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artincp1.sharepoint.com/sites/Eugene/Shared Documents/Research/Buyside &amp; Newsletter Research/Fish - SS &amp; PDF/"/>
    </mc:Choice>
  </mc:AlternateContent>
  <xr:revisionPtr revIDLastSave="0" documentId="8_{FB53222E-AAB5-4C4A-AE07-ED50805F9ACF}" xr6:coauthVersionLast="47" xr6:coauthVersionMax="47" xr10:uidLastSave="{00000000-0000-0000-0000-000000000000}"/>
  <bookViews>
    <workbookView xWindow="-28920" yWindow="-120" windowWidth="29040" windowHeight="15720" tabRatio="566" xr2:uid="{00000000-000D-0000-FFFF-FFFF00000000}"/>
  </bookViews>
  <sheets>
    <sheet name="Title" sheetId="1" r:id="rId1"/>
    <sheet name="Champions" sheetId="12" r:id="rId2"/>
    <sheet name="Contenders" sheetId="13" r:id="rId3"/>
    <sheet name="Challengers" sheetId="14" r:id="rId4"/>
    <sheet name="All CCC" sheetId="5" r:id="rId5"/>
    <sheet name="Historical" sheetId="6" r:id="rId6"/>
    <sheet name="WatchList" sheetId="7" r:id="rId7"/>
    <sheet name="Changes" sheetId="8" r:id="rId8"/>
    <sheet name="Summary" sheetId="9" r:id="rId9"/>
    <sheet name="Revisions" sheetId="10" r:id="rId10"/>
    <sheet name="Notes" sheetId="11" r:id="rId11"/>
  </sheets>
  <externalReferences>
    <externalReference r:id="rId12"/>
    <externalReference r:id="rId13"/>
  </externalReferences>
  <definedNames>
    <definedName name="_xlnm._FilterDatabase" localSheetId="4" hidden="1">'All CCC'!$A$6:$BI$717</definedName>
    <definedName name="_xlnm._FilterDatabase" localSheetId="3" hidden="1">Challengers!$A$6:$BI$192</definedName>
    <definedName name="_xlnm._FilterDatabase" localSheetId="1" hidden="1">Champions!$A$6:$BI$152</definedName>
    <definedName name="_xlnm._FilterDatabase" localSheetId="7" hidden="1">Changes!$A$7:$Y$1098</definedName>
    <definedName name="_xlnm._FilterDatabase" localSheetId="2" hidden="1">Contenders!$A$6:$BI$385</definedName>
    <definedName name="_xlnm._FilterDatabase" localSheetId="5" hidden="1">Historical!$A$6:$BG$6</definedName>
    <definedName name="ChampsData" localSheetId="6">WatchList!$A$6:$B$20</definedName>
    <definedName name="ChampsData">#REF!</definedName>
    <definedName name="ContendersData">#REF!</definedName>
    <definedName name="CzallengersData">#REF!</definedName>
    <definedName name="DataAll" localSheetId="3">Challengers!#REF!</definedName>
    <definedName name="DataAll" localSheetId="1">Champions!$A$7:$BC$152</definedName>
    <definedName name="DataAll" localSheetId="2">Contenders!$A$7:$BC$221</definedName>
    <definedName name="DataAll" localSheetId="5">Historical!$A$7:$BG$411</definedName>
    <definedName name="DataAll">'All CCC'!$A$7:$BC$367</definedName>
    <definedName name="Deletions">Changes!$A$162:$I$1098</definedName>
    <definedName name="FrozenAngels">Notes!$A$181:$J$197</definedName>
    <definedName name="NearChallengers">Notes!#REF!</definedName>
    <definedName name="_xlnm.Print_Area" localSheetId="7">Changes!$A$1:$I$1312</definedName>
    <definedName name="_xlnm.Print_Area" localSheetId="10">Notes!$A$1:$K$194</definedName>
    <definedName name="_xlnm.Print_Area" localSheetId="9">Revisions!$B$3:$K$248</definedName>
    <definedName name="_xlnm.Print_Area" localSheetId="8">Summary!$A$1:$AX$236</definedName>
    <definedName name="_xlnm.Print_Area" localSheetId="6">WatchList!#REF!</definedName>
    <definedName name="_xlnm.Print_Titles" localSheetId="4">'All CCC'!$A:$B,'All CCC'!$1:$6</definedName>
    <definedName name="_xlnm.Print_Titles" localSheetId="3">Challengers!$A:$B,Challengers!$1:$6</definedName>
    <definedName name="_xlnm.Print_Titles" localSheetId="1">Champions!$A:$B,Champions!$1:$6</definedName>
    <definedName name="_xlnm.Print_Titles" localSheetId="2">Contenders!$A:$B,Contenders!$1:$6</definedName>
    <definedName name="_xlnm.Print_Titles" localSheetId="5">Historical!$A:$B,Historical!$1:$6</definedName>
    <definedName name="_xlnm.Print_Titles" localSheetId="9">Revisions!$1:$2</definedName>
    <definedName name="_xlnm.Print_Titles" localSheetId="8">Summary!$1:$3</definedName>
    <definedName name="_xlnm.Print_Titles" localSheetId="6">WatchList!$A:$B,WatchList!$3:$5</definedName>
    <definedName name="WatchList">WatchList!$A$6:$B$20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G207" i="14" l="1"/>
  <c r="BE207" i="14"/>
  <c r="BC207" i="14"/>
  <c r="BB207" i="14"/>
  <c r="BA207" i="14"/>
  <c r="AZ207" i="14"/>
  <c r="AY207" i="14"/>
  <c r="AN207" i="14"/>
  <c r="AM207" i="14"/>
  <c r="AL207" i="14"/>
  <c r="AK207" i="14"/>
  <c r="AJ207" i="14"/>
  <c r="AI207" i="14"/>
  <c r="AH207" i="14"/>
  <c r="AG207" i="14"/>
  <c r="AF207" i="14"/>
  <c r="AE207" i="14"/>
  <c r="AD207" i="14"/>
  <c r="AC207" i="14"/>
  <c r="O207" i="14"/>
  <c r="K207" i="14"/>
  <c r="I207" i="14"/>
  <c r="E207" i="14"/>
  <c r="B207" i="14"/>
  <c r="BG206" i="14"/>
  <c r="BE206" i="14"/>
  <c r="BC206" i="14"/>
  <c r="BB206" i="14"/>
  <c r="BA206" i="14"/>
  <c r="AZ206" i="14"/>
  <c r="AY206" i="14"/>
  <c r="AN206" i="14"/>
  <c r="AM206" i="14"/>
  <c r="AL206" i="14"/>
  <c r="AK206" i="14"/>
  <c r="AJ206" i="14"/>
  <c r="AI206" i="14"/>
  <c r="AH206" i="14"/>
  <c r="AG206" i="14"/>
  <c r="AF206" i="14"/>
  <c r="AE206" i="14"/>
  <c r="AD206" i="14"/>
  <c r="AC206" i="14"/>
  <c r="O206" i="14"/>
  <c r="K206" i="14"/>
  <c r="I206" i="14"/>
  <c r="E206" i="14"/>
  <c r="B206" i="14"/>
  <c r="BG205" i="14"/>
  <c r="BE205" i="14"/>
  <c r="BC205" i="14"/>
  <c r="BB205" i="14"/>
  <c r="BA205" i="14"/>
  <c r="AZ205" i="14"/>
  <c r="AY205" i="14"/>
  <c r="AN205" i="14"/>
  <c r="AM205" i="14"/>
  <c r="AL205" i="14"/>
  <c r="AK205" i="14"/>
  <c r="AJ205" i="14"/>
  <c r="AI205" i="14"/>
  <c r="AH205" i="14"/>
  <c r="AG205" i="14"/>
  <c r="AF205" i="14"/>
  <c r="AE205" i="14"/>
  <c r="AD205" i="14"/>
  <c r="AC205" i="14"/>
  <c r="O205" i="14"/>
  <c r="K205" i="14"/>
  <c r="I205" i="14"/>
  <c r="E205" i="14"/>
  <c r="B205" i="14"/>
  <c r="BG204" i="14"/>
  <c r="BE204" i="14"/>
  <c r="BC204" i="14"/>
  <c r="BB204" i="14"/>
  <c r="BA204" i="14"/>
  <c r="AZ204" i="14"/>
  <c r="AY204" i="14"/>
  <c r="AN204" i="14"/>
  <c r="AM204" i="14"/>
  <c r="AL204" i="14"/>
  <c r="AK204" i="14"/>
  <c r="AJ204" i="14"/>
  <c r="AI204" i="14"/>
  <c r="AH204" i="14"/>
  <c r="AG204" i="14"/>
  <c r="AF204" i="14"/>
  <c r="AE204" i="14"/>
  <c r="AD204" i="14"/>
  <c r="AC204" i="14"/>
  <c r="O204" i="14"/>
  <c r="K204" i="14"/>
  <c r="I204" i="14"/>
  <c r="E204" i="14"/>
  <c r="B204" i="14"/>
  <c r="BG203" i="14"/>
  <c r="BE203" i="14"/>
  <c r="BC203" i="14"/>
  <c r="BB203" i="14"/>
  <c r="BA203" i="14"/>
  <c r="AZ203" i="14"/>
  <c r="AY203" i="14"/>
  <c r="AN203" i="14"/>
  <c r="AM203" i="14"/>
  <c r="AL203" i="14"/>
  <c r="AK203" i="14"/>
  <c r="AJ203" i="14"/>
  <c r="AI203" i="14"/>
  <c r="AH203" i="14"/>
  <c r="AG203" i="14"/>
  <c r="AF203" i="14"/>
  <c r="AE203" i="14"/>
  <c r="AD203" i="14"/>
  <c r="AC203" i="14"/>
  <c r="O203" i="14"/>
  <c r="K203" i="14"/>
  <c r="I203" i="14"/>
  <c r="E203" i="14"/>
  <c r="B203" i="14"/>
  <c r="BG202" i="14"/>
  <c r="BE202" i="14"/>
  <c r="BC202" i="14"/>
  <c r="BB202" i="14"/>
  <c r="BA202" i="14"/>
  <c r="AZ202" i="14"/>
  <c r="AY202" i="14"/>
  <c r="AN202" i="14"/>
  <c r="AM202" i="14"/>
  <c r="AL202" i="14"/>
  <c r="AK202" i="14"/>
  <c r="AJ202" i="14"/>
  <c r="AI202" i="14"/>
  <c r="AH202" i="14"/>
  <c r="AG202" i="14"/>
  <c r="AF202" i="14"/>
  <c r="AE202" i="14"/>
  <c r="AD202" i="14"/>
  <c r="AC202" i="14"/>
  <c r="O202" i="14"/>
  <c r="K202" i="14"/>
  <c r="I202" i="14"/>
  <c r="E202" i="14"/>
  <c r="B202" i="14"/>
  <c r="BG201" i="14"/>
  <c r="BE201" i="14"/>
  <c r="BC201" i="14"/>
  <c r="BB201" i="14"/>
  <c r="BA201" i="14"/>
  <c r="AZ201" i="14"/>
  <c r="AY201" i="14"/>
  <c r="AN201" i="14"/>
  <c r="AM201" i="14"/>
  <c r="AL201" i="14"/>
  <c r="AK201" i="14"/>
  <c r="AJ201" i="14"/>
  <c r="AI201" i="14"/>
  <c r="AH201" i="14"/>
  <c r="AG201" i="14"/>
  <c r="AF201" i="14"/>
  <c r="AE201" i="14"/>
  <c r="AD201" i="14"/>
  <c r="AC201" i="14"/>
  <c r="O201" i="14"/>
  <c r="K201" i="14"/>
  <c r="I201" i="14"/>
  <c r="E201" i="14"/>
  <c r="B201" i="14"/>
  <c r="BG200" i="14"/>
  <c r="BE200" i="14"/>
  <c r="BC200" i="14"/>
  <c r="BB200" i="14"/>
  <c r="BA200" i="14"/>
  <c r="AZ200" i="14"/>
  <c r="AY200" i="14"/>
  <c r="AN200" i="14"/>
  <c r="AM200" i="14"/>
  <c r="AL200" i="14"/>
  <c r="AK200" i="14"/>
  <c r="AJ200" i="14"/>
  <c r="AI200" i="14"/>
  <c r="AH200" i="14"/>
  <c r="AG200" i="14"/>
  <c r="AF200" i="14"/>
  <c r="AE200" i="14"/>
  <c r="AD200" i="14"/>
  <c r="AC200" i="14"/>
  <c r="O200" i="14"/>
  <c r="K200" i="14"/>
  <c r="I200" i="14"/>
  <c r="E200" i="14"/>
  <c r="B200" i="14"/>
  <c r="BG199" i="14"/>
  <c r="BE199" i="14"/>
  <c r="BC199" i="14"/>
  <c r="BB199" i="14"/>
  <c r="BA199" i="14"/>
  <c r="AZ199" i="14"/>
  <c r="AY199" i="14"/>
  <c r="AN199" i="14"/>
  <c r="AM199" i="14"/>
  <c r="AL199" i="14"/>
  <c r="AK199" i="14"/>
  <c r="AJ199" i="14"/>
  <c r="AI199" i="14"/>
  <c r="AH199" i="14"/>
  <c r="AG199" i="14"/>
  <c r="AF199" i="14"/>
  <c r="AE199" i="14"/>
  <c r="AD199" i="14"/>
  <c r="AC199" i="14"/>
  <c r="O199" i="14"/>
  <c r="K199" i="14"/>
  <c r="I199" i="14"/>
  <c r="E199" i="14"/>
  <c r="B199" i="14"/>
  <c r="BG198" i="14"/>
  <c r="BE198" i="14"/>
  <c r="BC198" i="14"/>
  <c r="BB198" i="14"/>
  <c r="BA198" i="14"/>
  <c r="AZ198" i="14"/>
  <c r="AY198" i="14"/>
  <c r="AN198" i="14"/>
  <c r="AM198" i="14"/>
  <c r="AL198" i="14"/>
  <c r="AK198" i="14"/>
  <c r="AJ198" i="14"/>
  <c r="AI198" i="14"/>
  <c r="AH198" i="14"/>
  <c r="AG198" i="14"/>
  <c r="AF198" i="14"/>
  <c r="AE198" i="14"/>
  <c r="AD198" i="14"/>
  <c r="AC198" i="14"/>
  <c r="O198" i="14"/>
  <c r="K198" i="14"/>
  <c r="I198" i="14"/>
  <c r="E198" i="14"/>
  <c r="B198" i="14"/>
  <c r="BG197" i="14"/>
  <c r="BE197" i="14"/>
  <c r="BC197" i="14"/>
  <c r="BB197" i="14"/>
  <c r="BA197" i="14"/>
  <c r="AZ197" i="14"/>
  <c r="AY197" i="14"/>
  <c r="AN197" i="14"/>
  <c r="AM197" i="14"/>
  <c r="AL197" i="14"/>
  <c r="AK197" i="14"/>
  <c r="AJ197" i="14"/>
  <c r="AI197" i="14"/>
  <c r="AH197" i="14"/>
  <c r="AG197" i="14"/>
  <c r="AF197" i="14"/>
  <c r="AE197" i="14"/>
  <c r="AD197" i="14"/>
  <c r="AC197" i="14"/>
  <c r="O197" i="14"/>
  <c r="K197" i="14"/>
  <c r="I197" i="14"/>
  <c r="E197" i="14"/>
  <c r="B197" i="14"/>
  <c r="BG194" i="14"/>
  <c r="BE194" i="14"/>
  <c r="BC194" i="14"/>
  <c r="BB194" i="14"/>
  <c r="BA194" i="14"/>
  <c r="AZ194" i="14"/>
  <c r="AY194" i="14"/>
  <c r="AN194" i="14"/>
  <c r="AM194" i="14"/>
  <c r="AL194" i="14"/>
  <c r="AK194" i="14"/>
  <c r="AJ194" i="14"/>
  <c r="AI194" i="14"/>
  <c r="AH194" i="14"/>
  <c r="AG194" i="14"/>
  <c r="AF194" i="14"/>
  <c r="AE194" i="14"/>
  <c r="AD194" i="14"/>
  <c r="AC194" i="14"/>
  <c r="O194" i="14"/>
  <c r="K194" i="14"/>
  <c r="I194" i="14"/>
  <c r="E194" i="14"/>
  <c r="B194" i="14"/>
  <c r="BF171" i="14"/>
  <c r="AR171" i="14"/>
  <c r="AS171" i="14" s="1"/>
  <c r="AQ171" i="14"/>
  <c r="AA171" i="14"/>
  <c r="V171" i="14"/>
  <c r="U171" i="14"/>
  <c r="T171" i="14"/>
  <c r="S171" i="14"/>
  <c r="R171" i="14"/>
  <c r="M171" i="14"/>
  <c r="BF165" i="14"/>
  <c r="AR165" i="14"/>
  <c r="AS165" i="14" s="1"/>
  <c r="AT165" i="14" s="1"/>
  <c r="AU165" i="14" s="1"/>
  <c r="AV165" i="14" s="1"/>
  <c r="AQ165" i="14"/>
  <c r="AA165" i="14"/>
  <c r="V165" i="14"/>
  <c r="U165" i="14"/>
  <c r="X165" i="14" s="1"/>
  <c r="T165" i="14"/>
  <c r="S165" i="14"/>
  <c r="R165" i="14"/>
  <c r="M165" i="14"/>
  <c r="Z165" i="14" s="1"/>
  <c r="BF161" i="14"/>
  <c r="AR161" i="14"/>
  <c r="AS161" i="14" s="1"/>
  <c r="AT161" i="14" s="1"/>
  <c r="AU161" i="14" s="1"/>
  <c r="AV161" i="14" s="1"/>
  <c r="AQ161" i="14"/>
  <c r="AA161" i="14"/>
  <c r="Z161" i="14"/>
  <c r="V161" i="14"/>
  <c r="U161" i="14"/>
  <c r="T161" i="14"/>
  <c r="S161" i="14"/>
  <c r="R161" i="14"/>
  <c r="M161" i="14"/>
  <c r="J161" i="14" s="1"/>
  <c r="BF160" i="14"/>
  <c r="AR160" i="14"/>
  <c r="AS160" i="14" s="1"/>
  <c r="AQ160" i="14"/>
  <c r="AA160" i="14"/>
  <c r="V160" i="14"/>
  <c r="U160" i="14"/>
  <c r="T160" i="14"/>
  <c r="S160" i="14"/>
  <c r="R160" i="14"/>
  <c r="M160" i="14"/>
  <c r="Z160" i="14" s="1"/>
  <c r="BF155" i="14"/>
  <c r="AR155" i="14"/>
  <c r="AQ155" i="14"/>
  <c r="AA155" i="14"/>
  <c r="V155" i="14"/>
  <c r="U155" i="14"/>
  <c r="T155" i="14"/>
  <c r="S155" i="14"/>
  <c r="R155" i="14"/>
  <c r="M155" i="14"/>
  <c r="Z155" i="14" s="1"/>
  <c r="BF153" i="14"/>
  <c r="AR153" i="14"/>
  <c r="AQ153" i="14"/>
  <c r="AA153" i="14"/>
  <c r="V153" i="14"/>
  <c r="U153" i="14"/>
  <c r="T153" i="14"/>
  <c r="S153" i="14"/>
  <c r="R153" i="14"/>
  <c r="M153" i="14"/>
  <c r="Z153" i="14" s="1"/>
  <c r="BF146" i="14"/>
  <c r="AR146" i="14"/>
  <c r="AS146" i="14" s="1"/>
  <c r="AT146" i="14" s="1"/>
  <c r="AQ146" i="14"/>
  <c r="AA146" i="14"/>
  <c r="V146" i="14"/>
  <c r="U146" i="14"/>
  <c r="X146" i="14" s="1"/>
  <c r="T146" i="14"/>
  <c r="S146" i="14"/>
  <c r="R146" i="14"/>
  <c r="M146" i="14"/>
  <c r="Z146" i="14" s="1"/>
  <c r="BF144" i="14"/>
  <c r="AR144" i="14"/>
  <c r="AS144" i="14" s="1"/>
  <c r="AT144" i="14" s="1"/>
  <c r="AU144" i="14" s="1"/>
  <c r="AV144" i="14" s="1"/>
  <c r="AQ144" i="14"/>
  <c r="AA144" i="14"/>
  <c r="V144" i="14"/>
  <c r="U144" i="14"/>
  <c r="AO144" i="14" s="1"/>
  <c r="T144" i="14"/>
  <c r="S144" i="14"/>
  <c r="R144" i="14"/>
  <c r="M144" i="14"/>
  <c r="J144" i="14" s="1"/>
  <c r="BF142" i="14"/>
  <c r="AR142" i="14"/>
  <c r="AQ142" i="14"/>
  <c r="AA142" i="14"/>
  <c r="V142" i="14"/>
  <c r="U142" i="14"/>
  <c r="W142" i="14" s="1"/>
  <c r="T142" i="14"/>
  <c r="S142" i="14"/>
  <c r="R142" i="14"/>
  <c r="M142" i="14"/>
  <c r="Z142" i="14" s="1"/>
  <c r="BF134" i="14"/>
  <c r="AR134" i="14"/>
  <c r="AQ134" i="14"/>
  <c r="AA134" i="14"/>
  <c r="V134" i="14"/>
  <c r="U134" i="14"/>
  <c r="X134" i="14" s="1"/>
  <c r="T134" i="14"/>
  <c r="S134" i="14"/>
  <c r="R134" i="14"/>
  <c r="M134" i="14"/>
  <c r="Z134" i="14" s="1"/>
  <c r="BF129" i="14"/>
  <c r="AR129" i="14"/>
  <c r="AQ129" i="14"/>
  <c r="AA129" i="14"/>
  <c r="V129" i="14"/>
  <c r="U129" i="14"/>
  <c r="T129" i="14"/>
  <c r="S129" i="14"/>
  <c r="R129" i="14"/>
  <c r="M129" i="14"/>
  <c r="BF125" i="14"/>
  <c r="AR125" i="14"/>
  <c r="AS125" i="14" s="1"/>
  <c r="AQ125" i="14"/>
  <c r="AA125" i="14"/>
  <c r="V125" i="14"/>
  <c r="U125" i="14"/>
  <c r="X125" i="14" s="1"/>
  <c r="T125" i="14"/>
  <c r="S125" i="14"/>
  <c r="R125" i="14"/>
  <c r="M125" i="14"/>
  <c r="Z125" i="14" s="1"/>
  <c r="BF115" i="14"/>
  <c r="AR115" i="14"/>
  <c r="AS115" i="14" s="1"/>
  <c r="AT115" i="14" s="1"/>
  <c r="AU115" i="14" s="1"/>
  <c r="AV115" i="14" s="1"/>
  <c r="AQ115" i="14"/>
  <c r="AA115" i="14"/>
  <c r="V115" i="14"/>
  <c r="U115" i="14"/>
  <c r="T115" i="14"/>
  <c r="S115" i="14"/>
  <c r="R115" i="14"/>
  <c r="M115" i="14"/>
  <c r="BF107" i="14"/>
  <c r="AR107" i="14"/>
  <c r="AS107" i="14" s="1"/>
  <c r="AT107" i="14" s="1"/>
  <c r="AU107" i="14" s="1"/>
  <c r="AV107" i="14" s="1"/>
  <c r="AW107" i="14" s="1"/>
  <c r="AX107" i="14" s="1"/>
  <c r="AQ107" i="14"/>
  <c r="AA107" i="14"/>
  <c r="V107" i="14"/>
  <c r="U107" i="14"/>
  <c r="X107" i="14" s="1"/>
  <c r="T107" i="14"/>
  <c r="S107" i="14"/>
  <c r="R107" i="14"/>
  <c r="M107" i="14"/>
  <c r="Z107" i="14" s="1"/>
  <c r="BF104" i="14"/>
  <c r="AR104" i="14"/>
  <c r="AQ104" i="14"/>
  <c r="AA104" i="14"/>
  <c r="V104" i="14"/>
  <c r="U104" i="14"/>
  <c r="AO104" i="14" s="1"/>
  <c r="T104" i="14"/>
  <c r="S104" i="14"/>
  <c r="R104" i="14"/>
  <c r="M104" i="14"/>
  <c r="J104" i="14" s="1"/>
  <c r="BF100" i="14"/>
  <c r="AR100" i="14"/>
  <c r="AS100" i="14" s="1"/>
  <c r="AT100" i="14" s="1"/>
  <c r="AU100" i="14" s="1"/>
  <c r="AV100" i="14" s="1"/>
  <c r="AQ100" i="14"/>
  <c r="AA100" i="14"/>
  <c r="V100" i="14"/>
  <c r="U100" i="14"/>
  <c r="T100" i="14"/>
  <c r="S100" i="14"/>
  <c r="R100" i="14"/>
  <c r="M100" i="14"/>
  <c r="Z100" i="14" s="1"/>
  <c r="J100" i="14"/>
  <c r="BF96" i="14"/>
  <c r="AR96" i="14"/>
  <c r="AS96" i="14" s="1"/>
  <c r="AT96" i="14" s="1"/>
  <c r="AQ96" i="14"/>
  <c r="AA96" i="14"/>
  <c r="Z96" i="14"/>
  <c r="V96" i="14"/>
  <c r="U96" i="14"/>
  <c r="X96" i="14" s="1"/>
  <c r="T96" i="14"/>
  <c r="S96" i="14"/>
  <c r="R96" i="14"/>
  <c r="M96" i="14"/>
  <c r="J96" i="14" s="1"/>
  <c r="BF88" i="14"/>
  <c r="AR88" i="14"/>
  <c r="AQ88" i="14"/>
  <c r="AA88" i="14"/>
  <c r="V88" i="14"/>
  <c r="U88" i="14"/>
  <c r="X88" i="14" s="1"/>
  <c r="T88" i="14"/>
  <c r="S88" i="14"/>
  <c r="R88" i="14"/>
  <c r="M88" i="14"/>
  <c r="Z88" i="14" s="1"/>
  <c r="J88" i="14"/>
  <c r="BF84" i="14"/>
  <c r="AR84" i="14"/>
  <c r="AS84" i="14" s="1"/>
  <c r="AT84" i="14" s="1"/>
  <c r="AU84" i="14" s="1"/>
  <c r="AV84" i="14" s="1"/>
  <c r="AQ84" i="14"/>
  <c r="AA84" i="14"/>
  <c r="V84" i="14"/>
  <c r="U84" i="14"/>
  <c r="W84" i="14" s="1"/>
  <c r="T84" i="14"/>
  <c r="S84" i="14"/>
  <c r="R84" i="14"/>
  <c r="M84" i="14"/>
  <c r="BF77" i="14"/>
  <c r="AR77" i="14"/>
  <c r="AQ77" i="14"/>
  <c r="AA77" i="14"/>
  <c r="V77" i="14"/>
  <c r="U77" i="14"/>
  <c r="X77" i="14" s="1"/>
  <c r="T77" i="14"/>
  <c r="S77" i="14"/>
  <c r="R77" i="14"/>
  <c r="M77" i="14"/>
  <c r="Z77" i="14" s="1"/>
  <c r="BF72" i="14"/>
  <c r="AR72" i="14"/>
  <c r="AS72" i="14" s="1"/>
  <c r="AT72" i="14" s="1"/>
  <c r="AU72" i="14" s="1"/>
  <c r="AV72" i="14" s="1"/>
  <c r="AQ72" i="14"/>
  <c r="AA72" i="14"/>
  <c r="V72" i="14"/>
  <c r="U72" i="14"/>
  <c r="T72" i="14"/>
  <c r="S72" i="14"/>
  <c r="R72" i="14"/>
  <c r="M72" i="14"/>
  <c r="BF70" i="14"/>
  <c r="AR70" i="14"/>
  <c r="AS70" i="14" s="1"/>
  <c r="AT70" i="14" s="1"/>
  <c r="AU70" i="14" s="1"/>
  <c r="AV70" i="14" s="1"/>
  <c r="AQ70" i="14"/>
  <c r="AA70" i="14"/>
  <c r="V70" i="14"/>
  <c r="U70" i="14"/>
  <c r="X70" i="14" s="1"/>
  <c r="T70" i="14"/>
  <c r="S70" i="14"/>
  <c r="R70" i="14"/>
  <c r="M70" i="14"/>
  <c r="Z70" i="14" s="1"/>
  <c r="BF67" i="14"/>
  <c r="AR67" i="14"/>
  <c r="AS67" i="14" s="1"/>
  <c r="AT67" i="14" s="1"/>
  <c r="AQ67" i="14"/>
  <c r="AA67" i="14"/>
  <c r="V67" i="14"/>
  <c r="U67" i="14"/>
  <c r="T67" i="14"/>
  <c r="S67" i="14"/>
  <c r="R67" i="14"/>
  <c r="M67" i="14"/>
  <c r="Z67" i="14" s="1"/>
  <c r="J67" i="14"/>
  <c r="BF61" i="14"/>
  <c r="AR61" i="14"/>
  <c r="AS61" i="14" s="1"/>
  <c r="AT61" i="14" s="1"/>
  <c r="AU61" i="14" s="1"/>
  <c r="AV61" i="14" s="1"/>
  <c r="AQ61" i="14"/>
  <c r="AA61" i="14"/>
  <c r="V61" i="14"/>
  <c r="U61" i="14"/>
  <c r="X61" i="14" s="1"/>
  <c r="T61" i="14"/>
  <c r="S61" i="14"/>
  <c r="R61" i="14"/>
  <c r="M61" i="14"/>
  <c r="Z61" i="14" s="1"/>
  <c r="BF57" i="14"/>
  <c r="AR57" i="14"/>
  <c r="AQ57" i="14"/>
  <c r="AA57" i="14"/>
  <c r="V57" i="14"/>
  <c r="U57" i="14"/>
  <c r="AO57" i="14" s="1"/>
  <c r="T57" i="14"/>
  <c r="S57" i="14"/>
  <c r="R57" i="14"/>
  <c r="M57" i="14"/>
  <c r="J57" i="14" s="1"/>
  <c r="BF49" i="14"/>
  <c r="AR49" i="14"/>
  <c r="AQ49" i="14"/>
  <c r="AA49" i="14"/>
  <c r="V49" i="14"/>
  <c r="U49" i="14"/>
  <c r="X49" i="14" s="1"/>
  <c r="T49" i="14"/>
  <c r="S49" i="14"/>
  <c r="R49" i="14"/>
  <c r="M49" i="14"/>
  <c r="Z49" i="14" s="1"/>
  <c r="J49" i="14"/>
  <c r="BF48" i="14"/>
  <c r="AR48" i="14"/>
  <c r="AS48" i="14" s="1"/>
  <c r="AT48" i="14" s="1"/>
  <c r="AU48" i="14" s="1"/>
  <c r="AV48" i="14" s="1"/>
  <c r="AQ48" i="14"/>
  <c r="AA48" i="14"/>
  <c r="V48" i="14"/>
  <c r="U48" i="14"/>
  <c r="AP48" i="14" s="1"/>
  <c r="T48" i="14"/>
  <c r="S48" i="14"/>
  <c r="R48" i="14"/>
  <c r="M48" i="14"/>
  <c r="J48" i="14" s="1"/>
  <c r="BF40" i="14"/>
  <c r="AR40" i="14"/>
  <c r="AQ40" i="14"/>
  <c r="AA40" i="14"/>
  <c r="V40" i="14"/>
  <c r="U40" i="14"/>
  <c r="X40" i="14" s="1"/>
  <c r="T40" i="14"/>
  <c r="S40" i="14"/>
  <c r="R40" i="14"/>
  <c r="M40" i="14"/>
  <c r="J40" i="14" s="1"/>
  <c r="BF38" i="14"/>
  <c r="AR38" i="14"/>
  <c r="AQ38" i="14"/>
  <c r="AA38" i="14"/>
  <c r="V38" i="14"/>
  <c r="U38" i="14"/>
  <c r="T38" i="14"/>
  <c r="S38" i="14"/>
  <c r="R38" i="14"/>
  <c r="M38" i="14"/>
  <c r="BF33" i="14"/>
  <c r="AR33" i="14"/>
  <c r="AS33" i="14" s="1"/>
  <c r="AT33" i="14" s="1"/>
  <c r="AU33" i="14" s="1"/>
  <c r="AV33" i="14" s="1"/>
  <c r="AQ33" i="14"/>
  <c r="AA33" i="14"/>
  <c r="V33" i="14"/>
  <c r="U33" i="14"/>
  <c r="AP33" i="14" s="1"/>
  <c r="T33" i="14"/>
  <c r="S33" i="14"/>
  <c r="R33" i="14"/>
  <c r="M33" i="14"/>
  <c r="Z33" i="14" s="1"/>
  <c r="BF24" i="14"/>
  <c r="AR24" i="14"/>
  <c r="AQ24" i="14"/>
  <c r="AA24" i="14"/>
  <c r="V24" i="14"/>
  <c r="U24" i="14"/>
  <c r="T24" i="14"/>
  <c r="S24" i="14"/>
  <c r="R24" i="14"/>
  <c r="M24" i="14"/>
  <c r="Z24" i="14" s="1"/>
  <c r="J24" i="14"/>
  <c r="BF22" i="14"/>
  <c r="AR22" i="14"/>
  <c r="AS22" i="14" s="1"/>
  <c r="AT22" i="14" s="1"/>
  <c r="AU22" i="14" s="1"/>
  <c r="AV22" i="14" s="1"/>
  <c r="AQ22" i="14"/>
  <c r="AA22" i="14"/>
  <c r="V22" i="14"/>
  <c r="U22" i="14"/>
  <c r="X22" i="14" s="1"/>
  <c r="T22" i="14"/>
  <c r="S22" i="14"/>
  <c r="R22" i="14"/>
  <c r="M22" i="14"/>
  <c r="Z22" i="14" s="1"/>
  <c r="BF20" i="14"/>
  <c r="AR20" i="14"/>
  <c r="AQ20" i="14"/>
  <c r="AA20" i="14"/>
  <c r="V20" i="14"/>
  <c r="U20" i="14"/>
  <c r="T20" i="14"/>
  <c r="S20" i="14"/>
  <c r="R20" i="14"/>
  <c r="M20" i="14"/>
  <c r="Z20" i="14" s="1"/>
  <c r="J20" i="14"/>
  <c r="BF18" i="14"/>
  <c r="AR18" i="14"/>
  <c r="AS18" i="14" s="1"/>
  <c r="AT18" i="14" s="1"/>
  <c r="AU18" i="14" s="1"/>
  <c r="AV18" i="14" s="1"/>
  <c r="AQ18" i="14"/>
  <c r="AA18" i="14"/>
  <c r="V18" i="14"/>
  <c r="U18" i="14"/>
  <c r="X18" i="14" s="1"/>
  <c r="T18" i="14"/>
  <c r="S18" i="14"/>
  <c r="R18" i="14"/>
  <c r="M18" i="14"/>
  <c r="Z18" i="14" s="1"/>
  <c r="BF13" i="14"/>
  <c r="AR13" i="14"/>
  <c r="AQ13" i="14"/>
  <c r="AA13" i="14"/>
  <c r="V13" i="14"/>
  <c r="U13" i="14"/>
  <c r="T13" i="14"/>
  <c r="S13" i="14"/>
  <c r="R13" i="14"/>
  <c r="M13" i="14"/>
  <c r="Z13" i="14" s="1"/>
  <c r="BF12" i="14"/>
  <c r="AR12" i="14"/>
  <c r="AS12" i="14" s="1"/>
  <c r="AT12" i="14" s="1"/>
  <c r="AU12" i="14" s="1"/>
  <c r="AV12" i="14" s="1"/>
  <c r="AQ12" i="14"/>
  <c r="AA12" i="14"/>
  <c r="V12" i="14"/>
  <c r="U12" i="14"/>
  <c r="X12" i="14" s="1"/>
  <c r="T12" i="14"/>
  <c r="S12" i="14"/>
  <c r="R12" i="14"/>
  <c r="M12" i="14"/>
  <c r="Z12" i="14" s="1"/>
  <c r="BF9" i="14"/>
  <c r="AR9" i="14"/>
  <c r="AQ9" i="14"/>
  <c r="AA9" i="14"/>
  <c r="V9" i="14"/>
  <c r="U9" i="14"/>
  <c r="T9" i="14"/>
  <c r="S9" i="14"/>
  <c r="R9" i="14"/>
  <c r="M9" i="14"/>
  <c r="BF7" i="14"/>
  <c r="AR7" i="14"/>
  <c r="AQ7" i="14"/>
  <c r="AA7" i="14"/>
  <c r="V7" i="14"/>
  <c r="U7" i="14"/>
  <c r="X7" i="14" s="1"/>
  <c r="T7" i="14"/>
  <c r="S7" i="14"/>
  <c r="R7" i="14"/>
  <c r="M7" i="14"/>
  <c r="J7" i="14" s="1"/>
  <c r="BF192" i="14"/>
  <c r="AR192" i="14"/>
  <c r="AS192" i="14" s="1"/>
  <c r="AT192" i="14" s="1"/>
  <c r="AU192" i="14" s="1"/>
  <c r="AV192" i="14" s="1"/>
  <c r="AQ192" i="14"/>
  <c r="AA192" i="14"/>
  <c r="V192" i="14"/>
  <c r="U192" i="14"/>
  <c r="T192" i="14"/>
  <c r="S192" i="14"/>
  <c r="R192" i="14"/>
  <c r="M192" i="14"/>
  <c r="BF190" i="14"/>
  <c r="AR190" i="14"/>
  <c r="AQ190" i="14"/>
  <c r="AA190" i="14"/>
  <c r="V190" i="14"/>
  <c r="U190" i="14"/>
  <c r="T190" i="14"/>
  <c r="S190" i="14"/>
  <c r="R190" i="14"/>
  <c r="M190" i="14"/>
  <c r="Z190" i="14" s="1"/>
  <c r="BF189" i="14"/>
  <c r="AR189" i="14"/>
  <c r="AS189" i="14" s="1"/>
  <c r="AT189" i="14" s="1"/>
  <c r="AU189" i="14" s="1"/>
  <c r="AV189" i="14" s="1"/>
  <c r="AQ189" i="14"/>
  <c r="AA189" i="14"/>
  <c r="V189" i="14"/>
  <c r="U189" i="14"/>
  <c r="T189" i="14"/>
  <c r="S189" i="14"/>
  <c r="R189" i="14"/>
  <c r="M189" i="14"/>
  <c r="Z189" i="14" s="1"/>
  <c r="BF185" i="14"/>
  <c r="AR185" i="14"/>
  <c r="AQ185" i="14"/>
  <c r="AA185" i="14"/>
  <c r="V185" i="14"/>
  <c r="U185" i="14"/>
  <c r="X185" i="14" s="1"/>
  <c r="T185" i="14"/>
  <c r="S185" i="14"/>
  <c r="R185" i="14"/>
  <c r="M185" i="14"/>
  <c r="Z185" i="14" s="1"/>
  <c r="BF183" i="14"/>
  <c r="AR183" i="14"/>
  <c r="AS183" i="14" s="1"/>
  <c r="AT183" i="14" s="1"/>
  <c r="AQ183" i="14"/>
  <c r="AA183" i="14"/>
  <c r="V183" i="14"/>
  <c r="U183" i="14"/>
  <c r="T183" i="14"/>
  <c r="S183" i="14"/>
  <c r="R183" i="14"/>
  <c r="M183" i="14"/>
  <c r="BF172" i="14"/>
  <c r="AR172" i="14"/>
  <c r="AS172" i="14" s="1"/>
  <c r="AQ172" i="14"/>
  <c r="AA172" i="14"/>
  <c r="V172" i="14"/>
  <c r="U172" i="14"/>
  <c r="T172" i="14"/>
  <c r="S172" i="14"/>
  <c r="R172" i="14"/>
  <c r="M172" i="14"/>
  <c r="Z172" i="14" s="1"/>
  <c r="BF170" i="14"/>
  <c r="AR170" i="14"/>
  <c r="AS170" i="14" s="1"/>
  <c r="AT170" i="14" s="1"/>
  <c r="AU170" i="14" s="1"/>
  <c r="AV170" i="14" s="1"/>
  <c r="AQ170" i="14"/>
  <c r="AA170" i="14"/>
  <c r="V170" i="14"/>
  <c r="U170" i="14"/>
  <c r="T170" i="14"/>
  <c r="S170" i="14"/>
  <c r="R170" i="14"/>
  <c r="M170" i="14"/>
  <c r="Z170" i="14" s="1"/>
  <c r="BF168" i="14"/>
  <c r="AR168" i="14"/>
  <c r="AS168" i="14" s="1"/>
  <c r="AQ168" i="14"/>
  <c r="AA168" i="14"/>
  <c r="V168" i="14"/>
  <c r="U168" i="14"/>
  <c r="X168" i="14" s="1"/>
  <c r="T168" i="14"/>
  <c r="S168" i="14"/>
  <c r="R168" i="14"/>
  <c r="M168" i="14"/>
  <c r="Z168" i="14" s="1"/>
  <c r="BF166" i="14"/>
  <c r="AR166" i="14"/>
  <c r="AS166" i="14" s="1"/>
  <c r="AT166" i="14" s="1"/>
  <c r="AU166" i="14" s="1"/>
  <c r="AV166" i="14" s="1"/>
  <c r="AQ166" i="14"/>
  <c r="AA166" i="14"/>
  <c r="V166" i="14"/>
  <c r="U166" i="14"/>
  <c r="X166" i="14" s="1"/>
  <c r="T166" i="14"/>
  <c r="S166" i="14"/>
  <c r="R166" i="14"/>
  <c r="M166" i="14"/>
  <c r="Z166" i="14" s="1"/>
  <c r="J166" i="14"/>
  <c r="BF164" i="14"/>
  <c r="AR164" i="14"/>
  <c r="AS164" i="14" s="1"/>
  <c r="AT164" i="14" s="1"/>
  <c r="AU164" i="14" s="1"/>
  <c r="AV164" i="14" s="1"/>
  <c r="AW164" i="14" s="1"/>
  <c r="AX164" i="14" s="1"/>
  <c r="AQ164" i="14"/>
  <c r="AA164" i="14"/>
  <c r="Z164" i="14"/>
  <c r="V164" i="14"/>
  <c r="U164" i="14"/>
  <c r="X164" i="14" s="1"/>
  <c r="T164" i="14"/>
  <c r="S164" i="14"/>
  <c r="R164" i="14"/>
  <c r="M164" i="14"/>
  <c r="J164" i="14" s="1"/>
  <c r="AP164" i="14" s="1"/>
  <c r="BF163" i="14"/>
  <c r="AR163" i="14"/>
  <c r="AS163" i="14" s="1"/>
  <c r="AT163" i="14" s="1"/>
  <c r="AU163" i="14" s="1"/>
  <c r="AV163" i="14" s="1"/>
  <c r="AQ163" i="14"/>
  <c r="AA163" i="14"/>
  <c r="V163" i="14"/>
  <c r="U163" i="14"/>
  <c r="T163" i="14"/>
  <c r="S163" i="14"/>
  <c r="R163" i="14"/>
  <c r="M163" i="14"/>
  <c r="Z163" i="14" s="1"/>
  <c r="BF162" i="14"/>
  <c r="AR162" i="14"/>
  <c r="AS162" i="14" s="1"/>
  <c r="AT162" i="14" s="1"/>
  <c r="AU162" i="14" s="1"/>
  <c r="AV162" i="14" s="1"/>
  <c r="AQ162" i="14"/>
  <c r="AA162" i="14"/>
  <c r="V162" i="14"/>
  <c r="U162" i="14"/>
  <c r="X162" i="14" s="1"/>
  <c r="T162" i="14"/>
  <c r="S162" i="14"/>
  <c r="R162" i="14"/>
  <c r="M162" i="14"/>
  <c r="Z162" i="14" s="1"/>
  <c r="BF156" i="14"/>
  <c r="AR156" i="14"/>
  <c r="AS156" i="14" s="1"/>
  <c r="AT156" i="14" s="1"/>
  <c r="AQ156" i="14"/>
  <c r="AA156" i="14"/>
  <c r="V156" i="14"/>
  <c r="U156" i="14"/>
  <c r="T156" i="14"/>
  <c r="S156" i="14"/>
  <c r="R156" i="14"/>
  <c r="M156" i="14"/>
  <c r="Z156" i="14" s="1"/>
  <c r="BF154" i="14"/>
  <c r="AR154" i="14"/>
  <c r="AS154" i="14" s="1"/>
  <c r="AT154" i="14" s="1"/>
  <c r="AU154" i="14" s="1"/>
  <c r="AV154" i="14" s="1"/>
  <c r="AW154" i="14" s="1"/>
  <c r="AX154" i="14" s="1"/>
  <c r="AQ154" i="14"/>
  <c r="AA154" i="14"/>
  <c r="V154" i="14"/>
  <c r="U154" i="14"/>
  <c r="X154" i="14" s="1"/>
  <c r="T154" i="14"/>
  <c r="S154" i="14"/>
  <c r="R154" i="14"/>
  <c r="M154" i="14"/>
  <c r="Z154" i="14" s="1"/>
  <c r="BF152" i="14"/>
  <c r="AR152" i="14"/>
  <c r="AS152" i="14" s="1"/>
  <c r="AT152" i="14" s="1"/>
  <c r="AU152" i="14" s="1"/>
  <c r="AQ152" i="14"/>
  <c r="AA152" i="14"/>
  <c r="V152" i="14"/>
  <c r="U152" i="14"/>
  <c r="X152" i="14" s="1"/>
  <c r="T152" i="14"/>
  <c r="S152" i="14"/>
  <c r="R152" i="14"/>
  <c r="M152" i="14"/>
  <c r="Z152" i="14" s="1"/>
  <c r="J152" i="14"/>
  <c r="BF147" i="14"/>
  <c r="AR147" i="14"/>
  <c r="AS147" i="14" s="1"/>
  <c r="AT147" i="14" s="1"/>
  <c r="AU147" i="14" s="1"/>
  <c r="AV147" i="14" s="1"/>
  <c r="AQ147" i="14"/>
  <c r="AA147" i="14"/>
  <c r="V147" i="14"/>
  <c r="U147" i="14"/>
  <c r="X147" i="14" s="1"/>
  <c r="T147" i="14"/>
  <c r="S147" i="14"/>
  <c r="R147" i="14"/>
  <c r="M147" i="14"/>
  <c r="Z147" i="14" s="1"/>
  <c r="BF143" i="14"/>
  <c r="AR143" i="14"/>
  <c r="AQ143" i="14"/>
  <c r="AA143" i="14"/>
  <c r="V143" i="14"/>
  <c r="U143" i="14"/>
  <c r="T143" i="14"/>
  <c r="S143" i="14"/>
  <c r="R143" i="14"/>
  <c r="M143" i="14"/>
  <c r="J143" i="14" s="1"/>
  <c r="BF138" i="14"/>
  <c r="AR138" i="14"/>
  <c r="AS138" i="14" s="1"/>
  <c r="AT138" i="14" s="1"/>
  <c r="AU138" i="14" s="1"/>
  <c r="AV138" i="14" s="1"/>
  <c r="AW138" i="14" s="1"/>
  <c r="AX138" i="14" s="1"/>
  <c r="AQ138" i="14"/>
  <c r="AA138" i="14"/>
  <c r="V138" i="14"/>
  <c r="U138" i="14"/>
  <c r="T138" i="14"/>
  <c r="S138" i="14"/>
  <c r="R138" i="14"/>
  <c r="M138" i="14"/>
  <c r="Z138" i="14" s="1"/>
  <c r="BF135" i="14"/>
  <c r="AR135" i="14"/>
  <c r="AS135" i="14" s="1"/>
  <c r="AT135" i="14" s="1"/>
  <c r="AQ135" i="14"/>
  <c r="AA135" i="14"/>
  <c r="V135" i="14"/>
  <c r="U135" i="14"/>
  <c r="X135" i="14" s="1"/>
  <c r="T135" i="14"/>
  <c r="S135" i="14"/>
  <c r="R135" i="14"/>
  <c r="M135" i="14"/>
  <c r="Z135" i="14" s="1"/>
  <c r="J135" i="14"/>
  <c r="BF132" i="14"/>
  <c r="AR132" i="14"/>
  <c r="AS132" i="14" s="1"/>
  <c r="AT132" i="14" s="1"/>
  <c r="AU132" i="14" s="1"/>
  <c r="AV132" i="14" s="1"/>
  <c r="AQ132" i="14"/>
  <c r="AA132" i="14"/>
  <c r="V132" i="14"/>
  <c r="U132" i="14"/>
  <c r="W132" i="14" s="1"/>
  <c r="T132" i="14"/>
  <c r="S132" i="14"/>
  <c r="R132" i="14"/>
  <c r="M132" i="14"/>
  <c r="Z132" i="14" s="1"/>
  <c r="BF130" i="14"/>
  <c r="AR130" i="14"/>
  <c r="AS130" i="14" s="1"/>
  <c r="AT130" i="14" s="1"/>
  <c r="AU130" i="14" s="1"/>
  <c r="AV130" i="14" s="1"/>
  <c r="AQ130" i="14"/>
  <c r="AA130" i="14"/>
  <c r="V130" i="14"/>
  <c r="U130" i="14"/>
  <c r="T130" i="14"/>
  <c r="S130" i="14"/>
  <c r="R130" i="14"/>
  <c r="M130" i="14"/>
  <c r="J130" i="14" s="1"/>
  <c r="BF128" i="14"/>
  <c r="AR128" i="14"/>
  <c r="AS128" i="14" s="1"/>
  <c r="AT128" i="14" s="1"/>
  <c r="AU128" i="14" s="1"/>
  <c r="AV128" i="14" s="1"/>
  <c r="AQ128" i="14"/>
  <c r="AA128" i="14"/>
  <c r="Z128" i="14"/>
  <c r="V128" i="14"/>
  <c r="U128" i="14"/>
  <c r="AO128" i="14" s="1"/>
  <c r="T128" i="14"/>
  <c r="S128" i="14"/>
  <c r="R128" i="14"/>
  <c r="M128" i="14"/>
  <c r="J128" i="14" s="1"/>
  <c r="BF127" i="14"/>
  <c r="AR127" i="14"/>
  <c r="AQ127" i="14"/>
  <c r="AA127" i="14"/>
  <c r="V127" i="14"/>
  <c r="U127" i="14"/>
  <c r="T127" i="14"/>
  <c r="S127" i="14"/>
  <c r="R127" i="14"/>
  <c r="M127" i="14"/>
  <c r="Z127" i="14" s="1"/>
  <c r="J127" i="14"/>
  <c r="BF122" i="14"/>
  <c r="AR122" i="14"/>
  <c r="AQ122" i="14"/>
  <c r="AA122" i="14"/>
  <c r="V122" i="14"/>
  <c r="U122" i="14"/>
  <c r="X122" i="14" s="1"/>
  <c r="T122" i="14"/>
  <c r="S122" i="14"/>
  <c r="R122" i="14"/>
  <c r="M122" i="14"/>
  <c r="BF117" i="14"/>
  <c r="AR117" i="14"/>
  <c r="AQ117" i="14"/>
  <c r="AA117" i="14"/>
  <c r="V117" i="14"/>
  <c r="U117" i="14"/>
  <c r="T117" i="14"/>
  <c r="S117" i="14"/>
  <c r="R117" i="14"/>
  <c r="M117" i="14"/>
  <c r="J117" i="14" s="1"/>
  <c r="BF111" i="14"/>
  <c r="AR111" i="14"/>
  <c r="AS111" i="14" s="1"/>
  <c r="AT111" i="14" s="1"/>
  <c r="AU111" i="14" s="1"/>
  <c r="AV111" i="14" s="1"/>
  <c r="AQ111" i="14"/>
  <c r="AA111" i="14"/>
  <c r="V111" i="14"/>
  <c r="U111" i="14"/>
  <c r="W111" i="14" s="1"/>
  <c r="T111" i="14"/>
  <c r="S111" i="14"/>
  <c r="R111" i="14"/>
  <c r="M111" i="14"/>
  <c r="BF110" i="14"/>
  <c r="AR110" i="14"/>
  <c r="AQ110" i="14"/>
  <c r="AA110" i="14"/>
  <c r="V110" i="14"/>
  <c r="U110" i="14"/>
  <c r="T110" i="14"/>
  <c r="S110" i="14"/>
  <c r="R110" i="14"/>
  <c r="M110" i="14"/>
  <c r="BF109" i="14"/>
  <c r="AR109" i="14"/>
  <c r="AS109" i="14" s="1"/>
  <c r="AT109" i="14" s="1"/>
  <c r="AU109" i="14" s="1"/>
  <c r="AV109" i="14" s="1"/>
  <c r="AQ109" i="14"/>
  <c r="AA109" i="14"/>
  <c r="V109" i="14"/>
  <c r="U109" i="14"/>
  <c r="T109" i="14"/>
  <c r="S109" i="14"/>
  <c r="R109" i="14"/>
  <c r="M109" i="14"/>
  <c r="Z109" i="14" s="1"/>
  <c r="BF101" i="14"/>
  <c r="AR101" i="14"/>
  <c r="AS101" i="14" s="1"/>
  <c r="AT101" i="14" s="1"/>
  <c r="AQ101" i="14"/>
  <c r="AA101" i="14"/>
  <c r="V101" i="14"/>
  <c r="U101" i="14"/>
  <c r="T101" i="14"/>
  <c r="S101" i="14"/>
  <c r="R101" i="14"/>
  <c r="M101" i="14"/>
  <c r="J101" i="14" s="1"/>
  <c r="BF99" i="14"/>
  <c r="AR99" i="14"/>
  <c r="AS99" i="14" s="1"/>
  <c r="AT99" i="14" s="1"/>
  <c r="AU99" i="14" s="1"/>
  <c r="AV99" i="14" s="1"/>
  <c r="AQ99" i="14"/>
  <c r="AA99" i="14"/>
  <c r="V99" i="14"/>
  <c r="U99" i="14"/>
  <c r="X99" i="14" s="1"/>
  <c r="T99" i="14"/>
  <c r="S99" i="14"/>
  <c r="R99" i="14"/>
  <c r="M99" i="14"/>
  <c r="J99" i="14" s="1"/>
  <c r="BF95" i="14"/>
  <c r="AR95" i="14"/>
  <c r="AS95" i="14" s="1"/>
  <c r="AT95" i="14" s="1"/>
  <c r="AU95" i="14" s="1"/>
  <c r="AV95" i="14" s="1"/>
  <c r="AQ95" i="14"/>
  <c r="AA95" i="14"/>
  <c r="V95" i="14"/>
  <c r="U95" i="14"/>
  <c r="X95" i="14" s="1"/>
  <c r="T95" i="14"/>
  <c r="S95" i="14"/>
  <c r="R95" i="14"/>
  <c r="M95" i="14"/>
  <c r="J95" i="14" s="1"/>
  <c r="BF94" i="14"/>
  <c r="AR94" i="14"/>
  <c r="AS94" i="14" s="1"/>
  <c r="AT94" i="14" s="1"/>
  <c r="AU94" i="14" s="1"/>
  <c r="AV94" i="14" s="1"/>
  <c r="AQ94" i="14"/>
  <c r="AA94" i="14"/>
  <c r="V94" i="14"/>
  <c r="U94" i="14"/>
  <c r="X94" i="14" s="1"/>
  <c r="T94" i="14"/>
  <c r="S94" i="14"/>
  <c r="R94" i="14"/>
  <c r="M94" i="14"/>
  <c r="Z94" i="14" s="1"/>
  <c r="BF92" i="14"/>
  <c r="AR92" i="14"/>
  <c r="AQ92" i="14"/>
  <c r="AA92" i="14"/>
  <c r="V92" i="14"/>
  <c r="U92" i="14"/>
  <c r="X92" i="14" s="1"/>
  <c r="T92" i="14"/>
  <c r="S92" i="14"/>
  <c r="R92" i="14"/>
  <c r="M92" i="14"/>
  <c r="J92" i="14" s="1"/>
  <c r="BF91" i="14"/>
  <c r="AR91" i="14"/>
  <c r="AQ91" i="14"/>
  <c r="AA91" i="14"/>
  <c r="Z91" i="14"/>
  <c r="V91" i="14"/>
  <c r="U91" i="14"/>
  <c r="X91" i="14" s="1"/>
  <c r="T91" i="14"/>
  <c r="S91" i="14"/>
  <c r="R91" i="14"/>
  <c r="M91" i="14"/>
  <c r="J91" i="14" s="1"/>
  <c r="BF90" i="14"/>
  <c r="AR90" i="14"/>
  <c r="AQ90" i="14"/>
  <c r="AA90" i="14"/>
  <c r="V90" i="14"/>
  <c r="U90" i="14"/>
  <c r="X90" i="14" s="1"/>
  <c r="T90" i="14"/>
  <c r="S90" i="14"/>
  <c r="R90" i="14"/>
  <c r="M90" i="14"/>
  <c r="J90" i="14" s="1"/>
  <c r="BF82" i="14"/>
  <c r="AR82" i="14"/>
  <c r="AQ82" i="14"/>
  <c r="AA82" i="14"/>
  <c r="V82" i="14"/>
  <c r="U82" i="14"/>
  <c r="T82" i="14"/>
  <c r="S82" i="14"/>
  <c r="R82" i="14"/>
  <c r="M82" i="14"/>
  <c r="J82" i="14" s="1"/>
  <c r="BF76" i="14"/>
  <c r="AR76" i="14"/>
  <c r="AS76" i="14" s="1"/>
  <c r="AT76" i="14" s="1"/>
  <c r="AU76" i="14" s="1"/>
  <c r="AV76" i="14" s="1"/>
  <c r="AQ76" i="14"/>
  <c r="AA76" i="14"/>
  <c r="V76" i="14"/>
  <c r="U76" i="14"/>
  <c r="T76" i="14"/>
  <c r="S76" i="14"/>
  <c r="R76" i="14"/>
  <c r="M76" i="14"/>
  <c r="Z76" i="14" s="1"/>
  <c r="J76" i="14"/>
  <c r="BF75" i="14"/>
  <c r="AR75" i="14"/>
  <c r="AS75" i="14" s="1"/>
  <c r="AT75" i="14" s="1"/>
  <c r="AU75" i="14" s="1"/>
  <c r="AV75" i="14" s="1"/>
  <c r="AQ75" i="14"/>
  <c r="AA75" i="14"/>
  <c r="V75" i="14"/>
  <c r="U75" i="14"/>
  <c r="T75" i="14"/>
  <c r="S75" i="14"/>
  <c r="R75" i="14"/>
  <c r="M75" i="14"/>
  <c r="Z75" i="14" s="1"/>
  <c r="J75" i="14"/>
  <c r="BF74" i="14"/>
  <c r="AR74" i="14"/>
  <c r="AS74" i="14" s="1"/>
  <c r="AT74" i="14" s="1"/>
  <c r="AU74" i="14" s="1"/>
  <c r="AV74" i="14" s="1"/>
  <c r="AQ74" i="14"/>
  <c r="AA74" i="14"/>
  <c r="V74" i="14"/>
  <c r="U74" i="14"/>
  <c r="X74" i="14" s="1"/>
  <c r="T74" i="14"/>
  <c r="S74" i="14"/>
  <c r="R74" i="14"/>
  <c r="M74" i="14"/>
  <c r="Z74" i="14" s="1"/>
  <c r="BF69" i="14"/>
  <c r="AR69" i="14"/>
  <c r="AS69" i="14" s="1"/>
  <c r="AT69" i="14" s="1"/>
  <c r="AU69" i="14" s="1"/>
  <c r="AV69" i="14" s="1"/>
  <c r="AQ69" i="14"/>
  <c r="AA69" i="14"/>
  <c r="V69" i="14"/>
  <c r="U69" i="14"/>
  <c r="X69" i="14" s="1"/>
  <c r="T69" i="14"/>
  <c r="S69" i="14"/>
  <c r="R69" i="14"/>
  <c r="M69" i="14"/>
  <c r="Z69" i="14" s="1"/>
  <c r="BF68" i="14"/>
  <c r="AR68" i="14"/>
  <c r="AQ68" i="14"/>
  <c r="AA68" i="14"/>
  <c r="V68" i="14"/>
  <c r="U68" i="14"/>
  <c r="T68" i="14"/>
  <c r="S68" i="14"/>
  <c r="R68" i="14"/>
  <c r="M68" i="14"/>
  <c r="Z68" i="14" s="1"/>
  <c r="J68" i="14"/>
  <c r="BF66" i="14"/>
  <c r="AR66" i="14"/>
  <c r="AS66" i="14" s="1"/>
  <c r="AT66" i="14" s="1"/>
  <c r="AU66" i="14" s="1"/>
  <c r="AV66" i="14" s="1"/>
  <c r="AQ66" i="14"/>
  <c r="AA66" i="14"/>
  <c r="V66" i="14"/>
  <c r="U66" i="14"/>
  <c r="X66" i="14" s="1"/>
  <c r="T66" i="14"/>
  <c r="S66" i="14"/>
  <c r="R66" i="14"/>
  <c r="M66" i="14"/>
  <c r="BF54" i="14"/>
  <c r="AR54" i="14"/>
  <c r="AS54" i="14" s="1"/>
  <c r="AT54" i="14" s="1"/>
  <c r="AU54" i="14" s="1"/>
  <c r="AV54" i="14" s="1"/>
  <c r="AQ54" i="14"/>
  <c r="AA54" i="14"/>
  <c r="V54" i="14"/>
  <c r="U54" i="14"/>
  <c r="W54" i="14" s="1"/>
  <c r="T54" i="14"/>
  <c r="S54" i="14"/>
  <c r="R54" i="14"/>
  <c r="M54" i="14"/>
  <c r="Z54" i="14" s="1"/>
  <c r="BF53" i="14"/>
  <c r="AR53" i="14"/>
  <c r="AS53" i="14" s="1"/>
  <c r="AT53" i="14" s="1"/>
  <c r="AU53" i="14" s="1"/>
  <c r="AV53" i="14" s="1"/>
  <c r="AQ53" i="14"/>
  <c r="AA53" i="14"/>
  <c r="V53" i="14"/>
  <c r="U53" i="14"/>
  <c r="AP53" i="14" s="1"/>
  <c r="T53" i="14"/>
  <c r="S53" i="14"/>
  <c r="R53" i="14"/>
  <c r="M53" i="14"/>
  <c r="BF50" i="14"/>
  <c r="AR50" i="14"/>
  <c r="AS50" i="14" s="1"/>
  <c r="AT50" i="14" s="1"/>
  <c r="AU50" i="14" s="1"/>
  <c r="AV50" i="14" s="1"/>
  <c r="AQ50" i="14"/>
  <c r="AA50" i="14"/>
  <c r="V50" i="14"/>
  <c r="U50" i="14"/>
  <c r="W50" i="14" s="1"/>
  <c r="T50" i="14"/>
  <c r="S50" i="14"/>
  <c r="R50" i="14"/>
  <c r="M50" i="14"/>
  <c r="Z50" i="14" s="1"/>
  <c r="BF36" i="14"/>
  <c r="AR36" i="14"/>
  <c r="AS36" i="14" s="1"/>
  <c r="AT36" i="14" s="1"/>
  <c r="AU36" i="14" s="1"/>
  <c r="AV36" i="14" s="1"/>
  <c r="AQ36" i="14"/>
  <c r="AA36" i="14"/>
  <c r="V36" i="14"/>
  <c r="U36" i="14"/>
  <c r="T36" i="14"/>
  <c r="S36" i="14"/>
  <c r="R36" i="14"/>
  <c r="M36" i="14"/>
  <c r="BF35" i="14"/>
  <c r="AR35" i="14"/>
  <c r="AS35" i="14" s="1"/>
  <c r="AT35" i="14" s="1"/>
  <c r="AU35" i="14" s="1"/>
  <c r="AV35" i="14" s="1"/>
  <c r="AQ35" i="14"/>
  <c r="AA35" i="14"/>
  <c r="V35" i="14"/>
  <c r="U35" i="14"/>
  <c r="T35" i="14"/>
  <c r="S35" i="14"/>
  <c r="R35" i="14"/>
  <c r="M35" i="14"/>
  <c r="J35" i="14" s="1"/>
  <c r="BF32" i="14"/>
  <c r="AR32" i="14"/>
  <c r="AS32" i="14" s="1"/>
  <c r="AT32" i="14" s="1"/>
  <c r="AU32" i="14" s="1"/>
  <c r="AV32" i="14" s="1"/>
  <c r="AQ32" i="14"/>
  <c r="AA32" i="14"/>
  <c r="V32" i="14"/>
  <c r="U32" i="14"/>
  <c r="T32" i="14"/>
  <c r="S32" i="14"/>
  <c r="R32" i="14"/>
  <c r="M32" i="14"/>
  <c r="Z32" i="14" s="1"/>
  <c r="BF29" i="14"/>
  <c r="AR29" i="14"/>
  <c r="AQ29" i="14"/>
  <c r="AA29" i="14"/>
  <c r="V29" i="14"/>
  <c r="U29" i="14"/>
  <c r="T29" i="14"/>
  <c r="S29" i="14"/>
  <c r="R29" i="14"/>
  <c r="M29" i="14"/>
  <c r="Z29" i="14" s="1"/>
  <c r="BF26" i="14"/>
  <c r="AR26" i="14"/>
  <c r="AS26" i="14" s="1"/>
  <c r="AT26" i="14" s="1"/>
  <c r="AU26" i="14" s="1"/>
  <c r="AV26" i="14" s="1"/>
  <c r="AQ26" i="14"/>
  <c r="AA26" i="14"/>
  <c r="V26" i="14"/>
  <c r="U26" i="14"/>
  <c r="W26" i="14" s="1"/>
  <c r="T26" i="14"/>
  <c r="S26" i="14"/>
  <c r="R26" i="14"/>
  <c r="M26" i="14"/>
  <c r="BF25" i="14"/>
  <c r="AR25" i="14"/>
  <c r="AS25" i="14" s="1"/>
  <c r="AT25" i="14" s="1"/>
  <c r="AU25" i="14" s="1"/>
  <c r="AV25" i="14" s="1"/>
  <c r="AQ25" i="14"/>
  <c r="AA25" i="14"/>
  <c r="V25" i="14"/>
  <c r="U25" i="14"/>
  <c r="T25" i="14"/>
  <c r="S25" i="14"/>
  <c r="R25" i="14"/>
  <c r="M25" i="14"/>
  <c r="J25" i="14" s="1"/>
  <c r="BF17" i="14"/>
  <c r="AR17" i="14"/>
  <c r="AQ17" i="14"/>
  <c r="AA17" i="14"/>
  <c r="V17" i="14"/>
  <c r="U17" i="14"/>
  <c r="X17" i="14" s="1"/>
  <c r="T17" i="14"/>
  <c r="S17" i="14"/>
  <c r="R17" i="14"/>
  <c r="M17" i="14"/>
  <c r="Z17" i="14" s="1"/>
  <c r="J17" i="14"/>
  <c r="BF187" i="14"/>
  <c r="AR187" i="14"/>
  <c r="AS187" i="14" s="1"/>
  <c r="AQ187" i="14"/>
  <c r="AA187" i="14"/>
  <c r="Z187" i="14"/>
  <c r="V187" i="14"/>
  <c r="U187" i="14"/>
  <c r="AP187" i="14" s="1"/>
  <c r="T187" i="14"/>
  <c r="S187" i="14"/>
  <c r="R187" i="14"/>
  <c r="M187" i="14"/>
  <c r="J187" i="14" s="1"/>
  <c r="BF184" i="14"/>
  <c r="AR184" i="14"/>
  <c r="AS184" i="14" s="1"/>
  <c r="AT184" i="14" s="1"/>
  <c r="AU184" i="14" s="1"/>
  <c r="AV184" i="14" s="1"/>
  <c r="AQ184" i="14"/>
  <c r="AA184" i="14"/>
  <c r="V184" i="14"/>
  <c r="U184" i="14"/>
  <c r="T184" i="14"/>
  <c r="S184" i="14"/>
  <c r="R184" i="14"/>
  <c r="M184" i="14"/>
  <c r="Z184" i="14" s="1"/>
  <c r="BF182" i="14"/>
  <c r="AR182" i="14"/>
  <c r="AS182" i="14" s="1"/>
  <c r="AT182" i="14" s="1"/>
  <c r="AU182" i="14" s="1"/>
  <c r="AV182" i="14" s="1"/>
  <c r="AQ182" i="14"/>
  <c r="AA182" i="14"/>
  <c r="V182" i="14"/>
  <c r="U182" i="14"/>
  <c r="X182" i="14" s="1"/>
  <c r="T182" i="14"/>
  <c r="S182" i="14"/>
  <c r="R182" i="14"/>
  <c r="M182" i="14"/>
  <c r="Z182" i="14" s="1"/>
  <c r="BF180" i="14"/>
  <c r="AR180" i="14"/>
  <c r="AQ180" i="14"/>
  <c r="AA180" i="14"/>
  <c r="V180" i="14"/>
  <c r="U180" i="14"/>
  <c r="T180" i="14"/>
  <c r="S180" i="14"/>
  <c r="R180" i="14"/>
  <c r="M180" i="14"/>
  <c r="BF176" i="14"/>
  <c r="AR176" i="14"/>
  <c r="AQ176" i="14"/>
  <c r="AA176" i="14"/>
  <c r="V176" i="14"/>
  <c r="U176" i="14"/>
  <c r="X176" i="14" s="1"/>
  <c r="T176" i="14"/>
  <c r="S176" i="14"/>
  <c r="R176" i="14"/>
  <c r="M176" i="14"/>
  <c r="Z176" i="14" s="1"/>
  <c r="J176" i="14"/>
  <c r="BF175" i="14"/>
  <c r="AR175" i="14"/>
  <c r="AQ175" i="14"/>
  <c r="AA175" i="14"/>
  <c r="V175" i="14"/>
  <c r="U175" i="14"/>
  <c r="T175" i="14"/>
  <c r="S175" i="14"/>
  <c r="R175" i="14"/>
  <c r="M175" i="14"/>
  <c r="Z175" i="14" s="1"/>
  <c r="J175" i="14"/>
  <c r="AR173" i="14"/>
  <c r="AS173" i="14" s="1"/>
  <c r="AT173" i="14" s="1"/>
  <c r="AQ173" i="14"/>
  <c r="AA173" i="14"/>
  <c r="V173" i="14"/>
  <c r="U173" i="14"/>
  <c r="T173" i="14"/>
  <c r="S173" i="14"/>
  <c r="R173" i="14"/>
  <c r="M173" i="14"/>
  <c r="Z173" i="14" s="1"/>
  <c r="BF159" i="14"/>
  <c r="AR159" i="14"/>
  <c r="AS159" i="14" s="1"/>
  <c r="AT159" i="14" s="1"/>
  <c r="AU159" i="14" s="1"/>
  <c r="AQ159" i="14"/>
  <c r="AA159" i="14"/>
  <c r="Z159" i="14"/>
  <c r="V159" i="14"/>
  <c r="U159" i="14"/>
  <c r="T159" i="14"/>
  <c r="S159" i="14"/>
  <c r="R159" i="14"/>
  <c r="M159" i="14"/>
  <c r="J159" i="14" s="1"/>
  <c r="BF148" i="14"/>
  <c r="AR148" i="14"/>
  <c r="AS148" i="14" s="1"/>
  <c r="AT148" i="14" s="1"/>
  <c r="AU148" i="14" s="1"/>
  <c r="AV148" i="14" s="1"/>
  <c r="AW148" i="14" s="1"/>
  <c r="AX148" i="14" s="1"/>
  <c r="AQ148" i="14"/>
  <c r="AA148" i="14"/>
  <c r="V148" i="14"/>
  <c r="U148" i="14"/>
  <c r="T148" i="14"/>
  <c r="S148" i="14"/>
  <c r="R148" i="14"/>
  <c r="M148" i="14"/>
  <c r="Z148" i="14" s="1"/>
  <c r="BF141" i="14"/>
  <c r="AR141" i="14"/>
  <c r="AS141" i="14" s="1"/>
  <c r="AT141" i="14" s="1"/>
  <c r="AU141" i="14" s="1"/>
  <c r="AV141" i="14" s="1"/>
  <c r="AQ141" i="14"/>
  <c r="AA141" i="14"/>
  <c r="V141" i="14"/>
  <c r="U141" i="14"/>
  <c r="X141" i="14" s="1"/>
  <c r="T141" i="14"/>
  <c r="S141" i="14"/>
  <c r="R141" i="14"/>
  <c r="M141" i="14"/>
  <c r="BF131" i="14"/>
  <c r="AR131" i="14"/>
  <c r="AS131" i="14" s="1"/>
  <c r="AT131" i="14" s="1"/>
  <c r="AQ131" i="14"/>
  <c r="AA131" i="14"/>
  <c r="V131" i="14"/>
  <c r="U131" i="14"/>
  <c r="X131" i="14" s="1"/>
  <c r="T131" i="14"/>
  <c r="S131" i="14"/>
  <c r="R131" i="14"/>
  <c r="M131" i="14"/>
  <c r="BF126" i="14"/>
  <c r="AR126" i="14"/>
  <c r="AQ126" i="14"/>
  <c r="AA126" i="14"/>
  <c r="V126" i="14"/>
  <c r="U126" i="14"/>
  <c r="X126" i="14" s="1"/>
  <c r="T126" i="14"/>
  <c r="S126" i="14"/>
  <c r="R126" i="14"/>
  <c r="M126" i="14"/>
  <c r="Z126" i="14" s="1"/>
  <c r="BF124" i="14"/>
  <c r="AR124" i="14"/>
  <c r="AS124" i="14" s="1"/>
  <c r="AT124" i="14" s="1"/>
  <c r="AQ124" i="14"/>
  <c r="AA124" i="14"/>
  <c r="V124" i="14"/>
  <c r="U124" i="14"/>
  <c r="W124" i="14" s="1"/>
  <c r="T124" i="14"/>
  <c r="S124" i="14"/>
  <c r="R124" i="14"/>
  <c r="M124" i="14"/>
  <c r="Z124" i="14" s="1"/>
  <c r="BF120" i="14"/>
  <c r="AR120" i="14"/>
  <c r="AS120" i="14" s="1"/>
  <c r="AT120" i="14" s="1"/>
  <c r="AU120" i="14" s="1"/>
  <c r="AV120" i="14" s="1"/>
  <c r="AQ120" i="14"/>
  <c r="AA120" i="14"/>
  <c r="V120" i="14"/>
  <c r="U120" i="14"/>
  <c r="W120" i="14" s="1"/>
  <c r="T120" i="14"/>
  <c r="S120" i="14"/>
  <c r="R120" i="14"/>
  <c r="M120" i="14"/>
  <c r="J120" i="14" s="1"/>
  <c r="BF118" i="14"/>
  <c r="AR118" i="14"/>
  <c r="AS118" i="14" s="1"/>
  <c r="AT118" i="14" s="1"/>
  <c r="AU118" i="14" s="1"/>
  <c r="AV118" i="14" s="1"/>
  <c r="AQ118" i="14"/>
  <c r="AA118" i="14"/>
  <c r="V118" i="14"/>
  <c r="U118" i="14"/>
  <c r="T118" i="14"/>
  <c r="S118" i="14"/>
  <c r="R118" i="14"/>
  <c r="M118" i="14"/>
  <c r="J118" i="14" s="1"/>
  <c r="BF116" i="14"/>
  <c r="AR116" i="14"/>
  <c r="AS116" i="14" s="1"/>
  <c r="AT116" i="14" s="1"/>
  <c r="AU116" i="14" s="1"/>
  <c r="AV116" i="14" s="1"/>
  <c r="AQ116" i="14"/>
  <c r="AA116" i="14"/>
  <c r="V116" i="14"/>
  <c r="U116" i="14"/>
  <c r="T116" i="14"/>
  <c r="S116" i="14"/>
  <c r="R116" i="14"/>
  <c r="M116" i="14"/>
  <c r="J116" i="14" s="1"/>
  <c r="BF112" i="14"/>
  <c r="AR112" i="14"/>
  <c r="AS112" i="14" s="1"/>
  <c r="AT112" i="14" s="1"/>
  <c r="AU112" i="14" s="1"/>
  <c r="AV112" i="14" s="1"/>
  <c r="AQ112" i="14"/>
  <c r="AA112" i="14"/>
  <c r="V112" i="14"/>
  <c r="U112" i="14"/>
  <c r="X112" i="14" s="1"/>
  <c r="T112" i="14"/>
  <c r="S112" i="14"/>
  <c r="R112" i="14"/>
  <c r="M112" i="14"/>
  <c r="Z112" i="14" s="1"/>
  <c r="J112" i="14"/>
  <c r="BF106" i="14"/>
  <c r="AR106" i="14"/>
  <c r="AS106" i="14" s="1"/>
  <c r="AT106" i="14" s="1"/>
  <c r="AU106" i="14" s="1"/>
  <c r="AV106" i="14" s="1"/>
  <c r="AQ106" i="14"/>
  <c r="AA106" i="14"/>
  <c r="V106" i="14"/>
  <c r="U106" i="14"/>
  <c r="T106" i="14"/>
  <c r="S106" i="14"/>
  <c r="R106" i="14"/>
  <c r="M106" i="14"/>
  <c r="Z106" i="14" s="1"/>
  <c r="BF103" i="14"/>
  <c r="AR103" i="14"/>
  <c r="AQ103" i="14"/>
  <c r="AA103" i="14"/>
  <c r="V103" i="14"/>
  <c r="U103" i="14"/>
  <c r="T103" i="14"/>
  <c r="S103" i="14"/>
  <c r="R103" i="14"/>
  <c r="M103" i="14"/>
  <c r="BF102" i="14"/>
  <c r="AR102" i="14"/>
  <c r="AS102" i="14" s="1"/>
  <c r="AT102" i="14" s="1"/>
  <c r="AU102" i="14" s="1"/>
  <c r="AV102" i="14" s="1"/>
  <c r="AQ102" i="14"/>
  <c r="AA102" i="14"/>
  <c r="V102" i="14"/>
  <c r="U102" i="14"/>
  <c r="T102" i="14"/>
  <c r="S102" i="14"/>
  <c r="R102" i="14"/>
  <c r="M102" i="14"/>
  <c r="Z102" i="14" s="1"/>
  <c r="J102" i="14"/>
  <c r="BF98" i="14"/>
  <c r="AR98" i="14"/>
  <c r="AS98" i="14" s="1"/>
  <c r="AT98" i="14" s="1"/>
  <c r="AQ98" i="14"/>
  <c r="AA98" i="14"/>
  <c r="V98" i="14"/>
  <c r="U98" i="14"/>
  <c r="T98" i="14"/>
  <c r="S98" i="14"/>
  <c r="R98" i="14"/>
  <c r="M98" i="14"/>
  <c r="Z98" i="14" s="1"/>
  <c r="J98" i="14"/>
  <c r="BF73" i="14"/>
  <c r="AR73" i="14"/>
  <c r="AS73" i="14" s="1"/>
  <c r="AT73" i="14" s="1"/>
  <c r="AQ73" i="14"/>
  <c r="AA73" i="14"/>
  <c r="V73" i="14"/>
  <c r="U73" i="14"/>
  <c r="X73" i="14" s="1"/>
  <c r="T73" i="14"/>
  <c r="S73" i="14"/>
  <c r="R73" i="14"/>
  <c r="M73" i="14"/>
  <c r="Z73" i="14" s="1"/>
  <c r="BF47" i="14"/>
  <c r="AR47" i="14"/>
  <c r="AS47" i="14" s="1"/>
  <c r="AT47" i="14" s="1"/>
  <c r="AU47" i="14" s="1"/>
  <c r="AQ47" i="14"/>
  <c r="AA47" i="14"/>
  <c r="V47" i="14"/>
  <c r="U47" i="14"/>
  <c r="X47" i="14" s="1"/>
  <c r="T47" i="14"/>
  <c r="S47" i="14"/>
  <c r="R47" i="14"/>
  <c r="M47" i="14"/>
  <c r="J47" i="14" s="1"/>
  <c r="BF46" i="14"/>
  <c r="AR46" i="14"/>
  <c r="AQ46" i="14"/>
  <c r="AA46" i="14"/>
  <c r="V46" i="14"/>
  <c r="U46" i="14"/>
  <c r="X46" i="14" s="1"/>
  <c r="T46" i="14"/>
  <c r="S46" i="14"/>
  <c r="R46" i="14"/>
  <c r="M46" i="14"/>
  <c r="Z46" i="14" s="1"/>
  <c r="BF44" i="14"/>
  <c r="AR44" i="14"/>
  <c r="AS44" i="14" s="1"/>
  <c r="AT44" i="14" s="1"/>
  <c r="AU44" i="14" s="1"/>
  <c r="AV44" i="14" s="1"/>
  <c r="AQ44" i="14"/>
  <c r="AA44" i="14"/>
  <c r="V44" i="14"/>
  <c r="U44" i="14"/>
  <c r="X44" i="14" s="1"/>
  <c r="T44" i="14"/>
  <c r="S44" i="14"/>
  <c r="R44" i="14"/>
  <c r="M44" i="14"/>
  <c r="J44" i="14" s="1"/>
  <c r="BF43" i="14"/>
  <c r="AR43" i="14"/>
  <c r="AS43" i="14" s="1"/>
  <c r="AQ43" i="14"/>
  <c r="AA43" i="14"/>
  <c r="V43" i="14"/>
  <c r="U43" i="14"/>
  <c r="X43" i="14" s="1"/>
  <c r="T43" i="14"/>
  <c r="S43" i="14"/>
  <c r="R43" i="14"/>
  <c r="M43" i="14"/>
  <c r="J43" i="14" s="1"/>
  <c r="BF34" i="14"/>
  <c r="AR34" i="14"/>
  <c r="AQ34" i="14"/>
  <c r="AA34" i="14"/>
  <c r="V34" i="14"/>
  <c r="U34" i="14"/>
  <c r="T34" i="14"/>
  <c r="S34" i="14"/>
  <c r="R34" i="14"/>
  <c r="M34" i="14"/>
  <c r="BF31" i="14"/>
  <c r="AR31" i="14"/>
  <c r="AQ31" i="14"/>
  <c r="AA31" i="14"/>
  <c r="V31" i="14"/>
  <c r="U31" i="14"/>
  <c r="X31" i="14" s="1"/>
  <c r="T31" i="14"/>
  <c r="S31" i="14"/>
  <c r="R31" i="14"/>
  <c r="M31" i="14"/>
  <c r="Z31" i="14" s="1"/>
  <c r="J31" i="14"/>
  <c r="BF30" i="14"/>
  <c r="AR30" i="14"/>
  <c r="AS30" i="14" s="1"/>
  <c r="AQ30" i="14"/>
  <c r="AA30" i="14"/>
  <c r="V30" i="14"/>
  <c r="U30" i="14"/>
  <c r="T30" i="14"/>
  <c r="S30" i="14"/>
  <c r="R30" i="14"/>
  <c r="M30" i="14"/>
  <c r="Z30" i="14" s="1"/>
  <c r="BF28" i="14"/>
  <c r="AR28" i="14"/>
  <c r="AS28" i="14" s="1"/>
  <c r="AQ28" i="14"/>
  <c r="AA28" i="14"/>
  <c r="V28" i="14"/>
  <c r="U28" i="14"/>
  <c r="X28" i="14" s="1"/>
  <c r="T28" i="14"/>
  <c r="S28" i="14"/>
  <c r="R28" i="14"/>
  <c r="M28" i="14"/>
  <c r="BF27" i="14"/>
  <c r="AR27" i="14"/>
  <c r="AS27" i="14" s="1"/>
  <c r="AT27" i="14" s="1"/>
  <c r="AU27" i="14" s="1"/>
  <c r="AV27" i="14" s="1"/>
  <c r="AQ27" i="14"/>
  <c r="AA27" i="14"/>
  <c r="V27" i="14"/>
  <c r="U27" i="14"/>
  <c r="T27" i="14"/>
  <c r="S27" i="14"/>
  <c r="R27" i="14"/>
  <c r="M27" i="14"/>
  <c r="Z27" i="14" s="1"/>
  <c r="J27" i="14"/>
  <c r="AP27" i="14" s="1"/>
  <c r="BF19" i="14"/>
  <c r="AR19" i="14"/>
  <c r="AS19" i="14" s="1"/>
  <c r="AT19" i="14" s="1"/>
  <c r="AU19" i="14" s="1"/>
  <c r="AV19" i="14" s="1"/>
  <c r="AQ19" i="14"/>
  <c r="AA19" i="14"/>
  <c r="V19" i="14"/>
  <c r="U19" i="14"/>
  <c r="X19" i="14" s="1"/>
  <c r="T19" i="14"/>
  <c r="S19" i="14"/>
  <c r="R19" i="14"/>
  <c r="M19" i="14"/>
  <c r="Z19" i="14" s="1"/>
  <c r="J19" i="14"/>
  <c r="BF16" i="14"/>
  <c r="AR16" i="14"/>
  <c r="AQ16" i="14"/>
  <c r="AA16" i="14"/>
  <c r="V16" i="14"/>
  <c r="U16" i="14"/>
  <c r="X16" i="14" s="1"/>
  <c r="T16" i="14"/>
  <c r="S16" i="14"/>
  <c r="R16" i="14"/>
  <c r="M16" i="14"/>
  <c r="Z16" i="14" s="1"/>
  <c r="BF15" i="14"/>
  <c r="AR15" i="14"/>
  <c r="AQ15" i="14"/>
  <c r="AA15" i="14"/>
  <c r="V15" i="14"/>
  <c r="U15" i="14"/>
  <c r="T15" i="14"/>
  <c r="S15" i="14"/>
  <c r="R15" i="14"/>
  <c r="M15" i="14"/>
  <c r="J15" i="14" s="1"/>
  <c r="BF11" i="14"/>
  <c r="AR11" i="14"/>
  <c r="AS11" i="14" s="1"/>
  <c r="AQ11" i="14"/>
  <c r="AA11" i="14"/>
  <c r="V11" i="14"/>
  <c r="U11" i="14"/>
  <c r="T11" i="14"/>
  <c r="S11" i="14"/>
  <c r="R11" i="14"/>
  <c r="M11" i="14"/>
  <c r="Z11" i="14" s="1"/>
  <c r="BF179" i="14"/>
  <c r="AR179" i="14"/>
  <c r="AS179" i="14" s="1"/>
  <c r="AT179" i="14" s="1"/>
  <c r="AU179" i="14" s="1"/>
  <c r="AV179" i="14" s="1"/>
  <c r="AQ179" i="14"/>
  <c r="AA179" i="14"/>
  <c r="V179" i="14"/>
  <c r="U179" i="14"/>
  <c r="T179" i="14"/>
  <c r="S179" i="14"/>
  <c r="R179" i="14"/>
  <c r="M179" i="14"/>
  <c r="BF178" i="14"/>
  <c r="AR178" i="14"/>
  <c r="AS178" i="14" s="1"/>
  <c r="AT178" i="14" s="1"/>
  <c r="AU178" i="14" s="1"/>
  <c r="AV178" i="14" s="1"/>
  <c r="AQ178" i="14"/>
  <c r="AA178" i="14"/>
  <c r="V178" i="14"/>
  <c r="U178" i="14"/>
  <c r="T178" i="14"/>
  <c r="S178" i="14"/>
  <c r="R178" i="14"/>
  <c r="M178" i="14"/>
  <c r="Z178" i="14" s="1"/>
  <c r="J178" i="14"/>
  <c r="BF177" i="14"/>
  <c r="AR177" i="14"/>
  <c r="AS177" i="14" s="1"/>
  <c r="AQ177" i="14"/>
  <c r="AA177" i="14"/>
  <c r="V177" i="14"/>
  <c r="U177" i="14"/>
  <c r="T177" i="14"/>
  <c r="S177" i="14"/>
  <c r="R177" i="14"/>
  <c r="M177" i="14"/>
  <c r="Z177" i="14" s="1"/>
  <c r="BF174" i="14"/>
  <c r="AR174" i="14"/>
  <c r="AS174" i="14" s="1"/>
  <c r="AT174" i="14" s="1"/>
  <c r="AU174" i="14" s="1"/>
  <c r="AV174" i="14" s="1"/>
  <c r="AQ174" i="14"/>
  <c r="AA174" i="14"/>
  <c r="V174" i="14"/>
  <c r="U174" i="14"/>
  <c r="T174" i="14"/>
  <c r="S174" i="14"/>
  <c r="R174" i="14"/>
  <c r="M174" i="14"/>
  <c r="Z174" i="14" s="1"/>
  <c r="BF157" i="14"/>
  <c r="AR157" i="14"/>
  <c r="AS157" i="14" s="1"/>
  <c r="AT157" i="14" s="1"/>
  <c r="AU157" i="14" s="1"/>
  <c r="AV157" i="14" s="1"/>
  <c r="AQ157" i="14"/>
  <c r="AA157" i="14"/>
  <c r="V157" i="14"/>
  <c r="U157" i="14"/>
  <c r="X157" i="14" s="1"/>
  <c r="T157" i="14"/>
  <c r="S157" i="14"/>
  <c r="R157" i="14"/>
  <c r="M157" i="14"/>
  <c r="BF151" i="14"/>
  <c r="AR151" i="14"/>
  <c r="AQ151" i="14"/>
  <c r="AA151" i="14"/>
  <c r="V151" i="14"/>
  <c r="U151" i="14"/>
  <c r="T151" i="14"/>
  <c r="S151" i="14"/>
  <c r="R151" i="14"/>
  <c r="M151" i="14"/>
  <c r="J151" i="14" s="1"/>
  <c r="BF150" i="14"/>
  <c r="AR150" i="14"/>
  <c r="AS150" i="14" s="1"/>
  <c r="AT150" i="14" s="1"/>
  <c r="AU150" i="14" s="1"/>
  <c r="AV150" i="14" s="1"/>
  <c r="AQ150" i="14"/>
  <c r="AA150" i="14"/>
  <c r="V150" i="14"/>
  <c r="U150" i="14"/>
  <c r="T150" i="14"/>
  <c r="S150" i="14"/>
  <c r="R150" i="14"/>
  <c r="M150" i="14"/>
  <c r="Z150" i="14" s="1"/>
  <c r="BF149" i="14"/>
  <c r="AR149" i="14"/>
  <c r="AQ149" i="14"/>
  <c r="AA149" i="14"/>
  <c r="V149" i="14"/>
  <c r="U149" i="14"/>
  <c r="X149" i="14" s="1"/>
  <c r="T149" i="14"/>
  <c r="S149" i="14"/>
  <c r="R149" i="14"/>
  <c r="M149" i="14"/>
  <c r="J149" i="14" s="1"/>
  <c r="BF145" i="14"/>
  <c r="AR145" i="14"/>
  <c r="AQ145" i="14"/>
  <c r="AA145" i="14"/>
  <c r="V145" i="14"/>
  <c r="U145" i="14"/>
  <c r="T145" i="14"/>
  <c r="S145" i="14"/>
  <c r="R145" i="14"/>
  <c r="M145" i="14"/>
  <c r="J145" i="14" s="1"/>
  <c r="BF140" i="14"/>
  <c r="AR140" i="14"/>
  <c r="AS140" i="14" s="1"/>
  <c r="AT140" i="14" s="1"/>
  <c r="AU140" i="14" s="1"/>
  <c r="AV140" i="14" s="1"/>
  <c r="AQ140" i="14"/>
  <c r="AA140" i="14"/>
  <c r="V140" i="14"/>
  <c r="U140" i="14"/>
  <c r="T140" i="14"/>
  <c r="S140" i="14"/>
  <c r="R140" i="14"/>
  <c r="M140" i="14"/>
  <c r="Z140" i="14" s="1"/>
  <c r="J140" i="14"/>
  <c r="BF137" i="14"/>
  <c r="AR137" i="14"/>
  <c r="AS137" i="14" s="1"/>
  <c r="AT137" i="14" s="1"/>
  <c r="AU137" i="14" s="1"/>
  <c r="AV137" i="14" s="1"/>
  <c r="AQ137" i="14"/>
  <c r="AA137" i="14"/>
  <c r="Z137" i="14"/>
  <c r="V137" i="14"/>
  <c r="U137" i="14"/>
  <c r="T137" i="14"/>
  <c r="S137" i="14"/>
  <c r="R137" i="14"/>
  <c r="M137" i="14"/>
  <c r="J137" i="14" s="1"/>
  <c r="BF136" i="14"/>
  <c r="AR136" i="14"/>
  <c r="AS136" i="14" s="1"/>
  <c r="AT136" i="14" s="1"/>
  <c r="AU136" i="14" s="1"/>
  <c r="AV136" i="14" s="1"/>
  <c r="AQ136" i="14"/>
  <c r="AA136" i="14"/>
  <c r="V136" i="14"/>
  <c r="U136" i="14"/>
  <c r="T136" i="14"/>
  <c r="S136" i="14"/>
  <c r="R136" i="14"/>
  <c r="M136" i="14"/>
  <c r="Z136" i="14" s="1"/>
  <c r="BF133" i="14"/>
  <c r="AR133" i="14"/>
  <c r="AS133" i="14" s="1"/>
  <c r="AT133" i="14" s="1"/>
  <c r="AU133" i="14" s="1"/>
  <c r="AV133" i="14" s="1"/>
  <c r="AQ133" i="14"/>
  <c r="AA133" i="14"/>
  <c r="V133" i="14"/>
  <c r="U133" i="14"/>
  <c r="W133" i="14" s="1"/>
  <c r="T133" i="14"/>
  <c r="S133" i="14"/>
  <c r="R133" i="14"/>
  <c r="M133" i="14"/>
  <c r="Z133" i="14" s="1"/>
  <c r="BF121" i="14"/>
  <c r="BF197" i="14" s="1"/>
  <c r="AR121" i="14"/>
  <c r="AS121" i="14" s="1"/>
  <c r="AT121" i="14" s="1"/>
  <c r="AU121" i="14" s="1"/>
  <c r="AV121" i="14" s="1"/>
  <c r="AQ121" i="14"/>
  <c r="AQ197" i="14" s="1"/>
  <c r="AA121" i="14"/>
  <c r="AA197" i="14" s="1"/>
  <c r="V121" i="14"/>
  <c r="U121" i="14"/>
  <c r="W121" i="14" s="1"/>
  <c r="T121" i="14"/>
  <c r="T197" i="14" s="1"/>
  <c r="S121" i="14"/>
  <c r="R121" i="14"/>
  <c r="M121" i="14"/>
  <c r="J121" i="14" s="1"/>
  <c r="BF86" i="14"/>
  <c r="AR86" i="14"/>
  <c r="AQ86" i="14"/>
  <c r="AA86" i="14"/>
  <c r="V86" i="14"/>
  <c r="U86" i="14"/>
  <c r="T86" i="14"/>
  <c r="S86" i="14"/>
  <c r="R86" i="14"/>
  <c r="M86" i="14"/>
  <c r="Z86" i="14" s="1"/>
  <c r="J86" i="14"/>
  <c r="BF85" i="14"/>
  <c r="AR85" i="14"/>
  <c r="AQ85" i="14"/>
  <c r="AA85" i="14"/>
  <c r="V85" i="14"/>
  <c r="U85" i="14"/>
  <c r="T85" i="14"/>
  <c r="S85" i="14"/>
  <c r="R85" i="14"/>
  <c r="M85" i="14"/>
  <c r="Z85" i="14" s="1"/>
  <c r="J85" i="14"/>
  <c r="BF79" i="14"/>
  <c r="AR79" i="14"/>
  <c r="AQ79" i="14"/>
  <c r="AA79" i="14"/>
  <c r="V79" i="14"/>
  <c r="U79" i="14"/>
  <c r="T79" i="14"/>
  <c r="S79" i="14"/>
  <c r="R79" i="14"/>
  <c r="M79" i="14"/>
  <c r="Z79" i="14" s="1"/>
  <c r="BF71" i="14"/>
  <c r="AR71" i="14"/>
  <c r="AQ71" i="14"/>
  <c r="AA71" i="14"/>
  <c r="V71" i="14"/>
  <c r="U71" i="14"/>
  <c r="T71" i="14"/>
  <c r="S71" i="14"/>
  <c r="R71" i="14"/>
  <c r="M71" i="14"/>
  <c r="Z71" i="14" s="1"/>
  <c r="J71" i="14"/>
  <c r="AR60" i="14"/>
  <c r="AQ60" i="14"/>
  <c r="AA60" i="14"/>
  <c r="V60" i="14"/>
  <c r="U60" i="14"/>
  <c r="T60" i="14"/>
  <c r="S60" i="14"/>
  <c r="R60" i="14"/>
  <c r="M60" i="14"/>
  <c r="BF58" i="14"/>
  <c r="AR58" i="14"/>
  <c r="AS58" i="14" s="1"/>
  <c r="AT58" i="14" s="1"/>
  <c r="AU58" i="14" s="1"/>
  <c r="AV58" i="14" s="1"/>
  <c r="AQ58" i="14"/>
  <c r="AA58" i="14"/>
  <c r="Z58" i="14"/>
  <c r="V58" i="14"/>
  <c r="U58" i="14"/>
  <c r="X58" i="14" s="1"/>
  <c r="T58" i="14"/>
  <c r="S58" i="14"/>
  <c r="R58" i="14"/>
  <c r="M58" i="14"/>
  <c r="J58" i="14" s="1"/>
  <c r="BF55" i="14"/>
  <c r="AR55" i="14"/>
  <c r="AQ55" i="14"/>
  <c r="AA55" i="14"/>
  <c r="V55" i="14"/>
  <c r="U55" i="14"/>
  <c r="X55" i="14" s="1"/>
  <c r="T55" i="14"/>
  <c r="S55" i="14"/>
  <c r="R55" i="14"/>
  <c r="M55" i="14"/>
  <c r="BF52" i="14"/>
  <c r="AR52" i="14"/>
  <c r="AS52" i="14" s="1"/>
  <c r="AQ52" i="14"/>
  <c r="AA52" i="14"/>
  <c r="V52" i="14"/>
  <c r="U52" i="14"/>
  <c r="X52" i="14" s="1"/>
  <c r="T52" i="14"/>
  <c r="S52" i="14"/>
  <c r="R52" i="14"/>
  <c r="M52" i="14"/>
  <c r="Z52" i="14" s="1"/>
  <c r="BF51" i="14"/>
  <c r="AR51" i="14"/>
  <c r="AS51" i="14" s="1"/>
  <c r="AT51" i="14" s="1"/>
  <c r="AU51" i="14" s="1"/>
  <c r="AV51" i="14" s="1"/>
  <c r="AW51" i="14" s="1"/>
  <c r="AX51" i="14" s="1"/>
  <c r="AQ51" i="14"/>
  <c r="AA51" i="14"/>
  <c r="V51" i="14"/>
  <c r="U51" i="14"/>
  <c r="T51" i="14"/>
  <c r="S51" i="14"/>
  <c r="R51" i="14"/>
  <c r="M51" i="14"/>
  <c r="BF41" i="14"/>
  <c r="AR41" i="14"/>
  <c r="AS41" i="14" s="1"/>
  <c r="AT41" i="14" s="1"/>
  <c r="AU41" i="14" s="1"/>
  <c r="AV41" i="14" s="1"/>
  <c r="AQ41" i="14"/>
  <c r="AA41" i="14"/>
  <c r="V41" i="14"/>
  <c r="U41" i="14"/>
  <c r="X41" i="14" s="1"/>
  <c r="T41" i="14"/>
  <c r="S41" i="14"/>
  <c r="R41" i="14"/>
  <c r="M41" i="14"/>
  <c r="Z41" i="14" s="1"/>
  <c r="BF37" i="14"/>
  <c r="AR37" i="14"/>
  <c r="AS37" i="14" s="1"/>
  <c r="AT37" i="14" s="1"/>
  <c r="AQ37" i="14"/>
  <c r="AA37" i="14"/>
  <c r="V37" i="14"/>
  <c r="U37" i="14"/>
  <c r="X37" i="14" s="1"/>
  <c r="T37" i="14"/>
  <c r="S37" i="14"/>
  <c r="R37" i="14"/>
  <c r="M37" i="14"/>
  <c r="Z37" i="14" s="1"/>
  <c r="BF21" i="14"/>
  <c r="AR21" i="14"/>
  <c r="AS21" i="14" s="1"/>
  <c r="AT21" i="14" s="1"/>
  <c r="AU21" i="14" s="1"/>
  <c r="AV21" i="14" s="1"/>
  <c r="AW21" i="14" s="1"/>
  <c r="AX21" i="14" s="1"/>
  <c r="AQ21" i="14"/>
  <c r="AA21" i="14"/>
  <c r="V21" i="14"/>
  <c r="U21" i="14"/>
  <c r="T21" i="14"/>
  <c r="S21" i="14"/>
  <c r="R21" i="14"/>
  <c r="M21" i="14"/>
  <c r="Z21" i="14" s="1"/>
  <c r="BF10" i="14"/>
  <c r="AR10" i="14"/>
  <c r="AS10" i="14" s="1"/>
  <c r="AT10" i="14" s="1"/>
  <c r="AU10" i="14" s="1"/>
  <c r="AV10" i="14" s="1"/>
  <c r="AQ10" i="14"/>
  <c r="AA10" i="14"/>
  <c r="Z10" i="14"/>
  <c r="V10" i="14"/>
  <c r="U10" i="14"/>
  <c r="T10" i="14"/>
  <c r="S10" i="14"/>
  <c r="R10" i="14"/>
  <c r="M10" i="14"/>
  <c r="J10" i="14" s="1"/>
  <c r="BF191" i="14"/>
  <c r="AR191" i="14"/>
  <c r="AQ191" i="14"/>
  <c r="AA191" i="14"/>
  <c r="V191" i="14"/>
  <c r="U191" i="14"/>
  <c r="X191" i="14" s="1"/>
  <c r="T191" i="14"/>
  <c r="S191" i="14"/>
  <c r="R191" i="14"/>
  <c r="M191" i="14"/>
  <c r="Z191" i="14" s="1"/>
  <c r="BF188" i="14"/>
  <c r="AR188" i="14"/>
  <c r="AQ188" i="14"/>
  <c r="AA188" i="14"/>
  <c r="V188" i="14"/>
  <c r="U188" i="14"/>
  <c r="W188" i="14" s="1"/>
  <c r="T188" i="14"/>
  <c r="S188" i="14"/>
  <c r="R188" i="14"/>
  <c r="M188" i="14"/>
  <c r="Z188" i="14" s="1"/>
  <c r="J188" i="14"/>
  <c r="BF186" i="14"/>
  <c r="AR186" i="14"/>
  <c r="AS186" i="14" s="1"/>
  <c r="AT186" i="14" s="1"/>
  <c r="AU186" i="14" s="1"/>
  <c r="AV186" i="14" s="1"/>
  <c r="AQ186" i="14"/>
  <c r="AA186" i="14"/>
  <c r="V186" i="14"/>
  <c r="U186" i="14"/>
  <c r="X186" i="14" s="1"/>
  <c r="T186" i="14"/>
  <c r="S186" i="14"/>
  <c r="R186" i="14"/>
  <c r="M186" i="14"/>
  <c r="Z186" i="14" s="1"/>
  <c r="J186" i="14"/>
  <c r="AP186" i="14" s="1"/>
  <c r="BF181" i="14"/>
  <c r="AR181" i="14"/>
  <c r="AS181" i="14" s="1"/>
  <c r="AT181" i="14" s="1"/>
  <c r="AU181" i="14" s="1"/>
  <c r="AV181" i="14" s="1"/>
  <c r="AQ181" i="14"/>
  <c r="AA181" i="14"/>
  <c r="V181" i="14"/>
  <c r="U181" i="14"/>
  <c r="X181" i="14" s="1"/>
  <c r="T181" i="14"/>
  <c r="S181" i="14"/>
  <c r="R181" i="14"/>
  <c r="M181" i="14"/>
  <c r="BF169" i="14"/>
  <c r="AR169" i="14"/>
  <c r="AS169" i="14" s="1"/>
  <c r="AT169" i="14" s="1"/>
  <c r="AU169" i="14" s="1"/>
  <c r="AV169" i="14" s="1"/>
  <c r="AQ169" i="14"/>
  <c r="AA169" i="14"/>
  <c r="V169" i="14"/>
  <c r="U169" i="14"/>
  <c r="T169" i="14"/>
  <c r="S169" i="14"/>
  <c r="R169" i="14"/>
  <c r="M169" i="14"/>
  <c r="Z169" i="14" s="1"/>
  <c r="BF167" i="14"/>
  <c r="AR167" i="14"/>
  <c r="AS167" i="14" s="1"/>
  <c r="AQ167" i="14"/>
  <c r="AA167" i="14"/>
  <c r="V167" i="14"/>
  <c r="U167" i="14"/>
  <c r="T167" i="14"/>
  <c r="S167" i="14"/>
  <c r="R167" i="14"/>
  <c r="M167" i="14"/>
  <c r="Z167" i="14" s="1"/>
  <c r="BF158" i="14"/>
  <c r="AR158" i="14"/>
  <c r="AS158" i="14" s="1"/>
  <c r="AT158" i="14" s="1"/>
  <c r="AU158" i="14" s="1"/>
  <c r="AV158" i="14" s="1"/>
  <c r="AQ158" i="14"/>
  <c r="AA158" i="14"/>
  <c r="V158" i="14"/>
  <c r="U158" i="14"/>
  <c r="T158" i="14"/>
  <c r="S158" i="14"/>
  <c r="R158" i="14"/>
  <c r="M158" i="14"/>
  <c r="Z158" i="14" s="1"/>
  <c r="BF139" i="14"/>
  <c r="AR139" i="14"/>
  <c r="AS139" i="14" s="1"/>
  <c r="AQ139" i="14"/>
  <c r="AA139" i="14"/>
  <c r="V139" i="14"/>
  <c r="U139" i="14"/>
  <c r="T139" i="14"/>
  <c r="S139" i="14"/>
  <c r="R139" i="14"/>
  <c r="M139" i="14"/>
  <c r="BF123" i="14"/>
  <c r="AR123" i="14"/>
  <c r="AS123" i="14" s="1"/>
  <c r="AT123" i="14" s="1"/>
  <c r="AQ123" i="14"/>
  <c r="AA123" i="14"/>
  <c r="V123" i="14"/>
  <c r="U123" i="14"/>
  <c r="X123" i="14" s="1"/>
  <c r="T123" i="14"/>
  <c r="S123" i="14"/>
  <c r="R123" i="14"/>
  <c r="M123" i="14"/>
  <c r="Z123" i="14" s="1"/>
  <c r="BF119" i="14"/>
  <c r="AR119" i="14"/>
  <c r="AS119" i="14" s="1"/>
  <c r="AT119" i="14" s="1"/>
  <c r="AU119" i="14" s="1"/>
  <c r="AV119" i="14" s="1"/>
  <c r="AQ119" i="14"/>
  <c r="AA119" i="14"/>
  <c r="V119" i="14"/>
  <c r="U119" i="14"/>
  <c r="X119" i="14" s="1"/>
  <c r="T119" i="14"/>
  <c r="S119" i="14"/>
  <c r="R119" i="14"/>
  <c r="M119" i="14"/>
  <c r="J119" i="14" s="1"/>
  <c r="BF114" i="14"/>
  <c r="AR114" i="14"/>
  <c r="AS114" i="14" s="1"/>
  <c r="AT114" i="14" s="1"/>
  <c r="AU114" i="14" s="1"/>
  <c r="AV114" i="14" s="1"/>
  <c r="AQ114" i="14"/>
  <c r="AA114" i="14"/>
  <c r="V114" i="14"/>
  <c r="U114" i="14"/>
  <c r="T114" i="14"/>
  <c r="S114" i="14"/>
  <c r="R114" i="14"/>
  <c r="M114" i="14"/>
  <c r="Z114" i="14" s="1"/>
  <c r="J114" i="14"/>
  <c r="BF113" i="14"/>
  <c r="AR113" i="14"/>
  <c r="AQ113" i="14"/>
  <c r="AA113" i="14"/>
  <c r="V113" i="14"/>
  <c r="U113" i="14"/>
  <c r="T113" i="14"/>
  <c r="S113" i="14"/>
  <c r="R113" i="14"/>
  <c r="M113" i="14"/>
  <c r="Z113" i="14" s="1"/>
  <c r="J113" i="14"/>
  <c r="BF108" i="14"/>
  <c r="AR108" i="14"/>
  <c r="AQ108" i="14"/>
  <c r="AA108" i="14"/>
  <c r="V108" i="14"/>
  <c r="U108" i="14"/>
  <c r="T108" i="14"/>
  <c r="S108" i="14"/>
  <c r="R108" i="14"/>
  <c r="M108" i="14"/>
  <c r="Z108" i="14" s="1"/>
  <c r="J108" i="14"/>
  <c r="BF105" i="14"/>
  <c r="AR105" i="14"/>
  <c r="AQ105" i="14"/>
  <c r="AA105" i="14"/>
  <c r="V105" i="14"/>
  <c r="U105" i="14"/>
  <c r="X105" i="14" s="1"/>
  <c r="T105" i="14"/>
  <c r="S105" i="14"/>
  <c r="R105" i="14"/>
  <c r="M105" i="14"/>
  <c r="J105" i="14" s="1"/>
  <c r="AP105" i="14" s="1"/>
  <c r="BF97" i="14"/>
  <c r="AR97" i="14"/>
  <c r="AQ97" i="14"/>
  <c r="AA97" i="14"/>
  <c r="V97" i="14"/>
  <c r="U97" i="14"/>
  <c r="T97" i="14"/>
  <c r="S97" i="14"/>
  <c r="R97" i="14"/>
  <c r="M97" i="14"/>
  <c r="J97" i="14" s="1"/>
  <c r="BF93" i="14"/>
  <c r="AR93" i="14"/>
  <c r="AQ93" i="14"/>
  <c r="AA93" i="14"/>
  <c r="V93" i="14"/>
  <c r="U93" i="14"/>
  <c r="T93" i="14"/>
  <c r="S93" i="14"/>
  <c r="R93" i="14"/>
  <c r="M93" i="14"/>
  <c r="Z93" i="14" s="1"/>
  <c r="BF89" i="14"/>
  <c r="AR89" i="14"/>
  <c r="AQ89" i="14"/>
  <c r="AA89" i="14"/>
  <c r="V89" i="14"/>
  <c r="U89" i="14"/>
  <c r="X89" i="14" s="1"/>
  <c r="T89" i="14"/>
  <c r="S89" i="14"/>
  <c r="R89" i="14"/>
  <c r="M89" i="14"/>
  <c r="Z89" i="14" s="1"/>
  <c r="BF87" i="14"/>
  <c r="AR87" i="14"/>
  <c r="AS87" i="14" s="1"/>
  <c r="AT87" i="14" s="1"/>
  <c r="AU87" i="14" s="1"/>
  <c r="AV87" i="14" s="1"/>
  <c r="AQ87" i="14"/>
  <c r="AA87" i="14"/>
  <c r="V87" i="14"/>
  <c r="U87" i="14"/>
  <c r="T87" i="14"/>
  <c r="S87" i="14"/>
  <c r="R87" i="14"/>
  <c r="M87" i="14"/>
  <c r="Z87" i="14" s="1"/>
  <c r="BF83" i="14"/>
  <c r="AR83" i="14"/>
  <c r="AS83" i="14" s="1"/>
  <c r="AT83" i="14" s="1"/>
  <c r="AQ83" i="14"/>
  <c r="AA83" i="14"/>
  <c r="V83" i="14"/>
  <c r="U83" i="14"/>
  <c r="X83" i="14" s="1"/>
  <c r="T83" i="14"/>
  <c r="S83" i="14"/>
  <c r="R83" i="14"/>
  <c r="M83" i="14"/>
  <c r="Z83" i="14" s="1"/>
  <c r="J83" i="14"/>
  <c r="BF81" i="14"/>
  <c r="AR81" i="14"/>
  <c r="AS81" i="14" s="1"/>
  <c r="AT81" i="14" s="1"/>
  <c r="AU81" i="14" s="1"/>
  <c r="AV81" i="14" s="1"/>
  <c r="AW81" i="14" s="1"/>
  <c r="AX81" i="14" s="1"/>
  <c r="AQ81" i="14"/>
  <c r="AA81" i="14"/>
  <c r="V81" i="14"/>
  <c r="U81" i="14"/>
  <c r="X81" i="14" s="1"/>
  <c r="T81" i="14"/>
  <c r="S81" i="14"/>
  <c r="R81" i="14"/>
  <c r="M81" i="14"/>
  <c r="Z81" i="14" s="1"/>
  <c r="BF80" i="14"/>
  <c r="AR80" i="14"/>
  <c r="AQ80" i="14"/>
  <c r="AA80" i="14"/>
  <c r="V80" i="14"/>
  <c r="U80" i="14"/>
  <c r="X80" i="14" s="1"/>
  <c r="T80" i="14"/>
  <c r="S80" i="14"/>
  <c r="R80" i="14"/>
  <c r="M80" i="14"/>
  <c r="J80" i="14" s="1"/>
  <c r="BF78" i="14"/>
  <c r="AR78" i="14"/>
  <c r="AS78" i="14" s="1"/>
  <c r="AT78" i="14" s="1"/>
  <c r="AU78" i="14" s="1"/>
  <c r="AV78" i="14" s="1"/>
  <c r="AQ78" i="14"/>
  <c r="AA78" i="14"/>
  <c r="V78" i="14"/>
  <c r="U78" i="14"/>
  <c r="T78" i="14"/>
  <c r="S78" i="14"/>
  <c r="R78" i="14"/>
  <c r="M78" i="14"/>
  <c r="J78" i="14"/>
  <c r="BF65" i="14"/>
  <c r="AR65" i="14"/>
  <c r="AS65" i="14" s="1"/>
  <c r="AT65" i="14" s="1"/>
  <c r="AU65" i="14" s="1"/>
  <c r="AV65" i="14" s="1"/>
  <c r="AQ65" i="14"/>
  <c r="AA65" i="14"/>
  <c r="V65" i="14"/>
  <c r="U65" i="14"/>
  <c r="X65" i="14" s="1"/>
  <c r="T65" i="14"/>
  <c r="S65" i="14"/>
  <c r="R65" i="14"/>
  <c r="M65" i="14"/>
  <c r="Z65" i="14" s="1"/>
  <c r="BF64" i="14"/>
  <c r="AR64" i="14"/>
  <c r="AS64" i="14" s="1"/>
  <c r="AQ64" i="14"/>
  <c r="AA64" i="14"/>
  <c r="V64" i="14"/>
  <c r="U64" i="14"/>
  <c r="X64" i="14" s="1"/>
  <c r="T64" i="14"/>
  <c r="S64" i="14"/>
  <c r="R64" i="14"/>
  <c r="M64" i="14"/>
  <c r="J64" i="14" s="1"/>
  <c r="AP64" i="14" s="1"/>
  <c r="BF63" i="14"/>
  <c r="AR63" i="14"/>
  <c r="AS63" i="14" s="1"/>
  <c r="AT63" i="14" s="1"/>
  <c r="AU63" i="14" s="1"/>
  <c r="AV63" i="14" s="1"/>
  <c r="AW63" i="14" s="1"/>
  <c r="AX63" i="14" s="1"/>
  <c r="AQ63" i="14"/>
  <c r="AA63" i="14"/>
  <c r="V63" i="14"/>
  <c r="U63" i="14"/>
  <c r="T63" i="14"/>
  <c r="S63" i="14"/>
  <c r="R63" i="14"/>
  <c r="M63" i="14"/>
  <c r="Z63" i="14" s="1"/>
  <c r="BF62" i="14"/>
  <c r="AR62" i="14"/>
  <c r="AS62" i="14" s="1"/>
  <c r="AT62" i="14" s="1"/>
  <c r="AU62" i="14" s="1"/>
  <c r="AV62" i="14" s="1"/>
  <c r="AQ62" i="14"/>
  <c r="AA62" i="14"/>
  <c r="V62" i="14"/>
  <c r="U62" i="14"/>
  <c r="T62" i="14"/>
  <c r="S62" i="14"/>
  <c r="R62" i="14"/>
  <c r="M62" i="14"/>
  <c r="Z62" i="14" s="1"/>
  <c r="BF59" i="14"/>
  <c r="AR59" i="14"/>
  <c r="AQ59" i="14"/>
  <c r="AA59" i="14"/>
  <c r="V59" i="14"/>
  <c r="U59" i="14"/>
  <c r="T59" i="14"/>
  <c r="S59" i="14"/>
  <c r="R59" i="14"/>
  <c r="M59" i="14"/>
  <c r="Z59" i="14" s="1"/>
  <c r="BF56" i="14"/>
  <c r="AR56" i="14"/>
  <c r="AS56" i="14" s="1"/>
  <c r="AT56" i="14" s="1"/>
  <c r="AU56" i="14" s="1"/>
  <c r="AV56" i="14" s="1"/>
  <c r="AQ56" i="14"/>
  <c r="AA56" i="14"/>
  <c r="V56" i="14"/>
  <c r="U56" i="14"/>
  <c r="W56" i="14" s="1"/>
  <c r="T56" i="14"/>
  <c r="S56" i="14"/>
  <c r="R56" i="14"/>
  <c r="M56" i="14"/>
  <c r="Z56" i="14" s="1"/>
  <c r="BF45" i="14"/>
  <c r="AR45" i="14"/>
  <c r="AS45" i="14" s="1"/>
  <c r="AT45" i="14" s="1"/>
  <c r="AU45" i="14" s="1"/>
  <c r="AQ45" i="14"/>
  <c r="AA45" i="14"/>
  <c r="V45" i="14"/>
  <c r="U45" i="14"/>
  <c r="X45" i="14" s="1"/>
  <c r="T45" i="14"/>
  <c r="S45" i="14"/>
  <c r="R45" i="14"/>
  <c r="M45" i="14"/>
  <c r="Z45" i="14" s="1"/>
  <c r="J45" i="14"/>
  <c r="BF42" i="14"/>
  <c r="AR42" i="14"/>
  <c r="AS42" i="14" s="1"/>
  <c r="AT42" i="14" s="1"/>
  <c r="AU42" i="14" s="1"/>
  <c r="AV42" i="14" s="1"/>
  <c r="AQ42" i="14"/>
  <c r="AA42" i="14"/>
  <c r="V42" i="14"/>
  <c r="U42" i="14"/>
  <c r="T42" i="14"/>
  <c r="S42" i="14"/>
  <c r="R42" i="14"/>
  <c r="M42" i="14"/>
  <c r="Z42" i="14" s="1"/>
  <c r="BF39" i="14"/>
  <c r="AR39" i="14"/>
  <c r="AQ39" i="14"/>
  <c r="AA39" i="14"/>
  <c r="V39" i="14"/>
  <c r="U39" i="14"/>
  <c r="X39" i="14" s="1"/>
  <c r="T39" i="14"/>
  <c r="S39" i="14"/>
  <c r="R39" i="14"/>
  <c r="M39" i="14"/>
  <c r="BF23" i="14"/>
  <c r="AR23" i="14"/>
  <c r="AS23" i="14" s="1"/>
  <c r="AQ23" i="14"/>
  <c r="AA23" i="14"/>
  <c r="V23" i="14"/>
  <c r="U23" i="14"/>
  <c r="T23" i="14"/>
  <c r="S23" i="14"/>
  <c r="R23" i="14"/>
  <c r="M23" i="14"/>
  <c r="Z23" i="14" s="1"/>
  <c r="J23" i="14"/>
  <c r="BF14" i="14"/>
  <c r="AR14" i="14"/>
  <c r="AS14" i="14" s="1"/>
  <c r="AT14" i="14" s="1"/>
  <c r="AU14" i="14" s="1"/>
  <c r="AQ14" i="14"/>
  <c r="AA14" i="14"/>
  <c r="V14" i="14"/>
  <c r="U14" i="14"/>
  <c r="T14" i="14"/>
  <c r="S14" i="14"/>
  <c r="R14" i="14"/>
  <c r="M14" i="14"/>
  <c r="Z14" i="14" s="1"/>
  <c r="BF8" i="14"/>
  <c r="AR8" i="14"/>
  <c r="AS8" i="14" s="1"/>
  <c r="AT8" i="14" s="1"/>
  <c r="AQ8" i="14"/>
  <c r="AA8" i="14"/>
  <c r="V8" i="14"/>
  <c r="U8" i="14"/>
  <c r="W8" i="14" s="1"/>
  <c r="T8" i="14"/>
  <c r="S8" i="14"/>
  <c r="R8" i="14"/>
  <c r="M8" i="14"/>
  <c r="J8" i="14" s="1"/>
  <c r="BG400" i="13"/>
  <c r="BE400" i="13"/>
  <c r="BC400" i="13"/>
  <c r="BB400" i="13"/>
  <c r="BA400" i="13"/>
  <c r="AZ400" i="13"/>
  <c r="AY400" i="13"/>
  <c r="AN400" i="13"/>
  <c r="AM400" i="13"/>
  <c r="AL400" i="13"/>
  <c r="AK400" i="13"/>
  <c r="AJ400" i="13"/>
  <c r="AI400" i="13"/>
  <c r="AH400" i="13"/>
  <c r="AG400" i="13"/>
  <c r="AF400" i="13"/>
  <c r="AE400" i="13"/>
  <c r="AD400" i="13"/>
  <c r="AC400" i="13"/>
  <c r="O400" i="13"/>
  <c r="K400" i="13"/>
  <c r="I400" i="13"/>
  <c r="E400" i="13"/>
  <c r="B400" i="13"/>
  <c r="BG399" i="13"/>
  <c r="BE399" i="13"/>
  <c r="BC399" i="13"/>
  <c r="BB399" i="13"/>
  <c r="BA399" i="13"/>
  <c r="AZ399" i="13"/>
  <c r="AY399" i="13"/>
  <c r="AN399" i="13"/>
  <c r="AM399" i="13"/>
  <c r="AL399" i="13"/>
  <c r="AK399" i="13"/>
  <c r="AJ399" i="13"/>
  <c r="AI399" i="13"/>
  <c r="AH399" i="13"/>
  <c r="AG399" i="13"/>
  <c r="AF399" i="13"/>
  <c r="AE399" i="13"/>
  <c r="AD399" i="13"/>
  <c r="AC399" i="13"/>
  <c r="O399" i="13"/>
  <c r="K399" i="13"/>
  <c r="I399" i="13"/>
  <c r="E399" i="13"/>
  <c r="B399" i="13"/>
  <c r="BG398" i="13"/>
  <c r="BE398" i="13"/>
  <c r="BC398" i="13"/>
  <c r="BB398" i="13"/>
  <c r="BA398" i="13"/>
  <c r="AZ398" i="13"/>
  <c r="AY398" i="13"/>
  <c r="AN398" i="13"/>
  <c r="AM398" i="13"/>
  <c r="AL398" i="13"/>
  <c r="AK398" i="13"/>
  <c r="AJ398" i="13"/>
  <c r="AI398" i="13"/>
  <c r="AH398" i="13"/>
  <c r="AG398" i="13"/>
  <c r="AF398" i="13"/>
  <c r="AE398" i="13"/>
  <c r="AD398" i="13"/>
  <c r="AC398" i="13"/>
  <c r="O398" i="13"/>
  <c r="K398" i="13"/>
  <c r="I398" i="13"/>
  <c r="E398" i="13"/>
  <c r="B398" i="13"/>
  <c r="BG397" i="13"/>
  <c r="BE397" i="13"/>
  <c r="BC397" i="13"/>
  <c r="BB397" i="13"/>
  <c r="BA397" i="13"/>
  <c r="AZ397" i="13"/>
  <c r="AY397" i="13"/>
  <c r="AN397" i="13"/>
  <c r="AM397" i="13"/>
  <c r="AL397" i="13"/>
  <c r="AK397" i="13"/>
  <c r="AJ397" i="13"/>
  <c r="AI397" i="13"/>
  <c r="AH397" i="13"/>
  <c r="AG397" i="13"/>
  <c r="AF397" i="13"/>
  <c r="AE397" i="13"/>
  <c r="AD397" i="13"/>
  <c r="AC397" i="13"/>
  <c r="O397" i="13"/>
  <c r="K397" i="13"/>
  <c r="I397" i="13"/>
  <c r="E397" i="13"/>
  <c r="B397" i="13"/>
  <c r="BG396" i="13"/>
  <c r="BE396" i="13"/>
  <c r="BC396" i="13"/>
  <c r="BB396" i="13"/>
  <c r="BA396" i="13"/>
  <c r="AZ396" i="13"/>
  <c r="AY396" i="13"/>
  <c r="AN396" i="13"/>
  <c r="AM396" i="13"/>
  <c r="AL396" i="13"/>
  <c r="AK396" i="13"/>
  <c r="AJ396" i="13"/>
  <c r="AI396" i="13"/>
  <c r="AH396" i="13"/>
  <c r="AG396" i="13"/>
  <c r="AF396" i="13"/>
  <c r="AE396" i="13"/>
  <c r="AD396" i="13"/>
  <c r="AC396" i="13"/>
  <c r="O396" i="13"/>
  <c r="K396" i="13"/>
  <c r="I396" i="13"/>
  <c r="E396" i="13"/>
  <c r="B396" i="13"/>
  <c r="BG395" i="13"/>
  <c r="BE395" i="13"/>
  <c r="BC395" i="13"/>
  <c r="BB395" i="13"/>
  <c r="BA395" i="13"/>
  <c r="AZ395" i="13"/>
  <c r="AY395" i="13"/>
  <c r="AN395" i="13"/>
  <c r="AM395" i="13"/>
  <c r="AL395" i="13"/>
  <c r="AK395" i="13"/>
  <c r="AJ395" i="13"/>
  <c r="AI395" i="13"/>
  <c r="AH395" i="13"/>
  <c r="AG395" i="13"/>
  <c r="AF395" i="13"/>
  <c r="AE395" i="13"/>
  <c r="AD395" i="13"/>
  <c r="AC395" i="13"/>
  <c r="O395" i="13"/>
  <c r="K395" i="13"/>
  <c r="I395" i="13"/>
  <c r="E395" i="13"/>
  <c r="B395" i="13"/>
  <c r="BG394" i="13"/>
  <c r="BE394" i="13"/>
  <c r="BC394" i="13"/>
  <c r="BB394" i="13"/>
  <c r="BA394" i="13"/>
  <c r="AZ394" i="13"/>
  <c r="AY394" i="13"/>
  <c r="AN394" i="13"/>
  <c r="AM394" i="13"/>
  <c r="AL394" i="13"/>
  <c r="AK394" i="13"/>
  <c r="AJ394" i="13"/>
  <c r="AI394" i="13"/>
  <c r="AH394" i="13"/>
  <c r="AG394" i="13"/>
  <c r="AF394" i="13"/>
  <c r="AE394" i="13"/>
  <c r="AD394" i="13"/>
  <c r="AC394" i="13"/>
  <c r="O394" i="13"/>
  <c r="K394" i="13"/>
  <c r="I394" i="13"/>
  <c r="E394" i="13"/>
  <c r="B394" i="13"/>
  <c r="BG393" i="13"/>
  <c r="BE393" i="13"/>
  <c r="BC393" i="13"/>
  <c r="BB393" i="13"/>
  <c r="BA393" i="13"/>
  <c r="AZ393" i="13"/>
  <c r="AY393" i="13"/>
  <c r="AN393" i="13"/>
  <c r="AM393" i="13"/>
  <c r="AL393" i="13"/>
  <c r="AK393" i="13"/>
  <c r="AJ393" i="13"/>
  <c r="AI393" i="13"/>
  <c r="AH393" i="13"/>
  <c r="AG393" i="13"/>
  <c r="AF393" i="13"/>
  <c r="AE393" i="13"/>
  <c r="AD393" i="13"/>
  <c r="AC393" i="13"/>
  <c r="O393" i="13"/>
  <c r="K393" i="13"/>
  <c r="I393" i="13"/>
  <c r="E393" i="13"/>
  <c r="B393" i="13"/>
  <c r="BG392" i="13"/>
  <c r="BE392" i="13"/>
  <c r="BC392" i="13"/>
  <c r="BB392" i="13"/>
  <c r="BA392" i="13"/>
  <c r="AZ392" i="13"/>
  <c r="AY392" i="13"/>
  <c r="AN392" i="13"/>
  <c r="AM392" i="13"/>
  <c r="AL392" i="13"/>
  <c r="AK392" i="13"/>
  <c r="AJ392" i="13"/>
  <c r="AI392" i="13"/>
  <c r="AH392" i="13"/>
  <c r="AG392" i="13"/>
  <c r="AF392" i="13"/>
  <c r="AE392" i="13"/>
  <c r="AD392" i="13"/>
  <c r="AC392" i="13"/>
  <c r="O392" i="13"/>
  <c r="K392" i="13"/>
  <c r="I392" i="13"/>
  <c r="E392" i="13"/>
  <c r="B392" i="13"/>
  <c r="BG391" i="13"/>
  <c r="BE391" i="13"/>
  <c r="BC391" i="13"/>
  <c r="BB391" i="13"/>
  <c r="BA391" i="13"/>
  <c r="AZ391" i="13"/>
  <c r="AY391" i="13"/>
  <c r="AN391" i="13"/>
  <c r="AM391" i="13"/>
  <c r="AL391" i="13"/>
  <c r="AK391" i="13"/>
  <c r="AJ391" i="13"/>
  <c r="AI391" i="13"/>
  <c r="AH391" i="13"/>
  <c r="AG391" i="13"/>
  <c r="AF391" i="13"/>
  <c r="AE391" i="13"/>
  <c r="AD391" i="13"/>
  <c r="AC391" i="13"/>
  <c r="O391" i="13"/>
  <c r="K391" i="13"/>
  <c r="I391" i="13"/>
  <c r="E391" i="13"/>
  <c r="B391" i="13"/>
  <c r="BG390" i="13"/>
  <c r="BE390" i="13"/>
  <c r="BC390" i="13"/>
  <c r="BB390" i="13"/>
  <c r="BA390" i="13"/>
  <c r="AZ390" i="13"/>
  <c r="AY390" i="13"/>
  <c r="AN390" i="13"/>
  <c r="AM390" i="13"/>
  <c r="AL390" i="13"/>
  <c r="AK390" i="13"/>
  <c r="AJ390" i="13"/>
  <c r="AI390" i="13"/>
  <c r="AH390" i="13"/>
  <c r="AG390" i="13"/>
  <c r="AF390" i="13"/>
  <c r="AE390" i="13"/>
  <c r="AD390" i="13"/>
  <c r="AC390" i="13"/>
  <c r="O390" i="13"/>
  <c r="K390" i="13"/>
  <c r="I390" i="13"/>
  <c r="E390" i="13"/>
  <c r="B390" i="13"/>
  <c r="BG387" i="13"/>
  <c r="BE387" i="13"/>
  <c r="BC387" i="13"/>
  <c r="BB387" i="13"/>
  <c r="BA387" i="13"/>
  <c r="AZ387" i="13"/>
  <c r="AY387" i="13"/>
  <c r="AN387" i="13"/>
  <c r="AM387" i="13"/>
  <c r="AL387" i="13"/>
  <c r="AK387" i="13"/>
  <c r="AJ387" i="13"/>
  <c r="AI387" i="13"/>
  <c r="AH387" i="13"/>
  <c r="AG387" i="13"/>
  <c r="AF387" i="13"/>
  <c r="AE387" i="13"/>
  <c r="AD387" i="13"/>
  <c r="AC387" i="13"/>
  <c r="O387" i="13"/>
  <c r="K387" i="13"/>
  <c r="I387" i="13"/>
  <c r="E387" i="13"/>
  <c r="B387" i="13"/>
  <c r="BF381" i="13"/>
  <c r="AR381" i="13"/>
  <c r="AQ381" i="13"/>
  <c r="AA381" i="13"/>
  <c r="V381" i="13"/>
  <c r="U381" i="13"/>
  <c r="T381" i="13"/>
  <c r="S381" i="13"/>
  <c r="R381" i="13"/>
  <c r="M381" i="13"/>
  <c r="J381" i="13" s="1"/>
  <c r="BF333" i="13"/>
  <c r="AR333" i="13"/>
  <c r="AS333" i="13" s="1"/>
  <c r="AQ333" i="13"/>
  <c r="AA333" i="13"/>
  <c r="V333" i="13"/>
  <c r="U333" i="13"/>
  <c r="T333" i="13"/>
  <c r="S333" i="13"/>
  <c r="R333" i="13"/>
  <c r="M333" i="13"/>
  <c r="BF327" i="13"/>
  <c r="AR327" i="13"/>
  <c r="AS327" i="13" s="1"/>
  <c r="AT327" i="13" s="1"/>
  <c r="AU327" i="13" s="1"/>
  <c r="AV327" i="13" s="1"/>
  <c r="AQ327" i="13"/>
  <c r="AA327" i="13"/>
  <c r="V327" i="13"/>
  <c r="U327" i="13"/>
  <c r="X327" i="13" s="1"/>
  <c r="T327" i="13"/>
  <c r="S327" i="13"/>
  <c r="R327" i="13"/>
  <c r="M327" i="13"/>
  <c r="J327" i="13" s="1"/>
  <c r="BF315" i="13"/>
  <c r="AR315" i="13"/>
  <c r="AS315" i="13" s="1"/>
  <c r="AT315" i="13" s="1"/>
  <c r="AU315" i="13" s="1"/>
  <c r="AV315" i="13" s="1"/>
  <c r="AQ315" i="13"/>
  <c r="AA315" i="13"/>
  <c r="V315" i="13"/>
  <c r="U315" i="13"/>
  <c r="T315" i="13"/>
  <c r="S315" i="13"/>
  <c r="R315" i="13"/>
  <c r="M315" i="13"/>
  <c r="J315" i="13" s="1"/>
  <c r="BF311" i="13"/>
  <c r="AR311" i="13"/>
  <c r="AS311" i="13" s="1"/>
  <c r="AT311" i="13" s="1"/>
  <c r="AU311" i="13" s="1"/>
  <c r="AQ311" i="13"/>
  <c r="AA311" i="13"/>
  <c r="V311" i="13"/>
  <c r="U311" i="13"/>
  <c r="X311" i="13" s="1"/>
  <c r="T311" i="13"/>
  <c r="S311" i="13"/>
  <c r="R311" i="13"/>
  <c r="M311" i="13"/>
  <c r="BF306" i="13"/>
  <c r="AR306" i="13"/>
  <c r="AS306" i="13" s="1"/>
  <c r="AT306" i="13" s="1"/>
  <c r="AU306" i="13" s="1"/>
  <c r="AV306" i="13" s="1"/>
  <c r="AQ306" i="13"/>
  <c r="AA306" i="13"/>
  <c r="V306" i="13"/>
  <c r="U306" i="13"/>
  <c r="T306" i="13"/>
  <c r="S306" i="13"/>
  <c r="R306" i="13"/>
  <c r="M306" i="13"/>
  <c r="BF272" i="13"/>
  <c r="AR272" i="13"/>
  <c r="AQ272" i="13"/>
  <c r="AA272" i="13"/>
  <c r="V272" i="13"/>
  <c r="U272" i="13"/>
  <c r="T272" i="13"/>
  <c r="S272" i="13"/>
  <c r="R272" i="13"/>
  <c r="M272" i="13"/>
  <c r="J272" i="13" s="1"/>
  <c r="BF260" i="13"/>
  <c r="AR260" i="13"/>
  <c r="AQ260" i="13"/>
  <c r="AA260" i="13"/>
  <c r="V260" i="13"/>
  <c r="U260" i="13"/>
  <c r="T260" i="13"/>
  <c r="S260" i="13"/>
  <c r="R260" i="13"/>
  <c r="M260" i="13"/>
  <c r="J260" i="13" s="1"/>
  <c r="BF257" i="13"/>
  <c r="AR257" i="13"/>
  <c r="AQ257" i="13"/>
  <c r="AA257" i="13"/>
  <c r="V257" i="13"/>
  <c r="U257" i="13"/>
  <c r="T257" i="13"/>
  <c r="S257" i="13"/>
  <c r="R257" i="13"/>
  <c r="M257" i="13"/>
  <c r="Z257" i="13" s="1"/>
  <c r="J257" i="13"/>
  <c r="BF250" i="13"/>
  <c r="AR250" i="13"/>
  <c r="AQ250" i="13"/>
  <c r="AA250" i="13"/>
  <c r="V250" i="13"/>
  <c r="U250" i="13"/>
  <c r="X250" i="13" s="1"/>
  <c r="T250" i="13"/>
  <c r="S250" i="13"/>
  <c r="R250" i="13"/>
  <c r="M250" i="13"/>
  <c r="BF234" i="13"/>
  <c r="AR234" i="13"/>
  <c r="AQ234" i="13"/>
  <c r="AA234" i="13"/>
  <c r="V234" i="13"/>
  <c r="U234" i="13"/>
  <c r="T234" i="13"/>
  <c r="S234" i="13"/>
  <c r="R234" i="13"/>
  <c r="M234" i="13"/>
  <c r="J234" i="13" s="1"/>
  <c r="BF228" i="13"/>
  <c r="AR228" i="13"/>
  <c r="AS228" i="13" s="1"/>
  <c r="AT228" i="13" s="1"/>
  <c r="AU228" i="13" s="1"/>
  <c r="AV228" i="13" s="1"/>
  <c r="AQ228" i="13"/>
  <c r="AA228" i="13"/>
  <c r="V228" i="13"/>
  <c r="U228" i="13"/>
  <c r="X228" i="13" s="1"/>
  <c r="T228" i="13"/>
  <c r="S228" i="13"/>
  <c r="R228" i="13"/>
  <c r="M228" i="13"/>
  <c r="Z228" i="13" s="1"/>
  <c r="J228" i="13"/>
  <c r="BF213" i="13"/>
  <c r="AR213" i="13"/>
  <c r="AS213" i="13" s="1"/>
  <c r="AQ213" i="13"/>
  <c r="AA213" i="13"/>
  <c r="V213" i="13"/>
  <c r="U213" i="13"/>
  <c r="X213" i="13" s="1"/>
  <c r="T213" i="13"/>
  <c r="S213" i="13"/>
  <c r="R213" i="13"/>
  <c r="M213" i="13"/>
  <c r="Z213" i="13" s="1"/>
  <c r="BF201" i="13"/>
  <c r="AR201" i="13"/>
  <c r="AS201" i="13" s="1"/>
  <c r="AQ201" i="13"/>
  <c r="AA201" i="13"/>
  <c r="V201" i="13"/>
  <c r="U201" i="13"/>
  <c r="T201" i="13"/>
  <c r="S201" i="13"/>
  <c r="R201" i="13"/>
  <c r="M201" i="13"/>
  <c r="Z201" i="13" s="1"/>
  <c r="BF186" i="13"/>
  <c r="AR186" i="13"/>
  <c r="AQ186" i="13"/>
  <c r="AA186" i="13"/>
  <c r="V186" i="13"/>
  <c r="U186" i="13"/>
  <c r="T186" i="13"/>
  <c r="S186" i="13"/>
  <c r="R186" i="13"/>
  <c r="M186" i="13"/>
  <c r="J186" i="13" s="1"/>
  <c r="BF171" i="13"/>
  <c r="AR171" i="13"/>
  <c r="AS171" i="13" s="1"/>
  <c r="AT171" i="13" s="1"/>
  <c r="AU171" i="13" s="1"/>
  <c r="AV171" i="13" s="1"/>
  <c r="AQ171" i="13"/>
  <c r="AA171" i="13"/>
  <c r="V171" i="13"/>
  <c r="U171" i="13"/>
  <c r="T171" i="13"/>
  <c r="S171" i="13"/>
  <c r="R171" i="13"/>
  <c r="M171" i="13"/>
  <c r="BF159" i="13"/>
  <c r="AR159" i="13"/>
  <c r="AS159" i="13" s="1"/>
  <c r="AT159" i="13" s="1"/>
  <c r="AU159" i="13" s="1"/>
  <c r="AV159" i="13" s="1"/>
  <c r="AQ159" i="13"/>
  <c r="AA159" i="13"/>
  <c r="V159" i="13"/>
  <c r="U159" i="13"/>
  <c r="X159" i="13" s="1"/>
  <c r="T159" i="13"/>
  <c r="S159" i="13"/>
  <c r="R159" i="13"/>
  <c r="M159" i="13"/>
  <c r="BF152" i="13"/>
  <c r="AR152" i="13"/>
  <c r="AQ152" i="13"/>
  <c r="AA152" i="13"/>
  <c r="V152" i="13"/>
  <c r="U152" i="13"/>
  <c r="X152" i="13" s="1"/>
  <c r="T152" i="13"/>
  <c r="S152" i="13"/>
  <c r="R152" i="13"/>
  <c r="M152" i="13"/>
  <c r="Z152" i="13" s="1"/>
  <c r="BF148" i="13"/>
  <c r="AR148" i="13"/>
  <c r="AQ148" i="13"/>
  <c r="AA148" i="13"/>
  <c r="V148" i="13"/>
  <c r="U148" i="13"/>
  <c r="X148" i="13" s="1"/>
  <c r="T148" i="13"/>
  <c r="S148" i="13"/>
  <c r="R148" i="13"/>
  <c r="M148" i="13"/>
  <c r="Z148" i="13" s="1"/>
  <c r="J148" i="13"/>
  <c r="BF143" i="13"/>
  <c r="AR143" i="13"/>
  <c r="AS143" i="13" s="1"/>
  <c r="AT143" i="13" s="1"/>
  <c r="AU143" i="13" s="1"/>
  <c r="AV143" i="13" s="1"/>
  <c r="AQ143" i="13"/>
  <c r="AA143" i="13"/>
  <c r="V143" i="13"/>
  <c r="U143" i="13"/>
  <c r="T143" i="13"/>
  <c r="S143" i="13"/>
  <c r="R143" i="13"/>
  <c r="M143" i="13"/>
  <c r="Z143" i="13" s="1"/>
  <c r="BF124" i="13"/>
  <c r="AR124" i="13"/>
  <c r="AQ124" i="13"/>
  <c r="AA124" i="13"/>
  <c r="V124" i="13"/>
  <c r="U124" i="13"/>
  <c r="T124" i="13"/>
  <c r="S124" i="13"/>
  <c r="R124" i="13"/>
  <c r="M124" i="13"/>
  <c r="BF123" i="13"/>
  <c r="AR123" i="13"/>
  <c r="AQ123" i="13"/>
  <c r="AA123" i="13"/>
  <c r="V123" i="13"/>
  <c r="U123" i="13"/>
  <c r="T123" i="13"/>
  <c r="S123" i="13"/>
  <c r="R123" i="13"/>
  <c r="M123" i="13"/>
  <c r="J123" i="13" s="1"/>
  <c r="BF90" i="13"/>
  <c r="AR90" i="13"/>
  <c r="AS90" i="13" s="1"/>
  <c r="AQ90" i="13"/>
  <c r="AA90" i="13"/>
  <c r="V90" i="13"/>
  <c r="U90" i="13"/>
  <c r="T90" i="13"/>
  <c r="S90" i="13"/>
  <c r="R90" i="13"/>
  <c r="M90" i="13"/>
  <c r="Z90" i="13" s="1"/>
  <c r="BF87" i="13"/>
  <c r="AR87" i="13"/>
  <c r="AQ87" i="13"/>
  <c r="AA87" i="13"/>
  <c r="V87" i="13"/>
  <c r="U87" i="13"/>
  <c r="X87" i="13" s="1"/>
  <c r="T87" i="13"/>
  <c r="S87" i="13"/>
  <c r="R87" i="13"/>
  <c r="M87" i="13"/>
  <c r="Z87" i="13" s="1"/>
  <c r="J87" i="13"/>
  <c r="BF79" i="13"/>
  <c r="AR79" i="13"/>
  <c r="AQ79" i="13"/>
  <c r="AA79" i="13"/>
  <c r="V79" i="13"/>
  <c r="U79" i="13"/>
  <c r="X79" i="13" s="1"/>
  <c r="T79" i="13"/>
  <c r="S79" i="13"/>
  <c r="R79" i="13"/>
  <c r="M79" i="13"/>
  <c r="Z79" i="13" s="1"/>
  <c r="BF62" i="13"/>
  <c r="AR62" i="13"/>
  <c r="AQ62" i="13"/>
  <c r="AA62" i="13"/>
  <c r="V62" i="13"/>
  <c r="U62" i="13"/>
  <c r="T62" i="13"/>
  <c r="S62" i="13"/>
  <c r="R62" i="13"/>
  <c r="M62" i="13"/>
  <c r="Z62" i="13" s="1"/>
  <c r="BF58" i="13"/>
  <c r="AR58" i="13"/>
  <c r="AS58" i="13" s="1"/>
  <c r="AT58" i="13" s="1"/>
  <c r="AU58" i="13" s="1"/>
  <c r="AV58" i="13" s="1"/>
  <c r="AQ58" i="13"/>
  <c r="AA58" i="13"/>
  <c r="V58" i="13"/>
  <c r="U58" i="13"/>
  <c r="X58" i="13" s="1"/>
  <c r="T58" i="13"/>
  <c r="S58" i="13"/>
  <c r="R58" i="13"/>
  <c r="M58" i="13"/>
  <c r="Z58" i="13" s="1"/>
  <c r="BF53" i="13"/>
  <c r="AR53" i="13"/>
  <c r="AS53" i="13" s="1"/>
  <c r="AT53" i="13" s="1"/>
  <c r="AU53" i="13" s="1"/>
  <c r="AV53" i="13" s="1"/>
  <c r="AQ53" i="13"/>
  <c r="AA53" i="13"/>
  <c r="V53" i="13"/>
  <c r="U53" i="13"/>
  <c r="X53" i="13" s="1"/>
  <c r="T53" i="13"/>
  <c r="S53" i="13"/>
  <c r="R53" i="13"/>
  <c r="M53" i="13"/>
  <c r="Z53" i="13" s="1"/>
  <c r="BF301" i="13"/>
  <c r="AR301" i="13"/>
  <c r="AS301" i="13" s="1"/>
  <c r="AT301" i="13" s="1"/>
  <c r="AU301" i="13" s="1"/>
  <c r="AV301" i="13" s="1"/>
  <c r="AQ301" i="13"/>
  <c r="AA301" i="13"/>
  <c r="V301" i="13"/>
  <c r="U301" i="13"/>
  <c r="T301" i="13"/>
  <c r="S301" i="13"/>
  <c r="R301" i="13"/>
  <c r="M301" i="13"/>
  <c r="Z301" i="13" s="1"/>
  <c r="BF300" i="13"/>
  <c r="AR300" i="13"/>
  <c r="AQ300" i="13"/>
  <c r="AA300" i="13"/>
  <c r="V300" i="13"/>
  <c r="U300" i="13"/>
  <c r="T300" i="13"/>
  <c r="S300" i="13"/>
  <c r="R300" i="13"/>
  <c r="M300" i="13"/>
  <c r="Z300" i="13" s="1"/>
  <c r="BF268" i="13"/>
  <c r="AR268" i="13"/>
  <c r="AS268" i="13" s="1"/>
  <c r="AT268" i="13" s="1"/>
  <c r="AU268" i="13" s="1"/>
  <c r="AV268" i="13" s="1"/>
  <c r="AQ268" i="13"/>
  <c r="AA268" i="13"/>
  <c r="Z268" i="13"/>
  <c r="V268" i="13"/>
  <c r="U268" i="13"/>
  <c r="X268" i="13" s="1"/>
  <c r="T268" i="13"/>
  <c r="S268" i="13"/>
  <c r="R268" i="13"/>
  <c r="M268" i="13"/>
  <c r="J268" i="13"/>
  <c r="BF253" i="13"/>
  <c r="AR253" i="13"/>
  <c r="AQ253" i="13"/>
  <c r="AA253" i="13"/>
  <c r="Z253" i="13"/>
  <c r="V253" i="13"/>
  <c r="U253" i="13"/>
  <c r="T253" i="13"/>
  <c r="S253" i="13"/>
  <c r="R253" i="13"/>
  <c r="M253" i="13"/>
  <c r="J253" i="13" s="1"/>
  <c r="BF246" i="13"/>
  <c r="AR246" i="13"/>
  <c r="AS246" i="13" s="1"/>
  <c r="AQ246" i="13"/>
  <c r="AA246" i="13"/>
  <c r="V246" i="13"/>
  <c r="U246" i="13"/>
  <c r="T246" i="13"/>
  <c r="S246" i="13"/>
  <c r="R246" i="13"/>
  <c r="M246" i="13"/>
  <c r="Z246" i="13" s="1"/>
  <c r="BF240" i="13"/>
  <c r="AR240" i="13"/>
  <c r="AQ240" i="13"/>
  <c r="AA240" i="13"/>
  <c r="V240" i="13"/>
  <c r="U240" i="13"/>
  <c r="X240" i="13" s="1"/>
  <c r="T240" i="13"/>
  <c r="S240" i="13"/>
  <c r="R240" i="13"/>
  <c r="M240" i="13"/>
  <c r="Z240" i="13" s="1"/>
  <c r="BF239" i="13"/>
  <c r="AR239" i="13"/>
  <c r="AQ239" i="13"/>
  <c r="AA239" i="13"/>
  <c r="V239" i="13"/>
  <c r="U239" i="13"/>
  <c r="T239" i="13"/>
  <c r="S239" i="13"/>
  <c r="R239" i="13"/>
  <c r="M239" i="13"/>
  <c r="Z239" i="13" s="1"/>
  <c r="J239" i="13"/>
  <c r="BF199" i="13"/>
  <c r="AR199" i="13"/>
  <c r="AS199" i="13" s="1"/>
  <c r="AQ199" i="13"/>
  <c r="AA199" i="13"/>
  <c r="Z199" i="13"/>
  <c r="V199" i="13"/>
  <c r="U199" i="13"/>
  <c r="T199" i="13"/>
  <c r="S199" i="13"/>
  <c r="R199" i="13"/>
  <c r="M199" i="13"/>
  <c r="J199" i="13" s="1"/>
  <c r="BF195" i="13"/>
  <c r="AR195" i="13"/>
  <c r="AS195" i="13" s="1"/>
  <c r="AT195" i="13" s="1"/>
  <c r="AU195" i="13" s="1"/>
  <c r="AV195" i="13" s="1"/>
  <c r="AQ195" i="13"/>
  <c r="AA195" i="13"/>
  <c r="V195" i="13"/>
  <c r="U195" i="13"/>
  <c r="X195" i="13" s="1"/>
  <c r="T195" i="13"/>
  <c r="S195" i="13"/>
  <c r="R195" i="13"/>
  <c r="M195" i="13"/>
  <c r="Z195" i="13" s="1"/>
  <c r="BF172" i="13"/>
  <c r="AR172" i="13"/>
  <c r="AQ172" i="13"/>
  <c r="AA172" i="13"/>
  <c r="V172" i="13"/>
  <c r="U172" i="13"/>
  <c r="X172" i="13" s="1"/>
  <c r="T172" i="13"/>
  <c r="S172" i="13"/>
  <c r="R172" i="13"/>
  <c r="M172" i="13"/>
  <c r="Z172" i="13" s="1"/>
  <c r="BF164" i="13"/>
  <c r="AR164" i="13"/>
  <c r="AS164" i="13" s="1"/>
  <c r="AT164" i="13" s="1"/>
  <c r="AU164" i="13" s="1"/>
  <c r="AV164" i="13" s="1"/>
  <c r="AQ164" i="13"/>
  <c r="AA164" i="13"/>
  <c r="V164" i="13"/>
  <c r="U164" i="13"/>
  <c r="T164" i="13"/>
  <c r="S164" i="13"/>
  <c r="R164" i="13"/>
  <c r="M164" i="13"/>
  <c r="Z164" i="13" s="1"/>
  <c r="BF155" i="13"/>
  <c r="AR155" i="13"/>
  <c r="AS155" i="13" s="1"/>
  <c r="AT155" i="13" s="1"/>
  <c r="AU155" i="13" s="1"/>
  <c r="AV155" i="13" s="1"/>
  <c r="AW155" i="13" s="1"/>
  <c r="AX155" i="13" s="1"/>
  <c r="AQ155" i="13"/>
  <c r="AA155" i="13"/>
  <c r="V155" i="13"/>
  <c r="U155" i="13"/>
  <c r="T155" i="13"/>
  <c r="S155" i="13"/>
  <c r="R155" i="13"/>
  <c r="M155" i="13"/>
  <c r="Z155" i="13" s="1"/>
  <c r="J155" i="13"/>
  <c r="BF149" i="13"/>
  <c r="AR149" i="13"/>
  <c r="AS149" i="13" s="1"/>
  <c r="AT149" i="13" s="1"/>
  <c r="AU149" i="13" s="1"/>
  <c r="AV149" i="13" s="1"/>
  <c r="AQ149" i="13"/>
  <c r="AA149" i="13"/>
  <c r="V149" i="13"/>
  <c r="U149" i="13"/>
  <c r="T149" i="13"/>
  <c r="S149" i="13"/>
  <c r="R149" i="13"/>
  <c r="M149" i="13"/>
  <c r="Z149" i="13" s="1"/>
  <c r="BF126" i="13"/>
  <c r="AR126" i="13"/>
  <c r="AQ126" i="13"/>
  <c r="AA126" i="13"/>
  <c r="V126" i="13"/>
  <c r="U126" i="13"/>
  <c r="T126" i="13"/>
  <c r="S126" i="13"/>
  <c r="R126" i="13"/>
  <c r="M126" i="13"/>
  <c r="BF125" i="13"/>
  <c r="AR125" i="13"/>
  <c r="AS125" i="13" s="1"/>
  <c r="AQ125" i="13"/>
  <c r="AA125" i="13"/>
  <c r="V125" i="13"/>
  <c r="U125" i="13"/>
  <c r="X125" i="13" s="1"/>
  <c r="T125" i="13"/>
  <c r="S125" i="13"/>
  <c r="R125" i="13"/>
  <c r="M125" i="13"/>
  <c r="Z125" i="13" s="1"/>
  <c r="BF116" i="13"/>
  <c r="AR116" i="13"/>
  <c r="AS116" i="13" s="1"/>
  <c r="AT116" i="13" s="1"/>
  <c r="AU116" i="13" s="1"/>
  <c r="AV116" i="13" s="1"/>
  <c r="AQ116" i="13"/>
  <c r="AA116" i="13"/>
  <c r="V116" i="13"/>
  <c r="U116" i="13"/>
  <c r="X116" i="13" s="1"/>
  <c r="T116" i="13"/>
  <c r="S116" i="13"/>
  <c r="R116" i="13"/>
  <c r="M116" i="13"/>
  <c r="BF74" i="13"/>
  <c r="AR74" i="13"/>
  <c r="AQ74" i="13"/>
  <c r="AA74" i="13"/>
  <c r="V74" i="13"/>
  <c r="U74" i="13"/>
  <c r="T74" i="13"/>
  <c r="S74" i="13"/>
  <c r="R74" i="13"/>
  <c r="M74" i="13"/>
  <c r="Z74" i="13" s="1"/>
  <c r="BF68" i="13"/>
  <c r="AR68" i="13"/>
  <c r="AS68" i="13" s="1"/>
  <c r="AT68" i="13" s="1"/>
  <c r="AU68" i="13" s="1"/>
  <c r="AV68" i="13" s="1"/>
  <c r="AQ68" i="13"/>
  <c r="AA68" i="13"/>
  <c r="V68" i="13"/>
  <c r="U68" i="13"/>
  <c r="X68" i="13" s="1"/>
  <c r="T68" i="13"/>
  <c r="S68" i="13"/>
  <c r="R68" i="13"/>
  <c r="M68" i="13"/>
  <c r="Z68" i="13" s="1"/>
  <c r="BF60" i="13"/>
  <c r="AR60" i="13"/>
  <c r="AQ60" i="13"/>
  <c r="AA60" i="13"/>
  <c r="V60" i="13"/>
  <c r="U60" i="13"/>
  <c r="X60" i="13" s="1"/>
  <c r="T60" i="13"/>
  <c r="S60" i="13"/>
  <c r="R60" i="13"/>
  <c r="M60" i="13"/>
  <c r="Z60" i="13" s="1"/>
  <c r="J60" i="13"/>
  <c r="BF373" i="13"/>
  <c r="AR373" i="13"/>
  <c r="AS373" i="13" s="1"/>
  <c r="AT373" i="13" s="1"/>
  <c r="AU373" i="13" s="1"/>
  <c r="AV373" i="13" s="1"/>
  <c r="AQ373" i="13"/>
  <c r="AA373" i="13"/>
  <c r="V373" i="13"/>
  <c r="U373" i="13"/>
  <c r="T373" i="13"/>
  <c r="S373" i="13"/>
  <c r="R373" i="13"/>
  <c r="M373" i="13"/>
  <c r="Z373" i="13" s="1"/>
  <c r="BF364" i="13"/>
  <c r="AR364" i="13"/>
  <c r="AS364" i="13" s="1"/>
  <c r="AT364" i="13" s="1"/>
  <c r="AQ364" i="13"/>
  <c r="AA364" i="13"/>
  <c r="V364" i="13"/>
  <c r="U364" i="13"/>
  <c r="X364" i="13" s="1"/>
  <c r="T364" i="13"/>
  <c r="S364" i="13"/>
  <c r="R364" i="13"/>
  <c r="M364" i="13"/>
  <c r="Z364" i="13" s="1"/>
  <c r="BF361" i="13"/>
  <c r="AR361" i="13"/>
  <c r="AS361" i="13" s="1"/>
  <c r="AT361" i="13" s="1"/>
  <c r="AQ361" i="13"/>
  <c r="AA361" i="13"/>
  <c r="V361" i="13"/>
  <c r="U361" i="13"/>
  <c r="T361" i="13"/>
  <c r="S361" i="13"/>
  <c r="R361" i="13"/>
  <c r="M361" i="13"/>
  <c r="BF352" i="13"/>
  <c r="AR352" i="13"/>
  <c r="AS352" i="13" s="1"/>
  <c r="AT352" i="13" s="1"/>
  <c r="AQ352" i="13"/>
  <c r="AA352" i="13"/>
  <c r="V352" i="13"/>
  <c r="U352" i="13"/>
  <c r="T352" i="13"/>
  <c r="S352" i="13"/>
  <c r="R352" i="13"/>
  <c r="M352" i="13"/>
  <c r="Z352" i="13" s="1"/>
  <c r="J352" i="13"/>
  <c r="BF336" i="13"/>
  <c r="AR336" i="13"/>
  <c r="AS336" i="13" s="1"/>
  <c r="AT336" i="13" s="1"/>
  <c r="AU336" i="13" s="1"/>
  <c r="AQ336" i="13"/>
  <c r="AA336" i="13"/>
  <c r="V336" i="13"/>
  <c r="U336" i="13"/>
  <c r="X336" i="13" s="1"/>
  <c r="T336" i="13"/>
  <c r="S336" i="13"/>
  <c r="R336" i="13"/>
  <c r="M336" i="13"/>
  <c r="Z336" i="13" s="1"/>
  <c r="J336" i="13"/>
  <c r="BF328" i="13"/>
  <c r="AR328" i="13"/>
  <c r="AS328" i="13" s="1"/>
  <c r="AT328" i="13" s="1"/>
  <c r="AQ328" i="13"/>
  <c r="AA328" i="13"/>
  <c r="V328" i="13"/>
  <c r="U328" i="13"/>
  <c r="X328" i="13" s="1"/>
  <c r="T328" i="13"/>
  <c r="S328" i="13"/>
  <c r="R328" i="13"/>
  <c r="M328" i="13"/>
  <c r="Z328" i="13" s="1"/>
  <c r="BF326" i="13"/>
  <c r="AR326" i="13"/>
  <c r="AS326" i="13" s="1"/>
  <c r="AT326" i="13" s="1"/>
  <c r="AU326" i="13" s="1"/>
  <c r="AV326" i="13" s="1"/>
  <c r="AQ326" i="13"/>
  <c r="AA326" i="13"/>
  <c r="V326" i="13"/>
  <c r="U326" i="13"/>
  <c r="T326" i="13"/>
  <c r="S326" i="13"/>
  <c r="R326" i="13"/>
  <c r="M326" i="13"/>
  <c r="Z326" i="13" s="1"/>
  <c r="BF320" i="13"/>
  <c r="AR320" i="13"/>
  <c r="AQ320" i="13"/>
  <c r="AA320" i="13"/>
  <c r="V320" i="13"/>
  <c r="U320" i="13"/>
  <c r="T320" i="13"/>
  <c r="S320" i="13"/>
  <c r="R320" i="13"/>
  <c r="M320" i="13"/>
  <c r="BF310" i="13"/>
  <c r="AR310" i="13"/>
  <c r="AS310" i="13" s="1"/>
  <c r="AT310" i="13" s="1"/>
  <c r="AU310" i="13" s="1"/>
  <c r="AV310" i="13" s="1"/>
  <c r="AQ310" i="13"/>
  <c r="AA310" i="13"/>
  <c r="V310" i="13"/>
  <c r="U310" i="13"/>
  <c r="X310" i="13" s="1"/>
  <c r="T310" i="13"/>
  <c r="S310" i="13"/>
  <c r="R310" i="13"/>
  <c r="M310" i="13"/>
  <c r="J310" i="13" s="1"/>
  <c r="BF289" i="13"/>
  <c r="AR289" i="13"/>
  <c r="AQ289" i="13"/>
  <c r="AA289" i="13"/>
  <c r="V289" i="13"/>
  <c r="U289" i="13"/>
  <c r="T289" i="13"/>
  <c r="S289" i="13"/>
  <c r="R289" i="13"/>
  <c r="M289" i="13"/>
  <c r="BF286" i="13"/>
  <c r="AR286" i="13"/>
  <c r="AQ286" i="13"/>
  <c r="AA286" i="13"/>
  <c r="V286" i="13"/>
  <c r="U286" i="13"/>
  <c r="X286" i="13" s="1"/>
  <c r="T286" i="13"/>
  <c r="S286" i="13"/>
  <c r="R286" i="13"/>
  <c r="M286" i="13"/>
  <c r="J286" i="13" s="1"/>
  <c r="BF262" i="13"/>
  <c r="AR262" i="13"/>
  <c r="AS262" i="13" s="1"/>
  <c r="AT262" i="13" s="1"/>
  <c r="AU262" i="13" s="1"/>
  <c r="AV262" i="13" s="1"/>
  <c r="AQ262" i="13"/>
  <c r="AA262" i="13"/>
  <c r="V262" i="13"/>
  <c r="U262" i="13"/>
  <c r="T262" i="13"/>
  <c r="S262" i="13"/>
  <c r="R262" i="13"/>
  <c r="M262" i="13"/>
  <c r="BF248" i="13"/>
  <c r="AR248" i="13"/>
  <c r="AQ248" i="13"/>
  <c r="AA248" i="13"/>
  <c r="V248" i="13"/>
  <c r="U248" i="13"/>
  <c r="T248" i="13"/>
  <c r="S248" i="13"/>
  <c r="R248" i="13"/>
  <c r="M248" i="13"/>
  <c r="Z248" i="13" s="1"/>
  <c r="J248" i="13"/>
  <c r="BF233" i="13"/>
  <c r="AR233" i="13"/>
  <c r="AS233" i="13" s="1"/>
  <c r="AT233" i="13" s="1"/>
  <c r="AU233" i="13" s="1"/>
  <c r="AV233" i="13" s="1"/>
  <c r="AQ233" i="13"/>
  <c r="AA233" i="13"/>
  <c r="V233" i="13"/>
  <c r="U233" i="13"/>
  <c r="T233" i="13"/>
  <c r="S233" i="13"/>
  <c r="R233" i="13"/>
  <c r="M233" i="13"/>
  <c r="BF211" i="13"/>
  <c r="AR211" i="13"/>
  <c r="AS211" i="13" s="1"/>
  <c r="AT211" i="13" s="1"/>
  <c r="AU211" i="13" s="1"/>
  <c r="AV211" i="13" s="1"/>
  <c r="AQ211" i="13"/>
  <c r="AA211" i="13"/>
  <c r="V211" i="13"/>
  <c r="U211" i="13"/>
  <c r="T211" i="13"/>
  <c r="S211" i="13"/>
  <c r="R211" i="13"/>
  <c r="M211" i="13"/>
  <c r="BF210" i="13"/>
  <c r="AR210" i="13"/>
  <c r="AQ210" i="13"/>
  <c r="AA210" i="13"/>
  <c r="V210" i="13"/>
  <c r="U210" i="13"/>
  <c r="T210" i="13"/>
  <c r="S210" i="13"/>
  <c r="R210" i="13"/>
  <c r="M210" i="13"/>
  <c r="Z210" i="13" s="1"/>
  <c r="BF205" i="13"/>
  <c r="AR205" i="13"/>
  <c r="AQ205" i="13"/>
  <c r="AA205" i="13"/>
  <c r="V205" i="13"/>
  <c r="U205" i="13"/>
  <c r="X205" i="13" s="1"/>
  <c r="T205" i="13"/>
  <c r="S205" i="13"/>
  <c r="R205" i="13"/>
  <c r="M205" i="13"/>
  <c r="BF188" i="13"/>
  <c r="AR188" i="13"/>
  <c r="AQ188" i="13"/>
  <c r="AA188" i="13"/>
  <c r="V188" i="13"/>
  <c r="U188" i="13"/>
  <c r="T188" i="13"/>
  <c r="S188" i="13"/>
  <c r="R188" i="13"/>
  <c r="M188" i="13"/>
  <c r="Z188" i="13" s="1"/>
  <c r="BF187" i="13"/>
  <c r="AR187" i="13"/>
  <c r="AS187" i="13" s="1"/>
  <c r="AT187" i="13" s="1"/>
  <c r="AU187" i="13" s="1"/>
  <c r="AQ187" i="13"/>
  <c r="AA187" i="13"/>
  <c r="V187" i="13"/>
  <c r="U187" i="13"/>
  <c r="T187" i="13"/>
  <c r="S187" i="13"/>
  <c r="R187" i="13"/>
  <c r="M187" i="13"/>
  <c r="Z187" i="13" s="1"/>
  <c r="J187" i="13"/>
  <c r="BF160" i="13"/>
  <c r="AR160" i="13"/>
  <c r="AS160" i="13" s="1"/>
  <c r="AT160" i="13" s="1"/>
  <c r="AU160" i="13" s="1"/>
  <c r="AV160" i="13" s="1"/>
  <c r="AQ160" i="13"/>
  <c r="AA160" i="13"/>
  <c r="V160" i="13"/>
  <c r="U160" i="13"/>
  <c r="T160" i="13"/>
  <c r="S160" i="13"/>
  <c r="R160" i="13"/>
  <c r="M160" i="13"/>
  <c r="Z160" i="13" s="1"/>
  <c r="J160" i="13"/>
  <c r="BF156" i="13"/>
  <c r="AR156" i="13"/>
  <c r="AS156" i="13" s="1"/>
  <c r="AT156" i="13" s="1"/>
  <c r="AU156" i="13" s="1"/>
  <c r="AV156" i="13" s="1"/>
  <c r="AQ156" i="13"/>
  <c r="AA156" i="13"/>
  <c r="V156" i="13"/>
  <c r="U156" i="13"/>
  <c r="T156" i="13"/>
  <c r="S156" i="13"/>
  <c r="R156" i="13"/>
  <c r="M156" i="13"/>
  <c r="BF150" i="13"/>
  <c r="AR150" i="13"/>
  <c r="AQ150" i="13"/>
  <c r="AA150" i="13"/>
  <c r="V150" i="13"/>
  <c r="U150" i="13"/>
  <c r="X150" i="13" s="1"/>
  <c r="T150" i="13"/>
  <c r="S150" i="13"/>
  <c r="R150" i="13"/>
  <c r="M150" i="13"/>
  <c r="J150" i="13" s="1"/>
  <c r="BF146" i="13"/>
  <c r="AR146" i="13"/>
  <c r="AS146" i="13" s="1"/>
  <c r="AT146" i="13" s="1"/>
  <c r="AU146" i="13" s="1"/>
  <c r="AV146" i="13" s="1"/>
  <c r="AQ146" i="13"/>
  <c r="AA146" i="13"/>
  <c r="V146" i="13"/>
  <c r="U146" i="13"/>
  <c r="T146" i="13"/>
  <c r="S146" i="13"/>
  <c r="R146" i="13"/>
  <c r="M146" i="13"/>
  <c r="BF142" i="13"/>
  <c r="AR142" i="13"/>
  <c r="AQ142" i="13"/>
  <c r="AA142" i="13"/>
  <c r="V142" i="13"/>
  <c r="U142" i="13"/>
  <c r="T142" i="13"/>
  <c r="S142" i="13"/>
  <c r="R142" i="13"/>
  <c r="M142" i="13"/>
  <c r="Z142" i="13" s="1"/>
  <c r="J142" i="13"/>
  <c r="BF141" i="13"/>
  <c r="AR141" i="13"/>
  <c r="AQ141" i="13"/>
  <c r="AA141" i="13"/>
  <c r="V141" i="13"/>
  <c r="U141" i="13"/>
  <c r="X141" i="13" s="1"/>
  <c r="T141" i="13"/>
  <c r="S141" i="13"/>
  <c r="R141" i="13"/>
  <c r="M141" i="13"/>
  <c r="BF140" i="13"/>
  <c r="AR140" i="13"/>
  <c r="AQ140" i="13"/>
  <c r="AA140" i="13"/>
  <c r="V140" i="13"/>
  <c r="U140" i="13"/>
  <c r="X140" i="13" s="1"/>
  <c r="T140" i="13"/>
  <c r="S140" i="13"/>
  <c r="R140" i="13"/>
  <c r="M140" i="13"/>
  <c r="Z140" i="13" s="1"/>
  <c r="BF135" i="13"/>
  <c r="AR135" i="13"/>
  <c r="AQ135" i="13"/>
  <c r="AA135" i="13"/>
  <c r="V135" i="13"/>
  <c r="U135" i="13"/>
  <c r="X135" i="13" s="1"/>
  <c r="T135" i="13"/>
  <c r="S135" i="13"/>
  <c r="R135" i="13"/>
  <c r="M135" i="13"/>
  <c r="Z135" i="13" s="1"/>
  <c r="BF114" i="13"/>
  <c r="AR114" i="13"/>
  <c r="AQ114" i="13"/>
  <c r="AA114" i="13"/>
  <c r="V114" i="13"/>
  <c r="U114" i="13"/>
  <c r="X114" i="13" s="1"/>
  <c r="T114" i="13"/>
  <c r="S114" i="13"/>
  <c r="R114" i="13"/>
  <c r="M114" i="13"/>
  <c r="Z114" i="13" s="1"/>
  <c r="BF107" i="13"/>
  <c r="AR107" i="13"/>
  <c r="AS107" i="13" s="1"/>
  <c r="AT107" i="13" s="1"/>
  <c r="AU107" i="13" s="1"/>
  <c r="AV107" i="13" s="1"/>
  <c r="AQ107" i="13"/>
  <c r="AA107" i="13"/>
  <c r="V107" i="13"/>
  <c r="U107" i="13"/>
  <c r="T107" i="13"/>
  <c r="S107" i="13"/>
  <c r="R107" i="13"/>
  <c r="M107" i="13"/>
  <c r="Z107" i="13" s="1"/>
  <c r="BF102" i="13"/>
  <c r="AR102" i="13"/>
  <c r="AS102" i="13" s="1"/>
  <c r="AQ102" i="13"/>
  <c r="AA102" i="13"/>
  <c r="V102" i="13"/>
  <c r="U102" i="13"/>
  <c r="T102" i="13"/>
  <c r="S102" i="13"/>
  <c r="R102" i="13"/>
  <c r="M102" i="13"/>
  <c r="J102" i="13" s="1"/>
  <c r="BF101" i="13"/>
  <c r="AR101" i="13"/>
  <c r="AS101" i="13" s="1"/>
  <c r="AT101" i="13" s="1"/>
  <c r="AU101" i="13" s="1"/>
  <c r="AV101" i="13" s="1"/>
  <c r="AW101" i="13" s="1"/>
  <c r="AX101" i="13" s="1"/>
  <c r="AQ101" i="13"/>
  <c r="AA101" i="13"/>
  <c r="V101" i="13"/>
  <c r="U101" i="13"/>
  <c r="X101" i="13" s="1"/>
  <c r="T101" i="13"/>
  <c r="S101" i="13"/>
  <c r="R101" i="13"/>
  <c r="M101" i="13"/>
  <c r="Z101" i="13" s="1"/>
  <c r="BF98" i="13"/>
  <c r="AR98" i="13"/>
  <c r="AQ98" i="13"/>
  <c r="AA98" i="13"/>
  <c r="V98" i="13"/>
  <c r="U98" i="13"/>
  <c r="T98" i="13"/>
  <c r="S98" i="13"/>
  <c r="R98" i="13"/>
  <c r="M98" i="13"/>
  <c r="J98" i="13" s="1"/>
  <c r="BF70" i="13"/>
  <c r="AR70" i="13"/>
  <c r="AS70" i="13" s="1"/>
  <c r="AT70" i="13" s="1"/>
  <c r="AU70" i="13" s="1"/>
  <c r="AV70" i="13" s="1"/>
  <c r="AQ70" i="13"/>
  <c r="AA70" i="13"/>
  <c r="V70" i="13"/>
  <c r="U70" i="13"/>
  <c r="T70" i="13"/>
  <c r="S70" i="13"/>
  <c r="R70" i="13"/>
  <c r="M70" i="13"/>
  <c r="J70" i="13" s="1"/>
  <c r="BF43" i="13"/>
  <c r="AR43" i="13"/>
  <c r="AQ43" i="13"/>
  <c r="AA43" i="13"/>
  <c r="V43" i="13"/>
  <c r="U43" i="13"/>
  <c r="T43" i="13"/>
  <c r="S43" i="13"/>
  <c r="R43" i="13"/>
  <c r="M43" i="13"/>
  <c r="Z43" i="13" s="1"/>
  <c r="J43" i="13"/>
  <c r="BF23" i="13"/>
  <c r="AR23" i="13"/>
  <c r="AS23" i="13" s="1"/>
  <c r="AT23" i="13" s="1"/>
  <c r="AU23" i="13" s="1"/>
  <c r="AV23" i="13" s="1"/>
  <c r="AQ23" i="13"/>
  <c r="AA23" i="13"/>
  <c r="V23" i="13"/>
  <c r="U23" i="13"/>
  <c r="T23" i="13"/>
  <c r="S23" i="13"/>
  <c r="R23" i="13"/>
  <c r="M23" i="13"/>
  <c r="J23" i="13" s="1"/>
  <c r="BF384" i="13"/>
  <c r="AR384" i="13"/>
  <c r="AQ384" i="13"/>
  <c r="AA384" i="13"/>
  <c r="V384" i="13"/>
  <c r="U384" i="13"/>
  <c r="T384" i="13"/>
  <c r="S384" i="13"/>
  <c r="R384" i="13"/>
  <c r="M384" i="13"/>
  <c r="J384" i="13" s="1"/>
  <c r="BF380" i="13"/>
  <c r="AR380" i="13"/>
  <c r="AS380" i="13" s="1"/>
  <c r="AT380" i="13" s="1"/>
  <c r="AU380" i="13" s="1"/>
  <c r="AV380" i="13" s="1"/>
  <c r="AW380" i="13" s="1"/>
  <c r="AX380" i="13" s="1"/>
  <c r="AQ380" i="13"/>
  <c r="AA380" i="13"/>
  <c r="V380" i="13"/>
  <c r="U380" i="13"/>
  <c r="T380" i="13"/>
  <c r="S380" i="13"/>
  <c r="R380" i="13"/>
  <c r="M380" i="13"/>
  <c r="Z380" i="13" s="1"/>
  <c r="J380" i="13"/>
  <c r="BF379" i="13"/>
  <c r="AR379" i="13"/>
  <c r="AS379" i="13" s="1"/>
  <c r="AT379" i="13" s="1"/>
  <c r="AU379" i="13" s="1"/>
  <c r="AV379" i="13" s="1"/>
  <c r="AQ379" i="13"/>
  <c r="AA379" i="13"/>
  <c r="V379" i="13"/>
  <c r="U379" i="13"/>
  <c r="X379" i="13" s="1"/>
  <c r="T379" i="13"/>
  <c r="S379" i="13"/>
  <c r="R379" i="13"/>
  <c r="M379" i="13"/>
  <c r="J379" i="13" s="1"/>
  <c r="BF378" i="13"/>
  <c r="AR378" i="13"/>
  <c r="AS378" i="13" s="1"/>
  <c r="AT378" i="13" s="1"/>
  <c r="AU378" i="13" s="1"/>
  <c r="AQ378" i="13"/>
  <c r="AA378" i="13"/>
  <c r="V378" i="13"/>
  <c r="U378" i="13"/>
  <c r="X378" i="13" s="1"/>
  <c r="T378" i="13"/>
  <c r="S378" i="13"/>
  <c r="R378" i="13"/>
  <c r="M378" i="13"/>
  <c r="Z378" i="13" s="1"/>
  <c r="BF365" i="13"/>
  <c r="AR365" i="13"/>
  <c r="AS365" i="13" s="1"/>
  <c r="AT365" i="13" s="1"/>
  <c r="AU365" i="13" s="1"/>
  <c r="AV365" i="13" s="1"/>
  <c r="AQ365" i="13"/>
  <c r="AA365" i="13"/>
  <c r="V365" i="13"/>
  <c r="U365" i="13"/>
  <c r="T365" i="13"/>
  <c r="S365" i="13"/>
  <c r="R365" i="13"/>
  <c r="M365" i="13"/>
  <c r="Z365" i="13" s="1"/>
  <c r="BF351" i="13"/>
  <c r="AR351" i="13"/>
  <c r="AQ351" i="13"/>
  <c r="AA351" i="13"/>
  <c r="V351" i="13"/>
  <c r="U351" i="13"/>
  <c r="T351" i="13"/>
  <c r="S351" i="13"/>
  <c r="R351" i="13"/>
  <c r="M351" i="13"/>
  <c r="J351" i="13" s="1"/>
  <c r="BF347" i="13"/>
  <c r="AR347" i="13"/>
  <c r="AQ347" i="13"/>
  <c r="AA347" i="13"/>
  <c r="V347" i="13"/>
  <c r="U347" i="13"/>
  <c r="T347" i="13"/>
  <c r="S347" i="13"/>
  <c r="R347" i="13"/>
  <c r="M347" i="13"/>
  <c r="J347" i="13" s="1"/>
  <c r="BF345" i="13"/>
  <c r="AR345" i="13"/>
  <c r="AQ345" i="13"/>
  <c r="AA345" i="13"/>
  <c r="V345" i="13"/>
  <c r="U345" i="13"/>
  <c r="T345" i="13"/>
  <c r="S345" i="13"/>
  <c r="R345" i="13"/>
  <c r="M345" i="13"/>
  <c r="Z345" i="13" s="1"/>
  <c r="J345" i="13"/>
  <c r="BF332" i="13"/>
  <c r="AR332" i="13"/>
  <c r="AQ332" i="13"/>
  <c r="AA332" i="13"/>
  <c r="Z332" i="13"/>
  <c r="V332" i="13"/>
  <c r="U332" i="13"/>
  <c r="T332" i="13"/>
  <c r="S332" i="13"/>
  <c r="R332" i="13"/>
  <c r="M332" i="13"/>
  <c r="J332" i="13" s="1"/>
  <c r="BF331" i="13"/>
  <c r="AR331" i="13"/>
  <c r="AQ331" i="13"/>
  <c r="AA331" i="13"/>
  <c r="V331" i="13"/>
  <c r="U331" i="13"/>
  <c r="X331" i="13" s="1"/>
  <c r="T331" i="13"/>
  <c r="S331" i="13"/>
  <c r="R331" i="13"/>
  <c r="M331" i="13"/>
  <c r="Z331" i="13" s="1"/>
  <c r="BF307" i="13"/>
  <c r="AR307" i="13"/>
  <c r="AS307" i="13" s="1"/>
  <c r="AT307" i="13" s="1"/>
  <c r="AU307" i="13" s="1"/>
  <c r="AV307" i="13" s="1"/>
  <c r="AQ307" i="13"/>
  <c r="AA307" i="13"/>
  <c r="V307" i="13"/>
  <c r="U307" i="13"/>
  <c r="T307" i="13"/>
  <c r="S307" i="13"/>
  <c r="R307" i="13"/>
  <c r="M307" i="13"/>
  <c r="Z307" i="13" s="1"/>
  <c r="BF291" i="13"/>
  <c r="AR291" i="13"/>
  <c r="AS291" i="13" s="1"/>
  <c r="AT291" i="13" s="1"/>
  <c r="AU291" i="13" s="1"/>
  <c r="AV291" i="13" s="1"/>
  <c r="AQ291" i="13"/>
  <c r="AA291" i="13"/>
  <c r="V291" i="13"/>
  <c r="U291" i="13"/>
  <c r="X291" i="13" s="1"/>
  <c r="T291" i="13"/>
  <c r="S291" i="13"/>
  <c r="R291" i="13"/>
  <c r="M291" i="13"/>
  <c r="Z291" i="13" s="1"/>
  <c r="BF290" i="13"/>
  <c r="AR290" i="13"/>
  <c r="AS290" i="13" s="1"/>
  <c r="AT290" i="13" s="1"/>
  <c r="AU290" i="13" s="1"/>
  <c r="AV290" i="13" s="1"/>
  <c r="AQ290" i="13"/>
  <c r="AA290" i="13"/>
  <c r="V290" i="13"/>
  <c r="U290" i="13"/>
  <c r="T290" i="13"/>
  <c r="S290" i="13"/>
  <c r="R290" i="13"/>
  <c r="M290" i="13"/>
  <c r="Z290" i="13" s="1"/>
  <c r="BF273" i="13"/>
  <c r="AR273" i="13"/>
  <c r="AS273" i="13" s="1"/>
  <c r="AT273" i="13" s="1"/>
  <c r="AU273" i="13" s="1"/>
  <c r="AV273" i="13" s="1"/>
  <c r="AQ273" i="13"/>
  <c r="AA273" i="13"/>
  <c r="V273" i="13"/>
  <c r="U273" i="13"/>
  <c r="T273" i="13"/>
  <c r="S273" i="13"/>
  <c r="R273" i="13"/>
  <c r="M273" i="13"/>
  <c r="Z273" i="13" s="1"/>
  <c r="BF266" i="13"/>
  <c r="AR266" i="13"/>
  <c r="AS266" i="13" s="1"/>
  <c r="AQ266" i="13"/>
  <c r="AA266" i="13"/>
  <c r="V266" i="13"/>
  <c r="U266" i="13"/>
  <c r="T266" i="13"/>
  <c r="S266" i="13"/>
  <c r="R266" i="13"/>
  <c r="M266" i="13"/>
  <c r="Z266" i="13" s="1"/>
  <c r="J266" i="13"/>
  <c r="BF265" i="13"/>
  <c r="AR265" i="13"/>
  <c r="AQ265" i="13"/>
  <c r="AA265" i="13"/>
  <c r="V265" i="13"/>
  <c r="U265" i="13"/>
  <c r="T265" i="13"/>
  <c r="S265" i="13"/>
  <c r="R265" i="13"/>
  <c r="M265" i="13"/>
  <c r="Z265" i="13" s="1"/>
  <c r="J265" i="13"/>
  <c r="BF264" i="13"/>
  <c r="AR264" i="13"/>
  <c r="AQ264" i="13"/>
  <c r="AA264" i="13"/>
  <c r="V264" i="13"/>
  <c r="U264" i="13"/>
  <c r="T264" i="13"/>
  <c r="S264" i="13"/>
  <c r="R264" i="13"/>
  <c r="M264" i="13"/>
  <c r="BF259" i="13"/>
  <c r="AR259" i="13"/>
  <c r="AQ259" i="13"/>
  <c r="AA259" i="13"/>
  <c r="V259" i="13"/>
  <c r="U259" i="13"/>
  <c r="T259" i="13"/>
  <c r="S259" i="13"/>
  <c r="R259" i="13"/>
  <c r="M259" i="13"/>
  <c r="Z259" i="13" s="1"/>
  <c r="BF255" i="13"/>
  <c r="AR255" i="13"/>
  <c r="AQ255" i="13"/>
  <c r="AA255" i="13"/>
  <c r="Z255" i="13"/>
  <c r="V255" i="13"/>
  <c r="U255" i="13"/>
  <c r="X255" i="13" s="1"/>
  <c r="T255" i="13"/>
  <c r="S255" i="13"/>
  <c r="R255" i="13"/>
  <c r="M255" i="13"/>
  <c r="J255" i="13" s="1"/>
  <c r="BF254" i="13"/>
  <c r="AR254" i="13"/>
  <c r="AS254" i="13" s="1"/>
  <c r="AT254" i="13" s="1"/>
  <c r="AU254" i="13" s="1"/>
  <c r="AV254" i="13" s="1"/>
  <c r="AQ254" i="13"/>
  <c r="AA254" i="13"/>
  <c r="V254" i="13"/>
  <c r="U254" i="13"/>
  <c r="X254" i="13" s="1"/>
  <c r="T254" i="13"/>
  <c r="S254" i="13"/>
  <c r="R254" i="13"/>
  <c r="M254" i="13"/>
  <c r="J254" i="13" s="1"/>
  <c r="BF241" i="13"/>
  <c r="AR241" i="13"/>
  <c r="AS241" i="13" s="1"/>
  <c r="AT241" i="13" s="1"/>
  <c r="AU241" i="13" s="1"/>
  <c r="AV241" i="13" s="1"/>
  <c r="AQ241" i="13"/>
  <c r="AA241" i="13"/>
  <c r="V241" i="13"/>
  <c r="U241" i="13"/>
  <c r="T241" i="13"/>
  <c r="S241" i="13"/>
  <c r="R241" i="13"/>
  <c r="M241" i="13"/>
  <c r="Z241" i="13" s="1"/>
  <c r="J241" i="13"/>
  <c r="BF238" i="13"/>
  <c r="AR238" i="13"/>
  <c r="AS238" i="13" s="1"/>
  <c r="AT238" i="13" s="1"/>
  <c r="AU238" i="13" s="1"/>
  <c r="AV238" i="13" s="1"/>
  <c r="AQ238" i="13"/>
  <c r="AA238" i="13"/>
  <c r="V238" i="13"/>
  <c r="U238" i="13"/>
  <c r="X238" i="13" s="1"/>
  <c r="T238" i="13"/>
  <c r="S238" i="13"/>
  <c r="R238" i="13"/>
  <c r="M238" i="13"/>
  <c r="Z238" i="13" s="1"/>
  <c r="BF235" i="13"/>
  <c r="AR235" i="13"/>
  <c r="AQ235" i="13"/>
  <c r="AA235" i="13"/>
  <c r="V235" i="13"/>
  <c r="U235" i="13"/>
  <c r="X235" i="13" s="1"/>
  <c r="T235" i="13"/>
  <c r="S235" i="13"/>
  <c r="R235" i="13"/>
  <c r="M235" i="13"/>
  <c r="BF230" i="13"/>
  <c r="AR230" i="13"/>
  <c r="AS230" i="13" s="1"/>
  <c r="AT230" i="13" s="1"/>
  <c r="AU230" i="13" s="1"/>
  <c r="AV230" i="13" s="1"/>
  <c r="AW230" i="13" s="1"/>
  <c r="AX230" i="13" s="1"/>
  <c r="AQ230" i="13"/>
  <c r="AA230" i="13"/>
  <c r="V230" i="13"/>
  <c r="U230" i="13"/>
  <c r="X230" i="13" s="1"/>
  <c r="T230" i="13"/>
  <c r="S230" i="13"/>
  <c r="R230" i="13"/>
  <c r="M230" i="13"/>
  <c r="Z230" i="13" s="1"/>
  <c r="J230" i="13"/>
  <c r="BF225" i="13"/>
  <c r="AR225" i="13"/>
  <c r="AS225" i="13" s="1"/>
  <c r="AT225" i="13" s="1"/>
  <c r="AU225" i="13" s="1"/>
  <c r="AV225" i="13" s="1"/>
  <c r="AW225" i="13" s="1"/>
  <c r="AX225" i="13" s="1"/>
  <c r="AQ225" i="13"/>
  <c r="AA225" i="13"/>
  <c r="V225" i="13"/>
  <c r="U225" i="13"/>
  <c r="T225" i="13"/>
  <c r="S225" i="13"/>
  <c r="R225" i="13"/>
  <c r="M225" i="13"/>
  <c r="Z225" i="13" s="1"/>
  <c r="J225" i="13"/>
  <c r="BF217" i="13"/>
  <c r="AR217" i="13"/>
  <c r="AQ217" i="13"/>
  <c r="AA217" i="13"/>
  <c r="V217" i="13"/>
  <c r="U217" i="13"/>
  <c r="T217" i="13"/>
  <c r="S217" i="13"/>
  <c r="R217" i="13"/>
  <c r="M217" i="13"/>
  <c r="BF178" i="13"/>
  <c r="AR178" i="13"/>
  <c r="AQ178" i="13"/>
  <c r="AA178" i="13"/>
  <c r="V178" i="13"/>
  <c r="U178" i="13"/>
  <c r="T178" i="13"/>
  <c r="S178" i="13"/>
  <c r="R178" i="13"/>
  <c r="M178" i="13"/>
  <c r="Z178" i="13" s="1"/>
  <c r="BF99" i="13"/>
  <c r="AR99" i="13"/>
  <c r="AS99" i="13" s="1"/>
  <c r="AQ99" i="13"/>
  <c r="AA99" i="13"/>
  <c r="Z99" i="13"/>
  <c r="V99" i="13"/>
  <c r="U99" i="13"/>
  <c r="T99" i="13"/>
  <c r="S99" i="13"/>
  <c r="R99" i="13"/>
  <c r="M99" i="13"/>
  <c r="J99" i="13" s="1"/>
  <c r="BF92" i="13"/>
  <c r="AR92" i="13"/>
  <c r="AQ92" i="13"/>
  <c r="AA92" i="13"/>
  <c r="V92" i="13"/>
  <c r="U92" i="13"/>
  <c r="X92" i="13" s="1"/>
  <c r="T92" i="13"/>
  <c r="S92" i="13"/>
  <c r="R92" i="13"/>
  <c r="M92" i="13"/>
  <c r="J92" i="13" s="1"/>
  <c r="BF69" i="13"/>
  <c r="AR69" i="13"/>
  <c r="AQ69" i="13"/>
  <c r="AA69" i="13"/>
  <c r="V69" i="13"/>
  <c r="U69" i="13"/>
  <c r="T69" i="13"/>
  <c r="S69" i="13"/>
  <c r="R69" i="13"/>
  <c r="M69" i="13"/>
  <c r="Z69" i="13" s="1"/>
  <c r="BF66" i="13"/>
  <c r="AR66" i="13"/>
  <c r="AS66" i="13" s="1"/>
  <c r="AT66" i="13" s="1"/>
  <c r="AU66" i="13" s="1"/>
  <c r="AV66" i="13" s="1"/>
  <c r="AQ66" i="13"/>
  <c r="AA66" i="13"/>
  <c r="V66" i="13"/>
  <c r="U66" i="13"/>
  <c r="X66" i="13" s="1"/>
  <c r="T66" i="13"/>
  <c r="S66" i="13"/>
  <c r="R66" i="13"/>
  <c r="M66" i="13"/>
  <c r="BF65" i="13"/>
  <c r="AR65" i="13"/>
  <c r="AQ65" i="13"/>
  <c r="AA65" i="13"/>
  <c r="V65" i="13"/>
  <c r="U65" i="13"/>
  <c r="X65" i="13" s="1"/>
  <c r="T65" i="13"/>
  <c r="S65" i="13"/>
  <c r="R65" i="13"/>
  <c r="M65" i="13"/>
  <c r="Z65" i="13" s="1"/>
  <c r="BF40" i="13"/>
  <c r="AR40" i="13"/>
  <c r="AS40" i="13" s="1"/>
  <c r="AT40" i="13" s="1"/>
  <c r="AU40" i="13" s="1"/>
  <c r="AV40" i="13" s="1"/>
  <c r="AQ40" i="13"/>
  <c r="AA40" i="13"/>
  <c r="V40" i="13"/>
  <c r="U40" i="13"/>
  <c r="X40" i="13" s="1"/>
  <c r="T40" i="13"/>
  <c r="S40" i="13"/>
  <c r="R40" i="13"/>
  <c r="M40" i="13"/>
  <c r="Z40" i="13" s="1"/>
  <c r="BF31" i="13"/>
  <c r="AR31" i="13"/>
  <c r="AS31" i="13" s="1"/>
  <c r="AQ31" i="13"/>
  <c r="AA31" i="13"/>
  <c r="V31" i="13"/>
  <c r="U31" i="13"/>
  <c r="X31" i="13" s="1"/>
  <c r="T31" i="13"/>
  <c r="S31" i="13"/>
  <c r="R31" i="13"/>
  <c r="M31" i="13"/>
  <c r="Z31" i="13" s="1"/>
  <c r="BF25" i="13"/>
  <c r="AR25" i="13"/>
  <c r="AS25" i="13" s="1"/>
  <c r="AQ25" i="13"/>
  <c r="AA25" i="13"/>
  <c r="V25" i="13"/>
  <c r="U25" i="13"/>
  <c r="X25" i="13" s="1"/>
  <c r="T25" i="13"/>
  <c r="S25" i="13"/>
  <c r="R25" i="13"/>
  <c r="M25" i="13"/>
  <c r="Z25" i="13" s="1"/>
  <c r="BF14" i="13"/>
  <c r="AR14" i="13"/>
  <c r="AS14" i="13" s="1"/>
  <c r="AT14" i="13" s="1"/>
  <c r="AU14" i="13" s="1"/>
  <c r="AV14" i="13" s="1"/>
  <c r="AW14" i="13" s="1"/>
  <c r="AX14" i="13" s="1"/>
  <c r="AQ14" i="13"/>
  <c r="AA14" i="13"/>
  <c r="V14" i="13"/>
  <c r="U14" i="13"/>
  <c r="X14" i="13" s="1"/>
  <c r="T14" i="13"/>
  <c r="S14" i="13"/>
  <c r="R14" i="13"/>
  <c r="M14" i="13"/>
  <c r="Z14" i="13" s="1"/>
  <c r="BF10" i="13"/>
  <c r="AR10" i="13"/>
  <c r="AQ10" i="13"/>
  <c r="AA10" i="13"/>
  <c r="V10" i="13"/>
  <c r="U10" i="13"/>
  <c r="T10" i="13"/>
  <c r="S10" i="13"/>
  <c r="R10" i="13"/>
  <c r="M10" i="13"/>
  <c r="BF385" i="13"/>
  <c r="AR385" i="13"/>
  <c r="AQ385" i="13"/>
  <c r="AA385" i="13"/>
  <c r="V385" i="13"/>
  <c r="U385" i="13"/>
  <c r="X385" i="13" s="1"/>
  <c r="T385" i="13"/>
  <c r="S385" i="13"/>
  <c r="R385" i="13"/>
  <c r="M385" i="13"/>
  <c r="Z385" i="13" s="1"/>
  <c r="BF360" i="13"/>
  <c r="AR360" i="13"/>
  <c r="AS360" i="13" s="1"/>
  <c r="AT360" i="13" s="1"/>
  <c r="AU360" i="13" s="1"/>
  <c r="AV360" i="13" s="1"/>
  <c r="AQ360" i="13"/>
  <c r="AA360" i="13"/>
  <c r="V360" i="13"/>
  <c r="U360" i="13"/>
  <c r="X360" i="13" s="1"/>
  <c r="T360" i="13"/>
  <c r="S360" i="13"/>
  <c r="R360" i="13"/>
  <c r="M360" i="13"/>
  <c r="Z360" i="13" s="1"/>
  <c r="BF358" i="13"/>
  <c r="AR358" i="13"/>
  <c r="AS358" i="13" s="1"/>
  <c r="AQ358" i="13"/>
  <c r="AA358" i="13"/>
  <c r="V358" i="13"/>
  <c r="U358" i="13"/>
  <c r="X358" i="13" s="1"/>
  <c r="T358" i="13"/>
  <c r="S358" i="13"/>
  <c r="R358" i="13"/>
  <c r="M358" i="13"/>
  <c r="Z358" i="13" s="1"/>
  <c r="BF354" i="13"/>
  <c r="AR354" i="13"/>
  <c r="AS354" i="13" s="1"/>
  <c r="AT354" i="13" s="1"/>
  <c r="AU354" i="13" s="1"/>
  <c r="AV354" i="13" s="1"/>
  <c r="AQ354" i="13"/>
  <c r="AA354" i="13"/>
  <c r="V354" i="13"/>
  <c r="U354" i="13"/>
  <c r="T354" i="13"/>
  <c r="S354" i="13"/>
  <c r="R354" i="13"/>
  <c r="M354" i="13"/>
  <c r="BF343" i="13"/>
  <c r="AR343" i="13"/>
  <c r="AS343" i="13" s="1"/>
  <c r="AT343" i="13" s="1"/>
  <c r="AU343" i="13" s="1"/>
  <c r="AV343" i="13" s="1"/>
  <c r="AQ343" i="13"/>
  <c r="AA343" i="13"/>
  <c r="V343" i="13"/>
  <c r="U343" i="13"/>
  <c r="X343" i="13" s="1"/>
  <c r="T343" i="13"/>
  <c r="S343" i="13"/>
  <c r="R343" i="13"/>
  <c r="M343" i="13"/>
  <c r="Z343" i="13" s="1"/>
  <c r="BF341" i="13"/>
  <c r="AR341" i="13"/>
  <c r="AS341" i="13" s="1"/>
  <c r="AQ341" i="13"/>
  <c r="AA341" i="13"/>
  <c r="Z341" i="13"/>
  <c r="V341" i="13"/>
  <c r="U341" i="13"/>
  <c r="T341" i="13"/>
  <c r="S341" i="13"/>
  <c r="R341" i="13"/>
  <c r="M341" i="13"/>
  <c r="J341" i="13" s="1"/>
  <c r="BF337" i="13"/>
  <c r="AR337" i="13"/>
  <c r="AS337" i="13" s="1"/>
  <c r="AQ337" i="13"/>
  <c r="AA337" i="13"/>
  <c r="V337" i="13"/>
  <c r="U337" i="13"/>
  <c r="T337" i="13"/>
  <c r="S337" i="13"/>
  <c r="R337" i="13"/>
  <c r="M337" i="13"/>
  <c r="Z337" i="13" s="1"/>
  <c r="BF322" i="13"/>
  <c r="AR322" i="13"/>
  <c r="AS322" i="13" s="1"/>
  <c r="AT322" i="13" s="1"/>
  <c r="AQ322" i="13"/>
  <c r="AA322" i="13"/>
  <c r="V322" i="13"/>
  <c r="U322" i="13"/>
  <c r="T322" i="13"/>
  <c r="S322" i="13"/>
  <c r="R322" i="13"/>
  <c r="M322" i="13"/>
  <c r="Z322" i="13" s="1"/>
  <c r="J322" i="13"/>
  <c r="BF319" i="13"/>
  <c r="AR319" i="13"/>
  <c r="AS319" i="13" s="1"/>
  <c r="AT319" i="13" s="1"/>
  <c r="AU319" i="13" s="1"/>
  <c r="AV319" i="13" s="1"/>
  <c r="AQ319" i="13"/>
  <c r="AA319" i="13"/>
  <c r="V319" i="13"/>
  <c r="U319" i="13"/>
  <c r="T319" i="13"/>
  <c r="S319" i="13"/>
  <c r="R319" i="13"/>
  <c r="M319" i="13"/>
  <c r="BF313" i="13"/>
  <c r="AR313" i="13"/>
  <c r="AQ313" i="13"/>
  <c r="AA313" i="13"/>
  <c r="V313" i="13"/>
  <c r="U313" i="13"/>
  <c r="T313" i="13"/>
  <c r="S313" i="13"/>
  <c r="R313" i="13"/>
  <c r="M313" i="13"/>
  <c r="BF309" i="13"/>
  <c r="AR309" i="13"/>
  <c r="AS309" i="13" s="1"/>
  <c r="AT309" i="13" s="1"/>
  <c r="AU309" i="13" s="1"/>
  <c r="AV309" i="13" s="1"/>
  <c r="AQ309" i="13"/>
  <c r="AA309" i="13"/>
  <c r="V309" i="13"/>
  <c r="U309" i="13"/>
  <c r="T309" i="13"/>
  <c r="S309" i="13"/>
  <c r="R309" i="13"/>
  <c r="M309" i="13"/>
  <c r="J309" i="13" s="1"/>
  <c r="BF302" i="13"/>
  <c r="AR302" i="13"/>
  <c r="AQ302" i="13"/>
  <c r="AA302" i="13"/>
  <c r="V302" i="13"/>
  <c r="U302" i="13"/>
  <c r="T302" i="13"/>
  <c r="S302" i="13"/>
  <c r="R302" i="13"/>
  <c r="M302" i="13"/>
  <c r="Z302" i="13" s="1"/>
  <c r="BF296" i="13"/>
  <c r="AR296" i="13"/>
  <c r="AS296" i="13" s="1"/>
  <c r="AT296" i="13" s="1"/>
  <c r="AU296" i="13" s="1"/>
  <c r="AV296" i="13" s="1"/>
  <c r="AQ296" i="13"/>
  <c r="AA296" i="13"/>
  <c r="V296" i="13"/>
  <c r="U296" i="13"/>
  <c r="W296" i="13" s="1"/>
  <c r="T296" i="13"/>
  <c r="S296" i="13"/>
  <c r="R296" i="13"/>
  <c r="M296" i="13"/>
  <c r="BF295" i="13"/>
  <c r="AR295" i="13"/>
  <c r="AS295" i="13" s="1"/>
  <c r="AT295" i="13" s="1"/>
  <c r="AU295" i="13" s="1"/>
  <c r="AV295" i="13" s="1"/>
  <c r="AW295" i="13" s="1"/>
  <c r="AX295" i="13" s="1"/>
  <c r="AQ295" i="13"/>
  <c r="AA295" i="13"/>
  <c r="V295" i="13"/>
  <c r="U295" i="13"/>
  <c r="T295" i="13"/>
  <c r="S295" i="13"/>
  <c r="R295" i="13"/>
  <c r="M295" i="13"/>
  <c r="Z295" i="13" s="1"/>
  <c r="BF280" i="13"/>
  <c r="AR280" i="13"/>
  <c r="AQ280" i="13"/>
  <c r="AA280" i="13"/>
  <c r="Z280" i="13"/>
  <c r="V280" i="13"/>
  <c r="U280" i="13"/>
  <c r="W280" i="13" s="1"/>
  <c r="T280" i="13"/>
  <c r="S280" i="13"/>
  <c r="R280" i="13"/>
  <c r="M280" i="13"/>
  <c r="J280" i="13" s="1"/>
  <c r="BF279" i="13"/>
  <c r="AR279" i="13"/>
  <c r="AQ279" i="13"/>
  <c r="AA279" i="13"/>
  <c r="V279" i="13"/>
  <c r="U279" i="13"/>
  <c r="T279" i="13"/>
  <c r="S279" i="13"/>
  <c r="R279" i="13"/>
  <c r="M279" i="13"/>
  <c r="BF276" i="13"/>
  <c r="AR276" i="13"/>
  <c r="AQ276" i="13"/>
  <c r="AA276" i="13"/>
  <c r="V276" i="13"/>
  <c r="U276" i="13"/>
  <c r="X276" i="13" s="1"/>
  <c r="T276" i="13"/>
  <c r="S276" i="13"/>
  <c r="R276" i="13"/>
  <c r="M276" i="13"/>
  <c r="Z276" i="13" s="1"/>
  <c r="BF263" i="13"/>
  <c r="AR263" i="13"/>
  <c r="AS263" i="13" s="1"/>
  <c r="AT263" i="13" s="1"/>
  <c r="AQ263" i="13"/>
  <c r="AA263" i="13"/>
  <c r="V263" i="13"/>
  <c r="U263" i="13"/>
  <c r="T263" i="13"/>
  <c r="S263" i="13"/>
  <c r="R263" i="13"/>
  <c r="M263" i="13"/>
  <c r="Z263" i="13" s="1"/>
  <c r="BF224" i="13"/>
  <c r="AR224" i="13"/>
  <c r="AS224" i="13" s="1"/>
  <c r="AQ224" i="13"/>
  <c r="AA224" i="13"/>
  <c r="V224" i="13"/>
  <c r="U224" i="13"/>
  <c r="X224" i="13" s="1"/>
  <c r="T224" i="13"/>
  <c r="S224" i="13"/>
  <c r="R224" i="13"/>
  <c r="M224" i="13"/>
  <c r="J224" i="13" s="1"/>
  <c r="BF223" i="13"/>
  <c r="AR223" i="13"/>
  <c r="AQ223" i="13"/>
  <c r="AA223" i="13"/>
  <c r="V223" i="13"/>
  <c r="U223" i="13"/>
  <c r="T223" i="13"/>
  <c r="S223" i="13"/>
  <c r="R223" i="13"/>
  <c r="M223" i="13"/>
  <c r="J223" i="13" s="1"/>
  <c r="BF218" i="13"/>
  <c r="AR218" i="13"/>
  <c r="AQ218" i="13"/>
  <c r="AA218" i="13"/>
  <c r="V218" i="13"/>
  <c r="U218" i="13"/>
  <c r="W218" i="13" s="1"/>
  <c r="T218" i="13"/>
  <c r="S218" i="13"/>
  <c r="R218" i="13"/>
  <c r="M218" i="13"/>
  <c r="Z218" i="13" s="1"/>
  <c r="BF193" i="13"/>
  <c r="AR193" i="13"/>
  <c r="AQ193" i="13"/>
  <c r="AA193" i="13"/>
  <c r="V193" i="13"/>
  <c r="U193" i="13"/>
  <c r="T193" i="13"/>
  <c r="S193" i="13"/>
  <c r="R193" i="13"/>
  <c r="M193" i="13"/>
  <c r="J193" i="13" s="1"/>
  <c r="BF189" i="13"/>
  <c r="AR189" i="13"/>
  <c r="AS189" i="13" s="1"/>
  <c r="AT189" i="13" s="1"/>
  <c r="AU189" i="13" s="1"/>
  <c r="AV189" i="13" s="1"/>
  <c r="AQ189" i="13"/>
  <c r="AA189" i="13"/>
  <c r="V189" i="13"/>
  <c r="U189" i="13"/>
  <c r="T189" i="13"/>
  <c r="S189" i="13"/>
  <c r="R189" i="13"/>
  <c r="M189" i="13"/>
  <c r="Z189" i="13" s="1"/>
  <c r="J189" i="13"/>
  <c r="BF181" i="13"/>
  <c r="AR181" i="13"/>
  <c r="AS181" i="13" s="1"/>
  <c r="AT181" i="13" s="1"/>
  <c r="AU181" i="13" s="1"/>
  <c r="AV181" i="13" s="1"/>
  <c r="AQ181" i="13"/>
  <c r="AA181" i="13"/>
  <c r="V181" i="13"/>
  <c r="U181" i="13"/>
  <c r="X181" i="13" s="1"/>
  <c r="T181" i="13"/>
  <c r="S181" i="13"/>
  <c r="R181" i="13"/>
  <c r="M181" i="13"/>
  <c r="Z181" i="13" s="1"/>
  <c r="J181" i="13"/>
  <c r="BF180" i="13"/>
  <c r="AR180" i="13"/>
  <c r="AS180" i="13" s="1"/>
  <c r="AQ180" i="13"/>
  <c r="AA180" i="13"/>
  <c r="V180" i="13"/>
  <c r="U180" i="13"/>
  <c r="X180" i="13" s="1"/>
  <c r="T180" i="13"/>
  <c r="S180" i="13"/>
  <c r="R180" i="13"/>
  <c r="M180" i="13"/>
  <c r="Z180" i="13" s="1"/>
  <c r="BF177" i="13"/>
  <c r="AR177" i="13"/>
  <c r="AS177" i="13" s="1"/>
  <c r="AT177" i="13" s="1"/>
  <c r="AU177" i="13" s="1"/>
  <c r="AV177" i="13" s="1"/>
  <c r="AQ177" i="13"/>
  <c r="AA177" i="13"/>
  <c r="Z177" i="13"/>
  <c r="V177" i="13"/>
  <c r="U177" i="13"/>
  <c r="T177" i="13"/>
  <c r="S177" i="13"/>
  <c r="R177" i="13"/>
  <c r="M177" i="13"/>
  <c r="J177" i="13" s="1"/>
  <c r="BF175" i="13"/>
  <c r="AR175" i="13"/>
  <c r="AS175" i="13" s="1"/>
  <c r="AQ175" i="13"/>
  <c r="AA175" i="13"/>
  <c r="V175" i="13"/>
  <c r="U175" i="13"/>
  <c r="T175" i="13"/>
  <c r="S175" i="13"/>
  <c r="R175" i="13"/>
  <c r="M175" i="13"/>
  <c r="Z175" i="13" s="1"/>
  <c r="BF174" i="13"/>
  <c r="AR174" i="13"/>
  <c r="AS174" i="13" s="1"/>
  <c r="AT174" i="13" s="1"/>
  <c r="AU174" i="13" s="1"/>
  <c r="AV174" i="13" s="1"/>
  <c r="AQ174" i="13"/>
  <c r="AA174" i="13"/>
  <c r="V174" i="13"/>
  <c r="U174" i="13"/>
  <c r="X174" i="13" s="1"/>
  <c r="T174" i="13"/>
  <c r="S174" i="13"/>
  <c r="R174" i="13"/>
  <c r="M174" i="13"/>
  <c r="Z174" i="13" s="1"/>
  <c r="BF163" i="13"/>
  <c r="AR163" i="13"/>
  <c r="AQ163" i="13"/>
  <c r="AA163" i="13"/>
  <c r="V163" i="13"/>
  <c r="U163" i="13"/>
  <c r="X163" i="13" s="1"/>
  <c r="T163" i="13"/>
  <c r="S163" i="13"/>
  <c r="R163" i="13"/>
  <c r="M163" i="13"/>
  <c r="Z163" i="13" s="1"/>
  <c r="J163" i="13"/>
  <c r="BF154" i="13"/>
  <c r="AR154" i="13"/>
  <c r="AQ154" i="13"/>
  <c r="AA154" i="13"/>
  <c r="V154" i="13"/>
  <c r="U154" i="13"/>
  <c r="T154" i="13"/>
  <c r="S154" i="13"/>
  <c r="R154" i="13"/>
  <c r="M154" i="13"/>
  <c r="Z154" i="13" s="1"/>
  <c r="BF144" i="13"/>
  <c r="AR144" i="13"/>
  <c r="AQ144" i="13"/>
  <c r="AA144" i="13"/>
  <c r="V144" i="13"/>
  <c r="U144" i="13"/>
  <c r="T144" i="13"/>
  <c r="S144" i="13"/>
  <c r="R144" i="13"/>
  <c r="M144" i="13"/>
  <c r="BF139" i="13"/>
  <c r="AR139" i="13"/>
  <c r="AS139" i="13" s="1"/>
  <c r="AT139" i="13" s="1"/>
  <c r="AU139" i="13" s="1"/>
  <c r="AV139" i="13" s="1"/>
  <c r="AQ139" i="13"/>
  <c r="AA139" i="13"/>
  <c r="V139" i="13"/>
  <c r="U139" i="13"/>
  <c r="T139" i="13"/>
  <c r="S139" i="13"/>
  <c r="R139" i="13"/>
  <c r="M139" i="13"/>
  <c r="BF138" i="13"/>
  <c r="AR138" i="13"/>
  <c r="AS138" i="13" s="1"/>
  <c r="AT138" i="13" s="1"/>
  <c r="AU138" i="13" s="1"/>
  <c r="AQ138" i="13"/>
  <c r="AA138" i="13"/>
  <c r="V138" i="13"/>
  <c r="U138" i="13"/>
  <c r="X138" i="13" s="1"/>
  <c r="T138" i="13"/>
  <c r="S138" i="13"/>
  <c r="R138" i="13"/>
  <c r="M138" i="13"/>
  <c r="Z138" i="13" s="1"/>
  <c r="BF137" i="13"/>
  <c r="AR137" i="13"/>
  <c r="AS137" i="13" s="1"/>
  <c r="AQ137" i="13"/>
  <c r="AA137" i="13"/>
  <c r="V137" i="13"/>
  <c r="U137" i="13"/>
  <c r="T137" i="13"/>
  <c r="S137" i="13"/>
  <c r="R137" i="13"/>
  <c r="M137" i="13"/>
  <c r="Z137" i="13" s="1"/>
  <c r="BF134" i="13"/>
  <c r="AR134" i="13"/>
  <c r="AQ134" i="13"/>
  <c r="AA134" i="13"/>
  <c r="V134" i="13"/>
  <c r="U134" i="13"/>
  <c r="T134" i="13"/>
  <c r="S134" i="13"/>
  <c r="R134" i="13"/>
  <c r="M134" i="13"/>
  <c r="BF130" i="13"/>
  <c r="AR130" i="13"/>
  <c r="AQ130" i="13"/>
  <c r="AA130" i="13"/>
  <c r="V130" i="13"/>
  <c r="U130" i="13"/>
  <c r="T130" i="13"/>
  <c r="S130" i="13"/>
  <c r="R130" i="13"/>
  <c r="M130" i="13"/>
  <c r="J130" i="13" s="1"/>
  <c r="BF122" i="13"/>
  <c r="AR122" i="13"/>
  <c r="AQ122" i="13"/>
  <c r="AA122" i="13"/>
  <c r="V122" i="13"/>
  <c r="U122" i="13"/>
  <c r="T122" i="13"/>
  <c r="S122" i="13"/>
  <c r="R122" i="13"/>
  <c r="M122" i="13"/>
  <c r="BF121" i="13"/>
  <c r="AR121" i="13"/>
  <c r="AQ121" i="13"/>
  <c r="AA121" i="13"/>
  <c r="V121" i="13"/>
  <c r="U121" i="13"/>
  <c r="X121" i="13" s="1"/>
  <c r="T121" i="13"/>
  <c r="S121" i="13"/>
  <c r="R121" i="13"/>
  <c r="M121" i="13"/>
  <c r="J121" i="13" s="1"/>
  <c r="BF119" i="13"/>
  <c r="AR119" i="13"/>
  <c r="AS119" i="13" s="1"/>
  <c r="AQ119" i="13"/>
  <c r="AA119" i="13"/>
  <c r="V119" i="13"/>
  <c r="U119" i="13"/>
  <c r="X119" i="13" s="1"/>
  <c r="T119" i="13"/>
  <c r="S119" i="13"/>
  <c r="R119" i="13"/>
  <c r="M119" i="13"/>
  <c r="Z119" i="13" s="1"/>
  <c r="BF108" i="13"/>
  <c r="AR108" i="13"/>
  <c r="AS108" i="13" s="1"/>
  <c r="AT108" i="13" s="1"/>
  <c r="AU108" i="13" s="1"/>
  <c r="AV108" i="13" s="1"/>
  <c r="AQ108" i="13"/>
  <c r="AA108" i="13"/>
  <c r="V108" i="13"/>
  <c r="U108" i="13"/>
  <c r="X108" i="13" s="1"/>
  <c r="T108" i="13"/>
  <c r="S108" i="13"/>
  <c r="R108" i="13"/>
  <c r="M108" i="13"/>
  <c r="BF104" i="13"/>
  <c r="AR104" i="13"/>
  <c r="AS104" i="13" s="1"/>
  <c r="AT104" i="13" s="1"/>
  <c r="AU104" i="13" s="1"/>
  <c r="AV104" i="13" s="1"/>
  <c r="AQ104" i="13"/>
  <c r="AA104" i="13"/>
  <c r="V104" i="13"/>
  <c r="U104" i="13"/>
  <c r="X104" i="13" s="1"/>
  <c r="T104" i="13"/>
  <c r="S104" i="13"/>
  <c r="R104" i="13"/>
  <c r="M104" i="13"/>
  <c r="J104" i="13" s="1"/>
  <c r="BF100" i="13"/>
  <c r="AR100" i="13"/>
  <c r="AQ100" i="13"/>
  <c r="AA100" i="13"/>
  <c r="V100" i="13"/>
  <c r="U100" i="13"/>
  <c r="X100" i="13" s="1"/>
  <c r="T100" i="13"/>
  <c r="S100" i="13"/>
  <c r="R100" i="13"/>
  <c r="M100" i="13"/>
  <c r="Z100" i="13" s="1"/>
  <c r="BF89" i="13"/>
  <c r="AR89" i="13"/>
  <c r="AS89" i="13" s="1"/>
  <c r="AQ89" i="13"/>
  <c r="AA89" i="13"/>
  <c r="V89" i="13"/>
  <c r="U89" i="13"/>
  <c r="X89" i="13" s="1"/>
  <c r="T89" i="13"/>
  <c r="S89" i="13"/>
  <c r="R89" i="13"/>
  <c r="M89" i="13"/>
  <c r="Z89" i="13" s="1"/>
  <c r="BF82" i="13"/>
  <c r="AR82" i="13"/>
  <c r="AQ82" i="13"/>
  <c r="AA82" i="13"/>
  <c r="V82" i="13"/>
  <c r="U82" i="13"/>
  <c r="T82" i="13"/>
  <c r="S82" i="13"/>
  <c r="R82" i="13"/>
  <c r="M82" i="13"/>
  <c r="Z82" i="13" s="1"/>
  <c r="BF80" i="13"/>
  <c r="AR80" i="13"/>
  <c r="AS80" i="13" s="1"/>
  <c r="AT80" i="13" s="1"/>
  <c r="AU80" i="13" s="1"/>
  <c r="AV80" i="13" s="1"/>
  <c r="AW80" i="13" s="1"/>
  <c r="AX80" i="13" s="1"/>
  <c r="AQ80" i="13"/>
  <c r="AA80" i="13"/>
  <c r="V80" i="13"/>
  <c r="U80" i="13"/>
  <c r="T80" i="13"/>
  <c r="S80" i="13"/>
  <c r="R80" i="13"/>
  <c r="M80" i="13"/>
  <c r="Z80" i="13" s="1"/>
  <c r="J80" i="13"/>
  <c r="BF64" i="13"/>
  <c r="AR64" i="13"/>
  <c r="AS64" i="13" s="1"/>
  <c r="AT64" i="13" s="1"/>
  <c r="AQ64" i="13"/>
  <c r="AA64" i="13"/>
  <c r="V64" i="13"/>
  <c r="U64" i="13"/>
  <c r="T64" i="13"/>
  <c r="S64" i="13"/>
  <c r="R64" i="13"/>
  <c r="M64" i="13"/>
  <c r="Z64" i="13" s="1"/>
  <c r="BF57" i="13"/>
  <c r="AR57" i="13"/>
  <c r="AS57" i="13" s="1"/>
  <c r="AT57" i="13" s="1"/>
  <c r="AU57" i="13" s="1"/>
  <c r="AV57" i="13" s="1"/>
  <c r="AQ57" i="13"/>
  <c r="AA57" i="13"/>
  <c r="Z57" i="13"/>
  <c r="V57" i="13"/>
  <c r="U57" i="13"/>
  <c r="X57" i="13" s="1"/>
  <c r="T57" i="13"/>
  <c r="S57" i="13"/>
  <c r="R57" i="13"/>
  <c r="M57" i="13"/>
  <c r="J57" i="13" s="1"/>
  <c r="BF46" i="13"/>
  <c r="AR46" i="13"/>
  <c r="AS46" i="13" s="1"/>
  <c r="AT46" i="13" s="1"/>
  <c r="AU46" i="13" s="1"/>
  <c r="AV46" i="13" s="1"/>
  <c r="AQ46" i="13"/>
  <c r="AA46" i="13"/>
  <c r="Z46" i="13"/>
  <c r="V46" i="13"/>
  <c r="U46" i="13"/>
  <c r="T46" i="13"/>
  <c r="S46" i="13"/>
  <c r="R46" i="13"/>
  <c r="M46" i="13"/>
  <c r="J46" i="13" s="1"/>
  <c r="BF34" i="13"/>
  <c r="AR34" i="13"/>
  <c r="AS34" i="13" s="1"/>
  <c r="AQ34" i="13"/>
  <c r="AA34" i="13"/>
  <c r="V34" i="13"/>
  <c r="U34" i="13"/>
  <c r="X34" i="13" s="1"/>
  <c r="T34" i="13"/>
  <c r="S34" i="13"/>
  <c r="R34" i="13"/>
  <c r="M34" i="13"/>
  <c r="Z34" i="13" s="1"/>
  <c r="BF28" i="13"/>
  <c r="AR28" i="13"/>
  <c r="AQ28" i="13"/>
  <c r="AA28" i="13"/>
  <c r="V28" i="13"/>
  <c r="U28" i="13"/>
  <c r="T28" i="13"/>
  <c r="S28" i="13"/>
  <c r="R28" i="13"/>
  <c r="M28" i="13"/>
  <c r="Z28" i="13" s="1"/>
  <c r="J28" i="13"/>
  <c r="BF16" i="13"/>
  <c r="AR16" i="13"/>
  <c r="AQ16" i="13"/>
  <c r="AA16" i="13"/>
  <c r="V16" i="13"/>
  <c r="U16" i="13"/>
  <c r="T16" i="13"/>
  <c r="S16" i="13"/>
  <c r="R16" i="13"/>
  <c r="M16" i="13"/>
  <c r="J16" i="13" s="1"/>
  <c r="BF12" i="13"/>
  <c r="AR12" i="13"/>
  <c r="AQ12" i="13"/>
  <c r="AA12" i="13"/>
  <c r="V12" i="13"/>
  <c r="U12" i="13"/>
  <c r="T12" i="13"/>
  <c r="S12" i="13"/>
  <c r="R12" i="13"/>
  <c r="M12" i="13"/>
  <c r="BF9" i="13"/>
  <c r="AR9" i="13"/>
  <c r="AS9" i="13" s="1"/>
  <c r="AT9" i="13" s="1"/>
  <c r="AU9" i="13" s="1"/>
  <c r="AV9" i="13" s="1"/>
  <c r="AQ9" i="13"/>
  <c r="AA9" i="13"/>
  <c r="V9" i="13"/>
  <c r="U9" i="13"/>
  <c r="X9" i="13" s="1"/>
  <c r="T9" i="13"/>
  <c r="S9" i="13"/>
  <c r="R9" i="13"/>
  <c r="M9" i="13"/>
  <c r="Z9" i="13" s="1"/>
  <c r="BF8" i="13"/>
  <c r="AR8" i="13"/>
  <c r="AS8" i="13" s="1"/>
  <c r="AT8" i="13" s="1"/>
  <c r="AU8" i="13" s="1"/>
  <c r="AV8" i="13" s="1"/>
  <c r="AW8" i="13" s="1"/>
  <c r="AX8" i="13" s="1"/>
  <c r="AQ8" i="13"/>
  <c r="AA8" i="13"/>
  <c r="V8" i="13"/>
  <c r="U8" i="13"/>
  <c r="T8" i="13"/>
  <c r="S8" i="13"/>
  <c r="R8" i="13"/>
  <c r="M8" i="13"/>
  <c r="Z8" i="13" s="1"/>
  <c r="J8" i="13"/>
  <c r="BF374" i="13"/>
  <c r="AR374" i="13"/>
  <c r="AQ374" i="13"/>
  <c r="AA374" i="13"/>
  <c r="V374" i="13"/>
  <c r="U374" i="13"/>
  <c r="T374" i="13"/>
  <c r="S374" i="13"/>
  <c r="R374" i="13"/>
  <c r="M374" i="13"/>
  <c r="Z374" i="13" s="1"/>
  <c r="J374" i="13"/>
  <c r="BF367" i="13"/>
  <c r="AR367" i="13"/>
  <c r="AQ367" i="13"/>
  <c r="AA367" i="13"/>
  <c r="V367" i="13"/>
  <c r="U367" i="13"/>
  <c r="T367" i="13"/>
  <c r="S367" i="13"/>
  <c r="R367" i="13"/>
  <c r="M367" i="13"/>
  <c r="Z367" i="13" s="1"/>
  <c r="BF350" i="13"/>
  <c r="AR350" i="13"/>
  <c r="AS350" i="13" s="1"/>
  <c r="AT350" i="13" s="1"/>
  <c r="AU350" i="13" s="1"/>
  <c r="AV350" i="13" s="1"/>
  <c r="AQ350" i="13"/>
  <c r="AA350" i="13"/>
  <c r="Z350" i="13"/>
  <c r="V350" i="13"/>
  <c r="U350" i="13"/>
  <c r="X350" i="13" s="1"/>
  <c r="T350" i="13"/>
  <c r="S350" i="13"/>
  <c r="R350" i="13"/>
  <c r="M350" i="13"/>
  <c r="J350" i="13" s="1"/>
  <c r="BF349" i="13"/>
  <c r="AR349" i="13"/>
  <c r="AS349" i="13" s="1"/>
  <c r="AT349" i="13" s="1"/>
  <c r="AU349" i="13" s="1"/>
  <c r="AV349" i="13" s="1"/>
  <c r="AQ349" i="13"/>
  <c r="AA349" i="13"/>
  <c r="V349" i="13"/>
  <c r="U349" i="13"/>
  <c r="T349" i="13"/>
  <c r="S349" i="13"/>
  <c r="R349" i="13"/>
  <c r="M349" i="13"/>
  <c r="Z349" i="13" s="1"/>
  <c r="BF340" i="13"/>
  <c r="AR340" i="13"/>
  <c r="AS340" i="13" s="1"/>
  <c r="AQ340" i="13"/>
  <c r="AA340" i="13"/>
  <c r="V340" i="13"/>
  <c r="U340" i="13"/>
  <c r="T340" i="13"/>
  <c r="S340" i="13"/>
  <c r="R340" i="13"/>
  <c r="M340" i="13"/>
  <c r="J340" i="13" s="1"/>
  <c r="BF329" i="13"/>
  <c r="AR329" i="13"/>
  <c r="AQ329" i="13"/>
  <c r="AA329" i="13"/>
  <c r="V329" i="13"/>
  <c r="U329" i="13"/>
  <c r="T329" i="13"/>
  <c r="S329" i="13"/>
  <c r="R329" i="13"/>
  <c r="M329" i="13"/>
  <c r="Z329" i="13" s="1"/>
  <c r="BF325" i="13"/>
  <c r="AR325" i="13"/>
  <c r="AS325" i="13" s="1"/>
  <c r="AT325" i="13" s="1"/>
  <c r="AU325" i="13" s="1"/>
  <c r="AV325" i="13" s="1"/>
  <c r="AQ325" i="13"/>
  <c r="AA325" i="13"/>
  <c r="V325" i="13"/>
  <c r="U325" i="13"/>
  <c r="T325" i="13"/>
  <c r="S325" i="13"/>
  <c r="R325" i="13"/>
  <c r="M325" i="13"/>
  <c r="J325" i="13" s="1"/>
  <c r="BF316" i="13"/>
  <c r="AR316" i="13"/>
  <c r="AS316" i="13" s="1"/>
  <c r="AT316" i="13" s="1"/>
  <c r="AU316" i="13" s="1"/>
  <c r="AV316" i="13" s="1"/>
  <c r="AQ316" i="13"/>
  <c r="AA316" i="13"/>
  <c r="Z316" i="13"/>
  <c r="V316" i="13"/>
  <c r="U316" i="13"/>
  <c r="W316" i="13" s="1"/>
  <c r="T316" i="13"/>
  <c r="S316" i="13"/>
  <c r="R316" i="13"/>
  <c r="M316" i="13"/>
  <c r="J316" i="13" s="1"/>
  <c r="BF308" i="13"/>
  <c r="AR308" i="13"/>
  <c r="AS308" i="13" s="1"/>
  <c r="AT308" i="13" s="1"/>
  <c r="AU308" i="13" s="1"/>
  <c r="AV308" i="13" s="1"/>
  <c r="AQ308" i="13"/>
  <c r="AA308" i="13"/>
  <c r="Z308" i="13"/>
  <c r="V308" i="13"/>
  <c r="U308" i="13"/>
  <c r="X308" i="13" s="1"/>
  <c r="T308" i="13"/>
  <c r="S308" i="13"/>
  <c r="R308" i="13"/>
  <c r="M308" i="13"/>
  <c r="J308" i="13" s="1"/>
  <c r="BF305" i="13"/>
  <c r="AR305" i="13"/>
  <c r="AS305" i="13" s="1"/>
  <c r="AT305" i="13" s="1"/>
  <c r="AU305" i="13" s="1"/>
  <c r="AV305" i="13" s="1"/>
  <c r="AQ305" i="13"/>
  <c r="AA305" i="13"/>
  <c r="V305" i="13"/>
  <c r="U305" i="13"/>
  <c r="T305" i="13"/>
  <c r="S305" i="13"/>
  <c r="R305" i="13"/>
  <c r="M305" i="13"/>
  <c r="BF304" i="13"/>
  <c r="AR304" i="13"/>
  <c r="AS304" i="13" s="1"/>
  <c r="AT304" i="13" s="1"/>
  <c r="AU304" i="13" s="1"/>
  <c r="AV304" i="13" s="1"/>
  <c r="AQ304" i="13"/>
  <c r="AA304" i="13"/>
  <c r="V304" i="13"/>
  <c r="U304" i="13"/>
  <c r="T304" i="13"/>
  <c r="S304" i="13"/>
  <c r="R304" i="13"/>
  <c r="M304" i="13"/>
  <c r="Z304" i="13" s="1"/>
  <c r="BF284" i="13"/>
  <c r="AR284" i="13"/>
  <c r="AQ284" i="13"/>
  <c r="AA284" i="13"/>
  <c r="V284" i="13"/>
  <c r="U284" i="13"/>
  <c r="T284" i="13"/>
  <c r="S284" i="13"/>
  <c r="R284" i="13"/>
  <c r="M284" i="13"/>
  <c r="BF275" i="13"/>
  <c r="AR275" i="13"/>
  <c r="AS275" i="13" s="1"/>
  <c r="AT275" i="13" s="1"/>
  <c r="AU275" i="13" s="1"/>
  <c r="AV275" i="13" s="1"/>
  <c r="AQ275" i="13"/>
  <c r="AA275" i="13"/>
  <c r="V275" i="13"/>
  <c r="U275" i="13"/>
  <c r="T275" i="13"/>
  <c r="S275" i="13"/>
  <c r="R275" i="13"/>
  <c r="M275" i="13"/>
  <c r="Z275" i="13" s="1"/>
  <c r="BF270" i="13"/>
  <c r="AR270" i="13"/>
  <c r="AS270" i="13" s="1"/>
  <c r="AT270" i="13" s="1"/>
  <c r="AQ270" i="13"/>
  <c r="AA270" i="13"/>
  <c r="V270" i="13"/>
  <c r="U270" i="13"/>
  <c r="T270" i="13"/>
  <c r="S270" i="13"/>
  <c r="R270" i="13"/>
  <c r="M270" i="13"/>
  <c r="J270" i="13" s="1"/>
  <c r="BF269" i="13"/>
  <c r="AR269" i="13"/>
  <c r="AS269" i="13" s="1"/>
  <c r="AQ269" i="13"/>
  <c r="AA269" i="13"/>
  <c r="V269" i="13"/>
  <c r="U269" i="13"/>
  <c r="X269" i="13" s="1"/>
  <c r="T269" i="13"/>
  <c r="S269" i="13"/>
  <c r="R269" i="13"/>
  <c r="M269" i="13"/>
  <c r="BF267" i="13"/>
  <c r="AR267" i="13"/>
  <c r="AS267" i="13" s="1"/>
  <c r="AT267" i="13" s="1"/>
  <c r="AU267" i="13" s="1"/>
  <c r="AV267" i="13" s="1"/>
  <c r="AQ267" i="13"/>
  <c r="AA267" i="13"/>
  <c r="V267" i="13"/>
  <c r="U267" i="13"/>
  <c r="X267" i="13" s="1"/>
  <c r="T267" i="13"/>
  <c r="S267" i="13"/>
  <c r="R267" i="13"/>
  <c r="M267" i="13"/>
  <c r="Z267" i="13" s="1"/>
  <c r="J267" i="13"/>
  <c r="BF251" i="13"/>
  <c r="AR251" i="13"/>
  <c r="AQ251" i="13"/>
  <c r="AA251" i="13"/>
  <c r="Z251" i="13"/>
  <c r="V251" i="13"/>
  <c r="U251" i="13"/>
  <c r="T251" i="13"/>
  <c r="S251" i="13"/>
  <c r="R251" i="13"/>
  <c r="M251" i="13"/>
  <c r="J251" i="13" s="1"/>
  <c r="BF244" i="13"/>
  <c r="AR244" i="13"/>
  <c r="AQ244" i="13"/>
  <c r="AA244" i="13"/>
  <c r="V244" i="13"/>
  <c r="U244" i="13"/>
  <c r="T244" i="13"/>
  <c r="S244" i="13"/>
  <c r="R244" i="13"/>
  <c r="M244" i="13"/>
  <c r="J244" i="13" s="1"/>
  <c r="BF242" i="13"/>
  <c r="AR242" i="13"/>
  <c r="AS242" i="13" s="1"/>
  <c r="AT242" i="13" s="1"/>
  <c r="AU242" i="13" s="1"/>
  <c r="AV242" i="13" s="1"/>
  <c r="AQ242" i="13"/>
  <c r="AA242" i="13"/>
  <c r="V242" i="13"/>
  <c r="U242" i="13"/>
  <c r="T242" i="13"/>
  <c r="S242" i="13"/>
  <c r="R242" i="13"/>
  <c r="M242" i="13"/>
  <c r="J242" i="13" s="1"/>
  <c r="BF231" i="13"/>
  <c r="AR231" i="13"/>
  <c r="AS231" i="13" s="1"/>
  <c r="AT231" i="13" s="1"/>
  <c r="AU231" i="13" s="1"/>
  <c r="AV231" i="13" s="1"/>
  <c r="AQ231" i="13"/>
  <c r="AA231" i="13"/>
  <c r="V231" i="13"/>
  <c r="U231" i="13"/>
  <c r="T231" i="13"/>
  <c r="S231" i="13"/>
  <c r="R231" i="13"/>
  <c r="M231" i="13"/>
  <c r="Z231" i="13" s="1"/>
  <c r="BF219" i="13"/>
  <c r="AR219" i="13"/>
  <c r="AS219" i="13" s="1"/>
  <c r="AQ219" i="13"/>
  <c r="AA219" i="13"/>
  <c r="V219" i="13"/>
  <c r="U219" i="13"/>
  <c r="X219" i="13" s="1"/>
  <c r="T219" i="13"/>
  <c r="S219" i="13"/>
  <c r="R219" i="13"/>
  <c r="M219" i="13"/>
  <c r="Z219" i="13" s="1"/>
  <c r="J219" i="13"/>
  <c r="BF214" i="13"/>
  <c r="AR214" i="13"/>
  <c r="AS214" i="13" s="1"/>
  <c r="AT214" i="13" s="1"/>
  <c r="AU214" i="13" s="1"/>
  <c r="AV214" i="13" s="1"/>
  <c r="AQ214" i="13"/>
  <c r="AA214" i="13"/>
  <c r="V214" i="13"/>
  <c r="U214" i="13"/>
  <c r="X214" i="13" s="1"/>
  <c r="T214" i="13"/>
  <c r="S214" i="13"/>
  <c r="R214" i="13"/>
  <c r="M214" i="13"/>
  <c r="Z214" i="13" s="1"/>
  <c r="BF204" i="13"/>
  <c r="AR204" i="13"/>
  <c r="AS204" i="13" s="1"/>
  <c r="AT204" i="13" s="1"/>
  <c r="AU204" i="13" s="1"/>
  <c r="AV204" i="13" s="1"/>
  <c r="AQ204" i="13"/>
  <c r="AA204" i="13"/>
  <c r="V204" i="13"/>
  <c r="U204" i="13"/>
  <c r="X204" i="13" s="1"/>
  <c r="T204" i="13"/>
  <c r="S204" i="13"/>
  <c r="R204" i="13"/>
  <c r="M204" i="13"/>
  <c r="Z204" i="13" s="1"/>
  <c r="BF192" i="13"/>
  <c r="AR192" i="13"/>
  <c r="AS192" i="13" s="1"/>
  <c r="AT192" i="13" s="1"/>
  <c r="AU192" i="13" s="1"/>
  <c r="AQ192" i="13"/>
  <c r="AA192" i="13"/>
  <c r="V192" i="13"/>
  <c r="U192" i="13"/>
  <c r="T192" i="13"/>
  <c r="S192" i="13"/>
  <c r="R192" i="13"/>
  <c r="M192" i="13"/>
  <c r="Z192" i="13" s="1"/>
  <c r="BF185" i="13"/>
  <c r="AR185" i="13"/>
  <c r="AS185" i="13" s="1"/>
  <c r="AT185" i="13" s="1"/>
  <c r="AU185" i="13" s="1"/>
  <c r="AV185" i="13" s="1"/>
  <c r="AQ185" i="13"/>
  <c r="AA185" i="13"/>
  <c r="V185" i="13"/>
  <c r="U185" i="13"/>
  <c r="X185" i="13" s="1"/>
  <c r="T185" i="13"/>
  <c r="S185" i="13"/>
  <c r="R185" i="13"/>
  <c r="M185" i="13"/>
  <c r="BF184" i="13"/>
  <c r="AR184" i="13"/>
  <c r="AS184" i="13" s="1"/>
  <c r="AT184" i="13" s="1"/>
  <c r="AU184" i="13" s="1"/>
  <c r="AV184" i="13" s="1"/>
  <c r="AQ184" i="13"/>
  <c r="AA184" i="13"/>
  <c r="V184" i="13"/>
  <c r="U184" i="13"/>
  <c r="X184" i="13" s="1"/>
  <c r="T184" i="13"/>
  <c r="S184" i="13"/>
  <c r="R184" i="13"/>
  <c r="M184" i="13"/>
  <c r="BF168" i="13"/>
  <c r="AR168" i="13"/>
  <c r="AS168" i="13" s="1"/>
  <c r="AQ168" i="13"/>
  <c r="AA168" i="13"/>
  <c r="V168" i="13"/>
  <c r="U168" i="13"/>
  <c r="X168" i="13" s="1"/>
  <c r="T168" i="13"/>
  <c r="S168" i="13"/>
  <c r="R168" i="13"/>
  <c r="M168" i="13"/>
  <c r="BF167" i="13"/>
  <c r="AR167" i="13"/>
  <c r="AS167" i="13" s="1"/>
  <c r="AT167" i="13" s="1"/>
  <c r="AU167" i="13" s="1"/>
  <c r="AV167" i="13" s="1"/>
  <c r="AQ167" i="13"/>
  <c r="AA167" i="13"/>
  <c r="V167" i="13"/>
  <c r="U167" i="13"/>
  <c r="X167" i="13" s="1"/>
  <c r="T167" i="13"/>
  <c r="S167" i="13"/>
  <c r="R167" i="13"/>
  <c r="M167" i="13"/>
  <c r="BF166" i="13"/>
  <c r="AR166" i="13"/>
  <c r="AS166" i="13" s="1"/>
  <c r="AT166" i="13" s="1"/>
  <c r="AU166" i="13" s="1"/>
  <c r="AV166" i="13" s="1"/>
  <c r="AQ166" i="13"/>
  <c r="AA166" i="13"/>
  <c r="V166" i="13"/>
  <c r="U166" i="13"/>
  <c r="T166" i="13"/>
  <c r="S166" i="13"/>
  <c r="R166" i="13"/>
  <c r="M166" i="13"/>
  <c r="Z166" i="13" s="1"/>
  <c r="BF161" i="13"/>
  <c r="AR161" i="13"/>
  <c r="AS161" i="13" s="1"/>
  <c r="AQ161" i="13"/>
  <c r="AA161" i="13"/>
  <c r="V161" i="13"/>
  <c r="U161" i="13"/>
  <c r="T161" i="13"/>
  <c r="S161" i="13"/>
  <c r="R161" i="13"/>
  <c r="M161" i="13"/>
  <c r="BF147" i="13"/>
  <c r="AR147" i="13"/>
  <c r="AS147" i="13" s="1"/>
  <c r="AT147" i="13" s="1"/>
  <c r="AU147" i="13" s="1"/>
  <c r="AV147" i="13" s="1"/>
  <c r="AQ147" i="13"/>
  <c r="AA147" i="13"/>
  <c r="V147" i="13"/>
  <c r="U147" i="13"/>
  <c r="T147" i="13"/>
  <c r="S147" i="13"/>
  <c r="R147" i="13"/>
  <c r="M147" i="13"/>
  <c r="Z147" i="13" s="1"/>
  <c r="J147" i="13"/>
  <c r="BF133" i="13"/>
  <c r="AR133" i="13"/>
  <c r="AS133" i="13" s="1"/>
  <c r="AT133" i="13" s="1"/>
  <c r="AU133" i="13" s="1"/>
  <c r="AV133" i="13" s="1"/>
  <c r="AQ133" i="13"/>
  <c r="AA133" i="13"/>
  <c r="V133" i="13"/>
  <c r="U133" i="13"/>
  <c r="X133" i="13" s="1"/>
  <c r="T133" i="13"/>
  <c r="S133" i="13"/>
  <c r="R133" i="13"/>
  <c r="M133" i="13"/>
  <c r="Z133" i="13" s="1"/>
  <c r="BF129" i="13"/>
  <c r="AR129" i="13"/>
  <c r="AS129" i="13" s="1"/>
  <c r="AT129" i="13" s="1"/>
  <c r="AQ129" i="13"/>
  <c r="AA129" i="13"/>
  <c r="V129" i="13"/>
  <c r="U129" i="13"/>
  <c r="T129" i="13"/>
  <c r="S129" i="13"/>
  <c r="R129" i="13"/>
  <c r="M129" i="13"/>
  <c r="Z129" i="13" s="1"/>
  <c r="BF103" i="13"/>
  <c r="AR103" i="13"/>
  <c r="AQ103" i="13"/>
  <c r="AA103" i="13"/>
  <c r="V103" i="13"/>
  <c r="U103" i="13"/>
  <c r="T103" i="13"/>
  <c r="S103" i="13"/>
  <c r="R103" i="13"/>
  <c r="M103" i="13"/>
  <c r="Z103" i="13" s="1"/>
  <c r="BF97" i="13"/>
  <c r="AR97" i="13"/>
  <c r="AS97" i="13" s="1"/>
  <c r="AT97" i="13" s="1"/>
  <c r="AU97" i="13" s="1"/>
  <c r="AV97" i="13" s="1"/>
  <c r="AW97" i="13" s="1"/>
  <c r="AX97" i="13" s="1"/>
  <c r="AQ97" i="13"/>
  <c r="AA97" i="13"/>
  <c r="V97" i="13"/>
  <c r="U97" i="13"/>
  <c r="X97" i="13" s="1"/>
  <c r="T97" i="13"/>
  <c r="S97" i="13"/>
  <c r="R97" i="13"/>
  <c r="M97" i="13"/>
  <c r="Z97" i="13" s="1"/>
  <c r="J97" i="13"/>
  <c r="AP97" i="13" s="1"/>
  <c r="BF94" i="13"/>
  <c r="AR94" i="13"/>
  <c r="AQ94" i="13"/>
  <c r="AA94" i="13"/>
  <c r="V94" i="13"/>
  <c r="U94" i="13"/>
  <c r="T94" i="13"/>
  <c r="S94" i="13"/>
  <c r="R94" i="13"/>
  <c r="M94" i="13"/>
  <c r="J94" i="13" s="1"/>
  <c r="BF71" i="13"/>
  <c r="AR71" i="13"/>
  <c r="AS71" i="13" s="1"/>
  <c r="AQ71" i="13"/>
  <c r="AA71" i="13"/>
  <c r="V71" i="13"/>
  <c r="U71" i="13"/>
  <c r="X71" i="13" s="1"/>
  <c r="T71" i="13"/>
  <c r="S71" i="13"/>
  <c r="R71" i="13"/>
  <c r="M71" i="13"/>
  <c r="BF67" i="13"/>
  <c r="AR67" i="13"/>
  <c r="AQ67" i="13"/>
  <c r="AA67" i="13"/>
  <c r="V67" i="13"/>
  <c r="U67" i="13"/>
  <c r="X67" i="13" s="1"/>
  <c r="T67" i="13"/>
  <c r="S67" i="13"/>
  <c r="R67" i="13"/>
  <c r="M67" i="13"/>
  <c r="J67" i="13" s="1"/>
  <c r="BF55" i="13"/>
  <c r="AR55" i="13"/>
  <c r="AQ55" i="13"/>
  <c r="AA55" i="13"/>
  <c r="V55" i="13"/>
  <c r="U55" i="13"/>
  <c r="X55" i="13" s="1"/>
  <c r="T55" i="13"/>
  <c r="S55" i="13"/>
  <c r="R55" i="13"/>
  <c r="M55" i="13"/>
  <c r="Z55" i="13" s="1"/>
  <c r="BF51" i="13"/>
  <c r="AR51" i="13"/>
  <c r="AS51" i="13" s="1"/>
  <c r="AT51" i="13" s="1"/>
  <c r="AU51" i="13" s="1"/>
  <c r="AV51" i="13" s="1"/>
  <c r="AQ51" i="13"/>
  <c r="AA51" i="13"/>
  <c r="V51" i="13"/>
  <c r="U51" i="13"/>
  <c r="X51" i="13" s="1"/>
  <c r="T51" i="13"/>
  <c r="S51" i="13"/>
  <c r="R51" i="13"/>
  <c r="M51" i="13"/>
  <c r="BF44" i="13"/>
  <c r="AR44" i="13"/>
  <c r="AQ44" i="13"/>
  <c r="AA44" i="13"/>
  <c r="V44" i="13"/>
  <c r="U44" i="13"/>
  <c r="T44" i="13"/>
  <c r="S44" i="13"/>
  <c r="R44" i="13"/>
  <c r="M44" i="13"/>
  <c r="BF36" i="13"/>
  <c r="AR36" i="13"/>
  <c r="AS36" i="13" s="1"/>
  <c r="AT36" i="13" s="1"/>
  <c r="AU36" i="13" s="1"/>
  <c r="AV36" i="13" s="1"/>
  <c r="AQ36" i="13"/>
  <c r="AA36" i="13"/>
  <c r="V36" i="13"/>
  <c r="U36" i="13"/>
  <c r="T36" i="13"/>
  <c r="S36" i="13"/>
  <c r="R36" i="13"/>
  <c r="M36" i="13"/>
  <c r="BF33" i="13"/>
  <c r="AR33" i="13"/>
  <c r="AS33" i="13" s="1"/>
  <c r="AT33" i="13" s="1"/>
  <c r="AU33" i="13" s="1"/>
  <c r="AV33" i="13" s="1"/>
  <c r="AQ33" i="13"/>
  <c r="AA33" i="13"/>
  <c r="V33" i="13"/>
  <c r="U33" i="13"/>
  <c r="X33" i="13" s="1"/>
  <c r="T33" i="13"/>
  <c r="S33" i="13"/>
  <c r="R33" i="13"/>
  <c r="M33" i="13"/>
  <c r="J33" i="13" s="1"/>
  <c r="BF32" i="13"/>
  <c r="AR32" i="13"/>
  <c r="AS32" i="13" s="1"/>
  <c r="AT32" i="13" s="1"/>
  <c r="AU32" i="13" s="1"/>
  <c r="AV32" i="13" s="1"/>
  <c r="AQ32" i="13"/>
  <c r="AA32" i="13"/>
  <c r="Z32" i="13"/>
  <c r="V32" i="13"/>
  <c r="U32" i="13"/>
  <c r="T32" i="13"/>
  <c r="S32" i="13"/>
  <c r="R32" i="13"/>
  <c r="M32" i="13"/>
  <c r="J32" i="13" s="1"/>
  <c r="BF30" i="13"/>
  <c r="AR30" i="13"/>
  <c r="AS30" i="13" s="1"/>
  <c r="AT30" i="13" s="1"/>
  <c r="AU30" i="13" s="1"/>
  <c r="AV30" i="13" s="1"/>
  <c r="AQ30" i="13"/>
  <c r="AA30" i="13"/>
  <c r="V30" i="13"/>
  <c r="U30" i="13"/>
  <c r="T30" i="13"/>
  <c r="S30" i="13"/>
  <c r="R30" i="13"/>
  <c r="M30" i="13"/>
  <c r="J30" i="13" s="1"/>
  <c r="BF19" i="13"/>
  <c r="AR19" i="13"/>
  <c r="AQ19" i="13"/>
  <c r="AA19" i="13"/>
  <c r="V19" i="13"/>
  <c r="U19" i="13"/>
  <c r="X19" i="13" s="1"/>
  <c r="T19" i="13"/>
  <c r="S19" i="13"/>
  <c r="R19" i="13"/>
  <c r="M19" i="13"/>
  <c r="J19" i="13" s="1"/>
  <c r="BF18" i="13"/>
  <c r="AR18" i="13"/>
  <c r="AQ18" i="13"/>
  <c r="AA18" i="13"/>
  <c r="V18" i="13"/>
  <c r="U18" i="13"/>
  <c r="X18" i="13" s="1"/>
  <c r="T18" i="13"/>
  <c r="S18" i="13"/>
  <c r="R18" i="13"/>
  <c r="M18" i="13"/>
  <c r="BF7" i="13"/>
  <c r="AR7" i="13"/>
  <c r="AQ7" i="13"/>
  <c r="AA7" i="13"/>
  <c r="V7" i="13"/>
  <c r="U7" i="13"/>
  <c r="X7" i="13" s="1"/>
  <c r="T7" i="13"/>
  <c r="S7" i="13"/>
  <c r="R7" i="13"/>
  <c r="M7" i="13"/>
  <c r="BF383" i="13"/>
  <c r="AR383" i="13"/>
  <c r="AQ383" i="13"/>
  <c r="AA383" i="13"/>
  <c r="V383" i="13"/>
  <c r="U383" i="13"/>
  <c r="X383" i="13" s="1"/>
  <c r="T383" i="13"/>
  <c r="S383" i="13"/>
  <c r="R383" i="13"/>
  <c r="M383" i="13"/>
  <c r="Z383" i="13" s="1"/>
  <c r="BF376" i="13"/>
  <c r="AR376" i="13"/>
  <c r="AQ376" i="13"/>
  <c r="AA376" i="13"/>
  <c r="V376" i="13"/>
  <c r="U376" i="13"/>
  <c r="X376" i="13" s="1"/>
  <c r="T376" i="13"/>
  <c r="S376" i="13"/>
  <c r="R376" i="13"/>
  <c r="M376" i="13"/>
  <c r="Z376" i="13" s="1"/>
  <c r="BF368" i="13"/>
  <c r="AR368" i="13"/>
  <c r="AQ368" i="13"/>
  <c r="AA368" i="13"/>
  <c r="V368" i="13"/>
  <c r="U368" i="13"/>
  <c r="T368" i="13"/>
  <c r="S368" i="13"/>
  <c r="R368" i="13"/>
  <c r="M368" i="13"/>
  <c r="BF359" i="13"/>
  <c r="AR359" i="13"/>
  <c r="AS359" i="13" s="1"/>
  <c r="AQ359" i="13"/>
  <c r="AA359" i="13"/>
  <c r="V359" i="13"/>
  <c r="U359" i="13"/>
  <c r="T359" i="13"/>
  <c r="S359" i="13"/>
  <c r="R359" i="13"/>
  <c r="M359" i="13"/>
  <c r="BF355" i="13"/>
  <c r="AR355" i="13"/>
  <c r="AS355" i="13" s="1"/>
  <c r="AT355" i="13" s="1"/>
  <c r="AU355" i="13" s="1"/>
  <c r="AV355" i="13" s="1"/>
  <c r="AQ355" i="13"/>
  <c r="AA355" i="13"/>
  <c r="V355" i="13"/>
  <c r="U355" i="13"/>
  <c r="T355" i="13"/>
  <c r="S355" i="13"/>
  <c r="R355" i="13"/>
  <c r="M355" i="13"/>
  <c r="Z355" i="13" s="1"/>
  <c r="BF353" i="13"/>
  <c r="AR353" i="13"/>
  <c r="AS353" i="13" s="1"/>
  <c r="AT353" i="13" s="1"/>
  <c r="AQ353" i="13"/>
  <c r="AA353" i="13"/>
  <c r="V353" i="13"/>
  <c r="U353" i="13"/>
  <c r="T353" i="13"/>
  <c r="S353" i="13"/>
  <c r="R353" i="13"/>
  <c r="M353" i="13"/>
  <c r="Z353" i="13" s="1"/>
  <c r="BF339" i="13"/>
  <c r="AR339" i="13"/>
  <c r="AS339" i="13" s="1"/>
  <c r="AT339" i="13" s="1"/>
  <c r="AU339" i="13" s="1"/>
  <c r="AV339" i="13" s="1"/>
  <c r="AW339" i="13" s="1"/>
  <c r="AX339" i="13" s="1"/>
  <c r="AQ339" i="13"/>
  <c r="AA339" i="13"/>
  <c r="V339" i="13"/>
  <c r="U339" i="13"/>
  <c r="T339" i="13"/>
  <c r="S339" i="13"/>
  <c r="R339" i="13"/>
  <c r="M339" i="13"/>
  <c r="BF335" i="13"/>
  <c r="AR335" i="13"/>
  <c r="AQ335" i="13"/>
  <c r="AA335" i="13"/>
  <c r="V335" i="13"/>
  <c r="U335" i="13"/>
  <c r="T335" i="13"/>
  <c r="S335" i="13"/>
  <c r="R335" i="13"/>
  <c r="M335" i="13"/>
  <c r="Z335" i="13" s="1"/>
  <c r="BF330" i="13"/>
  <c r="AR330" i="13"/>
  <c r="AQ330" i="13"/>
  <c r="AA330" i="13"/>
  <c r="V330" i="13"/>
  <c r="U330" i="13"/>
  <c r="X330" i="13" s="1"/>
  <c r="T330" i="13"/>
  <c r="S330" i="13"/>
  <c r="R330" i="13"/>
  <c r="M330" i="13"/>
  <c r="BF324" i="13"/>
  <c r="AR324" i="13"/>
  <c r="AS324" i="13" s="1"/>
  <c r="AT324" i="13" s="1"/>
  <c r="AU324" i="13" s="1"/>
  <c r="AQ324" i="13"/>
  <c r="AA324" i="13"/>
  <c r="V324" i="13"/>
  <c r="U324" i="13"/>
  <c r="X324" i="13" s="1"/>
  <c r="T324" i="13"/>
  <c r="S324" i="13"/>
  <c r="R324" i="13"/>
  <c r="M324" i="13"/>
  <c r="J324" i="13" s="1"/>
  <c r="BF321" i="13"/>
  <c r="AR321" i="13"/>
  <c r="AS321" i="13" s="1"/>
  <c r="AT321" i="13" s="1"/>
  <c r="AU321" i="13" s="1"/>
  <c r="AV321" i="13" s="1"/>
  <c r="AQ321" i="13"/>
  <c r="AA321" i="13"/>
  <c r="V321" i="13"/>
  <c r="U321" i="13"/>
  <c r="T321" i="13"/>
  <c r="S321" i="13"/>
  <c r="R321" i="13"/>
  <c r="M321" i="13"/>
  <c r="BF314" i="13"/>
  <c r="AR314" i="13"/>
  <c r="AS314" i="13" s="1"/>
  <c r="AT314" i="13" s="1"/>
  <c r="AQ314" i="13"/>
  <c r="AA314" i="13"/>
  <c r="V314" i="13"/>
  <c r="U314" i="13"/>
  <c r="X314" i="13" s="1"/>
  <c r="T314" i="13"/>
  <c r="S314" i="13"/>
  <c r="R314" i="13"/>
  <c r="M314" i="13"/>
  <c r="Z314" i="13" s="1"/>
  <c r="J314" i="13"/>
  <c r="BF303" i="13"/>
  <c r="AR303" i="13"/>
  <c r="AS303" i="13" s="1"/>
  <c r="AT303" i="13" s="1"/>
  <c r="AU303" i="13" s="1"/>
  <c r="AV303" i="13" s="1"/>
  <c r="AQ303" i="13"/>
  <c r="AA303" i="13"/>
  <c r="V303" i="13"/>
  <c r="U303" i="13"/>
  <c r="T303" i="13"/>
  <c r="S303" i="13"/>
  <c r="R303" i="13"/>
  <c r="M303" i="13"/>
  <c r="J303" i="13" s="1"/>
  <c r="BF298" i="13"/>
  <c r="AR298" i="13"/>
  <c r="AQ298" i="13"/>
  <c r="AA298" i="13"/>
  <c r="V298" i="13"/>
  <c r="U298" i="13"/>
  <c r="T298" i="13"/>
  <c r="S298" i="13"/>
  <c r="R298" i="13"/>
  <c r="M298" i="13"/>
  <c r="Z298" i="13" s="1"/>
  <c r="BF297" i="13"/>
  <c r="AR297" i="13"/>
  <c r="AS297" i="13" s="1"/>
  <c r="AT297" i="13" s="1"/>
  <c r="AU297" i="13" s="1"/>
  <c r="AV297" i="13" s="1"/>
  <c r="AQ297" i="13"/>
  <c r="AA297" i="13"/>
  <c r="V297" i="13"/>
  <c r="U297" i="13"/>
  <c r="X297" i="13" s="1"/>
  <c r="T297" i="13"/>
  <c r="S297" i="13"/>
  <c r="R297" i="13"/>
  <c r="M297" i="13"/>
  <c r="Z297" i="13" s="1"/>
  <c r="BF277" i="13"/>
  <c r="AR277" i="13"/>
  <c r="AS277" i="13" s="1"/>
  <c r="AT277" i="13" s="1"/>
  <c r="AU277" i="13" s="1"/>
  <c r="AV277" i="13" s="1"/>
  <c r="AQ277" i="13"/>
  <c r="AA277" i="13"/>
  <c r="V277" i="13"/>
  <c r="U277" i="13"/>
  <c r="T277" i="13"/>
  <c r="S277" i="13"/>
  <c r="R277" i="13"/>
  <c r="M277" i="13"/>
  <c r="J277" i="13" s="1"/>
  <c r="BF249" i="13"/>
  <c r="AR249" i="13"/>
  <c r="AS249" i="13" s="1"/>
  <c r="AQ249" i="13"/>
  <c r="AA249" i="13"/>
  <c r="V249" i="13"/>
  <c r="U249" i="13"/>
  <c r="T249" i="13"/>
  <c r="S249" i="13"/>
  <c r="R249" i="13"/>
  <c r="M249" i="13"/>
  <c r="Z249" i="13" s="1"/>
  <c r="BF237" i="13"/>
  <c r="AR237" i="13"/>
  <c r="AQ237" i="13"/>
  <c r="AA237" i="13"/>
  <c r="V237" i="13"/>
  <c r="U237" i="13"/>
  <c r="T237" i="13"/>
  <c r="S237" i="13"/>
  <c r="R237" i="13"/>
  <c r="M237" i="13"/>
  <c r="J237" i="13" s="1"/>
  <c r="BF232" i="13"/>
  <c r="AR232" i="13"/>
  <c r="AQ232" i="13"/>
  <c r="AA232" i="13"/>
  <c r="V232" i="13"/>
  <c r="U232" i="13"/>
  <c r="T232" i="13"/>
  <c r="S232" i="13"/>
  <c r="R232" i="13"/>
  <c r="M232" i="13"/>
  <c r="BF229" i="13"/>
  <c r="AR229" i="13"/>
  <c r="AQ229" i="13"/>
  <c r="AA229" i="13"/>
  <c r="V229" i="13"/>
  <c r="U229" i="13"/>
  <c r="T229" i="13"/>
  <c r="S229" i="13"/>
  <c r="R229" i="13"/>
  <c r="M229" i="13"/>
  <c r="J229" i="13" s="1"/>
  <c r="BF216" i="13"/>
  <c r="AR216" i="13"/>
  <c r="AQ216" i="13"/>
  <c r="AA216" i="13"/>
  <c r="V216" i="13"/>
  <c r="U216" i="13"/>
  <c r="W216" i="13" s="1"/>
  <c r="T216" i="13"/>
  <c r="S216" i="13"/>
  <c r="R216" i="13"/>
  <c r="M216" i="13"/>
  <c r="J216" i="13" s="1"/>
  <c r="BF215" i="13"/>
  <c r="AR215" i="13"/>
  <c r="AQ215" i="13"/>
  <c r="AA215" i="13"/>
  <c r="V215" i="13"/>
  <c r="U215" i="13"/>
  <c r="T215" i="13"/>
  <c r="S215" i="13"/>
  <c r="R215" i="13"/>
  <c r="M215" i="13"/>
  <c r="Z215" i="13" s="1"/>
  <c r="BF206" i="13"/>
  <c r="AR206" i="13"/>
  <c r="AS206" i="13" s="1"/>
  <c r="AT206" i="13" s="1"/>
  <c r="AU206" i="13" s="1"/>
  <c r="AV206" i="13" s="1"/>
  <c r="AQ206" i="13"/>
  <c r="AA206" i="13"/>
  <c r="V206" i="13"/>
  <c r="U206" i="13"/>
  <c r="T206" i="13"/>
  <c r="S206" i="13"/>
  <c r="R206" i="13"/>
  <c r="M206" i="13"/>
  <c r="Z206" i="13" s="1"/>
  <c r="BF203" i="13"/>
  <c r="AR203" i="13"/>
  <c r="AQ203" i="13"/>
  <c r="AA203" i="13"/>
  <c r="V203" i="13"/>
  <c r="U203" i="13"/>
  <c r="X203" i="13" s="1"/>
  <c r="T203" i="13"/>
  <c r="S203" i="13"/>
  <c r="R203" i="13"/>
  <c r="M203" i="13"/>
  <c r="Z203" i="13" s="1"/>
  <c r="BF202" i="13"/>
  <c r="AR202" i="13"/>
  <c r="AQ202" i="13"/>
  <c r="AA202" i="13"/>
  <c r="Z202" i="13"/>
  <c r="V202" i="13"/>
  <c r="U202" i="13"/>
  <c r="T202" i="13"/>
  <c r="S202" i="13"/>
  <c r="R202" i="13"/>
  <c r="M202" i="13"/>
  <c r="J202" i="13" s="1"/>
  <c r="BF194" i="13"/>
  <c r="AR194" i="13"/>
  <c r="AS194" i="13" s="1"/>
  <c r="AT194" i="13" s="1"/>
  <c r="AU194" i="13" s="1"/>
  <c r="AV194" i="13" s="1"/>
  <c r="AQ194" i="13"/>
  <c r="AA194" i="13"/>
  <c r="V194" i="13"/>
  <c r="U194" i="13"/>
  <c r="T194" i="13"/>
  <c r="S194" i="13"/>
  <c r="R194" i="13"/>
  <c r="M194" i="13"/>
  <c r="Z194" i="13" s="1"/>
  <c r="BF183" i="13"/>
  <c r="AR183" i="13"/>
  <c r="AS183" i="13" s="1"/>
  <c r="AT183" i="13" s="1"/>
  <c r="AU183" i="13" s="1"/>
  <c r="AV183" i="13" s="1"/>
  <c r="AQ183" i="13"/>
  <c r="AA183" i="13"/>
  <c r="V183" i="13"/>
  <c r="U183" i="13"/>
  <c r="T183" i="13"/>
  <c r="S183" i="13"/>
  <c r="R183" i="13"/>
  <c r="M183" i="13"/>
  <c r="Z183" i="13" s="1"/>
  <c r="BF182" i="13"/>
  <c r="AR182" i="13"/>
  <c r="AS182" i="13" s="1"/>
  <c r="AT182" i="13" s="1"/>
  <c r="AU182" i="13" s="1"/>
  <c r="AV182" i="13" s="1"/>
  <c r="AQ182" i="13"/>
  <c r="AA182" i="13"/>
  <c r="V182" i="13"/>
  <c r="U182" i="13"/>
  <c r="T182" i="13"/>
  <c r="S182" i="13"/>
  <c r="R182" i="13"/>
  <c r="M182" i="13"/>
  <c r="Z182" i="13" s="1"/>
  <c r="BF170" i="13"/>
  <c r="AR170" i="13"/>
  <c r="AS170" i="13" s="1"/>
  <c r="AT170" i="13" s="1"/>
  <c r="AU170" i="13" s="1"/>
  <c r="AV170" i="13" s="1"/>
  <c r="AQ170" i="13"/>
  <c r="AA170" i="13"/>
  <c r="V170" i="13"/>
  <c r="U170" i="13"/>
  <c r="X170" i="13" s="1"/>
  <c r="T170" i="13"/>
  <c r="S170" i="13"/>
  <c r="R170" i="13"/>
  <c r="M170" i="13"/>
  <c r="BF162" i="13"/>
  <c r="AR162" i="13"/>
  <c r="AS162" i="13" s="1"/>
  <c r="AQ162" i="13"/>
  <c r="AA162" i="13"/>
  <c r="V162" i="13"/>
  <c r="U162" i="13"/>
  <c r="T162" i="13"/>
  <c r="S162" i="13"/>
  <c r="R162" i="13"/>
  <c r="M162" i="13"/>
  <c r="BF153" i="13"/>
  <c r="AR153" i="13"/>
  <c r="AS153" i="13" s="1"/>
  <c r="AQ153" i="13"/>
  <c r="AA153" i="13"/>
  <c r="V153" i="13"/>
  <c r="U153" i="13"/>
  <c r="T153" i="13"/>
  <c r="S153" i="13"/>
  <c r="R153" i="13"/>
  <c r="M153" i="13"/>
  <c r="J153" i="13" s="1"/>
  <c r="BF145" i="13"/>
  <c r="AR145" i="13"/>
  <c r="AS145" i="13" s="1"/>
  <c r="AT145" i="13" s="1"/>
  <c r="AU145" i="13" s="1"/>
  <c r="AV145" i="13" s="1"/>
  <c r="AQ145" i="13"/>
  <c r="AA145" i="13"/>
  <c r="V145" i="13"/>
  <c r="U145" i="13"/>
  <c r="T145" i="13"/>
  <c r="S145" i="13"/>
  <c r="R145" i="13"/>
  <c r="M145" i="13"/>
  <c r="J145" i="13" s="1"/>
  <c r="BF128" i="13"/>
  <c r="AR128" i="13"/>
  <c r="AS128" i="13" s="1"/>
  <c r="AT128" i="13" s="1"/>
  <c r="AU128" i="13" s="1"/>
  <c r="AV128" i="13" s="1"/>
  <c r="AQ128" i="13"/>
  <c r="AA128" i="13"/>
  <c r="V128" i="13"/>
  <c r="U128" i="13"/>
  <c r="T128" i="13"/>
  <c r="S128" i="13"/>
  <c r="R128" i="13"/>
  <c r="M128" i="13"/>
  <c r="Z128" i="13" s="1"/>
  <c r="BF127" i="13"/>
  <c r="AR127" i="13"/>
  <c r="AQ127" i="13"/>
  <c r="AA127" i="13"/>
  <c r="V127" i="13"/>
  <c r="U127" i="13"/>
  <c r="T127" i="13"/>
  <c r="S127" i="13"/>
  <c r="R127" i="13"/>
  <c r="M127" i="13"/>
  <c r="Z127" i="13" s="1"/>
  <c r="BF120" i="13"/>
  <c r="AR120" i="13"/>
  <c r="AQ120" i="13"/>
  <c r="AA120" i="13"/>
  <c r="V120" i="13"/>
  <c r="U120" i="13"/>
  <c r="T120" i="13"/>
  <c r="S120" i="13"/>
  <c r="R120" i="13"/>
  <c r="M120" i="13"/>
  <c r="Z120" i="13" s="1"/>
  <c r="J120" i="13"/>
  <c r="BF112" i="13"/>
  <c r="AR112" i="13"/>
  <c r="AS112" i="13" s="1"/>
  <c r="AQ112" i="13"/>
  <c r="AA112" i="13"/>
  <c r="V112" i="13"/>
  <c r="U112" i="13"/>
  <c r="X112" i="13" s="1"/>
  <c r="T112" i="13"/>
  <c r="S112" i="13"/>
  <c r="R112" i="13"/>
  <c r="M112" i="13"/>
  <c r="J112" i="13" s="1"/>
  <c r="BF111" i="13"/>
  <c r="AR111" i="13"/>
  <c r="AS111" i="13" s="1"/>
  <c r="AT111" i="13" s="1"/>
  <c r="AQ111" i="13"/>
  <c r="AA111" i="13"/>
  <c r="V111" i="13"/>
  <c r="U111" i="13"/>
  <c r="T111" i="13"/>
  <c r="S111" i="13"/>
  <c r="R111" i="13"/>
  <c r="M111" i="13"/>
  <c r="Z111" i="13" s="1"/>
  <c r="J111" i="13"/>
  <c r="BF93" i="13"/>
  <c r="AR93" i="13"/>
  <c r="AS93" i="13" s="1"/>
  <c r="AT93" i="13" s="1"/>
  <c r="AU93" i="13" s="1"/>
  <c r="AV93" i="13" s="1"/>
  <c r="AQ93" i="13"/>
  <c r="AA93" i="13"/>
  <c r="V93" i="13"/>
  <c r="U93" i="13"/>
  <c r="X93" i="13" s="1"/>
  <c r="T93" i="13"/>
  <c r="S93" i="13"/>
  <c r="R93" i="13"/>
  <c r="M93" i="13"/>
  <c r="BF88" i="13"/>
  <c r="AR88" i="13"/>
  <c r="AS88" i="13" s="1"/>
  <c r="AT88" i="13" s="1"/>
  <c r="AU88" i="13" s="1"/>
  <c r="AV88" i="13" s="1"/>
  <c r="AQ88" i="13"/>
  <c r="AA88" i="13"/>
  <c r="V88" i="13"/>
  <c r="U88" i="13"/>
  <c r="X88" i="13" s="1"/>
  <c r="T88" i="13"/>
  <c r="S88" i="13"/>
  <c r="R88" i="13"/>
  <c r="M88" i="13"/>
  <c r="Z88" i="13" s="1"/>
  <c r="BF86" i="13"/>
  <c r="AR86" i="13"/>
  <c r="AQ86" i="13"/>
  <c r="AA86" i="13"/>
  <c r="V86" i="13"/>
  <c r="U86" i="13"/>
  <c r="T86" i="13"/>
  <c r="S86" i="13"/>
  <c r="R86" i="13"/>
  <c r="M86" i="13"/>
  <c r="Z86" i="13" s="1"/>
  <c r="BF76" i="13"/>
  <c r="AR76" i="13"/>
  <c r="AS76" i="13" s="1"/>
  <c r="AT76" i="13" s="1"/>
  <c r="AU76" i="13" s="1"/>
  <c r="AV76" i="13" s="1"/>
  <c r="AQ76" i="13"/>
  <c r="AA76" i="13"/>
  <c r="V76" i="13"/>
  <c r="U76" i="13"/>
  <c r="T76" i="13"/>
  <c r="S76" i="13"/>
  <c r="R76" i="13"/>
  <c r="M76" i="13"/>
  <c r="BF73" i="13"/>
  <c r="AR73" i="13"/>
  <c r="AS73" i="13" s="1"/>
  <c r="AT73" i="13" s="1"/>
  <c r="AU73" i="13" s="1"/>
  <c r="AV73" i="13" s="1"/>
  <c r="AQ73" i="13"/>
  <c r="AA73" i="13"/>
  <c r="V73" i="13"/>
  <c r="U73" i="13"/>
  <c r="T73" i="13"/>
  <c r="S73" i="13"/>
  <c r="R73" i="13"/>
  <c r="M73" i="13"/>
  <c r="BF63" i="13"/>
  <c r="AR63" i="13"/>
  <c r="AS63" i="13" s="1"/>
  <c r="AT63" i="13" s="1"/>
  <c r="AQ63" i="13"/>
  <c r="AA63" i="13"/>
  <c r="V63" i="13"/>
  <c r="U63" i="13"/>
  <c r="T63" i="13"/>
  <c r="S63" i="13"/>
  <c r="R63" i="13"/>
  <c r="M63" i="13"/>
  <c r="J63" i="13" s="1"/>
  <c r="BF41" i="13"/>
  <c r="AR41" i="13"/>
  <c r="AS41" i="13" s="1"/>
  <c r="AT41" i="13" s="1"/>
  <c r="AU41" i="13" s="1"/>
  <c r="AV41" i="13" s="1"/>
  <c r="AQ41" i="13"/>
  <c r="AA41" i="13"/>
  <c r="V41" i="13"/>
  <c r="U41" i="13"/>
  <c r="T41" i="13"/>
  <c r="S41" i="13"/>
  <c r="R41" i="13"/>
  <c r="M41" i="13"/>
  <c r="BF39" i="13"/>
  <c r="AR39" i="13"/>
  <c r="AS39" i="13" s="1"/>
  <c r="AT39" i="13" s="1"/>
  <c r="AU39" i="13" s="1"/>
  <c r="AV39" i="13" s="1"/>
  <c r="AQ39" i="13"/>
  <c r="AA39" i="13"/>
  <c r="V39" i="13"/>
  <c r="U39" i="13"/>
  <c r="X39" i="13" s="1"/>
  <c r="T39" i="13"/>
  <c r="S39" i="13"/>
  <c r="R39" i="13"/>
  <c r="M39" i="13"/>
  <c r="BF38" i="13"/>
  <c r="AR38" i="13"/>
  <c r="AQ38" i="13"/>
  <c r="AA38" i="13"/>
  <c r="V38" i="13"/>
  <c r="U38" i="13"/>
  <c r="X38" i="13" s="1"/>
  <c r="T38" i="13"/>
  <c r="S38" i="13"/>
  <c r="R38" i="13"/>
  <c r="M38" i="13"/>
  <c r="BF35" i="13"/>
  <c r="AR35" i="13"/>
  <c r="AS35" i="13" s="1"/>
  <c r="AT35" i="13" s="1"/>
  <c r="AU35" i="13" s="1"/>
  <c r="AV35" i="13" s="1"/>
  <c r="AW35" i="13" s="1"/>
  <c r="AX35" i="13" s="1"/>
  <c r="AQ35" i="13"/>
  <c r="AA35" i="13"/>
  <c r="Z35" i="13"/>
  <c r="V35" i="13"/>
  <c r="U35" i="13"/>
  <c r="T35" i="13"/>
  <c r="S35" i="13"/>
  <c r="R35" i="13"/>
  <c r="M35" i="13"/>
  <c r="J35" i="13"/>
  <c r="BF29" i="13"/>
  <c r="AR29" i="13"/>
  <c r="AS29" i="13" s="1"/>
  <c r="AQ29" i="13"/>
  <c r="AA29" i="13"/>
  <c r="V29" i="13"/>
  <c r="U29" i="13"/>
  <c r="T29" i="13"/>
  <c r="S29" i="13"/>
  <c r="R29" i="13"/>
  <c r="M29" i="13"/>
  <c r="BF26" i="13"/>
  <c r="AR26" i="13"/>
  <c r="AQ26" i="13"/>
  <c r="AA26" i="13"/>
  <c r="V26" i="13"/>
  <c r="U26" i="13"/>
  <c r="X26" i="13" s="1"/>
  <c r="T26" i="13"/>
  <c r="S26" i="13"/>
  <c r="R26" i="13"/>
  <c r="M26" i="13"/>
  <c r="BF24" i="13"/>
  <c r="AR24" i="13"/>
  <c r="AQ24" i="13"/>
  <c r="AA24" i="13"/>
  <c r="V24" i="13"/>
  <c r="U24" i="13"/>
  <c r="T24" i="13"/>
  <c r="S24" i="13"/>
  <c r="R24" i="13"/>
  <c r="M24" i="13"/>
  <c r="BF22" i="13"/>
  <c r="AR22" i="13"/>
  <c r="AQ22" i="13"/>
  <c r="AA22" i="13"/>
  <c r="V22" i="13"/>
  <c r="U22" i="13"/>
  <c r="T22" i="13"/>
  <c r="S22" i="13"/>
  <c r="R22" i="13"/>
  <c r="M22" i="13"/>
  <c r="BF15" i="13"/>
  <c r="AR15" i="13"/>
  <c r="AS15" i="13" s="1"/>
  <c r="AQ15" i="13"/>
  <c r="AA15" i="13"/>
  <c r="V15" i="13"/>
  <c r="U15" i="13"/>
  <c r="T15" i="13"/>
  <c r="S15" i="13"/>
  <c r="R15" i="13"/>
  <c r="M15" i="13"/>
  <c r="BF369" i="13"/>
  <c r="AR369" i="13"/>
  <c r="AS369" i="13" s="1"/>
  <c r="AT369" i="13" s="1"/>
  <c r="AU369" i="13" s="1"/>
  <c r="AV369" i="13" s="1"/>
  <c r="AQ369" i="13"/>
  <c r="AA369" i="13"/>
  <c r="V369" i="13"/>
  <c r="U369" i="13"/>
  <c r="T369" i="13"/>
  <c r="S369" i="13"/>
  <c r="R369" i="13"/>
  <c r="M369" i="13"/>
  <c r="J369" i="13" s="1"/>
  <c r="BF356" i="13"/>
  <c r="AR356" i="13"/>
  <c r="AS356" i="13" s="1"/>
  <c r="AT356" i="13" s="1"/>
  <c r="AU356" i="13" s="1"/>
  <c r="AV356" i="13" s="1"/>
  <c r="AQ356" i="13"/>
  <c r="AA356" i="13"/>
  <c r="V356" i="13"/>
  <c r="U356" i="13"/>
  <c r="T356" i="13"/>
  <c r="S356" i="13"/>
  <c r="R356" i="13"/>
  <c r="M356" i="13"/>
  <c r="BF346" i="13"/>
  <c r="AR346" i="13"/>
  <c r="AQ346" i="13"/>
  <c r="AA346" i="13"/>
  <c r="V346" i="13"/>
  <c r="U346" i="13"/>
  <c r="T346" i="13"/>
  <c r="S346" i="13"/>
  <c r="R346" i="13"/>
  <c r="M346" i="13"/>
  <c r="BF344" i="13"/>
  <c r="AR344" i="13"/>
  <c r="AQ344" i="13"/>
  <c r="AA344" i="13"/>
  <c r="V344" i="13"/>
  <c r="U344" i="13"/>
  <c r="X344" i="13" s="1"/>
  <c r="T344" i="13"/>
  <c r="S344" i="13"/>
  <c r="R344" i="13"/>
  <c r="M344" i="13"/>
  <c r="BF292" i="13"/>
  <c r="AR292" i="13"/>
  <c r="AS292" i="13" s="1"/>
  <c r="AQ292" i="13"/>
  <c r="AA292" i="13"/>
  <c r="Z292" i="13"/>
  <c r="V292" i="13"/>
  <c r="U292" i="13"/>
  <c r="T292" i="13"/>
  <c r="S292" i="13"/>
  <c r="R292" i="13"/>
  <c r="M292" i="13"/>
  <c r="J292" i="13" s="1"/>
  <c r="BF282" i="13"/>
  <c r="AR282" i="13"/>
  <c r="AQ282" i="13"/>
  <c r="AA282" i="13"/>
  <c r="V282" i="13"/>
  <c r="U282" i="13"/>
  <c r="W282" i="13" s="1"/>
  <c r="T282" i="13"/>
  <c r="S282" i="13"/>
  <c r="R282" i="13"/>
  <c r="M282" i="13"/>
  <c r="J282" i="13" s="1"/>
  <c r="BF261" i="13"/>
  <c r="AR261" i="13"/>
  <c r="AS261" i="13" s="1"/>
  <c r="AT261" i="13" s="1"/>
  <c r="AU261" i="13" s="1"/>
  <c r="AV261" i="13" s="1"/>
  <c r="AQ261" i="13"/>
  <c r="AA261" i="13"/>
  <c r="V261" i="13"/>
  <c r="U261" i="13"/>
  <c r="T261" i="13"/>
  <c r="S261" i="13"/>
  <c r="R261" i="13"/>
  <c r="M261" i="13"/>
  <c r="J261" i="13" s="1"/>
  <c r="BF226" i="13"/>
  <c r="AR226" i="13"/>
  <c r="AQ226" i="13"/>
  <c r="AA226" i="13"/>
  <c r="V226" i="13"/>
  <c r="U226" i="13"/>
  <c r="T226" i="13"/>
  <c r="S226" i="13"/>
  <c r="R226" i="13"/>
  <c r="M226" i="13"/>
  <c r="BF222" i="13"/>
  <c r="AR222" i="13"/>
  <c r="AS222" i="13" s="1"/>
  <c r="AT222" i="13" s="1"/>
  <c r="AU222" i="13" s="1"/>
  <c r="AV222" i="13" s="1"/>
  <c r="AQ222" i="13"/>
  <c r="AA222" i="13"/>
  <c r="V222" i="13"/>
  <c r="U222" i="13"/>
  <c r="T222" i="13"/>
  <c r="S222" i="13"/>
  <c r="R222" i="13"/>
  <c r="M222" i="13"/>
  <c r="BF198" i="13"/>
  <c r="AR198" i="13"/>
  <c r="AS198" i="13" s="1"/>
  <c r="AT198" i="13" s="1"/>
  <c r="AU198" i="13" s="1"/>
  <c r="AV198" i="13" s="1"/>
  <c r="AQ198" i="13"/>
  <c r="AA198" i="13"/>
  <c r="V198" i="13"/>
  <c r="U198" i="13"/>
  <c r="X198" i="13" s="1"/>
  <c r="T198" i="13"/>
  <c r="S198" i="13"/>
  <c r="R198" i="13"/>
  <c r="M198" i="13"/>
  <c r="J198" i="13" s="1"/>
  <c r="BF179" i="13"/>
  <c r="AR179" i="13"/>
  <c r="AQ179" i="13"/>
  <c r="AA179" i="13"/>
  <c r="V179" i="13"/>
  <c r="U179" i="13"/>
  <c r="T179" i="13"/>
  <c r="S179" i="13"/>
  <c r="R179" i="13"/>
  <c r="M179" i="13"/>
  <c r="J179" i="13" s="1"/>
  <c r="BF165" i="13"/>
  <c r="AR165" i="13"/>
  <c r="AS165" i="13" s="1"/>
  <c r="AT165" i="13" s="1"/>
  <c r="AU165" i="13" s="1"/>
  <c r="AV165" i="13" s="1"/>
  <c r="AQ165" i="13"/>
  <c r="AA165" i="13"/>
  <c r="V165" i="13"/>
  <c r="U165" i="13"/>
  <c r="T165" i="13"/>
  <c r="S165" i="13"/>
  <c r="R165" i="13"/>
  <c r="M165" i="13"/>
  <c r="Z165" i="13" s="1"/>
  <c r="BF157" i="13"/>
  <c r="AR157" i="13"/>
  <c r="AQ157" i="13"/>
  <c r="AA157" i="13"/>
  <c r="V157" i="13"/>
  <c r="U157" i="13"/>
  <c r="T157" i="13"/>
  <c r="S157" i="13"/>
  <c r="R157" i="13"/>
  <c r="M157" i="13"/>
  <c r="Z157" i="13" s="1"/>
  <c r="BF115" i="13"/>
  <c r="AR115" i="13"/>
  <c r="AS115" i="13" s="1"/>
  <c r="AQ115" i="13"/>
  <c r="AA115" i="13"/>
  <c r="V115" i="13"/>
  <c r="U115" i="13"/>
  <c r="T115" i="13"/>
  <c r="S115" i="13"/>
  <c r="R115" i="13"/>
  <c r="M115" i="13"/>
  <c r="Z115" i="13" s="1"/>
  <c r="J115" i="13"/>
  <c r="BF105" i="13"/>
  <c r="AR105" i="13"/>
  <c r="AS105" i="13" s="1"/>
  <c r="AT105" i="13" s="1"/>
  <c r="AU105" i="13" s="1"/>
  <c r="AV105" i="13" s="1"/>
  <c r="AQ105" i="13"/>
  <c r="AA105" i="13"/>
  <c r="V105" i="13"/>
  <c r="U105" i="13"/>
  <c r="X105" i="13" s="1"/>
  <c r="T105" i="13"/>
  <c r="S105" i="13"/>
  <c r="R105" i="13"/>
  <c r="M105" i="13"/>
  <c r="BF81" i="13"/>
  <c r="AR81" i="13"/>
  <c r="AS81" i="13" s="1"/>
  <c r="AT81" i="13" s="1"/>
  <c r="AU81" i="13" s="1"/>
  <c r="AV81" i="13" s="1"/>
  <c r="AQ81" i="13"/>
  <c r="AA81" i="13"/>
  <c r="V81" i="13"/>
  <c r="U81" i="13"/>
  <c r="W81" i="13" s="1"/>
  <c r="T81" i="13"/>
  <c r="S81" i="13"/>
  <c r="R81" i="13"/>
  <c r="M81" i="13"/>
  <c r="Z81" i="13" s="1"/>
  <c r="BF72" i="13"/>
  <c r="AR72" i="13"/>
  <c r="AQ72" i="13"/>
  <c r="AA72" i="13"/>
  <c r="V72" i="13"/>
  <c r="U72" i="13"/>
  <c r="T72" i="13"/>
  <c r="S72" i="13"/>
  <c r="R72" i="13"/>
  <c r="M72" i="13"/>
  <c r="BF54" i="13"/>
  <c r="AR54" i="13"/>
  <c r="AQ54" i="13"/>
  <c r="AA54" i="13"/>
  <c r="V54" i="13"/>
  <c r="U54" i="13"/>
  <c r="X54" i="13" s="1"/>
  <c r="T54" i="13"/>
  <c r="S54" i="13"/>
  <c r="R54" i="13"/>
  <c r="M54" i="13"/>
  <c r="Z54" i="13" s="1"/>
  <c r="BF52" i="13"/>
  <c r="AR52" i="13"/>
  <c r="AQ52" i="13"/>
  <c r="AA52" i="13"/>
  <c r="V52" i="13"/>
  <c r="U52" i="13"/>
  <c r="T52" i="13"/>
  <c r="S52" i="13"/>
  <c r="R52" i="13"/>
  <c r="M52" i="13"/>
  <c r="J52" i="13" s="1"/>
  <c r="BF48" i="13"/>
  <c r="AR48" i="13"/>
  <c r="AS48" i="13" s="1"/>
  <c r="AT48" i="13" s="1"/>
  <c r="AU48" i="13" s="1"/>
  <c r="AV48" i="13" s="1"/>
  <c r="AQ48" i="13"/>
  <c r="AA48" i="13"/>
  <c r="Z48" i="13"/>
  <c r="V48" i="13"/>
  <c r="U48" i="13"/>
  <c r="T48" i="13"/>
  <c r="S48" i="13"/>
  <c r="R48" i="13"/>
  <c r="M48" i="13"/>
  <c r="J48" i="13" s="1"/>
  <c r="BF47" i="13"/>
  <c r="AR47" i="13"/>
  <c r="AQ47" i="13"/>
  <c r="AA47" i="13"/>
  <c r="V47" i="13"/>
  <c r="U47" i="13"/>
  <c r="T47" i="13"/>
  <c r="S47" i="13"/>
  <c r="R47" i="13"/>
  <c r="M47" i="13"/>
  <c r="Z47" i="13" s="1"/>
  <c r="BF20" i="13"/>
  <c r="AR20" i="13"/>
  <c r="AS20" i="13" s="1"/>
  <c r="AT20" i="13" s="1"/>
  <c r="AU20" i="13" s="1"/>
  <c r="AV20" i="13" s="1"/>
  <c r="AQ20" i="13"/>
  <c r="AA20" i="13"/>
  <c r="V20" i="13"/>
  <c r="U20" i="13"/>
  <c r="X20" i="13" s="1"/>
  <c r="T20" i="13"/>
  <c r="S20" i="13"/>
  <c r="R20" i="13"/>
  <c r="M20" i="13"/>
  <c r="Z20" i="13" s="1"/>
  <c r="BF363" i="13"/>
  <c r="AR363" i="13"/>
  <c r="AQ363" i="13"/>
  <c r="AA363" i="13"/>
  <c r="V363" i="13"/>
  <c r="U363" i="13"/>
  <c r="T363" i="13"/>
  <c r="S363" i="13"/>
  <c r="R363" i="13"/>
  <c r="M363" i="13"/>
  <c r="Z363" i="13" s="1"/>
  <c r="BF283" i="13"/>
  <c r="AR283" i="13"/>
  <c r="AS283" i="13" s="1"/>
  <c r="AT283" i="13" s="1"/>
  <c r="AU283" i="13" s="1"/>
  <c r="AV283" i="13" s="1"/>
  <c r="AQ283" i="13"/>
  <c r="AA283" i="13"/>
  <c r="V283" i="13"/>
  <c r="U283" i="13"/>
  <c r="T283" i="13"/>
  <c r="S283" i="13"/>
  <c r="R283" i="13"/>
  <c r="M283" i="13"/>
  <c r="Z283" i="13" s="1"/>
  <c r="J283" i="13"/>
  <c r="BF274" i="13"/>
  <c r="AR274" i="13"/>
  <c r="AS274" i="13" s="1"/>
  <c r="AT274" i="13" s="1"/>
  <c r="AU274" i="13" s="1"/>
  <c r="AV274" i="13" s="1"/>
  <c r="AQ274" i="13"/>
  <c r="AA274" i="13"/>
  <c r="V274" i="13"/>
  <c r="U274" i="13"/>
  <c r="X274" i="13" s="1"/>
  <c r="T274" i="13"/>
  <c r="S274" i="13"/>
  <c r="R274" i="13"/>
  <c r="M274" i="13"/>
  <c r="Z274" i="13" s="1"/>
  <c r="BF271" i="13"/>
  <c r="AR271" i="13"/>
  <c r="AS271" i="13" s="1"/>
  <c r="AT271" i="13" s="1"/>
  <c r="AU271" i="13" s="1"/>
  <c r="AV271" i="13" s="1"/>
  <c r="AQ271" i="13"/>
  <c r="AA271" i="13"/>
  <c r="V271" i="13"/>
  <c r="U271" i="13"/>
  <c r="X271" i="13" s="1"/>
  <c r="T271" i="13"/>
  <c r="S271" i="13"/>
  <c r="R271" i="13"/>
  <c r="M271" i="13"/>
  <c r="Z271" i="13" s="1"/>
  <c r="BF227" i="13"/>
  <c r="AR227" i="13"/>
  <c r="AQ227" i="13"/>
  <c r="AA227" i="13"/>
  <c r="V227" i="13"/>
  <c r="U227" i="13"/>
  <c r="T227" i="13"/>
  <c r="S227" i="13"/>
  <c r="R227" i="13"/>
  <c r="M227" i="13"/>
  <c r="BF221" i="13"/>
  <c r="AR221" i="13"/>
  <c r="AQ221" i="13"/>
  <c r="AA221" i="13"/>
  <c r="V221" i="13"/>
  <c r="U221" i="13"/>
  <c r="T221" i="13"/>
  <c r="S221" i="13"/>
  <c r="R221" i="13"/>
  <c r="M221" i="13"/>
  <c r="Z221" i="13" s="1"/>
  <c r="BF197" i="13"/>
  <c r="AR197" i="13"/>
  <c r="AQ197" i="13"/>
  <c r="AA197" i="13"/>
  <c r="Z197" i="13"/>
  <c r="V197" i="13"/>
  <c r="U197" i="13"/>
  <c r="X197" i="13" s="1"/>
  <c r="T197" i="13"/>
  <c r="S197" i="13"/>
  <c r="R197" i="13"/>
  <c r="M197" i="13"/>
  <c r="J197" i="13"/>
  <c r="BF173" i="13"/>
  <c r="AR173" i="13"/>
  <c r="AQ173" i="13"/>
  <c r="AA173" i="13"/>
  <c r="V173" i="13"/>
  <c r="U173" i="13"/>
  <c r="T173" i="13"/>
  <c r="S173" i="13"/>
  <c r="R173" i="13"/>
  <c r="M173" i="13"/>
  <c r="Z173" i="13" s="1"/>
  <c r="BF158" i="13"/>
  <c r="AR158" i="13"/>
  <c r="AQ158" i="13"/>
  <c r="AA158" i="13"/>
  <c r="V158" i="13"/>
  <c r="U158" i="13"/>
  <c r="T158" i="13"/>
  <c r="S158" i="13"/>
  <c r="R158" i="13"/>
  <c r="M158" i="13"/>
  <c r="J158" i="13" s="1"/>
  <c r="BF75" i="13"/>
  <c r="AR75" i="13"/>
  <c r="AQ75" i="13"/>
  <c r="AA75" i="13"/>
  <c r="V75" i="13"/>
  <c r="U75" i="13"/>
  <c r="T75" i="13"/>
  <c r="S75" i="13"/>
  <c r="R75" i="13"/>
  <c r="M75" i="13"/>
  <c r="Z75" i="13" s="1"/>
  <c r="BF357" i="13"/>
  <c r="AR357" i="13"/>
  <c r="AQ357" i="13"/>
  <c r="AA357" i="13"/>
  <c r="V357" i="13"/>
  <c r="U357" i="13"/>
  <c r="T357" i="13"/>
  <c r="S357" i="13"/>
  <c r="R357" i="13"/>
  <c r="M357" i="13"/>
  <c r="BF258" i="13"/>
  <c r="AR258" i="13"/>
  <c r="AS258" i="13" s="1"/>
  <c r="AT258" i="13" s="1"/>
  <c r="AU258" i="13" s="1"/>
  <c r="AQ258" i="13"/>
  <c r="AA258" i="13"/>
  <c r="V258" i="13"/>
  <c r="U258" i="13"/>
  <c r="T258" i="13"/>
  <c r="S258" i="13"/>
  <c r="R258" i="13"/>
  <c r="M258" i="13"/>
  <c r="Z258" i="13" s="1"/>
  <c r="BF136" i="13"/>
  <c r="AR136" i="13"/>
  <c r="AS136" i="13" s="1"/>
  <c r="AT136" i="13" s="1"/>
  <c r="AU136" i="13" s="1"/>
  <c r="AV136" i="13" s="1"/>
  <c r="AQ136" i="13"/>
  <c r="AA136" i="13"/>
  <c r="V136" i="13"/>
  <c r="U136" i="13"/>
  <c r="X136" i="13" s="1"/>
  <c r="T136" i="13"/>
  <c r="S136" i="13"/>
  <c r="R136" i="13"/>
  <c r="M136" i="13"/>
  <c r="Z136" i="13" s="1"/>
  <c r="BF113" i="13"/>
  <c r="AR113" i="13"/>
  <c r="AS113" i="13" s="1"/>
  <c r="AT113" i="13" s="1"/>
  <c r="AU113" i="13" s="1"/>
  <c r="AV113" i="13" s="1"/>
  <c r="AQ113" i="13"/>
  <c r="AA113" i="13"/>
  <c r="V113" i="13"/>
  <c r="U113" i="13"/>
  <c r="T113" i="13"/>
  <c r="S113" i="13"/>
  <c r="R113" i="13"/>
  <c r="M113" i="13"/>
  <c r="Z113" i="13" s="1"/>
  <c r="J113" i="13"/>
  <c r="BF59" i="13"/>
  <c r="AR59" i="13"/>
  <c r="AQ59" i="13"/>
  <c r="AA59" i="13"/>
  <c r="V59" i="13"/>
  <c r="U59" i="13"/>
  <c r="T59" i="13"/>
  <c r="S59" i="13"/>
  <c r="R59" i="13"/>
  <c r="M59" i="13"/>
  <c r="BF50" i="13"/>
  <c r="AR50" i="13"/>
  <c r="AQ50" i="13"/>
  <c r="AA50" i="13"/>
  <c r="V50" i="13"/>
  <c r="U50" i="13"/>
  <c r="T50" i="13"/>
  <c r="S50" i="13"/>
  <c r="R50" i="13"/>
  <c r="M50" i="13"/>
  <c r="Z50" i="13" s="1"/>
  <c r="BF42" i="13"/>
  <c r="AR42" i="13"/>
  <c r="AQ42" i="13"/>
  <c r="AA42" i="13"/>
  <c r="V42" i="13"/>
  <c r="U42" i="13"/>
  <c r="T42" i="13"/>
  <c r="S42" i="13"/>
  <c r="R42" i="13"/>
  <c r="M42" i="13"/>
  <c r="Z42" i="13" s="1"/>
  <c r="J42" i="13"/>
  <c r="BF338" i="13"/>
  <c r="AR338" i="13"/>
  <c r="AS338" i="13" s="1"/>
  <c r="AT338" i="13" s="1"/>
  <c r="AU338" i="13" s="1"/>
  <c r="AV338" i="13" s="1"/>
  <c r="AQ338" i="13"/>
  <c r="AA338" i="13"/>
  <c r="V338" i="13"/>
  <c r="U338" i="13"/>
  <c r="X338" i="13" s="1"/>
  <c r="T338" i="13"/>
  <c r="S338" i="13"/>
  <c r="R338" i="13"/>
  <c r="M338" i="13"/>
  <c r="Z338" i="13" s="1"/>
  <c r="J338" i="13"/>
  <c r="BF196" i="13"/>
  <c r="AR196" i="13"/>
  <c r="AQ196" i="13"/>
  <c r="AA196" i="13"/>
  <c r="V196" i="13"/>
  <c r="U196" i="13"/>
  <c r="X196" i="13" s="1"/>
  <c r="T196" i="13"/>
  <c r="S196" i="13"/>
  <c r="R196" i="13"/>
  <c r="M196" i="13"/>
  <c r="BF117" i="13"/>
  <c r="AR117" i="13"/>
  <c r="AQ117" i="13"/>
  <c r="AA117" i="13"/>
  <c r="V117" i="13"/>
  <c r="U117" i="13"/>
  <c r="X117" i="13" s="1"/>
  <c r="T117" i="13"/>
  <c r="S117" i="13"/>
  <c r="R117" i="13"/>
  <c r="M117" i="13"/>
  <c r="Z117" i="13" s="1"/>
  <c r="BF78" i="13"/>
  <c r="AR78" i="13"/>
  <c r="AQ78" i="13"/>
  <c r="AA78" i="13"/>
  <c r="V78" i="13"/>
  <c r="U78" i="13"/>
  <c r="T78" i="13"/>
  <c r="S78" i="13"/>
  <c r="R78" i="13"/>
  <c r="M78" i="13"/>
  <c r="BF77" i="13"/>
  <c r="AR77" i="13"/>
  <c r="AS77" i="13" s="1"/>
  <c r="AQ77" i="13"/>
  <c r="AA77" i="13"/>
  <c r="V77" i="13"/>
  <c r="U77" i="13"/>
  <c r="T77" i="13"/>
  <c r="S77" i="13"/>
  <c r="R77" i="13"/>
  <c r="M77" i="13"/>
  <c r="Z77" i="13" s="1"/>
  <c r="BF17" i="13"/>
  <c r="AR17" i="13"/>
  <c r="AS17" i="13" s="1"/>
  <c r="AT17" i="13" s="1"/>
  <c r="AU17" i="13" s="1"/>
  <c r="AV17" i="13" s="1"/>
  <c r="AQ17" i="13"/>
  <c r="AA17" i="13"/>
  <c r="V17" i="13"/>
  <c r="U17" i="13"/>
  <c r="T17" i="13"/>
  <c r="S17" i="13"/>
  <c r="R17" i="13"/>
  <c r="M17" i="13"/>
  <c r="Z17" i="13" s="1"/>
  <c r="BF377" i="13"/>
  <c r="AR377" i="13"/>
  <c r="AS377" i="13" s="1"/>
  <c r="AT377" i="13" s="1"/>
  <c r="AU377" i="13" s="1"/>
  <c r="AV377" i="13" s="1"/>
  <c r="AQ377" i="13"/>
  <c r="AA377" i="13"/>
  <c r="V377" i="13"/>
  <c r="U377" i="13"/>
  <c r="T377" i="13"/>
  <c r="S377" i="13"/>
  <c r="R377" i="13"/>
  <c r="M377" i="13"/>
  <c r="BF334" i="13"/>
  <c r="AR334" i="13"/>
  <c r="AQ334" i="13"/>
  <c r="AA334" i="13"/>
  <c r="Z334" i="13"/>
  <c r="V334" i="13"/>
  <c r="U334" i="13"/>
  <c r="T334" i="13"/>
  <c r="S334" i="13"/>
  <c r="R334" i="13"/>
  <c r="M334" i="13"/>
  <c r="J334" i="13" s="1"/>
  <c r="BF323" i="13"/>
  <c r="AR323" i="13"/>
  <c r="AQ323" i="13"/>
  <c r="AA323" i="13"/>
  <c r="V323" i="13"/>
  <c r="U323" i="13"/>
  <c r="T323" i="13"/>
  <c r="S323" i="13"/>
  <c r="R323" i="13"/>
  <c r="M323" i="13"/>
  <c r="Z323" i="13" s="1"/>
  <c r="J323" i="13"/>
  <c r="BF287" i="13"/>
  <c r="AR287" i="13"/>
  <c r="AQ287" i="13"/>
  <c r="AA287" i="13"/>
  <c r="V287" i="13"/>
  <c r="U287" i="13"/>
  <c r="W287" i="13" s="1"/>
  <c r="T287" i="13"/>
  <c r="S287" i="13"/>
  <c r="R287" i="13"/>
  <c r="M287" i="13"/>
  <c r="J287" i="13" s="1"/>
  <c r="BF278" i="13"/>
  <c r="AR278" i="13"/>
  <c r="AQ278" i="13"/>
  <c r="AA278" i="13"/>
  <c r="V278" i="13"/>
  <c r="U278" i="13"/>
  <c r="T278" i="13"/>
  <c r="S278" i="13"/>
  <c r="R278" i="13"/>
  <c r="M278" i="13"/>
  <c r="Z278" i="13" s="1"/>
  <c r="BF243" i="13"/>
  <c r="AR243" i="13"/>
  <c r="AQ243" i="13"/>
  <c r="AA243" i="13"/>
  <c r="V243" i="13"/>
  <c r="U243" i="13"/>
  <c r="T243" i="13"/>
  <c r="S243" i="13"/>
  <c r="R243" i="13"/>
  <c r="M243" i="13"/>
  <c r="Z243" i="13" s="1"/>
  <c r="BF212" i="13"/>
  <c r="AR212" i="13"/>
  <c r="AS212" i="13" s="1"/>
  <c r="AT212" i="13" s="1"/>
  <c r="AU212" i="13" s="1"/>
  <c r="AV212" i="13" s="1"/>
  <c r="AQ212" i="13"/>
  <c r="AA212" i="13"/>
  <c r="V212" i="13"/>
  <c r="U212" i="13"/>
  <c r="X212" i="13" s="1"/>
  <c r="T212" i="13"/>
  <c r="S212" i="13"/>
  <c r="R212" i="13"/>
  <c r="M212" i="13"/>
  <c r="Z212" i="13" s="1"/>
  <c r="BF200" i="13"/>
  <c r="AR200" i="13"/>
  <c r="AQ200" i="13"/>
  <c r="AA200" i="13"/>
  <c r="V200" i="13"/>
  <c r="U200" i="13"/>
  <c r="T200" i="13"/>
  <c r="S200" i="13"/>
  <c r="R200" i="13"/>
  <c r="M200" i="13"/>
  <c r="BF191" i="13"/>
  <c r="AR191" i="13"/>
  <c r="AS191" i="13" s="1"/>
  <c r="AQ191" i="13"/>
  <c r="AA191" i="13"/>
  <c r="V191" i="13"/>
  <c r="U191" i="13"/>
  <c r="T191" i="13"/>
  <c r="S191" i="13"/>
  <c r="R191" i="13"/>
  <c r="M191" i="13"/>
  <c r="Z191" i="13" s="1"/>
  <c r="BF176" i="13"/>
  <c r="AR176" i="13"/>
  <c r="AS176" i="13" s="1"/>
  <c r="AT176" i="13" s="1"/>
  <c r="AU176" i="13" s="1"/>
  <c r="AV176" i="13" s="1"/>
  <c r="AQ176" i="13"/>
  <c r="AA176" i="13"/>
  <c r="V176" i="13"/>
  <c r="U176" i="13"/>
  <c r="T176" i="13"/>
  <c r="S176" i="13"/>
  <c r="R176" i="13"/>
  <c r="M176" i="13"/>
  <c r="Z176" i="13" s="1"/>
  <c r="BF169" i="13"/>
  <c r="AR169" i="13"/>
  <c r="AS169" i="13" s="1"/>
  <c r="AT169" i="13" s="1"/>
  <c r="AU169" i="13" s="1"/>
  <c r="AV169" i="13" s="1"/>
  <c r="AQ169" i="13"/>
  <c r="AA169" i="13"/>
  <c r="Z169" i="13"/>
  <c r="V169" i="13"/>
  <c r="U169" i="13"/>
  <c r="AO169" i="13" s="1"/>
  <c r="T169" i="13"/>
  <c r="S169" i="13"/>
  <c r="R169" i="13"/>
  <c r="M169" i="13"/>
  <c r="J169" i="13" s="1"/>
  <c r="AP169" i="13" s="1"/>
  <c r="BF151" i="13"/>
  <c r="AR151" i="13"/>
  <c r="AQ151" i="13"/>
  <c r="AA151" i="13"/>
  <c r="V151" i="13"/>
  <c r="U151" i="13"/>
  <c r="X151" i="13" s="1"/>
  <c r="T151" i="13"/>
  <c r="S151" i="13"/>
  <c r="R151" i="13"/>
  <c r="M151" i="13"/>
  <c r="BF132" i="13"/>
  <c r="AR132" i="13"/>
  <c r="AQ132" i="13"/>
  <c r="AA132" i="13"/>
  <c r="V132" i="13"/>
  <c r="U132" i="13"/>
  <c r="T132" i="13"/>
  <c r="S132" i="13"/>
  <c r="R132" i="13"/>
  <c r="M132" i="13"/>
  <c r="J132" i="13" s="1"/>
  <c r="BF118" i="13"/>
  <c r="AR118" i="13"/>
  <c r="AQ118" i="13"/>
  <c r="AA118" i="13"/>
  <c r="V118" i="13"/>
  <c r="U118" i="13"/>
  <c r="T118" i="13"/>
  <c r="S118" i="13"/>
  <c r="R118" i="13"/>
  <c r="M118" i="13"/>
  <c r="J118" i="13" s="1"/>
  <c r="BF106" i="13"/>
  <c r="AR106" i="13"/>
  <c r="AQ106" i="13"/>
  <c r="AA106" i="13"/>
  <c r="V106" i="13"/>
  <c r="U106" i="13"/>
  <c r="X106" i="13" s="1"/>
  <c r="T106" i="13"/>
  <c r="S106" i="13"/>
  <c r="R106" i="13"/>
  <c r="M106" i="13"/>
  <c r="Z106" i="13" s="1"/>
  <c r="J106" i="13"/>
  <c r="BF83" i="13"/>
  <c r="AR83" i="13"/>
  <c r="AS83" i="13" s="1"/>
  <c r="AT83" i="13" s="1"/>
  <c r="AU83" i="13" s="1"/>
  <c r="AV83" i="13" s="1"/>
  <c r="AQ83" i="13"/>
  <c r="AA83" i="13"/>
  <c r="V83" i="13"/>
  <c r="U83" i="13"/>
  <c r="X83" i="13" s="1"/>
  <c r="T83" i="13"/>
  <c r="S83" i="13"/>
  <c r="R83" i="13"/>
  <c r="M83" i="13"/>
  <c r="J83" i="13" s="1"/>
  <c r="BF56" i="13"/>
  <c r="AR56" i="13"/>
  <c r="AQ56" i="13"/>
  <c r="AA56" i="13"/>
  <c r="V56" i="13"/>
  <c r="U56" i="13"/>
  <c r="T56" i="13"/>
  <c r="S56" i="13"/>
  <c r="R56" i="13"/>
  <c r="M56" i="13"/>
  <c r="Z56" i="13" s="1"/>
  <c r="BF11" i="13"/>
  <c r="AR11" i="13"/>
  <c r="AS11" i="13" s="1"/>
  <c r="AQ11" i="13"/>
  <c r="AA11" i="13"/>
  <c r="V11" i="13"/>
  <c r="U11" i="13"/>
  <c r="T11" i="13"/>
  <c r="S11" i="13"/>
  <c r="R11" i="13"/>
  <c r="M11" i="13"/>
  <c r="Z11" i="13" s="1"/>
  <c r="BF371" i="13"/>
  <c r="AR371" i="13"/>
  <c r="AS371" i="13" s="1"/>
  <c r="AQ371" i="13"/>
  <c r="AA371" i="13"/>
  <c r="Z371" i="13"/>
  <c r="V371" i="13"/>
  <c r="U371" i="13"/>
  <c r="T371" i="13"/>
  <c r="S371" i="13"/>
  <c r="R371" i="13"/>
  <c r="M371" i="13"/>
  <c r="J371" i="13"/>
  <c r="BF366" i="13"/>
  <c r="AR366" i="13"/>
  <c r="AQ366" i="13"/>
  <c r="AA366" i="13"/>
  <c r="AA390" i="13" s="1"/>
  <c r="V366" i="13"/>
  <c r="U366" i="13"/>
  <c r="T366" i="13"/>
  <c r="S366" i="13"/>
  <c r="R366" i="13"/>
  <c r="M366" i="13"/>
  <c r="BF348" i="13"/>
  <c r="AR348" i="13"/>
  <c r="AS348" i="13" s="1"/>
  <c r="AT348" i="13" s="1"/>
  <c r="AU348" i="13" s="1"/>
  <c r="AV348" i="13" s="1"/>
  <c r="AQ348" i="13"/>
  <c r="AA348" i="13"/>
  <c r="V348" i="13"/>
  <c r="U348" i="13"/>
  <c r="X348" i="13" s="1"/>
  <c r="T348" i="13"/>
  <c r="S348" i="13"/>
  <c r="R348" i="13"/>
  <c r="M348" i="13"/>
  <c r="Z348" i="13" s="1"/>
  <c r="BF342" i="13"/>
  <c r="AR342" i="13"/>
  <c r="AQ342" i="13"/>
  <c r="AA342" i="13"/>
  <c r="V342" i="13"/>
  <c r="U342" i="13"/>
  <c r="T342" i="13"/>
  <c r="S342" i="13"/>
  <c r="R342" i="13"/>
  <c r="M342" i="13"/>
  <c r="J342" i="13" s="1"/>
  <c r="BF294" i="13"/>
  <c r="AR294" i="13"/>
  <c r="AQ294" i="13"/>
  <c r="AA294" i="13"/>
  <c r="V294" i="13"/>
  <c r="U294" i="13"/>
  <c r="T294" i="13"/>
  <c r="S294" i="13"/>
  <c r="R294" i="13"/>
  <c r="M294" i="13"/>
  <c r="Z294" i="13" s="1"/>
  <c r="J294" i="13"/>
  <c r="BF293" i="13"/>
  <c r="AR293" i="13"/>
  <c r="AS293" i="13" s="1"/>
  <c r="AT293" i="13" s="1"/>
  <c r="AU293" i="13" s="1"/>
  <c r="AV293" i="13" s="1"/>
  <c r="AQ293" i="13"/>
  <c r="AA293" i="13"/>
  <c r="V293" i="13"/>
  <c r="U293" i="13"/>
  <c r="T293" i="13"/>
  <c r="S293" i="13"/>
  <c r="R293" i="13"/>
  <c r="M293" i="13"/>
  <c r="J293" i="13" s="1"/>
  <c r="BF252" i="13"/>
  <c r="AR252" i="13"/>
  <c r="AQ252" i="13"/>
  <c r="AA252" i="13"/>
  <c r="V252" i="13"/>
  <c r="U252" i="13"/>
  <c r="X252" i="13" s="1"/>
  <c r="T252" i="13"/>
  <c r="S252" i="13"/>
  <c r="R252" i="13"/>
  <c r="M252" i="13"/>
  <c r="BF247" i="13"/>
  <c r="AR247" i="13"/>
  <c r="AS247" i="13" s="1"/>
  <c r="AT247" i="13" s="1"/>
  <c r="AQ247" i="13"/>
  <c r="AA247" i="13"/>
  <c r="X247" i="13"/>
  <c r="V247" i="13"/>
  <c r="U247" i="13"/>
  <c r="T247" i="13"/>
  <c r="S247" i="13"/>
  <c r="R247" i="13"/>
  <c r="M247" i="13"/>
  <c r="Z247" i="13" s="1"/>
  <c r="BF207" i="13"/>
  <c r="AR207" i="13"/>
  <c r="AS207" i="13" s="1"/>
  <c r="AT207" i="13" s="1"/>
  <c r="AU207" i="13" s="1"/>
  <c r="AV207" i="13" s="1"/>
  <c r="AQ207" i="13"/>
  <c r="AA207" i="13"/>
  <c r="V207" i="13"/>
  <c r="U207" i="13"/>
  <c r="X207" i="13" s="1"/>
  <c r="T207" i="13"/>
  <c r="S207" i="13"/>
  <c r="R207" i="13"/>
  <c r="M207" i="13"/>
  <c r="Z207" i="13" s="1"/>
  <c r="BF110" i="13"/>
  <c r="AR110" i="13"/>
  <c r="AS110" i="13" s="1"/>
  <c r="AT110" i="13" s="1"/>
  <c r="AU110" i="13" s="1"/>
  <c r="AV110" i="13" s="1"/>
  <c r="AW110" i="13" s="1"/>
  <c r="AX110" i="13" s="1"/>
  <c r="AQ110" i="13"/>
  <c r="AA110" i="13"/>
  <c r="V110" i="13"/>
  <c r="U110" i="13"/>
  <c r="T110" i="13"/>
  <c r="S110" i="13"/>
  <c r="R110" i="13"/>
  <c r="M110" i="13"/>
  <c r="Z110" i="13" s="1"/>
  <c r="BF91" i="13"/>
  <c r="AR91" i="13"/>
  <c r="AS91" i="13" s="1"/>
  <c r="AT91" i="13" s="1"/>
  <c r="AU91" i="13" s="1"/>
  <c r="AV91" i="13" s="1"/>
  <c r="AQ91" i="13"/>
  <c r="AA91" i="13"/>
  <c r="V91" i="13"/>
  <c r="U91" i="13"/>
  <c r="T91" i="13"/>
  <c r="S91" i="13"/>
  <c r="R91" i="13"/>
  <c r="M91" i="13"/>
  <c r="Z91" i="13" s="1"/>
  <c r="J91" i="13"/>
  <c r="BF85" i="13"/>
  <c r="AR85" i="13"/>
  <c r="AS85" i="13" s="1"/>
  <c r="AQ85" i="13"/>
  <c r="AA85" i="13"/>
  <c r="V85" i="13"/>
  <c r="U85" i="13"/>
  <c r="X85" i="13" s="1"/>
  <c r="T85" i="13"/>
  <c r="S85" i="13"/>
  <c r="R85" i="13"/>
  <c r="M85" i="13"/>
  <c r="J85" i="13" s="1"/>
  <c r="BF27" i="13"/>
  <c r="AR27" i="13"/>
  <c r="AS27" i="13" s="1"/>
  <c r="AQ27" i="13"/>
  <c r="AA27" i="13"/>
  <c r="V27" i="13"/>
  <c r="U27" i="13"/>
  <c r="X27" i="13" s="1"/>
  <c r="T27" i="13"/>
  <c r="S27" i="13"/>
  <c r="R27" i="13"/>
  <c r="M27" i="13"/>
  <c r="Z27" i="13" s="1"/>
  <c r="BF21" i="13"/>
  <c r="AR21" i="13"/>
  <c r="AQ21" i="13"/>
  <c r="AA21" i="13"/>
  <c r="V21" i="13"/>
  <c r="U21" i="13"/>
  <c r="T21" i="13"/>
  <c r="S21" i="13"/>
  <c r="R21" i="13"/>
  <c r="M21" i="13"/>
  <c r="BF382" i="13"/>
  <c r="AR382" i="13"/>
  <c r="AQ382" i="13"/>
  <c r="AA382" i="13"/>
  <c r="Z382" i="13"/>
  <c r="V382" i="13"/>
  <c r="U382" i="13"/>
  <c r="X382" i="13" s="1"/>
  <c r="T382" i="13"/>
  <c r="S382" i="13"/>
  <c r="R382" i="13"/>
  <c r="M382" i="13"/>
  <c r="J382" i="13" s="1"/>
  <c r="BF372" i="13"/>
  <c r="AR372" i="13"/>
  <c r="AQ372" i="13"/>
  <c r="AA372" i="13"/>
  <c r="V372" i="13"/>
  <c r="U372" i="13"/>
  <c r="X372" i="13" s="1"/>
  <c r="T372" i="13"/>
  <c r="S372" i="13"/>
  <c r="R372" i="13"/>
  <c r="M372" i="13"/>
  <c r="J372" i="13" s="1"/>
  <c r="BF370" i="13"/>
  <c r="AR370" i="13"/>
  <c r="AQ370" i="13"/>
  <c r="AA370" i="13"/>
  <c r="V370" i="13"/>
  <c r="U370" i="13"/>
  <c r="X370" i="13" s="1"/>
  <c r="T370" i="13"/>
  <c r="S370" i="13"/>
  <c r="R370" i="13"/>
  <c r="M370" i="13"/>
  <c r="Z370" i="13" s="1"/>
  <c r="BF362" i="13"/>
  <c r="AR362" i="13"/>
  <c r="AS362" i="13" s="1"/>
  <c r="AT362" i="13" s="1"/>
  <c r="AU362" i="13" s="1"/>
  <c r="AV362" i="13" s="1"/>
  <c r="AQ362" i="13"/>
  <c r="AA362" i="13"/>
  <c r="V362" i="13"/>
  <c r="U362" i="13"/>
  <c r="X362" i="13" s="1"/>
  <c r="T362" i="13"/>
  <c r="S362" i="13"/>
  <c r="R362" i="13"/>
  <c r="M362" i="13"/>
  <c r="BF318" i="13"/>
  <c r="AR318" i="13"/>
  <c r="AQ318" i="13"/>
  <c r="AA318" i="13"/>
  <c r="V318" i="13"/>
  <c r="U318" i="13"/>
  <c r="X318" i="13" s="1"/>
  <c r="T318" i="13"/>
  <c r="S318" i="13"/>
  <c r="R318" i="13"/>
  <c r="M318" i="13"/>
  <c r="BF317" i="13"/>
  <c r="AR317" i="13"/>
  <c r="AQ317" i="13"/>
  <c r="AA317" i="13"/>
  <c r="V317" i="13"/>
  <c r="U317" i="13"/>
  <c r="T317" i="13"/>
  <c r="S317" i="13"/>
  <c r="R317" i="13"/>
  <c r="M317" i="13"/>
  <c r="Z317" i="13" s="1"/>
  <c r="BF312" i="13"/>
  <c r="AR312" i="13"/>
  <c r="AQ312" i="13"/>
  <c r="AA312" i="13"/>
  <c r="V312" i="13"/>
  <c r="U312" i="13"/>
  <c r="X312" i="13" s="1"/>
  <c r="T312" i="13"/>
  <c r="S312" i="13"/>
  <c r="R312" i="13"/>
  <c r="M312" i="13"/>
  <c r="Z312" i="13" s="1"/>
  <c r="BF299" i="13"/>
  <c r="AR299" i="13"/>
  <c r="AS299" i="13" s="1"/>
  <c r="AQ299" i="13"/>
  <c r="AA299" i="13"/>
  <c r="V299" i="13"/>
  <c r="U299" i="13"/>
  <c r="T299" i="13"/>
  <c r="S299" i="13"/>
  <c r="R299" i="13"/>
  <c r="M299" i="13"/>
  <c r="BF288" i="13"/>
  <c r="AR288" i="13"/>
  <c r="AS288" i="13" s="1"/>
  <c r="AT288" i="13" s="1"/>
  <c r="AU288" i="13" s="1"/>
  <c r="AV288" i="13" s="1"/>
  <c r="AQ288" i="13"/>
  <c r="AA288" i="13"/>
  <c r="V288" i="13"/>
  <c r="U288" i="13"/>
  <c r="X288" i="13" s="1"/>
  <c r="T288" i="13"/>
  <c r="S288" i="13"/>
  <c r="R288" i="13"/>
  <c r="M288" i="13"/>
  <c r="Z288" i="13" s="1"/>
  <c r="J288" i="13"/>
  <c r="BF281" i="13"/>
  <c r="AR281" i="13"/>
  <c r="AQ281" i="13"/>
  <c r="AA281" i="13"/>
  <c r="Z281" i="13"/>
  <c r="V281" i="13"/>
  <c r="U281" i="13"/>
  <c r="T281" i="13"/>
  <c r="S281" i="13"/>
  <c r="R281" i="13"/>
  <c r="M281" i="13"/>
  <c r="J281" i="13"/>
  <c r="BF245" i="13"/>
  <c r="AR245" i="13"/>
  <c r="AS245" i="13" s="1"/>
  <c r="AT245" i="13" s="1"/>
  <c r="AU245" i="13" s="1"/>
  <c r="AV245" i="13" s="1"/>
  <c r="AQ245" i="13"/>
  <c r="AA245" i="13"/>
  <c r="V245" i="13"/>
  <c r="U245" i="13"/>
  <c r="T245" i="13"/>
  <c r="S245" i="13"/>
  <c r="R245" i="13"/>
  <c r="M245" i="13"/>
  <c r="Z245" i="13" s="1"/>
  <c r="J245" i="13"/>
  <c r="BF209" i="13"/>
  <c r="AR209" i="13"/>
  <c r="AQ209" i="13"/>
  <c r="AA209" i="13"/>
  <c r="V209" i="13"/>
  <c r="U209" i="13"/>
  <c r="X209" i="13" s="1"/>
  <c r="T209" i="13"/>
  <c r="S209" i="13"/>
  <c r="R209" i="13"/>
  <c r="M209" i="13"/>
  <c r="Z209" i="13" s="1"/>
  <c r="BF208" i="13"/>
  <c r="AR208" i="13"/>
  <c r="AQ208" i="13"/>
  <c r="AA208" i="13"/>
  <c r="V208" i="13"/>
  <c r="U208" i="13"/>
  <c r="X208" i="13" s="1"/>
  <c r="T208" i="13"/>
  <c r="S208" i="13"/>
  <c r="R208" i="13"/>
  <c r="M208" i="13"/>
  <c r="J208" i="13" s="1"/>
  <c r="BF190" i="13"/>
  <c r="AR190" i="13"/>
  <c r="AS190" i="13" s="1"/>
  <c r="AQ190" i="13"/>
  <c r="AA190" i="13"/>
  <c r="V190" i="13"/>
  <c r="U190" i="13"/>
  <c r="X190" i="13" s="1"/>
  <c r="T190" i="13"/>
  <c r="S190" i="13"/>
  <c r="R190" i="13"/>
  <c r="M190" i="13"/>
  <c r="BF109" i="13"/>
  <c r="AR109" i="13"/>
  <c r="AS109" i="13" s="1"/>
  <c r="AT109" i="13" s="1"/>
  <c r="AU109" i="13" s="1"/>
  <c r="AQ109" i="13"/>
  <c r="AA109" i="13"/>
  <c r="V109" i="13"/>
  <c r="U109" i="13"/>
  <c r="T109" i="13"/>
  <c r="S109" i="13"/>
  <c r="R109" i="13"/>
  <c r="M109" i="13"/>
  <c r="Z109" i="13" s="1"/>
  <c r="J109" i="13"/>
  <c r="BF84" i="13"/>
  <c r="AR84" i="13"/>
  <c r="AS84" i="13" s="1"/>
  <c r="AT84" i="13" s="1"/>
  <c r="AU84" i="13" s="1"/>
  <c r="AQ84" i="13"/>
  <c r="AA84" i="13"/>
  <c r="V84" i="13"/>
  <c r="U84" i="13"/>
  <c r="T84" i="13"/>
  <c r="S84" i="13"/>
  <c r="R84" i="13"/>
  <c r="M84" i="13"/>
  <c r="Z84" i="13" s="1"/>
  <c r="BF49" i="13"/>
  <c r="AR49" i="13"/>
  <c r="AS49" i="13" s="1"/>
  <c r="AT49" i="13" s="1"/>
  <c r="AU49" i="13" s="1"/>
  <c r="AV49" i="13" s="1"/>
  <c r="AQ49" i="13"/>
  <c r="AA49" i="13"/>
  <c r="V49" i="13"/>
  <c r="U49" i="13"/>
  <c r="T49" i="13"/>
  <c r="S49" i="13"/>
  <c r="R49" i="13"/>
  <c r="M49" i="13"/>
  <c r="Z49" i="13" s="1"/>
  <c r="BF45" i="13"/>
  <c r="AR45" i="13"/>
  <c r="AQ45" i="13"/>
  <c r="AA45" i="13"/>
  <c r="V45" i="13"/>
  <c r="U45" i="13"/>
  <c r="T45" i="13"/>
  <c r="S45" i="13"/>
  <c r="R45" i="13"/>
  <c r="M45" i="13"/>
  <c r="Z45" i="13" s="1"/>
  <c r="BF375" i="13"/>
  <c r="AR375" i="13"/>
  <c r="AS375" i="13" s="1"/>
  <c r="AT375" i="13" s="1"/>
  <c r="AU375" i="13" s="1"/>
  <c r="AV375" i="13" s="1"/>
  <c r="AQ375" i="13"/>
  <c r="AA375" i="13"/>
  <c r="V375" i="13"/>
  <c r="U375" i="13"/>
  <c r="X375" i="13" s="1"/>
  <c r="T375" i="13"/>
  <c r="S375" i="13"/>
  <c r="R375" i="13"/>
  <c r="M375" i="13"/>
  <c r="BF285" i="13"/>
  <c r="AR285" i="13"/>
  <c r="AQ285" i="13"/>
  <c r="AA285" i="13"/>
  <c r="V285" i="13"/>
  <c r="U285" i="13"/>
  <c r="X285" i="13" s="1"/>
  <c r="T285" i="13"/>
  <c r="S285" i="13"/>
  <c r="R285" i="13"/>
  <c r="M285" i="13"/>
  <c r="Z285" i="13" s="1"/>
  <c r="BF256" i="13"/>
  <c r="AR256" i="13"/>
  <c r="AS256" i="13" s="1"/>
  <c r="AT256" i="13" s="1"/>
  <c r="AU256" i="13" s="1"/>
  <c r="AV256" i="13" s="1"/>
  <c r="AQ256" i="13"/>
  <c r="AA256" i="13"/>
  <c r="V256" i="13"/>
  <c r="U256" i="13"/>
  <c r="X256" i="13" s="1"/>
  <c r="T256" i="13"/>
  <c r="S256" i="13"/>
  <c r="R256" i="13"/>
  <c r="M256" i="13"/>
  <c r="Z256" i="13" s="1"/>
  <c r="BF236" i="13"/>
  <c r="AR236" i="13"/>
  <c r="AS236" i="13" s="1"/>
  <c r="AT236" i="13" s="1"/>
  <c r="AQ236" i="13"/>
  <c r="AA236" i="13"/>
  <c r="V236" i="13"/>
  <c r="U236" i="13"/>
  <c r="T236" i="13"/>
  <c r="S236" i="13"/>
  <c r="R236" i="13"/>
  <c r="M236" i="13"/>
  <c r="Z236" i="13" s="1"/>
  <c r="J236" i="13"/>
  <c r="BF220" i="13"/>
  <c r="AR220" i="13"/>
  <c r="AS220" i="13" s="1"/>
  <c r="AT220" i="13" s="1"/>
  <c r="AU220" i="13" s="1"/>
  <c r="AV220" i="13" s="1"/>
  <c r="AQ220" i="13"/>
  <c r="AA220" i="13"/>
  <c r="Z220" i="13"/>
  <c r="V220" i="13"/>
  <c r="U220" i="13"/>
  <c r="X220" i="13" s="1"/>
  <c r="T220" i="13"/>
  <c r="S220" i="13"/>
  <c r="R220" i="13"/>
  <c r="M220" i="13"/>
  <c r="J220" i="13" s="1"/>
  <c r="BF131" i="13"/>
  <c r="AR131" i="13"/>
  <c r="AS131" i="13" s="1"/>
  <c r="AT131" i="13" s="1"/>
  <c r="AU131" i="13" s="1"/>
  <c r="AV131" i="13" s="1"/>
  <c r="AQ131" i="13"/>
  <c r="AA131" i="13"/>
  <c r="V131" i="13"/>
  <c r="U131" i="13"/>
  <c r="X131" i="13" s="1"/>
  <c r="T131" i="13"/>
  <c r="S131" i="13"/>
  <c r="R131" i="13"/>
  <c r="M131" i="13"/>
  <c r="Z131" i="13" s="1"/>
  <c r="J131" i="13"/>
  <c r="BF96" i="13"/>
  <c r="AR96" i="13"/>
  <c r="AQ96" i="13"/>
  <c r="AA96" i="13"/>
  <c r="Z96" i="13"/>
  <c r="V96" i="13"/>
  <c r="U96" i="13"/>
  <c r="T96" i="13"/>
  <c r="S96" i="13"/>
  <c r="R96" i="13"/>
  <c r="M96" i="13"/>
  <c r="J96" i="13" s="1"/>
  <c r="BF95" i="13"/>
  <c r="AR95" i="13"/>
  <c r="AS95" i="13" s="1"/>
  <c r="AT95" i="13" s="1"/>
  <c r="AU95" i="13" s="1"/>
  <c r="AV95" i="13" s="1"/>
  <c r="AQ95" i="13"/>
  <c r="AA95" i="13"/>
  <c r="V95" i="13"/>
  <c r="U95" i="13"/>
  <c r="T95" i="13"/>
  <c r="S95" i="13"/>
  <c r="R95" i="13"/>
  <c r="M95" i="13"/>
  <c r="BF61" i="13"/>
  <c r="AR61" i="13"/>
  <c r="AS61" i="13" s="1"/>
  <c r="AT61" i="13" s="1"/>
  <c r="AU61" i="13" s="1"/>
  <c r="AV61" i="13" s="1"/>
  <c r="AQ61" i="13"/>
  <c r="AA61" i="13"/>
  <c r="V61" i="13"/>
  <c r="U61" i="13"/>
  <c r="T61" i="13"/>
  <c r="S61" i="13"/>
  <c r="R61" i="13"/>
  <c r="M61" i="13"/>
  <c r="BF37" i="13"/>
  <c r="AR37" i="13"/>
  <c r="AS37" i="13" s="1"/>
  <c r="AQ37" i="13"/>
  <c r="AA37" i="13"/>
  <c r="V37" i="13"/>
  <c r="U37" i="13"/>
  <c r="T37" i="13"/>
  <c r="S37" i="13"/>
  <c r="R37" i="13"/>
  <c r="M37" i="13"/>
  <c r="BF13" i="13"/>
  <c r="AR13" i="13"/>
  <c r="AQ13" i="13"/>
  <c r="AA13" i="13"/>
  <c r="V13" i="13"/>
  <c r="U13" i="13"/>
  <c r="T13" i="13"/>
  <c r="S13" i="13"/>
  <c r="R13" i="13"/>
  <c r="M13" i="13"/>
  <c r="J13" i="13" s="1"/>
  <c r="BG167" i="12"/>
  <c r="BE167" i="12"/>
  <c r="BC167" i="12"/>
  <c r="BB167" i="12"/>
  <c r="BA167" i="12"/>
  <c r="AZ167" i="12"/>
  <c r="AY167" i="12"/>
  <c r="AN167" i="12"/>
  <c r="AM167" i="12"/>
  <c r="AL167" i="12"/>
  <c r="AK167" i="12"/>
  <c r="AJ167" i="12"/>
  <c r="AI167" i="12"/>
  <c r="AH167" i="12"/>
  <c r="AG167" i="12"/>
  <c r="AF167" i="12"/>
  <c r="AE167" i="12"/>
  <c r="AD167" i="12"/>
  <c r="AC167" i="12"/>
  <c r="O167" i="12"/>
  <c r="K167" i="12"/>
  <c r="I167" i="12"/>
  <c r="E167" i="12"/>
  <c r="B167" i="12"/>
  <c r="BG166" i="12"/>
  <c r="BE166" i="12"/>
  <c r="BC166" i="12"/>
  <c r="BB166" i="12"/>
  <c r="BA166" i="12"/>
  <c r="AZ166" i="12"/>
  <c r="AY166" i="12"/>
  <c r="AN166" i="12"/>
  <c r="AM166" i="12"/>
  <c r="AL166" i="12"/>
  <c r="AK166" i="12"/>
  <c r="AJ166" i="12"/>
  <c r="AI166" i="12"/>
  <c r="AH166" i="12"/>
  <c r="AG166" i="12"/>
  <c r="AF166" i="12"/>
  <c r="AE166" i="12"/>
  <c r="AD166" i="12"/>
  <c r="AC166" i="12"/>
  <c r="O166" i="12"/>
  <c r="K166" i="12"/>
  <c r="I166" i="12"/>
  <c r="E166" i="12"/>
  <c r="B166" i="12"/>
  <c r="BG165" i="12"/>
  <c r="BE165" i="12"/>
  <c r="BC165" i="12"/>
  <c r="BB165" i="12"/>
  <c r="BA165" i="12"/>
  <c r="AZ165" i="12"/>
  <c r="AY165" i="12"/>
  <c r="AN165" i="12"/>
  <c r="AM165" i="12"/>
  <c r="AL165" i="12"/>
  <c r="AK165" i="12"/>
  <c r="AJ165" i="12"/>
  <c r="AI165" i="12"/>
  <c r="AH165" i="12"/>
  <c r="AG165" i="12"/>
  <c r="AF165" i="12"/>
  <c r="AE165" i="12"/>
  <c r="AD165" i="12"/>
  <c r="AC165" i="12"/>
  <c r="O165" i="12"/>
  <c r="K165" i="12"/>
  <c r="I165" i="12"/>
  <c r="E165" i="12"/>
  <c r="B165" i="12"/>
  <c r="BG164" i="12"/>
  <c r="BE164" i="12"/>
  <c r="BC164" i="12"/>
  <c r="BB164" i="12"/>
  <c r="BA164" i="12"/>
  <c r="AZ164" i="12"/>
  <c r="AY164" i="12"/>
  <c r="AN164" i="12"/>
  <c r="AM164" i="12"/>
  <c r="AL164" i="12"/>
  <c r="AK164" i="12"/>
  <c r="AJ164" i="12"/>
  <c r="AI164" i="12"/>
  <c r="AH164" i="12"/>
  <c r="AG164" i="12"/>
  <c r="AF164" i="12"/>
  <c r="AE164" i="12"/>
  <c r="AD164" i="12"/>
  <c r="AC164" i="12"/>
  <c r="O164" i="12"/>
  <c r="K164" i="12"/>
  <c r="I164" i="12"/>
  <c r="E164" i="12"/>
  <c r="B164" i="12"/>
  <c r="BG163" i="12"/>
  <c r="BE163" i="12"/>
  <c r="BC163" i="12"/>
  <c r="BB163" i="12"/>
  <c r="BA163" i="12"/>
  <c r="AZ163" i="12"/>
  <c r="AY163" i="12"/>
  <c r="AN163" i="12"/>
  <c r="AM163" i="12"/>
  <c r="AL163" i="12"/>
  <c r="AK163" i="12"/>
  <c r="AJ163" i="12"/>
  <c r="AI163" i="12"/>
  <c r="AH163" i="12"/>
  <c r="AG163" i="12"/>
  <c r="AF163" i="12"/>
  <c r="AE163" i="12"/>
  <c r="AD163" i="12"/>
  <c r="AC163" i="12"/>
  <c r="O163" i="12"/>
  <c r="K163" i="12"/>
  <c r="I163" i="12"/>
  <c r="E163" i="12"/>
  <c r="B163" i="12"/>
  <c r="BG162" i="12"/>
  <c r="BE162" i="12"/>
  <c r="BC162" i="12"/>
  <c r="BB162" i="12"/>
  <c r="BA162" i="12"/>
  <c r="AZ162" i="12"/>
  <c r="AY162" i="12"/>
  <c r="AN162" i="12"/>
  <c r="AM162" i="12"/>
  <c r="AL162" i="12"/>
  <c r="AK162" i="12"/>
  <c r="AJ162" i="12"/>
  <c r="AI162" i="12"/>
  <c r="AH162" i="12"/>
  <c r="AG162" i="12"/>
  <c r="AF162" i="12"/>
  <c r="AE162" i="12"/>
  <c r="AD162" i="12"/>
  <c r="AC162" i="12"/>
  <c r="O162" i="12"/>
  <c r="K162" i="12"/>
  <c r="I162" i="12"/>
  <c r="E162" i="12"/>
  <c r="B162" i="12"/>
  <c r="BG161" i="12"/>
  <c r="BE161" i="12"/>
  <c r="BC161" i="12"/>
  <c r="BB161" i="12"/>
  <c r="BA161" i="12"/>
  <c r="AZ161" i="12"/>
  <c r="AY161" i="12"/>
  <c r="AN161" i="12"/>
  <c r="AM161" i="12"/>
  <c r="AL161" i="12"/>
  <c r="AK161" i="12"/>
  <c r="AJ161" i="12"/>
  <c r="AI161" i="12"/>
  <c r="AH161" i="12"/>
  <c r="AG161" i="12"/>
  <c r="AF161" i="12"/>
  <c r="AE161" i="12"/>
  <c r="AD161" i="12"/>
  <c r="AC161" i="12"/>
  <c r="O161" i="12"/>
  <c r="K161" i="12"/>
  <c r="I161" i="12"/>
  <c r="E161" i="12"/>
  <c r="B161" i="12"/>
  <c r="BG160" i="12"/>
  <c r="BE160" i="12"/>
  <c r="BC160" i="12"/>
  <c r="BB160" i="12"/>
  <c r="BA160" i="12"/>
  <c r="AZ160" i="12"/>
  <c r="AY160" i="12"/>
  <c r="AN160" i="12"/>
  <c r="AM160" i="12"/>
  <c r="AL160" i="12"/>
  <c r="AK160" i="12"/>
  <c r="AJ160" i="12"/>
  <c r="AI160" i="12"/>
  <c r="AH160" i="12"/>
  <c r="AG160" i="12"/>
  <c r="AF160" i="12"/>
  <c r="AE160" i="12"/>
  <c r="AD160" i="12"/>
  <c r="AC160" i="12"/>
  <c r="O160" i="12"/>
  <c r="K160" i="12"/>
  <c r="I160" i="12"/>
  <c r="E160" i="12"/>
  <c r="B160" i="12"/>
  <c r="BG159" i="12"/>
  <c r="BE159" i="12"/>
  <c r="BC159" i="12"/>
  <c r="BB159" i="12"/>
  <c r="BA159" i="12"/>
  <c r="AZ159" i="12"/>
  <c r="AY159" i="12"/>
  <c r="AN159" i="12"/>
  <c r="AM159" i="12"/>
  <c r="AL159" i="12"/>
  <c r="AK159" i="12"/>
  <c r="AJ159" i="12"/>
  <c r="AI159" i="12"/>
  <c r="AH159" i="12"/>
  <c r="AG159" i="12"/>
  <c r="AF159" i="12"/>
  <c r="AE159" i="12"/>
  <c r="AD159" i="12"/>
  <c r="AC159" i="12"/>
  <c r="O159" i="12"/>
  <c r="K159" i="12"/>
  <c r="I159" i="12"/>
  <c r="E159" i="12"/>
  <c r="B159" i="12"/>
  <c r="BG158" i="12"/>
  <c r="BE158" i="12"/>
  <c r="BC158" i="12"/>
  <c r="BB158" i="12"/>
  <c r="BA158" i="12"/>
  <c r="AZ158" i="12"/>
  <c r="AY158" i="12"/>
  <c r="AN158" i="12"/>
  <c r="AM158" i="12"/>
  <c r="AL158" i="12"/>
  <c r="AK158" i="12"/>
  <c r="AJ158" i="12"/>
  <c r="AI158" i="12"/>
  <c r="AH158" i="12"/>
  <c r="AG158" i="12"/>
  <c r="AF158" i="12"/>
  <c r="AE158" i="12"/>
  <c r="AD158" i="12"/>
  <c r="AC158" i="12"/>
  <c r="O158" i="12"/>
  <c r="K158" i="12"/>
  <c r="I158" i="12"/>
  <c r="E158" i="12"/>
  <c r="B158" i="12"/>
  <c r="BG157" i="12"/>
  <c r="BE157" i="12"/>
  <c r="BC157" i="12"/>
  <c r="BB157" i="12"/>
  <c r="BA157" i="12"/>
  <c r="AZ157" i="12"/>
  <c r="AY157" i="12"/>
  <c r="AN157" i="12"/>
  <c r="AM157" i="12"/>
  <c r="AL157" i="12"/>
  <c r="AK157" i="12"/>
  <c r="AJ157" i="12"/>
  <c r="AI157" i="12"/>
  <c r="AH157" i="12"/>
  <c r="AG157" i="12"/>
  <c r="AF157" i="12"/>
  <c r="AE157" i="12"/>
  <c r="AD157" i="12"/>
  <c r="AC157" i="12"/>
  <c r="O157" i="12"/>
  <c r="K157" i="12"/>
  <c r="I157" i="12"/>
  <c r="E157" i="12"/>
  <c r="B157" i="12"/>
  <c r="BG154" i="12"/>
  <c r="BE154" i="12"/>
  <c r="BC154" i="12"/>
  <c r="BB154" i="12"/>
  <c r="BA154" i="12"/>
  <c r="AZ154" i="12"/>
  <c r="AY154" i="12"/>
  <c r="AN154" i="12"/>
  <c r="AM154" i="12"/>
  <c r="AL154" i="12"/>
  <c r="AK154" i="12"/>
  <c r="AJ154" i="12"/>
  <c r="AI154" i="12"/>
  <c r="AH154" i="12"/>
  <c r="AG154" i="12"/>
  <c r="AF154" i="12"/>
  <c r="AE154" i="12"/>
  <c r="AD154" i="12"/>
  <c r="AC154" i="12"/>
  <c r="O154" i="12"/>
  <c r="K154" i="12"/>
  <c r="I154" i="12"/>
  <c r="E154" i="12"/>
  <c r="B154" i="12"/>
  <c r="BF118" i="12"/>
  <c r="AR118" i="12"/>
  <c r="AQ118" i="12"/>
  <c r="AA118" i="12"/>
  <c r="Z118" i="12"/>
  <c r="V118" i="12"/>
  <c r="U118" i="12"/>
  <c r="T118" i="12"/>
  <c r="S118" i="12"/>
  <c r="R118" i="12"/>
  <c r="M118" i="12"/>
  <c r="J118" i="12" s="1"/>
  <c r="BF83" i="12"/>
  <c r="AR83" i="12"/>
  <c r="AQ83" i="12"/>
  <c r="AA83" i="12"/>
  <c r="V83" i="12"/>
  <c r="U83" i="12"/>
  <c r="T83" i="12"/>
  <c r="S83" i="12"/>
  <c r="R83" i="12"/>
  <c r="M83" i="12"/>
  <c r="Z83" i="12" s="1"/>
  <c r="J83" i="12"/>
  <c r="BF30" i="12"/>
  <c r="AR30" i="12"/>
  <c r="AS30" i="12" s="1"/>
  <c r="AQ30" i="12"/>
  <c r="AA30" i="12"/>
  <c r="V30" i="12"/>
  <c r="U30" i="12"/>
  <c r="X30" i="12" s="1"/>
  <c r="T30" i="12"/>
  <c r="S30" i="12"/>
  <c r="R30" i="12"/>
  <c r="M30" i="12"/>
  <c r="Z30" i="12" s="1"/>
  <c r="J30" i="12"/>
  <c r="BF127" i="12"/>
  <c r="AR127" i="12"/>
  <c r="AQ127" i="12"/>
  <c r="AA127" i="12"/>
  <c r="V127" i="12"/>
  <c r="U127" i="12"/>
  <c r="W127" i="12" s="1"/>
  <c r="T127" i="12"/>
  <c r="S127" i="12"/>
  <c r="R127" i="12"/>
  <c r="M127" i="12"/>
  <c r="Z127" i="12" s="1"/>
  <c r="BF52" i="12"/>
  <c r="AR52" i="12"/>
  <c r="AQ52" i="12"/>
  <c r="AA52" i="12"/>
  <c r="V52" i="12"/>
  <c r="U52" i="12"/>
  <c r="X52" i="12" s="1"/>
  <c r="T52" i="12"/>
  <c r="S52" i="12"/>
  <c r="R52" i="12"/>
  <c r="M52" i="12"/>
  <c r="Z52" i="12" s="1"/>
  <c r="BF25" i="12"/>
  <c r="AR25" i="12"/>
  <c r="AQ25" i="12"/>
  <c r="AA25" i="12"/>
  <c r="Z25" i="12"/>
  <c r="V25" i="12"/>
  <c r="U25" i="12"/>
  <c r="T25" i="12"/>
  <c r="S25" i="12"/>
  <c r="R25" i="12"/>
  <c r="M25" i="12"/>
  <c r="J25" i="12" s="1"/>
  <c r="BF63" i="12"/>
  <c r="AR63" i="12"/>
  <c r="AS63" i="12" s="1"/>
  <c r="AQ63" i="12"/>
  <c r="AA63" i="12"/>
  <c r="V63" i="12"/>
  <c r="U63" i="12"/>
  <c r="T63" i="12"/>
  <c r="S63" i="12"/>
  <c r="R63" i="12"/>
  <c r="M63" i="12"/>
  <c r="Z63" i="12" s="1"/>
  <c r="BF62" i="12"/>
  <c r="AR62" i="12"/>
  <c r="AS62" i="12" s="1"/>
  <c r="AT62" i="12" s="1"/>
  <c r="AU62" i="12" s="1"/>
  <c r="AV62" i="12" s="1"/>
  <c r="AQ62" i="12"/>
  <c r="AA62" i="12"/>
  <c r="V62" i="12"/>
  <c r="U62" i="12"/>
  <c r="T62" i="12"/>
  <c r="S62" i="12"/>
  <c r="R62" i="12"/>
  <c r="M62" i="12"/>
  <c r="Z62" i="12" s="1"/>
  <c r="BF49" i="12"/>
  <c r="AR49" i="12"/>
  <c r="AS49" i="12" s="1"/>
  <c r="AT49" i="12" s="1"/>
  <c r="AU49" i="12" s="1"/>
  <c r="AV49" i="12" s="1"/>
  <c r="AW49" i="12" s="1"/>
  <c r="AX49" i="12" s="1"/>
  <c r="AQ49" i="12"/>
  <c r="AA49" i="12"/>
  <c r="V49" i="12"/>
  <c r="U49" i="12"/>
  <c r="T49" i="12"/>
  <c r="S49" i="12"/>
  <c r="R49" i="12"/>
  <c r="M49" i="12"/>
  <c r="Z49" i="12" s="1"/>
  <c r="BF38" i="12"/>
  <c r="AR38" i="12"/>
  <c r="AQ38" i="12"/>
  <c r="AA38" i="12"/>
  <c r="V38" i="12"/>
  <c r="U38" i="12"/>
  <c r="X38" i="12" s="1"/>
  <c r="T38" i="12"/>
  <c r="S38" i="12"/>
  <c r="R38" i="12"/>
  <c r="M38" i="12"/>
  <c r="Z38" i="12" s="1"/>
  <c r="BF12" i="12"/>
  <c r="AR12" i="12"/>
  <c r="AS12" i="12" s="1"/>
  <c r="AT12" i="12" s="1"/>
  <c r="AU12" i="12" s="1"/>
  <c r="AV12" i="12" s="1"/>
  <c r="AQ12" i="12"/>
  <c r="AA12" i="12"/>
  <c r="V12" i="12"/>
  <c r="U12" i="12"/>
  <c r="W12" i="12" s="1"/>
  <c r="T12" i="12"/>
  <c r="S12" i="12"/>
  <c r="R12" i="12"/>
  <c r="M12" i="12"/>
  <c r="J12" i="12" s="1"/>
  <c r="BF152" i="12"/>
  <c r="AR152" i="12"/>
  <c r="AS152" i="12" s="1"/>
  <c r="AT152" i="12" s="1"/>
  <c r="AU152" i="12" s="1"/>
  <c r="AV152" i="12" s="1"/>
  <c r="AQ152" i="12"/>
  <c r="AA152" i="12"/>
  <c r="V152" i="12"/>
  <c r="U152" i="12"/>
  <c r="T152" i="12"/>
  <c r="S152" i="12"/>
  <c r="R152" i="12"/>
  <c r="M152" i="12"/>
  <c r="Z152" i="12" s="1"/>
  <c r="J152" i="12"/>
  <c r="BF126" i="12"/>
  <c r="AR126" i="12"/>
  <c r="AS126" i="12" s="1"/>
  <c r="AT126" i="12" s="1"/>
  <c r="AU126" i="12" s="1"/>
  <c r="AV126" i="12" s="1"/>
  <c r="AQ126" i="12"/>
  <c r="AA126" i="12"/>
  <c r="Z126" i="12"/>
  <c r="V126" i="12"/>
  <c r="U126" i="12"/>
  <c r="X126" i="12" s="1"/>
  <c r="T126" i="12"/>
  <c r="S126" i="12"/>
  <c r="R126" i="12"/>
  <c r="M126" i="12"/>
  <c r="J126" i="12"/>
  <c r="AP126" i="12" s="1"/>
  <c r="BF117" i="12"/>
  <c r="AR117" i="12"/>
  <c r="AQ117" i="12"/>
  <c r="AA117" i="12"/>
  <c r="V117" i="12"/>
  <c r="U117" i="12"/>
  <c r="X117" i="12" s="1"/>
  <c r="T117" i="12"/>
  <c r="S117" i="12"/>
  <c r="R117" i="12"/>
  <c r="M117" i="12"/>
  <c r="BF109" i="12"/>
  <c r="AR109" i="12"/>
  <c r="AQ109" i="12"/>
  <c r="AA109" i="12"/>
  <c r="V109" i="12"/>
  <c r="U109" i="12"/>
  <c r="X109" i="12" s="1"/>
  <c r="T109" i="12"/>
  <c r="S109" i="12"/>
  <c r="R109" i="12"/>
  <c r="M109" i="12"/>
  <c r="Z109" i="12" s="1"/>
  <c r="BF104" i="12"/>
  <c r="AR104" i="12"/>
  <c r="AQ104" i="12"/>
  <c r="AA104" i="12"/>
  <c r="V104" i="12"/>
  <c r="U104" i="12"/>
  <c r="T104" i="12"/>
  <c r="S104" i="12"/>
  <c r="R104" i="12"/>
  <c r="M104" i="12"/>
  <c r="Z104" i="12" s="1"/>
  <c r="BF59" i="12"/>
  <c r="AR59" i="12"/>
  <c r="AQ59" i="12"/>
  <c r="AA59" i="12"/>
  <c r="V59" i="12"/>
  <c r="U59" i="12"/>
  <c r="T59" i="12"/>
  <c r="S59" i="12"/>
  <c r="R59" i="12"/>
  <c r="M59" i="12"/>
  <c r="Z59" i="12" s="1"/>
  <c r="BF70" i="12"/>
  <c r="AR70" i="12"/>
  <c r="AS70" i="12" s="1"/>
  <c r="AT70" i="12" s="1"/>
  <c r="AU70" i="12" s="1"/>
  <c r="AV70" i="12" s="1"/>
  <c r="AQ70" i="12"/>
  <c r="AA70" i="12"/>
  <c r="V70" i="12"/>
  <c r="U70" i="12"/>
  <c r="T70" i="12"/>
  <c r="S70" i="12"/>
  <c r="R70" i="12"/>
  <c r="M70" i="12"/>
  <c r="Z70" i="12" s="1"/>
  <c r="BF57" i="12"/>
  <c r="AR57" i="12"/>
  <c r="AS57" i="12" s="1"/>
  <c r="AT57" i="12" s="1"/>
  <c r="AU57" i="12" s="1"/>
  <c r="AV57" i="12" s="1"/>
  <c r="AQ57" i="12"/>
  <c r="AA57" i="12"/>
  <c r="V57" i="12"/>
  <c r="U57" i="12"/>
  <c r="X57" i="12" s="1"/>
  <c r="T57" i="12"/>
  <c r="S57" i="12"/>
  <c r="R57" i="12"/>
  <c r="M57" i="12"/>
  <c r="J57" i="12" s="1"/>
  <c r="BF35" i="12"/>
  <c r="AR35" i="12"/>
  <c r="AQ35" i="12"/>
  <c r="AA35" i="12"/>
  <c r="Z35" i="12"/>
  <c r="V35" i="12"/>
  <c r="W35" i="12" s="1"/>
  <c r="U35" i="12"/>
  <c r="T35" i="12"/>
  <c r="S35" i="12"/>
  <c r="R35" i="12"/>
  <c r="M35" i="12"/>
  <c r="J35" i="12"/>
  <c r="BF29" i="12"/>
  <c r="AR29" i="12"/>
  <c r="AQ29" i="12"/>
  <c r="AA29" i="12"/>
  <c r="V29" i="12"/>
  <c r="U29" i="12"/>
  <c r="T29" i="12"/>
  <c r="S29" i="12"/>
  <c r="R29" i="12"/>
  <c r="M29" i="12"/>
  <c r="Z29" i="12" s="1"/>
  <c r="BF108" i="12"/>
  <c r="AR108" i="12"/>
  <c r="AQ108" i="12"/>
  <c r="AA108" i="12"/>
  <c r="V108" i="12"/>
  <c r="U108" i="12"/>
  <c r="T108" i="12"/>
  <c r="S108" i="12"/>
  <c r="R108" i="12"/>
  <c r="M108" i="12"/>
  <c r="Z108" i="12" s="1"/>
  <c r="J108" i="12"/>
  <c r="BF101" i="12"/>
  <c r="AR101" i="12"/>
  <c r="AS101" i="12" s="1"/>
  <c r="AT101" i="12" s="1"/>
  <c r="AU101" i="12" s="1"/>
  <c r="AV101" i="12" s="1"/>
  <c r="AQ101" i="12"/>
  <c r="AA101" i="12"/>
  <c r="V101" i="12"/>
  <c r="U101" i="12"/>
  <c r="T101" i="12"/>
  <c r="S101" i="12"/>
  <c r="R101" i="12"/>
  <c r="M101" i="12"/>
  <c r="Z101" i="12" s="1"/>
  <c r="BF37" i="12"/>
  <c r="AR37" i="12"/>
  <c r="AQ37" i="12"/>
  <c r="AA37" i="12"/>
  <c r="V37" i="12"/>
  <c r="U37" i="12"/>
  <c r="T37" i="12"/>
  <c r="S37" i="12"/>
  <c r="R37" i="12"/>
  <c r="M37" i="12"/>
  <c r="J37" i="12" s="1"/>
  <c r="BF120" i="12"/>
  <c r="AR120" i="12"/>
  <c r="AS120" i="12" s="1"/>
  <c r="AT120" i="12" s="1"/>
  <c r="AU120" i="12" s="1"/>
  <c r="AV120" i="12" s="1"/>
  <c r="AQ120" i="12"/>
  <c r="AA120" i="12"/>
  <c r="V120" i="12"/>
  <c r="U120" i="12"/>
  <c r="X120" i="12" s="1"/>
  <c r="T120" i="12"/>
  <c r="S120" i="12"/>
  <c r="R120" i="12"/>
  <c r="M120" i="12"/>
  <c r="Z120" i="12" s="1"/>
  <c r="J120" i="12"/>
  <c r="BF113" i="12"/>
  <c r="AR113" i="12"/>
  <c r="AS113" i="12" s="1"/>
  <c r="AT113" i="12" s="1"/>
  <c r="AU113" i="12" s="1"/>
  <c r="AV113" i="12" s="1"/>
  <c r="AQ113" i="12"/>
  <c r="AA113" i="12"/>
  <c r="Z113" i="12"/>
  <c r="V113" i="12"/>
  <c r="U113" i="12"/>
  <c r="T113" i="12"/>
  <c r="S113" i="12"/>
  <c r="R113" i="12"/>
  <c r="M113" i="12"/>
  <c r="J113" i="12" s="1"/>
  <c r="BF100" i="12"/>
  <c r="AR100" i="12"/>
  <c r="AQ100" i="12"/>
  <c r="AA100" i="12"/>
  <c r="Z100" i="12"/>
  <c r="V100" i="12"/>
  <c r="U100" i="12"/>
  <c r="T100" i="12"/>
  <c r="S100" i="12"/>
  <c r="R100" i="12"/>
  <c r="M100" i="12"/>
  <c r="J100" i="12" s="1"/>
  <c r="BF86" i="12"/>
  <c r="AR86" i="12"/>
  <c r="AS86" i="12" s="1"/>
  <c r="AT86" i="12" s="1"/>
  <c r="AU86" i="12" s="1"/>
  <c r="AV86" i="12" s="1"/>
  <c r="AQ86" i="12"/>
  <c r="AA86" i="12"/>
  <c r="V86" i="12"/>
  <c r="U86" i="12"/>
  <c r="T86" i="12"/>
  <c r="S86" i="12"/>
  <c r="R86" i="12"/>
  <c r="M86" i="12"/>
  <c r="BF82" i="12"/>
  <c r="AR82" i="12"/>
  <c r="AS82" i="12" s="1"/>
  <c r="AT82" i="12" s="1"/>
  <c r="AU82" i="12" s="1"/>
  <c r="AV82" i="12" s="1"/>
  <c r="AQ82" i="12"/>
  <c r="AA82" i="12"/>
  <c r="V82" i="12"/>
  <c r="U82" i="12"/>
  <c r="X82" i="12" s="1"/>
  <c r="T82" i="12"/>
  <c r="S82" i="12"/>
  <c r="R82" i="12"/>
  <c r="M82" i="12"/>
  <c r="Z82" i="12" s="1"/>
  <c r="BF76" i="12"/>
  <c r="AR76" i="12"/>
  <c r="AQ76" i="12"/>
  <c r="AA76" i="12"/>
  <c r="V76" i="12"/>
  <c r="U76" i="12"/>
  <c r="X76" i="12" s="1"/>
  <c r="T76" i="12"/>
  <c r="S76" i="12"/>
  <c r="R76" i="12"/>
  <c r="M76" i="12"/>
  <c r="Z76" i="12" s="1"/>
  <c r="J76" i="12"/>
  <c r="BF61" i="12"/>
  <c r="AR61" i="12"/>
  <c r="AQ61" i="12"/>
  <c r="AA61" i="12"/>
  <c r="V61" i="12"/>
  <c r="U61" i="12"/>
  <c r="T61" i="12"/>
  <c r="S61" i="12"/>
  <c r="R61" i="12"/>
  <c r="M61" i="12"/>
  <c r="J61" i="12" s="1"/>
  <c r="BF42" i="12"/>
  <c r="AR42" i="12"/>
  <c r="AQ42" i="12"/>
  <c r="AA42" i="12"/>
  <c r="V42" i="12"/>
  <c r="U42" i="12"/>
  <c r="X42" i="12" s="1"/>
  <c r="T42" i="12"/>
  <c r="S42" i="12"/>
  <c r="R42" i="12"/>
  <c r="M42" i="12"/>
  <c r="Z42" i="12" s="1"/>
  <c r="BF11" i="12"/>
  <c r="AR11" i="12"/>
  <c r="AS11" i="12" s="1"/>
  <c r="AQ11" i="12"/>
  <c r="AA11" i="12"/>
  <c r="Z11" i="12"/>
  <c r="V11" i="12"/>
  <c r="U11" i="12"/>
  <c r="X11" i="12" s="1"/>
  <c r="T11" i="12"/>
  <c r="S11" i="12"/>
  <c r="R11" i="12"/>
  <c r="M11" i="12"/>
  <c r="J11" i="12"/>
  <c r="BF147" i="12"/>
  <c r="AR147" i="12"/>
  <c r="AR157" i="12" s="1"/>
  <c r="AQ147" i="12"/>
  <c r="AA147" i="12"/>
  <c r="AA157" i="12" s="1"/>
  <c r="V147" i="12"/>
  <c r="U147" i="12"/>
  <c r="X147" i="12" s="1"/>
  <c r="T147" i="12"/>
  <c r="T157" i="12" s="1"/>
  <c r="S147" i="12"/>
  <c r="R147" i="12"/>
  <c r="M147" i="12"/>
  <c r="BF98" i="12"/>
  <c r="AR98" i="12"/>
  <c r="AS98" i="12" s="1"/>
  <c r="AT98" i="12" s="1"/>
  <c r="AU98" i="12" s="1"/>
  <c r="AV98" i="12" s="1"/>
  <c r="AQ98" i="12"/>
  <c r="AA98" i="12"/>
  <c r="V98" i="12"/>
  <c r="U98" i="12"/>
  <c r="X98" i="12" s="1"/>
  <c r="T98" i="12"/>
  <c r="S98" i="12"/>
  <c r="R98" i="12"/>
  <c r="M98" i="12"/>
  <c r="Z98" i="12" s="1"/>
  <c r="BF60" i="12"/>
  <c r="AR60" i="12"/>
  <c r="AQ60" i="12"/>
  <c r="AA60" i="12"/>
  <c r="V60" i="12"/>
  <c r="U60" i="12"/>
  <c r="T60" i="12"/>
  <c r="S60" i="12"/>
  <c r="R60" i="12"/>
  <c r="M60" i="12"/>
  <c r="Z60" i="12" s="1"/>
  <c r="BF32" i="12"/>
  <c r="AR32" i="12"/>
  <c r="AQ32" i="12"/>
  <c r="AA32" i="12"/>
  <c r="X32" i="12"/>
  <c r="V32" i="12"/>
  <c r="U32" i="12"/>
  <c r="T32" i="12"/>
  <c r="S32" i="12"/>
  <c r="R32" i="12"/>
  <c r="M32" i="12"/>
  <c r="Z32" i="12" s="1"/>
  <c r="BF31" i="12"/>
  <c r="AR31" i="12"/>
  <c r="AS31" i="12" s="1"/>
  <c r="AQ31" i="12"/>
  <c r="AA31" i="12"/>
  <c r="V31" i="12"/>
  <c r="U31" i="12"/>
  <c r="X31" i="12" s="1"/>
  <c r="T31" i="12"/>
  <c r="S31" i="12"/>
  <c r="R31" i="12"/>
  <c r="M31" i="12"/>
  <c r="Z31" i="12" s="1"/>
  <c r="BF28" i="12"/>
  <c r="AR28" i="12"/>
  <c r="AS28" i="12" s="1"/>
  <c r="AT28" i="12" s="1"/>
  <c r="AU28" i="12" s="1"/>
  <c r="AV28" i="12" s="1"/>
  <c r="AW28" i="12" s="1"/>
  <c r="AX28" i="12" s="1"/>
  <c r="AQ28" i="12"/>
  <c r="AA28" i="12"/>
  <c r="V28" i="12"/>
  <c r="U28" i="12"/>
  <c r="T28" i="12"/>
  <c r="S28" i="12"/>
  <c r="R28" i="12"/>
  <c r="M28" i="12"/>
  <c r="Z28" i="12" s="1"/>
  <c r="BF20" i="12"/>
  <c r="AR20" i="12"/>
  <c r="AQ20" i="12"/>
  <c r="AA20" i="12"/>
  <c r="V20" i="12"/>
  <c r="U20" i="12"/>
  <c r="T20" i="12"/>
  <c r="S20" i="12"/>
  <c r="R20" i="12"/>
  <c r="M20" i="12"/>
  <c r="BF18" i="12"/>
  <c r="AR18" i="12"/>
  <c r="AS18" i="12" s="1"/>
  <c r="AT18" i="12" s="1"/>
  <c r="AU18" i="12" s="1"/>
  <c r="AV18" i="12" s="1"/>
  <c r="AQ18" i="12"/>
  <c r="AA18" i="12"/>
  <c r="V18" i="12"/>
  <c r="U18" i="12"/>
  <c r="T18" i="12"/>
  <c r="S18" i="12"/>
  <c r="R18" i="12"/>
  <c r="M18" i="12"/>
  <c r="Z18" i="12" s="1"/>
  <c r="BF13" i="12"/>
  <c r="AR13" i="12"/>
  <c r="AS13" i="12" s="1"/>
  <c r="AT13" i="12" s="1"/>
  <c r="AU13" i="12" s="1"/>
  <c r="AV13" i="12" s="1"/>
  <c r="AQ13" i="12"/>
  <c r="AA13" i="12"/>
  <c r="V13" i="12"/>
  <c r="U13" i="12"/>
  <c r="T13" i="12"/>
  <c r="S13" i="12"/>
  <c r="R13" i="12"/>
  <c r="M13" i="12"/>
  <c r="Z13" i="12" s="1"/>
  <c r="J13" i="12"/>
  <c r="BF150" i="12"/>
  <c r="AR150" i="12"/>
  <c r="AS150" i="12" s="1"/>
  <c r="AT150" i="12" s="1"/>
  <c r="AU150" i="12" s="1"/>
  <c r="AV150" i="12" s="1"/>
  <c r="AQ150" i="12"/>
  <c r="AA150" i="12"/>
  <c r="V150" i="12"/>
  <c r="U150" i="12"/>
  <c r="X150" i="12" s="1"/>
  <c r="T150" i="12"/>
  <c r="S150" i="12"/>
  <c r="R150" i="12"/>
  <c r="M150" i="12"/>
  <c r="Z150" i="12" s="1"/>
  <c r="BF149" i="12"/>
  <c r="AR149" i="12"/>
  <c r="AQ149" i="12"/>
  <c r="AA149" i="12"/>
  <c r="V149" i="12"/>
  <c r="U149" i="12"/>
  <c r="X149" i="12" s="1"/>
  <c r="T149" i="12"/>
  <c r="S149" i="12"/>
  <c r="R149" i="12"/>
  <c r="M149" i="12"/>
  <c r="Z149" i="12" s="1"/>
  <c r="BF144" i="12"/>
  <c r="AR144" i="12"/>
  <c r="AQ144" i="12"/>
  <c r="AA144" i="12"/>
  <c r="V144" i="12"/>
  <c r="U144" i="12"/>
  <c r="X144" i="12" s="1"/>
  <c r="T144" i="12"/>
  <c r="S144" i="12"/>
  <c r="R144" i="12"/>
  <c r="M144" i="12"/>
  <c r="BF139" i="12"/>
  <c r="AR139" i="12"/>
  <c r="AQ139" i="12"/>
  <c r="AA139" i="12"/>
  <c r="V139" i="12"/>
  <c r="U139" i="12"/>
  <c r="W139" i="12" s="1"/>
  <c r="T139" i="12"/>
  <c r="S139" i="12"/>
  <c r="R139" i="12"/>
  <c r="M139" i="12"/>
  <c r="J139" i="12" s="1"/>
  <c r="BF132" i="12"/>
  <c r="AR132" i="12"/>
  <c r="AS132" i="12" s="1"/>
  <c r="AT132" i="12" s="1"/>
  <c r="AU132" i="12" s="1"/>
  <c r="AV132" i="12" s="1"/>
  <c r="AQ132" i="12"/>
  <c r="AA132" i="12"/>
  <c r="V132" i="12"/>
  <c r="U132" i="12"/>
  <c r="T132" i="12"/>
  <c r="S132" i="12"/>
  <c r="R132" i="12"/>
  <c r="M132" i="12"/>
  <c r="J132" i="12" s="1"/>
  <c r="BF121" i="12"/>
  <c r="AR121" i="12"/>
  <c r="AS121" i="12" s="1"/>
  <c r="AT121" i="12" s="1"/>
  <c r="AU121" i="12" s="1"/>
  <c r="AV121" i="12" s="1"/>
  <c r="AQ121" i="12"/>
  <c r="AA121" i="12"/>
  <c r="V121" i="12"/>
  <c r="U121" i="12"/>
  <c r="T121" i="12"/>
  <c r="S121" i="12"/>
  <c r="R121" i="12"/>
  <c r="M121" i="12"/>
  <c r="Z121" i="12" s="1"/>
  <c r="BF116" i="12"/>
  <c r="AR116" i="12"/>
  <c r="AS116" i="12" s="1"/>
  <c r="AT116" i="12" s="1"/>
  <c r="AU116" i="12" s="1"/>
  <c r="AV116" i="12" s="1"/>
  <c r="AQ116" i="12"/>
  <c r="AA116" i="12"/>
  <c r="Z116" i="12"/>
  <c r="V116" i="12"/>
  <c r="U116" i="12"/>
  <c r="X116" i="12" s="1"/>
  <c r="T116" i="12"/>
  <c r="S116" i="12"/>
  <c r="R116" i="12"/>
  <c r="M116" i="12"/>
  <c r="J116" i="12"/>
  <c r="BF106" i="12"/>
  <c r="AR106" i="12"/>
  <c r="AS106" i="12" s="1"/>
  <c r="AT106" i="12" s="1"/>
  <c r="AU106" i="12" s="1"/>
  <c r="AV106" i="12" s="1"/>
  <c r="AQ106" i="12"/>
  <c r="AA106" i="12"/>
  <c r="V106" i="12"/>
  <c r="U106" i="12"/>
  <c r="X106" i="12" s="1"/>
  <c r="T106" i="12"/>
  <c r="S106" i="12"/>
  <c r="R106" i="12"/>
  <c r="M106" i="12"/>
  <c r="Z106" i="12" s="1"/>
  <c r="BF84" i="12"/>
  <c r="AR84" i="12"/>
  <c r="AQ84" i="12"/>
  <c r="AA84" i="12"/>
  <c r="V84" i="12"/>
  <c r="U84" i="12"/>
  <c r="T84" i="12"/>
  <c r="S84" i="12"/>
  <c r="R84" i="12"/>
  <c r="M84" i="12"/>
  <c r="Z84" i="12" s="1"/>
  <c r="J84" i="12"/>
  <c r="BF36" i="12"/>
  <c r="AR36" i="12"/>
  <c r="AS36" i="12" s="1"/>
  <c r="AT36" i="12" s="1"/>
  <c r="AU36" i="12" s="1"/>
  <c r="AV36" i="12" s="1"/>
  <c r="AQ36" i="12"/>
  <c r="AA36" i="12"/>
  <c r="V36" i="12"/>
  <c r="U36" i="12"/>
  <c r="AP36" i="12" s="1"/>
  <c r="T36" i="12"/>
  <c r="S36" i="12"/>
  <c r="R36" i="12"/>
  <c r="M36" i="12"/>
  <c r="J36" i="12" s="1"/>
  <c r="BF26" i="12"/>
  <c r="AR26" i="12"/>
  <c r="AQ26" i="12"/>
  <c r="AA26" i="12"/>
  <c r="AA164" i="12" s="1"/>
  <c r="V26" i="12"/>
  <c r="U26" i="12"/>
  <c r="AP26" i="12" s="1"/>
  <c r="T26" i="12"/>
  <c r="S26" i="12"/>
  <c r="R26" i="12"/>
  <c r="M26" i="12"/>
  <c r="Z26" i="12" s="1"/>
  <c r="J26" i="12"/>
  <c r="BF16" i="12"/>
  <c r="AR16" i="12"/>
  <c r="AS16" i="12" s="1"/>
  <c r="AT16" i="12" s="1"/>
  <c r="AQ16" i="12"/>
  <c r="AA16" i="12"/>
  <c r="V16" i="12"/>
  <c r="U16" i="12"/>
  <c r="T16" i="12"/>
  <c r="S16" i="12"/>
  <c r="R16" i="12"/>
  <c r="M16" i="12"/>
  <c r="Z16" i="12" s="1"/>
  <c r="BF15" i="12"/>
  <c r="AR15" i="12"/>
  <c r="AQ15" i="12"/>
  <c r="AA15" i="12"/>
  <c r="V15" i="12"/>
  <c r="U15" i="12"/>
  <c r="X15" i="12" s="1"/>
  <c r="T15" i="12"/>
  <c r="S15" i="12"/>
  <c r="R15" i="12"/>
  <c r="M15" i="12"/>
  <c r="Z15" i="12" s="1"/>
  <c r="J15" i="12"/>
  <c r="BF90" i="12"/>
  <c r="AR90" i="12"/>
  <c r="AQ90" i="12"/>
  <c r="AA90" i="12"/>
  <c r="V90" i="12"/>
  <c r="U90" i="12"/>
  <c r="T90" i="12"/>
  <c r="S90" i="12"/>
  <c r="R90" i="12"/>
  <c r="M90" i="12"/>
  <c r="Z90" i="12" s="1"/>
  <c r="BF64" i="12"/>
  <c r="AR64" i="12"/>
  <c r="AS64" i="12" s="1"/>
  <c r="AT64" i="12" s="1"/>
  <c r="AU64" i="12" s="1"/>
  <c r="AV64" i="12" s="1"/>
  <c r="AQ64" i="12"/>
  <c r="AA64" i="12"/>
  <c r="V64" i="12"/>
  <c r="U64" i="12"/>
  <c r="T64" i="12"/>
  <c r="S64" i="12"/>
  <c r="R64" i="12"/>
  <c r="M64" i="12"/>
  <c r="Z64" i="12" s="1"/>
  <c r="BF53" i="12"/>
  <c r="AR53" i="12"/>
  <c r="AS53" i="12" s="1"/>
  <c r="AT53" i="12" s="1"/>
  <c r="AU53" i="12" s="1"/>
  <c r="AV53" i="12" s="1"/>
  <c r="AQ53" i="12"/>
  <c r="AA53" i="12"/>
  <c r="V53" i="12"/>
  <c r="U53" i="12"/>
  <c r="T53" i="12"/>
  <c r="S53" i="12"/>
  <c r="R53" i="12"/>
  <c r="M53" i="12"/>
  <c r="Z53" i="12" s="1"/>
  <c r="BF34" i="12"/>
  <c r="AR34" i="12"/>
  <c r="AS34" i="12" s="1"/>
  <c r="AQ34" i="12"/>
  <c r="AA34" i="12"/>
  <c r="V34" i="12"/>
  <c r="U34" i="12"/>
  <c r="T34" i="12"/>
  <c r="S34" i="12"/>
  <c r="R34" i="12"/>
  <c r="M34" i="12"/>
  <c r="BF146" i="12"/>
  <c r="AR146" i="12"/>
  <c r="AS146" i="12" s="1"/>
  <c r="AT146" i="12" s="1"/>
  <c r="AU146" i="12" s="1"/>
  <c r="AV146" i="12" s="1"/>
  <c r="AQ146" i="12"/>
  <c r="AA146" i="12"/>
  <c r="V146" i="12"/>
  <c r="U146" i="12"/>
  <c r="T146" i="12"/>
  <c r="S146" i="12"/>
  <c r="R146" i="12"/>
  <c r="M146" i="12"/>
  <c r="Z146" i="12" s="1"/>
  <c r="BF124" i="12"/>
  <c r="AR124" i="12"/>
  <c r="AS124" i="12" s="1"/>
  <c r="AT124" i="12" s="1"/>
  <c r="AU124" i="12" s="1"/>
  <c r="AV124" i="12" s="1"/>
  <c r="AQ124" i="12"/>
  <c r="AA124" i="12"/>
  <c r="Z124" i="12"/>
  <c r="V124" i="12"/>
  <c r="U124" i="12"/>
  <c r="T124" i="12"/>
  <c r="S124" i="12"/>
  <c r="R124" i="12"/>
  <c r="M124" i="12"/>
  <c r="J124" i="12"/>
  <c r="BF69" i="12"/>
  <c r="AR69" i="12"/>
  <c r="AS69" i="12" s="1"/>
  <c r="AQ69" i="12"/>
  <c r="AA69" i="12"/>
  <c r="V69" i="12"/>
  <c r="U69" i="12"/>
  <c r="X69" i="12" s="1"/>
  <c r="T69" i="12"/>
  <c r="S69" i="12"/>
  <c r="R69" i="12"/>
  <c r="M69" i="12"/>
  <c r="Z69" i="12" s="1"/>
  <c r="BF43" i="12"/>
  <c r="AR43" i="12"/>
  <c r="AQ43" i="12"/>
  <c r="AA43" i="12"/>
  <c r="Z43" i="12"/>
  <c r="V43" i="12"/>
  <c r="U43" i="12"/>
  <c r="T43" i="12"/>
  <c r="S43" i="12"/>
  <c r="R43" i="12"/>
  <c r="M43" i="12"/>
  <c r="J43" i="12" s="1"/>
  <c r="BF135" i="12"/>
  <c r="AR135" i="12"/>
  <c r="AQ135" i="12"/>
  <c r="AA135" i="12"/>
  <c r="V135" i="12"/>
  <c r="U135" i="12"/>
  <c r="T135" i="12"/>
  <c r="S135" i="12"/>
  <c r="R135" i="12"/>
  <c r="M135" i="12"/>
  <c r="J135" i="12" s="1"/>
  <c r="BF102" i="12"/>
  <c r="AR102" i="12"/>
  <c r="AQ102" i="12"/>
  <c r="AA102" i="12"/>
  <c r="V102" i="12"/>
  <c r="U102" i="12"/>
  <c r="T102" i="12"/>
  <c r="S102" i="12"/>
  <c r="R102" i="12"/>
  <c r="M102" i="12"/>
  <c r="Z102" i="12" s="1"/>
  <c r="BF78" i="12"/>
  <c r="AR78" i="12"/>
  <c r="AQ78" i="12"/>
  <c r="AA78" i="12"/>
  <c r="V78" i="12"/>
  <c r="U78" i="12"/>
  <c r="T78" i="12"/>
  <c r="S78" i="12"/>
  <c r="R78" i="12"/>
  <c r="M78" i="12"/>
  <c r="J78" i="12" s="1"/>
  <c r="BF65" i="12"/>
  <c r="AR65" i="12"/>
  <c r="AQ65" i="12"/>
  <c r="AA65" i="12"/>
  <c r="Z65" i="12"/>
  <c r="V65" i="12"/>
  <c r="U65" i="12"/>
  <c r="X65" i="12" s="1"/>
  <c r="T65" i="12"/>
  <c r="S65" i="12"/>
  <c r="R65" i="12"/>
  <c r="M65" i="12"/>
  <c r="J65" i="12" s="1"/>
  <c r="BF58" i="12"/>
  <c r="AR58" i="12"/>
  <c r="AS58" i="12" s="1"/>
  <c r="AT58" i="12" s="1"/>
  <c r="AU58" i="12" s="1"/>
  <c r="AV58" i="12" s="1"/>
  <c r="AQ58" i="12"/>
  <c r="AA58" i="12"/>
  <c r="V58" i="12"/>
  <c r="U58" i="12"/>
  <c r="T58" i="12"/>
  <c r="S58" i="12"/>
  <c r="R58" i="12"/>
  <c r="M58" i="12"/>
  <c r="Z58" i="12" s="1"/>
  <c r="BF141" i="12"/>
  <c r="AR141" i="12"/>
  <c r="AS141" i="12" s="1"/>
  <c r="AT141" i="12" s="1"/>
  <c r="AU141" i="12" s="1"/>
  <c r="AV141" i="12" s="1"/>
  <c r="AQ141" i="12"/>
  <c r="AA141" i="12"/>
  <c r="Z141" i="12"/>
  <c r="V141" i="12"/>
  <c r="U141" i="12"/>
  <c r="W141" i="12" s="1"/>
  <c r="T141" i="12"/>
  <c r="S141" i="12"/>
  <c r="R141" i="12"/>
  <c r="M141" i="12"/>
  <c r="J141" i="12" s="1"/>
  <c r="BF130" i="12"/>
  <c r="AR130" i="12"/>
  <c r="AQ130" i="12"/>
  <c r="AA130" i="12"/>
  <c r="V130" i="12"/>
  <c r="U130" i="12"/>
  <c r="X130" i="12" s="1"/>
  <c r="T130" i="12"/>
  <c r="S130" i="12"/>
  <c r="R130" i="12"/>
  <c r="M130" i="12"/>
  <c r="BF91" i="12"/>
  <c r="AR91" i="12"/>
  <c r="AQ91" i="12"/>
  <c r="AA91" i="12"/>
  <c r="V91" i="12"/>
  <c r="U91" i="12"/>
  <c r="X91" i="12" s="1"/>
  <c r="T91" i="12"/>
  <c r="S91" i="12"/>
  <c r="R91" i="12"/>
  <c r="M91" i="12"/>
  <c r="Z91" i="12" s="1"/>
  <c r="BF55" i="12"/>
  <c r="AR55" i="12"/>
  <c r="AQ55" i="12"/>
  <c r="AA55" i="12"/>
  <c r="V55" i="12"/>
  <c r="U55" i="12"/>
  <c r="T55" i="12"/>
  <c r="S55" i="12"/>
  <c r="R55" i="12"/>
  <c r="M55" i="12"/>
  <c r="Z55" i="12" s="1"/>
  <c r="J55" i="12"/>
  <c r="BF50" i="12"/>
  <c r="AR50" i="12"/>
  <c r="AS50" i="12" s="1"/>
  <c r="AT50" i="12" s="1"/>
  <c r="AU50" i="12" s="1"/>
  <c r="AV50" i="12" s="1"/>
  <c r="AW50" i="12" s="1"/>
  <c r="AX50" i="12" s="1"/>
  <c r="AQ50" i="12"/>
  <c r="AA50" i="12"/>
  <c r="V50" i="12"/>
  <c r="U50" i="12"/>
  <c r="X50" i="12" s="1"/>
  <c r="T50" i="12"/>
  <c r="S50" i="12"/>
  <c r="R50" i="12"/>
  <c r="M50" i="12"/>
  <c r="Z50" i="12" s="1"/>
  <c r="J50" i="12"/>
  <c r="BF47" i="12"/>
  <c r="AR47" i="12"/>
  <c r="AS47" i="12" s="1"/>
  <c r="AQ47" i="12"/>
  <c r="AA47" i="12"/>
  <c r="V47" i="12"/>
  <c r="U47" i="12"/>
  <c r="T47" i="12"/>
  <c r="S47" i="12"/>
  <c r="R47" i="12"/>
  <c r="M47" i="12"/>
  <c r="Z47" i="12" s="1"/>
  <c r="BF143" i="12"/>
  <c r="AR143" i="12"/>
  <c r="AS143" i="12" s="1"/>
  <c r="AT143" i="12" s="1"/>
  <c r="AU143" i="12" s="1"/>
  <c r="AV143" i="12" s="1"/>
  <c r="AQ143" i="12"/>
  <c r="AA143" i="12"/>
  <c r="V143" i="12"/>
  <c r="U143" i="12"/>
  <c r="T143" i="12"/>
  <c r="S143" i="12"/>
  <c r="R143" i="12"/>
  <c r="M143" i="12"/>
  <c r="Z143" i="12" s="1"/>
  <c r="J143" i="12"/>
  <c r="BF140" i="12"/>
  <c r="AR140" i="12"/>
  <c r="AS140" i="12" s="1"/>
  <c r="AT140" i="12" s="1"/>
  <c r="AQ140" i="12"/>
  <c r="AA140" i="12"/>
  <c r="V140" i="12"/>
  <c r="U140" i="12"/>
  <c r="T140" i="12"/>
  <c r="S140" i="12"/>
  <c r="R140" i="12"/>
  <c r="M140" i="12"/>
  <c r="J140" i="12" s="1"/>
  <c r="BF136" i="12"/>
  <c r="AR136" i="12"/>
  <c r="AQ136" i="12"/>
  <c r="AA136" i="12"/>
  <c r="V136" i="12"/>
  <c r="U136" i="12"/>
  <c r="W136" i="12" s="1"/>
  <c r="T136" i="12"/>
  <c r="S136" i="12"/>
  <c r="R136" i="12"/>
  <c r="M136" i="12"/>
  <c r="BF96" i="12"/>
  <c r="AR96" i="12"/>
  <c r="AQ96" i="12"/>
  <c r="AA96" i="12"/>
  <c r="V96" i="12"/>
  <c r="U96" i="12"/>
  <c r="T96" i="12"/>
  <c r="S96" i="12"/>
  <c r="R96" i="12"/>
  <c r="M96" i="12"/>
  <c r="J96" i="12" s="1"/>
  <c r="BF27" i="12"/>
  <c r="AR27" i="12"/>
  <c r="AQ27" i="12"/>
  <c r="AA27" i="12"/>
  <c r="V27" i="12"/>
  <c r="U27" i="12"/>
  <c r="X27" i="12" s="1"/>
  <c r="T27" i="12"/>
  <c r="S27" i="12"/>
  <c r="R27" i="12"/>
  <c r="M27" i="12"/>
  <c r="Z27" i="12" s="1"/>
  <c r="J27" i="12"/>
  <c r="BF23" i="12"/>
  <c r="AR23" i="12"/>
  <c r="AS23" i="12" s="1"/>
  <c r="AT23" i="12" s="1"/>
  <c r="AU23" i="12" s="1"/>
  <c r="AV23" i="12" s="1"/>
  <c r="AQ23" i="12"/>
  <c r="AA23" i="12"/>
  <c r="Z23" i="12"/>
  <c r="V23" i="12"/>
  <c r="U23" i="12"/>
  <c r="X23" i="12" s="1"/>
  <c r="T23" i="12"/>
  <c r="S23" i="12"/>
  <c r="R23" i="12"/>
  <c r="M23" i="12"/>
  <c r="J23" i="12"/>
  <c r="BF17" i="12"/>
  <c r="AR17" i="12"/>
  <c r="AS17" i="12" s="1"/>
  <c r="AT17" i="12" s="1"/>
  <c r="AU17" i="12" s="1"/>
  <c r="AV17" i="12" s="1"/>
  <c r="AQ17" i="12"/>
  <c r="AA17" i="12"/>
  <c r="V17" i="12"/>
  <c r="U17" i="12"/>
  <c r="X17" i="12" s="1"/>
  <c r="T17" i="12"/>
  <c r="S17" i="12"/>
  <c r="R17" i="12"/>
  <c r="M17" i="12"/>
  <c r="Z17" i="12" s="1"/>
  <c r="J17" i="12"/>
  <c r="BF151" i="12"/>
  <c r="AR151" i="12"/>
  <c r="AQ151" i="12"/>
  <c r="AA151" i="12"/>
  <c r="V151" i="12"/>
  <c r="U151" i="12"/>
  <c r="T151" i="12"/>
  <c r="S151" i="12"/>
  <c r="R151" i="12"/>
  <c r="M151" i="12"/>
  <c r="Z151" i="12" s="1"/>
  <c r="J151" i="12"/>
  <c r="BF45" i="12"/>
  <c r="AR45" i="12"/>
  <c r="AQ45" i="12"/>
  <c r="AA45" i="12"/>
  <c r="V45" i="12"/>
  <c r="U45" i="12"/>
  <c r="X45" i="12" s="1"/>
  <c r="T45" i="12"/>
  <c r="S45" i="12"/>
  <c r="R45" i="12"/>
  <c r="M45" i="12"/>
  <c r="Z45" i="12" s="1"/>
  <c r="BF128" i="12"/>
  <c r="AR128" i="12"/>
  <c r="AS128" i="12" s="1"/>
  <c r="AT128" i="12" s="1"/>
  <c r="AQ128" i="12"/>
  <c r="AA128" i="12"/>
  <c r="V128" i="12"/>
  <c r="U128" i="12"/>
  <c r="X128" i="12" s="1"/>
  <c r="T128" i="12"/>
  <c r="S128" i="12"/>
  <c r="R128" i="12"/>
  <c r="M128" i="12"/>
  <c r="Z128" i="12" s="1"/>
  <c r="BF14" i="12"/>
  <c r="AR14" i="12"/>
  <c r="AS14" i="12" s="1"/>
  <c r="AQ14" i="12"/>
  <c r="AA14" i="12"/>
  <c r="Z14" i="12"/>
  <c r="V14" i="12"/>
  <c r="U14" i="12"/>
  <c r="T14" i="12"/>
  <c r="S14" i="12"/>
  <c r="R14" i="12"/>
  <c r="M14" i="12"/>
  <c r="J14" i="12" s="1"/>
  <c r="BF10" i="12"/>
  <c r="AR10" i="12"/>
  <c r="AS10" i="12" s="1"/>
  <c r="AT10" i="12" s="1"/>
  <c r="AU10" i="12" s="1"/>
  <c r="AV10" i="12" s="1"/>
  <c r="AQ10" i="12"/>
  <c r="AA10" i="12"/>
  <c r="V10" i="12"/>
  <c r="U10" i="12"/>
  <c r="X10" i="12" s="1"/>
  <c r="T10" i="12"/>
  <c r="S10" i="12"/>
  <c r="R10" i="12"/>
  <c r="M10" i="12"/>
  <c r="Z10" i="12" s="1"/>
  <c r="BF107" i="12"/>
  <c r="AR107" i="12"/>
  <c r="AS107" i="12" s="1"/>
  <c r="AT107" i="12" s="1"/>
  <c r="AU107" i="12" s="1"/>
  <c r="AV107" i="12" s="1"/>
  <c r="AQ107" i="12"/>
  <c r="AA107" i="12"/>
  <c r="V107" i="12"/>
  <c r="U107" i="12"/>
  <c r="X107" i="12" s="1"/>
  <c r="T107" i="12"/>
  <c r="S107" i="12"/>
  <c r="R107" i="12"/>
  <c r="M107" i="12"/>
  <c r="Z107" i="12" s="1"/>
  <c r="BF46" i="12"/>
  <c r="AR46" i="12"/>
  <c r="AS46" i="12" s="1"/>
  <c r="AT46" i="12" s="1"/>
  <c r="AQ46" i="12"/>
  <c r="AA46" i="12"/>
  <c r="V46" i="12"/>
  <c r="U46" i="12"/>
  <c r="X46" i="12" s="1"/>
  <c r="T46" i="12"/>
  <c r="S46" i="12"/>
  <c r="R46" i="12"/>
  <c r="M46" i="12"/>
  <c r="Z46" i="12" s="1"/>
  <c r="J46" i="12"/>
  <c r="BF22" i="12"/>
  <c r="AR22" i="12"/>
  <c r="AQ22" i="12"/>
  <c r="AA22" i="12"/>
  <c r="V22" i="12"/>
  <c r="U22" i="12"/>
  <c r="T22" i="12"/>
  <c r="S22" i="12"/>
  <c r="R22" i="12"/>
  <c r="M22" i="12"/>
  <c r="J22" i="12" s="1"/>
  <c r="BF125" i="12"/>
  <c r="AR125" i="12"/>
  <c r="AS125" i="12" s="1"/>
  <c r="AT125" i="12" s="1"/>
  <c r="AU125" i="12" s="1"/>
  <c r="AV125" i="12" s="1"/>
  <c r="AQ125" i="12"/>
  <c r="AA125" i="12"/>
  <c r="V125" i="12"/>
  <c r="U125" i="12"/>
  <c r="X125" i="12" s="1"/>
  <c r="T125" i="12"/>
  <c r="S125" i="12"/>
  <c r="R125" i="12"/>
  <c r="M125" i="12"/>
  <c r="Z125" i="12" s="1"/>
  <c r="J125" i="12"/>
  <c r="BF88" i="12"/>
  <c r="AR88" i="12"/>
  <c r="AS88" i="12" s="1"/>
  <c r="AT88" i="12" s="1"/>
  <c r="AU88" i="12" s="1"/>
  <c r="AV88" i="12" s="1"/>
  <c r="AQ88" i="12"/>
  <c r="AA88" i="12"/>
  <c r="V88" i="12"/>
  <c r="U88" i="12"/>
  <c r="X88" i="12" s="1"/>
  <c r="T88" i="12"/>
  <c r="S88" i="12"/>
  <c r="R88" i="12"/>
  <c r="M88" i="12"/>
  <c r="J88" i="12" s="1"/>
  <c r="BF41" i="12"/>
  <c r="AR41" i="12"/>
  <c r="AS41" i="12" s="1"/>
  <c r="AT41" i="12" s="1"/>
  <c r="AU41" i="12" s="1"/>
  <c r="AV41" i="12" s="1"/>
  <c r="AQ41" i="12"/>
  <c r="AA41" i="12"/>
  <c r="V41" i="12"/>
  <c r="U41" i="12"/>
  <c r="T41" i="12"/>
  <c r="S41" i="12"/>
  <c r="R41" i="12"/>
  <c r="M41" i="12"/>
  <c r="Z41" i="12" s="1"/>
  <c r="J41" i="12"/>
  <c r="BF44" i="12"/>
  <c r="AR44" i="12"/>
  <c r="AQ44" i="12"/>
  <c r="AA44" i="12"/>
  <c r="V44" i="12"/>
  <c r="U44" i="12"/>
  <c r="X44" i="12" s="1"/>
  <c r="T44" i="12"/>
  <c r="S44" i="12"/>
  <c r="R44" i="12"/>
  <c r="M44" i="12"/>
  <c r="Z44" i="12" s="1"/>
  <c r="BF142" i="12"/>
  <c r="AR142" i="12"/>
  <c r="AQ142" i="12"/>
  <c r="AA142" i="12"/>
  <c r="V142" i="12"/>
  <c r="U142" i="12"/>
  <c r="X142" i="12" s="1"/>
  <c r="T142" i="12"/>
  <c r="S142" i="12"/>
  <c r="R142" i="12"/>
  <c r="M142" i="12"/>
  <c r="Z142" i="12" s="1"/>
  <c r="BF119" i="12"/>
  <c r="AR119" i="12"/>
  <c r="AQ119" i="12"/>
  <c r="AA119" i="12"/>
  <c r="V119" i="12"/>
  <c r="U119" i="12"/>
  <c r="T119" i="12"/>
  <c r="S119" i="12"/>
  <c r="R119" i="12"/>
  <c r="M119" i="12"/>
  <c r="Z119" i="12" s="1"/>
  <c r="BF114" i="12"/>
  <c r="AR114" i="12"/>
  <c r="AS114" i="12" s="1"/>
  <c r="AT114" i="12" s="1"/>
  <c r="AU114" i="12" s="1"/>
  <c r="AQ114" i="12"/>
  <c r="AA114" i="12"/>
  <c r="V114" i="12"/>
  <c r="U114" i="12"/>
  <c r="T114" i="12"/>
  <c r="S114" i="12"/>
  <c r="R114" i="12"/>
  <c r="M114" i="12"/>
  <c r="Z114" i="12" s="1"/>
  <c r="J114" i="12"/>
  <c r="BF89" i="12"/>
  <c r="AR89" i="12"/>
  <c r="AS89" i="12" s="1"/>
  <c r="AT89" i="12" s="1"/>
  <c r="AU89" i="12" s="1"/>
  <c r="AV89" i="12" s="1"/>
  <c r="AQ89" i="12"/>
  <c r="AA89" i="12"/>
  <c r="V89" i="12"/>
  <c r="U89" i="12"/>
  <c r="X89" i="12" s="1"/>
  <c r="T89" i="12"/>
  <c r="S89" i="12"/>
  <c r="R89" i="12"/>
  <c r="M89" i="12"/>
  <c r="J89" i="12" s="1"/>
  <c r="BF87" i="12"/>
  <c r="AR87" i="12"/>
  <c r="AS87" i="12" s="1"/>
  <c r="AT87" i="12" s="1"/>
  <c r="AQ87" i="12"/>
  <c r="AA87" i="12"/>
  <c r="V87" i="12"/>
  <c r="U87" i="12"/>
  <c r="X87" i="12" s="1"/>
  <c r="T87" i="12"/>
  <c r="S87" i="12"/>
  <c r="R87" i="12"/>
  <c r="M87" i="12"/>
  <c r="Z87" i="12" s="1"/>
  <c r="J87" i="12"/>
  <c r="BF9" i="12"/>
  <c r="AR9" i="12"/>
  <c r="AQ9" i="12"/>
  <c r="AA9" i="12"/>
  <c r="V9" i="12"/>
  <c r="U9" i="12"/>
  <c r="X9" i="12" s="1"/>
  <c r="T9" i="12"/>
  <c r="S9" i="12"/>
  <c r="R9" i="12"/>
  <c r="M9" i="12"/>
  <c r="J9" i="12" s="1"/>
  <c r="BF77" i="12"/>
  <c r="AR77" i="12"/>
  <c r="AQ77" i="12"/>
  <c r="AA77" i="12"/>
  <c r="V77" i="12"/>
  <c r="U77" i="12"/>
  <c r="T77" i="12"/>
  <c r="S77" i="12"/>
  <c r="R77" i="12"/>
  <c r="M77" i="12"/>
  <c r="Z77" i="12" s="1"/>
  <c r="J77" i="12"/>
  <c r="BF8" i="12"/>
  <c r="AR8" i="12"/>
  <c r="AQ8" i="12"/>
  <c r="AA8" i="12"/>
  <c r="V8" i="12"/>
  <c r="U8" i="12"/>
  <c r="T8" i="12"/>
  <c r="S8" i="12"/>
  <c r="R8" i="12"/>
  <c r="M8" i="12"/>
  <c r="J8" i="12" s="1"/>
  <c r="BF122" i="12"/>
  <c r="AR122" i="12"/>
  <c r="AQ122" i="12"/>
  <c r="AA122" i="12"/>
  <c r="V122" i="12"/>
  <c r="U122" i="12"/>
  <c r="T122" i="12"/>
  <c r="S122" i="12"/>
  <c r="R122" i="12"/>
  <c r="M122" i="12"/>
  <c r="Z122" i="12" s="1"/>
  <c r="BF54" i="12"/>
  <c r="AR54" i="12"/>
  <c r="AS54" i="12" s="1"/>
  <c r="AT54" i="12" s="1"/>
  <c r="AU54" i="12" s="1"/>
  <c r="AV54" i="12" s="1"/>
  <c r="AQ54" i="12"/>
  <c r="AA54" i="12"/>
  <c r="V54" i="12"/>
  <c r="U54" i="12"/>
  <c r="X54" i="12" s="1"/>
  <c r="T54" i="12"/>
  <c r="S54" i="12"/>
  <c r="R54" i="12"/>
  <c r="M54" i="12"/>
  <c r="Z54" i="12" s="1"/>
  <c r="BF148" i="12"/>
  <c r="AR148" i="12"/>
  <c r="AS148" i="12" s="1"/>
  <c r="AT148" i="12" s="1"/>
  <c r="AU148" i="12" s="1"/>
  <c r="AV148" i="12" s="1"/>
  <c r="AQ148" i="12"/>
  <c r="AA148" i="12"/>
  <c r="V148" i="12"/>
  <c r="U148" i="12"/>
  <c r="W148" i="12" s="1"/>
  <c r="T148" i="12"/>
  <c r="S148" i="12"/>
  <c r="R148" i="12"/>
  <c r="M148" i="12"/>
  <c r="Z148" i="12" s="1"/>
  <c r="BF129" i="12"/>
  <c r="AR129" i="12"/>
  <c r="AS129" i="12" s="1"/>
  <c r="AQ129" i="12"/>
  <c r="AA129" i="12"/>
  <c r="V129" i="12"/>
  <c r="U129" i="12"/>
  <c r="T129" i="12"/>
  <c r="S129" i="12"/>
  <c r="R129" i="12"/>
  <c r="M129" i="12"/>
  <c r="Z129" i="12" s="1"/>
  <c r="BF110" i="12"/>
  <c r="AR110" i="12"/>
  <c r="AS110" i="12" s="1"/>
  <c r="AQ110" i="12"/>
  <c r="AA110" i="12"/>
  <c r="V110" i="12"/>
  <c r="U110" i="12"/>
  <c r="X110" i="12" s="1"/>
  <c r="T110" i="12"/>
  <c r="S110" i="12"/>
  <c r="R110" i="12"/>
  <c r="M110" i="12"/>
  <c r="Z110" i="12" s="1"/>
  <c r="J110" i="12"/>
  <c r="BF103" i="12"/>
  <c r="AR103" i="12"/>
  <c r="AS103" i="12" s="1"/>
  <c r="AT103" i="12" s="1"/>
  <c r="AU103" i="12" s="1"/>
  <c r="AQ103" i="12"/>
  <c r="AA103" i="12"/>
  <c r="V103" i="12"/>
  <c r="U103" i="12"/>
  <c r="X103" i="12" s="1"/>
  <c r="T103" i="12"/>
  <c r="S103" i="12"/>
  <c r="R103" i="12"/>
  <c r="M103" i="12"/>
  <c r="Z103" i="12" s="1"/>
  <c r="J103" i="12"/>
  <c r="BF94" i="12"/>
  <c r="AR94" i="12"/>
  <c r="AQ94" i="12"/>
  <c r="AA94" i="12"/>
  <c r="Z94" i="12"/>
  <c r="V94" i="12"/>
  <c r="U94" i="12"/>
  <c r="X94" i="12" s="1"/>
  <c r="T94" i="12"/>
  <c r="S94" i="12"/>
  <c r="R94" i="12"/>
  <c r="M94" i="12"/>
  <c r="J94" i="12" s="1"/>
  <c r="BF72" i="12"/>
  <c r="AR72" i="12"/>
  <c r="AQ72" i="12"/>
  <c r="AA72" i="12"/>
  <c r="V72" i="12"/>
  <c r="U72" i="12"/>
  <c r="T72" i="12"/>
  <c r="S72" i="12"/>
  <c r="R72" i="12"/>
  <c r="M72" i="12"/>
  <c r="J72" i="12" s="1"/>
  <c r="BF137" i="12"/>
  <c r="AR137" i="12"/>
  <c r="AQ137" i="12"/>
  <c r="AA137" i="12"/>
  <c r="Z137" i="12"/>
  <c r="V137" i="12"/>
  <c r="U137" i="12"/>
  <c r="T137" i="12"/>
  <c r="S137" i="12"/>
  <c r="R137" i="12"/>
  <c r="M137" i="12"/>
  <c r="J137" i="12"/>
  <c r="BF115" i="12"/>
  <c r="AR115" i="12"/>
  <c r="AQ115" i="12"/>
  <c r="AA115" i="12"/>
  <c r="V115" i="12"/>
  <c r="U115" i="12"/>
  <c r="T115" i="12"/>
  <c r="S115" i="12"/>
  <c r="R115" i="12"/>
  <c r="M115" i="12"/>
  <c r="J115" i="12" s="1"/>
  <c r="BF93" i="12"/>
  <c r="AR93" i="12"/>
  <c r="AS93" i="12" s="1"/>
  <c r="AT93" i="12" s="1"/>
  <c r="AQ93" i="12"/>
  <c r="AA93" i="12"/>
  <c r="V93" i="12"/>
  <c r="U93" i="12"/>
  <c r="X93" i="12" s="1"/>
  <c r="T93" i="12"/>
  <c r="S93" i="12"/>
  <c r="R93" i="12"/>
  <c r="M93" i="12"/>
  <c r="Z93" i="12" s="1"/>
  <c r="J93" i="12"/>
  <c r="BF80" i="12"/>
  <c r="AR80" i="12"/>
  <c r="AQ80" i="12"/>
  <c r="AA80" i="12"/>
  <c r="V80" i="12"/>
  <c r="U80" i="12"/>
  <c r="X80" i="12" s="1"/>
  <c r="T80" i="12"/>
  <c r="S80" i="12"/>
  <c r="R80" i="12"/>
  <c r="M80" i="12"/>
  <c r="Z80" i="12" s="1"/>
  <c r="BF21" i="12"/>
  <c r="AR21" i="12"/>
  <c r="AQ21" i="12"/>
  <c r="AA21" i="12"/>
  <c r="V21" i="12"/>
  <c r="U21" i="12"/>
  <c r="T21" i="12"/>
  <c r="S21" i="12"/>
  <c r="R21" i="12"/>
  <c r="M21" i="12"/>
  <c r="Z21" i="12" s="1"/>
  <c r="BF145" i="12"/>
  <c r="AR145" i="12"/>
  <c r="AQ145" i="12"/>
  <c r="AA145" i="12"/>
  <c r="V145" i="12"/>
  <c r="U145" i="12"/>
  <c r="T145" i="12"/>
  <c r="S145" i="12"/>
  <c r="R145" i="12"/>
  <c r="M145" i="12"/>
  <c r="Z145" i="12" s="1"/>
  <c r="BF99" i="12"/>
  <c r="AR99" i="12"/>
  <c r="AS99" i="12" s="1"/>
  <c r="AT99" i="12" s="1"/>
  <c r="AU99" i="12" s="1"/>
  <c r="AV99" i="12" s="1"/>
  <c r="AQ99" i="12"/>
  <c r="AA99" i="12"/>
  <c r="V99" i="12"/>
  <c r="U99" i="12"/>
  <c r="X99" i="12" s="1"/>
  <c r="T99" i="12"/>
  <c r="S99" i="12"/>
  <c r="R99" i="12"/>
  <c r="M99" i="12"/>
  <c r="Z99" i="12" s="1"/>
  <c r="BF73" i="12"/>
  <c r="AR73" i="12"/>
  <c r="AS73" i="12" s="1"/>
  <c r="AT73" i="12" s="1"/>
  <c r="AU73" i="12" s="1"/>
  <c r="AQ73" i="12"/>
  <c r="AA73" i="12"/>
  <c r="V73" i="12"/>
  <c r="U73" i="12"/>
  <c r="X73" i="12" s="1"/>
  <c r="T73" i="12"/>
  <c r="S73" i="12"/>
  <c r="R73" i="12"/>
  <c r="M73" i="12"/>
  <c r="Z73" i="12" s="1"/>
  <c r="BF133" i="12"/>
  <c r="AR133" i="12"/>
  <c r="AS133" i="12" s="1"/>
  <c r="AT133" i="12" s="1"/>
  <c r="AU133" i="12" s="1"/>
  <c r="AV133" i="12" s="1"/>
  <c r="AQ133" i="12"/>
  <c r="AA133" i="12"/>
  <c r="V133" i="12"/>
  <c r="U133" i="12"/>
  <c r="X133" i="12" s="1"/>
  <c r="T133" i="12"/>
  <c r="S133" i="12"/>
  <c r="R133" i="12"/>
  <c r="M133" i="12"/>
  <c r="Z133" i="12" s="1"/>
  <c r="BF92" i="12"/>
  <c r="AR92" i="12"/>
  <c r="AQ92" i="12"/>
  <c r="AA92" i="12"/>
  <c r="V92" i="12"/>
  <c r="U92" i="12"/>
  <c r="T92" i="12"/>
  <c r="S92" i="12"/>
  <c r="R92" i="12"/>
  <c r="M92" i="12"/>
  <c r="J92" i="12" s="1"/>
  <c r="BF24" i="12"/>
  <c r="AR24" i="12"/>
  <c r="AS24" i="12" s="1"/>
  <c r="AT24" i="12" s="1"/>
  <c r="AU24" i="12" s="1"/>
  <c r="AV24" i="12" s="1"/>
  <c r="AQ24" i="12"/>
  <c r="AA24" i="12"/>
  <c r="V24" i="12"/>
  <c r="U24" i="12"/>
  <c r="T24" i="12"/>
  <c r="S24" i="12"/>
  <c r="R24" i="12"/>
  <c r="M24" i="12"/>
  <c r="Z24" i="12" s="1"/>
  <c r="J24" i="12"/>
  <c r="BF68" i="12"/>
  <c r="AR68" i="12"/>
  <c r="AS68" i="12" s="1"/>
  <c r="AT68" i="12" s="1"/>
  <c r="AU68" i="12" s="1"/>
  <c r="AV68" i="12" s="1"/>
  <c r="AQ68" i="12"/>
  <c r="AA68" i="12"/>
  <c r="V68" i="12"/>
  <c r="U68" i="12"/>
  <c r="T68" i="12"/>
  <c r="S68" i="12"/>
  <c r="R68" i="12"/>
  <c r="M68" i="12"/>
  <c r="J68" i="12" s="1"/>
  <c r="BF33" i="12"/>
  <c r="AR33" i="12"/>
  <c r="AQ33" i="12"/>
  <c r="AA33" i="12"/>
  <c r="V33" i="12"/>
  <c r="U33" i="12"/>
  <c r="X33" i="12" s="1"/>
  <c r="T33" i="12"/>
  <c r="S33" i="12"/>
  <c r="R33" i="12"/>
  <c r="M33" i="12"/>
  <c r="Z33" i="12" s="1"/>
  <c r="BF134" i="12"/>
  <c r="AR134" i="12"/>
  <c r="AQ134" i="12"/>
  <c r="AA134" i="12"/>
  <c r="V134" i="12"/>
  <c r="U134" i="12"/>
  <c r="X134" i="12" s="1"/>
  <c r="T134" i="12"/>
  <c r="S134" i="12"/>
  <c r="R134" i="12"/>
  <c r="M134" i="12"/>
  <c r="J134" i="12" s="1"/>
  <c r="BF131" i="12"/>
  <c r="AR131" i="12"/>
  <c r="AQ131" i="12"/>
  <c r="AA131" i="12"/>
  <c r="V131" i="12"/>
  <c r="U131" i="12"/>
  <c r="W131" i="12" s="1"/>
  <c r="T131" i="12"/>
  <c r="S131" i="12"/>
  <c r="R131" i="12"/>
  <c r="M131" i="12"/>
  <c r="Z131" i="12" s="1"/>
  <c r="BF123" i="12"/>
  <c r="AR123" i="12"/>
  <c r="AS123" i="12" s="1"/>
  <c r="AQ123" i="12"/>
  <c r="AA123" i="12"/>
  <c r="Z123" i="12"/>
  <c r="V123" i="12"/>
  <c r="U123" i="12"/>
  <c r="T123" i="12"/>
  <c r="S123" i="12"/>
  <c r="R123" i="12"/>
  <c r="M123" i="12"/>
  <c r="J123" i="12"/>
  <c r="BF67" i="12"/>
  <c r="AR67" i="12"/>
  <c r="AS67" i="12" s="1"/>
  <c r="AT67" i="12" s="1"/>
  <c r="AQ67" i="12"/>
  <c r="AA67" i="12"/>
  <c r="V67" i="12"/>
  <c r="U67" i="12"/>
  <c r="X67" i="12" s="1"/>
  <c r="T67" i="12"/>
  <c r="S67" i="12"/>
  <c r="R67" i="12"/>
  <c r="M67" i="12"/>
  <c r="J67" i="12" s="1"/>
  <c r="BF138" i="12"/>
  <c r="AR138" i="12"/>
  <c r="AS138" i="12" s="1"/>
  <c r="AT138" i="12" s="1"/>
  <c r="AU138" i="12" s="1"/>
  <c r="AV138" i="12" s="1"/>
  <c r="AQ138" i="12"/>
  <c r="AA138" i="12"/>
  <c r="V138" i="12"/>
  <c r="U138" i="12"/>
  <c r="X138" i="12" s="1"/>
  <c r="T138" i="12"/>
  <c r="S138" i="12"/>
  <c r="R138" i="12"/>
  <c r="M138" i="12"/>
  <c r="Z138" i="12" s="1"/>
  <c r="BF75" i="12"/>
  <c r="AR75" i="12"/>
  <c r="AQ75" i="12"/>
  <c r="AA75" i="12"/>
  <c r="V75" i="12"/>
  <c r="U75" i="12"/>
  <c r="T75" i="12"/>
  <c r="S75" i="12"/>
  <c r="R75" i="12"/>
  <c r="M75" i="12"/>
  <c r="Z75" i="12" s="1"/>
  <c r="J75" i="12"/>
  <c r="BF48" i="12"/>
  <c r="AR48" i="12"/>
  <c r="AQ48" i="12"/>
  <c r="AA48" i="12"/>
  <c r="V48" i="12"/>
  <c r="U48" i="12"/>
  <c r="T48" i="12"/>
  <c r="S48" i="12"/>
  <c r="R48" i="12"/>
  <c r="M48" i="12"/>
  <c r="J48" i="12" s="1"/>
  <c r="BF7" i="12"/>
  <c r="AR7" i="12"/>
  <c r="AQ7" i="12"/>
  <c r="AA7" i="12"/>
  <c r="V7" i="12"/>
  <c r="U7" i="12"/>
  <c r="X7" i="12" s="1"/>
  <c r="T7" i="12"/>
  <c r="S7" i="12"/>
  <c r="R7" i="12"/>
  <c r="M7" i="12"/>
  <c r="Z7" i="12" s="1"/>
  <c r="J7" i="12"/>
  <c r="AP7" i="12" s="1"/>
  <c r="BF74" i="12"/>
  <c r="AR74" i="12"/>
  <c r="AQ74" i="12"/>
  <c r="AA74" i="12"/>
  <c r="V74" i="12"/>
  <c r="U74" i="12"/>
  <c r="X74" i="12" s="1"/>
  <c r="T74" i="12"/>
  <c r="S74" i="12"/>
  <c r="R74" i="12"/>
  <c r="M74" i="12"/>
  <c r="J74" i="12" s="1"/>
  <c r="BF97" i="12"/>
  <c r="AR97" i="12"/>
  <c r="AQ97" i="12"/>
  <c r="AA97" i="12"/>
  <c r="V97" i="12"/>
  <c r="U97" i="12"/>
  <c r="X97" i="12" s="1"/>
  <c r="T97" i="12"/>
  <c r="S97" i="12"/>
  <c r="R97" i="12"/>
  <c r="M97" i="12"/>
  <c r="Z97" i="12" s="1"/>
  <c r="BF95" i="12"/>
  <c r="AR95" i="12"/>
  <c r="AS95" i="12" s="1"/>
  <c r="AT95" i="12" s="1"/>
  <c r="AU95" i="12" s="1"/>
  <c r="AV95" i="12" s="1"/>
  <c r="AQ95" i="12"/>
  <c r="AA95" i="12"/>
  <c r="V95" i="12"/>
  <c r="U95" i="12"/>
  <c r="X95" i="12" s="1"/>
  <c r="T95" i="12"/>
  <c r="S95" i="12"/>
  <c r="R95" i="12"/>
  <c r="M95" i="12"/>
  <c r="Z95" i="12" s="1"/>
  <c r="BF85" i="12"/>
  <c r="AR85" i="12"/>
  <c r="AS85" i="12" s="1"/>
  <c r="AQ85" i="12"/>
  <c r="AA85" i="12"/>
  <c r="V85" i="12"/>
  <c r="U85" i="12"/>
  <c r="T85" i="12"/>
  <c r="S85" i="12"/>
  <c r="R85" i="12"/>
  <c r="M85" i="12"/>
  <c r="Z85" i="12" s="1"/>
  <c r="BF66" i="12"/>
  <c r="AR66" i="12"/>
  <c r="AQ66" i="12"/>
  <c r="AA66" i="12"/>
  <c r="Z66" i="12"/>
  <c r="V66" i="12"/>
  <c r="U66" i="12"/>
  <c r="T66" i="12"/>
  <c r="S66" i="12"/>
  <c r="R66" i="12"/>
  <c r="M66" i="12"/>
  <c r="J66" i="12" s="1"/>
  <c r="BF40" i="12"/>
  <c r="AR40" i="12"/>
  <c r="AS40" i="12" s="1"/>
  <c r="AQ40" i="12"/>
  <c r="AA40" i="12"/>
  <c r="V40" i="12"/>
  <c r="U40" i="12"/>
  <c r="X40" i="12" s="1"/>
  <c r="T40" i="12"/>
  <c r="S40" i="12"/>
  <c r="R40" i="12"/>
  <c r="M40" i="12"/>
  <c r="Z40" i="12" s="1"/>
  <c r="J40" i="12"/>
  <c r="BF81" i="12"/>
  <c r="AR81" i="12"/>
  <c r="AS81" i="12" s="1"/>
  <c r="AT81" i="12" s="1"/>
  <c r="AU81" i="12" s="1"/>
  <c r="AQ81" i="12"/>
  <c r="AA81" i="12"/>
  <c r="V81" i="12"/>
  <c r="U81" i="12"/>
  <c r="X81" i="12" s="1"/>
  <c r="T81" i="12"/>
  <c r="S81" i="12"/>
  <c r="R81" i="12"/>
  <c r="M81" i="12"/>
  <c r="Z81" i="12" s="1"/>
  <c r="BF79" i="12"/>
  <c r="AR79" i="12"/>
  <c r="AS79" i="12" s="1"/>
  <c r="AQ79" i="12"/>
  <c r="AA79" i="12"/>
  <c r="V79" i="12"/>
  <c r="U79" i="12"/>
  <c r="T79" i="12"/>
  <c r="S79" i="12"/>
  <c r="R79" i="12"/>
  <c r="M79" i="12"/>
  <c r="Z79" i="12" s="1"/>
  <c r="J79" i="12"/>
  <c r="BF39" i="12"/>
  <c r="AR39" i="12"/>
  <c r="AQ39" i="12"/>
  <c r="AA39" i="12"/>
  <c r="V39" i="12"/>
  <c r="U39" i="12"/>
  <c r="T39" i="12"/>
  <c r="S39" i="12"/>
  <c r="R39" i="12"/>
  <c r="M39" i="12"/>
  <c r="Z39" i="12" s="1"/>
  <c r="BF56" i="12"/>
  <c r="AR56" i="12"/>
  <c r="AS56" i="12" s="1"/>
  <c r="AT56" i="12" s="1"/>
  <c r="AU56" i="12" s="1"/>
  <c r="AV56" i="12" s="1"/>
  <c r="AQ56" i="12"/>
  <c r="AA56" i="12"/>
  <c r="V56" i="12"/>
  <c r="U56" i="12"/>
  <c r="T56" i="12"/>
  <c r="S56" i="12"/>
  <c r="R56" i="12"/>
  <c r="M56" i="12"/>
  <c r="Z56" i="12" s="1"/>
  <c r="BF112" i="12"/>
  <c r="AR112" i="12"/>
  <c r="AS112" i="12" s="1"/>
  <c r="AT112" i="12" s="1"/>
  <c r="AU112" i="12" s="1"/>
  <c r="AV112" i="12" s="1"/>
  <c r="AQ112" i="12"/>
  <c r="AA112" i="12"/>
  <c r="V112" i="12"/>
  <c r="U112" i="12"/>
  <c r="T112" i="12"/>
  <c r="S112" i="12"/>
  <c r="R112" i="12"/>
  <c r="M112" i="12"/>
  <c r="J112" i="12" s="1"/>
  <c r="BF111" i="12"/>
  <c r="AR111" i="12"/>
  <c r="AS111" i="12" s="1"/>
  <c r="AQ111" i="12"/>
  <c r="AA111" i="12"/>
  <c r="V111" i="12"/>
  <c r="U111" i="12"/>
  <c r="X111" i="12" s="1"/>
  <c r="T111" i="12"/>
  <c r="S111" i="12"/>
  <c r="R111" i="12"/>
  <c r="M111" i="12"/>
  <c r="J111" i="12" s="1"/>
  <c r="BF105" i="12"/>
  <c r="AR105" i="12"/>
  <c r="AQ105" i="12"/>
  <c r="AA105" i="12"/>
  <c r="V105" i="12"/>
  <c r="U105" i="12"/>
  <c r="X105" i="12" s="1"/>
  <c r="T105" i="12"/>
  <c r="S105" i="12"/>
  <c r="R105" i="12"/>
  <c r="M105" i="12"/>
  <c r="Z105" i="12" s="1"/>
  <c r="BF71" i="12"/>
  <c r="AR71" i="12"/>
  <c r="AQ71" i="12"/>
  <c r="AA71" i="12"/>
  <c r="V71" i="12"/>
  <c r="U71" i="12"/>
  <c r="T71" i="12"/>
  <c r="S71" i="12"/>
  <c r="R71" i="12"/>
  <c r="M71" i="12"/>
  <c r="J71" i="12" s="1"/>
  <c r="BF51" i="12"/>
  <c r="AR51" i="12"/>
  <c r="AQ51" i="12"/>
  <c r="AA51" i="12"/>
  <c r="V51" i="12"/>
  <c r="U51" i="12"/>
  <c r="T51" i="12"/>
  <c r="S51" i="12"/>
  <c r="R51" i="12"/>
  <c r="M51" i="12"/>
  <c r="J51" i="12" s="1"/>
  <c r="BF19" i="12"/>
  <c r="AR19" i="12"/>
  <c r="AS19" i="12" s="1"/>
  <c r="AQ19" i="12"/>
  <c r="AA19" i="12"/>
  <c r="V19" i="12"/>
  <c r="U19" i="12"/>
  <c r="T19" i="12"/>
  <c r="S19" i="12"/>
  <c r="R19" i="12"/>
  <c r="M19" i="12"/>
  <c r="J19" i="12" s="1"/>
  <c r="W11" i="12" l="1"/>
  <c r="X296" i="13"/>
  <c r="W34" i="12"/>
  <c r="W233" i="13"/>
  <c r="W300" i="13"/>
  <c r="AO11" i="12"/>
  <c r="W19" i="14"/>
  <c r="W343" i="13"/>
  <c r="W376" i="13"/>
  <c r="W7" i="13"/>
  <c r="AP83" i="14"/>
  <c r="AP112" i="14"/>
  <c r="W182" i="14"/>
  <c r="AP17" i="12"/>
  <c r="W222" i="13"/>
  <c r="W192" i="13"/>
  <c r="W63" i="14"/>
  <c r="AP176" i="14"/>
  <c r="W176" i="14"/>
  <c r="W231" i="13"/>
  <c r="W23" i="13"/>
  <c r="W38" i="14"/>
  <c r="AP30" i="12"/>
  <c r="AP280" i="13"/>
  <c r="W103" i="14"/>
  <c r="W65" i="14"/>
  <c r="W181" i="14"/>
  <c r="AQ202" i="14"/>
  <c r="J56" i="14"/>
  <c r="J158" i="14"/>
  <c r="J124" i="14"/>
  <c r="AP124" i="14" s="1"/>
  <c r="J69" i="14"/>
  <c r="J18" i="14"/>
  <c r="J165" i="14"/>
  <c r="R206" i="14"/>
  <c r="AO114" i="14"/>
  <c r="Z57" i="14"/>
  <c r="AO100" i="14"/>
  <c r="R197" i="14"/>
  <c r="BF198" i="14"/>
  <c r="S197" i="14"/>
  <c r="W61" i="14"/>
  <c r="AP24" i="14"/>
  <c r="W42" i="14"/>
  <c r="AO118" i="14"/>
  <c r="Z101" i="14"/>
  <c r="W117" i="14"/>
  <c r="AA200" i="14"/>
  <c r="X132" i="14"/>
  <c r="Z92" i="14"/>
  <c r="T202" i="14"/>
  <c r="V202" i="14"/>
  <c r="Z145" i="14"/>
  <c r="AP102" i="14"/>
  <c r="AO75" i="14"/>
  <c r="J142" i="14"/>
  <c r="X54" i="14"/>
  <c r="Z120" i="14"/>
  <c r="W81" i="14"/>
  <c r="J106" i="14"/>
  <c r="AO106" i="14" s="1"/>
  <c r="J54" i="14"/>
  <c r="AP54" i="14" s="1"/>
  <c r="J61" i="14"/>
  <c r="W146" i="14"/>
  <c r="W87" i="14"/>
  <c r="J170" i="14"/>
  <c r="J123" i="14"/>
  <c r="AP123" i="14" s="1"/>
  <c r="J136" i="14"/>
  <c r="J177" i="14"/>
  <c r="W116" i="14"/>
  <c r="J126" i="14"/>
  <c r="J189" i="14"/>
  <c r="W144" i="14"/>
  <c r="V206" i="14"/>
  <c r="AP121" i="14"/>
  <c r="AP136" i="14"/>
  <c r="W40" i="14"/>
  <c r="V203" i="14"/>
  <c r="AO105" i="14"/>
  <c r="W123" i="14"/>
  <c r="W37" i="14"/>
  <c r="AP82" i="14"/>
  <c r="Z130" i="14"/>
  <c r="Z40" i="14"/>
  <c r="AP61" i="14"/>
  <c r="X144" i="14"/>
  <c r="AQ206" i="14"/>
  <c r="W105" i="14"/>
  <c r="W158" i="14"/>
  <c r="W169" i="14"/>
  <c r="J191" i="14"/>
  <c r="J46" i="14"/>
  <c r="AO98" i="14"/>
  <c r="J184" i="14"/>
  <c r="AP184" i="14" s="1"/>
  <c r="J74" i="14"/>
  <c r="J168" i="14"/>
  <c r="AO168" i="14" s="1"/>
  <c r="AO40" i="14"/>
  <c r="AW72" i="14"/>
  <c r="AX72" i="14" s="1"/>
  <c r="Z144" i="14"/>
  <c r="J153" i="14"/>
  <c r="AO153" i="14" s="1"/>
  <c r="X121" i="14"/>
  <c r="BF206" i="14"/>
  <c r="AO86" i="14"/>
  <c r="AO68" i="14"/>
  <c r="AA203" i="14"/>
  <c r="W94" i="14"/>
  <c r="U199" i="14"/>
  <c r="J14" i="14"/>
  <c r="W119" i="14"/>
  <c r="Z118" i="14"/>
  <c r="J148" i="14"/>
  <c r="Z143" i="14"/>
  <c r="J156" i="14"/>
  <c r="W125" i="14"/>
  <c r="W164" i="14"/>
  <c r="S204" i="14"/>
  <c r="M198" i="14"/>
  <c r="W89" i="14"/>
  <c r="W97" i="14"/>
  <c r="Z119" i="14"/>
  <c r="AP76" i="14"/>
  <c r="J138" i="14"/>
  <c r="AP138" i="14" s="1"/>
  <c r="AW115" i="14"/>
  <c r="AX115" i="14" s="1"/>
  <c r="J146" i="14"/>
  <c r="AO146" i="14" s="1"/>
  <c r="W165" i="14"/>
  <c r="W187" i="14"/>
  <c r="S205" i="14"/>
  <c r="AR206" i="14"/>
  <c r="AP40" i="14"/>
  <c r="AO45" i="14"/>
  <c r="W64" i="14"/>
  <c r="R198" i="14"/>
  <c r="AO119" i="14"/>
  <c r="AP88" i="14"/>
  <c r="W45" i="14"/>
  <c r="AP144" i="14"/>
  <c r="AR197" i="14"/>
  <c r="Z97" i="14"/>
  <c r="W137" i="14"/>
  <c r="W148" i="14"/>
  <c r="J147" i="14"/>
  <c r="AP147" i="14" s="1"/>
  <c r="Z7" i="14"/>
  <c r="W88" i="14"/>
  <c r="J125" i="14"/>
  <c r="AP125" i="14" s="1"/>
  <c r="AO165" i="14"/>
  <c r="AP113" i="14"/>
  <c r="AQ198" i="14"/>
  <c r="R204" i="14"/>
  <c r="W185" i="14"/>
  <c r="V204" i="14"/>
  <c r="Z64" i="14"/>
  <c r="T198" i="14"/>
  <c r="AP71" i="14"/>
  <c r="AO90" i="14"/>
  <c r="AP165" i="14"/>
  <c r="S201" i="14"/>
  <c r="AW141" i="14"/>
  <c r="AX141" i="14" s="1"/>
  <c r="AR198" i="14"/>
  <c r="J59" i="14"/>
  <c r="AP78" i="14"/>
  <c r="J87" i="14"/>
  <c r="AP108" i="14"/>
  <c r="AP85" i="14"/>
  <c r="J150" i="14"/>
  <c r="AP150" i="14" s="1"/>
  <c r="W27" i="14"/>
  <c r="W30" i="14"/>
  <c r="AP90" i="14"/>
  <c r="AT168" i="14"/>
  <c r="AU168" i="14" s="1"/>
  <c r="AV168" i="14" s="1"/>
  <c r="AU135" i="14"/>
  <c r="AV135" i="14" s="1"/>
  <c r="AT52" i="14"/>
  <c r="AU52" i="14" s="1"/>
  <c r="AV52" i="14" s="1"/>
  <c r="AU98" i="14"/>
  <c r="AV98" i="14" s="1"/>
  <c r="AP57" i="14"/>
  <c r="X142" i="14"/>
  <c r="Z82" i="14"/>
  <c r="Z99" i="14"/>
  <c r="X38" i="14"/>
  <c r="J65" i="14"/>
  <c r="AP65" i="14" s="1"/>
  <c r="X87" i="14"/>
  <c r="X113" i="14"/>
  <c r="AP114" i="14"/>
  <c r="J167" i="14"/>
  <c r="AP167" i="14" s="1"/>
  <c r="X188" i="14"/>
  <c r="J41" i="14"/>
  <c r="J133" i="14"/>
  <c r="AP133" i="14" s="1"/>
  <c r="Z44" i="14"/>
  <c r="X103" i="14"/>
  <c r="X116" i="14"/>
  <c r="AP118" i="14"/>
  <c r="J173" i="14"/>
  <c r="X26" i="14"/>
  <c r="J32" i="14"/>
  <c r="X68" i="14"/>
  <c r="AP92" i="14"/>
  <c r="AO99" i="14"/>
  <c r="J109" i="14"/>
  <c r="AP109" i="14" s="1"/>
  <c r="J132" i="14"/>
  <c r="AP132" i="14" s="1"/>
  <c r="W152" i="14"/>
  <c r="AP7" i="14"/>
  <c r="J12" i="14"/>
  <c r="W13" i="14"/>
  <c r="AO121" i="14"/>
  <c r="W69" i="14"/>
  <c r="W70" i="14"/>
  <c r="X97" i="14"/>
  <c r="W11" i="14"/>
  <c r="U202" i="14"/>
  <c r="X57" i="14"/>
  <c r="AP97" i="14"/>
  <c r="AW119" i="14"/>
  <c r="AX119" i="14" s="1"/>
  <c r="X169" i="14"/>
  <c r="W177" i="14"/>
  <c r="W78" i="14"/>
  <c r="AO116" i="14"/>
  <c r="AP142" i="14"/>
  <c r="X78" i="14"/>
  <c r="W43" i="14"/>
  <c r="AP116" i="14"/>
  <c r="AP68" i="14"/>
  <c r="AS7" i="14"/>
  <c r="AT7" i="14" s="1"/>
  <c r="AU7" i="14" s="1"/>
  <c r="AV7" i="14" s="1"/>
  <c r="W33" i="14"/>
  <c r="V205" i="14"/>
  <c r="X8" i="14"/>
  <c r="AO78" i="14"/>
  <c r="W83" i="14"/>
  <c r="AW87" i="14"/>
  <c r="AX87" i="14" s="1"/>
  <c r="W186" i="14"/>
  <c r="X136" i="14"/>
  <c r="AP137" i="14"/>
  <c r="Z151" i="14"/>
  <c r="Z43" i="14"/>
  <c r="AW118" i="14"/>
  <c r="AX118" i="14" s="1"/>
  <c r="W184" i="14"/>
  <c r="W66" i="14"/>
  <c r="W75" i="14"/>
  <c r="Z95" i="14"/>
  <c r="AO138" i="14"/>
  <c r="X33" i="14"/>
  <c r="X48" i="14"/>
  <c r="AO88" i="14"/>
  <c r="Z104" i="14"/>
  <c r="W178" i="14"/>
  <c r="W46" i="14"/>
  <c r="X86" i="14"/>
  <c r="X120" i="14"/>
  <c r="AO17" i="14"/>
  <c r="AS9" i="14"/>
  <c r="AT9" i="14" s="1"/>
  <c r="AU9" i="14" s="1"/>
  <c r="AV9" i="14" s="1"/>
  <c r="W80" i="14"/>
  <c r="AP177" i="14"/>
  <c r="Z80" i="14"/>
  <c r="X177" i="14"/>
  <c r="AO7" i="14"/>
  <c r="X137" i="14"/>
  <c r="AO188" i="14"/>
  <c r="AO85" i="14"/>
  <c r="X76" i="14"/>
  <c r="Z78" i="14"/>
  <c r="X108" i="14"/>
  <c r="W55" i="14"/>
  <c r="Z117" i="14"/>
  <c r="J37" i="14"/>
  <c r="AO37" i="14" s="1"/>
  <c r="Z15" i="14"/>
  <c r="X30" i="14"/>
  <c r="AO43" i="14"/>
  <c r="AO112" i="14"/>
  <c r="X184" i="14"/>
  <c r="X75" i="14"/>
  <c r="AO76" i="14"/>
  <c r="AO117" i="14"/>
  <c r="AO135" i="14"/>
  <c r="Z48" i="14"/>
  <c r="AW147" i="14"/>
  <c r="AX147" i="14" s="1"/>
  <c r="W114" i="14"/>
  <c r="W118" i="14"/>
  <c r="AS29" i="14"/>
  <c r="AT29" i="14" s="1"/>
  <c r="AU29" i="14" s="1"/>
  <c r="AV29" i="14" s="1"/>
  <c r="W57" i="14"/>
  <c r="X114" i="14"/>
  <c r="W99" i="14"/>
  <c r="W44" i="14"/>
  <c r="W82" i="14"/>
  <c r="X63" i="14"/>
  <c r="AP58" i="14"/>
  <c r="AS80" i="14"/>
  <c r="AT80" i="14" s="1"/>
  <c r="AU80" i="14" s="1"/>
  <c r="AV80" i="14" s="1"/>
  <c r="W112" i="14"/>
  <c r="W104" i="14"/>
  <c r="AO137" i="14"/>
  <c r="AO108" i="14"/>
  <c r="AO186" i="14"/>
  <c r="AP191" i="14"/>
  <c r="AP43" i="14"/>
  <c r="Z25" i="14"/>
  <c r="AP69" i="14"/>
  <c r="AP117" i="14"/>
  <c r="AP135" i="14"/>
  <c r="AO33" i="14"/>
  <c r="AP104" i="14"/>
  <c r="AO134" i="14"/>
  <c r="W28" i="14"/>
  <c r="W191" i="14"/>
  <c r="W17" i="14"/>
  <c r="W154" i="14"/>
  <c r="W157" i="14"/>
  <c r="AO64" i="14"/>
  <c r="X118" i="14"/>
  <c r="W22" i="14"/>
  <c r="AO97" i="14"/>
  <c r="AO58" i="14"/>
  <c r="W31" i="14"/>
  <c r="W113" i="14"/>
  <c r="AP86" i="14"/>
  <c r="Z35" i="14"/>
  <c r="AO142" i="14"/>
  <c r="AO31" i="14"/>
  <c r="W108" i="14"/>
  <c r="AO113" i="14"/>
  <c r="AP188" i="14"/>
  <c r="AP45" i="14"/>
  <c r="AO83" i="14"/>
  <c r="AP158" i="14"/>
  <c r="X133" i="14"/>
  <c r="AO136" i="14"/>
  <c r="Z47" i="14"/>
  <c r="W74" i="14"/>
  <c r="AO48" i="14"/>
  <c r="J70" i="14"/>
  <c r="AP70" i="14" s="1"/>
  <c r="AP134" i="14"/>
  <c r="AW36" i="14"/>
  <c r="AX36" i="14" s="1"/>
  <c r="AW54" i="14"/>
  <c r="AX54" i="14" s="1"/>
  <c r="W58" i="14"/>
  <c r="W7" i="14"/>
  <c r="W122" i="14"/>
  <c r="AS129" i="14"/>
  <c r="AT129" i="14" s="1"/>
  <c r="AU129" i="14" s="1"/>
  <c r="AV129" i="14" s="1"/>
  <c r="X42" i="14"/>
  <c r="AP17" i="14"/>
  <c r="Z116" i="14"/>
  <c r="AP99" i="14"/>
  <c r="W138" i="14"/>
  <c r="AO177" i="14"/>
  <c r="W76" i="14"/>
  <c r="W39" i="14"/>
  <c r="X27" i="14"/>
  <c r="AP31" i="14"/>
  <c r="X117" i="14"/>
  <c r="W136" i="14"/>
  <c r="AP152" i="14"/>
  <c r="W48" i="14"/>
  <c r="X104" i="14"/>
  <c r="J42" i="14"/>
  <c r="AO42" i="14" s="1"/>
  <c r="X124" i="14"/>
  <c r="AO184" i="14"/>
  <c r="J163" i="14"/>
  <c r="AP163" i="14" s="1"/>
  <c r="J22" i="14"/>
  <c r="AP22" i="14" s="1"/>
  <c r="X84" i="14"/>
  <c r="AP100" i="14"/>
  <c r="W86" i="14"/>
  <c r="W92" i="14"/>
  <c r="AW53" i="14"/>
  <c r="AX53" i="14" s="1"/>
  <c r="AS191" i="14"/>
  <c r="AT191" i="14" s="1"/>
  <c r="AU191" i="14" s="1"/>
  <c r="AV191" i="14" s="1"/>
  <c r="W162" i="14"/>
  <c r="Z149" i="14"/>
  <c r="X138" i="14"/>
  <c r="AO123" i="14"/>
  <c r="J169" i="14"/>
  <c r="AO169" i="14" s="1"/>
  <c r="AW186" i="14"/>
  <c r="AX186" i="14" s="1"/>
  <c r="W52" i="14"/>
  <c r="Z121" i="14"/>
  <c r="Z197" i="14" s="1"/>
  <c r="J16" i="14"/>
  <c r="AO16" i="14" s="1"/>
  <c r="AW32" i="14"/>
  <c r="AX32" i="14" s="1"/>
  <c r="Z90" i="14"/>
  <c r="AO164" i="14"/>
  <c r="W18" i="14"/>
  <c r="J155" i="14"/>
  <c r="AO155" i="14" s="1"/>
  <c r="W213" i="13"/>
  <c r="J247" i="13"/>
  <c r="AP247" i="13" s="1"/>
  <c r="Z198" i="13"/>
  <c r="J50" i="13"/>
  <c r="Z112" i="13"/>
  <c r="W182" i="13"/>
  <c r="J101" i="13"/>
  <c r="Z381" i="13"/>
  <c r="J173" i="13"/>
  <c r="AP28" i="13"/>
  <c r="J137" i="13"/>
  <c r="J201" i="13"/>
  <c r="AP225" i="13"/>
  <c r="W159" i="13"/>
  <c r="Z186" i="13"/>
  <c r="Z208" i="13"/>
  <c r="J370" i="13"/>
  <c r="AP370" i="13" s="1"/>
  <c r="AP83" i="13"/>
  <c r="W186" i="13"/>
  <c r="Z372" i="13"/>
  <c r="J385" i="13"/>
  <c r="X225" i="13"/>
  <c r="J326" i="13"/>
  <c r="J58" i="13"/>
  <c r="AP8" i="13"/>
  <c r="W342" i="13"/>
  <c r="J103" i="13"/>
  <c r="W241" i="13"/>
  <c r="J79" i="13"/>
  <c r="AP79" i="13" s="1"/>
  <c r="Z303" i="13"/>
  <c r="J27" i="13"/>
  <c r="J54" i="13"/>
  <c r="W264" i="13"/>
  <c r="J278" i="13"/>
  <c r="J88" i="13"/>
  <c r="J365" i="13"/>
  <c r="W107" i="13"/>
  <c r="J62" i="13"/>
  <c r="AO62" i="13" s="1"/>
  <c r="AP149" i="13"/>
  <c r="W85" i="13"/>
  <c r="AO308" i="13"/>
  <c r="AO92" i="13"/>
  <c r="AP268" i="13"/>
  <c r="AP189" i="13"/>
  <c r="Z132" i="13"/>
  <c r="W136" i="13"/>
  <c r="AP314" i="13"/>
  <c r="AP293" i="13"/>
  <c r="J11" i="13"/>
  <c r="AP229" i="13"/>
  <c r="J376" i="13"/>
  <c r="AP376" i="13" s="1"/>
  <c r="Z244" i="13"/>
  <c r="W259" i="13"/>
  <c r="J291" i="13"/>
  <c r="AP291" i="13" s="1"/>
  <c r="Z347" i="13"/>
  <c r="J166" i="13"/>
  <c r="J34" i="13"/>
  <c r="AP34" i="13" s="1"/>
  <c r="W130" i="13"/>
  <c r="J358" i="13"/>
  <c r="AP358" i="13" s="1"/>
  <c r="J114" i="13"/>
  <c r="AO114" i="13" s="1"/>
  <c r="AP239" i="13"/>
  <c r="Z158" i="13"/>
  <c r="AO132" i="13"/>
  <c r="W9" i="13"/>
  <c r="Z327" i="13"/>
  <c r="J256" i="13"/>
  <c r="AP256" i="13" s="1"/>
  <c r="J317" i="13"/>
  <c r="AP317" i="13" s="1"/>
  <c r="AQ390" i="13"/>
  <c r="W338" i="13"/>
  <c r="J258" i="13"/>
  <c r="W153" i="13"/>
  <c r="W314" i="13"/>
  <c r="AO267" i="13"/>
  <c r="Z16" i="13"/>
  <c r="AP177" i="13"/>
  <c r="J14" i="13"/>
  <c r="W225" i="13"/>
  <c r="Z98" i="13"/>
  <c r="J188" i="13"/>
  <c r="AP188" i="13" s="1"/>
  <c r="W268" i="13"/>
  <c r="Z293" i="13"/>
  <c r="Z229" i="13"/>
  <c r="Z310" i="13"/>
  <c r="W242" i="13"/>
  <c r="AP142" i="13"/>
  <c r="J240" i="13"/>
  <c r="AP382" i="13"/>
  <c r="J127" i="13"/>
  <c r="AO202" i="13"/>
  <c r="Z242" i="13"/>
  <c r="X316" i="13"/>
  <c r="W329" i="13"/>
  <c r="W89" i="13"/>
  <c r="J175" i="13"/>
  <c r="J290" i="13"/>
  <c r="AP30" i="13"/>
  <c r="W54" i="13"/>
  <c r="AP101" i="13"/>
  <c r="Z153" i="13"/>
  <c r="Z19" i="13"/>
  <c r="AO163" i="13"/>
  <c r="AO316" i="13"/>
  <c r="W378" i="13"/>
  <c r="AO99" i="13"/>
  <c r="AP308" i="13"/>
  <c r="AP131" i="13"/>
  <c r="Z287" i="13"/>
  <c r="W334" i="13"/>
  <c r="AP173" i="13"/>
  <c r="Z52" i="13"/>
  <c r="J194" i="13"/>
  <c r="Z94" i="13"/>
  <c r="Z104" i="13"/>
  <c r="J238" i="13"/>
  <c r="AP238" i="13" s="1"/>
  <c r="J149" i="13"/>
  <c r="AO199" i="13"/>
  <c r="AO253" i="13"/>
  <c r="J53" i="13"/>
  <c r="AO53" i="13" s="1"/>
  <c r="J195" i="13"/>
  <c r="AP195" i="13" s="1"/>
  <c r="W301" i="13"/>
  <c r="AW46" i="13"/>
  <c r="AX46" i="13" s="1"/>
  <c r="X177" i="13"/>
  <c r="X241" i="13"/>
  <c r="AQ399" i="13"/>
  <c r="W164" i="13"/>
  <c r="W240" i="13"/>
  <c r="W87" i="13"/>
  <c r="J213" i="13"/>
  <c r="AO213" i="13" s="1"/>
  <c r="AA393" i="13"/>
  <c r="W104" i="13"/>
  <c r="AP102" i="13"/>
  <c r="J328" i="13"/>
  <c r="AP328" i="13" s="1"/>
  <c r="J68" i="13"/>
  <c r="AP68" i="13" s="1"/>
  <c r="J300" i="13"/>
  <c r="AO300" i="13" s="1"/>
  <c r="AQ393" i="13"/>
  <c r="W198" i="13"/>
  <c r="Z325" i="13"/>
  <c r="AO87" i="13"/>
  <c r="AO186" i="13"/>
  <c r="V397" i="13"/>
  <c r="W369" i="13"/>
  <c r="W367" i="13"/>
  <c r="W39" i="13"/>
  <c r="S395" i="13"/>
  <c r="X8" i="13"/>
  <c r="W372" i="13"/>
  <c r="X229" i="13"/>
  <c r="AO8" i="13"/>
  <c r="Z123" i="13"/>
  <c r="W291" i="13"/>
  <c r="W27" i="13"/>
  <c r="W177" i="13"/>
  <c r="W112" i="13"/>
  <c r="X153" i="13"/>
  <c r="AO27" i="13"/>
  <c r="AP198" i="13"/>
  <c r="W58" i="13"/>
  <c r="AW271" i="13"/>
  <c r="AX271" i="13" s="1"/>
  <c r="X23" i="13"/>
  <c r="W12" i="13"/>
  <c r="AO230" i="13"/>
  <c r="Z179" i="13"/>
  <c r="Z282" i="13"/>
  <c r="W383" i="13"/>
  <c r="AO97" i="13"/>
  <c r="Z92" i="13"/>
  <c r="AP23" i="13"/>
  <c r="J77" i="13"/>
  <c r="V399" i="13"/>
  <c r="J128" i="13"/>
  <c r="J275" i="13"/>
  <c r="AO275" i="13" s="1"/>
  <c r="X280" i="13"/>
  <c r="W31" i="13"/>
  <c r="J69" i="13"/>
  <c r="AP69" i="13" s="1"/>
  <c r="AO238" i="13"/>
  <c r="X264" i="13"/>
  <c r="AW156" i="13"/>
  <c r="AX156" i="13" s="1"/>
  <c r="W328" i="13"/>
  <c r="W68" i="13"/>
  <c r="J90" i="13"/>
  <c r="W288" i="13"/>
  <c r="AO291" i="13"/>
  <c r="Z23" i="13"/>
  <c r="Z145" i="13"/>
  <c r="AP216" i="13"/>
  <c r="V395" i="13"/>
  <c r="AO32" i="13"/>
  <c r="AO23" i="13"/>
  <c r="Z83" i="13"/>
  <c r="W238" i="13"/>
  <c r="AO382" i="13"/>
  <c r="J56" i="13"/>
  <c r="AP56" i="13" s="1"/>
  <c r="J243" i="13"/>
  <c r="AO243" i="13" s="1"/>
  <c r="J117" i="13"/>
  <c r="AO117" i="13" s="1"/>
  <c r="Z216" i="13"/>
  <c r="J249" i="13"/>
  <c r="AP249" i="13" s="1"/>
  <c r="W51" i="13"/>
  <c r="W214" i="13"/>
  <c r="J329" i="13"/>
  <c r="X28" i="13"/>
  <c r="J89" i="13"/>
  <c r="AP89" i="13" s="1"/>
  <c r="AP193" i="13"/>
  <c r="J337" i="13"/>
  <c r="AO337" i="13" s="1"/>
  <c r="J259" i="13"/>
  <c r="Z379" i="13"/>
  <c r="AP384" i="13"/>
  <c r="J107" i="13"/>
  <c r="AO107" i="13" s="1"/>
  <c r="X142" i="13"/>
  <c r="AO79" i="13"/>
  <c r="AP325" i="13"/>
  <c r="W230" i="13"/>
  <c r="AO198" i="13"/>
  <c r="W119" i="13"/>
  <c r="Z270" i="13"/>
  <c r="AP278" i="13"/>
  <c r="W149" i="13"/>
  <c r="X233" i="13"/>
  <c r="Z193" i="13"/>
  <c r="W360" i="13"/>
  <c r="Z384" i="13"/>
  <c r="AO142" i="13"/>
  <c r="Z234" i="13"/>
  <c r="W173" i="13"/>
  <c r="J221" i="13"/>
  <c r="W47" i="13"/>
  <c r="W30" i="13"/>
  <c r="J204" i="13"/>
  <c r="AO204" i="13" s="1"/>
  <c r="AO28" i="13"/>
  <c r="J25" i="13"/>
  <c r="AP25" i="13" s="1"/>
  <c r="Z351" i="13"/>
  <c r="W101" i="13"/>
  <c r="W150" i="13"/>
  <c r="W311" i="13"/>
  <c r="AO381" i="13"/>
  <c r="AP372" i="13"/>
  <c r="AW40" i="13"/>
  <c r="AX40" i="13" s="1"/>
  <c r="X202" i="13"/>
  <c r="Z118" i="13"/>
  <c r="AO216" i="13"/>
  <c r="AO103" i="13"/>
  <c r="W180" i="13"/>
  <c r="Z223" i="13"/>
  <c r="Z150" i="13"/>
  <c r="X81" i="13"/>
  <c r="J367" i="13"/>
  <c r="AP367" i="13" s="1"/>
  <c r="Z121" i="13"/>
  <c r="W69" i="13"/>
  <c r="AO150" i="13"/>
  <c r="AP240" i="13"/>
  <c r="AS103" i="13"/>
  <c r="AT103" i="13" s="1"/>
  <c r="AU103" i="13" s="1"/>
  <c r="AV103" i="13" s="1"/>
  <c r="W133" i="13"/>
  <c r="W219" i="13"/>
  <c r="AP113" i="13"/>
  <c r="Z237" i="13"/>
  <c r="W32" i="13"/>
  <c r="AP87" i="13"/>
  <c r="AO385" i="13"/>
  <c r="X113" i="13"/>
  <c r="S398" i="13"/>
  <c r="AO30" i="13"/>
  <c r="BF399" i="13"/>
  <c r="AO256" i="13"/>
  <c r="AP106" i="13"/>
  <c r="X173" i="13"/>
  <c r="AP241" i="13"/>
  <c r="W382" i="13"/>
  <c r="AO173" i="13"/>
  <c r="Z261" i="13"/>
  <c r="W93" i="13"/>
  <c r="Z324" i="13"/>
  <c r="W33" i="13"/>
  <c r="AP16" i="13"/>
  <c r="Z130" i="13"/>
  <c r="J40" i="13"/>
  <c r="AP40" i="13" s="1"/>
  <c r="AP150" i="13"/>
  <c r="AP286" i="13"/>
  <c r="J164" i="13"/>
  <c r="R395" i="13"/>
  <c r="T395" i="13"/>
  <c r="Z102" i="13"/>
  <c r="W113" i="13"/>
  <c r="AO280" i="13"/>
  <c r="Z85" i="13"/>
  <c r="AO369" i="13"/>
  <c r="Z286" i="13"/>
  <c r="AP208" i="13"/>
  <c r="AP236" i="13"/>
  <c r="AW377" i="13"/>
  <c r="AX377" i="13" s="1"/>
  <c r="J20" i="13"/>
  <c r="AP20" i="13" s="1"/>
  <c r="Z33" i="13"/>
  <c r="J55" i="13"/>
  <c r="AO55" i="13" s="1"/>
  <c r="W267" i="13"/>
  <c r="W308" i="13"/>
  <c r="J218" i="13"/>
  <c r="AP218" i="13" s="1"/>
  <c r="AW319" i="13"/>
  <c r="AX319" i="13" s="1"/>
  <c r="AO310" i="13"/>
  <c r="AT115" i="13"/>
  <c r="AU115" i="13" s="1"/>
  <c r="AV115" i="13" s="1"/>
  <c r="AT168" i="13"/>
  <c r="AU168" i="13" s="1"/>
  <c r="AV168" i="13" s="1"/>
  <c r="AT77" i="13"/>
  <c r="AU77" i="13" s="1"/>
  <c r="AV77" i="13" s="1"/>
  <c r="AV138" i="13"/>
  <c r="AW138" i="13" s="1"/>
  <c r="AX138" i="13" s="1"/>
  <c r="AV258" i="13"/>
  <c r="AW258" i="13" s="1"/>
  <c r="AX258" i="13" s="1"/>
  <c r="AU328" i="13"/>
  <c r="AV328" i="13" s="1"/>
  <c r="AT15" i="13"/>
  <c r="AU15" i="13" s="1"/>
  <c r="AV15" i="13" s="1"/>
  <c r="Z305" i="13"/>
  <c r="J305" i="13"/>
  <c r="AP305" i="13" s="1"/>
  <c r="Z141" i="13"/>
  <c r="J141" i="13"/>
  <c r="AP141" i="13" s="1"/>
  <c r="W178" i="13"/>
  <c r="X178" i="13"/>
  <c r="W205" i="13"/>
  <c r="W25" i="13"/>
  <c r="AO189" i="13"/>
  <c r="W278" i="13"/>
  <c r="J12" i="13"/>
  <c r="AO12" i="13" s="1"/>
  <c r="Z12" i="13"/>
  <c r="AO16" i="13"/>
  <c r="Z217" i="13"/>
  <c r="J217" i="13"/>
  <c r="AO217" i="13" s="1"/>
  <c r="J146" i="13"/>
  <c r="AO146" i="13" s="1"/>
  <c r="Z146" i="13"/>
  <c r="J124" i="13"/>
  <c r="AO124" i="13" s="1"/>
  <c r="Z124" i="13"/>
  <c r="AP220" i="13"/>
  <c r="AO220" i="13"/>
  <c r="X278" i="13"/>
  <c r="AO338" i="13"/>
  <c r="W324" i="13"/>
  <c r="Z161" i="13"/>
  <c r="J161" i="13"/>
  <c r="W163" i="13"/>
  <c r="Z296" i="13"/>
  <c r="J296" i="13"/>
  <c r="AP296" i="13" s="1"/>
  <c r="W220" i="13"/>
  <c r="AO334" i="13"/>
  <c r="W48" i="13"/>
  <c r="AP48" i="13"/>
  <c r="X48" i="13"/>
  <c r="J93" i="13"/>
  <c r="AP93" i="13" s="1"/>
  <c r="Z93" i="13"/>
  <c r="J162" i="13"/>
  <c r="Z162" i="13"/>
  <c r="W18" i="13"/>
  <c r="AS144" i="13"/>
  <c r="AT144" i="13" s="1"/>
  <c r="AU144" i="13" s="1"/>
  <c r="AV144" i="13" s="1"/>
  <c r="AP175" i="13"/>
  <c r="W175" i="13"/>
  <c r="X175" i="13"/>
  <c r="Z354" i="13"/>
  <c r="J354" i="13"/>
  <c r="Z254" i="13"/>
  <c r="X102" i="13"/>
  <c r="X171" i="13"/>
  <c r="W171" i="13"/>
  <c r="X56" i="13"/>
  <c r="J151" i="13"/>
  <c r="Z151" i="13"/>
  <c r="Z41" i="13"/>
  <c r="J41" i="13"/>
  <c r="AO41" i="13" s="1"/>
  <c r="W203" i="13"/>
  <c r="AP181" i="13"/>
  <c r="AO181" i="13"/>
  <c r="X16" i="13"/>
  <c r="AP310" i="13"/>
  <c r="X211" i="13"/>
  <c r="W211" i="13"/>
  <c r="AV192" i="13"/>
  <c r="AW192" i="13" s="1"/>
  <c r="AX192" i="13" s="1"/>
  <c r="W16" i="13"/>
  <c r="X75" i="13"/>
  <c r="X164" i="13"/>
  <c r="W170" i="13"/>
  <c r="J171" i="13"/>
  <c r="AP171" i="13" s="1"/>
  <c r="Z171" i="13"/>
  <c r="J252" i="13"/>
  <c r="AP252" i="13" s="1"/>
  <c r="Z252" i="13"/>
  <c r="J226" i="13"/>
  <c r="AO226" i="13" s="1"/>
  <c r="Z226" i="13"/>
  <c r="Z369" i="13"/>
  <c r="W62" i="13"/>
  <c r="X62" i="13"/>
  <c r="Z315" i="13"/>
  <c r="AS366" i="13"/>
  <c r="AT366" i="13" s="1"/>
  <c r="AU366" i="13" s="1"/>
  <c r="AV366" i="13" s="1"/>
  <c r="AR390" i="13"/>
  <c r="J321" i="13"/>
  <c r="Z321" i="13"/>
  <c r="W350" i="13"/>
  <c r="Z139" i="13"/>
  <c r="J139" i="13"/>
  <c r="AP99" i="13"/>
  <c r="X124" i="13"/>
  <c r="W208" i="13"/>
  <c r="W252" i="13"/>
  <c r="W243" i="13"/>
  <c r="X243" i="13"/>
  <c r="Z196" i="13"/>
  <c r="J196" i="13"/>
  <c r="AP196" i="13" s="1"/>
  <c r="J47" i="13"/>
  <c r="AO120" i="13"/>
  <c r="W120" i="13"/>
  <c r="AP120" i="13"/>
  <c r="X120" i="13"/>
  <c r="AO237" i="13"/>
  <c r="AW133" i="13"/>
  <c r="AX133" i="13" s="1"/>
  <c r="J349" i="13"/>
  <c r="J119" i="13"/>
  <c r="Z319" i="13"/>
  <c r="J319" i="13"/>
  <c r="W92" i="13"/>
  <c r="W217" i="13"/>
  <c r="X210" i="13"/>
  <c r="X239" i="13"/>
  <c r="W239" i="13"/>
  <c r="J246" i="13"/>
  <c r="AO246" i="13" s="1"/>
  <c r="W253" i="13"/>
  <c r="X301" i="13"/>
  <c r="X217" i="13"/>
  <c r="BF390" i="13"/>
  <c r="AO384" i="13"/>
  <c r="Z70" i="13"/>
  <c r="J289" i="13"/>
  <c r="AP289" i="13" s="1"/>
  <c r="Z289" i="13"/>
  <c r="X253" i="13"/>
  <c r="AP58" i="13"/>
  <c r="AO58" i="13"/>
  <c r="X201" i="13"/>
  <c r="W201" i="13"/>
  <c r="J311" i="13"/>
  <c r="AO311" i="13" s="1"/>
  <c r="Z311" i="13"/>
  <c r="AS82" i="13"/>
  <c r="AT82" i="13" s="1"/>
  <c r="AU82" i="13" s="1"/>
  <c r="AV82" i="13" s="1"/>
  <c r="X232" i="13"/>
  <c r="J269" i="13"/>
  <c r="AP269" i="13" s="1"/>
  <c r="Z269" i="13"/>
  <c r="X334" i="13"/>
  <c r="AP254" i="13"/>
  <c r="W254" i="13"/>
  <c r="W135" i="13"/>
  <c r="AP163" i="13"/>
  <c r="W158" i="13"/>
  <c r="AP158" i="13"/>
  <c r="W179" i="13"/>
  <c r="AP179" i="13"/>
  <c r="X262" i="13"/>
  <c r="AO272" i="13"/>
  <c r="X272" i="13"/>
  <c r="AP272" i="13"/>
  <c r="W333" i="13"/>
  <c r="X333" i="13"/>
  <c r="J38" i="13"/>
  <c r="Z38" i="13"/>
  <c r="J36" i="13"/>
  <c r="Z36" i="13"/>
  <c r="M395" i="13"/>
  <c r="J21" i="13"/>
  <c r="AO21" i="13" s="1"/>
  <c r="Z21" i="13"/>
  <c r="Z333" i="13"/>
  <c r="J333" i="13"/>
  <c r="AO333" i="13" s="1"/>
  <c r="Z359" i="13"/>
  <c r="J359" i="13"/>
  <c r="AQ391" i="13"/>
  <c r="AW173" i="13"/>
  <c r="AX173" i="13" s="1"/>
  <c r="AP329" i="13"/>
  <c r="AP374" i="13"/>
  <c r="J279" i="13"/>
  <c r="Z279" i="13"/>
  <c r="Z320" i="13"/>
  <c r="J320" i="13"/>
  <c r="V398" i="13"/>
  <c r="X189" i="13"/>
  <c r="X231" i="13"/>
  <c r="Z235" i="13"/>
  <c r="J235" i="13"/>
  <c r="AP235" i="13" s="1"/>
  <c r="W141" i="13"/>
  <c r="AO236" i="13"/>
  <c r="AO278" i="13"/>
  <c r="AP350" i="13"/>
  <c r="AO350" i="13"/>
  <c r="Z262" i="13"/>
  <c r="J262" i="13"/>
  <c r="AO262" i="13" s="1"/>
  <c r="AP90" i="13"/>
  <c r="J362" i="13"/>
  <c r="AP362" i="13" s="1"/>
  <c r="Z362" i="13"/>
  <c r="AO208" i="13"/>
  <c r="AP27" i="13"/>
  <c r="AT11" i="13"/>
  <c r="AU11" i="13" s="1"/>
  <c r="AV11" i="13" s="1"/>
  <c r="W132" i="13"/>
  <c r="AW303" i="13"/>
  <c r="AX303" i="13" s="1"/>
  <c r="W256" i="13"/>
  <c r="AS45" i="13"/>
  <c r="AT45" i="13" s="1"/>
  <c r="AU45" i="13" s="1"/>
  <c r="AV45" i="13" s="1"/>
  <c r="AW45" i="13" s="1"/>
  <c r="AX45" i="13" s="1"/>
  <c r="AR391" i="13"/>
  <c r="X245" i="13"/>
  <c r="AP245" i="13"/>
  <c r="AO245" i="13"/>
  <c r="X132" i="13"/>
  <c r="X158" i="13"/>
  <c r="AS173" i="13"/>
  <c r="AT173" i="13" s="1"/>
  <c r="AU173" i="13" s="1"/>
  <c r="AV173" i="13" s="1"/>
  <c r="AO221" i="13"/>
  <c r="AP221" i="13"/>
  <c r="X179" i="13"/>
  <c r="W194" i="13"/>
  <c r="J203" i="13"/>
  <c r="AO203" i="13" s="1"/>
  <c r="AP237" i="13"/>
  <c r="AP277" i="13"/>
  <c r="J330" i="13"/>
  <c r="AP330" i="13" s="1"/>
  <c r="Z330" i="13"/>
  <c r="AU64" i="13"/>
  <c r="AV64" i="13" s="1"/>
  <c r="J100" i="13"/>
  <c r="AP100" i="13" s="1"/>
  <c r="J122" i="13"/>
  <c r="AO122" i="13" s="1"/>
  <c r="Z122" i="13"/>
  <c r="AS280" i="13"/>
  <c r="AT280" i="13" s="1"/>
  <c r="AU280" i="13" s="1"/>
  <c r="AV280" i="13" s="1"/>
  <c r="AW280" i="13"/>
  <c r="AX280" i="13" s="1"/>
  <c r="Z309" i="13"/>
  <c r="J178" i="13"/>
  <c r="AO178" i="13" s="1"/>
  <c r="AS217" i="13"/>
  <c r="AT217" i="13" s="1"/>
  <c r="AU217" i="13" s="1"/>
  <c r="AV217" i="13" s="1"/>
  <c r="X332" i="13"/>
  <c r="AP332" i="13"/>
  <c r="AS188" i="13"/>
  <c r="AT188" i="13" s="1"/>
  <c r="AU188" i="13" s="1"/>
  <c r="AV188" i="13" s="1"/>
  <c r="AO239" i="13"/>
  <c r="AO201" i="13"/>
  <c r="W272" i="13"/>
  <c r="X165" i="13"/>
  <c r="W373" i="13"/>
  <c r="X373" i="13"/>
  <c r="AP342" i="13"/>
  <c r="Z200" i="13"/>
  <c r="J200" i="13"/>
  <c r="AO130" i="13"/>
  <c r="AP130" i="13"/>
  <c r="X130" i="13"/>
  <c r="AO63" i="13"/>
  <c r="X273" i="13"/>
  <c r="X289" i="13"/>
  <c r="AP164" i="13"/>
  <c r="AP199" i="13"/>
  <c r="W246" i="13"/>
  <c r="AP201" i="13"/>
  <c r="Z272" i="13"/>
  <c r="AW113" i="13"/>
  <c r="AX113" i="13" s="1"/>
  <c r="J44" i="13"/>
  <c r="AP44" i="13" s="1"/>
  <c r="Z44" i="13"/>
  <c r="AO83" i="13"/>
  <c r="AT162" i="13"/>
  <c r="AU162" i="13" s="1"/>
  <c r="AV162" i="13" s="1"/>
  <c r="AS67" i="13"/>
  <c r="AT67" i="13" s="1"/>
  <c r="AU67" i="13" s="1"/>
  <c r="AV67" i="13" s="1"/>
  <c r="AO158" i="13"/>
  <c r="X216" i="13"/>
  <c r="J232" i="13"/>
  <c r="AO232" i="13" s="1"/>
  <c r="Z232" i="13"/>
  <c r="AT219" i="13"/>
  <c r="AU219" i="13" s="1"/>
  <c r="AV219" i="13" s="1"/>
  <c r="Z134" i="13"/>
  <c r="J134" i="13"/>
  <c r="AP134" i="13" s="1"/>
  <c r="AP92" i="13"/>
  <c r="J211" i="13"/>
  <c r="AP211" i="13" s="1"/>
  <c r="Z211" i="13"/>
  <c r="X74" i="13"/>
  <c r="W236" i="13"/>
  <c r="X236" i="13"/>
  <c r="W46" i="13"/>
  <c r="AO46" i="13"/>
  <c r="X46" i="13"/>
  <c r="AW288" i="13"/>
  <c r="AX288" i="13" s="1"/>
  <c r="AP334" i="13"/>
  <c r="AO131" i="13"/>
  <c r="AA392" i="13"/>
  <c r="J209" i="13"/>
  <c r="W247" i="13"/>
  <c r="AP132" i="13"/>
  <c r="J75" i="13"/>
  <c r="AP75" i="13" s="1"/>
  <c r="J165" i="13"/>
  <c r="AO165" i="13" s="1"/>
  <c r="AO179" i="13"/>
  <c r="Z222" i="13"/>
  <c r="J222" i="13"/>
  <c r="AP222" i="13" s="1"/>
  <c r="Z63" i="13"/>
  <c r="Z170" i="13"/>
  <c r="J170" i="13"/>
  <c r="AO170" i="13" s="1"/>
  <c r="W19" i="13"/>
  <c r="J71" i="13"/>
  <c r="AO71" i="13" s="1"/>
  <c r="Z71" i="13"/>
  <c r="W10" i="13"/>
  <c r="X10" i="13"/>
  <c r="W65" i="13"/>
  <c r="W199" i="13"/>
  <c r="X246" i="13"/>
  <c r="J366" i="13"/>
  <c r="M390" i="13"/>
  <c r="Z126" i="13"/>
  <c r="J126" i="13"/>
  <c r="AO126" i="13" s="1"/>
  <c r="W215" i="13"/>
  <c r="X215" i="13"/>
  <c r="AO323" i="13"/>
  <c r="J49" i="13"/>
  <c r="AP49" i="13" s="1"/>
  <c r="W190" i="13"/>
  <c r="AO372" i="13"/>
  <c r="J215" i="13"/>
  <c r="AP215" i="13" s="1"/>
  <c r="J231" i="13"/>
  <c r="AO231" i="13" s="1"/>
  <c r="J284" i="13"/>
  <c r="Z284" i="13"/>
  <c r="J108" i="13"/>
  <c r="AP108" i="13" s="1"/>
  <c r="Z108" i="13"/>
  <c r="X69" i="13"/>
  <c r="J331" i="13"/>
  <c r="AO331" i="13" s="1"/>
  <c r="X380" i="13"/>
  <c r="AO380" i="13"/>
  <c r="W380" i="13"/>
  <c r="AP380" i="13"/>
  <c r="X199" i="13"/>
  <c r="J152" i="13"/>
  <c r="AP152" i="13" s="1"/>
  <c r="AP186" i="13"/>
  <c r="X186" i="13"/>
  <c r="W370" i="13"/>
  <c r="AP32" i="13"/>
  <c r="X32" i="13"/>
  <c r="W189" i="13"/>
  <c r="AP309" i="13"/>
  <c r="AP228" i="13"/>
  <c r="J250" i="13"/>
  <c r="Z250" i="13"/>
  <c r="AO294" i="13"/>
  <c r="AO14" i="13"/>
  <c r="W289" i="13"/>
  <c r="W126" i="13"/>
  <c r="W55" i="13"/>
  <c r="J45" i="13"/>
  <c r="AP45" i="13" s="1"/>
  <c r="W362" i="13"/>
  <c r="AO247" i="13"/>
  <c r="W196" i="13"/>
  <c r="W271" i="13"/>
  <c r="W26" i="13"/>
  <c r="W88" i="13"/>
  <c r="W202" i="13"/>
  <c r="AW321" i="13"/>
  <c r="AX321" i="13" s="1"/>
  <c r="J51" i="13"/>
  <c r="AP51" i="13" s="1"/>
  <c r="Z51" i="13"/>
  <c r="W374" i="13"/>
  <c r="J302" i="13"/>
  <c r="J343" i="13"/>
  <c r="AP343" i="13" s="1"/>
  <c r="AP385" i="13"/>
  <c r="W14" i="13"/>
  <c r="AO241" i="13"/>
  <c r="J307" i="13"/>
  <c r="AO307" i="13" s="1"/>
  <c r="W331" i="13"/>
  <c r="W146" i="13"/>
  <c r="W195" i="13"/>
  <c r="AP35" i="13"/>
  <c r="J159" i="13"/>
  <c r="AP159" i="13" s="1"/>
  <c r="Z159" i="13"/>
  <c r="AP338" i="13"/>
  <c r="AO88" i="13"/>
  <c r="AO194" i="13"/>
  <c r="X30" i="13"/>
  <c r="J9" i="13"/>
  <c r="X12" i="13"/>
  <c r="W34" i="13"/>
  <c r="W134" i="13"/>
  <c r="J138" i="13"/>
  <c r="AP138" i="13" s="1"/>
  <c r="Z224" i="13"/>
  <c r="X99" i="13"/>
  <c r="W99" i="13"/>
  <c r="J210" i="13"/>
  <c r="AP210" i="13" s="1"/>
  <c r="AO248" i="13"/>
  <c r="W248" i="13"/>
  <c r="W60" i="13"/>
  <c r="J74" i="13"/>
  <c r="AO74" i="13" s="1"/>
  <c r="J172" i="13"/>
  <c r="AO172" i="13" s="1"/>
  <c r="X146" i="13"/>
  <c r="W285" i="13"/>
  <c r="AP294" i="13"/>
  <c r="W106" i="13"/>
  <c r="AW169" i="13"/>
  <c r="AX169" i="13" s="1"/>
  <c r="X47" i="13"/>
  <c r="W344" i="13"/>
  <c r="W35" i="13"/>
  <c r="AP88" i="13"/>
  <c r="W330" i="13"/>
  <c r="AP19" i="13"/>
  <c r="Z30" i="13"/>
  <c r="W71" i="13"/>
  <c r="AO340" i="13"/>
  <c r="AP104" i="13"/>
  <c r="X134" i="13"/>
  <c r="AO224" i="13"/>
  <c r="AP14" i="13"/>
  <c r="J273" i="13"/>
  <c r="AO273" i="13" s="1"/>
  <c r="AW365" i="13"/>
  <c r="AX365" i="13" s="1"/>
  <c r="J143" i="13"/>
  <c r="AP143" i="13" s="1"/>
  <c r="AP260" i="13"/>
  <c r="X260" i="13"/>
  <c r="AO48" i="13"/>
  <c r="W131" i="13"/>
  <c r="AS317" i="13"/>
  <c r="AT317" i="13" s="1"/>
  <c r="AU317" i="13" s="1"/>
  <c r="AV317" i="13" s="1"/>
  <c r="W348" i="13"/>
  <c r="W151" i="13"/>
  <c r="AP50" i="13"/>
  <c r="W197" i="13"/>
  <c r="AP283" i="13"/>
  <c r="AW48" i="13"/>
  <c r="AX48" i="13" s="1"/>
  <c r="AS282" i="13"/>
  <c r="AT282" i="13" s="1"/>
  <c r="AU282" i="13" s="1"/>
  <c r="AV282" i="13" s="1"/>
  <c r="AS26" i="13"/>
  <c r="AT26" i="13" s="1"/>
  <c r="AU26" i="13" s="1"/>
  <c r="AV26" i="13" s="1"/>
  <c r="X35" i="13"/>
  <c r="X206" i="13"/>
  <c r="W206" i="13"/>
  <c r="J135" i="13"/>
  <c r="W142" i="13"/>
  <c r="X248" i="13"/>
  <c r="J373" i="13"/>
  <c r="AP373" i="13" s="1"/>
  <c r="AO60" i="13"/>
  <c r="AO240" i="13"/>
  <c r="AO101" i="13"/>
  <c r="AO175" i="13"/>
  <c r="J84" i="13"/>
  <c r="AP84" i="13" s="1"/>
  <c r="AO293" i="13"/>
  <c r="W83" i="13"/>
  <c r="AW88" i="13"/>
  <c r="AX88" i="13" s="1"/>
  <c r="AO314" i="13"/>
  <c r="AP316" i="13"/>
  <c r="Z340" i="13"/>
  <c r="J301" i="13"/>
  <c r="AP301" i="13" s="1"/>
  <c r="Z260" i="13"/>
  <c r="AW362" i="13"/>
  <c r="AX362" i="13" s="1"/>
  <c r="AO106" i="13"/>
  <c r="AO54" i="13"/>
  <c r="AW222" i="13"/>
  <c r="AX222" i="13" s="1"/>
  <c r="AW36" i="13"/>
  <c r="AX36" i="13" s="1"/>
  <c r="Z144" i="13"/>
  <c r="J144" i="13"/>
  <c r="AP144" i="13" s="1"/>
  <c r="J264" i="13"/>
  <c r="AP264" i="13" s="1"/>
  <c r="Z264" i="13"/>
  <c r="W335" i="13"/>
  <c r="W138" i="13"/>
  <c r="W66" i="13"/>
  <c r="AO289" i="13"/>
  <c r="W125" i="13"/>
  <c r="AO282" i="13"/>
  <c r="W229" i="13"/>
  <c r="W108" i="13"/>
  <c r="W144" i="13"/>
  <c r="AO254" i="13"/>
  <c r="AP60" i="13"/>
  <c r="W124" i="13"/>
  <c r="AO229" i="13"/>
  <c r="AP267" i="13"/>
  <c r="W8" i="13"/>
  <c r="W28" i="13"/>
  <c r="W137" i="13"/>
  <c r="W358" i="13"/>
  <c r="AO345" i="13"/>
  <c r="W53" i="13"/>
  <c r="AO152" i="13"/>
  <c r="AO93" i="12"/>
  <c r="X26" i="12"/>
  <c r="X164" i="12" s="1"/>
  <c r="W85" i="12"/>
  <c r="AP41" i="12"/>
  <c r="J10" i="12"/>
  <c r="W59" i="12"/>
  <c r="J49" i="12"/>
  <c r="AP49" i="12" s="1"/>
  <c r="W93" i="12"/>
  <c r="W26" i="12"/>
  <c r="AP84" i="12"/>
  <c r="J81" i="12"/>
  <c r="J131" i="12"/>
  <c r="AO131" i="12" s="1"/>
  <c r="J129" i="12"/>
  <c r="J91" i="12"/>
  <c r="J18" i="12"/>
  <c r="Z57" i="12"/>
  <c r="J63" i="12"/>
  <c r="J21" i="12"/>
  <c r="W46" i="12"/>
  <c r="J102" i="12"/>
  <c r="J166" i="12" s="1"/>
  <c r="Z132" i="12"/>
  <c r="W37" i="12"/>
  <c r="Z134" i="12"/>
  <c r="AP72" i="12"/>
  <c r="AO74" i="12"/>
  <c r="W96" i="12"/>
  <c r="J138" i="12"/>
  <c r="J64" i="12"/>
  <c r="J121" i="12"/>
  <c r="AP118" i="12"/>
  <c r="W97" i="12"/>
  <c r="Z61" i="12"/>
  <c r="AP92" i="12"/>
  <c r="AO126" i="12"/>
  <c r="W23" i="12"/>
  <c r="R166" i="12"/>
  <c r="Z8" i="12"/>
  <c r="AO23" i="12"/>
  <c r="AP131" i="12"/>
  <c r="W13" i="12"/>
  <c r="J56" i="12"/>
  <c r="AO7" i="12"/>
  <c r="Z9" i="12"/>
  <c r="J58" i="12"/>
  <c r="AP58" i="12" s="1"/>
  <c r="AP43" i="12"/>
  <c r="W16" i="12"/>
  <c r="W116" i="12"/>
  <c r="J42" i="12"/>
  <c r="AO42" i="12" s="1"/>
  <c r="W82" i="12"/>
  <c r="J101" i="12"/>
  <c r="AO101" i="12" s="1"/>
  <c r="J70" i="12"/>
  <c r="W126" i="12"/>
  <c r="J33" i="12"/>
  <c r="J122" i="12"/>
  <c r="AP122" i="12" s="1"/>
  <c r="AO125" i="12"/>
  <c r="J106" i="12"/>
  <c r="AO17" i="12"/>
  <c r="AP101" i="12"/>
  <c r="J29" i="12"/>
  <c r="AO29" i="12" s="1"/>
  <c r="W70" i="12"/>
  <c r="X101" i="12"/>
  <c r="X70" i="12"/>
  <c r="X36" i="12"/>
  <c r="W122" i="12"/>
  <c r="AQ158" i="12"/>
  <c r="AP11" i="12"/>
  <c r="AP151" i="12"/>
  <c r="AP23" i="12"/>
  <c r="X41" i="12"/>
  <c r="W88" i="12"/>
  <c r="U162" i="12"/>
  <c r="J85" i="12"/>
  <c r="AP85" i="12" s="1"/>
  <c r="W48" i="12"/>
  <c r="AP33" i="12"/>
  <c r="W103" i="12"/>
  <c r="J54" i="12"/>
  <c r="AP54" i="12" s="1"/>
  <c r="AO88" i="12"/>
  <c r="AP22" i="12"/>
  <c r="X136" i="12"/>
  <c r="W143" i="12"/>
  <c r="Z78" i="12"/>
  <c r="J146" i="12"/>
  <c r="W76" i="12"/>
  <c r="W164" i="12" s="1"/>
  <c r="W128" i="12"/>
  <c r="X58" i="12"/>
  <c r="W106" i="12"/>
  <c r="AP88" i="12"/>
  <c r="AA160" i="12"/>
  <c r="W30" i="12"/>
  <c r="AO132" i="12"/>
  <c r="AP120" i="12"/>
  <c r="AP93" i="12"/>
  <c r="J97" i="12"/>
  <c r="AP97" i="12" s="1"/>
  <c r="W21" i="12"/>
  <c r="Z22" i="12"/>
  <c r="X143" i="12"/>
  <c r="Z135" i="12"/>
  <c r="J149" i="12"/>
  <c r="AP149" i="12" s="1"/>
  <c r="W32" i="12"/>
  <c r="AP25" i="12"/>
  <c r="W94" i="12"/>
  <c r="AP61" i="12"/>
  <c r="J45" i="12"/>
  <c r="AO45" i="12" s="1"/>
  <c r="J59" i="12"/>
  <c r="AP59" i="12" s="1"/>
  <c r="W152" i="12"/>
  <c r="J127" i="12"/>
  <c r="AP127" i="12" s="1"/>
  <c r="AO137" i="12"/>
  <c r="W144" i="12"/>
  <c r="W9" i="12"/>
  <c r="W124" i="12"/>
  <c r="AW57" i="12"/>
  <c r="AX57" i="12" s="1"/>
  <c r="X12" i="12"/>
  <c r="W40" i="12"/>
  <c r="S166" i="12"/>
  <c r="J133" i="12"/>
  <c r="AO133" i="12" s="1"/>
  <c r="W41" i="12"/>
  <c r="W17" i="12"/>
  <c r="J69" i="12"/>
  <c r="AP69" i="12" s="1"/>
  <c r="AW132" i="12"/>
  <c r="AX132" i="12" s="1"/>
  <c r="W101" i="12"/>
  <c r="J109" i="12"/>
  <c r="AP109" i="12" s="1"/>
  <c r="Z12" i="12"/>
  <c r="AO30" i="12"/>
  <c r="W50" i="12"/>
  <c r="X59" i="12"/>
  <c r="AO152" i="12"/>
  <c r="W118" i="12"/>
  <c r="AP57" i="12"/>
  <c r="AP152" i="12"/>
  <c r="J52" i="12"/>
  <c r="AO52" i="12" s="1"/>
  <c r="X118" i="12"/>
  <c r="AO78" i="12"/>
  <c r="Z111" i="12"/>
  <c r="AP74" i="12"/>
  <c r="X122" i="12"/>
  <c r="W107" i="12"/>
  <c r="AW143" i="12"/>
  <c r="AX143" i="12" s="1"/>
  <c r="W61" i="12"/>
  <c r="X127" i="12"/>
  <c r="AO111" i="12"/>
  <c r="AP56" i="12"/>
  <c r="W81" i="12"/>
  <c r="AP115" i="12"/>
  <c r="W151" i="12"/>
  <c r="W69" i="12"/>
  <c r="Z68" i="12"/>
  <c r="AS94" i="12"/>
  <c r="AT94" i="12" s="1"/>
  <c r="AU94" i="12" s="1"/>
  <c r="AV94" i="12" s="1"/>
  <c r="AP77" i="12"/>
  <c r="X151" i="12"/>
  <c r="Z140" i="12"/>
  <c r="AP141" i="12"/>
  <c r="AO65" i="12"/>
  <c r="Z115" i="12"/>
  <c r="W58" i="12"/>
  <c r="AP65" i="12"/>
  <c r="W36" i="12"/>
  <c r="W149" i="12"/>
  <c r="AW150" i="12"/>
  <c r="AX150" i="12" s="1"/>
  <c r="X37" i="12"/>
  <c r="J38" i="12"/>
  <c r="AP38" i="12" s="1"/>
  <c r="AO12" i="12"/>
  <c r="W111" i="12"/>
  <c r="Z74" i="12"/>
  <c r="AS75" i="12"/>
  <c r="AT75" i="12" s="1"/>
  <c r="AU75" i="12" s="1"/>
  <c r="AV75" i="12" s="1"/>
  <c r="W65" i="12"/>
  <c r="AP12" i="12"/>
  <c r="Z89" i="12"/>
  <c r="X152" i="12"/>
  <c r="Z37" i="12"/>
  <c r="M165" i="12"/>
  <c r="Z36" i="12"/>
  <c r="AP83" i="12"/>
  <c r="W87" i="12"/>
  <c r="W138" i="12"/>
  <c r="W92" i="12"/>
  <c r="J142" i="12"/>
  <c r="AO142" i="12" s="1"/>
  <c r="AP125" i="12"/>
  <c r="AP46" i="12"/>
  <c r="W43" i="12"/>
  <c r="J53" i="12"/>
  <c r="AP53" i="12" s="1"/>
  <c r="AO116" i="12"/>
  <c r="W42" i="12"/>
  <c r="W57" i="12"/>
  <c r="W83" i="12"/>
  <c r="X83" i="12"/>
  <c r="AW98" i="12"/>
  <c r="AX98" i="12" s="1"/>
  <c r="T166" i="12"/>
  <c r="AO143" i="12"/>
  <c r="AO84" i="12"/>
  <c r="W31" i="12"/>
  <c r="W150" i="12"/>
  <c r="X79" i="12"/>
  <c r="W91" i="12"/>
  <c r="AO36" i="12"/>
  <c r="T165" i="12"/>
  <c r="W33" i="12"/>
  <c r="X92" i="12"/>
  <c r="X141" i="12"/>
  <c r="X43" i="12"/>
  <c r="AP79" i="12"/>
  <c r="Z92" i="12"/>
  <c r="AP27" i="12"/>
  <c r="V162" i="12"/>
  <c r="Z72" i="12"/>
  <c r="AO41" i="12"/>
  <c r="AO27" i="12"/>
  <c r="AP116" i="12"/>
  <c r="AP134" i="12"/>
  <c r="AO92" i="12"/>
  <c r="J145" i="12"/>
  <c r="AP8" i="12"/>
  <c r="Z88" i="12"/>
  <c r="Z162" i="12" s="1"/>
  <c r="AP45" i="12"/>
  <c r="AO43" i="12"/>
  <c r="AW116" i="12"/>
  <c r="AX116" i="12" s="1"/>
  <c r="AO57" i="12"/>
  <c r="AW70" i="12"/>
  <c r="AX70" i="12" s="1"/>
  <c r="W117" i="12"/>
  <c r="Z96" i="12"/>
  <c r="AT34" i="12"/>
  <c r="AU34" i="12" s="1"/>
  <c r="AV34" i="12" s="1"/>
  <c r="Z112" i="12"/>
  <c r="AO33" i="12"/>
  <c r="AP94" i="12"/>
  <c r="AO141" i="12"/>
  <c r="J150" i="12"/>
  <c r="J31" i="12"/>
  <c r="AO120" i="12"/>
  <c r="U201" i="14"/>
  <c r="T199" i="14"/>
  <c r="AA198" i="14"/>
  <c r="V199" i="14"/>
  <c r="V201" i="14"/>
  <c r="AQ194" i="14"/>
  <c r="AQ207" i="14"/>
  <c r="AQ203" i="14"/>
  <c r="M197" i="14"/>
  <c r="J197" i="14"/>
  <c r="AR194" i="14"/>
  <c r="AR207" i="14"/>
  <c r="AR203" i="14"/>
  <c r="AA202" i="14"/>
  <c r="AA199" i="14"/>
  <c r="AA201" i="14"/>
  <c r="R205" i="14"/>
  <c r="U197" i="14"/>
  <c r="T201" i="14"/>
  <c r="AQ199" i="14"/>
  <c r="AQ201" i="14"/>
  <c r="M206" i="14"/>
  <c r="AR199" i="14"/>
  <c r="AR201" i="14"/>
  <c r="BF207" i="14"/>
  <c r="BF194" i="14"/>
  <c r="BF203" i="14"/>
  <c r="T206" i="14"/>
  <c r="M207" i="14"/>
  <c r="M194" i="14"/>
  <c r="U206" i="14"/>
  <c r="BF200" i="14"/>
  <c r="R194" i="14"/>
  <c r="R207" i="14"/>
  <c r="M203" i="14"/>
  <c r="BF201" i="14"/>
  <c r="AA205" i="14"/>
  <c r="S194" i="14"/>
  <c r="S207" i="14"/>
  <c r="R203" i="14"/>
  <c r="T194" i="14"/>
  <c r="T207" i="14"/>
  <c r="S203" i="14"/>
  <c r="S198" i="14"/>
  <c r="U194" i="14"/>
  <c r="U207" i="14"/>
  <c r="T203" i="14"/>
  <c r="M201" i="14"/>
  <c r="R202" i="14"/>
  <c r="AQ205" i="14"/>
  <c r="V194" i="14"/>
  <c r="V207" i="14"/>
  <c r="U203" i="14"/>
  <c r="U198" i="14"/>
  <c r="R201" i="14"/>
  <c r="S202" i="14"/>
  <c r="AR205" i="14"/>
  <c r="M202" i="14"/>
  <c r="BF202" i="14"/>
  <c r="AQ200" i="14"/>
  <c r="W51" i="14"/>
  <c r="X51" i="14"/>
  <c r="AR200" i="14"/>
  <c r="AW37" i="14"/>
  <c r="AX37" i="14" s="1"/>
  <c r="AU37" i="14"/>
  <c r="AV37" i="14" s="1"/>
  <c r="M204" i="14"/>
  <c r="BF204" i="14"/>
  <c r="T204" i="14"/>
  <c r="S206" i="14"/>
  <c r="M205" i="14"/>
  <c r="BF205" i="14"/>
  <c r="U204" i="14"/>
  <c r="T205" i="14"/>
  <c r="M200" i="14"/>
  <c r="U205" i="14"/>
  <c r="R200" i="14"/>
  <c r="S200" i="14"/>
  <c r="AA204" i="14"/>
  <c r="M199" i="14"/>
  <c r="BF199" i="14"/>
  <c r="T200" i="14"/>
  <c r="AA207" i="14"/>
  <c r="AA194" i="14"/>
  <c r="V198" i="14"/>
  <c r="R199" i="14"/>
  <c r="AR202" i="14"/>
  <c r="AA206" i="14"/>
  <c r="U200" i="14"/>
  <c r="S199" i="14"/>
  <c r="V200" i="14"/>
  <c r="AQ204" i="14"/>
  <c r="AW19" i="14"/>
  <c r="AX19" i="14" s="1"/>
  <c r="AW42" i="14"/>
  <c r="AX42" i="14" s="1"/>
  <c r="V197" i="14"/>
  <c r="Z202" i="14"/>
  <c r="AS16" i="14"/>
  <c r="AT16" i="14" s="1"/>
  <c r="AU16" i="14" s="1"/>
  <c r="AV16" i="14" s="1"/>
  <c r="X10" i="14"/>
  <c r="AO10" i="14"/>
  <c r="W10" i="14"/>
  <c r="AP10" i="14"/>
  <c r="W151" i="14"/>
  <c r="AO151" i="14"/>
  <c r="AP151" i="14"/>
  <c r="X151" i="14"/>
  <c r="AP74" i="14"/>
  <c r="AO74" i="14"/>
  <c r="J204" i="14"/>
  <c r="AP145" i="14"/>
  <c r="AO145" i="14"/>
  <c r="X145" i="14"/>
  <c r="W145" i="14"/>
  <c r="X79" i="14"/>
  <c r="W79" i="14"/>
  <c r="AV45" i="14"/>
  <c r="AW45" i="14" s="1"/>
  <c r="AX45" i="14" s="1"/>
  <c r="AU123" i="14"/>
  <c r="AV123" i="14" s="1"/>
  <c r="J51" i="14"/>
  <c r="AO51" i="14" s="1"/>
  <c r="Z51" i="14"/>
  <c r="AR204" i="14"/>
  <c r="Z39" i="14"/>
  <c r="J39" i="14"/>
  <c r="AO39" i="14" s="1"/>
  <c r="X34" i="14"/>
  <c r="W34" i="14"/>
  <c r="AW62" i="14"/>
  <c r="AX62" i="14" s="1"/>
  <c r="J93" i="14"/>
  <c r="AP93" i="14" s="1"/>
  <c r="AW69" i="14"/>
  <c r="AX69" i="14" s="1"/>
  <c r="AW137" i="14"/>
  <c r="AX137" i="14" s="1"/>
  <c r="AT177" i="14"/>
  <c r="AU177" i="14" s="1"/>
  <c r="AV177" i="14" s="1"/>
  <c r="AT187" i="14"/>
  <c r="AU187" i="14" s="1"/>
  <c r="AV187" i="14" s="1"/>
  <c r="Z103" i="14"/>
  <c r="J103" i="14"/>
  <c r="AP159" i="14"/>
  <c r="AP197" i="14" s="1"/>
  <c r="AO159" i="14"/>
  <c r="W159" i="14"/>
  <c r="X159" i="14"/>
  <c r="AU173" i="14"/>
  <c r="AV173" i="14" s="1"/>
  <c r="AS68" i="14"/>
  <c r="AT68" i="14" s="1"/>
  <c r="AU68" i="14" s="1"/>
  <c r="AV68" i="14" s="1"/>
  <c r="AP91" i="14"/>
  <c r="AO91" i="14"/>
  <c r="W91" i="14"/>
  <c r="AW78" i="14"/>
  <c r="AX78" i="14" s="1"/>
  <c r="J81" i="14"/>
  <c r="AP81" i="14" s="1"/>
  <c r="AW136" i="14"/>
  <c r="AX136" i="14" s="1"/>
  <c r="AW106" i="14"/>
  <c r="AX106" i="14" s="1"/>
  <c r="J53" i="14"/>
  <c r="Z53" i="14"/>
  <c r="AW65" i="14"/>
  <c r="AX65" i="14" s="1"/>
  <c r="J89" i="14"/>
  <c r="AP89" i="14" s="1"/>
  <c r="AP23" i="14"/>
  <c r="AO23" i="14"/>
  <c r="W23" i="14"/>
  <c r="X172" i="14"/>
  <c r="W172" i="14"/>
  <c r="J62" i="14"/>
  <c r="AP62" i="14" s="1"/>
  <c r="AT64" i="14"/>
  <c r="AU64" i="14" s="1"/>
  <c r="AV64" i="14" s="1"/>
  <c r="AU83" i="14"/>
  <c r="AV83" i="14" s="1"/>
  <c r="AW121" i="14"/>
  <c r="AX121" i="14" s="1"/>
  <c r="X23" i="14"/>
  <c r="AW182" i="14"/>
  <c r="AX182" i="14" s="1"/>
  <c r="AW158" i="14"/>
  <c r="AX158" i="14" s="1"/>
  <c r="Z60" i="14"/>
  <c r="J60" i="14"/>
  <c r="AP60" i="14" s="1"/>
  <c r="AW27" i="14"/>
  <c r="AX27" i="14" s="1"/>
  <c r="AW162" i="14"/>
  <c r="AX162" i="14" s="1"/>
  <c r="AT139" i="14"/>
  <c r="AU139" i="14" s="1"/>
  <c r="AV139" i="14" s="1"/>
  <c r="AO191" i="14"/>
  <c r="AS55" i="14"/>
  <c r="AT55" i="14" s="1"/>
  <c r="AU55" i="14" s="1"/>
  <c r="AV55" i="14" s="1"/>
  <c r="AS86" i="14"/>
  <c r="AT86" i="14" s="1"/>
  <c r="AU86" i="14" s="1"/>
  <c r="AV86" i="14" s="1"/>
  <c r="AS31" i="14"/>
  <c r="AT31" i="14" s="1"/>
  <c r="AU31" i="14" s="1"/>
  <c r="AV31" i="14" s="1"/>
  <c r="W180" i="14"/>
  <c r="X180" i="14"/>
  <c r="AO35" i="14"/>
  <c r="AP35" i="14"/>
  <c r="W35" i="14"/>
  <c r="X35" i="14"/>
  <c r="AP8" i="14"/>
  <c r="AO8" i="14"/>
  <c r="AT11" i="14"/>
  <c r="AU11" i="14" s="1"/>
  <c r="AV11" i="14" s="1"/>
  <c r="Z179" i="14"/>
  <c r="J179" i="14"/>
  <c r="AO179" i="14" s="1"/>
  <c r="Z28" i="14"/>
  <c r="J28" i="14"/>
  <c r="AU73" i="14"/>
  <c r="AV73" i="14" s="1"/>
  <c r="AW56" i="14"/>
  <c r="AX56" i="14" s="1"/>
  <c r="AS85" i="14"/>
  <c r="AT85" i="14" s="1"/>
  <c r="AU85" i="14" s="1"/>
  <c r="AV85" i="14" s="1"/>
  <c r="AW116" i="14"/>
  <c r="AX116" i="14" s="1"/>
  <c r="Z110" i="14"/>
  <c r="J110" i="14"/>
  <c r="J183" i="14"/>
  <c r="AP183" i="14" s="1"/>
  <c r="Z183" i="14"/>
  <c r="AS180" i="14"/>
  <c r="AT180" i="14" s="1"/>
  <c r="AU180" i="14" s="1"/>
  <c r="AV180" i="14" s="1"/>
  <c r="AU156" i="14"/>
  <c r="AV156" i="14" s="1"/>
  <c r="AW189" i="14"/>
  <c r="AX189" i="14" s="1"/>
  <c r="AT30" i="14"/>
  <c r="AU30" i="14" s="1"/>
  <c r="AV30" i="14" s="1"/>
  <c r="AW66" i="14"/>
  <c r="AX66" i="14" s="1"/>
  <c r="AP80" i="14"/>
  <c r="AO80" i="14"/>
  <c r="AW133" i="14"/>
  <c r="AX133" i="14" s="1"/>
  <c r="X11" i="14"/>
  <c r="AS15" i="14"/>
  <c r="AT15" i="14" s="1"/>
  <c r="AU15" i="14" s="1"/>
  <c r="AV15" i="14" s="1"/>
  <c r="AU124" i="14"/>
  <c r="AV124" i="14" s="1"/>
  <c r="W174" i="14"/>
  <c r="X174" i="14"/>
  <c r="AT43" i="14"/>
  <c r="AU43" i="14" s="1"/>
  <c r="AV43" i="14" s="1"/>
  <c r="X160" i="14"/>
  <c r="W160" i="14"/>
  <c r="AS39" i="14"/>
  <c r="AT39" i="14" s="1"/>
  <c r="AU39" i="14" s="1"/>
  <c r="AV39" i="14" s="1"/>
  <c r="AW181" i="14"/>
  <c r="AX181" i="14" s="1"/>
  <c r="AW10" i="14"/>
  <c r="AX10" i="14" s="1"/>
  <c r="Z55" i="14"/>
  <c r="J55" i="14"/>
  <c r="J50" i="14"/>
  <c r="Z129" i="14"/>
  <c r="J129" i="14"/>
  <c r="AP129" i="14" s="1"/>
  <c r="AO65" i="14"/>
  <c r="AW114" i="14"/>
  <c r="AX114" i="14" s="1"/>
  <c r="X140" i="14"/>
  <c r="W140" i="14"/>
  <c r="AP140" i="14"/>
  <c r="AO140" i="14"/>
  <c r="Z157" i="14"/>
  <c r="J157" i="14"/>
  <c r="AP44" i="14"/>
  <c r="AO44" i="14"/>
  <c r="AS122" i="14"/>
  <c r="AT122" i="14" s="1"/>
  <c r="AU122" i="14" s="1"/>
  <c r="AV122" i="14" s="1"/>
  <c r="AW33" i="14"/>
  <c r="AX33" i="14" s="1"/>
  <c r="Z8" i="14"/>
  <c r="AS93" i="14"/>
  <c r="AT93" i="14" s="1"/>
  <c r="AU93" i="14" s="1"/>
  <c r="AV93" i="14" s="1"/>
  <c r="X109" i="14"/>
  <c r="Z111" i="14"/>
  <c r="J111" i="14"/>
  <c r="AO111" i="14" s="1"/>
  <c r="AP14" i="14"/>
  <c r="X14" i="14"/>
  <c r="AO14" i="14"/>
  <c r="AS59" i="14"/>
  <c r="AT59" i="14" s="1"/>
  <c r="AU59" i="14" s="1"/>
  <c r="AV59" i="14" s="1"/>
  <c r="AW169" i="14"/>
  <c r="AX169" i="14" s="1"/>
  <c r="AV47" i="14"/>
  <c r="AW47" i="14" s="1"/>
  <c r="AX47" i="14" s="1"/>
  <c r="AT167" i="14"/>
  <c r="AU167" i="14" s="1"/>
  <c r="AV167" i="14" s="1"/>
  <c r="J52" i="14"/>
  <c r="AS79" i="14"/>
  <c r="AT79" i="14" s="1"/>
  <c r="AU79" i="14" s="1"/>
  <c r="AV79" i="14" s="1"/>
  <c r="J30" i="14"/>
  <c r="W109" i="14"/>
  <c r="Z192" i="14"/>
  <c r="J192" i="14"/>
  <c r="AO192" i="14" s="1"/>
  <c r="J38" i="14"/>
  <c r="Z38" i="14"/>
  <c r="W14" i="14"/>
  <c r="J63" i="14"/>
  <c r="AW58" i="14"/>
  <c r="AX58" i="14" s="1"/>
  <c r="AW150" i="14"/>
  <c r="AX150" i="14" s="1"/>
  <c r="AW174" i="14"/>
  <c r="AX174" i="14" s="1"/>
  <c r="X179" i="14"/>
  <c r="W179" i="14"/>
  <c r="J29" i="14"/>
  <c r="AO29" i="14" s="1"/>
  <c r="AP32" i="14"/>
  <c r="AO32" i="14"/>
  <c r="X32" i="14"/>
  <c r="W32" i="14"/>
  <c r="J181" i="14"/>
  <c r="Z181" i="14"/>
  <c r="X21" i="14"/>
  <c r="AO149" i="14"/>
  <c r="AP149" i="14"/>
  <c r="AO46" i="14"/>
  <c r="J180" i="14"/>
  <c r="AP180" i="14" s="1"/>
  <c r="Z180" i="14"/>
  <c r="AU183" i="14"/>
  <c r="AV183" i="14" s="1"/>
  <c r="AS24" i="14"/>
  <c r="AT24" i="14" s="1"/>
  <c r="AU24" i="14" s="1"/>
  <c r="AV24" i="14" s="1"/>
  <c r="AW80" i="14"/>
  <c r="AX80" i="14" s="1"/>
  <c r="Z105" i="14"/>
  <c r="AW102" i="14"/>
  <c r="AX102" i="14" s="1"/>
  <c r="AW112" i="14"/>
  <c r="AX112" i="14" s="1"/>
  <c r="AO126" i="14"/>
  <c r="W175" i="14"/>
  <c r="AP175" i="14"/>
  <c r="AO175" i="14"/>
  <c r="X175" i="14"/>
  <c r="AW184" i="14"/>
  <c r="AX184" i="14" s="1"/>
  <c r="W21" i="14"/>
  <c r="AW41" i="14"/>
  <c r="AX41" i="14" s="1"/>
  <c r="W149" i="14"/>
  <c r="AP120" i="14"/>
  <c r="AO120" i="14"/>
  <c r="AV159" i="14"/>
  <c r="AW159" i="14" s="1"/>
  <c r="AX159" i="14" s="1"/>
  <c r="AW25" i="14"/>
  <c r="AX25" i="14" s="1"/>
  <c r="X82" i="14"/>
  <c r="AO82" i="14"/>
  <c r="AS90" i="14"/>
  <c r="AT90" i="14" s="1"/>
  <c r="AU90" i="14" s="1"/>
  <c r="AV90" i="14" s="1"/>
  <c r="AW94" i="14"/>
  <c r="AX94" i="14" s="1"/>
  <c r="AP101" i="14"/>
  <c r="AO101" i="14"/>
  <c r="X101" i="14"/>
  <c r="W101" i="14"/>
  <c r="X111" i="14"/>
  <c r="AW166" i="14"/>
  <c r="AX166" i="14" s="1"/>
  <c r="W192" i="14"/>
  <c r="X192" i="14"/>
  <c r="AS134" i="14"/>
  <c r="AT134" i="14" s="1"/>
  <c r="AU134" i="14" s="1"/>
  <c r="AV134" i="14" s="1"/>
  <c r="AU131" i="14"/>
  <c r="AV131" i="14" s="1"/>
  <c r="AO53" i="14"/>
  <c r="X53" i="14"/>
  <c r="W53" i="14"/>
  <c r="AT171" i="14"/>
  <c r="AU171" i="14" s="1"/>
  <c r="AV171" i="14" s="1"/>
  <c r="AP96" i="14"/>
  <c r="AO96" i="14"/>
  <c r="W96" i="14"/>
  <c r="X62" i="14"/>
  <c r="W62" i="14"/>
  <c r="AS92" i="14"/>
  <c r="AT92" i="14" s="1"/>
  <c r="AU92" i="14" s="1"/>
  <c r="AV92" i="14" s="1"/>
  <c r="AP95" i="14"/>
  <c r="AO95" i="14"/>
  <c r="W130" i="14"/>
  <c r="AP130" i="14"/>
  <c r="AS185" i="14"/>
  <c r="AT185" i="14" s="1"/>
  <c r="AU185" i="14" s="1"/>
  <c r="AV185" i="14" s="1"/>
  <c r="Z72" i="14"/>
  <c r="J72" i="14"/>
  <c r="AP72" i="14" s="1"/>
  <c r="AS97" i="14"/>
  <c r="AT97" i="14" s="1"/>
  <c r="AU97" i="14" s="1"/>
  <c r="AV97" i="14" s="1"/>
  <c r="AS105" i="14"/>
  <c r="AT105" i="14" s="1"/>
  <c r="AU105" i="14" s="1"/>
  <c r="AV105" i="14" s="1"/>
  <c r="AS108" i="14"/>
  <c r="AT108" i="14" s="1"/>
  <c r="AU108" i="14" s="1"/>
  <c r="AV108" i="14" s="1"/>
  <c r="AS113" i="14"/>
  <c r="AT113" i="14" s="1"/>
  <c r="AU113" i="14" s="1"/>
  <c r="AV113" i="14" s="1"/>
  <c r="Z139" i="14"/>
  <c r="J139" i="14"/>
  <c r="AP139" i="14" s="1"/>
  <c r="X60" i="14"/>
  <c r="W60" i="14"/>
  <c r="AS71" i="14"/>
  <c r="AT71" i="14" s="1"/>
  <c r="AU71" i="14" s="1"/>
  <c r="AV71" i="14" s="1"/>
  <c r="AW157" i="14"/>
  <c r="AX157" i="14" s="1"/>
  <c r="AS89" i="14"/>
  <c r="AT89" i="14" s="1"/>
  <c r="AU89" i="14" s="1"/>
  <c r="AV89" i="14" s="1"/>
  <c r="AS145" i="14"/>
  <c r="AT145" i="14" s="1"/>
  <c r="AU145" i="14" s="1"/>
  <c r="AV145" i="14" s="1"/>
  <c r="AS103" i="14"/>
  <c r="AT103" i="14" s="1"/>
  <c r="AU103" i="14" s="1"/>
  <c r="AV103" i="14" s="1"/>
  <c r="X130" i="14"/>
  <c r="AT23" i="14"/>
  <c r="AU23" i="14" s="1"/>
  <c r="AV23" i="14" s="1"/>
  <c r="AO59" i="14"/>
  <c r="AP59" i="14"/>
  <c r="X59" i="14"/>
  <c r="W59" i="14"/>
  <c r="J21" i="14"/>
  <c r="AO21" i="14" s="1"/>
  <c r="AW179" i="14"/>
  <c r="AX179" i="14" s="1"/>
  <c r="AT28" i="14"/>
  <c r="AU28" i="14" s="1"/>
  <c r="AV28" i="14" s="1"/>
  <c r="AS17" i="14"/>
  <c r="AT17" i="14" s="1"/>
  <c r="AU17" i="14" s="1"/>
  <c r="AV17" i="14" s="1"/>
  <c r="J26" i="14"/>
  <c r="AP26" i="14" s="1"/>
  <c r="Z26" i="14"/>
  <c r="Z199" i="14" s="1"/>
  <c r="W29" i="14"/>
  <c r="AW74" i="14"/>
  <c r="AX74" i="14" s="1"/>
  <c r="W90" i="14"/>
  <c r="AV152" i="14"/>
  <c r="AW152" i="14" s="1"/>
  <c r="AX152" i="14" s="1"/>
  <c r="AS77" i="14"/>
  <c r="AT77" i="14" s="1"/>
  <c r="AU77" i="14" s="1"/>
  <c r="AV77" i="14" s="1"/>
  <c r="X150" i="14"/>
  <c r="J174" i="14"/>
  <c r="AO174" i="14" s="1"/>
  <c r="J34" i="14"/>
  <c r="AP34" i="14" s="1"/>
  <c r="Z34" i="14"/>
  <c r="AO124" i="14"/>
  <c r="AO176" i="14"/>
  <c r="X29" i="14"/>
  <c r="Z36" i="14"/>
  <c r="J36" i="14"/>
  <c r="AO36" i="14" s="1"/>
  <c r="AO69" i="14"/>
  <c r="AP166" i="14"/>
  <c r="AO166" i="14"/>
  <c r="AV14" i="14"/>
  <c r="AW14" i="14" s="1"/>
  <c r="AX14" i="14" s="1"/>
  <c r="AP56" i="14"/>
  <c r="AO56" i="14"/>
  <c r="X56" i="14"/>
  <c r="AS188" i="14"/>
  <c r="AT188" i="14" s="1"/>
  <c r="AU188" i="14" s="1"/>
  <c r="AV188" i="14" s="1"/>
  <c r="AS151" i="14"/>
  <c r="AT151" i="14" s="1"/>
  <c r="AU151" i="14" s="1"/>
  <c r="AV151" i="14" s="1"/>
  <c r="AS91" i="14"/>
  <c r="AT91" i="14" s="1"/>
  <c r="AU91" i="14" s="1"/>
  <c r="AV91" i="14" s="1"/>
  <c r="AO130" i="14"/>
  <c r="AS49" i="14"/>
  <c r="AT49" i="14" s="1"/>
  <c r="AU49" i="14" s="1"/>
  <c r="AV49" i="14" s="1"/>
  <c r="Z84" i="14"/>
  <c r="J84" i="14"/>
  <c r="AP84" i="14" s="1"/>
  <c r="AS60" i="14"/>
  <c r="AT60" i="14" s="1"/>
  <c r="AU60" i="14" s="1"/>
  <c r="AV60" i="14" s="1"/>
  <c r="AW140" i="14"/>
  <c r="AX140" i="14" s="1"/>
  <c r="W150" i="14"/>
  <c r="AP15" i="14"/>
  <c r="AO15" i="14"/>
  <c r="X15" i="14"/>
  <c r="W15" i="14"/>
  <c r="AS176" i="14"/>
  <c r="AT176" i="14" s="1"/>
  <c r="AU176" i="14" s="1"/>
  <c r="AV176" i="14" s="1"/>
  <c r="AP128" i="14"/>
  <c r="X128" i="14"/>
  <c r="W128" i="14"/>
  <c r="W166" i="14"/>
  <c r="AO72" i="14"/>
  <c r="X72" i="14"/>
  <c r="W72" i="14"/>
  <c r="AP41" i="14"/>
  <c r="AO41" i="14"/>
  <c r="W41" i="14"/>
  <c r="AP178" i="14"/>
  <c r="AO178" i="14"/>
  <c r="X178" i="14"/>
  <c r="AP50" i="14"/>
  <c r="AO50" i="14"/>
  <c r="X50" i="14"/>
  <c r="AS117" i="14"/>
  <c r="AT117" i="14" s="1"/>
  <c r="AU117" i="14" s="1"/>
  <c r="AV117" i="14" s="1"/>
  <c r="W163" i="14"/>
  <c r="X163" i="14"/>
  <c r="AO143" i="14"/>
  <c r="AP143" i="14"/>
  <c r="AS46" i="14"/>
  <c r="AT46" i="14" s="1"/>
  <c r="AU46" i="14" s="1"/>
  <c r="AV46" i="14" s="1"/>
  <c r="AS126" i="14"/>
  <c r="AT126" i="14" s="1"/>
  <c r="AU126" i="14" s="1"/>
  <c r="AV126" i="14" s="1"/>
  <c r="Z141" i="14"/>
  <c r="J141" i="14"/>
  <c r="AS175" i="14"/>
  <c r="AT175" i="14" s="1"/>
  <c r="AU175" i="14" s="1"/>
  <c r="AV175" i="14" s="1"/>
  <c r="AU101" i="14"/>
  <c r="AV101" i="14" s="1"/>
  <c r="AO127" i="14"/>
  <c r="AP127" i="14"/>
  <c r="X127" i="14"/>
  <c r="W127" i="14"/>
  <c r="AO170" i="14"/>
  <c r="AP170" i="14"/>
  <c r="X170" i="14"/>
  <c r="AW61" i="14"/>
  <c r="AX61" i="14" s="1"/>
  <c r="AO158" i="14"/>
  <c r="X167" i="14"/>
  <c r="W167" i="14"/>
  <c r="J79" i="14"/>
  <c r="AO79" i="14" s="1"/>
  <c r="AW44" i="14"/>
  <c r="AX44" i="14" s="1"/>
  <c r="W106" i="14"/>
  <c r="X106" i="14"/>
  <c r="W25" i="14"/>
  <c r="AP25" i="14"/>
  <c r="AO25" i="14"/>
  <c r="X25" i="14"/>
  <c r="AS82" i="14"/>
  <c r="AT82" i="14" s="1"/>
  <c r="AU82" i="14" s="1"/>
  <c r="AV82" i="14" s="1"/>
  <c r="AW111" i="14"/>
  <c r="AX111" i="14" s="1"/>
  <c r="J122" i="14"/>
  <c r="AP122" i="14" s="1"/>
  <c r="Z122" i="14"/>
  <c r="W143" i="14"/>
  <c r="AT172" i="14"/>
  <c r="AU172" i="14" s="1"/>
  <c r="AV172" i="14" s="1"/>
  <c r="AP20" i="14"/>
  <c r="AO20" i="14"/>
  <c r="W20" i="14"/>
  <c r="X20" i="14"/>
  <c r="AW165" i="14"/>
  <c r="AX165" i="14" s="1"/>
  <c r="X139" i="14"/>
  <c r="AW178" i="14"/>
  <c r="AX178" i="14" s="1"/>
  <c r="J73" i="14"/>
  <c r="AO73" i="14" s="1"/>
  <c r="J182" i="14"/>
  <c r="AW26" i="14"/>
  <c r="AX26" i="14" s="1"/>
  <c r="AP36" i="14"/>
  <c r="W36" i="14"/>
  <c r="AO110" i="14"/>
  <c r="AP110" i="14"/>
  <c r="W110" i="14"/>
  <c r="X143" i="14"/>
  <c r="J154" i="14"/>
  <c r="AP154" i="14" s="1"/>
  <c r="W170" i="14"/>
  <c r="AP9" i="14"/>
  <c r="Z115" i="14"/>
  <c r="J115" i="14"/>
  <c r="J160" i="14"/>
  <c r="AP160" i="14" s="1"/>
  <c r="AW161" i="14"/>
  <c r="AX161" i="14" s="1"/>
  <c r="AP119" i="14"/>
  <c r="X102" i="14"/>
  <c r="AO102" i="14"/>
  <c r="W102" i="14"/>
  <c r="AO156" i="14"/>
  <c r="AP156" i="14"/>
  <c r="X156" i="14"/>
  <c r="AP168" i="14"/>
  <c r="AP49" i="14"/>
  <c r="AO49" i="14"/>
  <c r="AU8" i="14"/>
  <c r="AP87" i="14"/>
  <c r="AO87" i="14"/>
  <c r="AO89" i="14"/>
  <c r="X93" i="14"/>
  <c r="W93" i="14"/>
  <c r="W139" i="14"/>
  <c r="X158" i="14"/>
  <c r="AS149" i="14"/>
  <c r="AT149" i="14" s="1"/>
  <c r="AU149" i="14" s="1"/>
  <c r="AV149" i="14" s="1"/>
  <c r="J11" i="14"/>
  <c r="AP11" i="14" s="1"/>
  <c r="W16" i="14"/>
  <c r="Z131" i="14"/>
  <c r="J131" i="14"/>
  <c r="X36" i="14"/>
  <c r="AW50" i="14"/>
  <c r="AX50" i="14" s="1"/>
  <c r="AW75" i="14"/>
  <c r="AX75" i="14" s="1"/>
  <c r="AW76" i="14"/>
  <c r="AX76" i="14" s="1"/>
  <c r="AO92" i="14"/>
  <c r="X110" i="14"/>
  <c r="AS127" i="14"/>
  <c r="AT127" i="14" s="1"/>
  <c r="AU127" i="14" s="1"/>
  <c r="AV127" i="14" s="1"/>
  <c r="W135" i="14"/>
  <c r="W9" i="14"/>
  <c r="W100" i="14"/>
  <c r="W85" i="14"/>
  <c r="X85" i="14"/>
  <c r="AS34" i="14"/>
  <c r="AT34" i="14" s="1"/>
  <c r="AU34" i="14" s="1"/>
  <c r="AV34" i="14" s="1"/>
  <c r="AW120" i="14"/>
  <c r="AX120" i="14" s="1"/>
  <c r="AW95" i="14"/>
  <c r="AX95" i="14" s="1"/>
  <c r="AW99" i="14"/>
  <c r="AX99" i="14" s="1"/>
  <c r="W156" i="14"/>
  <c r="W168" i="14"/>
  <c r="AW170" i="14"/>
  <c r="AX170" i="14" s="1"/>
  <c r="X9" i="14"/>
  <c r="AW12" i="14"/>
  <c r="AX12" i="14" s="1"/>
  <c r="W49" i="14"/>
  <c r="AS57" i="14"/>
  <c r="AT57" i="14" s="1"/>
  <c r="AU57" i="14" s="1"/>
  <c r="AV57" i="14" s="1"/>
  <c r="AW84" i="14"/>
  <c r="AX84" i="14" s="1"/>
  <c r="X100" i="14"/>
  <c r="AS104" i="14"/>
  <c r="AT104" i="14" s="1"/>
  <c r="AU104" i="14" s="1"/>
  <c r="AV104" i="14" s="1"/>
  <c r="AS153" i="14"/>
  <c r="AT153" i="14" s="1"/>
  <c r="AU153" i="14" s="1"/>
  <c r="AV153" i="14" s="1"/>
  <c r="J185" i="14"/>
  <c r="X190" i="14"/>
  <c r="W190" i="14"/>
  <c r="AW192" i="14"/>
  <c r="AX192" i="14" s="1"/>
  <c r="J13" i="14"/>
  <c r="AP13" i="14" s="1"/>
  <c r="AW22" i="14"/>
  <c r="AX22" i="14" s="1"/>
  <c r="J107" i="14"/>
  <c r="AT160" i="14"/>
  <c r="AU160" i="14" s="1"/>
  <c r="AV160" i="14" s="1"/>
  <c r="AW48" i="14"/>
  <c r="AX48" i="14" s="1"/>
  <c r="AP67" i="14"/>
  <c r="AO67" i="14"/>
  <c r="W67" i="14"/>
  <c r="X67" i="14"/>
  <c r="AW100" i="14"/>
  <c r="AX100" i="14" s="1"/>
  <c r="AP148" i="14"/>
  <c r="AO148" i="14"/>
  <c r="AO173" i="14"/>
  <c r="X173" i="14"/>
  <c r="W173" i="14"/>
  <c r="AO189" i="14"/>
  <c r="AP189" i="14"/>
  <c r="X189" i="14"/>
  <c r="W189" i="14"/>
  <c r="W197" i="14" s="1"/>
  <c r="AS20" i="14"/>
  <c r="AT20" i="14" s="1"/>
  <c r="AU20" i="14" s="1"/>
  <c r="AV20" i="14" s="1"/>
  <c r="AW20" i="14"/>
  <c r="AX20" i="14" s="1"/>
  <c r="AT125" i="14"/>
  <c r="AU125" i="14" s="1"/>
  <c r="AV125" i="14" s="1"/>
  <c r="AU146" i="14"/>
  <c r="AV146" i="14" s="1"/>
  <c r="X155" i="14"/>
  <c r="W155" i="14"/>
  <c r="AO71" i="14"/>
  <c r="AO187" i="14"/>
  <c r="W95" i="14"/>
  <c r="J172" i="14"/>
  <c r="AP172" i="14" s="1"/>
  <c r="AS190" i="14"/>
  <c r="AT190" i="14" s="1"/>
  <c r="AU190" i="14" s="1"/>
  <c r="AV190" i="14" s="1"/>
  <c r="AO18" i="14"/>
  <c r="AS40" i="14"/>
  <c r="AT40" i="14" s="1"/>
  <c r="AU40" i="14" s="1"/>
  <c r="AV40" i="14" s="1"/>
  <c r="AW144" i="14"/>
  <c r="AX144" i="14" s="1"/>
  <c r="J9" i="14"/>
  <c r="AO9" i="14" s="1"/>
  <c r="Z9" i="14"/>
  <c r="AP18" i="14"/>
  <c r="AW70" i="14"/>
  <c r="AX70" i="14" s="1"/>
  <c r="AU96" i="14"/>
  <c r="AV96" i="14" s="1"/>
  <c r="W71" i="14"/>
  <c r="AP47" i="14"/>
  <c r="AO47" i="14"/>
  <c r="AP98" i="14"/>
  <c r="X98" i="14"/>
  <c r="AP126" i="14"/>
  <c r="W131" i="14"/>
  <c r="W141" i="14"/>
  <c r="X148" i="14"/>
  <c r="AS110" i="14"/>
  <c r="AT110" i="14" s="1"/>
  <c r="AU110" i="14" s="1"/>
  <c r="AV110" i="14" s="1"/>
  <c r="W183" i="14"/>
  <c r="AP12" i="14"/>
  <c r="AO12" i="14"/>
  <c r="AS38" i="14"/>
  <c r="AT38" i="14" s="1"/>
  <c r="AU38" i="14" s="1"/>
  <c r="AV38" i="14" s="1"/>
  <c r="AU67" i="14"/>
  <c r="AV67" i="14" s="1"/>
  <c r="AP161" i="14"/>
  <c r="AO161" i="14"/>
  <c r="W161" i="14"/>
  <c r="X71" i="14"/>
  <c r="AO19" i="14"/>
  <c r="AP46" i="14"/>
  <c r="AP173" i="14"/>
  <c r="X187" i="14"/>
  <c r="Z66" i="14"/>
  <c r="J66" i="14"/>
  <c r="X13" i="14"/>
  <c r="AO24" i="14"/>
  <c r="X24" i="14"/>
  <c r="W24" i="14"/>
  <c r="AP19" i="14"/>
  <c r="AO27" i="14"/>
  <c r="W47" i="14"/>
  <c r="W73" i="14"/>
  <c r="W98" i="14"/>
  <c r="W126" i="14"/>
  <c r="AW109" i="14"/>
  <c r="AX109" i="14" s="1"/>
  <c r="AW128" i="14"/>
  <c r="AX128" i="14" s="1"/>
  <c r="W147" i="14"/>
  <c r="AO152" i="14"/>
  <c r="X183" i="14"/>
  <c r="W12" i="14"/>
  <c r="AW18" i="14"/>
  <c r="AX18" i="14" s="1"/>
  <c r="AS88" i="14"/>
  <c r="AT88" i="14" s="1"/>
  <c r="AU88" i="14" s="1"/>
  <c r="AV88" i="14" s="1"/>
  <c r="AS142" i="14"/>
  <c r="AT142" i="14" s="1"/>
  <c r="AU142" i="14" s="1"/>
  <c r="AV142" i="14" s="1"/>
  <c r="X161" i="14"/>
  <c r="AP115" i="14"/>
  <c r="AO115" i="14"/>
  <c r="W115" i="14"/>
  <c r="Z171" i="14"/>
  <c r="J171" i="14"/>
  <c r="AP171" i="14" s="1"/>
  <c r="AO54" i="14"/>
  <c r="W68" i="14"/>
  <c r="AW130" i="14"/>
  <c r="AX130" i="14" s="1"/>
  <c r="X115" i="14"/>
  <c r="AP75" i="14"/>
  <c r="AW132" i="14"/>
  <c r="AX132" i="14" s="1"/>
  <c r="AS143" i="14"/>
  <c r="AT143" i="14" s="1"/>
  <c r="AU143" i="14" s="1"/>
  <c r="AV143" i="14" s="1"/>
  <c r="AW163" i="14"/>
  <c r="AX163" i="14" s="1"/>
  <c r="AS13" i="14"/>
  <c r="AT13" i="14" s="1"/>
  <c r="AU13" i="14" s="1"/>
  <c r="AV13" i="14" s="1"/>
  <c r="W107" i="14"/>
  <c r="W153" i="14"/>
  <c r="AW35" i="14"/>
  <c r="AX35" i="14" s="1"/>
  <c r="AO61" i="14"/>
  <c r="X153" i="14"/>
  <c r="J94" i="14"/>
  <c r="J162" i="14"/>
  <c r="AP162" i="14" s="1"/>
  <c r="J190" i="14"/>
  <c r="AP190" i="14" s="1"/>
  <c r="J33" i="14"/>
  <c r="J77" i="14"/>
  <c r="AP77" i="14" s="1"/>
  <c r="J134" i="14"/>
  <c r="W129" i="14"/>
  <c r="AS155" i="14"/>
  <c r="AT155" i="14" s="1"/>
  <c r="AU155" i="14" s="1"/>
  <c r="AV155" i="14" s="1"/>
  <c r="W171" i="14"/>
  <c r="X129" i="14"/>
  <c r="X171" i="14"/>
  <c r="AO70" i="14"/>
  <c r="W77" i="14"/>
  <c r="W134" i="14"/>
  <c r="AP13" i="13"/>
  <c r="AO13" i="13"/>
  <c r="X299" i="13"/>
  <c r="W299" i="13"/>
  <c r="J59" i="13"/>
  <c r="Z59" i="13"/>
  <c r="AR396" i="13"/>
  <c r="AS285" i="13"/>
  <c r="AT285" i="13" s="1"/>
  <c r="AU285" i="13" s="1"/>
  <c r="AV285" i="13" s="1"/>
  <c r="AW285" i="13" s="1"/>
  <c r="AX285" i="13" s="1"/>
  <c r="AV324" i="13"/>
  <c r="AW324" i="13" s="1"/>
  <c r="AX324" i="13" s="1"/>
  <c r="AQ392" i="13"/>
  <c r="AR395" i="13"/>
  <c r="AR392" i="13"/>
  <c r="AQ394" i="13"/>
  <c r="AR394" i="13"/>
  <c r="AO118" i="13"/>
  <c r="AP118" i="13"/>
  <c r="X118" i="13"/>
  <c r="W118" i="13"/>
  <c r="BF395" i="13"/>
  <c r="Z375" i="13"/>
  <c r="J375" i="13"/>
  <c r="AS56" i="13"/>
  <c r="AT56" i="13" s="1"/>
  <c r="AU56" i="13" s="1"/>
  <c r="AV56" i="13" s="1"/>
  <c r="AS335" i="13"/>
  <c r="AT335" i="13" s="1"/>
  <c r="AU335" i="13" s="1"/>
  <c r="AV335" i="13" s="1"/>
  <c r="T397" i="13"/>
  <c r="AP11" i="13"/>
  <c r="AO11" i="13"/>
  <c r="X11" i="13"/>
  <c r="W11" i="13"/>
  <c r="Z105" i="13"/>
  <c r="J105" i="13"/>
  <c r="AO105" i="13" s="1"/>
  <c r="U397" i="13"/>
  <c r="BF400" i="13"/>
  <c r="BF387" i="13"/>
  <c r="BF396" i="13"/>
  <c r="BF391" i="13"/>
  <c r="AW91" i="13"/>
  <c r="AX91" i="13" s="1"/>
  <c r="AS78" i="13"/>
  <c r="AT78" i="13" s="1"/>
  <c r="AU78" i="13" s="1"/>
  <c r="AV78" i="13" s="1"/>
  <c r="AS52" i="13"/>
  <c r="AT52" i="13" s="1"/>
  <c r="AU52" i="13" s="1"/>
  <c r="AV52" i="13" s="1"/>
  <c r="AA394" i="13"/>
  <c r="M400" i="13"/>
  <c r="M387" i="13"/>
  <c r="AS21" i="13"/>
  <c r="AT21" i="13" s="1"/>
  <c r="AU21" i="13" s="1"/>
  <c r="AV21" i="13" s="1"/>
  <c r="AS367" i="13"/>
  <c r="AT367" i="13" s="1"/>
  <c r="AU367" i="13" s="1"/>
  <c r="AV367" i="13" s="1"/>
  <c r="R387" i="13"/>
  <c r="R400" i="13"/>
  <c r="M396" i="13"/>
  <c r="M391" i="13"/>
  <c r="M392" i="13"/>
  <c r="BF398" i="13"/>
  <c r="AP292" i="13"/>
  <c r="AO292" i="13"/>
  <c r="X292" i="13"/>
  <c r="W292" i="13"/>
  <c r="S387" i="13"/>
  <c r="S400" i="13"/>
  <c r="R396" i="13"/>
  <c r="R391" i="13"/>
  <c r="R392" i="13"/>
  <c r="AV109" i="13"/>
  <c r="AW109" i="13" s="1"/>
  <c r="AX109" i="13" s="1"/>
  <c r="AP77" i="13"/>
  <c r="AO77" i="13"/>
  <c r="X77" i="13"/>
  <c r="W77" i="13"/>
  <c r="T387" i="13"/>
  <c r="T400" i="13"/>
  <c r="S396" i="13"/>
  <c r="S391" i="13"/>
  <c r="S392" i="13"/>
  <c r="R394" i="13"/>
  <c r="AS294" i="13"/>
  <c r="AT294" i="13" s="1"/>
  <c r="AU294" i="13" s="1"/>
  <c r="AV294" i="13" s="1"/>
  <c r="J167" i="13"/>
  <c r="Z167" i="13"/>
  <c r="AU129" i="13"/>
  <c r="AV129" i="13" s="1"/>
  <c r="U387" i="13"/>
  <c r="U400" i="13"/>
  <c r="T396" i="13"/>
  <c r="T391" i="13"/>
  <c r="S394" i="13"/>
  <c r="U395" i="13"/>
  <c r="AT37" i="13"/>
  <c r="AU37" i="13" s="1"/>
  <c r="AV37" i="13" s="1"/>
  <c r="AW212" i="13"/>
  <c r="AX212" i="13" s="1"/>
  <c r="J227" i="13"/>
  <c r="AO227" i="13" s="1"/>
  <c r="Z227" i="13"/>
  <c r="V387" i="13"/>
  <c r="V400" i="13"/>
  <c r="U396" i="13"/>
  <c r="U391" i="13"/>
  <c r="T394" i="13"/>
  <c r="M399" i="13"/>
  <c r="M398" i="13"/>
  <c r="Z13" i="13"/>
  <c r="Z190" i="13"/>
  <c r="J190" i="13"/>
  <c r="AP190" i="13" s="1"/>
  <c r="AQ396" i="13"/>
  <c r="V396" i="13"/>
  <c r="V391" i="13"/>
  <c r="U394" i="13"/>
  <c r="R399" i="13"/>
  <c r="R398" i="13"/>
  <c r="AU236" i="13"/>
  <c r="AV236" i="13" s="1"/>
  <c r="X29" i="13"/>
  <c r="W29" i="13"/>
  <c r="V394" i="13"/>
  <c r="S399" i="13"/>
  <c r="AV84" i="13"/>
  <c r="AW84" i="13" s="1"/>
  <c r="AX84" i="13" s="1"/>
  <c r="J299" i="13"/>
  <c r="AP299" i="13" s="1"/>
  <c r="Z299" i="13"/>
  <c r="AS281" i="13"/>
  <c r="AT281" i="13" s="1"/>
  <c r="AU281" i="13" s="1"/>
  <c r="AV281" i="13" s="1"/>
  <c r="T399" i="13"/>
  <c r="T398" i="13"/>
  <c r="Z29" i="13"/>
  <c r="J29" i="13"/>
  <c r="AP29" i="13" s="1"/>
  <c r="X24" i="13"/>
  <c r="W24" i="13"/>
  <c r="AA387" i="13"/>
  <c r="AA400" i="13"/>
  <c r="AA395" i="13"/>
  <c r="U399" i="13"/>
  <c r="U398" i="13"/>
  <c r="AW95" i="13"/>
  <c r="AX95" i="13" s="1"/>
  <c r="AW49" i="13"/>
  <c r="AX49" i="13" s="1"/>
  <c r="X72" i="13"/>
  <c r="W72" i="13"/>
  <c r="J346" i="13"/>
  <c r="AO346" i="13" s="1"/>
  <c r="Z346" i="13"/>
  <c r="AW183" i="13"/>
  <c r="AX183" i="13" s="1"/>
  <c r="W305" i="13"/>
  <c r="AR393" i="13"/>
  <c r="Z95" i="13"/>
  <c r="J95" i="13"/>
  <c r="AP95" i="13" s="1"/>
  <c r="X96" i="13"/>
  <c r="W96" i="13"/>
  <c r="AP96" i="13"/>
  <c r="AO96" i="13"/>
  <c r="X227" i="13"/>
  <c r="W227" i="13"/>
  <c r="X226" i="13"/>
  <c r="AP226" i="13"/>
  <c r="X305" i="13"/>
  <c r="AO279" i="13"/>
  <c r="W279" i="13"/>
  <c r="AP279" i="13"/>
  <c r="X279" i="13"/>
  <c r="AW245" i="13"/>
  <c r="AX245" i="13" s="1"/>
  <c r="AS318" i="13"/>
  <c r="AT318" i="13" s="1"/>
  <c r="AU318" i="13" s="1"/>
  <c r="AV318" i="13" s="1"/>
  <c r="AW176" i="13"/>
  <c r="AX176" i="13" s="1"/>
  <c r="AS42" i="13"/>
  <c r="AT42" i="13" s="1"/>
  <c r="AU42" i="13" s="1"/>
  <c r="AV42" i="13" s="1"/>
  <c r="AS197" i="13"/>
  <c r="AT197" i="13" s="1"/>
  <c r="AU197" i="13" s="1"/>
  <c r="AV197" i="13" s="1"/>
  <c r="X346" i="13"/>
  <c r="W346" i="13"/>
  <c r="AT269" i="13"/>
  <c r="AU269" i="13" s="1"/>
  <c r="AV269" i="13" s="1"/>
  <c r="W122" i="13"/>
  <c r="X122" i="13"/>
  <c r="AS130" i="13"/>
  <c r="AT130" i="13" s="1"/>
  <c r="AU130" i="13" s="1"/>
  <c r="AV130" i="13" s="1"/>
  <c r="AA397" i="13"/>
  <c r="AW131" i="13"/>
  <c r="AX131" i="13" s="1"/>
  <c r="J285" i="13"/>
  <c r="AP285" i="13" s="1"/>
  <c r="AW293" i="13"/>
  <c r="AX293" i="13" s="1"/>
  <c r="J17" i="13"/>
  <c r="AS179" i="13"/>
  <c r="AT179" i="13" s="1"/>
  <c r="AU179" i="13" s="1"/>
  <c r="AV179" i="13" s="1"/>
  <c r="W226" i="13"/>
  <c r="Z22" i="13"/>
  <c r="J22" i="13"/>
  <c r="AP22" i="13" s="1"/>
  <c r="AP288" i="13"/>
  <c r="AP371" i="13"/>
  <c r="AO371" i="13"/>
  <c r="AS55" i="13"/>
  <c r="AT55" i="13" s="1"/>
  <c r="AU55" i="13" s="1"/>
  <c r="AV55" i="13" s="1"/>
  <c r="AP251" i="13"/>
  <c r="AO251" i="13"/>
  <c r="AT85" i="13"/>
  <c r="AU85" i="13" s="1"/>
  <c r="AV85" i="13" s="1"/>
  <c r="J191" i="13"/>
  <c r="AP191" i="13" s="1"/>
  <c r="AW165" i="13"/>
  <c r="AX165" i="13" s="1"/>
  <c r="AQ397" i="13"/>
  <c r="Z61" i="13"/>
  <c r="J61" i="13"/>
  <c r="AP61" i="13" s="1"/>
  <c r="AW220" i="13"/>
  <c r="AX220" i="13" s="1"/>
  <c r="X109" i="13"/>
  <c r="W109" i="13"/>
  <c r="AP109" i="13"/>
  <c r="AO109" i="13"/>
  <c r="AS209" i="13"/>
  <c r="AT209" i="13" s="1"/>
  <c r="AU209" i="13" s="1"/>
  <c r="AV209" i="13" s="1"/>
  <c r="AS252" i="13"/>
  <c r="AT252" i="13" s="1"/>
  <c r="AU252" i="13" s="1"/>
  <c r="AV252" i="13" s="1"/>
  <c r="W371" i="13"/>
  <c r="AP145" i="13"/>
  <c r="AO145" i="13"/>
  <c r="X145" i="13"/>
  <c r="X303" i="13"/>
  <c r="AP303" i="13"/>
  <c r="AO303" i="13"/>
  <c r="W303" i="13"/>
  <c r="AP219" i="13"/>
  <c r="AO219" i="13"/>
  <c r="W251" i="13"/>
  <c r="AS272" i="13"/>
  <c r="AT272" i="13" s="1"/>
  <c r="AU272" i="13" s="1"/>
  <c r="AV272" i="13" s="1"/>
  <c r="AR397" i="13"/>
  <c r="AS96" i="13"/>
  <c r="AT96" i="13" s="1"/>
  <c r="AU96" i="13" s="1"/>
  <c r="AV96" i="13" s="1"/>
  <c r="AS208" i="13"/>
  <c r="AT208" i="13" s="1"/>
  <c r="AU208" i="13" s="1"/>
  <c r="AV208" i="13" s="1"/>
  <c r="X371" i="13"/>
  <c r="AW338" i="13"/>
  <c r="AX338" i="13" s="1"/>
  <c r="AW283" i="13"/>
  <c r="AX283" i="13" s="1"/>
  <c r="AU111" i="13"/>
  <c r="AV111" i="13" s="1"/>
  <c r="X251" i="13"/>
  <c r="X304" i="13"/>
  <c r="W304" i="13"/>
  <c r="AW9" i="13"/>
  <c r="AX9" i="13" s="1"/>
  <c r="BF392" i="13"/>
  <c r="AQ395" i="13"/>
  <c r="M393" i="13"/>
  <c r="BF393" i="13"/>
  <c r="AU247" i="13"/>
  <c r="AV247" i="13" s="1"/>
  <c r="AP17" i="13"/>
  <c r="AO17" i="13"/>
  <c r="X17" i="13"/>
  <c r="W17" i="13"/>
  <c r="W145" i="13"/>
  <c r="J7" i="13"/>
  <c r="Z7" i="13"/>
  <c r="AA399" i="13"/>
  <c r="R393" i="13"/>
  <c r="AT190" i="13"/>
  <c r="AU190" i="13" s="1"/>
  <c r="AV190" i="13" s="1"/>
  <c r="J312" i="13"/>
  <c r="AP312" i="13" s="1"/>
  <c r="W323" i="13"/>
  <c r="AS196" i="13"/>
  <c r="AT196" i="13" s="1"/>
  <c r="AU196" i="13" s="1"/>
  <c r="AV196" i="13" s="1"/>
  <c r="X76" i="13"/>
  <c r="W76" i="13"/>
  <c r="AS237" i="13"/>
  <c r="AT237" i="13" s="1"/>
  <c r="AU237" i="13" s="1"/>
  <c r="AV237" i="13" s="1"/>
  <c r="X44" i="13"/>
  <c r="W44" i="13"/>
  <c r="S393" i="13"/>
  <c r="X21" i="13"/>
  <c r="W191" i="13"/>
  <c r="X191" i="13"/>
  <c r="X323" i="13"/>
  <c r="AT341" i="13"/>
  <c r="AU341" i="13" s="1"/>
  <c r="AV341" i="13" s="1"/>
  <c r="AT358" i="13"/>
  <c r="AU358" i="13" s="1"/>
  <c r="AV358" i="13" s="1"/>
  <c r="AA396" i="13"/>
  <c r="T392" i="13"/>
  <c r="AA398" i="13"/>
  <c r="T393" i="13"/>
  <c r="Z37" i="13"/>
  <c r="J37" i="13"/>
  <c r="AO37" i="13" s="1"/>
  <c r="AW375" i="13"/>
  <c r="AX375" i="13" s="1"/>
  <c r="AP281" i="13"/>
  <c r="AO281" i="13"/>
  <c r="X281" i="13"/>
  <c r="W281" i="13"/>
  <c r="AT27" i="13"/>
  <c r="AU27" i="13" s="1"/>
  <c r="AV27" i="13" s="1"/>
  <c r="AW207" i="13"/>
  <c r="AX207" i="13" s="1"/>
  <c r="AP366" i="13"/>
  <c r="AO366" i="13"/>
  <c r="X366" i="13"/>
  <c r="W366" i="13"/>
  <c r="Z377" i="13"/>
  <c r="J377" i="13"/>
  <c r="AP377" i="13" s="1"/>
  <c r="AS117" i="13"/>
  <c r="AT117" i="13" s="1"/>
  <c r="AU117" i="13" s="1"/>
  <c r="AV117" i="13" s="1"/>
  <c r="AT359" i="13"/>
  <c r="AU359" i="13" s="1"/>
  <c r="AV359" i="13" s="1"/>
  <c r="Z185" i="13"/>
  <c r="J185" i="13"/>
  <c r="AQ387" i="13"/>
  <c r="AQ400" i="13"/>
  <c r="U392" i="13"/>
  <c r="U393" i="13"/>
  <c r="W21" i="13"/>
  <c r="AS106" i="13"/>
  <c r="AT106" i="13" s="1"/>
  <c r="AU106" i="13" s="1"/>
  <c r="AV106" i="13" s="1"/>
  <c r="AW274" i="13"/>
  <c r="AX274" i="13" s="1"/>
  <c r="AS157" i="13"/>
  <c r="AT157" i="13" s="1"/>
  <c r="AU157" i="13" s="1"/>
  <c r="AV157" i="13" s="1"/>
  <c r="AS215" i="13"/>
  <c r="AT215" i="13" s="1"/>
  <c r="AU215" i="13" s="1"/>
  <c r="AV215" i="13" s="1"/>
  <c r="AR387" i="13"/>
  <c r="AR400" i="13"/>
  <c r="AA391" i="13"/>
  <c r="V392" i="13"/>
  <c r="AR399" i="13"/>
  <c r="V393" i="13"/>
  <c r="Z318" i="13"/>
  <c r="J318" i="13"/>
  <c r="Z366" i="13"/>
  <c r="AP323" i="13"/>
  <c r="M394" i="13"/>
  <c r="BF394" i="13"/>
  <c r="AQ398" i="13"/>
  <c r="AW61" i="13"/>
  <c r="AX61" i="13" s="1"/>
  <c r="W312" i="13"/>
  <c r="AO362" i="13"/>
  <c r="J348" i="13"/>
  <c r="AP287" i="13"/>
  <c r="AO287" i="13"/>
  <c r="X287" i="13"/>
  <c r="Z357" i="13"/>
  <c r="J357" i="13"/>
  <c r="AO357" i="13" s="1"/>
  <c r="AO128" i="13"/>
  <c r="AP128" i="13"/>
  <c r="X128" i="13"/>
  <c r="W128" i="13"/>
  <c r="X337" i="13"/>
  <c r="W337" i="13"/>
  <c r="AR398" i="13"/>
  <c r="R397" i="13"/>
  <c r="X37" i="13"/>
  <c r="W37" i="13"/>
  <c r="AW83" i="13"/>
  <c r="AX83" i="13" s="1"/>
  <c r="AS50" i="13"/>
  <c r="AT50" i="13" s="1"/>
  <c r="AU50" i="13" s="1"/>
  <c r="AV50" i="13" s="1"/>
  <c r="AW136" i="13"/>
  <c r="AX136" i="13" s="1"/>
  <c r="AS221" i="13"/>
  <c r="AT221" i="13" s="1"/>
  <c r="AU221" i="13" s="1"/>
  <c r="AV221" i="13" s="1"/>
  <c r="AW81" i="13"/>
  <c r="AX81" i="13" s="1"/>
  <c r="AP115" i="13"/>
  <c r="X15" i="13"/>
  <c r="W15" i="13"/>
  <c r="J39" i="13"/>
  <c r="AO39" i="13" s="1"/>
  <c r="Z39" i="13"/>
  <c r="Z398" i="13" s="1"/>
  <c r="AS232" i="13"/>
  <c r="AT232" i="13" s="1"/>
  <c r="AU232" i="13" s="1"/>
  <c r="AV232" i="13" s="1"/>
  <c r="AS374" i="13"/>
  <c r="AT374" i="13" s="1"/>
  <c r="AU374" i="13" s="1"/>
  <c r="AV374" i="13" s="1"/>
  <c r="AS74" i="13"/>
  <c r="AT74" i="13" s="1"/>
  <c r="AU74" i="13" s="1"/>
  <c r="AV74" i="13" s="1"/>
  <c r="AT119" i="13"/>
  <c r="AU119" i="13" s="1"/>
  <c r="AV119" i="13" s="1"/>
  <c r="Z66" i="13"/>
  <c r="J66" i="13"/>
  <c r="AP66" i="13" s="1"/>
  <c r="AW256" i="13"/>
  <c r="AX256" i="13" s="1"/>
  <c r="AO317" i="13"/>
  <c r="X317" i="13"/>
  <c r="W317" i="13"/>
  <c r="J207" i="13"/>
  <c r="J176" i="13"/>
  <c r="AP176" i="13" s="1"/>
  <c r="AP200" i="13"/>
  <c r="X59" i="13"/>
  <c r="W59" i="13"/>
  <c r="AS226" i="13"/>
  <c r="AT226" i="13" s="1"/>
  <c r="AU226" i="13" s="1"/>
  <c r="AV226" i="13" s="1"/>
  <c r="AP282" i="13"/>
  <c r="X282" i="13"/>
  <c r="AT292" i="13"/>
  <c r="AU292" i="13" s="1"/>
  <c r="AV292" i="13" s="1"/>
  <c r="AP369" i="13"/>
  <c r="X369" i="13"/>
  <c r="AP41" i="13"/>
  <c r="X41" i="13"/>
  <c r="W41" i="13"/>
  <c r="AT153" i="13"/>
  <c r="AU153" i="13" s="1"/>
  <c r="AV153" i="13" s="1"/>
  <c r="AW206" i="13"/>
  <c r="AX206" i="13" s="1"/>
  <c r="Z368" i="13"/>
  <c r="J368" i="13"/>
  <c r="AT161" i="13"/>
  <c r="AU161" i="13" s="1"/>
  <c r="AV161" i="13" s="1"/>
  <c r="J214" i="13"/>
  <c r="AW354" i="13"/>
  <c r="AX354" i="13" s="1"/>
  <c r="AV187" i="13"/>
  <c r="AW187" i="13" s="1"/>
  <c r="AX187" i="13" s="1"/>
  <c r="AS151" i="13"/>
  <c r="AT151" i="13" s="1"/>
  <c r="AU151" i="13" s="1"/>
  <c r="AV151" i="13" s="1"/>
  <c r="AS47" i="13"/>
  <c r="AT47" i="13" s="1"/>
  <c r="AU47" i="13" s="1"/>
  <c r="AV47" i="13" s="1"/>
  <c r="J73" i="13"/>
  <c r="AO73" i="13" s="1"/>
  <c r="Z73" i="13"/>
  <c r="AW76" i="13"/>
  <c r="AX76" i="13" s="1"/>
  <c r="AW93" i="13"/>
  <c r="AX93" i="13" s="1"/>
  <c r="AW182" i="13"/>
  <c r="AX182" i="13" s="1"/>
  <c r="X147" i="13"/>
  <c r="AP147" i="13"/>
  <c r="AO147" i="13"/>
  <c r="W147" i="13"/>
  <c r="AP349" i="13"/>
  <c r="AO349" i="13"/>
  <c r="J110" i="13"/>
  <c r="AP110" i="13" s="1"/>
  <c r="AS158" i="13"/>
  <c r="AT158" i="13" s="1"/>
  <c r="AU158" i="13" s="1"/>
  <c r="AV158" i="13" s="1"/>
  <c r="AW20" i="13"/>
  <c r="AX20" i="13" s="1"/>
  <c r="J81" i="13"/>
  <c r="AP81" i="13" s="1"/>
  <c r="X222" i="13"/>
  <c r="J344" i="13"/>
  <c r="AO344" i="13" s="1"/>
  <c r="Z344" i="13"/>
  <c r="J298" i="13"/>
  <c r="AP298" i="13" s="1"/>
  <c r="AU314" i="13"/>
  <c r="AV314" i="13" s="1"/>
  <c r="Z339" i="13"/>
  <c r="J339" i="13"/>
  <c r="AP339" i="13" s="1"/>
  <c r="J383" i="13"/>
  <c r="AW167" i="13"/>
  <c r="AX167" i="13" s="1"/>
  <c r="AS251" i="13"/>
  <c r="AT251" i="13" s="1"/>
  <c r="AU251" i="13" s="1"/>
  <c r="AV251" i="13" s="1"/>
  <c r="W349" i="13"/>
  <c r="AU364" i="13"/>
  <c r="AV364" i="13" s="1"/>
  <c r="AS250" i="13"/>
  <c r="AT250" i="13" s="1"/>
  <c r="AU250" i="13" s="1"/>
  <c r="AV250" i="13" s="1"/>
  <c r="AS323" i="13"/>
  <c r="AT323" i="13" s="1"/>
  <c r="AU323" i="13" s="1"/>
  <c r="AV323" i="13" s="1"/>
  <c r="J26" i="13"/>
  <c r="Z26" i="13"/>
  <c r="X349" i="13"/>
  <c r="AW107" i="13"/>
  <c r="AX107" i="13" s="1"/>
  <c r="AT371" i="13"/>
  <c r="AU371" i="13" s="1"/>
  <c r="AV371" i="13" s="1"/>
  <c r="AS118" i="13"/>
  <c r="AT118" i="13" s="1"/>
  <c r="AU118" i="13" s="1"/>
  <c r="AV118" i="13" s="1"/>
  <c r="AS132" i="13"/>
  <c r="AT132" i="13" s="1"/>
  <c r="AU132" i="13" s="1"/>
  <c r="AV132" i="13" s="1"/>
  <c r="AS200" i="13"/>
  <c r="AT200" i="13" s="1"/>
  <c r="AU200" i="13" s="1"/>
  <c r="AV200" i="13" s="1"/>
  <c r="AS243" i="13"/>
  <c r="AT243" i="13" s="1"/>
  <c r="AU243" i="13" s="1"/>
  <c r="AV243" i="13" s="1"/>
  <c r="J136" i="13"/>
  <c r="AP136" i="13" s="1"/>
  <c r="AS75" i="13"/>
  <c r="AT75" i="13" s="1"/>
  <c r="AU75" i="13" s="1"/>
  <c r="AV75" i="13" s="1"/>
  <c r="J274" i="13"/>
  <c r="AO274" i="13" s="1"/>
  <c r="X73" i="13"/>
  <c r="W73" i="13"/>
  <c r="AW145" i="13"/>
  <c r="AX145" i="13" s="1"/>
  <c r="AS203" i="13"/>
  <c r="AT203" i="13" s="1"/>
  <c r="AU203" i="13" s="1"/>
  <c r="AV203" i="13" s="1"/>
  <c r="AW355" i="13"/>
  <c r="AX355" i="13" s="1"/>
  <c r="AP244" i="13"/>
  <c r="AO244" i="13"/>
  <c r="X244" i="13"/>
  <c r="W244" i="13"/>
  <c r="X234" i="13"/>
  <c r="AP234" i="13"/>
  <c r="AO234" i="13"/>
  <c r="W234" i="13"/>
  <c r="J356" i="13"/>
  <c r="AP356" i="13" s="1"/>
  <c r="Z356" i="13"/>
  <c r="X22" i="13"/>
  <c r="W22" i="13"/>
  <c r="AP162" i="13"/>
  <c r="AO162" i="13"/>
  <c r="AW185" i="13"/>
  <c r="AX185" i="13" s="1"/>
  <c r="AW231" i="13"/>
  <c r="AX231" i="13" s="1"/>
  <c r="AT89" i="13"/>
  <c r="AU89" i="13" s="1"/>
  <c r="AV89" i="13" s="1"/>
  <c r="X84" i="13"/>
  <c r="X342" i="13"/>
  <c r="W176" i="13"/>
  <c r="AS278" i="13"/>
  <c r="AT278" i="13" s="1"/>
  <c r="AU278" i="13" s="1"/>
  <c r="AV278" i="13" s="1"/>
  <c r="AS287" i="13"/>
  <c r="AT287" i="13" s="1"/>
  <c r="AU287" i="13" s="1"/>
  <c r="AV287" i="13" s="1"/>
  <c r="W50" i="13"/>
  <c r="AP258" i="13"/>
  <c r="AO258" i="13"/>
  <c r="X258" i="13"/>
  <c r="W258" i="13"/>
  <c r="AS363" i="13"/>
  <c r="AT363" i="13" s="1"/>
  <c r="AU363" i="13" s="1"/>
  <c r="AV363" i="13" s="1"/>
  <c r="X261" i="13"/>
  <c r="AP261" i="13"/>
  <c r="AO261" i="13"/>
  <c r="AP344" i="13"/>
  <c r="AT29" i="13"/>
  <c r="AU29" i="13" s="1"/>
  <c r="AV29" i="13" s="1"/>
  <c r="X36" i="13"/>
  <c r="AP36" i="13"/>
  <c r="AO36" i="13"/>
  <c r="W340" i="13"/>
  <c r="AS384" i="13"/>
  <c r="AT384" i="13" s="1"/>
  <c r="AU384" i="13" s="1"/>
  <c r="AV384" i="13" s="1"/>
  <c r="X95" i="13"/>
  <c r="AS312" i="13"/>
  <c r="AT312" i="13" s="1"/>
  <c r="AU312" i="13" s="1"/>
  <c r="AV312" i="13" s="1"/>
  <c r="AS370" i="13"/>
  <c r="AT370" i="13" s="1"/>
  <c r="AU370" i="13" s="1"/>
  <c r="AV370" i="13" s="1"/>
  <c r="X110" i="13"/>
  <c r="W110" i="13"/>
  <c r="Z342" i="13"/>
  <c r="X176" i="13"/>
  <c r="W377" i="13"/>
  <c r="X50" i="13"/>
  <c r="AS357" i="13"/>
  <c r="AT357" i="13" s="1"/>
  <c r="AU357" i="13" s="1"/>
  <c r="AV357" i="13" s="1"/>
  <c r="X86" i="13"/>
  <c r="W86" i="13"/>
  <c r="W162" i="13"/>
  <c r="AS202" i="13"/>
  <c r="AT202" i="13" s="1"/>
  <c r="AU202" i="13" s="1"/>
  <c r="AV202" i="13" s="1"/>
  <c r="X298" i="13"/>
  <c r="W298" i="13"/>
  <c r="AS330" i="13"/>
  <c r="AT330" i="13" s="1"/>
  <c r="AU330" i="13" s="1"/>
  <c r="AV330" i="13" s="1"/>
  <c r="AS44" i="13"/>
  <c r="AT44" i="13" s="1"/>
  <c r="AU44" i="13" s="1"/>
  <c r="AV44" i="13" s="1"/>
  <c r="X94" i="13"/>
  <c r="AP94" i="13"/>
  <c r="AO94" i="13"/>
  <c r="AW147" i="13"/>
  <c r="AX147" i="13" s="1"/>
  <c r="X340" i="13"/>
  <c r="AO100" i="13"/>
  <c r="W307" i="13"/>
  <c r="W45" i="13"/>
  <c r="W49" i="13"/>
  <c r="W84" i="13"/>
  <c r="AO288" i="13"/>
  <c r="AP91" i="13"/>
  <c r="AO91" i="13"/>
  <c r="W293" i="13"/>
  <c r="W294" i="13"/>
  <c r="AT191" i="13"/>
  <c r="AU191" i="13" s="1"/>
  <c r="AV191" i="13" s="1"/>
  <c r="X377" i="13"/>
  <c r="AP42" i="13"/>
  <c r="AO42" i="13"/>
  <c r="W221" i="13"/>
  <c r="AP52" i="13"/>
  <c r="AO52" i="13"/>
  <c r="AP54" i="13"/>
  <c r="W261" i="13"/>
  <c r="AP111" i="13"/>
  <c r="AO111" i="13"/>
  <c r="X111" i="13"/>
  <c r="W111" i="13"/>
  <c r="AT112" i="13"/>
  <c r="AU112" i="13" s="1"/>
  <c r="AV112" i="13" s="1"/>
  <c r="X162" i="13"/>
  <c r="AW170" i="13"/>
  <c r="AX170" i="13" s="1"/>
  <c r="AS229" i="13"/>
  <c r="AT229" i="13" s="1"/>
  <c r="AU229" i="13" s="1"/>
  <c r="AV229" i="13" s="1"/>
  <c r="AP321" i="13"/>
  <c r="AO321" i="13"/>
  <c r="AU353" i="13"/>
  <c r="AV353" i="13" s="1"/>
  <c r="W36" i="13"/>
  <c r="AU270" i="13"/>
  <c r="AV270" i="13" s="1"/>
  <c r="W295" i="13"/>
  <c r="X295" i="13"/>
  <c r="W61" i="13"/>
  <c r="W95" i="13"/>
  <c r="W375" i="13"/>
  <c r="X45" i="13"/>
  <c r="X49" i="13"/>
  <c r="W209" i="13"/>
  <c r="W245" i="13"/>
  <c r="AT299" i="13"/>
  <c r="AU299" i="13" s="1"/>
  <c r="AV299" i="13" s="1"/>
  <c r="AS372" i="13"/>
  <c r="AT372" i="13" s="1"/>
  <c r="AU372" i="13" s="1"/>
  <c r="AV372" i="13" s="1"/>
  <c r="AS382" i="13"/>
  <c r="AT382" i="13" s="1"/>
  <c r="AU382" i="13" s="1"/>
  <c r="AV382" i="13" s="1"/>
  <c r="X293" i="13"/>
  <c r="X294" i="13"/>
  <c r="AO342" i="13"/>
  <c r="AW348" i="13"/>
  <c r="AX348" i="13" s="1"/>
  <c r="W169" i="13"/>
  <c r="X221" i="13"/>
  <c r="J271" i="13"/>
  <c r="AP271" i="13" s="1"/>
  <c r="X356" i="13"/>
  <c r="W356" i="13"/>
  <c r="J15" i="13"/>
  <c r="AP15" i="13" s="1"/>
  <c r="Z15" i="13"/>
  <c r="AW73" i="13"/>
  <c r="AX73" i="13" s="1"/>
  <c r="AW194" i="13"/>
  <c r="AX194" i="13" s="1"/>
  <c r="J297" i="13"/>
  <c r="J18" i="13"/>
  <c r="AP18" i="13" s="1"/>
  <c r="Z18" i="13"/>
  <c r="W94" i="13"/>
  <c r="AW184" i="13"/>
  <c r="AX184" i="13" s="1"/>
  <c r="J154" i="13"/>
  <c r="AO154" i="13" s="1"/>
  <c r="X307" i="13"/>
  <c r="J125" i="13"/>
  <c r="W13" i="13"/>
  <c r="X61" i="13"/>
  <c r="AP85" i="13"/>
  <c r="AO85" i="13"/>
  <c r="W91" i="13"/>
  <c r="X169" i="13"/>
  <c r="AW17" i="13"/>
  <c r="AX17" i="13" s="1"/>
  <c r="Z78" i="13"/>
  <c r="J78" i="13"/>
  <c r="AO78" i="13" s="1"/>
  <c r="W42" i="13"/>
  <c r="AO50" i="13"/>
  <c r="W52" i="13"/>
  <c r="AW105" i="13"/>
  <c r="AX105" i="13" s="1"/>
  <c r="AP63" i="13"/>
  <c r="X63" i="13"/>
  <c r="X127" i="13"/>
  <c r="AP127" i="13"/>
  <c r="AO127" i="13"/>
  <c r="W127" i="13"/>
  <c r="W321" i="13"/>
  <c r="AO19" i="13"/>
  <c r="AP340" i="13"/>
  <c r="AS126" i="13"/>
  <c r="AT126" i="13" s="1"/>
  <c r="AU126" i="13" s="1"/>
  <c r="AV126" i="13" s="1"/>
  <c r="AT199" i="13"/>
  <c r="AU199" i="13" s="1"/>
  <c r="AV199" i="13" s="1"/>
  <c r="X13" i="13"/>
  <c r="X91" i="13"/>
  <c r="J212" i="13"/>
  <c r="X42" i="13"/>
  <c r="AP197" i="13"/>
  <c r="AO197" i="13"/>
  <c r="X52" i="13"/>
  <c r="AW198" i="13"/>
  <c r="AX198" i="13" s="1"/>
  <c r="AP38" i="13"/>
  <c r="AS86" i="13"/>
  <c r="AT86" i="13" s="1"/>
  <c r="AU86" i="13" s="1"/>
  <c r="AV86" i="13" s="1"/>
  <c r="AP153" i="13"/>
  <c r="AO153" i="13"/>
  <c r="X321" i="13"/>
  <c r="AW166" i="13"/>
  <c r="AX166" i="13" s="1"/>
  <c r="AW214" i="13"/>
  <c r="AX214" i="13" s="1"/>
  <c r="AP242" i="13"/>
  <c r="AT31" i="13"/>
  <c r="AU31" i="13" s="1"/>
  <c r="AV31" i="13" s="1"/>
  <c r="V390" i="13"/>
  <c r="AS342" i="13"/>
  <c r="AT342" i="13" s="1"/>
  <c r="AU342" i="13" s="1"/>
  <c r="AV342" i="13" s="1"/>
  <c r="J72" i="13"/>
  <c r="AP72" i="13" s="1"/>
  <c r="Z72" i="13"/>
  <c r="AW261" i="13"/>
  <c r="AX261" i="13" s="1"/>
  <c r="J24" i="13"/>
  <c r="AO24" i="13" s="1"/>
  <c r="Z24" i="13"/>
  <c r="W63" i="13"/>
  <c r="Z76" i="13"/>
  <c r="J76" i="13"/>
  <c r="AP76" i="13" s="1"/>
  <c r="AT249" i="13"/>
  <c r="AU249" i="13" s="1"/>
  <c r="AV249" i="13" s="1"/>
  <c r="X359" i="13"/>
  <c r="AO359" i="13"/>
  <c r="W359" i="13"/>
  <c r="AP359" i="13"/>
  <c r="AP33" i="13"/>
  <c r="AO33" i="13"/>
  <c r="AW316" i="13"/>
  <c r="AX316" i="13" s="1"/>
  <c r="AW139" i="13"/>
  <c r="AX139" i="13" s="1"/>
  <c r="AP112" i="13"/>
  <c r="J355" i="13"/>
  <c r="AO355" i="13" s="1"/>
  <c r="X368" i="13"/>
  <c r="W368" i="13"/>
  <c r="J133" i="13"/>
  <c r="AO133" i="13" s="1"/>
  <c r="J192" i="13"/>
  <c r="AP192" i="13" s="1"/>
  <c r="AW267" i="13"/>
  <c r="AX267" i="13" s="1"/>
  <c r="AW57" i="13"/>
  <c r="AX57" i="13" s="1"/>
  <c r="W82" i="13"/>
  <c r="X82" i="13"/>
  <c r="AT180" i="13"/>
  <c r="AU180" i="13" s="1"/>
  <c r="AV180" i="13" s="1"/>
  <c r="J276" i="13"/>
  <c r="AP276" i="13" s="1"/>
  <c r="AO259" i="13"/>
  <c r="AP259" i="13"/>
  <c r="X259" i="13"/>
  <c r="Z156" i="13"/>
  <c r="J156" i="13"/>
  <c r="AP156" i="13" s="1"/>
  <c r="AS253" i="13"/>
  <c r="AT253" i="13" s="1"/>
  <c r="AU253" i="13" s="1"/>
  <c r="AV253" i="13" s="1"/>
  <c r="J363" i="13"/>
  <c r="AO363" i="13" s="1"/>
  <c r="J157" i="13"/>
  <c r="AO157" i="13" s="1"/>
  <c r="AS216" i="13"/>
  <c r="AT216" i="13" s="1"/>
  <c r="AU216" i="13" s="1"/>
  <c r="AV216" i="13" s="1"/>
  <c r="J353" i="13"/>
  <c r="AP353" i="13" s="1"/>
  <c r="AW51" i="13"/>
  <c r="AX51" i="13" s="1"/>
  <c r="J129" i="13"/>
  <c r="AO129" i="13" s="1"/>
  <c r="AO166" i="13"/>
  <c r="X166" i="13"/>
  <c r="W166" i="13"/>
  <c r="AW308" i="13"/>
  <c r="AX308" i="13" s="1"/>
  <c r="X154" i="13"/>
  <c r="W154" i="13"/>
  <c r="AW160" i="13"/>
  <c r="AX160" i="13" s="1"/>
  <c r="AP297" i="13"/>
  <c r="AP161" i="13"/>
  <c r="AO161" i="13"/>
  <c r="AO284" i="13"/>
  <c r="X284" i="13"/>
  <c r="X393" i="13" s="1"/>
  <c r="AW305" i="13"/>
  <c r="AX305" i="13" s="1"/>
  <c r="W274" i="13"/>
  <c r="W105" i="13"/>
  <c r="W38" i="13"/>
  <c r="J183" i="13"/>
  <c r="AP183" i="13" s="1"/>
  <c r="J206" i="13"/>
  <c r="W297" i="13"/>
  <c r="J335" i="13"/>
  <c r="AP335" i="13" s="1"/>
  <c r="W161" i="13"/>
  <c r="AP166" i="13"/>
  <c r="X242" i="13"/>
  <c r="W284" i="13"/>
  <c r="AW304" i="13"/>
  <c r="AX304" i="13" s="1"/>
  <c r="X329" i="13"/>
  <c r="AW350" i="13"/>
  <c r="AX350" i="13" s="1"/>
  <c r="J64" i="13"/>
  <c r="AP64" i="13" s="1"/>
  <c r="AW177" i="13"/>
  <c r="AX177" i="13" s="1"/>
  <c r="AS313" i="13"/>
  <c r="AT313" i="13" s="1"/>
  <c r="AU313" i="13" s="1"/>
  <c r="AV313" i="13" s="1"/>
  <c r="J360" i="13"/>
  <c r="J65" i="13"/>
  <c r="AO156" i="13"/>
  <c r="X361" i="13"/>
  <c r="W361" i="13"/>
  <c r="X355" i="13"/>
  <c r="X161" i="13"/>
  <c r="AO104" i="13"/>
  <c r="AP223" i="13"/>
  <c r="W223" i="13"/>
  <c r="AS148" i="13"/>
  <c r="AT148" i="13" s="1"/>
  <c r="AU148" i="13" s="1"/>
  <c r="AV148" i="13" s="1"/>
  <c r="AO113" i="13"/>
  <c r="W283" i="13"/>
  <c r="AS54" i="13"/>
  <c r="AT54" i="13" s="1"/>
  <c r="AU54" i="13" s="1"/>
  <c r="AV54" i="13" s="1"/>
  <c r="W115" i="13"/>
  <c r="AS22" i="13"/>
  <c r="AT22" i="13" s="1"/>
  <c r="AU22" i="13" s="1"/>
  <c r="AV22" i="13" s="1"/>
  <c r="AS24" i="13"/>
  <c r="AT24" i="13" s="1"/>
  <c r="AU24" i="13" s="1"/>
  <c r="AV24" i="13" s="1"/>
  <c r="AO112" i="13"/>
  <c r="AW128" i="13"/>
  <c r="AX128" i="13" s="1"/>
  <c r="J182" i="13"/>
  <c r="AP182" i="13" s="1"/>
  <c r="W277" i="13"/>
  <c r="AO353" i="13"/>
  <c r="AP71" i="13"/>
  <c r="AP129" i="13"/>
  <c r="AP270" i="13"/>
  <c r="AT340" i="13"/>
  <c r="AU340" i="13" s="1"/>
  <c r="AV340" i="13" s="1"/>
  <c r="AW349" i="13"/>
  <c r="AX349" i="13" s="1"/>
  <c r="AP121" i="13"/>
  <c r="AW343" i="13"/>
  <c r="AX343" i="13" s="1"/>
  <c r="AW238" i="13"/>
  <c r="AX238" i="13" s="1"/>
  <c r="AS79" i="13"/>
  <c r="AT79" i="13" s="1"/>
  <c r="AU79" i="13" s="1"/>
  <c r="AV79" i="13" s="1"/>
  <c r="X283" i="13"/>
  <c r="X115" i="13"/>
  <c r="AO35" i="13"/>
  <c r="X277" i="13"/>
  <c r="W355" i="13"/>
  <c r="AS368" i="13"/>
  <c r="AT368" i="13" s="1"/>
  <c r="AU368" i="13" s="1"/>
  <c r="AV368" i="13" s="1"/>
  <c r="AS19" i="13"/>
  <c r="AT19" i="13" s="1"/>
  <c r="AU19" i="13" s="1"/>
  <c r="AV19" i="13" s="1"/>
  <c r="W67" i="13"/>
  <c r="Z184" i="13"/>
  <c r="J184" i="13"/>
  <c r="AO242" i="13"/>
  <c r="W275" i="13"/>
  <c r="AP284" i="13"/>
  <c r="W325" i="13"/>
  <c r="AO329" i="13"/>
  <c r="AT34" i="13"/>
  <c r="AU34" i="13" s="1"/>
  <c r="AV34" i="13" s="1"/>
  <c r="AT175" i="13"/>
  <c r="AU175" i="13" s="1"/>
  <c r="AV175" i="13" s="1"/>
  <c r="X223" i="13"/>
  <c r="AO290" i="13"/>
  <c r="W290" i="13"/>
  <c r="AP290" i="13"/>
  <c r="X290" i="13"/>
  <c r="AS351" i="13"/>
  <c r="AT351" i="13" s="1"/>
  <c r="AU351" i="13" s="1"/>
  <c r="AV351" i="13" s="1"/>
  <c r="AS43" i="13"/>
  <c r="AT43" i="13" s="1"/>
  <c r="AU43" i="13" s="1"/>
  <c r="AV43" i="13" s="1"/>
  <c r="AP98" i="13"/>
  <c r="AO98" i="13"/>
  <c r="X98" i="13"/>
  <c r="W98" i="13"/>
  <c r="AS172" i="13"/>
  <c r="AT172" i="13" s="1"/>
  <c r="AU172" i="13" s="1"/>
  <c r="AV172" i="13" s="1"/>
  <c r="W200" i="13"/>
  <c r="AS334" i="13"/>
  <c r="AT334" i="13" s="1"/>
  <c r="AU334" i="13" s="1"/>
  <c r="AV334" i="13" s="1"/>
  <c r="W78" i="13"/>
  <c r="AS59" i="13"/>
  <c r="AT59" i="13" s="1"/>
  <c r="AU59" i="13" s="1"/>
  <c r="AV59" i="13" s="1"/>
  <c r="W357" i="13"/>
  <c r="AS227" i="13"/>
  <c r="AT227" i="13" s="1"/>
  <c r="AU227" i="13" s="1"/>
  <c r="AV227" i="13" s="1"/>
  <c r="W363" i="13"/>
  <c r="AS72" i="13"/>
  <c r="AT72" i="13" s="1"/>
  <c r="AU72" i="13" s="1"/>
  <c r="AV72" i="13" s="1"/>
  <c r="W157" i="13"/>
  <c r="AO38" i="13"/>
  <c r="AU63" i="13"/>
  <c r="AV63" i="13" s="1"/>
  <c r="AS127" i="13"/>
  <c r="AT127" i="13" s="1"/>
  <c r="AU127" i="13" s="1"/>
  <c r="AV127" i="13" s="1"/>
  <c r="W249" i="13"/>
  <c r="Z277" i="13"/>
  <c r="AO297" i="13"/>
  <c r="AS298" i="13"/>
  <c r="AT298" i="13" s="1"/>
  <c r="AU298" i="13" s="1"/>
  <c r="AV298" i="13" s="1"/>
  <c r="W353" i="13"/>
  <c r="AS376" i="13"/>
  <c r="AT376" i="13" s="1"/>
  <c r="AU376" i="13" s="1"/>
  <c r="AV376" i="13" s="1"/>
  <c r="AS18" i="13"/>
  <c r="AT18" i="13" s="1"/>
  <c r="AU18" i="13" s="1"/>
  <c r="AV18" i="13" s="1"/>
  <c r="AW30" i="13"/>
  <c r="AX30" i="13" s="1"/>
  <c r="AW32" i="13"/>
  <c r="AX32" i="13" s="1"/>
  <c r="AW33" i="13"/>
  <c r="AX33" i="13" s="1"/>
  <c r="Z67" i="13"/>
  <c r="AT71" i="13"/>
  <c r="AU71" i="13" s="1"/>
  <c r="AV71" i="13" s="1"/>
  <c r="AP103" i="13"/>
  <c r="W103" i="13"/>
  <c r="W129" i="13"/>
  <c r="AS244" i="13"/>
  <c r="AT244" i="13" s="1"/>
  <c r="AU244" i="13" s="1"/>
  <c r="AV244" i="13" s="1"/>
  <c r="W270" i="13"/>
  <c r="X275" i="13"/>
  <c r="X325" i="13"/>
  <c r="AS28" i="13"/>
  <c r="AT28" i="13" s="1"/>
  <c r="AU28" i="13" s="1"/>
  <c r="AV28" i="13" s="1"/>
  <c r="AW104" i="13"/>
  <c r="AX104" i="13" s="1"/>
  <c r="AW296" i="13"/>
  <c r="AX296" i="13" s="1"/>
  <c r="AP326" i="13"/>
  <c r="AO326" i="13"/>
  <c r="X326" i="13"/>
  <c r="W326" i="13"/>
  <c r="R390" i="13"/>
  <c r="X200" i="13"/>
  <c r="X78" i="13"/>
  <c r="X357" i="13"/>
  <c r="X363" i="13"/>
  <c r="X157" i="13"/>
  <c r="AS346" i="13"/>
  <c r="AT346" i="13" s="1"/>
  <c r="AU346" i="13" s="1"/>
  <c r="AV346" i="13" s="1"/>
  <c r="AW356" i="13"/>
  <c r="AX356" i="13" s="1"/>
  <c r="AW41" i="13"/>
  <c r="AX41" i="13" s="1"/>
  <c r="X183" i="13"/>
  <c r="W183" i="13"/>
  <c r="W237" i="13"/>
  <c r="X249" i="13"/>
  <c r="W339" i="13"/>
  <c r="X353" i="13"/>
  <c r="AS383" i="13"/>
  <c r="AT383" i="13" s="1"/>
  <c r="AU383" i="13" s="1"/>
  <c r="AV383" i="13" s="1"/>
  <c r="AS7" i="13"/>
  <c r="AT7" i="13" s="1"/>
  <c r="AU7" i="13" s="1"/>
  <c r="AV7" i="13" s="1"/>
  <c r="X129" i="13"/>
  <c r="X270" i="13"/>
  <c r="AO374" i="13"/>
  <c r="X374" i="13"/>
  <c r="AO341" i="13"/>
  <c r="W341" i="13"/>
  <c r="AP341" i="13"/>
  <c r="X341" i="13"/>
  <c r="X347" i="13"/>
  <c r="AP347" i="13"/>
  <c r="AO347" i="13"/>
  <c r="AS141" i="13"/>
  <c r="AT141" i="13" s="1"/>
  <c r="AU141" i="13" s="1"/>
  <c r="AV141" i="13" s="1"/>
  <c r="J233" i="13"/>
  <c r="AP233" i="13" s="1"/>
  <c r="Z233" i="13"/>
  <c r="AW310" i="13"/>
  <c r="AX310" i="13" s="1"/>
  <c r="M397" i="13"/>
  <c r="BF397" i="13"/>
  <c r="S390" i="13"/>
  <c r="AS13" i="13"/>
  <c r="W318" i="13"/>
  <c r="W207" i="13"/>
  <c r="W56" i="13"/>
  <c r="W212" i="13"/>
  <c r="W117" i="13"/>
  <c r="W75" i="13"/>
  <c r="AO283" i="13"/>
  <c r="W20" i="13"/>
  <c r="AO115" i="13"/>
  <c r="W165" i="13"/>
  <c r="AS344" i="13"/>
  <c r="AT344" i="13" s="1"/>
  <c r="AU344" i="13" s="1"/>
  <c r="AV344" i="13" s="1"/>
  <c r="AW369" i="13"/>
  <c r="AX369" i="13" s="1"/>
  <c r="AW39" i="13"/>
  <c r="AX39" i="13" s="1"/>
  <c r="AS120" i="13"/>
  <c r="AT120" i="13" s="1"/>
  <c r="AU120" i="13" s="1"/>
  <c r="AV120" i="13" s="1"/>
  <c r="W232" i="13"/>
  <c r="X237" i="13"/>
  <c r="AO277" i="13"/>
  <c r="AW297" i="13"/>
  <c r="AX297" i="13" s="1"/>
  <c r="X339" i="13"/>
  <c r="AO67" i="13"/>
  <c r="X103" i="13"/>
  <c r="AW204" i="13"/>
  <c r="AX204" i="13" s="1"/>
  <c r="AW242" i="13"/>
  <c r="AX242" i="13" s="1"/>
  <c r="W269" i="13"/>
  <c r="AS284" i="13"/>
  <c r="AT284" i="13" s="1"/>
  <c r="AU284" i="13" s="1"/>
  <c r="AV284" i="13" s="1"/>
  <c r="AS329" i="13"/>
  <c r="AT329" i="13" s="1"/>
  <c r="AU329" i="13" s="1"/>
  <c r="AV329" i="13" s="1"/>
  <c r="AS16" i="13"/>
  <c r="AT16" i="13" s="1"/>
  <c r="AU16" i="13" s="1"/>
  <c r="AV16" i="13" s="1"/>
  <c r="AW174" i="13"/>
  <c r="AX174" i="13" s="1"/>
  <c r="AO223" i="13"/>
  <c r="AT25" i="13"/>
  <c r="AU25" i="13" s="1"/>
  <c r="AV25" i="13" s="1"/>
  <c r="AS235" i="13"/>
  <c r="AT235" i="13" s="1"/>
  <c r="AU235" i="13" s="1"/>
  <c r="AV235" i="13" s="1"/>
  <c r="T390" i="13"/>
  <c r="X182" i="13"/>
  <c r="AP67" i="13"/>
  <c r="J168" i="13"/>
  <c r="Z168" i="13"/>
  <c r="AO325" i="13"/>
  <c r="AO367" i="13"/>
  <c r="X367" i="13"/>
  <c r="AP119" i="13"/>
  <c r="AO119" i="13"/>
  <c r="W347" i="13"/>
  <c r="S397" i="13"/>
  <c r="U390" i="13"/>
  <c r="AO200" i="13"/>
  <c r="AS38" i="13"/>
  <c r="AT38" i="13" s="1"/>
  <c r="AU38" i="13" s="1"/>
  <c r="AV38" i="13" s="1"/>
  <c r="J86" i="13"/>
  <c r="AP86" i="13" s="1"/>
  <c r="AO249" i="13"/>
  <c r="X335" i="13"/>
  <c r="W97" i="13"/>
  <c r="AO270" i="13"/>
  <c r="AP139" i="13"/>
  <c r="AO139" i="13"/>
  <c r="X139" i="13"/>
  <c r="W139" i="13"/>
  <c r="Z10" i="13"/>
  <c r="J10" i="13"/>
  <c r="AW23" i="13"/>
  <c r="AX23" i="13" s="1"/>
  <c r="AO135" i="13"/>
  <c r="AP135" i="13"/>
  <c r="Z205" i="13"/>
  <c r="J205" i="13"/>
  <c r="AP170" i="13"/>
  <c r="AW277" i="13"/>
  <c r="AX277" i="13" s="1"/>
  <c r="AP324" i="13"/>
  <c r="AO324" i="13"/>
  <c r="AW275" i="13"/>
  <c r="AX275" i="13" s="1"/>
  <c r="AW325" i="13"/>
  <c r="AX325" i="13" s="1"/>
  <c r="AS12" i="13"/>
  <c r="AT12" i="13" s="1"/>
  <c r="AU12" i="13" s="1"/>
  <c r="AV12" i="13" s="1"/>
  <c r="AW189" i="13"/>
  <c r="AX189" i="13" s="1"/>
  <c r="X218" i="13"/>
  <c r="AW309" i="13"/>
  <c r="AX309" i="13" s="1"/>
  <c r="AS265" i="13"/>
  <c r="AT265" i="13" s="1"/>
  <c r="AU265" i="13" s="1"/>
  <c r="AV265" i="13" s="1"/>
  <c r="AW164" i="13"/>
  <c r="AX164" i="13" s="1"/>
  <c r="J82" i="13"/>
  <c r="AP82" i="13" s="1"/>
  <c r="AS134" i="13"/>
  <c r="AT134" i="13" s="1"/>
  <c r="AU134" i="13" s="1"/>
  <c r="AV134" i="13" s="1"/>
  <c r="AW181" i="13"/>
  <c r="AX181" i="13" s="1"/>
  <c r="J295" i="13"/>
  <c r="AP295" i="13" s="1"/>
  <c r="AS264" i="13"/>
  <c r="AT264" i="13" s="1"/>
  <c r="AU264" i="13" s="1"/>
  <c r="AV264" i="13" s="1"/>
  <c r="AT102" i="13"/>
  <c r="AU102" i="13" s="1"/>
  <c r="AV102" i="13" s="1"/>
  <c r="W286" i="13"/>
  <c r="AO286" i="13"/>
  <c r="AT201" i="13"/>
  <c r="AU201" i="13" s="1"/>
  <c r="AV201" i="13" s="1"/>
  <c r="J263" i="13"/>
  <c r="AP263" i="13" s="1"/>
  <c r="AP255" i="13"/>
  <c r="AO255" i="13"/>
  <c r="AS331" i="13"/>
  <c r="AT331" i="13" s="1"/>
  <c r="AU331" i="13" s="1"/>
  <c r="AV331" i="13" s="1"/>
  <c r="AS140" i="13"/>
  <c r="AT140" i="13" s="1"/>
  <c r="AU140" i="13" s="1"/>
  <c r="AV140" i="13" s="1"/>
  <c r="AT246" i="13"/>
  <c r="AU246" i="13" s="1"/>
  <c r="AV246" i="13" s="1"/>
  <c r="AP302" i="13"/>
  <c r="AO302" i="13"/>
  <c r="X302" i="13"/>
  <c r="W302" i="13"/>
  <c r="AO322" i="13"/>
  <c r="AP322" i="13"/>
  <c r="X322" i="13"/>
  <c r="W322" i="13"/>
  <c r="AW307" i="13"/>
  <c r="AX307" i="13" s="1"/>
  <c r="AO301" i="13"/>
  <c r="W121" i="13"/>
  <c r="X144" i="13"/>
  <c r="W276" i="13"/>
  <c r="AT337" i="13"/>
  <c r="AU337" i="13" s="1"/>
  <c r="AV337" i="13" s="1"/>
  <c r="J31" i="13"/>
  <c r="AO31" i="13" s="1"/>
  <c r="W255" i="13"/>
  <c r="W273" i="13"/>
  <c r="X345" i="13"/>
  <c r="W345" i="13"/>
  <c r="AU361" i="13"/>
  <c r="AV361" i="13" s="1"/>
  <c r="AW68" i="13"/>
  <c r="AX68" i="13" s="1"/>
  <c r="Z116" i="13"/>
  <c r="J116" i="13"/>
  <c r="AP116" i="13" s="1"/>
  <c r="AW53" i="13"/>
  <c r="AX53" i="13" s="1"/>
  <c r="AT90" i="13"/>
  <c r="AU90" i="13" s="1"/>
  <c r="AV90" i="13" s="1"/>
  <c r="AS186" i="13"/>
  <c r="AT186" i="13" s="1"/>
  <c r="AU186" i="13" s="1"/>
  <c r="AV186" i="13" s="1"/>
  <c r="AW66" i="13"/>
  <c r="AX66" i="13" s="1"/>
  <c r="AO266" i="13"/>
  <c r="AP266" i="13"/>
  <c r="AW291" i="13"/>
  <c r="AX291" i="13" s="1"/>
  <c r="W188" i="13"/>
  <c r="AS240" i="13"/>
  <c r="AT240" i="13" s="1"/>
  <c r="AU240" i="13" s="1"/>
  <c r="AV240" i="13" s="1"/>
  <c r="AW58" i="13"/>
  <c r="AX58" i="13" s="1"/>
  <c r="AS234" i="13"/>
  <c r="AT234" i="13" s="1"/>
  <c r="AU234" i="13" s="1"/>
  <c r="AV234" i="13" s="1"/>
  <c r="AP257" i="13"/>
  <c r="AO257" i="13"/>
  <c r="X257" i="13"/>
  <c r="W257" i="13"/>
  <c r="AS10" i="13"/>
  <c r="AT10" i="13" s="1"/>
  <c r="AU10" i="13" s="1"/>
  <c r="AV10" i="13" s="1"/>
  <c r="AS92" i="13"/>
  <c r="AT92" i="13" s="1"/>
  <c r="AU92" i="13" s="1"/>
  <c r="AV92" i="13" s="1"/>
  <c r="AO365" i="13"/>
  <c r="AP365" i="13"/>
  <c r="AP70" i="13"/>
  <c r="AO70" i="13"/>
  <c r="AO352" i="13"/>
  <c r="AP352" i="13"/>
  <c r="X352" i="13"/>
  <c r="W352" i="13"/>
  <c r="AW301" i="13"/>
  <c r="AX301" i="13" s="1"/>
  <c r="W152" i="13"/>
  <c r="AO89" i="13"/>
  <c r="AO263" i="13"/>
  <c r="AO343" i="13"/>
  <c r="AS69" i="13"/>
  <c r="AT69" i="13" s="1"/>
  <c r="AU69" i="13" s="1"/>
  <c r="AV69" i="13" s="1"/>
  <c r="AS259" i="13"/>
  <c r="AT259" i="13" s="1"/>
  <c r="AU259" i="13" s="1"/>
  <c r="AV259" i="13" s="1"/>
  <c r="W266" i="13"/>
  <c r="AW290" i="13"/>
  <c r="AX290" i="13" s="1"/>
  <c r="AS98" i="13"/>
  <c r="AT98" i="13" s="1"/>
  <c r="AU98" i="13" s="1"/>
  <c r="AV98" i="13" s="1"/>
  <c r="AS135" i="13"/>
  <c r="AT135" i="13" s="1"/>
  <c r="AU135" i="13" s="1"/>
  <c r="AV135" i="13" s="1"/>
  <c r="X188" i="13"/>
  <c r="AW233" i="13"/>
  <c r="AX233" i="13" s="1"/>
  <c r="AW171" i="13"/>
  <c r="AX171" i="13" s="1"/>
  <c r="AW306" i="13"/>
  <c r="AX306" i="13" s="1"/>
  <c r="AP80" i="13"/>
  <c r="AO80" i="13"/>
  <c r="X80" i="13"/>
  <c r="AO121" i="13"/>
  <c r="AS163" i="13"/>
  <c r="AT163" i="13" s="1"/>
  <c r="AU163" i="13" s="1"/>
  <c r="AV163" i="13" s="1"/>
  <c r="AS302" i="13"/>
  <c r="AT302" i="13" s="1"/>
  <c r="AU302" i="13" s="1"/>
  <c r="AV302" i="13" s="1"/>
  <c r="AP319" i="13"/>
  <c r="AO319" i="13"/>
  <c r="X319" i="13"/>
  <c r="W319" i="13"/>
  <c r="AS65" i="13"/>
  <c r="AT65" i="13" s="1"/>
  <c r="AU65" i="13" s="1"/>
  <c r="AV65" i="13" s="1"/>
  <c r="AT99" i="13"/>
  <c r="AU99" i="13" s="1"/>
  <c r="AV99" i="13" s="1"/>
  <c r="X266" i="13"/>
  <c r="W365" i="13"/>
  <c r="AW379" i="13"/>
  <c r="AX379" i="13" s="1"/>
  <c r="W70" i="13"/>
  <c r="AS286" i="13"/>
  <c r="AT286" i="13" s="1"/>
  <c r="AU286" i="13" s="1"/>
  <c r="AV286" i="13" s="1"/>
  <c r="AS60" i="13"/>
  <c r="AT60" i="13" s="1"/>
  <c r="AU60" i="13" s="1"/>
  <c r="AV60" i="13" s="1"/>
  <c r="AS239" i="13"/>
  <c r="AT239" i="13" s="1"/>
  <c r="AU239" i="13" s="1"/>
  <c r="AV239" i="13" s="1"/>
  <c r="AP315" i="13"/>
  <c r="AO315" i="13"/>
  <c r="AS154" i="13"/>
  <c r="AT154" i="13" s="1"/>
  <c r="AU154" i="13" s="1"/>
  <c r="AV154" i="13" s="1"/>
  <c r="W193" i="13"/>
  <c r="W263" i="13"/>
  <c r="AU322" i="13"/>
  <c r="AV322" i="13" s="1"/>
  <c r="W354" i="13"/>
  <c r="AP354" i="13"/>
  <c r="AO354" i="13"/>
  <c r="X354" i="13"/>
  <c r="AP265" i="13"/>
  <c r="AO265" i="13"/>
  <c r="AW273" i="13"/>
  <c r="AX273" i="13" s="1"/>
  <c r="AP345" i="13"/>
  <c r="X365" i="13"/>
  <c r="X70" i="13"/>
  <c r="AP187" i="13"/>
  <c r="AO187" i="13"/>
  <c r="X187" i="13"/>
  <c r="W187" i="13"/>
  <c r="AP194" i="13"/>
  <c r="W80" i="13"/>
  <c r="AS100" i="13"/>
  <c r="AT100" i="13" s="1"/>
  <c r="AU100" i="13" s="1"/>
  <c r="AV100" i="13" s="1"/>
  <c r="AS122" i="13"/>
  <c r="AT122" i="13" s="1"/>
  <c r="AU122" i="13" s="1"/>
  <c r="AV122" i="13" s="1"/>
  <c r="X137" i="13"/>
  <c r="X193" i="13"/>
  <c r="X263" i="13"/>
  <c r="Z313" i="13"/>
  <c r="J313" i="13"/>
  <c r="AO313" i="13" s="1"/>
  <c r="AS385" i="13"/>
  <c r="AT385" i="13" s="1"/>
  <c r="AU385" i="13" s="1"/>
  <c r="AV385" i="13" s="1"/>
  <c r="AS255" i="13"/>
  <c r="AT255" i="13" s="1"/>
  <c r="AU255" i="13" s="1"/>
  <c r="AV255" i="13" s="1"/>
  <c r="AP43" i="13"/>
  <c r="AO43" i="13"/>
  <c r="W364" i="13"/>
  <c r="AW149" i="13"/>
  <c r="AX149" i="13" s="1"/>
  <c r="AS87" i="13"/>
  <c r="AT87" i="13" s="1"/>
  <c r="AU87" i="13" s="1"/>
  <c r="AV87" i="13" s="1"/>
  <c r="W315" i="13"/>
  <c r="AP202" i="13"/>
  <c r="AS94" i="13"/>
  <c r="AT94" i="13" s="1"/>
  <c r="AU94" i="13" s="1"/>
  <c r="AV94" i="13" s="1"/>
  <c r="W167" i="13"/>
  <c r="W168" i="13"/>
  <c r="W184" i="13"/>
  <c r="W185" i="13"/>
  <c r="AP204" i="13"/>
  <c r="AP57" i="13"/>
  <c r="AO57" i="13"/>
  <c r="AW108" i="13"/>
  <c r="AX108" i="13" s="1"/>
  <c r="AS121" i="13"/>
  <c r="AT121" i="13" s="1"/>
  <c r="AU121" i="13" s="1"/>
  <c r="AV121" i="13" s="1"/>
  <c r="AW360" i="13"/>
  <c r="AX360" i="13" s="1"/>
  <c r="AW254" i="13"/>
  <c r="AX254" i="13" s="1"/>
  <c r="W265" i="13"/>
  <c r="W332" i="13"/>
  <c r="AP351" i="13"/>
  <c r="AO351" i="13"/>
  <c r="AS114" i="13"/>
  <c r="AT114" i="13" s="1"/>
  <c r="AU114" i="13" s="1"/>
  <c r="AV114" i="13" s="1"/>
  <c r="J140" i="13"/>
  <c r="AP140" i="13" s="1"/>
  <c r="AW195" i="13"/>
  <c r="AX195" i="13" s="1"/>
  <c r="AS300" i="13"/>
  <c r="AT300" i="13" s="1"/>
  <c r="AU300" i="13" s="1"/>
  <c r="AV300" i="13" s="1"/>
  <c r="X315" i="13"/>
  <c r="AP46" i="13"/>
  <c r="W64" i="13"/>
  <c r="AP224" i="13"/>
  <c r="W224" i="13"/>
  <c r="X265" i="13"/>
  <c r="W43" i="13"/>
  <c r="AP123" i="13"/>
  <c r="AO123" i="13"/>
  <c r="X123" i="13"/>
  <c r="W123" i="13"/>
  <c r="X194" i="13"/>
  <c r="X192" i="13"/>
  <c r="W204" i="13"/>
  <c r="J304" i="13"/>
  <c r="AP304" i="13" s="1"/>
  <c r="W57" i="13"/>
  <c r="X64" i="13"/>
  <c r="AO137" i="13"/>
  <c r="J174" i="13"/>
  <c r="AP174" i="13" s="1"/>
  <c r="W181" i="13"/>
  <c r="AO193" i="13"/>
  <c r="AO264" i="13"/>
  <c r="AT266" i="13"/>
  <c r="AU266" i="13" s="1"/>
  <c r="AV266" i="13" s="1"/>
  <c r="W351" i="13"/>
  <c r="AV378" i="13"/>
  <c r="AW378" i="13" s="1"/>
  <c r="AX378" i="13" s="1"/>
  <c r="X43" i="13"/>
  <c r="AW70" i="13"/>
  <c r="AX70" i="13" s="1"/>
  <c r="AP172" i="13"/>
  <c r="W148" i="13"/>
  <c r="AP148" i="13"/>
  <c r="AO148" i="13"/>
  <c r="AP137" i="13"/>
  <c r="AW241" i="13"/>
  <c r="AX241" i="13" s="1"/>
  <c r="AO332" i="13"/>
  <c r="X351" i="13"/>
  <c r="AS150" i="13"/>
  <c r="AT150" i="13" s="1"/>
  <c r="AU150" i="13" s="1"/>
  <c r="AV150" i="13" s="1"/>
  <c r="AO160" i="13"/>
  <c r="AP160" i="13"/>
  <c r="X160" i="13"/>
  <c r="W160" i="13"/>
  <c r="Z361" i="13"/>
  <c r="J361" i="13"/>
  <c r="AO361" i="13" s="1"/>
  <c r="AW373" i="13"/>
  <c r="AX373" i="13" s="1"/>
  <c r="AW268" i="13"/>
  <c r="AX268" i="13" s="1"/>
  <c r="AS152" i="13"/>
  <c r="AT152" i="13" s="1"/>
  <c r="AU152" i="13" s="1"/>
  <c r="AV152" i="13" s="1"/>
  <c r="AP336" i="13"/>
  <c r="AO336" i="13"/>
  <c r="AO143" i="13"/>
  <c r="X143" i="13"/>
  <c r="AS178" i="13"/>
  <c r="AT178" i="13" s="1"/>
  <c r="AU178" i="13" s="1"/>
  <c r="AV178" i="13" s="1"/>
  <c r="AS142" i="13"/>
  <c r="AT142" i="13" s="1"/>
  <c r="AU142" i="13" s="1"/>
  <c r="AV142" i="13" s="1"/>
  <c r="AW146" i="13"/>
  <c r="AX146" i="13" s="1"/>
  <c r="AS62" i="13"/>
  <c r="AT62" i="13" s="1"/>
  <c r="AU62" i="13" s="1"/>
  <c r="AV62" i="13" s="1"/>
  <c r="AW159" i="13"/>
  <c r="AX159" i="13" s="1"/>
  <c r="W262" i="13"/>
  <c r="AS289" i="13"/>
  <c r="AT289" i="13" s="1"/>
  <c r="AU289" i="13" s="1"/>
  <c r="AV289" i="13" s="1"/>
  <c r="W336" i="13"/>
  <c r="W143" i="13"/>
  <c r="W228" i="13"/>
  <c r="W260" i="13"/>
  <c r="AP311" i="13"/>
  <c r="AS347" i="13"/>
  <c r="AT347" i="13" s="1"/>
  <c r="AU347" i="13" s="1"/>
  <c r="AV347" i="13" s="1"/>
  <c r="AW143" i="13"/>
  <c r="AX143" i="13" s="1"/>
  <c r="AO228" i="13"/>
  <c r="AO260" i="13"/>
  <c r="AS193" i="13"/>
  <c r="AT193" i="13" s="1"/>
  <c r="AU193" i="13" s="1"/>
  <c r="AV193" i="13" s="1"/>
  <c r="AS332" i="13"/>
  <c r="AT332" i="13" s="1"/>
  <c r="AU332" i="13" s="1"/>
  <c r="AV332" i="13" s="1"/>
  <c r="AP248" i="13"/>
  <c r="AP320" i="13"/>
  <c r="AO320" i="13"/>
  <c r="J306" i="13"/>
  <c r="AP306" i="13" s="1"/>
  <c r="Z306" i="13"/>
  <c r="J180" i="13"/>
  <c r="AS218" i="13"/>
  <c r="AT218" i="13" s="1"/>
  <c r="AU218" i="13" s="1"/>
  <c r="AV218" i="13" s="1"/>
  <c r="AS223" i="13"/>
  <c r="AT223" i="13" s="1"/>
  <c r="AU223" i="13" s="1"/>
  <c r="AV223" i="13" s="1"/>
  <c r="AS276" i="13"/>
  <c r="AT276" i="13" s="1"/>
  <c r="AU276" i="13" s="1"/>
  <c r="AV276" i="13" s="1"/>
  <c r="AS279" i="13"/>
  <c r="AT279" i="13" s="1"/>
  <c r="AU279" i="13" s="1"/>
  <c r="AV279" i="13" s="1"/>
  <c r="W309" i="13"/>
  <c r="W313" i="13"/>
  <c r="AO25" i="13"/>
  <c r="W40" i="13"/>
  <c r="AS345" i="13"/>
  <c r="AT345" i="13" s="1"/>
  <c r="AU345" i="13" s="1"/>
  <c r="AV345" i="13" s="1"/>
  <c r="J378" i="13"/>
  <c r="AP378" i="13" s="1"/>
  <c r="AS205" i="13"/>
  <c r="AT205" i="13" s="1"/>
  <c r="AU205" i="13" s="1"/>
  <c r="AV205" i="13" s="1"/>
  <c r="AS210" i="13"/>
  <c r="AT210" i="13" s="1"/>
  <c r="AU210" i="13" s="1"/>
  <c r="AV210" i="13" s="1"/>
  <c r="AW262" i="13"/>
  <c r="AX262" i="13" s="1"/>
  <c r="AU352" i="13"/>
  <c r="AV352" i="13" s="1"/>
  <c r="W90" i="13"/>
  <c r="AP124" i="13"/>
  <c r="AW228" i="13"/>
  <c r="AX228" i="13" s="1"/>
  <c r="AS381" i="13"/>
  <c r="AT381" i="13" s="1"/>
  <c r="AU381" i="13" s="1"/>
  <c r="AV381" i="13" s="1"/>
  <c r="X309" i="13"/>
  <c r="X313" i="13"/>
  <c r="W156" i="13"/>
  <c r="W320" i="13"/>
  <c r="X90" i="13"/>
  <c r="AV311" i="13"/>
  <c r="AW311" i="13" s="1"/>
  <c r="AX311" i="13" s="1"/>
  <c r="AT137" i="13"/>
  <c r="AU137" i="13" s="1"/>
  <c r="AV137" i="13" s="1"/>
  <c r="AT224" i="13"/>
  <c r="AU224" i="13" s="1"/>
  <c r="AV224" i="13" s="1"/>
  <c r="AU263" i="13"/>
  <c r="AV263" i="13" s="1"/>
  <c r="AP107" i="13"/>
  <c r="W114" i="13"/>
  <c r="X156" i="13"/>
  <c r="AS248" i="13"/>
  <c r="AT248" i="13" s="1"/>
  <c r="AU248" i="13" s="1"/>
  <c r="AV248" i="13" s="1"/>
  <c r="X320" i="13"/>
  <c r="AV336" i="13"/>
  <c r="AW336" i="13" s="1"/>
  <c r="AX336" i="13" s="1"/>
  <c r="AT125" i="13"/>
  <c r="AU125" i="13" s="1"/>
  <c r="AV125" i="13" s="1"/>
  <c r="AS260" i="13"/>
  <c r="AT260" i="13" s="1"/>
  <c r="AU260" i="13" s="1"/>
  <c r="AV260" i="13" s="1"/>
  <c r="W100" i="13"/>
  <c r="W174" i="13"/>
  <c r="W385" i="13"/>
  <c r="AO225" i="13"/>
  <c r="AP230" i="13"/>
  <c r="W235" i="13"/>
  <c r="AO102" i="13"/>
  <c r="W310" i="13"/>
  <c r="J364" i="13"/>
  <c r="AP364" i="13" s="1"/>
  <c r="AS124" i="13"/>
  <c r="AT124" i="13" s="1"/>
  <c r="AU124" i="13" s="1"/>
  <c r="AV124" i="13" s="1"/>
  <c r="AP327" i="13"/>
  <c r="AO327" i="13"/>
  <c r="AO177" i="13"/>
  <c r="AO309" i="13"/>
  <c r="X384" i="13"/>
  <c r="W384" i="13"/>
  <c r="W79" i="13"/>
  <c r="AO90" i="13"/>
  <c r="AS123" i="13"/>
  <c r="AT123" i="13" s="1"/>
  <c r="AU123" i="13" s="1"/>
  <c r="AV123" i="13" s="1"/>
  <c r="W250" i="13"/>
  <c r="AP379" i="13"/>
  <c r="AO379" i="13"/>
  <c r="W379" i="13"/>
  <c r="W102" i="13"/>
  <c r="X107" i="13"/>
  <c r="AW211" i="13"/>
  <c r="AX211" i="13" s="1"/>
  <c r="AW116" i="13"/>
  <c r="AX116" i="13" s="1"/>
  <c r="AT213" i="13"/>
  <c r="AU213" i="13" s="1"/>
  <c r="AV213" i="13" s="1"/>
  <c r="W327" i="13"/>
  <c r="AS257" i="13"/>
  <c r="AT257" i="13" s="1"/>
  <c r="AU257" i="13" s="1"/>
  <c r="AV257" i="13" s="1"/>
  <c r="AP126" i="13"/>
  <c r="AO149" i="13"/>
  <c r="W172" i="13"/>
  <c r="W306" i="13"/>
  <c r="AT333" i="13"/>
  <c r="AU333" i="13" s="1"/>
  <c r="AV333" i="13" s="1"/>
  <c r="AO155" i="13"/>
  <c r="X155" i="13"/>
  <c r="X306" i="13"/>
  <c r="W74" i="13"/>
  <c r="W116" i="13"/>
  <c r="X126" i="13"/>
  <c r="X149" i="13"/>
  <c r="W155" i="13"/>
  <c r="AP253" i="13"/>
  <c r="AO268" i="13"/>
  <c r="AW327" i="13"/>
  <c r="AX327" i="13" s="1"/>
  <c r="W140" i="13"/>
  <c r="W210" i="13"/>
  <c r="AS320" i="13"/>
  <c r="AT320" i="13" s="1"/>
  <c r="AU320" i="13" s="1"/>
  <c r="AV320" i="13" s="1"/>
  <c r="AW326" i="13"/>
  <c r="AX326" i="13" s="1"/>
  <c r="AO164" i="13"/>
  <c r="X300" i="13"/>
  <c r="AW315" i="13"/>
  <c r="AX315" i="13" s="1"/>
  <c r="AP155" i="13"/>
  <c r="AP213" i="13"/>
  <c r="AP333" i="13"/>
  <c r="AP381" i="13"/>
  <c r="X381" i="13"/>
  <c r="W381" i="13"/>
  <c r="AP71" i="12"/>
  <c r="AO71" i="12"/>
  <c r="AS122" i="12"/>
  <c r="AT122" i="12" s="1"/>
  <c r="AU122" i="12" s="1"/>
  <c r="AV122" i="12" s="1"/>
  <c r="AO140" i="12"/>
  <c r="W140" i="12"/>
  <c r="AP140" i="12"/>
  <c r="X140" i="12"/>
  <c r="AO91" i="12"/>
  <c r="AP91" i="12"/>
  <c r="X121" i="12"/>
  <c r="W121" i="12"/>
  <c r="AP121" i="12"/>
  <c r="AO121" i="12"/>
  <c r="AS97" i="12"/>
  <c r="AT97" i="12" s="1"/>
  <c r="AU97" i="12" s="1"/>
  <c r="AV97" i="12" s="1"/>
  <c r="AU128" i="12"/>
  <c r="AV128" i="12" s="1"/>
  <c r="J105" i="12"/>
  <c r="AP105" i="12" s="1"/>
  <c r="AW95" i="12"/>
  <c r="AX95" i="12" s="1"/>
  <c r="J80" i="12"/>
  <c r="AP80" i="12" s="1"/>
  <c r="AS77" i="12"/>
  <c r="AT77" i="12" s="1"/>
  <c r="AU77" i="12" s="1"/>
  <c r="AV77" i="12" s="1"/>
  <c r="AS44" i="12"/>
  <c r="AT44" i="12" s="1"/>
  <c r="AU44" i="12" s="1"/>
  <c r="AV44" i="12" s="1"/>
  <c r="AW54" i="12"/>
  <c r="AX54" i="12" s="1"/>
  <c r="AO87" i="12"/>
  <c r="AU16" i="12"/>
  <c r="AV16" i="12" s="1"/>
  <c r="AS117" i="12"/>
  <c r="AT117" i="12" s="1"/>
  <c r="AU117" i="12" s="1"/>
  <c r="AV117" i="12" s="1"/>
  <c r="AO134" i="12"/>
  <c r="AP114" i="12"/>
  <c r="AO114" i="12"/>
  <c r="W114" i="12"/>
  <c r="X114" i="12"/>
  <c r="J136" i="12"/>
  <c r="AP136" i="12" s="1"/>
  <c r="Z136" i="12"/>
  <c r="AP15" i="12"/>
  <c r="AO15" i="12"/>
  <c r="W135" i="12"/>
  <c r="X135" i="12"/>
  <c r="AP135" i="12"/>
  <c r="AO135" i="12"/>
  <c r="AT111" i="12"/>
  <c r="AV73" i="12"/>
  <c r="AW73" i="12" s="1"/>
  <c r="AX73" i="12" s="1"/>
  <c r="AT14" i="12"/>
  <c r="AU14" i="12" s="1"/>
  <c r="AV14" i="12" s="1"/>
  <c r="AT129" i="12"/>
  <c r="AU129" i="12" s="1"/>
  <c r="AV129" i="12" s="1"/>
  <c r="AO75" i="12"/>
  <c r="AT30" i="12"/>
  <c r="AU30" i="12" s="1"/>
  <c r="AV30" i="12" s="1"/>
  <c r="X53" i="12"/>
  <c r="W53" i="12"/>
  <c r="W79" i="12"/>
  <c r="AU67" i="12"/>
  <c r="AW148" i="12"/>
  <c r="AX148" i="12" s="1"/>
  <c r="J98" i="12"/>
  <c r="AS8" i="12"/>
  <c r="AT8" i="12" s="1"/>
  <c r="AU8" i="12" s="1"/>
  <c r="AV8" i="12" s="1"/>
  <c r="AV114" i="12"/>
  <c r="AW114" i="12" s="1"/>
  <c r="AX114" i="12" s="1"/>
  <c r="AT47" i="12"/>
  <c r="AU47" i="12" s="1"/>
  <c r="AV47" i="12" s="1"/>
  <c r="AP87" i="12"/>
  <c r="AU93" i="12"/>
  <c r="AV93" i="12" s="1"/>
  <c r="AW93" i="12" s="1"/>
  <c r="AX93" i="12" s="1"/>
  <c r="AT85" i="12"/>
  <c r="AU85" i="12" s="1"/>
  <c r="AV85" i="12" s="1"/>
  <c r="AP21" i="12"/>
  <c r="AO21" i="12"/>
  <c r="AS142" i="12"/>
  <c r="AT142" i="12" s="1"/>
  <c r="AU142" i="12" s="1"/>
  <c r="AV142" i="12" s="1"/>
  <c r="J107" i="12"/>
  <c r="AP107" i="12" s="1"/>
  <c r="AW64" i="12"/>
  <c r="AX64" i="12" s="1"/>
  <c r="AS59" i="12"/>
  <c r="AT59" i="12" s="1"/>
  <c r="AU59" i="12" s="1"/>
  <c r="AV59" i="12" s="1"/>
  <c r="AS22" i="12"/>
  <c r="AT22" i="12" s="1"/>
  <c r="AU22" i="12" s="1"/>
  <c r="AV22" i="12" s="1"/>
  <c r="AS66" i="12"/>
  <c r="AT66" i="12" s="1"/>
  <c r="AU66" i="12" s="1"/>
  <c r="AV66" i="12" s="1"/>
  <c r="AW99" i="12"/>
  <c r="AX99" i="12" s="1"/>
  <c r="X24" i="12"/>
  <c r="AP24" i="12"/>
  <c r="AO24" i="12"/>
  <c r="W24" i="12"/>
  <c r="M158" i="12"/>
  <c r="Z71" i="12"/>
  <c r="AO112" i="12"/>
  <c r="R161" i="12"/>
  <c r="AO94" i="12"/>
  <c r="Z144" i="12"/>
  <c r="J144" i="12"/>
  <c r="AP144" i="12" s="1"/>
  <c r="AP14" i="12"/>
  <c r="AO14" i="12"/>
  <c r="X14" i="12"/>
  <c r="W14" i="12"/>
  <c r="BF163" i="12"/>
  <c r="AP111" i="12"/>
  <c r="S161" i="12"/>
  <c r="X68" i="12"/>
  <c r="W68" i="12"/>
  <c r="AP68" i="12"/>
  <c r="AO68" i="12"/>
  <c r="T161" i="12"/>
  <c r="S165" i="12"/>
  <c r="Z130" i="12"/>
  <c r="J130" i="12"/>
  <c r="AP130" i="12" s="1"/>
  <c r="AP108" i="12"/>
  <c r="X108" i="12"/>
  <c r="W108" i="12"/>
  <c r="X86" i="12"/>
  <c r="W86" i="12"/>
  <c r="AW120" i="12"/>
  <c r="AX120" i="12" s="1"/>
  <c r="S158" i="12"/>
  <c r="V161" i="12"/>
  <c r="V166" i="12"/>
  <c r="W10" i="12"/>
  <c r="W102" i="12"/>
  <c r="AS43" i="12"/>
  <c r="AT43" i="12" s="1"/>
  <c r="AU43" i="12" s="1"/>
  <c r="AV43" i="12" s="1"/>
  <c r="AP18" i="12"/>
  <c r="AO18" i="12"/>
  <c r="W18" i="12"/>
  <c r="X18" i="12"/>
  <c r="BF167" i="12"/>
  <c r="BF154" i="12"/>
  <c r="AA162" i="12"/>
  <c r="AT40" i="12"/>
  <c r="AU40" i="12" s="1"/>
  <c r="AV40" i="12" s="1"/>
  <c r="AW133" i="12"/>
  <c r="AX133" i="12" s="1"/>
  <c r="AT110" i="12"/>
  <c r="AU110" i="12" s="1"/>
  <c r="AV110" i="12" s="1"/>
  <c r="AS119" i="12"/>
  <c r="AT119" i="12" s="1"/>
  <c r="AU119" i="12" s="1"/>
  <c r="AV119" i="12" s="1"/>
  <c r="M163" i="12"/>
  <c r="Z51" i="12"/>
  <c r="T158" i="12"/>
  <c r="W39" i="12"/>
  <c r="AO79" i="12"/>
  <c r="AP138" i="12"/>
  <c r="AO138" i="12"/>
  <c r="W67" i="12"/>
  <c r="J99" i="12"/>
  <c r="AO99" i="12" s="1"/>
  <c r="W72" i="12"/>
  <c r="W89" i="12"/>
  <c r="AS45" i="12"/>
  <c r="AT45" i="12" s="1"/>
  <c r="AU45" i="12" s="1"/>
  <c r="AV45" i="12" s="1"/>
  <c r="AS27" i="12"/>
  <c r="AT27" i="12" s="1"/>
  <c r="AU27" i="12" s="1"/>
  <c r="AV27" i="12" s="1"/>
  <c r="AP50" i="12"/>
  <c r="AO50" i="12"/>
  <c r="W78" i="12"/>
  <c r="X102" i="12"/>
  <c r="J90" i="12"/>
  <c r="AP90" i="12" s="1"/>
  <c r="AO26" i="12"/>
  <c r="AW36" i="12"/>
  <c r="AX36" i="12" s="1"/>
  <c r="J82" i="12"/>
  <c r="AP82" i="12" s="1"/>
  <c r="AO113" i="12"/>
  <c r="X113" i="12"/>
  <c r="W113" i="12"/>
  <c r="AP113" i="12"/>
  <c r="R163" i="12"/>
  <c r="X39" i="12"/>
  <c r="AR160" i="12"/>
  <c r="X78" i="12"/>
  <c r="AP146" i="12"/>
  <c r="AO146" i="12"/>
  <c r="AO150" i="12"/>
  <c r="AP150" i="12"/>
  <c r="AO108" i="12"/>
  <c r="AS84" i="12"/>
  <c r="AT84" i="12" s="1"/>
  <c r="AU84" i="12" s="1"/>
  <c r="AV84" i="12" s="1"/>
  <c r="AP63" i="12"/>
  <c r="AO63" i="12"/>
  <c r="X63" i="12"/>
  <c r="W63" i="12"/>
  <c r="U166" i="12"/>
  <c r="AP67" i="12"/>
  <c r="AO67" i="12"/>
  <c r="X34" i="12"/>
  <c r="AQ165" i="12"/>
  <c r="AS92" i="12"/>
  <c r="AT92" i="12" s="1"/>
  <c r="AU92" i="12" s="1"/>
  <c r="AV92" i="12" s="1"/>
  <c r="X72" i="12"/>
  <c r="R154" i="12"/>
  <c r="R167" i="12"/>
  <c r="S163" i="12"/>
  <c r="AV81" i="12"/>
  <c r="AW81" i="12" s="1"/>
  <c r="AX81" i="12" s="1"/>
  <c r="J95" i="12"/>
  <c r="AP95" i="12" s="1"/>
  <c r="AR165" i="12"/>
  <c r="AS131" i="12"/>
  <c r="AT131" i="12" s="1"/>
  <c r="AU131" i="12" s="1"/>
  <c r="AV131" i="12" s="1"/>
  <c r="AS134" i="12"/>
  <c r="AT134" i="12" s="1"/>
  <c r="AU134" i="12" s="1"/>
  <c r="AV134" i="12" s="1"/>
  <c r="J73" i="12"/>
  <c r="AO73" i="12" s="1"/>
  <c r="AV103" i="12"/>
  <c r="AW103" i="12" s="1"/>
  <c r="AX103" i="12" s="1"/>
  <c r="J148" i="12"/>
  <c r="AW41" i="12"/>
  <c r="AX41" i="12" s="1"/>
  <c r="AS151" i="12"/>
  <c r="AW17" i="12"/>
  <c r="AX17" i="12" s="1"/>
  <c r="AW23" i="12"/>
  <c r="AX23" i="12" s="1"/>
  <c r="AP13" i="12"/>
  <c r="AO13" i="12"/>
  <c r="X13" i="12"/>
  <c r="J28" i="12"/>
  <c r="J60" i="12"/>
  <c r="AO60" i="12" s="1"/>
  <c r="AW86" i="12"/>
  <c r="AX86" i="12" s="1"/>
  <c r="AP37" i="12"/>
  <c r="AO37" i="12"/>
  <c r="AS109" i="12"/>
  <c r="AT109" i="12" s="1"/>
  <c r="AU109" i="12" s="1"/>
  <c r="AV109" i="12" s="1"/>
  <c r="AS38" i="12"/>
  <c r="AT38" i="12" s="1"/>
  <c r="AU38" i="12" s="1"/>
  <c r="AV38" i="12" s="1"/>
  <c r="M167" i="12"/>
  <c r="M154" i="12"/>
  <c r="Z19" i="12"/>
  <c r="T163" i="12"/>
  <c r="AA161" i="12"/>
  <c r="W75" i="12"/>
  <c r="W115" i="12"/>
  <c r="W137" i="12"/>
  <c r="W146" i="12"/>
  <c r="AW53" i="12"/>
  <c r="AX53" i="12" s="1"/>
  <c r="AR164" i="12"/>
  <c r="AS26" i="12"/>
  <c r="AO35" i="12"/>
  <c r="X35" i="12"/>
  <c r="X62" i="12"/>
  <c r="W62" i="12"/>
  <c r="S154" i="12"/>
  <c r="S167" i="12"/>
  <c r="W112" i="12"/>
  <c r="W56" i="12"/>
  <c r="T154" i="12"/>
  <c r="T167" i="12"/>
  <c r="U163" i="12"/>
  <c r="AP51" i="12"/>
  <c r="AO51" i="12"/>
  <c r="X51" i="12"/>
  <c r="W51" i="12"/>
  <c r="X112" i="12"/>
  <c r="X56" i="12"/>
  <c r="X75" i="12"/>
  <c r="AT123" i="12"/>
  <c r="AS33" i="12"/>
  <c r="AT33" i="12" s="1"/>
  <c r="AU33" i="12" s="1"/>
  <c r="AV33" i="12" s="1"/>
  <c r="AW68" i="12"/>
  <c r="AX68" i="12" s="1"/>
  <c r="AW24" i="12"/>
  <c r="AX24" i="12" s="1"/>
  <c r="AP145" i="12"/>
  <c r="AO145" i="12"/>
  <c r="X145" i="12"/>
  <c r="W145" i="12"/>
  <c r="X115" i="12"/>
  <c r="X137" i="12"/>
  <c r="AO72" i="12"/>
  <c r="J44" i="12"/>
  <c r="J47" i="12"/>
  <c r="AO47" i="12" s="1"/>
  <c r="AP55" i="12"/>
  <c r="AO55" i="12"/>
  <c r="X55" i="12"/>
  <c r="W55" i="12"/>
  <c r="AP78" i="12"/>
  <c r="AS135" i="12"/>
  <c r="AT135" i="12" s="1"/>
  <c r="AU135" i="12" s="1"/>
  <c r="AV135" i="12" s="1"/>
  <c r="AP124" i="12"/>
  <c r="AO124" i="12"/>
  <c r="X146" i="12"/>
  <c r="AW121" i="12"/>
  <c r="AX121" i="12" s="1"/>
  <c r="AR158" i="12"/>
  <c r="AO115" i="12"/>
  <c r="X124" i="12"/>
  <c r="AP28" i="12"/>
  <c r="AO28" i="12"/>
  <c r="X28" i="12"/>
  <c r="W60" i="12"/>
  <c r="Z117" i="12"/>
  <c r="J117" i="12"/>
  <c r="AP117" i="12" s="1"/>
  <c r="V165" i="12"/>
  <c r="U154" i="12"/>
  <c r="U167" i="12"/>
  <c r="AP19" i="12"/>
  <c r="AO19" i="12"/>
  <c r="AO139" i="12"/>
  <c r="X139" i="12"/>
  <c r="AQ161" i="12"/>
  <c r="AR161" i="12"/>
  <c r="AS39" i="12"/>
  <c r="AR163" i="12"/>
  <c r="AS105" i="12"/>
  <c r="AT105" i="12" s="1"/>
  <c r="AU105" i="12" s="1"/>
  <c r="AV105" i="12" s="1"/>
  <c r="X48" i="12"/>
  <c r="AP75" i="12"/>
  <c r="AS21" i="12"/>
  <c r="AT21" i="12" s="1"/>
  <c r="AU21" i="12" s="1"/>
  <c r="AV21" i="12" s="1"/>
  <c r="AS80" i="12"/>
  <c r="AT80" i="12" s="1"/>
  <c r="AU80" i="12" s="1"/>
  <c r="AV80" i="12" s="1"/>
  <c r="AP137" i="12"/>
  <c r="W22" i="12"/>
  <c r="AO46" i="12"/>
  <c r="AW10" i="12"/>
  <c r="AX10" i="12" s="1"/>
  <c r="X96" i="12"/>
  <c r="AS91" i="12"/>
  <c r="AT91" i="12" s="1"/>
  <c r="AU91" i="12" s="1"/>
  <c r="AV91" i="12" s="1"/>
  <c r="AW141" i="12"/>
  <c r="AX141" i="12" s="1"/>
  <c r="AS15" i="12"/>
  <c r="AT15" i="12" s="1"/>
  <c r="AU15" i="12" s="1"/>
  <c r="AV15" i="12" s="1"/>
  <c r="Z139" i="12"/>
  <c r="AP35" i="12"/>
  <c r="AS104" i="12"/>
  <c r="AT104" i="12" s="1"/>
  <c r="AU104" i="12" s="1"/>
  <c r="AV104" i="12" s="1"/>
  <c r="U161" i="12"/>
  <c r="AW88" i="12"/>
  <c r="AX88" i="12" s="1"/>
  <c r="BF162" i="12"/>
  <c r="AW89" i="12"/>
  <c r="AX89" i="12" s="1"/>
  <c r="AS71" i="12"/>
  <c r="Z48" i="12"/>
  <c r="BF165" i="12"/>
  <c r="W73" i="12"/>
  <c r="AS145" i="12"/>
  <c r="AT145" i="12" s="1"/>
  <c r="AU145" i="12" s="1"/>
  <c r="AV145" i="12" s="1"/>
  <c r="W8" i="12"/>
  <c r="W77" i="12"/>
  <c r="J119" i="12"/>
  <c r="AP119" i="12" s="1"/>
  <c r="X22" i="12"/>
  <c r="AW107" i="12"/>
  <c r="AX107" i="12" s="1"/>
  <c r="J128" i="12"/>
  <c r="W47" i="12"/>
  <c r="AS55" i="12"/>
  <c r="AT55" i="12" s="1"/>
  <c r="AU55" i="12" s="1"/>
  <c r="AV55" i="12" s="1"/>
  <c r="AW58" i="12"/>
  <c r="AX58" i="12" s="1"/>
  <c r="AO106" i="12"/>
  <c r="W28" i="12"/>
  <c r="J32" i="12"/>
  <c r="AP32" i="12" s="1"/>
  <c r="X60" i="12"/>
  <c r="M157" i="12"/>
  <c r="J147" i="12"/>
  <c r="Z147" i="12"/>
  <c r="AP100" i="12"/>
  <c r="AO100" i="12"/>
  <c r="X100" i="12"/>
  <c r="W100" i="12"/>
  <c r="AW101" i="12"/>
  <c r="AX101" i="12" s="1"/>
  <c r="AW62" i="12"/>
  <c r="AX62" i="12" s="1"/>
  <c r="U165" i="12"/>
  <c r="AP123" i="12"/>
  <c r="AO123" i="12"/>
  <c r="X123" i="12"/>
  <c r="W123" i="12"/>
  <c r="V163" i="12"/>
  <c r="AW113" i="12"/>
  <c r="AX113" i="12" s="1"/>
  <c r="AS72" i="12"/>
  <c r="AT72" i="12" s="1"/>
  <c r="AU72" i="12" s="1"/>
  <c r="AV72" i="12" s="1"/>
  <c r="AS65" i="12"/>
  <c r="AT65" i="12" s="1"/>
  <c r="AU65" i="12" s="1"/>
  <c r="AV65" i="12" s="1"/>
  <c r="BF161" i="12"/>
  <c r="AP66" i="12"/>
  <c r="AO66" i="12"/>
  <c r="W66" i="12"/>
  <c r="X66" i="12"/>
  <c r="W74" i="12"/>
  <c r="W7" i="12"/>
  <c r="AW138" i="12"/>
  <c r="AX138" i="12" s="1"/>
  <c r="W133" i="12"/>
  <c r="AW137" i="12"/>
  <c r="AX137" i="12" s="1"/>
  <c r="AP129" i="12"/>
  <c r="AO129" i="12"/>
  <c r="X129" i="12"/>
  <c r="W129" i="12"/>
  <c r="AO54" i="12"/>
  <c r="X8" i="12"/>
  <c r="X77" i="12"/>
  <c r="AO9" i="12"/>
  <c r="AU87" i="12"/>
  <c r="AV87" i="12" s="1"/>
  <c r="AP64" i="12"/>
  <c r="AO64" i="12"/>
  <c r="X64" i="12"/>
  <c r="W64" i="12"/>
  <c r="AP106" i="12"/>
  <c r="AP139" i="12"/>
  <c r="Z20" i="12"/>
  <c r="J20" i="12"/>
  <c r="AP20" i="12" s="1"/>
  <c r="R157" i="12"/>
  <c r="X29" i="12"/>
  <c r="W29" i="12"/>
  <c r="AU140" i="12"/>
  <c r="AV140" i="12" s="1"/>
  <c r="AS130" i="12"/>
  <c r="AT130" i="12" s="1"/>
  <c r="AU130" i="12" s="1"/>
  <c r="AV130" i="12" s="1"/>
  <c r="V154" i="12"/>
  <c r="V167" i="12"/>
  <c r="AP52" i="12"/>
  <c r="AO56" i="12"/>
  <c r="AS78" i="12"/>
  <c r="AT78" i="12" s="1"/>
  <c r="AU78" i="12" s="1"/>
  <c r="AV78" i="12" s="1"/>
  <c r="X19" i="12"/>
  <c r="AS51" i="12"/>
  <c r="R162" i="12"/>
  <c r="AO40" i="12"/>
  <c r="AP40" i="12"/>
  <c r="AO85" i="12"/>
  <c r="AO48" i="12"/>
  <c r="BF166" i="12"/>
  <c r="AS115" i="12"/>
  <c r="AT115" i="12" s="1"/>
  <c r="AU115" i="12" s="1"/>
  <c r="AV115" i="12" s="1"/>
  <c r="AS137" i="12"/>
  <c r="AT137" i="12" s="1"/>
  <c r="AU137" i="12" s="1"/>
  <c r="AV137" i="12" s="1"/>
  <c r="AO110" i="12"/>
  <c r="AP110" i="12"/>
  <c r="AP9" i="12"/>
  <c r="W125" i="12"/>
  <c r="AO96" i="12"/>
  <c r="X47" i="12"/>
  <c r="AS90" i="12"/>
  <c r="AT90" i="12" s="1"/>
  <c r="AU90" i="12" s="1"/>
  <c r="AV90" i="12" s="1"/>
  <c r="W84" i="12"/>
  <c r="AP132" i="12"/>
  <c r="W132" i="12"/>
  <c r="AW13" i="12"/>
  <c r="AX13" i="12" s="1"/>
  <c r="AP60" i="12"/>
  <c r="AP10" i="12"/>
  <c r="AO10" i="12"/>
  <c r="AS7" i="12"/>
  <c r="AT7" i="12" s="1"/>
  <c r="AU7" i="12" s="1"/>
  <c r="AV7" i="12" s="1"/>
  <c r="AA159" i="12"/>
  <c r="W19" i="12"/>
  <c r="AQ159" i="12"/>
  <c r="AP112" i="12"/>
  <c r="AW112" i="12"/>
  <c r="AX112" i="12" s="1"/>
  <c r="AW56" i="12"/>
  <c r="AX56" i="12" s="1"/>
  <c r="S162" i="12"/>
  <c r="AP48" i="12"/>
  <c r="AO122" i="12"/>
  <c r="AO22" i="12"/>
  <c r="AU46" i="12"/>
  <c r="AV46" i="12" s="1"/>
  <c r="AP96" i="12"/>
  <c r="AO69" i="12"/>
  <c r="X84" i="12"/>
  <c r="AP76" i="12"/>
  <c r="R158" i="12"/>
  <c r="AS74" i="12"/>
  <c r="AT74" i="12" s="1"/>
  <c r="AU74" i="12" s="1"/>
  <c r="AV74" i="12" s="1"/>
  <c r="AP89" i="12"/>
  <c r="AO89" i="12"/>
  <c r="AO151" i="12"/>
  <c r="AS102" i="12"/>
  <c r="AT102" i="12" s="1"/>
  <c r="AU102" i="12" s="1"/>
  <c r="AV102" i="12" s="1"/>
  <c r="AQ163" i="12"/>
  <c r="W99" i="12"/>
  <c r="AR159" i="12"/>
  <c r="M162" i="12"/>
  <c r="AT19" i="12"/>
  <c r="T162" i="12"/>
  <c r="AO81" i="12"/>
  <c r="AP81" i="12"/>
  <c r="AP103" i="12"/>
  <c r="AO103" i="12"/>
  <c r="W110" i="12"/>
  <c r="AO8" i="12"/>
  <c r="AO77" i="12"/>
  <c r="AS9" i="12"/>
  <c r="AT9" i="12" s="1"/>
  <c r="AU9" i="12" s="1"/>
  <c r="AV9" i="12" s="1"/>
  <c r="W27" i="12"/>
  <c r="AP143" i="12"/>
  <c r="AW124" i="12"/>
  <c r="AX124" i="12" s="1"/>
  <c r="X132" i="12"/>
  <c r="AS37" i="12"/>
  <c r="AT37" i="12" s="1"/>
  <c r="AU37" i="12" s="1"/>
  <c r="AV37" i="12" s="1"/>
  <c r="AW125" i="12"/>
  <c r="AX125" i="12" s="1"/>
  <c r="BF158" i="12"/>
  <c r="M161" i="12"/>
  <c r="J39" i="12"/>
  <c r="AS48" i="12"/>
  <c r="AT48" i="12" s="1"/>
  <c r="AU48" i="12" s="1"/>
  <c r="AV48" i="12" s="1"/>
  <c r="M166" i="12"/>
  <c r="Z67" i="12"/>
  <c r="R165" i="12"/>
  <c r="X119" i="12"/>
  <c r="W119" i="12"/>
  <c r="AP142" i="12"/>
  <c r="AS96" i="12"/>
  <c r="AT96" i="12" s="1"/>
  <c r="AU96" i="12" s="1"/>
  <c r="AV96" i="12" s="1"/>
  <c r="Z34" i="12"/>
  <c r="J34" i="12"/>
  <c r="AP34" i="12" s="1"/>
  <c r="X20" i="12"/>
  <c r="W20" i="12"/>
  <c r="J86" i="12"/>
  <c r="AP86" i="12" s="1"/>
  <c r="Z86" i="12"/>
  <c r="AS100" i="12"/>
  <c r="AT100" i="12" s="1"/>
  <c r="AU100" i="12" s="1"/>
  <c r="AV100" i="12" s="1"/>
  <c r="AW126" i="12"/>
  <c r="AX126" i="12" s="1"/>
  <c r="AQ160" i="12"/>
  <c r="AQ164" i="12"/>
  <c r="AW152" i="12"/>
  <c r="AX152" i="12" s="1"/>
  <c r="AW12" i="12"/>
  <c r="AX12" i="12" s="1"/>
  <c r="J62" i="12"/>
  <c r="AP62" i="12" s="1"/>
  <c r="Z160" i="12"/>
  <c r="AO31" i="12"/>
  <c r="AO25" i="12"/>
  <c r="X25" i="12"/>
  <c r="W25" i="12"/>
  <c r="J16" i="12"/>
  <c r="AP16" i="12" s="1"/>
  <c r="AW106" i="12"/>
  <c r="AX106" i="12" s="1"/>
  <c r="AQ157" i="12"/>
  <c r="X61" i="12"/>
  <c r="AS35" i="12"/>
  <c r="AT35" i="12" s="1"/>
  <c r="AU35" i="12" s="1"/>
  <c r="AV35" i="12" s="1"/>
  <c r="J104" i="12"/>
  <c r="AP104" i="12" s="1"/>
  <c r="AO118" i="12"/>
  <c r="U158" i="12"/>
  <c r="BF160" i="12"/>
  <c r="M164" i="12"/>
  <c r="BF164" i="12"/>
  <c r="AS139" i="12"/>
  <c r="AT139" i="12" s="1"/>
  <c r="AU139" i="12" s="1"/>
  <c r="AV139" i="12" s="1"/>
  <c r="AS144" i="12"/>
  <c r="AT144" i="12" s="1"/>
  <c r="AU144" i="12" s="1"/>
  <c r="AV144" i="12" s="1"/>
  <c r="AP31" i="12"/>
  <c r="AS60" i="12"/>
  <c r="AT60" i="12" s="1"/>
  <c r="AU60" i="12" s="1"/>
  <c r="AV60" i="12" s="1"/>
  <c r="AS147" i="12"/>
  <c r="AO76" i="12"/>
  <c r="W49" i="12"/>
  <c r="AS52" i="12"/>
  <c r="AT52" i="12" s="1"/>
  <c r="AU52" i="12" s="1"/>
  <c r="AV52" i="12" s="1"/>
  <c r="AO83" i="12"/>
  <c r="M160" i="12"/>
  <c r="AA167" i="12"/>
  <c r="AA154" i="12"/>
  <c r="V158" i="12"/>
  <c r="R159" i="12"/>
  <c r="AR162" i="12"/>
  <c r="AA166" i="12"/>
  <c r="R160" i="12"/>
  <c r="AS136" i="12"/>
  <c r="AT136" i="12" s="1"/>
  <c r="AU136" i="12" s="1"/>
  <c r="AV136" i="12" s="1"/>
  <c r="R164" i="12"/>
  <c r="AS149" i="12"/>
  <c r="AT149" i="12" s="1"/>
  <c r="AU149" i="12" s="1"/>
  <c r="AV149" i="12" s="1"/>
  <c r="AS32" i="12"/>
  <c r="AT32" i="12" s="1"/>
  <c r="AU32" i="12" s="1"/>
  <c r="AV32" i="12" s="1"/>
  <c r="AO61" i="12"/>
  <c r="AS108" i="12"/>
  <c r="AT108" i="12" s="1"/>
  <c r="AU108" i="12" s="1"/>
  <c r="AV108" i="12" s="1"/>
  <c r="AS29" i="12"/>
  <c r="AT29" i="12" s="1"/>
  <c r="AU29" i="12" s="1"/>
  <c r="AV29" i="12" s="1"/>
  <c r="X49" i="12"/>
  <c r="AS25" i="12"/>
  <c r="AT25" i="12" s="1"/>
  <c r="AU25" i="12" s="1"/>
  <c r="AV25" i="12" s="1"/>
  <c r="AS127" i="12"/>
  <c r="AT127" i="12" s="1"/>
  <c r="AU127" i="12" s="1"/>
  <c r="AV127" i="12" s="1"/>
  <c r="AQ162" i="12"/>
  <c r="W142" i="12"/>
  <c r="T159" i="12"/>
  <c r="X85" i="12"/>
  <c r="AA165" i="12"/>
  <c r="X131" i="12"/>
  <c r="X21" i="12"/>
  <c r="X148" i="12"/>
  <c r="T160" i="12"/>
  <c r="AT69" i="12"/>
  <c r="AU69" i="12" s="1"/>
  <c r="AV69" i="12" s="1"/>
  <c r="W90" i="12"/>
  <c r="T164" i="12"/>
  <c r="AT31" i="12"/>
  <c r="AU31" i="12" s="1"/>
  <c r="AV31" i="12" s="1"/>
  <c r="AT11" i="12"/>
  <c r="AU11" i="12" s="1"/>
  <c r="AV11" i="12" s="1"/>
  <c r="AS76" i="12"/>
  <c r="AT76" i="12" s="1"/>
  <c r="AU76" i="12" s="1"/>
  <c r="AV76" i="12" s="1"/>
  <c r="AW82" i="12"/>
  <c r="AX82" i="12" s="1"/>
  <c r="X104" i="12"/>
  <c r="W104" i="12"/>
  <c r="W38" i="12"/>
  <c r="AT63" i="12"/>
  <c r="AU63" i="12" s="1"/>
  <c r="AV63" i="12" s="1"/>
  <c r="AS118" i="12"/>
  <c r="AT118" i="12" s="1"/>
  <c r="AU118" i="12" s="1"/>
  <c r="AV118" i="12" s="1"/>
  <c r="BF159" i="12"/>
  <c r="W71" i="12"/>
  <c r="S164" i="12"/>
  <c r="AQ154" i="12"/>
  <c r="AQ167" i="12"/>
  <c r="W105" i="12"/>
  <c r="U159" i="12"/>
  <c r="W95" i="12"/>
  <c r="AQ166" i="12"/>
  <c r="W134" i="12"/>
  <c r="W80" i="12"/>
  <c r="W54" i="12"/>
  <c r="W44" i="12"/>
  <c r="W45" i="12"/>
  <c r="U160" i="12"/>
  <c r="W130" i="12"/>
  <c r="X90" i="12"/>
  <c r="W15" i="12"/>
  <c r="AS42" i="12"/>
  <c r="AT42" i="12" s="1"/>
  <c r="AU42" i="12" s="1"/>
  <c r="AV42" i="12" s="1"/>
  <c r="AO59" i="12"/>
  <c r="AO49" i="12"/>
  <c r="AS83" i="12"/>
  <c r="AT83" i="12" s="1"/>
  <c r="AU83" i="12" s="1"/>
  <c r="AV83" i="12" s="1"/>
  <c r="Z164" i="12"/>
  <c r="M159" i="12"/>
  <c r="S159" i="12"/>
  <c r="AA163" i="12"/>
  <c r="X71" i="12"/>
  <c r="AT79" i="12"/>
  <c r="AR154" i="12"/>
  <c r="AR167" i="12"/>
  <c r="AA158" i="12"/>
  <c r="V159" i="12"/>
  <c r="AR166" i="12"/>
  <c r="V160" i="12"/>
  <c r="AW146" i="12"/>
  <c r="AX146" i="12" s="1"/>
  <c r="X16" i="12"/>
  <c r="V164" i="12"/>
  <c r="AS61" i="12"/>
  <c r="AT61" i="12" s="1"/>
  <c r="AU61" i="12" s="1"/>
  <c r="AV61" i="12" s="1"/>
  <c r="AP70" i="12"/>
  <c r="AO70" i="12"/>
  <c r="AW18" i="12"/>
  <c r="AX18" i="12" s="1"/>
  <c r="AS20" i="12"/>
  <c r="AT20" i="12" s="1"/>
  <c r="AU20" i="12" s="1"/>
  <c r="AV20" i="12" s="1"/>
  <c r="BF157" i="12"/>
  <c r="W160" i="12"/>
  <c r="Z165" i="12"/>
  <c r="S157" i="12"/>
  <c r="W98" i="12"/>
  <c r="U157" i="12"/>
  <c r="W120" i="12"/>
  <c r="W109" i="12"/>
  <c r="W52" i="12"/>
  <c r="V157" i="12"/>
  <c r="S160" i="12"/>
  <c r="U164" i="12"/>
  <c r="W147" i="12"/>
  <c r="X157" i="12"/>
  <c r="Z159" i="12"/>
  <c r="AF139" i="6"/>
  <c r="AG139" i="6"/>
  <c r="AH139" i="6"/>
  <c r="AI139" i="6"/>
  <c r="AJ139" i="6"/>
  <c r="AK139" i="6"/>
  <c r="AL139" i="6"/>
  <c r="AM139" i="6"/>
  <c r="AN139" i="6"/>
  <c r="AO139" i="6"/>
  <c r="AP139" i="6"/>
  <c r="AQ139" i="6"/>
  <c r="AR139" i="6"/>
  <c r="AS139" i="6"/>
  <c r="AT139" i="6"/>
  <c r="AU139" i="6"/>
  <c r="AV139" i="6"/>
  <c r="AW139" i="6"/>
  <c r="AX139" i="6"/>
  <c r="AY139" i="6"/>
  <c r="AZ139" i="6"/>
  <c r="BA139" i="6"/>
  <c r="BB139" i="6"/>
  <c r="BC139" i="6"/>
  <c r="BD139" i="6"/>
  <c r="BE139" i="6"/>
  <c r="BF139" i="6"/>
  <c r="AF215" i="6"/>
  <c r="AG215" i="6"/>
  <c r="AH215" i="6"/>
  <c r="AI215" i="6"/>
  <c r="AJ215" i="6"/>
  <c r="AK215" i="6"/>
  <c r="AL215" i="6"/>
  <c r="AM215" i="6"/>
  <c r="AN215" i="6"/>
  <c r="AO215" i="6"/>
  <c r="AP215" i="6"/>
  <c r="AQ215" i="6"/>
  <c r="AR215" i="6"/>
  <c r="AS215" i="6"/>
  <c r="AT215" i="6"/>
  <c r="AU215" i="6"/>
  <c r="AV215" i="6"/>
  <c r="AW215" i="6"/>
  <c r="AX215" i="6"/>
  <c r="AY215" i="6"/>
  <c r="AZ215" i="6"/>
  <c r="BA215" i="6"/>
  <c r="BB215" i="6"/>
  <c r="BC215" i="6"/>
  <c r="BD215" i="6"/>
  <c r="BE215" i="6"/>
  <c r="BF215" i="6"/>
  <c r="AF374" i="6"/>
  <c r="AG374" i="6"/>
  <c r="AH374" i="6"/>
  <c r="AI374" i="6"/>
  <c r="AJ374" i="6"/>
  <c r="AK374" i="6"/>
  <c r="AL374" i="6"/>
  <c r="AM374" i="6"/>
  <c r="AN374" i="6"/>
  <c r="AO374" i="6"/>
  <c r="AP374" i="6"/>
  <c r="AQ374" i="6"/>
  <c r="AR374" i="6"/>
  <c r="AS374" i="6"/>
  <c r="AT374" i="6"/>
  <c r="AU374" i="6"/>
  <c r="AV374" i="6"/>
  <c r="AW374" i="6"/>
  <c r="AX374" i="6"/>
  <c r="AY374" i="6"/>
  <c r="AZ374" i="6"/>
  <c r="BA374" i="6"/>
  <c r="BB374" i="6"/>
  <c r="BC374" i="6"/>
  <c r="BD374" i="6"/>
  <c r="BE374" i="6"/>
  <c r="BF374" i="6"/>
  <c r="AF414" i="6"/>
  <c r="AG414" i="6"/>
  <c r="AH414" i="6"/>
  <c r="AI414" i="6"/>
  <c r="AJ414" i="6"/>
  <c r="AK414" i="6"/>
  <c r="AL414" i="6"/>
  <c r="AM414" i="6"/>
  <c r="AN414" i="6"/>
  <c r="AO414" i="6"/>
  <c r="AP414" i="6"/>
  <c r="AQ414" i="6"/>
  <c r="AR414" i="6"/>
  <c r="AS414" i="6"/>
  <c r="AT414" i="6"/>
  <c r="AU414" i="6"/>
  <c r="AV414" i="6"/>
  <c r="AW414" i="6"/>
  <c r="AX414" i="6"/>
  <c r="AY414" i="6"/>
  <c r="AZ414" i="6"/>
  <c r="BA414" i="6"/>
  <c r="BB414" i="6"/>
  <c r="BC414" i="6"/>
  <c r="BD414" i="6"/>
  <c r="BE414" i="6"/>
  <c r="BF414" i="6"/>
  <c r="AF619" i="6"/>
  <c r="AG619" i="6"/>
  <c r="AH619" i="6"/>
  <c r="AI619" i="6"/>
  <c r="AJ619" i="6"/>
  <c r="AK619" i="6"/>
  <c r="AL619" i="6"/>
  <c r="AM619" i="6"/>
  <c r="AN619" i="6"/>
  <c r="AO619" i="6"/>
  <c r="AP619" i="6"/>
  <c r="AQ619" i="6"/>
  <c r="AR619" i="6"/>
  <c r="AS619" i="6"/>
  <c r="AT619" i="6"/>
  <c r="AU619" i="6"/>
  <c r="AV619" i="6"/>
  <c r="AW619" i="6"/>
  <c r="AX619" i="6"/>
  <c r="AY619" i="6"/>
  <c r="AZ619" i="6"/>
  <c r="BA619" i="6"/>
  <c r="BB619" i="6"/>
  <c r="BC619" i="6"/>
  <c r="BD619" i="6"/>
  <c r="BE619" i="6"/>
  <c r="BF619" i="6"/>
  <c r="AF606" i="6"/>
  <c r="AG606" i="6"/>
  <c r="AH606" i="6"/>
  <c r="AI606" i="6"/>
  <c r="AJ606" i="6"/>
  <c r="AK606" i="6"/>
  <c r="AL606" i="6"/>
  <c r="AM606" i="6"/>
  <c r="AN606" i="6"/>
  <c r="AO606" i="6"/>
  <c r="AP606" i="6"/>
  <c r="AQ606" i="6"/>
  <c r="AR606" i="6"/>
  <c r="AS606" i="6"/>
  <c r="AT606" i="6"/>
  <c r="AU606" i="6"/>
  <c r="AV606" i="6"/>
  <c r="AW606" i="6"/>
  <c r="AX606" i="6"/>
  <c r="AY606" i="6"/>
  <c r="AZ606" i="6"/>
  <c r="BA606" i="6"/>
  <c r="BB606" i="6"/>
  <c r="BC606" i="6"/>
  <c r="BD606" i="6"/>
  <c r="BE606" i="6"/>
  <c r="BF606" i="6"/>
  <c r="BF606" i="5"/>
  <c r="BF619" i="5"/>
  <c r="BF414" i="5"/>
  <c r="BF374" i="5"/>
  <c r="BF215" i="5"/>
  <c r="BF139" i="5"/>
  <c r="AQ139" i="5"/>
  <c r="AR139" i="5"/>
  <c r="AS139" i="5" s="1"/>
  <c r="AT139" i="5" s="1"/>
  <c r="AU139" i="5" s="1"/>
  <c r="AV139" i="5" s="1"/>
  <c r="AQ215" i="5"/>
  <c r="AR215" i="5"/>
  <c r="AS215" i="5" s="1"/>
  <c r="AT215" i="5" s="1"/>
  <c r="AU215" i="5" s="1"/>
  <c r="AV215" i="5" s="1"/>
  <c r="AQ374" i="5"/>
  <c r="AR374" i="5"/>
  <c r="AS374" i="5" s="1"/>
  <c r="AT374" i="5" s="1"/>
  <c r="AU374" i="5" s="1"/>
  <c r="AV374" i="5" s="1"/>
  <c r="AQ414" i="5"/>
  <c r="AR414" i="5"/>
  <c r="AS414" i="5" s="1"/>
  <c r="AT414" i="5" s="1"/>
  <c r="AU414" i="5" s="1"/>
  <c r="AV414" i="5" s="1"/>
  <c r="AQ619" i="5"/>
  <c r="AR619" i="5"/>
  <c r="AS619" i="5" s="1"/>
  <c r="AT619" i="5" s="1"/>
  <c r="AU619" i="5" s="1"/>
  <c r="AV619" i="5" s="1"/>
  <c r="AQ606" i="5"/>
  <c r="AR606" i="5"/>
  <c r="AS606" i="5" s="1"/>
  <c r="AT606" i="5" s="1"/>
  <c r="AU606" i="5" s="1"/>
  <c r="AV606" i="5" s="1"/>
  <c r="AA139" i="5"/>
  <c r="AA215" i="5"/>
  <c r="AA374" i="5"/>
  <c r="AA414" i="5"/>
  <c r="AA619" i="5"/>
  <c r="AA606" i="5"/>
  <c r="R139" i="5"/>
  <c r="S139" i="5"/>
  <c r="T139" i="5"/>
  <c r="U139" i="5"/>
  <c r="V139" i="5"/>
  <c r="R215" i="5"/>
  <c r="S215" i="5"/>
  <c r="T215" i="5"/>
  <c r="U215" i="5"/>
  <c r="AO215" i="5" s="1"/>
  <c r="V215" i="5"/>
  <c r="R374" i="5"/>
  <c r="S374" i="5"/>
  <c r="T374" i="5"/>
  <c r="U374" i="5"/>
  <c r="X374" i="5" s="1"/>
  <c r="V374" i="5"/>
  <c r="R414" i="5"/>
  <c r="S414" i="5"/>
  <c r="T414" i="5"/>
  <c r="U414" i="5"/>
  <c r="V414" i="5"/>
  <c r="R619" i="5"/>
  <c r="S619" i="5"/>
  <c r="T619" i="5"/>
  <c r="U619" i="5"/>
  <c r="AO619" i="5" s="1"/>
  <c r="V619" i="5"/>
  <c r="R606" i="5"/>
  <c r="S606" i="5"/>
  <c r="T606" i="5"/>
  <c r="U606" i="5"/>
  <c r="V606" i="5"/>
  <c r="M139" i="5"/>
  <c r="Z139" i="5" s="1"/>
  <c r="M215" i="5"/>
  <c r="Z215" i="5" s="1"/>
  <c r="M374" i="5"/>
  <c r="Z374" i="5" s="1"/>
  <c r="M414" i="5"/>
  <c r="J414" i="5" s="1"/>
  <c r="M619" i="5"/>
  <c r="J619" i="5" s="1"/>
  <c r="M606" i="5"/>
  <c r="Z606" i="5" s="1"/>
  <c r="J606" i="5"/>
  <c r="R222" i="9"/>
  <c r="Q222" i="9"/>
  <c r="P222" i="9"/>
  <c r="O222" i="9"/>
  <c r="N222" i="9"/>
  <c r="L222" i="9"/>
  <c r="K222" i="9"/>
  <c r="J222" i="9"/>
  <c r="I222" i="9"/>
  <c r="H222" i="9"/>
  <c r="F222" i="9"/>
  <c r="E222" i="9"/>
  <c r="D222" i="9"/>
  <c r="C222" i="9"/>
  <c r="B222" i="9"/>
  <c r="X160" i="12" l="1"/>
  <c r="AW54" i="13"/>
  <c r="AX54" i="13" s="1"/>
  <c r="W207" i="14"/>
  <c r="X207" i="14"/>
  <c r="AW317" i="13"/>
  <c r="AX317" i="13" s="1"/>
  <c r="AW272" i="13"/>
  <c r="AX272" i="13" s="1"/>
  <c r="AW98" i="14"/>
  <c r="AX98" i="14" s="1"/>
  <c r="AW358" i="13"/>
  <c r="AX358" i="13" s="1"/>
  <c r="AW9" i="12"/>
  <c r="AX9" i="12" s="1"/>
  <c r="AW366" i="13"/>
  <c r="AX366" i="13" s="1"/>
  <c r="AW191" i="14"/>
  <c r="AX191" i="14" s="1"/>
  <c r="Z205" i="14"/>
  <c r="AP37" i="14"/>
  <c r="AO125" i="14"/>
  <c r="AP106" i="14"/>
  <c r="W202" i="14"/>
  <c r="AO163" i="14"/>
  <c r="AW124" i="14"/>
  <c r="AX124" i="14" s="1"/>
  <c r="AW86" i="14"/>
  <c r="AX86" i="14" s="1"/>
  <c r="AW7" i="14"/>
  <c r="AX7" i="14" s="1"/>
  <c r="AP153" i="14"/>
  <c r="AW135" i="14"/>
  <c r="AX135" i="14" s="1"/>
  <c r="AO167" i="14"/>
  <c r="AP192" i="14"/>
  <c r="X198" i="14"/>
  <c r="AO147" i="14"/>
  <c r="Z207" i="14"/>
  <c r="Z200" i="14"/>
  <c r="AO22" i="14"/>
  <c r="W204" i="14"/>
  <c r="W200" i="14"/>
  <c r="AP155" i="14"/>
  <c r="AW172" i="14"/>
  <c r="AX172" i="14" s="1"/>
  <c r="Z201" i="14"/>
  <c r="AP146" i="14"/>
  <c r="Z198" i="14"/>
  <c r="X200" i="14"/>
  <c r="AW122" i="14"/>
  <c r="AX122" i="14" s="1"/>
  <c r="AW29" i="14"/>
  <c r="AX29" i="14" s="1"/>
  <c r="AW13" i="14"/>
  <c r="AX13" i="14" s="1"/>
  <c r="AW180" i="14"/>
  <c r="AX180" i="14" s="1"/>
  <c r="AW16" i="14"/>
  <c r="AX16" i="14" s="1"/>
  <c r="AO160" i="14"/>
  <c r="AO150" i="14"/>
  <c r="AW185" i="14"/>
  <c r="AX185" i="14" s="1"/>
  <c r="AW129" i="14"/>
  <c r="AX129" i="14" s="1"/>
  <c r="AO93" i="14"/>
  <c r="AW79" i="14"/>
  <c r="AX79" i="14" s="1"/>
  <c r="AP174" i="14"/>
  <c r="AW187" i="14"/>
  <c r="AX187" i="14" s="1"/>
  <c r="AO13" i="14"/>
  <c r="AW92" i="14"/>
  <c r="AX92" i="14" s="1"/>
  <c r="AP179" i="14"/>
  <c r="AW177" i="14"/>
  <c r="AX177" i="14" s="1"/>
  <c r="AP42" i="14"/>
  <c r="AW11" i="14"/>
  <c r="AX11" i="14" s="1"/>
  <c r="AW71" i="14"/>
  <c r="AX71" i="14" s="1"/>
  <c r="AW176" i="14"/>
  <c r="AX176" i="14" s="1"/>
  <c r="AW30" i="14"/>
  <c r="AX30" i="14" s="1"/>
  <c r="AW57" i="14"/>
  <c r="AX57" i="14" s="1"/>
  <c r="AW171" i="14"/>
  <c r="AX171" i="14" s="1"/>
  <c r="AW24" i="14"/>
  <c r="AX24" i="14" s="1"/>
  <c r="AO77" i="14"/>
  <c r="AP169" i="14"/>
  <c r="AP79" i="14"/>
  <c r="AP73" i="14"/>
  <c r="AW82" i="14"/>
  <c r="AX82" i="14" s="1"/>
  <c r="J205" i="14"/>
  <c r="AO132" i="14"/>
  <c r="AO26" i="14"/>
  <c r="AW183" i="14"/>
  <c r="AX183" i="14" s="1"/>
  <c r="J206" i="14"/>
  <c r="AO133" i="14"/>
  <c r="J201" i="14"/>
  <c r="AO154" i="14"/>
  <c r="AW83" i="14"/>
  <c r="AX83" i="14" s="1"/>
  <c r="J203" i="14"/>
  <c r="AW9" i="14"/>
  <c r="AX9" i="14" s="1"/>
  <c r="AW96" i="14"/>
  <c r="AX96" i="14" s="1"/>
  <c r="AP16" i="14"/>
  <c r="AW52" i="14"/>
  <c r="AX52" i="14" s="1"/>
  <c r="AP21" i="14"/>
  <c r="AO81" i="14"/>
  <c r="AW55" i="14"/>
  <c r="AX55" i="14" s="1"/>
  <c r="AW68" i="14"/>
  <c r="AX68" i="14" s="1"/>
  <c r="AO34" i="14"/>
  <c r="AW91" i="14"/>
  <c r="AX91" i="14" s="1"/>
  <c r="AP111" i="14"/>
  <c r="AO109" i="14"/>
  <c r="AW64" i="14"/>
  <c r="AX64" i="14" s="1"/>
  <c r="AO162" i="14"/>
  <c r="AW151" i="14"/>
  <c r="AX151" i="14" s="1"/>
  <c r="AW126" i="14"/>
  <c r="AX126" i="14" s="1"/>
  <c r="AW23" i="14"/>
  <c r="AX23" i="14" s="1"/>
  <c r="AW28" i="14"/>
  <c r="AX28" i="14" s="1"/>
  <c r="AW168" i="14"/>
  <c r="AX168" i="14" s="1"/>
  <c r="AW117" i="14"/>
  <c r="AX117" i="14" s="1"/>
  <c r="AW31" i="14"/>
  <c r="AX31" i="14" s="1"/>
  <c r="AO51" i="13"/>
  <c r="AO188" i="13"/>
  <c r="AP105" i="13"/>
  <c r="AO358" i="13"/>
  <c r="AW200" i="13"/>
  <c r="AX200" i="13" s="1"/>
  <c r="AP53" i="13"/>
  <c r="AP114" i="13"/>
  <c r="AW135" i="13"/>
  <c r="AX135" i="13" s="1"/>
  <c r="AP62" i="13"/>
  <c r="AO370" i="13"/>
  <c r="AO40" i="13"/>
  <c r="AO195" i="13"/>
  <c r="AW132" i="13"/>
  <c r="AX132" i="13" s="1"/>
  <c r="AW153" i="13"/>
  <c r="AX153" i="13" s="1"/>
  <c r="AO49" i="13"/>
  <c r="AO335" i="13"/>
  <c r="AO296" i="13"/>
  <c r="Z392" i="13"/>
  <c r="AO218" i="13"/>
  <c r="AP73" i="13"/>
  <c r="AO252" i="13"/>
  <c r="AW361" i="13"/>
  <c r="AX361" i="13" s="1"/>
  <c r="AW26" i="13"/>
  <c r="AX26" i="13" s="1"/>
  <c r="AP12" i="13"/>
  <c r="AP74" i="13"/>
  <c r="AO34" i="13"/>
  <c r="AP246" i="13"/>
  <c r="AW137" i="13"/>
  <c r="AX137" i="13" s="1"/>
  <c r="X392" i="13"/>
  <c r="AW158" i="13"/>
  <c r="AX158" i="13" s="1"/>
  <c r="AW118" i="13"/>
  <c r="AX118" i="13" s="1"/>
  <c r="AW370" i="13"/>
  <c r="AX370" i="13" s="1"/>
  <c r="AW89" i="13"/>
  <c r="AX89" i="13" s="1"/>
  <c r="AP346" i="13"/>
  <c r="AW202" i="13"/>
  <c r="AX202" i="13" s="1"/>
  <c r="AO144" i="13"/>
  <c r="AW188" i="13"/>
  <c r="AX188" i="13" s="1"/>
  <c r="AP355" i="13"/>
  <c r="AO18" i="13"/>
  <c r="AP275" i="13"/>
  <c r="AO328" i="13"/>
  <c r="AP337" i="13"/>
  <c r="AW359" i="13"/>
  <c r="AX359" i="13" s="1"/>
  <c r="AO72" i="13"/>
  <c r="AO211" i="13"/>
  <c r="AO339" i="13"/>
  <c r="AO210" i="13"/>
  <c r="AW249" i="13"/>
  <c r="AX249" i="13" s="1"/>
  <c r="AW22" i="13"/>
  <c r="AX22" i="13" s="1"/>
  <c r="AO222" i="13"/>
  <c r="AW52" i="13"/>
  <c r="AX52" i="13" s="1"/>
  <c r="AO269" i="13"/>
  <c r="AP217" i="13"/>
  <c r="AW239" i="13"/>
  <c r="AX239" i="13" s="1"/>
  <c r="AO376" i="13"/>
  <c r="AP178" i="13"/>
  <c r="AO276" i="13"/>
  <c r="AW341" i="13"/>
  <c r="AX341" i="13" s="1"/>
  <c r="AW353" i="13"/>
  <c r="AX353" i="13" s="1"/>
  <c r="AW237" i="13"/>
  <c r="AX237" i="13" s="1"/>
  <c r="W392" i="13"/>
  <c r="AP231" i="13"/>
  <c r="AP55" i="13"/>
  <c r="AP117" i="13"/>
  <c r="AW260" i="13"/>
  <c r="AX260" i="13" s="1"/>
  <c r="AO64" i="13"/>
  <c r="AW122" i="13"/>
  <c r="AX122" i="13" s="1"/>
  <c r="AW382" i="13"/>
  <c r="AX382" i="13" s="1"/>
  <c r="AP357" i="13"/>
  <c r="AO69" i="13"/>
  <c r="AP243" i="13"/>
  <c r="AP78" i="13"/>
  <c r="AW294" i="13"/>
  <c r="AX294" i="13" s="1"/>
  <c r="AO20" i="13"/>
  <c r="AO140" i="13"/>
  <c r="AP154" i="13"/>
  <c r="AW227" i="13"/>
  <c r="AX227" i="13" s="1"/>
  <c r="AW250" i="13"/>
  <c r="AX250" i="13" s="1"/>
  <c r="AW27" i="13"/>
  <c r="AX27" i="13" s="1"/>
  <c r="X394" i="13"/>
  <c r="AW21" i="13"/>
  <c r="AX21" i="13" s="1"/>
  <c r="AW79" i="13"/>
  <c r="AX79" i="13" s="1"/>
  <c r="AO56" i="13"/>
  <c r="W391" i="13"/>
  <c r="AP307" i="13"/>
  <c r="AP300" i="13"/>
  <c r="AW345" i="13"/>
  <c r="AX345" i="13" s="1"/>
  <c r="AW94" i="13"/>
  <c r="AX94" i="13" s="1"/>
  <c r="AO171" i="13"/>
  <c r="AO377" i="13"/>
  <c r="AP227" i="13"/>
  <c r="AO108" i="13"/>
  <c r="AO68" i="13"/>
  <c r="AW92" i="13"/>
  <c r="AX92" i="13" s="1"/>
  <c r="AW322" i="13"/>
  <c r="AX322" i="13" s="1"/>
  <c r="X399" i="13"/>
  <c r="AW130" i="13"/>
  <c r="AX130" i="13" s="1"/>
  <c r="AW78" i="13"/>
  <c r="AX78" i="13" s="1"/>
  <c r="AO190" i="13"/>
  <c r="AO141" i="13"/>
  <c r="AW217" i="13"/>
  <c r="AX217" i="13" s="1"/>
  <c r="AW257" i="13"/>
  <c r="AX257" i="13" s="1"/>
  <c r="AW99" i="13"/>
  <c r="AX99" i="13" s="1"/>
  <c r="AP274" i="13"/>
  <c r="AO304" i="13"/>
  <c r="AW103" i="13"/>
  <c r="AX103" i="13" s="1"/>
  <c r="AW65" i="13"/>
  <c r="AX65" i="13" s="1"/>
  <c r="AW148" i="13"/>
  <c r="AX148" i="13" s="1"/>
  <c r="W396" i="13"/>
  <c r="AW384" i="13"/>
  <c r="AX384" i="13" s="1"/>
  <c r="AO29" i="13"/>
  <c r="AP203" i="13"/>
  <c r="AP393" i="13"/>
  <c r="AP122" i="13"/>
  <c r="AW367" i="13"/>
  <c r="AX367" i="13" s="1"/>
  <c r="AW15" i="13"/>
  <c r="AX15" i="13" s="1"/>
  <c r="AW178" i="13"/>
  <c r="AX178" i="13" s="1"/>
  <c r="AP21" i="13"/>
  <c r="AW269" i="13"/>
  <c r="AX269" i="13" s="1"/>
  <c r="AW129" i="13"/>
  <c r="AX129" i="13" s="1"/>
  <c r="AO134" i="13"/>
  <c r="AO47" i="13"/>
  <c r="AP47" i="13"/>
  <c r="AW328" i="13"/>
  <c r="AX328" i="13" s="1"/>
  <c r="AW352" i="13"/>
  <c r="AX352" i="13" s="1"/>
  <c r="AW270" i="13"/>
  <c r="AX270" i="13" s="1"/>
  <c r="AW282" i="13"/>
  <c r="AX282" i="13" s="1"/>
  <c r="AO378" i="13"/>
  <c r="AW180" i="13"/>
  <c r="AX180" i="13" s="1"/>
  <c r="AW232" i="13"/>
  <c r="AX232" i="13" s="1"/>
  <c r="AW208" i="13"/>
  <c r="AX208" i="13" s="1"/>
  <c r="AP273" i="13"/>
  <c r="AW11" i="13"/>
  <c r="AX11" i="13" s="1"/>
  <c r="Z393" i="13"/>
  <c r="AW175" i="13"/>
  <c r="AX175" i="13" s="1"/>
  <c r="AW127" i="13"/>
  <c r="AX127" i="13" s="1"/>
  <c r="AP9" i="13"/>
  <c r="AO9" i="13"/>
  <c r="AW226" i="13"/>
  <c r="AX226" i="13" s="1"/>
  <c r="Z394" i="13"/>
  <c r="AO44" i="13"/>
  <c r="AO305" i="13"/>
  <c r="AW64" i="13"/>
  <c r="AX64" i="13" s="1"/>
  <c r="AW205" i="13"/>
  <c r="AX205" i="13" s="1"/>
  <c r="AW186" i="13"/>
  <c r="AX186" i="13" s="1"/>
  <c r="AO174" i="13"/>
  <c r="AW364" i="13"/>
  <c r="AX364" i="13" s="1"/>
  <c r="AW335" i="13"/>
  <c r="AX335" i="13" s="1"/>
  <c r="AO159" i="13"/>
  <c r="AO393" i="13" s="1"/>
  <c r="AW38" i="13"/>
  <c r="AX38" i="13" s="1"/>
  <c r="AW90" i="13"/>
  <c r="AX90" i="13" s="1"/>
  <c r="AW59" i="13"/>
  <c r="AX59" i="13" s="1"/>
  <c r="AW363" i="13"/>
  <c r="AX363" i="13" s="1"/>
  <c r="AW219" i="13"/>
  <c r="AX219" i="13" s="1"/>
  <c r="AP146" i="13"/>
  <c r="AO235" i="13"/>
  <c r="AO209" i="13"/>
  <c r="AP209" i="13"/>
  <c r="AP151" i="13"/>
  <c r="AO151" i="13"/>
  <c r="AW312" i="13"/>
  <c r="AX312" i="13" s="1"/>
  <c r="AO215" i="13"/>
  <c r="AO75" i="13"/>
  <c r="AW144" i="13"/>
  <c r="AX144" i="13" s="1"/>
  <c r="AW77" i="13"/>
  <c r="AX77" i="13" s="1"/>
  <c r="AW368" i="13"/>
  <c r="AX368" i="13" s="1"/>
  <c r="AW43" i="13"/>
  <c r="AX43" i="13" s="1"/>
  <c r="AW112" i="13"/>
  <c r="AX112" i="13" s="1"/>
  <c r="AW372" i="13"/>
  <c r="AX372" i="13" s="1"/>
  <c r="AO298" i="13"/>
  <c r="AO176" i="13"/>
  <c r="AP232" i="13"/>
  <c r="AW74" i="13"/>
  <c r="AX74" i="13" s="1"/>
  <c r="AW223" i="13"/>
  <c r="AX223" i="13" s="1"/>
  <c r="AW62" i="13"/>
  <c r="AX62" i="13" s="1"/>
  <c r="AW351" i="13"/>
  <c r="AX351" i="13" s="1"/>
  <c r="J395" i="13"/>
  <c r="AW215" i="13"/>
  <c r="AX215" i="13" s="1"/>
  <c r="AO138" i="13"/>
  <c r="AP331" i="13"/>
  <c r="AW168" i="13"/>
  <c r="AX168" i="13" s="1"/>
  <c r="AW151" i="13"/>
  <c r="AX151" i="13" s="1"/>
  <c r="AW281" i="13"/>
  <c r="AX281" i="13" s="1"/>
  <c r="W390" i="13"/>
  <c r="AW334" i="13"/>
  <c r="AX334" i="13" s="1"/>
  <c r="AW323" i="13"/>
  <c r="AX323" i="13" s="1"/>
  <c r="W393" i="13"/>
  <c r="AW244" i="13"/>
  <c r="AX244" i="13" s="1"/>
  <c r="AW337" i="13"/>
  <c r="AX337" i="13" s="1"/>
  <c r="AW342" i="13"/>
  <c r="AX342" i="13" s="1"/>
  <c r="AW199" i="13"/>
  <c r="AX199" i="13" s="1"/>
  <c r="X390" i="13"/>
  <c r="AP250" i="13"/>
  <c r="AO250" i="13"/>
  <c r="AW67" i="13"/>
  <c r="AX67" i="13" s="1"/>
  <c r="AW82" i="13"/>
  <c r="AX82" i="13" s="1"/>
  <c r="Z390" i="13"/>
  <c r="AO45" i="13"/>
  <c r="AO84" i="13"/>
  <c r="Z397" i="13"/>
  <c r="AO196" i="13"/>
  <c r="AP262" i="13"/>
  <c r="AW154" i="13"/>
  <c r="AX154" i="13" s="1"/>
  <c r="AW332" i="13"/>
  <c r="AX332" i="13" s="1"/>
  <c r="AW98" i="13"/>
  <c r="AX98" i="13" s="1"/>
  <c r="AO330" i="13"/>
  <c r="AW126" i="13"/>
  <c r="AX126" i="13" s="1"/>
  <c r="AO22" i="13"/>
  <c r="AW330" i="13"/>
  <c r="AX330" i="13" s="1"/>
  <c r="AW117" i="13"/>
  <c r="AX117" i="13" s="1"/>
  <c r="AW85" i="13"/>
  <c r="AX85" i="13" s="1"/>
  <c r="AP165" i="13"/>
  <c r="AO373" i="13"/>
  <c r="AW115" i="13"/>
  <c r="AX115" i="13" s="1"/>
  <c r="AW123" i="13"/>
  <c r="AX123" i="13" s="1"/>
  <c r="AW193" i="13"/>
  <c r="AX193" i="13" s="1"/>
  <c r="AW72" i="13"/>
  <c r="AX72" i="13" s="1"/>
  <c r="AP37" i="13"/>
  <c r="AW371" i="13"/>
  <c r="AX371" i="13" s="1"/>
  <c r="AW162" i="13"/>
  <c r="AX162" i="13" s="1"/>
  <c r="AO93" i="13"/>
  <c r="J162" i="12"/>
  <c r="AW135" i="12"/>
  <c r="AX135" i="12" s="1"/>
  <c r="AO136" i="12"/>
  <c r="AP133" i="12"/>
  <c r="AO102" i="12"/>
  <c r="AW34" i="12"/>
  <c r="AX34" i="12" s="1"/>
  <c r="AO97" i="12"/>
  <c r="AP29" i="12"/>
  <c r="AP102" i="12"/>
  <c r="AP73" i="12"/>
  <c r="AO82" i="12"/>
  <c r="AO117" i="12"/>
  <c r="AW84" i="12"/>
  <c r="AX84" i="12" s="1"/>
  <c r="AO58" i="12"/>
  <c r="AW83" i="12"/>
  <c r="AX83" i="12" s="1"/>
  <c r="AO38" i="12"/>
  <c r="AW118" i="12"/>
  <c r="AX118" i="12" s="1"/>
  <c r="AO105" i="12"/>
  <c r="AP42" i="12"/>
  <c r="AO104" i="12"/>
  <c r="AO130" i="12"/>
  <c r="AO53" i="12"/>
  <c r="AW110" i="12"/>
  <c r="AX110" i="12" s="1"/>
  <c r="X166" i="12"/>
  <c r="AW139" i="12"/>
  <c r="AX139" i="12" s="1"/>
  <c r="AW72" i="12"/>
  <c r="AX72" i="12" s="1"/>
  <c r="AO32" i="12"/>
  <c r="AO127" i="12"/>
  <c r="AP47" i="12"/>
  <c r="AO149" i="12"/>
  <c r="AW66" i="12"/>
  <c r="AX66" i="12" s="1"/>
  <c r="Z161" i="12"/>
  <c r="AO119" i="12"/>
  <c r="AW22" i="12"/>
  <c r="AX22" i="12" s="1"/>
  <c r="J163" i="12"/>
  <c r="AO16" i="12"/>
  <c r="AW100" i="12"/>
  <c r="AX100" i="12" s="1"/>
  <c r="AW102" i="12"/>
  <c r="AX102" i="12" s="1"/>
  <c r="W159" i="12"/>
  <c r="AW140" i="12"/>
  <c r="AX140" i="12" s="1"/>
  <c r="AO109" i="12"/>
  <c r="AW11" i="12"/>
  <c r="AX11" i="12" s="1"/>
  <c r="AP99" i="12"/>
  <c r="AO62" i="12"/>
  <c r="AW25" i="12"/>
  <c r="AX25" i="12" s="1"/>
  <c r="AW59" i="12"/>
  <c r="AX59" i="12" s="1"/>
  <c r="AW20" i="12"/>
  <c r="AX20" i="12" s="1"/>
  <c r="AO20" i="12"/>
  <c r="AO107" i="12"/>
  <c r="AW47" i="12"/>
  <c r="AX47" i="12" s="1"/>
  <c r="X159" i="12"/>
  <c r="AO90" i="12"/>
  <c r="AW75" i="12"/>
  <c r="AX75" i="12" s="1"/>
  <c r="X162" i="12"/>
  <c r="AW94" i="12"/>
  <c r="AX94" i="12" s="1"/>
  <c r="W198" i="14"/>
  <c r="AW67" i="14"/>
  <c r="AX67" i="14" s="1"/>
  <c r="AW77" i="14"/>
  <c r="AX77" i="14" s="1"/>
  <c r="AW113" i="14"/>
  <c r="AX113" i="14" s="1"/>
  <c r="AW134" i="14"/>
  <c r="AX134" i="14" s="1"/>
  <c r="X203" i="14"/>
  <c r="AP205" i="14"/>
  <c r="X197" i="14"/>
  <c r="AP202" i="14"/>
  <c r="AW153" i="14"/>
  <c r="AX153" i="14" s="1"/>
  <c r="AW17" i="14"/>
  <c r="AX17" i="14" s="1"/>
  <c r="AW108" i="14"/>
  <c r="AX108" i="14" s="1"/>
  <c r="AW175" i="14"/>
  <c r="AX175" i="14" s="1"/>
  <c r="AW173" i="14"/>
  <c r="AX173" i="14" s="1"/>
  <c r="X206" i="14"/>
  <c r="AO202" i="14"/>
  <c r="AS202" i="14"/>
  <c r="AW143" i="14"/>
  <c r="AX143" i="14" s="1"/>
  <c r="AW125" i="14"/>
  <c r="AX125" i="14" s="1"/>
  <c r="AW105" i="14"/>
  <c r="AX105" i="14" s="1"/>
  <c r="AW85" i="14"/>
  <c r="AX85" i="14" s="1"/>
  <c r="AO122" i="14"/>
  <c r="W205" i="14"/>
  <c r="Z206" i="14"/>
  <c r="AW104" i="14"/>
  <c r="AX104" i="14" s="1"/>
  <c r="AO182" i="14"/>
  <c r="AP182" i="14"/>
  <c r="AW49" i="14"/>
  <c r="AX49" i="14" s="1"/>
  <c r="AW43" i="14"/>
  <c r="AX43" i="14" s="1"/>
  <c r="AP28" i="14"/>
  <c r="AO28" i="14"/>
  <c r="AS197" i="14"/>
  <c r="J199" i="14"/>
  <c r="AT202" i="14"/>
  <c r="AS198" i="14"/>
  <c r="Z194" i="14"/>
  <c r="AO62" i="14"/>
  <c r="AT200" i="14"/>
  <c r="AT203" i="14"/>
  <c r="AS203" i="14"/>
  <c r="AW149" i="14"/>
  <c r="AX149" i="14" s="1"/>
  <c r="Z204" i="14"/>
  <c r="Z203" i="14"/>
  <c r="AT207" i="14"/>
  <c r="AS207" i="14"/>
  <c r="AP55" i="14"/>
  <c r="AO55" i="14"/>
  <c r="AS199" i="14"/>
  <c r="J207" i="14"/>
  <c r="AW38" i="14"/>
  <c r="AX38" i="14" s="1"/>
  <c r="AW146" i="14"/>
  <c r="AX146" i="14" s="1"/>
  <c r="AW160" i="14"/>
  <c r="AX160" i="14" s="1"/>
  <c r="AW127" i="14"/>
  <c r="AX127" i="14" s="1"/>
  <c r="AP181" i="14"/>
  <c r="AO181" i="14"/>
  <c r="AO103" i="14"/>
  <c r="AP103" i="14"/>
  <c r="AW123" i="14"/>
  <c r="AX123" i="14" s="1"/>
  <c r="AP51" i="14"/>
  <c r="AS194" i="14"/>
  <c r="X202" i="14"/>
  <c r="AO94" i="14"/>
  <c r="AP94" i="14"/>
  <c r="AO139" i="14"/>
  <c r="AP141" i="14"/>
  <c r="AO141" i="14"/>
  <c r="J200" i="14"/>
  <c r="AU202" i="14"/>
  <c r="W199" i="14"/>
  <c r="W203" i="14"/>
  <c r="AS206" i="14"/>
  <c r="AW142" i="14"/>
  <c r="AX142" i="14" s="1"/>
  <c r="AW40" i="14"/>
  <c r="AX40" i="14" s="1"/>
  <c r="AP107" i="14"/>
  <c r="AO107" i="14"/>
  <c r="AV8" i="14"/>
  <c r="AP29" i="14"/>
  <c r="AO63" i="14"/>
  <c r="AP63" i="14"/>
  <c r="AO157" i="14"/>
  <c r="AP157" i="14"/>
  <c r="AW167" i="14"/>
  <c r="AX167" i="14" s="1"/>
  <c r="AW97" i="14"/>
  <c r="AX97" i="14" s="1"/>
  <c r="X205" i="14"/>
  <c r="AO205" i="14"/>
  <c r="W201" i="14"/>
  <c r="AW88" i="14"/>
  <c r="AX88" i="14" s="1"/>
  <c r="AO183" i="14"/>
  <c r="AW93" i="14"/>
  <c r="AX93" i="14" s="1"/>
  <c r="AW156" i="14"/>
  <c r="AX156" i="14" s="1"/>
  <c r="AO180" i="14"/>
  <c r="AW15" i="14"/>
  <c r="AX15" i="14" s="1"/>
  <c r="X204" i="14"/>
  <c r="W194" i="14"/>
  <c r="X194" i="14"/>
  <c r="AW110" i="14"/>
  <c r="AX110" i="14" s="1"/>
  <c r="AW46" i="14"/>
  <c r="AX46" i="14" s="1"/>
  <c r="AW145" i="14"/>
  <c r="AX145" i="14" s="1"/>
  <c r="AW39" i="14"/>
  <c r="AX39" i="14" s="1"/>
  <c r="AT199" i="14"/>
  <c r="AS201" i="14"/>
  <c r="AO171" i="14"/>
  <c r="AW188" i="14"/>
  <c r="AX188" i="14" s="1"/>
  <c r="AP38" i="14"/>
  <c r="AP207" i="14" s="1"/>
  <c r="AO38" i="14"/>
  <c r="AO207" i="14" s="1"/>
  <c r="AW103" i="14"/>
  <c r="AX103" i="14" s="1"/>
  <c r="AW89" i="14"/>
  <c r="AX89" i="14" s="1"/>
  <c r="AP204" i="14"/>
  <c r="AS204" i="14"/>
  <c r="AO204" i="14"/>
  <c r="AW155" i="14"/>
  <c r="AX155" i="14" s="1"/>
  <c r="AO84" i="14"/>
  <c r="AO129" i="14"/>
  <c r="AW90" i="14"/>
  <c r="AX90" i="14" s="1"/>
  <c r="AO11" i="14"/>
  <c r="AW73" i="14"/>
  <c r="AX73" i="14" s="1"/>
  <c r="AS205" i="14"/>
  <c r="J198" i="14"/>
  <c r="AS200" i="14"/>
  <c r="AP131" i="14"/>
  <c r="AO131" i="14"/>
  <c r="AW101" i="14"/>
  <c r="AX101" i="14" s="1"/>
  <c r="AW60" i="14"/>
  <c r="AX60" i="14" s="1"/>
  <c r="AO172" i="14"/>
  <c r="W206" i="14"/>
  <c r="X201" i="14"/>
  <c r="AP52" i="14"/>
  <c r="AO52" i="14"/>
  <c r="AP66" i="14"/>
  <c r="AO66" i="14"/>
  <c r="AO190" i="14"/>
  <c r="AW59" i="14"/>
  <c r="AX59" i="14" s="1"/>
  <c r="AW139" i="14"/>
  <c r="AX139" i="14" s="1"/>
  <c r="AW34" i="14"/>
  <c r="AX34" i="14" s="1"/>
  <c r="AW190" i="14"/>
  <c r="AX190" i="14" s="1"/>
  <c r="AO60" i="14"/>
  <c r="AP30" i="14"/>
  <c r="AO30" i="14"/>
  <c r="AP39" i="14"/>
  <c r="AT204" i="14"/>
  <c r="J202" i="14"/>
  <c r="J194" i="14"/>
  <c r="AP185" i="14"/>
  <c r="AO185" i="14"/>
  <c r="AW131" i="14"/>
  <c r="AX131" i="14" s="1"/>
  <c r="AO197" i="14"/>
  <c r="X199" i="14"/>
  <c r="AP10" i="13"/>
  <c r="AO10" i="13"/>
  <c r="AW12" i="13"/>
  <c r="AX12" i="13" s="1"/>
  <c r="W395" i="13"/>
  <c r="AW248" i="13"/>
  <c r="AX248" i="13" s="1"/>
  <c r="AW264" i="13"/>
  <c r="AX264" i="13" s="1"/>
  <c r="AW34" i="13"/>
  <c r="AX34" i="13" s="1"/>
  <c r="AW119" i="13"/>
  <c r="AX119" i="13" s="1"/>
  <c r="AW221" i="13"/>
  <c r="AX221" i="13" s="1"/>
  <c r="AW299" i="13"/>
  <c r="AX299" i="13" s="1"/>
  <c r="AW318" i="13"/>
  <c r="AX318" i="13" s="1"/>
  <c r="J394" i="13"/>
  <c r="Z391" i="13"/>
  <c r="J391" i="13"/>
  <c r="AO306" i="13"/>
  <c r="AO66" i="13"/>
  <c r="AW75" i="13"/>
  <c r="AX75" i="13" s="1"/>
  <c r="AP157" i="13"/>
  <c r="AP391" i="13" s="1"/>
  <c r="J396" i="13"/>
  <c r="J400" i="13"/>
  <c r="AO233" i="13"/>
  <c r="AW385" i="13"/>
  <c r="AX385" i="13" s="1"/>
  <c r="AW141" i="13"/>
  <c r="AX141" i="13" s="1"/>
  <c r="AP206" i="13"/>
  <c r="AO206" i="13"/>
  <c r="AW253" i="13"/>
  <c r="AX253" i="13" s="1"/>
  <c r="AW287" i="13"/>
  <c r="AX287" i="13" s="1"/>
  <c r="AW243" i="13"/>
  <c r="AX243" i="13" s="1"/>
  <c r="AW196" i="13"/>
  <c r="AX196" i="13" s="1"/>
  <c r="AW42" i="13"/>
  <c r="AX42" i="13" s="1"/>
  <c r="AW236" i="13"/>
  <c r="AX236" i="13" s="1"/>
  <c r="AO299" i="13"/>
  <c r="AW240" i="13"/>
  <c r="AX240" i="13" s="1"/>
  <c r="Z400" i="13"/>
  <c r="Z387" i="13"/>
  <c r="AW302" i="13"/>
  <c r="AX302" i="13" s="1"/>
  <c r="AW259" i="13"/>
  <c r="AX259" i="13" s="1"/>
  <c r="AP361" i="13"/>
  <c r="AW216" i="13"/>
  <c r="AX216" i="13" s="1"/>
  <c r="AO356" i="13"/>
  <c r="AW278" i="13"/>
  <c r="AX278" i="13" s="1"/>
  <c r="AW111" i="13"/>
  <c r="AX111" i="13" s="1"/>
  <c r="J393" i="13"/>
  <c r="X395" i="13"/>
  <c r="W400" i="13"/>
  <c r="W387" i="13"/>
  <c r="X391" i="13"/>
  <c r="W397" i="13"/>
  <c r="AT398" i="13"/>
  <c r="AW213" i="13"/>
  <c r="AX213" i="13" s="1"/>
  <c r="AW347" i="13"/>
  <c r="AX347" i="13" s="1"/>
  <c r="AW134" i="13"/>
  <c r="AX134" i="13" s="1"/>
  <c r="AW172" i="13"/>
  <c r="AX172" i="13" s="1"/>
  <c r="AP214" i="13"/>
  <c r="AO214" i="13"/>
  <c r="AW50" i="13"/>
  <c r="AX50" i="13" s="1"/>
  <c r="AW106" i="13"/>
  <c r="AX106" i="13" s="1"/>
  <c r="AT390" i="13"/>
  <c r="Z396" i="13"/>
  <c r="AS396" i="13"/>
  <c r="AS398" i="13"/>
  <c r="AP7" i="13"/>
  <c r="AO7" i="13"/>
  <c r="AW191" i="13"/>
  <c r="AX191" i="13" s="1"/>
  <c r="J390" i="13"/>
  <c r="AP390" i="13"/>
  <c r="AS390" i="13"/>
  <c r="X397" i="13"/>
  <c r="W399" i="13"/>
  <c r="AW150" i="13"/>
  <c r="AX150" i="13" s="1"/>
  <c r="AW16" i="13"/>
  <c r="AX16" i="13" s="1"/>
  <c r="AW25" i="13"/>
  <c r="AX25" i="13" s="1"/>
  <c r="AO81" i="13"/>
  <c r="AP65" i="13"/>
  <c r="AO65" i="13"/>
  <c r="AW69" i="13"/>
  <c r="AX69" i="13" s="1"/>
  <c r="AW86" i="13"/>
  <c r="AX86" i="13" s="1"/>
  <c r="AW44" i="13"/>
  <c r="AX44" i="13" s="1"/>
  <c r="AW29" i="13"/>
  <c r="AX29" i="13" s="1"/>
  <c r="AW251" i="13"/>
  <c r="AX251" i="13" s="1"/>
  <c r="AW161" i="13"/>
  <c r="AX161" i="13" s="1"/>
  <c r="AP363" i="13"/>
  <c r="AW96" i="13"/>
  <c r="AX96" i="13" s="1"/>
  <c r="AS387" i="13"/>
  <c r="AS394" i="13"/>
  <c r="AW31" i="13"/>
  <c r="AX31" i="13" s="1"/>
  <c r="AS395" i="13"/>
  <c r="AP180" i="13"/>
  <c r="AO180" i="13"/>
  <c r="AO318" i="13"/>
  <c r="AP318" i="13"/>
  <c r="AW55" i="13"/>
  <c r="AX55" i="13" s="1"/>
  <c r="J387" i="13"/>
  <c r="AW255" i="13"/>
  <c r="AX255" i="13" s="1"/>
  <c r="AW286" i="13"/>
  <c r="AX286" i="13" s="1"/>
  <c r="AW10" i="13"/>
  <c r="AX10" i="13" s="1"/>
  <c r="AW210" i="13"/>
  <c r="AX210" i="13" s="1"/>
  <c r="AW120" i="13"/>
  <c r="AX120" i="13" s="1"/>
  <c r="AW28" i="13"/>
  <c r="AX28" i="13" s="1"/>
  <c r="AP184" i="13"/>
  <c r="AP392" i="13" s="1"/>
  <c r="AO184" i="13"/>
  <c r="AP360" i="13"/>
  <c r="AO360" i="13"/>
  <c r="AW7" i="13"/>
  <c r="AX7" i="13" s="1"/>
  <c r="AP368" i="13"/>
  <c r="AO368" i="13"/>
  <c r="J397" i="13"/>
  <c r="AO192" i="13"/>
  <c r="AW209" i="13"/>
  <c r="AX209" i="13" s="1"/>
  <c r="J392" i="13"/>
  <c r="AW266" i="13"/>
  <c r="AX266" i="13" s="1"/>
  <c r="AO183" i="13"/>
  <c r="AO136" i="13"/>
  <c r="AW263" i="13"/>
  <c r="AX263" i="13" s="1"/>
  <c r="AP383" i="13"/>
  <c r="AO383" i="13"/>
  <c r="AP185" i="13"/>
  <c r="AO185" i="13"/>
  <c r="AS393" i="13"/>
  <c r="AS391" i="13"/>
  <c r="X400" i="13"/>
  <c r="X387" i="13"/>
  <c r="AS400" i="13"/>
  <c r="AW47" i="13"/>
  <c r="AX47" i="13" s="1"/>
  <c r="AW218" i="13"/>
  <c r="AX218" i="13" s="1"/>
  <c r="AW300" i="13"/>
  <c r="AX300" i="13" s="1"/>
  <c r="AW333" i="13"/>
  <c r="AX333" i="13" s="1"/>
  <c r="AO168" i="13"/>
  <c r="AP168" i="13"/>
  <c r="AO271" i="13"/>
  <c r="AW313" i="13"/>
  <c r="AX313" i="13" s="1"/>
  <c r="AW19" i="13"/>
  <c r="AX19" i="13" s="1"/>
  <c r="AP125" i="13"/>
  <c r="AO125" i="13"/>
  <c r="AO295" i="13"/>
  <c r="AO110" i="13"/>
  <c r="AW383" i="13"/>
  <c r="AX383" i="13" s="1"/>
  <c r="AS392" i="13"/>
  <c r="AP31" i="13"/>
  <c r="AP313" i="13"/>
  <c r="AW121" i="13"/>
  <c r="AX121" i="13" s="1"/>
  <c r="AW201" i="13"/>
  <c r="AX201" i="13" s="1"/>
  <c r="AP207" i="13"/>
  <c r="AO207" i="13"/>
  <c r="AP167" i="13"/>
  <c r="AO167" i="13"/>
  <c r="AW56" i="13"/>
  <c r="AX56" i="13" s="1"/>
  <c r="AW252" i="13"/>
  <c r="AX252" i="13" s="1"/>
  <c r="AW142" i="13"/>
  <c r="AX142" i="13" s="1"/>
  <c r="AO116" i="13"/>
  <c r="AW60" i="13"/>
  <c r="AX60" i="13" s="1"/>
  <c r="AP205" i="13"/>
  <c r="AO205" i="13"/>
  <c r="AW344" i="13"/>
  <c r="AX344" i="13" s="1"/>
  <c r="AW376" i="13"/>
  <c r="AX376" i="13" s="1"/>
  <c r="AW18" i="13"/>
  <c r="AX18" i="13" s="1"/>
  <c r="AP24" i="13"/>
  <c r="AV399" i="13"/>
  <c r="AU399" i="13"/>
  <c r="AP375" i="13"/>
  <c r="AO375" i="13"/>
  <c r="AW190" i="13"/>
  <c r="AX190" i="13" s="1"/>
  <c r="AT400" i="13"/>
  <c r="AW229" i="13"/>
  <c r="AX229" i="13" s="1"/>
  <c r="AO364" i="13"/>
  <c r="AP133" i="13"/>
  <c r="AW246" i="13"/>
  <c r="AX246" i="13" s="1"/>
  <c r="AW340" i="13"/>
  <c r="AX340" i="13" s="1"/>
  <c r="AW357" i="13"/>
  <c r="AX357" i="13" s="1"/>
  <c r="AW203" i="13"/>
  <c r="AX203" i="13" s="1"/>
  <c r="AW314" i="13"/>
  <c r="AX314" i="13" s="1"/>
  <c r="AP348" i="13"/>
  <c r="AO348" i="13"/>
  <c r="AW63" i="13"/>
  <c r="AX63" i="13" s="1"/>
  <c r="AW179" i="13"/>
  <c r="AX179" i="13" s="1"/>
  <c r="AW381" i="13"/>
  <c r="AX381" i="13" s="1"/>
  <c r="AW331" i="13"/>
  <c r="AX331" i="13" s="1"/>
  <c r="X396" i="13"/>
  <c r="AW157" i="13"/>
  <c r="AX157" i="13" s="1"/>
  <c r="AW276" i="13"/>
  <c r="AX276" i="13" s="1"/>
  <c r="AW125" i="13"/>
  <c r="AX125" i="13" s="1"/>
  <c r="AT13" i="13"/>
  <c r="AT387" i="13" s="1"/>
  <c r="AW329" i="13"/>
  <c r="AX329" i="13" s="1"/>
  <c r="AW224" i="13"/>
  <c r="AX224" i="13" s="1"/>
  <c r="AO82" i="13"/>
  <c r="AP212" i="13"/>
  <c r="AO212" i="13"/>
  <c r="AP39" i="13"/>
  <c r="AS399" i="13"/>
  <c r="W398" i="13"/>
  <c r="AO285" i="13"/>
  <c r="J398" i="13"/>
  <c r="AO390" i="13"/>
  <c r="AW289" i="13"/>
  <c r="AX289" i="13" s="1"/>
  <c r="AW163" i="13"/>
  <c r="AX163" i="13" s="1"/>
  <c r="AW279" i="13"/>
  <c r="AX279" i="13" s="1"/>
  <c r="AO182" i="13"/>
  <c r="AW284" i="13"/>
  <c r="AX284" i="13" s="1"/>
  <c r="AO95" i="13"/>
  <c r="AP26" i="13"/>
  <c r="AO26" i="13"/>
  <c r="AW24" i="13"/>
  <c r="AX24" i="13" s="1"/>
  <c r="X398" i="13"/>
  <c r="J399" i="13"/>
  <c r="AW247" i="13"/>
  <c r="AX247" i="13" s="1"/>
  <c r="AU398" i="13"/>
  <c r="AV398" i="13"/>
  <c r="AT399" i="13"/>
  <c r="AP59" i="13"/>
  <c r="AO59" i="13"/>
  <c r="AW320" i="13"/>
  <c r="AX320" i="13" s="1"/>
  <c r="AW124" i="13"/>
  <c r="AX124" i="13" s="1"/>
  <c r="AW234" i="13"/>
  <c r="AX234" i="13" s="1"/>
  <c r="AW140" i="13"/>
  <c r="AX140" i="13" s="1"/>
  <c r="AO86" i="13"/>
  <c r="AO61" i="13"/>
  <c r="AW346" i="13"/>
  <c r="AX346" i="13" s="1"/>
  <c r="AO15" i="13"/>
  <c r="AO312" i="13"/>
  <c r="AO191" i="13"/>
  <c r="AO76" i="13"/>
  <c r="Z395" i="13"/>
  <c r="Z399" i="13"/>
  <c r="AW292" i="13"/>
  <c r="AX292" i="13" s="1"/>
  <c r="AW152" i="13"/>
  <c r="AX152" i="13" s="1"/>
  <c r="AW114" i="13"/>
  <c r="AX114" i="13" s="1"/>
  <c r="AW87" i="13"/>
  <c r="AX87" i="13" s="1"/>
  <c r="AW102" i="13"/>
  <c r="AX102" i="13" s="1"/>
  <c r="AW100" i="13"/>
  <c r="AX100" i="13" s="1"/>
  <c r="AW265" i="13"/>
  <c r="AX265" i="13" s="1"/>
  <c r="AW71" i="13"/>
  <c r="AX71" i="13" s="1"/>
  <c r="AW298" i="13"/>
  <c r="AX298" i="13" s="1"/>
  <c r="AW235" i="13"/>
  <c r="AX235" i="13" s="1"/>
  <c r="AW374" i="13"/>
  <c r="AX374" i="13" s="1"/>
  <c r="AS397" i="13"/>
  <c r="AW197" i="13"/>
  <c r="AX197" i="13" s="1"/>
  <c r="W394" i="13"/>
  <c r="AW37" i="13"/>
  <c r="AX37" i="13" s="1"/>
  <c r="AU166" i="12"/>
  <c r="AV67" i="12"/>
  <c r="AV166" i="12" s="1"/>
  <c r="AS157" i="12"/>
  <c r="AT147" i="12"/>
  <c r="AT166" i="12"/>
  <c r="Z166" i="12"/>
  <c r="AS165" i="12"/>
  <c r="AW74" i="12"/>
  <c r="AX74" i="12" s="1"/>
  <c r="AS154" i="12"/>
  <c r="AW115" i="12"/>
  <c r="AX115" i="12" s="1"/>
  <c r="AS166" i="12"/>
  <c r="AW92" i="12"/>
  <c r="AX92" i="12" s="1"/>
  <c r="X161" i="12"/>
  <c r="W162" i="12"/>
  <c r="AW77" i="12"/>
  <c r="AX77" i="12" s="1"/>
  <c r="AW44" i="12"/>
  <c r="AX44" i="12" s="1"/>
  <c r="AW60" i="12"/>
  <c r="AX60" i="12" s="1"/>
  <c r="AS167" i="12"/>
  <c r="AW91" i="12"/>
  <c r="AX91" i="12" s="1"/>
  <c r="AW45" i="12"/>
  <c r="AX45" i="12" s="1"/>
  <c r="AW48" i="12"/>
  <c r="AX48" i="12" s="1"/>
  <c r="AW46" i="12"/>
  <c r="AX46" i="12" s="1"/>
  <c r="AW55" i="12"/>
  <c r="AX55" i="12" s="1"/>
  <c r="AS160" i="12"/>
  <c r="AT151" i="12"/>
  <c r="AW21" i="12"/>
  <c r="AX21" i="12" s="1"/>
  <c r="W157" i="12"/>
  <c r="J161" i="12"/>
  <c r="AW136" i="12"/>
  <c r="AX136" i="12" s="1"/>
  <c r="Z167" i="12"/>
  <c r="Z154" i="12"/>
  <c r="AW142" i="12"/>
  <c r="AX142" i="12" s="1"/>
  <c r="AW90" i="12"/>
  <c r="AX90" i="12" s="1"/>
  <c r="AO128" i="12"/>
  <c r="AO165" i="12" s="1"/>
  <c r="AP128" i="12"/>
  <c r="AP165" i="12" s="1"/>
  <c r="AP148" i="12"/>
  <c r="AP159" i="12" s="1"/>
  <c r="AO148" i="12"/>
  <c r="AO34" i="12"/>
  <c r="AS162" i="12"/>
  <c r="J165" i="12"/>
  <c r="W166" i="12"/>
  <c r="AW8" i="12"/>
  <c r="AX8" i="12" s="1"/>
  <c r="AW33" i="12"/>
  <c r="AX33" i="12" s="1"/>
  <c r="AW63" i="12"/>
  <c r="AX63" i="12" s="1"/>
  <c r="AO166" i="12"/>
  <c r="AO86" i="12"/>
  <c r="AW15" i="12"/>
  <c r="AX15" i="12" s="1"/>
  <c r="Z158" i="12"/>
  <c r="AW80" i="12"/>
  <c r="AX80" i="12" s="1"/>
  <c r="W165" i="12"/>
  <c r="J154" i="12"/>
  <c r="AW14" i="12"/>
  <c r="AX14" i="12" s="1"/>
  <c r="AW128" i="12"/>
  <c r="AX128" i="12" s="1"/>
  <c r="J160" i="12"/>
  <c r="AW61" i="12"/>
  <c r="AX61" i="12" s="1"/>
  <c r="X165" i="12"/>
  <c r="AT165" i="12"/>
  <c r="AU123" i="12"/>
  <c r="AW38" i="12"/>
  <c r="AX38" i="12" s="1"/>
  <c r="AO162" i="12"/>
  <c r="AW65" i="12"/>
  <c r="AX65" i="12" s="1"/>
  <c r="W158" i="12"/>
  <c r="J164" i="12"/>
  <c r="W161" i="12"/>
  <c r="AW149" i="12"/>
  <c r="AX149" i="12" s="1"/>
  <c r="J159" i="12"/>
  <c r="AW119" i="12"/>
  <c r="AX119" i="12" s="1"/>
  <c r="J167" i="12"/>
  <c r="AO39" i="12"/>
  <c r="AT159" i="12"/>
  <c r="AU111" i="12"/>
  <c r="AW97" i="12"/>
  <c r="AX97" i="12" s="1"/>
  <c r="AW129" i="12"/>
  <c r="AX129" i="12" s="1"/>
  <c r="AT162" i="12"/>
  <c r="AU79" i="12"/>
  <c r="AW76" i="12"/>
  <c r="AX76" i="12" s="1"/>
  <c r="AW31" i="12"/>
  <c r="AX31" i="12" s="1"/>
  <c r="AW87" i="12"/>
  <c r="AX87" i="12" s="1"/>
  <c r="AW127" i="12"/>
  <c r="AX127" i="12" s="1"/>
  <c r="AW32" i="12"/>
  <c r="AX32" i="12" s="1"/>
  <c r="AT167" i="12"/>
  <c r="AU19" i="12"/>
  <c r="X158" i="12"/>
  <c r="AW42" i="12"/>
  <c r="AX42" i="12" s="1"/>
  <c r="AW35" i="12"/>
  <c r="AX35" i="12" s="1"/>
  <c r="AW96" i="12"/>
  <c r="AX96" i="12" s="1"/>
  <c r="Z157" i="12"/>
  <c r="AW104" i="12"/>
  <c r="AX104" i="12" s="1"/>
  <c r="AS164" i="12"/>
  <c r="AT26" i="12"/>
  <c r="AW109" i="12"/>
  <c r="AX109" i="12" s="1"/>
  <c r="Z163" i="12"/>
  <c r="AW43" i="12"/>
  <c r="AX43" i="12" s="1"/>
  <c r="AW105" i="12"/>
  <c r="AX105" i="12" s="1"/>
  <c r="AS159" i="12"/>
  <c r="AW131" i="12"/>
  <c r="AX131" i="12" s="1"/>
  <c r="AO95" i="12"/>
  <c r="AP164" i="12"/>
  <c r="AO158" i="12"/>
  <c r="AW144" i="12"/>
  <c r="AX144" i="12" s="1"/>
  <c r="W167" i="12"/>
  <c r="W154" i="12"/>
  <c r="J157" i="12"/>
  <c r="AO147" i="12"/>
  <c r="AO157" i="12" s="1"/>
  <c r="AP147" i="12"/>
  <c r="AP157" i="12" s="1"/>
  <c r="AO164" i="12"/>
  <c r="AW85" i="12"/>
  <c r="AX85" i="12" s="1"/>
  <c r="AP98" i="12"/>
  <c r="AP167" i="12" s="1"/>
  <c r="AO98" i="12"/>
  <c r="AW40" i="12"/>
  <c r="AX40" i="12" s="1"/>
  <c r="AW117" i="12"/>
  <c r="AX117" i="12" s="1"/>
  <c r="AO144" i="12"/>
  <c r="AP39" i="12"/>
  <c r="AP161" i="12" s="1"/>
  <c r="AW78" i="12"/>
  <c r="AX78" i="12" s="1"/>
  <c r="W163" i="12"/>
  <c r="AW27" i="12"/>
  <c r="AX27" i="12" s="1"/>
  <c r="AW69" i="12"/>
  <c r="AX69" i="12" s="1"/>
  <c r="AW30" i="12"/>
  <c r="AX30" i="12" s="1"/>
  <c r="AW7" i="12"/>
  <c r="AX7" i="12" s="1"/>
  <c r="AW16" i="12"/>
  <c r="AX16" i="12" s="1"/>
  <c r="AW122" i="12"/>
  <c r="AX122" i="12" s="1"/>
  <c r="AP166" i="12"/>
  <c r="AP158" i="12"/>
  <c r="AW29" i="12"/>
  <c r="AX29" i="12" s="1"/>
  <c r="AP160" i="12"/>
  <c r="AO160" i="12"/>
  <c r="AS163" i="12"/>
  <c r="AT51" i="12"/>
  <c r="AW130" i="12"/>
  <c r="AX130" i="12" s="1"/>
  <c r="AS161" i="12"/>
  <c r="AT39" i="12"/>
  <c r="X163" i="12"/>
  <c r="AP162" i="12"/>
  <c r="AW108" i="12"/>
  <c r="AX108" i="12" s="1"/>
  <c r="AW37" i="12"/>
  <c r="AX37" i="12" s="1"/>
  <c r="X167" i="12"/>
  <c r="X154" i="12"/>
  <c r="AW52" i="12"/>
  <c r="AX52" i="12" s="1"/>
  <c r="AO80" i="12"/>
  <c r="AW134" i="12"/>
  <c r="AX134" i="12" s="1"/>
  <c r="AP44" i="12"/>
  <c r="AO44" i="12"/>
  <c r="AS158" i="12"/>
  <c r="AT71" i="12"/>
  <c r="AW145" i="12"/>
  <c r="AX145" i="12" s="1"/>
  <c r="J158" i="12"/>
  <c r="Z619" i="5"/>
  <c r="J374" i="5"/>
  <c r="AP374" i="5" s="1"/>
  <c r="J215" i="5"/>
  <c r="J139" i="5"/>
  <c r="AP139" i="5" s="1"/>
  <c r="Z414" i="5"/>
  <c r="AP606" i="5"/>
  <c r="BG215" i="6"/>
  <c r="BG139" i="6"/>
  <c r="BG619" i="6"/>
  <c r="BG414" i="6"/>
  <c r="BG606" i="6"/>
  <c r="BG374" i="6"/>
  <c r="X139" i="5"/>
  <c r="W414" i="5"/>
  <c r="AP414" i="5"/>
  <c r="AO414" i="5"/>
  <c r="W215" i="5"/>
  <c r="AO606" i="5"/>
  <c r="AP619" i="5"/>
  <c r="W606" i="5"/>
  <c r="W139" i="5"/>
  <c r="W619" i="5"/>
  <c r="AP215" i="5"/>
  <c r="AW139" i="5"/>
  <c r="AX139" i="5" s="1"/>
  <c r="AW619" i="5"/>
  <c r="AX619" i="5" s="1"/>
  <c r="AW606" i="5"/>
  <c r="AX606" i="5" s="1"/>
  <c r="AW414" i="5"/>
  <c r="AX414" i="5" s="1"/>
  <c r="AW215" i="5"/>
  <c r="AX215" i="5" s="1"/>
  <c r="AW374" i="5"/>
  <c r="AX374" i="5" s="1"/>
  <c r="W374" i="5"/>
  <c r="X619" i="5"/>
  <c r="X215" i="5"/>
  <c r="X414" i="5"/>
  <c r="X606" i="5"/>
  <c r="AF249" i="6"/>
  <c r="AG249" i="6"/>
  <c r="AH249" i="6"/>
  <c r="AI249" i="6"/>
  <c r="AJ249" i="6"/>
  <c r="AK249" i="6"/>
  <c r="AL249" i="6"/>
  <c r="AM249" i="6"/>
  <c r="AN249" i="6"/>
  <c r="AO249" i="6"/>
  <c r="AP249" i="6"/>
  <c r="AQ249" i="6"/>
  <c r="AR249" i="6"/>
  <c r="AS249" i="6"/>
  <c r="AT249" i="6"/>
  <c r="AU249" i="6"/>
  <c r="AV249" i="6"/>
  <c r="AW249" i="6"/>
  <c r="AX249" i="6"/>
  <c r="AY249" i="6"/>
  <c r="AZ249" i="6"/>
  <c r="BA249" i="6"/>
  <c r="BB249" i="6"/>
  <c r="BC249" i="6"/>
  <c r="BD249" i="6"/>
  <c r="BE249" i="6"/>
  <c r="BF249" i="6"/>
  <c r="AF575" i="6"/>
  <c r="AG575" i="6"/>
  <c r="AH575" i="6"/>
  <c r="AI575" i="6"/>
  <c r="AJ575" i="6"/>
  <c r="AK575" i="6"/>
  <c r="AL575" i="6"/>
  <c r="AM575" i="6"/>
  <c r="AN575" i="6"/>
  <c r="AO575" i="6"/>
  <c r="AP575" i="6"/>
  <c r="AQ575" i="6"/>
  <c r="AR575" i="6"/>
  <c r="AS575" i="6"/>
  <c r="AT575" i="6"/>
  <c r="AU575" i="6"/>
  <c r="AV575" i="6"/>
  <c r="AW575" i="6"/>
  <c r="AX575" i="6"/>
  <c r="AY575" i="6"/>
  <c r="AZ575" i="6"/>
  <c r="BA575" i="6"/>
  <c r="BB575" i="6"/>
  <c r="BC575" i="6"/>
  <c r="BD575" i="6"/>
  <c r="BE575" i="6"/>
  <c r="BF575" i="6"/>
  <c r="AF59" i="6"/>
  <c r="AG59" i="6"/>
  <c r="AH59" i="6"/>
  <c r="AI59" i="6"/>
  <c r="AJ59" i="6"/>
  <c r="AK59" i="6"/>
  <c r="AL59" i="6"/>
  <c r="AM59" i="6"/>
  <c r="AN59" i="6"/>
  <c r="AO59" i="6"/>
  <c r="AP59" i="6"/>
  <c r="AQ59" i="6"/>
  <c r="AR59" i="6"/>
  <c r="AS59" i="6"/>
  <c r="AT59" i="6"/>
  <c r="AU59" i="6"/>
  <c r="AV59" i="6"/>
  <c r="AW59" i="6"/>
  <c r="AX59" i="6"/>
  <c r="AY59" i="6"/>
  <c r="AZ59" i="6"/>
  <c r="BA59" i="6"/>
  <c r="BB59" i="6"/>
  <c r="BC59" i="6"/>
  <c r="BD59" i="6"/>
  <c r="BE59" i="6"/>
  <c r="BF59" i="6"/>
  <c r="AF12" i="6"/>
  <c r="AG12" i="6"/>
  <c r="AH12" i="6"/>
  <c r="AI12" i="6"/>
  <c r="AJ12" i="6"/>
  <c r="AK12" i="6"/>
  <c r="AL12" i="6"/>
  <c r="AM12" i="6"/>
  <c r="AN12" i="6"/>
  <c r="AO12" i="6"/>
  <c r="AP12" i="6"/>
  <c r="AQ12" i="6"/>
  <c r="AR12" i="6"/>
  <c r="AS12" i="6"/>
  <c r="AT12" i="6"/>
  <c r="AU12" i="6"/>
  <c r="AV12" i="6"/>
  <c r="AW12" i="6"/>
  <c r="AX12" i="6"/>
  <c r="AY12" i="6"/>
  <c r="AZ12" i="6"/>
  <c r="BA12" i="6"/>
  <c r="BB12" i="6"/>
  <c r="BC12" i="6"/>
  <c r="BD12" i="6"/>
  <c r="BE12" i="6"/>
  <c r="BF12" i="6"/>
  <c r="AF71" i="6"/>
  <c r="AG71" i="6"/>
  <c r="AH71" i="6"/>
  <c r="AI71" i="6"/>
  <c r="AJ71" i="6"/>
  <c r="AK71" i="6"/>
  <c r="AL71" i="6"/>
  <c r="AM71" i="6"/>
  <c r="AN71" i="6"/>
  <c r="AO71" i="6"/>
  <c r="AP71" i="6"/>
  <c r="AQ71" i="6"/>
  <c r="AR71" i="6"/>
  <c r="AS71" i="6"/>
  <c r="AT71" i="6"/>
  <c r="AU71" i="6"/>
  <c r="AV71" i="6"/>
  <c r="AW71" i="6"/>
  <c r="AX71" i="6"/>
  <c r="AY71" i="6"/>
  <c r="AZ71" i="6"/>
  <c r="BA71" i="6"/>
  <c r="BB71" i="6"/>
  <c r="BC71" i="6"/>
  <c r="BD71" i="6"/>
  <c r="BE71" i="6"/>
  <c r="BF71" i="6"/>
  <c r="AF180" i="6"/>
  <c r="AG180" i="6"/>
  <c r="AH180" i="6"/>
  <c r="AI180" i="6"/>
  <c r="AJ180" i="6"/>
  <c r="AK180" i="6"/>
  <c r="AL180" i="6"/>
  <c r="AM180" i="6"/>
  <c r="AN180" i="6"/>
  <c r="AO180" i="6"/>
  <c r="AP180" i="6"/>
  <c r="AQ180" i="6"/>
  <c r="AR180" i="6"/>
  <c r="AS180" i="6"/>
  <c r="AT180" i="6"/>
  <c r="AU180" i="6"/>
  <c r="AV180" i="6"/>
  <c r="AW180" i="6"/>
  <c r="AX180" i="6"/>
  <c r="AY180" i="6"/>
  <c r="AZ180" i="6"/>
  <c r="BA180" i="6"/>
  <c r="BB180" i="6"/>
  <c r="BC180" i="6"/>
  <c r="BD180" i="6"/>
  <c r="BE180" i="6"/>
  <c r="BF180" i="6"/>
  <c r="AF122" i="6"/>
  <c r="AG122" i="6"/>
  <c r="AH122" i="6"/>
  <c r="AI122" i="6"/>
  <c r="AJ122" i="6"/>
  <c r="AK122" i="6"/>
  <c r="AL122" i="6"/>
  <c r="AM122" i="6"/>
  <c r="AN122" i="6"/>
  <c r="AO122" i="6"/>
  <c r="AP122" i="6"/>
  <c r="AQ122" i="6"/>
  <c r="AR122" i="6"/>
  <c r="AS122" i="6"/>
  <c r="AT122" i="6"/>
  <c r="AU122" i="6"/>
  <c r="AV122" i="6"/>
  <c r="AW122" i="6"/>
  <c r="AX122" i="6"/>
  <c r="AY122" i="6"/>
  <c r="AZ122" i="6"/>
  <c r="BA122" i="6"/>
  <c r="BB122" i="6"/>
  <c r="BC122" i="6"/>
  <c r="BD122" i="6"/>
  <c r="BE122" i="6"/>
  <c r="BF122" i="6"/>
  <c r="AF246" i="6"/>
  <c r="AG246" i="6"/>
  <c r="AH246" i="6"/>
  <c r="AI246" i="6"/>
  <c r="AJ246" i="6"/>
  <c r="AK246" i="6"/>
  <c r="AL246" i="6"/>
  <c r="AM246" i="6"/>
  <c r="AN246" i="6"/>
  <c r="AO246" i="6"/>
  <c r="AP246" i="6"/>
  <c r="AQ246" i="6"/>
  <c r="AR246" i="6"/>
  <c r="AS246" i="6"/>
  <c r="AT246" i="6"/>
  <c r="AU246" i="6"/>
  <c r="AV246" i="6"/>
  <c r="AW246" i="6"/>
  <c r="AX246" i="6"/>
  <c r="AY246" i="6"/>
  <c r="AZ246" i="6"/>
  <c r="BA246" i="6"/>
  <c r="BB246" i="6"/>
  <c r="BC246" i="6"/>
  <c r="BD246" i="6"/>
  <c r="BE246" i="6"/>
  <c r="BF246" i="6"/>
  <c r="AF281" i="6"/>
  <c r="AG281" i="6"/>
  <c r="AH281" i="6"/>
  <c r="AI281" i="6"/>
  <c r="AJ281" i="6"/>
  <c r="AK281" i="6"/>
  <c r="AL281" i="6"/>
  <c r="AM281" i="6"/>
  <c r="AN281" i="6"/>
  <c r="AO281" i="6"/>
  <c r="AP281" i="6"/>
  <c r="AQ281" i="6"/>
  <c r="AR281" i="6"/>
  <c r="AS281" i="6"/>
  <c r="AT281" i="6"/>
  <c r="AU281" i="6"/>
  <c r="AV281" i="6"/>
  <c r="AW281" i="6"/>
  <c r="AX281" i="6"/>
  <c r="AY281" i="6"/>
  <c r="AZ281" i="6"/>
  <c r="BA281" i="6"/>
  <c r="BB281" i="6"/>
  <c r="BC281" i="6"/>
  <c r="BD281" i="6"/>
  <c r="BE281" i="6"/>
  <c r="BF281" i="6"/>
  <c r="AF434" i="6"/>
  <c r="AG434" i="6"/>
  <c r="AH434" i="6"/>
  <c r="AI434" i="6"/>
  <c r="AJ434" i="6"/>
  <c r="AK434" i="6"/>
  <c r="AL434" i="6"/>
  <c r="AM434" i="6"/>
  <c r="AN434" i="6"/>
  <c r="AO434" i="6"/>
  <c r="AP434" i="6"/>
  <c r="AQ434" i="6"/>
  <c r="AR434" i="6"/>
  <c r="AS434" i="6"/>
  <c r="AT434" i="6"/>
  <c r="AU434" i="6"/>
  <c r="AV434" i="6"/>
  <c r="AW434" i="6"/>
  <c r="AX434" i="6"/>
  <c r="AY434" i="6"/>
  <c r="AZ434" i="6"/>
  <c r="BA434" i="6"/>
  <c r="BB434" i="6"/>
  <c r="BC434" i="6"/>
  <c r="BD434" i="6"/>
  <c r="BE434" i="6"/>
  <c r="BF434" i="6"/>
  <c r="AF533" i="6"/>
  <c r="AG533" i="6"/>
  <c r="AH533" i="6"/>
  <c r="AI533" i="6"/>
  <c r="AJ533" i="6"/>
  <c r="AK533" i="6"/>
  <c r="AL533" i="6"/>
  <c r="AM533" i="6"/>
  <c r="AN533" i="6"/>
  <c r="AO533" i="6"/>
  <c r="AP533" i="6"/>
  <c r="AQ533" i="6"/>
  <c r="AR533" i="6"/>
  <c r="AS533" i="6"/>
  <c r="AT533" i="6"/>
  <c r="AU533" i="6"/>
  <c r="AV533" i="6"/>
  <c r="AW533" i="6"/>
  <c r="AX533" i="6"/>
  <c r="AY533" i="6"/>
  <c r="AZ533" i="6"/>
  <c r="BA533" i="6"/>
  <c r="BB533" i="6"/>
  <c r="BC533" i="6"/>
  <c r="BD533" i="6"/>
  <c r="BE533" i="6"/>
  <c r="BF533" i="6"/>
  <c r="AF365" i="6"/>
  <c r="AG365" i="6"/>
  <c r="AH365" i="6"/>
  <c r="AI365" i="6"/>
  <c r="AJ365" i="6"/>
  <c r="AK365" i="6"/>
  <c r="AL365" i="6"/>
  <c r="AM365" i="6"/>
  <c r="AN365" i="6"/>
  <c r="AO365" i="6"/>
  <c r="AP365" i="6"/>
  <c r="AQ365" i="6"/>
  <c r="AR365" i="6"/>
  <c r="AS365" i="6"/>
  <c r="AT365" i="6"/>
  <c r="AU365" i="6"/>
  <c r="AV365" i="6"/>
  <c r="AW365" i="6"/>
  <c r="AX365" i="6"/>
  <c r="AY365" i="6"/>
  <c r="AZ365" i="6"/>
  <c r="BA365" i="6"/>
  <c r="BB365" i="6"/>
  <c r="BC365" i="6"/>
  <c r="BD365" i="6"/>
  <c r="BE365" i="6"/>
  <c r="BF365" i="6"/>
  <c r="AF223" i="6"/>
  <c r="AG223" i="6"/>
  <c r="AH223" i="6"/>
  <c r="AI223" i="6"/>
  <c r="AJ223" i="6"/>
  <c r="AK223" i="6"/>
  <c r="AL223" i="6"/>
  <c r="AM223" i="6"/>
  <c r="AN223" i="6"/>
  <c r="AO223" i="6"/>
  <c r="AP223" i="6"/>
  <c r="AQ223" i="6"/>
  <c r="AR223" i="6"/>
  <c r="AS223" i="6"/>
  <c r="AT223" i="6"/>
  <c r="AU223" i="6"/>
  <c r="AV223" i="6"/>
  <c r="AW223" i="6"/>
  <c r="AX223" i="6"/>
  <c r="AY223" i="6"/>
  <c r="AZ223" i="6"/>
  <c r="BA223" i="6"/>
  <c r="BB223" i="6"/>
  <c r="BC223" i="6"/>
  <c r="BD223" i="6"/>
  <c r="BE223" i="6"/>
  <c r="BF223" i="6"/>
  <c r="BF223" i="5"/>
  <c r="BF365" i="5"/>
  <c r="BF533" i="5"/>
  <c r="BF434" i="5"/>
  <c r="BF281" i="5"/>
  <c r="BF246" i="5"/>
  <c r="BF122" i="5"/>
  <c r="BF180" i="5"/>
  <c r="BF71" i="5"/>
  <c r="BF12" i="5"/>
  <c r="BF59" i="5"/>
  <c r="BF575" i="5"/>
  <c r="BF249" i="5"/>
  <c r="AQ249" i="5"/>
  <c r="AR249" i="5"/>
  <c r="AS249" i="5" s="1"/>
  <c r="AT249" i="5" s="1"/>
  <c r="AU249" i="5" s="1"/>
  <c r="AV249" i="5" s="1"/>
  <c r="AQ575" i="5"/>
  <c r="AR575" i="5"/>
  <c r="AS575" i="5" s="1"/>
  <c r="AT575" i="5" s="1"/>
  <c r="AU575" i="5" s="1"/>
  <c r="AV575" i="5" s="1"/>
  <c r="AQ59" i="5"/>
  <c r="AR59" i="5"/>
  <c r="AS59" i="5" s="1"/>
  <c r="AT59" i="5" s="1"/>
  <c r="AU59" i="5" s="1"/>
  <c r="AV59" i="5" s="1"/>
  <c r="AQ12" i="5"/>
  <c r="AR12" i="5"/>
  <c r="AS12" i="5" s="1"/>
  <c r="AT12" i="5" s="1"/>
  <c r="AU12" i="5" s="1"/>
  <c r="AV12" i="5" s="1"/>
  <c r="AQ71" i="5"/>
  <c r="AR71" i="5"/>
  <c r="AS71" i="5" s="1"/>
  <c r="AT71" i="5" s="1"/>
  <c r="AU71" i="5" s="1"/>
  <c r="AV71" i="5" s="1"/>
  <c r="AQ180" i="5"/>
  <c r="AR180" i="5"/>
  <c r="AS180" i="5" s="1"/>
  <c r="AT180" i="5" s="1"/>
  <c r="AU180" i="5" s="1"/>
  <c r="AV180" i="5" s="1"/>
  <c r="AQ122" i="5"/>
  <c r="AR122" i="5"/>
  <c r="AS122" i="5" s="1"/>
  <c r="AT122" i="5" s="1"/>
  <c r="AU122" i="5" s="1"/>
  <c r="AV122" i="5" s="1"/>
  <c r="AQ246" i="5"/>
  <c r="AR246" i="5"/>
  <c r="AQ281" i="5"/>
  <c r="AR281" i="5"/>
  <c r="AS281" i="5" s="1"/>
  <c r="AT281" i="5" s="1"/>
  <c r="AU281" i="5" s="1"/>
  <c r="AV281" i="5" s="1"/>
  <c r="AQ434" i="5"/>
  <c r="AR434" i="5"/>
  <c r="AS434" i="5" s="1"/>
  <c r="AT434" i="5" s="1"/>
  <c r="AU434" i="5" s="1"/>
  <c r="AV434" i="5" s="1"/>
  <c r="AQ533" i="5"/>
  <c r="AR533" i="5"/>
  <c r="AS533" i="5" s="1"/>
  <c r="AT533" i="5" s="1"/>
  <c r="AU533" i="5" s="1"/>
  <c r="AV533" i="5" s="1"/>
  <c r="AQ365" i="5"/>
  <c r="AR365" i="5"/>
  <c r="AQ223" i="5"/>
  <c r="AR223" i="5"/>
  <c r="AS223" i="5" s="1"/>
  <c r="AT223" i="5" s="1"/>
  <c r="AU223" i="5" s="1"/>
  <c r="AV223" i="5" s="1"/>
  <c r="AA249" i="5"/>
  <c r="AA575" i="5"/>
  <c r="AA59" i="5"/>
  <c r="AA12" i="5"/>
  <c r="AA71" i="5"/>
  <c r="AA180" i="5"/>
  <c r="AA122" i="5"/>
  <c r="AA246" i="5"/>
  <c r="AA281" i="5"/>
  <c r="AA434" i="5"/>
  <c r="AA533" i="5"/>
  <c r="AA365" i="5"/>
  <c r="AA223" i="5"/>
  <c r="R249" i="5"/>
  <c r="S249" i="5"/>
  <c r="T249" i="5"/>
  <c r="U249" i="5"/>
  <c r="V249" i="5"/>
  <c r="R575" i="5"/>
  <c r="S575" i="5"/>
  <c r="T575" i="5"/>
  <c r="U575" i="5"/>
  <c r="V575" i="5"/>
  <c r="R59" i="5"/>
  <c r="S59" i="5"/>
  <c r="T59" i="5"/>
  <c r="U59" i="5"/>
  <c r="X59" i="5" s="1"/>
  <c r="V59" i="5"/>
  <c r="R12" i="5"/>
  <c r="S12" i="5"/>
  <c r="T12" i="5"/>
  <c r="U12" i="5"/>
  <c r="AP12" i="5" s="1"/>
  <c r="V12" i="5"/>
  <c r="R71" i="5"/>
  <c r="S71" i="5"/>
  <c r="T71" i="5"/>
  <c r="U71" i="5"/>
  <c r="V71" i="5"/>
  <c r="R180" i="5"/>
  <c r="S180" i="5"/>
  <c r="T180" i="5"/>
  <c r="U180" i="5"/>
  <c r="AO180" i="5" s="1"/>
  <c r="V180" i="5"/>
  <c r="R122" i="5"/>
  <c r="S122" i="5"/>
  <c r="T122" i="5"/>
  <c r="U122" i="5"/>
  <c r="V122" i="5"/>
  <c r="R246" i="5"/>
  <c r="S246" i="5"/>
  <c r="T246" i="5"/>
  <c r="U246" i="5"/>
  <c r="V246" i="5"/>
  <c r="R281" i="5"/>
  <c r="S281" i="5"/>
  <c r="T281" i="5"/>
  <c r="U281" i="5"/>
  <c r="V281" i="5"/>
  <c r="R434" i="5"/>
  <c r="S434" i="5"/>
  <c r="T434" i="5"/>
  <c r="U434" i="5"/>
  <c r="AO434" i="5" s="1"/>
  <c r="V434" i="5"/>
  <c r="R533" i="5"/>
  <c r="S533" i="5"/>
  <c r="T533" i="5"/>
  <c r="U533" i="5"/>
  <c r="X533" i="5" s="1"/>
  <c r="V533" i="5"/>
  <c r="R365" i="5"/>
  <c r="S365" i="5"/>
  <c r="T365" i="5"/>
  <c r="U365" i="5"/>
  <c r="X365" i="5" s="1"/>
  <c r="V365" i="5"/>
  <c r="R223" i="5"/>
  <c r="S223" i="5"/>
  <c r="T223" i="5"/>
  <c r="U223" i="5"/>
  <c r="X223" i="5" s="1"/>
  <c r="V223" i="5"/>
  <c r="M249" i="5"/>
  <c r="J249" i="5" s="1"/>
  <c r="M575" i="5"/>
  <c r="J575" i="5" s="1"/>
  <c r="M59" i="5"/>
  <c r="J59" i="5" s="1"/>
  <c r="M12" i="5"/>
  <c r="J12" i="5" s="1"/>
  <c r="M71" i="5"/>
  <c r="J71" i="5" s="1"/>
  <c r="M180" i="5"/>
  <c r="J180" i="5" s="1"/>
  <c r="M122" i="5"/>
  <c r="J122" i="5" s="1"/>
  <c r="M246" i="5"/>
  <c r="J246" i="5" s="1"/>
  <c r="M281" i="5"/>
  <c r="J281" i="5" s="1"/>
  <c r="M434" i="5"/>
  <c r="J434" i="5" s="1"/>
  <c r="M533" i="5"/>
  <c r="J533" i="5" s="1"/>
  <c r="M365" i="5"/>
  <c r="J365" i="5" s="1"/>
  <c r="M223" i="5"/>
  <c r="J223" i="5" s="1"/>
  <c r="AF43" i="6"/>
  <c r="AG43" i="6"/>
  <c r="AH43" i="6"/>
  <c r="AI43" i="6"/>
  <c r="AJ43" i="6"/>
  <c r="AK43" i="6"/>
  <c r="AL43" i="6"/>
  <c r="AM43" i="6"/>
  <c r="AN43" i="6"/>
  <c r="AO43" i="6"/>
  <c r="AP43" i="6"/>
  <c r="AQ43" i="6"/>
  <c r="AR43" i="6"/>
  <c r="AS43" i="6"/>
  <c r="AT43" i="6"/>
  <c r="AU43" i="6"/>
  <c r="AV43" i="6"/>
  <c r="AW43" i="6"/>
  <c r="AX43" i="6"/>
  <c r="AY43" i="6"/>
  <c r="AZ43" i="6"/>
  <c r="BA43" i="6"/>
  <c r="BB43" i="6"/>
  <c r="BC43" i="6"/>
  <c r="BD43" i="6"/>
  <c r="BE43" i="6"/>
  <c r="BF43" i="6"/>
  <c r="AF285" i="6"/>
  <c r="AG285" i="6"/>
  <c r="AH285" i="6"/>
  <c r="AI285" i="6"/>
  <c r="AJ285" i="6"/>
  <c r="AK285" i="6"/>
  <c r="AL285" i="6"/>
  <c r="AM285" i="6"/>
  <c r="AN285" i="6"/>
  <c r="AO285" i="6"/>
  <c r="AP285" i="6"/>
  <c r="AQ285" i="6"/>
  <c r="AR285" i="6"/>
  <c r="AS285" i="6"/>
  <c r="AT285" i="6"/>
  <c r="AU285" i="6"/>
  <c r="AV285" i="6"/>
  <c r="AW285" i="6"/>
  <c r="AX285" i="6"/>
  <c r="AY285" i="6"/>
  <c r="AZ285" i="6"/>
  <c r="BA285" i="6"/>
  <c r="BB285" i="6"/>
  <c r="BC285" i="6"/>
  <c r="BD285" i="6"/>
  <c r="BE285" i="6"/>
  <c r="BF285" i="6"/>
  <c r="AF473" i="6"/>
  <c r="AG473" i="6"/>
  <c r="AH473" i="6"/>
  <c r="AI473" i="6"/>
  <c r="AJ473" i="6"/>
  <c r="AK473" i="6"/>
  <c r="AL473" i="6"/>
  <c r="AM473" i="6"/>
  <c r="AN473" i="6"/>
  <c r="AO473" i="6"/>
  <c r="AP473" i="6"/>
  <c r="AQ473" i="6"/>
  <c r="AR473" i="6"/>
  <c r="AS473" i="6"/>
  <c r="AT473" i="6"/>
  <c r="AU473" i="6"/>
  <c r="AV473" i="6"/>
  <c r="AW473" i="6"/>
  <c r="AX473" i="6"/>
  <c r="AY473" i="6"/>
  <c r="AZ473" i="6"/>
  <c r="BA473" i="6"/>
  <c r="BB473" i="6"/>
  <c r="BC473" i="6"/>
  <c r="BD473" i="6"/>
  <c r="BE473" i="6"/>
  <c r="BF473" i="6"/>
  <c r="AF120" i="6"/>
  <c r="AG120" i="6"/>
  <c r="AH120" i="6"/>
  <c r="AI120" i="6"/>
  <c r="AJ120" i="6"/>
  <c r="AK120" i="6"/>
  <c r="AL120" i="6"/>
  <c r="AM120" i="6"/>
  <c r="AN120" i="6"/>
  <c r="AO120" i="6"/>
  <c r="AP120" i="6"/>
  <c r="AQ120" i="6"/>
  <c r="AR120" i="6"/>
  <c r="AS120" i="6"/>
  <c r="AT120" i="6"/>
  <c r="AU120" i="6"/>
  <c r="AV120" i="6"/>
  <c r="AW120" i="6"/>
  <c r="AX120" i="6"/>
  <c r="AY120" i="6"/>
  <c r="AZ120" i="6"/>
  <c r="BA120" i="6"/>
  <c r="BB120" i="6"/>
  <c r="BC120" i="6"/>
  <c r="BD120" i="6"/>
  <c r="BE120" i="6"/>
  <c r="BF120" i="6"/>
  <c r="AF194" i="6"/>
  <c r="AG194" i="6"/>
  <c r="AH194" i="6"/>
  <c r="AI194" i="6"/>
  <c r="AJ194" i="6"/>
  <c r="AK194" i="6"/>
  <c r="AL194" i="6"/>
  <c r="AM194" i="6"/>
  <c r="AN194" i="6"/>
  <c r="AO194" i="6"/>
  <c r="AP194" i="6"/>
  <c r="AQ194" i="6"/>
  <c r="AR194" i="6"/>
  <c r="AS194" i="6"/>
  <c r="AT194" i="6"/>
  <c r="AU194" i="6"/>
  <c r="AV194" i="6"/>
  <c r="AW194" i="6"/>
  <c r="AX194" i="6"/>
  <c r="AY194" i="6"/>
  <c r="AZ194" i="6"/>
  <c r="BA194" i="6"/>
  <c r="BB194" i="6"/>
  <c r="BC194" i="6"/>
  <c r="BD194" i="6"/>
  <c r="BE194" i="6"/>
  <c r="BF194" i="6"/>
  <c r="AF350" i="6"/>
  <c r="AG350" i="6"/>
  <c r="AH350" i="6"/>
  <c r="AI350" i="6"/>
  <c r="AJ350" i="6"/>
  <c r="AK350" i="6"/>
  <c r="AL350" i="6"/>
  <c r="AM350" i="6"/>
  <c r="AN350" i="6"/>
  <c r="AO350" i="6"/>
  <c r="AP350" i="6"/>
  <c r="AQ350" i="6"/>
  <c r="AR350" i="6"/>
  <c r="AS350" i="6"/>
  <c r="AT350" i="6"/>
  <c r="AU350" i="6"/>
  <c r="AV350" i="6"/>
  <c r="AW350" i="6"/>
  <c r="AX350" i="6"/>
  <c r="AY350" i="6"/>
  <c r="AZ350" i="6"/>
  <c r="BA350" i="6"/>
  <c r="BB350" i="6"/>
  <c r="BC350" i="6"/>
  <c r="BD350" i="6"/>
  <c r="BE350" i="6"/>
  <c r="BF350" i="6"/>
  <c r="AF488" i="6"/>
  <c r="AG488" i="6"/>
  <c r="AH488" i="6"/>
  <c r="AI488" i="6"/>
  <c r="AJ488" i="6"/>
  <c r="AK488" i="6"/>
  <c r="AL488" i="6"/>
  <c r="AM488" i="6"/>
  <c r="AN488" i="6"/>
  <c r="AO488" i="6"/>
  <c r="AP488" i="6"/>
  <c r="AQ488" i="6"/>
  <c r="AR488" i="6"/>
  <c r="AS488" i="6"/>
  <c r="AT488" i="6"/>
  <c r="AU488" i="6"/>
  <c r="AV488" i="6"/>
  <c r="AW488" i="6"/>
  <c r="AX488" i="6"/>
  <c r="AY488" i="6"/>
  <c r="AZ488" i="6"/>
  <c r="BA488" i="6"/>
  <c r="BB488" i="6"/>
  <c r="BC488" i="6"/>
  <c r="BD488" i="6"/>
  <c r="BE488" i="6"/>
  <c r="BF488" i="6"/>
  <c r="AF538" i="6"/>
  <c r="AG538" i="6"/>
  <c r="AH538" i="6"/>
  <c r="AI538" i="6"/>
  <c r="AJ538" i="6"/>
  <c r="AK538" i="6"/>
  <c r="AL538" i="6"/>
  <c r="AM538" i="6"/>
  <c r="AN538" i="6"/>
  <c r="AO538" i="6"/>
  <c r="AP538" i="6"/>
  <c r="AQ538" i="6"/>
  <c r="AR538" i="6"/>
  <c r="AS538" i="6"/>
  <c r="AT538" i="6"/>
  <c r="AU538" i="6"/>
  <c r="AV538" i="6"/>
  <c r="AW538" i="6"/>
  <c r="AX538" i="6"/>
  <c r="AY538" i="6"/>
  <c r="AZ538" i="6"/>
  <c r="BA538" i="6"/>
  <c r="BB538" i="6"/>
  <c r="BC538" i="6"/>
  <c r="BD538" i="6"/>
  <c r="BE538" i="6"/>
  <c r="BF538" i="6"/>
  <c r="AF572" i="6"/>
  <c r="AG572" i="6"/>
  <c r="AH572" i="6"/>
  <c r="AI572" i="6"/>
  <c r="AJ572" i="6"/>
  <c r="AK572" i="6"/>
  <c r="AL572" i="6"/>
  <c r="AM572" i="6"/>
  <c r="AN572" i="6"/>
  <c r="AO572" i="6"/>
  <c r="AP572" i="6"/>
  <c r="AQ572" i="6"/>
  <c r="AR572" i="6"/>
  <c r="AS572" i="6"/>
  <c r="AT572" i="6"/>
  <c r="AU572" i="6"/>
  <c r="AV572" i="6"/>
  <c r="AW572" i="6"/>
  <c r="AX572" i="6"/>
  <c r="AY572" i="6"/>
  <c r="AZ572" i="6"/>
  <c r="BA572" i="6"/>
  <c r="BB572" i="6"/>
  <c r="BC572" i="6"/>
  <c r="BD572" i="6"/>
  <c r="BE572" i="6"/>
  <c r="BF572" i="6"/>
  <c r="AF580" i="6"/>
  <c r="AG580" i="6"/>
  <c r="AH580" i="6"/>
  <c r="AI580" i="6"/>
  <c r="AJ580" i="6"/>
  <c r="AK580" i="6"/>
  <c r="AL580" i="6"/>
  <c r="AM580" i="6"/>
  <c r="AN580" i="6"/>
  <c r="AO580" i="6"/>
  <c r="AP580" i="6"/>
  <c r="AQ580" i="6"/>
  <c r="AR580" i="6"/>
  <c r="AS580" i="6"/>
  <c r="AT580" i="6"/>
  <c r="AU580" i="6"/>
  <c r="AV580" i="6"/>
  <c r="AW580" i="6"/>
  <c r="AX580" i="6"/>
  <c r="AY580" i="6"/>
  <c r="AZ580" i="6"/>
  <c r="BA580" i="6"/>
  <c r="BB580" i="6"/>
  <c r="BC580" i="6"/>
  <c r="BD580" i="6"/>
  <c r="BE580" i="6"/>
  <c r="BF580" i="6"/>
  <c r="AF602" i="6"/>
  <c r="AG602" i="6"/>
  <c r="AH602" i="6"/>
  <c r="AI602" i="6"/>
  <c r="AJ602" i="6"/>
  <c r="AK602" i="6"/>
  <c r="AL602" i="6"/>
  <c r="AM602" i="6"/>
  <c r="AN602" i="6"/>
  <c r="AO602" i="6"/>
  <c r="AP602" i="6"/>
  <c r="AQ602" i="6"/>
  <c r="AR602" i="6"/>
  <c r="AS602" i="6"/>
  <c r="AT602" i="6"/>
  <c r="AU602" i="6"/>
  <c r="AV602" i="6"/>
  <c r="AW602" i="6"/>
  <c r="AX602" i="6"/>
  <c r="AY602" i="6"/>
  <c r="AZ602" i="6"/>
  <c r="BA602" i="6"/>
  <c r="BB602" i="6"/>
  <c r="BC602" i="6"/>
  <c r="BD602" i="6"/>
  <c r="BE602" i="6"/>
  <c r="BF602" i="6"/>
  <c r="AF491" i="6"/>
  <c r="AG491" i="6"/>
  <c r="AH491" i="6"/>
  <c r="AI491" i="6"/>
  <c r="AJ491" i="6"/>
  <c r="AK491" i="6"/>
  <c r="AL491" i="6"/>
  <c r="AM491" i="6"/>
  <c r="AN491" i="6"/>
  <c r="AO491" i="6"/>
  <c r="AP491" i="6"/>
  <c r="AQ491" i="6"/>
  <c r="AR491" i="6"/>
  <c r="AS491" i="6"/>
  <c r="AT491" i="6"/>
  <c r="AU491" i="6"/>
  <c r="AV491" i="6"/>
  <c r="AW491" i="6"/>
  <c r="AX491" i="6"/>
  <c r="AY491" i="6"/>
  <c r="AZ491" i="6"/>
  <c r="BA491" i="6"/>
  <c r="BB491" i="6"/>
  <c r="BC491" i="6"/>
  <c r="BD491" i="6"/>
  <c r="BE491" i="6"/>
  <c r="BF491" i="6"/>
  <c r="BF491" i="5"/>
  <c r="BF602" i="5"/>
  <c r="BF580" i="5"/>
  <c r="BF572" i="5"/>
  <c r="BF538" i="5"/>
  <c r="BF488" i="5"/>
  <c r="BF350" i="5"/>
  <c r="BF194" i="5"/>
  <c r="BF120" i="5"/>
  <c r="BF473" i="5"/>
  <c r="BF285" i="5"/>
  <c r="BF43" i="5"/>
  <c r="AQ43" i="5"/>
  <c r="AR43" i="5"/>
  <c r="AS43" i="5" s="1"/>
  <c r="AT43" i="5" s="1"/>
  <c r="AU43" i="5" s="1"/>
  <c r="AV43" i="5" s="1"/>
  <c r="AQ285" i="5"/>
  <c r="AR285" i="5"/>
  <c r="AS285" i="5" s="1"/>
  <c r="AT285" i="5" s="1"/>
  <c r="AU285" i="5" s="1"/>
  <c r="AV285" i="5" s="1"/>
  <c r="AQ473" i="5"/>
  <c r="AR473" i="5"/>
  <c r="AS473" i="5" s="1"/>
  <c r="AT473" i="5" s="1"/>
  <c r="AU473" i="5" s="1"/>
  <c r="AV473" i="5" s="1"/>
  <c r="AQ120" i="5"/>
  <c r="AR120" i="5"/>
  <c r="AS120" i="5" s="1"/>
  <c r="AT120" i="5" s="1"/>
  <c r="AU120" i="5" s="1"/>
  <c r="AV120" i="5" s="1"/>
  <c r="AQ194" i="5"/>
  <c r="AR194" i="5"/>
  <c r="AS194" i="5" s="1"/>
  <c r="AT194" i="5" s="1"/>
  <c r="AU194" i="5" s="1"/>
  <c r="AV194" i="5" s="1"/>
  <c r="AQ350" i="5"/>
  <c r="AR350" i="5"/>
  <c r="AS350" i="5" s="1"/>
  <c r="AT350" i="5" s="1"/>
  <c r="AU350" i="5" s="1"/>
  <c r="AV350" i="5" s="1"/>
  <c r="AQ488" i="5"/>
  <c r="AR488" i="5"/>
  <c r="AS488" i="5" s="1"/>
  <c r="AT488" i="5" s="1"/>
  <c r="AU488" i="5" s="1"/>
  <c r="AV488" i="5" s="1"/>
  <c r="AQ538" i="5"/>
  <c r="AR538" i="5"/>
  <c r="AS538" i="5" s="1"/>
  <c r="AT538" i="5" s="1"/>
  <c r="AU538" i="5" s="1"/>
  <c r="AV538" i="5" s="1"/>
  <c r="AQ572" i="5"/>
  <c r="AR572" i="5"/>
  <c r="AS572" i="5" s="1"/>
  <c r="AT572" i="5" s="1"/>
  <c r="AU572" i="5" s="1"/>
  <c r="AV572" i="5" s="1"/>
  <c r="AQ580" i="5"/>
  <c r="AR580" i="5"/>
  <c r="AS580" i="5" s="1"/>
  <c r="AT580" i="5" s="1"/>
  <c r="AU580" i="5" s="1"/>
  <c r="AV580" i="5" s="1"/>
  <c r="AQ602" i="5"/>
  <c r="AR602" i="5"/>
  <c r="AS602" i="5" s="1"/>
  <c r="AT602" i="5" s="1"/>
  <c r="AU602" i="5" s="1"/>
  <c r="AV602" i="5" s="1"/>
  <c r="AQ491" i="5"/>
  <c r="AR491" i="5"/>
  <c r="AS491" i="5" s="1"/>
  <c r="AT491" i="5" s="1"/>
  <c r="AU491" i="5" s="1"/>
  <c r="AV491" i="5" s="1"/>
  <c r="AA43" i="5"/>
  <c r="AA285" i="5"/>
  <c r="AA473" i="5"/>
  <c r="AA120" i="5"/>
  <c r="AA194" i="5"/>
  <c r="Z350" i="5"/>
  <c r="AA350" i="5"/>
  <c r="AA488" i="5"/>
  <c r="AA538" i="5"/>
  <c r="AA572" i="5"/>
  <c r="AA580" i="5"/>
  <c r="Z602" i="5"/>
  <c r="AA602" i="5"/>
  <c r="AA491" i="5"/>
  <c r="R43" i="5"/>
  <c r="S43" i="5"/>
  <c r="T43" i="5"/>
  <c r="U43" i="5"/>
  <c r="V43" i="5"/>
  <c r="R285" i="5"/>
  <c r="S285" i="5"/>
  <c r="T285" i="5"/>
  <c r="U285" i="5"/>
  <c r="X285" i="5" s="1"/>
  <c r="V285" i="5"/>
  <c r="R473" i="5"/>
  <c r="S473" i="5"/>
  <c r="T473" i="5"/>
  <c r="U473" i="5"/>
  <c r="X473" i="5" s="1"/>
  <c r="V473" i="5"/>
  <c r="R120" i="5"/>
  <c r="S120" i="5"/>
  <c r="T120" i="5"/>
  <c r="U120" i="5"/>
  <c r="AO120" i="5" s="1"/>
  <c r="V120" i="5"/>
  <c r="R194" i="5"/>
  <c r="S194" i="5"/>
  <c r="T194" i="5"/>
  <c r="U194" i="5"/>
  <c r="X194" i="5" s="1"/>
  <c r="V194" i="5"/>
  <c r="R350" i="5"/>
  <c r="S350" i="5"/>
  <c r="T350" i="5"/>
  <c r="U350" i="5"/>
  <c r="AP350" i="5" s="1"/>
  <c r="V350" i="5"/>
  <c r="R488" i="5"/>
  <c r="S488" i="5"/>
  <c r="T488" i="5"/>
  <c r="U488" i="5"/>
  <c r="AO488" i="5" s="1"/>
  <c r="V488" i="5"/>
  <c r="R538" i="5"/>
  <c r="S538" i="5"/>
  <c r="T538" i="5"/>
  <c r="U538" i="5"/>
  <c r="V538" i="5"/>
  <c r="R572" i="5"/>
  <c r="S572" i="5"/>
  <c r="T572" i="5"/>
  <c r="U572" i="5"/>
  <c r="X572" i="5" s="1"/>
  <c r="V572" i="5"/>
  <c r="R580" i="5"/>
  <c r="S580" i="5"/>
  <c r="T580" i="5"/>
  <c r="U580" i="5"/>
  <c r="X580" i="5" s="1"/>
  <c r="V580" i="5"/>
  <c r="R602" i="5"/>
  <c r="S602" i="5"/>
  <c r="T602" i="5"/>
  <c r="U602" i="5"/>
  <c r="X602" i="5" s="1"/>
  <c r="V602" i="5"/>
  <c r="R491" i="5"/>
  <c r="S491" i="5"/>
  <c r="T491" i="5"/>
  <c r="U491" i="5"/>
  <c r="V491" i="5"/>
  <c r="M43" i="5"/>
  <c r="J43" i="5" s="1"/>
  <c r="M285" i="5"/>
  <c r="J285" i="5" s="1"/>
  <c r="M473" i="5"/>
  <c r="J473" i="5" s="1"/>
  <c r="M120" i="5"/>
  <c r="J120" i="5" s="1"/>
  <c r="M194" i="5"/>
  <c r="Z194" i="5" s="1"/>
  <c r="M350" i="5"/>
  <c r="J350" i="5" s="1"/>
  <c r="M488" i="5"/>
  <c r="Z488" i="5" s="1"/>
  <c r="M538" i="5"/>
  <c r="J538" i="5" s="1"/>
  <c r="M572" i="5"/>
  <c r="J572" i="5" s="1"/>
  <c r="M580" i="5"/>
  <c r="J580" i="5" s="1"/>
  <c r="M602" i="5"/>
  <c r="J602" i="5" s="1"/>
  <c r="M491" i="5"/>
  <c r="J491" i="5" s="1"/>
  <c r="AP201" i="14" l="1"/>
  <c r="AO206" i="14"/>
  <c r="AP206" i="14"/>
  <c r="AO374" i="5"/>
  <c r="AP198" i="14"/>
  <c r="AO199" i="14"/>
  <c r="AO198" i="14"/>
  <c r="AP199" i="14"/>
  <c r="AO201" i="14"/>
  <c r="AP203" i="14"/>
  <c r="AO194" i="14"/>
  <c r="AO203" i="14"/>
  <c r="AP200" i="14"/>
  <c r="AO391" i="13"/>
  <c r="AP387" i="13"/>
  <c r="AP398" i="13"/>
  <c r="AP397" i="13"/>
  <c r="AP399" i="13"/>
  <c r="AO398" i="13"/>
  <c r="AO394" i="13"/>
  <c r="AO399" i="13"/>
  <c r="AO400" i="13"/>
  <c r="AP395" i="13"/>
  <c r="AO396" i="13"/>
  <c r="AP400" i="13"/>
  <c r="AO392" i="13"/>
  <c r="AP396" i="13"/>
  <c r="AO397" i="13"/>
  <c r="AO163" i="12"/>
  <c r="AP163" i="12"/>
  <c r="AO159" i="12"/>
  <c r="AT154" i="12"/>
  <c r="AO167" i="12"/>
  <c r="AW67" i="12"/>
  <c r="AX67" i="12" s="1"/>
  <c r="AX166" i="12" s="1"/>
  <c r="AT201" i="14"/>
  <c r="AU199" i="14"/>
  <c r="AV199" i="14"/>
  <c r="AT206" i="14"/>
  <c r="AU203" i="14"/>
  <c r="AT198" i="14"/>
  <c r="AU207" i="14"/>
  <c r="AU200" i="14"/>
  <c r="AV200" i="14"/>
  <c r="AV202" i="14"/>
  <c r="AT194" i="14"/>
  <c r="AT197" i="14"/>
  <c r="AP194" i="14"/>
  <c r="AO200" i="14"/>
  <c r="AT205" i="14"/>
  <c r="AW8" i="14"/>
  <c r="AT396" i="13"/>
  <c r="AT391" i="13"/>
  <c r="AT394" i="13"/>
  <c r="AU390" i="13"/>
  <c r="AV390" i="13"/>
  <c r="AT393" i="13"/>
  <c r="AP394" i="13"/>
  <c r="AT395" i="13"/>
  <c r="AU400" i="13"/>
  <c r="AU13" i="13"/>
  <c r="AT392" i="13"/>
  <c r="AO395" i="13"/>
  <c r="AO387" i="13"/>
  <c r="AW399" i="13"/>
  <c r="AX399" i="13"/>
  <c r="AT397" i="13"/>
  <c r="AU159" i="12"/>
  <c r="AV111" i="12"/>
  <c r="AV159" i="12" s="1"/>
  <c r="AO161" i="12"/>
  <c r="AU162" i="12"/>
  <c r="AV79" i="12"/>
  <c r="AV162" i="12" s="1"/>
  <c r="AT157" i="12"/>
  <c r="AU147" i="12"/>
  <c r="AU165" i="12"/>
  <c r="AV123" i="12"/>
  <c r="AV165" i="12" s="1"/>
  <c r="AT160" i="12"/>
  <c r="AU151" i="12"/>
  <c r="AU167" i="12"/>
  <c r="AV19" i="12"/>
  <c r="AT158" i="12"/>
  <c r="AU71" i="12"/>
  <c r="AP154" i="12"/>
  <c r="AT164" i="12"/>
  <c r="AU26" i="12"/>
  <c r="AT161" i="12"/>
  <c r="AU39" i="12"/>
  <c r="AT163" i="12"/>
  <c r="AU51" i="12"/>
  <c r="AO154" i="12"/>
  <c r="AW166" i="12"/>
  <c r="AO139" i="5"/>
  <c r="Z249" i="5"/>
  <c r="Z575" i="5"/>
  <c r="Z223" i="5"/>
  <c r="Z122" i="5"/>
  <c r="Z59" i="5"/>
  <c r="Z434" i="5"/>
  <c r="Z365" i="5"/>
  <c r="Z246" i="5"/>
  <c r="Z281" i="5"/>
  <c r="Z533" i="5"/>
  <c r="Z180" i="5"/>
  <c r="AO71" i="5"/>
  <c r="Z71" i="5"/>
  <c r="Z12" i="5"/>
  <c r="AO246" i="5"/>
  <c r="BG533" i="6"/>
  <c r="AP575" i="5"/>
  <c r="AO281" i="5"/>
  <c r="AP249" i="5"/>
  <c r="BG223" i="6"/>
  <c r="BG434" i="6"/>
  <c r="BG180" i="6"/>
  <c r="BG575" i="6"/>
  <c r="BG71" i="6"/>
  <c r="BG12" i="6"/>
  <c r="BG365" i="6"/>
  <c r="BG249" i="6"/>
  <c r="BG281" i="6"/>
  <c r="BG122" i="6"/>
  <c r="BG246" i="6"/>
  <c r="BG59" i="6"/>
  <c r="AW180" i="5"/>
  <c r="AX180" i="5" s="1"/>
  <c r="AO575" i="5"/>
  <c r="AP180" i="5"/>
  <c r="AW12" i="5"/>
  <c r="AX12" i="5" s="1"/>
  <c r="AO249" i="5"/>
  <c r="AP71" i="5"/>
  <c r="AW434" i="5"/>
  <c r="AX434" i="5" s="1"/>
  <c r="W122" i="5"/>
  <c r="AP434" i="5"/>
  <c r="W434" i="5"/>
  <c r="X246" i="5"/>
  <c r="AP281" i="5"/>
  <c r="AW575" i="5"/>
  <c r="AX575" i="5" s="1"/>
  <c r="W533" i="5"/>
  <c r="AP223" i="5"/>
  <c r="AO223" i="5"/>
  <c r="AP246" i="5"/>
  <c r="W12" i="5"/>
  <c r="W180" i="5"/>
  <c r="W575" i="5"/>
  <c r="AO12" i="5"/>
  <c r="AP122" i="5"/>
  <c r="AP59" i="5"/>
  <c r="W281" i="5"/>
  <c r="AO122" i="5"/>
  <c r="AO59" i="5"/>
  <c r="W71" i="5"/>
  <c r="W249" i="5"/>
  <c r="AP533" i="5"/>
  <c r="AP365" i="5"/>
  <c r="W223" i="5"/>
  <c r="AO365" i="5"/>
  <c r="AO533" i="5"/>
  <c r="W246" i="5"/>
  <c r="W365" i="5"/>
  <c r="AS365" i="5"/>
  <c r="AT365" i="5" s="1"/>
  <c r="AU365" i="5" s="1"/>
  <c r="AV365" i="5" s="1"/>
  <c r="AS246" i="5"/>
  <c r="AT246" i="5" s="1"/>
  <c r="AU246" i="5" s="1"/>
  <c r="AV246" i="5" s="1"/>
  <c r="AW223" i="5"/>
  <c r="AX223" i="5" s="1"/>
  <c r="AW533" i="5"/>
  <c r="AX533" i="5" s="1"/>
  <c r="AW281" i="5"/>
  <c r="AX281" i="5" s="1"/>
  <c r="AW122" i="5"/>
  <c r="AX122" i="5" s="1"/>
  <c r="AW71" i="5"/>
  <c r="AX71" i="5" s="1"/>
  <c r="AW59" i="5"/>
  <c r="AX59" i="5" s="1"/>
  <c r="AW249" i="5"/>
  <c r="AX249" i="5" s="1"/>
  <c r="X71" i="5"/>
  <c r="W59" i="5"/>
  <c r="X575" i="5"/>
  <c r="X434" i="5"/>
  <c r="X122" i="5"/>
  <c r="X12" i="5"/>
  <c r="X249" i="5"/>
  <c r="X281" i="5"/>
  <c r="X180" i="5"/>
  <c r="J488" i="5"/>
  <c r="J194" i="5"/>
  <c r="Z572" i="5"/>
  <c r="Z538" i="5"/>
  <c r="Z120" i="5"/>
  <c r="Z473" i="5"/>
  <c r="Z491" i="5"/>
  <c r="Z285" i="5"/>
  <c r="Z43" i="5"/>
  <c r="Z580" i="5"/>
  <c r="AO491" i="5"/>
  <c r="BG580" i="6"/>
  <c r="BG194" i="6"/>
  <c r="BG120" i="6"/>
  <c r="BG473" i="6"/>
  <c r="BG43" i="6"/>
  <c r="BG285" i="6"/>
  <c r="BG491" i="6"/>
  <c r="BG602" i="6"/>
  <c r="BG538" i="6"/>
  <c r="BG488" i="6"/>
  <c r="BG350" i="6"/>
  <c r="BG572" i="6"/>
  <c r="W491" i="5"/>
  <c r="AW491" i="5"/>
  <c r="AX491" i="5" s="1"/>
  <c r="X120" i="5"/>
  <c r="AP285" i="5"/>
  <c r="AO580" i="5"/>
  <c r="AW580" i="5"/>
  <c r="AX580" i="5" s="1"/>
  <c r="AO285" i="5"/>
  <c r="AP580" i="5"/>
  <c r="AP572" i="5"/>
  <c r="W120" i="5"/>
  <c r="W488" i="5"/>
  <c r="AO350" i="5"/>
  <c r="X488" i="5"/>
  <c r="AP194" i="5"/>
  <c r="AO194" i="5"/>
  <c r="AW120" i="5"/>
  <c r="AX120" i="5" s="1"/>
  <c r="W43" i="5"/>
  <c r="X491" i="5"/>
  <c r="AO602" i="5"/>
  <c r="AO572" i="5"/>
  <c r="W538" i="5"/>
  <c r="AO538" i="5"/>
  <c r="AP120" i="5"/>
  <c r="W580" i="5"/>
  <c r="W350" i="5"/>
  <c r="AP491" i="5"/>
  <c r="AO43" i="5"/>
  <c r="AP488" i="5"/>
  <c r="W285" i="5"/>
  <c r="AO473" i="5"/>
  <c r="X43" i="5"/>
  <c r="AP43" i="5"/>
  <c r="AP538" i="5"/>
  <c r="AP473" i="5"/>
  <c r="W194" i="5"/>
  <c r="AP602" i="5"/>
  <c r="AW285" i="5"/>
  <c r="AX285" i="5" s="1"/>
  <c r="AW538" i="5"/>
  <c r="AX538" i="5" s="1"/>
  <c r="AW602" i="5"/>
  <c r="AX602" i="5" s="1"/>
  <c r="AW572" i="5"/>
  <c r="AX572" i="5" s="1"/>
  <c r="AW488" i="5"/>
  <c r="AX488" i="5" s="1"/>
  <c r="AW194" i="5"/>
  <c r="AX194" i="5" s="1"/>
  <c r="AW473" i="5"/>
  <c r="AX473" i="5" s="1"/>
  <c r="AW43" i="5"/>
  <c r="AX43" i="5" s="1"/>
  <c r="AW350" i="5"/>
  <c r="AX350" i="5" s="1"/>
  <c r="W473" i="5"/>
  <c r="W602" i="5"/>
  <c r="X538" i="5"/>
  <c r="W572" i="5"/>
  <c r="X350" i="5"/>
  <c r="BG720" i="5"/>
  <c r="BE720" i="5"/>
  <c r="AI720" i="5"/>
  <c r="AJ720" i="5"/>
  <c r="AK720" i="5"/>
  <c r="AL720" i="5"/>
  <c r="AM720" i="5"/>
  <c r="AN720" i="5"/>
  <c r="AY720" i="5"/>
  <c r="AZ720" i="5"/>
  <c r="BA720" i="5"/>
  <c r="BB720" i="5"/>
  <c r="BC720" i="5"/>
  <c r="AH720" i="5"/>
  <c r="AG720" i="5"/>
  <c r="AF720" i="5"/>
  <c r="AE720" i="5"/>
  <c r="AD720" i="5"/>
  <c r="AC720" i="5"/>
  <c r="O720" i="5"/>
  <c r="K720" i="5"/>
  <c r="I720" i="5"/>
  <c r="J224" i="9" s="1"/>
  <c r="V54" i="9" s="1"/>
  <c r="AF38" i="6"/>
  <c r="AG38" i="6"/>
  <c r="AH38" i="6"/>
  <c r="AI38" i="6"/>
  <c r="AJ38" i="6"/>
  <c r="AK38" i="6"/>
  <c r="AL38" i="6"/>
  <c r="AM38" i="6"/>
  <c r="AN38" i="6"/>
  <c r="AO38" i="6"/>
  <c r="AP38" i="6"/>
  <c r="AQ38" i="6"/>
  <c r="AR38" i="6"/>
  <c r="AS38" i="6"/>
  <c r="AT38" i="6"/>
  <c r="AU38" i="6"/>
  <c r="AV38" i="6"/>
  <c r="AW38" i="6"/>
  <c r="AX38" i="6"/>
  <c r="AY38" i="6"/>
  <c r="AZ38" i="6"/>
  <c r="BA38" i="6"/>
  <c r="BB38" i="6"/>
  <c r="BC38" i="6"/>
  <c r="BD38" i="6"/>
  <c r="BE38" i="6"/>
  <c r="BF38" i="6"/>
  <c r="AF133" i="6"/>
  <c r="AG133" i="6"/>
  <c r="AH133" i="6"/>
  <c r="AI133" i="6"/>
  <c r="AJ133" i="6"/>
  <c r="AK133" i="6"/>
  <c r="AL133" i="6"/>
  <c r="AM133" i="6"/>
  <c r="AN133" i="6"/>
  <c r="AO133" i="6"/>
  <c r="AP133" i="6"/>
  <c r="AQ133" i="6"/>
  <c r="AR133" i="6"/>
  <c r="AS133" i="6"/>
  <c r="AT133" i="6"/>
  <c r="AU133" i="6"/>
  <c r="AV133" i="6"/>
  <c r="AW133" i="6"/>
  <c r="AX133" i="6"/>
  <c r="AY133" i="6"/>
  <c r="AZ133" i="6"/>
  <c r="BA133" i="6"/>
  <c r="BB133" i="6"/>
  <c r="BC133" i="6"/>
  <c r="BD133" i="6"/>
  <c r="BE133" i="6"/>
  <c r="BF133" i="6"/>
  <c r="AF208" i="6"/>
  <c r="AG208" i="6"/>
  <c r="AH208" i="6"/>
  <c r="AI208" i="6"/>
  <c r="AJ208" i="6"/>
  <c r="AK208" i="6"/>
  <c r="AL208" i="6"/>
  <c r="AM208" i="6"/>
  <c r="AN208" i="6"/>
  <c r="AO208" i="6"/>
  <c r="AP208" i="6"/>
  <c r="AQ208" i="6"/>
  <c r="AR208" i="6"/>
  <c r="AS208" i="6"/>
  <c r="AT208" i="6"/>
  <c r="AU208" i="6"/>
  <c r="AV208" i="6"/>
  <c r="AW208" i="6"/>
  <c r="AX208" i="6"/>
  <c r="AY208" i="6"/>
  <c r="AZ208" i="6"/>
  <c r="BA208" i="6"/>
  <c r="BB208" i="6"/>
  <c r="BC208" i="6"/>
  <c r="BD208" i="6"/>
  <c r="BE208" i="6"/>
  <c r="BF208" i="6"/>
  <c r="AF275" i="6"/>
  <c r="AG275" i="6"/>
  <c r="AH275" i="6"/>
  <c r="AI275" i="6"/>
  <c r="AJ275" i="6"/>
  <c r="AK275" i="6"/>
  <c r="AL275" i="6"/>
  <c r="AM275" i="6"/>
  <c r="AN275" i="6"/>
  <c r="AO275" i="6"/>
  <c r="AP275" i="6"/>
  <c r="AQ275" i="6"/>
  <c r="AR275" i="6"/>
  <c r="AS275" i="6"/>
  <c r="AT275" i="6"/>
  <c r="AU275" i="6"/>
  <c r="AV275" i="6"/>
  <c r="AW275" i="6"/>
  <c r="AX275" i="6"/>
  <c r="AY275" i="6"/>
  <c r="AZ275" i="6"/>
  <c r="BA275" i="6"/>
  <c r="BB275" i="6"/>
  <c r="BC275" i="6"/>
  <c r="BD275" i="6"/>
  <c r="BE275" i="6"/>
  <c r="BF275" i="6"/>
  <c r="AF309" i="6"/>
  <c r="AG309" i="6"/>
  <c r="AH309" i="6"/>
  <c r="AI309" i="6"/>
  <c r="AJ309" i="6"/>
  <c r="AK309" i="6"/>
  <c r="AL309" i="6"/>
  <c r="AM309" i="6"/>
  <c r="AN309" i="6"/>
  <c r="AO309" i="6"/>
  <c r="AP309" i="6"/>
  <c r="AQ309" i="6"/>
  <c r="AR309" i="6"/>
  <c r="AS309" i="6"/>
  <c r="AT309" i="6"/>
  <c r="AU309" i="6"/>
  <c r="AV309" i="6"/>
  <c r="AW309" i="6"/>
  <c r="AX309" i="6"/>
  <c r="AY309" i="6"/>
  <c r="AZ309" i="6"/>
  <c r="BA309" i="6"/>
  <c r="BB309" i="6"/>
  <c r="BC309" i="6"/>
  <c r="BD309" i="6"/>
  <c r="BE309" i="6"/>
  <c r="BF309" i="6"/>
  <c r="AF348" i="6"/>
  <c r="AG348" i="6"/>
  <c r="AH348" i="6"/>
  <c r="AI348" i="6"/>
  <c r="AJ348" i="6"/>
  <c r="AK348" i="6"/>
  <c r="AL348" i="6"/>
  <c r="AM348" i="6"/>
  <c r="AN348" i="6"/>
  <c r="AO348" i="6"/>
  <c r="AP348" i="6"/>
  <c r="AQ348" i="6"/>
  <c r="AR348" i="6"/>
  <c r="AS348" i="6"/>
  <c r="AT348" i="6"/>
  <c r="AU348" i="6"/>
  <c r="AV348" i="6"/>
  <c r="AW348" i="6"/>
  <c r="AX348" i="6"/>
  <c r="AY348" i="6"/>
  <c r="AZ348" i="6"/>
  <c r="BA348" i="6"/>
  <c r="BB348" i="6"/>
  <c r="BC348" i="6"/>
  <c r="BD348" i="6"/>
  <c r="BE348" i="6"/>
  <c r="BF348" i="6"/>
  <c r="AF354" i="6"/>
  <c r="AG354" i="6"/>
  <c r="AH354" i="6"/>
  <c r="AI354" i="6"/>
  <c r="AJ354" i="6"/>
  <c r="AK354" i="6"/>
  <c r="AL354" i="6"/>
  <c r="AM354" i="6"/>
  <c r="AN354" i="6"/>
  <c r="AO354" i="6"/>
  <c r="AP354" i="6"/>
  <c r="AQ354" i="6"/>
  <c r="AR354" i="6"/>
  <c r="AS354" i="6"/>
  <c r="AT354" i="6"/>
  <c r="AU354" i="6"/>
  <c r="AV354" i="6"/>
  <c r="AW354" i="6"/>
  <c r="AX354" i="6"/>
  <c r="AY354" i="6"/>
  <c r="AZ354" i="6"/>
  <c r="BA354" i="6"/>
  <c r="BB354" i="6"/>
  <c r="BC354" i="6"/>
  <c r="BD354" i="6"/>
  <c r="BE354" i="6"/>
  <c r="BF354" i="6"/>
  <c r="AF368" i="6"/>
  <c r="AG368" i="6"/>
  <c r="AH368" i="6"/>
  <c r="AI368" i="6"/>
  <c r="AJ368" i="6"/>
  <c r="AK368" i="6"/>
  <c r="AL368" i="6"/>
  <c r="AM368" i="6"/>
  <c r="AN368" i="6"/>
  <c r="AO368" i="6"/>
  <c r="AP368" i="6"/>
  <c r="AQ368" i="6"/>
  <c r="AR368" i="6"/>
  <c r="AS368" i="6"/>
  <c r="AT368" i="6"/>
  <c r="AU368" i="6"/>
  <c r="AV368" i="6"/>
  <c r="AW368" i="6"/>
  <c r="AX368" i="6"/>
  <c r="AY368" i="6"/>
  <c r="AZ368" i="6"/>
  <c r="BA368" i="6"/>
  <c r="BB368" i="6"/>
  <c r="BC368" i="6"/>
  <c r="BD368" i="6"/>
  <c r="BE368" i="6"/>
  <c r="BF368" i="6"/>
  <c r="AF393" i="6"/>
  <c r="AG393" i="6"/>
  <c r="AH393" i="6"/>
  <c r="AI393" i="6"/>
  <c r="AJ393" i="6"/>
  <c r="AK393" i="6"/>
  <c r="AL393" i="6"/>
  <c r="AM393" i="6"/>
  <c r="AN393" i="6"/>
  <c r="AO393" i="6"/>
  <c r="AP393" i="6"/>
  <c r="AQ393" i="6"/>
  <c r="AR393" i="6"/>
  <c r="AS393" i="6"/>
  <c r="AT393" i="6"/>
  <c r="AU393" i="6"/>
  <c r="AV393" i="6"/>
  <c r="AW393" i="6"/>
  <c r="AX393" i="6"/>
  <c r="AY393" i="6"/>
  <c r="AZ393" i="6"/>
  <c r="BA393" i="6"/>
  <c r="BB393" i="6"/>
  <c r="BC393" i="6"/>
  <c r="BD393" i="6"/>
  <c r="BE393" i="6"/>
  <c r="BF393" i="6"/>
  <c r="AF402" i="6"/>
  <c r="AG402" i="6"/>
  <c r="AH402" i="6"/>
  <c r="AI402" i="6"/>
  <c r="AJ402" i="6"/>
  <c r="AK402" i="6"/>
  <c r="AL402" i="6"/>
  <c r="AM402" i="6"/>
  <c r="AN402" i="6"/>
  <c r="AO402" i="6"/>
  <c r="AP402" i="6"/>
  <c r="AQ402" i="6"/>
  <c r="AR402" i="6"/>
  <c r="AS402" i="6"/>
  <c r="AT402" i="6"/>
  <c r="AU402" i="6"/>
  <c r="AV402" i="6"/>
  <c r="AW402" i="6"/>
  <c r="AX402" i="6"/>
  <c r="AY402" i="6"/>
  <c r="AZ402" i="6"/>
  <c r="BA402" i="6"/>
  <c r="BB402" i="6"/>
  <c r="BC402" i="6"/>
  <c r="BD402" i="6"/>
  <c r="BE402" i="6"/>
  <c r="BF402" i="6"/>
  <c r="AF417" i="6"/>
  <c r="AG417" i="6"/>
  <c r="AH417" i="6"/>
  <c r="AI417" i="6"/>
  <c r="AJ417" i="6"/>
  <c r="AK417" i="6"/>
  <c r="AL417" i="6"/>
  <c r="AM417" i="6"/>
  <c r="AN417" i="6"/>
  <c r="AO417" i="6"/>
  <c r="AP417" i="6"/>
  <c r="AQ417" i="6"/>
  <c r="AR417" i="6"/>
  <c r="AS417" i="6"/>
  <c r="AT417" i="6"/>
  <c r="AU417" i="6"/>
  <c r="AV417" i="6"/>
  <c r="AW417" i="6"/>
  <c r="AX417" i="6"/>
  <c r="AY417" i="6"/>
  <c r="AZ417" i="6"/>
  <c r="BA417" i="6"/>
  <c r="BB417" i="6"/>
  <c r="BC417" i="6"/>
  <c r="BD417" i="6"/>
  <c r="BE417" i="6"/>
  <c r="BF417" i="6"/>
  <c r="AF479" i="6"/>
  <c r="AG479" i="6"/>
  <c r="AH479" i="6"/>
  <c r="AI479" i="6"/>
  <c r="AJ479" i="6"/>
  <c r="AK479" i="6"/>
  <c r="AL479" i="6"/>
  <c r="AM479" i="6"/>
  <c r="AN479" i="6"/>
  <c r="AO479" i="6"/>
  <c r="AP479" i="6"/>
  <c r="AQ479" i="6"/>
  <c r="AR479" i="6"/>
  <c r="AS479" i="6"/>
  <c r="AT479" i="6"/>
  <c r="AU479" i="6"/>
  <c r="AV479" i="6"/>
  <c r="AW479" i="6"/>
  <c r="AX479" i="6"/>
  <c r="AY479" i="6"/>
  <c r="AZ479" i="6"/>
  <c r="BA479" i="6"/>
  <c r="BB479" i="6"/>
  <c r="BC479" i="6"/>
  <c r="BD479" i="6"/>
  <c r="BE479" i="6"/>
  <c r="BF479" i="6"/>
  <c r="AF496" i="6"/>
  <c r="AG496" i="6"/>
  <c r="AH496" i="6"/>
  <c r="AI496" i="6"/>
  <c r="AJ496" i="6"/>
  <c r="AK496" i="6"/>
  <c r="AL496" i="6"/>
  <c r="AM496" i="6"/>
  <c r="AN496" i="6"/>
  <c r="AO496" i="6"/>
  <c r="AP496" i="6"/>
  <c r="AQ496" i="6"/>
  <c r="AR496" i="6"/>
  <c r="AS496" i="6"/>
  <c r="AT496" i="6"/>
  <c r="AU496" i="6"/>
  <c r="AV496" i="6"/>
  <c r="AW496" i="6"/>
  <c r="AX496" i="6"/>
  <c r="AY496" i="6"/>
  <c r="AZ496" i="6"/>
  <c r="BA496" i="6"/>
  <c r="BB496" i="6"/>
  <c r="BC496" i="6"/>
  <c r="BD496" i="6"/>
  <c r="BE496" i="6"/>
  <c r="BF496" i="6"/>
  <c r="AF666" i="6"/>
  <c r="AG666" i="6"/>
  <c r="AH666" i="6"/>
  <c r="AI666" i="6"/>
  <c r="AJ666" i="6"/>
  <c r="AK666" i="6"/>
  <c r="AL666" i="6"/>
  <c r="AM666" i="6"/>
  <c r="AN666" i="6"/>
  <c r="AO666" i="6"/>
  <c r="AP666" i="6"/>
  <c r="AQ666" i="6"/>
  <c r="AR666" i="6"/>
  <c r="AS666" i="6"/>
  <c r="AT666" i="6"/>
  <c r="AU666" i="6"/>
  <c r="AV666" i="6"/>
  <c r="AW666" i="6"/>
  <c r="AX666" i="6"/>
  <c r="AY666" i="6"/>
  <c r="AZ666" i="6"/>
  <c r="BA666" i="6"/>
  <c r="BB666" i="6"/>
  <c r="BC666" i="6"/>
  <c r="BD666" i="6"/>
  <c r="BE666" i="6"/>
  <c r="BF666" i="6"/>
  <c r="AF687" i="6"/>
  <c r="AG687" i="6"/>
  <c r="AH687" i="6"/>
  <c r="AI687" i="6"/>
  <c r="AJ687" i="6"/>
  <c r="AK687" i="6"/>
  <c r="AL687" i="6"/>
  <c r="AM687" i="6"/>
  <c r="AN687" i="6"/>
  <c r="AO687" i="6"/>
  <c r="AP687" i="6"/>
  <c r="AQ687" i="6"/>
  <c r="AR687" i="6"/>
  <c r="AS687" i="6"/>
  <c r="AT687" i="6"/>
  <c r="AU687" i="6"/>
  <c r="AV687" i="6"/>
  <c r="AW687" i="6"/>
  <c r="AX687" i="6"/>
  <c r="AY687" i="6"/>
  <c r="AZ687" i="6"/>
  <c r="BA687" i="6"/>
  <c r="BB687" i="6"/>
  <c r="BC687" i="6"/>
  <c r="BD687" i="6"/>
  <c r="BE687" i="6"/>
  <c r="BF687" i="6"/>
  <c r="AF689" i="6"/>
  <c r="AG689" i="6"/>
  <c r="AH689" i="6"/>
  <c r="AI689" i="6"/>
  <c r="AJ689" i="6"/>
  <c r="AK689" i="6"/>
  <c r="AL689" i="6"/>
  <c r="AM689" i="6"/>
  <c r="AN689" i="6"/>
  <c r="AO689" i="6"/>
  <c r="AP689" i="6"/>
  <c r="AQ689" i="6"/>
  <c r="AR689" i="6"/>
  <c r="AS689" i="6"/>
  <c r="AT689" i="6"/>
  <c r="AU689" i="6"/>
  <c r="AV689" i="6"/>
  <c r="AW689" i="6"/>
  <c r="AX689" i="6"/>
  <c r="AY689" i="6"/>
  <c r="AZ689" i="6"/>
  <c r="BA689" i="6"/>
  <c r="BB689" i="6"/>
  <c r="BC689" i="6"/>
  <c r="BD689" i="6"/>
  <c r="BE689" i="6"/>
  <c r="BF689" i="6"/>
  <c r="AF709" i="6"/>
  <c r="AG709" i="6"/>
  <c r="AH709" i="6"/>
  <c r="AI709" i="6"/>
  <c r="AJ709" i="6"/>
  <c r="AK709" i="6"/>
  <c r="AL709" i="6"/>
  <c r="AM709" i="6"/>
  <c r="AN709" i="6"/>
  <c r="AO709" i="6"/>
  <c r="AP709" i="6"/>
  <c r="AQ709" i="6"/>
  <c r="AR709" i="6"/>
  <c r="AS709" i="6"/>
  <c r="AT709" i="6"/>
  <c r="AU709" i="6"/>
  <c r="AV709" i="6"/>
  <c r="AW709" i="6"/>
  <c r="AX709" i="6"/>
  <c r="AY709" i="6"/>
  <c r="AZ709" i="6"/>
  <c r="BA709" i="6"/>
  <c r="BB709" i="6"/>
  <c r="BC709" i="6"/>
  <c r="BD709" i="6"/>
  <c r="BE709" i="6"/>
  <c r="BF709" i="6"/>
  <c r="AF717" i="6"/>
  <c r="AG717" i="6"/>
  <c r="AH717" i="6"/>
  <c r="AI717" i="6"/>
  <c r="AJ717" i="6"/>
  <c r="AK717" i="6"/>
  <c r="AL717" i="6"/>
  <c r="AM717" i="6"/>
  <c r="AN717" i="6"/>
  <c r="AO717" i="6"/>
  <c r="AP717" i="6"/>
  <c r="AQ717" i="6"/>
  <c r="AR717" i="6"/>
  <c r="AS717" i="6"/>
  <c r="AT717" i="6"/>
  <c r="AU717" i="6"/>
  <c r="AV717" i="6"/>
  <c r="AW717" i="6"/>
  <c r="AX717" i="6"/>
  <c r="AY717" i="6"/>
  <c r="AZ717" i="6"/>
  <c r="BA717" i="6"/>
  <c r="BB717" i="6"/>
  <c r="BC717" i="6"/>
  <c r="BD717" i="6"/>
  <c r="BE717" i="6"/>
  <c r="BF717" i="6"/>
  <c r="BF717" i="5"/>
  <c r="BF709" i="5"/>
  <c r="BF689" i="5"/>
  <c r="BF687" i="5"/>
  <c r="BF666" i="5"/>
  <c r="BF496" i="5"/>
  <c r="BF479" i="5"/>
  <c r="BF417" i="5"/>
  <c r="BF402" i="5"/>
  <c r="BF393" i="5"/>
  <c r="BF368" i="5"/>
  <c r="BF354" i="5"/>
  <c r="BF348" i="5"/>
  <c r="BF309" i="5"/>
  <c r="BF275" i="5"/>
  <c r="BF208" i="5"/>
  <c r="BF133" i="5"/>
  <c r="BF38" i="5"/>
  <c r="AQ38" i="5"/>
  <c r="AR38" i="5"/>
  <c r="AS38" i="5" s="1"/>
  <c r="AT38" i="5" s="1"/>
  <c r="AU38" i="5" s="1"/>
  <c r="AV38" i="5" s="1"/>
  <c r="AQ133" i="5"/>
  <c r="AR133" i="5"/>
  <c r="AS133" i="5" s="1"/>
  <c r="AT133" i="5" s="1"/>
  <c r="AU133" i="5" s="1"/>
  <c r="AV133" i="5" s="1"/>
  <c r="AQ208" i="5"/>
  <c r="AR208" i="5"/>
  <c r="AS208" i="5" s="1"/>
  <c r="AT208" i="5" s="1"/>
  <c r="AU208" i="5" s="1"/>
  <c r="AV208" i="5" s="1"/>
  <c r="AQ275" i="5"/>
  <c r="AR275" i="5"/>
  <c r="AS275" i="5" s="1"/>
  <c r="AT275" i="5" s="1"/>
  <c r="AU275" i="5" s="1"/>
  <c r="AV275" i="5" s="1"/>
  <c r="AQ309" i="5"/>
  <c r="AR309" i="5"/>
  <c r="AQ348" i="5"/>
  <c r="AR348" i="5"/>
  <c r="AS348" i="5" s="1"/>
  <c r="AT348" i="5" s="1"/>
  <c r="AU348" i="5" s="1"/>
  <c r="AV348" i="5" s="1"/>
  <c r="AQ354" i="5"/>
  <c r="AR354" i="5"/>
  <c r="AS354" i="5" s="1"/>
  <c r="AT354" i="5" s="1"/>
  <c r="AU354" i="5" s="1"/>
  <c r="AV354" i="5" s="1"/>
  <c r="AQ368" i="5"/>
  <c r="AR368" i="5"/>
  <c r="AS368" i="5" s="1"/>
  <c r="AT368" i="5" s="1"/>
  <c r="AU368" i="5" s="1"/>
  <c r="AV368" i="5" s="1"/>
  <c r="AQ393" i="5"/>
  <c r="AR393" i="5"/>
  <c r="AS393" i="5" s="1"/>
  <c r="AT393" i="5" s="1"/>
  <c r="AU393" i="5" s="1"/>
  <c r="AV393" i="5" s="1"/>
  <c r="AQ402" i="5"/>
  <c r="AR402" i="5"/>
  <c r="AS402" i="5" s="1"/>
  <c r="AT402" i="5" s="1"/>
  <c r="AU402" i="5" s="1"/>
  <c r="AV402" i="5" s="1"/>
  <c r="AQ417" i="5"/>
  <c r="AR417" i="5"/>
  <c r="AQ479" i="5"/>
  <c r="AR479" i="5"/>
  <c r="AS479" i="5" s="1"/>
  <c r="AT479" i="5" s="1"/>
  <c r="AU479" i="5" s="1"/>
  <c r="AV479" i="5" s="1"/>
  <c r="AQ496" i="5"/>
  <c r="AR496" i="5"/>
  <c r="AQ666" i="5"/>
  <c r="AR666" i="5"/>
  <c r="AS666" i="5" s="1"/>
  <c r="AT666" i="5" s="1"/>
  <c r="AU666" i="5" s="1"/>
  <c r="AV666" i="5" s="1"/>
  <c r="AQ687" i="5"/>
  <c r="AR687" i="5"/>
  <c r="AS687" i="5" s="1"/>
  <c r="AT687" i="5" s="1"/>
  <c r="AU687" i="5" s="1"/>
  <c r="AV687" i="5" s="1"/>
  <c r="AQ689" i="5"/>
  <c r="AR689" i="5"/>
  <c r="AS689" i="5" s="1"/>
  <c r="AT689" i="5" s="1"/>
  <c r="AU689" i="5" s="1"/>
  <c r="AV689" i="5" s="1"/>
  <c r="AQ709" i="5"/>
  <c r="AR709" i="5"/>
  <c r="AQ717" i="5"/>
  <c r="AR717" i="5"/>
  <c r="AS717" i="5" s="1"/>
  <c r="AT717" i="5" s="1"/>
  <c r="AU717" i="5" s="1"/>
  <c r="AV717" i="5" s="1"/>
  <c r="AA38" i="5"/>
  <c r="AA133" i="5"/>
  <c r="AA208" i="5"/>
  <c r="AA275" i="5"/>
  <c r="AA309" i="5"/>
  <c r="AA348" i="5"/>
  <c r="AA354" i="5"/>
  <c r="AA368" i="5"/>
  <c r="AA393" i="5"/>
  <c r="AA402" i="5"/>
  <c r="AA417" i="5"/>
  <c r="AA479" i="5"/>
  <c r="AA496" i="5"/>
  <c r="AA666" i="5"/>
  <c r="AA687" i="5"/>
  <c r="AA689" i="5"/>
  <c r="AA709" i="5"/>
  <c r="AA717" i="5"/>
  <c r="R38" i="5"/>
  <c r="S38" i="5"/>
  <c r="T38" i="5"/>
  <c r="U38" i="5"/>
  <c r="V38" i="5"/>
  <c r="R133" i="5"/>
  <c r="S133" i="5"/>
  <c r="T133" i="5"/>
  <c r="U133" i="5"/>
  <c r="X133" i="5" s="1"/>
  <c r="V133" i="5"/>
  <c r="R208" i="5"/>
  <c r="S208" i="5"/>
  <c r="T208" i="5"/>
  <c r="U208" i="5"/>
  <c r="V208" i="5"/>
  <c r="R275" i="5"/>
  <c r="S275" i="5"/>
  <c r="T275" i="5"/>
  <c r="U275" i="5"/>
  <c r="V275" i="5"/>
  <c r="R309" i="5"/>
  <c r="S309" i="5"/>
  <c r="T309" i="5"/>
  <c r="U309" i="5"/>
  <c r="V309" i="5"/>
  <c r="R348" i="5"/>
  <c r="S348" i="5"/>
  <c r="T348" i="5"/>
  <c r="U348" i="5"/>
  <c r="V348" i="5"/>
  <c r="R354" i="5"/>
  <c r="S354" i="5"/>
  <c r="T354" i="5"/>
  <c r="U354" i="5"/>
  <c r="V354" i="5"/>
  <c r="R368" i="5"/>
  <c r="S368" i="5"/>
  <c r="T368" i="5"/>
  <c r="U368" i="5"/>
  <c r="V368" i="5"/>
  <c r="R393" i="5"/>
  <c r="S393" i="5"/>
  <c r="T393" i="5"/>
  <c r="U393" i="5"/>
  <c r="V393" i="5"/>
  <c r="R402" i="5"/>
  <c r="S402" i="5"/>
  <c r="T402" i="5"/>
  <c r="U402" i="5"/>
  <c r="V402" i="5"/>
  <c r="R417" i="5"/>
  <c r="S417" i="5"/>
  <c r="T417" i="5"/>
  <c r="U417" i="5"/>
  <c r="V417" i="5"/>
  <c r="R479" i="5"/>
  <c r="S479" i="5"/>
  <c r="T479" i="5"/>
  <c r="U479" i="5"/>
  <c r="X479" i="5" s="1"/>
  <c r="V479" i="5"/>
  <c r="R496" i="5"/>
  <c r="S496" i="5"/>
  <c r="T496" i="5"/>
  <c r="U496" i="5"/>
  <c r="V496" i="5"/>
  <c r="R666" i="5"/>
  <c r="S666" i="5"/>
  <c r="T666" i="5"/>
  <c r="U666" i="5"/>
  <c r="X666" i="5" s="1"/>
  <c r="V666" i="5"/>
  <c r="R687" i="5"/>
  <c r="S687" i="5"/>
  <c r="T687" i="5"/>
  <c r="U687" i="5"/>
  <c r="V687" i="5"/>
  <c r="R689" i="5"/>
  <c r="S689" i="5"/>
  <c r="T689" i="5"/>
  <c r="U689" i="5"/>
  <c r="V689" i="5"/>
  <c r="R709" i="5"/>
  <c r="S709" i="5"/>
  <c r="T709" i="5"/>
  <c r="U709" i="5"/>
  <c r="V709" i="5"/>
  <c r="R717" i="5"/>
  <c r="S717" i="5"/>
  <c r="T717" i="5"/>
  <c r="U717" i="5"/>
  <c r="V717" i="5"/>
  <c r="M38" i="5"/>
  <c r="J38" i="5" s="1"/>
  <c r="M133" i="5"/>
  <c r="J133" i="5" s="1"/>
  <c r="M208" i="5"/>
  <c r="J208" i="5" s="1"/>
  <c r="M275" i="5"/>
  <c r="J275" i="5" s="1"/>
  <c r="M309" i="5"/>
  <c r="J309" i="5" s="1"/>
  <c r="M348" i="5"/>
  <c r="J348" i="5" s="1"/>
  <c r="M354" i="5"/>
  <c r="J354" i="5" s="1"/>
  <c r="M368" i="5"/>
  <c r="J368" i="5" s="1"/>
  <c r="M393" i="5"/>
  <c r="J393" i="5" s="1"/>
  <c r="M402" i="5"/>
  <c r="J402" i="5" s="1"/>
  <c r="M417" i="5"/>
  <c r="J417" i="5" s="1"/>
  <c r="M479" i="5"/>
  <c r="J479" i="5" s="1"/>
  <c r="M496" i="5"/>
  <c r="J496" i="5" s="1"/>
  <c r="M666" i="5"/>
  <c r="J666" i="5" s="1"/>
  <c r="M687" i="5"/>
  <c r="J687" i="5" s="1"/>
  <c r="M689" i="5"/>
  <c r="J689" i="5" s="1"/>
  <c r="M709" i="5"/>
  <c r="J709" i="5" s="1"/>
  <c r="M717" i="5"/>
  <c r="J717" i="5" s="1"/>
  <c r="K179" i="11"/>
  <c r="R209" i="9"/>
  <c r="Q209" i="9"/>
  <c r="P209" i="9"/>
  <c r="O209" i="9"/>
  <c r="N209" i="9"/>
  <c r="L209" i="9"/>
  <c r="K209" i="9"/>
  <c r="J209" i="9"/>
  <c r="I209" i="9"/>
  <c r="H209" i="9"/>
  <c r="F209" i="9"/>
  <c r="E209" i="9"/>
  <c r="D209" i="9"/>
  <c r="C209" i="9"/>
  <c r="B209" i="9"/>
  <c r="AS90" i="9"/>
  <c r="AS94" i="9" s="1"/>
  <c r="AR79" i="9"/>
  <c r="AQ79" i="9"/>
  <c r="AR78" i="9"/>
  <c r="AQ78" i="9"/>
  <c r="AR77" i="9"/>
  <c r="AQ77" i="9"/>
  <c r="AR73" i="9"/>
  <c r="AS88" i="9" s="1"/>
  <c r="AQ73" i="9"/>
  <c r="AQ96" i="9" s="1"/>
  <c r="AP73" i="9"/>
  <c r="AP96" i="9" s="1"/>
  <c r="AO72" i="9"/>
  <c r="AP79" i="9" s="1"/>
  <c r="AN72" i="9"/>
  <c r="AM72" i="9"/>
  <c r="AL72" i="9"/>
  <c r="AK72" i="9"/>
  <c r="AO71" i="9"/>
  <c r="AP78" i="9" s="1"/>
  <c r="AN71" i="9"/>
  <c r="AM71" i="9"/>
  <c r="AL71" i="9"/>
  <c r="AK71" i="9"/>
  <c r="AJ71" i="9"/>
  <c r="AI71" i="9"/>
  <c r="AH71" i="9"/>
  <c r="AO70" i="9"/>
  <c r="AP77" i="9" s="1"/>
  <c r="AN70" i="9"/>
  <c r="AM70" i="9"/>
  <c r="AL70" i="9"/>
  <c r="AK70" i="9"/>
  <c r="AJ70" i="9"/>
  <c r="AI70" i="9"/>
  <c r="AH70" i="9"/>
  <c r="AS65" i="9"/>
  <c r="AR64" i="9"/>
  <c r="AR66" i="9" s="1"/>
  <c r="AQ64" i="9"/>
  <c r="AQ66" i="9" s="1"/>
  <c r="AP64" i="9"/>
  <c r="AP66" i="9" s="1"/>
  <c r="AO64" i="9"/>
  <c r="AO66" i="9" s="1"/>
  <c r="AN64" i="9"/>
  <c r="AN66" i="9" s="1"/>
  <c r="AM64" i="9"/>
  <c r="AM66" i="9" s="1"/>
  <c r="AL64" i="9"/>
  <c r="AL66" i="9" s="1"/>
  <c r="AK64" i="9"/>
  <c r="AK66" i="9" s="1"/>
  <c r="AJ64" i="9"/>
  <c r="AI64" i="9"/>
  <c r="AH64" i="9"/>
  <c r="T51" i="9"/>
  <c r="H1149" i="8"/>
  <c r="G1149" i="8"/>
  <c r="F1149" i="8"/>
  <c r="E1149" i="8"/>
  <c r="C1149" i="8"/>
  <c r="H1148" i="8"/>
  <c r="G1148" i="8"/>
  <c r="F1148" i="8"/>
  <c r="E1148" i="8"/>
  <c r="C1148" i="8"/>
  <c r="H1147" i="8"/>
  <c r="G1147" i="8"/>
  <c r="F1147" i="8"/>
  <c r="E1147" i="8"/>
  <c r="H1145" i="8"/>
  <c r="G1145" i="8"/>
  <c r="F1145" i="8"/>
  <c r="E1145" i="8"/>
  <c r="C1144" i="8"/>
  <c r="C1143" i="8"/>
  <c r="C1142" i="8"/>
  <c r="C1141" i="8"/>
  <c r="C1140" i="8"/>
  <c r="C1139" i="8"/>
  <c r="C1138" i="8"/>
  <c r="C1137" i="8"/>
  <c r="C1136" i="8"/>
  <c r="C1135" i="8"/>
  <c r="C1147" i="8" s="1"/>
  <c r="M1131" i="8"/>
  <c r="L1131" i="8"/>
  <c r="K1131" i="8"/>
  <c r="H1131" i="8"/>
  <c r="G1131" i="8"/>
  <c r="F1131" i="8"/>
  <c r="E1131" i="8"/>
  <c r="M1130" i="8"/>
  <c r="L1130" i="8"/>
  <c r="K1130" i="8"/>
  <c r="H1130" i="8"/>
  <c r="G1130" i="8"/>
  <c r="F1130" i="8"/>
  <c r="E1130" i="8"/>
  <c r="M1129" i="8"/>
  <c r="L1129" i="8"/>
  <c r="K1129" i="8"/>
  <c r="H1129" i="8"/>
  <c r="G1129" i="8"/>
  <c r="F1129" i="8"/>
  <c r="E1129" i="8"/>
  <c r="M1128" i="8"/>
  <c r="L1128" i="8"/>
  <c r="K1128" i="8"/>
  <c r="H1128" i="8"/>
  <c r="G1128" i="8"/>
  <c r="F1128" i="8"/>
  <c r="E1128" i="8"/>
  <c r="M1127" i="8"/>
  <c r="L1127" i="8"/>
  <c r="K1127" i="8"/>
  <c r="H1127" i="8"/>
  <c r="G1127" i="8"/>
  <c r="F1127" i="8"/>
  <c r="E1127" i="8"/>
  <c r="M1126" i="8"/>
  <c r="L1126" i="8"/>
  <c r="K1126" i="8"/>
  <c r="H1126" i="8"/>
  <c r="G1126" i="8"/>
  <c r="F1126" i="8"/>
  <c r="E1126" i="8"/>
  <c r="M1125" i="8"/>
  <c r="L1125" i="8"/>
  <c r="K1125" i="8"/>
  <c r="H1125" i="8"/>
  <c r="AS93" i="9" s="1"/>
  <c r="G1125" i="8"/>
  <c r="AS92" i="9" s="1"/>
  <c r="F1125" i="8"/>
  <c r="AS91" i="9" s="1"/>
  <c r="E1125" i="8"/>
  <c r="M1124" i="8"/>
  <c r="L1124" i="8"/>
  <c r="K1124" i="8"/>
  <c r="H1124" i="8"/>
  <c r="AR93" i="9" s="1"/>
  <c r="G1124" i="8"/>
  <c r="AR92" i="9" s="1"/>
  <c r="F1124" i="8"/>
  <c r="AR91" i="9" s="1"/>
  <c r="E1124" i="8"/>
  <c r="M1123" i="8"/>
  <c r="L1123" i="8"/>
  <c r="K1123" i="8"/>
  <c r="H1123" i="8"/>
  <c r="AQ93" i="9" s="1"/>
  <c r="G1123" i="8"/>
  <c r="AQ92" i="9" s="1"/>
  <c r="F1123" i="8"/>
  <c r="AQ91" i="9" s="1"/>
  <c r="E1123" i="8"/>
  <c r="AQ90" i="9" s="1"/>
  <c r="M1122" i="8"/>
  <c r="L1122" i="8"/>
  <c r="K1122" i="8"/>
  <c r="H1122" i="8"/>
  <c r="AP93" i="9" s="1"/>
  <c r="G1122" i="8"/>
  <c r="AP92" i="9" s="1"/>
  <c r="F1122" i="8"/>
  <c r="AP91" i="9" s="1"/>
  <c r="E1122" i="8"/>
  <c r="AP90" i="9" s="1"/>
  <c r="M1121" i="8"/>
  <c r="L1121" i="8"/>
  <c r="K1121" i="8"/>
  <c r="H1121" i="8"/>
  <c r="AO93" i="9" s="1"/>
  <c r="G1121" i="8"/>
  <c r="AO92" i="9" s="1"/>
  <c r="F1121" i="8"/>
  <c r="AO91" i="9" s="1"/>
  <c r="E1121" i="8"/>
  <c r="AO90" i="9" s="1"/>
  <c r="M1120" i="8"/>
  <c r="L1120" i="8"/>
  <c r="K1120" i="8"/>
  <c r="H1120" i="8"/>
  <c r="AN93" i="9" s="1"/>
  <c r="G1120" i="8"/>
  <c r="AN92" i="9" s="1"/>
  <c r="F1120" i="8"/>
  <c r="AN91" i="9" s="1"/>
  <c r="E1120" i="8"/>
  <c r="AN90" i="9" s="1"/>
  <c r="M1119" i="8"/>
  <c r="L1119" i="8"/>
  <c r="K1119" i="8"/>
  <c r="H1119" i="8"/>
  <c r="AM93" i="9" s="1"/>
  <c r="G1119" i="8"/>
  <c r="AM92" i="9" s="1"/>
  <c r="F1119" i="8"/>
  <c r="E1119" i="8"/>
  <c r="AM90" i="9" s="1"/>
  <c r="M1118" i="8"/>
  <c r="L1118" i="8"/>
  <c r="K1118" i="8"/>
  <c r="H1118" i="8"/>
  <c r="AL93" i="9" s="1"/>
  <c r="G1118" i="8"/>
  <c r="AL92" i="9" s="1"/>
  <c r="F1118" i="8"/>
  <c r="AL91" i="9" s="1"/>
  <c r="E1118" i="8"/>
  <c r="M1117" i="8"/>
  <c r="L1117" i="8"/>
  <c r="K1117" i="8"/>
  <c r="H1117" i="8"/>
  <c r="AK93" i="9" s="1"/>
  <c r="G1117" i="8"/>
  <c r="AK92" i="9" s="1"/>
  <c r="F1117" i="8"/>
  <c r="AK91" i="9" s="1"/>
  <c r="E1117" i="8"/>
  <c r="AK90" i="9" s="1"/>
  <c r="M1116" i="8"/>
  <c r="L1116" i="8"/>
  <c r="K1116" i="8"/>
  <c r="H1116" i="8"/>
  <c r="AJ93" i="9" s="1"/>
  <c r="G1116" i="8"/>
  <c r="AJ92" i="9" s="1"/>
  <c r="F1116" i="8"/>
  <c r="AJ91" i="9" s="1"/>
  <c r="E1116" i="8"/>
  <c r="AJ90" i="9" s="1"/>
  <c r="M1115" i="8"/>
  <c r="L1115" i="8"/>
  <c r="K1115" i="8"/>
  <c r="H1115" i="8"/>
  <c r="AI93" i="9" s="1"/>
  <c r="G1115" i="8"/>
  <c r="AI92" i="9" s="1"/>
  <c r="F1115" i="8"/>
  <c r="E1115" i="8"/>
  <c r="AI90" i="9" s="1"/>
  <c r="C1110" i="8"/>
  <c r="C1109" i="8"/>
  <c r="C1108" i="8"/>
  <c r="D1104" i="8"/>
  <c r="C1104" i="8"/>
  <c r="H1100" i="8"/>
  <c r="H1101" i="8" s="1"/>
  <c r="H1102" i="8" s="1"/>
  <c r="H1112" i="8" s="1"/>
  <c r="H1111" i="8" s="1"/>
  <c r="G1100" i="8"/>
  <c r="G1101" i="8" s="1"/>
  <c r="G1102" i="8" s="1"/>
  <c r="G1112" i="8" s="1"/>
  <c r="F1100" i="8"/>
  <c r="F1101" i="8" s="1"/>
  <c r="F1102" i="8" s="1"/>
  <c r="E1100" i="8"/>
  <c r="E1101" i="8" s="1"/>
  <c r="E1102" i="8" s="1"/>
  <c r="B1100" i="8"/>
  <c r="B1101" i="8" s="1"/>
  <c r="B1102" i="8" s="1"/>
  <c r="C1112" i="8" s="1"/>
  <c r="BG305" i="7"/>
  <c r="BF305" i="7"/>
  <c r="BE305" i="7"/>
  <c r="BD305" i="7"/>
  <c r="BC305" i="7"/>
  <c r="BB305" i="7"/>
  <c r="BA305" i="7"/>
  <c r="AZ305" i="7"/>
  <c r="AY305" i="7"/>
  <c r="AX305" i="7"/>
  <c r="AW305" i="7"/>
  <c r="AV305" i="7"/>
  <c r="AU305" i="7"/>
  <c r="AT305" i="7"/>
  <c r="AS305" i="7"/>
  <c r="AR305" i="7"/>
  <c r="AQ305" i="7"/>
  <c r="AP305" i="7"/>
  <c r="AO305" i="7"/>
  <c r="AN305" i="7"/>
  <c r="AM305" i="7"/>
  <c r="AL305" i="7"/>
  <c r="AK305" i="7"/>
  <c r="AJ305" i="7"/>
  <c r="AI305" i="7"/>
  <c r="AH305" i="7"/>
  <c r="AG305" i="7"/>
  <c r="AF305" i="7"/>
  <c r="AE305" i="7"/>
  <c r="AD305" i="7"/>
  <c r="AC305" i="7"/>
  <c r="AB305" i="7"/>
  <c r="AA305" i="7"/>
  <c r="Z305" i="7"/>
  <c r="Y305" i="7"/>
  <c r="X305" i="7"/>
  <c r="W305" i="7"/>
  <c r="V305" i="7"/>
  <c r="U305" i="7"/>
  <c r="T305" i="7"/>
  <c r="S305" i="7"/>
  <c r="R305" i="7"/>
  <c r="Q305" i="7"/>
  <c r="P305" i="7"/>
  <c r="O305" i="7"/>
  <c r="N305" i="7"/>
  <c r="M305" i="7"/>
  <c r="L305" i="7"/>
  <c r="K305" i="7"/>
  <c r="J305" i="7"/>
  <c r="I305" i="7"/>
  <c r="H305" i="7"/>
  <c r="G305" i="7"/>
  <c r="F305" i="7"/>
  <c r="E305" i="7"/>
  <c r="D305" i="7"/>
  <c r="C305" i="7"/>
  <c r="A305" i="7"/>
  <c r="BG304" i="7"/>
  <c r="BF304" i="7"/>
  <c r="BE304" i="7"/>
  <c r="BD304" i="7"/>
  <c r="BC304" i="7"/>
  <c r="BB304" i="7"/>
  <c r="BA304" i="7"/>
  <c r="AZ304" i="7"/>
  <c r="AY304" i="7"/>
  <c r="AX304" i="7"/>
  <c r="AW304" i="7"/>
  <c r="AV304" i="7"/>
  <c r="AU304" i="7"/>
  <c r="AT304" i="7"/>
  <c r="AS304" i="7"/>
  <c r="AR304" i="7"/>
  <c r="AQ304" i="7"/>
  <c r="AP304" i="7"/>
  <c r="AO304" i="7"/>
  <c r="AN304" i="7"/>
  <c r="AM304" i="7"/>
  <c r="AL304" i="7"/>
  <c r="AK304" i="7"/>
  <c r="AJ304" i="7"/>
  <c r="AI304" i="7"/>
  <c r="AH304" i="7"/>
  <c r="AG304" i="7"/>
  <c r="AF304" i="7"/>
  <c r="AE304" i="7"/>
  <c r="AD304" i="7"/>
  <c r="AC304" i="7"/>
  <c r="AB304" i="7"/>
  <c r="AA304" i="7"/>
  <c r="Z304" i="7"/>
  <c r="Y304" i="7"/>
  <c r="X304" i="7"/>
  <c r="W304" i="7"/>
  <c r="V304" i="7"/>
  <c r="U304" i="7"/>
  <c r="T304" i="7"/>
  <c r="S304" i="7"/>
  <c r="R304" i="7"/>
  <c r="Q304" i="7"/>
  <c r="P304" i="7"/>
  <c r="O304" i="7"/>
  <c r="N304" i="7"/>
  <c r="M304" i="7"/>
  <c r="L304" i="7"/>
  <c r="K304" i="7"/>
  <c r="J304" i="7"/>
  <c r="I304" i="7"/>
  <c r="H304" i="7"/>
  <c r="G304" i="7"/>
  <c r="F304" i="7"/>
  <c r="E304" i="7"/>
  <c r="D304" i="7"/>
  <c r="C304" i="7"/>
  <c r="A304" i="7"/>
  <c r="BG303" i="7"/>
  <c r="BF303" i="7"/>
  <c r="BE303" i="7"/>
  <c r="BD303" i="7"/>
  <c r="BC303" i="7"/>
  <c r="BB303" i="7"/>
  <c r="BA303" i="7"/>
  <c r="AZ303" i="7"/>
  <c r="AY303" i="7"/>
  <c r="AX303" i="7"/>
  <c r="AW303" i="7"/>
  <c r="AV303" i="7"/>
  <c r="AU303" i="7"/>
  <c r="AT303" i="7"/>
  <c r="AS303" i="7"/>
  <c r="AR303" i="7"/>
  <c r="AQ303" i="7"/>
  <c r="AP303" i="7"/>
  <c r="AO303" i="7"/>
  <c r="AN303" i="7"/>
  <c r="AM303" i="7"/>
  <c r="AL303" i="7"/>
  <c r="AK303" i="7"/>
  <c r="AJ303" i="7"/>
  <c r="AI303" i="7"/>
  <c r="AH303" i="7"/>
  <c r="AG303" i="7"/>
  <c r="AF303" i="7"/>
  <c r="AE303" i="7"/>
  <c r="AD303" i="7"/>
  <c r="AC303" i="7"/>
  <c r="AB303" i="7"/>
  <c r="AA303" i="7"/>
  <c r="Z303" i="7"/>
  <c r="Y303" i="7"/>
  <c r="X303" i="7"/>
  <c r="W303" i="7"/>
  <c r="V303" i="7"/>
  <c r="U303" i="7"/>
  <c r="T303" i="7"/>
  <c r="S303" i="7"/>
  <c r="R303" i="7"/>
  <c r="Q303" i="7"/>
  <c r="P303" i="7"/>
  <c r="O303" i="7"/>
  <c r="N303" i="7"/>
  <c r="M303" i="7"/>
  <c r="L303" i="7"/>
  <c r="K303" i="7"/>
  <c r="J303" i="7"/>
  <c r="I303" i="7"/>
  <c r="H303" i="7"/>
  <c r="G303" i="7"/>
  <c r="F303" i="7"/>
  <c r="E303" i="7"/>
  <c r="D303" i="7"/>
  <c r="C303" i="7"/>
  <c r="A303" i="7"/>
  <c r="BG302" i="7"/>
  <c r="BF302" i="7"/>
  <c r="BE302" i="7"/>
  <c r="BD302" i="7"/>
  <c r="BC302" i="7"/>
  <c r="BB302" i="7"/>
  <c r="BA302" i="7"/>
  <c r="AZ302" i="7"/>
  <c r="AY302" i="7"/>
  <c r="AX302" i="7"/>
  <c r="AW302" i="7"/>
  <c r="AV302" i="7"/>
  <c r="AU302" i="7"/>
  <c r="AT302" i="7"/>
  <c r="AS302" i="7"/>
  <c r="AR302" i="7"/>
  <c r="AQ302" i="7"/>
  <c r="AP302" i="7"/>
  <c r="AO302" i="7"/>
  <c r="AN302" i="7"/>
  <c r="AM302" i="7"/>
  <c r="AL302" i="7"/>
  <c r="AK302" i="7"/>
  <c r="AJ302" i="7"/>
  <c r="AI302" i="7"/>
  <c r="AH302" i="7"/>
  <c r="AG302" i="7"/>
  <c r="AF302" i="7"/>
  <c r="AE302" i="7"/>
  <c r="AD302" i="7"/>
  <c r="AC302" i="7"/>
  <c r="AB302" i="7"/>
  <c r="AA302" i="7"/>
  <c r="Z302" i="7"/>
  <c r="Y302" i="7"/>
  <c r="X302" i="7"/>
  <c r="W302" i="7"/>
  <c r="V302" i="7"/>
  <c r="U302" i="7"/>
  <c r="T302" i="7"/>
  <c r="S302" i="7"/>
  <c r="R302" i="7"/>
  <c r="Q302" i="7"/>
  <c r="P302" i="7"/>
  <c r="O302" i="7"/>
  <c r="N302" i="7"/>
  <c r="M302" i="7"/>
  <c r="L302" i="7"/>
  <c r="K302" i="7"/>
  <c r="J302" i="7"/>
  <c r="I302" i="7"/>
  <c r="H302" i="7"/>
  <c r="G302" i="7"/>
  <c r="F302" i="7"/>
  <c r="E302" i="7"/>
  <c r="D302" i="7"/>
  <c r="C302" i="7"/>
  <c r="A302" i="7"/>
  <c r="BG301" i="7"/>
  <c r="BF301" i="7"/>
  <c r="BE301" i="7"/>
  <c r="BD301" i="7"/>
  <c r="BC301" i="7"/>
  <c r="BB301" i="7"/>
  <c r="BA301" i="7"/>
  <c r="AZ301" i="7"/>
  <c r="AY301" i="7"/>
  <c r="AX301" i="7"/>
  <c r="AW301" i="7"/>
  <c r="AV301" i="7"/>
  <c r="AU301" i="7"/>
  <c r="AT301" i="7"/>
  <c r="AS301" i="7"/>
  <c r="AR301" i="7"/>
  <c r="AQ301" i="7"/>
  <c r="AP301" i="7"/>
  <c r="AO301" i="7"/>
  <c r="AN301" i="7"/>
  <c r="AM301" i="7"/>
  <c r="AL301" i="7"/>
  <c r="AK301" i="7"/>
  <c r="AJ301" i="7"/>
  <c r="AI301" i="7"/>
  <c r="AH301" i="7"/>
  <c r="AG301" i="7"/>
  <c r="AF301" i="7"/>
  <c r="AE301" i="7"/>
  <c r="AD301" i="7"/>
  <c r="AC301" i="7"/>
  <c r="AB301" i="7"/>
  <c r="AA301" i="7"/>
  <c r="Z301" i="7"/>
  <c r="Y301" i="7"/>
  <c r="X301" i="7"/>
  <c r="W301" i="7"/>
  <c r="V301" i="7"/>
  <c r="U301" i="7"/>
  <c r="T301" i="7"/>
  <c r="S301" i="7"/>
  <c r="R301" i="7"/>
  <c r="Q301" i="7"/>
  <c r="P301" i="7"/>
  <c r="O301" i="7"/>
  <c r="N301" i="7"/>
  <c r="M301" i="7"/>
  <c r="L301" i="7"/>
  <c r="K301" i="7"/>
  <c r="J301" i="7"/>
  <c r="I301" i="7"/>
  <c r="H301" i="7"/>
  <c r="G301" i="7"/>
  <c r="F301" i="7"/>
  <c r="E301" i="7"/>
  <c r="D301" i="7"/>
  <c r="C301" i="7"/>
  <c r="A301" i="7"/>
  <c r="BG300" i="7"/>
  <c r="BF300" i="7"/>
  <c r="BE300" i="7"/>
  <c r="BD300" i="7"/>
  <c r="BC300" i="7"/>
  <c r="BB300" i="7"/>
  <c r="BA300" i="7"/>
  <c r="AZ300" i="7"/>
  <c r="AY300" i="7"/>
  <c r="AX300" i="7"/>
  <c r="AW300" i="7"/>
  <c r="AV300" i="7"/>
  <c r="AU300" i="7"/>
  <c r="AT300" i="7"/>
  <c r="AS300" i="7"/>
  <c r="AR300" i="7"/>
  <c r="AQ300" i="7"/>
  <c r="AP300" i="7"/>
  <c r="AO300" i="7"/>
  <c r="AN300" i="7"/>
  <c r="AM300" i="7"/>
  <c r="AL300" i="7"/>
  <c r="AK300" i="7"/>
  <c r="AJ300" i="7"/>
  <c r="AI300" i="7"/>
  <c r="AH300" i="7"/>
  <c r="AG300" i="7"/>
  <c r="AF300" i="7"/>
  <c r="AE300" i="7"/>
  <c r="AD300" i="7"/>
  <c r="AC300" i="7"/>
  <c r="AB300" i="7"/>
  <c r="AA300" i="7"/>
  <c r="Z300" i="7"/>
  <c r="Y300" i="7"/>
  <c r="X300" i="7"/>
  <c r="W300" i="7"/>
  <c r="V300" i="7"/>
  <c r="U300" i="7"/>
  <c r="T300" i="7"/>
  <c r="S300" i="7"/>
  <c r="R300" i="7"/>
  <c r="Q300" i="7"/>
  <c r="P300" i="7"/>
  <c r="O300" i="7"/>
  <c r="N300" i="7"/>
  <c r="M300" i="7"/>
  <c r="L300" i="7"/>
  <c r="K300" i="7"/>
  <c r="J300" i="7"/>
  <c r="I300" i="7"/>
  <c r="H300" i="7"/>
  <c r="G300" i="7"/>
  <c r="F300" i="7"/>
  <c r="E300" i="7"/>
  <c r="D300" i="7"/>
  <c r="C300" i="7"/>
  <c r="A300" i="7"/>
  <c r="BG299" i="7"/>
  <c r="BF299" i="7"/>
  <c r="BE299" i="7"/>
  <c r="BD299" i="7"/>
  <c r="BC299" i="7"/>
  <c r="BB299" i="7"/>
  <c r="BA299" i="7"/>
  <c r="AZ299" i="7"/>
  <c r="AY299" i="7"/>
  <c r="AX299" i="7"/>
  <c r="AW299" i="7"/>
  <c r="AV299" i="7"/>
  <c r="AU299" i="7"/>
  <c r="AT299" i="7"/>
  <c r="AS299" i="7"/>
  <c r="AR299" i="7"/>
  <c r="AQ299" i="7"/>
  <c r="AP299" i="7"/>
  <c r="AO299" i="7"/>
  <c r="AN299" i="7"/>
  <c r="AM299" i="7"/>
  <c r="AL299" i="7"/>
  <c r="AK299" i="7"/>
  <c r="AJ299" i="7"/>
  <c r="AI299" i="7"/>
  <c r="AH299" i="7"/>
  <c r="AG299" i="7"/>
  <c r="AF299" i="7"/>
  <c r="AE299" i="7"/>
  <c r="AD299" i="7"/>
  <c r="AC299" i="7"/>
  <c r="AB299" i="7"/>
  <c r="AA299" i="7"/>
  <c r="Z299" i="7"/>
  <c r="Y299" i="7"/>
  <c r="X299" i="7"/>
  <c r="W299" i="7"/>
  <c r="V299" i="7"/>
  <c r="U299" i="7"/>
  <c r="T299" i="7"/>
  <c r="S299" i="7"/>
  <c r="R299" i="7"/>
  <c r="Q299" i="7"/>
  <c r="P299" i="7"/>
  <c r="O299" i="7"/>
  <c r="N299" i="7"/>
  <c r="M299" i="7"/>
  <c r="L299" i="7"/>
  <c r="K299" i="7"/>
  <c r="J299" i="7"/>
  <c r="I299" i="7"/>
  <c r="H299" i="7"/>
  <c r="G299" i="7"/>
  <c r="F299" i="7"/>
  <c r="E299" i="7"/>
  <c r="D299" i="7"/>
  <c r="C299" i="7"/>
  <c r="A299" i="7"/>
  <c r="BG298" i="7"/>
  <c r="BF298" i="7"/>
  <c r="BE298" i="7"/>
  <c r="BD298" i="7"/>
  <c r="BC298" i="7"/>
  <c r="BB298" i="7"/>
  <c r="BA298" i="7"/>
  <c r="AZ298" i="7"/>
  <c r="AY298" i="7"/>
  <c r="AX298" i="7"/>
  <c r="AW298" i="7"/>
  <c r="AV298" i="7"/>
  <c r="AU298" i="7"/>
  <c r="AT298" i="7"/>
  <c r="AS298" i="7"/>
  <c r="AR298" i="7"/>
  <c r="AQ298" i="7"/>
  <c r="AP298" i="7"/>
  <c r="AO298" i="7"/>
  <c r="AN298" i="7"/>
  <c r="AM298" i="7"/>
  <c r="AL298" i="7"/>
  <c r="AK298" i="7"/>
  <c r="AJ298" i="7"/>
  <c r="AI298" i="7"/>
  <c r="AH298" i="7"/>
  <c r="AG298" i="7"/>
  <c r="AF298" i="7"/>
  <c r="AE298" i="7"/>
  <c r="AD298" i="7"/>
  <c r="AC298" i="7"/>
  <c r="AB298" i="7"/>
  <c r="AA298" i="7"/>
  <c r="Z298" i="7"/>
  <c r="Y298" i="7"/>
  <c r="X298" i="7"/>
  <c r="W298" i="7"/>
  <c r="V298" i="7"/>
  <c r="U298" i="7"/>
  <c r="T298" i="7"/>
  <c r="S298" i="7"/>
  <c r="R298" i="7"/>
  <c r="Q298" i="7"/>
  <c r="P298" i="7"/>
  <c r="O298" i="7"/>
  <c r="N298" i="7"/>
  <c r="M298" i="7"/>
  <c r="L298" i="7"/>
  <c r="K298" i="7"/>
  <c r="J298" i="7"/>
  <c r="I298" i="7"/>
  <c r="H298" i="7"/>
  <c r="G298" i="7"/>
  <c r="F298" i="7"/>
  <c r="E298" i="7"/>
  <c r="D298" i="7"/>
  <c r="C298" i="7"/>
  <c r="A298" i="7"/>
  <c r="BG297" i="7"/>
  <c r="BF297" i="7"/>
  <c r="BE297" i="7"/>
  <c r="BD297" i="7"/>
  <c r="BC297" i="7"/>
  <c r="BB297" i="7"/>
  <c r="BA297" i="7"/>
  <c r="AZ297" i="7"/>
  <c r="AY297" i="7"/>
  <c r="AX297" i="7"/>
  <c r="AW297" i="7"/>
  <c r="AV297" i="7"/>
  <c r="AU297" i="7"/>
  <c r="AT297" i="7"/>
  <c r="AS297" i="7"/>
  <c r="AR297" i="7"/>
  <c r="AQ297" i="7"/>
  <c r="AP297" i="7"/>
  <c r="AO297" i="7"/>
  <c r="AN297" i="7"/>
  <c r="AM297" i="7"/>
  <c r="AL297" i="7"/>
  <c r="AK297" i="7"/>
  <c r="AJ297" i="7"/>
  <c r="AI297" i="7"/>
  <c r="AH297" i="7"/>
  <c r="AG297" i="7"/>
  <c r="AF297" i="7"/>
  <c r="AE297" i="7"/>
  <c r="AD297" i="7"/>
  <c r="AC297" i="7"/>
  <c r="AB297" i="7"/>
  <c r="AA297" i="7"/>
  <c r="Z297" i="7"/>
  <c r="Y297" i="7"/>
  <c r="X297" i="7"/>
  <c r="W297" i="7"/>
  <c r="V297" i="7"/>
  <c r="U297" i="7"/>
  <c r="T297" i="7"/>
  <c r="S297" i="7"/>
  <c r="R297" i="7"/>
  <c r="Q297" i="7"/>
  <c r="P297" i="7"/>
  <c r="O297" i="7"/>
  <c r="N297" i="7"/>
  <c r="M297" i="7"/>
  <c r="L297" i="7"/>
  <c r="K297" i="7"/>
  <c r="J297" i="7"/>
  <c r="I297" i="7"/>
  <c r="H297" i="7"/>
  <c r="G297" i="7"/>
  <c r="F297" i="7"/>
  <c r="E297" i="7"/>
  <c r="D297" i="7"/>
  <c r="C297" i="7"/>
  <c r="A297" i="7"/>
  <c r="BG296" i="7"/>
  <c r="BF296" i="7"/>
  <c r="BE296" i="7"/>
  <c r="BD296" i="7"/>
  <c r="BC296" i="7"/>
  <c r="BB296" i="7"/>
  <c r="BA296" i="7"/>
  <c r="AZ296" i="7"/>
  <c r="AY296" i="7"/>
  <c r="AX296" i="7"/>
  <c r="AW296" i="7"/>
  <c r="AV296" i="7"/>
  <c r="AU296" i="7"/>
  <c r="AT296" i="7"/>
  <c r="AS296" i="7"/>
  <c r="AR296" i="7"/>
  <c r="AQ296" i="7"/>
  <c r="AP296" i="7"/>
  <c r="AO296" i="7"/>
  <c r="AN296" i="7"/>
  <c r="AM296" i="7"/>
  <c r="AL296" i="7"/>
  <c r="AK296" i="7"/>
  <c r="AJ296" i="7"/>
  <c r="AI296" i="7"/>
  <c r="AH296" i="7"/>
  <c r="AG296" i="7"/>
  <c r="AF296" i="7"/>
  <c r="AE296" i="7"/>
  <c r="AD296" i="7"/>
  <c r="AC296" i="7"/>
  <c r="AB296" i="7"/>
  <c r="AA296" i="7"/>
  <c r="Z296" i="7"/>
  <c r="Y296" i="7"/>
  <c r="X296" i="7"/>
  <c r="W296" i="7"/>
  <c r="V296" i="7"/>
  <c r="U296" i="7"/>
  <c r="T296" i="7"/>
  <c r="S296" i="7"/>
  <c r="R296" i="7"/>
  <c r="Q296" i="7"/>
  <c r="P296" i="7"/>
  <c r="O296" i="7"/>
  <c r="N296" i="7"/>
  <c r="M296" i="7"/>
  <c r="L296" i="7"/>
  <c r="K296" i="7"/>
  <c r="J296" i="7"/>
  <c r="I296" i="7"/>
  <c r="H296" i="7"/>
  <c r="G296" i="7"/>
  <c r="F296" i="7"/>
  <c r="E296" i="7"/>
  <c r="D296" i="7"/>
  <c r="C296" i="7"/>
  <c r="A296" i="7"/>
  <c r="BG295" i="7"/>
  <c r="BF295" i="7"/>
  <c r="BE295" i="7"/>
  <c r="BD295" i="7"/>
  <c r="BC295" i="7"/>
  <c r="BB295" i="7"/>
  <c r="BA295" i="7"/>
  <c r="AZ295" i="7"/>
  <c r="AY295" i="7"/>
  <c r="AX295" i="7"/>
  <c r="AW295" i="7"/>
  <c r="AV295" i="7"/>
  <c r="AU295" i="7"/>
  <c r="AT295" i="7"/>
  <c r="AS295" i="7"/>
  <c r="AR295" i="7"/>
  <c r="AQ295" i="7"/>
  <c r="AP295" i="7"/>
  <c r="AO295" i="7"/>
  <c r="AN295" i="7"/>
  <c r="AM295" i="7"/>
  <c r="AL295" i="7"/>
  <c r="AK295" i="7"/>
  <c r="AJ295" i="7"/>
  <c r="AI295" i="7"/>
  <c r="AH295" i="7"/>
  <c r="AG295" i="7"/>
  <c r="AF295" i="7"/>
  <c r="AE295" i="7"/>
  <c r="AD295" i="7"/>
  <c r="AC295" i="7"/>
  <c r="AB295" i="7"/>
  <c r="AA295" i="7"/>
  <c r="Z295" i="7"/>
  <c r="Y295" i="7"/>
  <c r="X295" i="7"/>
  <c r="W295" i="7"/>
  <c r="V295" i="7"/>
  <c r="U295" i="7"/>
  <c r="T295" i="7"/>
  <c r="S295" i="7"/>
  <c r="R295" i="7"/>
  <c r="Q295" i="7"/>
  <c r="P295" i="7"/>
  <c r="O295" i="7"/>
  <c r="N295" i="7"/>
  <c r="M295" i="7"/>
  <c r="L295" i="7"/>
  <c r="K295" i="7"/>
  <c r="J295" i="7"/>
  <c r="I295" i="7"/>
  <c r="H295" i="7"/>
  <c r="G295" i="7"/>
  <c r="F295" i="7"/>
  <c r="E295" i="7"/>
  <c r="D295" i="7"/>
  <c r="C295" i="7"/>
  <c r="A295" i="7"/>
  <c r="BG294" i="7"/>
  <c r="BF294" i="7"/>
  <c r="BE294" i="7"/>
  <c r="BD294" i="7"/>
  <c r="BC294" i="7"/>
  <c r="BB294" i="7"/>
  <c r="BA294" i="7"/>
  <c r="AZ294" i="7"/>
  <c r="AY294" i="7"/>
  <c r="AX294" i="7"/>
  <c r="AW294" i="7"/>
  <c r="AV294" i="7"/>
  <c r="AU294" i="7"/>
  <c r="AT294" i="7"/>
  <c r="AS294" i="7"/>
  <c r="AR294" i="7"/>
  <c r="AQ294" i="7"/>
  <c r="AP294" i="7"/>
  <c r="AO294" i="7"/>
  <c r="AN294" i="7"/>
  <c r="AM294" i="7"/>
  <c r="AL294" i="7"/>
  <c r="AK294" i="7"/>
  <c r="AJ294" i="7"/>
  <c r="AI294" i="7"/>
  <c r="AH294" i="7"/>
  <c r="AG294" i="7"/>
  <c r="AF294" i="7"/>
  <c r="AE294" i="7"/>
  <c r="AD294" i="7"/>
  <c r="AC294" i="7"/>
  <c r="AB294" i="7"/>
  <c r="AA294" i="7"/>
  <c r="Z294" i="7"/>
  <c r="Y294" i="7"/>
  <c r="X294" i="7"/>
  <c r="W294" i="7"/>
  <c r="V294" i="7"/>
  <c r="U294" i="7"/>
  <c r="T294" i="7"/>
  <c r="S294" i="7"/>
  <c r="R294" i="7"/>
  <c r="Q294" i="7"/>
  <c r="P294" i="7"/>
  <c r="O294" i="7"/>
  <c r="N294" i="7"/>
  <c r="M294" i="7"/>
  <c r="L294" i="7"/>
  <c r="K294" i="7"/>
  <c r="J294" i="7"/>
  <c r="I294" i="7"/>
  <c r="H294" i="7"/>
  <c r="G294" i="7"/>
  <c r="F294" i="7"/>
  <c r="E294" i="7"/>
  <c r="D294" i="7"/>
  <c r="C294" i="7"/>
  <c r="A294" i="7"/>
  <c r="BG293" i="7"/>
  <c r="BF293" i="7"/>
  <c r="BE293" i="7"/>
  <c r="BD293" i="7"/>
  <c r="BC293" i="7"/>
  <c r="BB293" i="7"/>
  <c r="BA293" i="7"/>
  <c r="AZ293" i="7"/>
  <c r="AY293" i="7"/>
  <c r="AX293" i="7"/>
  <c r="AW293" i="7"/>
  <c r="AV293" i="7"/>
  <c r="AU293" i="7"/>
  <c r="AT293" i="7"/>
  <c r="AS293" i="7"/>
  <c r="AR293" i="7"/>
  <c r="AQ293" i="7"/>
  <c r="AP293" i="7"/>
  <c r="AO293" i="7"/>
  <c r="AN293" i="7"/>
  <c r="AM293" i="7"/>
  <c r="AL293" i="7"/>
  <c r="AK293" i="7"/>
  <c r="AJ293" i="7"/>
  <c r="AI293" i="7"/>
  <c r="AH293" i="7"/>
  <c r="AG293" i="7"/>
  <c r="AF293" i="7"/>
  <c r="AE293" i="7"/>
  <c r="AD293" i="7"/>
  <c r="AC293" i="7"/>
  <c r="AB293" i="7"/>
  <c r="AA293" i="7"/>
  <c r="Z293" i="7"/>
  <c r="Y293" i="7"/>
  <c r="X293" i="7"/>
  <c r="W293" i="7"/>
  <c r="V293" i="7"/>
  <c r="U293" i="7"/>
  <c r="T293" i="7"/>
  <c r="S293" i="7"/>
  <c r="R293" i="7"/>
  <c r="Q293" i="7"/>
  <c r="P293" i="7"/>
  <c r="O293" i="7"/>
  <c r="N293" i="7"/>
  <c r="M293" i="7"/>
  <c r="L293" i="7"/>
  <c r="K293" i="7"/>
  <c r="J293" i="7"/>
  <c r="I293" i="7"/>
  <c r="H293" i="7"/>
  <c r="G293" i="7"/>
  <c r="F293" i="7"/>
  <c r="E293" i="7"/>
  <c r="D293" i="7"/>
  <c r="C293" i="7"/>
  <c r="A293" i="7"/>
  <c r="BG292" i="7"/>
  <c r="BF292" i="7"/>
  <c r="BE292" i="7"/>
  <c r="BD292" i="7"/>
  <c r="BC292" i="7"/>
  <c r="BB292" i="7"/>
  <c r="BA292" i="7"/>
  <c r="AZ292" i="7"/>
  <c r="AY292" i="7"/>
  <c r="AX292" i="7"/>
  <c r="AW292" i="7"/>
  <c r="AV292" i="7"/>
  <c r="AU292" i="7"/>
  <c r="AT292" i="7"/>
  <c r="AS292" i="7"/>
  <c r="AR292" i="7"/>
  <c r="AQ292" i="7"/>
  <c r="AP292" i="7"/>
  <c r="AO292" i="7"/>
  <c r="AN292" i="7"/>
  <c r="AM292" i="7"/>
  <c r="AL292" i="7"/>
  <c r="AK292" i="7"/>
  <c r="AJ292" i="7"/>
  <c r="AI292" i="7"/>
  <c r="AH292" i="7"/>
  <c r="AG292" i="7"/>
  <c r="AF292" i="7"/>
  <c r="AE292" i="7"/>
  <c r="AD292" i="7"/>
  <c r="AC292" i="7"/>
  <c r="AB292" i="7"/>
  <c r="AA292" i="7"/>
  <c r="Z292" i="7"/>
  <c r="Y292" i="7"/>
  <c r="X292" i="7"/>
  <c r="W292" i="7"/>
  <c r="V292" i="7"/>
  <c r="U292" i="7"/>
  <c r="T292" i="7"/>
  <c r="S292" i="7"/>
  <c r="R292" i="7"/>
  <c r="Q292" i="7"/>
  <c r="P292" i="7"/>
  <c r="O292" i="7"/>
  <c r="N292" i="7"/>
  <c r="M292" i="7"/>
  <c r="L292" i="7"/>
  <c r="K292" i="7"/>
  <c r="J292" i="7"/>
  <c r="I292" i="7"/>
  <c r="H292" i="7"/>
  <c r="G292" i="7"/>
  <c r="F292" i="7"/>
  <c r="E292" i="7"/>
  <c r="D292" i="7"/>
  <c r="C292" i="7"/>
  <c r="A292" i="7"/>
  <c r="BG291" i="7"/>
  <c r="BF291" i="7"/>
  <c r="BE291" i="7"/>
  <c r="BD291" i="7"/>
  <c r="BC291" i="7"/>
  <c r="BB291" i="7"/>
  <c r="BA291" i="7"/>
  <c r="AZ291" i="7"/>
  <c r="AY291" i="7"/>
  <c r="AX291" i="7"/>
  <c r="AW291" i="7"/>
  <c r="AV291" i="7"/>
  <c r="AU291" i="7"/>
  <c r="AT291" i="7"/>
  <c r="AS291" i="7"/>
  <c r="AR291" i="7"/>
  <c r="AQ291" i="7"/>
  <c r="AP291" i="7"/>
  <c r="AO291" i="7"/>
  <c r="AN291" i="7"/>
  <c r="AM291" i="7"/>
  <c r="AL291" i="7"/>
  <c r="AK291" i="7"/>
  <c r="AJ291" i="7"/>
  <c r="AI291" i="7"/>
  <c r="AH291" i="7"/>
  <c r="AG291" i="7"/>
  <c r="AF291" i="7"/>
  <c r="AE291" i="7"/>
  <c r="AD291" i="7"/>
  <c r="AC291" i="7"/>
  <c r="AB291" i="7"/>
  <c r="AA291" i="7"/>
  <c r="Z291" i="7"/>
  <c r="Y291" i="7"/>
  <c r="X291" i="7"/>
  <c r="W291" i="7"/>
  <c r="V291" i="7"/>
  <c r="U291" i="7"/>
  <c r="T291" i="7"/>
  <c r="S291" i="7"/>
  <c r="R291" i="7"/>
  <c r="Q291" i="7"/>
  <c r="P291" i="7"/>
  <c r="O291" i="7"/>
  <c r="N291" i="7"/>
  <c r="M291" i="7"/>
  <c r="L291" i="7"/>
  <c r="K291" i="7"/>
  <c r="J291" i="7"/>
  <c r="I291" i="7"/>
  <c r="H291" i="7"/>
  <c r="G291" i="7"/>
  <c r="F291" i="7"/>
  <c r="E291" i="7"/>
  <c r="D291" i="7"/>
  <c r="C291" i="7"/>
  <c r="A291" i="7"/>
  <c r="BG290" i="7"/>
  <c r="BF290" i="7"/>
  <c r="BE290" i="7"/>
  <c r="BD290" i="7"/>
  <c r="BC290" i="7"/>
  <c r="BB290" i="7"/>
  <c r="BA290" i="7"/>
  <c r="AZ290" i="7"/>
  <c r="AY290" i="7"/>
  <c r="AX290" i="7"/>
  <c r="AW290" i="7"/>
  <c r="AV290" i="7"/>
  <c r="AU290" i="7"/>
  <c r="AT290" i="7"/>
  <c r="AS290" i="7"/>
  <c r="AR290" i="7"/>
  <c r="AQ290" i="7"/>
  <c r="AP290" i="7"/>
  <c r="AO290" i="7"/>
  <c r="AN290" i="7"/>
  <c r="AM290" i="7"/>
  <c r="AL290" i="7"/>
  <c r="AK290" i="7"/>
  <c r="AJ290" i="7"/>
  <c r="AI290" i="7"/>
  <c r="AH290" i="7"/>
  <c r="AG290" i="7"/>
  <c r="AF290" i="7"/>
  <c r="AE290" i="7"/>
  <c r="AD290" i="7"/>
  <c r="AC290" i="7"/>
  <c r="AB290" i="7"/>
  <c r="AA290" i="7"/>
  <c r="Z290" i="7"/>
  <c r="Y290" i="7"/>
  <c r="X290" i="7"/>
  <c r="W290" i="7"/>
  <c r="V290" i="7"/>
  <c r="U290" i="7"/>
  <c r="T290" i="7"/>
  <c r="S290" i="7"/>
  <c r="R290" i="7"/>
  <c r="Q290" i="7"/>
  <c r="P290" i="7"/>
  <c r="O290" i="7"/>
  <c r="N290" i="7"/>
  <c r="M290" i="7"/>
  <c r="L290" i="7"/>
  <c r="K290" i="7"/>
  <c r="J290" i="7"/>
  <c r="I290" i="7"/>
  <c r="H290" i="7"/>
  <c r="G290" i="7"/>
  <c r="F290" i="7"/>
  <c r="E290" i="7"/>
  <c r="D290" i="7"/>
  <c r="C290" i="7"/>
  <c r="A290" i="7"/>
  <c r="BG289" i="7"/>
  <c r="BF289" i="7"/>
  <c r="BE289" i="7"/>
  <c r="BD289" i="7"/>
  <c r="BC289" i="7"/>
  <c r="BB289" i="7"/>
  <c r="BA289" i="7"/>
  <c r="AZ289" i="7"/>
  <c r="AY289" i="7"/>
  <c r="AX289" i="7"/>
  <c r="AW289" i="7"/>
  <c r="AV289" i="7"/>
  <c r="AU289" i="7"/>
  <c r="AT289" i="7"/>
  <c r="AS289" i="7"/>
  <c r="AR289" i="7"/>
  <c r="AQ289" i="7"/>
  <c r="AP289" i="7"/>
  <c r="AO289" i="7"/>
  <c r="AN289" i="7"/>
  <c r="AM289" i="7"/>
  <c r="AL289" i="7"/>
  <c r="AK289" i="7"/>
  <c r="AJ289" i="7"/>
  <c r="AI289" i="7"/>
  <c r="AH289" i="7"/>
  <c r="AG289" i="7"/>
  <c r="AF289" i="7"/>
  <c r="AE289" i="7"/>
  <c r="AD289" i="7"/>
  <c r="AC289" i="7"/>
  <c r="AB289" i="7"/>
  <c r="AA289" i="7"/>
  <c r="Z289" i="7"/>
  <c r="Y289" i="7"/>
  <c r="X289" i="7"/>
  <c r="W289" i="7"/>
  <c r="V289" i="7"/>
  <c r="U289" i="7"/>
  <c r="T289" i="7"/>
  <c r="S289" i="7"/>
  <c r="R289" i="7"/>
  <c r="Q289" i="7"/>
  <c r="P289" i="7"/>
  <c r="O289" i="7"/>
  <c r="N289" i="7"/>
  <c r="M289" i="7"/>
  <c r="L289" i="7"/>
  <c r="K289" i="7"/>
  <c r="J289" i="7"/>
  <c r="I289" i="7"/>
  <c r="H289" i="7"/>
  <c r="G289" i="7"/>
  <c r="F289" i="7"/>
  <c r="E289" i="7"/>
  <c r="D289" i="7"/>
  <c r="C289" i="7"/>
  <c r="A289" i="7"/>
  <c r="BG288" i="7"/>
  <c r="BF288" i="7"/>
  <c r="BE288" i="7"/>
  <c r="BD288" i="7"/>
  <c r="BC288" i="7"/>
  <c r="BB288" i="7"/>
  <c r="BA288" i="7"/>
  <c r="AZ288" i="7"/>
  <c r="AY288" i="7"/>
  <c r="AX288" i="7"/>
  <c r="AW288" i="7"/>
  <c r="AV288" i="7"/>
  <c r="AU288" i="7"/>
  <c r="AT288" i="7"/>
  <c r="AS288" i="7"/>
  <c r="AR288" i="7"/>
  <c r="AQ288" i="7"/>
  <c r="AP288" i="7"/>
  <c r="AO288" i="7"/>
  <c r="AN288" i="7"/>
  <c r="AM288" i="7"/>
  <c r="AL288" i="7"/>
  <c r="AK288" i="7"/>
  <c r="AJ288" i="7"/>
  <c r="AI288" i="7"/>
  <c r="AH288" i="7"/>
  <c r="AG288" i="7"/>
  <c r="AF288" i="7"/>
  <c r="AE288" i="7"/>
  <c r="AD288" i="7"/>
  <c r="AC288" i="7"/>
  <c r="AB288" i="7"/>
  <c r="AA288" i="7"/>
  <c r="Z288" i="7"/>
  <c r="Y288" i="7"/>
  <c r="X288" i="7"/>
  <c r="W288" i="7"/>
  <c r="V288" i="7"/>
  <c r="U288" i="7"/>
  <c r="T288" i="7"/>
  <c r="S288" i="7"/>
  <c r="R288" i="7"/>
  <c r="Q288" i="7"/>
  <c r="P288" i="7"/>
  <c r="O288" i="7"/>
  <c r="N288" i="7"/>
  <c r="M288" i="7"/>
  <c r="L288" i="7"/>
  <c r="K288" i="7"/>
  <c r="J288" i="7"/>
  <c r="I288" i="7"/>
  <c r="H288" i="7"/>
  <c r="G288" i="7"/>
  <c r="F288" i="7"/>
  <c r="E288" i="7"/>
  <c r="D288" i="7"/>
  <c r="C288" i="7"/>
  <c r="A288" i="7"/>
  <c r="BG287" i="7"/>
  <c r="BF287" i="7"/>
  <c r="BE287" i="7"/>
  <c r="BD287" i="7"/>
  <c r="BC287" i="7"/>
  <c r="BB287" i="7"/>
  <c r="BA287" i="7"/>
  <c r="AZ287" i="7"/>
  <c r="AY287" i="7"/>
  <c r="AX287" i="7"/>
  <c r="AW287" i="7"/>
  <c r="AV287" i="7"/>
  <c r="AU287" i="7"/>
  <c r="AT287" i="7"/>
  <c r="AS287" i="7"/>
  <c r="AR287" i="7"/>
  <c r="AQ287" i="7"/>
  <c r="AP287" i="7"/>
  <c r="AO287" i="7"/>
  <c r="AN287" i="7"/>
  <c r="AM287" i="7"/>
  <c r="AL287" i="7"/>
  <c r="AK287" i="7"/>
  <c r="AJ287" i="7"/>
  <c r="AI287" i="7"/>
  <c r="AH287" i="7"/>
  <c r="AG287" i="7"/>
  <c r="AF287" i="7"/>
  <c r="AE287" i="7"/>
  <c r="AD287" i="7"/>
  <c r="AC287" i="7"/>
  <c r="AB287" i="7"/>
  <c r="AA287" i="7"/>
  <c r="Z287" i="7"/>
  <c r="Y287" i="7"/>
  <c r="X287" i="7"/>
  <c r="W287" i="7"/>
  <c r="V287" i="7"/>
  <c r="U287" i="7"/>
  <c r="T287" i="7"/>
  <c r="S287" i="7"/>
  <c r="R287" i="7"/>
  <c r="Q287" i="7"/>
  <c r="P287" i="7"/>
  <c r="O287" i="7"/>
  <c r="N287" i="7"/>
  <c r="M287" i="7"/>
  <c r="L287" i="7"/>
  <c r="K287" i="7"/>
  <c r="J287" i="7"/>
  <c r="I287" i="7"/>
  <c r="H287" i="7"/>
  <c r="G287" i="7"/>
  <c r="F287" i="7"/>
  <c r="E287" i="7"/>
  <c r="D287" i="7"/>
  <c r="C287" i="7"/>
  <c r="A287" i="7"/>
  <c r="BG286" i="7"/>
  <c r="BF286" i="7"/>
  <c r="BE286" i="7"/>
  <c r="BD286" i="7"/>
  <c r="BC286" i="7"/>
  <c r="BB286" i="7"/>
  <c r="BA286" i="7"/>
  <c r="AZ286" i="7"/>
  <c r="AY286" i="7"/>
  <c r="AX286" i="7"/>
  <c r="AW286" i="7"/>
  <c r="AV286" i="7"/>
  <c r="AU286" i="7"/>
  <c r="AT286" i="7"/>
  <c r="AS286" i="7"/>
  <c r="AR286" i="7"/>
  <c r="AQ286" i="7"/>
  <c r="AP286" i="7"/>
  <c r="AO286" i="7"/>
  <c r="AN286" i="7"/>
  <c r="AM286" i="7"/>
  <c r="AL286" i="7"/>
  <c r="AK286" i="7"/>
  <c r="AJ286" i="7"/>
  <c r="AI286" i="7"/>
  <c r="AH286" i="7"/>
  <c r="AG286" i="7"/>
  <c r="AF286" i="7"/>
  <c r="AE286" i="7"/>
  <c r="AD286" i="7"/>
  <c r="AC286" i="7"/>
  <c r="AB286" i="7"/>
  <c r="AA286" i="7"/>
  <c r="Z286" i="7"/>
  <c r="Y286" i="7"/>
  <c r="X286" i="7"/>
  <c r="W286" i="7"/>
  <c r="V286" i="7"/>
  <c r="U286" i="7"/>
  <c r="T286" i="7"/>
  <c r="S286" i="7"/>
  <c r="R286" i="7"/>
  <c r="Q286" i="7"/>
  <c r="P286" i="7"/>
  <c r="O286" i="7"/>
  <c r="N286" i="7"/>
  <c r="M286" i="7"/>
  <c r="L286" i="7"/>
  <c r="K286" i="7"/>
  <c r="J286" i="7"/>
  <c r="I286" i="7"/>
  <c r="H286" i="7"/>
  <c r="G286" i="7"/>
  <c r="F286" i="7"/>
  <c r="E286" i="7"/>
  <c r="D286" i="7"/>
  <c r="C286" i="7"/>
  <c r="A286" i="7"/>
  <c r="BG285" i="7"/>
  <c r="BF285" i="7"/>
  <c r="BE285" i="7"/>
  <c r="BD285" i="7"/>
  <c r="BC285" i="7"/>
  <c r="BB285" i="7"/>
  <c r="BA285" i="7"/>
  <c r="AZ285" i="7"/>
  <c r="AY285" i="7"/>
  <c r="AX285" i="7"/>
  <c r="AW285" i="7"/>
  <c r="AV285" i="7"/>
  <c r="AU285" i="7"/>
  <c r="AT285" i="7"/>
  <c r="AS285" i="7"/>
  <c r="AR285" i="7"/>
  <c r="AQ285" i="7"/>
  <c r="AP285" i="7"/>
  <c r="AO285" i="7"/>
  <c r="AN285" i="7"/>
  <c r="AM285" i="7"/>
  <c r="AL285" i="7"/>
  <c r="AK285" i="7"/>
  <c r="AJ285" i="7"/>
  <c r="AI285" i="7"/>
  <c r="AH285" i="7"/>
  <c r="AG285" i="7"/>
  <c r="AF285" i="7"/>
  <c r="AE285" i="7"/>
  <c r="AD285" i="7"/>
  <c r="AC285" i="7"/>
  <c r="AB285" i="7"/>
  <c r="AA285" i="7"/>
  <c r="Z285" i="7"/>
  <c r="Y285" i="7"/>
  <c r="X285" i="7"/>
  <c r="W285" i="7"/>
  <c r="V285" i="7"/>
  <c r="U285" i="7"/>
  <c r="T285" i="7"/>
  <c r="S285" i="7"/>
  <c r="R285" i="7"/>
  <c r="Q285" i="7"/>
  <c r="P285" i="7"/>
  <c r="O285" i="7"/>
  <c r="N285" i="7"/>
  <c r="M285" i="7"/>
  <c r="L285" i="7"/>
  <c r="K285" i="7"/>
  <c r="J285" i="7"/>
  <c r="I285" i="7"/>
  <c r="H285" i="7"/>
  <c r="G285" i="7"/>
  <c r="F285" i="7"/>
  <c r="E285" i="7"/>
  <c r="D285" i="7"/>
  <c r="C285" i="7"/>
  <c r="A285" i="7"/>
  <c r="BG284" i="7"/>
  <c r="BF284" i="7"/>
  <c r="BE284" i="7"/>
  <c r="BD284" i="7"/>
  <c r="BC284" i="7"/>
  <c r="BB284" i="7"/>
  <c r="BA284" i="7"/>
  <c r="AZ284" i="7"/>
  <c r="AY284" i="7"/>
  <c r="AX284" i="7"/>
  <c r="AW284" i="7"/>
  <c r="AV284" i="7"/>
  <c r="AU284" i="7"/>
  <c r="AT284" i="7"/>
  <c r="AS284" i="7"/>
  <c r="AR284" i="7"/>
  <c r="AQ284" i="7"/>
  <c r="AP284" i="7"/>
  <c r="AO284" i="7"/>
  <c r="AN284" i="7"/>
  <c r="AM284" i="7"/>
  <c r="AL284" i="7"/>
  <c r="AK284" i="7"/>
  <c r="AJ284" i="7"/>
  <c r="AI284" i="7"/>
  <c r="AH284" i="7"/>
  <c r="AG284" i="7"/>
  <c r="AF284" i="7"/>
  <c r="AE284" i="7"/>
  <c r="AD284" i="7"/>
  <c r="AC284" i="7"/>
  <c r="AB284" i="7"/>
  <c r="AA284" i="7"/>
  <c r="Z284" i="7"/>
  <c r="Y284" i="7"/>
  <c r="X284" i="7"/>
  <c r="W284" i="7"/>
  <c r="V284" i="7"/>
  <c r="U284" i="7"/>
  <c r="T284" i="7"/>
  <c r="S284" i="7"/>
  <c r="R284" i="7"/>
  <c r="Q284" i="7"/>
  <c r="P284" i="7"/>
  <c r="O284" i="7"/>
  <c r="N284" i="7"/>
  <c r="M284" i="7"/>
  <c r="L284" i="7"/>
  <c r="K284" i="7"/>
  <c r="J284" i="7"/>
  <c r="I284" i="7"/>
  <c r="H284" i="7"/>
  <c r="G284" i="7"/>
  <c r="F284" i="7"/>
  <c r="E284" i="7"/>
  <c r="D284" i="7"/>
  <c r="C284" i="7"/>
  <c r="A284" i="7"/>
  <c r="BG283" i="7"/>
  <c r="BF283" i="7"/>
  <c r="BE283" i="7"/>
  <c r="BD283" i="7"/>
  <c r="BC283" i="7"/>
  <c r="BB283" i="7"/>
  <c r="BA283" i="7"/>
  <c r="AZ283" i="7"/>
  <c r="AY283" i="7"/>
  <c r="AX283" i="7"/>
  <c r="AW283" i="7"/>
  <c r="AV283" i="7"/>
  <c r="AU283" i="7"/>
  <c r="AT283" i="7"/>
  <c r="AS283" i="7"/>
  <c r="AR283" i="7"/>
  <c r="AQ283" i="7"/>
  <c r="AP283" i="7"/>
  <c r="AO283" i="7"/>
  <c r="AN283" i="7"/>
  <c r="AM283" i="7"/>
  <c r="AL283" i="7"/>
  <c r="AK283" i="7"/>
  <c r="AJ283" i="7"/>
  <c r="AI283" i="7"/>
  <c r="AH283" i="7"/>
  <c r="AG283" i="7"/>
  <c r="AF283" i="7"/>
  <c r="AE283" i="7"/>
  <c r="AD283" i="7"/>
  <c r="AC283" i="7"/>
  <c r="AB283" i="7"/>
  <c r="AA283" i="7"/>
  <c r="Z283" i="7"/>
  <c r="Y283" i="7"/>
  <c r="X283" i="7"/>
  <c r="W283" i="7"/>
  <c r="V283" i="7"/>
  <c r="U283" i="7"/>
  <c r="T283" i="7"/>
  <c r="S283" i="7"/>
  <c r="R283" i="7"/>
  <c r="Q283" i="7"/>
  <c r="P283" i="7"/>
  <c r="O283" i="7"/>
  <c r="N283" i="7"/>
  <c r="M283" i="7"/>
  <c r="L283" i="7"/>
  <c r="K283" i="7"/>
  <c r="J283" i="7"/>
  <c r="I283" i="7"/>
  <c r="H283" i="7"/>
  <c r="G283" i="7"/>
  <c r="F283" i="7"/>
  <c r="E283" i="7"/>
  <c r="D283" i="7"/>
  <c r="C283" i="7"/>
  <c r="A283" i="7"/>
  <c r="BG282" i="7"/>
  <c r="BF282" i="7"/>
  <c r="BE282" i="7"/>
  <c r="BD282" i="7"/>
  <c r="BC282" i="7"/>
  <c r="BB282" i="7"/>
  <c r="BA282" i="7"/>
  <c r="AZ282" i="7"/>
  <c r="AY282" i="7"/>
  <c r="AX282" i="7"/>
  <c r="AW282" i="7"/>
  <c r="AV282" i="7"/>
  <c r="AU282" i="7"/>
  <c r="AT282" i="7"/>
  <c r="AS282" i="7"/>
  <c r="AR282" i="7"/>
  <c r="AQ282" i="7"/>
  <c r="AP282" i="7"/>
  <c r="AO282" i="7"/>
  <c r="AN282" i="7"/>
  <c r="AM282" i="7"/>
  <c r="AL282" i="7"/>
  <c r="AK282" i="7"/>
  <c r="AJ282" i="7"/>
  <c r="AI282" i="7"/>
  <c r="AH282" i="7"/>
  <c r="AG282" i="7"/>
  <c r="AF282" i="7"/>
  <c r="AE282" i="7"/>
  <c r="AD282" i="7"/>
  <c r="AC282" i="7"/>
  <c r="AB282" i="7"/>
  <c r="AA282" i="7"/>
  <c r="Z282" i="7"/>
  <c r="Y282" i="7"/>
  <c r="X282" i="7"/>
  <c r="W282" i="7"/>
  <c r="V282" i="7"/>
  <c r="U282" i="7"/>
  <c r="T282" i="7"/>
  <c r="S282" i="7"/>
  <c r="R282" i="7"/>
  <c r="Q282" i="7"/>
  <c r="P282" i="7"/>
  <c r="O282" i="7"/>
  <c r="N282" i="7"/>
  <c r="M282" i="7"/>
  <c r="L282" i="7"/>
  <c r="K282" i="7"/>
  <c r="J282" i="7"/>
  <c r="I282" i="7"/>
  <c r="H282" i="7"/>
  <c r="G282" i="7"/>
  <c r="F282" i="7"/>
  <c r="E282" i="7"/>
  <c r="D282" i="7"/>
  <c r="C282" i="7"/>
  <c r="A282" i="7"/>
  <c r="BG281" i="7"/>
  <c r="BF281" i="7"/>
  <c r="BE281" i="7"/>
  <c r="BD281" i="7"/>
  <c r="BC281" i="7"/>
  <c r="BB281" i="7"/>
  <c r="BA281" i="7"/>
  <c r="AZ281" i="7"/>
  <c r="AY281" i="7"/>
  <c r="AX281" i="7"/>
  <c r="AW281" i="7"/>
  <c r="AV281" i="7"/>
  <c r="AU281" i="7"/>
  <c r="AT281" i="7"/>
  <c r="AS281" i="7"/>
  <c r="AR281" i="7"/>
  <c r="AQ281" i="7"/>
  <c r="AP281" i="7"/>
  <c r="AO281" i="7"/>
  <c r="AN281" i="7"/>
  <c r="AM281" i="7"/>
  <c r="AL281" i="7"/>
  <c r="AK281" i="7"/>
  <c r="AJ281" i="7"/>
  <c r="AI281" i="7"/>
  <c r="AH281" i="7"/>
  <c r="AG281" i="7"/>
  <c r="AF281" i="7"/>
  <c r="AE281" i="7"/>
  <c r="AD281" i="7"/>
  <c r="AC281" i="7"/>
  <c r="AB281" i="7"/>
  <c r="AA281" i="7"/>
  <c r="Z281" i="7"/>
  <c r="Y281" i="7"/>
  <c r="X281" i="7"/>
  <c r="W281" i="7"/>
  <c r="V281" i="7"/>
  <c r="U281" i="7"/>
  <c r="T281" i="7"/>
  <c r="S281" i="7"/>
  <c r="R281" i="7"/>
  <c r="Q281" i="7"/>
  <c r="P281" i="7"/>
  <c r="O281" i="7"/>
  <c r="N281" i="7"/>
  <c r="M281" i="7"/>
  <c r="L281" i="7"/>
  <c r="K281" i="7"/>
  <c r="J281" i="7"/>
  <c r="I281" i="7"/>
  <c r="H281" i="7"/>
  <c r="G281" i="7"/>
  <c r="F281" i="7"/>
  <c r="E281" i="7"/>
  <c r="D281" i="7"/>
  <c r="C281" i="7"/>
  <c r="A281" i="7"/>
  <c r="BG280" i="7"/>
  <c r="BF280" i="7"/>
  <c r="BE280" i="7"/>
  <c r="BD280" i="7"/>
  <c r="BC280" i="7"/>
  <c r="BB280" i="7"/>
  <c r="BA280" i="7"/>
  <c r="AZ280" i="7"/>
  <c r="AY280" i="7"/>
  <c r="AX280" i="7"/>
  <c r="AW280" i="7"/>
  <c r="AV280" i="7"/>
  <c r="AU280" i="7"/>
  <c r="AT280" i="7"/>
  <c r="AS280" i="7"/>
  <c r="AR280" i="7"/>
  <c r="AQ280" i="7"/>
  <c r="AP280" i="7"/>
  <c r="AO280" i="7"/>
  <c r="AN280" i="7"/>
  <c r="AM280" i="7"/>
  <c r="AL280" i="7"/>
  <c r="AK280" i="7"/>
  <c r="AJ280" i="7"/>
  <c r="AI280" i="7"/>
  <c r="AH280" i="7"/>
  <c r="AG280" i="7"/>
  <c r="AF280" i="7"/>
  <c r="AE280" i="7"/>
  <c r="AD280" i="7"/>
  <c r="AC280" i="7"/>
  <c r="AB280" i="7"/>
  <c r="AA280" i="7"/>
  <c r="Z280" i="7"/>
  <c r="Y280" i="7"/>
  <c r="X280" i="7"/>
  <c r="W280" i="7"/>
  <c r="V280" i="7"/>
  <c r="U280" i="7"/>
  <c r="T280" i="7"/>
  <c r="S280" i="7"/>
  <c r="R280" i="7"/>
  <c r="Q280" i="7"/>
  <c r="P280" i="7"/>
  <c r="O280" i="7"/>
  <c r="N280" i="7"/>
  <c r="M280" i="7"/>
  <c r="L280" i="7"/>
  <c r="K280" i="7"/>
  <c r="J280" i="7"/>
  <c r="I280" i="7"/>
  <c r="H280" i="7"/>
  <c r="G280" i="7"/>
  <c r="F280" i="7"/>
  <c r="E280" i="7"/>
  <c r="D280" i="7"/>
  <c r="C280" i="7"/>
  <c r="A280" i="7"/>
  <c r="BG279" i="7"/>
  <c r="BF279" i="7"/>
  <c r="BE279" i="7"/>
  <c r="BD279" i="7"/>
  <c r="BC279" i="7"/>
  <c r="BB279" i="7"/>
  <c r="BA279" i="7"/>
  <c r="AZ279" i="7"/>
  <c r="AY279" i="7"/>
  <c r="AX279" i="7"/>
  <c r="AW279" i="7"/>
  <c r="AV279" i="7"/>
  <c r="AU279" i="7"/>
  <c r="AT279" i="7"/>
  <c r="AS279" i="7"/>
  <c r="AR279" i="7"/>
  <c r="AQ279" i="7"/>
  <c r="AP279" i="7"/>
  <c r="AO279" i="7"/>
  <c r="AN279" i="7"/>
  <c r="AM279" i="7"/>
  <c r="AL279" i="7"/>
  <c r="AK279" i="7"/>
  <c r="AJ279" i="7"/>
  <c r="AI279" i="7"/>
  <c r="AH279" i="7"/>
  <c r="AG279" i="7"/>
  <c r="AF279" i="7"/>
  <c r="AE279" i="7"/>
  <c r="AD279" i="7"/>
  <c r="AC279" i="7"/>
  <c r="AB279" i="7"/>
  <c r="AA279" i="7"/>
  <c r="Z279" i="7"/>
  <c r="Y279" i="7"/>
  <c r="X279" i="7"/>
  <c r="W279" i="7"/>
  <c r="V279" i="7"/>
  <c r="U279" i="7"/>
  <c r="T279" i="7"/>
  <c r="S279" i="7"/>
  <c r="R279" i="7"/>
  <c r="Q279" i="7"/>
  <c r="P279" i="7"/>
  <c r="O279" i="7"/>
  <c r="N279" i="7"/>
  <c r="M279" i="7"/>
  <c r="L279" i="7"/>
  <c r="K279" i="7"/>
  <c r="J279" i="7"/>
  <c r="I279" i="7"/>
  <c r="H279" i="7"/>
  <c r="G279" i="7"/>
  <c r="F279" i="7"/>
  <c r="E279" i="7"/>
  <c r="D279" i="7"/>
  <c r="C279" i="7"/>
  <c r="A279" i="7"/>
  <c r="BG278" i="7"/>
  <c r="BF278" i="7"/>
  <c r="BE278" i="7"/>
  <c r="BD278" i="7"/>
  <c r="BC278" i="7"/>
  <c r="BB278" i="7"/>
  <c r="BA278" i="7"/>
  <c r="AZ278" i="7"/>
  <c r="AY278" i="7"/>
  <c r="AX278" i="7"/>
  <c r="AW278" i="7"/>
  <c r="AV278" i="7"/>
  <c r="AU278" i="7"/>
  <c r="AT278" i="7"/>
  <c r="AS278" i="7"/>
  <c r="AR278" i="7"/>
  <c r="AQ278" i="7"/>
  <c r="AP278" i="7"/>
  <c r="AO278" i="7"/>
  <c r="AN278" i="7"/>
  <c r="AM278" i="7"/>
  <c r="AL278" i="7"/>
  <c r="AK278" i="7"/>
  <c r="AJ278" i="7"/>
  <c r="AI278" i="7"/>
  <c r="AH278" i="7"/>
  <c r="AG278" i="7"/>
  <c r="AF278" i="7"/>
  <c r="AE278" i="7"/>
  <c r="AD278" i="7"/>
  <c r="AC278" i="7"/>
  <c r="AB278" i="7"/>
  <c r="AA278" i="7"/>
  <c r="Z278" i="7"/>
  <c r="Y278" i="7"/>
  <c r="X278" i="7"/>
  <c r="W278" i="7"/>
  <c r="V278" i="7"/>
  <c r="U278" i="7"/>
  <c r="T278" i="7"/>
  <c r="S278" i="7"/>
  <c r="R278" i="7"/>
  <c r="Q278" i="7"/>
  <c r="P278" i="7"/>
  <c r="O278" i="7"/>
  <c r="N278" i="7"/>
  <c r="M278" i="7"/>
  <c r="L278" i="7"/>
  <c r="K278" i="7"/>
  <c r="J278" i="7"/>
  <c r="I278" i="7"/>
  <c r="H278" i="7"/>
  <c r="G278" i="7"/>
  <c r="F278" i="7"/>
  <c r="E278" i="7"/>
  <c r="D278" i="7"/>
  <c r="C278" i="7"/>
  <c r="A278" i="7"/>
  <c r="BG277" i="7"/>
  <c r="BF277" i="7"/>
  <c r="BE277" i="7"/>
  <c r="BD277" i="7"/>
  <c r="BC277" i="7"/>
  <c r="BB277" i="7"/>
  <c r="BA277" i="7"/>
  <c r="AZ277" i="7"/>
  <c r="AY277" i="7"/>
  <c r="AX277" i="7"/>
  <c r="AW277" i="7"/>
  <c r="AV277" i="7"/>
  <c r="AU277" i="7"/>
  <c r="AT277" i="7"/>
  <c r="AS277" i="7"/>
  <c r="AR277" i="7"/>
  <c r="AQ277" i="7"/>
  <c r="AP277" i="7"/>
  <c r="AO277" i="7"/>
  <c r="AN277" i="7"/>
  <c r="AM277" i="7"/>
  <c r="AL277" i="7"/>
  <c r="AK277" i="7"/>
  <c r="AJ277" i="7"/>
  <c r="AI277" i="7"/>
  <c r="AH277" i="7"/>
  <c r="AG277" i="7"/>
  <c r="AF277" i="7"/>
  <c r="AE277" i="7"/>
  <c r="AD277" i="7"/>
  <c r="AC277" i="7"/>
  <c r="AB277" i="7"/>
  <c r="AA277" i="7"/>
  <c r="Z277" i="7"/>
  <c r="Y277" i="7"/>
  <c r="X277" i="7"/>
  <c r="W277" i="7"/>
  <c r="V277" i="7"/>
  <c r="U277" i="7"/>
  <c r="T277" i="7"/>
  <c r="S277" i="7"/>
  <c r="R277" i="7"/>
  <c r="Q277" i="7"/>
  <c r="P277" i="7"/>
  <c r="O277" i="7"/>
  <c r="N277" i="7"/>
  <c r="M277" i="7"/>
  <c r="L277" i="7"/>
  <c r="K277" i="7"/>
  <c r="J277" i="7"/>
  <c r="I277" i="7"/>
  <c r="H277" i="7"/>
  <c r="G277" i="7"/>
  <c r="F277" i="7"/>
  <c r="E277" i="7"/>
  <c r="D277" i="7"/>
  <c r="C277" i="7"/>
  <c r="A277" i="7"/>
  <c r="BG276" i="7"/>
  <c r="BF276" i="7"/>
  <c r="BE276" i="7"/>
  <c r="BD276" i="7"/>
  <c r="BC276" i="7"/>
  <c r="BB276" i="7"/>
  <c r="BA276" i="7"/>
  <c r="AZ276" i="7"/>
  <c r="AY276" i="7"/>
  <c r="AX276" i="7"/>
  <c r="AW276" i="7"/>
  <c r="AV276" i="7"/>
  <c r="AU276" i="7"/>
  <c r="AT276" i="7"/>
  <c r="AS276" i="7"/>
  <c r="AR276" i="7"/>
  <c r="AQ276" i="7"/>
  <c r="AP276" i="7"/>
  <c r="AO276" i="7"/>
  <c r="AN276" i="7"/>
  <c r="AM276" i="7"/>
  <c r="AL276" i="7"/>
  <c r="AK276" i="7"/>
  <c r="AJ276" i="7"/>
  <c r="AI276" i="7"/>
  <c r="AH276" i="7"/>
  <c r="AG276" i="7"/>
  <c r="AF276" i="7"/>
  <c r="AE276" i="7"/>
  <c r="AD276" i="7"/>
  <c r="AC276" i="7"/>
  <c r="AB276" i="7"/>
  <c r="AA276" i="7"/>
  <c r="Z276" i="7"/>
  <c r="Y276" i="7"/>
  <c r="X276" i="7"/>
  <c r="W276" i="7"/>
  <c r="V276" i="7"/>
  <c r="U276" i="7"/>
  <c r="T276" i="7"/>
  <c r="S276" i="7"/>
  <c r="R276" i="7"/>
  <c r="Q276" i="7"/>
  <c r="P276" i="7"/>
  <c r="O276" i="7"/>
  <c r="N276" i="7"/>
  <c r="M276" i="7"/>
  <c r="L276" i="7"/>
  <c r="K276" i="7"/>
  <c r="J276" i="7"/>
  <c r="I276" i="7"/>
  <c r="H276" i="7"/>
  <c r="G276" i="7"/>
  <c r="F276" i="7"/>
  <c r="E276" i="7"/>
  <c r="D276" i="7"/>
  <c r="C276" i="7"/>
  <c r="A276" i="7"/>
  <c r="BG275" i="7"/>
  <c r="BF275" i="7"/>
  <c r="BE275" i="7"/>
  <c r="BD275" i="7"/>
  <c r="BC275" i="7"/>
  <c r="BB275" i="7"/>
  <c r="BA275" i="7"/>
  <c r="AZ275" i="7"/>
  <c r="AY275" i="7"/>
  <c r="AX275" i="7"/>
  <c r="AW275" i="7"/>
  <c r="AV275" i="7"/>
  <c r="AU275" i="7"/>
  <c r="AT275" i="7"/>
  <c r="AS275" i="7"/>
  <c r="AR275" i="7"/>
  <c r="AQ275" i="7"/>
  <c r="AP275" i="7"/>
  <c r="AO275" i="7"/>
  <c r="AN275" i="7"/>
  <c r="AM275" i="7"/>
  <c r="AL275" i="7"/>
  <c r="AK275" i="7"/>
  <c r="AJ275" i="7"/>
  <c r="AI275" i="7"/>
  <c r="AH275" i="7"/>
  <c r="AG275" i="7"/>
  <c r="AF275" i="7"/>
  <c r="AE275" i="7"/>
  <c r="AD275" i="7"/>
  <c r="AC275" i="7"/>
  <c r="AB275" i="7"/>
  <c r="AA275" i="7"/>
  <c r="Z275" i="7"/>
  <c r="Y275" i="7"/>
  <c r="X275" i="7"/>
  <c r="W275" i="7"/>
  <c r="V275" i="7"/>
  <c r="U275" i="7"/>
  <c r="T275" i="7"/>
  <c r="S275" i="7"/>
  <c r="R275" i="7"/>
  <c r="Q275" i="7"/>
  <c r="P275" i="7"/>
  <c r="O275" i="7"/>
  <c r="N275" i="7"/>
  <c r="M275" i="7"/>
  <c r="L275" i="7"/>
  <c r="K275" i="7"/>
  <c r="J275" i="7"/>
  <c r="I275" i="7"/>
  <c r="H275" i="7"/>
  <c r="G275" i="7"/>
  <c r="F275" i="7"/>
  <c r="E275" i="7"/>
  <c r="D275" i="7"/>
  <c r="C275" i="7"/>
  <c r="A275" i="7"/>
  <c r="BG274" i="7"/>
  <c r="BF274" i="7"/>
  <c r="BE274" i="7"/>
  <c r="BD274" i="7"/>
  <c r="BC274" i="7"/>
  <c r="BB274" i="7"/>
  <c r="BA274" i="7"/>
  <c r="AZ274" i="7"/>
  <c r="AY274" i="7"/>
  <c r="AX274" i="7"/>
  <c r="AW274" i="7"/>
  <c r="AV274" i="7"/>
  <c r="AU274" i="7"/>
  <c r="AT274" i="7"/>
  <c r="AS274" i="7"/>
  <c r="AR274" i="7"/>
  <c r="AQ274" i="7"/>
  <c r="AP274" i="7"/>
  <c r="AO274" i="7"/>
  <c r="AN274" i="7"/>
  <c r="AM274" i="7"/>
  <c r="AL274" i="7"/>
  <c r="AK274" i="7"/>
  <c r="AJ274" i="7"/>
  <c r="AI274" i="7"/>
  <c r="AH274" i="7"/>
  <c r="AG274" i="7"/>
  <c r="AF274" i="7"/>
  <c r="AE274" i="7"/>
  <c r="AD274" i="7"/>
  <c r="AC274" i="7"/>
  <c r="AB274" i="7"/>
  <c r="AA274" i="7"/>
  <c r="Z274" i="7"/>
  <c r="Y274" i="7"/>
  <c r="X274" i="7"/>
  <c r="W274" i="7"/>
  <c r="V274" i="7"/>
  <c r="U274" i="7"/>
  <c r="T274" i="7"/>
  <c r="S274" i="7"/>
  <c r="R274" i="7"/>
  <c r="Q274" i="7"/>
  <c r="P274" i="7"/>
  <c r="O274" i="7"/>
  <c r="N274" i="7"/>
  <c r="M274" i="7"/>
  <c r="L274" i="7"/>
  <c r="K274" i="7"/>
  <c r="J274" i="7"/>
  <c r="I274" i="7"/>
  <c r="H274" i="7"/>
  <c r="G274" i="7"/>
  <c r="F274" i="7"/>
  <c r="E274" i="7"/>
  <c r="D274" i="7"/>
  <c r="C274" i="7"/>
  <c r="A274" i="7"/>
  <c r="BG273" i="7"/>
  <c r="BF273" i="7"/>
  <c r="BE273" i="7"/>
  <c r="BD273" i="7"/>
  <c r="BC273" i="7"/>
  <c r="BB273" i="7"/>
  <c r="BA273" i="7"/>
  <c r="AZ273" i="7"/>
  <c r="AY273" i="7"/>
  <c r="AX273" i="7"/>
  <c r="AW273" i="7"/>
  <c r="AV273" i="7"/>
  <c r="AU273" i="7"/>
  <c r="AT273" i="7"/>
  <c r="AS273" i="7"/>
  <c r="AR273" i="7"/>
  <c r="AQ273" i="7"/>
  <c r="AP273" i="7"/>
  <c r="AO273" i="7"/>
  <c r="AN273" i="7"/>
  <c r="AM273" i="7"/>
  <c r="AL273" i="7"/>
  <c r="AK273" i="7"/>
  <c r="AJ273" i="7"/>
  <c r="AI273" i="7"/>
  <c r="AH273" i="7"/>
  <c r="AG273" i="7"/>
  <c r="AF273" i="7"/>
  <c r="AE273" i="7"/>
  <c r="AD273" i="7"/>
  <c r="AC273" i="7"/>
  <c r="AB273" i="7"/>
  <c r="AA273" i="7"/>
  <c r="Z273" i="7"/>
  <c r="Y273" i="7"/>
  <c r="X273" i="7"/>
  <c r="W273" i="7"/>
  <c r="V273" i="7"/>
  <c r="U273" i="7"/>
  <c r="T273" i="7"/>
  <c r="S273" i="7"/>
  <c r="R273" i="7"/>
  <c r="Q273" i="7"/>
  <c r="P273" i="7"/>
  <c r="O273" i="7"/>
  <c r="N273" i="7"/>
  <c r="M273" i="7"/>
  <c r="L273" i="7"/>
  <c r="K273" i="7"/>
  <c r="J273" i="7"/>
  <c r="I273" i="7"/>
  <c r="H273" i="7"/>
  <c r="G273" i="7"/>
  <c r="F273" i="7"/>
  <c r="E273" i="7"/>
  <c r="D273" i="7"/>
  <c r="C273" i="7"/>
  <c r="A273" i="7"/>
  <c r="BG272" i="7"/>
  <c r="BF272" i="7"/>
  <c r="BE272" i="7"/>
  <c r="BD272" i="7"/>
  <c r="BC272" i="7"/>
  <c r="BB272" i="7"/>
  <c r="BA272" i="7"/>
  <c r="AZ272" i="7"/>
  <c r="AY272" i="7"/>
  <c r="AX272" i="7"/>
  <c r="AW272" i="7"/>
  <c r="AV272" i="7"/>
  <c r="AU272" i="7"/>
  <c r="AT272" i="7"/>
  <c r="AS272" i="7"/>
  <c r="AR272" i="7"/>
  <c r="AQ272" i="7"/>
  <c r="AP272" i="7"/>
  <c r="AO272" i="7"/>
  <c r="AN272" i="7"/>
  <c r="AM272" i="7"/>
  <c r="AL272" i="7"/>
  <c r="AK272" i="7"/>
  <c r="AJ272" i="7"/>
  <c r="AI272" i="7"/>
  <c r="AH272" i="7"/>
  <c r="AG272" i="7"/>
  <c r="AF272" i="7"/>
  <c r="AE272" i="7"/>
  <c r="AD272" i="7"/>
  <c r="AC272" i="7"/>
  <c r="AB272" i="7"/>
  <c r="AA272" i="7"/>
  <c r="Z272" i="7"/>
  <c r="Y272" i="7"/>
  <c r="X272" i="7"/>
  <c r="W272" i="7"/>
  <c r="V272" i="7"/>
  <c r="U272" i="7"/>
  <c r="T272" i="7"/>
  <c r="S272" i="7"/>
  <c r="R272" i="7"/>
  <c r="Q272" i="7"/>
  <c r="P272" i="7"/>
  <c r="O272" i="7"/>
  <c r="N272" i="7"/>
  <c r="M272" i="7"/>
  <c r="L272" i="7"/>
  <c r="K272" i="7"/>
  <c r="J272" i="7"/>
  <c r="I272" i="7"/>
  <c r="H272" i="7"/>
  <c r="G272" i="7"/>
  <c r="F272" i="7"/>
  <c r="E272" i="7"/>
  <c r="D272" i="7"/>
  <c r="C272" i="7"/>
  <c r="A272" i="7"/>
  <c r="BG271" i="7"/>
  <c r="BF271" i="7"/>
  <c r="BE271" i="7"/>
  <c r="BD271" i="7"/>
  <c r="BC271" i="7"/>
  <c r="BB271" i="7"/>
  <c r="BA271" i="7"/>
  <c r="AZ271" i="7"/>
  <c r="AY271" i="7"/>
  <c r="AX271" i="7"/>
  <c r="AW271" i="7"/>
  <c r="AV271" i="7"/>
  <c r="AU271" i="7"/>
  <c r="AT271" i="7"/>
  <c r="AS271" i="7"/>
  <c r="AR271" i="7"/>
  <c r="AQ271" i="7"/>
  <c r="AP271" i="7"/>
  <c r="AO271" i="7"/>
  <c r="AN271" i="7"/>
  <c r="AM271" i="7"/>
  <c r="AL271" i="7"/>
  <c r="AK271" i="7"/>
  <c r="AJ271" i="7"/>
  <c r="AI271" i="7"/>
  <c r="AH271" i="7"/>
  <c r="AG271" i="7"/>
  <c r="AF271" i="7"/>
  <c r="AE271" i="7"/>
  <c r="AD271" i="7"/>
  <c r="AC271" i="7"/>
  <c r="AB271" i="7"/>
  <c r="AA271" i="7"/>
  <c r="Z271" i="7"/>
  <c r="Y271" i="7"/>
  <c r="X271" i="7"/>
  <c r="W271" i="7"/>
  <c r="V271" i="7"/>
  <c r="U271" i="7"/>
  <c r="T271" i="7"/>
  <c r="S271" i="7"/>
  <c r="R271" i="7"/>
  <c r="Q271" i="7"/>
  <c r="P271" i="7"/>
  <c r="O271" i="7"/>
  <c r="N271" i="7"/>
  <c r="M271" i="7"/>
  <c r="L271" i="7"/>
  <c r="K271" i="7"/>
  <c r="J271" i="7"/>
  <c r="I271" i="7"/>
  <c r="H271" i="7"/>
  <c r="G271" i="7"/>
  <c r="F271" i="7"/>
  <c r="E271" i="7"/>
  <c r="D271" i="7"/>
  <c r="C271" i="7"/>
  <c r="A271" i="7"/>
  <c r="BG270" i="7"/>
  <c r="BF270" i="7"/>
  <c r="BE270" i="7"/>
  <c r="BD270" i="7"/>
  <c r="BC270" i="7"/>
  <c r="BB270" i="7"/>
  <c r="BA270" i="7"/>
  <c r="AZ270" i="7"/>
  <c r="AY270" i="7"/>
  <c r="AX270" i="7"/>
  <c r="AW270" i="7"/>
  <c r="AV270" i="7"/>
  <c r="AU270" i="7"/>
  <c r="AT270" i="7"/>
  <c r="AS270" i="7"/>
  <c r="AR270" i="7"/>
  <c r="AQ270" i="7"/>
  <c r="AP270" i="7"/>
  <c r="AO270" i="7"/>
  <c r="AN270" i="7"/>
  <c r="AM270" i="7"/>
  <c r="AL270" i="7"/>
  <c r="AK270" i="7"/>
  <c r="AJ270" i="7"/>
  <c r="AI270" i="7"/>
  <c r="AH270" i="7"/>
  <c r="AG270" i="7"/>
  <c r="AF270" i="7"/>
  <c r="AE270" i="7"/>
  <c r="AD270" i="7"/>
  <c r="AC270" i="7"/>
  <c r="AB270" i="7"/>
  <c r="AA270" i="7"/>
  <c r="Z270" i="7"/>
  <c r="Y270" i="7"/>
  <c r="X270" i="7"/>
  <c r="W270" i="7"/>
  <c r="V270" i="7"/>
  <c r="U270" i="7"/>
  <c r="T270" i="7"/>
  <c r="S270" i="7"/>
  <c r="R270" i="7"/>
  <c r="Q270" i="7"/>
  <c r="P270" i="7"/>
  <c r="O270" i="7"/>
  <c r="N270" i="7"/>
  <c r="M270" i="7"/>
  <c r="L270" i="7"/>
  <c r="K270" i="7"/>
  <c r="J270" i="7"/>
  <c r="I270" i="7"/>
  <c r="H270" i="7"/>
  <c r="G270" i="7"/>
  <c r="F270" i="7"/>
  <c r="E270" i="7"/>
  <c r="D270" i="7"/>
  <c r="C270" i="7"/>
  <c r="A270" i="7"/>
  <c r="BG269" i="7"/>
  <c r="BF269" i="7"/>
  <c r="BE269" i="7"/>
  <c r="BD269" i="7"/>
  <c r="BC269" i="7"/>
  <c r="BB269" i="7"/>
  <c r="BA269" i="7"/>
  <c r="AZ269" i="7"/>
  <c r="AY269" i="7"/>
  <c r="AX269" i="7"/>
  <c r="AW269" i="7"/>
  <c r="AV269" i="7"/>
  <c r="AU269" i="7"/>
  <c r="AT269" i="7"/>
  <c r="AS269" i="7"/>
  <c r="AR269" i="7"/>
  <c r="AQ269" i="7"/>
  <c r="AP269" i="7"/>
  <c r="AO269" i="7"/>
  <c r="AN269" i="7"/>
  <c r="AM269" i="7"/>
  <c r="AL269" i="7"/>
  <c r="AK269" i="7"/>
  <c r="AJ269" i="7"/>
  <c r="AI269" i="7"/>
  <c r="AH269" i="7"/>
  <c r="AG269" i="7"/>
  <c r="AF269" i="7"/>
  <c r="AE269" i="7"/>
  <c r="AD269" i="7"/>
  <c r="AC269" i="7"/>
  <c r="AB269" i="7"/>
  <c r="AA269" i="7"/>
  <c r="Z269" i="7"/>
  <c r="Y269" i="7"/>
  <c r="X269" i="7"/>
  <c r="W269" i="7"/>
  <c r="V269" i="7"/>
  <c r="U269" i="7"/>
  <c r="T269" i="7"/>
  <c r="S269" i="7"/>
  <c r="R269" i="7"/>
  <c r="Q269" i="7"/>
  <c r="P269" i="7"/>
  <c r="O269" i="7"/>
  <c r="N269" i="7"/>
  <c r="M269" i="7"/>
  <c r="L269" i="7"/>
  <c r="K269" i="7"/>
  <c r="J269" i="7"/>
  <c r="I269" i="7"/>
  <c r="H269" i="7"/>
  <c r="G269" i="7"/>
  <c r="F269" i="7"/>
  <c r="E269" i="7"/>
  <c r="D269" i="7"/>
  <c r="C269" i="7"/>
  <c r="A269" i="7"/>
  <c r="BG268" i="7"/>
  <c r="BF268" i="7"/>
  <c r="BE268" i="7"/>
  <c r="BD268" i="7"/>
  <c r="BC268" i="7"/>
  <c r="BB268" i="7"/>
  <c r="BA268" i="7"/>
  <c r="AZ268" i="7"/>
  <c r="AY268" i="7"/>
  <c r="AX268" i="7"/>
  <c r="AW268" i="7"/>
  <c r="AV268" i="7"/>
  <c r="AU268" i="7"/>
  <c r="AT268" i="7"/>
  <c r="AS268" i="7"/>
  <c r="AR268" i="7"/>
  <c r="AQ268" i="7"/>
  <c r="AP268" i="7"/>
  <c r="AO268" i="7"/>
  <c r="AN268" i="7"/>
  <c r="AM268" i="7"/>
  <c r="AL268" i="7"/>
  <c r="AK268" i="7"/>
  <c r="AJ268" i="7"/>
  <c r="AI268" i="7"/>
  <c r="AH268" i="7"/>
  <c r="AG268" i="7"/>
  <c r="AF268" i="7"/>
  <c r="AE268" i="7"/>
  <c r="AD268" i="7"/>
  <c r="AC268" i="7"/>
  <c r="AB268" i="7"/>
  <c r="AA268" i="7"/>
  <c r="Z268" i="7"/>
  <c r="Y268" i="7"/>
  <c r="X268" i="7"/>
  <c r="W268" i="7"/>
  <c r="V268" i="7"/>
  <c r="U268" i="7"/>
  <c r="T268" i="7"/>
  <c r="S268" i="7"/>
  <c r="R268" i="7"/>
  <c r="Q268" i="7"/>
  <c r="P268" i="7"/>
  <c r="O268" i="7"/>
  <c r="N268" i="7"/>
  <c r="M268" i="7"/>
  <c r="L268" i="7"/>
  <c r="K268" i="7"/>
  <c r="J268" i="7"/>
  <c r="I268" i="7"/>
  <c r="H268" i="7"/>
  <c r="G268" i="7"/>
  <c r="F268" i="7"/>
  <c r="E268" i="7"/>
  <c r="D268" i="7"/>
  <c r="C268" i="7"/>
  <c r="A268" i="7"/>
  <c r="BG267" i="7"/>
  <c r="BF267" i="7"/>
  <c r="BE267" i="7"/>
  <c r="BD267" i="7"/>
  <c r="BC267" i="7"/>
  <c r="BB267" i="7"/>
  <c r="BA267" i="7"/>
  <c r="AZ267" i="7"/>
  <c r="AY267" i="7"/>
  <c r="AX267" i="7"/>
  <c r="AW267" i="7"/>
  <c r="AV267" i="7"/>
  <c r="AU267" i="7"/>
  <c r="AT267" i="7"/>
  <c r="AS267" i="7"/>
  <c r="AR267" i="7"/>
  <c r="AQ267" i="7"/>
  <c r="AP267" i="7"/>
  <c r="AO267" i="7"/>
  <c r="AN267" i="7"/>
  <c r="AM267" i="7"/>
  <c r="AL267" i="7"/>
  <c r="AK267" i="7"/>
  <c r="AJ267" i="7"/>
  <c r="AI267" i="7"/>
  <c r="AH267" i="7"/>
  <c r="AG267" i="7"/>
  <c r="AF267" i="7"/>
  <c r="AE267" i="7"/>
  <c r="AD267" i="7"/>
  <c r="AC267" i="7"/>
  <c r="AB267" i="7"/>
  <c r="AA267" i="7"/>
  <c r="Z267" i="7"/>
  <c r="Y267" i="7"/>
  <c r="X267" i="7"/>
  <c r="W267" i="7"/>
  <c r="V267" i="7"/>
  <c r="U267" i="7"/>
  <c r="T267" i="7"/>
  <c r="S267" i="7"/>
  <c r="R267" i="7"/>
  <c r="Q267" i="7"/>
  <c r="P267" i="7"/>
  <c r="O267" i="7"/>
  <c r="N267" i="7"/>
  <c r="M267" i="7"/>
  <c r="L267" i="7"/>
  <c r="K267" i="7"/>
  <c r="J267" i="7"/>
  <c r="I267" i="7"/>
  <c r="H267" i="7"/>
  <c r="G267" i="7"/>
  <c r="F267" i="7"/>
  <c r="E267" i="7"/>
  <c r="D267" i="7"/>
  <c r="C267" i="7"/>
  <c r="A267" i="7"/>
  <c r="BG266" i="7"/>
  <c r="BF266" i="7"/>
  <c r="BE266" i="7"/>
  <c r="BD266" i="7"/>
  <c r="BC266" i="7"/>
  <c r="BB266" i="7"/>
  <c r="BA266" i="7"/>
  <c r="AZ266" i="7"/>
  <c r="AY266" i="7"/>
  <c r="AX266" i="7"/>
  <c r="AW266" i="7"/>
  <c r="AV266" i="7"/>
  <c r="AU266" i="7"/>
  <c r="AT266" i="7"/>
  <c r="AS266" i="7"/>
  <c r="AR266" i="7"/>
  <c r="AQ266" i="7"/>
  <c r="AP266" i="7"/>
  <c r="AO266" i="7"/>
  <c r="AN266" i="7"/>
  <c r="AM266" i="7"/>
  <c r="AL266" i="7"/>
  <c r="AK266" i="7"/>
  <c r="AJ266" i="7"/>
  <c r="AI266" i="7"/>
  <c r="AH266" i="7"/>
  <c r="AG266" i="7"/>
  <c r="AF266" i="7"/>
  <c r="AE266" i="7"/>
  <c r="AD266" i="7"/>
  <c r="AC266" i="7"/>
  <c r="AB266" i="7"/>
  <c r="AA266" i="7"/>
  <c r="Z266" i="7"/>
  <c r="Y266" i="7"/>
  <c r="X266" i="7"/>
  <c r="W266" i="7"/>
  <c r="V266" i="7"/>
  <c r="U266" i="7"/>
  <c r="T266" i="7"/>
  <c r="S266" i="7"/>
  <c r="R266" i="7"/>
  <c r="Q266" i="7"/>
  <c r="P266" i="7"/>
  <c r="O266" i="7"/>
  <c r="N266" i="7"/>
  <c r="M266" i="7"/>
  <c r="L266" i="7"/>
  <c r="K266" i="7"/>
  <c r="J266" i="7"/>
  <c r="I266" i="7"/>
  <c r="H266" i="7"/>
  <c r="G266" i="7"/>
  <c r="F266" i="7"/>
  <c r="E266" i="7"/>
  <c r="D266" i="7"/>
  <c r="C266" i="7"/>
  <c r="A266" i="7"/>
  <c r="BG265" i="7"/>
  <c r="BF265" i="7"/>
  <c r="BE265" i="7"/>
  <c r="BD265" i="7"/>
  <c r="BC265" i="7"/>
  <c r="BB265" i="7"/>
  <c r="BA265" i="7"/>
  <c r="AZ265" i="7"/>
  <c r="AY265" i="7"/>
  <c r="AX265" i="7"/>
  <c r="AW265" i="7"/>
  <c r="AV265" i="7"/>
  <c r="AU265" i="7"/>
  <c r="AT265" i="7"/>
  <c r="AS265" i="7"/>
  <c r="AR265" i="7"/>
  <c r="AQ265" i="7"/>
  <c r="AP265" i="7"/>
  <c r="AO265" i="7"/>
  <c r="AN265" i="7"/>
  <c r="AM265" i="7"/>
  <c r="AL265" i="7"/>
  <c r="AK265" i="7"/>
  <c r="AJ265" i="7"/>
  <c r="AI265" i="7"/>
  <c r="AH265" i="7"/>
  <c r="AG265" i="7"/>
  <c r="AF265" i="7"/>
  <c r="AE265" i="7"/>
  <c r="AD265" i="7"/>
  <c r="AC265" i="7"/>
  <c r="AB265" i="7"/>
  <c r="AA265" i="7"/>
  <c r="Z265" i="7"/>
  <c r="Y265" i="7"/>
  <c r="X265" i="7"/>
  <c r="W265" i="7"/>
  <c r="V265" i="7"/>
  <c r="U265" i="7"/>
  <c r="T265" i="7"/>
  <c r="S265" i="7"/>
  <c r="R265" i="7"/>
  <c r="Q265" i="7"/>
  <c r="P265" i="7"/>
  <c r="O265" i="7"/>
  <c r="N265" i="7"/>
  <c r="M265" i="7"/>
  <c r="L265" i="7"/>
  <c r="K265" i="7"/>
  <c r="J265" i="7"/>
  <c r="I265" i="7"/>
  <c r="H265" i="7"/>
  <c r="G265" i="7"/>
  <c r="F265" i="7"/>
  <c r="E265" i="7"/>
  <c r="D265" i="7"/>
  <c r="C265" i="7"/>
  <c r="A265" i="7"/>
  <c r="BG264" i="7"/>
  <c r="BF264" i="7"/>
  <c r="BE264" i="7"/>
  <c r="BD264" i="7"/>
  <c r="BC264" i="7"/>
  <c r="BB264" i="7"/>
  <c r="BA264" i="7"/>
  <c r="AZ264" i="7"/>
  <c r="AY264" i="7"/>
  <c r="AX264" i="7"/>
  <c r="AW264" i="7"/>
  <c r="AV264" i="7"/>
  <c r="AU264" i="7"/>
  <c r="AT264" i="7"/>
  <c r="AS264" i="7"/>
  <c r="AR264" i="7"/>
  <c r="AQ264" i="7"/>
  <c r="AP264" i="7"/>
  <c r="AO264" i="7"/>
  <c r="AN264" i="7"/>
  <c r="AM264" i="7"/>
  <c r="AL264" i="7"/>
  <c r="AK264" i="7"/>
  <c r="AJ264" i="7"/>
  <c r="AI264" i="7"/>
  <c r="AH264" i="7"/>
  <c r="AG264" i="7"/>
  <c r="AF264" i="7"/>
  <c r="AE264" i="7"/>
  <c r="AD264" i="7"/>
  <c r="AC264" i="7"/>
  <c r="AB264" i="7"/>
  <c r="AA264" i="7"/>
  <c r="Z264" i="7"/>
  <c r="Y264" i="7"/>
  <c r="X264" i="7"/>
  <c r="W264" i="7"/>
  <c r="V264" i="7"/>
  <c r="U264" i="7"/>
  <c r="T264" i="7"/>
  <c r="S264" i="7"/>
  <c r="R264" i="7"/>
  <c r="Q264" i="7"/>
  <c r="P264" i="7"/>
  <c r="O264" i="7"/>
  <c r="N264" i="7"/>
  <c r="M264" i="7"/>
  <c r="L264" i="7"/>
  <c r="K264" i="7"/>
  <c r="J264" i="7"/>
  <c r="I264" i="7"/>
  <c r="H264" i="7"/>
  <c r="G264" i="7"/>
  <c r="F264" i="7"/>
  <c r="E264" i="7"/>
  <c r="D264" i="7"/>
  <c r="C264" i="7"/>
  <c r="A264" i="7"/>
  <c r="BG263" i="7"/>
  <c r="BF263" i="7"/>
  <c r="BE263" i="7"/>
  <c r="BD263" i="7"/>
  <c r="BC263" i="7"/>
  <c r="BB263" i="7"/>
  <c r="BA263" i="7"/>
  <c r="AZ263" i="7"/>
  <c r="AY263" i="7"/>
  <c r="AX263" i="7"/>
  <c r="AW263" i="7"/>
  <c r="AV263" i="7"/>
  <c r="AU263" i="7"/>
  <c r="AT263" i="7"/>
  <c r="AS263" i="7"/>
  <c r="AR263" i="7"/>
  <c r="AQ263" i="7"/>
  <c r="AP263" i="7"/>
  <c r="AO263" i="7"/>
  <c r="AN263" i="7"/>
  <c r="AM263" i="7"/>
  <c r="AL263" i="7"/>
  <c r="AK263" i="7"/>
  <c r="AJ263" i="7"/>
  <c r="AI263" i="7"/>
  <c r="AH263" i="7"/>
  <c r="AG263" i="7"/>
  <c r="AF263" i="7"/>
  <c r="AE263" i="7"/>
  <c r="AD263" i="7"/>
  <c r="AC263" i="7"/>
  <c r="AB263" i="7"/>
  <c r="AA263" i="7"/>
  <c r="Z263" i="7"/>
  <c r="Y263" i="7"/>
  <c r="X263" i="7"/>
  <c r="W263" i="7"/>
  <c r="V263" i="7"/>
  <c r="U263" i="7"/>
  <c r="T263" i="7"/>
  <c r="S263" i="7"/>
  <c r="R263" i="7"/>
  <c r="Q263" i="7"/>
  <c r="P263" i="7"/>
  <c r="O263" i="7"/>
  <c r="N263" i="7"/>
  <c r="M263" i="7"/>
  <c r="L263" i="7"/>
  <c r="K263" i="7"/>
  <c r="J263" i="7"/>
  <c r="I263" i="7"/>
  <c r="H263" i="7"/>
  <c r="G263" i="7"/>
  <c r="F263" i="7"/>
  <c r="E263" i="7"/>
  <c r="D263" i="7"/>
  <c r="C263" i="7"/>
  <c r="A263" i="7"/>
  <c r="BG262" i="7"/>
  <c r="BF262" i="7"/>
  <c r="BE262" i="7"/>
  <c r="BD262" i="7"/>
  <c r="BC262" i="7"/>
  <c r="BB262" i="7"/>
  <c r="BA262" i="7"/>
  <c r="AZ262" i="7"/>
  <c r="AY262" i="7"/>
  <c r="AX262" i="7"/>
  <c r="AW262" i="7"/>
  <c r="AV262" i="7"/>
  <c r="AU262" i="7"/>
  <c r="AT262" i="7"/>
  <c r="AS262" i="7"/>
  <c r="AR262" i="7"/>
  <c r="AQ262" i="7"/>
  <c r="AP262" i="7"/>
  <c r="AO262" i="7"/>
  <c r="AN262" i="7"/>
  <c r="AM262" i="7"/>
  <c r="AL262" i="7"/>
  <c r="AK262" i="7"/>
  <c r="AJ262" i="7"/>
  <c r="AI262" i="7"/>
  <c r="AH262" i="7"/>
  <c r="AG262" i="7"/>
  <c r="AF262" i="7"/>
  <c r="AE262" i="7"/>
  <c r="AD262" i="7"/>
  <c r="AC262" i="7"/>
  <c r="AB262" i="7"/>
  <c r="AA262" i="7"/>
  <c r="Z262" i="7"/>
  <c r="Y262" i="7"/>
  <c r="X262" i="7"/>
  <c r="W262" i="7"/>
  <c r="V262" i="7"/>
  <c r="U262" i="7"/>
  <c r="T262" i="7"/>
  <c r="S262" i="7"/>
  <c r="R262" i="7"/>
  <c r="Q262" i="7"/>
  <c r="P262" i="7"/>
  <c r="O262" i="7"/>
  <c r="N262" i="7"/>
  <c r="M262" i="7"/>
  <c r="L262" i="7"/>
  <c r="K262" i="7"/>
  <c r="J262" i="7"/>
  <c r="I262" i="7"/>
  <c r="H262" i="7"/>
  <c r="G262" i="7"/>
  <c r="F262" i="7"/>
  <c r="E262" i="7"/>
  <c r="D262" i="7"/>
  <c r="C262" i="7"/>
  <c r="A262" i="7"/>
  <c r="BG261" i="7"/>
  <c r="BF261" i="7"/>
  <c r="BE261" i="7"/>
  <c r="BD261" i="7"/>
  <c r="BC261" i="7"/>
  <c r="BB261" i="7"/>
  <c r="BA261" i="7"/>
  <c r="AZ261" i="7"/>
  <c r="AY261" i="7"/>
  <c r="AX261" i="7"/>
  <c r="AW261" i="7"/>
  <c r="AV261" i="7"/>
  <c r="AU261" i="7"/>
  <c r="AT261" i="7"/>
  <c r="AS261" i="7"/>
  <c r="AR261" i="7"/>
  <c r="AQ261" i="7"/>
  <c r="AP261" i="7"/>
  <c r="AO261" i="7"/>
  <c r="AN261" i="7"/>
  <c r="AM261" i="7"/>
  <c r="AL261" i="7"/>
  <c r="AK261" i="7"/>
  <c r="AJ261" i="7"/>
  <c r="AI261" i="7"/>
  <c r="AH261" i="7"/>
  <c r="AG261" i="7"/>
  <c r="AF261" i="7"/>
  <c r="AE261" i="7"/>
  <c r="AD261" i="7"/>
  <c r="AC261" i="7"/>
  <c r="AB261" i="7"/>
  <c r="AA261" i="7"/>
  <c r="Z261" i="7"/>
  <c r="Y261" i="7"/>
  <c r="X261" i="7"/>
  <c r="W261" i="7"/>
  <c r="V261" i="7"/>
  <c r="U261" i="7"/>
  <c r="T261" i="7"/>
  <c r="S261" i="7"/>
  <c r="R261" i="7"/>
  <c r="Q261" i="7"/>
  <c r="P261" i="7"/>
  <c r="O261" i="7"/>
  <c r="N261" i="7"/>
  <c r="M261" i="7"/>
  <c r="L261" i="7"/>
  <c r="K261" i="7"/>
  <c r="J261" i="7"/>
  <c r="I261" i="7"/>
  <c r="H261" i="7"/>
  <c r="G261" i="7"/>
  <c r="F261" i="7"/>
  <c r="E261" i="7"/>
  <c r="D261" i="7"/>
  <c r="C261" i="7"/>
  <c r="A261" i="7"/>
  <c r="BG260" i="7"/>
  <c r="BF260" i="7"/>
  <c r="BE260" i="7"/>
  <c r="BD260" i="7"/>
  <c r="BC260" i="7"/>
  <c r="BB260" i="7"/>
  <c r="BA260" i="7"/>
  <c r="AZ260" i="7"/>
  <c r="AY260" i="7"/>
  <c r="AX260" i="7"/>
  <c r="AW260" i="7"/>
  <c r="AV260" i="7"/>
  <c r="AU260" i="7"/>
  <c r="AT260" i="7"/>
  <c r="AS260" i="7"/>
  <c r="AR260" i="7"/>
  <c r="AQ260" i="7"/>
  <c r="AP260" i="7"/>
  <c r="AO260" i="7"/>
  <c r="AN260" i="7"/>
  <c r="AM260" i="7"/>
  <c r="AL260" i="7"/>
  <c r="AK260" i="7"/>
  <c r="AJ260" i="7"/>
  <c r="AI260" i="7"/>
  <c r="AH260" i="7"/>
  <c r="AG260" i="7"/>
  <c r="AF260" i="7"/>
  <c r="AE260" i="7"/>
  <c r="AD260" i="7"/>
  <c r="AC260" i="7"/>
  <c r="AB260" i="7"/>
  <c r="AA260" i="7"/>
  <c r="Z260" i="7"/>
  <c r="Y260" i="7"/>
  <c r="X260" i="7"/>
  <c r="W260" i="7"/>
  <c r="V260" i="7"/>
  <c r="U260" i="7"/>
  <c r="T260" i="7"/>
  <c r="S260" i="7"/>
  <c r="R260" i="7"/>
  <c r="Q260" i="7"/>
  <c r="P260" i="7"/>
  <c r="O260" i="7"/>
  <c r="N260" i="7"/>
  <c r="M260" i="7"/>
  <c r="L260" i="7"/>
  <c r="K260" i="7"/>
  <c r="J260" i="7"/>
  <c r="I260" i="7"/>
  <c r="H260" i="7"/>
  <c r="G260" i="7"/>
  <c r="F260" i="7"/>
  <c r="E260" i="7"/>
  <c r="D260" i="7"/>
  <c r="C260" i="7"/>
  <c r="A260" i="7"/>
  <c r="BG259" i="7"/>
  <c r="BF259" i="7"/>
  <c r="BE259" i="7"/>
  <c r="BD259" i="7"/>
  <c r="BC259" i="7"/>
  <c r="BB259" i="7"/>
  <c r="BA259" i="7"/>
  <c r="AZ259" i="7"/>
  <c r="AY259" i="7"/>
  <c r="AX259" i="7"/>
  <c r="AW259" i="7"/>
  <c r="AV259" i="7"/>
  <c r="AU259" i="7"/>
  <c r="AT259" i="7"/>
  <c r="AS259" i="7"/>
  <c r="AR259" i="7"/>
  <c r="AQ259" i="7"/>
  <c r="AP259" i="7"/>
  <c r="AO259" i="7"/>
  <c r="AN259" i="7"/>
  <c r="AM259" i="7"/>
  <c r="AL259" i="7"/>
  <c r="AK259" i="7"/>
  <c r="AJ259" i="7"/>
  <c r="AI259" i="7"/>
  <c r="AH259" i="7"/>
  <c r="AG259" i="7"/>
  <c r="AF259" i="7"/>
  <c r="AE259" i="7"/>
  <c r="AD259" i="7"/>
  <c r="AC259" i="7"/>
  <c r="AB259" i="7"/>
  <c r="AA259" i="7"/>
  <c r="Z259" i="7"/>
  <c r="Y259" i="7"/>
  <c r="X259" i="7"/>
  <c r="W259" i="7"/>
  <c r="V259" i="7"/>
  <c r="U259" i="7"/>
  <c r="T259" i="7"/>
  <c r="S259" i="7"/>
  <c r="R259" i="7"/>
  <c r="Q259" i="7"/>
  <c r="P259" i="7"/>
  <c r="O259" i="7"/>
  <c r="N259" i="7"/>
  <c r="M259" i="7"/>
  <c r="L259" i="7"/>
  <c r="K259" i="7"/>
  <c r="J259" i="7"/>
  <c r="I259" i="7"/>
  <c r="H259" i="7"/>
  <c r="G259" i="7"/>
  <c r="F259" i="7"/>
  <c r="E259" i="7"/>
  <c r="D259" i="7"/>
  <c r="C259" i="7"/>
  <c r="A259" i="7"/>
  <c r="BG258" i="7"/>
  <c r="BF258" i="7"/>
  <c r="BE258" i="7"/>
  <c r="BD258" i="7"/>
  <c r="BC258" i="7"/>
  <c r="BB258" i="7"/>
  <c r="BA258" i="7"/>
  <c r="AZ258" i="7"/>
  <c r="AY258" i="7"/>
  <c r="AX258" i="7"/>
  <c r="AW258" i="7"/>
  <c r="AV258" i="7"/>
  <c r="AU258" i="7"/>
  <c r="AT258" i="7"/>
  <c r="AS258" i="7"/>
  <c r="AR258" i="7"/>
  <c r="AQ258" i="7"/>
  <c r="AP258" i="7"/>
  <c r="AO258" i="7"/>
  <c r="AN258" i="7"/>
  <c r="AM258" i="7"/>
  <c r="AL258" i="7"/>
  <c r="AK258" i="7"/>
  <c r="AJ258" i="7"/>
  <c r="AI258" i="7"/>
  <c r="AH258" i="7"/>
  <c r="AG258" i="7"/>
  <c r="AF258" i="7"/>
  <c r="AE258" i="7"/>
  <c r="AD258" i="7"/>
  <c r="AC258" i="7"/>
  <c r="AB258" i="7"/>
  <c r="AA258" i="7"/>
  <c r="Z258" i="7"/>
  <c r="Y258" i="7"/>
  <c r="X258" i="7"/>
  <c r="W258" i="7"/>
  <c r="V258" i="7"/>
  <c r="U258" i="7"/>
  <c r="T258" i="7"/>
  <c r="S258" i="7"/>
  <c r="R258" i="7"/>
  <c r="Q258" i="7"/>
  <c r="P258" i="7"/>
  <c r="O258" i="7"/>
  <c r="N258" i="7"/>
  <c r="M258" i="7"/>
  <c r="L258" i="7"/>
  <c r="K258" i="7"/>
  <c r="J258" i="7"/>
  <c r="I258" i="7"/>
  <c r="H258" i="7"/>
  <c r="G258" i="7"/>
  <c r="F258" i="7"/>
  <c r="E258" i="7"/>
  <c r="D258" i="7"/>
  <c r="C258" i="7"/>
  <c r="A258" i="7"/>
  <c r="BG257" i="7"/>
  <c r="BF257" i="7"/>
  <c r="BE257" i="7"/>
  <c r="BD257" i="7"/>
  <c r="BC257" i="7"/>
  <c r="BB257" i="7"/>
  <c r="BA257" i="7"/>
  <c r="AZ257" i="7"/>
  <c r="AY257" i="7"/>
  <c r="AX257" i="7"/>
  <c r="AW257" i="7"/>
  <c r="AV257" i="7"/>
  <c r="AU257" i="7"/>
  <c r="AT257" i="7"/>
  <c r="AS257" i="7"/>
  <c r="AR257" i="7"/>
  <c r="AQ257" i="7"/>
  <c r="AP257" i="7"/>
  <c r="AO257" i="7"/>
  <c r="AN257" i="7"/>
  <c r="AM257" i="7"/>
  <c r="AL257" i="7"/>
  <c r="AK257" i="7"/>
  <c r="AJ257" i="7"/>
  <c r="AI257" i="7"/>
  <c r="AH257" i="7"/>
  <c r="AG257" i="7"/>
  <c r="AF257" i="7"/>
  <c r="AE257" i="7"/>
  <c r="AD257" i="7"/>
  <c r="AC257" i="7"/>
  <c r="AB257" i="7"/>
  <c r="AA257" i="7"/>
  <c r="Z257" i="7"/>
  <c r="Y257" i="7"/>
  <c r="X257" i="7"/>
  <c r="W257" i="7"/>
  <c r="V257" i="7"/>
  <c r="U257" i="7"/>
  <c r="T257" i="7"/>
  <c r="S257" i="7"/>
  <c r="R257" i="7"/>
  <c r="Q257" i="7"/>
  <c r="P257" i="7"/>
  <c r="O257" i="7"/>
  <c r="N257" i="7"/>
  <c r="M257" i="7"/>
  <c r="L257" i="7"/>
  <c r="K257" i="7"/>
  <c r="J257" i="7"/>
  <c r="I257" i="7"/>
  <c r="H257" i="7"/>
  <c r="G257" i="7"/>
  <c r="F257" i="7"/>
  <c r="E257" i="7"/>
  <c r="D257" i="7"/>
  <c r="C257" i="7"/>
  <c r="A257" i="7"/>
  <c r="BG256" i="7"/>
  <c r="BF256" i="7"/>
  <c r="BE256" i="7"/>
  <c r="BD256" i="7"/>
  <c r="BC256" i="7"/>
  <c r="BB256" i="7"/>
  <c r="BA256" i="7"/>
  <c r="AZ256" i="7"/>
  <c r="AY256" i="7"/>
  <c r="AX256" i="7"/>
  <c r="AW256" i="7"/>
  <c r="AV256" i="7"/>
  <c r="AU256" i="7"/>
  <c r="AT256" i="7"/>
  <c r="AS256" i="7"/>
  <c r="AR256" i="7"/>
  <c r="AQ256" i="7"/>
  <c r="AP256" i="7"/>
  <c r="AO256" i="7"/>
  <c r="AN256" i="7"/>
  <c r="AM256" i="7"/>
  <c r="AL256" i="7"/>
  <c r="AK256" i="7"/>
  <c r="AJ256" i="7"/>
  <c r="AI256" i="7"/>
  <c r="AH256" i="7"/>
  <c r="AG256" i="7"/>
  <c r="AF256" i="7"/>
  <c r="AE256" i="7"/>
  <c r="AD256" i="7"/>
  <c r="AC256" i="7"/>
  <c r="AB256" i="7"/>
  <c r="AA256" i="7"/>
  <c r="Z256" i="7"/>
  <c r="Y256" i="7"/>
  <c r="X256" i="7"/>
  <c r="W256" i="7"/>
  <c r="V256" i="7"/>
  <c r="U256" i="7"/>
  <c r="T256" i="7"/>
  <c r="S256" i="7"/>
  <c r="R256" i="7"/>
  <c r="Q256" i="7"/>
  <c r="P256" i="7"/>
  <c r="O256" i="7"/>
  <c r="N256" i="7"/>
  <c r="M256" i="7"/>
  <c r="L256" i="7"/>
  <c r="K256" i="7"/>
  <c r="J256" i="7"/>
  <c r="I256" i="7"/>
  <c r="H256" i="7"/>
  <c r="G256" i="7"/>
  <c r="F256" i="7"/>
  <c r="E256" i="7"/>
  <c r="D256" i="7"/>
  <c r="C256" i="7"/>
  <c r="A256" i="7"/>
  <c r="BG255" i="7"/>
  <c r="BF255" i="7"/>
  <c r="BE255" i="7"/>
  <c r="BD255" i="7"/>
  <c r="BC255" i="7"/>
  <c r="BB255" i="7"/>
  <c r="BA255" i="7"/>
  <c r="AZ255" i="7"/>
  <c r="AY255" i="7"/>
  <c r="AX255" i="7"/>
  <c r="AW255" i="7"/>
  <c r="AV255" i="7"/>
  <c r="AU255" i="7"/>
  <c r="AT255" i="7"/>
  <c r="AS255" i="7"/>
  <c r="AR255" i="7"/>
  <c r="AQ255" i="7"/>
  <c r="AP255" i="7"/>
  <c r="AO255" i="7"/>
  <c r="AN255" i="7"/>
  <c r="AM255" i="7"/>
  <c r="AL255" i="7"/>
  <c r="AK255" i="7"/>
  <c r="AJ255" i="7"/>
  <c r="AI255" i="7"/>
  <c r="AH255" i="7"/>
  <c r="AG255" i="7"/>
  <c r="AF255" i="7"/>
  <c r="AE255" i="7"/>
  <c r="AD255" i="7"/>
  <c r="AC255" i="7"/>
  <c r="AB255" i="7"/>
  <c r="AA255" i="7"/>
  <c r="Z255" i="7"/>
  <c r="Y255" i="7"/>
  <c r="X255" i="7"/>
  <c r="W255" i="7"/>
  <c r="V255" i="7"/>
  <c r="U255" i="7"/>
  <c r="T255" i="7"/>
  <c r="S255" i="7"/>
  <c r="R255" i="7"/>
  <c r="Q255" i="7"/>
  <c r="P255" i="7"/>
  <c r="O255" i="7"/>
  <c r="N255" i="7"/>
  <c r="M255" i="7"/>
  <c r="L255" i="7"/>
  <c r="K255" i="7"/>
  <c r="J255" i="7"/>
  <c r="I255" i="7"/>
  <c r="H255" i="7"/>
  <c r="G255" i="7"/>
  <c r="F255" i="7"/>
  <c r="E255" i="7"/>
  <c r="D255" i="7"/>
  <c r="C255" i="7"/>
  <c r="A255" i="7"/>
  <c r="BG254" i="7"/>
  <c r="BF254" i="7"/>
  <c r="BE254" i="7"/>
  <c r="BD254" i="7"/>
  <c r="BC254" i="7"/>
  <c r="BB254" i="7"/>
  <c r="BA254" i="7"/>
  <c r="AZ254" i="7"/>
  <c r="AY254" i="7"/>
  <c r="AX254" i="7"/>
  <c r="AW254" i="7"/>
  <c r="AV254" i="7"/>
  <c r="AU254" i="7"/>
  <c r="AT254" i="7"/>
  <c r="AS254" i="7"/>
  <c r="AR254" i="7"/>
  <c r="AQ254" i="7"/>
  <c r="AP254" i="7"/>
  <c r="AO254" i="7"/>
  <c r="AN254" i="7"/>
  <c r="AM254" i="7"/>
  <c r="AL254" i="7"/>
  <c r="AK254" i="7"/>
  <c r="AJ254" i="7"/>
  <c r="AI254" i="7"/>
  <c r="AH254" i="7"/>
  <c r="AG254" i="7"/>
  <c r="AF254" i="7"/>
  <c r="AE254" i="7"/>
  <c r="AD254" i="7"/>
  <c r="AC254" i="7"/>
  <c r="AB254" i="7"/>
  <c r="AA254" i="7"/>
  <c r="Z254" i="7"/>
  <c r="Y254" i="7"/>
  <c r="X254" i="7"/>
  <c r="W254" i="7"/>
  <c r="V254" i="7"/>
  <c r="U254" i="7"/>
  <c r="T254" i="7"/>
  <c r="S254" i="7"/>
  <c r="R254" i="7"/>
  <c r="Q254" i="7"/>
  <c r="P254" i="7"/>
  <c r="O254" i="7"/>
  <c r="N254" i="7"/>
  <c r="M254" i="7"/>
  <c r="L254" i="7"/>
  <c r="K254" i="7"/>
  <c r="J254" i="7"/>
  <c r="I254" i="7"/>
  <c r="H254" i="7"/>
  <c r="G254" i="7"/>
  <c r="F254" i="7"/>
  <c r="E254" i="7"/>
  <c r="D254" i="7"/>
  <c r="C254" i="7"/>
  <c r="A254" i="7"/>
  <c r="BG253" i="7"/>
  <c r="BF253" i="7"/>
  <c r="BE253" i="7"/>
  <c r="BD253" i="7"/>
  <c r="BC253" i="7"/>
  <c r="BB253" i="7"/>
  <c r="BA253" i="7"/>
  <c r="AZ253" i="7"/>
  <c r="AY253" i="7"/>
  <c r="AX253" i="7"/>
  <c r="AW253" i="7"/>
  <c r="AV253" i="7"/>
  <c r="AU253" i="7"/>
  <c r="AT253" i="7"/>
  <c r="AS253" i="7"/>
  <c r="AR253" i="7"/>
  <c r="AQ253" i="7"/>
  <c r="AP253" i="7"/>
  <c r="AO253" i="7"/>
  <c r="AN253" i="7"/>
  <c r="AM253" i="7"/>
  <c r="AL253" i="7"/>
  <c r="AK253" i="7"/>
  <c r="AJ253" i="7"/>
  <c r="AI253" i="7"/>
  <c r="AH253" i="7"/>
  <c r="AG253" i="7"/>
  <c r="AF253" i="7"/>
  <c r="AE253" i="7"/>
  <c r="AD253" i="7"/>
  <c r="AC253" i="7"/>
  <c r="AB253" i="7"/>
  <c r="AA253" i="7"/>
  <c r="Z253" i="7"/>
  <c r="Y253" i="7"/>
  <c r="X253" i="7"/>
  <c r="W253" i="7"/>
  <c r="V253" i="7"/>
  <c r="U253" i="7"/>
  <c r="T253" i="7"/>
  <c r="S253" i="7"/>
  <c r="R253" i="7"/>
  <c r="Q253" i="7"/>
  <c r="P253" i="7"/>
  <c r="O253" i="7"/>
  <c r="N253" i="7"/>
  <c r="M253" i="7"/>
  <c r="L253" i="7"/>
  <c r="K253" i="7"/>
  <c r="J253" i="7"/>
  <c r="I253" i="7"/>
  <c r="H253" i="7"/>
  <c r="G253" i="7"/>
  <c r="F253" i="7"/>
  <c r="E253" i="7"/>
  <c r="D253" i="7"/>
  <c r="C253" i="7"/>
  <c r="A253" i="7"/>
  <c r="BG252" i="7"/>
  <c r="BF252" i="7"/>
  <c r="BE252" i="7"/>
  <c r="BD252" i="7"/>
  <c r="BC252" i="7"/>
  <c r="BB252" i="7"/>
  <c r="BA252" i="7"/>
  <c r="AZ252" i="7"/>
  <c r="AY252" i="7"/>
  <c r="AX252" i="7"/>
  <c r="AW252" i="7"/>
  <c r="AV252" i="7"/>
  <c r="AU252" i="7"/>
  <c r="AT252" i="7"/>
  <c r="AS252" i="7"/>
  <c r="AR252" i="7"/>
  <c r="AQ252" i="7"/>
  <c r="AP252" i="7"/>
  <c r="AO252" i="7"/>
  <c r="AN252" i="7"/>
  <c r="AM252" i="7"/>
  <c r="AL252" i="7"/>
  <c r="AK252" i="7"/>
  <c r="AJ252" i="7"/>
  <c r="AI252" i="7"/>
  <c r="AH252" i="7"/>
  <c r="AG252" i="7"/>
  <c r="AF252" i="7"/>
  <c r="AE252" i="7"/>
  <c r="AD252" i="7"/>
  <c r="AC252" i="7"/>
  <c r="AB252" i="7"/>
  <c r="AA252" i="7"/>
  <c r="Z252" i="7"/>
  <c r="Y252" i="7"/>
  <c r="X252" i="7"/>
  <c r="W252" i="7"/>
  <c r="V252" i="7"/>
  <c r="U252" i="7"/>
  <c r="T252" i="7"/>
  <c r="S252" i="7"/>
  <c r="R252" i="7"/>
  <c r="Q252" i="7"/>
  <c r="P252" i="7"/>
  <c r="O252" i="7"/>
  <c r="N252" i="7"/>
  <c r="M252" i="7"/>
  <c r="L252" i="7"/>
  <c r="K252" i="7"/>
  <c r="J252" i="7"/>
  <c r="I252" i="7"/>
  <c r="H252" i="7"/>
  <c r="G252" i="7"/>
  <c r="F252" i="7"/>
  <c r="E252" i="7"/>
  <c r="D252" i="7"/>
  <c r="C252" i="7"/>
  <c r="A252" i="7"/>
  <c r="BG251" i="7"/>
  <c r="BF251" i="7"/>
  <c r="BE251" i="7"/>
  <c r="BD251" i="7"/>
  <c r="BC251" i="7"/>
  <c r="BB251" i="7"/>
  <c r="BA251" i="7"/>
  <c r="AZ251" i="7"/>
  <c r="AY251" i="7"/>
  <c r="AX251" i="7"/>
  <c r="AW251" i="7"/>
  <c r="AV251" i="7"/>
  <c r="AU251" i="7"/>
  <c r="AT251" i="7"/>
  <c r="AS251" i="7"/>
  <c r="AR251" i="7"/>
  <c r="AQ251" i="7"/>
  <c r="AP251" i="7"/>
  <c r="AO251" i="7"/>
  <c r="AN251" i="7"/>
  <c r="AM251" i="7"/>
  <c r="AL251" i="7"/>
  <c r="AK251" i="7"/>
  <c r="AJ251" i="7"/>
  <c r="AI251" i="7"/>
  <c r="AH251" i="7"/>
  <c r="AG251" i="7"/>
  <c r="AF251" i="7"/>
  <c r="AE251" i="7"/>
  <c r="AD251" i="7"/>
  <c r="AC251" i="7"/>
  <c r="AB251" i="7"/>
  <c r="AA251" i="7"/>
  <c r="Z251" i="7"/>
  <c r="Y251" i="7"/>
  <c r="X251" i="7"/>
  <c r="W251" i="7"/>
  <c r="V251" i="7"/>
  <c r="U251" i="7"/>
  <c r="T251" i="7"/>
  <c r="S251" i="7"/>
  <c r="R251" i="7"/>
  <c r="Q251" i="7"/>
  <c r="P251" i="7"/>
  <c r="O251" i="7"/>
  <c r="N251" i="7"/>
  <c r="M251" i="7"/>
  <c r="L251" i="7"/>
  <c r="K251" i="7"/>
  <c r="J251" i="7"/>
  <c r="I251" i="7"/>
  <c r="H251" i="7"/>
  <c r="G251" i="7"/>
  <c r="F251" i="7"/>
  <c r="E251" i="7"/>
  <c r="D251" i="7"/>
  <c r="C251" i="7"/>
  <c r="A251" i="7"/>
  <c r="BG250" i="7"/>
  <c r="BF250" i="7"/>
  <c r="BE250" i="7"/>
  <c r="BD250" i="7"/>
  <c r="BC250" i="7"/>
  <c r="BB250" i="7"/>
  <c r="BA250" i="7"/>
  <c r="AZ250" i="7"/>
  <c r="AY250" i="7"/>
  <c r="AX250" i="7"/>
  <c r="AW250" i="7"/>
  <c r="AV250" i="7"/>
  <c r="AU250" i="7"/>
  <c r="AT250" i="7"/>
  <c r="AS250" i="7"/>
  <c r="AR250" i="7"/>
  <c r="AQ250" i="7"/>
  <c r="AP250" i="7"/>
  <c r="AO250" i="7"/>
  <c r="AN250" i="7"/>
  <c r="AM250" i="7"/>
  <c r="AL250" i="7"/>
  <c r="AK250" i="7"/>
  <c r="AJ250" i="7"/>
  <c r="AI250" i="7"/>
  <c r="AH250" i="7"/>
  <c r="AG250" i="7"/>
  <c r="AF250" i="7"/>
  <c r="AE250" i="7"/>
  <c r="AD250" i="7"/>
  <c r="AC250" i="7"/>
  <c r="AB250" i="7"/>
  <c r="AA250" i="7"/>
  <c r="Z250" i="7"/>
  <c r="Y250" i="7"/>
  <c r="X250" i="7"/>
  <c r="W250" i="7"/>
  <c r="V250" i="7"/>
  <c r="U250" i="7"/>
  <c r="T250" i="7"/>
  <c r="S250" i="7"/>
  <c r="R250" i="7"/>
  <c r="Q250" i="7"/>
  <c r="P250" i="7"/>
  <c r="O250" i="7"/>
  <c r="N250" i="7"/>
  <c r="M250" i="7"/>
  <c r="L250" i="7"/>
  <c r="K250" i="7"/>
  <c r="J250" i="7"/>
  <c r="I250" i="7"/>
  <c r="H250" i="7"/>
  <c r="G250" i="7"/>
  <c r="F250" i="7"/>
  <c r="E250" i="7"/>
  <c r="D250" i="7"/>
  <c r="C250" i="7"/>
  <c r="A250" i="7"/>
  <c r="BG249" i="7"/>
  <c r="BF249" i="7"/>
  <c r="BE249" i="7"/>
  <c r="BD249" i="7"/>
  <c r="BC249" i="7"/>
  <c r="BB249" i="7"/>
  <c r="BA249" i="7"/>
  <c r="AZ249" i="7"/>
  <c r="AY249" i="7"/>
  <c r="AX249" i="7"/>
  <c r="AW249" i="7"/>
  <c r="AV249" i="7"/>
  <c r="AU249" i="7"/>
  <c r="AT249" i="7"/>
  <c r="AS249" i="7"/>
  <c r="AR249" i="7"/>
  <c r="AQ249" i="7"/>
  <c r="AP249" i="7"/>
  <c r="AO249" i="7"/>
  <c r="AN249" i="7"/>
  <c r="AM249" i="7"/>
  <c r="AL249" i="7"/>
  <c r="AK249" i="7"/>
  <c r="AJ249" i="7"/>
  <c r="AI249" i="7"/>
  <c r="AH249" i="7"/>
  <c r="AG249" i="7"/>
  <c r="AF249" i="7"/>
  <c r="AE249" i="7"/>
  <c r="AD249" i="7"/>
  <c r="AC249" i="7"/>
  <c r="AB249" i="7"/>
  <c r="AA249" i="7"/>
  <c r="Z249" i="7"/>
  <c r="Y249" i="7"/>
  <c r="X249" i="7"/>
  <c r="W249" i="7"/>
  <c r="V249" i="7"/>
  <c r="U249" i="7"/>
  <c r="T249" i="7"/>
  <c r="S249" i="7"/>
  <c r="R249" i="7"/>
  <c r="Q249" i="7"/>
  <c r="P249" i="7"/>
  <c r="O249" i="7"/>
  <c r="N249" i="7"/>
  <c r="M249" i="7"/>
  <c r="L249" i="7"/>
  <c r="K249" i="7"/>
  <c r="J249" i="7"/>
  <c r="I249" i="7"/>
  <c r="H249" i="7"/>
  <c r="G249" i="7"/>
  <c r="F249" i="7"/>
  <c r="E249" i="7"/>
  <c r="D249" i="7"/>
  <c r="C249" i="7"/>
  <c r="A249" i="7"/>
  <c r="BG248" i="7"/>
  <c r="BF248" i="7"/>
  <c r="BE248" i="7"/>
  <c r="BD248" i="7"/>
  <c r="BC248" i="7"/>
  <c r="BB248" i="7"/>
  <c r="BA248" i="7"/>
  <c r="AZ248" i="7"/>
  <c r="AY248" i="7"/>
  <c r="AX248" i="7"/>
  <c r="AW248" i="7"/>
  <c r="AV248" i="7"/>
  <c r="AU248" i="7"/>
  <c r="AT248" i="7"/>
  <c r="AS248" i="7"/>
  <c r="AR248" i="7"/>
  <c r="AQ248" i="7"/>
  <c r="AP248" i="7"/>
  <c r="AO248" i="7"/>
  <c r="AN248" i="7"/>
  <c r="AM248" i="7"/>
  <c r="AL248" i="7"/>
  <c r="AK248" i="7"/>
  <c r="AJ248" i="7"/>
  <c r="AI248" i="7"/>
  <c r="AH248" i="7"/>
  <c r="AG248" i="7"/>
  <c r="AF248" i="7"/>
  <c r="AE248" i="7"/>
  <c r="AD248" i="7"/>
  <c r="AC248" i="7"/>
  <c r="AB248" i="7"/>
  <c r="AA248" i="7"/>
  <c r="Z248" i="7"/>
  <c r="Y248" i="7"/>
  <c r="X248" i="7"/>
  <c r="W248" i="7"/>
  <c r="V248" i="7"/>
  <c r="U248" i="7"/>
  <c r="T248" i="7"/>
  <c r="S248" i="7"/>
  <c r="R248" i="7"/>
  <c r="Q248" i="7"/>
  <c r="P248" i="7"/>
  <c r="O248" i="7"/>
  <c r="N248" i="7"/>
  <c r="M248" i="7"/>
  <c r="L248" i="7"/>
  <c r="K248" i="7"/>
  <c r="J248" i="7"/>
  <c r="I248" i="7"/>
  <c r="H248" i="7"/>
  <c r="G248" i="7"/>
  <c r="F248" i="7"/>
  <c r="E248" i="7"/>
  <c r="D248" i="7"/>
  <c r="C248" i="7"/>
  <c r="A248" i="7"/>
  <c r="BG247" i="7"/>
  <c r="BF247" i="7"/>
  <c r="BE247" i="7"/>
  <c r="BD247" i="7"/>
  <c r="BC247" i="7"/>
  <c r="BB247" i="7"/>
  <c r="BA247" i="7"/>
  <c r="AZ247" i="7"/>
  <c r="AY247" i="7"/>
  <c r="AX247" i="7"/>
  <c r="AW247" i="7"/>
  <c r="AV247" i="7"/>
  <c r="AU247" i="7"/>
  <c r="AT247" i="7"/>
  <c r="AS247" i="7"/>
  <c r="AR247" i="7"/>
  <c r="AQ247" i="7"/>
  <c r="AP247" i="7"/>
  <c r="AO247" i="7"/>
  <c r="AN247" i="7"/>
  <c r="AM247" i="7"/>
  <c r="AL247" i="7"/>
  <c r="AK247" i="7"/>
  <c r="AJ247" i="7"/>
  <c r="AI247" i="7"/>
  <c r="AH247" i="7"/>
  <c r="AG247" i="7"/>
  <c r="AF247" i="7"/>
  <c r="AE247" i="7"/>
  <c r="AD247" i="7"/>
  <c r="AC247" i="7"/>
  <c r="AB247" i="7"/>
  <c r="AA247" i="7"/>
  <c r="Z247" i="7"/>
  <c r="Y247" i="7"/>
  <c r="X247" i="7"/>
  <c r="W247" i="7"/>
  <c r="V247" i="7"/>
  <c r="U247" i="7"/>
  <c r="T247" i="7"/>
  <c r="S247" i="7"/>
  <c r="R247" i="7"/>
  <c r="Q247" i="7"/>
  <c r="P247" i="7"/>
  <c r="O247" i="7"/>
  <c r="N247" i="7"/>
  <c r="M247" i="7"/>
  <c r="L247" i="7"/>
  <c r="K247" i="7"/>
  <c r="J247" i="7"/>
  <c r="I247" i="7"/>
  <c r="H247" i="7"/>
  <c r="G247" i="7"/>
  <c r="F247" i="7"/>
  <c r="E247" i="7"/>
  <c r="D247" i="7"/>
  <c r="C247" i="7"/>
  <c r="A247" i="7"/>
  <c r="BG246" i="7"/>
  <c r="BF246" i="7"/>
  <c r="BE246" i="7"/>
  <c r="BD246" i="7"/>
  <c r="BC246" i="7"/>
  <c r="BB246" i="7"/>
  <c r="BA246" i="7"/>
  <c r="AZ246" i="7"/>
  <c r="AY246" i="7"/>
  <c r="AX246" i="7"/>
  <c r="AW246" i="7"/>
  <c r="AV246" i="7"/>
  <c r="AU246" i="7"/>
  <c r="AT246" i="7"/>
  <c r="AS246" i="7"/>
  <c r="AR246" i="7"/>
  <c r="AQ246" i="7"/>
  <c r="AP246" i="7"/>
  <c r="AO246" i="7"/>
  <c r="AN246" i="7"/>
  <c r="AM246" i="7"/>
  <c r="AL246" i="7"/>
  <c r="AK246" i="7"/>
  <c r="AJ246" i="7"/>
  <c r="AI246" i="7"/>
  <c r="AH246" i="7"/>
  <c r="AG246" i="7"/>
  <c r="AF246" i="7"/>
  <c r="AE246" i="7"/>
  <c r="AD246" i="7"/>
  <c r="AC246" i="7"/>
  <c r="AB246" i="7"/>
  <c r="AA246" i="7"/>
  <c r="Z246" i="7"/>
  <c r="Y246" i="7"/>
  <c r="X246" i="7"/>
  <c r="W246" i="7"/>
  <c r="V246" i="7"/>
  <c r="U246" i="7"/>
  <c r="T246" i="7"/>
  <c r="S246" i="7"/>
  <c r="R246" i="7"/>
  <c r="Q246" i="7"/>
  <c r="P246" i="7"/>
  <c r="O246" i="7"/>
  <c r="N246" i="7"/>
  <c r="M246" i="7"/>
  <c r="L246" i="7"/>
  <c r="K246" i="7"/>
  <c r="J246" i="7"/>
  <c r="I246" i="7"/>
  <c r="H246" i="7"/>
  <c r="G246" i="7"/>
  <c r="F246" i="7"/>
  <c r="E246" i="7"/>
  <c r="D246" i="7"/>
  <c r="C246" i="7"/>
  <c r="A246" i="7"/>
  <c r="BG245" i="7"/>
  <c r="BF245" i="7"/>
  <c r="BE245" i="7"/>
  <c r="BD245" i="7"/>
  <c r="BC245" i="7"/>
  <c r="BB245" i="7"/>
  <c r="BA245" i="7"/>
  <c r="AZ245" i="7"/>
  <c r="AY245" i="7"/>
  <c r="AX245" i="7"/>
  <c r="AW245" i="7"/>
  <c r="AV245" i="7"/>
  <c r="AU245" i="7"/>
  <c r="AT245" i="7"/>
  <c r="AS245" i="7"/>
  <c r="AR245" i="7"/>
  <c r="AQ245" i="7"/>
  <c r="AP245" i="7"/>
  <c r="AO245" i="7"/>
  <c r="AN245" i="7"/>
  <c r="AM245" i="7"/>
  <c r="AL245" i="7"/>
  <c r="AK245" i="7"/>
  <c r="AJ245" i="7"/>
  <c r="AI245" i="7"/>
  <c r="AH245" i="7"/>
  <c r="AG245" i="7"/>
  <c r="AF245" i="7"/>
  <c r="AE245" i="7"/>
  <c r="AD245" i="7"/>
  <c r="AC245" i="7"/>
  <c r="AB245" i="7"/>
  <c r="AA245" i="7"/>
  <c r="Z245" i="7"/>
  <c r="Y245" i="7"/>
  <c r="X245" i="7"/>
  <c r="W245" i="7"/>
  <c r="V245" i="7"/>
  <c r="U245" i="7"/>
  <c r="T245" i="7"/>
  <c r="S245" i="7"/>
  <c r="R245" i="7"/>
  <c r="Q245" i="7"/>
  <c r="P245" i="7"/>
  <c r="O245" i="7"/>
  <c r="N245" i="7"/>
  <c r="M245" i="7"/>
  <c r="L245" i="7"/>
  <c r="K245" i="7"/>
  <c r="J245" i="7"/>
  <c r="I245" i="7"/>
  <c r="H245" i="7"/>
  <c r="G245" i="7"/>
  <c r="F245" i="7"/>
  <c r="E245" i="7"/>
  <c r="D245" i="7"/>
  <c r="C245" i="7"/>
  <c r="A245" i="7"/>
  <c r="BG244" i="7"/>
  <c r="BF244" i="7"/>
  <c r="BE244" i="7"/>
  <c r="BD244" i="7"/>
  <c r="BC244" i="7"/>
  <c r="BB244" i="7"/>
  <c r="BA244" i="7"/>
  <c r="AZ244" i="7"/>
  <c r="AY244" i="7"/>
  <c r="AX244" i="7"/>
  <c r="AW244" i="7"/>
  <c r="AV244" i="7"/>
  <c r="AU244" i="7"/>
  <c r="AT244" i="7"/>
  <c r="AS244" i="7"/>
  <c r="AR244" i="7"/>
  <c r="AQ244" i="7"/>
  <c r="AP244" i="7"/>
  <c r="AO244" i="7"/>
  <c r="AN244" i="7"/>
  <c r="AM244" i="7"/>
  <c r="AL244" i="7"/>
  <c r="AK244" i="7"/>
  <c r="AJ244" i="7"/>
  <c r="AI244" i="7"/>
  <c r="AH244" i="7"/>
  <c r="AG244" i="7"/>
  <c r="AF244" i="7"/>
  <c r="AE244" i="7"/>
  <c r="AD244" i="7"/>
  <c r="AC244" i="7"/>
  <c r="AB244" i="7"/>
  <c r="AA244" i="7"/>
  <c r="Z244" i="7"/>
  <c r="Y244" i="7"/>
  <c r="X244" i="7"/>
  <c r="W244" i="7"/>
  <c r="V244" i="7"/>
  <c r="U244" i="7"/>
  <c r="T244" i="7"/>
  <c r="S244" i="7"/>
  <c r="R244" i="7"/>
  <c r="Q244" i="7"/>
  <c r="P244" i="7"/>
  <c r="O244" i="7"/>
  <c r="N244" i="7"/>
  <c r="M244" i="7"/>
  <c r="L244" i="7"/>
  <c r="K244" i="7"/>
  <c r="J244" i="7"/>
  <c r="I244" i="7"/>
  <c r="H244" i="7"/>
  <c r="G244" i="7"/>
  <c r="F244" i="7"/>
  <c r="E244" i="7"/>
  <c r="D244" i="7"/>
  <c r="C244" i="7"/>
  <c r="A244" i="7"/>
  <c r="BG243" i="7"/>
  <c r="BF243" i="7"/>
  <c r="BE243" i="7"/>
  <c r="BD243" i="7"/>
  <c r="BC243" i="7"/>
  <c r="BB243" i="7"/>
  <c r="BA243" i="7"/>
  <c r="AZ243" i="7"/>
  <c r="AY243" i="7"/>
  <c r="AX243" i="7"/>
  <c r="AW243" i="7"/>
  <c r="AV243" i="7"/>
  <c r="AU243" i="7"/>
  <c r="AT243" i="7"/>
  <c r="AS243" i="7"/>
  <c r="AR243" i="7"/>
  <c r="AQ243" i="7"/>
  <c r="AP243" i="7"/>
  <c r="AO243" i="7"/>
  <c r="AN243" i="7"/>
  <c r="AM243" i="7"/>
  <c r="AL243" i="7"/>
  <c r="AK243" i="7"/>
  <c r="AJ243" i="7"/>
  <c r="AI243" i="7"/>
  <c r="AH243" i="7"/>
  <c r="AG243" i="7"/>
  <c r="AF243" i="7"/>
  <c r="AE243" i="7"/>
  <c r="AD243" i="7"/>
  <c r="AC243" i="7"/>
  <c r="AB243" i="7"/>
  <c r="AA243" i="7"/>
  <c r="Z243" i="7"/>
  <c r="Y243" i="7"/>
  <c r="X243" i="7"/>
  <c r="W243" i="7"/>
  <c r="V243" i="7"/>
  <c r="U243" i="7"/>
  <c r="T243" i="7"/>
  <c r="S243" i="7"/>
  <c r="R243" i="7"/>
  <c r="Q243" i="7"/>
  <c r="P243" i="7"/>
  <c r="O243" i="7"/>
  <c r="N243" i="7"/>
  <c r="M243" i="7"/>
  <c r="L243" i="7"/>
  <c r="K243" i="7"/>
  <c r="J243" i="7"/>
  <c r="I243" i="7"/>
  <c r="H243" i="7"/>
  <c r="G243" i="7"/>
  <c r="F243" i="7"/>
  <c r="E243" i="7"/>
  <c r="D243" i="7"/>
  <c r="C243" i="7"/>
  <c r="A243" i="7"/>
  <c r="BG242" i="7"/>
  <c r="BF242" i="7"/>
  <c r="BE242" i="7"/>
  <c r="BD242" i="7"/>
  <c r="BC242" i="7"/>
  <c r="BB242" i="7"/>
  <c r="BA242" i="7"/>
  <c r="AZ242" i="7"/>
  <c r="AY242" i="7"/>
  <c r="AX242" i="7"/>
  <c r="AW242" i="7"/>
  <c r="AV242" i="7"/>
  <c r="AU242" i="7"/>
  <c r="AT242" i="7"/>
  <c r="AS242" i="7"/>
  <c r="AR242" i="7"/>
  <c r="AQ242" i="7"/>
  <c r="AP242" i="7"/>
  <c r="AO242" i="7"/>
  <c r="AN242" i="7"/>
  <c r="AM242" i="7"/>
  <c r="AL242" i="7"/>
  <c r="AK242" i="7"/>
  <c r="AJ242" i="7"/>
  <c r="AI242" i="7"/>
  <c r="AH242" i="7"/>
  <c r="AG242" i="7"/>
  <c r="AF242" i="7"/>
  <c r="AE242" i="7"/>
  <c r="AD242" i="7"/>
  <c r="AC242" i="7"/>
  <c r="AB242" i="7"/>
  <c r="AA242" i="7"/>
  <c r="Z242" i="7"/>
  <c r="Y242" i="7"/>
  <c r="X242" i="7"/>
  <c r="W242" i="7"/>
  <c r="V242" i="7"/>
  <c r="U242" i="7"/>
  <c r="T242" i="7"/>
  <c r="S242" i="7"/>
  <c r="R242" i="7"/>
  <c r="Q242" i="7"/>
  <c r="P242" i="7"/>
  <c r="O242" i="7"/>
  <c r="N242" i="7"/>
  <c r="M242" i="7"/>
  <c r="L242" i="7"/>
  <c r="K242" i="7"/>
  <c r="J242" i="7"/>
  <c r="I242" i="7"/>
  <c r="H242" i="7"/>
  <c r="G242" i="7"/>
  <c r="F242" i="7"/>
  <c r="E242" i="7"/>
  <c r="D242" i="7"/>
  <c r="C242" i="7"/>
  <c r="A242" i="7"/>
  <c r="BG241" i="7"/>
  <c r="BF241" i="7"/>
  <c r="BE241" i="7"/>
  <c r="BD241" i="7"/>
  <c r="BC241" i="7"/>
  <c r="BB241" i="7"/>
  <c r="BA241" i="7"/>
  <c r="AZ241" i="7"/>
  <c r="AY241" i="7"/>
  <c r="AX241" i="7"/>
  <c r="AW241" i="7"/>
  <c r="AV241" i="7"/>
  <c r="AU241" i="7"/>
  <c r="AT241" i="7"/>
  <c r="AS241" i="7"/>
  <c r="AR241" i="7"/>
  <c r="AQ241" i="7"/>
  <c r="AP241" i="7"/>
  <c r="AO241" i="7"/>
  <c r="AN241" i="7"/>
  <c r="AM241" i="7"/>
  <c r="AL241" i="7"/>
  <c r="AK241" i="7"/>
  <c r="AJ241" i="7"/>
  <c r="AI241" i="7"/>
  <c r="AH241" i="7"/>
  <c r="AG241" i="7"/>
  <c r="AF241" i="7"/>
  <c r="AE241" i="7"/>
  <c r="AD241" i="7"/>
  <c r="AC241" i="7"/>
  <c r="AB241" i="7"/>
  <c r="AA241" i="7"/>
  <c r="Z241" i="7"/>
  <c r="Y241" i="7"/>
  <c r="X241" i="7"/>
  <c r="W241" i="7"/>
  <c r="V241" i="7"/>
  <c r="U241" i="7"/>
  <c r="T241" i="7"/>
  <c r="S241" i="7"/>
  <c r="R241" i="7"/>
  <c r="Q241" i="7"/>
  <c r="P241" i="7"/>
  <c r="O241" i="7"/>
  <c r="N241" i="7"/>
  <c r="M241" i="7"/>
  <c r="L241" i="7"/>
  <c r="K241" i="7"/>
  <c r="J241" i="7"/>
  <c r="I241" i="7"/>
  <c r="H241" i="7"/>
  <c r="G241" i="7"/>
  <c r="F241" i="7"/>
  <c r="E241" i="7"/>
  <c r="D241" i="7"/>
  <c r="C241" i="7"/>
  <c r="A241" i="7"/>
  <c r="BG240" i="7"/>
  <c r="BF240" i="7"/>
  <c r="BE240" i="7"/>
  <c r="BD240" i="7"/>
  <c r="BC240" i="7"/>
  <c r="BB240" i="7"/>
  <c r="BA240" i="7"/>
  <c r="AZ240" i="7"/>
  <c r="AY240" i="7"/>
  <c r="AX240" i="7"/>
  <c r="AW240" i="7"/>
  <c r="AV240" i="7"/>
  <c r="AU240" i="7"/>
  <c r="AT240" i="7"/>
  <c r="AS240" i="7"/>
  <c r="AR240" i="7"/>
  <c r="AQ240" i="7"/>
  <c r="AP240" i="7"/>
  <c r="AO240" i="7"/>
  <c r="AN240" i="7"/>
  <c r="AM240" i="7"/>
  <c r="AL240" i="7"/>
  <c r="AK240" i="7"/>
  <c r="AJ240" i="7"/>
  <c r="AI240" i="7"/>
  <c r="AH240" i="7"/>
  <c r="AG240" i="7"/>
  <c r="AF240" i="7"/>
  <c r="AE240" i="7"/>
  <c r="AD240" i="7"/>
  <c r="AC240" i="7"/>
  <c r="AB240" i="7"/>
  <c r="AA240" i="7"/>
  <c r="Z240" i="7"/>
  <c r="Y240" i="7"/>
  <c r="X240" i="7"/>
  <c r="W240" i="7"/>
  <c r="V240" i="7"/>
  <c r="U240" i="7"/>
  <c r="T240" i="7"/>
  <c r="S240" i="7"/>
  <c r="R240" i="7"/>
  <c r="Q240" i="7"/>
  <c r="P240" i="7"/>
  <c r="O240" i="7"/>
  <c r="N240" i="7"/>
  <c r="M240" i="7"/>
  <c r="L240" i="7"/>
  <c r="K240" i="7"/>
  <c r="J240" i="7"/>
  <c r="I240" i="7"/>
  <c r="H240" i="7"/>
  <c r="G240" i="7"/>
  <c r="F240" i="7"/>
  <c r="E240" i="7"/>
  <c r="D240" i="7"/>
  <c r="C240" i="7"/>
  <c r="A240" i="7"/>
  <c r="BG239" i="7"/>
  <c r="BF239" i="7"/>
  <c r="BE239" i="7"/>
  <c r="BD239" i="7"/>
  <c r="BC239" i="7"/>
  <c r="BB239" i="7"/>
  <c r="BA239" i="7"/>
  <c r="AZ239" i="7"/>
  <c r="AY239" i="7"/>
  <c r="AX239" i="7"/>
  <c r="AW239" i="7"/>
  <c r="AV239" i="7"/>
  <c r="AU239" i="7"/>
  <c r="AT239" i="7"/>
  <c r="AS239" i="7"/>
  <c r="AR239" i="7"/>
  <c r="AQ239" i="7"/>
  <c r="AP239" i="7"/>
  <c r="AO239" i="7"/>
  <c r="AN239" i="7"/>
  <c r="AM239" i="7"/>
  <c r="AL239" i="7"/>
  <c r="AK239" i="7"/>
  <c r="AJ239" i="7"/>
  <c r="AI239" i="7"/>
  <c r="AH239" i="7"/>
  <c r="AG239" i="7"/>
  <c r="AF239" i="7"/>
  <c r="AE239" i="7"/>
  <c r="AD239" i="7"/>
  <c r="AC239" i="7"/>
  <c r="AB239" i="7"/>
  <c r="AA239" i="7"/>
  <c r="Z239" i="7"/>
  <c r="Y239" i="7"/>
  <c r="X239" i="7"/>
  <c r="W239" i="7"/>
  <c r="V239" i="7"/>
  <c r="U239" i="7"/>
  <c r="T239" i="7"/>
  <c r="S239" i="7"/>
  <c r="R239" i="7"/>
  <c r="Q239" i="7"/>
  <c r="P239" i="7"/>
  <c r="O239" i="7"/>
  <c r="N239" i="7"/>
  <c r="M239" i="7"/>
  <c r="L239" i="7"/>
  <c r="K239" i="7"/>
  <c r="J239" i="7"/>
  <c r="I239" i="7"/>
  <c r="H239" i="7"/>
  <c r="G239" i="7"/>
  <c r="F239" i="7"/>
  <c r="E239" i="7"/>
  <c r="D239" i="7"/>
  <c r="C239" i="7"/>
  <c r="A239" i="7"/>
  <c r="BG238" i="7"/>
  <c r="BF238" i="7"/>
  <c r="BE238" i="7"/>
  <c r="BD238" i="7"/>
  <c r="BC238" i="7"/>
  <c r="BB238" i="7"/>
  <c r="BA238" i="7"/>
  <c r="AZ238" i="7"/>
  <c r="AY238" i="7"/>
  <c r="AX238" i="7"/>
  <c r="AW238" i="7"/>
  <c r="AV238" i="7"/>
  <c r="AU238" i="7"/>
  <c r="AT238" i="7"/>
  <c r="AS238" i="7"/>
  <c r="AR238" i="7"/>
  <c r="AQ238" i="7"/>
  <c r="AP238" i="7"/>
  <c r="AO238" i="7"/>
  <c r="AN238" i="7"/>
  <c r="AM238" i="7"/>
  <c r="AL238" i="7"/>
  <c r="AK238" i="7"/>
  <c r="AJ238" i="7"/>
  <c r="AI238" i="7"/>
  <c r="AH238" i="7"/>
  <c r="AG238" i="7"/>
  <c r="AF238" i="7"/>
  <c r="AE238" i="7"/>
  <c r="AD238" i="7"/>
  <c r="AC238" i="7"/>
  <c r="AB238" i="7"/>
  <c r="AA238" i="7"/>
  <c r="Z238" i="7"/>
  <c r="Y238" i="7"/>
  <c r="X238" i="7"/>
  <c r="W238" i="7"/>
  <c r="V238" i="7"/>
  <c r="U238" i="7"/>
  <c r="T238" i="7"/>
  <c r="S238" i="7"/>
  <c r="R238" i="7"/>
  <c r="Q238" i="7"/>
  <c r="P238" i="7"/>
  <c r="O238" i="7"/>
  <c r="N238" i="7"/>
  <c r="M238" i="7"/>
  <c r="L238" i="7"/>
  <c r="K238" i="7"/>
  <c r="J238" i="7"/>
  <c r="I238" i="7"/>
  <c r="H238" i="7"/>
  <c r="G238" i="7"/>
  <c r="F238" i="7"/>
  <c r="E238" i="7"/>
  <c r="D238" i="7"/>
  <c r="C238" i="7"/>
  <c r="A238" i="7"/>
  <c r="BG237" i="7"/>
  <c r="BF237" i="7"/>
  <c r="BE237" i="7"/>
  <c r="BD237" i="7"/>
  <c r="BC237" i="7"/>
  <c r="BB237" i="7"/>
  <c r="BA237" i="7"/>
  <c r="AZ237" i="7"/>
  <c r="AY237" i="7"/>
  <c r="AX237" i="7"/>
  <c r="AW237" i="7"/>
  <c r="AV237" i="7"/>
  <c r="AU237" i="7"/>
  <c r="AT237" i="7"/>
  <c r="AS237" i="7"/>
  <c r="AR237" i="7"/>
  <c r="AQ237" i="7"/>
  <c r="AP237" i="7"/>
  <c r="AO237" i="7"/>
  <c r="AN237" i="7"/>
  <c r="AM237" i="7"/>
  <c r="AL237" i="7"/>
  <c r="AK237" i="7"/>
  <c r="AJ237" i="7"/>
  <c r="AI237" i="7"/>
  <c r="AH237" i="7"/>
  <c r="AG237" i="7"/>
  <c r="AF237" i="7"/>
  <c r="AE237" i="7"/>
  <c r="AD237" i="7"/>
  <c r="AC237" i="7"/>
  <c r="AB237" i="7"/>
  <c r="AA237" i="7"/>
  <c r="Z237" i="7"/>
  <c r="Y237" i="7"/>
  <c r="X237" i="7"/>
  <c r="W237" i="7"/>
  <c r="V237" i="7"/>
  <c r="U237" i="7"/>
  <c r="T237" i="7"/>
  <c r="S237" i="7"/>
  <c r="R237" i="7"/>
  <c r="Q237" i="7"/>
  <c r="P237" i="7"/>
  <c r="O237" i="7"/>
  <c r="N237" i="7"/>
  <c r="M237" i="7"/>
  <c r="L237" i="7"/>
  <c r="K237" i="7"/>
  <c r="J237" i="7"/>
  <c r="I237" i="7"/>
  <c r="H237" i="7"/>
  <c r="G237" i="7"/>
  <c r="F237" i="7"/>
  <c r="E237" i="7"/>
  <c r="D237" i="7"/>
  <c r="C237" i="7"/>
  <c r="A237" i="7"/>
  <c r="BG236" i="7"/>
  <c r="BF236" i="7"/>
  <c r="BE236" i="7"/>
  <c r="BD236" i="7"/>
  <c r="BC236" i="7"/>
  <c r="BB236" i="7"/>
  <c r="BA236" i="7"/>
  <c r="AZ236" i="7"/>
  <c r="AY236" i="7"/>
  <c r="AX236" i="7"/>
  <c r="AW236" i="7"/>
  <c r="AV236" i="7"/>
  <c r="AU236" i="7"/>
  <c r="AT236" i="7"/>
  <c r="AS236" i="7"/>
  <c r="AR236" i="7"/>
  <c r="AQ236" i="7"/>
  <c r="AP236" i="7"/>
  <c r="AO236" i="7"/>
  <c r="AN236" i="7"/>
  <c r="AM236" i="7"/>
  <c r="AL236" i="7"/>
  <c r="AK236" i="7"/>
  <c r="AJ236" i="7"/>
  <c r="AI236" i="7"/>
  <c r="AH236" i="7"/>
  <c r="AG236" i="7"/>
  <c r="AF236" i="7"/>
  <c r="AE236" i="7"/>
  <c r="AD236" i="7"/>
  <c r="AC236" i="7"/>
  <c r="AB236" i="7"/>
  <c r="AA236" i="7"/>
  <c r="Z236" i="7"/>
  <c r="Y236" i="7"/>
  <c r="X236" i="7"/>
  <c r="W236" i="7"/>
  <c r="V236" i="7"/>
  <c r="U236" i="7"/>
  <c r="T236" i="7"/>
  <c r="S236" i="7"/>
  <c r="R236" i="7"/>
  <c r="Q236" i="7"/>
  <c r="P236" i="7"/>
  <c r="O236" i="7"/>
  <c r="N236" i="7"/>
  <c r="M236" i="7"/>
  <c r="L236" i="7"/>
  <c r="K236" i="7"/>
  <c r="J236" i="7"/>
  <c r="I236" i="7"/>
  <c r="H236" i="7"/>
  <c r="G236" i="7"/>
  <c r="F236" i="7"/>
  <c r="E236" i="7"/>
  <c r="D236" i="7"/>
  <c r="C236" i="7"/>
  <c r="A236" i="7"/>
  <c r="BG235" i="7"/>
  <c r="BF235" i="7"/>
  <c r="BE235" i="7"/>
  <c r="BD235" i="7"/>
  <c r="BC235" i="7"/>
  <c r="BB235" i="7"/>
  <c r="BA235" i="7"/>
  <c r="AZ235" i="7"/>
  <c r="AY235" i="7"/>
  <c r="AX235" i="7"/>
  <c r="AW235" i="7"/>
  <c r="AV235" i="7"/>
  <c r="AU235" i="7"/>
  <c r="AT235" i="7"/>
  <c r="AS235" i="7"/>
  <c r="AR235" i="7"/>
  <c r="AQ235" i="7"/>
  <c r="AP235" i="7"/>
  <c r="AO235" i="7"/>
  <c r="AN235" i="7"/>
  <c r="AM235" i="7"/>
  <c r="AL235" i="7"/>
  <c r="AK235" i="7"/>
  <c r="AJ235" i="7"/>
  <c r="AI235" i="7"/>
  <c r="AH235" i="7"/>
  <c r="AG235" i="7"/>
  <c r="AF235" i="7"/>
  <c r="AE235" i="7"/>
  <c r="AD235" i="7"/>
  <c r="AC235" i="7"/>
  <c r="AB235" i="7"/>
  <c r="AA235" i="7"/>
  <c r="Z235" i="7"/>
  <c r="Y235" i="7"/>
  <c r="X235" i="7"/>
  <c r="W235" i="7"/>
  <c r="V235" i="7"/>
  <c r="U235" i="7"/>
  <c r="T235" i="7"/>
  <c r="S235" i="7"/>
  <c r="R235" i="7"/>
  <c r="Q235" i="7"/>
  <c r="P235" i="7"/>
  <c r="O235" i="7"/>
  <c r="N235" i="7"/>
  <c r="M235" i="7"/>
  <c r="L235" i="7"/>
  <c r="K235" i="7"/>
  <c r="J235" i="7"/>
  <c r="I235" i="7"/>
  <c r="H235" i="7"/>
  <c r="G235" i="7"/>
  <c r="F235" i="7"/>
  <c r="E235" i="7"/>
  <c r="D235" i="7"/>
  <c r="C235" i="7"/>
  <c r="A235" i="7"/>
  <c r="BG234" i="7"/>
  <c r="BF234" i="7"/>
  <c r="BE234" i="7"/>
  <c r="BD234" i="7"/>
  <c r="BC234" i="7"/>
  <c r="BB234" i="7"/>
  <c r="BA234" i="7"/>
  <c r="AZ234" i="7"/>
  <c r="AY234" i="7"/>
  <c r="AX234" i="7"/>
  <c r="AW234" i="7"/>
  <c r="AV234" i="7"/>
  <c r="AU234" i="7"/>
  <c r="AT234" i="7"/>
  <c r="AS234" i="7"/>
  <c r="AR234" i="7"/>
  <c r="AQ234" i="7"/>
  <c r="AP234" i="7"/>
  <c r="AO234" i="7"/>
  <c r="AN234" i="7"/>
  <c r="AM234" i="7"/>
  <c r="AL234" i="7"/>
  <c r="AK234" i="7"/>
  <c r="AJ234" i="7"/>
  <c r="AI234" i="7"/>
  <c r="AH234" i="7"/>
  <c r="AG234" i="7"/>
  <c r="AF234" i="7"/>
  <c r="AE234" i="7"/>
  <c r="AD234" i="7"/>
  <c r="AC234" i="7"/>
  <c r="AB234" i="7"/>
  <c r="AA234" i="7"/>
  <c r="Z234" i="7"/>
  <c r="Y234" i="7"/>
  <c r="X234" i="7"/>
  <c r="W234" i="7"/>
  <c r="V234" i="7"/>
  <c r="U234" i="7"/>
  <c r="T234" i="7"/>
  <c r="S234" i="7"/>
  <c r="R234" i="7"/>
  <c r="Q234" i="7"/>
  <c r="P234" i="7"/>
  <c r="O234" i="7"/>
  <c r="N234" i="7"/>
  <c r="M234" i="7"/>
  <c r="L234" i="7"/>
  <c r="K234" i="7"/>
  <c r="J234" i="7"/>
  <c r="I234" i="7"/>
  <c r="H234" i="7"/>
  <c r="G234" i="7"/>
  <c r="F234" i="7"/>
  <c r="E234" i="7"/>
  <c r="D234" i="7"/>
  <c r="C234" i="7"/>
  <c r="A234" i="7"/>
  <c r="BG233" i="7"/>
  <c r="BF233" i="7"/>
  <c r="BE233" i="7"/>
  <c r="BD233" i="7"/>
  <c r="BC233" i="7"/>
  <c r="BB233" i="7"/>
  <c r="BA233" i="7"/>
  <c r="AZ233" i="7"/>
  <c r="AY233" i="7"/>
  <c r="AX233" i="7"/>
  <c r="AW233" i="7"/>
  <c r="AV233" i="7"/>
  <c r="AU233" i="7"/>
  <c r="AT233" i="7"/>
  <c r="AS233" i="7"/>
  <c r="AR233" i="7"/>
  <c r="AQ233" i="7"/>
  <c r="AP233" i="7"/>
  <c r="AO233" i="7"/>
  <c r="AN233" i="7"/>
  <c r="AM233" i="7"/>
  <c r="AL233" i="7"/>
  <c r="AK233" i="7"/>
  <c r="AJ233" i="7"/>
  <c r="AI233" i="7"/>
  <c r="AH233" i="7"/>
  <c r="AG233" i="7"/>
  <c r="AF233" i="7"/>
  <c r="AE233" i="7"/>
  <c r="AD233" i="7"/>
  <c r="AC233" i="7"/>
  <c r="AB233" i="7"/>
  <c r="AA233" i="7"/>
  <c r="Z233" i="7"/>
  <c r="Y233" i="7"/>
  <c r="X233" i="7"/>
  <c r="W233" i="7"/>
  <c r="V233" i="7"/>
  <c r="U233" i="7"/>
  <c r="T233" i="7"/>
  <c r="S233" i="7"/>
  <c r="R233" i="7"/>
  <c r="Q233" i="7"/>
  <c r="P233" i="7"/>
  <c r="O233" i="7"/>
  <c r="N233" i="7"/>
  <c r="M233" i="7"/>
  <c r="L233" i="7"/>
  <c r="K233" i="7"/>
  <c r="J233" i="7"/>
  <c r="I233" i="7"/>
  <c r="H233" i="7"/>
  <c r="G233" i="7"/>
  <c r="F233" i="7"/>
  <c r="E233" i="7"/>
  <c r="D233" i="7"/>
  <c r="C233" i="7"/>
  <c r="A233" i="7"/>
  <c r="BG232" i="7"/>
  <c r="BF232" i="7"/>
  <c r="BE232" i="7"/>
  <c r="BD232" i="7"/>
  <c r="BC232" i="7"/>
  <c r="BB232" i="7"/>
  <c r="BA232" i="7"/>
  <c r="AZ232" i="7"/>
  <c r="AY232" i="7"/>
  <c r="AX232" i="7"/>
  <c r="AW232" i="7"/>
  <c r="AV232" i="7"/>
  <c r="AU232" i="7"/>
  <c r="AT232" i="7"/>
  <c r="AS232" i="7"/>
  <c r="AR232" i="7"/>
  <c r="AQ232" i="7"/>
  <c r="AP232" i="7"/>
  <c r="AO232" i="7"/>
  <c r="AN232" i="7"/>
  <c r="AM232" i="7"/>
  <c r="AL232" i="7"/>
  <c r="AK232" i="7"/>
  <c r="AJ232" i="7"/>
  <c r="AI232" i="7"/>
  <c r="AH232" i="7"/>
  <c r="AG232" i="7"/>
  <c r="AF232" i="7"/>
  <c r="AE232" i="7"/>
  <c r="AD232" i="7"/>
  <c r="AC232" i="7"/>
  <c r="AB232" i="7"/>
  <c r="AA232" i="7"/>
  <c r="Z232" i="7"/>
  <c r="Y232" i="7"/>
  <c r="X232" i="7"/>
  <c r="W232" i="7"/>
  <c r="V232" i="7"/>
  <c r="U232" i="7"/>
  <c r="T232" i="7"/>
  <c r="S232" i="7"/>
  <c r="R232" i="7"/>
  <c r="Q232" i="7"/>
  <c r="P232" i="7"/>
  <c r="O232" i="7"/>
  <c r="N232" i="7"/>
  <c r="M232" i="7"/>
  <c r="L232" i="7"/>
  <c r="K232" i="7"/>
  <c r="J232" i="7"/>
  <c r="I232" i="7"/>
  <c r="H232" i="7"/>
  <c r="G232" i="7"/>
  <c r="F232" i="7"/>
  <c r="E232" i="7"/>
  <c r="D232" i="7"/>
  <c r="C232" i="7"/>
  <c r="A232" i="7"/>
  <c r="BG231" i="7"/>
  <c r="BF231" i="7"/>
  <c r="BE231" i="7"/>
  <c r="BD231" i="7"/>
  <c r="BC231" i="7"/>
  <c r="BB231" i="7"/>
  <c r="BA231" i="7"/>
  <c r="AZ231" i="7"/>
  <c r="AY231" i="7"/>
  <c r="AX231" i="7"/>
  <c r="AW231" i="7"/>
  <c r="AV231" i="7"/>
  <c r="AU231" i="7"/>
  <c r="AT231" i="7"/>
  <c r="AS231" i="7"/>
  <c r="AR231" i="7"/>
  <c r="AQ231" i="7"/>
  <c r="AP231" i="7"/>
  <c r="AO231" i="7"/>
  <c r="AN231" i="7"/>
  <c r="AM231" i="7"/>
  <c r="AL231" i="7"/>
  <c r="AK231" i="7"/>
  <c r="AJ231" i="7"/>
  <c r="AI231" i="7"/>
  <c r="AH231" i="7"/>
  <c r="AG231" i="7"/>
  <c r="AF231" i="7"/>
  <c r="AE231" i="7"/>
  <c r="AD231" i="7"/>
  <c r="AC231" i="7"/>
  <c r="AB231" i="7"/>
  <c r="AA231" i="7"/>
  <c r="Z231" i="7"/>
  <c r="Y231" i="7"/>
  <c r="X231" i="7"/>
  <c r="W231" i="7"/>
  <c r="V231" i="7"/>
  <c r="U231" i="7"/>
  <c r="T231" i="7"/>
  <c r="S231" i="7"/>
  <c r="R231" i="7"/>
  <c r="Q231" i="7"/>
  <c r="P231" i="7"/>
  <c r="O231" i="7"/>
  <c r="N231" i="7"/>
  <c r="M231" i="7"/>
  <c r="L231" i="7"/>
  <c r="K231" i="7"/>
  <c r="J231" i="7"/>
  <c r="I231" i="7"/>
  <c r="H231" i="7"/>
  <c r="G231" i="7"/>
  <c r="F231" i="7"/>
  <c r="E231" i="7"/>
  <c r="D231" i="7"/>
  <c r="C231" i="7"/>
  <c r="A231" i="7"/>
  <c r="BG230" i="7"/>
  <c r="BF230" i="7"/>
  <c r="BE230" i="7"/>
  <c r="BD230" i="7"/>
  <c r="BC230" i="7"/>
  <c r="BB230" i="7"/>
  <c r="BA230" i="7"/>
  <c r="AZ230" i="7"/>
  <c r="AY230" i="7"/>
  <c r="AX230" i="7"/>
  <c r="AW230" i="7"/>
  <c r="AV230" i="7"/>
  <c r="AU230" i="7"/>
  <c r="AT230" i="7"/>
  <c r="AS230" i="7"/>
  <c r="AR230" i="7"/>
  <c r="AQ230" i="7"/>
  <c r="AP230" i="7"/>
  <c r="AO230" i="7"/>
  <c r="AN230" i="7"/>
  <c r="AM230" i="7"/>
  <c r="AL230" i="7"/>
  <c r="AK230" i="7"/>
  <c r="AJ230" i="7"/>
  <c r="AI230" i="7"/>
  <c r="AH230" i="7"/>
  <c r="AG230" i="7"/>
  <c r="AF230" i="7"/>
  <c r="AE230" i="7"/>
  <c r="AD230" i="7"/>
  <c r="AC230" i="7"/>
  <c r="AB230" i="7"/>
  <c r="AA230" i="7"/>
  <c r="Z230" i="7"/>
  <c r="Y230" i="7"/>
  <c r="X230" i="7"/>
  <c r="W230" i="7"/>
  <c r="V230" i="7"/>
  <c r="U230" i="7"/>
  <c r="T230" i="7"/>
  <c r="S230" i="7"/>
  <c r="R230" i="7"/>
  <c r="Q230" i="7"/>
  <c r="P230" i="7"/>
  <c r="O230" i="7"/>
  <c r="N230" i="7"/>
  <c r="M230" i="7"/>
  <c r="L230" i="7"/>
  <c r="K230" i="7"/>
  <c r="J230" i="7"/>
  <c r="I230" i="7"/>
  <c r="H230" i="7"/>
  <c r="G230" i="7"/>
  <c r="F230" i="7"/>
  <c r="E230" i="7"/>
  <c r="D230" i="7"/>
  <c r="C230" i="7"/>
  <c r="A230" i="7"/>
  <c r="BG229" i="7"/>
  <c r="BF229" i="7"/>
  <c r="BE229" i="7"/>
  <c r="BD229" i="7"/>
  <c r="BC229" i="7"/>
  <c r="BB229" i="7"/>
  <c r="BA229" i="7"/>
  <c r="AZ229" i="7"/>
  <c r="AY229" i="7"/>
  <c r="AX229" i="7"/>
  <c r="AW229" i="7"/>
  <c r="AV229" i="7"/>
  <c r="AU229" i="7"/>
  <c r="AT229" i="7"/>
  <c r="AS229" i="7"/>
  <c r="AR229" i="7"/>
  <c r="AQ229" i="7"/>
  <c r="AP229" i="7"/>
  <c r="AO229" i="7"/>
  <c r="AN229" i="7"/>
  <c r="AM229" i="7"/>
  <c r="AL229" i="7"/>
  <c r="AK229" i="7"/>
  <c r="AJ229" i="7"/>
  <c r="AI229" i="7"/>
  <c r="AH229" i="7"/>
  <c r="AG229" i="7"/>
  <c r="AF229" i="7"/>
  <c r="AE229" i="7"/>
  <c r="AD229" i="7"/>
  <c r="AC229" i="7"/>
  <c r="AB229" i="7"/>
  <c r="AA229" i="7"/>
  <c r="Z229" i="7"/>
  <c r="Y229" i="7"/>
  <c r="X229" i="7"/>
  <c r="W229" i="7"/>
  <c r="V229" i="7"/>
  <c r="U229" i="7"/>
  <c r="T229" i="7"/>
  <c r="S229" i="7"/>
  <c r="R229" i="7"/>
  <c r="Q229" i="7"/>
  <c r="P229" i="7"/>
  <c r="O229" i="7"/>
  <c r="N229" i="7"/>
  <c r="M229" i="7"/>
  <c r="L229" i="7"/>
  <c r="K229" i="7"/>
  <c r="J229" i="7"/>
  <c r="I229" i="7"/>
  <c r="H229" i="7"/>
  <c r="G229" i="7"/>
  <c r="F229" i="7"/>
  <c r="E229" i="7"/>
  <c r="D229" i="7"/>
  <c r="C229" i="7"/>
  <c r="A229" i="7"/>
  <c r="BG228" i="7"/>
  <c r="BF228" i="7"/>
  <c r="BE228" i="7"/>
  <c r="BD228" i="7"/>
  <c r="BC228" i="7"/>
  <c r="BB228" i="7"/>
  <c r="BA228" i="7"/>
  <c r="AZ228" i="7"/>
  <c r="AY228" i="7"/>
  <c r="AX228" i="7"/>
  <c r="AW228" i="7"/>
  <c r="AV228" i="7"/>
  <c r="AU228" i="7"/>
  <c r="AT228" i="7"/>
  <c r="AS228" i="7"/>
  <c r="AR228" i="7"/>
  <c r="AQ228" i="7"/>
  <c r="AP228" i="7"/>
  <c r="AO228" i="7"/>
  <c r="AN228" i="7"/>
  <c r="AM228" i="7"/>
  <c r="AL228" i="7"/>
  <c r="AK228" i="7"/>
  <c r="AJ228" i="7"/>
  <c r="AI228" i="7"/>
  <c r="AH228" i="7"/>
  <c r="AG228" i="7"/>
  <c r="AF228" i="7"/>
  <c r="AE228" i="7"/>
  <c r="AD228" i="7"/>
  <c r="AC228" i="7"/>
  <c r="AB228" i="7"/>
  <c r="AA228" i="7"/>
  <c r="Z228" i="7"/>
  <c r="Y228" i="7"/>
  <c r="X228" i="7"/>
  <c r="W228" i="7"/>
  <c r="V228" i="7"/>
  <c r="U228" i="7"/>
  <c r="T228" i="7"/>
  <c r="S228" i="7"/>
  <c r="R228" i="7"/>
  <c r="Q228" i="7"/>
  <c r="P228" i="7"/>
  <c r="O228" i="7"/>
  <c r="N228" i="7"/>
  <c r="M228" i="7"/>
  <c r="L228" i="7"/>
  <c r="K228" i="7"/>
  <c r="J228" i="7"/>
  <c r="I228" i="7"/>
  <c r="H228" i="7"/>
  <c r="G228" i="7"/>
  <c r="F228" i="7"/>
  <c r="E228" i="7"/>
  <c r="D228" i="7"/>
  <c r="C228" i="7"/>
  <c r="A228" i="7"/>
  <c r="BG227" i="7"/>
  <c r="BF227" i="7"/>
  <c r="BE227" i="7"/>
  <c r="BD227" i="7"/>
  <c r="BC227" i="7"/>
  <c r="BB227" i="7"/>
  <c r="BA227" i="7"/>
  <c r="AZ227" i="7"/>
  <c r="AY227" i="7"/>
  <c r="AX227" i="7"/>
  <c r="AW227" i="7"/>
  <c r="AV227" i="7"/>
  <c r="AU227" i="7"/>
  <c r="AT227" i="7"/>
  <c r="AS227" i="7"/>
  <c r="AR227" i="7"/>
  <c r="AQ227" i="7"/>
  <c r="AP227" i="7"/>
  <c r="AO227" i="7"/>
  <c r="AN227" i="7"/>
  <c r="AM227" i="7"/>
  <c r="AL227" i="7"/>
  <c r="AK227" i="7"/>
  <c r="AJ227" i="7"/>
  <c r="AI227" i="7"/>
  <c r="AH227" i="7"/>
  <c r="AG227" i="7"/>
  <c r="AF227" i="7"/>
  <c r="AE227" i="7"/>
  <c r="AD227" i="7"/>
  <c r="AC227" i="7"/>
  <c r="AB227" i="7"/>
  <c r="AA227" i="7"/>
  <c r="Z227" i="7"/>
  <c r="Y227" i="7"/>
  <c r="X227" i="7"/>
  <c r="W227" i="7"/>
  <c r="V227" i="7"/>
  <c r="U227" i="7"/>
  <c r="T227" i="7"/>
  <c r="S227" i="7"/>
  <c r="R227" i="7"/>
  <c r="Q227" i="7"/>
  <c r="P227" i="7"/>
  <c r="O227" i="7"/>
  <c r="N227" i="7"/>
  <c r="M227" i="7"/>
  <c r="L227" i="7"/>
  <c r="K227" i="7"/>
  <c r="J227" i="7"/>
  <c r="I227" i="7"/>
  <c r="H227" i="7"/>
  <c r="G227" i="7"/>
  <c r="F227" i="7"/>
  <c r="E227" i="7"/>
  <c r="D227" i="7"/>
  <c r="C227" i="7"/>
  <c r="A227" i="7"/>
  <c r="BG226" i="7"/>
  <c r="BF226" i="7"/>
  <c r="BE226" i="7"/>
  <c r="BD226" i="7"/>
  <c r="BC226" i="7"/>
  <c r="BB226" i="7"/>
  <c r="BA226" i="7"/>
  <c r="AZ226" i="7"/>
  <c r="AY226" i="7"/>
  <c r="AX226" i="7"/>
  <c r="AW226" i="7"/>
  <c r="AV226" i="7"/>
  <c r="AU226" i="7"/>
  <c r="AT226" i="7"/>
  <c r="AS226" i="7"/>
  <c r="AR226" i="7"/>
  <c r="AQ226" i="7"/>
  <c r="AP226" i="7"/>
  <c r="AO226" i="7"/>
  <c r="AN226" i="7"/>
  <c r="AM226" i="7"/>
  <c r="AL226" i="7"/>
  <c r="AK226" i="7"/>
  <c r="AJ226" i="7"/>
  <c r="AI226" i="7"/>
  <c r="AH226" i="7"/>
  <c r="AG226" i="7"/>
  <c r="AF226" i="7"/>
  <c r="AE226" i="7"/>
  <c r="AD226" i="7"/>
  <c r="AC226" i="7"/>
  <c r="AB226" i="7"/>
  <c r="AA226" i="7"/>
  <c r="Z226" i="7"/>
  <c r="Y226" i="7"/>
  <c r="X226" i="7"/>
  <c r="W226" i="7"/>
  <c r="V226" i="7"/>
  <c r="U226" i="7"/>
  <c r="T226" i="7"/>
  <c r="S226" i="7"/>
  <c r="R226" i="7"/>
  <c r="Q226" i="7"/>
  <c r="P226" i="7"/>
  <c r="O226" i="7"/>
  <c r="N226" i="7"/>
  <c r="M226" i="7"/>
  <c r="L226" i="7"/>
  <c r="K226" i="7"/>
  <c r="J226" i="7"/>
  <c r="I226" i="7"/>
  <c r="H226" i="7"/>
  <c r="G226" i="7"/>
  <c r="F226" i="7"/>
  <c r="E226" i="7"/>
  <c r="D226" i="7"/>
  <c r="C226" i="7"/>
  <c r="A226" i="7"/>
  <c r="BG225" i="7"/>
  <c r="BF225" i="7"/>
  <c r="BE225" i="7"/>
  <c r="BD225" i="7"/>
  <c r="BC225" i="7"/>
  <c r="BB225" i="7"/>
  <c r="BA225" i="7"/>
  <c r="AZ225" i="7"/>
  <c r="AY225" i="7"/>
  <c r="AX225" i="7"/>
  <c r="AW225" i="7"/>
  <c r="AV225" i="7"/>
  <c r="AU225" i="7"/>
  <c r="AT225" i="7"/>
  <c r="AS225" i="7"/>
  <c r="AR225" i="7"/>
  <c r="AQ225" i="7"/>
  <c r="AP225" i="7"/>
  <c r="AO225" i="7"/>
  <c r="AN225" i="7"/>
  <c r="AM225" i="7"/>
  <c r="AL225" i="7"/>
  <c r="AK225" i="7"/>
  <c r="AJ225" i="7"/>
  <c r="AI225" i="7"/>
  <c r="AH225" i="7"/>
  <c r="AG225" i="7"/>
  <c r="AF225" i="7"/>
  <c r="AE225" i="7"/>
  <c r="AD225" i="7"/>
  <c r="AC225" i="7"/>
  <c r="AB225" i="7"/>
  <c r="AA225" i="7"/>
  <c r="Z225" i="7"/>
  <c r="Y225" i="7"/>
  <c r="X225" i="7"/>
  <c r="W225" i="7"/>
  <c r="V225" i="7"/>
  <c r="U225" i="7"/>
  <c r="T225" i="7"/>
  <c r="S225" i="7"/>
  <c r="R225" i="7"/>
  <c r="Q225" i="7"/>
  <c r="P225" i="7"/>
  <c r="O225" i="7"/>
  <c r="N225" i="7"/>
  <c r="M225" i="7"/>
  <c r="L225" i="7"/>
  <c r="K225" i="7"/>
  <c r="J225" i="7"/>
  <c r="I225" i="7"/>
  <c r="H225" i="7"/>
  <c r="G225" i="7"/>
  <c r="F225" i="7"/>
  <c r="E225" i="7"/>
  <c r="D225" i="7"/>
  <c r="C225" i="7"/>
  <c r="A225" i="7"/>
  <c r="BG224" i="7"/>
  <c r="BF224" i="7"/>
  <c r="BE224" i="7"/>
  <c r="BD224" i="7"/>
  <c r="BC224" i="7"/>
  <c r="BB224" i="7"/>
  <c r="BA224" i="7"/>
  <c r="AZ224" i="7"/>
  <c r="AY224" i="7"/>
  <c r="AX224" i="7"/>
  <c r="AW224" i="7"/>
  <c r="AV224" i="7"/>
  <c r="AU224" i="7"/>
  <c r="AT224" i="7"/>
  <c r="AS224" i="7"/>
  <c r="AR224" i="7"/>
  <c r="AQ224" i="7"/>
  <c r="AP224" i="7"/>
  <c r="AO224" i="7"/>
  <c r="AN224" i="7"/>
  <c r="AM224" i="7"/>
  <c r="AL224" i="7"/>
  <c r="AK224" i="7"/>
  <c r="AJ224" i="7"/>
  <c r="AI224" i="7"/>
  <c r="AH224" i="7"/>
  <c r="AG224" i="7"/>
  <c r="AF224" i="7"/>
  <c r="AE224" i="7"/>
  <c r="AD224" i="7"/>
  <c r="AC224" i="7"/>
  <c r="AB224" i="7"/>
  <c r="AA224" i="7"/>
  <c r="Z224" i="7"/>
  <c r="Y224" i="7"/>
  <c r="X224" i="7"/>
  <c r="W224" i="7"/>
  <c r="V224" i="7"/>
  <c r="U224" i="7"/>
  <c r="T224" i="7"/>
  <c r="S224" i="7"/>
  <c r="R224" i="7"/>
  <c r="Q224" i="7"/>
  <c r="P224" i="7"/>
  <c r="O224" i="7"/>
  <c r="N224" i="7"/>
  <c r="M224" i="7"/>
  <c r="L224" i="7"/>
  <c r="K224" i="7"/>
  <c r="J224" i="7"/>
  <c r="I224" i="7"/>
  <c r="H224" i="7"/>
  <c r="G224" i="7"/>
  <c r="F224" i="7"/>
  <c r="E224" i="7"/>
  <c r="D224" i="7"/>
  <c r="C224" i="7"/>
  <c r="A224" i="7"/>
  <c r="BG223" i="7"/>
  <c r="BF223" i="7"/>
  <c r="BE223" i="7"/>
  <c r="BD223" i="7"/>
  <c r="BC223" i="7"/>
  <c r="BB223" i="7"/>
  <c r="BA223" i="7"/>
  <c r="AZ223" i="7"/>
  <c r="AY223" i="7"/>
  <c r="AX223" i="7"/>
  <c r="AW223" i="7"/>
  <c r="AV223" i="7"/>
  <c r="AU223" i="7"/>
  <c r="AT223" i="7"/>
  <c r="AS223" i="7"/>
  <c r="AR223" i="7"/>
  <c r="AQ223" i="7"/>
  <c r="AP223" i="7"/>
  <c r="AO223" i="7"/>
  <c r="AN223" i="7"/>
  <c r="AM223" i="7"/>
  <c r="AL223" i="7"/>
  <c r="AK223" i="7"/>
  <c r="AJ223" i="7"/>
  <c r="AI223" i="7"/>
  <c r="AH223" i="7"/>
  <c r="AG223" i="7"/>
  <c r="AF223" i="7"/>
  <c r="AE223" i="7"/>
  <c r="AD223" i="7"/>
  <c r="AC223" i="7"/>
  <c r="AB223" i="7"/>
  <c r="AA223" i="7"/>
  <c r="Z223" i="7"/>
  <c r="Y223" i="7"/>
  <c r="X223" i="7"/>
  <c r="W223" i="7"/>
  <c r="V223" i="7"/>
  <c r="U223" i="7"/>
  <c r="T223" i="7"/>
  <c r="S223" i="7"/>
  <c r="R223" i="7"/>
  <c r="Q223" i="7"/>
  <c r="P223" i="7"/>
  <c r="O223" i="7"/>
  <c r="N223" i="7"/>
  <c r="M223" i="7"/>
  <c r="L223" i="7"/>
  <c r="K223" i="7"/>
  <c r="J223" i="7"/>
  <c r="I223" i="7"/>
  <c r="H223" i="7"/>
  <c r="G223" i="7"/>
  <c r="F223" i="7"/>
  <c r="E223" i="7"/>
  <c r="D223" i="7"/>
  <c r="C223" i="7"/>
  <c r="A223" i="7"/>
  <c r="BG222" i="7"/>
  <c r="BF222" i="7"/>
  <c r="BE222" i="7"/>
  <c r="BD222" i="7"/>
  <c r="BC222" i="7"/>
  <c r="BB222" i="7"/>
  <c r="BA222" i="7"/>
  <c r="AZ222" i="7"/>
  <c r="AY222" i="7"/>
  <c r="AX222" i="7"/>
  <c r="AW222" i="7"/>
  <c r="AV222" i="7"/>
  <c r="AU222" i="7"/>
  <c r="AT222" i="7"/>
  <c r="AS222" i="7"/>
  <c r="AR222" i="7"/>
  <c r="AQ222" i="7"/>
  <c r="AP222" i="7"/>
  <c r="AO222" i="7"/>
  <c r="AN222" i="7"/>
  <c r="AM222" i="7"/>
  <c r="AL222" i="7"/>
  <c r="AK222" i="7"/>
  <c r="AJ222" i="7"/>
  <c r="AI222" i="7"/>
  <c r="AH222" i="7"/>
  <c r="AG222" i="7"/>
  <c r="AF222" i="7"/>
  <c r="AE222" i="7"/>
  <c r="AD222" i="7"/>
  <c r="AC222" i="7"/>
  <c r="AB222" i="7"/>
  <c r="AA222" i="7"/>
  <c r="Z222" i="7"/>
  <c r="Y222" i="7"/>
  <c r="X222" i="7"/>
  <c r="W222" i="7"/>
  <c r="V222" i="7"/>
  <c r="U222" i="7"/>
  <c r="T222" i="7"/>
  <c r="S222" i="7"/>
  <c r="R222" i="7"/>
  <c r="Q222" i="7"/>
  <c r="P222" i="7"/>
  <c r="O222" i="7"/>
  <c r="N222" i="7"/>
  <c r="M222" i="7"/>
  <c r="L222" i="7"/>
  <c r="K222" i="7"/>
  <c r="J222" i="7"/>
  <c r="I222" i="7"/>
  <c r="H222" i="7"/>
  <c r="G222" i="7"/>
  <c r="F222" i="7"/>
  <c r="E222" i="7"/>
  <c r="D222" i="7"/>
  <c r="C222" i="7"/>
  <c r="A222" i="7"/>
  <c r="BG221" i="7"/>
  <c r="BF221" i="7"/>
  <c r="BE221" i="7"/>
  <c r="BD221" i="7"/>
  <c r="BC221" i="7"/>
  <c r="BB221" i="7"/>
  <c r="BA221" i="7"/>
  <c r="AZ221" i="7"/>
  <c r="AY221" i="7"/>
  <c r="AX221" i="7"/>
  <c r="AW221" i="7"/>
  <c r="AV221" i="7"/>
  <c r="AU221" i="7"/>
  <c r="AT221" i="7"/>
  <c r="AS221" i="7"/>
  <c r="AR221" i="7"/>
  <c r="AQ221" i="7"/>
  <c r="AP221" i="7"/>
  <c r="AO221" i="7"/>
  <c r="AN221" i="7"/>
  <c r="AM221" i="7"/>
  <c r="AL221" i="7"/>
  <c r="AK221" i="7"/>
  <c r="AJ221" i="7"/>
  <c r="AI221" i="7"/>
  <c r="AH221" i="7"/>
  <c r="AG221" i="7"/>
  <c r="AF221" i="7"/>
  <c r="AE221" i="7"/>
  <c r="AD221" i="7"/>
  <c r="AC221" i="7"/>
  <c r="AB221" i="7"/>
  <c r="AA221" i="7"/>
  <c r="Z221" i="7"/>
  <c r="Y221" i="7"/>
  <c r="X221" i="7"/>
  <c r="W221" i="7"/>
  <c r="V221" i="7"/>
  <c r="U221" i="7"/>
  <c r="T221" i="7"/>
  <c r="S221" i="7"/>
  <c r="R221" i="7"/>
  <c r="Q221" i="7"/>
  <c r="P221" i="7"/>
  <c r="O221" i="7"/>
  <c r="N221" i="7"/>
  <c r="M221" i="7"/>
  <c r="L221" i="7"/>
  <c r="K221" i="7"/>
  <c r="J221" i="7"/>
  <c r="I221" i="7"/>
  <c r="H221" i="7"/>
  <c r="G221" i="7"/>
  <c r="F221" i="7"/>
  <c r="E221" i="7"/>
  <c r="D221" i="7"/>
  <c r="C221" i="7"/>
  <c r="A221" i="7"/>
  <c r="BG220" i="7"/>
  <c r="BF220" i="7"/>
  <c r="BE220" i="7"/>
  <c r="BD220" i="7"/>
  <c r="BC220" i="7"/>
  <c r="BB220" i="7"/>
  <c r="BA220" i="7"/>
  <c r="AZ220" i="7"/>
  <c r="AY220" i="7"/>
  <c r="AX220" i="7"/>
  <c r="AW220" i="7"/>
  <c r="AV220" i="7"/>
  <c r="AU220" i="7"/>
  <c r="AT220" i="7"/>
  <c r="AS220" i="7"/>
  <c r="AR220" i="7"/>
  <c r="AQ220" i="7"/>
  <c r="AP220" i="7"/>
  <c r="AO220" i="7"/>
  <c r="AN220" i="7"/>
  <c r="AM220" i="7"/>
  <c r="AL220" i="7"/>
  <c r="AK220" i="7"/>
  <c r="AJ220" i="7"/>
  <c r="AI220" i="7"/>
  <c r="AH220" i="7"/>
  <c r="AG220" i="7"/>
  <c r="AF220" i="7"/>
  <c r="AE220" i="7"/>
  <c r="AD220" i="7"/>
  <c r="AC220" i="7"/>
  <c r="AB220" i="7"/>
  <c r="AA220" i="7"/>
  <c r="Z220" i="7"/>
  <c r="Y220" i="7"/>
  <c r="X220" i="7"/>
  <c r="W220" i="7"/>
  <c r="V220" i="7"/>
  <c r="U220" i="7"/>
  <c r="T220" i="7"/>
  <c r="S220" i="7"/>
  <c r="R220" i="7"/>
  <c r="Q220" i="7"/>
  <c r="P220" i="7"/>
  <c r="O220" i="7"/>
  <c r="N220" i="7"/>
  <c r="M220" i="7"/>
  <c r="L220" i="7"/>
  <c r="K220" i="7"/>
  <c r="J220" i="7"/>
  <c r="I220" i="7"/>
  <c r="H220" i="7"/>
  <c r="G220" i="7"/>
  <c r="F220" i="7"/>
  <c r="E220" i="7"/>
  <c r="D220" i="7"/>
  <c r="C220" i="7"/>
  <c r="A220" i="7"/>
  <c r="BG219" i="7"/>
  <c r="BF219" i="7"/>
  <c r="BE219" i="7"/>
  <c r="BD219" i="7"/>
  <c r="BC219" i="7"/>
  <c r="BB219" i="7"/>
  <c r="BA219" i="7"/>
  <c r="AZ219" i="7"/>
  <c r="AY219" i="7"/>
  <c r="AX219" i="7"/>
  <c r="AW219" i="7"/>
  <c r="AV219" i="7"/>
  <c r="AU219" i="7"/>
  <c r="AT219" i="7"/>
  <c r="AS219" i="7"/>
  <c r="AR219" i="7"/>
  <c r="AQ219" i="7"/>
  <c r="AP219" i="7"/>
  <c r="AO219" i="7"/>
  <c r="AN219" i="7"/>
  <c r="AM219" i="7"/>
  <c r="AL219" i="7"/>
  <c r="AK219" i="7"/>
  <c r="AJ219" i="7"/>
  <c r="AI219" i="7"/>
  <c r="AH219" i="7"/>
  <c r="AG219" i="7"/>
  <c r="AF219" i="7"/>
  <c r="AE219" i="7"/>
  <c r="AD219" i="7"/>
  <c r="AC219" i="7"/>
  <c r="AB219" i="7"/>
  <c r="AA219" i="7"/>
  <c r="Z219" i="7"/>
  <c r="Y219" i="7"/>
  <c r="X219" i="7"/>
  <c r="W219" i="7"/>
  <c r="V219" i="7"/>
  <c r="U219" i="7"/>
  <c r="T219" i="7"/>
  <c r="S219" i="7"/>
  <c r="R219" i="7"/>
  <c r="Q219" i="7"/>
  <c r="P219" i="7"/>
  <c r="O219" i="7"/>
  <c r="N219" i="7"/>
  <c r="M219" i="7"/>
  <c r="L219" i="7"/>
  <c r="K219" i="7"/>
  <c r="J219" i="7"/>
  <c r="I219" i="7"/>
  <c r="H219" i="7"/>
  <c r="G219" i="7"/>
  <c r="F219" i="7"/>
  <c r="E219" i="7"/>
  <c r="D219" i="7"/>
  <c r="C219" i="7"/>
  <c r="A219" i="7"/>
  <c r="BG218" i="7"/>
  <c r="BF218" i="7"/>
  <c r="BE218" i="7"/>
  <c r="BD218" i="7"/>
  <c r="BC218" i="7"/>
  <c r="BB218" i="7"/>
  <c r="BA218" i="7"/>
  <c r="AZ218" i="7"/>
  <c r="AY218" i="7"/>
  <c r="AX218" i="7"/>
  <c r="AW218" i="7"/>
  <c r="AV218" i="7"/>
  <c r="AU218" i="7"/>
  <c r="AT218" i="7"/>
  <c r="AS218" i="7"/>
  <c r="AR218" i="7"/>
  <c r="AQ218" i="7"/>
  <c r="AP218" i="7"/>
  <c r="AO218" i="7"/>
  <c r="AN218" i="7"/>
  <c r="AM218" i="7"/>
  <c r="AL218" i="7"/>
  <c r="AK218" i="7"/>
  <c r="AJ218" i="7"/>
  <c r="AI218" i="7"/>
  <c r="AH218" i="7"/>
  <c r="AG218" i="7"/>
  <c r="AF218" i="7"/>
  <c r="AE218" i="7"/>
  <c r="AD218" i="7"/>
  <c r="AC218" i="7"/>
  <c r="AB218" i="7"/>
  <c r="AA218" i="7"/>
  <c r="Z218" i="7"/>
  <c r="Y218" i="7"/>
  <c r="X218" i="7"/>
  <c r="W218" i="7"/>
  <c r="V218" i="7"/>
  <c r="U218" i="7"/>
  <c r="T218" i="7"/>
  <c r="S218" i="7"/>
  <c r="R218" i="7"/>
  <c r="Q218" i="7"/>
  <c r="P218" i="7"/>
  <c r="O218" i="7"/>
  <c r="N218" i="7"/>
  <c r="M218" i="7"/>
  <c r="L218" i="7"/>
  <c r="K218" i="7"/>
  <c r="J218" i="7"/>
  <c r="I218" i="7"/>
  <c r="H218" i="7"/>
  <c r="G218" i="7"/>
  <c r="F218" i="7"/>
  <c r="E218" i="7"/>
  <c r="D218" i="7"/>
  <c r="C218" i="7"/>
  <c r="A218" i="7"/>
  <c r="BG217" i="7"/>
  <c r="BF217" i="7"/>
  <c r="BE217" i="7"/>
  <c r="BD217" i="7"/>
  <c r="BC217" i="7"/>
  <c r="BB217" i="7"/>
  <c r="BA217" i="7"/>
  <c r="AZ217" i="7"/>
  <c r="AY217" i="7"/>
  <c r="AX217" i="7"/>
  <c r="AW217" i="7"/>
  <c r="AV217" i="7"/>
  <c r="AU217" i="7"/>
  <c r="AT217" i="7"/>
  <c r="AS217" i="7"/>
  <c r="AR217" i="7"/>
  <c r="AQ217" i="7"/>
  <c r="AP217" i="7"/>
  <c r="AO217" i="7"/>
  <c r="AN217" i="7"/>
  <c r="AM217" i="7"/>
  <c r="AL217" i="7"/>
  <c r="AK217" i="7"/>
  <c r="AJ217" i="7"/>
  <c r="AI217" i="7"/>
  <c r="AH217" i="7"/>
  <c r="AG217" i="7"/>
  <c r="AF217" i="7"/>
  <c r="AE217" i="7"/>
  <c r="AD217" i="7"/>
  <c r="AC217" i="7"/>
  <c r="AB217" i="7"/>
  <c r="AA217" i="7"/>
  <c r="Z217" i="7"/>
  <c r="Y217" i="7"/>
  <c r="X217" i="7"/>
  <c r="W217" i="7"/>
  <c r="V217" i="7"/>
  <c r="U217" i="7"/>
  <c r="T217" i="7"/>
  <c r="S217" i="7"/>
  <c r="R217" i="7"/>
  <c r="Q217" i="7"/>
  <c r="P217" i="7"/>
  <c r="O217" i="7"/>
  <c r="N217" i="7"/>
  <c r="M217" i="7"/>
  <c r="L217" i="7"/>
  <c r="K217" i="7"/>
  <c r="J217" i="7"/>
  <c r="I217" i="7"/>
  <c r="H217" i="7"/>
  <c r="G217" i="7"/>
  <c r="F217" i="7"/>
  <c r="E217" i="7"/>
  <c r="D217" i="7"/>
  <c r="C217" i="7"/>
  <c r="A217" i="7"/>
  <c r="BG216" i="7"/>
  <c r="BF216" i="7"/>
  <c r="BE216" i="7"/>
  <c r="BD216" i="7"/>
  <c r="BC216" i="7"/>
  <c r="BB216" i="7"/>
  <c r="BA216" i="7"/>
  <c r="AZ216" i="7"/>
  <c r="AY216" i="7"/>
  <c r="AX216" i="7"/>
  <c r="AW216" i="7"/>
  <c r="AV216" i="7"/>
  <c r="AU216" i="7"/>
  <c r="AT216" i="7"/>
  <c r="AS216" i="7"/>
  <c r="AR216" i="7"/>
  <c r="AQ216" i="7"/>
  <c r="AP216" i="7"/>
  <c r="AO216" i="7"/>
  <c r="AN216" i="7"/>
  <c r="AM216" i="7"/>
  <c r="AL216" i="7"/>
  <c r="AK216" i="7"/>
  <c r="AJ216" i="7"/>
  <c r="AI216" i="7"/>
  <c r="AH216" i="7"/>
  <c r="AG216" i="7"/>
  <c r="AF216" i="7"/>
  <c r="AE216" i="7"/>
  <c r="AD216" i="7"/>
  <c r="AC216" i="7"/>
  <c r="AB216" i="7"/>
  <c r="AA216" i="7"/>
  <c r="Z216" i="7"/>
  <c r="Y216" i="7"/>
  <c r="X216" i="7"/>
  <c r="W216" i="7"/>
  <c r="V216" i="7"/>
  <c r="U216" i="7"/>
  <c r="T216" i="7"/>
  <c r="S216" i="7"/>
  <c r="R216" i="7"/>
  <c r="Q216" i="7"/>
  <c r="P216" i="7"/>
  <c r="O216" i="7"/>
  <c r="N216" i="7"/>
  <c r="M216" i="7"/>
  <c r="L216" i="7"/>
  <c r="K216" i="7"/>
  <c r="J216" i="7"/>
  <c r="I216" i="7"/>
  <c r="H216" i="7"/>
  <c r="G216" i="7"/>
  <c r="F216" i="7"/>
  <c r="E216" i="7"/>
  <c r="D216" i="7"/>
  <c r="C216" i="7"/>
  <c r="A216" i="7"/>
  <c r="BG215" i="7"/>
  <c r="BF215" i="7"/>
  <c r="BE215" i="7"/>
  <c r="BD215" i="7"/>
  <c r="BC215" i="7"/>
  <c r="BB215" i="7"/>
  <c r="BA215" i="7"/>
  <c r="AZ215" i="7"/>
  <c r="AY215" i="7"/>
  <c r="AX215" i="7"/>
  <c r="AW215" i="7"/>
  <c r="AV215" i="7"/>
  <c r="AU215" i="7"/>
  <c r="AT215" i="7"/>
  <c r="AS215" i="7"/>
  <c r="AR215" i="7"/>
  <c r="AQ215" i="7"/>
  <c r="AP215" i="7"/>
  <c r="AO215" i="7"/>
  <c r="AN215" i="7"/>
  <c r="AM215" i="7"/>
  <c r="AL215" i="7"/>
  <c r="AK215" i="7"/>
  <c r="AJ215" i="7"/>
  <c r="AI215" i="7"/>
  <c r="AH215" i="7"/>
  <c r="AG215" i="7"/>
  <c r="AF215" i="7"/>
  <c r="AE215" i="7"/>
  <c r="AD215" i="7"/>
  <c r="AC215" i="7"/>
  <c r="AB215" i="7"/>
  <c r="AA215" i="7"/>
  <c r="Z215" i="7"/>
  <c r="Y215" i="7"/>
  <c r="X215" i="7"/>
  <c r="W215" i="7"/>
  <c r="V215" i="7"/>
  <c r="U215" i="7"/>
  <c r="T215" i="7"/>
  <c r="S215" i="7"/>
  <c r="R215" i="7"/>
  <c r="Q215" i="7"/>
  <c r="P215" i="7"/>
  <c r="O215" i="7"/>
  <c r="N215" i="7"/>
  <c r="M215" i="7"/>
  <c r="L215" i="7"/>
  <c r="K215" i="7"/>
  <c r="J215" i="7"/>
  <c r="I215" i="7"/>
  <c r="H215" i="7"/>
  <c r="G215" i="7"/>
  <c r="F215" i="7"/>
  <c r="E215" i="7"/>
  <c r="D215" i="7"/>
  <c r="C215" i="7"/>
  <c r="A215" i="7"/>
  <c r="BG214" i="7"/>
  <c r="BF214" i="7"/>
  <c r="BE214" i="7"/>
  <c r="BD214" i="7"/>
  <c r="BC214" i="7"/>
  <c r="BB214" i="7"/>
  <c r="BA214" i="7"/>
  <c r="AZ214" i="7"/>
  <c r="AY214" i="7"/>
  <c r="AX214" i="7"/>
  <c r="AW214" i="7"/>
  <c r="AV214" i="7"/>
  <c r="AU214" i="7"/>
  <c r="AT214" i="7"/>
  <c r="AS214" i="7"/>
  <c r="AR214" i="7"/>
  <c r="AQ214" i="7"/>
  <c r="AP214" i="7"/>
  <c r="AO214" i="7"/>
  <c r="AN214" i="7"/>
  <c r="AM214" i="7"/>
  <c r="AL214" i="7"/>
  <c r="AK214" i="7"/>
  <c r="AJ214" i="7"/>
  <c r="AI214" i="7"/>
  <c r="AH214" i="7"/>
  <c r="AG214" i="7"/>
  <c r="AF214" i="7"/>
  <c r="AE214" i="7"/>
  <c r="AD214" i="7"/>
  <c r="AC214" i="7"/>
  <c r="AB214" i="7"/>
  <c r="AA214" i="7"/>
  <c r="Z214" i="7"/>
  <c r="Y214" i="7"/>
  <c r="X214" i="7"/>
  <c r="W214" i="7"/>
  <c r="V214" i="7"/>
  <c r="U214" i="7"/>
  <c r="T214" i="7"/>
  <c r="S214" i="7"/>
  <c r="R214" i="7"/>
  <c r="Q214" i="7"/>
  <c r="P214" i="7"/>
  <c r="O214" i="7"/>
  <c r="N214" i="7"/>
  <c r="M214" i="7"/>
  <c r="L214" i="7"/>
  <c r="K214" i="7"/>
  <c r="J214" i="7"/>
  <c r="I214" i="7"/>
  <c r="H214" i="7"/>
  <c r="G214" i="7"/>
  <c r="F214" i="7"/>
  <c r="E214" i="7"/>
  <c r="D214" i="7"/>
  <c r="C214" i="7"/>
  <c r="A214" i="7"/>
  <c r="BG213" i="7"/>
  <c r="BF213" i="7"/>
  <c r="BE213" i="7"/>
  <c r="BD213" i="7"/>
  <c r="BC213" i="7"/>
  <c r="BB213" i="7"/>
  <c r="BA213" i="7"/>
  <c r="AZ213" i="7"/>
  <c r="AY213" i="7"/>
  <c r="AX213" i="7"/>
  <c r="AW213" i="7"/>
  <c r="AV213" i="7"/>
  <c r="AU213" i="7"/>
  <c r="AT213" i="7"/>
  <c r="AS213" i="7"/>
  <c r="AR213" i="7"/>
  <c r="AQ213" i="7"/>
  <c r="AP213" i="7"/>
  <c r="AO213" i="7"/>
  <c r="AN213" i="7"/>
  <c r="AM213" i="7"/>
  <c r="AL213" i="7"/>
  <c r="AK213" i="7"/>
  <c r="AJ213" i="7"/>
  <c r="AI213" i="7"/>
  <c r="AH213" i="7"/>
  <c r="AG213" i="7"/>
  <c r="AF213" i="7"/>
  <c r="AE213" i="7"/>
  <c r="AD213" i="7"/>
  <c r="AC213" i="7"/>
  <c r="AB213" i="7"/>
  <c r="AA213" i="7"/>
  <c r="Z213" i="7"/>
  <c r="Y213" i="7"/>
  <c r="X213" i="7"/>
  <c r="W213" i="7"/>
  <c r="V213" i="7"/>
  <c r="U213" i="7"/>
  <c r="T213" i="7"/>
  <c r="S213" i="7"/>
  <c r="R213" i="7"/>
  <c r="Q213" i="7"/>
  <c r="P213" i="7"/>
  <c r="O213" i="7"/>
  <c r="N213" i="7"/>
  <c r="M213" i="7"/>
  <c r="L213" i="7"/>
  <c r="K213" i="7"/>
  <c r="J213" i="7"/>
  <c r="I213" i="7"/>
  <c r="H213" i="7"/>
  <c r="G213" i="7"/>
  <c r="F213" i="7"/>
  <c r="E213" i="7"/>
  <c r="D213" i="7"/>
  <c r="C213" i="7"/>
  <c r="A213" i="7"/>
  <c r="BG212" i="7"/>
  <c r="BF212" i="7"/>
  <c r="BE212" i="7"/>
  <c r="BD212" i="7"/>
  <c r="BC212" i="7"/>
  <c r="BB212" i="7"/>
  <c r="BA212" i="7"/>
  <c r="AZ212" i="7"/>
  <c r="AY212" i="7"/>
  <c r="AX212" i="7"/>
  <c r="AW212" i="7"/>
  <c r="AV212" i="7"/>
  <c r="AU212" i="7"/>
  <c r="AT212" i="7"/>
  <c r="AS212" i="7"/>
  <c r="AR212" i="7"/>
  <c r="AQ212" i="7"/>
  <c r="AP212" i="7"/>
  <c r="AO212" i="7"/>
  <c r="AN212" i="7"/>
  <c r="AM212" i="7"/>
  <c r="AL212" i="7"/>
  <c r="AK212" i="7"/>
  <c r="AJ212" i="7"/>
  <c r="AI212" i="7"/>
  <c r="AH212" i="7"/>
  <c r="AG212" i="7"/>
  <c r="AF212" i="7"/>
  <c r="AE212" i="7"/>
  <c r="AD212" i="7"/>
  <c r="AC212" i="7"/>
  <c r="AB212" i="7"/>
  <c r="AA212" i="7"/>
  <c r="Z212" i="7"/>
  <c r="Y212" i="7"/>
  <c r="X212" i="7"/>
  <c r="W212" i="7"/>
  <c r="V212" i="7"/>
  <c r="U212" i="7"/>
  <c r="T212" i="7"/>
  <c r="S212" i="7"/>
  <c r="R212" i="7"/>
  <c r="Q212" i="7"/>
  <c r="P212" i="7"/>
  <c r="O212" i="7"/>
  <c r="N212" i="7"/>
  <c r="M212" i="7"/>
  <c r="L212" i="7"/>
  <c r="K212" i="7"/>
  <c r="J212" i="7"/>
  <c r="I212" i="7"/>
  <c r="H212" i="7"/>
  <c r="G212" i="7"/>
  <c r="F212" i="7"/>
  <c r="E212" i="7"/>
  <c r="D212" i="7"/>
  <c r="C212" i="7"/>
  <c r="A212" i="7"/>
  <c r="BG211" i="7"/>
  <c r="BF211" i="7"/>
  <c r="BE211" i="7"/>
  <c r="BD211" i="7"/>
  <c r="BC211" i="7"/>
  <c r="BB211" i="7"/>
  <c r="BA211" i="7"/>
  <c r="AZ211" i="7"/>
  <c r="AY211" i="7"/>
  <c r="AX211" i="7"/>
  <c r="AW211" i="7"/>
  <c r="AV211" i="7"/>
  <c r="AU211" i="7"/>
  <c r="AT211" i="7"/>
  <c r="AS211" i="7"/>
  <c r="AR211" i="7"/>
  <c r="AQ211" i="7"/>
  <c r="AP211" i="7"/>
  <c r="AO211" i="7"/>
  <c r="AN211" i="7"/>
  <c r="AM211" i="7"/>
  <c r="AL211" i="7"/>
  <c r="AK211" i="7"/>
  <c r="AJ211" i="7"/>
  <c r="AI211" i="7"/>
  <c r="AH211" i="7"/>
  <c r="AG211" i="7"/>
  <c r="AF211" i="7"/>
  <c r="AE211" i="7"/>
  <c r="AD211" i="7"/>
  <c r="AC211" i="7"/>
  <c r="AB211" i="7"/>
  <c r="AA211" i="7"/>
  <c r="Z211" i="7"/>
  <c r="Y211" i="7"/>
  <c r="X211" i="7"/>
  <c r="W211" i="7"/>
  <c r="V211" i="7"/>
  <c r="U211" i="7"/>
  <c r="T211" i="7"/>
  <c r="S211" i="7"/>
  <c r="R211" i="7"/>
  <c r="Q211" i="7"/>
  <c r="P211" i="7"/>
  <c r="O211" i="7"/>
  <c r="N211" i="7"/>
  <c r="M211" i="7"/>
  <c r="L211" i="7"/>
  <c r="K211" i="7"/>
  <c r="J211" i="7"/>
  <c r="I211" i="7"/>
  <c r="H211" i="7"/>
  <c r="G211" i="7"/>
  <c r="F211" i="7"/>
  <c r="E211" i="7"/>
  <c r="D211" i="7"/>
  <c r="C211" i="7"/>
  <c r="A211" i="7"/>
  <c r="BG210" i="7"/>
  <c r="BF210" i="7"/>
  <c r="BE210" i="7"/>
  <c r="BD210" i="7"/>
  <c r="BC210" i="7"/>
  <c r="BB210" i="7"/>
  <c r="BA210" i="7"/>
  <c r="AZ210" i="7"/>
  <c r="AY210" i="7"/>
  <c r="AX210" i="7"/>
  <c r="AW210" i="7"/>
  <c r="AV210" i="7"/>
  <c r="AU210" i="7"/>
  <c r="AT210" i="7"/>
  <c r="AS210" i="7"/>
  <c r="AR210" i="7"/>
  <c r="AQ210" i="7"/>
  <c r="AP210" i="7"/>
  <c r="AO210" i="7"/>
  <c r="AN210" i="7"/>
  <c r="AM210" i="7"/>
  <c r="AL210" i="7"/>
  <c r="AK210" i="7"/>
  <c r="AJ210" i="7"/>
  <c r="AI210" i="7"/>
  <c r="AH210" i="7"/>
  <c r="AG210" i="7"/>
  <c r="AF210" i="7"/>
  <c r="AE210" i="7"/>
  <c r="AD210" i="7"/>
  <c r="AC210" i="7"/>
  <c r="AB210" i="7"/>
  <c r="AA210" i="7"/>
  <c r="Z210" i="7"/>
  <c r="Y210" i="7"/>
  <c r="X210" i="7"/>
  <c r="W210" i="7"/>
  <c r="V210" i="7"/>
  <c r="U210" i="7"/>
  <c r="T210" i="7"/>
  <c r="S210" i="7"/>
  <c r="R210" i="7"/>
  <c r="Q210" i="7"/>
  <c r="P210" i="7"/>
  <c r="O210" i="7"/>
  <c r="N210" i="7"/>
  <c r="M210" i="7"/>
  <c r="L210" i="7"/>
  <c r="K210" i="7"/>
  <c r="J210" i="7"/>
  <c r="I210" i="7"/>
  <c r="H210" i="7"/>
  <c r="G210" i="7"/>
  <c r="F210" i="7"/>
  <c r="E210" i="7"/>
  <c r="D210" i="7"/>
  <c r="C210" i="7"/>
  <c r="A210" i="7"/>
  <c r="BG209" i="7"/>
  <c r="BF209" i="7"/>
  <c r="BE209" i="7"/>
  <c r="BD209" i="7"/>
  <c r="BC209" i="7"/>
  <c r="BB209" i="7"/>
  <c r="BA209" i="7"/>
  <c r="AZ209" i="7"/>
  <c r="AY209" i="7"/>
  <c r="AX209" i="7"/>
  <c r="AW209" i="7"/>
  <c r="AV209" i="7"/>
  <c r="AU209" i="7"/>
  <c r="AT209" i="7"/>
  <c r="AS209" i="7"/>
  <c r="AR209" i="7"/>
  <c r="AQ209" i="7"/>
  <c r="AP209" i="7"/>
  <c r="AO209" i="7"/>
  <c r="AN209" i="7"/>
  <c r="AM209" i="7"/>
  <c r="AL209" i="7"/>
  <c r="AK209" i="7"/>
  <c r="AJ209" i="7"/>
  <c r="AI209" i="7"/>
  <c r="AH209" i="7"/>
  <c r="AG209" i="7"/>
  <c r="AF209" i="7"/>
  <c r="AE209" i="7"/>
  <c r="AD209" i="7"/>
  <c r="AC209" i="7"/>
  <c r="AB209" i="7"/>
  <c r="AA209" i="7"/>
  <c r="Z209" i="7"/>
  <c r="Y209" i="7"/>
  <c r="X209" i="7"/>
  <c r="W209" i="7"/>
  <c r="V209" i="7"/>
  <c r="U209" i="7"/>
  <c r="T209" i="7"/>
  <c r="S209" i="7"/>
  <c r="R209" i="7"/>
  <c r="Q209" i="7"/>
  <c r="P209" i="7"/>
  <c r="O209" i="7"/>
  <c r="N209" i="7"/>
  <c r="M209" i="7"/>
  <c r="L209" i="7"/>
  <c r="K209" i="7"/>
  <c r="J209" i="7"/>
  <c r="I209" i="7"/>
  <c r="H209" i="7"/>
  <c r="G209" i="7"/>
  <c r="F209" i="7"/>
  <c r="E209" i="7"/>
  <c r="D209" i="7"/>
  <c r="C209" i="7"/>
  <c r="A209" i="7"/>
  <c r="BG208" i="7"/>
  <c r="BF208" i="7"/>
  <c r="BE208" i="7"/>
  <c r="BD208" i="7"/>
  <c r="BC208" i="7"/>
  <c r="BB208" i="7"/>
  <c r="BA208" i="7"/>
  <c r="AZ208" i="7"/>
  <c r="AY208" i="7"/>
  <c r="AX208" i="7"/>
  <c r="AW208" i="7"/>
  <c r="AV208" i="7"/>
  <c r="AU208" i="7"/>
  <c r="AT208" i="7"/>
  <c r="AS208" i="7"/>
  <c r="AR208" i="7"/>
  <c r="AQ208" i="7"/>
  <c r="AP208" i="7"/>
  <c r="AO208" i="7"/>
  <c r="AN208" i="7"/>
  <c r="AM208" i="7"/>
  <c r="AL208" i="7"/>
  <c r="AK208" i="7"/>
  <c r="AJ208" i="7"/>
  <c r="AI208" i="7"/>
  <c r="AH208" i="7"/>
  <c r="AG208" i="7"/>
  <c r="AF208" i="7"/>
  <c r="AE208" i="7"/>
  <c r="AD208" i="7"/>
  <c r="AC208" i="7"/>
  <c r="AB208" i="7"/>
  <c r="AA208" i="7"/>
  <c r="Z208" i="7"/>
  <c r="Y208" i="7"/>
  <c r="X208" i="7"/>
  <c r="W208" i="7"/>
  <c r="V208" i="7"/>
  <c r="U208" i="7"/>
  <c r="T208" i="7"/>
  <c r="S208" i="7"/>
  <c r="R208" i="7"/>
  <c r="Q208" i="7"/>
  <c r="P208" i="7"/>
  <c r="O208" i="7"/>
  <c r="N208" i="7"/>
  <c r="M208" i="7"/>
  <c r="L208" i="7"/>
  <c r="K208" i="7"/>
  <c r="J208" i="7"/>
  <c r="I208" i="7"/>
  <c r="H208" i="7"/>
  <c r="G208" i="7"/>
  <c r="F208" i="7"/>
  <c r="E208" i="7"/>
  <c r="D208" i="7"/>
  <c r="C208" i="7"/>
  <c r="A208" i="7"/>
  <c r="BG207" i="7"/>
  <c r="BF207" i="7"/>
  <c r="BE207" i="7"/>
  <c r="BD207" i="7"/>
  <c r="BC207" i="7"/>
  <c r="BB207" i="7"/>
  <c r="BA207" i="7"/>
  <c r="AZ207" i="7"/>
  <c r="AY207" i="7"/>
  <c r="AX207" i="7"/>
  <c r="AW207" i="7"/>
  <c r="AV207" i="7"/>
  <c r="AU207" i="7"/>
  <c r="AT207" i="7"/>
  <c r="AS207" i="7"/>
  <c r="AR207" i="7"/>
  <c r="AQ207" i="7"/>
  <c r="AP207" i="7"/>
  <c r="AO207" i="7"/>
  <c r="AN207" i="7"/>
  <c r="AM207" i="7"/>
  <c r="AL207" i="7"/>
  <c r="AK207" i="7"/>
  <c r="AJ207" i="7"/>
  <c r="AI207" i="7"/>
  <c r="AH207" i="7"/>
  <c r="AG207" i="7"/>
  <c r="AF207" i="7"/>
  <c r="AE207" i="7"/>
  <c r="AD207" i="7"/>
  <c r="AC207" i="7"/>
  <c r="AB207" i="7"/>
  <c r="AA207" i="7"/>
  <c r="Z207" i="7"/>
  <c r="Y207" i="7"/>
  <c r="X207" i="7"/>
  <c r="W207" i="7"/>
  <c r="V207" i="7"/>
  <c r="U207" i="7"/>
  <c r="T207" i="7"/>
  <c r="S207" i="7"/>
  <c r="R207" i="7"/>
  <c r="Q207" i="7"/>
  <c r="P207" i="7"/>
  <c r="O207" i="7"/>
  <c r="N207" i="7"/>
  <c r="M207" i="7"/>
  <c r="L207" i="7"/>
  <c r="K207" i="7"/>
  <c r="J207" i="7"/>
  <c r="I207" i="7"/>
  <c r="H207" i="7"/>
  <c r="G207" i="7"/>
  <c r="F207" i="7"/>
  <c r="E207" i="7"/>
  <c r="D207" i="7"/>
  <c r="C207" i="7"/>
  <c r="A207" i="7"/>
  <c r="BG206" i="7"/>
  <c r="BF206" i="7"/>
  <c r="BE206" i="7"/>
  <c r="BD206" i="7"/>
  <c r="BC206" i="7"/>
  <c r="BB206" i="7"/>
  <c r="BA206" i="7"/>
  <c r="AZ206" i="7"/>
  <c r="AY206" i="7"/>
  <c r="AX206" i="7"/>
  <c r="AW206" i="7"/>
  <c r="AV206" i="7"/>
  <c r="AU206" i="7"/>
  <c r="AT206" i="7"/>
  <c r="AS206" i="7"/>
  <c r="AR206" i="7"/>
  <c r="AQ206" i="7"/>
  <c r="AP206" i="7"/>
  <c r="AO206" i="7"/>
  <c r="AN206" i="7"/>
  <c r="AM206" i="7"/>
  <c r="AL206" i="7"/>
  <c r="AK206" i="7"/>
  <c r="AJ206" i="7"/>
  <c r="AI206" i="7"/>
  <c r="AH206" i="7"/>
  <c r="AG206" i="7"/>
  <c r="AF206" i="7"/>
  <c r="AE206" i="7"/>
  <c r="AD206" i="7"/>
  <c r="AC206" i="7"/>
  <c r="AB206" i="7"/>
  <c r="AA206" i="7"/>
  <c r="Z206" i="7"/>
  <c r="Y206" i="7"/>
  <c r="X206" i="7"/>
  <c r="W206" i="7"/>
  <c r="V206" i="7"/>
  <c r="U206" i="7"/>
  <c r="T206" i="7"/>
  <c r="S206" i="7"/>
  <c r="R206" i="7"/>
  <c r="Q206" i="7"/>
  <c r="P206" i="7"/>
  <c r="O206" i="7"/>
  <c r="N206" i="7"/>
  <c r="M206" i="7"/>
  <c r="L206" i="7"/>
  <c r="K206" i="7"/>
  <c r="J206" i="7"/>
  <c r="I206" i="7"/>
  <c r="H206" i="7"/>
  <c r="G206" i="7"/>
  <c r="F206" i="7"/>
  <c r="E206" i="7"/>
  <c r="D206" i="7"/>
  <c r="C206" i="7"/>
  <c r="A206" i="7"/>
  <c r="BG205" i="7"/>
  <c r="BF205" i="7"/>
  <c r="BE205" i="7"/>
  <c r="BD205" i="7"/>
  <c r="BC205" i="7"/>
  <c r="BB205" i="7"/>
  <c r="BA205" i="7"/>
  <c r="AZ205" i="7"/>
  <c r="AY205" i="7"/>
  <c r="AX205" i="7"/>
  <c r="AW205" i="7"/>
  <c r="AV205" i="7"/>
  <c r="AU205" i="7"/>
  <c r="AT205" i="7"/>
  <c r="AS205" i="7"/>
  <c r="AR205" i="7"/>
  <c r="AQ205" i="7"/>
  <c r="AP205" i="7"/>
  <c r="AO205" i="7"/>
  <c r="AN205" i="7"/>
  <c r="AM205" i="7"/>
  <c r="AL205" i="7"/>
  <c r="AK205" i="7"/>
  <c r="AJ205" i="7"/>
  <c r="AI205" i="7"/>
  <c r="AH205" i="7"/>
  <c r="AG205" i="7"/>
  <c r="AF205" i="7"/>
  <c r="AE205" i="7"/>
  <c r="AD205" i="7"/>
  <c r="AC205" i="7"/>
  <c r="AB205" i="7"/>
  <c r="AA205" i="7"/>
  <c r="Z205" i="7"/>
  <c r="Y205" i="7"/>
  <c r="X205" i="7"/>
  <c r="W205" i="7"/>
  <c r="V205" i="7"/>
  <c r="U205" i="7"/>
  <c r="T205" i="7"/>
  <c r="S205" i="7"/>
  <c r="R205" i="7"/>
  <c r="Q205" i="7"/>
  <c r="P205" i="7"/>
  <c r="O205" i="7"/>
  <c r="N205" i="7"/>
  <c r="M205" i="7"/>
  <c r="L205" i="7"/>
  <c r="K205" i="7"/>
  <c r="J205" i="7"/>
  <c r="I205" i="7"/>
  <c r="H205" i="7"/>
  <c r="G205" i="7"/>
  <c r="F205" i="7"/>
  <c r="E205" i="7"/>
  <c r="D205" i="7"/>
  <c r="C205" i="7"/>
  <c r="A205" i="7"/>
  <c r="BG204" i="7"/>
  <c r="BF204" i="7"/>
  <c r="BE204" i="7"/>
  <c r="BD204" i="7"/>
  <c r="BC204" i="7"/>
  <c r="BB204" i="7"/>
  <c r="BA204" i="7"/>
  <c r="AZ204" i="7"/>
  <c r="AY204" i="7"/>
  <c r="AX204" i="7"/>
  <c r="AW204" i="7"/>
  <c r="AV204" i="7"/>
  <c r="AU204" i="7"/>
  <c r="AT204" i="7"/>
  <c r="AS204" i="7"/>
  <c r="AR204" i="7"/>
  <c r="AQ204" i="7"/>
  <c r="AP204" i="7"/>
  <c r="AO204" i="7"/>
  <c r="AN204" i="7"/>
  <c r="AM204" i="7"/>
  <c r="AL204" i="7"/>
  <c r="AK204" i="7"/>
  <c r="AJ204" i="7"/>
  <c r="AI204" i="7"/>
  <c r="AH204" i="7"/>
  <c r="AG204" i="7"/>
  <c r="AF204" i="7"/>
  <c r="AE204" i="7"/>
  <c r="AD204" i="7"/>
  <c r="AC204" i="7"/>
  <c r="AB204" i="7"/>
  <c r="AA204" i="7"/>
  <c r="Z204" i="7"/>
  <c r="Y204" i="7"/>
  <c r="X204" i="7"/>
  <c r="W204" i="7"/>
  <c r="V204" i="7"/>
  <c r="U204" i="7"/>
  <c r="T204" i="7"/>
  <c r="S204" i="7"/>
  <c r="R204" i="7"/>
  <c r="Q204" i="7"/>
  <c r="P204" i="7"/>
  <c r="O204" i="7"/>
  <c r="N204" i="7"/>
  <c r="M204" i="7"/>
  <c r="L204" i="7"/>
  <c r="K204" i="7"/>
  <c r="J204" i="7"/>
  <c r="I204" i="7"/>
  <c r="H204" i="7"/>
  <c r="G204" i="7"/>
  <c r="F204" i="7"/>
  <c r="E204" i="7"/>
  <c r="D204" i="7"/>
  <c r="C204" i="7"/>
  <c r="A204" i="7"/>
  <c r="BG203" i="7"/>
  <c r="BF203" i="7"/>
  <c r="BE203" i="7"/>
  <c r="BD203" i="7"/>
  <c r="BC203" i="7"/>
  <c r="BB203" i="7"/>
  <c r="BA203" i="7"/>
  <c r="AZ203" i="7"/>
  <c r="AY203" i="7"/>
  <c r="AX203" i="7"/>
  <c r="AW203" i="7"/>
  <c r="AV203" i="7"/>
  <c r="AU203" i="7"/>
  <c r="AT203" i="7"/>
  <c r="AS203" i="7"/>
  <c r="AR203" i="7"/>
  <c r="AQ203" i="7"/>
  <c r="AP203" i="7"/>
  <c r="AO203" i="7"/>
  <c r="AN203" i="7"/>
  <c r="AM203" i="7"/>
  <c r="AL203" i="7"/>
  <c r="AK203" i="7"/>
  <c r="AJ203" i="7"/>
  <c r="AI203" i="7"/>
  <c r="AH203" i="7"/>
  <c r="AG203" i="7"/>
  <c r="AF203" i="7"/>
  <c r="AE203" i="7"/>
  <c r="AD203" i="7"/>
  <c r="AC203" i="7"/>
  <c r="AB203" i="7"/>
  <c r="AA203" i="7"/>
  <c r="Z203" i="7"/>
  <c r="Y203" i="7"/>
  <c r="X203" i="7"/>
  <c r="W203" i="7"/>
  <c r="V203" i="7"/>
  <c r="U203" i="7"/>
  <c r="T203" i="7"/>
  <c r="S203" i="7"/>
  <c r="R203" i="7"/>
  <c r="Q203" i="7"/>
  <c r="P203" i="7"/>
  <c r="O203" i="7"/>
  <c r="N203" i="7"/>
  <c r="M203" i="7"/>
  <c r="L203" i="7"/>
  <c r="K203" i="7"/>
  <c r="J203" i="7"/>
  <c r="I203" i="7"/>
  <c r="H203" i="7"/>
  <c r="G203" i="7"/>
  <c r="F203" i="7"/>
  <c r="E203" i="7"/>
  <c r="D203" i="7"/>
  <c r="C203" i="7"/>
  <c r="A203" i="7"/>
  <c r="BG202" i="7"/>
  <c r="BF202" i="7"/>
  <c r="BE202" i="7"/>
  <c r="BD202" i="7"/>
  <c r="BC202" i="7"/>
  <c r="BB202" i="7"/>
  <c r="BA202" i="7"/>
  <c r="AZ202" i="7"/>
  <c r="AY202" i="7"/>
  <c r="AX202" i="7"/>
  <c r="AW202" i="7"/>
  <c r="AV202" i="7"/>
  <c r="AU202" i="7"/>
  <c r="AT202" i="7"/>
  <c r="AS202" i="7"/>
  <c r="AR202" i="7"/>
  <c r="AQ202" i="7"/>
  <c r="AP202" i="7"/>
  <c r="AO202" i="7"/>
  <c r="AN202" i="7"/>
  <c r="AM202" i="7"/>
  <c r="AL202" i="7"/>
  <c r="AK202" i="7"/>
  <c r="AJ202" i="7"/>
  <c r="AI202" i="7"/>
  <c r="AH202" i="7"/>
  <c r="AG202" i="7"/>
  <c r="AF202" i="7"/>
  <c r="AE202" i="7"/>
  <c r="AD202" i="7"/>
  <c r="AC202" i="7"/>
  <c r="AB202" i="7"/>
  <c r="AA202" i="7"/>
  <c r="Z202" i="7"/>
  <c r="Y202" i="7"/>
  <c r="X202" i="7"/>
  <c r="W202" i="7"/>
  <c r="V202" i="7"/>
  <c r="U202" i="7"/>
  <c r="T202" i="7"/>
  <c r="S202" i="7"/>
  <c r="R202" i="7"/>
  <c r="Q202" i="7"/>
  <c r="P202" i="7"/>
  <c r="O202" i="7"/>
  <c r="N202" i="7"/>
  <c r="M202" i="7"/>
  <c r="L202" i="7"/>
  <c r="K202" i="7"/>
  <c r="J202" i="7"/>
  <c r="I202" i="7"/>
  <c r="H202" i="7"/>
  <c r="G202" i="7"/>
  <c r="F202" i="7"/>
  <c r="E202" i="7"/>
  <c r="D202" i="7"/>
  <c r="C202" i="7"/>
  <c r="A202" i="7"/>
  <c r="BG201" i="7"/>
  <c r="BF201" i="7"/>
  <c r="BE201" i="7"/>
  <c r="BD201" i="7"/>
  <c r="BC201" i="7"/>
  <c r="BB201" i="7"/>
  <c r="BA201" i="7"/>
  <c r="AZ201" i="7"/>
  <c r="AY201" i="7"/>
  <c r="AX201" i="7"/>
  <c r="AW201" i="7"/>
  <c r="AV201" i="7"/>
  <c r="AU201" i="7"/>
  <c r="AT201" i="7"/>
  <c r="AS201" i="7"/>
  <c r="AR201" i="7"/>
  <c r="AQ201" i="7"/>
  <c r="AP201" i="7"/>
  <c r="AO201" i="7"/>
  <c r="AN201" i="7"/>
  <c r="AM201" i="7"/>
  <c r="AL201" i="7"/>
  <c r="AK201" i="7"/>
  <c r="AJ201" i="7"/>
  <c r="AI201" i="7"/>
  <c r="AH201" i="7"/>
  <c r="AG201" i="7"/>
  <c r="AF201" i="7"/>
  <c r="AE201" i="7"/>
  <c r="AD201" i="7"/>
  <c r="AC201" i="7"/>
  <c r="AB201" i="7"/>
  <c r="AA201" i="7"/>
  <c r="Z201" i="7"/>
  <c r="Y201" i="7"/>
  <c r="X201" i="7"/>
  <c r="W201" i="7"/>
  <c r="V201" i="7"/>
  <c r="U201" i="7"/>
  <c r="T201" i="7"/>
  <c r="S201" i="7"/>
  <c r="R201" i="7"/>
  <c r="Q201" i="7"/>
  <c r="P201" i="7"/>
  <c r="O201" i="7"/>
  <c r="N201" i="7"/>
  <c r="M201" i="7"/>
  <c r="L201" i="7"/>
  <c r="K201" i="7"/>
  <c r="J201" i="7"/>
  <c r="I201" i="7"/>
  <c r="H201" i="7"/>
  <c r="G201" i="7"/>
  <c r="F201" i="7"/>
  <c r="E201" i="7"/>
  <c r="D201" i="7"/>
  <c r="C201" i="7"/>
  <c r="A201" i="7"/>
  <c r="BG200" i="7"/>
  <c r="BF200" i="7"/>
  <c r="BE200" i="7"/>
  <c r="BD200" i="7"/>
  <c r="BC200" i="7"/>
  <c r="BB200" i="7"/>
  <c r="BA200" i="7"/>
  <c r="AZ200" i="7"/>
  <c r="AY200" i="7"/>
  <c r="AX200" i="7"/>
  <c r="AW200" i="7"/>
  <c r="AV200" i="7"/>
  <c r="AU200" i="7"/>
  <c r="AT200" i="7"/>
  <c r="AS200" i="7"/>
  <c r="AR200" i="7"/>
  <c r="AQ200" i="7"/>
  <c r="AP200" i="7"/>
  <c r="AO200" i="7"/>
  <c r="AN200" i="7"/>
  <c r="AM200" i="7"/>
  <c r="AL200" i="7"/>
  <c r="AK200" i="7"/>
  <c r="AJ200" i="7"/>
  <c r="AI200" i="7"/>
  <c r="AH200" i="7"/>
  <c r="AG200" i="7"/>
  <c r="AF200" i="7"/>
  <c r="AE200" i="7"/>
  <c r="AD200" i="7"/>
  <c r="AC200" i="7"/>
  <c r="AB200" i="7"/>
  <c r="AA200" i="7"/>
  <c r="Z200" i="7"/>
  <c r="Y200" i="7"/>
  <c r="X200" i="7"/>
  <c r="W200" i="7"/>
  <c r="V200" i="7"/>
  <c r="U200" i="7"/>
  <c r="T200" i="7"/>
  <c r="S200" i="7"/>
  <c r="R200" i="7"/>
  <c r="Q200" i="7"/>
  <c r="P200" i="7"/>
  <c r="O200" i="7"/>
  <c r="N200" i="7"/>
  <c r="M200" i="7"/>
  <c r="L200" i="7"/>
  <c r="K200" i="7"/>
  <c r="J200" i="7"/>
  <c r="I200" i="7"/>
  <c r="H200" i="7"/>
  <c r="G200" i="7"/>
  <c r="F200" i="7"/>
  <c r="E200" i="7"/>
  <c r="D200" i="7"/>
  <c r="C200" i="7"/>
  <c r="A200" i="7"/>
  <c r="BG199" i="7"/>
  <c r="BF199" i="7"/>
  <c r="BE199" i="7"/>
  <c r="BD199" i="7"/>
  <c r="BC199" i="7"/>
  <c r="BB199" i="7"/>
  <c r="BA199" i="7"/>
  <c r="AZ199" i="7"/>
  <c r="AY199" i="7"/>
  <c r="AX199" i="7"/>
  <c r="AW199" i="7"/>
  <c r="AV199" i="7"/>
  <c r="AU199" i="7"/>
  <c r="AT199" i="7"/>
  <c r="AS199" i="7"/>
  <c r="AR199" i="7"/>
  <c r="AQ199" i="7"/>
  <c r="AP199" i="7"/>
  <c r="AO199" i="7"/>
  <c r="AN199" i="7"/>
  <c r="AM199" i="7"/>
  <c r="AL199" i="7"/>
  <c r="AK199" i="7"/>
  <c r="AJ199" i="7"/>
  <c r="AI199" i="7"/>
  <c r="AH199" i="7"/>
  <c r="AG199" i="7"/>
  <c r="AF199" i="7"/>
  <c r="AE199" i="7"/>
  <c r="AD199" i="7"/>
  <c r="AC199" i="7"/>
  <c r="AB199" i="7"/>
  <c r="AA199" i="7"/>
  <c r="Z199" i="7"/>
  <c r="Y199" i="7"/>
  <c r="X199" i="7"/>
  <c r="W199" i="7"/>
  <c r="V199" i="7"/>
  <c r="U199" i="7"/>
  <c r="T199" i="7"/>
  <c r="S199" i="7"/>
  <c r="R199" i="7"/>
  <c r="Q199" i="7"/>
  <c r="P199" i="7"/>
  <c r="O199" i="7"/>
  <c r="N199" i="7"/>
  <c r="M199" i="7"/>
  <c r="L199" i="7"/>
  <c r="K199" i="7"/>
  <c r="J199" i="7"/>
  <c r="I199" i="7"/>
  <c r="H199" i="7"/>
  <c r="G199" i="7"/>
  <c r="F199" i="7"/>
  <c r="E199" i="7"/>
  <c r="D199" i="7"/>
  <c r="C199" i="7"/>
  <c r="A199" i="7"/>
  <c r="BG198" i="7"/>
  <c r="BF198" i="7"/>
  <c r="BE198" i="7"/>
  <c r="BD198" i="7"/>
  <c r="BC198" i="7"/>
  <c r="BB198" i="7"/>
  <c r="BA198" i="7"/>
  <c r="AZ198" i="7"/>
  <c r="AY198" i="7"/>
  <c r="AX198" i="7"/>
  <c r="AW198" i="7"/>
  <c r="AV198" i="7"/>
  <c r="AU198" i="7"/>
  <c r="AT198" i="7"/>
  <c r="AS198" i="7"/>
  <c r="AR198" i="7"/>
  <c r="AQ198" i="7"/>
  <c r="AP198" i="7"/>
  <c r="AO198" i="7"/>
  <c r="AN198" i="7"/>
  <c r="AM198" i="7"/>
  <c r="AL198" i="7"/>
  <c r="AK198" i="7"/>
  <c r="AJ198" i="7"/>
  <c r="AI198" i="7"/>
  <c r="AH198" i="7"/>
  <c r="AG198" i="7"/>
  <c r="AF198" i="7"/>
  <c r="AE198" i="7"/>
  <c r="AD198" i="7"/>
  <c r="AC198" i="7"/>
  <c r="AB198" i="7"/>
  <c r="AA198" i="7"/>
  <c r="Z198" i="7"/>
  <c r="Y198" i="7"/>
  <c r="X198" i="7"/>
  <c r="W198" i="7"/>
  <c r="V198" i="7"/>
  <c r="U198" i="7"/>
  <c r="T198" i="7"/>
  <c r="S198" i="7"/>
  <c r="R198" i="7"/>
  <c r="Q198" i="7"/>
  <c r="P198" i="7"/>
  <c r="O198" i="7"/>
  <c r="N198" i="7"/>
  <c r="M198" i="7"/>
  <c r="L198" i="7"/>
  <c r="K198" i="7"/>
  <c r="J198" i="7"/>
  <c r="I198" i="7"/>
  <c r="H198" i="7"/>
  <c r="G198" i="7"/>
  <c r="F198" i="7"/>
  <c r="E198" i="7"/>
  <c r="D198" i="7"/>
  <c r="C198" i="7"/>
  <c r="A198" i="7"/>
  <c r="BG197" i="7"/>
  <c r="BF197" i="7"/>
  <c r="BE197" i="7"/>
  <c r="BD197" i="7"/>
  <c r="BC197" i="7"/>
  <c r="BB197" i="7"/>
  <c r="BA197" i="7"/>
  <c r="AZ197" i="7"/>
  <c r="AY197" i="7"/>
  <c r="AX197" i="7"/>
  <c r="AW197" i="7"/>
  <c r="AV197" i="7"/>
  <c r="AU197" i="7"/>
  <c r="AT197" i="7"/>
  <c r="AS197" i="7"/>
  <c r="AR197" i="7"/>
  <c r="AQ197" i="7"/>
  <c r="AP197" i="7"/>
  <c r="AO197" i="7"/>
  <c r="AN197" i="7"/>
  <c r="AM197" i="7"/>
  <c r="AL197" i="7"/>
  <c r="AK197" i="7"/>
  <c r="AJ197" i="7"/>
  <c r="AI197" i="7"/>
  <c r="AH197" i="7"/>
  <c r="AG197" i="7"/>
  <c r="AF197" i="7"/>
  <c r="AE197" i="7"/>
  <c r="AD197" i="7"/>
  <c r="AC197" i="7"/>
  <c r="AB197" i="7"/>
  <c r="AA197" i="7"/>
  <c r="Z197" i="7"/>
  <c r="Y197" i="7"/>
  <c r="X197" i="7"/>
  <c r="W197" i="7"/>
  <c r="V197" i="7"/>
  <c r="U197" i="7"/>
  <c r="T197" i="7"/>
  <c r="S197" i="7"/>
  <c r="R197" i="7"/>
  <c r="Q197" i="7"/>
  <c r="P197" i="7"/>
  <c r="O197" i="7"/>
  <c r="N197" i="7"/>
  <c r="M197" i="7"/>
  <c r="L197" i="7"/>
  <c r="K197" i="7"/>
  <c r="J197" i="7"/>
  <c r="I197" i="7"/>
  <c r="H197" i="7"/>
  <c r="G197" i="7"/>
  <c r="F197" i="7"/>
  <c r="E197" i="7"/>
  <c r="D197" i="7"/>
  <c r="C197" i="7"/>
  <c r="A197" i="7"/>
  <c r="BG196" i="7"/>
  <c r="BF196" i="7"/>
  <c r="BE196" i="7"/>
  <c r="BD196" i="7"/>
  <c r="BC196" i="7"/>
  <c r="BB196" i="7"/>
  <c r="BA196" i="7"/>
  <c r="AZ196" i="7"/>
  <c r="AY196" i="7"/>
  <c r="AX196" i="7"/>
  <c r="AW196" i="7"/>
  <c r="AV196" i="7"/>
  <c r="AU196" i="7"/>
  <c r="AT196" i="7"/>
  <c r="AS196" i="7"/>
  <c r="AR196" i="7"/>
  <c r="AQ196" i="7"/>
  <c r="AP196" i="7"/>
  <c r="AO196" i="7"/>
  <c r="AN196" i="7"/>
  <c r="AM196" i="7"/>
  <c r="AL196" i="7"/>
  <c r="AK196" i="7"/>
  <c r="AJ196" i="7"/>
  <c r="AI196" i="7"/>
  <c r="AH196" i="7"/>
  <c r="AG196" i="7"/>
  <c r="AF196" i="7"/>
  <c r="AE196" i="7"/>
  <c r="AD196" i="7"/>
  <c r="AC196" i="7"/>
  <c r="AB196" i="7"/>
  <c r="AA196" i="7"/>
  <c r="Z196" i="7"/>
  <c r="Y196" i="7"/>
  <c r="X196" i="7"/>
  <c r="W196" i="7"/>
  <c r="V196" i="7"/>
  <c r="U196" i="7"/>
  <c r="T196" i="7"/>
  <c r="S196" i="7"/>
  <c r="R196" i="7"/>
  <c r="Q196" i="7"/>
  <c r="P196" i="7"/>
  <c r="O196" i="7"/>
  <c r="N196" i="7"/>
  <c r="M196" i="7"/>
  <c r="L196" i="7"/>
  <c r="K196" i="7"/>
  <c r="J196" i="7"/>
  <c r="I196" i="7"/>
  <c r="H196" i="7"/>
  <c r="G196" i="7"/>
  <c r="F196" i="7"/>
  <c r="E196" i="7"/>
  <c r="D196" i="7"/>
  <c r="C196" i="7"/>
  <c r="A196" i="7"/>
  <c r="BG195" i="7"/>
  <c r="BF195" i="7"/>
  <c r="BE195" i="7"/>
  <c r="BD195" i="7"/>
  <c r="BC195" i="7"/>
  <c r="BB195" i="7"/>
  <c r="BA195" i="7"/>
  <c r="AZ195" i="7"/>
  <c r="AY195" i="7"/>
  <c r="AX195" i="7"/>
  <c r="AW195" i="7"/>
  <c r="AV195" i="7"/>
  <c r="AU195" i="7"/>
  <c r="AT195" i="7"/>
  <c r="AS195" i="7"/>
  <c r="AR195" i="7"/>
  <c r="AQ195" i="7"/>
  <c r="AP195" i="7"/>
  <c r="AO195" i="7"/>
  <c r="AN195" i="7"/>
  <c r="AM195" i="7"/>
  <c r="AL195" i="7"/>
  <c r="AK195" i="7"/>
  <c r="AJ195" i="7"/>
  <c r="AI195" i="7"/>
  <c r="AH195" i="7"/>
  <c r="AG195" i="7"/>
  <c r="AF195" i="7"/>
  <c r="AE195" i="7"/>
  <c r="AD195" i="7"/>
  <c r="AC195" i="7"/>
  <c r="AB195" i="7"/>
  <c r="AA195" i="7"/>
  <c r="Z195" i="7"/>
  <c r="Y195" i="7"/>
  <c r="X195" i="7"/>
  <c r="W195" i="7"/>
  <c r="V195" i="7"/>
  <c r="U195" i="7"/>
  <c r="T195" i="7"/>
  <c r="S195" i="7"/>
  <c r="R195" i="7"/>
  <c r="Q195" i="7"/>
  <c r="P195" i="7"/>
  <c r="O195" i="7"/>
  <c r="N195" i="7"/>
  <c r="M195" i="7"/>
  <c r="L195" i="7"/>
  <c r="K195" i="7"/>
  <c r="J195" i="7"/>
  <c r="I195" i="7"/>
  <c r="H195" i="7"/>
  <c r="G195" i="7"/>
  <c r="F195" i="7"/>
  <c r="E195" i="7"/>
  <c r="D195" i="7"/>
  <c r="C195" i="7"/>
  <c r="A195" i="7"/>
  <c r="BG194" i="7"/>
  <c r="BF194" i="7"/>
  <c r="BE194" i="7"/>
  <c r="BD194" i="7"/>
  <c r="BC194" i="7"/>
  <c r="BB194" i="7"/>
  <c r="BA194" i="7"/>
  <c r="AZ194" i="7"/>
  <c r="AY194" i="7"/>
  <c r="AX194" i="7"/>
  <c r="AW194" i="7"/>
  <c r="AV194" i="7"/>
  <c r="AU194" i="7"/>
  <c r="AT194" i="7"/>
  <c r="AS194" i="7"/>
  <c r="AR194" i="7"/>
  <c r="AQ194" i="7"/>
  <c r="AP194" i="7"/>
  <c r="AO194" i="7"/>
  <c r="AN194" i="7"/>
  <c r="AM194" i="7"/>
  <c r="AL194" i="7"/>
  <c r="AK194" i="7"/>
  <c r="AJ194" i="7"/>
  <c r="AI194" i="7"/>
  <c r="AH194" i="7"/>
  <c r="AG194" i="7"/>
  <c r="AF194" i="7"/>
  <c r="AE194" i="7"/>
  <c r="AD194" i="7"/>
  <c r="AC194" i="7"/>
  <c r="AB194" i="7"/>
  <c r="AA194" i="7"/>
  <c r="Z194" i="7"/>
  <c r="Y194" i="7"/>
  <c r="X194" i="7"/>
  <c r="W194" i="7"/>
  <c r="V194" i="7"/>
  <c r="U194" i="7"/>
  <c r="T194" i="7"/>
  <c r="S194" i="7"/>
  <c r="R194" i="7"/>
  <c r="Q194" i="7"/>
  <c r="P194" i="7"/>
  <c r="O194" i="7"/>
  <c r="N194" i="7"/>
  <c r="M194" i="7"/>
  <c r="L194" i="7"/>
  <c r="K194" i="7"/>
  <c r="J194" i="7"/>
  <c r="I194" i="7"/>
  <c r="H194" i="7"/>
  <c r="G194" i="7"/>
  <c r="F194" i="7"/>
  <c r="E194" i="7"/>
  <c r="D194" i="7"/>
  <c r="C194" i="7"/>
  <c r="A194" i="7"/>
  <c r="BG193" i="7"/>
  <c r="BF193" i="7"/>
  <c r="BE193" i="7"/>
  <c r="BD193" i="7"/>
  <c r="BC193" i="7"/>
  <c r="BB193" i="7"/>
  <c r="BA193" i="7"/>
  <c r="AZ193" i="7"/>
  <c r="AY193" i="7"/>
  <c r="AX193" i="7"/>
  <c r="AW193" i="7"/>
  <c r="AV193" i="7"/>
  <c r="AU193" i="7"/>
  <c r="AT193" i="7"/>
  <c r="AS193" i="7"/>
  <c r="AR193" i="7"/>
  <c r="AQ193" i="7"/>
  <c r="AP193" i="7"/>
  <c r="AO193" i="7"/>
  <c r="AN193" i="7"/>
  <c r="AM193" i="7"/>
  <c r="AL193" i="7"/>
  <c r="AK193" i="7"/>
  <c r="AJ193" i="7"/>
  <c r="AI193" i="7"/>
  <c r="AH193" i="7"/>
  <c r="AG193" i="7"/>
  <c r="AF193" i="7"/>
  <c r="AE193" i="7"/>
  <c r="AD193" i="7"/>
  <c r="AC193" i="7"/>
  <c r="AB193" i="7"/>
  <c r="AA193" i="7"/>
  <c r="Z193" i="7"/>
  <c r="Y193" i="7"/>
  <c r="X193" i="7"/>
  <c r="W193" i="7"/>
  <c r="V193" i="7"/>
  <c r="U193" i="7"/>
  <c r="T193" i="7"/>
  <c r="S193" i="7"/>
  <c r="R193" i="7"/>
  <c r="Q193" i="7"/>
  <c r="P193" i="7"/>
  <c r="O193" i="7"/>
  <c r="N193" i="7"/>
  <c r="M193" i="7"/>
  <c r="L193" i="7"/>
  <c r="K193" i="7"/>
  <c r="J193" i="7"/>
  <c r="I193" i="7"/>
  <c r="H193" i="7"/>
  <c r="G193" i="7"/>
  <c r="F193" i="7"/>
  <c r="E193" i="7"/>
  <c r="D193" i="7"/>
  <c r="C193" i="7"/>
  <c r="A193" i="7"/>
  <c r="BG192" i="7"/>
  <c r="BF192" i="7"/>
  <c r="BE192" i="7"/>
  <c r="BD192" i="7"/>
  <c r="BC192" i="7"/>
  <c r="BB192" i="7"/>
  <c r="BA192" i="7"/>
  <c r="AZ192" i="7"/>
  <c r="AY192" i="7"/>
  <c r="AX192" i="7"/>
  <c r="AW192" i="7"/>
  <c r="AV192" i="7"/>
  <c r="AU192" i="7"/>
  <c r="AT192" i="7"/>
  <c r="AS192" i="7"/>
  <c r="AR192" i="7"/>
  <c r="AQ192" i="7"/>
  <c r="AP192" i="7"/>
  <c r="AO192" i="7"/>
  <c r="AN192" i="7"/>
  <c r="AM192" i="7"/>
  <c r="AL192" i="7"/>
  <c r="AK192" i="7"/>
  <c r="AJ192" i="7"/>
  <c r="AI192" i="7"/>
  <c r="AH192" i="7"/>
  <c r="AG192" i="7"/>
  <c r="AF192" i="7"/>
  <c r="AE192" i="7"/>
  <c r="AD192" i="7"/>
  <c r="AC192" i="7"/>
  <c r="AB192" i="7"/>
  <c r="AA192" i="7"/>
  <c r="Z192" i="7"/>
  <c r="Y192" i="7"/>
  <c r="X192" i="7"/>
  <c r="W192" i="7"/>
  <c r="V192" i="7"/>
  <c r="U192" i="7"/>
  <c r="T192" i="7"/>
  <c r="S192" i="7"/>
  <c r="R192" i="7"/>
  <c r="Q192" i="7"/>
  <c r="P192" i="7"/>
  <c r="O192" i="7"/>
  <c r="N192" i="7"/>
  <c r="M192" i="7"/>
  <c r="L192" i="7"/>
  <c r="K192" i="7"/>
  <c r="J192" i="7"/>
  <c r="I192" i="7"/>
  <c r="H192" i="7"/>
  <c r="G192" i="7"/>
  <c r="F192" i="7"/>
  <c r="E192" i="7"/>
  <c r="D192" i="7"/>
  <c r="C192" i="7"/>
  <c r="A192" i="7"/>
  <c r="BG191" i="7"/>
  <c r="BF191" i="7"/>
  <c r="BE191" i="7"/>
  <c r="BD191" i="7"/>
  <c r="BC191" i="7"/>
  <c r="BB191" i="7"/>
  <c r="BA191" i="7"/>
  <c r="AZ191" i="7"/>
  <c r="AY191" i="7"/>
  <c r="AX191" i="7"/>
  <c r="AW191" i="7"/>
  <c r="AV191" i="7"/>
  <c r="AU191" i="7"/>
  <c r="AT191" i="7"/>
  <c r="AS191" i="7"/>
  <c r="AR191" i="7"/>
  <c r="AQ191" i="7"/>
  <c r="AP191" i="7"/>
  <c r="AO191" i="7"/>
  <c r="AN191" i="7"/>
  <c r="AM191" i="7"/>
  <c r="AL191" i="7"/>
  <c r="AK191" i="7"/>
  <c r="AJ191" i="7"/>
  <c r="AI191" i="7"/>
  <c r="AH191" i="7"/>
  <c r="AG191" i="7"/>
  <c r="AF191" i="7"/>
  <c r="AE191" i="7"/>
  <c r="AD191" i="7"/>
  <c r="AC191" i="7"/>
  <c r="AB191" i="7"/>
  <c r="AA191" i="7"/>
  <c r="Z191" i="7"/>
  <c r="Y191" i="7"/>
  <c r="X191" i="7"/>
  <c r="W191" i="7"/>
  <c r="V191" i="7"/>
  <c r="U191" i="7"/>
  <c r="T191" i="7"/>
  <c r="S191" i="7"/>
  <c r="R191" i="7"/>
  <c r="Q191" i="7"/>
  <c r="P191" i="7"/>
  <c r="O191" i="7"/>
  <c r="N191" i="7"/>
  <c r="M191" i="7"/>
  <c r="L191" i="7"/>
  <c r="K191" i="7"/>
  <c r="J191" i="7"/>
  <c r="I191" i="7"/>
  <c r="H191" i="7"/>
  <c r="G191" i="7"/>
  <c r="F191" i="7"/>
  <c r="E191" i="7"/>
  <c r="D191" i="7"/>
  <c r="C191" i="7"/>
  <c r="A191" i="7"/>
  <c r="BG190" i="7"/>
  <c r="BF190" i="7"/>
  <c r="BE190" i="7"/>
  <c r="BD190" i="7"/>
  <c r="BC190" i="7"/>
  <c r="BB190" i="7"/>
  <c r="BA190" i="7"/>
  <c r="AZ190" i="7"/>
  <c r="AY190" i="7"/>
  <c r="AX190" i="7"/>
  <c r="AW190" i="7"/>
  <c r="AV190" i="7"/>
  <c r="AU190" i="7"/>
  <c r="AT190" i="7"/>
  <c r="AS190" i="7"/>
  <c r="AR190" i="7"/>
  <c r="AQ190" i="7"/>
  <c r="AP190" i="7"/>
  <c r="AO190" i="7"/>
  <c r="AN190" i="7"/>
  <c r="AM190" i="7"/>
  <c r="AL190" i="7"/>
  <c r="AK190" i="7"/>
  <c r="AJ190" i="7"/>
  <c r="AI190" i="7"/>
  <c r="AH190" i="7"/>
  <c r="AG190" i="7"/>
  <c r="AF190" i="7"/>
  <c r="AE190" i="7"/>
  <c r="AD190" i="7"/>
  <c r="AC190" i="7"/>
  <c r="AB190" i="7"/>
  <c r="AA190" i="7"/>
  <c r="Z190" i="7"/>
  <c r="Y190" i="7"/>
  <c r="X190" i="7"/>
  <c r="W190" i="7"/>
  <c r="V190" i="7"/>
  <c r="U190" i="7"/>
  <c r="T190" i="7"/>
  <c r="S190" i="7"/>
  <c r="R190" i="7"/>
  <c r="Q190" i="7"/>
  <c r="P190" i="7"/>
  <c r="O190" i="7"/>
  <c r="N190" i="7"/>
  <c r="M190" i="7"/>
  <c r="L190" i="7"/>
  <c r="K190" i="7"/>
  <c r="J190" i="7"/>
  <c r="I190" i="7"/>
  <c r="H190" i="7"/>
  <c r="G190" i="7"/>
  <c r="F190" i="7"/>
  <c r="E190" i="7"/>
  <c r="D190" i="7"/>
  <c r="C190" i="7"/>
  <c r="A190" i="7"/>
  <c r="BG189" i="7"/>
  <c r="BF189" i="7"/>
  <c r="BE189" i="7"/>
  <c r="BD189" i="7"/>
  <c r="BC189" i="7"/>
  <c r="BB189" i="7"/>
  <c r="BA189" i="7"/>
  <c r="AZ189" i="7"/>
  <c r="AY189" i="7"/>
  <c r="AX189" i="7"/>
  <c r="AW189" i="7"/>
  <c r="AV189" i="7"/>
  <c r="AU189" i="7"/>
  <c r="AT189" i="7"/>
  <c r="AS189" i="7"/>
  <c r="AR189" i="7"/>
  <c r="AQ189" i="7"/>
  <c r="AP189" i="7"/>
  <c r="AO189" i="7"/>
  <c r="AN189" i="7"/>
  <c r="AM189" i="7"/>
  <c r="AL189" i="7"/>
  <c r="AK189" i="7"/>
  <c r="AJ189" i="7"/>
  <c r="AI189" i="7"/>
  <c r="AH189" i="7"/>
  <c r="AG189" i="7"/>
  <c r="AF189" i="7"/>
  <c r="AE189" i="7"/>
  <c r="AD189" i="7"/>
  <c r="AC189" i="7"/>
  <c r="AB189" i="7"/>
  <c r="AA189" i="7"/>
  <c r="Z189" i="7"/>
  <c r="Y189" i="7"/>
  <c r="X189" i="7"/>
  <c r="W189" i="7"/>
  <c r="V189" i="7"/>
  <c r="U189" i="7"/>
  <c r="T189" i="7"/>
  <c r="S189" i="7"/>
  <c r="R189" i="7"/>
  <c r="Q189" i="7"/>
  <c r="P189" i="7"/>
  <c r="O189" i="7"/>
  <c r="N189" i="7"/>
  <c r="M189" i="7"/>
  <c r="L189" i="7"/>
  <c r="K189" i="7"/>
  <c r="J189" i="7"/>
  <c r="I189" i="7"/>
  <c r="H189" i="7"/>
  <c r="G189" i="7"/>
  <c r="F189" i="7"/>
  <c r="E189" i="7"/>
  <c r="D189" i="7"/>
  <c r="C189" i="7"/>
  <c r="A189" i="7"/>
  <c r="BG188" i="7"/>
  <c r="BF188" i="7"/>
  <c r="BE188" i="7"/>
  <c r="BD188" i="7"/>
  <c r="BC188" i="7"/>
  <c r="BB188" i="7"/>
  <c r="BA188" i="7"/>
  <c r="AZ188" i="7"/>
  <c r="AY188" i="7"/>
  <c r="AX188" i="7"/>
  <c r="AW188" i="7"/>
  <c r="AV188" i="7"/>
  <c r="AU188" i="7"/>
  <c r="AT188" i="7"/>
  <c r="AS188" i="7"/>
  <c r="AR188" i="7"/>
  <c r="AQ188" i="7"/>
  <c r="AP188" i="7"/>
  <c r="AO188" i="7"/>
  <c r="AN188" i="7"/>
  <c r="AM188" i="7"/>
  <c r="AL188" i="7"/>
  <c r="AK188" i="7"/>
  <c r="AJ188" i="7"/>
  <c r="AI188" i="7"/>
  <c r="AH188" i="7"/>
  <c r="AG188" i="7"/>
  <c r="AF188" i="7"/>
  <c r="AE188" i="7"/>
  <c r="AD188" i="7"/>
  <c r="AC188" i="7"/>
  <c r="AB188" i="7"/>
  <c r="AA188" i="7"/>
  <c r="Z188" i="7"/>
  <c r="Y188" i="7"/>
  <c r="X188" i="7"/>
  <c r="W188" i="7"/>
  <c r="V188" i="7"/>
  <c r="U188" i="7"/>
  <c r="T188" i="7"/>
  <c r="S188" i="7"/>
  <c r="R188" i="7"/>
  <c r="Q188" i="7"/>
  <c r="P188" i="7"/>
  <c r="O188" i="7"/>
  <c r="N188" i="7"/>
  <c r="M188" i="7"/>
  <c r="L188" i="7"/>
  <c r="K188" i="7"/>
  <c r="J188" i="7"/>
  <c r="I188" i="7"/>
  <c r="H188" i="7"/>
  <c r="G188" i="7"/>
  <c r="F188" i="7"/>
  <c r="E188" i="7"/>
  <c r="D188" i="7"/>
  <c r="C188" i="7"/>
  <c r="A188" i="7"/>
  <c r="BG187" i="7"/>
  <c r="BF187" i="7"/>
  <c r="BE187" i="7"/>
  <c r="BD187" i="7"/>
  <c r="BC187" i="7"/>
  <c r="BB187" i="7"/>
  <c r="BA187" i="7"/>
  <c r="AZ187" i="7"/>
  <c r="AY187" i="7"/>
  <c r="AX187" i="7"/>
  <c r="AW187" i="7"/>
  <c r="AV187" i="7"/>
  <c r="AU187" i="7"/>
  <c r="AT187" i="7"/>
  <c r="AS187" i="7"/>
  <c r="AR187" i="7"/>
  <c r="AQ187" i="7"/>
  <c r="AP187" i="7"/>
  <c r="AO187" i="7"/>
  <c r="AN187" i="7"/>
  <c r="AM187" i="7"/>
  <c r="AL187" i="7"/>
  <c r="AK187" i="7"/>
  <c r="AJ187" i="7"/>
  <c r="AI187" i="7"/>
  <c r="AH187" i="7"/>
  <c r="AG187" i="7"/>
  <c r="AF187" i="7"/>
  <c r="AE187" i="7"/>
  <c r="AD187" i="7"/>
  <c r="AC187" i="7"/>
  <c r="AB187" i="7"/>
  <c r="AA187" i="7"/>
  <c r="Z187" i="7"/>
  <c r="Y187" i="7"/>
  <c r="X187" i="7"/>
  <c r="W187" i="7"/>
  <c r="V187" i="7"/>
  <c r="U187" i="7"/>
  <c r="T187" i="7"/>
  <c r="S187" i="7"/>
  <c r="R187" i="7"/>
  <c r="Q187" i="7"/>
  <c r="P187" i="7"/>
  <c r="O187" i="7"/>
  <c r="N187" i="7"/>
  <c r="M187" i="7"/>
  <c r="L187" i="7"/>
  <c r="K187" i="7"/>
  <c r="J187" i="7"/>
  <c r="I187" i="7"/>
  <c r="H187" i="7"/>
  <c r="G187" i="7"/>
  <c r="F187" i="7"/>
  <c r="E187" i="7"/>
  <c r="D187" i="7"/>
  <c r="C187" i="7"/>
  <c r="A187" i="7"/>
  <c r="BG186" i="7"/>
  <c r="BF186" i="7"/>
  <c r="BE186" i="7"/>
  <c r="BD186" i="7"/>
  <c r="BC186" i="7"/>
  <c r="BB186" i="7"/>
  <c r="BA186" i="7"/>
  <c r="AZ186" i="7"/>
  <c r="AY186" i="7"/>
  <c r="AX186" i="7"/>
  <c r="AW186" i="7"/>
  <c r="AV186" i="7"/>
  <c r="AU186" i="7"/>
  <c r="AT186" i="7"/>
  <c r="AS186" i="7"/>
  <c r="AR186" i="7"/>
  <c r="AQ186" i="7"/>
  <c r="AP186" i="7"/>
  <c r="AO186" i="7"/>
  <c r="AN186" i="7"/>
  <c r="AM186" i="7"/>
  <c r="AL186" i="7"/>
  <c r="AK186" i="7"/>
  <c r="AJ186" i="7"/>
  <c r="AI186" i="7"/>
  <c r="AH186" i="7"/>
  <c r="AG186" i="7"/>
  <c r="AF186" i="7"/>
  <c r="AE186" i="7"/>
  <c r="AD186" i="7"/>
  <c r="AC186" i="7"/>
  <c r="AB186" i="7"/>
  <c r="AA186" i="7"/>
  <c r="Z186" i="7"/>
  <c r="Y186" i="7"/>
  <c r="X186" i="7"/>
  <c r="W186" i="7"/>
  <c r="V186" i="7"/>
  <c r="U186" i="7"/>
  <c r="T186" i="7"/>
  <c r="S186" i="7"/>
  <c r="R186" i="7"/>
  <c r="Q186" i="7"/>
  <c r="P186" i="7"/>
  <c r="O186" i="7"/>
  <c r="N186" i="7"/>
  <c r="M186" i="7"/>
  <c r="L186" i="7"/>
  <c r="K186" i="7"/>
  <c r="J186" i="7"/>
  <c r="I186" i="7"/>
  <c r="H186" i="7"/>
  <c r="G186" i="7"/>
  <c r="F186" i="7"/>
  <c r="E186" i="7"/>
  <c r="D186" i="7"/>
  <c r="C186" i="7"/>
  <c r="A186" i="7"/>
  <c r="BG185" i="7"/>
  <c r="BF185" i="7"/>
  <c r="BE185" i="7"/>
  <c r="BD185" i="7"/>
  <c r="BC185" i="7"/>
  <c r="BB185" i="7"/>
  <c r="BA185" i="7"/>
  <c r="AZ185" i="7"/>
  <c r="AY185" i="7"/>
  <c r="AX185" i="7"/>
  <c r="AW185" i="7"/>
  <c r="AV185" i="7"/>
  <c r="AU185" i="7"/>
  <c r="AT185" i="7"/>
  <c r="AS185" i="7"/>
  <c r="AR185" i="7"/>
  <c r="AQ185" i="7"/>
  <c r="AP185" i="7"/>
  <c r="AO185" i="7"/>
  <c r="AN185" i="7"/>
  <c r="AM185" i="7"/>
  <c r="AL185" i="7"/>
  <c r="AK185" i="7"/>
  <c r="AJ185" i="7"/>
  <c r="AI185" i="7"/>
  <c r="AH185" i="7"/>
  <c r="AG185" i="7"/>
  <c r="AF185" i="7"/>
  <c r="AE185" i="7"/>
  <c r="AD185" i="7"/>
  <c r="AC185" i="7"/>
  <c r="AB185" i="7"/>
  <c r="AA185" i="7"/>
  <c r="Z185" i="7"/>
  <c r="Y185" i="7"/>
  <c r="X185" i="7"/>
  <c r="W185" i="7"/>
  <c r="V185" i="7"/>
  <c r="U185" i="7"/>
  <c r="T185" i="7"/>
  <c r="S185" i="7"/>
  <c r="R185" i="7"/>
  <c r="Q185" i="7"/>
  <c r="P185" i="7"/>
  <c r="O185" i="7"/>
  <c r="N185" i="7"/>
  <c r="M185" i="7"/>
  <c r="L185" i="7"/>
  <c r="K185" i="7"/>
  <c r="J185" i="7"/>
  <c r="I185" i="7"/>
  <c r="H185" i="7"/>
  <c r="G185" i="7"/>
  <c r="F185" i="7"/>
  <c r="E185" i="7"/>
  <c r="D185" i="7"/>
  <c r="C185" i="7"/>
  <c r="A185" i="7"/>
  <c r="BG184" i="7"/>
  <c r="BF184" i="7"/>
  <c r="BE184" i="7"/>
  <c r="BD184" i="7"/>
  <c r="BC184" i="7"/>
  <c r="BB184" i="7"/>
  <c r="BA184" i="7"/>
  <c r="AZ184" i="7"/>
  <c r="AY184" i="7"/>
  <c r="AX184" i="7"/>
  <c r="AW184" i="7"/>
  <c r="AV184" i="7"/>
  <c r="AU184" i="7"/>
  <c r="AT184" i="7"/>
  <c r="AS184" i="7"/>
  <c r="AR184" i="7"/>
  <c r="AQ184" i="7"/>
  <c r="AP184" i="7"/>
  <c r="AO184" i="7"/>
  <c r="AN184" i="7"/>
  <c r="AM184" i="7"/>
  <c r="AL184" i="7"/>
  <c r="AK184" i="7"/>
  <c r="AJ184" i="7"/>
  <c r="AI184" i="7"/>
  <c r="AH184" i="7"/>
  <c r="AG184" i="7"/>
  <c r="AF184" i="7"/>
  <c r="AE184" i="7"/>
  <c r="AD184" i="7"/>
  <c r="AC184" i="7"/>
  <c r="AB184" i="7"/>
  <c r="AA184" i="7"/>
  <c r="Z184" i="7"/>
  <c r="Y184" i="7"/>
  <c r="X184" i="7"/>
  <c r="W184" i="7"/>
  <c r="V184" i="7"/>
  <c r="U184" i="7"/>
  <c r="T184" i="7"/>
  <c r="S184" i="7"/>
  <c r="R184" i="7"/>
  <c r="Q184" i="7"/>
  <c r="P184" i="7"/>
  <c r="O184" i="7"/>
  <c r="N184" i="7"/>
  <c r="M184" i="7"/>
  <c r="L184" i="7"/>
  <c r="K184" i="7"/>
  <c r="J184" i="7"/>
  <c r="I184" i="7"/>
  <c r="H184" i="7"/>
  <c r="G184" i="7"/>
  <c r="F184" i="7"/>
  <c r="E184" i="7"/>
  <c r="D184" i="7"/>
  <c r="C184" i="7"/>
  <c r="A184" i="7"/>
  <c r="BG183" i="7"/>
  <c r="BF183" i="7"/>
  <c r="BE183" i="7"/>
  <c r="BD183" i="7"/>
  <c r="BC183" i="7"/>
  <c r="BB183" i="7"/>
  <c r="BA183" i="7"/>
  <c r="AZ183" i="7"/>
  <c r="AY183" i="7"/>
  <c r="AX183" i="7"/>
  <c r="AW183" i="7"/>
  <c r="AV183" i="7"/>
  <c r="AU183" i="7"/>
  <c r="AT183" i="7"/>
  <c r="AS183" i="7"/>
  <c r="AR183" i="7"/>
  <c r="AQ183" i="7"/>
  <c r="AP183" i="7"/>
  <c r="AO183" i="7"/>
  <c r="AN183" i="7"/>
  <c r="AM183" i="7"/>
  <c r="AL183" i="7"/>
  <c r="AK183" i="7"/>
  <c r="AJ183" i="7"/>
  <c r="AI183" i="7"/>
  <c r="AH183" i="7"/>
  <c r="AG183" i="7"/>
  <c r="AF183" i="7"/>
  <c r="AE183" i="7"/>
  <c r="AD183" i="7"/>
  <c r="AC183" i="7"/>
  <c r="AB183" i="7"/>
  <c r="AA183" i="7"/>
  <c r="Z183" i="7"/>
  <c r="Y183" i="7"/>
  <c r="X183" i="7"/>
  <c r="W183" i="7"/>
  <c r="V183" i="7"/>
  <c r="U183" i="7"/>
  <c r="T183" i="7"/>
  <c r="S183" i="7"/>
  <c r="R183" i="7"/>
  <c r="Q183" i="7"/>
  <c r="P183" i="7"/>
  <c r="O183" i="7"/>
  <c r="N183" i="7"/>
  <c r="M183" i="7"/>
  <c r="L183" i="7"/>
  <c r="K183" i="7"/>
  <c r="J183" i="7"/>
  <c r="I183" i="7"/>
  <c r="H183" i="7"/>
  <c r="G183" i="7"/>
  <c r="F183" i="7"/>
  <c r="E183" i="7"/>
  <c r="D183" i="7"/>
  <c r="C183" i="7"/>
  <c r="A183" i="7"/>
  <c r="BG182" i="7"/>
  <c r="BF182" i="7"/>
  <c r="BE182" i="7"/>
  <c r="BD182" i="7"/>
  <c r="BC182" i="7"/>
  <c r="BB182" i="7"/>
  <c r="BA182" i="7"/>
  <c r="AZ182" i="7"/>
  <c r="AY182" i="7"/>
  <c r="AX182" i="7"/>
  <c r="AW182" i="7"/>
  <c r="AV182" i="7"/>
  <c r="AU182" i="7"/>
  <c r="AT182" i="7"/>
  <c r="AS182" i="7"/>
  <c r="AR182" i="7"/>
  <c r="AQ182" i="7"/>
  <c r="AP182" i="7"/>
  <c r="AO182" i="7"/>
  <c r="AN182" i="7"/>
  <c r="AM182" i="7"/>
  <c r="AL182" i="7"/>
  <c r="AK182" i="7"/>
  <c r="AJ182" i="7"/>
  <c r="AI182" i="7"/>
  <c r="AH182" i="7"/>
  <c r="AG182" i="7"/>
  <c r="AF182" i="7"/>
  <c r="AE182" i="7"/>
  <c r="AD182" i="7"/>
  <c r="AC182" i="7"/>
  <c r="AB182" i="7"/>
  <c r="AA182" i="7"/>
  <c r="Z182" i="7"/>
  <c r="Y182" i="7"/>
  <c r="X182" i="7"/>
  <c r="W182" i="7"/>
  <c r="V182" i="7"/>
  <c r="U182" i="7"/>
  <c r="T182" i="7"/>
  <c r="S182" i="7"/>
  <c r="R182" i="7"/>
  <c r="Q182" i="7"/>
  <c r="P182" i="7"/>
  <c r="O182" i="7"/>
  <c r="N182" i="7"/>
  <c r="M182" i="7"/>
  <c r="L182" i="7"/>
  <c r="K182" i="7"/>
  <c r="J182" i="7"/>
  <c r="I182" i="7"/>
  <c r="H182" i="7"/>
  <c r="G182" i="7"/>
  <c r="F182" i="7"/>
  <c r="E182" i="7"/>
  <c r="D182" i="7"/>
  <c r="C182" i="7"/>
  <c r="A182" i="7"/>
  <c r="BG181" i="7"/>
  <c r="BF181" i="7"/>
  <c r="BE181" i="7"/>
  <c r="BD181" i="7"/>
  <c r="BC181" i="7"/>
  <c r="BB181" i="7"/>
  <c r="BA181" i="7"/>
  <c r="AZ181" i="7"/>
  <c r="AY181" i="7"/>
  <c r="AX181" i="7"/>
  <c r="AW181" i="7"/>
  <c r="AV181" i="7"/>
  <c r="AU181" i="7"/>
  <c r="AT181" i="7"/>
  <c r="AS181" i="7"/>
  <c r="AR181" i="7"/>
  <c r="AQ181" i="7"/>
  <c r="AP181" i="7"/>
  <c r="AO181" i="7"/>
  <c r="AN181" i="7"/>
  <c r="AM181" i="7"/>
  <c r="AL181" i="7"/>
  <c r="AK181" i="7"/>
  <c r="AJ181" i="7"/>
  <c r="AI181" i="7"/>
  <c r="AH181" i="7"/>
  <c r="AG181" i="7"/>
  <c r="AF181" i="7"/>
  <c r="AE181" i="7"/>
  <c r="AD181" i="7"/>
  <c r="AC181" i="7"/>
  <c r="AB181" i="7"/>
  <c r="AA181" i="7"/>
  <c r="Z181" i="7"/>
  <c r="Y181" i="7"/>
  <c r="X181" i="7"/>
  <c r="W181" i="7"/>
  <c r="V181" i="7"/>
  <c r="U181" i="7"/>
  <c r="T181" i="7"/>
  <c r="S181" i="7"/>
  <c r="R181" i="7"/>
  <c r="Q181" i="7"/>
  <c r="P181" i="7"/>
  <c r="O181" i="7"/>
  <c r="N181" i="7"/>
  <c r="M181" i="7"/>
  <c r="L181" i="7"/>
  <c r="K181" i="7"/>
  <c r="J181" i="7"/>
  <c r="I181" i="7"/>
  <c r="H181" i="7"/>
  <c r="G181" i="7"/>
  <c r="F181" i="7"/>
  <c r="E181" i="7"/>
  <c r="D181" i="7"/>
  <c r="C181" i="7"/>
  <c r="A181" i="7"/>
  <c r="BG180" i="7"/>
  <c r="BF180" i="7"/>
  <c r="BE180" i="7"/>
  <c r="BD180" i="7"/>
  <c r="BC180" i="7"/>
  <c r="BB180" i="7"/>
  <c r="BA180" i="7"/>
  <c r="AZ180" i="7"/>
  <c r="AY180" i="7"/>
  <c r="AX180" i="7"/>
  <c r="AW180" i="7"/>
  <c r="AV180" i="7"/>
  <c r="AU180" i="7"/>
  <c r="AT180" i="7"/>
  <c r="AS180" i="7"/>
  <c r="AR180" i="7"/>
  <c r="AQ180" i="7"/>
  <c r="AP180" i="7"/>
  <c r="AO180" i="7"/>
  <c r="AN180" i="7"/>
  <c r="AM180" i="7"/>
  <c r="AL180" i="7"/>
  <c r="AK180" i="7"/>
  <c r="AJ180" i="7"/>
  <c r="AI180" i="7"/>
  <c r="AH180" i="7"/>
  <c r="AG180" i="7"/>
  <c r="AF180" i="7"/>
  <c r="AE180" i="7"/>
  <c r="AD180" i="7"/>
  <c r="AC180" i="7"/>
  <c r="AB180" i="7"/>
  <c r="AA180" i="7"/>
  <c r="Z180" i="7"/>
  <c r="Y180" i="7"/>
  <c r="X180" i="7"/>
  <c r="W180" i="7"/>
  <c r="V180" i="7"/>
  <c r="U180" i="7"/>
  <c r="T180" i="7"/>
  <c r="S180" i="7"/>
  <c r="R180" i="7"/>
  <c r="Q180" i="7"/>
  <c r="P180" i="7"/>
  <c r="O180" i="7"/>
  <c r="N180" i="7"/>
  <c r="M180" i="7"/>
  <c r="L180" i="7"/>
  <c r="K180" i="7"/>
  <c r="J180" i="7"/>
  <c r="I180" i="7"/>
  <c r="H180" i="7"/>
  <c r="G180" i="7"/>
  <c r="F180" i="7"/>
  <c r="E180" i="7"/>
  <c r="D180" i="7"/>
  <c r="C180" i="7"/>
  <c r="A180" i="7"/>
  <c r="BG179" i="7"/>
  <c r="BF179" i="7"/>
  <c r="BE179" i="7"/>
  <c r="BD179" i="7"/>
  <c r="BC179" i="7"/>
  <c r="BB179" i="7"/>
  <c r="BA179" i="7"/>
  <c r="AZ179" i="7"/>
  <c r="AY179" i="7"/>
  <c r="AX179" i="7"/>
  <c r="AW179" i="7"/>
  <c r="AV179" i="7"/>
  <c r="AU179" i="7"/>
  <c r="AT179" i="7"/>
  <c r="AS179" i="7"/>
  <c r="AR179" i="7"/>
  <c r="AQ179" i="7"/>
  <c r="AP179" i="7"/>
  <c r="AO179" i="7"/>
  <c r="AN179" i="7"/>
  <c r="AM179" i="7"/>
  <c r="AL179" i="7"/>
  <c r="AK179" i="7"/>
  <c r="AJ179" i="7"/>
  <c r="AI179" i="7"/>
  <c r="AH179" i="7"/>
  <c r="AG179" i="7"/>
  <c r="AF179" i="7"/>
  <c r="AE179" i="7"/>
  <c r="AD179" i="7"/>
  <c r="AC179" i="7"/>
  <c r="AB179" i="7"/>
  <c r="AA179" i="7"/>
  <c r="Z179" i="7"/>
  <c r="Y179" i="7"/>
  <c r="X179" i="7"/>
  <c r="W179" i="7"/>
  <c r="V179" i="7"/>
  <c r="U179" i="7"/>
  <c r="T179" i="7"/>
  <c r="S179" i="7"/>
  <c r="R179" i="7"/>
  <c r="Q179" i="7"/>
  <c r="P179" i="7"/>
  <c r="O179" i="7"/>
  <c r="N179" i="7"/>
  <c r="M179" i="7"/>
  <c r="L179" i="7"/>
  <c r="K179" i="7"/>
  <c r="J179" i="7"/>
  <c r="I179" i="7"/>
  <c r="H179" i="7"/>
  <c r="G179" i="7"/>
  <c r="F179" i="7"/>
  <c r="E179" i="7"/>
  <c r="D179" i="7"/>
  <c r="C179" i="7"/>
  <c r="A179" i="7"/>
  <c r="BG178" i="7"/>
  <c r="BF178" i="7"/>
  <c r="BE178" i="7"/>
  <c r="BD178" i="7"/>
  <c r="BC178" i="7"/>
  <c r="BB178" i="7"/>
  <c r="BA178" i="7"/>
  <c r="AZ178" i="7"/>
  <c r="AY178" i="7"/>
  <c r="AX178" i="7"/>
  <c r="AW178" i="7"/>
  <c r="AV178" i="7"/>
  <c r="AU178" i="7"/>
  <c r="AT178" i="7"/>
  <c r="AS178" i="7"/>
  <c r="AR178" i="7"/>
  <c r="AQ178" i="7"/>
  <c r="AP178" i="7"/>
  <c r="AO178" i="7"/>
  <c r="AN178" i="7"/>
  <c r="AM178" i="7"/>
  <c r="AL178" i="7"/>
  <c r="AK178" i="7"/>
  <c r="AJ178" i="7"/>
  <c r="AI178" i="7"/>
  <c r="AH178" i="7"/>
  <c r="AG178" i="7"/>
  <c r="AF178" i="7"/>
  <c r="AE178" i="7"/>
  <c r="AD178" i="7"/>
  <c r="AC178" i="7"/>
  <c r="AB178" i="7"/>
  <c r="AA178" i="7"/>
  <c r="Z178" i="7"/>
  <c r="Y178" i="7"/>
  <c r="X178" i="7"/>
  <c r="W178" i="7"/>
  <c r="V178" i="7"/>
  <c r="U178" i="7"/>
  <c r="T178" i="7"/>
  <c r="S178" i="7"/>
  <c r="R178" i="7"/>
  <c r="Q178" i="7"/>
  <c r="P178" i="7"/>
  <c r="O178" i="7"/>
  <c r="N178" i="7"/>
  <c r="M178" i="7"/>
  <c r="L178" i="7"/>
  <c r="K178" i="7"/>
  <c r="J178" i="7"/>
  <c r="I178" i="7"/>
  <c r="H178" i="7"/>
  <c r="G178" i="7"/>
  <c r="F178" i="7"/>
  <c r="E178" i="7"/>
  <c r="D178" i="7"/>
  <c r="C178" i="7"/>
  <c r="A178" i="7"/>
  <c r="BG177" i="7"/>
  <c r="BF177" i="7"/>
  <c r="BE177" i="7"/>
  <c r="BD177" i="7"/>
  <c r="BC177" i="7"/>
  <c r="BB177" i="7"/>
  <c r="BA177" i="7"/>
  <c r="AZ177" i="7"/>
  <c r="AY177" i="7"/>
  <c r="AX177" i="7"/>
  <c r="AW177" i="7"/>
  <c r="AV177" i="7"/>
  <c r="AU177" i="7"/>
  <c r="AT177" i="7"/>
  <c r="AS177" i="7"/>
  <c r="AR177" i="7"/>
  <c r="AQ177" i="7"/>
  <c r="AP177" i="7"/>
  <c r="AO177" i="7"/>
  <c r="AN177" i="7"/>
  <c r="AM177" i="7"/>
  <c r="AL177" i="7"/>
  <c r="AK177" i="7"/>
  <c r="AJ177" i="7"/>
  <c r="AI177" i="7"/>
  <c r="AH177" i="7"/>
  <c r="AG177" i="7"/>
  <c r="AF177" i="7"/>
  <c r="AE177" i="7"/>
  <c r="AD177" i="7"/>
  <c r="AC177" i="7"/>
  <c r="AB177" i="7"/>
  <c r="AA177" i="7"/>
  <c r="Z177" i="7"/>
  <c r="Y177" i="7"/>
  <c r="X177" i="7"/>
  <c r="W177" i="7"/>
  <c r="V177" i="7"/>
  <c r="U177" i="7"/>
  <c r="T177" i="7"/>
  <c r="S177" i="7"/>
  <c r="R177" i="7"/>
  <c r="Q177" i="7"/>
  <c r="P177" i="7"/>
  <c r="O177" i="7"/>
  <c r="N177" i="7"/>
  <c r="M177" i="7"/>
  <c r="L177" i="7"/>
  <c r="K177" i="7"/>
  <c r="J177" i="7"/>
  <c r="I177" i="7"/>
  <c r="H177" i="7"/>
  <c r="G177" i="7"/>
  <c r="F177" i="7"/>
  <c r="E177" i="7"/>
  <c r="D177" i="7"/>
  <c r="C177" i="7"/>
  <c r="A177" i="7"/>
  <c r="BG176" i="7"/>
  <c r="BF176" i="7"/>
  <c r="BE176" i="7"/>
  <c r="BD176" i="7"/>
  <c r="BC176" i="7"/>
  <c r="BB176" i="7"/>
  <c r="BA176" i="7"/>
  <c r="AZ176" i="7"/>
  <c r="AY176" i="7"/>
  <c r="AX176" i="7"/>
  <c r="AW176" i="7"/>
  <c r="AV176" i="7"/>
  <c r="AU176" i="7"/>
  <c r="AT176" i="7"/>
  <c r="AS176" i="7"/>
  <c r="AR176" i="7"/>
  <c r="AQ176" i="7"/>
  <c r="AP176" i="7"/>
  <c r="AO176" i="7"/>
  <c r="AN176" i="7"/>
  <c r="AM176" i="7"/>
  <c r="AL176" i="7"/>
  <c r="AK176" i="7"/>
  <c r="AJ176" i="7"/>
  <c r="AI176" i="7"/>
  <c r="AH176" i="7"/>
  <c r="AG176" i="7"/>
  <c r="AF176" i="7"/>
  <c r="AE176" i="7"/>
  <c r="AD176" i="7"/>
  <c r="AC176" i="7"/>
  <c r="AB176" i="7"/>
  <c r="AA176" i="7"/>
  <c r="Z176" i="7"/>
  <c r="Y176" i="7"/>
  <c r="X176" i="7"/>
  <c r="W176" i="7"/>
  <c r="V176" i="7"/>
  <c r="U176" i="7"/>
  <c r="T176" i="7"/>
  <c r="S176" i="7"/>
  <c r="R176" i="7"/>
  <c r="Q176" i="7"/>
  <c r="P176" i="7"/>
  <c r="O176" i="7"/>
  <c r="N176" i="7"/>
  <c r="M176" i="7"/>
  <c r="L176" i="7"/>
  <c r="K176" i="7"/>
  <c r="J176" i="7"/>
  <c r="I176" i="7"/>
  <c r="H176" i="7"/>
  <c r="G176" i="7"/>
  <c r="F176" i="7"/>
  <c r="E176" i="7"/>
  <c r="D176" i="7"/>
  <c r="C176" i="7"/>
  <c r="A176" i="7"/>
  <c r="BG175" i="7"/>
  <c r="BF175" i="7"/>
  <c r="BE175" i="7"/>
  <c r="BD175" i="7"/>
  <c r="BC175" i="7"/>
  <c r="BB175" i="7"/>
  <c r="BA175" i="7"/>
  <c r="AZ175" i="7"/>
  <c r="AY175" i="7"/>
  <c r="AX175" i="7"/>
  <c r="AW175" i="7"/>
  <c r="AV175" i="7"/>
  <c r="AU175" i="7"/>
  <c r="AT175" i="7"/>
  <c r="AS175" i="7"/>
  <c r="AR175" i="7"/>
  <c r="AQ175" i="7"/>
  <c r="AP175" i="7"/>
  <c r="AO175" i="7"/>
  <c r="AN175" i="7"/>
  <c r="AM175" i="7"/>
  <c r="AL175" i="7"/>
  <c r="AK175" i="7"/>
  <c r="AJ175" i="7"/>
  <c r="AI175" i="7"/>
  <c r="AH175" i="7"/>
  <c r="AG175" i="7"/>
  <c r="AF175" i="7"/>
  <c r="AE175" i="7"/>
  <c r="AD175" i="7"/>
  <c r="AC175" i="7"/>
  <c r="AB175" i="7"/>
  <c r="AA175" i="7"/>
  <c r="Z175" i="7"/>
  <c r="Y175" i="7"/>
  <c r="X175" i="7"/>
  <c r="W175" i="7"/>
  <c r="V175" i="7"/>
  <c r="U175" i="7"/>
  <c r="T175" i="7"/>
  <c r="S175" i="7"/>
  <c r="R175" i="7"/>
  <c r="Q175" i="7"/>
  <c r="P175" i="7"/>
  <c r="O175" i="7"/>
  <c r="N175" i="7"/>
  <c r="M175" i="7"/>
  <c r="L175" i="7"/>
  <c r="K175" i="7"/>
  <c r="J175" i="7"/>
  <c r="I175" i="7"/>
  <c r="H175" i="7"/>
  <c r="G175" i="7"/>
  <c r="F175" i="7"/>
  <c r="E175" i="7"/>
  <c r="D175" i="7"/>
  <c r="C175" i="7"/>
  <c r="A175" i="7"/>
  <c r="BG174" i="7"/>
  <c r="BF174" i="7"/>
  <c r="BE174" i="7"/>
  <c r="BD174" i="7"/>
  <c r="BC174" i="7"/>
  <c r="BB174" i="7"/>
  <c r="BA174" i="7"/>
  <c r="AZ174" i="7"/>
  <c r="AY174" i="7"/>
  <c r="AX174" i="7"/>
  <c r="AW174" i="7"/>
  <c r="AV174" i="7"/>
  <c r="AU174" i="7"/>
  <c r="AT174" i="7"/>
  <c r="AS174" i="7"/>
  <c r="AR174" i="7"/>
  <c r="AQ174" i="7"/>
  <c r="AP174" i="7"/>
  <c r="AO174" i="7"/>
  <c r="AN174" i="7"/>
  <c r="AM174" i="7"/>
  <c r="AL174" i="7"/>
  <c r="AK174" i="7"/>
  <c r="AJ174" i="7"/>
  <c r="AI174" i="7"/>
  <c r="AH174" i="7"/>
  <c r="AG174" i="7"/>
  <c r="AF174" i="7"/>
  <c r="AE174" i="7"/>
  <c r="AD174" i="7"/>
  <c r="AC174" i="7"/>
  <c r="AB174" i="7"/>
  <c r="AA174" i="7"/>
  <c r="Z174" i="7"/>
  <c r="Y174" i="7"/>
  <c r="X174" i="7"/>
  <c r="W174" i="7"/>
  <c r="V174" i="7"/>
  <c r="U174" i="7"/>
  <c r="T174" i="7"/>
  <c r="S174" i="7"/>
  <c r="R174" i="7"/>
  <c r="Q174" i="7"/>
  <c r="P174" i="7"/>
  <c r="O174" i="7"/>
  <c r="N174" i="7"/>
  <c r="M174" i="7"/>
  <c r="L174" i="7"/>
  <c r="K174" i="7"/>
  <c r="J174" i="7"/>
  <c r="I174" i="7"/>
  <c r="H174" i="7"/>
  <c r="G174" i="7"/>
  <c r="F174" i="7"/>
  <c r="E174" i="7"/>
  <c r="D174" i="7"/>
  <c r="C174" i="7"/>
  <c r="A174" i="7"/>
  <c r="BG173" i="7"/>
  <c r="BF173" i="7"/>
  <c r="BE173" i="7"/>
  <c r="BD173" i="7"/>
  <c r="BC173" i="7"/>
  <c r="BB173" i="7"/>
  <c r="BA173" i="7"/>
  <c r="AZ173" i="7"/>
  <c r="AY173" i="7"/>
  <c r="AX173" i="7"/>
  <c r="AW173" i="7"/>
  <c r="AV173" i="7"/>
  <c r="AU173" i="7"/>
  <c r="AT173" i="7"/>
  <c r="AS173" i="7"/>
  <c r="AR173" i="7"/>
  <c r="AQ173" i="7"/>
  <c r="AP173" i="7"/>
  <c r="AO173" i="7"/>
  <c r="AN173" i="7"/>
  <c r="AM173" i="7"/>
  <c r="AL173" i="7"/>
  <c r="AK173" i="7"/>
  <c r="AJ173" i="7"/>
  <c r="AI173" i="7"/>
  <c r="AH173" i="7"/>
  <c r="AG173" i="7"/>
  <c r="AF173" i="7"/>
  <c r="AE173" i="7"/>
  <c r="AD173" i="7"/>
  <c r="AC173" i="7"/>
  <c r="AB173" i="7"/>
  <c r="AA173" i="7"/>
  <c r="Z173" i="7"/>
  <c r="Y173" i="7"/>
  <c r="X173" i="7"/>
  <c r="W173" i="7"/>
  <c r="V173" i="7"/>
  <c r="U173" i="7"/>
  <c r="T173" i="7"/>
  <c r="S173" i="7"/>
  <c r="R173" i="7"/>
  <c r="Q173" i="7"/>
  <c r="P173" i="7"/>
  <c r="O173" i="7"/>
  <c r="N173" i="7"/>
  <c r="M173" i="7"/>
  <c r="L173" i="7"/>
  <c r="K173" i="7"/>
  <c r="J173" i="7"/>
  <c r="I173" i="7"/>
  <c r="H173" i="7"/>
  <c r="G173" i="7"/>
  <c r="F173" i="7"/>
  <c r="E173" i="7"/>
  <c r="D173" i="7"/>
  <c r="C173" i="7"/>
  <c r="A173" i="7"/>
  <c r="BG172" i="7"/>
  <c r="BF172" i="7"/>
  <c r="BE172" i="7"/>
  <c r="BD172" i="7"/>
  <c r="BC172" i="7"/>
  <c r="BB172" i="7"/>
  <c r="BA172" i="7"/>
  <c r="AZ172" i="7"/>
  <c r="AY172" i="7"/>
  <c r="AX172" i="7"/>
  <c r="AW172" i="7"/>
  <c r="AV172" i="7"/>
  <c r="AU172" i="7"/>
  <c r="AT172" i="7"/>
  <c r="AS172" i="7"/>
  <c r="AR172" i="7"/>
  <c r="AQ172" i="7"/>
  <c r="AP172" i="7"/>
  <c r="AO172" i="7"/>
  <c r="AN172" i="7"/>
  <c r="AM172" i="7"/>
  <c r="AL172" i="7"/>
  <c r="AK172" i="7"/>
  <c r="AJ172" i="7"/>
  <c r="AI172" i="7"/>
  <c r="AH172" i="7"/>
  <c r="AG172" i="7"/>
  <c r="AF172" i="7"/>
  <c r="AE172" i="7"/>
  <c r="AD172" i="7"/>
  <c r="AC172" i="7"/>
  <c r="AB172" i="7"/>
  <c r="AA172" i="7"/>
  <c r="Z172" i="7"/>
  <c r="Y172" i="7"/>
  <c r="X172" i="7"/>
  <c r="W172" i="7"/>
  <c r="V172" i="7"/>
  <c r="U172" i="7"/>
  <c r="T172" i="7"/>
  <c r="S172" i="7"/>
  <c r="R172" i="7"/>
  <c r="Q172" i="7"/>
  <c r="P172" i="7"/>
  <c r="O172" i="7"/>
  <c r="N172" i="7"/>
  <c r="M172" i="7"/>
  <c r="L172" i="7"/>
  <c r="K172" i="7"/>
  <c r="J172" i="7"/>
  <c r="I172" i="7"/>
  <c r="H172" i="7"/>
  <c r="G172" i="7"/>
  <c r="F172" i="7"/>
  <c r="E172" i="7"/>
  <c r="D172" i="7"/>
  <c r="C172" i="7"/>
  <c r="A172" i="7"/>
  <c r="BG171" i="7"/>
  <c r="BF171" i="7"/>
  <c r="BE171" i="7"/>
  <c r="BD171" i="7"/>
  <c r="BC171" i="7"/>
  <c r="BB171" i="7"/>
  <c r="BA171" i="7"/>
  <c r="AZ171" i="7"/>
  <c r="AY171" i="7"/>
  <c r="AX171" i="7"/>
  <c r="AW171" i="7"/>
  <c r="AV171" i="7"/>
  <c r="AU171" i="7"/>
  <c r="AT171" i="7"/>
  <c r="AS171" i="7"/>
  <c r="AR171" i="7"/>
  <c r="AQ171" i="7"/>
  <c r="AP171" i="7"/>
  <c r="AO171" i="7"/>
  <c r="AN171" i="7"/>
  <c r="AM171" i="7"/>
  <c r="AL171" i="7"/>
  <c r="AK171" i="7"/>
  <c r="AJ171" i="7"/>
  <c r="AI171" i="7"/>
  <c r="AH171" i="7"/>
  <c r="AG171" i="7"/>
  <c r="AF171" i="7"/>
  <c r="AE171" i="7"/>
  <c r="AD171" i="7"/>
  <c r="AC171" i="7"/>
  <c r="AB171" i="7"/>
  <c r="AA171" i="7"/>
  <c r="Z171" i="7"/>
  <c r="Y171" i="7"/>
  <c r="X171" i="7"/>
  <c r="W171" i="7"/>
  <c r="V171" i="7"/>
  <c r="U171" i="7"/>
  <c r="T171" i="7"/>
  <c r="S171" i="7"/>
  <c r="R171" i="7"/>
  <c r="Q171" i="7"/>
  <c r="P171" i="7"/>
  <c r="O171" i="7"/>
  <c r="N171" i="7"/>
  <c r="M171" i="7"/>
  <c r="L171" i="7"/>
  <c r="K171" i="7"/>
  <c r="J171" i="7"/>
  <c r="I171" i="7"/>
  <c r="H171" i="7"/>
  <c r="G171" i="7"/>
  <c r="F171" i="7"/>
  <c r="E171" i="7"/>
  <c r="D171" i="7"/>
  <c r="C171" i="7"/>
  <c r="A171" i="7"/>
  <c r="BG170" i="7"/>
  <c r="BF170" i="7"/>
  <c r="BE170" i="7"/>
  <c r="BD170" i="7"/>
  <c r="BC170" i="7"/>
  <c r="BB170" i="7"/>
  <c r="BA170" i="7"/>
  <c r="AZ170" i="7"/>
  <c r="AY170" i="7"/>
  <c r="AX170" i="7"/>
  <c r="AW170" i="7"/>
  <c r="AV170" i="7"/>
  <c r="AU170" i="7"/>
  <c r="AT170" i="7"/>
  <c r="AS170" i="7"/>
  <c r="AR170" i="7"/>
  <c r="AQ170" i="7"/>
  <c r="AP170" i="7"/>
  <c r="AO170" i="7"/>
  <c r="AN170" i="7"/>
  <c r="AM170" i="7"/>
  <c r="AL170" i="7"/>
  <c r="AK170" i="7"/>
  <c r="AJ170" i="7"/>
  <c r="AI170" i="7"/>
  <c r="AH170" i="7"/>
  <c r="AG170" i="7"/>
  <c r="AF170" i="7"/>
  <c r="AE170" i="7"/>
  <c r="AD170" i="7"/>
  <c r="AC170" i="7"/>
  <c r="AB170" i="7"/>
  <c r="AA170" i="7"/>
  <c r="Z170" i="7"/>
  <c r="Y170" i="7"/>
  <c r="X170" i="7"/>
  <c r="W170" i="7"/>
  <c r="V170" i="7"/>
  <c r="U170" i="7"/>
  <c r="T170" i="7"/>
  <c r="S170" i="7"/>
  <c r="R170" i="7"/>
  <c r="Q170" i="7"/>
  <c r="P170" i="7"/>
  <c r="O170" i="7"/>
  <c r="N170" i="7"/>
  <c r="M170" i="7"/>
  <c r="L170" i="7"/>
  <c r="K170" i="7"/>
  <c r="J170" i="7"/>
  <c r="I170" i="7"/>
  <c r="H170" i="7"/>
  <c r="G170" i="7"/>
  <c r="F170" i="7"/>
  <c r="E170" i="7"/>
  <c r="D170" i="7"/>
  <c r="C170" i="7"/>
  <c r="A170" i="7"/>
  <c r="BG169" i="7"/>
  <c r="BF169" i="7"/>
  <c r="BE169" i="7"/>
  <c r="BD169" i="7"/>
  <c r="BC169" i="7"/>
  <c r="BB169" i="7"/>
  <c r="BA169" i="7"/>
  <c r="AZ169" i="7"/>
  <c r="AY169" i="7"/>
  <c r="AX169" i="7"/>
  <c r="AW169" i="7"/>
  <c r="AV169" i="7"/>
  <c r="AU169" i="7"/>
  <c r="AT169" i="7"/>
  <c r="AS169" i="7"/>
  <c r="AR169" i="7"/>
  <c r="AQ169" i="7"/>
  <c r="AP169" i="7"/>
  <c r="AO169" i="7"/>
  <c r="AN169" i="7"/>
  <c r="AM169" i="7"/>
  <c r="AL169" i="7"/>
  <c r="AK169" i="7"/>
  <c r="AJ169" i="7"/>
  <c r="AI169" i="7"/>
  <c r="AH169" i="7"/>
  <c r="AG169" i="7"/>
  <c r="AF169" i="7"/>
  <c r="AE169" i="7"/>
  <c r="AD169" i="7"/>
  <c r="AC169" i="7"/>
  <c r="AB169" i="7"/>
  <c r="AA169" i="7"/>
  <c r="Z169" i="7"/>
  <c r="Y169" i="7"/>
  <c r="X169" i="7"/>
  <c r="W169" i="7"/>
  <c r="V169" i="7"/>
  <c r="U169" i="7"/>
  <c r="T169" i="7"/>
  <c r="S169" i="7"/>
  <c r="R169" i="7"/>
  <c r="Q169" i="7"/>
  <c r="P169" i="7"/>
  <c r="O169" i="7"/>
  <c r="N169" i="7"/>
  <c r="M169" i="7"/>
  <c r="L169" i="7"/>
  <c r="K169" i="7"/>
  <c r="J169" i="7"/>
  <c r="I169" i="7"/>
  <c r="H169" i="7"/>
  <c r="G169" i="7"/>
  <c r="F169" i="7"/>
  <c r="E169" i="7"/>
  <c r="D169" i="7"/>
  <c r="C169" i="7"/>
  <c r="A169" i="7"/>
  <c r="BG168" i="7"/>
  <c r="BF168" i="7"/>
  <c r="BE168" i="7"/>
  <c r="BD168" i="7"/>
  <c r="BC168" i="7"/>
  <c r="BB168" i="7"/>
  <c r="BA168" i="7"/>
  <c r="AZ168" i="7"/>
  <c r="AY168" i="7"/>
  <c r="AX168" i="7"/>
  <c r="AW168" i="7"/>
  <c r="AV168" i="7"/>
  <c r="AU168" i="7"/>
  <c r="AT168" i="7"/>
  <c r="AS168" i="7"/>
  <c r="AR168" i="7"/>
  <c r="AQ168" i="7"/>
  <c r="AP168" i="7"/>
  <c r="AO168" i="7"/>
  <c r="AN168" i="7"/>
  <c r="AM168" i="7"/>
  <c r="AL168" i="7"/>
  <c r="AK168" i="7"/>
  <c r="AJ168" i="7"/>
  <c r="AI168" i="7"/>
  <c r="AH168" i="7"/>
  <c r="AG168" i="7"/>
  <c r="AF168" i="7"/>
  <c r="AE168" i="7"/>
  <c r="AD168" i="7"/>
  <c r="AC168" i="7"/>
  <c r="AB168" i="7"/>
  <c r="AA168" i="7"/>
  <c r="Z168" i="7"/>
  <c r="Y168" i="7"/>
  <c r="X168" i="7"/>
  <c r="W168" i="7"/>
  <c r="V168" i="7"/>
  <c r="U168" i="7"/>
  <c r="T168" i="7"/>
  <c r="S168" i="7"/>
  <c r="R168" i="7"/>
  <c r="Q168" i="7"/>
  <c r="P168" i="7"/>
  <c r="O168" i="7"/>
  <c r="N168" i="7"/>
  <c r="M168" i="7"/>
  <c r="L168" i="7"/>
  <c r="K168" i="7"/>
  <c r="J168" i="7"/>
  <c r="I168" i="7"/>
  <c r="H168" i="7"/>
  <c r="G168" i="7"/>
  <c r="F168" i="7"/>
  <c r="E168" i="7"/>
  <c r="D168" i="7"/>
  <c r="C168" i="7"/>
  <c r="A168" i="7"/>
  <c r="BG167" i="7"/>
  <c r="BF167" i="7"/>
  <c r="BE167" i="7"/>
  <c r="BD167" i="7"/>
  <c r="BC167" i="7"/>
  <c r="BB167" i="7"/>
  <c r="BA167" i="7"/>
  <c r="AZ167" i="7"/>
  <c r="AY167" i="7"/>
  <c r="AX167" i="7"/>
  <c r="AW167" i="7"/>
  <c r="AV167" i="7"/>
  <c r="AU167" i="7"/>
  <c r="AT167" i="7"/>
  <c r="AS167" i="7"/>
  <c r="AR167" i="7"/>
  <c r="AQ167" i="7"/>
  <c r="AP167" i="7"/>
  <c r="AO167" i="7"/>
  <c r="AN167" i="7"/>
  <c r="AM167" i="7"/>
  <c r="AL167" i="7"/>
  <c r="AK167" i="7"/>
  <c r="AJ167" i="7"/>
  <c r="AI167" i="7"/>
  <c r="AH167" i="7"/>
  <c r="AG167" i="7"/>
  <c r="AF167" i="7"/>
  <c r="AE167" i="7"/>
  <c r="AD167" i="7"/>
  <c r="AC167" i="7"/>
  <c r="AB167" i="7"/>
  <c r="AA167" i="7"/>
  <c r="Z167" i="7"/>
  <c r="Y167" i="7"/>
  <c r="X167" i="7"/>
  <c r="W167" i="7"/>
  <c r="V167" i="7"/>
  <c r="U167" i="7"/>
  <c r="T167" i="7"/>
  <c r="S167" i="7"/>
  <c r="R167" i="7"/>
  <c r="Q167" i="7"/>
  <c r="P167" i="7"/>
  <c r="O167" i="7"/>
  <c r="N167" i="7"/>
  <c r="M167" i="7"/>
  <c r="L167" i="7"/>
  <c r="K167" i="7"/>
  <c r="J167" i="7"/>
  <c r="I167" i="7"/>
  <c r="H167" i="7"/>
  <c r="G167" i="7"/>
  <c r="F167" i="7"/>
  <c r="E167" i="7"/>
  <c r="D167" i="7"/>
  <c r="C167" i="7"/>
  <c r="A167" i="7"/>
  <c r="BG166" i="7"/>
  <c r="BF166" i="7"/>
  <c r="BE166" i="7"/>
  <c r="BD166" i="7"/>
  <c r="BC166" i="7"/>
  <c r="BB166" i="7"/>
  <c r="BA166" i="7"/>
  <c r="AZ166" i="7"/>
  <c r="AY166" i="7"/>
  <c r="AX166" i="7"/>
  <c r="AW166" i="7"/>
  <c r="AV166" i="7"/>
  <c r="AU166" i="7"/>
  <c r="AT166" i="7"/>
  <c r="AS166" i="7"/>
  <c r="AR166" i="7"/>
  <c r="AQ166" i="7"/>
  <c r="AP166" i="7"/>
  <c r="AO166" i="7"/>
  <c r="AN166" i="7"/>
  <c r="AM166" i="7"/>
  <c r="AL166" i="7"/>
  <c r="AK166" i="7"/>
  <c r="AJ166" i="7"/>
  <c r="AI166" i="7"/>
  <c r="AH166" i="7"/>
  <c r="AG166" i="7"/>
  <c r="AF166" i="7"/>
  <c r="AE166" i="7"/>
  <c r="AD166" i="7"/>
  <c r="AC166" i="7"/>
  <c r="AB166" i="7"/>
  <c r="AA166" i="7"/>
  <c r="Z166" i="7"/>
  <c r="Y166" i="7"/>
  <c r="X166" i="7"/>
  <c r="W166" i="7"/>
  <c r="V166" i="7"/>
  <c r="U166" i="7"/>
  <c r="T166" i="7"/>
  <c r="S166" i="7"/>
  <c r="R166" i="7"/>
  <c r="Q166" i="7"/>
  <c r="P166" i="7"/>
  <c r="O166" i="7"/>
  <c r="N166" i="7"/>
  <c r="M166" i="7"/>
  <c r="L166" i="7"/>
  <c r="K166" i="7"/>
  <c r="J166" i="7"/>
  <c r="I166" i="7"/>
  <c r="H166" i="7"/>
  <c r="G166" i="7"/>
  <c r="F166" i="7"/>
  <c r="E166" i="7"/>
  <c r="D166" i="7"/>
  <c r="C166" i="7"/>
  <c r="A166" i="7"/>
  <c r="BG165" i="7"/>
  <c r="BF165" i="7"/>
  <c r="BE165" i="7"/>
  <c r="BD165" i="7"/>
  <c r="BC165" i="7"/>
  <c r="BB165" i="7"/>
  <c r="BA165" i="7"/>
  <c r="AZ165" i="7"/>
  <c r="AY165" i="7"/>
  <c r="AX165" i="7"/>
  <c r="AW165" i="7"/>
  <c r="AV165" i="7"/>
  <c r="AU165" i="7"/>
  <c r="AT165" i="7"/>
  <c r="AS165" i="7"/>
  <c r="AR165" i="7"/>
  <c r="AQ165" i="7"/>
  <c r="AP165" i="7"/>
  <c r="AO165" i="7"/>
  <c r="AN165" i="7"/>
  <c r="AM165" i="7"/>
  <c r="AL165" i="7"/>
  <c r="AK165" i="7"/>
  <c r="AJ165" i="7"/>
  <c r="AI165" i="7"/>
  <c r="AH165" i="7"/>
  <c r="AG165" i="7"/>
  <c r="AF165" i="7"/>
  <c r="AE165" i="7"/>
  <c r="AD165" i="7"/>
  <c r="AC165" i="7"/>
  <c r="AB165" i="7"/>
  <c r="AA165" i="7"/>
  <c r="Z165" i="7"/>
  <c r="Y165" i="7"/>
  <c r="X165" i="7"/>
  <c r="W165" i="7"/>
  <c r="V165" i="7"/>
  <c r="U165" i="7"/>
  <c r="T165" i="7"/>
  <c r="S165" i="7"/>
  <c r="R165" i="7"/>
  <c r="Q165" i="7"/>
  <c r="P165" i="7"/>
  <c r="O165" i="7"/>
  <c r="N165" i="7"/>
  <c r="M165" i="7"/>
  <c r="L165" i="7"/>
  <c r="K165" i="7"/>
  <c r="J165" i="7"/>
  <c r="I165" i="7"/>
  <c r="H165" i="7"/>
  <c r="G165" i="7"/>
  <c r="F165" i="7"/>
  <c r="E165" i="7"/>
  <c r="D165" i="7"/>
  <c r="C165" i="7"/>
  <c r="A165" i="7"/>
  <c r="BG164" i="7"/>
  <c r="BF164" i="7"/>
  <c r="BE164" i="7"/>
  <c r="BD164" i="7"/>
  <c r="BC164" i="7"/>
  <c r="BB164" i="7"/>
  <c r="BA164" i="7"/>
  <c r="AZ164" i="7"/>
  <c r="AY164" i="7"/>
  <c r="AX164" i="7"/>
  <c r="AW164" i="7"/>
  <c r="AV164" i="7"/>
  <c r="AU164" i="7"/>
  <c r="AT164" i="7"/>
  <c r="AS164" i="7"/>
  <c r="AR164" i="7"/>
  <c r="AQ164" i="7"/>
  <c r="AP164" i="7"/>
  <c r="AO164" i="7"/>
  <c r="AN164" i="7"/>
  <c r="AM164" i="7"/>
  <c r="AL164" i="7"/>
  <c r="AK164" i="7"/>
  <c r="AJ164" i="7"/>
  <c r="AI164" i="7"/>
  <c r="AH164" i="7"/>
  <c r="AG164" i="7"/>
  <c r="AF164" i="7"/>
  <c r="AE164" i="7"/>
  <c r="AD164" i="7"/>
  <c r="AC164" i="7"/>
  <c r="AB164" i="7"/>
  <c r="AA164" i="7"/>
  <c r="Z164" i="7"/>
  <c r="Y164" i="7"/>
  <c r="X164" i="7"/>
  <c r="W164" i="7"/>
  <c r="V164" i="7"/>
  <c r="U164" i="7"/>
  <c r="T164" i="7"/>
  <c r="S164" i="7"/>
  <c r="R164" i="7"/>
  <c r="Q164" i="7"/>
  <c r="P164" i="7"/>
  <c r="O164" i="7"/>
  <c r="N164" i="7"/>
  <c r="M164" i="7"/>
  <c r="L164" i="7"/>
  <c r="K164" i="7"/>
  <c r="J164" i="7"/>
  <c r="I164" i="7"/>
  <c r="H164" i="7"/>
  <c r="G164" i="7"/>
  <c r="F164" i="7"/>
  <c r="E164" i="7"/>
  <c r="D164" i="7"/>
  <c r="C164" i="7"/>
  <c r="A164" i="7"/>
  <c r="BG163" i="7"/>
  <c r="BF163" i="7"/>
  <c r="BE163" i="7"/>
  <c r="BD163" i="7"/>
  <c r="BC163" i="7"/>
  <c r="BB163" i="7"/>
  <c r="BA163" i="7"/>
  <c r="AZ163" i="7"/>
  <c r="AY163" i="7"/>
  <c r="AX163" i="7"/>
  <c r="AW163" i="7"/>
  <c r="AV163" i="7"/>
  <c r="AU163" i="7"/>
  <c r="AT163" i="7"/>
  <c r="AS163" i="7"/>
  <c r="AR163" i="7"/>
  <c r="AQ163" i="7"/>
  <c r="AP163" i="7"/>
  <c r="AO163" i="7"/>
  <c r="AN163" i="7"/>
  <c r="AM163" i="7"/>
  <c r="AL163" i="7"/>
  <c r="AK163" i="7"/>
  <c r="AJ163" i="7"/>
  <c r="AI163" i="7"/>
  <c r="AH163" i="7"/>
  <c r="AG163" i="7"/>
  <c r="AF163" i="7"/>
  <c r="AE163" i="7"/>
  <c r="AD163" i="7"/>
  <c r="AC163" i="7"/>
  <c r="AB163" i="7"/>
  <c r="AA163" i="7"/>
  <c r="Z163" i="7"/>
  <c r="Y163" i="7"/>
  <c r="X163" i="7"/>
  <c r="W163" i="7"/>
  <c r="V163" i="7"/>
  <c r="U163" i="7"/>
  <c r="T163" i="7"/>
  <c r="S163" i="7"/>
  <c r="R163" i="7"/>
  <c r="Q163" i="7"/>
  <c r="P163" i="7"/>
  <c r="O163" i="7"/>
  <c r="N163" i="7"/>
  <c r="M163" i="7"/>
  <c r="L163" i="7"/>
  <c r="K163" i="7"/>
  <c r="J163" i="7"/>
  <c r="I163" i="7"/>
  <c r="H163" i="7"/>
  <c r="G163" i="7"/>
  <c r="F163" i="7"/>
  <c r="E163" i="7"/>
  <c r="D163" i="7"/>
  <c r="C163" i="7"/>
  <c r="A163" i="7"/>
  <c r="BG162" i="7"/>
  <c r="BF162" i="7"/>
  <c r="BE162" i="7"/>
  <c r="BD162" i="7"/>
  <c r="BC162" i="7"/>
  <c r="BB162" i="7"/>
  <c r="BA162" i="7"/>
  <c r="AZ162" i="7"/>
  <c r="AY162" i="7"/>
  <c r="AX162" i="7"/>
  <c r="AW162" i="7"/>
  <c r="AV162" i="7"/>
  <c r="AU162" i="7"/>
  <c r="AT162" i="7"/>
  <c r="AS162" i="7"/>
  <c r="AR162" i="7"/>
  <c r="AQ162" i="7"/>
  <c r="AP162" i="7"/>
  <c r="AO162" i="7"/>
  <c r="AN162" i="7"/>
  <c r="AM162" i="7"/>
  <c r="AL162" i="7"/>
  <c r="AK162" i="7"/>
  <c r="AJ162" i="7"/>
  <c r="AI162" i="7"/>
  <c r="AH162" i="7"/>
  <c r="AG162" i="7"/>
  <c r="AF162" i="7"/>
  <c r="AE162" i="7"/>
  <c r="AD162" i="7"/>
  <c r="AC162" i="7"/>
  <c r="AB162" i="7"/>
  <c r="AA162" i="7"/>
  <c r="Z162" i="7"/>
  <c r="Y162" i="7"/>
  <c r="X162" i="7"/>
  <c r="W162" i="7"/>
  <c r="V162" i="7"/>
  <c r="U162" i="7"/>
  <c r="T162" i="7"/>
  <c r="S162" i="7"/>
  <c r="R162" i="7"/>
  <c r="Q162" i="7"/>
  <c r="P162" i="7"/>
  <c r="O162" i="7"/>
  <c r="N162" i="7"/>
  <c r="M162" i="7"/>
  <c r="L162" i="7"/>
  <c r="K162" i="7"/>
  <c r="J162" i="7"/>
  <c r="I162" i="7"/>
  <c r="H162" i="7"/>
  <c r="G162" i="7"/>
  <c r="F162" i="7"/>
  <c r="E162" i="7"/>
  <c r="D162" i="7"/>
  <c r="C162" i="7"/>
  <c r="A162" i="7"/>
  <c r="BG161" i="7"/>
  <c r="BF161" i="7"/>
  <c r="BE161" i="7"/>
  <c r="BD161" i="7"/>
  <c r="BC161" i="7"/>
  <c r="BB161" i="7"/>
  <c r="BA161" i="7"/>
  <c r="AZ161" i="7"/>
  <c r="AY161" i="7"/>
  <c r="AX161" i="7"/>
  <c r="AW161" i="7"/>
  <c r="AV161" i="7"/>
  <c r="AU161" i="7"/>
  <c r="AT161" i="7"/>
  <c r="AS161" i="7"/>
  <c r="AR161" i="7"/>
  <c r="AQ161" i="7"/>
  <c r="AP161" i="7"/>
  <c r="AO161" i="7"/>
  <c r="AN161" i="7"/>
  <c r="AM161" i="7"/>
  <c r="AL161" i="7"/>
  <c r="AK161" i="7"/>
  <c r="AJ161" i="7"/>
  <c r="AI161" i="7"/>
  <c r="AH161" i="7"/>
  <c r="AG161" i="7"/>
  <c r="AF161" i="7"/>
  <c r="AE161" i="7"/>
  <c r="AD161" i="7"/>
  <c r="AC161" i="7"/>
  <c r="AB161" i="7"/>
  <c r="AA161" i="7"/>
  <c r="Z161" i="7"/>
  <c r="Y161" i="7"/>
  <c r="X161" i="7"/>
  <c r="W161" i="7"/>
  <c r="V161" i="7"/>
  <c r="U161" i="7"/>
  <c r="T161" i="7"/>
  <c r="S161" i="7"/>
  <c r="R161" i="7"/>
  <c r="Q161" i="7"/>
  <c r="P161" i="7"/>
  <c r="O161" i="7"/>
  <c r="N161" i="7"/>
  <c r="M161" i="7"/>
  <c r="L161" i="7"/>
  <c r="K161" i="7"/>
  <c r="J161" i="7"/>
  <c r="I161" i="7"/>
  <c r="H161" i="7"/>
  <c r="G161" i="7"/>
  <c r="F161" i="7"/>
  <c r="E161" i="7"/>
  <c r="D161" i="7"/>
  <c r="C161" i="7"/>
  <c r="A161" i="7"/>
  <c r="BG160" i="7"/>
  <c r="BF160" i="7"/>
  <c r="BE160" i="7"/>
  <c r="BD160" i="7"/>
  <c r="BC160" i="7"/>
  <c r="BB160" i="7"/>
  <c r="BA160" i="7"/>
  <c r="AZ160" i="7"/>
  <c r="AY160" i="7"/>
  <c r="AX160" i="7"/>
  <c r="AW160" i="7"/>
  <c r="AV160" i="7"/>
  <c r="AU160" i="7"/>
  <c r="AT160" i="7"/>
  <c r="AS160" i="7"/>
  <c r="AR160" i="7"/>
  <c r="AQ160" i="7"/>
  <c r="AP160" i="7"/>
  <c r="AO160" i="7"/>
  <c r="AN160" i="7"/>
  <c r="AM160" i="7"/>
  <c r="AL160" i="7"/>
  <c r="AK160" i="7"/>
  <c r="AJ160" i="7"/>
  <c r="AI160" i="7"/>
  <c r="AH160" i="7"/>
  <c r="AG160" i="7"/>
  <c r="AF160" i="7"/>
  <c r="AE160" i="7"/>
  <c r="AD160" i="7"/>
  <c r="AC160" i="7"/>
  <c r="AB160" i="7"/>
  <c r="AA160" i="7"/>
  <c r="Z160" i="7"/>
  <c r="Y160" i="7"/>
  <c r="X160" i="7"/>
  <c r="W160" i="7"/>
  <c r="V160" i="7"/>
  <c r="U160" i="7"/>
  <c r="T160" i="7"/>
  <c r="S160" i="7"/>
  <c r="R160" i="7"/>
  <c r="Q160" i="7"/>
  <c r="P160" i="7"/>
  <c r="O160" i="7"/>
  <c r="N160" i="7"/>
  <c r="M160" i="7"/>
  <c r="L160" i="7"/>
  <c r="K160" i="7"/>
  <c r="J160" i="7"/>
  <c r="I160" i="7"/>
  <c r="H160" i="7"/>
  <c r="G160" i="7"/>
  <c r="F160" i="7"/>
  <c r="E160" i="7"/>
  <c r="D160" i="7"/>
  <c r="C160" i="7"/>
  <c r="A160" i="7"/>
  <c r="BG159" i="7"/>
  <c r="BF159" i="7"/>
  <c r="BE159" i="7"/>
  <c r="BD159" i="7"/>
  <c r="BC159" i="7"/>
  <c r="BB159" i="7"/>
  <c r="BA159" i="7"/>
  <c r="AZ159" i="7"/>
  <c r="AY159" i="7"/>
  <c r="AX159" i="7"/>
  <c r="AW159" i="7"/>
  <c r="AV159" i="7"/>
  <c r="AU159" i="7"/>
  <c r="AT159" i="7"/>
  <c r="AS159" i="7"/>
  <c r="AR159" i="7"/>
  <c r="AQ159" i="7"/>
  <c r="AP159" i="7"/>
  <c r="AO159" i="7"/>
  <c r="AN159" i="7"/>
  <c r="AM159" i="7"/>
  <c r="AL159" i="7"/>
  <c r="AK159" i="7"/>
  <c r="AJ159" i="7"/>
  <c r="AI159" i="7"/>
  <c r="AH159" i="7"/>
  <c r="AG159" i="7"/>
  <c r="AF159" i="7"/>
  <c r="AE159" i="7"/>
  <c r="AD159" i="7"/>
  <c r="AC159" i="7"/>
  <c r="AB159" i="7"/>
  <c r="AA159" i="7"/>
  <c r="Z159" i="7"/>
  <c r="Y159" i="7"/>
  <c r="X159" i="7"/>
  <c r="W159" i="7"/>
  <c r="V159" i="7"/>
  <c r="U159" i="7"/>
  <c r="T159" i="7"/>
  <c r="S159" i="7"/>
  <c r="R159" i="7"/>
  <c r="Q159" i="7"/>
  <c r="P159" i="7"/>
  <c r="O159" i="7"/>
  <c r="N159" i="7"/>
  <c r="M159" i="7"/>
  <c r="L159" i="7"/>
  <c r="K159" i="7"/>
  <c r="J159" i="7"/>
  <c r="I159" i="7"/>
  <c r="H159" i="7"/>
  <c r="G159" i="7"/>
  <c r="F159" i="7"/>
  <c r="E159" i="7"/>
  <c r="D159" i="7"/>
  <c r="C159" i="7"/>
  <c r="A159" i="7"/>
  <c r="BG158" i="7"/>
  <c r="BF158" i="7"/>
  <c r="BE158" i="7"/>
  <c r="BD158" i="7"/>
  <c r="BC158" i="7"/>
  <c r="BB158" i="7"/>
  <c r="BA158" i="7"/>
  <c r="AZ158" i="7"/>
  <c r="AY158" i="7"/>
  <c r="AX158" i="7"/>
  <c r="AW158" i="7"/>
  <c r="AV158" i="7"/>
  <c r="AU158" i="7"/>
  <c r="AT158" i="7"/>
  <c r="AS158" i="7"/>
  <c r="AR158" i="7"/>
  <c r="AQ158" i="7"/>
  <c r="AP158" i="7"/>
  <c r="AO158" i="7"/>
  <c r="AN158" i="7"/>
  <c r="AM158" i="7"/>
  <c r="AL158" i="7"/>
  <c r="AK158" i="7"/>
  <c r="AJ158" i="7"/>
  <c r="AI158" i="7"/>
  <c r="AH158" i="7"/>
  <c r="AG158" i="7"/>
  <c r="AF158" i="7"/>
  <c r="AE158" i="7"/>
  <c r="AD158" i="7"/>
  <c r="AC158" i="7"/>
  <c r="AB158" i="7"/>
  <c r="AA158" i="7"/>
  <c r="Z158" i="7"/>
  <c r="Y158" i="7"/>
  <c r="X158" i="7"/>
  <c r="W158" i="7"/>
  <c r="V158" i="7"/>
  <c r="U158" i="7"/>
  <c r="T158" i="7"/>
  <c r="S158" i="7"/>
  <c r="R158" i="7"/>
  <c r="Q158" i="7"/>
  <c r="P158" i="7"/>
  <c r="O158" i="7"/>
  <c r="N158" i="7"/>
  <c r="M158" i="7"/>
  <c r="L158" i="7"/>
  <c r="K158" i="7"/>
  <c r="J158" i="7"/>
  <c r="I158" i="7"/>
  <c r="H158" i="7"/>
  <c r="G158" i="7"/>
  <c r="F158" i="7"/>
  <c r="E158" i="7"/>
  <c r="D158" i="7"/>
  <c r="C158" i="7"/>
  <c r="A158" i="7"/>
  <c r="BG157" i="7"/>
  <c r="BF157" i="7"/>
  <c r="BE157" i="7"/>
  <c r="BD157" i="7"/>
  <c r="BC157" i="7"/>
  <c r="BB157" i="7"/>
  <c r="BA157" i="7"/>
  <c r="AZ157" i="7"/>
  <c r="AY157" i="7"/>
  <c r="AX157" i="7"/>
  <c r="AW157" i="7"/>
  <c r="AV157" i="7"/>
  <c r="AU157" i="7"/>
  <c r="AT157" i="7"/>
  <c r="AS157" i="7"/>
  <c r="AR157" i="7"/>
  <c r="AQ157" i="7"/>
  <c r="AP157" i="7"/>
  <c r="AO157" i="7"/>
  <c r="AN157" i="7"/>
  <c r="AM157" i="7"/>
  <c r="AL157" i="7"/>
  <c r="AK157" i="7"/>
  <c r="AJ157" i="7"/>
  <c r="AI157" i="7"/>
  <c r="AH157" i="7"/>
  <c r="AG157" i="7"/>
  <c r="AF157" i="7"/>
  <c r="AE157" i="7"/>
  <c r="AD157" i="7"/>
  <c r="AC157" i="7"/>
  <c r="AB157" i="7"/>
  <c r="AA157" i="7"/>
  <c r="Z157" i="7"/>
  <c r="Y157" i="7"/>
  <c r="X157" i="7"/>
  <c r="W157" i="7"/>
  <c r="V157" i="7"/>
  <c r="U157" i="7"/>
  <c r="T157" i="7"/>
  <c r="S157" i="7"/>
  <c r="R157" i="7"/>
  <c r="Q157" i="7"/>
  <c r="P157" i="7"/>
  <c r="O157" i="7"/>
  <c r="N157" i="7"/>
  <c r="M157" i="7"/>
  <c r="L157" i="7"/>
  <c r="K157" i="7"/>
  <c r="J157" i="7"/>
  <c r="I157" i="7"/>
  <c r="H157" i="7"/>
  <c r="G157" i="7"/>
  <c r="F157" i="7"/>
  <c r="E157" i="7"/>
  <c r="D157" i="7"/>
  <c r="C157" i="7"/>
  <c r="A157" i="7"/>
  <c r="BG156" i="7"/>
  <c r="BF156" i="7"/>
  <c r="BE156" i="7"/>
  <c r="BD156" i="7"/>
  <c r="BC156" i="7"/>
  <c r="BB156" i="7"/>
  <c r="BA156" i="7"/>
  <c r="AZ156" i="7"/>
  <c r="AY156" i="7"/>
  <c r="AX156" i="7"/>
  <c r="AW156" i="7"/>
  <c r="AV156" i="7"/>
  <c r="AU156" i="7"/>
  <c r="AT156" i="7"/>
  <c r="AS156" i="7"/>
  <c r="AR156" i="7"/>
  <c r="AQ156" i="7"/>
  <c r="AP156" i="7"/>
  <c r="AO156" i="7"/>
  <c r="AN156" i="7"/>
  <c r="AM156" i="7"/>
  <c r="AL156" i="7"/>
  <c r="AK156" i="7"/>
  <c r="AJ156" i="7"/>
  <c r="AI156" i="7"/>
  <c r="AH156" i="7"/>
  <c r="AG156" i="7"/>
  <c r="AF156" i="7"/>
  <c r="AE156" i="7"/>
  <c r="AD156" i="7"/>
  <c r="AC156" i="7"/>
  <c r="AB156" i="7"/>
  <c r="AA156" i="7"/>
  <c r="Z156" i="7"/>
  <c r="Y156" i="7"/>
  <c r="X156" i="7"/>
  <c r="W156" i="7"/>
  <c r="V156" i="7"/>
  <c r="U156" i="7"/>
  <c r="T156" i="7"/>
  <c r="S156" i="7"/>
  <c r="R156" i="7"/>
  <c r="Q156" i="7"/>
  <c r="P156" i="7"/>
  <c r="O156" i="7"/>
  <c r="N156" i="7"/>
  <c r="M156" i="7"/>
  <c r="L156" i="7"/>
  <c r="K156" i="7"/>
  <c r="J156" i="7"/>
  <c r="I156" i="7"/>
  <c r="H156" i="7"/>
  <c r="G156" i="7"/>
  <c r="F156" i="7"/>
  <c r="E156" i="7"/>
  <c r="D156" i="7"/>
  <c r="C156" i="7"/>
  <c r="A156" i="7"/>
  <c r="BG155" i="7"/>
  <c r="BF155" i="7"/>
  <c r="BE155" i="7"/>
  <c r="BD155" i="7"/>
  <c r="BC155" i="7"/>
  <c r="BB155" i="7"/>
  <c r="BA155" i="7"/>
  <c r="AZ155" i="7"/>
  <c r="AY155" i="7"/>
  <c r="AX155" i="7"/>
  <c r="AW155" i="7"/>
  <c r="AV155" i="7"/>
  <c r="AU155" i="7"/>
  <c r="AT155" i="7"/>
  <c r="AS155" i="7"/>
  <c r="AR155" i="7"/>
  <c r="AQ155" i="7"/>
  <c r="AP155" i="7"/>
  <c r="AO155" i="7"/>
  <c r="AN155" i="7"/>
  <c r="AM155" i="7"/>
  <c r="AL155" i="7"/>
  <c r="AK155" i="7"/>
  <c r="AJ155" i="7"/>
  <c r="AI155" i="7"/>
  <c r="AH155" i="7"/>
  <c r="AG155" i="7"/>
  <c r="AF155" i="7"/>
  <c r="AE155" i="7"/>
  <c r="AD155" i="7"/>
  <c r="AC155" i="7"/>
  <c r="AB155" i="7"/>
  <c r="AA155" i="7"/>
  <c r="Z155" i="7"/>
  <c r="Y155" i="7"/>
  <c r="X155" i="7"/>
  <c r="W155" i="7"/>
  <c r="V155" i="7"/>
  <c r="U155" i="7"/>
  <c r="T155" i="7"/>
  <c r="S155" i="7"/>
  <c r="R155" i="7"/>
  <c r="Q155" i="7"/>
  <c r="P155" i="7"/>
  <c r="O155" i="7"/>
  <c r="N155" i="7"/>
  <c r="M155" i="7"/>
  <c r="L155" i="7"/>
  <c r="K155" i="7"/>
  <c r="J155" i="7"/>
  <c r="I155" i="7"/>
  <c r="H155" i="7"/>
  <c r="G155" i="7"/>
  <c r="F155" i="7"/>
  <c r="E155" i="7"/>
  <c r="D155" i="7"/>
  <c r="C155" i="7"/>
  <c r="A155" i="7"/>
  <c r="BG154" i="7"/>
  <c r="BF154" i="7"/>
  <c r="BE154" i="7"/>
  <c r="BD154" i="7"/>
  <c r="BC154" i="7"/>
  <c r="BB154" i="7"/>
  <c r="BA154" i="7"/>
  <c r="AZ154" i="7"/>
  <c r="AY154" i="7"/>
  <c r="AX154" i="7"/>
  <c r="AW154" i="7"/>
  <c r="AV154" i="7"/>
  <c r="AU154" i="7"/>
  <c r="AT154" i="7"/>
  <c r="AS154" i="7"/>
  <c r="AR154" i="7"/>
  <c r="AQ154" i="7"/>
  <c r="AP154" i="7"/>
  <c r="AO154" i="7"/>
  <c r="AN154" i="7"/>
  <c r="AM154" i="7"/>
  <c r="AL154" i="7"/>
  <c r="AK154" i="7"/>
  <c r="AJ154" i="7"/>
  <c r="AI154" i="7"/>
  <c r="AH154" i="7"/>
  <c r="AG154" i="7"/>
  <c r="AF154" i="7"/>
  <c r="AE154" i="7"/>
  <c r="AD154" i="7"/>
  <c r="AC154" i="7"/>
  <c r="AB154" i="7"/>
  <c r="AA154" i="7"/>
  <c r="Z154" i="7"/>
  <c r="Y154" i="7"/>
  <c r="X154" i="7"/>
  <c r="W154" i="7"/>
  <c r="V154" i="7"/>
  <c r="U154" i="7"/>
  <c r="T154" i="7"/>
  <c r="S154" i="7"/>
  <c r="R154" i="7"/>
  <c r="Q154" i="7"/>
  <c r="P154" i="7"/>
  <c r="O154" i="7"/>
  <c r="N154" i="7"/>
  <c r="M154" i="7"/>
  <c r="L154" i="7"/>
  <c r="K154" i="7"/>
  <c r="J154" i="7"/>
  <c r="I154" i="7"/>
  <c r="H154" i="7"/>
  <c r="G154" i="7"/>
  <c r="F154" i="7"/>
  <c r="E154" i="7"/>
  <c r="D154" i="7"/>
  <c r="C154" i="7"/>
  <c r="A154" i="7"/>
  <c r="BG153" i="7"/>
  <c r="BF153" i="7"/>
  <c r="BE153" i="7"/>
  <c r="BD153" i="7"/>
  <c r="BC153" i="7"/>
  <c r="BB153" i="7"/>
  <c r="BA153" i="7"/>
  <c r="AZ153" i="7"/>
  <c r="AY153" i="7"/>
  <c r="AX153" i="7"/>
  <c r="AW153" i="7"/>
  <c r="AV153" i="7"/>
  <c r="AU153" i="7"/>
  <c r="AT153" i="7"/>
  <c r="AS153" i="7"/>
  <c r="AR153" i="7"/>
  <c r="AQ153" i="7"/>
  <c r="AP153" i="7"/>
  <c r="AO153" i="7"/>
  <c r="AN153" i="7"/>
  <c r="AM153" i="7"/>
  <c r="AL153" i="7"/>
  <c r="AK153" i="7"/>
  <c r="AJ153" i="7"/>
  <c r="AI153" i="7"/>
  <c r="AH153" i="7"/>
  <c r="AG153" i="7"/>
  <c r="AF153" i="7"/>
  <c r="AE153" i="7"/>
  <c r="AD153" i="7"/>
  <c r="AC153" i="7"/>
  <c r="AB153" i="7"/>
  <c r="AA153" i="7"/>
  <c r="Z153" i="7"/>
  <c r="Y153" i="7"/>
  <c r="X153" i="7"/>
  <c r="W153" i="7"/>
  <c r="V153" i="7"/>
  <c r="U153" i="7"/>
  <c r="T153" i="7"/>
  <c r="S153" i="7"/>
  <c r="R153" i="7"/>
  <c r="Q153" i="7"/>
  <c r="P153" i="7"/>
  <c r="O153" i="7"/>
  <c r="N153" i="7"/>
  <c r="M153" i="7"/>
  <c r="L153" i="7"/>
  <c r="K153" i="7"/>
  <c r="J153" i="7"/>
  <c r="I153" i="7"/>
  <c r="H153" i="7"/>
  <c r="G153" i="7"/>
  <c r="F153" i="7"/>
  <c r="E153" i="7"/>
  <c r="D153" i="7"/>
  <c r="C153" i="7"/>
  <c r="A153" i="7"/>
  <c r="BG152" i="7"/>
  <c r="BF152" i="7"/>
  <c r="BE152" i="7"/>
  <c r="BD152" i="7"/>
  <c r="BC152" i="7"/>
  <c r="BB152" i="7"/>
  <c r="BA152" i="7"/>
  <c r="AZ152" i="7"/>
  <c r="AY152" i="7"/>
  <c r="AX152" i="7"/>
  <c r="AW152" i="7"/>
  <c r="AV152" i="7"/>
  <c r="AU152" i="7"/>
  <c r="AT152" i="7"/>
  <c r="AS152" i="7"/>
  <c r="AR152" i="7"/>
  <c r="AQ152" i="7"/>
  <c r="AP152" i="7"/>
  <c r="AO152" i="7"/>
  <c r="AN152" i="7"/>
  <c r="AM152" i="7"/>
  <c r="AL152" i="7"/>
  <c r="AK152" i="7"/>
  <c r="AJ152" i="7"/>
  <c r="AI152" i="7"/>
  <c r="AH152" i="7"/>
  <c r="AG152" i="7"/>
  <c r="AF152" i="7"/>
  <c r="AE152" i="7"/>
  <c r="AD152" i="7"/>
  <c r="AC152" i="7"/>
  <c r="AB152" i="7"/>
  <c r="AA152" i="7"/>
  <c r="Z152" i="7"/>
  <c r="Y152" i="7"/>
  <c r="X152" i="7"/>
  <c r="W152" i="7"/>
  <c r="V152" i="7"/>
  <c r="U152" i="7"/>
  <c r="T152" i="7"/>
  <c r="S152" i="7"/>
  <c r="R152" i="7"/>
  <c r="Q152" i="7"/>
  <c r="P152" i="7"/>
  <c r="O152" i="7"/>
  <c r="N152" i="7"/>
  <c r="M152" i="7"/>
  <c r="L152" i="7"/>
  <c r="K152" i="7"/>
  <c r="J152" i="7"/>
  <c r="I152" i="7"/>
  <c r="H152" i="7"/>
  <c r="G152" i="7"/>
  <c r="F152" i="7"/>
  <c r="E152" i="7"/>
  <c r="D152" i="7"/>
  <c r="C152" i="7"/>
  <c r="A152" i="7"/>
  <c r="BG151" i="7"/>
  <c r="BF151" i="7"/>
  <c r="BE151" i="7"/>
  <c r="BD151" i="7"/>
  <c r="BC151" i="7"/>
  <c r="BB151" i="7"/>
  <c r="BA151" i="7"/>
  <c r="AZ151" i="7"/>
  <c r="AY151" i="7"/>
  <c r="AX151" i="7"/>
  <c r="AW151" i="7"/>
  <c r="AV151" i="7"/>
  <c r="AU151" i="7"/>
  <c r="AT151" i="7"/>
  <c r="AS151" i="7"/>
  <c r="AR151" i="7"/>
  <c r="AQ151" i="7"/>
  <c r="AP151" i="7"/>
  <c r="AO151" i="7"/>
  <c r="AN151" i="7"/>
  <c r="AM151" i="7"/>
  <c r="AL151" i="7"/>
  <c r="AK151" i="7"/>
  <c r="AJ151" i="7"/>
  <c r="AI151" i="7"/>
  <c r="AH151" i="7"/>
  <c r="AG151" i="7"/>
  <c r="AF151" i="7"/>
  <c r="AE151" i="7"/>
  <c r="AD151" i="7"/>
  <c r="AC151" i="7"/>
  <c r="AB151" i="7"/>
  <c r="AA151" i="7"/>
  <c r="Z151" i="7"/>
  <c r="Y151" i="7"/>
  <c r="X151" i="7"/>
  <c r="W151" i="7"/>
  <c r="V151" i="7"/>
  <c r="U151" i="7"/>
  <c r="T151" i="7"/>
  <c r="S151" i="7"/>
  <c r="R151" i="7"/>
  <c r="Q151" i="7"/>
  <c r="P151" i="7"/>
  <c r="O151" i="7"/>
  <c r="N151" i="7"/>
  <c r="M151" i="7"/>
  <c r="L151" i="7"/>
  <c r="K151" i="7"/>
  <c r="J151" i="7"/>
  <c r="I151" i="7"/>
  <c r="H151" i="7"/>
  <c r="G151" i="7"/>
  <c r="F151" i="7"/>
  <c r="E151" i="7"/>
  <c r="D151" i="7"/>
  <c r="C151" i="7"/>
  <c r="A151" i="7"/>
  <c r="BG150" i="7"/>
  <c r="BF150" i="7"/>
  <c r="BE150" i="7"/>
  <c r="BD150" i="7"/>
  <c r="BC150" i="7"/>
  <c r="BB150" i="7"/>
  <c r="BA150" i="7"/>
  <c r="AZ150" i="7"/>
  <c r="AY150" i="7"/>
  <c r="AX150" i="7"/>
  <c r="AW150" i="7"/>
  <c r="AV150" i="7"/>
  <c r="AU150" i="7"/>
  <c r="AT150" i="7"/>
  <c r="AS150" i="7"/>
  <c r="AR150" i="7"/>
  <c r="AQ150" i="7"/>
  <c r="AP150" i="7"/>
  <c r="AO150" i="7"/>
  <c r="AN150" i="7"/>
  <c r="AM150" i="7"/>
  <c r="AL150" i="7"/>
  <c r="AK150" i="7"/>
  <c r="AJ150" i="7"/>
  <c r="AI150" i="7"/>
  <c r="AH150" i="7"/>
  <c r="AG150" i="7"/>
  <c r="AF150" i="7"/>
  <c r="AE150" i="7"/>
  <c r="AD150" i="7"/>
  <c r="AC150" i="7"/>
  <c r="AB150" i="7"/>
  <c r="AA150" i="7"/>
  <c r="Z150" i="7"/>
  <c r="Y150" i="7"/>
  <c r="X150" i="7"/>
  <c r="W150" i="7"/>
  <c r="V150" i="7"/>
  <c r="U150" i="7"/>
  <c r="T150" i="7"/>
  <c r="S150" i="7"/>
  <c r="R150" i="7"/>
  <c r="Q150" i="7"/>
  <c r="P150" i="7"/>
  <c r="O150" i="7"/>
  <c r="N150" i="7"/>
  <c r="M150" i="7"/>
  <c r="L150" i="7"/>
  <c r="K150" i="7"/>
  <c r="J150" i="7"/>
  <c r="I150" i="7"/>
  <c r="H150" i="7"/>
  <c r="G150" i="7"/>
  <c r="F150" i="7"/>
  <c r="E150" i="7"/>
  <c r="D150" i="7"/>
  <c r="C150" i="7"/>
  <c r="A150" i="7"/>
  <c r="BG149" i="7"/>
  <c r="BF149" i="7"/>
  <c r="BE149" i="7"/>
  <c r="BD149" i="7"/>
  <c r="BC149" i="7"/>
  <c r="BB149" i="7"/>
  <c r="BA149" i="7"/>
  <c r="AZ149" i="7"/>
  <c r="AY149" i="7"/>
  <c r="AX149" i="7"/>
  <c r="AW149" i="7"/>
  <c r="AV149" i="7"/>
  <c r="AU149" i="7"/>
  <c r="AT149" i="7"/>
  <c r="AS149" i="7"/>
  <c r="AR149" i="7"/>
  <c r="AQ149" i="7"/>
  <c r="AP149" i="7"/>
  <c r="AO149" i="7"/>
  <c r="AN149" i="7"/>
  <c r="AM149" i="7"/>
  <c r="AL149" i="7"/>
  <c r="AK149" i="7"/>
  <c r="AJ149" i="7"/>
  <c r="AI149" i="7"/>
  <c r="AH149" i="7"/>
  <c r="AG149" i="7"/>
  <c r="AF149" i="7"/>
  <c r="AE149" i="7"/>
  <c r="AD149" i="7"/>
  <c r="AC149" i="7"/>
  <c r="AB149" i="7"/>
  <c r="AA149" i="7"/>
  <c r="Z149" i="7"/>
  <c r="Y149" i="7"/>
  <c r="X149" i="7"/>
  <c r="W149" i="7"/>
  <c r="V149" i="7"/>
  <c r="U149" i="7"/>
  <c r="T149" i="7"/>
  <c r="S149" i="7"/>
  <c r="R149" i="7"/>
  <c r="Q149" i="7"/>
  <c r="P149" i="7"/>
  <c r="O149" i="7"/>
  <c r="N149" i="7"/>
  <c r="M149" i="7"/>
  <c r="L149" i="7"/>
  <c r="K149" i="7"/>
  <c r="J149" i="7"/>
  <c r="I149" i="7"/>
  <c r="H149" i="7"/>
  <c r="G149" i="7"/>
  <c r="F149" i="7"/>
  <c r="E149" i="7"/>
  <c r="D149" i="7"/>
  <c r="C149" i="7"/>
  <c r="A149" i="7"/>
  <c r="BG148" i="7"/>
  <c r="BF148" i="7"/>
  <c r="BE148" i="7"/>
  <c r="BD148" i="7"/>
  <c r="BC148" i="7"/>
  <c r="BB148" i="7"/>
  <c r="BA148" i="7"/>
  <c r="AZ148" i="7"/>
  <c r="AY148" i="7"/>
  <c r="AX148" i="7"/>
  <c r="AW148" i="7"/>
  <c r="AV148" i="7"/>
  <c r="AU148" i="7"/>
  <c r="AT148" i="7"/>
  <c r="AS148" i="7"/>
  <c r="AR148" i="7"/>
  <c r="AQ148" i="7"/>
  <c r="AP148" i="7"/>
  <c r="AO148" i="7"/>
  <c r="AN148" i="7"/>
  <c r="AM148" i="7"/>
  <c r="AL148" i="7"/>
  <c r="AK148" i="7"/>
  <c r="AJ148" i="7"/>
  <c r="AI148" i="7"/>
  <c r="AH148" i="7"/>
  <c r="AG148" i="7"/>
  <c r="AF148" i="7"/>
  <c r="AE148" i="7"/>
  <c r="AD148" i="7"/>
  <c r="AC148" i="7"/>
  <c r="AB148" i="7"/>
  <c r="AA148" i="7"/>
  <c r="Z148" i="7"/>
  <c r="Y148" i="7"/>
  <c r="X148" i="7"/>
  <c r="W148" i="7"/>
  <c r="V148" i="7"/>
  <c r="U148" i="7"/>
  <c r="T148" i="7"/>
  <c r="S148" i="7"/>
  <c r="R148" i="7"/>
  <c r="Q148" i="7"/>
  <c r="P148" i="7"/>
  <c r="O148" i="7"/>
  <c r="N148" i="7"/>
  <c r="M148" i="7"/>
  <c r="L148" i="7"/>
  <c r="K148" i="7"/>
  <c r="J148" i="7"/>
  <c r="I148" i="7"/>
  <c r="H148" i="7"/>
  <c r="G148" i="7"/>
  <c r="F148" i="7"/>
  <c r="E148" i="7"/>
  <c r="D148" i="7"/>
  <c r="C148" i="7"/>
  <c r="A148" i="7"/>
  <c r="BG147" i="7"/>
  <c r="BF147" i="7"/>
  <c r="BE147" i="7"/>
  <c r="BD147" i="7"/>
  <c r="BC147" i="7"/>
  <c r="BB147" i="7"/>
  <c r="BA147" i="7"/>
  <c r="AZ147" i="7"/>
  <c r="AY147" i="7"/>
  <c r="AX147" i="7"/>
  <c r="AW147" i="7"/>
  <c r="AV147" i="7"/>
  <c r="AU147" i="7"/>
  <c r="AT147" i="7"/>
  <c r="AS147" i="7"/>
  <c r="AR147" i="7"/>
  <c r="AQ147" i="7"/>
  <c r="AP147" i="7"/>
  <c r="AO147" i="7"/>
  <c r="AN147" i="7"/>
  <c r="AM147" i="7"/>
  <c r="AL147" i="7"/>
  <c r="AK147" i="7"/>
  <c r="AJ147" i="7"/>
  <c r="AI147" i="7"/>
  <c r="AH147" i="7"/>
  <c r="AG147" i="7"/>
  <c r="AF147" i="7"/>
  <c r="AE147" i="7"/>
  <c r="AD147" i="7"/>
  <c r="AC147" i="7"/>
  <c r="AB147" i="7"/>
  <c r="AA147" i="7"/>
  <c r="Z147" i="7"/>
  <c r="Y147" i="7"/>
  <c r="X147" i="7"/>
  <c r="W147" i="7"/>
  <c r="V147" i="7"/>
  <c r="U147" i="7"/>
  <c r="T147" i="7"/>
  <c r="S147" i="7"/>
  <c r="R147" i="7"/>
  <c r="Q147" i="7"/>
  <c r="P147" i="7"/>
  <c r="O147" i="7"/>
  <c r="N147" i="7"/>
  <c r="M147" i="7"/>
  <c r="L147" i="7"/>
  <c r="K147" i="7"/>
  <c r="J147" i="7"/>
  <c r="I147" i="7"/>
  <c r="H147" i="7"/>
  <c r="G147" i="7"/>
  <c r="F147" i="7"/>
  <c r="E147" i="7"/>
  <c r="D147" i="7"/>
  <c r="C147" i="7"/>
  <c r="A147" i="7"/>
  <c r="BG146" i="7"/>
  <c r="BF146" i="7"/>
  <c r="BE146" i="7"/>
  <c r="BD146" i="7"/>
  <c r="BC146" i="7"/>
  <c r="BB146" i="7"/>
  <c r="BA146" i="7"/>
  <c r="AZ146" i="7"/>
  <c r="AY146" i="7"/>
  <c r="AX146" i="7"/>
  <c r="AW146" i="7"/>
  <c r="AV146" i="7"/>
  <c r="AU146" i="7"/>
  <c r="AT146" i="7"/>
  <c r="AS146" i="7"/>
  <c r="AR146" i="7"/>
  <c r="AQ146" i="7"/>
  <c r="AP146" i="7"/>
  <c r="AO146" i="7"/>
  <c r="AN146" i="7"/>
  <c r="AM146" i="7"/>
  <c r="AL146" i="7"/>
  <c r="AK146" i="7"/>
  <c r="AJ146" i="7"/>
  <c r="AI146" i="7"/>
  <c r="AH146" i="7"/>
  <c r="AG146" i="7"/>
  <c r="AF146" i="7"/>
  <c r="AE146" i="7"/>
  <c r="AD146" i="7"/>
  <c r="AC146" i="7"/>
  <c r="AB146" i="7"/>
  <c r="AA146" i="7"/>
  <c r="Z146" i="7"/>
  <c r="Y146" i="7"/>
  <c r="X146" i="7"/>
  <c r="W146" i="7"/>
  <c r="V146" i="7"/>
  <c r="U146" i="7"/>
  <c r="T146" i="7"/>
  <c r="S146" i="7"/>
  <c r="R146" i="7"/>
  <c r="Q146" i="7"/>
  <c r="P146" i="7"/>
  <c r="O146" i="7"/>
  <c r="N146" i="7"/>
  <c r="M146" i="7"/>
  <c r="L146" i="7"/>
  <c r="K146" i="7"/>
  <c r="J146" i="7"/>
  <c r="I146" i="7"/>
  <c r="H146" i="7"/>
  <c r="G146" i="7"/>
  <c r="F146" i="7"/>
  <c r="E146" i="7"/>
  <c r="D146" i="7"/>
  <c r="C146" i="7"/>
  <c r="A146" i="7"/>
  <c r="BG145" i="7"/>
  <c r="BF145" i="7"/>
  <c r="BE145" i="7"/>
  <c r="BD145" i="7"/>
  <c r="BC145" i="7"/>
  <c r="BB145" i="7"/>
  <c r="BA145" i="7"/>
  <c r="AZ145" i="7"/>
  <c r="AY145" i="7"/>
  <c r="AX145" i="7"/>
  <c r="AW145" i="7"/>
  <c r="AV145" i="7"/>
  <c r="AU145" i="7"/>
  <c r="AT145" i="7"/>
  <c r="AS145" i="7"/>
  <c r="AR145" i="7"/>
  <c r="AQ145" i="7"/>
  <c r="AP145" i="7"/>
  <c r="AO145" i="7"/>
  <c r="AN145" i="7"/>
  <c r="AM145" i="7"/>
  <c r="AL145" i="7"/>
  <c r="AK145" i="7"/>
  <c r="AJ145" i="7"/>
  <c r="AI145" i="7"/>
  <c r="AH145" i="7"/>
  <c r="AG145" i="7"/>
  <c r="AF145" i="7"/>
  <c r="AE145" i="7"/>
  <c r="AD145" i="7"/>
  <c r="AC145" i="7"/>
  <c r="AB145" i="7"/>
  <c r="AA145" i="7"/>
  <c r="Z145" i="7"/>
  <c r="Y145" i="7"/>
  <c r="X145" i="7"/>
  <c r="W145" i="7"/>
  <c r="V145" i="7"/>
  <c r="U145" i="7"/>
  <c r="T145" i="7"/>
  <c r="S145" i="7"/>
  <c r="R145" i="7"/>
  <c r="Q145" i="7"/>
  <c r="P145" i="7"/>
  <c r="O145" i="7"/>
  <c r="N145" i="7"/>
  <c r="M145" i="7"/>
  <c r="L145" i="7"/>
  <c r="K145" i="7"/>
  <c r="J145" i="7"/>
  <c r="I145" i="7"/>
  <c r="H145" i="7"/>
  <c r="G145" i="7"/>
  <c r="F145" i="7"/>
  <c r="E145" i="7"/>
  <c r="D145" i="7"/>
  <c r="C145" i="7"/>
  <c r="A145" i="7"/>
  <c r="BG144" i="7"/>
  <c r="BF144" i="7"/>
  <c r="BE144" i="7"/>
  <c r="BD144" i="7"/>
  <c r="BC144" i="7"/>
  <c r="BB144" i="7"/>
  <c r="BA144" i="7"/>
  <c r="AZ144" i="7"/>
  <c r="AY144" i="7"/>
  <c r="AX144" i="7"/>
  <c r="AW144" i="7"/>
  <c r="AV144" i="7"/>
  <c r="AU144" i="7"/>
  <c r="AT144" i="7"/>
  <c r="AS144" i="7"/>
  <c r="AR144" i="7"/>
  <c r="AQ144" i="7"/>
  <c r="AP144" i="7"/>
  <c r="AO144" i="7"/>
  <c r="AN144" i="7"/>
  <c r="AM144" i="7"/>
  <c r="AL144" i="7"/>
  <c r="AK144" i="7"/>
  <c r="AJ144" i="7"/>
  <c r="AI144" i="7"/>
  <c r="AH144" i="7"/>
  <c r="AG144" i="7"/>
  <c r="AF144" i="7"/>
  <c r="AE144" i="7"/>
  <c r="AD144" i="7"/>
  <c r="AC144" i="7"/>
  <c r="AB144" i="7"/>
  <c r="AA144" i="7"/>
  <c r="Z144" i="7"/>
  <c r="Y144" i="7"/>
  <c r="X144" i="7"/>
  <c r="W144" i="7"/>
  <c r="V144" i="7"/>
  <c r="U144" i="7"/>
  <c r="T144" i="7"/>
  <c r="S144" i="7"/>
  <c r="R144" i="7"/>
  <c r="Q144" i="7"/>
  <c r="P144" i="7"/>
  <c r="O144" i="7"/>
  <c r="N144" i="7"/>
  <c r="M144" i="7"/>
  <c r="L144" i="7"/>
  <c r="K144" i="7"/>
  <c r="J144" i="7"/>
  <c r="I144" i="7"/>
  <c r="H144" i="7"/>
  <c r="G144" i="7"/>
  <c r="F144" i="7"/>
  <c r="E144" i="7"/>
  <c r="D144" i="7"/>
  <c r="C144" i="7"/>
  <c r="A144" i="7"/>
  <c r="BG143" i="7"/>
  <c r="BF143" i="7"/>
  <c r="BE143" i="7"/>
  <c r="BD143" i="7"/>
  <c r="BC143" i="7"/>
  <c r="BB143" i="7"/>
  <c r="BA143" i="7"/>
  <c r="AZ143" i="7"/>
  <c r="AY143" i="7"/>
  <c r="AX143" i="7"/>
  <c r="AW143" i="7"/>
  <c r="AV143" i="7"/>
  <c r="AU143" i="7"/>
  <c r="AT143" i="7"/>
  <c r="AS143" i="7"/>
  <c r="AR143" i="7"/>
  <c r="AQ143" i="7"/>
  <c r="AP143" i="7"/>
  <c r="AO143" i="7"/>
  <c r="AN143" i="7"/>
  <c r="AM143" i="7"/>
  <c r="AL143" i="7"/>
  <c r="AK143" i="7"/>
  <c r="AJ143" i="7"/>
  <c r="AI143" i="7"/>
  <c r="AH143" i="7"/>
  <c r="AG143" i="7"/>
  <c r="AF143" i="7"/>
  <c r="AE143" i="7"/>
  <c r="AD143" i="7"/>
  <c r="AC143" i="7"/>
  <c r="AB143" i="7"/>
  <c r="AA143" i="7"/>
  <c r="Z143" i="7"/>
  <c r="Y143" i="7"/>
  <c r="X143" i="7"/>
  <c r="W143" i="7"/>
  <c r="V143" i="7"/>
  <c r="U143" i="7"/>
  <c r="T143" i="7"/>
  <c r="S143" i="7"/>
  <c r="R143" i="7"/>
  <c r="Q143" i="7"/>
  <c r="P143" i="7"/>
  <c r="O143" i="7"/>
  <c r="N143" i="7"/>
  <c r="M143" i="7"/>
  <c r="L143" i="7"/>
  <c r="K143" i="7"/>
  <c r="J143" i="7"/>
  <c r="I143" i="7"/>
  <c r="H143" i="7"/>
  <c r="G143" i="7"/>
  <c r="F143" i="7"/>
  <c r="E143" i="7"/>
  <c r="D143" i="7"/>
  <c r="C143" i="7"/>
  <c r="A143" i="7"/>
  <c r="BG142" i="7"/>
  <c r="BF142" i="7"/>
  <c r="BE142" i="7"/>
  <c r="BD142" i="7"/>
  <c r="BC142" i="7"/>
  <c r="BB142" i="7"/>
  <c r="BA142" i="7"/>
  <c r="AZ142" i="7"/>
  <c r="AY142" i="7"/>
  <c r="AX142" i="7"/>
  <c r="AW142" i="7"/>
  <c r="AV142" i="7"/>
  <c r="AU142" i="7"/>
  <c r="AT142" i="7"/>
  <c r="AS142" i="7"/>
  <c r="AR142" i="7"/>
  <c r="AQ142" i="7"/>
  <c r="AP142" i="7"/>
  <c r="AO142" i="7"/>
  <c r="AN142" i="7"/>
  <c r="AM142" i="7"/>
  <c r="AL142" i="7"/>
  <c r="AK142" i="7"/>
  <c r="AJ142" i="7"/>
  <c r="AI142" i="7"/>
  <c r="AH142" i="7"/>
  <c r="AG142" i="7"/>
  <c r="AF142" i="7"/>
  <c r="AE142" i="7"/>
  <c r="AD142" i="7"/>
  <c r="AC142" i="7"/>
  <c r="AB142" i="7"/>
  <c r="AA142" i="7"/>
  <c r="Z142" i="7"/>
  <c r="Y142" i="7"/>
  <c r="X142" i="7"/>
  <c r="W142" i="7"/>
  <c r="V142" i="7"/>
  <c r="U142" i="7"/>
  <c r="T142" i="7"/>
  <c r="S142" i="7"/>
  <c r="R142" i="7"/>
  <c r="Q142" i="7"/>
  <c r="P142" i="7"/>
  <c r="O142" i="7"/>
  <c r="N142" i="7"/>
  <c r="M142" i="7"/>
  <c r="L142" i="7"/>
  <c r="K142" i="7"/>
  <c r="J142" i="7"/>
  <c r="I142" i="7"/>
  <c r="H142" i="7"/>
  <c r="G142" i="7"/>
  <c r="F142" i="7"/>
  <c r="E142" i="7"/>
  <c r="D142" i="7"/>
  <c r="C142" i="7"/>
  <c r="A142" i="7"/>
  <c r="BG141" i="7"/>
  <c r="BF141" i="7"/>
  <c r="BE141" i="7"/>
  <c r="BD141" i="7"/>
  <c r="BC141" i="7"/>
  <c r="BB141" i="7"/>
  <c r="BA141" i="7"/>
  <c r="AZ141" i="7"/>
  <c r="AY141" i="7"/>
  <c r="AX141" i="7"/>
  <c r="AW141" i="7"/>
  <c r="AV141" i="7"/>
  <c r="AU141" i="7"/>
  <c r="AT141" i="7"/>
  <c r="AS141" i="7"/>
  <c r="AR141" i="7"/>
  <c r="AQ141" i="7"/>
  <c r="AP141" i="7"/>
  <c r="AO141" i="7"/>
  <c r="AN141" i="7"/>
  <c r="AM141" i="7"/>
  <c r="AL141" i="7"/>
  <c r="AK141" i="7"/>
  <c r="AJ141" i="7"/>
  <c r="AI141" i="7"/>
  <c r="AH141" i="7"/>
  <c r="AG141" i="7"/>
  <c r="AF141" i="7"/>
  <c r="AE141" i="7"/>
  <c r="AD141" i="7"/>
  <c r="AC141" i="7"/>
  <c r="AB141" i="7"/>
  <c r="AA141" i="7"/>
  <c r="Z141" i="7"/>
  <c r="Y141" i="7"/>
  <c r="X141" i="7"/>
  <c r="W141" i="7"/>
  <c r="V141" i="7"/>
  <c r="U141" i="7"/>
  <c r="T141" i="7"/>
  <c r="S141" i="7"/>
  <c r="R141" i="7"/>
  <c r="Q141" i="7"/>
  <c r="P141" i="7"/>
  <c r="O141" i="7"/>
  <c r="N141" i="7"/>
  <c r="M141" i="7"/>
  <c r="L141" i="7"/>
  <c r="K141" i="7"/>
  <c r="J141" i="7"/>
  <c r="I141" i="7"/>
  <c r="H141" i="7"/>
  <c r="G141" i="7"/>
  <c r="F141" i="7"/>
  <c r="E141" i="7"/>
  <c r="D141" i="7"/>
  <c r="C141" i="7"/>
  <c r="A141" i="7"/>
  <c r="BG140" i="7"/>
  <c r="BF140" i="7"/>
  <c r="BE140" i="7"/>
  <c r="BD140" i="7"/>
  <c r="BC140" i="7"/>
  <c r="BB140" i="7"/>
  <c r="BA140" i="7"/>
  <c r="AZ140" i="7"/>
  <c r="AY140" i="7"/>
  <c r="AX140" i="7"/>
  <c r="AW140" i="7"/>
  <c r="AV140" i="7"/>
  <c r="AU140" i="7"/>
  <c r="AT140" i="7"/>
  <c r="AS140" i="7"/>
  <c r="AR140" i="7"/>
  <c r="AQ140" i="7"/>
  <c r="AP140" i="7"/>
  <c r="AO140" i="7"/>
  <c r="AN140" i="7"/>
  <c r="AM140" i="7"/>
  <c r="AL140" i="7"/>
  <c r="AK140" i="7"/>
  <c r="AJ140" i="7"/>
  <c r="AI140" i="7"/>
  <c r="AH140" i="7"/>
  <c r="AG140" i="7"/>
  <c r="AF140" i="7"/>
  <c r="AE140" i="7"/>
  <c r="AD140" i="7"/>
  <c r="AC140" i="7"/>
  <c r="AB140" i="7"/>
  <c r="AA140" i="7"/>
  <c r="Z140" i="7"/>
  <c r="Y140" i="7"/>
  <c r="X140" i="7"/>
  <c r="W140" i="7"/>
  <c r="V140" i="7"/>
  <c r="U140" i="7"/>
  <c r="T140" i="7"/>
  <c r="S140" i="7"/>
  <c r="R140" i="7"/>
  <c r="Q140" i="7"/>
  <c r="P140" i="7"/>
  <c r="O140" i="7"/>
  <c r="N140" i="7"/>
  <c r="M140" i="7"/>
  <c r="L140" i="7"/>
  <c r="K140" i="7"/>
  <c r="J140" i="7"/>
  <c r="I140" i="7"/>
  <c r="H140" i="7"/>
  <c r="G140" i="7"/>
  <c r="F140" i="7"/>
  <c r="E140" i="7"/>
  <c r="D140" i="7"/>
  <c r="C140" i="7"/>
  <c r="A140" i="7"/>
  <c r="BG139" i="7"/>
  <c r="BF139" i="7"/>
  <c r="BE139" i="7"/>
  <c r="BD139" i="7"/>
  <c r="BC139" i="7"/>
  <c r="BB139" i="7"/>
  <c r="BA139" i="7"/>
  <c r="AZ139" i="7"/>
  <c r="AY139" i="7"/>
  <c r="AX139" i="7"/>
  <c r="AW139" i="7"/>
  <c r="AV139" i="7"/>
  <c r="AU139" i="7"/>
  <c r="AT139" i="7"/>
  <c r="AS139" i="7"/>
  <c r="AR139" i="7"/>
  <c r="AQ139" i="7"/>
  <c r="AP139" i="7"/>
  <c r="AO139" i="7"/>
  <c r="AN139" i="7"/>
  <c r="AM139" i="7"/>
  <c r="AL139" i="7"/>
  <c r="AK139" i="7"/>
  <c r="AJ139" i="7"/>
  <c r="AI139" i="7"/>
  <c r="AH139" i="7"/>
  <c r="AG139" i="7"/>
  <c r="AF139" i="7"/>
  <c r="AE139" i="7"/>
  <c r="AD139" i="7"/>
  <c r="AC139" i="7"/>
  <c r="AB139" i="7"/>
  <c r="AA139" i="7"/>
  <c r="Z139" i="7"/>
  <c r="Y139" i="7"/>
  <c r="X139" i="7"/>
  <c r="W139" i="7"/>
  <c r="V139" i="7"/>
  <c r="U139" i="7"/>
  <c r="T139" i="7"/>
  <c r="S139" i="7"/>
  <c r="R139" i="7"/>
  <c r="Q139" i="7"/>
  <c r="P139" i="7"/>
  <c r="O139" i="7"/>
  <c r="N139" i="7"/>
  <c r="M139" i="7"/>
  <c r="L139" i="7"/>
  <c r="K139" i="7"/>
  <c r="J139" i="7"/>
  <c r="I139" i="7"/>
  <c r="H139" i="7"/>
  <c r="G139" i="7"/>
  <c r="F139" i="7"/>
  <c r="E139" i="7"/>
  <c r="D139" i="7"/>
  <c r="C139" i="7"/>
  <c r="A139" i="7"/>
  <c r="BG138" i="7"/>
  <c r="BF138" i="7"/>
  <c r="BE138" i="7"/>
  <c r="BD138" i="7"/>
  <c r="BC138" i="7"/>
  <c r="BB138" i="7"/>
  <c r="BA138" i="7"/>
  <c r="AZ138" i="7"/>
  <c r="AY138" i="7"/>
  <c r="AX138" i="7"/>
  <c r="AW138" i="7"/>
  <c r="AV138" i="7"/>
  <c r="AU138" i="7"/>
  <c r="AT138" i="7"/>
  <c r="AS138" i="7"/>
  <c r="AR138" i="7"/>
  <c r="AQ138" i="7"/>
  <c r="AP138" i="7"/>
  <c r="AO138" i="7"/>
  <c r="AN138" i="7"/>
  <c r="AM138" i="7"/>
  <c r="AL138" i="7"/>
  <c r="AK138" i="7"/>
  <c r="AJ138" i="7"/>
  <c r="AI138" i="7"/>
  <c r="AH138" i="7"/>
  <c r="AG138" i="7"/>
  <c r="AF138" i="7"/>
  <c r="AE138" i="7"/>
  <c r="AD138" i="7"/>
  <c r="AC138" i="7"/>
  <c r="AB138" i="7"/>
  <c r="AA138" i="7"/>
  <c r="Z138" i="7"/>
  <c r="Y138" i="7"/>
  <c r="X138" i="7"/>
  <c r="W138" i="7"/>
  <c r="V138" i="7"/>
  <c r="U138" i="7"/>
  <c r="T138" i="7"/>
  <c r="S138" i="7"/>
  <c r="R138" i="7"/>
  <c r="Q138" i="7"/>
  <c r="P138" i="7"/>
  <c r="O138" i="7"/>
  <c r="N138" i="7"/>
  <c r="M138" i="7"/>
  <c r="L138" i="7"/>
  <c r="K138" i="7"/>
  <c r="J138" i="7"/>
  <c r="I138" i="7"/>
  <c r="H138" i="7"/>
  <c r="G138" i="7"/>
  <c r="F138" i="7"/>
  <c r="E138" i="7"/>
  <c r="D138" i="7"/>
  <c r="C138" i="7"/>
  <c r="A138" i="7"/>
  <c r="BG137" i="7"/>
  <c r="BF137" i="7"/>
  <c r="BE137" i="7"/>
  <c r="BD137" i="7"/>
  <c r="BC137" i="7"/>
  <c r="BB137" i="7"/>
  <c r="BA137" i="7"/>
  <c r="AZ137" i="7"/>
  <c r="AY137" i="7"/>
  <c r="AX137" i="7"/>
  <c r="AW137" i="7"/>
  <c r="AV137" i="7"/>
  <c r="AU137" i="7"/>
  <c r="AT137" i="7"/>
  <c r="AS137" i="7"/>
  <c r="AR137" i="7"/>
  <c r="AQ137" i="7"/>
  <c r="AP137" i="7"/>
  <c r="AO137" i="7"/>
  <c r="AN137" i="7"/>
  <c r="AM137" i="7"/>
  <c r="AL137" i="7"/>
  <c r="AK137" i="7"/>
  <c r="AJ137" i="7"/>
  <c r="AI137" i="7"/>
  <c r="AH137" i="7"/>
  <c r="AG137" i="7"/>
  <c r="AF137" i="7"/>
  <c r="AE137" i="7"/>
  <c r="AD137" i="7"/>
  <c r="AC137" i="7"/>
  <c r="AB137" i="7"/>
  <c r="AA137" i="7"/>
  <c r="Z137" i="7"/>
  <c r="Y137" i="7"/>
  <c r="X137" i="7"/>
  <c r="W137" i="7"/>
  <c r="V137" i="7"/>
  <c r="U137" i="7"/>
  <c r="T137" i="7"/>
  <c r="S137" i="7"/>
  <c r="R137" i="7"/>
  <c r="Q137" i="7"/>
  <c r="P137" i="7"/>
  <c r="O137" i="7"/>
  <c r="N137" i="7"/>
  <c r="M137" i="7"/>
  <c r="L137" i="7"/>
  <c r="K137" i="7"/>
  <c r="J137" i="7"/>
  <c r="I137" i="7"/>
  <c r="H137" i="7"/>
  <c r="G137" i="7"/>
  <c r="F137" i="7"/>
  <c r="E137" i="7"/>
  <c r="D137" i="7"/>
  <c r="C137" i="7"/>
  <c r="A137" i="7"/>
  <c r="BG136" i="7"/>
  <c r="BF136" i="7"/>
  <c r="BE136" i="7"/>
  <c r="BD136" i="7"/>
  <c r="BC136" i="7"/>
  <c r="BB136" i="7"/>
  <c r="BA136" i="7"/>
  <c r="AZ136" i="7"/>
  <c r="AY136" i="7"/>
  <c r="AX136" i="7"/>
  <c r="AW136" i="7"/>
  <c r="AV136" i="7"/>
  <c r="AU136" i="7"/>
  <c r="AT136" i="7"/>
  <c r="AS136" i="7"/>
  <c r="AR136" i="7"/>
  <c r="AQ136" i="7"/>
  <c r="AP136" i="7"/>
  <c r="AO136" i="7"/>
  <c r="AN136" i="7"/>
  <c r="AM136" i="7"/>
  <c r="AL136" i="7"/>
  <c r="AK136" i="7"/>
  <c r="AJ136" i="7"/>
  <c r="AI136" i="7"/>
  <c r="AH136" i="7"/>
  <c r="AG136" i="7"/>
  <c r="AF136" i="7"/>
  <c r="AE136" i="7"/>
  <c r="AD136" i="7"/>
  <c r="AC136" i="7"/>
  <c r="AB136" i="7"/>
  <c r="AA136" i="7"/>
  <c r="Z136" i="7"/>
  <c r="Y136" i="7"/>
  <c r="X136" i="7"/>
  <c r="W136" i="7"/>
  <c r="V136" i="7"/>
  <c r="U136" i="7"/>
  <c r="T136" i="7"/>
  <c r="S136" i="7"/>
  <c r="R136" i="7"/>
  <c r="Q136" i="7"/>
  <c r="P136" i="7"/>
  <c r="O136" i="7"/>
  <c r="N136" i="7"/>
  <c r="M136" i="7"/>
  <c r="L136" i="7"/>
  <c r="K136" i="7"/>
  <c r="J136" i="7"/>
  <c r="I136" i="7"/>
  <c r="H136" i="7"/>
  <c r="G136" i="7"/>
  <c r="F136" i="7"/>
  <c r="E136" i="7"/>
  <c r="D136" i="7"/>
  <c r="C136" i="7"/>
  <c r="A136" i="7"/>
  <c r="BG135" i="7"/>
  <c r="BF135" i="7"/>
  <c r="BE135" i="7"/>
  <c r="BD135" i="7"/>
  <c r="BC135" i="7"/>
  <c r="BB135" i="7"/>
  <c r="BA135" i="7"/>
  <c r="AZ135" i="7"/>
  <c r="AY135" i="7"/>
  <c r="AX135" i="7"/>
  <c r="AW135" i="7"/>
  <c r="AV135" i="7"/>
  <c r="AU135" i="7"/>
  <c r="AT135" i="7"/>
  <c r="AS135" i="7"/>
  <c r="AR135" i="7"/>
  <c r="AQ135" i="7"/>
  <c r="AP135" i="7"/>
  <c r="AO135" i="7"/>
  <c r="AN135" i="7"/>
  <c r="AM135" i="7"/>
  <c r="AL135" i="7"/>
  <c r="AK135" i="7"/>
  <c r="AJ135" i="7"/>
  <c r="AI135" i="7"/>
  <c r="AH135" i="7"/>
  <c r="AG135" i="7"/>
  <c r="AF135" i="7"/>
  <c r="AE135" i="7"/>
  <c r="AD135" i="7"/>
  <c r="AC135" i="7"/>
  <c r="AB135" i="7"/>
  <c r="AA135" i="7"/>
  <c r="Z135" i="7"/>
  <c r="Y135" i="7"/>
  <c r="X135" i="7"/>
  <c r="W135" i="7"/>
  <c r="V135" i="7"/>
  <c r="U135" i="7"/>
  <c r="T135" i="7"/>
  <c r="S135" i="7"/>
  <c r="R135" i="7"/>
  <c r="Q135" i="7"/>
  <c r="P135" i="7"/>
  <c r="O135" i="7"/>
  <c r="N135" i="7"/>
  <c r="M135" i="7"/>
  <c r="L135" i="7"/>
  <c r="K135" i="7"/>
  <c r="J135" i="7"/>
  <c r="I135" i="7"/>
  <c r="H135" i="7"/>
  <c r="G135" i="7"/>
  <c r="F135" i="7"/>
  <c r="E135" i="7"/>
  <c r="D135" i="7"/>
  <c r="C135" i="7"/>
  <c r="A135" i="7"/>
  <c r="BG134" i="7"/>
  <c r="BF134" i="7"/>
  <c r="BE134" i="7"/>
  <c r="BD134" i="7"/>
  <c r="BC134" i="7"/>
  <c r="BB134" i="7"/>
  <c r="BA134" i="7"/>
  <c r="AZ134" i="7"/>
  <c r="AY134" i="7"/>
  <c r="AX134" i="7"/>
  <c r="AW134" i="7"/>
  <c r="AV134" i="7"/>
  <c r="AU134" i="7"/>
  <c r="AT134" i="7"/>
  <c r="AS134" i="7"/>
  <c r="AR134" i="7"/>
  <c r="AQ134" i="7"/>
  <c r="AP134" i="7"/>
  <c r="AO134" i="7"/>
  <c r="AN134" i="7"/>
  <c r="AM134" i="7"/>
  <c r="AL134" i="7"/>
  <c r="AK134" i="7"/>
  <c r="AJ134" i="7"/>
  <c r="AI134" i="7"/>
  <c r="AH134" i="7"/>
  <c r="AG134" i="7"/>
  <c r="AF134" i="7"/>
  <c r="AE134" i="7"/>
  <c r="AD134" i="7"/>
  <c r="AC134" i="7"/>
  <c r="AB134" i="7"/>
  <c r="AA134" i="7"/>
  <c r="Z134" i="7"/>
  <c r="Y134" i="7"/>
  <c r="X134" i="7"/>
  <c r="W134" i="7"/>
  <c r="V134" i="7"/>
  <c r="U134" i="7"/>
  <c r="T134" i="7"/>
  <c r="S134" i="7"/>
  <c r="R134" i="7"/>
  <c r="Q134" i="7"/>
  <c r="P134" i="7"/>
  <c r="O134" i="7"/>
  <c r="N134" i="7"/>
  <c r="M134" i="7"/>
  <c r="L134" i="7"/>
  <c r="K134" i="7"/>
  <c r="J134" i="7"/>
  <c r="I134" i="7"/>
  <c r="H134" i="7"/>
  <c r="G134" i="7"/>
  <c r="F134" i="7"/>
  <c r="E134" i="7"/>
  <c r="D134" i="7"/>
  <c r="C134" i="7"/>
  <c r="A134" i="7"/>
  <c r="BG133" i="7"/>
  <c r="BF133" i="7"/>
  <c r="BE133" i="7"/>
  <c r="BD133" i="7"/>
  <c r="BC133" i="7"/>
  <c r="BB133" i="7"/>
  <c r="BA133" i="7"/>
  <c r="AZ133" i="7"/>
  <c r="AY133" i="7"/>
  <c r="AX133" i="7"/>
  <c r="AW133" i="7"/>
  <c r="AV133" i="7"/>
  <c r="AU133" i="7"/>
  <c r="AT133" i="7"/>
  <c r="AS133" i="7"/>
  <c r="AR133" i="7"/>
  <c r="AQ133" i="7"/>
  <c r="AP133" i="7"/>
  <c r="AO133" i="7"/>
  <c r="AN133" i="7"/>
  <c r="AM133" i="7"/>
  <c r="AL133" i="7"/>
  <c r="AK133" i="7"/>
  <c r="AJ133" i="7"/>
  <c r="AI133" i="7"/>
  <c r="AH133" i="7"/>
  <c r="AG133" i="7"/>
  <c r="AF133" i="7"/>
  <c r="AE133" i="7"/>
  <c r="AD133" i="7"/>
  <c r="AC133" i="7"/>
  <c r="AB133" i="7"/>
  <c r="AA133" i="7"/>
  <c r="Z133" i="7"/>
  <c r="Y133" i="7"/>
  <c r="X133" i="7"/>
  <c r="W133" i="7"/>
  <c r="V133" i="7"/>
  <c r="U133" i="7"/>
  <c r="T133" i="7"/>
  <c r="S133" i="7"/>
  <c r="R133" i="7"/>
  <c r="Q133" i="7"/>
  <c r="P133" i="7"/>
  <c r="O133" i="7"/>
  <c r="N133" i="7"/>
  <c r="M133" i="7"/>
  <c r="L133" i="7"/>
  <c r="K133" i="7"/>
  <c r="J133" i="7"/>
  <c r="I133" i="7"/>
  <c r="H133" i="7"/>
  <c r="G133" i="7"/>
  <c r="F133" i="7"/>
  <c r="E133" i="7"/>
  <c r="D133" i="7"/>
  <c r="C133" i="7"/>
  <c r="A133" i="7"/>
  <c r="BG132" i="7"/>
  <c r="BF132" i="7"/>
  <c r="BE132" i="7"/>
  <c r="BD132" i="7"/>
  <c r="BC132" i="7"/>
  <c r="BB132" i="7"/>
  <c r="BA132" i="7"/>
  <c r="AZ132" i="7"/>
  <c r="AY132" i="7"/>
  <c r="AX132" i="7"/>
  <c r="AW132" i="7"/>
  <c r="AV132" i="7"/>
  <c r="AU132" i="7"/>
  <c r="AT132" i="7"/>
  <c r="AS132" i="7"/>
  <c r="AR132" i="7"/>
  <c r="AQ132" i="7"/>
  <c r="AP132" i="7"/>
  <c r="AO132" i="7"/>
  <c r="AN132" i="7"/>
  <c r="AM132" i="7"/>
  <c r="AL132" i="7"/>
  <c r="AK132" i="7"/>
  <c r="AJ132" i="7"/>
  <c r="AI132" i="7"/>
  <c r="AH132" i="7"/>
  <c r="AG132" i="7"/>
  <c r="AF132" i="7"/>
  <c r="AE132" i="7"/>
  <c r="AD132" i="7"/>
  <c r="AC132" i="7"/>
  <c r="AB132" i="7"/>
  <c r="AA132" i="7"/>
  <c r="Z132" i="7"/>
  <c r="Y132" i="7"/>
  <c r="X132" i="7"/>
  <c r="W132" i="7"/>
  <c r="V132" i="7"/>
  <c r="U132" i="7"/>
  <c r="T132" i="7"/>
  <c r="S132" i="7"/>
  <c r="R132" i="7"/>
  <c r="Q132" i="7"/>
  <c r="P132" i="7"/>
  <c r="O132" i="7"/>
  <c r="N132" i="7"/>
  <c r="M132" i="7"/>
  <c r="L132" i="7"/>
  <c r="K132" i="7"/>
  <c r="J132" i="7"/>
  <c r="I132" i="7"/>
  <c r="H132" i="7"/>
  <c r="G132" i="7"/>
  <c r="F132" i="7"/>
  <c r="E132" i="7"/>
  <c r="D132" i="7"/>
  <c r="C132" i="7"/>
  <c r="A132" i="7"/>
  <c r="BG131" i="7"/>
  <c r="BF131" i="7"/>
  <c r="BE131" i="7"/>
  <c r="BD131" i="7"/>
  <c r="BC131" i="7"/>
  <c r="BB131" i="7"/>
  <c r="BA131" i="7"/>
  <c r="AZ131" i="7"/>
  <c r="AY131" i="7"/>
  <c r="AX131" i="7"/>
  <c r="AW131" i="7"/>
  <c r="AV131" i="7"/>
  <c r="AU131" i="7"/>
  <c r="AT131" i="7"/>
  <c r="AS131" i="7"/>
  <c r="AR131" i="7"/>
  <c r="AQ131" i="7"/>
  <c r="AP131" i="7"/>
  <c r="AO131" i="7"/>
  <c r="AN131" i="7"/>
  <c r="AM131" i="7"/>
  <c r="AL131" i="7"/>
  <c r="AK131" i="7"/>
  <c r="AJ131" i="7"/>
  <c r="AI131" i="7"/>
  <c r="AH131" i="7"/>
  <c r="AG131" i="7"/>
  <c r="AF131" i="7"/>
  <c r="AE131" i="7"/>
  <c r="AD131" i="7"/>
  <c r="AC131" i="7"/>
  <c r="AB131" i="7"/>
  <c r="AA131" i="7"/>
  <c r="Z131" i="7"/>
  <c r="Y131" i="7"/>
  <c r="X131" i="7"/>
  <c r="W131" i="7"/>
  <c r="V131" i="7"/>
  <c r="U131" i="7"/>
  <c r="T131" i="7"/>
  <c r="S131" i="7"/>
  <c r="R131" i="7"/>
  <c r="Q131" i="7"/>
  <c r="P131" i="7"/>
  <c r="O131" i="7"/>
  <c r="N131" i="7"/>
  <c r="M131" i="7"/>
  <c r="L131" i="7"/>
  <c r="K131" i="7"/>
  <c r="J131" i="7"/>
  <c r="I131" i="7"/>
  <c r="H131" i="7"/>
  <c r="G131" i="7"/>
  <c r="F131" i="7"/>
  <c r="E131" i="7"/>
  <c r="D131" i="7"/>
  <c r="C131" i="7"/>
  <c r="A131" i="7"/>
  <c r="BG130" i="7"/>
  <c r="BF130" i="7"/>
  <c r="BE130" i="7"/>
  <c r="BD130" i="7"/>
  <c r="BC130" i="7"/>
  <c r="BB130" i="7"/>
  <c r="BA130" i="7"/>
  <c r="AZ130" i="7"/>
  <c r="AY130" i="7"/>
  <c r="AX130" i="7"/>
  <c r="AW130" i="7"/>
  <c r="AV130" i="7"/>
  <c r="AU130" i="7"/>
  <c r="AT130" i="7"/>
  <c r="AS130" i="7"/>
  <c r="AR130" i="7"/>
  <c r="AQ130" i="7"/>
  <c r="AP130" i="7"/>
  <c r="AO130" i="7"/>
  <c r="AN130" i="7"/>
  <c r="AM130" i="7"/>
  <c r="AL130" i="7"/>
  <c r="AK130" i="7"/>
  <c r="AJ130" i="7"/>
  <c r="AI130" i="7"/>
  <c r="AH130" i="7"/>
  <c r="AG130" i="7"/>
  <c r="AF130" i="7"/>
  <c r="AE130" i="7"/>
  <c r="AD130" i="7"/>
  <c r="AC130" i="7"/>
  <c r="AB130" i="7"/>
  <c r="AA130" i="7"/>
  <c r="Z130" i="7"/>
  <c r="Y130" i="7"/>
  <c r="X130" i="7"/>
  <c r="W130" i="7"/>
  <c r="V130" i="7"/>
  <c r="U130" i="7"/>
  <c r="T130" i="7"/>
  <c r="S130" i="7"/>
  <c r="R130" i="7"/>
  <c r="Q130" i="7"/>
  <c r="P130" i="7"/>
  <c r="O130" i="7"/>
  <c r="N130" i="7"/>
  <c r="M130" i="7"/>
  <c r="L130" i="7"/>
  <c r="K130" i="7"/>
  <c r="J130" i="7"/>
  <c r="I130" i="7"/>
  <c r="H130" i="7"/>
  <c r="G130" i="7"/>
  <c r="F130" i="7"/>
  <c r="E130" i="7"/>
  <c r="D130" i="7"/>
  <c r="C130" i="7"/>
  <c r="A130" i="7"/>
  <c r="BG129" i="7"/>
  <c r="BF129" i="7"/>
  <c r="BE129" i="7"/>
  <c r="BD129" i="7"/>
  <c r="BC129" i="7"/>
  <c r="BB129" i="7"/>
  <c r="BA129" i="7"/>
  <c r="AZ129" i="7"/>
  <c r="AY129" i="7"/>
  <c r="AX129" i="7"/>
  <c r="AW129" i="7"/>
  <c r="AV129" i="7"/>
  <c r="AU129" i="7"/>
  <c r="AT129" i="7"/>
  <c r="AS129" i="7"/>
  <c r="AR129" i="7"/>
  <c r="AQ129" i="7"/>
  <c r="AP129" i="7"/>
  <c r="AO129" i="7"/>
  <c r="AN129" i="7"/>
  <c r="AM129" i="7"/>
  <c r="AL129" i="7"/>
  <c r="AK129" i="7"/>
  <c r="AJ129" i="7"/>
  <c r="AI129" i="7"/>
  <c r="AH129" i="7"/>
  <c r="AG129" i="7"/>
  <c r="AF129" i="7"/>
  <c r="AE129" i="7"/>
  <c r="AD129" i="7"/>
  <c r="AC129" i="7"/>
  <c r="AB129" i="7"/>
  <c r="AA129" i="7"/>
  <c r="Z129" i="7"/>
  <c r="Y129" i="7"/>
  <c r="X129" i="7"/>
  <c r="W129" i="7"/>
  <c r="V129" i="7"/>
  <c r="U129" i="7"/>
  <c r="T129" i="7"/>
  <c r="S129" i="7"/>
  <c r="R129" i="7"/>
  <c r="Q129" i="7"/>
  <c r="P129" i="7"/>
  <c r="O129" i="7"/>
  <c r="N129" i="7"/>
  <c r="M129" i="7"/>
  <c r="L129" i="7"/>
  <c r="K129" i="7"/>
  <c r="J129" i="7"/>
  <c r="I129" i="7"/>
  <c r="H129" i="7"/>
  <c r="G129" i="7"/>
  <c r="F129" i="7"/>
  <c r="E129" i="7"/>
  <c r="D129" i="7"/>
  <c r="C129" i="7"/>
  <c r="A129" i="7"/>
  <c r="BG128" i="7"/>
  <c r="BF128" i="7"/>
  <c r="BE128" i="7"/>
  <c r="BD128" i="7"/>
  <c r="BC128" i="7"/>
  <c r="BB128" i="7"/>
  <c r="BA128" i="7"/>
  <c r="AZ128" i="7"/>
  <c r="AY128" i="7"/>
  <c r="AX128" i="7"/>
  <c r="AW128" i="7"/>
  <c r="AV128" i="7"/>
  <c r="AU128" i="7"/>
  <c r="AT128" i="7"/>
  <c r="AS128" i="7"/>
  <c r="AR128" i="7"/>
  <c r="AQ128" i="7"/>
  <c r="AP128" i="7"/>
  <c r="AO128" i="7"/>
  <c r="AN128" i="7"/>
  <c r="AM128" i="7"/>
  <c r="AL128" i="7"/>
  <c r="AK128" i="7"/>
  <c r="AJ128" i="7"/>
  <c r="AI128" i="7"/>
  <c r="AH128" i="7"/>
  <c r="AG128" i="7"/>
  <c r="AF128" i="7"/>
  <c r="AE128" i="7"/>
  <c r="AD128" i="7"/>
  <c r="AC128" i="7"/>
  <c r="AB128" i="7"/>
  <c r="AA128" i="7"/>
  <c r="Z128" i="7"/>
  <c r="Y128" i="7"/>
  <c r="X128" i="7"/>
  <c r="W128" i="7"/>
  <c r="V128" i="7"/>
  <c r="U128" i="7"/>
  <c r="T128" i="7"/>
  <c r="S128" i="7"/>
  <c r="R128" i="7"/>
  <c r="Q128" i="7"/>
  <c r="P128" i="7"/>
  <c r="O128" i="7"/>
  <c r="N128" i="7"/>
  <c r="M128" i="7"/>
  <c r="L128" i="7"/>
  <c r="K128" i="7"/>
  <c r="J128" i="7"/>
  <c r="I128" i="7"/>
  <c r="H128" i="7"/>
  <c r="G128" i="7"/>
  <c r="F128" i="7"/>
  <c r="E128" i="7"/>
  <c r="D128" i="7"/>
  <c r="C128" i="7"/>
  <c r="A128" i="7"/>
  <c r="BG127" i="7"/>
  <c r="BF127" i="7"/>
  <c r="BE127" i="7"/>
  <c r="BD127" i="7"/>
  <c r="BC127" i="7"/>
  <c r="BB127" i="7"/>
  <c r="BA127" i="7"/>
  <c r="AZ127" i="7"/>
  <c r="AY127" i="7"/>
  <c r="AX127" i="7"/>
  <c r="AW127" i="7"/>
  <c r="AV127" i="7"/>
  <c r="AU127" i="7"/>
  <c r="AT127" i="7"/>
  <c r="AS127" i="7"/>
  <c r="AR127" i="7"/>
  <c r="AQ127" i="7"/>
  <c r="AP127" i="7"/>
  <c r="AO127" i="7"/>
  <c r="AN127" i="7"/>
  <c r="AM127" i="7"/>
  <c r="AL127" i="7"/>
  <c r="AK127" i="7"/>
  <c r="AJ127" i="7"/>
  <c r="AI127" i="7"/>
  <c r="AH127" i="7"/>
  <c r="AG127" i="7"/>
  <c r="AF127" i="7"/>
  <c r="AE127" i="7"/>
  <c r="AD127" i="7"/>
  <c r="AC127" i="7"/>
  <c r="AB127" i="7"/>
  <c r="AA127" i="7"/>
  <c r="Z127" i="7"/>
  <c r="Y127" i="7"/>
  <c r="X127" i="7"/>
  <c r="W127" i="7"/>
  <c r="V127" i="7"/>
  <c r="U127" i="7"/>
  <c r="T127" i="7"/>
  <c r="S127" i="7"/>
  <c r="R127" i="7"/>
  <c r="Q127" i="7"/>
  <c r="P127" i="7"/>
  <c r="O127" i="7"/>
  <c r="N127" i="7"/>
  <c r="M127" i="7"/>
  <c r="L127" i="7"/>
  <c r="K127" i="7"/>
  <c r="J127" i="7"/>
  <c r="I127" i="7"/>
  <c r="H127" i="7"/>
  <c r="G127" i="7"/>
  <c r="F127" i="7"/>
  <c r="E127" i="7"/>
  <c r="D127" i="7"/>
  <c r="C127" i="7"/>
  <c r="A127" i="7"/>
  <c r="BG126" i="7"/>
  <c r="BF126" i="7"/>
  <c r="BE126" i="7"/>
  <c r="BD126" i="7"/>
  <c r="BC126" i="7"/>
  <c r="BB126" i="7"/>
  <c r="BA126" i="7"/>
  <c r="AZ126" i="7"/>
  <c r="AY126" i="7"/>
  <c r="AX126" i="7"/>
  <c r="AW126" i="7"/>
  <c r="AV126" i="7"/>
  <c r="AU126" i="7"/>
  <c r="AT126" i="7"/>
  <c r="AS126" i="7"/>
  <c r="AR126" i="7"/>
  <c r="AQ126" i="7"/>
  <c r="AP126" i="7"/>
  <c r="AO126" i="7"/>
  <c r="AN126" i="7"/>
  <c r="AM126" i="7"/>
  <c r="AL126" i="7"/>
  <c r="AK126" i="7"/>
  <c r="AJ126" i="7"/>
  <c r="AI126" i="7"/>
  <c r="AH126" i="7"/>
  <c r="AG126" i="7"/>
  <c r="AF126" i="7"/>
  <c r="AE126" i="7"/>
  <c r="AD126" i="7"/>
  <c r="AC126" i="7"/>
  <c r="AB126" i="7"/>
  <c r="AA126" i="7"/>
  <c r="Z126" i="7"/>
  <c r="Y126" i="7"/>
  <c r="X126" i="7"/>
  <c r="W126" i="7"/>
  <c r="V126" i="7"/>
  <c r="U126" i="7"/>
  <c r="T126" i="7"/>
  <c r="S126" i="7"/>
  <c r="R126" i="7"/>
  <c r="Q126" i="7"/>
  <c r="P126" i="7"/>
  <c r="O126" i="7"/>
  <c r="N126" i="7"/>
  <c r="M126" i="7"/>
  <c r="L126" i="7"/>
  <c r="K126" i="7"/>
  <c r="J126" i="7"/>
  <c r="I126" i="7"/>
  <c r="H126" i="7"/>
  <c r="G126" i="7"/>
  <c r="F126" i="7"/>
  <c r="E126" i="7"/>
  <c r="D126" i="7"/>
  <c r="C126" i="7"/>
  <c r="A126" i="7"/>
  <c r="BG125" i="7"/>
  <c r="BF125" i="7"/>
  <c r="BE125" i="7"/>
  <c r="BD125" i="7"/>
  <c r="BC125" i="7"/>
  <c r="BB125" i="7"/>
  <c r="BA125" i="7"/>
  <c r="AZ125" i="7"/>
  <c r="AY125" i="7"/>
  <c r="AX125" i="7"/>
  <c r="AW125" i="7"/>
  <c r="AV125" i="7"/>
  <c r="AU125" i="7"/>
  <c r="AT125" i="7"/>
  <c r="AS125" i="7"/>
  <c r="AR125" i="7"/>
  <c r="AQ125" i="7"/>
  <c r="AP125" i="7"/>
  <c r="AO125" i="7"/>
  <c r="AN125" i="7"/>
  <c r="AM125" i="7"/>
  <c r="AL125" i="7"/>
  <c r="AK125" i="7"/>
  <c r="AJ125" i="7"/>
  <c r="AI125" i="7"/>
  <c r="AH125" i="7"/>
  <c r="AG125" i="7"/>
  <c r="AF125" i="7"/>
  <c r="AE125" i="7"/>
  <c r="AD125" i="7"/>
  <c r="AC125" i="7"/>
  <c r="AB125" i="7"/>
  <c r="AA125" i="7"/>
  <c r="Z125" i="7"/>
  <c r="Y125" i="7"/>
  <c r="X125" i="7"/>
  <c r="W125" i="7"/>
  <c r="V125" i="7"/>
  <c r="U125" i="7"/>
  <c r="T125" i="7"/>
  <c r="S125" i="7"/>
  <c r="R125" i="7"/>
  <c r="Q125" i="7"/>
  <c r="P125" i="7"/>
  <c r="O125" i="7"/>
  <c r="N125" i="7"/>
  <c r="M125" i="7"/>
  <c r="L125" i="7"/>
  <c r="K125" i="7"/>
  <c r="J125" i="7"/>
  <c r="I125" i="7"/>
  <c r="H125" i="7"/>
  <c r="G125" i="7"/>
  <c r="F125" i="7"/>
  <c r="E125" i="7"/>
  <c r="D125" i="7"/>
  <c r="C125" i="7"/>
  <c r="A125" i="7"/>
  <c r="BG124" i="7"/>
  <c r="BF124" i="7"/>
  <c r="BE124" i="7"/>
  <c r="BD124" i="7"/>
  <c r="BC124" i="7"/>
  <c r="BB124" i="7"/>
  <c r="BA124" i="7"/>
  <c r="AZ124" i="7"/>
  <c r="AY124" i="7"/>
  <c r="AX124" i="7"/>
  <c r="AW124" i="7"/>
  <c r="AV124" i="7"/>
  <c r="AU124" i="7"/>
  <c r="AT124" i="7"/>
  <c r="AS124" i="7"/>
  <c r="AR124" i="7"/>
  <c r="AQ124" i="7"/>
  <c r="AP124" i="7"/>
  <c r="AO124" i="7"/>
  <c r="AN124" i="7"/>
  <c r="AM124" i="7"/>
  <c r="AL124" i="7"/>
  <c r="AK124" i="7"/>
  <c r="AJ124" i="7"/>
  <c r="AI124" i="7"/>
  <c r="AH124" i="7"/>
  <c r="AG124" i="7"/>
  <c r="AF124" i="7"/>
  <c r="AE124" i="7"/>
  <c r="AD124" i="7"/>
  <c r="AC124" i="7"/>
  <c r="AB124" i="7"/>
  <c r="AA124" i="7"/>
  <c r="Z124" i="7"/>
  <c r="Y124" i="7"/>
  <c r="X124" i="7"/>
  <c r="W124" i="7"/>
  <c r="V124" i="7"/>
  <c r="U124" i="7"/>
  <c r="T124" i="7"/>
  <c r="S124" i="7"/>
  <c r="R124" i="7"/>
  <c r="Q124" i="7"/>
  <c r="P124" i="7"/>
  <c r="O124" i="7"/>
  <c r="N124" i="7"/>
  <c r="M124" i="7"/>
  <c r="L124" i="7"/>
  <c r="K124" i="7"/>
  <c r="J124" i="7"/>
  <c r="I124" i="7"/>
  <c r="H124" i="7"/>
  <c r="G124" i="7"/>
  <c r="F124" i="7"/>
  <c r="E124" i="7"/>
  <c r="D124" i="7"/>
  <c r="C124" i="7"/>
  <c r="A124" i="7"/>
  <c r="BG123" i="7"/>
  <c r="BF123" i="7"/>
  <c r="BE123" i="7"/>
  <c r="BD123" i="7"/>
  <c r="BC123" i="7"/>
  <c r="BB123" i="7"/>
  <c r="BA123" i="7"/>
  <c r="AZ123" i="7"/>
  <c r="AY123" i="7"/>
  <c r="AX123" i="7"/>
  <c r="AW123" i="7"/>
  <c r="AV123" i="7"/>
  <c r="AU123" i="7"/>
  <c r="AT123" i="7"/>
  <c r="AS123" i="7"/>
  <c r="AR123" i="7"/>
  <c r="AQ123" i="7"/>
  <c r="AP123" i="7"/>
  <c r="AO123" i="7"/>
  <c r="AN123" i="7"/>
  <c r="AM123" i="7"/>
  <c r="AL123" i="7"/>
  <c r="AK123" i="7"/>
  <c r="AJ123" i="7"/>
  <c r="AI123" i="7"/>
  <c r="AH123" i="7"/>
  <c r="AG123" i="7"/>
  <c r="AF123" i="7"/>
  <c r="AE123" i="7"/>
  <c r="AD123" i="7"/>
  <c r="AC123" i="7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H123" i="7"/>
  <c r="G123" i="7"/>
  <c r="F123" i="7"/>
  <c r="E123" i="7"/>
  <c r="D123" i="7"/>
  <c r="C123" i="7"/>
  <c r="A123" i="7"/>
  <c r="BG122" i="7"/>
  <c r="BF122" i="7"/>
  <c r="BE122" i="7"/>
  <c r="BD122" i="7"/>
  <c r="BC122" i="7"/>
  <c r="BB122" i="7"/>
  <c r="BA122" i="7"/>
  <c r="AZ122" i="7"/>
  <c r="AY122" i="7"/>
  <c r="AX122" i="7"/>
  <c r="AW122" i="7"/>
  <c r="AV122" i="7"/>
  <c r="AU122" i="7"/>
  <c r="AT122" i="7"/>
  <c r="AS122" i="7"/>
  <c r="AR122" i="7"/>
  <c r="AQ122" i="7"/>
  <c r="AP122" i="7"/>
  <c r="AO122" i="7"/>
  <c r="AN122" i="7"/>
  <c r="AM122" i="7"/>
  <c r="AL122" i="7"/>
  <c r="AK122" i="7"/>
  <c r="AJ122" i="7"/>
  <c r="AI122" i="7"/>
  <c r="AH122" i="7"/>
  <c r="AG122" i="7"/>
  <c r="AF122" i="7"/>
  <c r="AE122" i="7"/>
  <c r="AD122" i="7"/>
  <c r="AC122" i="7"/>
  <c r="AB122" i="7"/>
  <c r="AA122" i="7"/>
  <c r="Z122" i="7"/>
  <c r="Y122" i="7"/>
  <c r="X122" i="7"/>
  <c r="W122" i="7"/>
  <c r="V122" i="7"/>
  <c r="U122" i="7"/>
  <c r="T122" i="7"/>
  <c r="S122" i="7"/>
  <c r="R122" i="7"/>
  <c r="Q122" i="7"/>
  <c r="P122" i="7"/>
  <c r="O122" i="7"/>
  <c r="N122" i="7"/>
  <c r="M122" i="7"/>
  <c r="L122" i="7"/>
  <c r="K122" i="7"/>
  <c r="J122" i="7"/>
  <c r="I122" i="7"/>
  <c r="H122" i="7"/>
  <c r="G122" i="7"/>
  <c r="F122" i="7"/>
  <c r="E122" i="7"/>
  <c r="D122" i="7"/>
  <c r="C122" i="7"/>
  <c r="A122" i="7"/>
  <c r="BG121" i="7"/>
  <c r="BF121" i="7"/>
  <c r="BE121" i="7"/>
  <c r="BD121" i="7"/>
  <c r="BC121" i="7"/>
  <c r="BB121" i="7"/>
  <c r="BA121" i="7"/>
  <c r="AZ121" i="7"/>
  <c r="AY121" i="7"/>
  <c r="AX121" i="7"/>
  <c r="AW121" i="7"/>
  <c r="AV121" i="7"/>
  <c r="AU121" i="7"/>
  <c r="AT121" i="7"/>
  <c r="AS121" i="7"/>
  <c r="AR121" i="7"/>
  <c r="AQ121" i="7"/>
  <c r="AP121" i="7"/>
  <c r="AO121" i="7"/>
  <c r="AN121" i="7"/>
  <c r="AM121" i="7"/>
  <c r="AL121" i="7"/>
  <c r="AK121" i="7"/>
  <c r="AJ121" i="7"/>
  <c r="AI121" i="7"/>
  <c r="AH121" i="7"/>
  <c r="AG121" i="7"/>
  <c r="AF121" i="7"/>
  <c r="AE121" i="7"/>
  <c r="AD121" i="7"/>
  <c r="AC121" i="7"/>
  <c r="AB121" i="7"/>
  <c r="AA121" i="7"/>
  <c r="Z121" i="7"/>
  <c r="Y121" i="7"/>
  <c r="X121" i="7"/>
  <c r="W121" i="7"/>
  <c r="V121" i="7"/>
  <c r="U121" i="7"/>
  <c r="T121" i="7"/>
  <c r="S121" i="7"/>
  <c r="R121" i="7"/>
  <c r="Q121" i="7"/>
  <c r="P121" i="7"/>
  <c r="O121" i="7"/>
  <c r="N121" i="7"/>
  <c r="M121" i="7"/>
  <c r="L121" i="7"/>
  <c r="K121" i="7"/>
  <c r="J121" i="7"/>
  <c r="I121" i="7"/>
  <c r="H121" i="7"/>
  <c r="G121" i="7"/>
  <c r="F121" i="7"/>
  <c r="E121" i="7"/>
  <c r="D121" i="7"/>
  <c r="C121" i="7"/>
  <c r="A121" i="7"/>
  <c r="BG120" i="7"/>
  <c r="BF120" i="7"/>
  <c r="BE120" i="7"/>
  <c r="BD120" i="7"/>
  <c r="BC120" i="7"/>
  <c r="BB120" i="7"/>
  <c r="BA120" i="7"/>
  <c r="AZ120" i="7"/>
  <c r="AY120" i="7"/>
  <c r="AX120" i="7"/>
  <c r="AW120" i="7"/>
  <c r="AV120" i="7"/>
  <c r="AU120" i="7"/>
  <c r="AT120" i="7"/>
  <c r="AS120" i="7"/>
  <c r="AR120" i="7"/>
  <c r="AQ120" i="7"/>
  <c r="AP120" i="7"/>
  <c r="AO120" i="7"/>
  <c r="AN120" i="7"/>
  <c r="AM120" i="7"/>
  <c r="AL120" i="7"/>
  <c r="AK120" i="7"/>
  <c r="AJ120" i="7"/>
  <c r="AI120" i="7"/>
  <c r="AH120" i="7"/>
  <c r="AG120" i="7"/>
  <c r="AF120" i="7"/>
  <c r="AE120" i="7"/>
  <c r="AD120" i="7"/>
  <c r="AC120" i="7"/>
  <c r="AB120" i="7"/>
  <c r="AA120" i="7"/>
  <c r="Z120" i="7"/>
  <c r="Y120" i="7"/>
  <c r="X120" i="7"/>
  <c r="W120" i="7"/>
  <c r="V120" i="7"/>
  <c r="U120" i="7"/>
  <c r="T120" i="7"/>
  <c r="S120" i="7"/>
  <c r="R120" i="7"/>
  <c r="Q120" i="7"/>
  <c r="P120" i="7"/>
  <c r="O120" i="7"/>
  <c r="N120" i="7"/>
  <c r="M120" i="7"/>
  <c r="L120" i="7"/>
  <c r="K120" i="7"/>
  <c r="J120" i="7"/>
  <c r="I120" i="7"/>
  <c r="H120" i="7"/>
  <c r="G120" i="7"/>
  <c r="F120" i="7"/>
  <c r="E120" i="7"/>
  <c r="D120" i="7"/>
  <c r="C120" i="7"/>
  <c r="A120" i="7"/>
  <c r="BG119" i="7"/>
  <c r="BF119" i="7"/>
  <c r="BE119" i="7"/>
  <c r="BD119" i="7"/>
  <c r="BC119" i="7"/>
  <c r="BB119" i="7"/>
  <c r="BA119" i="7"/>
  <c r="AZ119" i="7"/>
  <c r="AY119" i="7"/>
  <c r="AX119" i="7"/>
  <c r="AW119" i="7"/>
  <c r="AV119" i="7"/>
  <c r="AU119" i="7"/>
  <c r="AT119" i="7"/>
  <c r="AS119" i="7"/>
  <c r="AR119" i="7"/>
  <c r="AQ119" i="7"/>
  <c r="AP119" i="7"/>
  <c r="AO119" i="7"/>
  <c r="AN119" i="7"/>
  <c r="AM119" i="7"/>
  <c r="AL119" i="7"/>
  <c r="AK119" i="7"/>
  <c r="AJ119" i="7"/>
  <c r="AI119" i="7"/>
  <c r="AH119" i="7"/>
  <c r="AG119" i="7"/>
  <c r="AF119" i="7"/>
  <c r="AE119" i="7"/>
  <c r="AD119" i="7"/>
  <c r="AC119" i="7"/>
  <c r="AB119" i="7"/>
  <c r="AA119" i="7"/>
  <c r="Z119" i="7"/>
  <c r="Y119" i="7"/>
  <c r="X119" i="7"/>
  <c r="W119" i="7"/>
  <c r="V119" i="7"/>
  <c r="U119" i="7"/>
  <c r="T119" i="7"/>
  <c r="S119" i="7"/>
  <c r="R119" i="7"/>
  <c r="Q119" i="7"/>
  <c r="P119" i="7"/>
  <c r="O119" i="7"/>
  <c r="N119" i="7"/>
  <c r="M119" i="7"/>
  <c r="L119" i="7"/>
  <c r="K119" i="7"/>
  <c r="J119" i="7"/>
  <c r="I119" i="7"/>
  <c r="H119" i="7"/>
  <c r="G119" i="7"/>
  <c r="F119" i="7"/>
  <c r="E119" i="7"/>
  <c r="D119" i="7"/>
  <c r="C119" i="7"/>
  <c r="A119" i="7"/>
  <c r="BG118" i="7"/>
  <c r="BF118" i="7"/>
  <c r="BE118" i="7"/>
  <c r="BD118" i="7"/>
  <c r="BC118" i="7"/>
  <c r="BB118" i="7"/>
  <c r="BA118" i="7"/>
  <c r="AZ118" i="7"/>
  <c r="AY118" i="7"/>
  <c r="AX118" i="7"/>
  <c r="AW118" i="7"/>
  <c r="AV118" i="7"/>
  <c r="AU118" i="7"/>
  <c r="AT118" i="7"/>
  <c r="AS118" i="7"/>
  <c r="AR118" i="7"/>
  <c r="AQ118" i="7"/>
  <c r="AP118" i="7"/>
  <c r="AO118" i="7"/>
  <c r="AN118" i="7"/>
  <c r="AM118" i="7"/>
  <c r="AL118" i="7"/>
  <c r="AK118" i="7"/>
  <c r="AJ118" i="7"/>
  <c r="AI118" i="7"/>
  <c r="AH118" i="7"/>
  <c r="AG118" i="7"/>
  <c r="AF118" i="7"/>
  <c r="AE118" i="7"/>
  <c r="AD118" i="7"/>
  <c r="AC118" i="7"/>
  <c r="AB118" i="7"/>
  <c r="AA118" i="7"/>
  <c r="Z118" i="7"/>
  <c r="Y118" i="7"/>
  <c r="X118" i="7"/>
  <c r="W118" i="7"/>
  <c r="V118" i="7"/>
  <c r="U118" i="7"/>
  <c r="T118" i="7"/>
  <c r="S118" i="7"/>
  <c r="R118" i="7"/>
  <c r="Q118" i="7"/>
  <c r="P118" i="7"/>
  <c r="O118" i="7"/>
  <c r="N118" i="7"/>
  <c r="M118" i="7"/>
  <c r="L118" i="7"/>
  <c r="K118" i="7"/>
  <c r="J118" i="7"/>
  <c r="I118" i="7"/>
  <c r="H118" i="7"/>
  <c r="G118" i="7"/>
  <c r="F118" i="7"/>
  <c r="E118" i="7"/>
  <c r="D118" i="7"/>
  <c r="C118" i="7"/>
  <c r="A118" i="7"/>
  <c r="BG117" i="7"/>
  <c r="BF117" i="7"/>
  <c r="BE117" i="7"/>
  <c r="BD117" i="7"/>
  <c r="BC117" i="7"/>
  <c r="BB117" i="7"/>
  <c r="BA117" i="7"/>
  <c r="AZ117" i="7"/>
  <c r="AY117" i="7"/>
  <c r="AX117" i="7"/>
  <c r="AW117" i="7"/>
  <c r="AV117" i="7"/>
  <c r="AU117" i="7"/>
  <c r="AT117" i="7"/>
  <c r="AS117" i="7"/>
  <c r="AR117" i="7"/>
  <c r="AQ117" i="7"/>
  <c r="AP117" i="7"/>
  <c r="AO117" i="7"/>
  <c r="AN117" i="7"/>
  <c r="AM117" i="7"/>
  <c r="AL117" i="7"/>
  <c r="AK117" i="7"/>
  <c r="AJ117" i="7"/>
  <c r="AI117" i="7"/>
  <c r="AH117" i="7"/>
  <c r="AG117" i="7"/>
  <c r="AF117" i="7"/>
  <c r="AE117" i="7"/>
  <c r="AD117" i="7"/>
  <c r="AC117" i="7"/>
  <c r="AB117" i="7"/>
  <c r="AA117" i="7"/>
  <c r="Z117" i="7"/>
  <c r="Y117" i="7"/>
  <c r="X117" i="7"/>
  <c r="W117" i="7"/>
  <c r="V117" i="7"/>
  <c r="U117" i="7"/>
  <c r="T117" i="7"/>
  <c r="S117" i="7"/>
  <c r="R117" i="7"/>
  <c r="Q117" i="7"/>
  <c r="P117" i="7"/>
  <c r="O117" i="7"/>
  <c r="N117" i="7"/>
  <c r="M117" i="7"/>
  <c r="L117" i="7"/>
  <c r="K117" i="7"/>
  <c r="J117" i="7"/>
  <c r="I117" i="7"/>
  <c r="H117" i="7"/>
  <c r="G117" i="7"/>
  <c r="F117" i="7"/>
  <c r="E117" i="7"/>
  <c r="D117" i="7"/>
  <c r="C117" i="7"/>
  <c r="A117" i="7"/>
  <c r="BG116" i="7"/>
  <c r="BF116" i="7"/>
  <c r="BE116" i="7"/>
  <c r="BD116" i="7"/>
  <c r="BC116" i="7"/>
  <c r="BB116" i="7"/>
  <c r="BA116" i="7"/>
  <c r="AZ116" i="7"/>
  <c r="AY116" i="7"/>
  <c r="AX116" i="7"/>
  <c r="AW116" i="7"/>
  <c r="AV116" i="7"/>
  <c r="AU116" i="7"/>
  <c r="AT116" i="7"/>
  <c r="AS116" i="7"/>
  <c r="AR116" i="7"/>
  <c r="AQ116" i="7"/>
  <c r="AP116" i="7"/>
  <c r="AO116" i="7"/>
  <c r="AN116" i="7"/>
  <c r="AM116" i="7"/>
  <c r="AL116" i="7"/>
  <c r="AK116" i="7"/>
  <c r="AJ116" i="7"/>
  <c r="AI116" i="7"/>
  <c r="AH116" i="7"/>
  <c r="AG116" i="7"/>
  <c r="AF116" i="7"/>
  <c r="AE116" i="7"/>
  <c r="AD116" i="7"/>
  <c r="AC116" i="7"/>
  <c r="AB116" i="7"/>
  <c r="AA116" i="7"/>
  <c r="Z116" i="7"/>
  <c r="Y116" i="7"/>
  <c r="X116" i="7"/>
  <c r="W116" i="7"/>
  <c r="V116" i="7"/>
  <c r="U116" i="7"/>
  <c r="T116" i="7"/>
  <c r="S116" i="7"/>
  <c r="R116" i="7"/>
  <c r="Q116" i="7"/>
  <c r="P116" i="7"/>
  <c r="O116" i="7"/>
  <c r="N116" i="7"/>
  <c r="M116" i="7"/>
  <c r="L116" i="7"/>
  <c r="K116" i="7"/>
  <c r="J116" i="7"/>
  <c r="I116" i="7"/>
  <c r="H116" i="7"/>
  <c r="G116" i="7"/>
  <c r="F116" i="7"/>
  <c r="E116" i="7"/>
  <c r="D116" i="7"/>
  <c r="C116" i="7"/>
  <c r="A116" i="7"/>
  <c r="BG115" i="7"/>
  <c r="BF115" i="7"/>
  <c r="BE115" i="7"/>
  <c r="BD115" i="7"/>
  <c r="BC115" i="7"/>
  <c r="BB115" i="7"/>
  <c r="BA115" i="7"/>
  <c r="AZ115" i="7"/>
  <c r="AY115" i="7"/>
  <c r="AX115" i="7"/>
  <c r="AW115" i="7"/>
  <c r="AV115" i="7"/>
  <c r="AU115" i="7"/>
  <c r="AT115" i="7"/>
  <c r="AS115" i="7"/>
  <c r="AR115" i="7"/>
  <c r="AQ115" i="7"/>
  <c r="AP115" i="7"/>
  <c r="AO115" i="7"/>
  <c r="AN115" i="7"/>
  <c r="AM115" i="7"/>
  <c r="AL115" i="7"/>
  <c r="AK115" i="7"/>
  <c r="AJ115" i="7"/>
  <c r="AI115" i="7"/>
  <c r="AH115" i="7"/>
  <c r="AG115" i="7"/>
  <c r="AF115" i="7"/>
  <c r="AE115" i="7"/>
  <c r="AD115" i="7"/>
  <c r="AC115" i="7"/>
  <c r="AB115" i="7"/>
  <c r="AA115" i="7"/>
  <c r="Z115" i="7"/>
  <c r="Y115" i="7"/>
  <c r="X115" i="7"/>
  <c r="W115" i="7"/>
  <c r="V115" i="7"/>
  <c r="U115" i="7"/>
  <c r="T115" i="7"/>
  <c r="S115" i="7"/>
  <c r="R115" i="7"/>
  <c r="Q115" i="7"/>
  <c r="P115" i="7"/>
  <c r="O115" i="7"/>
  <c r="N115" i="7"/>
  <c r="M115" i="7"/>
  <c r="L115" i="7"/>
  <c r="K115" i="7"/>
  <c r="J115" i="7"/>
  <c r="I115" i="7"/>
  <c r="H115" i="7"/>
  <c r="G115" i="7"/>
  <c r="F115" i="7"/>
  <c r="E115" i="7"/>
  <c r="D115" i="7"/>
  <c r="C115" i="7"/>
  <c r="A115" i="7"/>
  <c r="BG114" i="7"/>
  <c r="BF114" i="7"/>
  <c r="BE114" i="7"/>
  <c r="BD114" i="7"/>
  <c r="BC114" i="7"/>
  <c r="BB114" i="7"/>
  <c r="BA114" i="7"/>
  <c r="AZ114" i="7"/>
  <c r="AY114" i="7"/>
  <c r="AX114" i="7"/>
  <c r="AW114" i="7"/>
  <c r="AV114" i="7"/>
  <c r="AU114" i="7"/>
  <c r="AT114" i="7"/>
  <c r="AS114" i="7"/>
  <c r="AR114" i="7"/>
  <c r="AQ114" i="7"/>
  <c r="AP114" i="7"/>
  <c r="AO114" i="7"/>
  <c r="AN114" i="7"/>
  <c r="AM114" i="7"/>
  <c r="AL114" i="7"/>
  <c r="AK114" i="7"/>
  <c r="AJ114" i="7"/>
  <c r="AI114" i="7"/>
  <c r="AH114" i="7"/>
  <c r="AG114" i="7"/>
  <c r="AF114" i="7"/>
  <c r="AE114" i="7"/>
  <c r="AD114" i="7"/>
  <c r="AC114" i="7"/>
  <c r="AB114" i="7"/>
  <c r="AA114" i="7"/>
  <c r="Z114" i="7"/>
  <c r="Y114" i="7"/>
  <c r="X114" i="7"/>
  <c r="W114" i="7"/>
  <c r="V114" i="7"/>
  <c r="U114" i="7"/>
  <c r="T114" i="7"/>
  <c r="S114" i="7"/>
  <c r="R114" i="7"/>
  <c r="Q114" i="7"/>
  <c r="P114" i="7"/>
  <c r="O114" i="7"/>
  <c r="N114" i="7"/>
  <c r="M114" i="7"/>
  <c r="L114" i="7"/>
  <c r="K114" i="7"/>
  <c r="J114" i="7"/>
  <c r="I114" i="7"/>
  <c r="H114" i="7"/>
  <c r="G114" i="7"/>
  <c r="F114" i="7"/>
  <c r="E114" i="7"/>
  <c r="D114" i="7"/>
  <c r="C114" i="7"/>
  <c r="A114" i="7"/>
  <c r="BG113" i="7"/>
  <c r="BF113" i="7"/>
  <c r="BE113" i="7"/>
  <c r="BD113" i="7"/>
  <c r="BC113" i="7"/>
  <c r="BB113" i="7"/>
  <c r="BA113" i="7"/>
  <c r="AZ113" i="7"/>
  <c r="AY113" i="7"/>
  <c r="AX113" i="7"/>
  <c r="AW113" i="7"/>
  <c r="AV113" i="7"/>
  <c r="AU113" i="7"/>
  <c r="AT113" i="7"/>
  <c r="AS113" i="7"/>
  <c r="AR113" i="7"/>
  <c r="AQ113" i="7"/>
  <c r="AP113" i="7"/>
  <c r="AO113" i="7"/>
  <c r="AN113" i="7"/>
  <c r="AM113" i="7"/>
  <c r="AL113" i="7"/>
  <c r="AK113" i="7"/>
  <c r="AJ113" i="7"/>
  <c r="AI113" i="7"/>
  <c r="AH113" i="7"/>
  <c r="AG113" i="7"/>
  <c r="AF113" i="7"/>
  <c r="AE113" i="7"/>
  <c r="AD113" i="7"/>
  <c r="AC113" i="7"/>
  <c r="AB113" i="7"/>
  <c r="AA113" i="7"/>
  <c r="Z113" i="7"/>
  <c r="Y113" i="7"/>
  <c r="X113" i="7"/>
  <c r="W113" i="7"/>
  <c r="V113" i="7"/>
  <c r="U113" i="7"/>
  <c r="T113" i="7"/>
  <c r="S113" i="7"/>
  <c r="R113" i="7"/>
  <c r="Q113" i="7"/>
  <c r="P113" i="7"/>
  <c r="O113" i="7"/>
  <c r="N113" i="7"/>
  <c r="M113" i="7"/>
  <c r="L113" i="7"/>
  <c r="K113" i="7"/>
  <c r="J113" i="7"/>
  <c r="I113" i="7"/>
  <c r="H113" i="7"/>
  <c r="G113" i="7"/>
  <c r="F113" i="7"/>
  <c r="E113" i="7"/>
  <c r="D113" i="7"/>
  <c r="C113" i="7"/>
  <c r="A113" i="7"/>
  <c r="BG112" i="7"/>
  <c r="BF112" i="7"/>
  <c r="BE112" i="7"/>
  <c r="BD112" i="7"/>
  <c r="BC112" i="7"/>
  <c r="BB112" i="7"/>
  <c r="BA112" i="7"/>
  <c r="AZ112" i="7"/>
  <c r="AY112" i="7"/>
  <c r="AX112" i="7"/>
  <c r="AW112" i="7"/>
  <c r="AV112" i="7"/>
  <c r="AU112" i="7"/>
  <c r="AT112" i="7"/>
  <c r="AS112" i="7"/>
  <c r="AR112" i="7"/>
  <c r="AQ112" i="7"/>
  <c r="AP112" i="7"/>
  <c r="AO112" i="7"/>
  <c r="AN112" i="7"/>
  <c r="AM112" i="7"/>
  <c r="AL112" i="7"/>
  <c r="AK112" i="7"/>
  <c r="AJ112" i="7"/>
  <c r="AI112" i="7"/>
  <c r="AH112" i="7"/>
  <c r="AG112" i="7"/>
  <c r="AF112" i="7"/>
  <c r="AE112" i="7"/>
  <c r="AD112" i="7"/>
  <c r="AC112" i="7"/>
  <c r="AB112" i="7"/>
  <c r="AA112" i="7"/>
  <c r="Z112" i="7"/>
  <c r="Y112" i="7"/>
  <c r="X112" i="7"/>
  <c r="W112" i="7"/>
  <c r="V112" i="7"/>
  <c r="U112" i="7"/>
  <c r="T112" i="7"/>
  <c r="S112" i="7"/>
  <c r="R112" i="7"/>
  <c r="Q112" i="7"/>
  <c r="P112" i="7"/>
  <c r="O112" i="7"/>
  <c r="N112" i="7"/>
  <c r="M112" i="7"/>
  <c r="L112" i="7"/>
  <c r="K112" i="7"/>
  <c r="J112" i="7"/>
  <c r="I112" i="7"/>
  <c r="H112" i="7"/>
  <c r="G112" i="7"/>
  <c r="F112" i="7"/>
  <c r="E112" i="7"/>
  <c r="D112" i="7"/>
  <c r="C112" i="7"/>
  <c r="A112" i="7"/>
  <c r="BG111" i="7"/>
  <c r="BF111" i="7"/>
  <c r="BE111" i="7"/>
  <c r="BD111" i="7"/>
  <c r="BC111" i="7"/>
  <c r="BB111" i="7"/>
  <c r="BA111" i="7"/>
  <c r="AZ111" i="7"/>
  <c r="AY111" i="7"/>
  <c r="AX111" i="7"/>
  <c r="AW111" i="7"/>
  <c r="AV111" i="7"/>
  <c r="AU111" i="7"/>
  <c r="AT111" i="7"/>
  <c r="AS111" i="7"/>
  <c r="AR111" i="7"/>
  <c r="AQ111" i="7"/>
  <c r="AP111" i="7"/>
  <c r="AO111" i="7"/>
  <c r="AN111" i="7"/>
  <c r="AM111" i="7"/>
  <c r="AL111" i="7"/>
  <c r="AK111" i="7"/>
  <c r="AJ111" i="7"/>
  <c r="AI111" i="7"/>
  <c r="AH111" i="7"/>
  <c r="AG111" i="7"/>
  <c r="AF111" i="7"/>
  <c r="AE111" i="7"/>
  <c r="AD111" i="7"/>
  <c r="AC111" i="7"/>
  <c r="AB111" i="7"/>
  <c r="AA111" i="7"/>
  <c r="Z111" i="7"/>
  <c r="Y111" i="7"/>
  <c r="X111" i="7"/>
  <c r="W111" i="7"/>
  <c r="V111" i="7"/>
  <c r="U111" i="7"/>
  <c r="T111" i="7"/>
  <c r="S111" i="7"/>
  <c r="R111" i="7"/>
  <c r="Q111" i="7"/>
  <c r="P111" i="7"/>
  <c r="O111" i="7"/>
  <c r="N111" i="7"/>
  <c r="M111" i="7"/>
  <c r="L111" i="7"/>
  <c r="K111" i="7"/>
  <c r="J111" i="7"/>
  <c r="I111" i="7"/>
  <c r="H111" i="7"/>
  <c r="G111" i="7"/>
  <c r="F111" i="7"/>
  <c r="E111" i="7"/>
  <c r="D111" i="7"/>
  <c r="C111" i="7"/>
  <c r="A111" i="7"/>
  <c r="BG110" i="7"/>
  <c r="BF110" i="7"/>
  <c r="BE110" i="7"/>
  <c r="BD110" i="7"/>
  <c r="BC110" i="7"/>
  <c r="BB110" i="7"/>
  <c r="BA110" i="7"/>
  <c r="AZ110" i="7"/>
  <c r="AY110" i="7"/>
  <c r="AX110" i="7"/>
  <c r="AW110" i="7"/>
  <c r="AV110" i="7"/>
  <c r="AU110" i="7"/>
  <c r="AT110" i="7"/>
  <c r="AS110" i="7"/>
  <c r="AR110" i="7"/>
  <c r="AQ110" i="7"/>
  <c r="AP110" i="7"/>
  <c r="AO110" i="7"/>
  <c r="AN110" i="7"/>
  <c r="AM110" i="7"/>
  <c r="AL110" i="7"/>
  <c r="AK110" i="7"/>
  <c r="AJ110" i="7"/>
  <c r="AI110" i="7"/>
  <c r="AH110" i="7"/>
  <c r="AG110" i="7"/>
  <c r="AF110" i="7"/>
  <c r="AE110" i="7"/>
  <c r="AD110" i="7"/>
  <c r="AC110" i="7"/>
  <c r="AB110" i="7"/>
  <c r="AA110" i="7"/>
  <c r="Z110" i="7"/>
  <c r="Y110" i="7"/>
  <c r="X110" i="7"/>
  <c r="W110" i="7"/>
  <c r="V110" i="7"/>
  <c r="U110" i="7"/>
  <c r="T110" i="7"/>
  <c r="S110" i="7"/>
  <c r="R110" i="7"/>
  <c r="Q110" i="7"/>
  <c r="P110" i="7"/>
  <c r="O110" i="7"/>
  <c r="N110" i="7"/>
  <c r="M110" i="7"/>
  <c r="L110" i="7"/>
  <c r="K110" i="7"/>
  <c r="J110" i="7"/>
  <c r="I110" i="7"/>
  <c r="H110" i="7"/>
  <c r="G110" i="7"/>
  <c r="F110" i="7"/>
  <c r="E110" i="7"/>
  <c r="D110" i="7"/>
  <c r="C110" i="7"/>
  <c r="A110" i="7"/>
  <c r="BG109" i="7"/>
  <c r="BF109" i="7"/>
  <c r="BE109" i="7"/>
  <c r="BD109" i="7"/>
  <c r="BC109" i="7"/>
  <c r="BB109" i="7"/>
  <c r="BA109" i="7"/>
  <c r="AZ109" i="7"/>
  <c r="AY109" i="7"/>
  <c r="AX109" i="7"/>
  <c r="AW109" i="7"/>
  <c r="AV109" i="7"/>
  <c r="AU109" i="7"/>
  <c r="AT109" i="7"/>
  <c r="AS109" i="7"/>
  <c r="AR109" i="7"/>
  <c r="AQ109" i="7"/>
  <c r="AP109" i="7"/>
  <c r="AO109" i="7"/>
  <c r="AN109" i="7"/>
  <c r="AM109" i="7"/>
  <c r="AL109" i="7"/>
  <c r="AK109" i="7"/>
  <c r="AJ109" i="7"/>
  <c r="AI109" i="7"/>
  <c r="AH109" i="7"/>
  <c r="AG109" i="7"/>
  <c r="AF109" i="7"/>
  <c r="AE109" i="7"/>
  <c r="AD109" i="7"/>
  <c r="AC109" i="7"/>
  <c r="AB109" i="7"/>
  <c r="AA109" i="7"/>
  <c r="Z109" i="7"/>
  <c r="Y109" i="7"/>
  <c r="X109" i="7"/>
  <c r="W109" i="7"/>
  <c r="V109" i="7"/>
  <c r="U109" i="7"/>
  <c r="T109" i="7"/>
  <c r="S109" i="7"/>
  <c r="R109" i="7"/>
  <c r="Q109" i="7"/>
  <c r="P109" i="7"/>
  <c r="O109" i="7"/>
  <c r="N109" i="7"/>
  <c r="M109" i="7"/>
  <c r="L109" i="7"/>
  <c r="K109" i="7"/>
  <c r="J109" i="7"/>
  <c r="I109" i="7"/>
  <c r="H109" i="7"/>
  <c r="G109" i="7"/>
  <c r="F109" i="7"/>
  <c r="E109" i="7"/>
  <c r="D109" i="7"/>
  <c r="C109" i="7"/>
  <c r="A109" i="7"/>
  <c r="BG108" i="7"/>
  <c r="BF108" i="7"/>
  <c r="BE108" i="7"/>
  <c r="BD108" i="7"/>
  <c r="BC108" i="7"/>
  <c r="BB108" i="7"/>
  <c r="BA108" i="7"/>
  <c r="AZ108" i="7"/>
  <c r="AY108" i="7"/>
  <c r="AX108" i="7"/>
  <c r="AW108" i="7"/>
  <c r="AV108" i="7"/>
  <c r="AU108" i="7"/>
  <c r="AT108" i="7"/>
  <c r="AS108" i="7"/>
  <c r="AR108" i="7"/>
  <c r="AQ108" i="7"/>
  <c r="AP108" i="7"/>
  <c r="AO108" i="7"/>
  <c r="AN108" i="7"/>
  <c r="AM108" i="7"/>
  <c r="AL108" i="7"/>
  <c r="AK108" i="7"/>
  <c r="AJ108" i="7"/>
  <c r="AI108" i="7"/>
  <c r="AH108" i="7"/>
  <c r="AG108" i="7"/>
  <c r="AF108" i="7"/>
  <c r="AE108" i="7"/>
  <c r="AD108" i="7"/>
  <c r="AC108" i="7"/>
  <c r="AB108" i="7"/>
  <c r="AA108" i="7"/>
  <c r="Z108" i="7"/>
  <c r="Y108" i="7"/>
  <c r="X108" i="7"/>
  <c r="W108" i="7"/>
  <c r="V108" i="7"/>
  <c r="U108" i="7"/>
  <c r="T108" i="7"/>
  <c r="S108" i="7"/>
  <c r="R108" i="7"/>
  <c r="Q108" i="7"/>
  <c r="P108" i="7"/>
  <c r="O108" i="7"/>
  <c r="N108" i="7"/>
  <c r="M108" i="7"/>
  <c r="L108" i="7"/>
  <c r="K108" i="7"/>
  <c r="J108" i="7"/>
  <c r="I108" i="7"/>
  <c r="H108" i="7"/>
  <c r="G108" i="7"/>
  <c r="F108" i="7"/>
  <c r="E108" i="7"/>
  <c r="D108" i="7"/>
  <c r="C108" i="7"/>
  <c r="A108" i="7"/>
  <c r="BG107" i="7"/>
  <c r="BF107" i="7"/>
  <c r="BE107" i="7"/>
  <c r="BD107" i="7"/>
  <c r="BC107" i="7"/>
  <c r="BB107" i="7"/>
  <c r="BA107" i="7"/>
  <c r="AZ107" i="7"/>
  <c r="AY107" i="7"/>
  <c r="AX107" i="7"/>
  <c r="AW107" i="7"/>
  <c r="AV107" i="7"/>
  <c r="AU107" i="7"/>
  <c r="AT107" i="7"/>
  <c r="AS107" i="7"/>
  <c r="AR107" i="7"/>
  <c r="AQ107" i="7"/>
  <c r="AP107" i="7"/>
  <c r="AO107" i="7"/>
  <c r="AN107" i="7"/>
  <c r="AM107" i="7"/>
  <c r="AL107" i="7"/>
  <c r="AK107" i="7"/>
  <c r="AJ107" i="7"/>
  <c r="AI107" i="7"/>
  <c r="AH107" i="7"/>
  <c r="AG107" i="7"/>
  <c r="AF107" i="7"/>
  <c r="AE107" i="7"/>
  <c r="AD107" i="7"/>
  <c r="AC107" i="7"/>
  <c r="AB107" i="7"/>
  <c r="AA107" i="7"/>
  <c r="Z107" i="7"/>
  <c r="Y107" i="7"/>
  <c r="X107" i="7"/>
  <c r="W107" i="7"/>
  <c r="V107" i="7"/>
  <c r="U107" i="7"/>
  <c r="T107" i="7"/>
  <c r="S107" i="7"/>
  <c r="R107" i="7"/>
  <c r="Q107" i="7"/>
  <c r="P107" i="7"/>
  <c r="O107" i="7"/>
  <c r="N107" i="7"/>
  <c r="M107" i="7"/>
  <c r="L107" i="7"/>
  <c r="K107" i="7"/>
  <c r="J107" i="7"/>
  <c r="I107" i="7"/>
  <c r="H107" i="7"/>
  <c r="G107" i="7"/>
  <c r="F107" i="7"/>
  <c r="E107" i="7"/>
  <c r="D107" i="7"/>
  <c r="C107" i="7"/>
  <c r="A107" i="7"/>
  <c r="BG106" i="7"/>
  <c r="BF106" i="7"/>
  <c r="BE106" i="7"/>
  <c r="BD106" i="7"/>
  <c r="BC106" i="7"/>
  <c r="BB106" i="7"/>
  <c r="BA106" i="7"/>
  <c r="AZ106" i="7"/>
  <c r="AY106" i="7"/>
  <c r="AX106" i="7"/>
  <c r="AW106" i="7"/>
  <c r="AV106" i="7"/>
  <c r="AU106" i="7"/>
  <c r="AT106" i="7"/>
  <c r="AS106" i="7"/>
  <c r="AR106" i="7"/>
  <c r="AQ106" i="7"/>
  <c r="AP106" i="7"/>
  <c r="AO106" i="7"/>
  <c r="AN106" i="7"/>
  <c r="AM106" i="7"/>
  <c r="AL106" i="7"/>
  <c r="AK106" i="7"/>
  <c r="AJ106" i="7"/>
  <c r="AI106" i="7"/>
  <c r="AH106" i="7"/>
  <c r="AG106" i="7"/>
  <c r="AF106" i="7"/>
  <c r="AE106" i="7"/>
  <c r="AD106" i="7"/>
  <c r="AC106" i="7"/>
  <c r="AB106" i="7"/>
  <c r="AA106" i="7"/>
  <c r="Z106" i="7"/>
  <c r="Y106" i="7"/>
  <c r="X106" i="7"/>
  <c r="W106" i="7"/>
  <c r="V106" i="7"/>
  <c r="U106" i="7"/>
  <c r="T106" i="7"/>
  <c r="S106" i="7"/>
  <c r="R106" i="7"/>
  <c r="Q106" i="7"/>
  <c r="P106" i="7"/>
  <c r="O106" i="7"/>
  <c r="N106" i="7"/>
  <c r="M106" i="7"/>
  <c r="L106" i="7"/>
  <c r="K106" i="7"/>
  <c r="J106" i="7"/>
  <c r="I106" i="7"/>
  <c r="H106" i="7"/>
  <c r="G106" i="7"/>
  <c r="F106" i="7"/>
  <c r="E106" i="7"/>
  <c r="D106" i="7"/>
  <c r="C106" i="7"/>
  <c r="A106" i="7"/>
  <c r="BG105" i="7"/>
  <c r="BF105" i="7"/>
  <c r="BE105" i="7"/>
  <c r="BD105" i="7"/>
  <c r="BC105" i="7"/>
  <c r="BB105" i="7"/>
  <c r="BA105" i="7"/>
  <c r="AZ105" i="7"/>
  <c r="AY105" i="7"/>
  <c r="AX105" i="7"/>
  <c r="AW105" i="7"/>
  <c r="AV105" i="7"/>
  <c r="AU105" i="7"/>
  <c r="AT105" i="7"/>
  <c r="AS105" i="7"/>
  <c r="AR105" i="7"/>
  <c r="AQ105" i="7"/>
  <c r="AP105" i="7"/>
  <c r="AO105" i="7"/>
  <c r="AN105" i="7"/>
  <c r="AM105" i="7"/>
  <c r="AL105" i="7"/>
  <c r="AK105" i="7"/>
  <c r="AJ105" i="7"/>
  <c r="AI105" i="7"/>
  <c r="AH105" i="7"/>
  <c r="AG105" i="7"/>
  <c r="AF105" i="7"/>
  <c r="AE105" i="7"/>
  <c r="AD105" i="7"/>
  <c r="AC105" i="7"/>
  <c r="AB105" i="7"/>
  <c r="AA105" i="7"/>
  <c r="Z105" i="7"/>
  <c r="Y105" i="7"/>
  <c r="X105" i="7"/>
  <c r="W105" i="7"/>
  <c r="V105" i="7"/>
  <c r="U105" i="7"/>
  <c r="T105" i="7"/>
  <c r="S105" i="7"/>
  <c r="R105" i="7"/>
  <c r="Q105" i="7"/>
  <c r="P105" i="7"/>
  <c r="O105" i="7"/>
  <c r="N105" i="7"/>
  <c r="M105" i="7"/>
  <c r="L105" i="7"/>
  <c r="K105" i="7"/>
  <c r="J105" i="7"/>
  <c r="I105" i="7"/>
  <c r="H105" i="7"/>
  <c r="G105" i="7"/>
  <c r="F105" i="7"/>
  <c r="E105" i="7"/>
  <c r="D105" i="7"/>
  <c r="C105" i="7"/>
  <c r="A105" i="7"/>
  <c r="BG104" i="7"/>
  <c r="BF104" i="7"/>
  <c r="BE104" i="7"/>
  <c r="BD104" i="7"/>
  <c r="BC104" i="7"/>
  <c r="BB104" i="7"/>
  <c r="BA104" i="7"/>
  <c r="AZ104" i="7"/>
  <c r="AY104" i="7"/>
  <c r="AX104" i="7"/>
  <c r="AW104" i="7"/>
  <c r="AV104" i="7"/>
  <c r="AU104" i="7"/>
  <c r="AT104" i="7"/>
  <c r="AS104" i="7"/>
  <c r="AR104" i="7"/>
  <c r="AQ104" i="7"/>
  <c r="AP104" i="7"/>
  <c r="AO104" i="7"/>
  <c r="AN104" i="7"/>
  <c r="AM104" i="7"/>
  <c r="AL104" i="7"/>
  <c r="AK104" i="7"/>
  <c r="AJ104" i="7"/>
  <c r="AI104" i="7"/>
  <c r="AH104" i="7"/>
  <c r="AG104" i="7"/>
  <c r="AF104" i="7"/>
  <c r="AE104" i="7"/>
  <c r="AD104" i="7"/>
  <c r="AC104" i="7"/>
  <c r="AB104" i="7"/>
  <c r="AA104" i="7"/>
  <c r="Z104" i="7"/>
  <c r="Y104" i="7"/>
  <c r="X104" i="7"/>
  <c r="W104" i="7"/>
  <c r="V104" i="7"/>
  <c r="U104" i="7"/>
  <c r="T104" i="7"/>
  <c r="S104" i="7"/>
  <c r="R104" i="7"/>
  <c r="Q104" i="7"/>
  <c r="P104" i="7"/>
  <c r="O104" i="7"/>
  <c r="N104" i="7"/>
  <c r="M104" i="7"/>
  <c r="L104" i="7"/>
  <c r="K104" i="7"/>
  <c r="J104" i="7"/>
  <c r="I104" i="7"/>
  <c r="H104" i="7"/>
  <c r="G104" i="7"/>
  <c r="F104" i="7"/>
  <c r="E104" i="7"/>
  <c r="D104" i="7"/>
  <c r="C104" i="7"/>
  <c r="A104" i="7"/>
  <c r="BG103" i="7"/>
  <c r="BF103" i="7"/>
  <c r="BE103" i="7"/>
  <c r="BD103" i="7"/>
  <c r="BC103" i="7"/>
  <c r="BB103" i="7"/>
  <c r="BA103" i="7"/>
  <c r="AZ103" i="7"/>
  <c r="AY103" i="7"/>
  <c r="AX103" i="7"/>
  <c r="AW103" i="7"/>
  <c r="AV103" i="7"/>
  <c r="AU103" i="7"/>
  <c r="AT103" i="7"/>
  <c r="AS103" i="7"/>
  <c r="AR103" i="7"/>
  <c r="AQ103" i="7"/>
  <c r="AP103" i="7"/>
  <c r="AO103" i="7"/>
  <c r="AN103" i="7"/>
  <c r="AM103" i="7"/>
  <c r="AL103" i="7"/>
  <c r="AK103" i="7"/>
  <c r="AJ103" i="7"/>
  <c r="AI103" i="7"/>
  <c r="AH103" i="7"/>
  <c r="AG103" i="7"/>
  <c r="AF103" i="7"/>
  <c r="AE103" i="7"/>
  <c r="AD103" i="7"/>
  <c r="AC103" i="7"/>
  <c r="AB103" i="7"/>
  <c r="AA103" i="7"/>
  <c r="Z103" i="7"/>
  <c r="Y103" i="7"/>
  <c r="X103" i="7"/>
  <c r="W103" i="7"/>
  <c r="V103" i="7"/>
  <c r="U103" i="7"/>
  <c r="T103" i="7"/>
  <c r="S103" i="7"/>
  <c r="R103" i="7"/>
  <c r="Q103" i="7"/>
  <c r="P103" i="7"/>
  <c r="O103" i="7"/>
  <c r="N103" i="7"/>
  <c r="M103" i="7"/>
  <c r="L103" i="7"/>
  <c r="K103" i="7"/>
  <c r="J103" i="7"/>
  <c r="I103" i="7"/>
  <c r="H103" i="7"/>
  <c r="G103" i="7"/>
  <c r="F103" i="7"/>
  <c r="E103" i="7"/>
  <c r="D103" i="7"/>
  <c r="C103" i="7"/>
  <c r="A103" i="7"/>
  <c r="BG102" i="7"/>
  <c r="BF102" i="7"/>
  <c r="BE102" i="7"/>
  <c r="BD102" i="7"/>
  <c r="BC102" i="7"/>
  <c r="BB102" i="7"/>
  <c r="BA102" i="7"/>
  <c r="AZ102" i="7"/>
  <c r="AY102" i="7"/>
  <c r="AX102" i="7"/>
  <c r="AW102" i="7"/>
  <c r="AV102" i="7"/>
  <c r="AU102" i="7"/>
  <c r="AT102" i="7"/>
  <c r="AS102" i="7"/>
  <c r="AR102" i="7"/>
  <c r="AQ102" i="7"/>
  <c r="AP102" i="7"/>
  <c r="AO102" i="7"/>
  <c r="AN102" i="7"/>
  <c r="AM102" i="7"/>
  <c r="AL102" i="7"/>
  <c r="AK102" i="7"/>
  <c r="AJ102" i="7"/>
  <c r="AI102" i="7"/>
  <c r="AH102" i="7"/>
  <c r="AG102" i="7"/>
  <c r="AF102" i="7"/>
  <c r="AE102" i="7"/>
  <c r="AD102" i="7"/>
  <c r="AC102" i="7"/>
  <c r="AB102" i="7"/>
  <c r="AA102" i="7"/>
  <c r="Z102" i="7"/>
  <c r="Y102" i="7"/>
  <c r="X102" i="7"/>
  <c r="W102" i="7"/>
  <c r="V102" i="7"/>
  <c r="U102" i="7"/>
  <c r="T102" i="7"/>
  <c r="S102" i="7"/>
  <c r="R102" i="7"/>
  <c r="Q102" i="7"/>
  <c r="P102" i="7"/>
  <c r="O102" i="7"/>
  <c r="N102" i="7"/>
  <c r="M102" i="7"/>
  <c r="L102" i="7"/>
  <c r="K102" i="7"/>
  <c r="J102" i="7"/>
  <c r="I102" i="7"/>
  <c r="H102" i="7"/>
  <c r="G102" i="7"/>
  <c r="F102" i="7"/>
  <c r="E102" i="7"/>
  <c r="D102" i="7"/>
  <c r="C102" i="7"/>
  <c r="A102" i="7"/>
  <c r="BG101" i="7"/>
  <c r="BF101" i="7"/>
  <c r="BE101" i="7"/>
  <c r="BD101" i="7"/>
  <c r="BC101" i="7"/>
  <c r="BB101" i="7"/>
  <c r="BA101" i="7"/>
  <c r="AZ101" i="7"/>
  <c r="AY101" i="7"/>
  <c r="AX101" i="7"/>
  <c r="AW101" i="7"/>
  <c r="AV101" i="7"/>
  <c r="AU101" i="7"/>
  <c r="AT101" i="7"/>
  <c r="AS101" i="7"/>
  <c r="AR101" i="7"/>
  <c r="AQ101" i="7"/>
  <c r="AP101" i="7"/>
  <c r="AO101" i="7"/>
  <c r="AN101" i="7"/>
  <c r="AM101" i="7"/>
  <c r="AL101" i="7"/>
  <c r="AK101" i="7"/>
  <c r="AJ101" i="7"/>
  <c r="AI101" i="7"/>
  <c r="AH101" i="7"/>
  <c r="AG101" i="7"/>
  <c r="AF101" i="7"/>
  <c r="AE101" i="7"/>
  <c r="AD101" i="7"/>
  <c r="AC101" i="7"/>
  <c r="AB101" i="7"/>
  <c r="AA101" i="7"/>
  <c r="Z101" i="7"/>
  <c r="Y101" i="7"/>
  <c r="X101" i="7"/>
  <c r="W101" i="7"/>
  <c r="V101" i="7"/>
  <c r="U101" i="7"/>
  <c r="T101" i="7"/>
  <c r="S101" i="7"/>
  <c r="R101" i="7"/>
  <c r="Q101" i="7"/>
  <c r="P101" i="7"/>
  <c r="O101" i="7"/>
  <c r="N101" i="7"/>
  <c r="M101" i="7"/>
  <c r="L101" i="7"/>
  <c r="K101" i="7"/>
  <c r="J101" i="7"/>
  <c r="I101" i="7"/>
  <c r="H101" i="7"/>
  <c r="G101" i="7"/>
  <c r="F101" i="7"/>
  <c r="E101" i="7"/>
  <c r="D101" i="7"/>
  <c r="C101" i="7"/>
  <c r="A101" i="7"/>
  <c r="BG100" i="7"/>
  <c r="BF100" i="7"/>
  <c r="BE100" i="7"/>
  <c r="BD100" i="7"/>
  <c r="BC100" i="7"/>
  <c r="BB100" i="7"/>
  <c r="BA100" i="7"/>
  <c r="AZ100" i="7"/>
  <c r="AY100" i="7"/>
  <c r="AX100" i="7"/>
  <c r="AW100" i="7"/>
  <c r="AV100" i="7"/>
  <c r="AU100" i="7"/>
  <c r="AT100" i="7"/>
  <c r="AS100" i="7"/>
  <c r="AR100" i="7"/>
  <c r="AQ100" i="7"/>
  <c r="AP100" i="7"/>
  <c r="AO100" i="7"/>
  <c r="AN100" i="7"/>
  <c r="AM100" i="7"/>
  <c r="AL100" i="7"/>
  <c r="AK100" i="7"/>
  <c r="AJ100" i="7"/>
  <c r="AI100" i="7"/>
  <c r="AH100" i="7"/>
  <c r="AG100" i="7"/>
  <c r="AF100" i="7"/>
  <c r="AE100" i="7"/>
  <c r="AD100" i="7"/>
  <c r="AC100" i="7"/>
  <c r="AB100" i="7"/>
  <c r="AA100" i="7"/>
  <c r="Z100" i="7"/>
  <c r="Y100" i="7"/>
  <c r="X100" i="7"/>
  <c r="W100" i="7"/>
  <c r="V100" i="7"/>
  <c r="U100" i="7"/>
  <c r="T100" i="7"/>
  <c r="S100" i="7"/>
  <c r="R100" i="7"/>
  <c r="Q100" i="7"/>
  <c r="P100" i="7"/>
  <c r="O100" i="7"/>
  <c r="N100" i="7"/>
  <c r="M100" i="7"/>
  <c r="L100" i="7"/>
  <c r="K100" i="7"/>
  <c r="J100" i="7"/>
  <c r="I100" i="7"/>
  <c r="H100" i="7"/>
  <c r="G100" i="7"/>
  <c r="F100" i="7"/>
  <c r="E100" i="7"/>
  <c r="D100" i="7"/>
  <c r="C100" i="7"/>
  <c r="A100" i="7"/>
  <c r="BG99" i="7"/>
  <c r="BF99" i="7"/>
  <c r="BE99" i="7"/>
  <c r="BD99" i="7"/>
  <c r="BC99" i="7"/>
  <c r="BB99" i="7"/>
  <c r="BA99" i="7"/>
  <c r="AZ99" i="7"/>
  <c r="AY99" i="7"/>
  <c r="AX99" i="7"/>
  <c r="AW99" i="7"/>
  <c r="AV99" i="7"/>
  <c r="AU99" i="7"/>
  <c r="AT99" i="7"/>
  <c r="AS99" i="7"/>
  <c r="AR99" i="7"/>
  <c r="AQ99" i="7"/>
  <c r="AP99" i="7"/>
  <c r="AO99" i="7"/>
  <c r="AN99" i="7"/>
  <c r="AM99" i="7"/>
  <c r="AL99" i="7"/>
  <c r="AK99" i="7"/>
  <c r="AJ99" i="7"/>
  <c r="AI99" i="7"/>
  <c r="AH99" i="7"/>
  <c r="AG99" i="7"/>
  <c r="AF99" i="7"/>
  <c r="AE99" i="7"/>
  <c r="AD99" i="7"/>
  <c r="AC99" i="7"/>
  <c r="AB99" i="7"/>
  <c r="AA99" i="7"/>
  <c r="Z99" i="7"/>
  <c r="Y99" i="7"/>
  <c r="X99" i="7"/>
  <c r="W99" i="7"/>
  <c r="V99" i="7"/>
  <c r="U99" i="7"/>
  <c r="T99" i="7"/>
  <c r="S99" i="7"/>
  <c r="R99" i="7"/>
  <c r="Q99" i="7"/>
  <c r="P99" i="7"/>
  <c r="O99" i="7"/>
  <c r="N99" i="7"/>
  <c r="M99" i="7"/>
  <c r="L99" i="7"/>
  <c r="K99" i="7"/>
  <c r="J99" i="7"/>
  <c r="I99" i="7"/>
  <c r="H99" i="7"/>
  <c r="G99" i="7"/>
  <c r="F99" i="7"/>
  <c r="E99" i="7"/>
  <c r="D99" i="7"/>
  <c r="C99" i="7"/>
  <c r="A99" i="7"/>
  <c r="BG98" i="7"/>
  <c r="BF98" i="7"/>
  <c r="BE98" i="7"/>
  <c r="BD98" i="7"/>
  <c r="BC98" i="7"/>
  <c r="BB98" i="7"/>
  <c r="BA98" i="7"/>
  <c r="AZ98" i="7"/>
  <c r="AY98" i="7"/>
  <c r="AX98" i="7"/>
  <c r="AW98" i="7"/>
  <c r="AV98" i="7"/>
  <c r="AU98" i="7"/>
  <c r="AT98" i="7"/>
  <c r="AS98" i="7"/>
  <c r="AR98" i="7"/>
  <c r="AQ98" i="7"/>
  <c r="AP98" i="7"/>
  <c r="AO98" i="7"/>
  <c r="AN98" i="7"/>
  <c r="AM98" i="7"/>
  <c r="AL98" i="7"/>
  <c r="AK98" i="7"/>
  <c r="AJ98" i="7"/>
  <c r="AI98" i="7"/>
  <c r="AH98" i="7"/>
  <c r="AG98" i="7"/>
  <c r="AF98" i="7"/>
  <c r="AE98" i="7"/>
  <c r="AD98" i="7"/>
  <c r="AC98" i="7"/>
  <c r="AB98" i="7"/>
  <c r="AA98" i="7"/>
  <c r="Z98" i="7"/>
  <c r="Y98" i="7"/>
  <c r="X98" i="7"/>
  <c r="W98" i="7"/>
  <c r="V98" i="7"/>
  <c r="U98" i="7"/>
  <c r="T98" i="7"/>
  <c r="S98" i="7"/>
  <c r="R98" i="7"/>
  <c r="Q98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C98" i="7"/>
  <c r="A98" i="7"/>
  <c r="BG97" i="7"/>
  <c r="BF97" i="7"/>
  <c r="BE97" i="7"/>
  <c r="BD97" i="7"/>
  <c r="BC97" i="7"/>
  <c r="BB97" i="7"/>
  <c r="BA97" i="7"/>
  <c r="AZ97" i="7"/>
  <c r="AY97" i="7"/>
  <c r="AX97" i="7"/>
  <c r="AW97" i="7"/>
  <c r="AV97" i="7"/>
  <c r="AU97" i="7"/>
  <c r="AT97" i="7"/>
  <c r="AS97" i="7"/>
  <c r="AR97" i="7"/>
  <c r="AQ97" i="7"/>
  <c r="AP97" i="7"/>
  <c r="AO97" i="7"/>
  <c r="AN97" i="7"/>
  <c r="AM97" i="7"/>
  <c r="AL97" i="7"/>
  <c r="AK97" i="7"/>
  <c r="AJ97" i="7"/>
  <c r="AI97" i="7"/>
  <c r="AH97" i="7"/>
  <c r="AG97" i="7"/>
  <c r="AF97" i="7"/>
  <c r="AE97" i="7"/>
  <c r="AD97" i="7"/>
  <c r="AC97" i="7"/>
  <c r="AB97" i="7"/>
  <c r="AA97" i="7"/>
  <c r="Z97" i="7"/>
  <c r="Y97" i="7"/>
  <c r="X97" i="7"/>
  <c r="W97" i="7"/>
  <c r="V97" i="7"/>
  <c r="U97" i="7"/>
  <c r="T97" i="7"/>
  <c r="S97" i="7"/>
  <c r="R97" i="7"/>
  <c r="Q97" i="7"/>
  <c r="P97" i="7"/>
  <c r="O97" i="7"/>
  <c r="N97" i="7"/>
  <c r="M97" i="7"/>
  <c r="L97" i="7"/>
  <c r="K97" i="7"/>
  <c r="J97" i="7"/>
  <c r="I97" i="7"/>
  <c r="H97" i="7"/>
  <c r="G97" i="7"/>
  <c r="F97" i="7"/>
  <c r="E97" i="7"/>
  <c r="D97" i="7"/>
  <c r="C97" i="7"/>
  <c r="A97" i="7"/>
  <c r="BG96" i="7"/>
  <c r="BF96" i="7"/>
  <c r="BE96" i="7"/>
  <c r="BD96" i="7"/>
  <c r="BC96" i="7"/>
  <c r="BB96" i="7"/>
  <c r="BA96" i="7"/>
  <c r="AZ96" i="7"/>
  <c r="AY96" i="7"/>
  <c r="AX96" i="7"/>
  <c r="AW96" i="7"/>
  <c r="AV96" i="7"/>
  <c r="AU96" i="7"/>
  <c r="AT96" i="7"/>
  <c r="AS96" i="7"/>
  <c r="AR96" i="7"/>
  <c r="AQ96" i="7"/>
  <c r="AP96" i="7"/>
  <c r="AO96" i="7"/>
  <c r="AN96" i="7"/>
  <c r="AM96" i="7"/>
  <c r="AL96" i="7"/>
  <c r="AK96" i="7"/>
  <c r="AJ96" i="7"/>
  <c r="AI96" i="7"/>
  <c r="AH96" i="7"/>
  <c r="AG96" i="7"/>
  <c r="AF96" i="7"/>
  <c r="AE96" i="7"/>
  <c r="AD96" i="7"/>
  <c r="AC96" i="7"/>
  <c r="AB96" i="7"/>
  <c r="AA96" i="7"/>
  <c r="Z96" i="7"/>
  <c r="Y96" i="7"/>
  <c r="X96" i="7"/>
  <c r="W96" i="7"/>
  <c r="V96" i="7"/>
  <c r="U96" i="7"/>
  <c r="T96" i="7"/>
  <c r="S96" i="7"/>
  <c r="R96" i="7"/>
  <c r="Q96" i="7"/>
  <c r="P96" i="7"/>
  <c r="O96" i="7"/>
  <c r="N96" i="7"/>
  <c r="M96" i="7"/>
  <c r="L96" i="7"/>
  <c r="K96" i="7"/>
  <c r="J96" i="7"/>
  <c r="I96" i="7"/>
  <c r="H96" i="7"/>
  <c r="G96" i="7"/>
  <c r="F96" i="7"/>
  <c r="E96" i="7"/>
  <c r="D96" i="7"/>
  <c r="C96" i="7"/>
  <c r="A96" i="7"/>
  <c r="BG95" i="7"/>
  <c r="BF95" i="7"/>
  <c r="BE95" i="7"/>
  <c r="BD95" i="7"/>
  <c r="BC95" i="7"/>
  <c r="BB95" i="7"/>
  <c r="BA95" i="7"/>
  <c r="AZ95" i="7"/>
  <c r="AY95" i="7"/>
  <c r="AX95" i="7"/>
  <c r="AW95" i="7"/>
  <c r="AV95" i="7"/>
  <c r="AU95" i="7"/>
  <c r="AT95" i="7"/>
  <c r="AS95" i="7"/>
  <c r="AR95" i="7"/>
  <c r="AQ95" i="7"/>
  <c r="AP95" i="7"/>
  <c r="AO95" i="7"/>
  <c r="AN95" i="7"/>
  <c r="AM95" i="7"/>
  <c r="AL95" i="7"/>
  <c r="AK95" i="7"/>
  <c r="AJ95" i="7"/>
  <c r="AI95" i="7"/>
  <c r="AH95" i="7"/>
  <c r="AG95" i="7"/>
  <c r="AF95" i="7"/>
  <c r="AE95" i="7"/>
  <c r="AD95" i="7"/>
  <c r="AC95" i="7"/>
  <c r="AB95" i="7"/>
  <c r="AA95" i="7"/>
  <c r="Z95" i="7"/>
  <c r="Y95" i="7"/>
  <c r="X95" i="7"/>
  <c r="W95" i="7"/>
  <c r="V95" i="7"/>
  <c r="U95" i="7"/>
  <c r="T95" i="7"/>
  <c r="S95" i="7"/>
  <c r="R95" i="7"/>
  <c r="Q95" i="7"/>
  <c r="P95" i="7"/>
  <c r="O95" i="7"/>
  <c r="N95" i="7"/>
  <c r="M95" i="7"/>
  <c r="L95" i="7"/>
  <c r="K95" i="7"/>
  <c r="J95" i="7"/>
  <c r="I95" i="7"/>
  <c r="H95" i="7"/>
  <c r="G95" i="7"/>
  <c r="F95" i="7"/>
  <c r="E95" i="7"/>
  <c r="D95" i="7"/>
  <c r="C95" i="7"/>
  <c r="A95" i="7"/>
  <c r="BG94" i="7"/>
  <c r="BF94" i="7"/>
  <c r="BE94" i="7"/>
  <c r="BD94" i="7"/>
  <c r="BC94" i="7"/>
  <c r="BB94" i="7"/>
  <c r="BA94" i="7"/>
  <c r="AZ94" i="7"/>
  <c r="AY94" i="7"/>
  <c r="AX94" i="7"/>
  <c r="AW94" i="7"/>
  <c r="AV94" i="7"/>
  <c r="AU94" i="7"/>
  <c r="AT94" i="7"/>
  <c r="AS94" i="7"/>
  <c r="AR94" i="7"/>
  <c r="AQ94" i="7"/>
  <c r="AP94" i="7"/>
  <c r="AO94" i="7"/>
  <c r="AN94" i="7"/>
  <c r="AM94" i="7"/>
  <c r="AL94" i="7"/>
  <c r="AK94" i="7"/>
  <c r="AJ94" i="7"/>
  <c r="AI94" i="7"/>
  <c r="AH94" i="7"/>
  <c r="AG94" i="7"/>
  <c r="AF94" i="7"/>
  <c r="AE94" i="7"/>
  <c r="AD94" i="7"/>
  <c r="AC94" i="7"/>
  <c r="AB94" i="7"/>
  <c r="AA94" i="7"/>
  <c r="Z94" i="7"/>
  <c r="Y94" i="7"/>
  <c r="X94" i="7"/>
  <c r="W94" i="7"/>
  <c r="V94" i="7"/>
  <c r="U94" i="7"/>
  <c r="T94" i="7"/>
  <c r="S94" i="7"/>
  <c r="R94" i="7"/>
  <c r="Q94" i="7"/>
  <c r="P94" i="7"/>
  <c r="O94" i="7"/>
  <c r="N94" i="7"/>
  <c r="M94" i="7"/>
  <c r="L94" i="7"/>
  <c r="K94" i="7"/>
  <c r="J94" i="7"/>
  <c r="I94" i="7"/>
  <c r="H94" i="7"/>
  <c r="G94" i="7"/>
  <c r="F94" i="7"/>
  <c r="E94" i="7"/>
  <c r="D94" i="7"/>
  <c r="C94" i="7"/>
  <c r="A94" i="7"/>
  <c r="BG93" i="7"/>
  <c r="BF93" i="7"/>
  <c r="BE93" i="7"/>
  <c r="BD93" i="7"/>
  <c r="BC93" i="7"/>
  <c r="BB93" i="7"/>
  <c r="BA93" i="7"/>
  <c r="AZ93" i="7"/>
  <c r="AY93" i="7"/>
  <c r="AX93" i="7"/>
  <c r="AW93" i="7"/>
  <c r="AV93" i="7"/>
  <c r="AU93" i="7"/>
  <c r="AT93" i="7"/>
  <c r="AS93" i="7"/>
  <c r="AR93" i="7"/>
  <c r="AQ93" i="7"/>
  <c r="AP93" i="7"/>
  <c r="AO93" i="7"/>
  <c r="AN93" i="7"/>
  <c r="AM93" i="7"/>
  <c r="AL93" i="7"/>
  <c r="AK93" i="7"/>
  <c r="AJ93" i="7"/>
  <c r="AI93" i="7"/>
  <c r="AH93" i="7"/>
  <c r="AG93" i="7"/>
  <c r="AF93" i="7"/>
  <c r="AE93" i="7"/>
  <c r="AD93" i="7"/>
  <c r="AC93" i="7"/>
  <c r="AB93" i="7"/>
  <c r="AA93" i="7"/>
  <c r="Z93" i="7"/>
  <c r="Y93" i="7"/>
  <c r="X93" i="7"/>
  <c r="W93" i="7"/>
  <c r="V93" i="7"/>
  <c r="U93" i="7"/>
  <c r="T93" i="7"/>
  <c r="S93" i="7"/>
  <c r="R93" i="7"/>
  <c r="Q93" i="7"/>
  <c r="P93" i="7"/>
  <c r="O93" i="7"/>
  <c r="N93" i="7"/>
  <c r="M93" i="7"/>
  <c r="L93" i="7"/>
  <c r="K93" i="7"/>
  <c r="J93" i="7"/>
  <c r="I93" i="7"/>
  <c r="H93" i="7"/>
  <c r="G93" i="7"/>
  <c r="F93" i="7"/>
  <c r="E93" i="7"/>
  <c r="D93" i="7"/>
  <c r="C93" i="7"/>
  <c r="A93" i="7"/>
  <c r="BG92" i="7"/>
  <c r="BF92" i="7"/>
  <c r="BE92" i="7"/>
  <c r="BD92" i="7"/>
  <c r="BC92" i="7"/>
  <c r="BB92" i="7"/>
  <c r="BA92" i="7"/>
  <c r="AZ92" i="7"/>
  <c r="AY92" i="7"/>
  <c r="AX92" i="7"/>
  <c r="AW92" i="7"/>
  <c r="AV92" i="7"/>
  <c r="AU92" i="7"/>
  <c r="AT92" i="7"/>
  <c r="AS92" i="7"/>
  <c r="AR92" i="7"/>
  <c r="AQ92" i="7"/>
  <c r="AP92" i="7"/>
  <c r="AO92" i="7"/>
  <c r="AN92" i="7"/>
  <c r="AM92" i="7"/>
  <c r="AL92" i="7"/>
  <c r="AK92" i="7"/>
  <c r="AJ92" i="7"/>
  <c r="AI92" i="7"/>
  <c r="AH92" i="7"/>
  <c r="AG92" i="7"/>
  <c r="AF92" i="7"/>
  <c r="AE92" i="7"/>
  <c r="AD92" i="7"/>
  <c r="AC92" i="7"/>
  <c r="AB92" i="7"/>
  <c r="AA92" i="7"/>
  <c r="Z92" i="7"/>
  <c r="Y92" i="7"/>
  <c r="X92" i="7"/>
  <c r="W92" i="7"/>
  <c r="V92" i="7"/>
  <c r="U92" i="7"/>
  <c r="T92" i="7"/>
  <c r="S92" i="7"/>
  <c r="R92" i="7"/>
  <c r="Q92" i="7"/>
  <c r="P92" i="7"/>
  <c r="O92" i="7"/>
  <c r="N92" i="7"/>
  <c r="M92" i="7"/>
  <c r="L92" i="7"/>
  <c r="K92" i="7"/>
  <c r="J92" i="7"/>
  <c r="I92" i="7"/>
  <c r="H92" i="7"/>
  <c r="G92" i="7"/>
  <c r="F92" i="7"/>
  <c r="E92" i="7"/>
  <c r="D92" i="7"/>
  <c r="C92" i="7"/>
  <c r="A92" i="7"/>
  <c r="BG91" i="7"/>
  <c r="BF91" i="7"/>
  <c r="BE91" i="7"/>
  <c r="BD91" i="7"/>
  <c r="BC91" i="7"/>
  <c r="BB91" i="7"/>
  <c r="BA91" i="7"/>
  <c r="AZ91" i="7"/>
  <c r="AY91" i="7"/>
  <c r="AX91" i="7"/>
  <c r="AW91" i="7"/>
  <c r="AV91" i="7"/>
  <c r="AU91" i="7"/>
  <c r="AT91" i="7"/>
  <c r="AS91" i="7"/>
  <c r="AR91" i="7"/>
  <c r="AQ91" i="7"/>
  <c r="AP91" i="7"/>
  <c r="AO91" i="7"/>
  <c r="AN91" i="7"/>
  <c r="AM91" i="7"/>
  <c r="AL91" i="7"/>
  <c r="AK91" i="7"/>
  <c r="AJ91" i="7"/>
  <c r="AI91" i="7"/>
  <c r="AH91" i="7"/>
  <c r="AG91" i="7"/>
  <c r="AF91" i="7"/>
  <c r="AE91" i="7"/>
  <c r="AD91" i="7"/>
  <c r="AC91" i="7"/>
  <c r="AB91" i="7"/>
  <c r="AA91" i="7"/>
  <c r="Z91" i="7"/>
  <c r="Y91" i="7"/>
  <c r="X91" i="7"/>
  <c r="W91" i="7"/>
  <c r="V91" i="7"/>
  <c r="U91" i="7"/>
  <c r="T91" i="7"/>
  <c r="S91" i="7"/>
  <c r="R91" i="7"/>
  <c r="Q91" i="7"/>
  <c r="P91" i="7"/>
  <c r="O91" i="7"/>
  <c r="N91" i="7"/>
  <c r="M91" i="7"/>
  <c r="L91" i="7"/>
  <c r="K91" i="7"/>
  <c r="J91" i="7"/>
  <c r="I91" i="7"/>
  <c r="H91" i="7"/>
  <c r="G91" i="7"/>
  <c r="F91" i="7"/>
  <c r="E91" i="7"/>
  <c r="D91" i="7"/>
  <c r="C91" i="7"/>
  <c r="A91" i="7"/>
  <c r="BG90" i="7"/>
  <c r="BF90" i="7"/>
  <c r="BE90" i="7"/>
  <c r="BD90" i="7"/>
  <c r="BC90" i="7"/>
  <c r="BB90" i="7"/>
  <c r="BA90" i="7"/>
  <c r="AZ90" i="7"/>
  <c r="AY90" i="7"/>
  <c r="AX90" i="7"/>
  <c r="AW90" i="7"/>
  <c r="AV90" i="7"/>
  <c r="AU90" i="7"/>
  <c r="AT90" i="7"/>
  <c r="AS90" i="7"/>
  <c r="AR90" i="7"/>
  <c r="AQ90" i="7"/>
  <c r="AP90" i="7"/>
  <c r="AO90" i="7"/>
  <c r="AN90" i="7"/>
  <c r="AM90" i="7"/>
  <c r="AL90" i="7"/>
  <c r="AK90" i="7"/>
  <c r="AJ90" i="7"/>
  <c r="AI90" i="7"/>
  <c r="AH90" i="7"/>
  <c r="AG90" i="7"/>
  <c r="AF90" i="7"/>
  <c r="AE90" i="7"/>
  <c r="AD90" i="7"/>
  <c r="AC90" i="7"/>
  <c r="AB90" i="7"/>
  <c r="AA90" i="7"/>
  <c r="Z90" i="7"/>
  <c r="Y90" i="7"/>
  <c r="X90" i="7"/>
  <c r="W90" i="7"/>
  <c r="V90" i="7"/>
  <c r="U90" i="7"/>
  <c r="T90" i="7"/>
  <c r="S90" i="7"/>
  <c r="R90" i="7"/>
  <c r="Q90" i="7"/>
  <c r="P90" i="7"/>
  <c r="O90" i="7"/>
  <c r="N90" i="7"/>
  <c r="M90" i="7"/>
  <c r="L90" i="7"/>
  <c r="K90" i="7"/>
  <c r="J90" i="7"/>
  <c r="I90" i="7"/>
  <c r="H90" i="7"/>
  <c r="G90" i="7"/>
  <c r="F90" i="7"/>
  <c r="E90" i="7"/>
  <c r="D90" i="7"/>
  <c r="C90" i="7"/>
  <c r="A90" i="7"/>
  <c r="BG89" i="7"/>
  <c r="BF89" i="7"/>
  <c r="BE89" i="7"/>
  <c r="BD89" i="7"/>
  <c r="BC89" i="7"/>
  <c r="BB89" i="7"/>
  <c r="BA89" i="7"/>
  <c r="AZ89" i="7"/>
  <c r="AY89" i="7"/>
  <c r="AX89" i="7"/>
  <c r="AW89" i="7"/>
  <c r="AV89" i="7"/>
  <c r="AU89" i="7"/>
  <c r="AT89" i="7"/>
  <c r="AS89" i="7"/>
  <c r="AR89" i="7"/>
  <c r="AQ89" i="7"/>
  <c r="AP89" i="7"/>
  <c r="AO89" i="7"/>
  <c r="AN89" i="7"/>
  <c r="AM89" i="7"/>
  <c r="AL89" i="7"/>
  <c r="AK89" i="7"/>
  <c r="AJ89" i="7"/>
  <c r="AI89" i="7"/>
  <c r="AH89" i="7"/>
  <c r="AG89" i="7"/>
  <c r="AF89" i="7"/>
  <c r="AE89" i="7"/>
  <c r="AD89" i="7"/>
  <c r="AC89" i="7"/>
  <c r="AB89" i="7"/>
  <c r="AA89" i="7"/>
  <c r="Z89" i="7"/>
  <c r="Y89" i="7"/>
  <c r="X89" i="7"/>
  <c r="W89" i="7"/>
  <c r="V89" i="7"/>
  <c r="U89" i="7"/>
  <c r="T89" i="7"/>
  <c r="S89" i="7"/>
  <c r="R89" i="7"/>
  <c r="Q89" i="7"/>
  <c r="P89" i="7"/>
  <c r="O89" i="7"/>
  <c r="N89" i="7"/>
  <c r="M89" i="7"/>
  <c r="L89" i="7"/>
  <c r="K89" i="7"/>
  <c r="J89" i="7"/>
  <c r="I89" i="7"/>
  <c r="H89" i="7"/>
  <c r="G89" i="7"/>
  <c r="F89" i="7"/>
  <c r="E89" i="7"/>
  <c r="D89" i="7"/>
  <c r="C89" i="7"/>
  <c r="A89" i="7"/>
  <c r="BG88" i="7"/>
  <c r="BF88" i="7"/>
  <c r="BE88" i="7"/>
  <c r="BD88" i="7"/>
  <c r="BC88" i="7"/>
  <c r="BB88" i="7"/>
  <c r="BA88" i="7"/>
  <c r="AZ88" i="7"/>
  <c r="AY88" i="7"/>
  <c r="AX88" i="7"/>
  <c r="AW88" i="7"/>
  <c r="AV88" i="7"/>
  <c r="AU88" i="7"/>
  <c r="AT88" i="7"/>
  <c r="AS88" i="7"/>
  <c r="AR88" i="7"/>
  <c r="AQ88" i="7"/>
  <c r="AP88" i="7"/>
  <c r="AO88" i="7"/>
  <c r="AN88" i="7"/>
  <c r="AM88" i="7"/>
  <c r="AL88" i="7"/>
  <c r="AK88" i="7"/>
  <c r="AJ88" i="7"/>
  <c r="AI88" i="7"/>
  <c r="AH88" i="7"/>
  <c r="AG88" i="7"/>
  <c r="AF88" i="7"/>
  <c r="AE88" i="7"/>
  <c r="AD88" i="7"/>
  <c r="AC88" i="7"/>
  <c r="AB88" i="7"/>
  <c r="AA88" i="7"/>
  <c r="Z88" i="7"/>
  <c r="Y88" i="7"/>
  <c r="X88" i="7"/>
  <c r="W88" i="7"/>
  <c r="V88" i="7"/>
  <c r="U88" i="7"/>
  <c r="T88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F88" i="7"/>
  <c r="E88" i="7"/>
  <c r="D88" i="7"/>
  <c r="C88" i="7"/>
  <c r="A88" i="7"/>
  <c r="BG87" i="7"/>
  <c r="BF87" i="7"/>
  <c r="BE87" i="7"/>
  <c r="BD87" i="7"/>
  <c r="BC87" i="7"/>
  <c r="BB87" i="7"/>
  <c r="BA87" i="7"/>
  <c r="AZ87" i="7"/>
  <c r="AY87" i="7"/>
  <c r="AX87" i="7"/>
  <c r="AW87" i="7"/>
  <c r="AV87" i="7"/>
  <c r="AU87" i="7"/>
  <c r="AT87" i="7"/>
  <c r="AS87" i="7"/>
  <c r="AR87" i="7"/>
  <c r="AQ87" i="7"/>
  <c r="AP87" i="7"/>
  <c r="AO87" i="7"/>
  <c r="AN87" i="7"/>
  <c r="AM87" i="7"/>
  <c r="AL87" i="7"/>
  <c r="AK87" i="7"/>
  <c r="AJ87" i="7"/>
  <c r="AI87" i="7"/>
  <c r="AH87" i="7"/>
  <c r="AG87" i="7"/>
  <c r="AF87" i="7"/>
  <c r="AE87" i="7"/>
  <c r="AD87" i="7"/>
  <c r="AC87" i="7"/>
  <c r="AB87" i="7"/>
  <c r="AA87" i="7"/>
  <c r="Z87" i="7"/>
  <c r="Y87" i="7"/>
  <c r="X87" i="7"/>
  <c r="W87" i="7"/>
  <c r="V87" i="7"/>
  <c r="U87" i="7"/>
  <c r="T87" i="7"/>
  <c r="S87" i="7"/>
  <c r="R87" i="7"/>
  <c r="Q87" i="7"/>
  <c r="P87" i="7"/>
  <c r="O87" i="7"/>
  <c r="N87" i="7"/>
  <c r="M87" i="7"/>
  <c r="L87" i="7"/>
  <c r="K87" i="7"/>
  <c r="J87" i="7"/>
  <c r="I87" i="7"/>
  <c r="H87" i="7"/>
  <c r="G87" i="7"/>
  <c r="F87" i="7"/>
  <c r="E87" i="7"/>
  <c r="D87" i="7"/>
  <c r="C87" i="7"/>
  <c r="A87" i="7"/>
  <c r="BG86" i="7"/>
  <c r="BF86" i="7"/>
  <c r="BE86" i="7"/>
  <c r="BD86" i="7"/>
  <c r="BC86" i="7"/>
  <c r="BB86" i="7"/>
  <c r="BA86" i="7"/>
  <c r="AZ86" i="7"/>
  <c r="AY86" i="7"/>
  <c r="AX86" i="7"/>
  <c r="AW86" i="7"/>
  <c r="AV86" i="7"/>
  <c r="AU86" i="7"/>
  <c r="AT86" i="7"/>
  <c r="AS86" i="7"/>
  <c r="AR86" i="7"/>
  <c r="AQ86" i="7"/>
  <c r="AP86" i="7"/>
  <c r="AO86" i="7"/>
  <c r="AN86" i="7"/>
  <c r="AM86" i="7"/>
  <c r="AL86" i="7"/>
  <c r="AK86" i="7"/>
  <c r="AJ86" i="7"/>
  <c r="AI86" i="7"/>
  <c r="AH86" i="7"/>
  <c r="AG86" i="7"/>
  <c r="AF86" i="7"/>
  <c r="AE86" i="7"/>
  <c r="AD86" i="7"/>
  <c r="AC86" i="7"/>
  <c r="AB86" i="7"/>
  <c r="AA86" i="7"/>
  <c r="Z86" i="7"/>
  <c r="Y86" i="7"/>
  <c r="X86" i="7"/>
  <c r="W86" i="7"/>
  <c r="V86" i="7"/>
  <c r="U86" i="7"/>
  <c r="T86" i="7"/>
  <c r="S86" i="7"/>
  <c r="R86" i="7"/>
  <c r="Q86" i="7"/>
  <c r="P86" i="7"/>
  <c r="O86" i="7"/>
  <c r="N86" i="7"/>
  <c r="M86" i="7"/>
  <c r="L86" i="7"/>
  <c r="K86" i="7"/>
  <c r="J86" i="7"/>
  <c r="I86" i="7"/>
  <c r="H86" i="7"/>
  <c r="G86" i="7"/>
  <c r="F86" i="7"/>
  <c r="E86" i="7"/>
  <c r="D86" i="7"/>
  <c r="C86" i="7"/>
  <c r="A86" i="7"/>
  <c r="BG85" i="7"/>
  <c r="BF85" i="7"/>
  <c r="BE85" i="7"/>
  <c r="BD85" i="7"/>
  <c r="BC85" i="7"/>
  <c r="BB85" i="7"/>
  <c r="BA85" i="7"/>
  <c r="AZ85" i="7"/>
  <c r="AY85" i="7"/>
  <c r="AX85" i="7"/>
  <c r="AW85" i="7"/>
  <c r="AV85" i="7"/>
  <c r="AU85" i="7"/>
  <c r="AT85" i="7"/>
  <c r="AS85" i="7"/>
  <c r="AR85" i="7"/>
  <c r="AQ85" i="7"/>
  <c r="AP85" i="7"/>
  <c r="AO85" i="7"/>
  <c r="AN85" i="7"/>
  <c r="AM85" i="7"/>
  <c r="AL85" i="7"/>
  <c r="AK85" i="7"/>
  <c r="AJ85" i="7"/>
  <c r="AI85" i="7"/>
  <c r="AH85" i="7"/>
  <c r="AG85" i="7"/>
  <c r="AF85" i="7"/>
  <c r="AE85" i="7"/>
  <c r="AD85" i="7"/>
  <c r="AC85" i="7"/>
  <c r="AB85" i="7"/>
  <c r="AA85" i="7"/>
  <c r="Z85" i="7"/>
  <c r="Y85" i="7"/>
  <c r="X85" i="7"/>
  <c r="W85" i="7"/>
  <c r="V85" i="7"/>
  <c r="U85" i="7"/>
  <c r="T85" i="7"/>
  <c r="S85" i="7"/>
  <c r="R85" i="7"/>
  <c r="Q85" i="7"/>
  <c r="P85" i="7"/>
  <c r="O85" i="7"/>
  <c r="N85" i="7"/>
  <c r="M85" i="7"/>
  <c r="L85" i="7"/>
  <c r="K85" i="7"/>
  <c r="J85" i="7"/>
  <c r="I85" i="7"/>
  <c r="H85" i="7"/>
  <c r="G85" i="7"/>
  <c r="F85" i="7"/>
  <c r="E85" i="7"/>
  <c r="D85" i="7"/>
  <c r="C85" i="7"/>
  <c r="A85" i="7"/>
  <c r="BG84" i="7"/>
  <c r="BF84" i="7"/>
  <c r="BE84" i="7"/>
  <c r="BD84" i="7"/>
  <c r="BC84" i="7"/>
  <c r="BB84" i="7"/>
  <c r="BA84" i="7"/>
  <c r="AZ84" i="7"/>
  <c r="AY84" i="7"/>
  <c r="AX84" i="7"/>
  <c r="AW84" i="7"/>
  <c r="AV84" i="7"/>
  <c r="AU84" i="7"/>
  <c r="AT84" i="7"/>
  <c r="AS84" i="7"/>
  <c r="AR84" i="7"/>
  <c r="AQ84" i="7"/>
  <c r="AP84" i="7"/>
  <c r="AO84" i="7"/>
  <c r="AN84" i="7"/>
  <c r="AM84" i="7"/>
  <c r="AL84" i="7"/>
  <c r="AK84" i="7"/>
  <c r="AJ84" i="7"/>
  <c r="AI84" i="7"/>
  <c r="AH84" i="7"/>
  <c r="AG84" i="7"/>
  <c r="AF84" i="7"/>
  <c r="AE84" i="7"/>
  <c r="AD84" i="7"/>
  <c r="AC84" i="7"/>
  <c r="AB84" i="7"/>
  <c r="AA84" i="7"/>
  <c r="Z84" i="7"/>
  <c r="Y84" i="7"/>
  <c r="X84" i="7"/>
  <c r="W84" i="7"/>
  <c r="V84" i="7"/>
  <c r="U84" i="7"/>
  <c r="T84" i="7"/>
  <c r="S84" i="7"/>
  <c r="R84" i="7"/>
  <c r="Q84" i="7"/>
  <c r="P84" i="7"/>
  <c r="O84" i="7"/>
  <c r="N84" i="7"/>
  <c r="M84" i="7"/>
  <c r="L84" i="7"/>
  <c r="K84" i="7"/>
  <c r="J84" i="7"/>
  <c r="I84" i="7"/>
  <c r="H84" i="7"/>
  <c r="G84" i="7"/>
  <c r="F84" i="7"/>
  <c r="E84" i="7"/>
  <c r="D84" i="7"/>
  <c r="C84" i="7"/>
  <c r="A84" i="7"/>
  <c r="BG83" i="7"/>
  <c r="BF83" i="7"/>
  <c r="BE83" i="7"/>
  <c r="BD83" i="7"/>
  <c r="BC83" i="7"/>
  <c r="BB83" i="7"/>
  <c r="BA83" i="7"/>
  <c r="AZ83" i="7"/>
  <c r="AY83" i="7"/>
  <c r="AX83" i="7"/>
  <c r="AW83" i="7"/>
  <c r="AV83" i="7"/>
  <c r="AU83" i="7"/>
  <c r="AT83" i="7"/>
  <c r="AS83" i="7"/>
  <c r="AR83" i="7"/>
  <c r="AQ83" i="7"/>
  <c r="AP83" i="7"/>
  <c r="AO83" i="7"/>
  <c r="AN83" i="7"/>
  <c r="AM83" i="7"/>
  <c r="AL83" i="7"/>
  <c r="AK83" i="7"/>
  <c r="AJ83" i="7"/>
  <c r="AI83" i="7"/>
  <c r="AH83" i="7"/>
  <c r="AG83" i="7"/>
  <c r="AF83" i="7"/>
  <c r="AE83" i="7"/>
  <c r="AD83" i="7"/>
  <c r="AC83" i="7"/>
  <c r="AB83" i="7"/>
  <c r="AA83" i="7"/>
  <c r="Z83" i="7"/>
  <c r="Y83" i="7"/>
  <c r="X83" i="7"/>
  <c r="W83" i="7"/>
  <c r="V83" i="7"/>
  <c r="U83" i="7"/>
  <c r="T83" i="7"/>
  <c r="S83" i="7"/>
  <c r="R83" i="7"/>
  <c r="Q83" i="7"/>
  <c r="P83" i="7"/>
  <c r="O83" i="7"/>
  <c r="N83" i="7"/>
  <c r="M83" i="7"/>
  <c r="L83" i="7"/>
  <c r="K83" i="7"/>
  <c r="J83" i="7"/>
  <c r="I83" i="7"/>
  <c r="H83" i="7"/>
  <c r="G83" i="7"/>
  <c r="F83" i="7"/>
  <c r="E83" i="7"/>
  <c r="D83" i="7"/>
  <c r="C83" i="7"/>
  <c r="A83" i="7"/>
  <c r="BG82" i="7"/>
  <c r="BF82" i="7"/>
  <c r="BE82" i="7"/>
  <c r="BD82" i="7"/>
  <c r="BC82" i="7"/>
  <c r="BB82" i="7"/>
  <c r="BA82" i="7"/>
  <c r="AZ82" i="7"/>
  <c r="AY82" i="7"/>
  <c r="AX82" i="7"/>
  <c r="AW82" i="7"/>
  <c r="AV82" i="7"/>
  <c r="AU82" i="7"/>
  <c r="AT82" i="7"/>
  <c r="AS82" i="7"/>
  <c r="AR82" i="7"/>
  <c r="AQ82" i="7"/>
  <c r="AP82" i="7"/>
  <c r="AO82" i="7"/>
  <c r="AN82" i="7"/>
  <c r="AM82" i="7"/>
  <c r="AL82" i="7"/>
  <c r="AK82" i="7"/>
  <c r="AJ82" i="7"/>
  <c r="AI82" i="7"/>
  <c r="AH82" i="7"/>
  <c r="AG82" i="7"/>
  <c r="AF82" i="7"/>
  <c r="AE82" i="7"/>
  <c r="AD82" i="7"/>
  <c r="AC82" i="7"/>
  <c r="AB82" i="7"/>
  <c r="AA82" i="7"/>
  <c r="Z82" i="7"/>
  <c r="Y82" i="7"/>
  <c r="X82" i="7"/>
  <c r="W82" i="7"/>
  <c r="V82" i="7"/>
  <c r="U82" i="7"/>
  <c r="T82" i="7"/>
  <c r="S82" i="7"/>
  <c r="R82" i="7"/>
  <c r="Q82" i="7"/>
  <c r="P82" i="7"/>
  <c r="O82" i="7"/>
  <c r="N82" i="7"/>
  <c r="M82" i="7"/>
  <c r="L82" i="7"/>
  <c r="K82" i="7"/>
  <c r="J82" i="7"/>
  <c r="I82" i="7"/>
  <c r="H82" i="7"/>
  <c r="G82" i="7"/>
  <c r="F82" i="7"/>
  <c r="E82" i="7"/>
  <c r="D82" i="7"/>
  <c r="C82" i="7"/>
  <c r="A82" i="7"/>
  <c r="BG81" i="7"/>
  <c r="BF81" i="7"/>
  <c r="BE81" i="7"/>
  <c r="BD81" i="7"/>
  <c r="BC81" i="7"/>
  <c r="BB81" i="7"/>
  <c r="BA81" i="7"/>
  <c r="AZ81" i="7"/>
  <c r="AY81" i="7"/>
  <c r="AX81" i="7"/>
  <c r="AW81" i="7"/>
  <c r="AV81" i="7"/>
  <c r="AU81" i="7"/>
  <c r="AT81" i="7"/>
  <c r="AS81" i="7"/>
  <c r="AR81" i="7"/>
  <c r="AQ81" i="7"/>
  <c r="AP81" i="7"/>
  <c r="AO81" i="7"/>
  <c r="AN81" i="7"/>
  <c r="AM81" i="7"/>
  <c r="AL81" i="7"/>
  <c r="AK81" i="7"/>
  <c r="AJ81" i="7"/>
  <c r="AI81" i="7"/>
  <c r="AH81" i="7"/>
  <c r="AG81" i="7"/>
  <c r="AF81" i="7"/>
  <c r="AE81" i="7"/>
  <c r="AD81" i="7"/>
  <c r="AC81" i="7"/>
  <c r="AB81" i="7"/>
  <c r="AA81" i="7"/>
  <c r="Z81" i="7"/>
  <c r="Y81" i="7"/>
  <c r="X81" i="7"/>
  <c r="W81" i="7"/>
  <c r="V81" i="7"/>
  <c r="U81" i="7"/>
  <c r="T81" i="7"/>
  <c r="S81" i="7"/>
  <c r="R81" i="7"/>
  <c r="Q81" i="7"/>
  <c r="P81" i="7"/>
  <c r="O81" i="7"/>
  <c r="N81" i="7"/>
  <c r="M81" i="7"/>
  <c r="L81" i="7"/>
  <c r="K81" i="7"/>
  <c r="J81" i="7"/>
  <c r="I81" i="7"/>
  <c r="H81" i="7"/>
  <c r="G81" i="7"/>
  <c r="F81" i="7"/>
  <c r="E81" i="7"/>
  <c r="D81" i="7"/>
  <c r="C81" i="7"/>
  <c r="A81" i="7"/>
  <c r="BG80" i="7"/>
  <c r="BF80" i="7"/>
  <c r="BE80" i="7"/>
  <c r="BD80" i="7"/>
  <c r="BC80" i="7"/>
  <c r="BB80" i="7"/>
  <c r="BA80" i="7"/>
  <c r="AZ80" i="7"/>
  <c r="AY80" i="7"/>
  <c r="AX80" i="7"/>
  <c r="AW80" i="7"/>
  <c r="AV80" i="7"/>
  <c r="AU80" i="7"/>
  <c r="AT80" i="7"/>
  <c r="AS80" i="7"/>
  <c r="AR80" i="7"/>
  <c r="AQ80" i="7"/>
  <c r="AP80" i="7"/>
  <c r="AO80" i="7"/>
  <c r="AN80" i="7"/>
  <c r="AM80" i="7"/>
  <c r="AL80" i="7"/>
  <c r="AK80" i="7"/>
  <c r="AJ80" i="7"/>
  <c r="AI80" i="7"/>
  <c r="AH80" i="7"/>
  <c r="AG80" i="7"/>
  <c r="AF80" i="7"/>
  <c r="AE80" i="7"/>
  <c r="AD80" i="7"/>
  <c r="AC80" i="7"/>
  <c r="AB80" i="7"/>
  <c r="AA80" i="7"/>
  <c r="Z80" i="7"/>
  <c r="Y80" i="7"/>
  <c r="X80" i="7"/>
  <c r="W80" i="7"/>
  <c r="V80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C80" i="7"/>
  <c r="A80" i="7"/>
  <c r="BG79" i="7"/>
  <c r="BF79" i="7"/>
  <c r="BE79" i="7"/>
  <c r="BD79" i="7"/>
  <c r="BC79" i="7"/>
  <c r="BB79" i="7"/>
  <c r="BA79" i="7"/>
  <c r="AZ79" i="7"/>
  <c r="AY79" i="7"/>
  <c r="AX79" i="7"/>
  <c r="AW79" i="7"/>
  <c r="AV79" i="7"/>
  <c r="AU79" i="7"/>
  <c r="AT79" i="7"/>
  <c r="AS79" i="7"/>
  <c r="AR79" i="7"/>
  <c r="AQ79" i="7"/>
  <c r="AP79" i="7"/>
  <c r="AO79" i="7"/>
  <c r="AN79" i="7"/>
  <c r="AM79" i="7"/>
  <c r="AL79" i="7"/>
  <c r="AK79" i="7"/>
  <c r="AJ79" i="7"/>
  <c r="AI79" i="7"/>
  <c r="AH79" i="7"/>
  <c r="AG79" i="7"/>
  <c r="AF79" i="7"/>
  <c r="AE79" i="7"/>
  <c r="AD79" i="7"/>
  <c r="AC79" i="7"/>
  <c r="AB79" i="7"/>
  <c r="AA79" i="7"/>
  <c r="Z79" i="7"/>
  <c r="Y79" i="7"/>
  <c r="X79" i="7"/>
  <c r="W79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C79" i="7"/>
  <c r="A79" i="7"/>
  <c r="BG78" i="7"/>
  <c r="BF78" i="7"/>
  <c r="BE78" i="7"/>
  <c r="BD78" i="7"/>
  <c r="BC78" i="7"/>
  <c r="BB78" i="7"/>
  <c r="BA78" i="7"/>
  <c r="AZ78" i="7"/>
  <c r="AY78" i="7"/>
  <c r="AX78" i="7"/>
  <c r="AW78" i="7"/>
  <c r="AV78" i="7"/>
  <c r="AU78" i="7"/>
  <c r="AT78" i="7"/>
  <c r="AS78" i="7"/>
  <c r="AR78" i="7"/>
  <c r="AQ78" i="7"/>
  <c r="AP78" i="7"/>
  <c r="AO78" i="7"/>
  <c r="AN78" i="7"/>
  <c r="AM78" i="7"/>
  <c r="AL78" i="7"/>
  <c r="AK78" i="7"/>
  <c r="AJ78" i="7"/>
  <c r="AI78" i="7"/>
  <c r="AH78" i="7"/>
  <c r="AG78" i="7"/>
  <c r="AF78" i="7"/>
  <c r="AE78" i="7"/>
  <c r="AD78" i="7"/>
  <c r="AC78" i="7"/>
  <c r="AB78" i="7"/>
  <c r="AA78" i="7"/>
  <c r="Z78" i="7"/>
  <c r="Y78" i="7"/>
  <c r="X78" i="7"/>
  <c r="W78" i="7"/>
  <c r="V78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A78" i="7"/>
  <c r="BG77" i="7"/>
  <c r="BF77" i="7"/>
  <c r="BE77" i="7"/>
  <c r="BD77" i="7"/>
  <c r="BC77" i="7"/>
  <c r="BB77" i="7"/>
  <c r="BA77" i="7"/>
  <c r="AZ77" i="7"/>
  <c r="AY77" i="7"/>
  <c r="AX77" i="7"/>
  <c r="AW77" i="7"/>
  <c r="AV77" i="7"/>
  <c r="AU77" i="7"/>
  <c r="AT77" i="7"/>
  <c r="AS77" i="7"/>
  <c r="AR77" i="7"/>
  <c r="AQ77" i="7"/>
  <c r="AP77" i="7"/>
  <c r="AO77" i="7"/>
  <c r="AN77" i="7"/>
  <c r="AM77" i="7"/>
  <c r="AL77" i="7"/>
  <c r="AK77" i="7"/>
  <c r="AJ77" i="7"/>
  <c r="AI77" i="7"/>
  <c r="AH77" i="7"/>
  <c r="AG77" i="7"/>
  <c r="AF77" i="7"/>
  <c r="AE77" i="7"/>
  <c r="AD77" i="7"/>
  <c r="AC77" i="7"/>
  <c r="AB77" i="7"/>
  <c r="AA77" i="7"/>
  <c r="Z77" i="7"/>
  <c r="Y77" i="7"/>
  <c r="X77" i="7"/>
  <c r="W77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A77" i="7"/>
  <c r="BG76" i="7"/>
  <c r="BF76" i="7"/>
  <c r="BE76" i="7"/>
  <c r="BD76" i="7"/>
  <c r="BC76" i="7"/>
  <c r="BB76" i="7"/>
  <c r="BA76" i="7"/>
  <c r="AZ76" i="7"/>
  <c r="AY76" i="7"/>
  <c r="AX76" i="7"/>
  <c r="AW76" i="7"/>
  <c r="AV76" i="7"/>
  <c r="AU76" i="7"/>
  <c r="AT76" i="7"/>
  <c r="AS76" i="7"/>
  <c r="AR76" i="7"/>
  <c r="AQ76" i="7"/>
  <c r="AP76" i="7"/>
  <c r="AO76" i="7"/>
  <c r="AN76" i="7"/>
  <c r="AM76" i="7"/>
  <c r="AL76" i="7"/>
  <c r="AK76" i="7"/>
  <c r="AJ76" i="7"/>
  <c r="AI76" i="7"/>
  <c r="AH76" i="7"/>
  <c r="AG76" i="7"/>
  <c r="AF76" i="7"/>
  <c r="AE76" i="7"/>
  <c r="AD76" i="7"/>
  <c r="AC76" i="7"/>
  <c r="AB76" i="7"/>
  <c r="AA76" i="7"/>
  <c r="Z76" i="7"/>
  <c r="Y76" i="7"/>
  <c r="X76" i="7"/>
  <c r="W76" i="7"/>
  <c r="V76" i="7"/>
  <c r="U76" i="7"/>
  <c r="T76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C76" i="7"/>
  <c r="A76" i="7"/>
  <c r="BG75" i="7"/>
  <c r="BF75" i="7"/>
  <c r="BE75" i="7"/>
  <c r="BD75" i="7"/>
  <c r="BC75" i="7"/>
  <c r="BB75" i="7"/>
  <c r="BA75" i="7"/>
  <c r="AZ75" i="7"/>
  <c r="AY75" i="7"/>
  <c r="AX75" i="7"/>
  <c r="AW75" i="7"/>
  <c r="AV75" i="7"/>
  <c r="AU75" i="7"/>
  <c r="AT75" i="7"/>
  <c r="AS75" i="7"/>
  <c r="AR75" i="7"/>
  <c r="AQ75" i="7"/>
  <c r="AP75" i="7"/>
  <c r="AO75" i="7"/>
  <c r="AN75" i="7"/>
  <c r="AM75" i="7"/>
  <c r="AL75" i="7"/>
  <c r="AK75" i="7"/>
  <c r="AJ75" i="7"/>
  <c r="AI75" i="7"/>
  <c r="AH75" i="7"/>
  <c r="AG75" i="7"/>
  <c r="AF75" i="7"/>
  <c r="AE75" i="7"/>
  <c r="AD75" i="7"/>
  <c r="AC75" i="7"/>
  <c r="AB75" i="7"/>
  <c r="AA75" i="7"/>
  <c r="Z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C75" i="7"/>
  <c r="A75" i="7"/>
  <c r="BG74" i="7"/>
  <c r="BF74" i="7"/>
  <c r="BE74" i="7"/>
  <c r="BD74" i="7"/>
  <c r="BC74" i="7"/>
  <c r="BB74" i="7"/>
  <c r="BA74" i="7"/>
  <c r="AZ74" i="7"/>
  <c r="AY74" i="7"/>
  <c r="AX74" i="7"/>
  <c r="AW74" i="7"/>
  <c r="AV74" i="7"/>
  <c r="AU74" i="7"/>
  <c r="AT74" i="7"/>
  <c r="AS74" i="7"/>
  <c r="AR74" i="7"/>
  <c r="AQ74" i="7"/>
  <c r="AP74" i="7"/>
  <c r="AO74" i="7"/>
  <c r="AN74" i="7"/>
  <c r="AM74" i="7"/>
  <c r="AL74" i="7"/>
  <c r="AK74" i="7"/>
  <c r="AJ74" i="7"/>
  <c r="AI74" i="7"/>
  <c r="AH74" i="7"/>
  <c r="AG74" i="7"/>
  <c r="AF74" i="7"/>
  <c r="AE74" i="7"/>
  <c r="AD74" i="7"/>
  <c r="AC74" i="7"/>
  <c r="AB74" i="7"/>
  <c r="AA74" i="7"/>
  <c r="Z74" i="7"/>
  <c r="Y74" i="7"/>
  <c r="X74" i="7"/>
  <c r="W74" i="7"/>
  <c r="V74" i="7"/>
  <c r="U74" i="7"/>
  <c r="T74" i="7"/>
  <c r="S74" i="7"/>
  <c r="R74" i="7"/>
  <c r="Q74" i="7"/>
  <c r="P74" i="7"/>
  <c r="O74" i="7"/>
  <c r="N74" i="7"/>
  <c r="M74" i="7"/>
  <c r="L74" i="7"/>
  <c r="K74" i="7"/>
  <c r="J74" i="7"/>
  <c r="I74" i="7"/>
  <c r="H74" i="7"/>
  <c r="G74" i="7"/>
  <c r="F74" i="7"/>
  <c r="E74" i="7"/>
  <c r="D74" i="7"/>
  <c r="C74" i="7"/>
  <c r="A74" i="7"/>
  <c r="BG73" i="7"/>
  <c r="BF73" i="7"/>
  <c r="BE73" i="7"/>
  <c r="BD73" i="7"/>
  <c r="BC73" i="7"/>
  <c r="BB73" i="7"/>
  <c r="BA73" i="7"/>
  <c r="AZ73" i="7"/>
  <c r="AY73" i="7"/>
  <c r="AX73" i="7"/>
  <c r="AW73" i="7"/>
  <c r="AV73" i="7"/>
  <c r="AU73" i="7"/>
  <c r="AT73" i="7"/>
  <c r="AS73" i="7"/>
  <c r="AR73" i="7"/>
  <c r="AQ73" i="7"/>
  <c r="AP73" i="7"/>
  <c r="AO73" i="7"/>
  <c r="AN73" i="7"/>
  <c r="AM73" i="7"/>
  <c r="AL73" i="7"/>
  <c r="AK73" i="7"/>
  <c r="AJ73" i="7"/>
  <c r="AI73" i="7"/>
  <c r="AH73" i="7"/>
  <c r="AG73" i="7"/>
  <c r="AF73" i="7"/>
  <c r="AE73" i="7"/>
  <c r="AD73" i="7"/>
  <c r="AC73" i="7"/>
  <c r="AB73" i="7"/>
  <c r="AA73" i="7"/>
  <c r="Z73" i="7"/>
  <c r="Y73" i="7"/>
  <c r="X73" i="7"/>
  <c r="W73" i="7"/>
  <c r="V73" i="7"/>
  <c r="U73" i="7"/>
  <c r="T73" i="7"/>
  <c r="S73" i="7"/>
  <c r="R73" i="7"/>
  <c r="Q73" i="7"/>
  <c r="P73" i="7"/>
  <c r="O73" i="7"/>
  <c r="N73" i="7"/>
  <c r="M73" i="7"/>
  <c r="L73" i="7"/>
  <c r="K73" i="7"/>
  <c r="J73" i="7"/>
  <c r="I73" i="7"/>
  <c r="H73" i="7"/>
  <c r="G73" i="7"/>
  <c r="F73" i="7"/>
  <c r="E73" i="7"/>
  <c r="D73" i="7"/>
  <c r="C73" i="7"/>
  <c r="A73" i="7"/>
  <c r="BG72" i="7"/>
  <c r="BF72" i="7"/>
  <c r="BE72" i="7"/>
  <c r="BD72" i="7"/>
  <c r="BC72" i="7"/>
  <c r="BB72" i="7"/>
  <c r="BA72" i="7"/>
  <c r="AZ72" i="7"/>
  <c r="AY72" i="7"/>
  <c r="AX72" i="7"/>
  <c r="AW72" i="7"/>
  <c r="AV72" i="7"/>
  <c r="AU72" i="7"/>
  <c r="AT72" i="7"/>
  <c r="AS72" i="7"/>
  <c r="AR72" i="7"/>
  <c r="AQ72" i="7"/>
  <c r="AP72" i="7"/>
  <c r="AO72" i="7"/>
  <c r="AN72" i="7"/>
  <c r="AM72" i="7"/>
  <c r="AL72" i="7"/>
  <c r="AK72" i="7"/>
  <c r="AJ72" i="7"/>
  <c r="AI72" i="7"/>
  <c r="AH72" i="7"/>
  <c r="AG72" i="7"/>
  <c r="AF72" i="7"/>
  <c r="AE72" i="7"/>
  <c r="AD72" i="7"/>
  <c r="AC72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A72" i="7"/>
  <c r="BG71" i="7"/>
  <c r="BF71" i="7"/>
  <c r="BE71" i="7"/>
  <c r="BD71" i="7"/>
  <c r="BC71" i="7"/>
  <c r="BB71" i="7"/>
  <c r="BA71" i="7"/>
  <c r="AZ71" i="7"/>
  <c r="AY71" i="7"/>
  <c r="AX71" i="7"/>
  <c r="AW71" i="7"/>
  <c r="AV71" i="7"/>
  <c r="AU71" i="7"/>
  <c r="AT71" i="7"/>
  <c r="AS71" i="7"/>
  <c r="AR71" i="7"/>
  <c r="AQ71" i="7"/>
  <c r="AP71" i="7"/>
  <c r="AO71" i="7"/>
  <c r="AN71" i="7"/>
  <c r="AM71" i="7"/>
  <c r="AL71" i="7"/>
  <c r="AK71" i="7"/>
  <c r="AJ71" i="7"/>
  <c r="AI71" i="7"/>
  <c r="AH71" i="7"/>
  <c r="AG71" i="7"/>
  <c r="AF71" i="7"/>
  <c r="AE71" i="7"/>
  <c r="AD71" i="7"/>
  <c r="AC71" i="7"/>
  <c r="AB71" i="7"/>
  <c r="AA71" i="7"/>
  <c r="Z71" i="7"/>
  <c r="Y71" i="7"/>
  <c r="X71" i="7"/>
  <c r="W71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A71" i="7"/>
  <c r="BG70" i="7"/>
  <c r="BF70" i="7"/>
  <c r="BE70" i="7"/>
  <c r="BD70" i="7"/>
  <c r="BC70" i="7"/>
  <c r="BB70" i="7"/>
  <c r="BA70" i="7"/>
  <c r="AZ70" i="7"/>
  <c r="AY70" i="7"/>
  <c r="AX70" i="7"/>
  <c r="AW70" i="7"/>
  <c r="AV70" i="7"/>
  <c r="AU70" i="7"/>
  <c r="AT70" i="7"/>
  <c r="AS70" i="7"/>
  <c r="AR70" i="7"/>
  <c r="AQ70" i="7"/>
  <c r="AP70" i="7"/>
  <c r="AO70" i="7"/>
  <c r="AN70" i="7"/>
  <c r="AM70" i="7"/>
  <c r="AL70" i="7"/>
  <c r="AK70" i="7"/>
  <c r="AJ70" i="7"/>
  <c r="AI70" i="7"/>
  <c r="AH70" i="7"/>
  <c r="AG70" i="7"/>
  <c r="AF70" i="7"/>
  <c r="AE70" i="7"/>
  <c r="AD70" i="7"/>
  <c r="AC70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A70" i="7"/>
  <c r="BG69" i="7"/>
  <c r="BF69" i="7"/>
  <c r="BE69" i="7"/>
  <c r="BD69" i="7"/>
  <c r="BC69" i="7"/>
  <c r="BB69" i="7"/>
  <c r="BA69" i="7"/>
  <c r="AZ69" i="7"/>
  <c r="AY69" i="7"/>
  <c r="AX69" i="7"/>
  <c r="AW69" i="7"/>
  <c r="AV69" i="7"/>
  <c r="AU69" i="7"/>
  <c r="AT69" i="7"/>
  <c r="AS69" i="7"/>
  <c r="AR69" i="7"/>
  <c r="AQ69" i="7"/>
  <c r="AP69" i="7"/>
  <c r="AO69" i="7"/>
  <c r="AN69" i="7"/>
  <c r="AM69" i="7"/>
  <c r="AL69" i="7"/>
  <c r="AK69" i="7"/>
  <c r="AJ69" i="7"/>
  <c r="AI69" i="7"/>
  <c r="AH69" i="7"/>
  <c r="AG69" i="7"/>
  <c r="AF69" i="7"/>
  <c r="AE69" i="7"/>
  <c r="AD69" i="7"/>
  <c r="AC69" i="7"/>
  <c r="AB69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A69" i="7"/>
  <c r="BG68" i="7"/>
  <c r="BF68" i="7"/>
  <c r="BE68" i="7"/>
  <c r="BD68" i="7"/>
  <c r="BC68" i="7"/>
  <c r="BB68" i="7"/>
  <c r="BA68" i="7"/>
  <c r="AZ68" i="7"/>
  <c r="AY68" i="7"/>
  <c r="AX68" i="7"/>
  <c r="AW68" i="7"/>
  <c r="AV68" i="7"/>
  <c r="AU68" i="7"/>
  <c r="AT68" i="7"/>
  <c r="AS68" i="7"/>
  <c r="AR68" i="7"/>
  <c r="AQ68" i="7"/>
  <c r="AP68" i="7"/>
  <c r="AO68" i="7"/>
  <c r="AN68" i="7"/>
  <c r="AM68" i="7"/>
  <c r="AL68" i="7"/>
  <c r="AK68" i="7"/>
  <c r="AJ68" i="7"/>
  <c r="AI68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A68" i="7"/>
  <c r="BG67" i="7"/>
  <c r="BF67" i="7"/>
  <c r="BE67" i="7"/>
  <c r="BD67" i="7"/>
  <c r="BC67" i="7"/>
  <c r="BB67" i="7"/>
  <c r="BA67" i="7"/>
  <c r="AZ67" i="7"/>
  <c r="AY67" i="7"/>
  <c r="AX67" i="7"/>
  <c r="AW67" i="7"/>
  <c r="AV67" i="7"/>
  <c r="AU67" i="7"/>
  <c r="AT67" i="7"/>
  <c r="AS67" i="7"/>
  <c r="AR67" i="7"/>
  <c r="AQ67" i="7"/>
  <c r="AP67" i="7"/>
  <c r="AO67" i="7"/>
  <c r="AN67" i="7"/>
  <c r="AM67" i="7"/>
  <c r="AL67" i="7"/>
  <c r="AK67" i="7"/>
  <c r="AJ67" i="7"/>
  <c r="AI67" i="7"/>
  <c r="AH67" i="7"/>
  <c r="AG67" i="7"/>
  <c r="AF67" i="7"/>
  <c r="AE67" i="7"/>
  <c r="AD67" i="7"/>
  <c r="AC67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A67" i="7"/>
  <c r="BG66" i="7"/>
  <c r="BF66" i="7"/>
  <c r="BE66" i="7"/>
  <c r="BD66" i="7"/>
  <c r="BC66" i="7"/>
  <c r="BB66" i="7"/>
  <c r="BA66" i="7"/>
  <c r="AZ66" i="7"/>
  <c r="AY66" i="7"/>
  <c r="AX66" i="7"/>
  <c r="AW66" i="7"/>
  <c r="AV66" i="7"/>
  <c r="AU66" i="7"/>
  <c r="AT66" i="7"/>
  <c r="AS66" i="7"/>
  <c r="AR66" i="7"/>
  <c r="AQ66" i="7"/>
  <c r="AP66" i="7"/>
  <c r="AO66" i="7"/>
  <c r="AN66" i="7"/>
  <c r="AM66" i="7"/>
  <c r="AL66" i="7"/>
  <c r="AK66" i="7"/>
  <c r="AJ66" i="7"/>
  <c r="AI66" i="7"/>
  <c r="AH66" i="7"/>
  <c r="AG66" i="7"/>
  <c r="AF66" i="7"/>
  <c r="AE66" i="7"/>
  <c r="AD66" i="7"/>
  <c r="AC66" i="7"/>
  <c r="AB66" i="7"/>
  <c r="AA66" i="7"/>
  <c r="Z66" i="7"/>
  <c r="Y66" i="7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A66" i="7"/>
  <c r="BG65" i="7"/>
  <c r="BF65" i="7"/>
  <c r="BE65" i="7"/>
  <c r="BD65" i="7"/>
  <c r="BC65" i="7"/>
  <c r="BB65" i="7"/>
  <c r="BA65" i="7"/>
  <c r="AZ65" i="7"/>
  <c r="AY65" i="7"/>
  <c r="AX65" i="7"/>
  <c r="AW65" i="7"/>
  <c r="AV65" i="7"/>
  <c r="AU65" i="7"/>
  <c r="AT65" i="7"/>
  <c r="AS65" i="7"/>
  <c r="AR65" i="7"/>
  <c r="AQ65" i="7"/>
  <c r="AP65" i="7"/>
  <c r="AO65" i="7"/>
  <c r="AN65" i="7"/>
  <c r="AM65" i="7"/>
  <c r="AL65" i="7"/>
  <c r="AK65" i="7"/>
  <c r="AJ65" i="7"/>
  <c r="AI65" i="7"/>
  <c r="AH65" i="7"/>
  <c r="AG65" i="7"/>
  <c r="AF65" i="7"/>
  <c r="AE65" i="7"/>
  <c r="AD65" i="7"/>
  <c r="AC65" i="7"/>
  <c r="AB65" i="7"/>
  <c r="AA65" i="7"/>
  <c r="Z65" i="7"/>
  <c r="Y65" i="7"/>
  <c r="X65" i="7"/>
  <c r="W65" i="7"/>
  <c r="V65" i="7"/>
  <c r="U65" i="7"/>
  <c r="T65" i="7"/>
  <c r="S65" i="7"/>
  <c r="R65" i="7"/>
  <c r="Q65" i="7"/>
  <c r="P65" i="7"/>
  <c r="O65" i="7"/>
  <c r="N65" i="7"/>
  <c r="M65" i="7"/>
  <c r="L65" i="7"/>
  <c r="K65" i="7"/>
  <c r="J65" i="7"/>
  <c r="I65" i="7"/>
  <c r="H65" i="7"/>
  <c r="G65" i="7"/>
  <c r="F65" i="7"/>
  <c r="E65" i="7"/>
  <c r="D65" i="7"/>
  <c r="C65" i="7"/>
  <c r="A65" i="7"/>
  <c r="BG64" i="7"/>
  <c r="BF64" i="7"/>
  <c r="BE64" i="7"/>
  <c r="BD64" i="7"/>
  <c r="BC64" i="7"/>
  <c r="BB64" i="7"/>
  <c r="BA64" i="7"/>
  <c r="AZ64" i="7"/>
  <c r="AY64" i="7"/>
  <c r="AX64" i="7"/>
  <c r="AW64" i="7"/>
  <c r="AV64" i="7"/>
  <c r="AU64" i="7"/>
  <c r="AT64" i="7"/>
  <c r="AS64" i="7"/>
  <c r="AR64" i="7"/>
  <c r="AQ64" i="7"/>
  <c r="AP64" i="7"/>
  <c r="AO64" i="7"/>
  <c r="AN64" i="7"/>
  <c r="AM64" i="7"/>
  <c r="AL64" i="7"/>
  <c r="AK64" i="7"/>
  <c r="AJ64" i="7"/>
  <c r="AI64" i="7"/>
  <c r="AH64" i="7"/>
  <c r="AG64" i="7"/>
  <c r="AF64" i="7"/>
  <c r="AE64" i="7"/>
  <c r="AD64" i="7"/>
  <c r="AC64" i="7"/>
  <c r="AB64" i="7"/>
  <c r="AA64" i="7"/>
  <c r="Z64" i="7"/>
  <c r="Y64" i="7"/>
  <c r="X64" i="7"/>
  <c r="W64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C64" i="7"/>
  <c r="A64" i="7"/>
  <c r="BG63" i="7"/>
  <c r="BF63" i="7"/>
  <c r="BE63" i="7"/>
  <c r="BD63" i="7"/>
  <c r="BC63" i="7"/>
  <c r="BB63" i="7"/>
  <c r="BA63" i="7"/>
  <c r="AZ63" i="7"/>
  <c r="AY63" i="7"/>
  <c r="AX63" i="7"/>
  <c r="AW63" i="7"/>
  <c r="AV63" i="7"/>
  <c r="AU63" i="7"/>
  <c r="AT63" i="7"/>
  <c r="AS63" i="7"/>
  <c r="AR63" i="7"/>
  <c r="AQ63" i="7"/>
  <c r="AP63" i="7"/>
  <c r="AO63" i="7"/>
  <c r="AN63" i="7"/>
  <c r="AM63" i="7"/>
  <c r="AL63" i="7"/>
  <c r="AK63" i="7"/>
  <c r="AJ63" i="7"/>
  <c r="AI63" i="7"/>
  <c r="AH63" i="7"/>
  <c r="AG63" i="7"/>
  <c r="AF63" i="7"/>
  <c r="AE63" i="7"/>
  <c r="AD63" i="7"/>
  <c r="AC63" i="7"/>
  <c r="AB63" i="7"/>
  <c r="AA63" i="7"/>
  <c r="Z63" i="7"/>
  <c r="Y63" i="7"/>
  <c r="X63" i="7"/>
  <c r="W63" i="7"/>
  <c r="V63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F63" i="7"/>
  <c r="E63" i="7"/>
  <c r="D63" i="7"/>
  <c r="C63" i="7"/>
  <c r="A63" i="7"/>
  <c r="BG62" i="7"/>
  <c r="BF62" i="7"/>
  <c r="BE62" i="7"/>
  <c r="BD62" i="7"/>
  <c r="BC62" i="7"/>
  <c r="BB62" i="7"/>
  <c r="BA62" i="7"/>
  <c r="AZ62" i="7"/>
  <c r="AY62" i="7"/>
  <c r="AX62" i="7"/>
  <c r="AW62" i="7"/>
  <c r="AV62" i="7"/>
  <c r="AU62" i="7"/>
  <c r="AT62" i="7"/>
  <c r="AS62" i="7"/>
  <c r="AR62" i="7"/>
  <c r="AQ62" i="7"/>
  <c r="AP62" i="7"/>
  <c r="AO62" i="7"/>
  <c r="AN62" i="7"/>
  <c r="AM62" i="7"/>
  <c r="AL62" i="7"/>
  <c r="AK62" i="7"/>
  <c r="AJ62" i="7"/>
  <c r="AI62" i="7"/>
  <c r="AH62" i="7"/>
  <c r="AG62" i="7"/>
  <c r="AF62" i="7"/>
  <c r="AE62" i="7"/>
  <c r="AD62" i="7"/>
  <c r="AC62" i="7"/>
  <c r="AB62" i="7"/>
  <c r="AA62" i="7"/>
  <c r="Z62" i="7"/>
  <c r="Y62" i="7"/>
  <c r="X62" i="7"/>
  <c r="W62" i="7"/>
  <c r="V62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A62" i="7"/>
  <c r="BG61" i="7"/>
  <c r="BF61" i="7"/>
  <c r="BE61" i="7"/>
  <c r="BD61" i="7"/>
  <c r="BC61" i="7"/>
  <c r="BB61" i="7"/>
  <c r="BA61" i="7"/>
  <c r="AZ61" i="7"/>
  <c r="AY61" i="7"/>
  <c r="AX61" i="7"/>
  <c r="AW61" i="7"/>
  <c r="AV61" i="7"/>
  <c r="AU61" i="7"/>
  <c r="AT61" i="7"/>
  <c r="AS61" i="7"/>
  <c r="AR61" i="7"/>
  <c r="AQ61" i="7"/>
  <c r="AP61" i="7"/>
  <c r="AO61" i="7"/>
  <c r="AN61" i="7"/>
  <c r="AM61" i="7"/>
  <c r="AL61" i="7"/>
  <c r="AK61" i="7"/>
  <c r="AJ61" i="7"/>
  <c r="AI61" i="7"/>
  <c r="AH61" i="7"/>
  <c r="AG61" i="7"/>
  <c r="AF61" i="7"/>
  <c r="AE61" i="7"/>
  <c r="AD61" i="7"/>
  <c r="AC61" i="7"/>
  <c r="AB61" i="7"/>
  <c r="AA61" i="7"/>
  <c r="Z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A61" i="7"/>
  <c r="BG60" i="7"/>
  <c r="BF60" i="7"/>
  <c r="BE60" i="7"/>
  <c r="BD60" i="7"/>
  <c r="BC60" i="7"/>
  <c r="BB60" i="7"/>
  <c r="BA60" i="7"/>
  <c r="AZ60" i="7"/>
  <c r="AY60" i="7"/>
  <c r="AX60" i="7"/>
  <c r="AW60" i="7"/>
  <c r="AV60" i="7"/>
  <c r="AU60" i="7"/>
  <c r="AT60" i="7"/>
  <c r="AS60" i="7"/>
  <c r="AR60" i="7"/>
  <c r="AQ60" i="7"/>
  <c r="AP60" i="7"/>
  <c r="AO60" i="7"/>
  <c r="AN60" i="7"/>
  <c r="AM60" i="7"/>
  <c r="AL60" i="7"/>
  <c r="AK60" i="7"/>
  <c r="AJ60" i="7"/>
  <c r="AI60" i="7"/>
  <c r="AH60" i="7"/>
  <c r="AG60" i="7"/>
  <c r="AF60" i="7"/>
  <c r="AE60" i="7"/>
  <c r="AD60" i="7"/>
  <c r="AC60" i="7"/>
  <c r="AB60" i="7"/>
  <c r="AA60" i="7"/>
  <c r="Z60" i="7"/>
  <c r="Y60" i="7"/>
  <c r="X60" i="7"/>
  <c r="W60" i="7"/>
  <c r="V60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A60" i="7"/>
  <c r="BG59" i="7"/>
  <c r="BF59" i="7"/>
  <c r="BE59" i="7"/>
  <c r="BD59" i="7"/>
  <c r="BC59" i="7"/>
  <c r="BB59" i="7"/>
  <c r="BA59" i="7"/>
  <c r="AZ59" i="7"/>
  <c r="AY59" i="7"/>
  <c r="AX59" i="7"/>
  <c r="AW59" i="7"/>
  <c r="AV59" i="7"/>
  <c r="AU59" i="7"/>
  <c r="AT59" i="7"/>
  <c r="AS59" i="7"/>
  <c r="AR59" i="7"/>
  <c r="AQ59" i="7"/>
  <c r="AP59" i="7"/>
  <c r="AO59" i="7"/>
  <c r="AN59" i="7"/>
  <c r="AM59" i="7"/>
  <c r="AL59" i="7"/>
  <c r="AK59" i="7"/>
  <c r="AJ59" i="7"/>
  <c r="AI59" i="7"/>
  <c r="AH59" i="7"/>
  <c r="AG59" i="7"/>
  <c r="AF59" i="7"/>
  <c r="AE59" i="7"/>
  <c r="AD59" i="7"/>
  <c r="AC59" i="7"/>
  <c r="AB59" i="7"/>
  <c r="AA59" i="7"/>
  <c r="Z59" i="7"/>
  <c r="Y59" i="7"/>
  <c r="X59" i="7"/>
  <c r="W59" i="7"/>
  <c r="V59" i="7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E59" i="7"/>
  <c r="D59" i="7"/>
  <c r="C59" i="7"/>
  <c r="A59" i="7"/>
  <c r="BG58" i="7"/>
  <c r="BF58" i="7"/>
  <c r="BE58" i="7"/>
  <c r="BD58" i="7"/>
  <c r="BC58" i="7"/>
  <c r="BB58" i="7"/>
  <c r="BA58" i="7"/>
  <c r="AZ58" i="7"/>
  <c r="AY58" i="7"/>
  <c r="AX58" i="7"/>
  <c r="AW58" i="7"/>
  <c r="AV58" i="7"/>
  <c r="AU58" i="7"/>
  <c r="AT58" i="7"/>
  <c r="AS58" i="7"/>
  <c r="AR58" i="7"/>
  <c r="AQ58" i="7"/>
  <c r="AP58" i="7"/>
  <c r="AO58" i="7"/>
  <c r="AN58" i="7"/>
  <c r="AM58" i="7"/>
  <c r="AL58" i="7"/>
  <c r="AK58" i="7"/>
  <c r="AJ58" i="7"/>
  <c r="AI58" i="7"/>
  <c r="AH58" i="7"/>
  <c r="AG58" i="7"/>
  <c r="AF58" i="7"/>
  <c r="AE58" i="7"/>
  <c r="AD58" i="7"/>
  <c r="AC58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A58" i="7"/>
  <c r="BG57" i="7"/>
  <c r="BF57" i="7"/>
  <c r="BE57" i="7"/>
  <c r="BD57" i="7"/>
  <c r="BC57" i="7"/>
  <c r="BB57" i="7"/>
  <c r="BA57" i="7"/>
  <c r="AZ57" i="7"/>
  <c r="AY57" i="7"/>
  <c r="AX57" i="7"/>
  <c r="AW57" i="7"/>
  <c r="AV57" i="7"/>
  <c r="AU57" i="7"/>
  <c r="AT57" i="7"/>
  <c r="AS57" i="7"/>
  <c r="AR57" i="7"/>
  <c r="AQ57" i="7"/>
  <c r="AP57" i="7"/>
  <c r="AO57" i="7"/>
  <c r="AN57" i="7"/>
  <c r="AM57" i="7"/>
  <c r="AL57" i="7"/>
  <c r="AK57" i="7"/>
  <c r="AJ57" i="7"/>
  <c r="AI57" i="7"/>
  <c r="AH57" i="7"/>
  <c r="AG57" i="7"/>
  <c r="AF57" i="7"/>
  <c r="AE57" i="7"/>
  <c r="AD57" i="7"/>
  <c r="AC57" i="7"/>
  <c r="AB57" i="7"/>
  <c r="AA57" i="7"/>
  <c r="Z57" i="7"/>
  <c r="Y57" i="7"/>
  <c r="X57" i="7"/>
  <c r="W57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A57" i="7"/>
  <c r="BG56" i="7"/>
  <c r="BF56" i="7"/>
  <c r="BE56" i="7"/>
  <c r="BD56" i="7"/>
  <c r="BC56" i="7"/>
  <c r="BB56" i="7"/>
  <c r="BA56" i="7"/>
  <c r="AZ56" i="7"/>
  <c r="AY56" i="7"/>
  <c r="AX56" i="7"/>
  <c r="AW56" i="7"/>
  <c r="AV56" i="7"/>
  <c r="AU56" i="7"/>
  <c r="AT56" i="7"/>
  <c r="AS56" i="7"/>
  <c r="AR56" i="7"/>
  <c r="AQ56" i="7"/>
  <c r="AP56" i="7"/>
  <c r="AO56" i="7"/>
  <c r="AN56" i="7"/>
  <c r="AM56" i="7"/>
  <c r="AL56" i="7"/>
  <c r="AK56" i="7"/>
  <c r="AJ56" i="7"/>
  <c r="AI56" i="7"/>
  <c r="AH56" i="7"/>
  <c r="AG56" i="7"/>
  <c r="AF56" i="7"/>
  <c r="AE56" i="7"/>
  <c r="AD56" i="7"/>
  <c r="AC56" i="7"/>
  <c r="AB56" i="7"/>
  <c r="AA56" i="7"/>
  <c r="Z56" i="7"/>
  <c r="Y56" i="7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A56" i="7"/>
  <c r="BG55" i="7"/>
  <c r="BF55" i="7"/>
  <c r="BE55" i="7"/>
  <c r="BD55" i="7"/>
  <c r="BC55" i="7"/>
  <c r="BB55" i="7"/>
  <c r="BA55" i="7"/>
  <c r="AZ55" i="7"/>
  <c r="AY55" i="7"/>
  <c r="AX55" i="7"/>
  <c r="AW55" i="7"/>
  <c r="AV55" i="7"/>
  <c r="AU55" i="7"/>
  <c r="AT55" i="7"/>
  <c r="AS55" i="7"/>
  <c r="AR55" i="7"/>
  <c r="AQ55" i="7"/>
  <c r="AP55" i="7"/>
  <c r="AO55" i="7"/>
  <c r="AN55" i="7"/>
  <c r="AM55" i="7"/>
  <c r="AL55" i="7"/>
  <c r="AK55" i="7"/>
  <c r="AJ55" i="7"/>
  <c r="AI55" i="7"/>
  <c r="AH55" i="7"/>
  <c r="AG55" i="7"/>
  <c r="AF55" i="7"/>
  <c r="AE55" i="7"/>
  <c r="AD55" i="7"/>
  <c r="AC55" i="7"/>
  <c r="AB55" i="7"/>
  <c r="AA55" i="7"/>
  <c r="Z55" i="7"/>
  <c r="Y55" i="7"/>
  <c r="X55" i="7"/>
  <c r="W55" i="7"/>
  <c r="V55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A55" i="7"/>
  <c r="BG54" i="7"/>
  <c r="BF54" i="7"/>
  <c r="BE54" i="7"/>
  <c r="BD54" i="7"/>
  <c r="BC54" i="7"/>
  <c r="BB54" i="7"/>
  <c r="BA54" i="7"/>
  <c r="AZ54" i="7"/>
  <c r="AY54" i="7"/>
  <c r="AX54" i="7"/>
  <c r="AW54" i="7"/>
  <c r="AV54" i="7"/>
  <c r="AU54" i="7"/>
  <c r="AT54" i="7"/>
  <c r="AS54" i="7"/>
  <c r="AR54" i="7"/>
  <c r="AQ54" i="7"/>
  <c r="AP54" i="7"/>
  <c r="AO54" i="7"/>
  <c r="AN54" i="7"/>
  <c r="AM54" i="7"/>
  <c r="AL54" i="7"/>
  <c r="AK54" i="7"/>
  <c r="AJ54" i="7"/>
  <c r="AI54" i="7"/>
  <c r="AH54" i="7"/>
  <c r="AG54" i="7"/>
  <c r="AF54" i="7"/>
  <c r="AE54" i="7"/>
  <c r="AD54" i="7"/>
  <c r="AC54" i="7"/>
  <c r="AB54" i="7"/>
  <c r="AA54" i="7"/>
  <c r="Z54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A54" i="7"/>
  <c r="BG53" i="7"/>
  <c r="BF53" i="7"/>
  <c r="BE53" i="7"/>
  <c r="BD53" i="7"/>
  <c r="BC53" i="7"/>
  <c r="BB53" i="7"/>
  <c r="BA53" i="7"/>
  <c r="AZ53" i="7"/>
  <c r="AY53" i="7"/>
  <c r="AX53" i="7"/>
  <c r="AW53" i="7"/>
  <c r="AV53" i="7"/>
  <c r="AU53" i="7"/>
  <c r="AT53" i="7"/>
  <c r="AS53" i="7"/>
  <c r="AR53" i="7"/>
  <c r="AQ53" i="7"/>
  <c r="AP53" i="7"/>
  <c r="AO53" i="7"/>
  <c r="AN53" i="7"/>
  <c r="AM53" i="7"/>
  <c r="AL53" i="7"/>
  <c r="AK53" i="7"/>
  <c r="AJ53" i="7"/>
  <c r="AI53" i="7"/>
  <c r="AH53" i="7"/>
  <c r="AG53" i="7"/>
  <c r="AF53" i="7"/>
  <c r="AE53" i="7"/>
  <c r="AD53" i="7"/>
  <c r="AC53" i="7"/>
  <c r="AB53" i="7"/>
  <c r="AA53" i="7"/>
  <c r="Z53" i="7"/>
  <c r="Y53" i="7"/>
  <c r="X53" i="7"/>
  <c r="W53" i="7"/>
  <c r="V53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A53" i="7"/>
  <c r="BG52" i="7"/>
  <c r="BF52" i="7"/>
  <c r="BE52" i="7"/>
  <c r="BD52" i="7"/>
  <c r="BC52" i="7"/>
  <c r="BB52" i="7"/>
  <c r="BA52" i="7"/>
  <c r="AZ52" i="7"/>
  <c r="AY52" i="7"/>
  <c r="AX52" i="7"/>
  <c r="AW52" i="7"/>
  <c r="AV52" i="7"/>
  <c r="AU52" i="7"/>
  <c r="AT52" i="7"/>
  <c r="AS52" i="7"/>
  <c r="AR52" i="7"/>
  <c r="AQ52" i="7"/>
  <c r="AP52" i="7"/>
  <c r="AO52" i="7"/>
  <c r="AN52" i="7"/>
  <c r="AM52" i="7"/>
  <c r="AL52" i="7"/>
  <c r="AK52" i="7"/>
  <c r="AJ52" i="7"/>
  <c r="AI52" i="7"/>
  <c r="AH52" i="7"/>
  <c r="AG52" i="7"/>
  <c r="AF52" i="7"/>
  <c r="AE52" i="7"/>
  <c r="AD52" i="7"/>
  <c r="AC52" i="7"/>
  <c r="AB52" i="7"/>
  <c r="AA52" i="7"/>
  <c r="Z52" i="7"/>
  <c r="Y52" i="7"/>
  <c r="X52" i="7"/>
  <c r="W52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A52" i="7"/>
  <c r="BG51" i="7"/>
  <c r="BF51" i="7"/>
  <c r="BE51" i="7"/>
  <c r="BD51" i="7"/>
  <c r="BC51" i="7"/>
  <c r="BB51" i="7"/>
  <c r="BA51" i="7"/>
  <c r="AZ51" i="7"/>
  <c r="AY51" i="7"/>
  <c r="AX51" i="7"/>
  <c r="AW51" i="7"/>
  <c r="AV51" i="7"/>
  <c r="AU51" i="7"/>
  <c r="AT51" i="7"/>
  <c r="AS51" i="7"/>
  <c r="AR51" i="7"/>
  <c r="AQ51" i="7"/>
  <c r="AP51" i="7"/>
  <c r="AO51" i="7"/>
  <c r="AN51" i="7"/>
  <c r="AM51" i="7"/>
  <c r="AL51" i="7"/>
  <c r="AK51" i="7"/>
  <c r="AJ51" i="7"/>
  <c r="AI51" i="7"/>
  <c r="AH51" i="7"/>
  <c r="AG51" i="7"/>
  <c r="AF51" i="7"/>
  <c r="AE51" i="7"/>
  <c r="AD51" i="7"/>
  <c r="AC51" i="7"/>
  <c r="AB51" i="7"/>
  <c r="AA51" i="7"/>
  <c r="Z51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A51" i="7"/>
  <c r="BG50" i="7"/>
  <c r="BF50" i="7"/>
  <c r="BE50" i="7"/>
  <c r="BD50" i="7"/>
  <c r="BC50" i="7"/>
  <c r="BB50" i="7"/>
  <c r="BA50" i="7"/>
  <c r="AZ50" i="7"/>
  <c r="AY50" i="7"/>
  <c r="AX50" i="7"/>
  <c r="AW50" i="7"/>
  <c r="AV50" i="7"/>
  <c r="AU50" i="7"/>
  <c r="AT50" i="7"/>
  <c r="AS50" i="7"/>
  <c r="AR50" i="7"/>
  <c r="AQ50" i="7"/>
  <c r="AP50" i="7"/>
  <c r="AO50" i="7"/>
  <c r="AN50" i="7"/>
  <c r="AM50" i="7"/>
  <c r="AL50" i="7"/>
  <c r="AK50" i="7"/>
  <c r="AJ50" i="7"/>
  <c r="AI50" i="7"/>
  <c r="AH50" i="7"/>
  <c r="AG50" i="7"/>
  <c r="AF50" i="7"/>
  <c r="AE50" i="7"/>
  <c r="AD50" i="7"/>
  <c r="AC50" i="7"/>
  <c r="AB50" i="7"/>
  <c r="AA50" i="7"/>
  <c r="Z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A50" i="7"/>
  <c r="BG49" i="7"/>
  <c r="BF49" i="7"/>
  <c r="BE49" i="7"/>
  <c r="BD49" i="7"/>
  <c r="BC49" i="7"/>
  <c r="BB49" i="7"/>
  <c r="BA49" i="7"/>
  <c r="AZ49" i="7"/>
  <c r="AY49" i="7"/>
  <c r="AX49" i="7"/>
  <c r="AW49" i="7"/>
  <c r="AV49" i="7"/>
  <c r="AU49" i="7"/>
  <c r="AT49" i="7"/>
  <c r="AS49" i="7"/>
  <c r="AR49" i="7"/>
  <c r="AQ49" i="7"/>
  <c r="AP49" i="7"/>
  <c r="AO49" i="7"/>
  <c r="AN49" i="7"/>
  <c r="AM49" i="7"/>
  <c r="AL49" i="7"/>
  <c r="AK49" i="7"/>
  <c r="AJ49" i="7"/>
  <c r="AI49" i="7"/>
  <c r="AH49" i="7"/>
  <c r="AG49" i="7"/>
  <c r="AF49" i="7"/>
  <c r="AE49" i="7"/>
  <c r="AD49" i="7"/>
  <c r="AC49" i="7"/>
  <c r="AB49" i="7"/>
  <c r="AA49" i="7"/>
  <c r="Z49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A49" i="7"/>
  <c r="BG48" i="7"/>
  <c r="BF48" i="7"/>
  <c r="BE48" i="7"/>
  <c r="BD48" i="7"/>
  <c r="BC48" i="7"/>
  <c r="BB48" i="7"/>
  <c r="BA48" i="7"/>
  <c r="AZ48" i="7"/>
  <c r="AY48" i="7"/>
  <c r="AX48" i="7"/>
  <c r="AW48" i="7"/>
  <c r="AV48" i="7"/>
  <c r="AU48" i="7"/>
  <c r="AT48" i="7"/>
  <c r="AS48" i="7"/>
  <c r="AR48" i="7"/>
  <c r="AQ48" i="7"/>
  <c r="AP48" i="7"/>
  <c r="AO48" i="7"/>
  <c r="AN48" i="7"/>
  <c r="AM48" i="7"/>
  <c r="AL48" i="7"/>
  <c r="AK48" i="7"/>
  <c r="AJ48" i="7"/>
  <c r="AI48" i="7"/>
  <c r="AH48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A48" i="7"/>
  <c r="BG47" i="7"/>
  <c r="BF47" i="7"/>
  <c r="BE47" i="7"/>
  <c r="BD47" i="7"/>
  <c r="BC47" i="7"/>
  <c r="BB47" i="7"/>
  <c r="BA47" i="7"/>
  <c r="AZ47" i="7"/>
  <c r="AY47" i="7"/>
  <c r="AX47" i="7"/>
  <c r="AW47" i="7"/>
  <c r="AV47" i="7"/>
  <c r="AU47" i="7"/>
  <c r="AT47" i="7"/>
  <c r="AS47" i="7"/>
  <c r="AR47" i="7"/>
  <c r="AQ47" i="7"/>
  <c r="AP47" i="7"/>
  <c r="AO47" i="7"/>
  <c r="AN47" i="7"/>
  <c r="AM47" i="7"/>
  <c r="AL47" i="7"/>
  <c r="AK47" i="7"/>
  <c r="AJ47" i="7"/>
  <c r="AI47" i="7"/>
  <c r="AH47" i="7"/>
  <c r="AG47" i="7"/>
  <c r="AF47" i="7"/>
  <c r="AE47" i="7"/>
  <c r="AD47" i="7"/>
  <c r="AC47" i="7"/>
  <c r="AB47" i="7"/>
  <c r="AA47" i="7"/>
  <c r="Z47" i="7"/>
  <c r="Y47" i="7"/>
  <c r="X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A47" i="7"/>
  <c r="BG46" i="7"/>
  <c r="BF46" i="7"/>
  <c r="BE46" i="7"/>
  <c r="BD46" i="7"/>
  <c r="BC46" i="7"/>
  <c r="BB46" i="7"/>
  <c r="BA46" i="7"/>
  <c r="AZ46" i="7"/>
  <c r="AY46" i="7"/>
  <c r="AX46" i="7"/>
  <c r="AW46" i="7"/>
  <c r="AV46" i="7"/>
  <c r="AU46" i="7"/>
  <c r="AT46" i="7"/>
  <c r="AS46" i="7"/>
  <c r="AR46" i="7"/>
  <c r="AQ46" i="7"/>
  <c r="AP46" i="7"/>
  <c r="AO46" i="7"/>
  <c r="AN46" i="7"/>
  <c r="AM46" i="7"/>
  <c r="AL46" i="7"/>
  <c r="AK46" i="7"/>
  <c r="AJ46" i="7"/>
  <c r="AI46" i="7"/>
  <c r="AH46" i="7"/>
  <c r="AG46" i="7"/>
  <c r="AF46" i="7"/>
  <c r="AE46" i="7"/>
  <c r="AD46" i="7"/>
  <c r="AC46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A46" i="7"/>
  <c r="BG45" i="7"/>
  <c r="BF45" i="7"/>
  <c r="BE45" i="7"/>
  <c r="BD45" i="7"/>
  <c r="BC45" i="7"/>
  <c r="BB45" i="7"/>
  <c r="BA45" i="7"/>
  <c r="AZ45" i="7"/>
  <c r="AY45" i="7"/>
  <c r="AX45" i="7"/>
  <c r="AW45" i="7"/>
  <c r="AV45" i="7"/>
  <c r="AU45" i="7"/>
  <c r="AT45" i="7"/>
  <c r="AS45" i="7"/>
  <c r="AR45" i="7"/>
  <c r="AQ45" i="7"/>
  <c r="AP45" i="7"/>
  <c r="AO45" i="7"/>
  <c r="AN45" i="7"/>
  <c r="AM45" i="7"/>
  <c r="AL45" i="7"/>
  <c r="AK45" i="7"/>
  <c r="AJ45" i="7"/>
  <c r="AI45" i="7"/>
  <c r="AH45" i="7"/>
  <c r="AG45" i="7"/>
  <c r="AF45" i="7"/>
  <c r="AE45" i="7"/>
  <c r="AD45" i="7"/>
  <c r="AC45" i="7"/>
  <c r="AB45" i="7"/>
  <c r="AA45" i="7"/>
  <c r="Z45" i="7"/>
  <c r="Y45" i="7"/>
  <c r="X45" i="7"/>
  <c r="W45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A45" i="7"/>
  <c r="BG44" i="7"/>
  <c r="BF44" i="7"/>
  <c r="BE44" i="7"/>
  <c r="BD44" i="7"/>
  <c r="BC44" i="7"/>
  <c r="BB44" i="7"/>
  <c r="BA44" i="7"/>
  <c r="AZ44" i="7"/>
  <c r="AY44" i="7"/>
  <c r="AX44" i="7"/>
  <c r="AW44" i="7"/>
  <c r="AV44" i="7"/>
  <c r="AU44" i="7"/>
  <c r="AT44" i="7"/>
  <c r="AS44" i="7"/>
  <c r="AR44" i="7"/>
  <c r="AQ44" i="7"/>
  <c r="AP44" i="7"/>
  <c r="AO44" i="7"/>
  <c r="AN44" i="7"/>
  <c r="AM44" i="7"/>
  <c r="AL44" i="7"/>
  <c r="AK44" i="7"/>
  <c r="AJ44" i="7"/>
  <c r="AI44" i="7"/>
  <c r="AH44" i="7"/>
  <c r="AG44" i="7"/>
  <c r="AF44" i="7"/>
  <c r="AE44" i="7"/>
  <c r="AD44" i="7"/>
  <c r="AC44" i="7"/>
  <c r="AB44" i="7"/>
  <c r="AA44" i="7"/>
  <c r="Z44" i="7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A44" i="7"/>
  <c r="BG43" i="7"/>
  <c r="BF43" i="7"/>
  <c r="BE43" i="7"/>
  <c r="BD43" i="7"/>
  <c r="BC43" i="7"/>
  <c r="BB43" i="7"/>
  <c r="BA43" i="7"/>
  <c r="AZ43" i="7"/>
  <c r="AY43" i="7"/>
  <c r="AX43" i="7"/>
  <c r="AW43" i="7"/>
  <c r="AV43" i="7"/>
  <c r="AU43" i="7"/>
  <c r="AT43" i="7"/>
  <c r="AS43" i="7"/>
  <c r="AR43" i="7"/>
  <c r="AQ43" i="7"/>
  <c r="AP43" i="7"/>
  <c r="AO43" i="7"/>
  <c r="AN43" i="7"/>
  <c r="AM43" i="7"/>
  <c r="AL43" i="7"/>
  <c r="AK43" i="7"/>
  <c r="AJ43" i="7"/>
  <c r="AI43" i="7"/>
  <c r="AH43" i="7"/>
  <c r="AG43" i="7"/>
  <c r="AF43" i="7"/>
  <c r="AE43" i="7"/>
  <c r="AD43" i="7"/>
  <c r="AC43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A43" i="7"/>
  <c r="BG42" i="7"/>
  <c r="BF42" i="7"/>
  <c r="BE42" i="7"/>
  <c r="BD42" i="7"/>
  <c r="BC42" i="7"/>
  <c r="BB42" i="7"/>
  <c r="BA42" i="7"/>
  <c r="AZ42" i="7"/>
  <c r="AY42" i="7"/>
  <c r="AX42" i="7"/>
  <c r="AW42" i="7"/>
  <c r="AV42" i="7"/>
  <c r="AU42" i="7"/>
  <c r="AT42" i="7"/>
  <c r="AS42" i="7"/>
  <c r="AR42" i="7"/>
  <c r="AQ42" i="7"/>
  <c r="AP42" i="7"/>
  <c r="AO42" i="7"/>
  <c r="AN42" i="7"/>
  <c r="AM42" i="7"/>
  <c r="AL42" i="7"/>
  <c r="AK42" i="7"/>
  <c r="AJ42" i="7"/>
  <c r="AI42" i="7"/>
  <c r="AH42" i="7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A42" i="7"/>
  <c r="BG41" i="7"/>
  <c r="BF41" i="7"/>
  <c r="BE41" i="7"/>
  <c r="BD41" i="7"/>
  <c r="BC41" i="7"/>
  <c r="BB41" i="7"/>
  <c r="BA41" i="7"/>
  <c r="AZ41" i="7"/>
  <c r="AY41" i="7"/>
  <c r="AX41" i="7"/>
  <c r="AW41" i="7"/>
  <c r="AV41" i="7"/>
  <c r="AU41" i="7"/>
  <c r="AT41" i="7"/>
  <c r="AS41" i="7"/>
  <c r="AR41" i="7"/>
  <c r="AQ41" i="7"/>
  <c r="AP41" i="7"/>
  <c r="AO41" i="7"/>
  <c r="AN41" i="7"/>
  <c r="AM41" i="7"/>
  <c r="AL41" i="7"/>
  <c r="AK41" i="7"/>
  <c r="AJ41" i="7"/>
  <c r="AI41" i="7"/>
  <c r="AH41" i="7"/>
  <c r="AG41" i="7"/>
  <c r="AF41" i="7"/>
  <c r="AE41" i="7"/>
  <c r="AD41" i="7"/>
  <c r="AC41" i="7"/>
  <c r="AB41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A41" i="7"/>
  <c r="BG40" i="7"/>
  <c r="BF40" i="7"/>
  <c r="BE40" i="7"/>
  <c r="BD40" i="7"/>
  <c r="BC40" i="7"/>
  <c r="BB40" i="7"/>
  <c r="BA40" i="7"/>
  <c r="AZ40" i="7"/>
  <c r="AY40" i="7"/>
  <c r="AX40" i="7"/>
  <c r="AW40" i="7"/>
  <c r="AV40" i="7"/>
  <c r="AU40" i="7"/>
  <c r="AT40" i="7"/>
  <c r="AS40" i="7"/>
  <c r="AR40" i="7"/>
  <c r="AQ40" i="7"/>
  <c r="AP40" i="7"/>
  <c r="AO40" i="7"/>
  <c r="AN40" i="7"/>
  <c r="AM40" i="7"/>
  <c r="AL40" i="7"/>
  <c r="AK40" i="7"/>
  <c r="AJ40" i="7"/>
  <c r="AI40" i="7"/>
  <c r="AH40" i="7"/>
  <c r="AG40" i="7"/>
  <c r="AF40" i="7"/>
  <c r="AE40" i="7"/>
  <c r="AD40" i="7"/>
  <c r="AC40" i="7"/>
  <c r="AB40" i="7"/>
  <c r="AA40" i="7"/>
  <c r="Z40" i="7"/>
  <c r="Y40" i="7"/>
  <c r="X40" i="7"/>
  <c r="W40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A40" i="7"/>
  <c r="BG39" i="7"/>
  <c r="BF39" i="7"/>
  <c r="BE39" i="7"/>
  <c r="BD39" i="7"/>
  <c r="BC39" i="7"/>
  <c r="BB39" i="7"/>
  <c r="BA39" i="7"/>
  <c r="AZ39" i="7"/>
  <c r="AY39" i="7"/>
  <c r="AX39" i="7"/>
  <c r="AW39" i="7"/>
  <c r="AV39" i="7"/>
  <c r="AU39" i="7"/>
  <c r="AT39" i="7"/>
  <c r="AS39" i="7"/>
  <c r="AR39" i="7"/>
  <c r="AQ39" i="7"/>
  <c r="AP39" i="7"/>
  <c r="AO39" i="7"/>
  <c r="AN39" i="7"/>
  <c r="AM39" i="7"/>
  <c r="AL39" i="7"/>
  <c r="AK39" i="7"/>
  <c r="AJ39" i="7"/>
  <c r="AI39" i="7"/>
  <c r="AH39" i="7"/>
  <c r="AG39" i="7"/>
  <c r="AF39" i="7"/>
  <c r="AE39" i="7"/>
  <c r="AD39" i="7"/>
  <c r="AC39" i="7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A39" i="7"/>
  <c r="BG38" i="7"/>
  <c r="BF38" i="7"/>
  <c r="BE38" i="7"/>
  <c r="BD38" i="7"/>
  <c r="BC38" i="7"/>
  <c r="BB38" i="7"/>
  <c r="BA38" i="7"/>
  <c r="AZ38" i="7"/>
  <c r="AY38" i="7"/>
  <c r="AX38" i="7"/>
  <c r="AW38" i="7"/>
  <c r="AV38" i="7"/>
  <c r="AU38" i="7"/>
  <c r="AT38" i="7"/>
  <c r="AS38" i="7"/>
  <c r="AR38" i="7"/>
  <c r="AQ38" i="7"/>
  <c r="AP38" i="7"/>
  <c r="AO38" i="7"/>
  <c r="AN38" i="7"/>
  <c r="AM38" i="7"/>
  <c r="AL38" i="7"/>
  <c r="AK38" i="7"/>
  <c r="AJ38" i="7"/>
  <c r="AI38" i="7"/>
  <c r="AH38" i="7"/>
  <c r="AG38" i="7"/>
  <c r="AF38" i="7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A38" i="7"/>
  <c r="BG37" i="7"/>
  <c r="BF37" i="7"/>
  <c r="BE37" i="7"/>
  <c r="BD37" i="7"/>
  <c r="BC37" i="7"/>
  <c r="BB37" i="7"/>
  <c r="BA37" i="7"/>
  <c r="AZ37" i="7"/>
  <c r="AY37" i="7"/>
  <c r="AX37" i="7"/>
  <c r="AW37" i="7"/>
  <c r="AV37" i="7"/>
  <c r="AU37" i="7"/>
  <c r="AT37" i="7"/>
  <c r="AS37" i="7"/>
  <c r="AR37" i="7"/>
  <c r="AQ37" i="7"/>
  <c r="AP37" i="7"/>
  <c r="AO37" i="7"/>
  <c r="AN37" i="7"/>
  <c r="AM37" i="7"/>
  <c r="AL37" i="7"/>
  <c r="AK37" i="7"/>
  <c r="AJ37" i="7"/>
  <c r="AI37" i="7"/>
  <c r="AH37" i="7"/>
  <c r="AG37" i="7"/>
  <c r="AF37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A37" i="7"/>
  <c r="BG36" i="7"/>
  <c r="BF36" i="7"/>
  <c r="BE36" i="7"/>
  <c r="BD36" i="7"/>
  <c r="BC36" i="7"/>
  <c r="BB36" i="7"/>
  <c r="BA36" i="7"/>
  <c r="AZ36" i="7"/>
  <c r="AY36" i="7"/>
  <c r="AX36" i="7"/>
  <c r="AW36" i="7"/>
  <c r="AV36" i="7"/>
  <c r="AU36" i="7"/>
  <c r="AT36" i="7"/>
  <c r="AS36" i="7"/>
  <c r="AR36" i="7"/>
  <c r="AQ36" i="7"/>
  <c r="AP36" i="7"/>
  <c r="AO36" i="7"/>
  <c r="AN36" i="7"/>
  <c r="AM36" i="7"/>
  <c r="AL36" i="7"/>
  <c r="AK36" i="7"/>
  <c r="AJ36" i="7"/>
  <c r="AI36" i="7"/>
  <c r="AH36" i="7"/>
  <c r="AG36" i="7"/>
  <c r="AF36" i="7"/>
  <c r="AE36" i="7"/>
  <c r="AD36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A36" i="7"/>
  <c r="BG35" i="7"/>
  <c r="BF35" i="7"/>
  <c r="BE35" i="7"/>
  <c r="BD35" i="7"/>
  <c r="BC35" i="7"/>
  <c r="BB35" i="7"/>
  <c r="BA35" i="7"/>
  <c r="AZ35" i="7"/>
  <c r="AY35" i="7"/>
  <c r="AX35" i="7"/>
  <c r="AW35" i="7"/>
  <c r="AV35" i="7"/>
  <c r="AU35" i="7"/>
  <c r="AT35" i="7"/>
  <c r="AS35" i="7"/>
  <c r="AR35" i="7"/>
  <c r="AQ35" i="7"/>
  <c r="AP35" i="7"/>
  <c r="AO35" i="7"/>
  <c r="AN35" i="7"/>
  <c r="AM35" i="7"/>
  <c r="AL35" i="7"/>
  <c r="AK35" i="7"/>
  <c r="AJ35" i="7"/>
  <c r="AI35" i="7"/>
  <c r="AH35" i="7"/>
  <c r="AG35" i="7"/>
  <c r="AF35" i="7"/>
  <c r="AE35" i="7"/>
  <c r="AD35" i="7"/>
  <c r="AC35" i="7"/>
  <c r="AB35" i="7"/>
  <c r="AA35" i="7"/>
  <c r="Z35" i="7"/>
  <c r="Y35" i="7"/>
  <c r="X35" i="7"/>
  <c r="W35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A35" i="7"/>
  <c r="BG34" i="7"/>
  <c r="BF34" i="7"/>
  <c r="BE34" i="7"/>
  <c r="BD34" i="7"/>
  <c r="BC34" i="7"/>
  <c r="BB34" i="7"/>
  <c r="BA34" i="7"/>
  <c r="AZ34" i="7"/>
  <c r="AY34" i="7"/>
  <c r="AX34" i="7"/>
  <c r="AW34" i="7"/>
  <c r="AV34" i="7"/>
  <c r="AU34" i="7"/>
  <c r="AT34" i="7"/>
  <c r="AS34" i="7"/>
  <c r="AR34" i="7"/>
  <c r="AQ34" i="7"/>
  <c r="AP34" i="7"/>
  <c r="AO34" i="7"/>
  <c r="AN34" i="7"/>
  <c r="AM34" i="7"/>
  <c r="AL34" i="7"/>
  <c r="AK34" i="7"/>
  <c r="AJ34" i="7"/>
  <c r="AI34" i="7"/>
  <c r="AH34" i="7"/>
  <c r="AG34" i="7"/>
  <c r="AF34" i="7"/>
  <c r="AE34" i="7"/>
  <c r="AD34" i="7"/>
  <c r="AC34" i="7"/>
  <c r="AB34" i="7"/>
  <c r="AA34" i="7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A34" i="7"/>
  <c r="BG33" i="7"/>
  <c r="BF33" i="7"/>
  <c r="BE33" i="7"/>
  <c r="BD33" i="7"/>
  <c r="BC33" i="7"/>
  <c r="BB33" i="7"/>
  <c r="BA33" i="7"/>
  <c r="AZ33" i="7"/>
  <c r="AY33" i="7"/>
  <c r="AX33" i="7"/>
  <c r="AW33" i="7"/>
  <c r="AV33" i="7"/>
  <c r="AU33" i="7"/>
  <c r="AT33" i="7"/>
  <c r="AS33" i="7"/>
  <c r="AR33" i="7"/>
  <c r="AQ33" i="7"/>
  <c r="AP33" i="7"/>
  <c r="AO33" i="7"/>
  <c r="AN33" i="7"/>
  <c r="AM33" i="7"/>
  <c r="AL33" i="7"/>
  <c r="AK33" i="7"/>
  <c r="AJ33" i="7"/>
  <c r="AI33" i="7"/>
  <c r="AH33" i="7"/>
  <c r="AG33" i="7"/>
  <c r="AF33" i="7"/>
  <c r="AE33" i="7"/>
  <c r="AD33" i="7"/>
  <c r="AC33" i="7"/>
  <c r="AB33" i="7"/>
  <c r="AA33" i="7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A33" i="7"/>
  <c r="BG32" i="7"/>
  <c r="BF32" i="7"/>
  <c r="BE32" i="7"/>
  <c r="BD32" i="7"/>
  <c r="BC32" i="7"/>
  <c r="BB32" i="7"/>
  <c r="BA32" i="7"/>
  <c r="AZ32" i="7"/>
  <c r="AY32" i="7"/>
  <c r="AX32" i="7"/>
  <c r="AW32" i="7"/>
  <c r="AV32" i="7"/>
  <c r="AU32" i="7"/>
  <c r="AT32" i="7"/>
  <c r="AS32" i="7"/>
  <c r="AR32" i="7"/>
  <c r="AQ32" i="7"/>
  <c r="AP32" i="7"/>
  <c r="AO32" i="7"/>
  <c r="AN32" i="7"/>
  <c r="AM32" i="7"/>
  <c r="AL32" i="7"/>
  <c r="AK32" i="7"/>
  <c r="AJ32" i="7"/>
  <c r="AI32" i="7"/>
  <c r="AH32" i="7"/>
  <c r="AG32" i="7"/>
  <c r="AF32" i="7"/>
  <c r="AE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A32" i="7"/>
  <c r="BG31" i="7"/>
  <c r="BF31" i="7"/>
  <c r="BE31" i="7"/>
  <c r="BD31" i="7"/>
  <c r="BC31" i="7"/>
  <c r="BB31" i="7"/>
  <c r="BA31" i="7"/>
  <c r="AZ31" i="7"/>
  <c r="AY31" i="7"/>
  <c r="AX31" i="7"/>
  <c r="AW31" i="7"/>
  <c r="AV31" i="7"/>
  <c r="AU31" i="7"/>
  <c r="AT31" i="7"/>
  <c r="AS31" i="7"/>
  <c r="AR31" i="7"/>
  <c r="AQ31" i="7"/>
  <c r="AP31" i="7"/>
  <c r="AO31" i="7"/>
  <c r="AN31" i="7"/>
  <c r="AM31" i="7"/>
  <c r="AL31" i="7"/>
  <c r="AK31" i="7"/>
  <c r="AJ31" i="7"/>
  <c r="AI31" i="7"/>
  <c r="AH31" i="7"/>
  <c r="AG31" i="7"/>
  <c r="AF31" i="7"/>
  <c r="AE31" i="7"/>
  <c r="AD31" i="7"/>
  <c r="AC31" i="7"/>
  <c r="AB31" i="7"/>
  <c r="AA31" i="7"/>
  <c r="Z31" i="7"/>
  <c r="Y31" i="7"/>
  <c r="X31" i="7"/>
  <c r="W31" i="7"/>
  <c r="V31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A31" i="7"/>
  <c r="BG30" i="7"/>
  <c r="BF30" i="7"/>
  <c r="BE30" i="7"/>
  <c r="BD30" i="7"/>
  <c r="BC30" i="7"/>
  <c r="BB30" i="7"/>
  <c r="BA30" i="7"/>
  <c r="AZ30" i="7"/>
  <c r="AY30" i="7"/>
  <c r="AX30" i="7"/>
  <c r="AW30" i="7"/>
  <c r="AV30" i="7"/>
  <c r="AU30" i="7"/>
  <c r="AT30" i="7"/>
  <c r="AS30" i="7"/>
  <c r="AR30" i="7"/>
  <c r="AQ30" i="7"/>
  <c r="AP30" i="7"/>
  <c r="AO30" i="7"/>
  <c r="AN30" i="7"/>
  <c r="AM30" i="7"/>
  <c r="AL30" i="7"/>
  <c r="AK30" i="7"/>
  <c r="AJ30" i="7"/>
  <c r="AI30" i="7"/>
  <c r="AH30" i="7"/>
  <c r="AG30" i="7"/>
  <c r="AF30" i="7"/>
  <c r="AE30" i="7"/>
  <c r="AD30" i="7"/>
  <c r="AC30" i="7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A30" i="7"/>
  <c r="BG29" i="7"/>
  <c r="BF29" i="7"/>
  <c r="BE29" i="7"/>
  <c r="BD29" i="7"/>
  <c r="BC29" i="7"/>
  <c r="BB29" i="7"/>
  <c r="BA29" i="7"/>
  <c r="AZ29" i="7"/>
  <c r="AY29" i="7"/>
  <c r="AX29" i="7"/>
  <c r="AW29" i="7"/>
  <c r="AV29" i="7"/>
  <c r="AU29" i="7"/>
  <c r="AT29" i="7"/>
  <c r="AS29" i="7"/>
  <c r="AR29" i="7"/>
  <c r="AQ29" i="7"/>
  <c r="AP29" i="7"/>
  <c r="AO29" i="7"/>
  <c r="AN29" i="7"/>
  <c r="AM29" i="7"/>
  <c r="AL29" i="7"/>
  <c r="AK29" i="7"/>
  <c r="AJ29" i="7"/>
  <c r="AI29" i="7"/>
  <c r="AH29" i="7"/>
  <c r="AG29" i="7"/>
  <c r="AF29" i="7"/>
  <c r="AE29" i="7"/>
  <c r="AD29" i="7"/>
  <c r="AC29" i="7"/>
  <c r="AB29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A29" i="7"/>
  <c r="BG28" i="7"/>
  <c r="BF28" i="7"/>
  <c r="BE28" i="7"/>
  <c r="BD28" i="7"/>
  <c r="BC28" i="7"/>
  <c r="BB28" i="7"/>
  <c r="BA28" i="7"/>
  <c r="AZ28" i="7"/>
  <c r="AY28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A28" i="7"/>
  <c r="BG27" i="7"/>
  <c r="BF27" i="7"/>
  <c r="BE27" i="7"/>
  <c r="BD27" i="7"/>
  <c r="BC27" i="7"/>
  <c r="BB27" i="7"/>
  <c r="BA27" i="7"/>
  <c r="AZ27" i="7"/>
  <c r="AY27" i="7"/>
  <c r="AX27" i="7"/>
  <c r="AW27" i="7"/>
  <c r="AV27" i="7"/>
  <c r="AU27" i="7"/>
  <c r="AT27" i="7"/>
  <c r="AS27" i="7"/>
  <c r="AR27" i="7"/>
  <c r="AQ27" i="7"/>
  <c r="AP27" i="7"/>
  <c r="AO27" i="7"/>
  <c r="AN27" i="7"/>
  <c r="AM27" i="7"/>
  <c r="AL27" i="7"/>
  <c r="AK27" i="7"/>
  <c r="AJ27" i="7"/>
  <c r="AI27" i="7"/>
  <c r="AH27" i="7"/>
  <c r="AG27" i="7"/>
  <c r="AF27" i="7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A27" i="7"/>
  <c r="BG26" i="7"/>
  <c r="BF26" i="7"/>
  <c r="BE26" i="7"/>
  <c r="BD26" i="7"/>
  <c r="BC26" i="7"/>
  <c r="BB26" i="7"/>
  <c r="BA26" i="7"/>
  <c r="AZ26" i="7"/>
  <c r="AY26" i="7"/>
  <c r="AX26" i="7"/>
  <c r="AW26" i="7"/>
  <c r="AV26" i="7"/>
  <c r="AU26" i="7"/>
  <c r="AT26" i="7"/>
  <c r="AS26" i="7"/>
  <c r="AR26" i="7"/>
  <c r="AQ26" i="7"/>
  <c r="AP26" i="7"/>
  <c r="AO26" i="7"/>
  <c r="AN26" i="7"/>
  <c r="AM26" i="7"/>
  <c r="AL26" i="7"/>
  <c r="AK26" i="7"/>
  <c r="AJ26" i="7"/>
  <c r="AI26" i="7"/>
  <c r="AH26" i="7"/>
  <c r="AG26" i="7"/>
  <c r="AF26" i="7"/>
  <c r="AE26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A26" i="7"/>
  <c r="BG25" i="7"/>
  <c r="BF25" i="7"/>
  <c r="BE25" i="7"/>
  <c r="BD25" i="7"/>
  <c r="BC25" i="7"/>
  <c r="BB25" i="7"/>
  <c r="BA25" i="7"/>
  <c r="AZ25" i="7"/>
  <c r="AY25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A25" i="7"/>
  <c r="BG24" i="7"/>
  <c r="BF24" i="7"/>
  <c r="BE24" i="7"/>
  <c r="BD24" i="7"/>
  <c r="BC24" i="7"/>
  <c r="BB24" i="7"/>
  <c r="BA24" i="7"/>
  <c r="AZ24" i="7"/>
  <c r="AY24" i="7"/>
  <c r="AX24" i="7"/>
  <c r="AW24" i="7"/>
  <c r="AV24" i="7"/>
  <c r="AU24" i="7"/>
  <c r="AT24" i="7"/>
  <c r="AS24" i="7"/>
  <c r="AR24" i="7"/>
  <c r="AQ24" i="7"/>
  <c r="AP24" i="7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A24" i="7"/>
  <c r="BG23" i="7"/>
  <c r="BF23" i="7"/>
  <c r="BE23" i="7"/>
  <c r="BD23" i="7"/>
  <c r="BC23" i="7"/>
  <c r="BB23" i="7"/>
  <c r="BA23" i="7"/>
  <c r="AZ23" i="7"/>
  <c r="AY23" i="7"/>
  <c r="AX23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K23" i="7"/>
  <c r="AJ23" i="7"/>
  <c r="AI23" i="7"/>
  <c r="AH23" i="7"/>
  <c r="AG23" i="7"/>
  <c r="AF23" i="7"/>
  <c r="AE23" i="7"/>
  <c r="AD23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A23" i="7"/>
  <c r="BG22" i="7"/>
  <c r="BF22" i="7"/>
  <c r="BE22" i="7"/>
  <c r="BD22" i="7"/>
  <c r="BC22" i="7"/>
  <c r="BB22" i="7"/>
  <c r="BA22" i="7"/>
  <c r="AZ22" i="7"/>
  <c r="AY22" i="7"/>
  <c r="AX22" i="7"/>
  <c r="AW22" i="7"/>
  <c r="AV22" i="7"/>
  <c r="AU22" i="7"/>
  <c r="AT22" i="7"/>
  <c r="AS22" i="7"/>
  <c r="AR22" i="7"/>
  <c r="AQ22" i="7"/>
  <c r="AP22" i="7"/>
  <c r="AO22" i="7"/>
  <c r="AN22" i="7"/>
  <c r="AM22" i="7"/>
  <c r="AL22" i="7"/>
  <c r="AK22" i="7"/>
  <c r="AJ22" i="7"/>
  <c r="AI22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A22" i="7"/>
  <c r="BG21" i="7"/>
  <c r="BF21" i="7"/>
  <c r="BE21" i="7"/>
  <c r="BD21" i="7"/>
  <c r="BC21" i="7"/>
  <c r="BB21" i="7"/>
  <c r="BA21" i="7"/>
  <c r="AZ21" i="7"/>
  <c r="AY21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L21" i="7"/>
  <c r="AK21" i="7"/>
  <c r="AJ21" i="7"/>
  <c r="AI21" i="7"/>
  <c r="AH21" i="7"/>
  <c r="AG21" i="7"/>
  <c r="AF21" i="7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A21" i="7"/>
  <c r="BG20" i="7"/>
  <c r="BF20" i="7"/>
  <c r="BE20" i="7"/>
  <c r="BD20" i="7"/>
  <c r="BC20" i="7"/>
  <c r="BB20" i="7"/>
  <c r="BA20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A20" i="7"/>
  <c r="BG19" i="7"/>
  <c r="BF19" i="7"/>
  <c r="BE19" i="7"/>
  <c r="BD19" i="7"/>
  <c r="BC19" i="7"/>
  <c r="BB19" i="7"/>
  <c r="BA19" i="7"/>
  <c r="AZ19" i="7"/>
  <c r="AY19" i="7"/>
  <c r="AX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A19" i="7"/>
  <c r="BG18" i="7"/>
  <c r="BF18" i="7"/>
  <c r="BE18" i="7"/>
  <c r="BD18" i="7"/>
  <c r="BC18" i="7"/>
  <c r="BB18" i="7"/>
  <c r="BA18" i="7"/>
  <c r="AZ18" i="7"/>
  <c r="AY18" i="7"/>
  <c r="AX18" i="7"/>
  <c r="AW18" i="7"/>
  <c r="AV18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A18" i="7"/>
  <c r="BG17" i="7"/>
  <c r="BF17" i="7"/>
  <c r="BE17" i="7"/>
  <c r="BD17" i="7"/>
  <c r="BC17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A17" i="7"/>
  <c r="BG16" i="7"/>
  <c r="BF16" i="7"/>
  <c r="BE16" i="7"/>
  <c r="BD16" i="7"/>
  <c r="BC16" i="7"/>
  <c r="BB16" i="7"/>
  <c r="BA16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A16" i="7"/>
  <c r="BG15" i="7"/>
  <c r="BF15" i="7"/>
  <c r="BE15" i="7"/>
  <c r="BD15" i="7"/>
  <c r="BC15" i="7"/>
  <c r="BB15" i="7"/>
  <c r="BA15" i="7"/>
  <c r="AZ15" i="7"/>
  <c r="AY15" i="7"/>
  <c r="AX15" i="7"/>
  <c r="AW15" i="7"/>
  <c r="AV15" i="7"/>
  <c r="AU15" i="7"/>
  <c r="AT15" i="7"/>
  <c r="AS15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A15" i="7"/>
  <c r="BG14" i="7"/>
  <c r="BF14" i="7"/>
  <c r="BE14" i="7"/>
  <c r="BD14" i="7"/>
  <c r="BC14" i="7"/>
  <c r="BB14" i="7"/>
  <c r="BA14" i="7"/>
  <c r="AZ14" i="7"/>
  <c r="AY14" i="7"/>
  <c r="AX14" i="7"/>
  <c r="AW14" i="7"/>
  <c r="AV14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A14" i="7"/>
  <c r="BG13" i="7"/>
  <c r="BF13" i="7"/>
  <c r="BE13" i="7"/>
  <c r="BD13" i="7"/>
  <c r="BC13" i="7"/>
  <c r="BB13" i="7"/>
  <c r="BA13" i="7"/>
  <c r="AZ13" i="7"/>
  <c r="AY13" i="7"/>
  <c r="AX13" i="7"/>
  <c r="AW13" i="7"/>
  <c r="AV13" i="7"/>
  <c r="AU13" i="7"/>
  <c r="AT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A13" i="7"/>
  <c r="BG12" i="7"/>
  <c r="BF12" i="7"/>
  <c r="BE12" i="7"/>
  <c r="BD12" i="7"/>
  <c r="BC12" i="7"/>
  <c r="BB12" i="7"/>
  <c r="BA12" i="7"/>
  <c r="AZ12" i="7"/>
  <c r="AY12" i="7"/>
  <c r="AX12" i="7"/>
  <c r="AW12" i="7"/>
  <c r="AV12" i="7"/>
  <c r="AU12" i="7"/>
  <c r="AT12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A12" i="7"/>
  <c r="BG11" i="7"/>
  <c r="BF11" i="7"/>
  <c r="BE11" i="7"/>
  <c r="BD11" i="7"/>
  <c r="BC11" i="7"/>
  <c r="BB11" i="7"/>
  <c r="BA11" i="7"/>
  <c r="AZ11" i="7"/>
  <c r="AY11" i="7"/>
  <c r="AX11" i="7"/>
  <c r="AW11" i="7"/>
  <c r="AV11" i="7"/>
  <c r="AU11" i="7"/>
  <c r="AT11" i="7"/>
  <c r="AS11" i="7"/>
  <c r="AR11" i="7"/>
  <c r="AQ11" i="7"/>
  <c r="AP11" i="7"/>
  <c r="AO11" i="7"/>
  <c r="AN11" i="7"/>
  <c r="AM11" i="7"/>
  <c r="AL11" i="7"/>
  <c r="AK11" i="7"/>
  <c r="AJ11" i="7"/>
  <c r="AI11" i="7"/>
  <c r="AH11" i="7"/>
  <c r="AG11" i="7"/>
  <c r="AF11" i="7"/>
  <c r="AE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A11" i="7"/>
  <c r="BG10" i="7"/>
  <c r="BF10" i="7"/>
  <c r="BE10" i="7"/>
  <c r="BD10" i="7"/>
  <c r="BC10" i="7"/>
  <c r="BB10" i="7"/>
  <c r="BA10" i="7"/>
  <c r="AZ10" i="7"/>
  <c r="AY10" i="7"/>
  <c r="AX10" i="7"/>
  <c r="AW10" i="7"/>
  <c r="AV10" i="7"/>
  <c r="AU10" i="7"/>
  <c r="AT10" i="7"/>
  <c r="AS10" i="7"/>
  <c r="AR10" i="7"/>
  <c r="AQ10" i="7"/>
  <c r="AP10" i="7"/>
  <c r="AO10" i="7"/>
  <c r="AN10" i="7"/>
  <c r="AM10" i="7"/>
  <c r="AL10" i="7"/>
  <c r="AK10" i="7"/>
  <c r="AJ10" i="7"/>
  <c r="AI10" i="7"/>
  <c r="AH10" i="7"/>
  <c r="AG10" i="7"/>
  <c r="AF10" i="7"/>
  <c r="AE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A10" i="7"/>
  <c r="BG9" i="7"/>
  <c r="BF9" i="7"/>
  <c r="BE9" i="7"/>
  <c r="BD9" i="7"/>
  <c r="BC9" i="7"/>
  <c r="BB9" i="7"/>
  <c r="BA9" i="7"/>
  <c r="AZ9" i="7"/>
  <c r="AY9" i="7"/>
  <c r="AX9" i="7"/>
  <c r="AW9" i="7"/>
  <c r="AV9" i="7"/>
  <c r="AU9" i="7"/>
  <c r="AT9" i="7"/>
  <c r="AS9" i="7"/>
  <c r="AR9" i="7"/>
  <c r="AQ9" i="7"/>
  <c r="AP9" i="7"/>
  <c r="AO9" i="7"/>
  <c r="AN9" i="7"/>
  <c r="AM9" i="7"/>
  <c r="AL9" i="7"/>
  <c r="AK9" i="7"/>
  <c r="AJ9" i="7"/>
  <c r="AI9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A9" i="7"/>
  <c r="BG8" i="7"/>
  <c r="BF8" i="7"/>
  <c r="BE8" i="7"/>
  <c r="BD8" i="7"/>
  <c r="BC8" i="7"/>
  <c r="BB8" i="7"/>
  <c r="BA8" i="7"/>
  <c r="AZ8" i="7"/>
  <c r="AY8" i="7"/>
  <c r="AX8" i="7"/>
  <c r="AW8" i="7"/>
  <c r="AV8" i="7"/>
  <c r="AU8" i="7"/>
  <c r="AT8" i="7"/>
  <c r="AS8" i="7"/>
  <c r="AR8" i="7"/>
  <c r="AQ8" i="7"/>
  <c r="AP8" i="7"/>
  <c r="AO8" i="7"/>
  <c r="AN8" i="7"/>
  <c r="AM8" i="7"/>
  <c r="AL8" i="7"/>
  <c r="AK8" i="7"/>
  <c r="AJ8" i="7"/>
  <c r="AI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A8" i="7"/>
  <c r="BG7" i="7"/>
  <c r="BF7" i="7"/>
  <c r="BE7" i="7"/>
  <c r="BD7" i="7"/>
  <c r="BC7" i="7"/>
  <c r="BB7" i="7"/>
  <c r="BA7" i="7"/>
  <c r="AZ7" i="7"/>
  <c r="AY7" i="7"/>
  <c r="AX7" i="7"/>
  <c r="AW7" i="7"/>
  <c r="AV7" i="7"/>
  <c r="AU7" i="7"/>
  <c r="AT7" i="7"/>
  <c r="AS7" i="7"/>
  <c r="AR7" i="7"/>
  <c r="AQ7" i="7"/>
  <c r="AP7" i="7"/>
  <c r="AO7" i="7"/>
  <c r="AN7" i="7"/>
  <c r="AM7" i="7"/>
  <c r="AL7" i="7"/>
  <c r="AK7" i="7"/>
  <c r="AJ7" i="7"/>
  <c r="AI7" i="7"/>
  <c r="AH7" i="7"/>
  <c r="AG7" i="7"/>
  <c r="AF7" i="7"/>
  <c r="AE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A7" i="7"/>
  <c r="I4" i="7"/>
  <c r="BF716" i="6"/>
  <c r="BE716" i="6"/>
  <c r="BD716" i="6"/>
  <c r="BC716" i="6"/>
  <c r="BB716" i="6"/>
  <c r="BA716" i="6"/>
  <c r="AZ716" i="6"/>
  <c r="AY716" i="6"/>
  <c r="AX716" i="6"/>
  <c r="AW716" i="6"/>
  <c r="AV716" i="6"/>
  <c r="AU716" i="6"/>
  <c r="AT716" i="6"/>
  <c r="AS716" i="6"/>
  <c r="AR716" i="6"/>
  <c r="AQ716" i="6"/>
  <c r="AP716" i="6"/>
  <c r="AO716" i="6"/>
  <c r="AN716" i="6"/>
  <c r="AM716" i="6"/>
  <c r="AL716" i="6"/>
  <c r="AK716" i="6"/>
  <c r="AJ716" i="6"/>
  <c r="AI716" i="6"/>
  <c r="AH716" i="6"/>
  <c r="AG716" i="6"/>
  <c r="AF716" i="6"/>
  <c r="BF715" i="6"/>
  <c r="BE715" i="6"/>
  <c r="BD715" i="6"/>
  <c r="BC715" i="6"/>
  <c r="BB715" i="6"/>
  <c r="BA715" i="6"/>
  <c r="AZ715" i="6"/>
  <c r="AY715" i="6"/>
  <c r="AX715" i="6"/>
  <c r="AW715" i="6"/>
  <c r="AV715" i="6"/>
  <c r="AU715" i="6"/>
  <c r="AT715" i="6"/>
  <c r="AS715" i="6"/>
  <c r="AR715" i="6"/>
  <c r="AQ715" i="6"/>
  <c r="AP715" i="6"/>
  <c r="AO715" i="6"/>
  <c r="AN715" i="6"/>
  <c r="AM715" i="6"/>
  <c r="AL715" i="6"/>
  <c r="AK715" i="6"/>
  <c r="AJ715" i="6"/>
  <c r="AI715" i="6"/>
  <c r="AH715" i="6"/>
  <c r="AG715" i="6"/>
  <c r="AF715" i="6"/>
  <c r="BF714" i="6"/>
  <c r="BE714" i="6"/>
  <c r="BD714" i="6"/>
  <c r="BC714" i="6"/>
  <c r="BB714" i="6"/>
  <c r="BA714" i="6"/>
  <c r="AZ714" i="6"/>
  <c r="AY714" i="6"/>
  <c r="AX714" i="6"/>
  <c r="AW714" i="6"/>
  <c r="AV714" i="6"/>
  <c r="AU714" i="6"/>
  <c r="AT714" i="6"/>
  <c r="AS714" i="6"/>
  <c r="AR714" i="6"/>
  <c r="AQ714" i="6"/>
  <c r="AP714" i="6"/>
  <c r="AO714" i="6"/>
  <c r="AN714" i="6"/>
  <c r="AM714" i="6"/>
  <c r="AL714" i="6"/>
  <c r="AK714" i="6"/>
  <c r="AJ714" i="6"/>
  <c r="AI714" i="6"/>
  <c r="AH714" i="6"/>
  <c r="AG714" i="6"/>
  <c r="AF714" i="6"/>
  <c r="BF713" i="6"/>
  <c r="BE713" i="6"/>
  <c r="BD713" i="6"/>
  <c r="BC713" i="6"/>
  <c r="BB713" i="6"/>
  <c r="BA713" i="6"/>
  <c r="AZ713" i="6"/>
  <c r="AY713" i="6"/>
  <c r="AX713" i="6"/>
  <c r="AW713" i="6"/>
  <c r="AV713" i="6"/>
  <c r="AU713" i="6"/>
  <c r="AT713" i="6"/>
  <c r="AS713" i="6"/>
  <c r="AR713" i="6"/>
  <c r="AQ713" i="6"/>
  <c r="AP713" i="6"/>
  <c r="AO713" i="6"/>
  <c r="AN713" i="6"/>
  <c r="AM713" i="6"/>
  <c r="AL713" i="6"/>
  <c r="AK713" i="6"/>
  <c r="AJ713" i="6"/>
  <c r="AI713" i="6"/>
  <c r="AH713" i="6"/>
  <c r="AG713" i="6"/>
  <c r="AF713" i="6"/>
  <c r="BF712" i="6"/>
  <c r="BE712" i="6"/>
  <c r="BD712" i="6"/>
  <c r="BC712" i="6"/>
  <c r="BB712" i="6"/>
  <c r="BA712" i="6"/>
  <c r="AZ712" i="6"/>
  <c r="AY712" i="6"/>
  <c r="AX712" i="6"/>
  <c r="AW712" i="6"/>
  <c r="AV712" i="6"/>
  <c r="AU712" i="6"/>
  <c r="AT712" i="6"/>
  <c r="AS712" i="6"/>
  <c r="AR712" i="6"/>
  <c r="AQ712" i="6"/>
  <c r="AP712" i="6"/>
  <c r="AO712" i="6"/>
  <c r="AN712" i="6"/>
  <c r="AM712" i="6"/>
  <c r="AL712" i="6"/>
  <c r="AK712" i="6"/>
  <c r="AJ712" i="6"/>
  <c r="AI712" i="6"/>
  <c r="AH712" i="6"/>
  <c r="AG712" i="6"/>
  <c r="AF712" i="6"/>
  <c r="BF711" i="6"/>
  <c r="BE711" i="6"/>
  <c r="BD711" i="6"/>
  <c r="BC711" i="6"/>
  <c r="BB711" i="6"/>
  <c r="BA711" i="6"/>
  <c r="AZ711" i="6"/>
  <c r="AY711" i="6"/>
  <c r="AX711" i="6"/>
  <c r="AW711" i="6"/>
  <c r="AV711" i="6"/>
  <c r="AU711" i="6"/>
  <c r="AT711" i="6"/>
  <c r="AS711" i="6"/>
  <c r="AR711" i="6"/>
  <c r="AQ711" i="6"/>
  <c r="AP711" i="6"/>
  <c r="AO711" i="6"/>
  <c r="AN711" i="6"/>
  <c r="AM711" i="6"/>
  <c r="AL711" i="6"/>
  <c r="AK711" i="6"/>
  <c r="AJ711" i="6"/>
  <c r="AI711" i="6"/>
  <c r="AH711" i="6"/>
  <c r="AG711" i="6"/>
  <c r="AF711" i="6"/>
  <c r="BF710" i="6"/>
  <c r="BE710" i="6"/>
  <c r="BD710" i="6"/>
  <c r="BC710" i="6"/>
  <c r="BB710" i="6"/>
  <c r="BA710" i="6"/>
  <c r="AZ710" i="6"/>
  <c r="AY710" i="6"/>
  <c r="AX710" i="6"/>
  <c r="AW710" i="6"/>
  <c r="AV710" i="6"/>
  <c r="AU710" i="6"/>
  <c r="AT710" i="6"/>
  <c r="AS710" i="6"/>
  <c r="AR710" i="6"/>
  <c r="AQ710" i="6"/>
  <c r="AP710" i="6"/>
  <c r="AO710" i="6"/>
  <c r="AN710" i="6"/>
  <c r="AM710" i="6"/>
  <c r="AL710" i="6"/>
  <c r="AK710" i="6"/>
  <c r="AJ710" i="6"/>
  <c r="AI710" i="6"/>
  <c r="AH710" i="6"/>
  <c r="AG710" i="6"/>
  <c r="AF710" i="6"/>
  <c r="BF708" i="6"/>
  <c r="BE708" i="6"/>
  <c r="BD708" i="6"/>
  <c r="BC708" i="6"/>
  <c r="BB708" i="6"/>
  <c r="BA708" i="6"/>
  <c r="AZ708" i="6"/>
  <c r="AY708" i="6"/>
  <c r="AX708" i="6"/>
  <c r="AW708" i="6"/>
  <c r="AV708" i="6"/>
  <c r="AU708" i="6"/>
  <c r="AT708" i="6"/>
  <c r="AS708" i="6"/>
  <c r="AR708" i="6"/>
  <c r="AQ708" i="6"/>
  <c r="AP708" i="6"/>
  <c r="AO708" i="6"/>
  <c r="AN708" i="6"/>
  <c r="AM708" i="6"/>
  <c r="AL708" i="6"/>
  <c r="AK708" i="6"/>
  <c r="AJ708" i="6"/>
  <c r="AI708" i="6"/>
  <c r="AH708" i="6"/>
  <c r="AG708" i="6"/>
  <c r="AF708" i="6"/>
  <c r="BF707" i="6"/>
  <c r="BE707" i="6"/>
  <c r="BD707" i="6"/>
  <c r="BC707" i="6"/>
  <c r="BB707" i="6"/>
  <c r="BA707" i="6"/>
  <c r="AZ707" i="6"/>
  <c r="AY707" i="6"/>
  <c r="AX707" i="6"/>
  <c r="AW707" i="6"/>
  <c r="AV707" i="6"/>
  <c r="AU707" i="6"/>
  <c r="AT707" i="6"/>
  <c r="AS707" i="6"/>
  <c r="AR707" i="6"/>
  <c r="AQ707" i="6"/>
  <c r="AP707" i="6"/>
  <c r="AO707" i="6"/>
  <c r="AN707" i="6"/>
  <c r="AM707" i="6"/>
  <c r="AL707" i="6"/>
  <c r="AK707" i="6"/>
  <c r="AJ707" i="6"/>
  <c r="AI707" i="6"/>
  <c r="AH707" i="6"/>
  <c r="AG707" i="6"/>
  <c r="AF707" i="6"/>
  <c r="BF706" i="6"/>
  <c r="BE706" i="6"/>
  <c r="BD706" i="6"/>
  <c r="BC706" i="6"/>
  <c r="BB706" i="6"/>
  <c r="BA706" i="6"/>
  <c r="AZ706" i="6"/>
  <c r="AY706" i="6"/>
  <c r="AX706" i="6"/>
  <c r="AW706" i="6"/>
  <c r="AV706" i="6"/>
  <c r="AU706" i="6"/>
  <c r="AT706" i="6"/>
  <c r="AS706" i="6"/>
  <c r="AR706" i="6"/>
  <c r="AQ706" i="6"/>
  <c r="AP706" i="6"/>
  <c r="AO706" i="6"/>
  <c r="AN706" i="6"/>
  <c r="AM706" i="6"/>
  <c r="AL706" i="6"/>
  <c r="AK706" i="6"/>
  <c r="AJ706" i="6"/>
  <c r="AI706" i="6"/>
  <c r="AH706" i="6"/>
  <c r="AG706" i="6"/>
  <c r="AF706" i="6"/>
  <c r="BF705" i="6"/>
  <c r="BE705" i="6"/>
  <c r="BD705" i="6"/>
  <c r="BC705" i="6"/>
  <c r="BB705" i="6"/>
  <c r="BA705" i="6"/>
  <c r="AZ705" i="6"/>
  <c r="AY705" i="6"/>
  <c r="AX705" i="6"/>
  <c r="AW705" i="6"/>
  <c r="AV705" i="6"/>
  <c r="AU705" i="6"/>
  <c r="AT705" i="6"/>
  <c r="AS705" i="6"/>
  <c r="AR705" i="6"/>
  <c r="AQ705" i="6"/>
  <c r="AP705" i="6"/>
  <c r="AO705" i="6"/>
  <c r="AN705" i="6"/>
  <c r="AM705" i="6"/>
  <c r="AL705" i="6"/>
  <c r="AK705" i="6"/>
  <c r="AJ705" i="6"/>
  <c r="AI705" i="6"/>
  <c r="AH705" i="6"/>
  <c r="AG705" i="6"/>
  <c r="AF705" i="6"/>
  <c r="BF704" i="6"/>
  <c r="BE704" i="6"/>
  <c r="BD704" i="6"/>
  <c r="BC704" i="6"/>
  <c r="BB704" i="6"/>
  <c r="BA704" i="6"/>
  <c r="AZ704" i="6"/>
  <c r="AY704" i="6"/>
  <c r="AX704" i="6"/>
  <c r="AW704" i="6"/>
  <c r="AV704" i="6"/>
  <c r="AU704" i="6"/>
  <c r="AT704" i="6"/>
  <c r="AS704" i="6"/>
  <c r="AR704" i="6"/>
  <c r="AQ704" i="6"/>
  <c r="AP704" i="6"/>
  <c r="AO704" i="6"/>
  <c r="AN704" i="6"/>
  <c r="AM704" i="6"/>
  <c r="AL704" i="6"/>
  <c r="AK704" i="6"/>
  <c r="AJ704" i="6"/>
  <c r="AI704" i="6"/>
  <c r="AH704" i="6"/>
  <c r="AG704" i="6"/>
  <c r="AF704" i="6"/>
  <c r="BF703" i="6"/>
  <c r="BE703" i="6"/>
  <c r="BD703" i="6"/>
  <c r="BC703" i="6"/>
  <c r="BB703" i="6"/>
  <c r="BA703" i="6"/>
  <c r="AZ703" i="6"/>
  <c r="AY703" i="6"/>
  <c r="AX703" i="6"/>
  <c r="AW703" i="6"/>
  <c r="AV703" i="6"/>
  <c r="AU703" i="6"/>
  <c r="AT703" i="6"/>
  <c r="AS703" i="6"/>
  <c r="AR703" i="6"/>
  <c r="AQ703" i="6"/>
  <c r="AP703" i="6"/>
  <c r="AO703" i="6"/>
  <c r="AN703" i="6"/>
  <c r="AM703" i="6"/>
  <c r="AL703" i="6"/>
  <c r="AK703" i="6"/>
  <c r="AJ703" i="6"/>
  <c r="AI703" i="6"/>
  <c r="AH703" i="6"/>
  <c r="AG703" i="6"/>
  <c r="AF703" i="6"/>
  <c r="BF702" i="6"/>
  <c r="BE702" i="6"/>
  <c r="BD702" i="6"/>
  <c r="BC702" i="6"/>
  <c r="BB702" i="6"/>
  <c r="BA702" i="6"/>
  <c r="AZ702" i="6"/>
  <c r="AY702" i="6"/>
  <c r="AX702" i="6"/>
  <c r="AW702" i="6"/>
  <c r="AV702" i="6"/>
  <c r="AU702" i="6"/>
  <c r="AT702" i="6"/>
  <c r="AS702" i="6"/>
  <c r="AR702" i="6"/>
  <c r="AQ702" i="6"/>
  <c r="AP702" i="6"/>
  <c r="AO702" i="6"/>
  <c r="AN702" i="6"/>
  <c r="AM702" i="6"/>
  <c r="AL702" i="6"/>
  <c r="AK702" i="6"/>
  <c r="AJ702" i="6"/>
  <c r="AI702" i="6"/>
  <c r="AH702" i="6"/>
  <c r="AG702" i="6"/>
  <c r="AF702" i="6"/>
  <c r="BF701" i="6"/>
  <c r="BE701" i="6"/>
  <c r="BD701" i="6"/>
  <c r="BC701" i="6"/>
  <c r="BB701" i="6"/>
  <c r="BA701" i="6"/>
  <c r="AZ701" i="6"/>
  <c r="AY701" i="6"/>
  <c r="AX701" i="6"/>
  <c r="AW701" i="6"/>
  <c r="AV701" i="6"/>
  <c r="AU701" i="6"/>
  <c r="AT701" i="6"/>
  <c r="AS701" i="6"/>
  <c r="AR701" i="6"/>
  <c r="AQ701" i="6"/>
  <c r="AP701" i="6"/>
  <c r="AO701" i="6"/>
  <c r="AN701" i="6"/>
  <c r="AM701" i="6"/>
  <c r="AL701" i="6"/>
  <c r="AK701" i="6"/>
  <c r="AJ701" i="6"/>
  <c r="AI701" i="6"/>
  <c r="AH701" i="6"/>
  <c r="AG701" i="6"/>
  <c r="AF701" i="6"/>
  <c r="BF700" i="6"/>
  <c r="BE700" i="6"/>
  <c r="BD700" i="6"/>
  <c r="BC700" i="6"/>
  <c r="BB700" i="6"/>
  <c r="BA700" i="6"/>
  <c r="AZ700" i="6"/>
  <c r="AY700" i="6"/>
  <c r="AX700" i="6"/>
  <c r="AW700" i="6"/>
  <c r="AV700" i="6"/>
  <c r="AU700" i="6"/>
  <c r="AT700" i="6"/>
  <c r="AS700" i="6"/>
  <c r="AR700" i="6"/>
  <c r="AQ700" i="6"/>
  <c r="AP700" i="6"/>
  <c r="AO700" i="6"/>
  <c r="AN700" i="6"/>
  <c r="AM700" i="6"/>
  <c r="AL700" i="6"/>
  <c r="AK700" i="6"/>
  <c r="AJ700" i="6"/>
  <c r="AI700" i="6"/>
  <c r="AH700" i="6"/>
  <c r="AG700" i="6"/>
  <c r="AF700" i="6"/>
  <c r="BF699" i="6"/>
  <c r="BE699" i="6"/>
  <c r="BD699" i="6"/>
  <c r="BC699" i="6"/>
  <c r="BB699" i="6"/>
  <c r="BA699" i="6"/>
  <c r="AZ699" i="6"/>
  <c r="AY699" i="6"/>
  <c r="AX699" i="6"/>
  <c r="AW699" i="6"/>
  <c r="AV699" i="6"/>
  <c r="AU699" i="6"/>
  <c r="AT699" i="6"/>
  <c r="AS699" i="6"/>
  <c r="AR699" i="6"/>
  <c r="AQ699" i="6"/>
  <c r="AP699" i="6"/>
  <c r="AO699" i="6"/>
  <c r="AN699" i="6"/>
  <c r="AM699" i="6"/>
  <c r="AL699" i="6"/>
  <c r="AK699" i="6"/>
  <c r="AJ699" i="6"/>
  <c r="AI699" i="6"/>
  <c r="AH699" i="6"/>
  <c r="AG699" i="6"/>
  <c r="AF699" i="6"/>
  <c r="BF698" i="6"/>
  <c r="BE698" i="6"/>
  <c r="BD698" i="6"/>
  <c r="BC698" i="6"/>
  <c r="BB698" i="6"/>
  <c r="BA698" i="6"/>
  <c r="AZ698" i="6"/>
  <c r="AY698" i="6"/>
  <c r="AX698" i="6"/>
  <c r="AW698" i="6"/>
  <c r="AV698" i="6"/>
  <c r="AU698" i="6"/>
  <c r="AT698" i="6"/>
  <c r="AS698" i="6"/>
  <c r="AR698" i="6"/>
  <c r="AQ698" i="6"/>
  <c r="AP698" i="6"/>
  <c r="AO698" i="6"/>
  <c r="AN698" i="6"/>
  <c r="AM698" i="6"/>
  <c r="AL698" i="6"/>
  <c r="AK698" i="6"/>
  <c r="AJ698" i="6"/>
  <c r="AI698" i="6"/>
  <c r="AH698" i="6"/>
  <c r="AG698" i="6"/>
  <c r="AF698" i="6"/>
  <c r="BF697" i="6"/>
  <c r="BE697" i="6"/>
  <c r="BD697" i="6"/>
  <c r="BC697" i="6"/>
  <c r="BB697" i="6"/>
  <c r="BA697" i="6"/>
  <c r="AZ697" i="6"/>
  <c r="AY697" i="6"/>
  <c r="AX697" i="6"/>
  <c r="AW697" i="6"/>
  <c r="AV697" i="6"/>
  <c r="AU697" i="6"/>
  <c r="AT697" i="6"/>
  <c r="AS697" i="6"/>
  <c r="AR697" i="6"/>
  <c r="AQ697" i="6"/>
  <c r="AP697" i="6"/>
  <c r="AO697" i="6"/>
  <c r="AN697" i="6"/>
  <c r="AM697" i="6"/>
  <c r="AL697" i="6"/>
  <c r="AK697" i="6"/>
  <c r="AJ697" i="6"/>
  <c r="AI697" i="6"/>
  <c r="AH697" i="6"/>
  <c r="AG697" i="6"/>
  <c r="AF697" i="6"/>
  <c r="BF696" i="6"/>
  <c r="BE696" i="6"/>
  <c r="BD696" i="6"/>
  <c r="BC696" i="6"/>
  <c r="BB696" i="6"/>
  <c r="BA696" i="6"/>
  <c r="AZ696" i="6"/>
  <c r="AY696" i="6"/>
  <c r="AX696" i="6"/>
  <c r="AW696" i="6"/>
  <c r="AV696" i="6"/>
  <c r="AU696" i="6"/>
  <c r="AT696" i="6"/>
  <c r="AS696" i="6"/>
  <c r="AR696" i="6"/>
  <c r="AQ696" i="6"/>
  <c r="AP696" i="6"/>
  <c r="AO696" i="6"/>
  <c r="AN696" i="6"/>
  <c r="AM696" i="6"/>
  <c r="AL696" i="6"/>
  <c r="AK696" i="6"/>
  <c r="AJ696" i="6"/>
  <c r="AI696" i="6"/>
  <c r="AH696" i="6"/>
  <c r="AG696" i="6"/>
  <c r="AF696" i="6"/>
  <c r="BF695" i="6"/>
  <c r="BE695" i="6"/>
  <c r="BD695" i="6"/>
  <c r="BC695" i="6"/>
  <c r="BB695" i="6"/>
  <c r="BA695" i="6"/>
  <c r="AZ695" i="6"/>
  <c r="AY695" i="6"/>
  <c r="AX695" i="6"/>
  <c r="AW695" i="6"/>
  <c r="AV695" i="6"/>
  <c r="AU695" i="6"/>
  <c r="AT695" i="6"/>
  <c r="AS695" i="6"/>
  <c r="AR695" i="6"/>
  <c r="AQ695" i="6"/>
  <c r="AP695" i="6"/>
  <c r="AO695" i="6"/>
  <c r="AN695" i="6"/>
  <c r="AM695" i="6"/>
  <c r="AL695" i="6"/>
  <c r="AK695" i="6"/>
  <c r="AJ695" i="6"/>
  <c r="AI695" i="6"/>
  <c r="AH695" i="6"/>
  <c r="AG695" i="6"/>
  <c r="AF695" i="6"/>
  <c r="BF694" i="6"/>
  <c r="BE694" i="6"/>
  <c r="BD694" i="6"/>
  <c r="BC694" i="6"/>
  <c r="BB694" i="6"/>
  <c r="BA694" i="6"/>
  <c r="AZ694" i="6"/>
  <c r="AY694" i="6"/>
  <c r="AX694" i="6"/>
  <c r="AW694" i="6"/>
  <c r="AV694" i="6"/>
  <c r="AU694" i="6"/>
  <c r="AT694" i="6"/>
  <c r="AS694" i="6"/>
  <c r="AR694" i="6"/>
  <c r="AQ694" i="6"/>
  <c r="AP694" i="6"/>
  <c r="AO694" i="6"/>
  <c r="AN694" i="6"/>
  <c r="AM694" i="6"/>
  <c r="AL694" i="6"/>
  <c r="AK694" i="6"/>
  <c r="AJ694" i="6"/>
  <c r="AI694" i="6"/>
  <c r="AH694" i="6"/>
  <c r="AG694" i="6"/>
  <c r="AF694" i="6"/>
  <c r="BF693" i="6"/>
  <c r="BE693" i="6"/>
  <c r="BD693" i="6"/>
  <c r="BC693" i="6"/>
  <c r="BB693" i="6"/>
  <c r="BA693" i="6"/>
  <c r="AZ693" i="6"/>
  <c r="AY693" i="6"/>
  <c r="AX693" i="6"/>
  <c r="AW693" i="6"/>
  <c r="AV693" i="6"/>
  <c r="AU693" i="6"/>
  <c r="AT693" i="6"/>
  <c r="AS693" i="6"/>
  <c r="AR693" i="6"/>
  <c r="AQ693" i="6"/>
  <c r="AP693" i="6"/>
  <c r="AO693" i="6"/>
  <c r="AN693" i="6"/>
  <c r="AM693" i="6"/>
  <c r="AL693" i="6"/>
  <c r="AK693" i="6"/>
  <c r="AJ693" i="6"/>
  <c r="AI693" i="6"/>
  <c r="AH693" i="6"/>
  <c r="AG693" i="6"/>
  <c r="AF693" i="6"/>
  <c r="BF692" i="6"/>
  <c r="BE692" i="6"/>
  <c r="BD692" i="6"/>
  <c r="BC692" i="6"/>
  <c r="BB692" i="6"/>
  <c r="BA692" i="6"/>
  <c r="AZ692" i="6"/>
  <c r="AY692" i="6"/>
  <c r="AX692" i="6"/>
  <c r="AW692" i="6"/>
  <c r="AV692" i="6"/>
  <c r="AU692" i="6"/>
  <c r="AT692" i="6"/>
  <c r="AS692" i="6"/>
  <c r="AR692" i="6"/>
  <c r="AQ692" i="6"/>
  <c r="AP692" i="6"/>
  <c r="AO692" i="6"/>
  <c r="AN692" i="6"/>
  <c r="AM692" i="6"/>
  <c r="AL692" i="6"/>
  <c r="AK692" i="6"/>
  <c r="AJ692" i="6"/>
  <c r="AI692" i="6"/>
  <c r="AH692" i="6"/>
  <c r="AG692" i="6"/>
  <c r="AF692" i="6"/>
  <c r="BF691" i="6"/>
  <c r="BE691" i="6"/>
  <c r="BD691" i="6"/>
  <c r="BC691" i="6"/>
  <c r="BB691" i="6"/>
  <c r="BA691" i="6"/>
  <c r="AZ691" i="6"/>
  <c r="AY691" i="6"/>
  <c r="AX691" i="6"/>
  <c r="AW691" i="6"/>
  <c r="AV691" i="6"/>
  <c r="AU691" i="6"/>
  <c r="AT691" i="6"/>
  <c r="AS691" i="6"/>
  <c r="AR691" i="6"/>
  <c r="AQ691" i="6"/>
  <c r="AP691" i="6"/>
  <c r="AO691" i="6"/>
  <c r="AN691" i="6"/>
  <c r="AM691" i="6"/>
  <c r="AL691" i="6"/>
  <c r="AK691" i="6"/>
  <c r="AJ691" i="6"/>
  <c r="AI691" i="6"/>
  <c r="AH691" i="6"/>
  <c r="AG691" i="6"/>
  <c r="AF691" i="6"/>
  <c r="BF690" i="6"/>
  <c r="BE690" i="6"/>
  <c r="BD690" i="6"/>
  <c r="BC690" i="6"/>
  <c r="BB690" i="6"/>
  <c r="BA690" i="6"/>
  <c r="AZ690" i="6"/>
  <c r="AY690" i="6"/>
  <c r="AX690" i="6"/>
  <c r="AW690" i="6"/>
  <c r="AV690" i="6"/>
  <c r="AU690" i="6"/>
  <c r="AT690" i="6"/>
  <c r="AS690" i="6"/>
  <c r="AR690" i="6"/>
  <c r="AQ690" i="6"/>
  <c r="AP690" i="6"/>
  <c r="AO690" i="6"/>
  <c r="AN690" i="6"/>
  <c r="AM690" i="6"/>
  <c r="AL690" i="6"/>
  <c r="AK690" i="6"/>
  <c r="AJ690" i="6"/>
  <c r="AI690" i="6"/>
  <c r="AH690" i="6"/>
  <c r="AG690" i="6"/>
  <c r="AF690" i="6"/>
  <c r="BF688" i="6"/>
  <c r="BE688" i="6"/>
  <c r="BD688" i="6"/>
  <c r="BC688" i="6"/>
  <c r="BB688" i="6"/>
  <c r="BA688" i="6"/>
  <c r="AZ688" i="6"/>
  <c r="AY688" i="6"/>
  <c r="AX688" i="6"/>
  <c r="AW688" i="6"/>
  <c r="AV688" i="6"/>
  <c r="AU688" i="6"/>
  <c r="AT688" i="6"/>
  <c r="AS688" i="6"/>
  <c r="AR688" i="6"/>
  <c r="AQ688" i="6"/>
  <c r="AP688" i="6"/>
  <c r="AO688" i="6"/>
  <c r="AN688" i="6"/>
  <c r="AM688" i="6"/>
  <c r="AL688" i="6"/>
  <c r="AK688" i="6"/>
  <c r="AJ688" i="6"/>
  <c r="AI688" i="6"/>
  <c r="AH688" i="6"/>
  <c r="AG688" i="6"/>
  <c r="AF688" i="6"/>
  <c r="BF686" i="6"/>
  <c r="BE686" i="6"/>
  <c r="BD686" i="6"/>
  <c r="BC686" i="6"/>
  <c r="BB686" i="6"/>
  <c r="BA686" i="6"/>
  <c r="AZ686" i="6"/>
  <c r="AY686" i="6"/>
  <c r="AX686" i="6"/>
  <c r="AW686" i="6"/>
  <c r="AV686" i="6"/>
  <c r="AU686" i="6"/>
  <c r="AT686" i="6"/>
  <c r="AS686" i="6"/>
  <c r="AR686" i="6"/>
  <c r="AQ686" i="6"/>
  <c r="AP686" i="6"/>
  <c r="AO686" i="6"/>
  <c r="AN686" i="6"/>
  <c r="AM686" i="6"/>
  <c r="AL686" i="6"/>
  <c r="AK686" i="6"/>
  <c r="AJ686" i="6"/>
  <c r="AI686" i="6"/>
  <c r="AH686" i="6"/>
  <c r="AG686" i="6"/>
  <c r="AF686" i="6"/>
  <c r="BF685" i="6"/>
  <c r="BE685" i="6"/>
  <c r="BD685" i="6"/>
  <c r="BC685" i="6"/>
  <c r="BB685" i="6"/>
  <c r="BA685" i="6"/>
  <c r="AZ685" i="6"/>
  <c r="AY685" i="6"/>
  <c r="AX685" i="6"/>
  <c r="AW685" i="6"/>
  <c r="AV685" i="6"/>
  <c r="AU685" i="6"/>
  <c r="AT685" i="6"/>
  <c r="AS685" i="6"/>
  <c r="AR685" i="6"/>
  <c r="AQ685" i="6"/>
  <c r="AP685" i="6"/>
  <c r="AO685" i="6"/>
  <c r="AN685" i="6"/>
  <c r="AM685" i="6"/>
  <c r="AL685" i="6"/>
  <c r="AK685" i="6"/>
  <c r="AJ685" i="6"/>
  <c r="AI685" i="6"/>
  <c r="AH685" i="6"/>
  <c r="AG685" i="6"/>
  <c r="AF685" i="6"/>
  <c r="BF684" i="6"/>
  <c r="BE684" i="6"/>
  <c r="BD684" i="6"/>
  <c r="BC684" i="6"/>
  <c r="BB684" i="6"/>
  <c r="BA684" i="6"/>
  <c r="AZ684" i="6"/>
  <c r="AY684" i="6"/>
  <c r="AX684" i="6"/>
  <c r="AW684" i="6"/>
  <c r="AV684" i="6"/>
  <c r="AU684" i="6"/>
  <c r="AT684" i="6"/>
  <c r="AS684" i="6"/>
  <c r="AR684" i="6"/>
  <c r="AQ684" i="6"/>
  <c r="AP684" i="6"/>
  <c r="AO684" i="6"/>
  <c r="AN684" i="6"/>
  <c r="AM684" i="6"/>
  <c r="AL684" i="6"/>
  <c r="AK684" i="6"/>
  <c r="AJ684" i="6"/>
  <c r="AI684" i="6"/>
  <c r="AH684" i="6"/>
  <c r="AG684" i="6"/>
  <c r="AF684" i="6"/>
  <c r="BF683" i="6"/>
  <c r="BE683" i="6"/>
  <c r="BD683" i="6"/>
  <c r="BC683" i="6"/>
  <c r="BB683" i="6"/>
  <c r="BA683" i="6"/>
  <c r="AZ683" i="6"/>
  <c r="AY683" i="6"/>
  <c r="AX683" i="6"/>
  <c r="AW683" i="6"/>
  <c r="AV683" i="6"/>
  <c r="AU683" i="6"/>
  <c r="AT683" i="6"/>
  <c r="AS683" i="6"/>
  <c r="AR683" i="6"/>
  <c r="AQ683" i="6"/>
  <c r="AP683" i="6"/>
  <c r="AO683" i="6"/>
  <c r="AN683" i="6"/>
  <c r="AM683" i="6"/>
  <c r="AL683" i="6"/>
  <c r="AK683" i="6"/>
  <c r="AJ683" i="6"/>
  <c r="AI683" i="6"/>
  <c r="AH683" i="6"/>
  <c r="AG683" i="6"/>
  <c r="AF683" i="6"/>
  <c r="BF682" i="6"/>
  <c r="BE682" i="6"/>
  <c r="BD682" i="6"/>
  <c r="BC682" i="6"/>
  <c r="BB682" i="6"/>
  <c r="BA682" i="6"/>
  <c r="AZ682" i="6"/>
  <c r="AY682" i="6"/>
  <c r="AX682" i="6"/>
  <c r="AW682" i="6"/>
  <c r="AV682" i="6"/>
  <c r="AU682" i="6"/>
  <c r="AT682" i="6"/>
  <c r="AS682" i="6"/>
  <c r="AR682" i="6"/>
  <c r="AQ682" i="6"/>
  <c r="AP682" i="6"/>
  <c r="AO682" i="6"/>
  <c r="AN682" i="6"/>
  <c r="AM682" i="6"/>
  <c r="AL682" i="6"/>
  <c r="AK682" i="6"/>
  <c r="AJ682" i="6"/>
  <c r="AI682" i="6"/>
  <c r="AH682" i="6"/>
  <c r="AG682" i="6"/>
  <c r="AF682" i="6"/>
  <c r="BF681" i="6"/>
  <c r="BE681" i="6"/>
  <c r="BD681" i="6"/>
  <c r="BC681" i="6"/>
  <c r="BB681" i="6"/>
  <c r="BA681" i="6"/>
  <c r="AZ681" i="6"/>
  <c r="AY681" i="6"/>
  <c r="AX681" i="6"/>
  <c r="AW681" i="6"/>
  <c r="AV681" i="6"/>
  <c r="AU681" i="6"/>
  <c r="AT681" i="6"/>
  <c r="AS681" i="6"/>
  <c r="AR681" i="6"/>
  <c r="AQ681" i="6"/>
  <c r="AP681" i="6"/>
  <c r="AO681" i="6"/>
  <c r="AN681" i="6"/>
  <c r="AM681" i="6"/>
  <c r="AL681" i="6"/>
  <c r="AK681" i="6"/>
  <c r="AJ681" i="6"/>
  <c r="AI681" i="6"/>
  <c r="AH681" i="6"/>
  <c r="AG681" i="6"/>
  <c r="AF681" i="6"/>
  <c r="BF680" i="6"/>
  <c r="BE680" i="6"/>
  <c r="BD680" i="6"/>
  <c r="BC680" i="6"/>
  <c r="BB680" i="6"/>
  <c r="BA680" i="6"/>
  <c r="AZ680" i="6"/>
  <c r="AY680" i="6"/>
  <c r="AX680" i="6"/>
  <c r="AW680" i="6"/>
  <c r="AV680" i="6"/>
  <c r="AU680" i="6"/>
  <c r="AT680" i="6"/>
  <c r="AS680" i="6"/>
  <c r="AR680" i="6"/>
  <c r="AQ680" i="6"/>
  <c r="AP680" i="6"/>
  <c r="AO680" i="6"/>
  <c r="AN680" i="6"/>
  <c r="AM680" i="6"/>
  <c r="AL680" i="6"/>
  <c r="AK680" i="6"/>
  <c r="AJ680" i="6"/>
  <c r="AI680" i="6"/>
  <c r="AH680" i="6"/>
  <c r="AG680" i="6"/>
  <c r="AF680" i="6"/>
  <c r="BF679" i="6"/>
  <c r="BE679" i="6"/>
  <c r="BD679" i="6"/>
  <c r="BC679" i="6"/>
  <c r="BB679" i="6"/>
  <c r="BA679" i="6"/>
  <c r="AZ679" i="6"/>
  <c r="AY679" i="6"/>
  <c r="AX679" i="6"/>
  <c r="AW679" i="6"/>
  <c r="AV679" i="6"/>
  <c r="AU679" i="6"/>
  <c r="AT679" i="6"/>
  <c r="AS679" i="6"/>
  <c r="AR679" i="6"/>
  <c r="AQ679" i="6"/>
  <c r="AP679" i="6"/>
  <c r="AO679" i="6"/>
  <c r="AN679" i="6"/>
  <c r="AM679" i="6"/>
  <c r="AL679" i="6"/>
  <c r="AK679" i="6"/>
  <c r="AJ679" i="6"/>
  <c r="AI679" i="6"/>
  <c r="AH679" i="6"/>
  <c r="AG679" i="6"/>
  <c r="AF679" i="6"/>
  <c r="BF678" i="6"/>
  <c r="BE678" i="6"/>
  <c r="BD678" i="6"/>
  <c r="BC678" i="6"/>
  <c r="BB678" i="6"/>
  <c r="BA678" i="6"/>
  <c r="AZ678" i="6"/>
  <c r="AY678" i="6"/>
  <c r="AX678" i="6"/>
  <c r="AW678" i="6"/>
  <c r="AV678" i="6"/>
  <c r="AU678" i="6"/>
  <c r="AT678" i="6"/>
  <c r="AS678" i="6"/>
  <c r="AR678" i="6"/>
  <c r="AQ678" i="6"/>
  <c r="AP678" i="6"/>
  <c r="AO678" i="6"/>
  <c r="AN678" i="6"/>
  <c r="AM678" i="6"/>
  <c r="AL678" i="6"/>
  <c r="AK678" i="6"/>
  <c r="AJ678" i="6"/>
  <c r="AI678" i="6"/>
  <c r="AH678" i="6"/>
  <c r="AG678" i="6"/>
  <c r="AF678" i="6"/>
  <c r="BF677" i="6"/>
  <c r="BE677" i="6"/>
  <c r="BD677" i="6"/>
  <c r="BC677" i="6"/>
  <c r="BB677" i="6"/>
  <c r="BA677" i="6"/>
  <c r="AZ677" i="6"/>
  <c r="AY677" i="6"/>
  <c r="AX677" i="6"/>
  <c r="AW677" i="6"/>
  <c r="AV677" i="6"/>
  <c r="AU677" i="6"/>
  <c r="AT677" i="6"/>
  <c r="AS677" i="6"/>
  <c r="AR677" i="6"/>
  <c r="AQ677" i="6"/>
  <c r="AP677" i="6"/>
  <c r="AO677" i="6"/>
  <c r="AN677" i="6"/>
  <c r="AM677" i="6"/>
  <c r="AL677" i="6"/>
  <c r="AK677" i="6"/>
  <c r="AJ677" i="6"/>
  <c r="AI677" i="6"/>
  <c r="AH677" i="6"/>
  <c r="AG677" i="6"/>
  <c r="AF677" i="6"/>
  <c r="BF676" i="6"/>
  <c r="BE676" i="6"/>
  <c r="BD676" i="6"/>
  <c r="BC676" i="6"/>
  <c r="BB676" i="6"/>
  <c r="BA676" i="6"/>
  <c r="AZ676" i="6"/>
  <c r="AY676" i="6"/>
  <c r="AX676" i="6"/>
  <c r="AW676" i="6"/>
  <c r="AV676" i="6"/>
  <c r="AU676" i="6"/>
  <c r="AT676" i="6"/>
  <c r="AS676" i="6"/>
  <c r="AR676" i="6"/>
  <c r="AQ676" i="6"/>
  <c r="AP676" i="6"/>
  <c r="AO676" i="6"/>
  <c r="AN676" i="6"/>
  <c r="AM676" i="6"/>
  <c r="AL676" i="6"/>
  <c r="AK676" i="6"/>
  <c r="AJ676" i="6"/>
  <c r="AI676" i="6"/>
  <c r="AH676" i="6"/>
  <c r="AG676" i="6"/>
  <c r="AF676" i="6"/>
  <c r="BF675" i="6"/>
  <c r="BE675" i="6"/>
  <c r="BD675" i="6"/>
  <c r="BC675" i="6"/>
  <c r="BB675" i="6"/>
  <c r="BA675" i="6"/>
  <c r="AZ675" i="6"/>
  <c r="AY675" i="6"/>
  <c r="AX675" i="6"/>
  <c r="AW675" i="6"/>
  <c r="AV675" i="6"/>
  <c r="AU675" i="6"/>
  <c r="AT675" i="6"/>
  <c r="AS675" i="6"/>
  <c r="AR675" i="6"/>
  <c r="AQ675" i="6"/>
  <c r="AP675" i="6"/>
  <c r="AO675" i="6"/>
  <c r="AN675" i="6"/>
  <c r="AM675" i="6"/>
  <c r="AL675" i="6"/>
  <c r="AK675" i="6"/>
  <c r="AJ675" i="6"/>
  <c r="AI675" i="6"/>
  <c r="AH675" i="6"/>
  <c r="AG675" i="6"/>
  <c r="AF675" i="6"/>
  <c r="BF674" i="6"/>
  <c r="BE674" i="6"/>
  <c r="BD674" i="6"/>
  <c r="BC674" i="6"/>
  <c r="BB674" i="6"/>
  <c r="BA674" i="6"/>
  <c r="AZ674" i="6"/>
  <c r="AY674" i="6"/>
  <c r="AX674" i="6"/>
  <c r="AW674" i="6"/>
  <c r="AV674" i="6"/>
  <c r="AU674" i="6"/>
  <c r="AT674" i="6"/>
  <c r="AS674" i="6"/>
  <c r="AR674" i="6"/>
  <c r="AQ674" i="6"/>
  <c r="AP674" i="6"/>
  <c r="AO674" i="6"/>
  <c r="AN674" i="6"/>
  <c r="AM674" i="6"/>
  <c r="AL674" i="6"/>
  <c r="AK674" i="6"/>
  <c r="AJ674" i="6"/>
  <c r="AI674" i="6"/>
  <c r="AH674" i="6"/>
  <c r="AG674" i="6"/>
  <c r="AF674" i="6"/>
  <c r="BF673" i="6"/>
  <c r="BE673" i="6"/>
  <c r="BD673" i="6"/>
  <c r="BC673" i="6"/>
  <c r="BB673" i="6"/>
  <c r="BA673" i="6"/>
  <c r="AZ673" i="6"/>
  <c r="AY673" i="6"/>
  <c r="AX673" i="6"/>
  <c r="AW673" i="6"/>
  <c r="AV673" i="6"/>
  <c r="AU673" i="6"/>
  <c r="AT673" i="6"/>
  <c r="AS673" i="6"/>
  <c r="AR673" i="6"/>
  <c r="AQ673" i="6"/>
  <c r="AP673" i="6"/>
  <c r="AO673" i="6"/>
  <c r="AN673" i="6"/>
  <c r="AM673" i="6"/>
  <c r="AL673" i="6"/>
  <c r="AK673" i="6"/>
  <c r="AJ673" i="6"/>
  <c r="AI673" i="6"/>
  <c r="AH673" i="6"/>
  <c r="AG673" i="6"/>
  <c r="AF673" i="6"/>
  <c r="BF672" i="6"/>
  <c r="BE672" i="6"/>
  <c r="BD672" i="6"/>
  <c r="BC672" i="6"/>
  <c r="BB672" i="6"/>
  <c r="BA672" i="6"/>
  <c r="AZ672" i="6"/>
  <c r="AY672" i="6"/>
  <c r="AX672" i="6"/>
  <c r="AW672" i="6"/>
  <c r="AV672" i="6"/>
  <c r="AU672" i="6"/>
  <c r="AT672" i="6"/>
  <c r="AS672" i="6"/>
  <c r="AR672" i="6"/>
  <c r="AQ672" i="6"/>
  <c r="AP672" i="6"/>
  <c r="AO672" i="6"/>
  <c r="AN672" i="6"/>
  <c r="AM672" i="6"/>
  <c r="AL672" i="6"/>
  <c r="AK672" i="6"/>
  <c r="AJ672" i="6"/>
  <c r="AI672" i="6"/>
  <c r="AH672" i="6"/>
  <c r="AG672" i="6"/>
  <c r="AF672" i="6"/>
  <c r="BF671" i="6"/>
  <c r="BE671" i="6"/>
  <c r="BD671" i="6"/>
  <c r="BC671" i="6"/>
  <c r="BB671" i="6"/>
  <c r="BA671" i="6"/>
  <c r="AZ671" i="6"/>
  <c r="AY671" i="6"/>
  <c r="AX671" i="6"/>
  <c r="AW671" i="6"/>
  <c r="AV671" i="6"/>
  <c r="AU671" i="6"/>
  <c r="AT671" i="6"/>
  <c r="AS671" i="6"/>
  <c r="AR671" i="6"/>
  <c r="AQ671" i="6"/>
  <c r="AP671" i="6"/>
  <c r="AO671" i="6"/>
  <c r="AN671" i="6"/>
  <c r="AM671" i="6"/>
  <c r="AL671" i="6"/>
  <c r="AK671" i="6"/>
  <c r="AJ671" i="6"/>
  <c r="AI671" i="6"/>
  <c r="AH671" i="6"/>
  <c r="AG671" i="6"/>
  <c r="AF671" i="6"/>
  <c r="BF670" i="6"/>
  <c r="BE670" i="6"/>
  <c r="BD670" i="6"/>
  <c r="BC670" i="6"/>
  <c r="BB670" i="6"/>
  <c r="BA670" i="6"/>
  <c r="AZ670" i="6"/>
  <c r="AY670" i="6"/>
  <c r="AX670" i="6"/>
  <c r="AW670" i="6"/>
  <c r="AV670" i="6"/>
  <c r="AU670" i="6"/>
  <c r="AT670" i="6"/>
  <c r="AS670" i="6"/>
  <c r="AR670" i="6"/>
  <c r="AQ670" i="6"/>
  <c r="AP670" i="6"/>
  <c r="AO670" i="6"/>
  <c r="AN670" i="6"/>
  <c r="AM670" i="6"/>
  <c r="AL670" i="6"/>
  <c r="AK670" i="6"/>
  <c r="AJ670" i="6"/>
  <c r="AI670" i="6"/>
  <c r="AH670" i="6"/>
  <c r="AG670" i="6"/>
  <c r="AF670" i="6"/>
  <c r="BF669" i="6"/>
  <c r="BE669" i="6"/>
  <c r="BD669" i="6"/>
  <c r="BC669" i="6"/>
  <c r="BB669" i="6"/>
  <c r="BA669" i="6"/>
  <c r="AZ669" i="6"/>
  <c r="AY669" i="6"/>
  <c r="AX669" i="6"/>
  <c r="AW669" i="6"/>
  <c r="AV669" i="6"/>
  <c r="AU669" i="6"/>
  <c r="AT669" i="6"/>
  <c r="AS669" i="6"/>
  <c r="AR669" i="6"/>
  <c r="AQ669" i="6"/>
  <c r="AP669" i="6"/>
  <c r="AO669" i="6"/>
  <c r="AN669" i="6"/>
  <c r="AM669" i="6"/>
  <c r="AL669" i="6"/>
  <c r="AK669" i="6"/>
  <c r="AJ669" i="6"/>
  <c r="AI669" i="6"/>
  <c r="AH669" i="6"/>
  <c r="AG669" i="6"/>
  <c r="AF669" i="6"/>
  <c r="BF668" i="6"/>
  <c r="BE668" i="6"/>
  <c r="BD668" i="6"/>
  <c r="BC668" i="6"/>
  <c r="BB668" i="6"/>
  <c r="BA668" i="6"/>
  <c r="AZ668" i="6"/>
  <c r="AY668" i="6"/>
  <c r="AX668" i="6"/>
  <c r="AW668" i="6"/>
  <c r="AV668" i="6"/>
  <c r="AU668" i="6"/>
  <c r="AT668" i="6"/>
  <c r="AS668" i="6"/>
  <c r="AR668" i="6"/>
  <c r="AQ668" i="6"/>
  <c r="AP668" i="6"/>
  <c r="AO668" i="6"/>
  <c r="AN668" i="6"/>
  <c r="AM668" i="6"/>
  <c r="AL668" i="6"/>
  <c r="AK668" i="6"/>
  <c r="AJ668" i="6"/>
  <c r="AI668" i="6"/>
  <c r="AH668" i="6"/>
  <c r="AG668" i="6"/>
  <c r="AF668" i="6"/>
  <c r="BF667" i="6"/>
  <c r="BE667" i="6"/>
  <c r="BD667" i="6"/>
  <c r="BC667" i="6"/>
  <c r="BB667" i="6"/>
  <c r="BA667" i="6"/>
  <c r="AZ667" i="6"/>
  <c r="AY667" i="6"/>
  <c r="AX667" i="6"/>
  <c r="AW667" i="6"/>
  <c r="AV667" i="6"/>
  <c r="AU667" i="6"/>
  <c r="AT667" i="6"/>
  <c r="AS667" i="6"/>
  <c r="AR667" i="6"/>
  <c r="AQ667" i="6"/>
  <c r="AP667" i="6"/>
  <c r="AO667" i="6"/>
  <c r="AN667" i="6"/>
  <c r="AM667" i="6"/>
  <c r="AL667" i="6"/>
  <c r="AK667" i="6"/>
  <c r="AJ667" i="6"/>
  <c r="AI667" i="6"/>
  <c r="AH667" i="6"/>
  <c r="AG667" i="6"/>
  <c r="AF667" i="6"/>
  <c r="BF665" i="6"/>
  <c r="BE665" i="6"/>
  <c r="BD665" i="6"/>
  <c r="BC665" i="6"/>
  <c r="BB665" i="6"/>
  <c r="BA665" i="6"/>
  <c r="AZ665" i="6"/>
  <c r="AY665" i="6"/>
  <c r="AX665" i="6"/>
  <c r="AW665" i="6"/>
  <c r="AV665" i="6"/>
  <c r="AU665" i="6"/>
  <c r="AT665" i="6"/>
  <c r="AS665" i="6"/>
  <c r="AR665" i="6"/>
  <c r="AQ665" i="6"/>
  <c r="AP665" i="6"/>
  <c r="AO665" i="6"/>
  <c r="AN665" i="6"/>
  <c r="AM665" i="6"/>
  <c r="AL665" i="6"/>
  <c r="AK665" i="6"/>
  <c r="AJ665" i="6"/>
  <c r="AI665" i="6"/>
  <c r="AH665" i="6"/>
  <c r="AG665" i="6"/>
  <c r="AF665" i="6"/>
  <c r="BF664" i="6"/>
  <c r="BE664" i="6"/>
  <c r="BD664" i="6"/>
  <c r="BC664" i="6"/>
  <c r="BB664" i="6"/>
  <c r="BA664" i="6"/>
  <c r="AZ664" i="6"/>
  <c r="AY664" i="6"/>
  <c r="AX664" i="6"/>
  <c r="AW664" i="6"/>
  <c r="AV664" i="6"/>
  <c r="AU664" i="6"/>
  <c r="AT664" i="6"/>
  <c r="AS664" i="6"/>
  <c r="AR664" i="6"/>
  <c r="AQ664" i="6"/>
  <c r="AP664" i="6"/>
  <c r="AO664" i="6"/>
  <c r="AN664" i="6"/>
  <c r="AM664" i="6"/>
  <c r="AL664" i="6"/>
  <c r="AK664" i="6"/>
  <c r="AJ664" i="6"/>
  <c r="AI664" i="6"/>
  <c r="AH664" i="6"/>
  <c r="AG664" i="6"/>
  <c r="AF664" i="6"/>
  <c r="BF663" i="6"/>
  <c r="BE663" i="6"/>
  <c r="BD663" i="6"/>
  <c r="BC663" i="6"/>
  <c r="BB663" i="6"/>
  <c r="BA663" i="6"/>
  <c r="AZ663" i="6"/>
  <c r="AY663" i="6"/>
  <c r="AX663" i="6"/>
  <c r="AW663" i="6"/>
  <c r="AV663" i="6"/>
  <c r="AU663" i="6"/>
  <c r="AT663" i="6"/>
  <c r="AS663" i="6"/>
  <c r="AR663" i="6"/>
  <c r="AQ663" i="6"/>
  <c r="AP663" i="6"/>
  <c r="AO663" i="6"/>
  <c r="AN663" i="6"/>
  <c r="AM663" i="6"/>
  <c r="AL663" i="6"/>
  <c r="AK663" i="6"/>
  <c r="AJ663" i="6"/>
  <c r="AI663" i="6"/>
  <c r="AH663" i="6"/>
  <c r="AG663" i="6"/>
  <c r="AF663" i="6"/>
  <c r="BF662" i="6"/>
  <c r="BE662" i="6"/>
  <c r="BD662" i="6"/>
  <c r="BC662" i="6"/>
  <c r="BB662" i="6"/>
  <c r="BA662" i="6"/>
  <c r="AZ662" i="6"/>
  <c r="AY662" i="6"/>
  <c r="AX662" i="6"/>
  <c r="AW662" i="6"/>
  <c r="AV662" i="6"/>
  <c r="AU662" i="6"/>
  <c r="AT662" i="6"/>
  <c r="AS662" i="6"/>
  <c r="AR662" i="6"/>
  <c r="AQ662" i="6"/>
  <c r="AP662" i="6"/>
  <c r="AO662" i="6"/>
  <c r="AN662" i="6"/>
  <c r="AM662" i="6"/>
  <c r="AL662" i="6"/>
  <c r="AK662" i="6"/>
  <c r="AJ662" i="6"/>
  <c r="AI662" i="6"/>
  <c r="AH662" i="6"/>
  <c r="AG662" i="6"/>
  <c r="AF662" i="6"/>
  <c r="BF661" i="6"/>
  <c r="BE661" i="6"/>
  <c r="BD661" i="6"/>
  <c r="BC661" i="6"/>
  <c r="BB661" i="6"/>
  <c r="BA661" i="6"/>
  <c r="AZ661" i="6"/>
  <c r="AY661" i="6"/>
  <c r="AX661" i="6"/>
  <c r="AW661" i="6"/>
  <c r="AV661" i="6"/>
  <c r="AU661" i="6"/>
  <c r="AT661" i="6"/>
  <c r="AS661" i="6"/>
  <c r="AR661" i="6"/>
  <c r="AQ661" i="6"/>
  <c r="AP661" i="6"/>
  <c r="AO661" i="6"/>
  <c r="AN661" i="6"/>
  <c r="AM661" i="6"/>
  <c r="AL661" i="6"/>
  <c r="AK661" i="6"/>
  <c r="AJ661" i="6"/>
  <c r="AI661" i="6"/>
  <c r="AH661" i="6"/>
  <c r="AG661" i="6"/>
  <c r="AF661" i="6"/>
  <c r="BF660" i="6"/>
  <c r="BE660" i="6"/>
  <c r="BD660" i="6"/>
  <c r="BC660" i="6"/>
  <c r="BB660" i="6"/>
  <c r="BA660" i="6"/>
  <c r="AZ660" i="6"/>
  <c r="AY660" i="6"/>
  <c r="AX660" i="6"/>
  <c r="AW660" i="6"/>
  <c r="AV660" i="6"/>
  <c r="AU660" i="6"/>
  <c r="AT660" i="6"/>
  <c r="AS660" i="6"/>
  <c r="AR660" i="6"/>
  <c r="AQ660" i="6"/>
  <c r="AP660" i="6"/>
  <c r="AO660" i="6"/>
  <c r="AN660" i="6"/>
  <c r="AM660" i="6"/>
  <c r="AL660" i="6"/>
  <c r="AK660" i="6"/>
  <c r="AJ660" i="6"/>
  <c r="AI660" i="6"/>
  <c r="AH660" i="6"/>
  <c r="AG660" i="6"/>
  <c r="AF660" i="6"/>
  <c r="BF659" i="6"/>
  <c r="BE659" i="6"/>
  <c r="BD659" i="6"/>
  <c r="BC659" i="6"/>
  <c r="BB659" i="6"/>
  <c r="BA659" i="6"/>
  <c r="AZ659" i="6"/>
  <c r="AY659" i="6"/>
  <c r="AX659" i="6"/>
  <c r="AW659" i="6"/>
  <c r="AV659" i="6"/>
  <c r="AU659" i="6"/>
  <c r="AT659" i="6"/>
  <c r="AS659" i="6"/>
  <c r="AR659" i="6"/>
  <c r="AQ659" i="6"/>
  <c r="AP659" i="6"/>
  <c r="AO659" i="6"/>
  <c r="AN659" i="6"/>
  <c r="AM659" i="6"/>
  <c r="AL659" i="6"/>
  <c r="AK659" i="6"/>
  <c r="AJ659" i="6"/>
  <c r="AI659" i="6"/>
  <c r="AH659" i="6"/>
  <c r="AG659" i="6"/>
  <c r="AF659" i="6"/>
  <c r="BF658" i="6"/>
  <c r="BE658" i="6"/>
  <c r="BD658" i="6"/>
  <c r="BC658" i="6"/>
  <c r="BB658" i="6"/>
  <c r="BA658" i="6"/>
  <c r="AZ658" i="6"/>
  <c r="AY658" i="6"/>
  <c r="AX658" i="6"/>
  <c r="AW658" i="6"/>
  <c r="AV658" i="6"/>
  <c r="AU658" i="6"/>
  <c r="AT658" i="6"/>
  <c r="AS658" i="6"/>
  <c r="AR658" i="6"/>
  <c r="AQ658" i="6"/>
  <c r="AP658" i="6"/>
  <c r="AO658" i="6"/>
  <c r="AN658" i="6"/>
  <c r="AM658" i="6"/>
  <c r="AL658" i="6"/>
  <c r="AK658" i="6"/>
  <c r="AJ658" i="6"/>
  <c r="AI658" i="6"/>
  <c r="AH658" i="6"/>
  <c r="AG658" i="6"/>
  <c r="AF658" i="6"/>
  <c r="BF657" i="6"/>
  <c r="BE657" i="6"/>
  <c r="BD657" i="6"/>
  <c r="BC657" i="6"/>
  <c r="BB657" i="6"/>
  <c r="BA657" i="6"/>
  <c r="AZ657" i="6"/>
  <c r="AY657" i="6"/>
  <c r="AX657" i="6"/>
  <c r="AW657" i="6"/>
  <c r="AV657" i="6"/>
  <c r="AU657" i="6"/>
  <c r="AT657" i="6"/>
  <c r="AS657" i="6"/>
  <c r="AR657" i="6"/>
  <c r="AQ657" i="6"/>
  <c r="AP657" i="6"/>
  <c r="AO657" i="6"/>
  <c r="AN657" i="6"/>
  <c r="AM657" i="6"/>
  <c r="AL657" i="6"/>
  <c r="AK657" i="6"/>
  <c r="AJ657" i="6"/>
  <c r="AI657" i="6"/>
  <c r="AH657" i="6"/>
  <c r="AG657" i="6"/>
  <c r="AF657" i="6"/>
  <c r="BF656" i="6"/>
  <c r="BE656" i="6"/>
  <c r="BD656" i="6"/>
  <c r="BC656" i="6"/>
  <c r="BB656" i="6"/>
  <c r="BA656" i="6"/>
  <c r="AZ656" i="6"/>
  <c r="AY656" i="6"/>
  <c r="AX656" i="6"/>
  <c r="AW656" i="6"/>
  <c r="AV656" i="6"/>
  <c r="AU656" i="6"/>
  <c r="AT656" i="6"/>
  <c r="AS656" i="6"/>
  <c r="AR656" i="6"/>
  <c r="AQ656" i="6"/>
  <c r="AP656" i="6"/>
  <c r="AO656" i="6"/>
  <c r="AN656" i="6"/>
  <c r="AM656" i="6"/>
  <c r="AL656" i="6"/>
  <c r="AK656" i="6"/>
  <c r="AJ656" i="6"/>
  <c r="AI656" i="6"/>
  <c r="AH656" i="6"/>
  <c r="AG656" i="6"/>
  <c r="AF656" i="6"/>
  <c r="BF655" i="6"/>
  <c r="BE655" i="6"/>
  <c r="BD655" i="6"/>
  <c r="BC655" i="6"/>
  <c r="BB655" i="6"/>
  <c r="BA655" i="6"/>
  <c r="AZ655" i="6"/>
  <c r="AY655" i="6"/>
  <c r="AX655" i="6"/>
  <c r="AW655" i="6"/>
  <c r="AV655" i="6"/>
  <c r="AU655" i="6"/>
  <c r="AT655" i="6"/>
  <c r="AS655" i="6"/>
  <c r="AR655" i="6"/>
  <c r="AQ655" i="6"/>
  <c r="AP655" i="6"/>
  <c r="AO655" i="6"/>
  <c r="AN655" i="6"/>
  <c r="AM655" i="6"/>
  <c r="AL655" i="6"/>
  <c r="AK655" i="6"/>
  <c r="AJ655" i="6"/>
  <c r="AI655" i="6"/>
  <c r="AH655" i="6"/>
  <c r="AG655" i="6"/>
  <c r="AF655" i="6"/>
  <c r="BF654" i="6"/>
  <c r="BE654" i="6"/>
  <c r="BD654" i="6"/>
  <c r="BC654" i="6"/>
  <c r="BB654" i="6"/>
  <c r="BA654" i="6"/>
  <c r="AZ654" i="6"/>
  <c r="AY654" i="6"/>
  <c r="AX654" i="6"/>
  <c r="AW654" i="6"/>
  <c r="AV654" i="6"/>
  <c r="AU654" i="6"/>
  <c r="AT654" i="6"/>
  <c r="AS654" i="6"/>
  <c r="AR654" i="6"/>
  <c r="AQ654" i="6"/>
  <c r="AP654" i="6"/>
  <c r="AO654" i="6"/>
  <c r="AN654" i="6"/>
  <c r="AM654" i="6"/>
  <c r="AL654" i="6"/>
  <c r="AK654" i="6"/>
  <c r="AJ654" i="6"/>
  <c r="AI654" i="6"/>
  <c r="AH654" i="6"/>
  <c r="AG654" i="6"/>
  <c r="AF654" i="6"/>
  <c r="BF653" i="6"/>
  <c r="BE653" i="6"/>
  <c r="BD653" i="6"/>
  <c r="BC653" i="6"/>
  <c r="BB653" i="6"/>
  <c r="BA653" i="6"/>
  <c r="AZ653" i="6"/>
  <c r="AY653" i="6"/>
  <c r="AX653" i="6"/>
  <c r="AW653" i="6"/>
  <c r="AV653" i="6"/>
  <c r="AU653" i="6"/>
  <c r="AT653" i="6"/>
  <c r="AS653" i="6"/>
  <c r="AR653" i="6"/>
  <c r="AQ653" i="6"/>
  <c r="AP653" i="6"/>
  <c r="AO653" i="6"/>
  <c r="AN653" i="6"/>
  <c r="AM653" i="6"/>
  <c r="AL653" i="6"/>
  <c r="AK653" i="6"/>
  <c r="AJ653" i="6"/>
  <c r="AI653" i="6"/>
  <c r="AH653" i="6"/>
  <c r="AG653" i="6"/>
  <c r="AF653" i="6"/>
  <c r="BF652" i="6"/>
  <c r="BE652" i="6"/>
  <c r="BD652" i="6"/>
  <c r="BC652" i="6"/>
  <c r="BB652" i="6"/>
  <c r="BA652" i="6"/>
  <c r="AZ652" i="6"/>
  <c r="AY652" i="6"/>
  <c r="AX652" i="6"/>
  <c r="AW652" i="6"/>
  <c r="AV652" i="6"/>
  <c r="AU652" i="6"/>
  <c r="AT652" i="6"/>
  <c r="AS652" i="6"/>
  <c r="AR652" i="6"/>
  <c r="AQ652" i="6"/>
  <c r="AP652" i="6"/>
  <c r="AO652" i="6"/>
  <c r="AN652" i="6"/>
  <c r="AM652" i="6"/>
  <c r="AL652" i="6"/>
  <c r="AK652" i="6"/>
  <c r="AJ652" i="6"/>
  <c r="AI652" i="6"/>
  <c r="AH652" i="6"/>
  <c r="AG652" i="6"/>
  <c r="AF652" i="6"/>
  <c r="BF651" i="6"/>
  <c r="BE651" i="6"/>
  <c r="BD651" i="6"/>
  <c r="BC651" i="6"/>
  <c r="BB651" i="6"/>
  <c r="BA651" i="6"/>
  <c r="AZ651" i="6"/>
  <c r="AY651" i="6"/>
  <c r="AX651" i="6"/>
  <c r="AW651" i="6"/>
  <c r="AV651" i="6"/>
  <c r="AU651" i="6"/>
  <c r="AT651" i="6"/>
  <c r="AS651" i="6"/>
  <c r="AR651" i="6"/>
  <c r="AQ651" i="6"/>
  <c r="AP651" i="6"/>
  <c r="AO651" i="6"/>
  <c r="AN651" i="6"/>
  <c r="AM651" i="6"/>
  <c r="AL651" i="6"/>
  <c r="AK651" i="6"/>
  <c r="AJ651" i="6"/>
  <c r="AI651" i="6"/>
  <c r="AH651" i="6"/>
  <c r="AG651" i="6"/>
  <c r="AF651" i="6"/>
  <c r="BF650" i="6"/>
  <c r="BE650" i="6"/>
  <c r="BD650" i="6"/>
  <c r="BC650" i="6"/>
  <c r="BB650" i="6"/>
  <c r="BA650" i="6"/>
  <c r="AZ650" i="6"/>
  <c r="AY650" i="6"/>
  <c r="AX650" i="6"/>
  <c r="AW650" i="6"/>
  <c r="AV650" i="6"/>
  <c r="AU650" i="6"/>
  <c r="AT650" i="6"/>
  <c r="AS650" i="6"/>
  <c r="AR650" i="6"/>
  <c r="AQ650" i="6"/>
  <c r="AP650" i="6"/>
  <c r="AO650" i="6"/>
  <c r="AN650" i="6"/>
  <c r="AM650" i="6"/>
  <c r="AL650" i="6"/>
  <c r="AK650" i="6"/>
  <c r="AJ650" i="6"/>
  <c r="AI650" i="6"/>
  <c r="AH650" i="6"/>
  <c r="AG650" i="6"/>
  <c r="AF650" i="6"/>
  <c r="BF649" i="6"/>
  <c r="BE649" i="6"/>
  <c r="BD649" i="6"/>
  <c r="BC649" i="6"/>
  <c r="BB649" i="6"/>
  <c r="BA649" i="6"/>
  <c r="AZ649" i="6"/>
  <c r="AY649" i="6"/>
  <c r="AX649" i="6"/>
  <c r="AW649" i="6"/>
  <c r="AV649" i="6"/>
  <c r="AU649" i="6"/>
  <c r="AT649" i="6"/>
  <c r="AS649" i="6"/>
  <c r="AR649" i="6"/>
  <c r="AQ649" i="6"/>
  <c r="AP649" i="6"/>
  <c r="AO649" i="6"/>
  <c r="AN649" i="6"/>
  <c r="AM649" i="6"/>
  <c r="AL649" i="6"/>
  <c r="AK649" i="6"/>
  <c r="AJ649" i="6"/>
  <c r="AI649" i="6"/>
  <c r="AH649" i="6"/>
  <c r="AG649" i="6"/>
  <c r="AF649" i="6"/>
  <c r="BF648" i="6"/>
  <c r="BE648" i="6"/>
  <c r="BD648" i="6"/>
  <c r="BC648" i="6"/>
  <c r="BB648" i="6"/>
  <c r="BA648" i="6"/>
  <c r="AZ648" i="6"/>
  <c r="AY648" i="6"/>
  <c r="AX648" i="6"/>
  <c r="AW648" i="6"/>
  <c r="AV648" i="6"/>
  <c r="AU648" i="6"/>
  <c r="AT648" i="6"/>
  <c r="AS648" i="6"/>
  <c r="AR648" i="6"/>
  <c r="AQ648" i="6"/>
  <c r="AP648" i="6"/>
  <c r="AO648" i="6"/>
  <c r="AN648" i="6"/>
  <c r="AM648" i="6"/>
  <c r="AL648" i="6"/>
  <c r="AK648" i="6"/>
  <c r="AJ648" i="6"/>
  <c r="AI648" i="6"/>
  <c r="AH648" i="6"/>
  <c r="AG648" i="6"/>
  <c r="AF648" i="6"/>
  <c r="BF647" i="6"/>
  <c r="BE647" i="6"/>
  <c r="BD647" i="6"/>
  <c r="BC647" i="6"/>
  <c r="BB647" i="6"/>
  <c r="BA647" i="6"/>
  <c r="AZ647" i="6"/>
  <c r="AY647" i="6"/>
  <c r="AX647" i="6"/>
  <c r="AW647" i="6"/>
  <c r="AV647" i="6"/>
  <c r="AU647" i="6"/>
  <c r="AT647" i="6"/>
  <c r="AS647" i="6"/>
  <c r="AR647" i="6"/>
  <c r="AQ647" i="6"/>
  <c r="AP647" i="6"/>
  <c r="AO647" i="6"/>
  <c r="AN647" i="6"/>
  <c r="AM647" i="6"/>
  <c r="AL647" i="6"/>
  <c r="AK647" i="6"/>
  <c r="AJ647" i="6"/>
  <c r="AI647" i="6"/>
  <c r="AH647" i="6"/>
  <c r="AG647" i="6"/>
  <c r="AF647" i="6"/>
  <c r="BF646" i="6"/>
  <c r="BE646" i="6"/>
  <c r="BD646" i="6"/>
  <c r="BC646" i="6"/>
  <c r="BB646" i="6"/>
  <c r="BA646" i="6"/>
  <c r="AZ646" i="6"/>
  <c r="AY646" i="6"/>
  <c r="AX646" i="6"/>
  <c r="AW646" i="6"/>
  <c r="AV646" i="6"/>
  <c r="AU646" i="6"/>
  <c r="AT646" i="6"/>
  <c r="AS646" i="6"/>
  <c r="AR646" i="6"/>
  <c r="AQ646" i="6"/>
  <c r="AP646" i="6"/>
  <c r="AO646" i="6"/>
  <c r="AN646" i="6"/>
  <c r="AM646" i="6"/>
  <c r="AL646" i="6"/>
  <c r="AK646" i="6"/>
  <c r="AJ646" i="6"/>
  <c r="AI646" i="6"/>
  <c r="AH646" i="6"/>
  <c r="AG646" i="6"/>
  <c r="AF646" i="6"/>
  <c r="BF645" i="6"/>
  <c r="BE645" i="6"/>
  <c r="BD645" i="6"/>
  <c r="BC645" i="6"/>
  <c r="BB645" i="6"/>
  <c r="BA645" i="6"/>
  <c r="AZ645" i="6"/>
  <c r="AY645" i="6"/>
  <c r="AX645" i="6"/>
  <c r="AW645" i="6"/>
  <c r="AV645" i="6"/>
  <c r="AU645" i="6"/>
  <c r="AT645" i="6"/>
  <c r="AS645" i="6"/>
  <c r="AR645" i="6"/>
  <c r="AQ645" i="6"/>
  <c r="AP645" i="6"/>
  <c r="AO645" i="6"/>
  <c r="AN645" i="6"/>
  <c r="AM645" i="6"/>
  <c r="AL645" i="6"/>
  <c r="AK645" i="6"/>
  <c r="AJ645" i="6"/>
  <c r="AI645" i="6"/>
  <c r="AH645" i="6"/>
  <c r="AG645" i="6"/>
  <c r="AF645" i="6"/>
  <c r="BF644" i="6"/>
  <c r="BE644" i="6"/>
  <c r="BD644" i="6"/>
  <c r="BC644" i="6"/>
  <c r="BB644" i="6"/>
  <c r="BA644" i="6"/>
  <c r="AZ644" i="6"/>
  <c r="AY644" i="6"/>
  <c r="AX644" i="6"/>
  <c r="AW644" i="6"/>
  <c r="AV644" i="6"/>
  <c r="AU644" i="6"/>
  <c r="AT644" i="6"/>
  <c r="AS644" i="6"/>
  <c r="AR644" i="6"/>
  <c r="AQ644" i="6"/>
  <c r="AP644" i="6"/>
  <c r="AO644" i="6"/>
  <c r="AN644" i="6"/>
  <c r="AM644" i="6"/>
  <c r="AL644" i="6"/>
  <c r="AK644" i="6"/>
  <c r="AJ644" i="6"/>
  <c r="AI644" i="6"/>
  <c r="AH644" i="6"/>
  <c r="AG644" i="6"/>
  <c r="AF644" i="6"/>
  <c r="BF643" i="6"/>
  <c r="BE643" i="6"/>
  <c r="BD643" i="6"/>
  <c r="BC643" i="6"/>
  <c r="BB643" i="6"/>
  <c r="BA643" i="6"/>
  <c r="AZ643" i="6"/>
  <c r="AY643" i="6"/>
  <c r="AX643" i="6"/>
  <c r="AW643" i="6"/>
  <c r="AV643" i="6"/>
  <c r="AU643" i="6"/>
  <c r="AT643" i="6"/>
  <c r="AS643" i="6"/>
  <c r="AR643" i="6"/>
  <c r="AQ643" i="6"/>
  <c r="AP643" i="6"/>
  <c r="AO643" i="6"/>
  <c r="AN643" i="6"/>
  <c r="AM643" i="6"/>
  <c r="AL643" i="6"/>
  <c r="AK643" i="6"/>
  <c r="AJ643" i="6"/>
  <c r="AI643" i="6"/>
  <c r="AH643" i="6"/>
  <c r="AG643" i="6"/>
  <c r="AF643" i="6"/>
  <c r="BF642" i="6"/>
  <c r="BE642" i="6"/>
  <c r="BD642" i="6"/>
  <c r="BC642" i="6"/>
  <c r="BB642" i="6"/>
  <c r="BA642" i="6"/>
  <c r="AZ642" i="6"/>
  <c r="AY642" i="6"/>
  <c r="AX642" i="6"/>
  <c r="AW642" i="6"/>
  <c r="AV642" i="6"/>
  <c r="AU642" i="6"/>
  <c r="AT642" i="6"/>
  <c r="AS642" i="6"/>
  <c r="AR642" i="6"/>
  <c r="AQ642" i="6"/>
  <c r="AP642" i="6"/>
  <c r="AO642" i="6"/>
  <c r="AN642" i="6"/>
  <c r="AM642" i="6"/>
  <c r="AL642" i="6"/>
  <c r="AK642" i="6"/>
  <c r="AJ642" i="6"/>
  <c r="AI642" i="6"/>
  <c r="AH642" i="6"/>
  <c r="AG642" i="6"/>
  <c r="AF642" i="6"/>
  <c r="BF641" i="6"/>
  <c r="BE641" i="6"/>
  <c r="BD641" i="6"/>
  <c r="BC641" i="6"/>
  <c r="BB641" i="6"/>
  <c r="BA641" i="6"/>
  <c r="AZ641" i="6"/>
  <c r="AY641" i="6"/>
  <c r="AX641" i="6"/>
  <c r="AW641" i="6"/>
  <c r="AV641" i="6"/>
  <c r="AU641" i="6"/>
  <c r="AT641" i="6"/>
  <c r="AS641" i="6"/>
  <c r="AR641" i="6"/>
  <c r="AQ641" i="6"/>
  <c r="AP641" i="6"/>
  <c r="AO641" i="6"/>
  <c r="AN641" i="6"/>
  <c r="AM641" i="6"/>
  <c r="AL641" i="6"/>
  <c r="AK641" i="6"/>
  <c r="AJ641" i="6"/>
  <c r="AI641" i="6"/>
  <c r="AH641" i="6"/>
  <c r="AG641" i="6"/>
  <c r="AF641" i="6"/>
  <c r="BF640" i="6"/>
  <c r="BE640" i="6"/>
  <c r="BD640" i="6"/>
  <c r="BC640" i="6"/>
  <c r="BB640" i="6"/>
  <c r="BA640" i="6"/>
  <c r="AZ640" i="6"/>
  <c r="AY640" i="6"/>
  <c r="AX640" i="6"/>
  <c r="AW640" i="6"/>
  <c r="AV640" i="6"/>
  <c r="AU640" i="6"/>
  <c r="AT640" i="6"/>
  <c r="AS640" i="6"/>
  <c r="AR640" i="6"/>
  <c r="AQ640" i="6"/>
  <c r="AP640" i="6"/>
  <c r="AO640" i="6"/>
  <c r="AN640" i="6"/>
  <c r="AM640" i="6"/>
  <c r="AL640" i="6"/>
  <c r="AK640" i="6"/>
  <c r="AJ640" i="6"/>
  <c r="AI640" i="6"/>
  <c r="AH640" i="6"/>
  <c r="AG640" i="6"/>
  <c r="AF640" i="6"/>
  <c r="BF639" i="6"/>
  <c r="BE639" i="6"/>
  <c r="BD639" i="6"/>
  <c r="BC639" i="6"/>
  <c r="BB639" i="6"/>
  <c r="BA639" i="6"/>
  <c r="AZ639" i="6"/>
  <c r="AY639" i="6"/>
  <c r="AX639" i="6"/>
  <c r="AW639" i="6"/>
  <c r="AV639" i="6"/>
  <c r="AU639" i="6"/>
  <c r="AT639" i="6"/>
  <c r="AS639" i="6"/>
  <c r="AR639" i="6"/>
  <c r="AQ639" i="6"/>
  <c r="AP639" i="6"/>
  <c r="AO639" i="6"/>
  <c r="AN639" i="6"/>
  <c r="AM639" i="6"/>
  <c r="AL639" i="6"/>
  <c r="AK639" i="6"/>
  <c r="AJ639" i="6"/>
  <c r="AI639" i="6"/>
  <c r="AH639" i="6"/>
  <c r="AG639" i="6"/>
  <c r="AF639" i="6"/>
  <c r="BF638" i="6"/>
  <c r="BE638" i="6"/>
  <c r="BD638" i="6"/>
  <c r="BC638" i="6"/>
  <c r="BB638" i="6"/>
  <c r="BA638" i="6"/>
  <c r="AZ638" i="6"/>
  <c r="AY638" i="6"/>
  <c r="AX638" i="6"/>
  <c r="AW638" i="6"/>
  <c r="AV638" i="6"/>
  <c r="AU638" i="6"/>
  <c r="AT638" i="6"/>
  <c r="AS638" i="6"/>
  <c r="AR638" i="6"/>
  <c r="AQ638" i="6"/>
  <c r="AP638" i="6"/>
  <c r="AO638" i="6"/>
  <c r="AN638" i="6"/>
  <c r="AM638" i="6"/>
  <c r="AL638" i="6"/>
  <c r="AK638" i="6"/>
  <c r="AJ638" i="6"/>
  <c r="AI638" i="6"/>
  <c r="AH638" i="6"/>
  <c r="AG638" i="6"/>
  <c r="AF638" i="6"/>
  <c r="BF637" i="6"/>
  <c r="BE637" i="6"/>
  <c r="BD637" i="6"/>
  <c r="BC637" i="6"/>
  <c r="BB637" i="6"/>
  <c r="BA637" i="6"/>
  <c r="AZ637" i="6"/>
  <c r="AY637" i="6"/>
  <c r="AX637" i="6"/>
  <c r="AW637" i="6"/>
  <c r="AV637" i="6"/>
  <c r="AU637" i="6"/>
  <c r="AT637" i="6"/>
  <c r="AS637" i="6"/>
  <c r="AR637" i="6"/>
  <c r="AQ637" i="6"/>
  <c r="AP637" i="6"/>
  <c r="AO637" i="6"/>
  <c r="AN637" i="6"/>
  <c r="AM637" i="6"/>
  <c r="AL637" i="6"/>
  <c r="AK637" i="6"/>
  <c r="AJ637" i="6"/>
  <c r="AI637" i="6"/>
  <c r="AH637" i="6"/>
  <c r="AG637" i="6"/>
  <c r="AF637" i="6"/>
  <c r="BF636" i="6"/>
  <c r="BE636" i="6"/>
  <c r="BD636" i="6"/>
  <c r="BC636" i="6"/>
  <c r="BB636" i="6"/>
  <c r="BA636" i="6"/>
  <c r="AZ636" i="6"/>
  <c r="AY636" i="6"/>
  <c r="AX636" i="6"/>
  <c r="AW636" i="6"/>
  <c r="AV636" i="6"/>
  <c r="AU636" i="6"/>
  <c r="AT636" i="6"/>
  <c r="AS636" i="6"/>
  <c r="AR636" i="6"/>
  <c r="AQ636" i="6"/>
  <c r="AP636" i="6"/>
  <c r="AO636" i="6"/>
  <c r="AN636" i="6"/>
  <c r="AM636" i="6"/>
  <c r="AL636" i="6"/>
  <c r="AK636" i="6"/>
  <c r="AJ636" i="6"/>
  <c r="AI636" i="6"/>
  <c r="AH636" i="6"/>
  <c r="AG636" i="6"/>
  <c r="AF636" i="6"/>
  <c r="BF635" i="6"/>
  <c r="BE635" i="6"/>
  <c r="BD635" i="6"/>
  <c r="BC635" i="6"/>
  <c r="BB635" i="6"/>
  <c r="BA635" i="6"/>
  <c r="AZ635" i="6"/>
  <c r="AY635" i="6"/>
  <c r="AX635" i="6"/>
  <c r="AW635" i="6"/>
  <c r="AV635" i="6"/>
  <c r="AU635" i="6"/>
  <c r="AT635" i="6"/>
  <c r="AS635" i="6"/>
  <c r="AR635" i="6"/>
  <c r="AQ635" i="6"/>
  <c r="AP635" i="6"/>
  <c r="AO635" i="6"/>
  <c r="AN635" i="6"/>
  <c r="AM635" i="6"/>
  <c r="AL635" i="6"/>
  <c r="AK635" i="6"/>
  <c r="AJ635" i="6"/>
  <c r="AI635" i="6"/>
  <c r="AH635" i="6"/>
  <c r="AG635" i="6"/>
  <c r="AF635" i="6"/>
  <c r="BF634" i="6"/>
  <c r="BE634" i="6"/>
  <c r="BD634" i="6"/>
  <c r="BC634" i="6"/>
  <c r="BB634" i="6"/>
  <c r="BA634" i="6"/>
  <c r="AZ634" i="6"/>
  <c r="AY634" i="6"/>
  <c r="AX634" i="6"/>
  <c r="AW634" i="6"/>
  <c r="AV634" i="6"/>
  <c r="AU634" i="6"/>
  <c r="AT634" i="6"/>
  <c r="AS634" i="6"/>
  <c r="AR634" i="6"/>
  <c r="AQ634" i="6"/>
  <c r="AP634" i="6"/>
  <c r="AO634" i="6"/>
  <c r="AN634" i="6"/>
  <c r="AM634" i="6"/>
  <c r="AL634" i="6"/>
  <c r="AK634" i="6"/>
  <c r="AJ634" i="6"/>
  <c r="AI634" i="6"/>
  <c r="AH634" i="6"/>
  <c r="AG634" i="6"/>
  <c r="AF634" i="6"/>
  <c r="BF633" i="6"/>
  <c r="BE633" i="6"/>
  <c r="BD633" i="6"/>
  <c r="BC633" i="6"/>
  <c r="BB633" i="6"/>
  <c r="BA633" i="6"/>
  <c r="AZ633" i="6"/>
  <c r="AY633" i="6"/>
  <c r="AX633" i="6"/>
  <c r="AW633" i="6"/>
  <c r="AV633" i="6"/>
  <c r="AU633" i="6"/>
  <c r="AT633" i="6"/>
  <c r="AS633" i="6"/>
  <c r="AR633" i="6"/>
  <c r="AQ633" i="6"/>
  <c r="AP633" i="6"/>
  <c r="AO633" i="6"/>
  <c r="AN633" i="6"/>
  <c r="AM633" i="6"/>
  <c r="AL633" i="6"/>
  <c r="AK633" i="6"/>
  <c r="AJ633" i="6"/>
  <c r="AI633" i="6"/>
  <c r="AH633" i="6"/>
  <c r="AG633" i="6"/>
  <c r="AF633" i="6"/>
  <c r="BF632" i="6"/>
  <c r="BE632" i="6"/>
  <c r="BD632" i="6"/>
  <c r="BC632" i="6"/>
  <c r="BB632" i="6"/>
  <c r="BA632" i="6"/>
  <c r="AZ632" i="6"/>
  <c r="AY632" i="6"/>
  <c r="AX632" i="6"/>
  <c r="AW632" i="6"/>
  <c r="AV632" i="6"/>
  <c r="AU632" i="6"/>
  <c r="AT632" i="6"/>
  <c r="AS632" i="6"/>
  <c r="AR632" i="6"/>
  <c r="AQ632" i="6"/>
  <c r="AP632" i="6"/>
  <c r="AO632" i="6"/>
  <c r="AN632" i="6"/>
  <c r="AM632" i="6"/>
  <c r="AL632" i="6"/>
  <c r="AK632" i="6"/>
  <c r="AJ632" i="6"/>
  <c r="AI632" i="6"/>
  <c r="AH632" i="6"/>
  <c r="AG632" i="6"/>
  <c r="AF632" i="6"/>
  <c r="BF631" i="6"/>
  <c r="BE631" i="6"/>
  <c r="BD631" i="6"/>
  <c r="BC631" i="6"/>
  <c r="BB631" i="6"/>
  <c r="BA631" i="6"/>
  <c r="AZ631" i="6"/>
  <c r="AY631" i="6"/>
  <c r="AX631" i="6"/>
  <c r="AW631" i="6"/>
  <c r="AV631" i="6"/>
  <c r="AU631" i="6"/>
  <c r="AT631" i="6"/>
  <c r="AS631" i="6"/>
  <c r="AR631" i="6"/>
  <c r="AQ631" i="6"/>
  <c r="AP631" i="6"/>
  <c r="AO631" i="6"/>
  <c r="AN631" i="6"/>
  <c r="AM631" i="6"/>
  <c r="AL631" i="6"/>
  <c r="AK631" i="6"/>
  <c r="AJ631" i="6"/>
  <c r="AI631" i="6"/>
  <c r="AH631" i="6"/>
  <c r="AG631" i="6"/>
  <c r="AF631" i="6"/>
  <c r="BF630" i="6"/>
  <c r="BE630" i="6"/>
  <c r="BD630" i="6"/>
  <c r="BC630" i="6"/>
  <c r="BB630" i="6"/>
  <c r="BA630" i="6"/>
  <c r="AZ630" i="6"/>
  <c r="AY630" i="6"/>
  <c r="AX630" i="6"/>
  <c r="AW630" i="6"/>
  <c r="AV630" i="6"/>
  <c r="AU630" i="6"/>
  <c r="AT630" i="6"/>
  <c r="AS630" i="6"/>
  <c r="AR630" i="6"/>
  <c r="AQ630" i="6"/>
  <c r="AP630" i="6"/>
  <c r="AO630" i="6"/>
  <c r="AN630" i="6"/>
  <c r="AM630" i="6"/>
  <c r="AL630" i="6"/>
  <c r="AK630" i="6"/>
  <c r="AJ630" i="6"/>
  <c r="AI630" i="6"/>
  <c r="AH630" i="6"/>
  <c r="AG630" i="6"/>
  <c r="AF630" i="6"/>
  <c r="BF629" i="6"/>
  <c r="BE629" i="6"/>
  <c r="BD629" i="6"/>
  <c r="BC629" i="6"/>
  <c r="BB629" i="6"/>
  <c r="BA629" i="6"/>
  <c r="AZ629" i="6"/>
  <c r="AY629" i="6"/>
  <c r="AX629" i="6"/>
  <c r="AW629" i="6"/>
  <c r="AV629" i="6"/>
  <c r="AU629" i="6"/>
  <c r="AT629" i="6"/>
  <c r="AS629" i="6"/>
  <c r="AR629" i="6"/>
  <c r="AQ629" i="6"/>
  <c r="AP629" i="6"/>
  <c r="AO629" i="6"/>
  <c r="AN629" i="6"/>
  <c r="AM629" i="6"/>
  <c r="AL629" i="6"/>
  <c r="AK629" i="6"/>
  <c r="AJ629" i="6"/>
  <c r="AI629" i="6"/>
  <c r="AH629" i="6"/>
  <c r="AG629" i="6"/>
  <c r="AF629" i="6"/>
  <c r="BF628" i="6"/>
  <c r="BE628" i="6"/>
  <c r="BD628" i="6"/>
  <c r="BC628" i="6"/>
  <c r="BB628" i="6"/>
  <c r="BA628" i="6"/>
  <c r="AZ628" i="6"/>
  <c r="AY628" i="6"/>
  <c r="AX628" i="6"/>
  <c r="AW628" i="6"/>
  <c r="AV628" i="6"/>
  <c r="AU628" i="6"/>
  <c r="AT628" i="6"/>
  <c r="AS628" i="6"/>
  <c r="AR628" i="6"/>
  <c r="AQ628" i="6"/>
  <c r="AP628" i="6"/>
  <c r="AO628" i="6"/>
  <c r="AN628" i="6"/>
  <c r="AM628" i="6"/>
  <c r="AL628" i="6"/>
  <c r="AK628" i="6"/>
  <c r="AJ628" i="6"/>
  <c r="AI628" i="6"/>
  <c r="AH628" i="6"/>
  <c r="AG628" i="6"/>
  <c r="AF628" i="6"/>
  <c r="BF627" i="6"/>
  <c r="BE627" i="6"/>
  <c r="BD627" i="6"/>
  <c r="BC627" i="6"/>
  <c r="BB627" i="6"/>
  <c r="BA627" i="6"/>
  <c r="AZ627" i="6"/>
  <c r="AY627" i="6"/>
  <c r="AX627" i="6"/>
  <c r="AW627" i="6"/>
  <c r="AV627" i="6"/>
  <c r="AU627" i="6"/>
  <c r="AT627" i="6"/>
  <c r="AS627" i="6"/>
  <c r="AR627" i="6"/>
  <c r="AQ627" i="6"/>
  <c r="AP627" i="6"/>
  <c r="AO627" i="6"/>
  <c r="AN627" i="6"/>
  <c r="AM627" i="6"/>
  <c r="AL627" i="6"/>
  <c r="AK627" i="6"/>
  <c r="AJ627" i="6"/>
  <c r="AI627" i="6"/>
  <c r="AH627" i="6"/>
  <c r="AG627" i="6"/>
  <c r="AF627" i="6"/>
  <c r="BF626" i="6"/>
  <c r="BE626" i="6"/>
  <c r="BD626" i="6"/>
  <c r="BC626" i="6"/>
  <c r="BB626" i="6"/>
  <c r="BA626" i="6"/>
  <c r="AZ626" i="6"/>
  <c r="AY626" i="6"/>
  <c r="AX626" i="6"/>
  <c r="AW626" i="6"/>
  <c r="AV626" i="6"/>
  <c r="AU626" i="6"/>
  <c r="AT626" i="6"/>
  <c r="AS626" i="6"/>
  <c r="AR626" i="6"/>
  <c r="AQ626" i="6"/>
  <c r="AP626" i="6"/>
  <c r="AO626" i="6"/>
  <c r="AN626" i="6"/>
  <c r="AM626" i="6"/>
  <c r="AL626" i="6"/>
  <c r="AK626" i="6"/>
  <c r="AJ626" i="6"/>
  <c r="AI626" i="6"/>
  <c r="AH626" i="6"/>
  <c r="AG626" i="6"/>
  <c r="AF626" i="6"/>
  <c r="BF625" i="6"/>
  <c r="BE625" i="6"/>
  <c r="BD625" i="6"/>
  <c r="BC625" i="6"/>
  <c r="BB625" i="6"/>
  <c r="BA625" i="6"/>
  <c r="AZ625" i="6"/>
  <c r="AY625" i="6"/>
  <c r="AX625" i="6"/>
  <c r="AW625" i="6"/>
  <c r="AV625" i="6"/>
  <c r="AU625" i="6"/>
  <c r="AT625" i="6"/>
  <c r="AS625" i="6"/>
  <c r="AR625" i="6"/>
  <c r="AQ625" i="6"/>
  <c r="AP625" i="6"/>
  <c r="AO625" i="6"/>
  <c r="AN625" i="6"/>
  <c r="AM625" i="6"/>
  <c r="AL625" i="6"/>
  <c r="AK625" i="6"/>
  <c r="AJ625" i="6"/>
  <c r="AI625" i="6"/>
  <c r="AH625" i="6"/>
  <c r="AG625" i="6"/>
  <c r="AF625" i="6"/>
  <c r="BF624" i="6"/>
  <c r="BE624" i="6"/>
  <c r="BD624" i="6"/>
  <c r="BC624" i="6"/>
  <c r="BB624" i="6"/>
  <c r="BA624" i="6"/>
  <c r="AZ624" i="6"/>
  <c r="AY624" i="6"/>
  <c r="AX624" i="6"/>
  <c r="AW624" i="6"/>
  <c r="AV624" i="6"/>
  <c r="AU624" i="6"/>
  <c r="AT624" i="6"/>
  <c r="AS624" i="6"/>
  <c r="AR624" i="6"/>
  <c r="AQ624" i="6"/>
  <c r="AP624" i="6"/>
  <c r="AO624" i="6"/>
  <c r="AN624" i="6"/>
  <c r="AM624" i="6"/>
  <c r="AL624" i="6"/>
  <c r="AK624" i="6"/>
  <c r="AJ624" i="6"/>
  <c r="AI624" i="6"/>
  <c r="AH624" i="6"/>
  <c r="AG624" i="6"/>
  <c r="AF624" i="6"/>
  <c r="BF623" i="6"/>
  <c r="BE623" i="6"/>
  <c r="BD623" i="6"/>
  <c r="BC623" i="6"/>
  <c r="BB623" i="6"/>
  <c r="BA623" i="6"/>
  <c r="AZ623" i="6"/>
  <c r="AY623" i="6"/>
  <c r="AX623" i="6"/>
  <c r="AW623" i="6"/>
  <c r="AV623" i="6"/>
  <c r="AU623" i="6"/>
  <c r="AT623" i="6"/>
  <c r="AS623" i="6"/>
  <c r="AR623" i="6"/>
  <c r="AQ623" i="6"/>
  <c r="AP623" i="6"/>
  <c r="AO623" i="6"/>
  <c r="AN623" i="6"/>
  <c r="AM623" i="6"/>
  <c r="AL623" i="6"/>
  <c r="AK623" i="6"/>
  <c r="AJ623" i="6"/>
  <c r="AI623" i="6"/>
  <c r="AH623" i="6"/>
  <c r="AG623" i="6"/>
  <c r="AF623" i="6"/>
  <c r="BF622" i="6"/>
  <c r="BE622" i="6"/>
  <c r="BD622" i="6"/>
  <c r="BC622" i="6"/>
  <c r="BB622" i="6"/>
  <c r="BA622" i="6"/>
  <c r="AZ622" i="6"/>
  <c r="AY622" i="6"/>
  <c r="AX622" i="6"/>
  <c r="AW622" i="6"/>
  <c r="AV622" i="6"/>
  <c r="AU622" i="6"/>
  <c r="AT622" i="6"/>
  <c r="AS622" i="6"/>
  <c r="AR622" i="6"/>
  <c r="AQ622" i="6"/>
  <c r="AP622" i="6"/>
  <c r="AO622" i="6"/>
  <c r="AN622" i="6"/>
  <c r="AM622" i="6"/>
  <c r="AL622" i="6"/>
  <c r="AK622" i="6"/>
  <c r="AJ622" i="6"/>
  <c r="AI622" i="6"/>
  <c r="AH622" i="6"/>
  <c r="AG622" i="6"/>
  <c r="AF622" i="6"/>
  <c r="BF621" i="6"/>
  <c r="BE621" i="6"/>
  <c r="BD621" i="6"/>
  <c r="BC621" i="6"/>
  <c r="BB621" i="6"/>
  <c r="BA621" i="6"/>
  <c r="AZ621" i="6"/>
  <c r="AY621" i="6"/>
  <c r="AX621" i="6"/>
  <c r="AW621" i="6"/>
  <c r="AV621" i="6"/>
  <c r="AU621" i="6"/>
  <c r="AT621" i="6"/>
  <c r="AS621" i="6"/>
  <c r="AR621" i="6"/>
  <c r="AQ621" i="6"/>
  <c r="AP621" i="6"/>
  <c r="AO621" i="6"/>
  <c r="AN621" i="6"/>
  <c r="AM621" i="6"/>
  <c r="AL621" i="6"/>
  <c r="AK621" i="6"/>
  <c r="AJ621" i="6"/>
  <c r="AI621" i="6"/>
  <c r="AH621" i="6"/>
  <c r="AG621" i="6"/>
  <c r="AF621" i="6"/>
  <c r="BF620" i="6"/>
  <c r="BE620" i="6"/>
  <c r="BD620" i="6"/>
  <c r="BC620" i="6"/>
  <c r="BB620" i="6"/>
  <c r="BA620" i="6"/>
  <c r="AZ620" i="6"/>
  <c r="AY620" i="6"/>
  <c r="AX620" i="6"/>
  <c r="AW620" i="6"/>
  <c r="AV620" i="6"/>
  <c r="AU620" i="6"/>
  <c r="AT620" i="6"/>
  <c r="AS620" i="6"/>
  <c r="AR620" i="6"/>
  <c r="AQ620" i="6"/>
  <c r="AP620" i="6"/>
  <c r="AO620" i="6"/>
  <c r="AN620" i="6"/>
  <c r="AM620" i="6"/>
  <c r="AL620" i="6"/>
  <c r="AK620" i="6"/>
  <c r="AJ620" i="6"/>
  <c r="AI620" i="6"/>
  <c r="AH620" i="6"/>
  <c r="AG620" i="6"/>
  <c r="AF620" i="6"/>
  <c r="BF618" i="6"/>
  <c r="BE618" i="6"/>
  <c r="BD618" i="6"/>
  <c r="BC618" i="6"/>
  <c r="BB618" i="6"/>
  <c r="BA618" i="6"/>
  <c r="AZ618" i="6"/>
  <c r="AY618" i="6"/>
  <c r="AX618" i="6"/>
  <c r="AW618" i="6"/>
  <c r="AV618" i="6"/>
  <c r="AU618" i="6"/>
  <c r="AT618" i="6"/>
  <c r="AS618" i="6"/>
  <c r="AR618" i="6"/>
  <c r="AQ618" i="6"/>
  <c r="AP618" i="6"/>
  <c r="AO618" i="6"/>
  <c r="AN618" i="6"/>
  <c r="AM618" i="6"/>
  <c r="AL618" i="6"/>
  <c r="AK618" i="6"/>
  <c r="AJ618" i="6"/>
  <c r="AI618" i="6"/>
  <c r="AH618" i="6"/>
  <c r="AG618" i="6"/>
  <c r="AF618" i="6"/>
  <c r="BF617" i="6"/>
  <c r="BE617" i="6"/>
  <c r="BD617" i="6"/>
  <c r="BC617" i="6"/>
  <c r="BB617" i="6"/>
  <c r="BA617" i="6"/>
  <c r="AZ617" i="6"/>
  <c r="AY617" i="6"/>
  <c r="AX617" i="6"/>
  <c r="AW617" i="6"/>
  <c r="AV617" i="6"/>
  <c r="AU617" i="6"/>
  <c r="AT617" i="6"/>
  <c r="AS617" i="6"/>
  <c r="AR617" i="6"/>
  <c r="AQ617" i="6"/>
  <c r="AP617" i="6"/>
  <c r="AO617" i="6"/>
  <c r="AN617" i="6"/>
  <c r="AM617" i="6"/>
  <c r="AL617" i="6"/>
  <c r="AK617" i="6"/>
  <c r="AJ617" i="6"/>
  <c r="AI617" i="6"/>
  <c r="AH617" i="6"/>
  <c r="AG617" i="6"/>
  <c r="AF617" i="6"/>
  <c r="BF616" i="6"/>
  <c r="BE616" i="6"/>
  <c r="BD616" i="6"/>
  <c r="BC616" i="6"/>
  <c r="BB616" i="6"/>
  <c r="BA616" i="6"/>
  <c r="AZ616" i="6"/>
  <c r="AY616" i="6"/>
  <c r="AX616" i="6"/>
  <c r="AW616" i="6"/>
  <c r="AV616" i="6"/>
  <c r="AU616" i="6"/>
  <c r="AT616" i="6"/>
  <c r="AS616" i="6"/>
  <c r="AR616" i="6"/>
  <c r="AQ616" i="6"/>
  <c r="AP616" i="6"/>
  <c r="AO616" i="6"/>
  <c r="AN616" i="6"/>
  <c r="AM616" i="6"/>
  <c r="AL616" i="6"/>
  <c r="AK616" i="6"/>
  <c r="AJ616" i="6"/>
  <c r="AI616" i="6"/>
  <c r="AH616" i="6"/>
  <c r="AG616" i="6"/>
  <c r="AF616" i="6"/>
  <c r="BF615" i="6"/>
  <c r="BE615" i="6"/>
  <c r="BD615" i="6"/>
  <c r="BC615" i="6"/>
  <c r="BB615" i="6"/>
  <c r="BA615" i="6"/>
  <c r="AZ615" i="6"/>
  <c r="AY615" i="6"/>
  <c r="AX615" i="6"/>
  <c r="AW615" i="6"/>
  <c r="AV615" i="6"/>
  <c r="AU615" i="6"/>
  <c r="AT615" i="6"/>
  <c r="AS615" i="6"/>
  <c r="AR615" i="6"/>
  <c r="AQ615" i="6"/>
  <c r="AP615" i="6"/>
  <c r="AO615" i="6"/>
  <c r="AN615" i="6"/>
  <c r="AM615" i="6"/>
  <c r="AL615" i="6"/>
  <c r="AK615" i="6"/>
  <c r="AJ615" i="6"/>
  <c r="AI615" i="6"/>
  <c r="AH615" i="6"/>
  <c r="AG615" i="6"/>
  <c r="AF615" i="6"/>
  <c r="BF614" i="6"/>
  <c r="BE614" i="6"/>
  <c r="BD614" i="6"/>
  <c r="BC614" i="6"/>
  <c r="BB614" i="6"/>
  <c r="BA614" i="6"/>
  <c r="AZ614" i="6"/>
  <c r="AY614" i="6"/>
  <c r="AX614" i="6"/>
  <c r="AW614" i="6"/>
  <c r="AV614" i="6"/>
  <c r="AU614" i="6"/>
  <c r="AT614" i="6"/>
  <c r="AS614" i="6"/>
  <c r="AR614" i="6"/>
  <c r="AQ614" i="6"/>
  <c r="AP614" i="6"/>
  <c r="AO614" i="6"/>
  <c r="AN614" i="6"/>
  <c r="AM614" i="6"/>
  <c r="AL614" i="6"/>
  <c r="AK614" i="6"/>
  <c r="AJ614" i="6"/>
  <c r="AI614" i="6"/>
  <c r="AH614" i="6"/>
  <c r="AG614" i="6"/>
  <c r="AF614" i="6"/>
  <c r="BF613" i="6"/>
  <c r="BE613" i="6"/>
  <c r="BD613" i="6"/>
  <c r="BC613" i="6"/>
  <c r="BB613" i="6"/>
  <c r="BA613" i="6"/>
  <c r="AZ613" i="6"/>
  <c r="AY613" i="6"/>
  <c r="AX613" i="6"/>
  <c r="AW613" i="6"/>
  <c r="AV613" i="6"/>
  <c r="AU613" i="6"/>
  <c r="AT613" i="6"/>
  <c r="AS613" i="6"/>
  <c r="AR613" i="6"/>
  <c r="AQ613" i="6"/>
  <c r="AP613" i="6"/>
  <c r="AO613" i="6"/>
  <c r="AN613" i="6"/>
  <c r="AM613" i="6"/>
  <c r="AL613" i="6"/>
  <c r="AK613" i="6"/>
  <c r="AJ613" i="6"/>
  <c r="AI613" i="6"/>
  <c r="AH613" i="6"/>
  <c r="AG613" i="6"/>
  <c r="AF613" i="6"/>
  <c r="BF612" i="6"/>
  <c r="BE612" i="6"/>
  <c r="BD612" i="6"/>
  <c r="BC612" i="6"/>
  <c r="BB612" i="6"/>
  <c r="BA612" i="6"/>
  <c r="AZ612" i="6"/>
  <c r="AY612" i="6"/>
  <c r="AX612" i="6"/>
  <c r="AW612" i="6"/>
  <c r="AV612" i="6"/>
  <c r="AU612" i="6"/>
  <c r="AT612" i="6"/>
  <c r="AS612" i="6"/>
  <c r="AR612" i="6"/>
  <c r="AQ612" i="6"/>
  <c r="AP612" i="6"/>
  <c r="AO612" i="6"/>
  <c r="AN612" i="6"/>
  <c r="AM612" i="6"/>
  <c r="AL612" i="6"/>
  <c r="AK612" i="6"/>
  <c r="AJ612" i="6"/>
  <c r="AI612" i="6"/>
  <c r="AH612" i="6"/>
  <c r="AG612" i="6"/>
  <c r="AF612" i="6"/>
  <c r="BF611" i="6"/>
  <c r="BE611" i="6"/>
  <c r="BD611" i="6"/>
  <c r="BC611" i="6"/>
  <c r="BB611" i="6"/>
  <c r="BA611" i="6"/>
  <c r="AZ611" i="6"/>
  <c r="AY611" i="6"/>
  <c r="AX611" i="6"/>
  <c r="AW611" i="6"/>
  <c r="AV611" i="6"/>
  <c r="AU611" i="6"/>
  <c r="AT611" i="6"/>
  <c r="AS611" i="6"/>
  <c r="AR611" i="6"/>
  <c r="AQ611" i="6"/>
  <c r="AP611" i="6"/>
  <c r="AO611" i="6"/>
  <c r="AN611" i="6"/>
  <c r="AM611" i="6"/>
  <c r="AL611" i="6"/>
  <c r="AK611" i="6"/>
  <c r="AJ611" i="6"/>
  <c r="AI611" i="6"/>
  <c r="AH611" i="6"/>
  <c r="AG611" i="6"/>
  <c r="AF611" i="6"/>
  <c r="BF610" i="6"/>
  <c r="BE610" i="6"/>
  <c r="BD610" i="6"/>
  <c r="BC610" i="6"/>
  <c r="BB610" i="6"/>
  <c r="BA610" i="6"/>
  <c r="AZ610" i="6"/>
  <c r="AY610" i="6"/>
  <c r="AX610" i="6"/>
  <c r="AW610" i="6"/>
  <c r="AV610" i="6"/>
  <c r="AU610" i="6"/>
  <c r="AT610" i="6"/>
  <c r="AS610" i="6"/>
  <c r="AR610" i="6"/>
  <c r="AQ610" i="6"/>
  <c r="AP610" i="6"/>
  <c r="AO610" i="6"/>
  <c r="AN610" i="6"/>
  <c r="AM610" i="6"/>
  <c r="AL610" i="6"/>
  <c r="AK610" i="6"/>
  <c r="AJ610" i="6"/>
  <c r="AI610" i="6"/>
  <c r="AH610" i="6"/>
  <c r="AG610" i="6"/>
  <c r="AF610" i="6"/>
  <c r="BF609" i="6"/>
  <c r="BE609" i="6"/>
  <c r="BD609" i="6"/>
  <c r="BC609" i="6"/>
  <c r="BB609" i="6"/>
  <c r="BA609" i="6"/>
  <c r="AZ609" i="6"/>
  <c r="AY609" i="6"/>
  <c r="AX609" i="6"/>
  <c r="AW609" i="6"/>
  <c r="AV609" i="6"/>
  <c r="AU609" i="6"/>
  <c r="AT609" i="6"/>
  <c r="AS609" i="6"/>
  <c r="AR609" i="6"/>
  <c r="AQ609" i="6"/>
  <c r="AP609" i="6"/>
  <c r="AO609" i="6"/>
  <c r="AN609" i="6"/>
  <c r="AM609" i="6"/>
  <c r="AL609" i="6"/>
  <c r="AK609" i="6"/>
  <c r="AJ609" i="6"/>
  <c r="AI609" i="6"/>
  <c r="AH609" i="6"/>
  <c r="AG609" i="6"/>
  <c r="AF609" i="6"/>
  <c r="BF608" i="6"/>
  <c r="BE608" i="6"/>
  <c r="BD608" i="6"/>
  <c r="BC608" i="6"/>
  <c r="BB608" i="6"/>
  <c r="BA608" i="6"/>
  <c r="AZ608" i="6"/>
  <c r="AY608" i="6"/>
  <c r="AX608" i="6"/>
  <c r="AW608" i="6"/>
  <c r="AV608" i="6"/>
  <c r="AU608" i="6"/>
  <c r="AT608" i="6"/>
  <c r="AS608" i="6"/>
  <c r="AR608" i="6"/>
  <c r="AQ608" i="6"/>
  <c r="AP608" i="6"/>
  <c r="AO608" i="6"/>
  <c r="AN608" i="6"/>
  <c r="AM608" i="6"/>
  <c r="AL608" i="6"/>
  <c r="AK608" i="6"/>
  <c r="AJ608" i="6"/>
  <c r="AI608" i="6"/>
  <c r="AH608" i="6"/>
  <c r="AG608" i="6"/>
  <c r="AF608" i="6"/>
  <c r="BF607" i="6"/>
  <c r="BE607" i="6"/>
  <c r="BD607" i="6"/>
  <c r="BC607" i="6"/>
  <c r="BB607" i="6"/>
  <c r="BA607" i="6"/>
  <c r="AZ607" i="6"/>
  <c r="AY607" i="6"/>
  <c r="AX607" i="6"/>
  <c r="AW607" i="6"/>
  <c r="AV607" i="6"/>
  <c r="AU607" i="6"/>
  <c r="AT607" i="6"/>
  <c r="AS607" i="6"/>
  <c r="AR607" i="6"/>
  <c r="AQ607" i="6"/>
  <c r="AP607" i="6"/>
  <c r="AO607" i="6"/>
  <c r="AN607" i="6"/>
  <c r="AM607" i="6"/>
  <c r="AL607" i="6"/>
  <c r="AK607" i="6"/>
  <c r="AJ607" i="6"/>
  <c r="AI607" i="6"/>
  <c r="AH607" i="6"/>
  <c r="AG607" i="6"/>
  <c r="AF607" i="6"/>
  <c r="BF605" i="6"/>
  <c r="BE605" i="6"/>
  <c r="BD605" i="6"/>
  <c r="BC605" i="6"/>
  <c r="BB605" i="6"/>
  <c r="BA605" i="6"/>
  <c r="AZ605" i="6"/>
  <c r="AY605" i="6"/>
  <c r="AX605" i="6"/>
  <c r="AW605" i="6"/>
  <c r="AV605" i="6"/>
  <c r="AU605" i="6"/>
  <c r="AT605" i="6"/>
  <c r="AS605" i="6"/>
  <c r="AR605" i="6"/>
  <c r="AQ605" i="6"/>
  <c r="AP605" i="6"/>
  <c r="AO605" i="6"/>
  <c r="AN605" i="6"/>
  <c r="AM605" i="6"/>
  <c r="AL605" i="6"/>
  <c r="AK605" i="6"/>
  <c r="AJ605" i="6"/>
  <c r="AI605" i="6"/>
  <c r="AH605" i="6"/>
  <c r="AG605" i="6"/>
  <c r="AF605" i="6"/>
  <c r="BF604" i="6"/>
  <c r="BE604" i="6"/>
  <c r="BD604" i="6"/>
  <c r="BC604" i="6"/>
  <c r="BB604" i="6"/>
  <c r="BA604" i="6"/>
  <c r="AZ604" i="6"/>
  <c r="AY604" i="6"/>
  <c r="AX604" i="6"/>
  <c r="AW604" i="6"/>
  <c r="AV604" i="6"/>
  <c r="AU604" i="6"/>
  <c r="AT604" i="6"/>
  <c r="AS604" i="6"/>
  <c r="AR604" i="6"/>
  <c r="AQ604" i="6"/>
  <c r="AP604" i="6"/>
  <c r="AO604" i="6"/>
  <c r="AN604" i="6"/>
  <c r="AM604" i="6"/>
  <c r="AL604" i="6"/>
  <c r="AK604" i="6"/>
  <c r="AJ604" i="6"/>
  <c r="AI604" i="6"/>
  <c r="AH604" i="6"/>
  <c r="AG604" i="6"/>
  <c r="AF604" i="6"/>
  <c r="BF603" i="6"/>
  <c r="BE603" i="6"/>
  <c r="BD603" i="6"/>
  <c r="BC603" i="6"/>
  <c r="BB603" i="6"/>
  <c r="BA603" i="6"/>
  <c r="AZ603" i="6"/>
  <c r="AY603" i="6"/>
  <c r="AX603" i="6"/>
  <c r="AW603" i="6"/>
  <c r="AV603" i="6"/>
  <c r="AU603" i="6"/>
  <c r="AT603" i="6"/>
  <c r="AS603" i="6"/>
  <c r="AR603" i="6"/>
  <c r="AQ603" i="6"/>
  <c r="AP603" i="6"/>
  <c r="AO603" i="6"/>
  <c r="AN603" i="6"/>
  <c r="AM603" i="6"/>
  <c r="AL603" i="6"/>
  <c r="AK603" i="6"/>
  <c r="AJ603" i="6"/>
  <c r="AI603" i="6"/>
  <c r="AH603" i="6"/>
  <c r="AG603" i="6"/>
  <c r="AF603" i="6"/>
  <c r="BF601" i="6"/>
  <c r="BE601" i="6"/>
  <c r="BD601" i="6"/>
  <c r="BC601" i="6"/>
  <c r="BB601" i="6"/>
  <c r="BA601" i="6"/>
  <c r="AZ601" i="6"/>
  <c r="AY601" i="6"/>
  <c r="AX601" i="6"/>
  <c r="AW601" i="6"/>
  <c r="AV601" i="6"/>
  <c r="AU601" i="6"/>
  <c r="AT601" i="6"/>
  <c r="AS601" i="6"/>
  <c r="AR601" i="6"/>
  <c r="AQ601" i="6"/>
  <c r="AP601" i="6"/>
  <c r="AO601" i="6"/>
  <c r="AN601" i="6"/>
  <c r="AM601" i="6"/>
  <c r="AL601" i="6"/>
  <c r="AK601" i="6"/>
  <c r="AJ601" i="6"/>
  <c r="AI601" i="6"/>
  <c r="AH601" i="6"/>
  <c r="AG601" i="6"/>
  <c r="AF601" i="6"/>
  <c r="BF600" i="6"/>
  <c r="BE600" i="6"/>
  <c r="BD600" i="6"/>
  <c r="BC600" i="6"/>
  <c r="BB600" i="6"/>
  <c r="BA600" i="6"/>
  <c r="AZ600" i="6"/>
  <c r="AY600" i="6"/>
  <c r="AX600" i="6"/>
  <c r="AW600" i="6"/>
  <c r="AV600" i="6"/>
  <c r="AU600" i="6"/>
  <c r="AT600" i="6"/>
  <c r="AS600" i="6"/>
  <c r="AR600" i="6"/>
  <c r="AQ600" i="6"/>
  <c r="AP600" i="6"/>
  <c r="AO600" i="6"/>
  <c r="AN600" i="6"/>
  <c r="AM600" i="6"/>
  <c r="AL600" i="6"/>
  <c r="AK600" i="6"/>
  <c r="AJ600" i="6"/>
  <c r="AI600" i="6"/>
  <c r="AH600" i="6"/>
  <c r="AG600" i="6"/>
  <c r="AF600" i="6"/>
  <c r="BF599" i="6"/>
  <c r="BE599" i="6"/>
  <c r="BD599" i="6"/>
  <c r="BC599" i="6"/>
  <c r="BB599" i="6"/>
  <c r="BA599" i="6"/>
  <c r="AZ599" i="6"/>
  <c r="AY599" i="6"/>
  <c r="AX599" i="6"/>
  <c r="AW599" i="6"/>
  <c r="AV599" i="6"/>
  <c r="AU599" i="6"/>
  <c r="AT599" i="6"/>
  <c r="AS599" i="6"/>
  <c r="AR599" i="6"/>
  <c r="AQ599" i="6"/>
  <c r="AP599" i="6"/>
  <c r="AO599" i="6"/>
  <c r="AN599" i="6"/>
  <c r="AM599" i="6"/>
  <c r="AL599" i="6"/>
  <c r="AK599" i="6"/>
  <c r="AJ599" i="6"/>
  <c r="AI599" i="6"/>
  <c r="AH599" i="6"/>
  <c r="AG599" i="6"/>
  <c r="AF599" i="6"/>
  <c r="BF598" i="6"/>
  <c r="BE598" i="6"/>
  <c r="BD598" i="6"/>
  <c r="BC598" i="6"/>
  <c r="BB598" i="6"/>
  <c r="BA598" i="6"/>
  <c r="AZ598" i="6"/>
  <c r="AY598" i="6"/>
  <c r="AX598" i="6"/>
  <c r="AW598" i="6"/>
  <c r="AV598" i="6"/>
  <c r="AU598" i="6"/>
  <c r="AT598" i="6"/>
  <c r="AS598" i="6"/>
  <c r="AR598" i="6"/>
  <c r="AQ598" i="6"/>
  <c r="AP598" i="6"/>
  <c r="AO598" i="6"/>
  <c r="AN598" i="6"/>
  <c r="AM598" i="6"/>
  <c r="AL598" i="6"/>
  <c r="AK598" i="6"/>
  <c r="AJ598" i="6"/>
  <c r="AI598" i="6"/>
  <c r="AH598" i="6"/>
  <c r="AG598" i="6"/>
  <c r="AF598" i="6"/>
  <c r="BF597" i="6"/>
  <c r="BE597" i="6"/>
  <c r="BD597" i="6"/>
  <c r="BC597" i="6"/>
  <c r="BB597" i="6"/>
  <c r="BA597" i="6"/>
  <c r="AZ597" i="6"/>
  <c r="AY597" i="6"/>
  <c r="AX597" i="6"/>
  <c r="AW597" i="6"/>
  <c r="AV597" i="6"/>
  <c r="AU597" i="6"/>
  <c r="AT597" i="6"/>
  <c r="AS597" i="6"/>
  <c r="AR597" i="6"/>
  <c r="AQ597" i="6"/>
  <c r="AP597" i="6"/>
  <c r="AO597" i="6"/>
  <c r="AN597" i="6"/>
  <c r="AM597" i="6"/>
  <c r="AL597" i="6"/>
  <c r="AK597" i="6"/>
  <c r="AJ597" i="6"/>
  <c r="AI597" i="6"/>
  <c r="AH597" i="6"/>
  <c r="AG597" i="6"/>
  <c r="AF597" i="6"/>
  <c r="BF596" i="6"/>
  <c r="BE596" i="6"/>
  <c r="BD596" i="6"/>
  <c r="BC596" i="6"/>
  <c r="BB596" i="6"/>
  <c r="BA596" i="6"/>
  <c r="AZ596" i="6"/>
  <c r="AY596" i="6"/>
  <c r="AX596" i="6"/>
  <c r="AW596" i="6"/>
  <c r="AV596" i="6"/>
  <c r="AU596" i="6"/>
  <c r="AT596" i="6"/>
  <c r="AS596" i="6"/>
  <c r="AR596" i="6"/>
  <c r="AQ596" i="6"/>
  <c r="AP596" i="6"/>
  <c r="AO596" i="6"/>
  <c r="AN596" i="6"/>
  <c r="AM596" i="6"/>
  <c r="AL596" i="6"/>
  <c r="AK596" i="6"/>
  <c r="AJ596" i="6"/>
  <c r="AI596" i="6"/>
  <c r="AH596" i="6"/>
  <c r="AG596" i="6"/>
  <c r="AF596" i="6"/>
  <c r="BF595" i="6"/>
  <c r="BE595" i="6"/>
  <c r="BD595" i="6"/>
  <c r="BC595" i="6"/>
  <c r="BB595" i="6"/>
  <c r="BA595" i="6"/>
  <c r="AZ595" i="6"/>
  <c r="AY595" i="6"/>
  <c r="AX595" i="6"/>
  <c r="AW595" i="6"/>
  <c r="AV595" i="6"/>
  <c r="AU595" i="6"/>
  <c r="AT595" i="6"/>
  <c r="AS595" i="6"/>
  <c r="AR595" i="6"/>
  <c r="AQ595" i="6"/>
  <c r="AP595" i="6"/>
  <c r="AO595" i="6"/>
  <c r="AN595" i="6"/>
  <c r="AM595" i="6"/>
  <c r="AL595" i="6"/>
  <c r="AK595" i="6"/>
  <c r="AJ595" i="6"/>
  <c r="AI595" i="6"/>
  <c r="AH595" i="6"/>
  <c r="AG595" i="6"/>
  <c r="AF595" i="6"/>
  <c r="BF594" i="6"/>
  <c r="BE594" i="6"/>
  <c r="BD594" i="6"/>
  <c r="BC594" i="6"/>
  <c r="BB594" i="6"/>
  <c r="BA594" i="6"/>
  <c r="AZ594" i="6"/>
  <c r="AY594" i="6"/>
  <c r="AX594" i="6"/>
  <c r="AW594" i="6"/>
  <c r="AV594" i="6"/>
  <c r="AU594" i="6"/>
  <c r="AT594" i="6"/>
  <c r="AS594" i="6"/>
  <c r="AR594" i="6"/>
  <c r="AQ594" i="6"/>
  <c r="AP594" i="6"/>
  <c r="AO594" i="6"/>
  <c r="AN594" i="6"/>
  <c r="AM594" i="6"/>
  <c r="AL594" i="6"/>
  <c r="AK594" i="6"/>
  <c r="AJ594" i="6"/>
  <c r="AI594" i="6"/>
  <c r="AH594" i="6"/>
  <c r="AG594" i="6"/>
  <c r="AF594" i="6"/>
  <c r="BF593" i="6"/>
  <c r="BE593" i="6"/>
  <c r="BD593" i="6"/>
  <c r="BC593" i="6"/>
  <c r="BB593" i="6"/>
  <c r="BA593" i="6"/>
  <c r="AZ593" i="6"/>
  <c r="AY593" i="6"/>
  <c r="AX593" i="6"/>
  <c r="AW593" i="6"/>
  <c r="AV593" i="6"/>
  <c r="AU593" i="6"/>
  <c r="AT593" i="6"/>
  <c r="AS593" i="6"/>
  <c r="AR593" i="6"/>
  <c r="AQ593" i="6"/>
  <c r="AP593" i="6"/>
  <c r="AO593" i="6"/>
  <c r="AN593" i="6"/>
  <c r="AM593" i="6"/>
  <c r="AL593" i="6"/>
  <c r="AK593" i="6"/>
  <c r="AJ593" i="6"/>
  <c r="AI593" i="6"/>
  <c r="AH593" i="6"/>
  <c r="AG593" i="6"/>
  <c r="AF593" i="6"/>
  <c r="BF592" i="6"/>
  <c r="BE592" i="6"/>
  <c r="BD592" i="6"/>
  <c r="BC592" i="6"/>
  <c r="BB592" i="6"/>
  <c r="BA592" i="6"/>
  <c r="AZ592" i="6"/>
  <c r="AY592" i="6"/>
  <c r="AX592" i="6"/>
  <c r="AW592" i="6"/>
  <c r="AV592" i="6"/>
  <c r="AU592" i="6"/>
  <c r="AT592" i="6"/>
  <c r="AS592" i="6"/>
  <c r="AR592" i="6"/>
  <c r="AQ592" i="6"/>
  <c r="AP592" i="6"/>
  <c r="AO592" i="6"/>
  <c r="AN592" i="6"/>
  <c r="AM592" i="6"/>
  <c r="AL592" i="6"/>
  <c r="AK592" i="6"/>
  <c r="AJ592" i="6"/>
  <c r="AI592" i="6"/>
  <c r="AH592" i="6"/>
  <c r="AG592" i="6"/>
  <c r="AF592" i="6"/>
  <c r="BF591" i="6"/>
  <c r="BE591" i="6"/>
  <c r="BD591" i="6"/>
  <c r="BC591" i="6"/>
  <c r="BB591" i="6"/>
  <c r="BA591" i="6"/>
  <c r="AZ591" i="6"/>
  <c r="AY591" i="6"/>
  <c r="AX591" i="6"/>
  <c r="AW591" i="6"/>
  <c r="AV591" i="6"/>
  <c r="AU591" i="6"/>
  <c r="AT591" i="6"/>
  <c r="AS591" i="6"/>
  <c r="AR591" i="6"/>
  <c r="AQ591" i="6"/>
  <c r="AP591" i="6"/>
  <c r="AO591" i="6"/>
  <c r="AN591" i="6"/>
  <c r="AM591" i="6"/>
  <c r="AL591" i="6"/>
  <c r="AK591" i="6"/>
  <c r="AJ591" i="6"/>
  <c r="AI591" i="6"/>
  <c r="AH591" i="6"/>
  <c r="AG591" i="6"/>
  <c r="AF591" i="6"/>
  <c r="BF590" i="6"/>
  <c r="BE590" i="6"/>
  <c r="BD590" i="6"/>
  <c r="BC590" i="6"/>
  <c r="BB590" i="6"/>
  <c r="BA590" i="6"/>
  <c r="AZ590" i="6"/>
  <c r="AY590" i="6"/>
  <c r="AX590" i="6"/>
  <c r="AW590" i="6"/>
  <c r="AV590" i="6"/>
  <c r="AU590" i="6"/>
  <c r="AT590" i="6"/>
  <c r="AS590" i="6"/>
  <c r="AR590" i="6"/>
  <c r="AQ590" i="6"/>
  <c r="AP590" i="6"/>
  <c r="AO590" i="6"/>
  <c r="AN590" i="6"/>
  <c r="AM590" i="6"/>
  <c r="AL590" i="6"/>
  <c r="AK590" i="6"/>
  <c r="AJ590" i="6"/>
  <c r="AI590" i="6"/>
  <c r="AH590" i="6"/>
  <c r="AG590" i="6"/>
  <c r="AF590" i="6"/>
  <c r="BF589" i="6"/>
  <c r="BE589" i="6"/>
  <c r="BD589" i="6"/>
  <c r="BC589" i="6"/>
  <c r="BB589" i="6"/>
  <c r="BA589" i="6"/>
  <c r="AZ589" i="6"/>
  <c r="AY589" i="6"/>
  <c r="AX589" i="6"/>
  <c r="AW589" i="6"/>
  <c r="AV589" i="6"/>
  <c r="AU589" i="6"/>
  <c r="AT589" i="6"/>
  <c r="AS589" i="6"/>
  <c r="AR589" i="6"/>
  <c r="AQ589" i="6"/>
  <c r="AP589" i="6"/>
  <c r="AO589" i="6"/>
  <c r="AN589" i="6"/>
  <c r="AM589" i="6"/>
  <c r="AL589" i="6"/>
  <c r="AK589" i="6"/>
  <c r="AJ589" i="6"/>
  <c r="AI589" i="6"/>
  <c r="AH589" i="6"/>
  <c r="AG589" i="6"/>
  <c r="AF589" i="6"/>
  <c r="BF588" i="6"/>
  <c r="BE588" i="6"/>
  <c r="BD588" i="6"/>
  <c r="BC588" i="6"/>
  <c r="BB588" i="6"/>
  <c r="BA588" i="6"/>
  <c r="AZ588" i="6"/>
  <c r="AY588" i="6"/>
  <c r="AX588" i="6"/>
  <c r="AW588" i="6"/>
  <c r="AV588" i="6"/>
  <c r="AU588" i="6"/>
  <c r="AT588" i="6"/>
  <c r="AS588" i="6"/>
  <c r="AR588" i="6"/>
  <c r="AQ588" i="6"/>
  <c r="AP588" i="6"/>
  <c r="AO588" i="6"/>
  <c r="AN588" i="6"/>
  <c r="AM588" i="6"/>
  <c r="AL588" i="6"/>
  <c r="AK588" i="6"/>
  <c r="AJ588" i="6"/>
  <c r="AI588" i="6"/>
  <c r="AH588" i="6"/>
  <c r="AG588" i="6"/>
  <c r="AF588" i="6"/>
  <c r="BF587" i="6"/>
  <c r="BE587" i="6"/>
  <c r="BD587" i="6"/>
  <c r="BC587" i="6"/>
  <c r="BB587" i="6"/>
  <c r="BA587" i="6"/>
  <c r="AZ587" i="6"/>
  <c r="AY587" i="6"/>
  <c r="AX587" i="6"/>
  <c r="AW587" i="6"/>
  <c r="AV587" i="6"/>
  <c r="AU587" i="6"/>
  <c r="AT587" i="6"/>
  <c r="AS587" i="6"/>
  <c r="AR587" i="6"/>
  <c r="AQ587" i="6"/>
  <c r="AP587" i="6"/>
  <c r="AO587" i="6"/>
  <c r="AN587" i="6"/>
  <c r="AM587" i="6"/>
  <c r="AL587" i="6"/>
  <c r="AK587" i="6"/>
  <c r="AJ587" i="6"/>
  <c r="AI587" i="6"/>
  <c r="AH587" i="6"/>
  <c r="AG587" i="6"/>
  <c r="AF587" i="6"/>
  <c r="BF586" i="6"/>
  <c r="BE586" i="6"/>
  <c r="BD586" i="6"/>
  <c r="BC586" i="6"/>
  <c r="BB586" i="6"/>
  <c r="BA586" i="6"/>
  <c r="AZ586" i="6"/>
  <c r="AY586" i="6"/>
  <c r="AX586" i="6"/>
  <c r="AW586" i="6"/>
  <c r="AV586" i="6"/>
  <c r="AU586" i="6"/>
  <c r="AT586" i="6"/>
  <c r="AS586" i="6"/>
  <c r="AR586" i="6"/>
  <c r="AQ586" i="6"/>
  <c r="AP586" i="6"/>
  <c r="AO586" i="6"/>
  <c r="AN586" i="6"/>
  <c r="AM586" i="6"/>
  <c r="AL586" i="6"/>
  <c r="AK586" i="6"/>
  <c r="AJ586" i="6"/>
  <c r="AI586" i="6"/>
  <c r="AH586" i="6"/>
  <c r="AG586" i="6"/>
  <c r="AF586" i="6"/>
  <c r="BF585" i="6"/>
  <c r="BE585" i="6"/>
  <c r="BD585" i="6"/>
  <c r="BC585" i="6"/>
  <c r="BB585" i="6"/>
  <c r="BA585" i="6"/>
  <c r="AZ585" i="6"/>
  <c r="AY585" i="6"/>
  <c r="AX585" i="6"/>
  <c r="AW585" i="6"/>
  <c r="AV585" i="6"/>
  <c r="AU585" i="6"/>
  <c r="AT585" i="6"/>
  <c r="AS585" i="6"/>
  <c r="AR585" i="6"/>
  <c r="AQ585" i="6"/>
  <c r="AP585" i="6"/>
  <c r="AO585" i="6"/>
  <c r="AN585" i="6"/>
  <c r="AM585" i="6"/>
  <c r="AL585" i="6"/>
  <c r="AK585" i="6"/>
  <c r="AJ585" i="6"/>
  <c r="AI585" i="6"/>
  <c r="AH585" i="6"/>
  <c r="AG585" i="6"/>
  <c r="AF585" i="6"/>
  <c r="BF584" i="6"/>
  <c r="BE584" i="6"/>
  <c r="BD584" i="6"/>
  <c r="BC584" i="6"/>
  <c r="BB584" i="6"/>
  <c r="BA584" i="6"/>
  <c r="AZ584" i="6"/>
  <c r="AY584" i="6"/>
  <c r="AX584" i="6"/>
  <c r="AW584" i="6"/>
  <c r="AV584" i="6"/>
  <c r="AU584" i="6"/>
  <c r="AT584" i="6"/>
  <c r="AS584" i="6"/>
  <c r="AR584" i="6"/>
  <c r="AQ584" i="6"/>
  <c r="AP584" i="6"/>
  <c r="AO584" i="6"/>
  <c r="AN584" i="6"/>
  <c r="AM584" i="6"/>
  <c r="AL584" i="6"/>
  <c r="AK584" i="6"/>
  <c r="AJ584" i="6"/>
  <c r="AI584" i="6"/>
  <c r="AH584" i="6"/>
  <c r="AG584" i="6"/>
  <c r="AF584" i="6"/>
  <c r="BF583" i="6"/>
  <c r="BE583" i="6"/>
  <c r="BD583" i="6"/>
  <c r="BC583" i="6"/>
  <c r="BB583" i="6"/>
  <c r="BA583" i="6"/>
  <c r="AZ583" i="6"/>
  <c r="AY583" i="6"/>
  <c r="AX583" i="6"/>
  <c r="AW583" i="6"/>
  <c r="AV583" i="6"/>
  <c r="AU583" i="6"/>
  <c r="AT583" i="6"/>
  <c r="AS583" i="6"/>
  <c r="AR583" i="6"/>
  <c r="AQ583" i="6"/>
  <c r="AP583" i="6"/>
  <c r="AO583" i="6"/>
  <c r="AN583" i="6"/>
  <c r="AM583" i="6"/>
  <c r="AL583" i="6"/>
  <c r="AK583" i="6"/>
  <c r="AJ583" i="6"/>
  <c r="AI583" i="6"/>
  <c r="AH583" i="6"/>
  <c r="AG583" i="6"/>
  <c r="AF583" i="6"/>
  <c r="BF582" i="6"/>
  <c r="BE582" i="6"/>
  <c r="BD582" i="6"/>
  <c r="BC582" i="6"/>
  <c r="BB582" i="6"/>
  <c r="BA582" i="6"/>
  <c r="AZ582" i="6"/>
  <c r="AY582" i="6"/>
  <c r="AX582" i="6"/>
  <c r="AW582" i="6"/>
  <c r="AV582" i="6"/>
  <c r="AU582" i="6"/>
  <c r="AT582" i="6"/>
  <c r="AS582" i="6"/>
  <c r="AR582" i="6"/>
  <c r="AQ582" i="6"/>
  <c r="AP582" i="6"/>
  <c r="AO582" i="6"/>
  <c r="AN582" i="6"/>
  <c r="AM582" i="6"/>
  <c r="AL582" i="6"/>
  <c r="AK582" i="6"/>
  <c r="AJ582" i="6"/>
  <c r="AI582" i="6"/>
  <c r="AH582" i="6"/>
  <c r="AG582" i="6"/>
  <c r="AF582" i="6"/>
  <c r="BF581" i="6"/>
  <c r="BE581" i="6"/>
  <c r="BD581" i="6"/>
  <c r="BC581" i="6"/>
  <c r="BB581" i="6"/>
  <c r="BA581" i="6"/>
  <c r="AZ581" i="6"/>
  <c r="AY581" i="6"/>
  <c r="AX581" i="6"/>
  <c r="AW581" i="6"/>
  <c r="AV581" i="6"/>
  <c r="AU581" i="6"/>
  <c r="AT581" i="6"/>
  <c r="AS581" i="6"/>
  <c r="AR581" i="6"/>
  <c r="AQ581" i="6"/>
  <c r="AP581" i="6"/>
  <c r="AO581" i="6"/>
  <c r="AN581" i="6"/>
  <c r="AM581" i="6"/>
  <c r="AL581" i="6"/>
  <c r="AK581" i="6"/>
  <c r="AJ581" i="6"/>
  <c r="AI581" i="6"/>
  <c r="AH581" i="6"/>
  <c r="AG581" i="6"/>
  <c r="AF581" i="6"/>
  <c r="BF579" i="6"/>
  <c r="BE579" i="6"/>
  <c r="BD579" i="6"/>
  <c r="BC579" i="6"/>
  <c r="BB579" i="6"/>
  <c r="BA579" i="6"/>
  <c r="AZ579" i="6"/>
  <c r="AY579" i="6"/>
  <c r="AX579" i="6"/>
  <c r="AW579" i="6"/>
  <c r="AV579" i="6"/>
  <c r="AU579" i="6"/>
  <c r="AT579" i="6"/>
  <c r="AS579" i="6"/>
  <c r="AR579" i="6"/>
  <c r="AQ579" i="6"/>
  <c r="AP579" i="6"/>
  <c r="AO579" i="6"/>
  <c r="AN579" i="6"/>
  <c r="AM579" i="6"/>
  <c r="AL579" i="6"/>
  <c r="AK579" i="6"/>
  <c r="AJ579" i="6"/>
  <c r="AI579" i="6"/>
  <c r="AH579" i="6"/>
  <c r="AG579" i="6"/>
  <c r="AF579" i="6"/>
  <c r="BF578" i="6"/>
  <c r="BE578" i="6"/>
  <c r="BD578" i="6"/>
  <c r="BC578" i="6"/>
  <c r="BB578" i="6"/>
  <c r="BA578" i="6"/>
  <c r="AZ578" i="6"/>
  <c r="AY578" i="6"/>
  <c r="AX578" i="6"/>
  <c r="AW578" i="6"/>
  <c r="AV578" i="6"/>
  <c r="AU578" i="6"/>
  <c r="AT578" i="6"/>
  <c r="AS578" i="6"/>
  <c r="AR578" i="6"/>
  <c r="AQ578" i="6"/>
  <c r="AP578" i="6"/>
  <c r="AO578" i="6"/>
  <c r="AN578" i="6"/>
  <c r="AM578" i="6"/>
  <c r="AL578" i="6"/>
  <c r="AK578" i="6"/>
  <c r="AJ578" i="6"/>
  <c r="AI578" i="6"/>
  <c r="AH578" i="6"/>
  <c r="AG578" i="6"/>
  <c r="AF578" i="6"/>
  <c r="BF577" i="6"/>
  <c r="BE577" i="6"/>
  <c r="BD577" i="6"/>
  <c r="BC577" i="6"/>
  <c r="BB577" i="6"/>
  <c r="BA577" i="6"/>
  <c r="AZ577" i="6"/>
  <c r="AY577" i="6"/>
  <c r="AX577" i="6"/>
  <c r="AW577" i="6"/>
  <c r="AV577" i="6"/>
  <c r="AU577" i="6"/>
  <c r="AT577" i="6"/>
  <c r="AS577" i="6"/>
  <c r="AR577" i="6"/>
  <c r="AQ577" i="6"/>
  <c r="AP577" i="6"/>
  <c r="AO577" i="6"/>
  <c r="AN577" i="6"/>
  <c r="AM577" i="6"/>
  <c r="AL577" i="6"/>
  <c r="AK577" i="6"/>
  <c r="AJ577" i="6"/>
  <c r="AI577" i="6"/>
  <c r="AH577" i="6"/>
  <c r="AG577" i="6"/>
  <c r="AF577" i="6"/>
  <c r="BF576" i="6"/>
  <c r="BE576" i="6"/>
  <c r="BD576" i="6"/>
  <c r="BC576" i="6"/>
  <c r="BB576" i="6"/>
  <c r="BA576" i="6"/>
  <c r="AZ576" i="6"/>
  <c r="AY576" i="6"/>
  <c r="AX576" i="6"/>
  <c r="AW576" i="6"/>
  <c r="AV576" i="6"/>
  <c r="AU576" i="6"/>
  <c r="AT576" i="6"/>
  <c r="AS576" i="6"/>
  <c r="AR576" i="6"/>
  <c r="AQ576" i="6"/>
  <c r="AP576" i="6"/>
  <c r="AO576" i="6"/>
  <c r="AN576" i="6"/>
  <c r="AM576" i="6"/>
  <c r="AL576" i="6"/>
  <c r="AK576" i="6"/>
  <c r="AJ576" i="6"/>
  <c r="AI576" i="6"/>
  <c r="AH576" i="6"/>
  <c r="AG576" i="6"/>
  <c r="AF576" i="6"/>
  <c r="BF574" i="6"/>
  <c r="BE574" i="6"/>
  <c r="BD574" i="6"/>
  <c r="BC574" i="6"/>
  <c r="BB574" i="6"/>
  <c r="BA574" i="6"/>
  <c r="AZ574" i="6"/>
  <c r="AY574" i="6"/>
  <c r="AX574" i="6"/>
  <c r="AW574" i="6"/>
  <c r="AV574" i="6"/>
  <c r="AU574" i="6"/>
  <c r="AT574" i="6"/>
  <c r="AS574" i="6"/>
  <c r="AR574" i="6"/>
  <c r="AQ574" i="6"/>
  <c r="AP574" i="6"/>
  <c r="AO574" i="6"/>
  <c r="AN574" i="6"/>
  <c r="AM574" i="6"/>
  <c r="AL574" i="6"/>
  <c r="AK574" i="6"/>
  <c r="AJ574" i="6"/>
  <c r="AI574" i="6"/>
  <c r="AH574" i="6"/>
  <c r="AG574" i="6"/>
  <c r="AF574" i="6"/>
  <c r="BF573" i="6"/>
  <c r="BE573" i="6"/>
  <c r="BD573" i="6"/>
  <c r="BC573" i="6"/>
  <c r="BB573" i="6"/>
  <c r="BA573" i="6"/>
  <c r="AZ573" i="6"/>
  <c r="AY573" i="6"/>
  <c r="AX573" i="6"/>
  <c r="AW573" i="6"/>
  <c r="AV573" i="6"/>
  <c r="AU573" i="6"/>
  <c r="AT573" i="6"/>
  <c r="AS573" i="6"/>
  <c r="AR573" i="6"/>
  <c r="AQ573" i="6"/>
  <c r="AP573" i="6"/>
  <c r="AO573" i="6"/>
  <c r="AN573" i="6"/>
  <c r="AM573" i="6"/>
  <c r="AL573" i="6"/>
  <c r="AK573" i="6"/>
  <c r="AJ573" i="6"/>
  <c r="AI573" i="6"/>
  <c r="AH573" i="6"/>
  <c r="AG573" i="6"/>
  <c r="AF573" i="6"/>
  <c r="BF571" i="6"/>
  <c r="BE571" i="6"/>
  <c r="BD571" i="6"/>
  <c r="BC571" i="6"/>
  <c r="BB571" i="6"/>
  <c r="BA571" i="6"/>
  <c r="AZ571" i="6"/>
  <c r="AY571" i="6"/>
  <c r="AX571" i="6"/>
  <c r="AW571" i="6"/>
  <c r="AV571" i="6"/>
  <c r="AU571" i="6"/>
  <c r="AT571" i="6"/>
  <c r="AS571" i="6"/>
  <c r="AR571" i="6"/>
  <c r="AQ571" i="6"/>
  <c r="AP571" i="6"/>
  <c r="AO571" i="6"/>
  <c r="AN571" i="6"/>
  <c r="AM571" i="6"/>
  <c r="AL571" i="6"/>
  <c r="AK571" i="6"/>
  <c r="AJ571" i="6"/>
  <c r="AI571" i="6"/>
  <c r="AH571" i="6"/>
  <c r="AG571" i="6"/>
  <c r="AF571" i="6"/>
  <c r="BF570" i="6"/>
  <c r="BE570" i="6"/>
  <c r="BD570" i="6"/>
  <c r="BC570" i="6"/>
  <c r="BB570" i="6"/>
  <c r="BA570" i="6"/>
  <c r="AZ570" i="6"/>
  <c r="AY570" i="6"/>
  <c r="AX570" i="6"/>
  <c r="AW570" i="6"/>
  <c r="AV570" i="6"/>
  <c r="AU570" i="6"/>
  <c r="AT570" i="6"/>
  <c r="AS570" i="6"/>
  <c r="AR570" i="6"/>
  <c r="AQ570" i="6"/>
  <c r="AP570" i="6"/>
  <c r="AO570" i="6"/>
  <c r="AN570" i="6"/>
  <c r="AM570" i="6"/>
  <c r="AL570" i="6"/>
  <c r="AK570" i="6"/>
  <c r="AJ570" i="6"/>
  <c r="AI570" i="6"/>
  <c r="AH570" i="6"/>
  <c r="AG570" i="6"/>
  <c r="AF570" i="6"/>
  <c r="BF569" i="6"/>
  <c r="BE569" i="6"/>
  <c r="BD569" i="6"/>
  <c r="BC569" i="6"/>
  <c r="BB569" i="6"/>
  <c r="BA569" i="6"/>
  <c r="AZ569" i="6"/>
  <c r="AY569" i="6"/>
  <c r="AX569" i="6"/>
  <c r="AW569" i="6"/>
  <c r="AV569" i="6"/>
  <c r="AU569" i="6"/>
  <c r="AT569" i="6"/>
  <c r="AS569" i="6"/>
  <c r="AR569" i="6"/>
  <c r="AQ569" i="6"/>
  <c r="AP569" i="6"/>
  <c r="AO569" i="6"/>
  <c r="AN569" i="6"/>
  <c r="AM569" i="6"/>
  <c r="AL569" i="6"/>
  <c r="AK569" i="6"/>
  <c r="AJ569" i="6"/>
  <c r="AI569" i="6"/>
  <c r="AH569" i="6"/>
  <c r="AG569" i="6"/>
  <c r="AF569" i="6"/>
  <c r="BF568" i="6"/>
  <c r="BE568" i="6"/>
  <c r="BD568" i="6"/>
  <c r="BC568" i="6"/>
  <c r="BB568" i="6"/>
  <c r="BA568" i="6"/>
  <c r="AZ568" i="6"/>
  <c r="AY568" i="6"/>
  <c r="AX568" i="6"/>
  <c r="AW568" i="6"/>
  <c r="AV568" i="6"/>
  <c r="AU568" i="6"/>
  <c r="AT568" i="6"/>
  <c r="AS568" i="6"/>
  <c r="AR568" i="6"/>
  <c r="AQ568" i="6"/>
  <c r="AP568" i="6"/>
  <c r="AO568" i="6"/>
  <c r="AN568" i="6"/>
  <c r="AM568" i="6"/>
  <c r="AL568" i="6"/>
  <c r="AK568" i="6"/>
  <c r="AJ568" i="6"/>
  <c r="AI568" i="6"/>
  <c r="AH568" i="6"/>
  <c r="AG568" i="6"/>
  <c r="AF568" i="6"/>
  <c r="BF567" i="6"/>
  <c r="BE567" i="6"/>
  <c r="BD567" i="6"/>
  <c r="BC567" i="6"/>
  <c r="BB567" i="6"/>
  <c r="BA567" i="6"/>
  <c r="AZ567" i="6"/>
  <c r="AY567" i="6"/>
  <c r="AX567" i="6"/>
  <c r="AW567" i="6"/>
  <c r="AV567" i="6"/>
  <c r="AU567" i="6"/>
  <c r="AT567" i="6"/>
  <c r="AS567" i="6"/>
  <c r="AR567" i="6"/>
  <c r="AQ567" i="6"/>
  <c r="AP567" i="6"/>
  <c r="AO567" i="6"/>
  <c r="AN567" i="6"/>
  <c r="AM567" i="6"/>
  <c r="AL567" i="6"/>
  <c r="AK567" i="6"/>
  <c r="AJ567" i="6"/>
  <c r="AI567" i="6"/>
  <c r="AH567" i="6"/>
  <c r="AG567" i="6"/>
  <c r="AF567" i="6"/>
  <c r="BF566" i="6"/>
  <c r="BE566" i="6"/>
  <c r="BD566" i="6"/>
  <c r="BC566" i="6"/>
  <c r="BB566" i="6"/>
  <c r="BA566" i="6"/>
  <c r="AZ566" i="6"/>
  <c r="AY566" i="6"/>
  <c r="AX566" i="6"/>
  <c r="AW566" i="6"/>
  <c r="AV566" i="6"/>
  <c r="AU566" i="6"/>
  <c r="AT566" i="6"/>
  <c r="AS566" i="6"/>
  <c r="AR566" i="6"/>
  <c r="AQ566" i="6"/>
  <c r="AP566" i="6"/>
  <c r="AO566" i="6"/>
  <c r="AN566" i="6"/>
  <c r="AM566" i="6"/>
  <c r="AL566" i="6"/>
  <c r="AK566" i="6"/>
  <c r="AJ566" i="6"/>
  <c r="AI566" i="6"/>
  <c r="AH566" i="6"/>
  <c r="AG566" i="6"/>
  <c r="AF566" i="6"/>
  <c r="BF565" i="6"/>
  <c r="BE565" i="6"/>
  <c r="BD565" i="6"/>
  <c r="BC565" i="6"/>
  <c r="BB565" i="6"/>
  <c r="BA565" i="6"/>
  <c r="AZ565" i="6"/>
  <c r="AY565" i="6"/>
  <c r="AX565" i="6"/>
  <c r="AW565" i="6"/>
  <c r="AV565" i="6"/>
  <c r="AU565" i="6"/>
  <c r="AT565" i="6"/>
  <c r="AS565" i="6"/>
  <c r="AR565" i="6"/>
  <c r="AQ565" i="6"/>
  <c r="AP565" i="6"/>
  <c r="AO565" i="6"/>
  <c r="AN565" i="6"/>
  <c r="AM565" i="6"/>
  <c r="AL565" i="6"/>
  <c r="AK565" i="6"/>
  <c r="AJ565" i="6"/>
  <c r="AI565" i="6"/>
  <c r="AH565" i="6"/>
  <c r="AG565" i="6"/>
  <c r="AF565" i="6"/>
  <c r="BF564" i="6"/>
  <c r="BE564" i="6"/>
  <c r="BD564" i="6"/>
  <c r="BC564" i="6"/>
  <c r="BB564" i="6"/>
  <c r="BA564" i="6"/>
  <c r="AZ564" i="6"/>
  <c r="AY564" i="6"/>
  <c r="AX564" i="6"/>
  <c r="AW564" i="6"/>
  <c r="AV564" i="6"/>
  <c r="AU564" i="6"/>
  <c r="AT564" i="6"/>
  <c r="AS564" i="6"/>
  <c r="AR564" i="6"/>
  <c r="AQ564" i="6"/>
  <c r="AP564" i="6"/>
  <c r="AO564" i="6"/>
  <c r="AN564" i="6"/>
  <c r="AM564" i="6"/>
  <c r="AL564" i="6"/>
  <c r="AK564" i="6"/>
  <c r="AJ564" i="6"/>
  <c r="AI564" i="6"/>
  <c r="AH564" i="6"/>
  <c r="AG564" i="6"/>
  <c r="AF564" i="6"/>
  <c r="BF563" i="6"/>
  <c r="BE563" i="6"/>
  <c r="BD563" i="6"/>
  <c r="BC563" i="6"/>
  <c r="BB563" i="6"/>
  <c r="BA563" i="6"/>
  <c r="AZ563" i="6"/>
  <c r="AY563" i="6"/>
  <c r="AX563" i="6"/>
  <c r="AW563" i="6"/>
  <c r="AV563" i="6"/>
  <c r="AU563" i="6"/>
  <c r="AT563" i="6"/>
  <c r="AS563" i="6"/>
  <c r="AR563" i="6"/>
  <c r="AQ563" i="6"/>
  <c r="AP563" i="6"/>
  <c r="AO563" i="6"/>
  <c r="AN563" i="6"/>
  <c r="AM563" i="6"/>
  <c r="AL563" i="6"/>
  <c r="AK563" i="6"/>
  <c r="AJ563" i="6"/>
  <c r="AI563" i="6"/>
  <c r="AH563" i="6"/>
  <c r="AG563" i="6"/>
  <c r="AF563" i="6"/>
  <c r="BF562" i="6"/>
  <c r="BE562" i="6"/>
  <c r="BD562" i="6"/>
  <c r="BC562" i="6"/>
  <c r="BB562" i="6"/>
  <c r="BA562" i="6"/>
  <c r="AZ562" i="6"/>
  <c r="AY562" i="6"/>
  <c r="AX562" i="6"/>
  <c r="AW562" i="6"/>
  <c r="AV562" i="6"/>
  <c r="AU562" i="6"/>
  <c r="AT562" i="6"/>
  <c r="AS562" i="6"/>
  <c r="AR562" i="6"/>
  <c r="AQ562" i="6"/>
  <c r="AP562" i="6"/>
  <c r="AO562" i="6"/>
  <c r="AN562" i="6"/>
  <c r="AM562" i="6"/>
  <c r="AL562" i="6"/>
  <c r="AK562" i="6"/>
  <c r="AJ562" i="6"/>
  <c r="AI562" i="6"/>
  <c r="AH562" i="6"/>
  <c r="AG562" i="6"/>
  <c r="AF562" i="6"/>
  <c r="BF561" i="6"/>
  <c r="BE561" i="6"/>
  <c r="BD561" i="6"/>
  <c r="BC561" i="6"/>
  <c r="BB561" i="6"/>
  <c r="BA561" i="6"/>
  <c r="AZ561" i="6"/>
  <c r="AY561" i="6"/>
  <c r="AX561" i="6"/>
  <c r="AW561" i="6"/>
  <c r="AV561" i="6"/>
  <c r="AU561" i="6"/>
  <c r="AT561" i="6"/>
  <c r="AS561" i="6"/>
  <c r="AR561" i="6"/>
  <c r="AQ561" i="6"/>
  <c r="AP561" i="6"/>
  <c r="AO561" i="6"/>
  <c r="AN561" i="6"/>
  <c r="AM561" i="6"/>
  <c r="AL561" i="6"/>
  <c r="AK561" i="6"/>
  <c r="AJ561" i="6"/>
  <c r="AI561" i="6"/>
  <c r="AH561" i="6"/>
  <c r="AG561" i="6"/>
  <c r="AF561" i="6"/>
  <c r="BF560" i="6"/>
  <c r="BE560" i="6"/>
  <c r="BD560" i="6"/>
  <c r="BC560" i="6"/>
  <c r="BB560" i="6"/>
  <c r="BA560" i="6"/>
  <c r="AZ560" i="6"/>
  <c r="AY560" i="6"/>
  <c r="AX560" i="6"/>
  <c r="AW560" i="6"/>
  <c r="AV560" i="6"/>
  <c r="AU560" i="6"/>
  <c r="AT560" i="6"/>
  <c r="AS560" i="6"/>
  <c r="AR560" i="6"/>
  <c r="AQ560" i="6"/>
  <c r="AP560" i="6"/>
  <c r="AO560" i="6"/>
  <c r="AN560" i="6"/>
  <c r="AM560" i="6"/>
  <c r="AL560" i="6"/>
  <c r="AK560" i="6"/>
  <c r="AJ560" i="6"/>
  <c r="AI560" i="6"/>
  <c r="AH560" i="6"/>
  <c r="AG560" i="6"/>
  <c r="AF560" i="6"/>
  <c r="BF559" i="6"/>
  <c r="BE559" i="6"/>
  <c r="BD559" i="6"/>
  <c r="BC559" i="6"/>
  <c r="BB559" i="6"/>
  <c r="BA559" i="6"/>
  <c r="AZ559" i="6"/>
  <c r="AY559" i="6"/>
  <c r="AX559" i="6"/>
  <c r="AW559" i="6"/>
  <c r="AV559" i="6"/>
  <c r="AU559" i="6"/>
  <c r="AT559" i="6"/>
  <c r="AS559" i="6"/>
  <c r="AR559" i="6"/>
  <c r="AQ559" i="6"/>
  <c r="AP559" i="6"/>
  <c r="AO559" i="6"/>
  <c r="AN559" i="6"/>
  <c r="AM559" i="6"/>
  <c r="AL559" i="6"/>
  <c r="AK559" i="6"/>
  <c r="AJ559" i="6"/>
  <c r="AI559" i="6"/>
  <c r="AH559" i="6"/>
  <c r="AG559" i="6"/>
  <c r="AF559" i="6"/>
  <c r="BF558" i="6"/>
  <c r="BE558" i="6"/>
  <c r="BD558" i="6"/>
  <c r="BC558" i="6"/>
  <c r="BB558" i="6"/>
  <c r="BA558" i="6"/>
  <c r="AZ558" i="6"/>
  <c r="AY558" i="6"/>
  <c r="AX558" i="6"/>
  <c r="AW558" i="6"/>
  <c r="AV558" i="6"/>
  <c r="AU558" i="6"/>
  <c r="AT558" i="6"/>
  <c r="AS558" i="6"/>
  <c r="AR558" i="6"/>
  <c r="AQ558" i="6"/>
  <c r="AP558" i="6"/>
  <c r="AO558" i="6"/>
  <c r="AN558" i="6"/>
  <c r="AM558" i="6"/>
  <c r="AL558" i="6"/>
  <c r="AK558" i="6"/>
  <c r="AJ558" i="6"/>
  <c r="AI558" i="6"/>
  <c r="AH558" i="6"/>
  <c r="AG558" i="6"/>
  <c r="AF558" i="6"/>
  <c r="BF557" i="6"/>
  <c r="BE557" i="6"/>
  <c r="BD557" i="6"/>
  <c r="BC557" i="6"/>
  <c r="BB557" i="6"/>
  <c r="BA557" i="6"/>
  <c r="AZ557" i="6"/>
  <c r="AY557" i="6"/>
  <c r="AX557" i="6"/>
  <c r="AW557" i="6"/>
  <c r="AV557" i="6"/>
  <c r="AU557" i="6"/>
  <c r="AT557" i="6"/>
  <c r="AS557" i="6"/>
  <c r="AR557" i="6"/>
  <c r="AQ557" i="6"/>
  <c r="AP557" i="6"/>
  <c r="AO557" i="6"/>
  <c r="AN557" i="6"/>
  <c r="AM557" i="6"/>
  <c r="AL557" i="6"/>
  <c r="AK557" i="6"/>
  <c r="AJ557" i="6"/>
  <c r="AI557" i="6"/>
  <c r="AH557" i="6"/>
  <c r="AG557" i="6"/>
  <c r="AF557" i="6"/>
  <c r="BF556" i="6"/>
  <c r="BE556" i="6"/>
  <c r="BD556" i="6"/>
  <c r="BC556" i="6"/>
  <c r="BB556" i="6"/>
  <c r="BA556" i="6"/>
  <c r="AZ556" i="6"/>
  <c r="AY556" i="6"/>
  <c r="AX556" i="6"/>
  <c r="AW556" i="6"/>
  <c r="AV556" i="6"/>
  <c r="AU556" i="6"/>
  <c r="AT556" i="6"/>
  <c r="AS556" i="6"/>
  <c r="AR556" i="6"/>
  <c r="AQ556" i="6"/>
  <c r="AP556" i="6"/>
  <c r="AO556" i="6"/>
  <c r="AN556" i="6"/>
  <c r="AM556" i="6"/>
  <c r="AL556" i="6"/>
  <c r="AK556" i="6"/>
  <c r="AJ556" i="6"/>
  <c r="AI556" i="6"/>
  <c r="AH556" i="6"/>
  <c r="AG556" i="6"/>
  <c r="AF556" i="6"/>
  <c r="BF555" i="6"/>
  <c r="BE555" i="6"/>
  <c r="BD555" i="6"/>
  <c r="BC555" i="6"/>
  <c r="BB555" i="6"/>
  <c r="BA555" i="6"/>
  <c r="AZ555" i="6"/>
  <c r="AY555" i="6"/>
  <c r="AX555" i="6"/>
  <c r="AW555" i="6"/>
  <c r="AV555" i="6"/>
  <c r="AU555" i="6"/>
  <c r="AT555" i="6"/>
  <c r="AS555" i="6"/>
  <c r="AR555" i="6"/>
  <c r="AQ555" i="6"/>
  <c r="AP555" i="6"/>
  <c r="AO555" i="6"/>
  <c r="AN555" i="6"/>
  <c r="AM555" i="6"/>
  <c r="AL555" i="6"/>
  <c r="AK555" i="6"/>
  <c r="AJ555" i="6"/>
  <c r="AI555" i="6"/>
  <c r="AH555" i="6"/>
  <c r="AG555" i="6"/>
  <c r="AF555" i="6"/>
  <c r="BF554" i="6"/>
  <c r="BE554" i="6"/>
  <c r="BD554" i="6"/>
  <c r="BC554" i="6"/>
  <c r="BB554" i="6"/>
  <c r="BA554" i="6"/>
  <c r="AZ554" i="6"/>
  <c r="AY554" i="6"/>
  <c r="AX554" i="6"/>
  <c r="AW554" i="6"/>
  <c r="AV554" i="6"/>
  <c r="AU554" i="6"/>
  <c r="AT554" i="6"/>
  <c r="AS554" i="6"/>
  <c r="AR554" i="6"/>
  <c r="AQ554" i="6"/>
  <c r="AP554" i="6"/>
  <c r="AO554" i="6"/>
  <c r="AN554" i="6"/>
  <c r="AM554" i="6"/>
  <c r="AL554" i="6"/>
  <c r="AK554" i="6"/>
  <c r="AJ554" i="6"/>
  <c r="AI554" i="6"/>
  <c r="AH554" i="6"/>
  <c r="AG554" i="6"/>
  <c r="AF554" i="6"/>
  <c r="BF553" i="6"/>
  <c r="BE553" i="6"/>
  <c r="BD553" i="6"/>
  <c r="BC553" i="6"/>
  <c r="BB553" i="6"/>
  <c r="BA553" i="6"/>
  <c r="AZ553" i="6"/>
  <c r="AY553" i="6"/>
  <c r="AX553" i="6"/>
  <c r="AW553" i="6"/>
  <c r="AV553" i="6"/>
  <c r="AU553" i="6"/>
  <c r="AT553" i="6"/>
  <c r="AS553" i="6"/>
  <c r="AR553" i="6"/>
  <c r="AQ553" i="6"/>
  <c r="AP553" i="6"/>
  <c r="AO553" i="6"/>
  <c r="AN553" i="6"/>
  <c r="AM553" i="6"/>
  <c r="AL553" i="6"/>
  <c r="AK553" i="6"/>
  <c r="AJ553" i="6"/>
  <c r="AI553" i="6"/>
  <c r="AH553" i="6"/>
  <c r="AG553" i="6"/>
  <c r="AF553" i="6"/>
  <c r="BF552" i="6"/>
  <c r="BE552" i="6"/>
  <c r="BD552" i="6"/>
  <c r="BC552" i="6"/>
  <c r="BB552" i="6"/>
  <c r="BA552" i="6"/>
  <c r="AZ552" i="6"/>
  <c r="AY552" i="6"/>
  <c r="AX552" i="6"/>
  <c r="AW552" i="6"/>
  <c r="AV552" i="6"/>
  <c r="AU552" i="6"/>
  <c r="AT552" i="6"/>
  <c r="AS552" i="6"/>
  <c r="AR552" i="6"/>
  <c r="AQ552" i="6"/>
  <c r="AP552" i="6"/>
  <c r="AO552" i="6"/>
  <c r="AN552" i="6"/>
  <c r="AM552" i="6"/>
  <c r="AL552" i="6"/>
  <c r="AK552" i="6"/>
  <c r="AJ552" i="6"/>
  <c r="AI552" i="6"/>
  <c r="AH552" i="6"/>
  <c r="AG552" i="6"/>
  <c r="AF552" i="6"/>
  <c r="BF551" i="6"/>
  <c r="BE551" i="6"/>
  <c r="BD551" i="6"/>
  <c r="BC551" i="6"/>
  <c r="BB551" i="6"/>
  <c r="BA551" i="6"/>
  <c r="AZ551" i="6"/>
  <c r="AY551" i="6"/>
  <c r="AX551" i="6"/>
  <c r="AW551" i="6"/>
  <c r="AV551" i="6"/>
  <c r="AU551" i="6"/>
  <c r="AT551" i="6"/>
  <c r="AS551" i="6"/>
  <c r="AR551" i="6"/>
  <c r="AQ551" i="6"/>
  <c r="AP551" i="6"/>
  <c r="AO551" i="6"/>
  <c r="AN551" i="6"/>
  <c r="AM551" i="6"/>
  <c r="AL551" i="6"/>
  <c r="AK551" i="6"/>
  <c r="AJ551" i="6"/>
  <c r="AI551" i="6"/>
  <c r="AH551" i="6"/>
  <c r="AG551" i="6"/>
  <c r="AF551" i="6"/>
  <c r="BF550" i="6"/>
  <c r="BE550" i="6"/>
  <c r="BD550" i="6"/>
  <c r="BC550" i="6"/>
  <c r="BB550" i="6"/>
  <c r="BA550" i="6"/>
  <c r="AZ550" i="6"/>
  <c r="AY550" i="6"/>
  <c r="AX550" i="6"/>
  <c r="AW550" i="6"/>
  <c r="AV550" i="6"/>
  <c r="AU550" i="6"/>
  <c r="AT550" i="6"/>
  <c r="AS550" i="6"/>
  <c r="AR550" i="6"/>
  <c r="AQ550" i="6"/>
  <c r="AP550" i="6"/>
  <c r="AO550" i="6"/>
  <c r="AN550" i="6"/>
  <c r="AM550" i="6"/>
  <c r="AL550" i="6"/>
  <c r="AK550" i="6"/>
  <c r="AJ550" i="6"/>
  <c r="AI550" i="6"/>
  <c r="AH550" i="6"/>
  <c r="AG550" i="6"/>
  <c r="AF550" i="6"/>
  <c r="BF549" i="6"/>
  <c r="BE549" i="6"/>
  <c r="BD549" i="6"/>
  <c r="BC549" i="6"/>
  <c r="BB549" i="6"/>
  <c r="BA549" i="6"/>
  <c r="AZ549" i="6"/>
  <c r="AY549" i="6"/>
  <c r="AX549" i="6"/>
  <c r="AW549" i="6"/>
  <c r="AV549" i="6"/>
  <c r="AU549" i="6"/>
  <c r="AT549" i="6"/>
  <c r="AS549" i="6"/>
  <c r="AR549" i="6"/>
  <c r="AQ549" i="6"/>
  <c r="AP549" i="6"/>
  <c r="AO549" i="6"/>
  <c r="AN549" i="6"/>
  <c r="AM549" i="6"/>
  <c r="AL549" i="6"/>
  <c r="AK549" i="6"/>
  <c r="AJ549" i="6"/>
  <c r="AI549" i="6"/>
  <c r="AH549" i="6"/>
  <c r="AG549" i="6"/>
  <c r="AF549" i="6"/>
  <c r="BF548" i="6"/>
  <c r="BE548" i="6"/>
  <c r="BD548" i="6"/>
  <c r="BC548" i="6"/>
  <c r="BB548" i="6"/>
  <c r="BA548" i="6"/>
  <c r="AZ548" i="6"/>
  <c r="AY548" i="6"/>
  <c r="AX548" i="6"/>
  <c r="AW548" i="6"/>
  <c r="AV548" i="6"/>
  <c r="AU548" i="6"/>
  <c r="AT548" i="6"/>
  <c r="AS548" i="6"/>
  <c r="AR548" i="6"/>
  <c r="AQ548" i="6"/>
  <c r="AP548" i="6"/>
  <c r="AO548" i="6"/>
  <c r="AN548" i="6"/>
  <c r="AM548" i="6"/>
  <c r="AL548" i="6"/>
  <c r="AK548" i="6"/>
  <c r="AJ548" i="6"/>
  <c r="AI548" i="6"/>
  <c r="AH548" i="6"/>
  <c r="AG548" i="6"/>
  <c r="AF548" i="6"/>
  <c r="BF547" i="6"/>
  <c r="BE547" i="6"/>
  <c r="BD547" i="6"/>
  <c r="BC547" i="6"/>
  <c r="BB547" i="6"/>
  <c r="BA547" i="6"/>
  <c r="AZ547" i="6"/>
  <c r="AY547" i="6"/>
  <c r="AX547" i="6"/>
  <c r="AW547" i="6"/>
  <c r="AV547" i="6"/>
  <c r="AU547" i="6"/>
  <c r="AT547" i="6"/>
  <c r="AS547" i="6"/>
  <c r="AR547" i="6"/>
  <c r="AQ547" i="6"/>
  <c r="AP547" i="6"/>
  <c r="AO547" i="6"/>
  <c r="AN547" i="6"/>
  <c r="AM547" i="6"/>
  <c r="AL547" i="6"/>
  <c r="AK547" i="6"/>
  <c r="AJ547" i="6"/>
  <c r="AI547" i="6"/>
  <c r="AH547" i="6"/>
  <c r="AG547" i="6"/>
  <c r="AF547" i="6"/>
  <c r="BF546" i="6"/>
  <c r="BE546" i="6"/>
  <c r="BD546" i="6"/>
  <c r="BC546" i="6"/>
  <c r="BB546" i="6"/>
  <c r="BA546" i="6"/>
  <c r="AZ546" i="6"/>
  <c r="AY546" i="6"/>
  <c r="AX546" i="6"/>
  <c r="AW546" i="6"/>
  <c r="AV546" i="6"/>
  <c r="AU546" i="6"/>
  <c r="AT546" i="6"/>
  <c r="AS546" i="6"/>
  <c r="AR546" i="6"/>
  <c r="AQ546" i="6"/>
  <c r="AP546" i="6"/>
  <c r="AO546" i="6"/>
  <c r="AN546" i="6"/>
  <c r="AM546" i="6"/>
  <c r="AL546" i="6"/>
  <c r="AK546" i="6"/>
  <c r="AJ546" i="6"/>
  <c r="AI546" i="6"/>
  <c r="AH546" i="6"/>
  <c r="AG546" i="6"/>
  <c r="AF546" i="6"/>
  <c r="BF545" i="6"/>
  <c r="BE545" i="6"/>
  <c r="BD545" i="6"/>
  <c r="BC545" i="6"/>
  <c r="BB545" i="6"/>
  <c r="BA545" i="6"/>
  <c r="AZ545" i="6"/>
  <c r="AY545" i="6"/>
  <c r="AX545" i="6"/>
  <c r="AW545" i="6"/>
  <c r="AV545" i="6"/>
  <c r="AU545" i="6"/>
  <c r="AT545" i="6"/>
  <c r="AS545" i="6"/>
  <c r="AR545" i="6"/>
  <c r="AQ545" i="6"/>
  <c r="AP545" i="6"/>
  <c r="AO545" i="6"/>
  <c r="AN545" i="6"/>
  <c r="AM545" i="6"/>
  <c r="AL545" i="6"/>
  <c r="AK545" i="6"/>
  <c r="AJ545" i="6"/>
  <c r="AI545" i="6"/>
  <c r="AH545" i="6"/>
  <c r="AG545" i="6"/>
  <c r="AF545" i="6"/>
  <c r="BF544" i="6"/>
  <c r="BE544" i="6"/>
  <c r="BD544" i="6"/>
  <c r="BC544" i="6"/>
  <c r="BB544" i="6"/>
  <c r="BA544" i="6"/>
  <c r="AZ544" i="6"/>
  <c r="AY544" i="6"/>
  <c r="AX544" i="6"/>
  <c r="AW544" i="6"/>
  <c r="AV544" i="6"/>
  <c r="AU544" i="6"/>
  <c r="AT544" i="6"/>
  <c r="AS544" i="6"/>
  <c r="AR544" i="6"/>
  <c r="AQ544" i="6"/>
  <c r="AP544" i="6"/>
  <c r="AO544" i="6"/>
  <c r="AN544" i="6"/>
  <c r="AM544" i="6"/>
  <c r="AL544" i="6"/>
  <c r="AK544" i="6"/>
  <c r="AJ544" i="6"/>
  <c r="AI544" i="6"/>
  <c r="AH544" i="6"/>
  <c r="AG544" i="6"/>
  <c r="AF544" i="6"/>
  <c r="BF543" i="6"/>
  <c r="BE543" i="6"/>
  <c r="BD543" i="6"/>
  <c r="BC543" i="6"/>
  <c r="BB543" i="6"/>
  <c r="BA543" i="6"/>
  <c r="AZ543" i="6"/>
  <c r="AY543" i="6"/>
  <c r="AX543" i="6"/>
  <c r="AW543" i="6"/>
  <c r="AV543" i="6"/>
  <c r="AU543" i="6"/>
  <c r="AT543" i="6"/>
  <c r="AS543" i="6"/>
  <c r="AR543" i="6"/>
  <c r="AQ543" i="6"/>
  <c r="AP543" i="6"/>
  <c r="AO543" i="6"/>
  <c r="AN543" i="6"/>
  <c r="AM543" i="6"/>
  <c r="AL543" i="6"/>
  <c r="AK543" i="6"/>
  <c r="AJ543" i="6"/>
  <c r="AI543" i="6"/>
  <c r="AH543" i="6"/>
  <c r="AG543" i="6"/>
  <c r="AF543" i="6"/>
  <c r="BF542" i="6"/>
  <c r="BE542" i="6"/>
  <c r="BD542" i="6"/>
  <c r="BC542" i="6"/>
  <c r="BB542" i="6"/>
  <c r="BA542" i="6"/>
  <c r="AZ542" i="6"/>
  <c r="AY542" i="6"/>
  <c r="AX542" i="6"/>
  <c r="AW542" i="6"/>
  <c r="AV542" i="6"/>
  <c r="AU542" i="6"/>
  <c r="AT542" i="6"/>
  <c r="AS542" i="6"/>
  <c r="AR542" i="6"/>
  <c r="AQ542" i="6"/>
  <c r="AP542" i="6"/>
  <c r="AO542" i="6"/>
  <c r="AN542" i="6"/>
  <c r="AM542" i="6"/>
  <c r="AL542" i="6"/>
  <c r="AK542" i="6"/>
  <c r="AJ542" i="6"/>
  <c r="AI542" i="6"/>
  <c r="AH542" i="6"/>
  <c r="AG542" i="6"/>
  <c r="AF542" i="6"/>
  <c r="BF541" i="6"/>
  <c r="BE541" i="6"/>
  <c r="BD541" i="6"/>
  <c r="BC541" i="6"/>
  <c r="BB541" i="6"/>
  <c r="BA541" i="6"/>
  <c r="AZ541" i="6"/>
  <c r="AY541" i="6"/>
  <c r="AX541" i="6"/>
  <c r="AW541" i="6"/>
  <c r="AV541" i="6"/>
  <c r="AU541" i="6"/>
  <c r="AT541" i="6"/>
  <c r="AS541" i="6"/>
  <c r="AR541" i="6"/>
  <c r="AQ541" i="6"/>
  <c r="AP541" i="6"/>
  <c r="AO541" i="6"/>
  <c r="AN541" i="6"/>
  <c r="AM541" i="6"/>
  <c r="AL541" i="6"/>
  <c r="AK541" i="6"/>
  <c r="AJ541" i="6"/>
  <c r="AI541" i="6"/>
  <c r="AH541" i="6"/>
  <c r="AG541" i="6"/>
  <c r="AF541" i="6"/>
  <c r="BF540" i="6"/>
  <c r="BE540" i="6"/>
  <c r="BD540" i="6"/>
  <c r="BC540" i="6"/>
  <c r="BB540" i="6"/>
  <c r="BA540" i="6"/>
  <c r="AZ540" i="6"/>
  <c r="AY540" i="6"/>
  <c r="AX540" i="6"/>
  <c r="AW540" i="6"/>
  <c r="AV540" i="6"/>
  <c r="AU540" i="6"/>
  <c r="AT540" i="6"/>
  <c r="AS540" i="6"/>
  <c r="AR540" i="6"/>
  <c r="AQ540" i="6"/>
  <c r="AP540" i="6"/>
  <c r="AO540" i="6"/>
  <c r="AN540" i="6"/>
  <c r="AM540" i="6"/>
  <c r="AL540" i="6"/>
  <c r="AK540" i="6"/>
  <c r="AJ540" i="6"/>
  <c r="AI540" i="6"/>
  <c r="AH540" i="6"/>
  <c r="AG540" i="6"/>
  <c r="AF540" i="6"/>
  <c r="BF539" i="6"/>
  <c r="BE539" i="6"/>
  <c r="BD539" i="6"/>
  <c r="BC539" i="6"/>
  <c r="BB539" i="6"/>
  <c r="BA539" i="6"/>
  <c r="AZ539" i="6"/>
  <c r="AY539" i="6"/>
  <c r="AX539" i="6"/>
  <c r="AW539" i="6"/>
  <c r="AV539" i="6"/>
  <c r="AU539" i="6"/>
  <c r="AT539" i="6"/>
  <c r="AS539" i="6"/>
  <c r="AR539" i="6"/>
  <c r="AQ539" i="6"/>
  <c r="AP539" i="6"/>
  <c r="AO539" i="6"/>
  <c r="AN539" i="6"/>
  <c r="AM539" i="6"/>
  <c r="AL539" i="6"/>
  <c r="AK539" i="6"/>
  <c r="AJ539" i="6"/>
  <c r="AI539" i="6"/>
  <c r="AH539" i="6"/>
  <c r="AG539" i="6"/>
  <c r="AF539" i="6"/>
  <c r="BF537" i="6"/>
  <c r="BE537" i="6"/>
  <c r="BD537" i="6"/>
  <c r="BC537" i="6"/>
  <c r="BB537" i="6"/>
  <c r="BA537" i="6"/>
  <c r="AZ537" i="6"/>
  <c r="AY537" i="6"/>
  <c r="AX537" i="6"/>
  <c r="AW537" i="6"/>
  <c r="AV537" i="6"/>
  <c r="AU537" i="6"/>
  <c r="AT537" i="6"/>
  <c r="AS537" i="6"/>
  <c r="AR537" i="6"/>
  <c r="AQ537" i="6"/>
  <c r="AP537" i="6"/>
  <c r="AO537" i="6"/>
  <c r="AN537" i="6"/>
  <c r="AM537" i="6"/>
  <c r="AL537" i="6"/>
  <c r="AK537" i="6"/>
  <c r="AJ537" i="6"/>
  <c r="AI537" i="6"/>
  <c r="AH537" i="6"/>
  <c r="AG537" i="6"/>
  <c r="AF537" i="6"/>
  <c r="BF536" i="6"/>
  <c r="BE536" i="6"/>
  <c r="BD536" i="6"/>
  <c r="BC536" i="6"/>
  <c r="BB536" i="6"/>
  <c r="BA536" i="6"/>
  <c r="AZ536" i="6"/>
  <c r="AY536" i="6"/>
  <c r="AX536" i="6"/>
  <c r="AW536" i="6"/>
  <c r="AV536" i="6"/>
  <c r="AU536" i="6"/>
  <c r="AT536" i="6"/>
  <c r="AS536" i="6"/>
  <c r="AR536" i="6"/>
  <c r="AQ536" i="6"/>
  <c r="AP536" i="6"/>
  <c r="AO536" i="6"/>
  <c r="AN536" i="6"/>
  <c r="AM536" i="6"/>
  <c r="AL536" i="6"/>
  <c r="AK536" i="6"/>
  <c r="AJ536" i="6"/>
  <c r="AI536" i="6"/>
  <c r="AH536" i="6"/>
  <c r="AG536" i="6"/>
  <c r="AF536" i="6"/>
  <c r="BF535" i="6"/>
  <c r="BE535" i="6"/>
  <c r="BD535" i="6"/>
  <c r="BC535" i="6"/>
  <c r="BB535" i="6"/>
  <c r="BA535" i="6"/>
  <c r="AZ535" i="6"/>
  <c r="AY535" i="6"/>
  <c r="AX535" i="6"/>
  <c r="AW535" i="6"/>
  <c r="AV535" i="6"/>
  <c r="AU535" i="6"/>
  <c r="AT535" i="6"/>
  <c r="AS535" i="6"/>
  <c r="AR535" i="6"/>
  <c r="AQ535" i="6"/>
  <c r="AP535" i="6"/>
  <c r="AO535" i="6"/>
  <c r="AN535" i="6"/>
  <c r="AM535" i="6"/>
  <c r="AL535" i="6"/>
  <c r="AK535" i="6"/>
  <c r="AJ535" i="6"/>
  <c r="AI535" i="6"/>
  <c r="AH535" i="6"/>
  <c r="AG535" i="6"/>
  <c r="AF535" i="6"/>
  <c r="BF534" i="6"/>
  <c r="BE534" i="6"/>
  <c r="BD534" i="6"/>
  <c r="BC534" i="6"/>
  <c r="BB534" i="6"/>
  <c r="BA534" i="6"/>
  <c r="AZ534" i="6"/>
  <c r="AY534" i="6"/>
  <c r="AX534" i="6"/>
  <c r="AW534" i="6"/>
  <c r="AV534" i="6"/>
  <c r="AU534" i="6"/>
  <c r="AT534" i="6"/>
  <c r="AS534" i="6"/>
  <c r="AR534" i="6"/>
  <c r="AQ534" i="6"/>
  <c r="AP534" i="6"/>
  <c r="AO534" i="6"/>
  <c r="AN534" i="6"/>
  <c r="AM534" i="6"/>
  <c r="AL534" i="6"/>
  <c r="AK534" i="6"/>
  <c r="AJ534" i="6"/>
  <c r="AI534" i="6"/>
  <c r="AH534" i="6"/>
  <c r="AG534" i="6"/>
  <c r="AF534" i="6"/>
  <c r="BF532" i="6"/>
  <c r="BE532" i="6"/>
  <c r="BD532" i="6"/>
  <c r="BC532" i="6"/>
  <c r="BB532" i="6"/>
  <c r="BA532" i="6"/>
  <c r="AZ532" i="6"/>
  <c r="AY532" i="6"/>
  <c r="AX532" i="6"/>
  <c r="AW532" i="6"/>
  <c r="AV532" i="6"/>
  <c r="AU532" i="6"/>
  <c r="AT532" i="6"/>
  <c r="AS532" i="6"/>
  <c r="AR532" i="6"/>
  <c r="AQ532" i="6"/>
  <c r="AP532" i="6"/>
  <c r="AO532" i="6"/>
  <c r="AN532" i="6"/>
  <c r="AM532" i="6"/>
  <c r="AL532" i="6"/>
  <c r="AK532" i="6"/>
  <c r="AJ532" i="6"/>
  <c r="AI532" i="6"/>
  <c r="AH532" i="6"/>
  <c r="AG532" i="6"/>
  <c r="AF532" i="6"/>
  <c r="BF531" i="6"/>
  <c r="BE531" i="6"/>
  <c r="BD531" i="6"/>
  <c r="BC531" i="6"/>
  <c r="BB531" i="6"/>
  <c r="BA531" i="6"/>
  <c r="AZ531" i="6"/>
  <c r="AY531" i="6"/>
  <c r="AX531" i="6"/>
  <c r="AW531" i="6"/>
  <c r="AV531" i="6"/>
  <c r="AU531" i="6"/>
  <c r="AT531" i="6"/>
  <c r="AS531" i="6"/>
  <c r="AR531" i="6"/>
  <c r="AQ531" i="6"/>
  <c r="AP531" i="6"/>
  <c r="AO531" i="6"/>
  <c r="AN531" i="6"/>
  <c r="AM531" i="6"/>
  <c r="AL531" i="6"/>
  <c r="AK531" i="6"/>
  <c r="AJ531" i="6"/>
  <c r="AI531" i="6"/>
  <c r="AH531" i="6"/>
  <c r="AG531" i="6"/>
  <c r="AF531" i="6"/>
  <c r="BF530" i="6"/>
  <c r="BE530" i="6"/>
  <c r="BD530" i="6"/>
  <c r="BC530" i="6"/>
  <c r="BB530" i="6"/>
  <c r="BA530" i="6"/>
  <c r="AZ530" i="6"/>
  <c r="AY530" i="6"/>
  <c r="AX530" i="6"/>
  <c r="AW530" i="6"/>
  <c r="AV530" i="6"/>
  <c r="AU530" i="6"/>
  <c r="AT530" i="6"/>
  <c r="AS530" i="6"/>
  <c r="AR530" i="6"/>
  <c r="AQ530" i="6"/>
  <c r="AP530" i="6"/>
  <c r="AO530" i="6"/>
  <c r="AN530" i="6"/>
  <c r="AM530" i="6"/>
  <c r="AL530" i="6"/>
  <c r="AK530" i="6"/>
  <c r="AJ530" i="6"/>
  <c r="AI530" i="6"/>
  <c r="AH530" i="6"/>
  <c r="AG530" i="6"/>
  <c r="AF530" i="6"/>
  <c r="BF529" i="6"/>
  <c r="BE529" i="6"/>
  <c r="BD529" i="6"/>
  <c r="BC529" i="6"/>
  <c r="BB529" i="6"/>
  <c r="BA529" i="6"/>
  <c r="AZ529" i="6"/>
  <c r="AY529" i="6"/>
  <c r="AX529" i="6"/>
  <c r="AW529" i="6"/>
  <c r="AV529" i="6"/>
  <c r="AU529" i="6"/>
  <c r="AT529" i="6"/>
  <c r="AS529" i="6"/>
  <c r="AR529" i="6"/>
  <c r="AQ529" i="6"/>
  <c r="AP529" i="6"/>
  <c r="AO529" i="6"/>
  <c r="AN529" i="6"/>
  <c r="AM529" i="6"/>
  <c r="AL529" i="6"/>
  <c r="AK529" i="6"/>
  <c r="AJ529" i="6"/>
  <c r="AI529" i="6"/>
  <c r="AH529" i="6"/>
  <c r="AG529" i="6"/>
  <c r="AF529" i="6"/>
  <c r="BF528" i="6"/>
  <c r="BE528" i="6"/>
  <c r="BD528" i="6"/>
  <c r="BC528" i="6"/>
  <c r="BB528" i="6"/>
  <c r="BA528" i="6"/>
  <c r="AZ528" i="6"/>
  <c r="AY528" i="6"/>
  <c r="AX528" i="6"/>
  <c r="AW528" i="6"/>
  <c r="AV528" i="6"/>
  <c r="AU528" i="6"/>
  <c r="AT528" i="6"/>
  <c r="AS528" i="6"/>
  <c r="AR528" i="6"/>
  <c r="AQ528" i="6"/>
  <c r="AP528" i="6"/>
  <c r="AO528" i="6"/>
  <c r="AN528" i="6"/>
  <c r="AM528" i="6"/>
  <c r="AL528" i="6"/>
  <c r="AK528" i="6"/>
  <c r="AJ528" i="6"/>
  <c r="AI528" i="6"/>
  <c r="AH528" i="6"/>
  <c r="AG528" i="6"/>
  <c r="AF528" i="6"/>
  <c r="BF527" i="6"/>
  <c r="BE527" i="6"/>
  <c r="BD527" i="6"/>
  <c r="BC527" i="6"/>
  <c r="BB527" i="6"/>
  <c r="BA527" i="6"/>
  <c r="AZ527" i="6"/>
  <c r="AY527" i="6"/>
  <c r="AX527" i="6"/>
  <c r="AW527" i="6"/>
  <c r="AV527" i="6"/>
  <c r="AU527" i="6"/>
  <c r="AT527" i="6"/>
  <c r="AS527" i="6"/>
  <c r="AR527" i="6"/>
  <c r="AQ527" i="6"/>
  <c r="AP527" i="6"/>
  <c r="AO527" i="6"/>
  <c r="AN527" i="6"/>
  <c r="AM527" i="6"/>
  <c r="AL527" i="6"/>
  <c r="AK527" i="6"/>
  <c r="AJ527" i="6"/>
  <c r="AI527" i="6"/>
  <c r="AH527" i="6"/>
  <c r="AG527" i="6"/>
  <c r="AF527" i="6"/>
  <c r="BF526" i="6"/>
  <c r="BE526" i="6"/>
  <c r="BD526" i="6"/>
  <c r="BC526" i="6"/>
  <c r="BB526" i="6"/>
  <c r="BA526" i="6"/>
  <c r="AZ526" i="6"/>
  <c r="AY526" i="6"/>
  <c r="AX526" i="6"/>
  <c r="AW526" i="6"/>
  <c r="AV526" i="6"/>
  <c r="AU526" i="6"/>
  <c r="AT526" i="6"/>
  <c r="AS526" i="6"/>
  <c r="AR526" i="6"/>
  <c r="AQ526" i="6"/>
  <c r="AP526" i="6"/>
  <c r="AO526" i="6"/>
  <c r="AN526" i="6"/>
  <c r="AM526" i="6"/>
  <c r="AL526" i="6"/>
  <c r="AK526" i="6"/>
  <c r="AJ526" i="6"/>
  <c r="AI526" i="6"/>
  <c r="AH526" i="6"/>
  <c r="AG526" i="6"/>
  <c r="AF526" i="6"/>
  <c r="BF525" i="6"/>
  <c r="BE525" i="6"/>
  <c r="BD525" i="6"/>
  <c r="BC525" i="6"/>
  <c r="BB525" i="6"/>
  <c r="BA525" i="6"/>
  <c r="AZ525" i="6"/>
  <c r="AY525" i="6"/>
  <c r="AX525" i="6"/>
  <c r="AW525" i="6"/>
  <c r="AV525" i="6"/>
  <c r="AU525" i="6"/>
  <c r="AT525" i="6"/>
  <c r="AS525" i="6"/>
  <c r="AR525" i="6"/>
  <c r="AQ525" i="6"/>
  <c r="AP525" i="6"/>
  <c r="AO525" i="6"/>
  <c r="AN525" i="6"/>
  <c r="AM525" i="6"/>
  <c r="AL525" i="6"/>
  <c r="AK525" i="6"/>
  <c r="AJ525" i="6"/>
  <c r="AI525" i="6"/>
  <c r="AH525" i="6"/>
  <c r="AG525" i="6"/>
  <c r="AF525" i="6"/>
  <c r="BF524" i="6"/>
  <c r="BE524" i="6"/>
  <c r="BD524" i="6"/>
  <c r="BC524" i="6"/>
  <c r="BB524" i="6"/>
  <c r="BA524" i="6"/>
  <c r="AZ524" i="6"/>
  <c r="AY524" i="6"/>
  <c r="AX524" i="6"/>
  <c r="AW524" i="6"/>
  <c r="AV524" i="6"/>
  <c r="AU524" i="6"/>
  <c r="AT524" i="6"/>
  <c r="AS524" i="6"/>
  <c r="AR524" i="6"/>
  <c r="AQ524" i="6"/>
  <c r="AP524" i="6"/>
  <c r="AO524" i="6"/>
  <c r="AN524" i="6"/>
  <c r="AM524" i="6"/>
  <c r="AL524" i="6"/>
  <c r="AK524" i="6"/>
  <c r="AJ524" i="6"/>
  <c r="AI524" i="6"/>
  <c r="AH524" i="6"/>
  <c r="AG524" i="6"/>
  <c r="AF524" i="6"/>
  <c r="BF523" i="6"/>
  <c r="BE523" i="6"/>
  <c r="BD523" i="6"/>
  <c r="BC523" i="6"/>
  <c r="BB523" i="6"/>
  <c r="BA523" i="6"/>
  <c r="AZ523" i="6"/>
  <c r="AY523" i="6"/>
  <c r="AX523" i="6"/>
  <c r="AW523" i="6"/>
  <c r="AV523" i="6"/>
  <c r="AU523" i="6"/>
  <c r="AT523" i="6"/>
  <c r="AS523" i="6"/>
  <c r="AR523" i="6"/>
  <c r="AQ523" i="6"/>
  <c r="AP523" i="6"/>
  <c r="AO523" i="6"/>
  <c r="AN523" i="6"/>
  <c r="AM523" i="6"/>
  <c r="AL523" i="6"/>
  <c r="AK523" i="6"/>
  <c r="AJ523" i="6"/>
  <c r="AI523" i="6"/>
  <c r="AH523" i="6"/>
  <c r="AG523" i="6"/>
  <c r="AF523" i="6"/>
  <c r="BF522" i="6"/>
  <c r="BE522" i="6"/>
  <c r="BD522" i="6"/>
  <c r="BC522" i="6"/>
  <c r="BB522" i="6"/>
  <c r="BA522" i="6"/>
  <c r="AZ522" i="6"/>
  <c r="AY522" i="6"/>
  <c r="AX522" i="6"/>
  <c r="AW522" i="6"/>
  <c r="AV522" i="6"/>
  <c r="AU522" i="6"/>
  <c r="AT522" i="6"/>
  <c r="AS522" i="6"/>
  <c r="AR522" i="6"/>
  <c r="AQ522" i="6"/>
  <c r="AP522" i="6"/>
  <c r="AO522" i="6"/>
  <c r="AN522" i="6"/>
  <c r="AM522" i="6"/>
  <c r="AL522" i="6"/>
  <c r="AK522" i="6"/>
  <c r="AJ522" i="6"/>
  <c r="AI522" i="6"/>
  <c r="AH522" i="6"/>
  <c r="AG522" i="6"/>
  <c r="AF522" i="6"/>
  <c r="BF521" i="6"/>
  <c r="BE521" i="6"/>
  <c r="BD521" i="6"/>
  <c r="BC521" i="6"/>
  <c r="BB521" i="6"/>
  <c r="BA521" i="6"/>
  <c r="AZ521" i="6"/>
  <c r="AY521" i="6"/>
  <c r="AX521" i="6"/>
  <c r="AW521" i="6"/>
  <c r="AV521" i="6"/>
  <c r="AU521" i="6"/>
  <c r="AT521" i="6"/>
  <c r="AS521" i="6"/>
  <c r="AR521" i="6"/>
  <c r="AQ521" i="6"/>
  <c r="AP521" i="6"/>
  <c r="AO521" i="6"/>
  <c r="AN521" i="6"/>
  <c r="AM521" i="6"/>
  <c r="AL521" i="6"/>
  <c r="AK521" i="6"/>
  <c r="AJ521" i="6"/>
  <c r="AI521" i="6"/>
  <c r="AH521" i="6"/>
  <c r="AG521" i="6"/>
  <c r="AF521" i="6"/>
  <c r="BF520" i="6"/>
  <c r="BE520" i="6"/>
  <c r="BD520" i="6"/>
  <c r="BC520" i="6"/>
  <c r="BB520" i="6"/>
  <c r="BA520" i="6"/>
  <c r="AZ520" i="6"/>
  <c r="AY520" i="6"/>
  <c r="AX520" i="6"/>
  <c r="AW520" i="6"/>
  <c r="AV520" i="6"/>
  <c r="AU520" i="6"/>
  <c r="AT520" i="6"/>
  <c r="AS520" i="6"/>
  <c r="AR520" i="6"/>
  <c r="AQ520" i="6"/>
  <c r="AP520" i="6"/>
  <c r="AO520" i="6"/>
  <c r="AN520" i="6"/>
  <c r="AM520" i="6"/>
  <c r="AL520" i="6"/>
  <c r="AK520" i="6"/>
  <c r="AJ520" i="6"/>
  <c r="AI520" i="6"/>
  <c r="AH520" i="6"/>
  <c r="AG520" i="6"/>
  <c r="AF520" i="6"/>
  <c r="BF519" i="6"/>
  <c r="BE519" i="6"/>
  <c r="BD519" i="6"/>
  <c r="BC519" i="6"/>
  <c r="BB519" i="6"/>
  <c r="BA519" i="6"/>
  <c r="AZ519" i="6"/>
  <c r="AY519" i="6"/>
  <c r="AX519" i="6"/>
  <c r="AW519" i="6"/>
  <c r="AV519" i="6"/>
  <c r="AU519" i="6"/>
  <c r="AT519" i="6"/>
  <c r="AS519" i="6"/>
  <c r="AR519" i="6"/>
  <c r="AQ519" i="6"/>
  <c r="AP519" i="6"/>
  <c r="AO519" i="6"/>
  <c r="AN519" i="6"/>
  <c r="AM519" i="6"/>
  <c r="AL519" i="6"/>
  <c r="AK519" i="6"/>
  <c r="AJ519" i="6"/>
  <c r="AI519" i="6"/>
  <c r="AH519" i="6"/>
  <c r="AG519" i="6"/>
  <c r="AF519" i="6"/>
  <c r="BF518" i="6"/>
  <c r="BE518" i="6"/>
  <c r="BD518" i="6"/>
  <c r="BC518" i="6"/>
  <c r="BB518" i="6"/>
  <c r="BA518" i="6"/>
  <c r="AZ518" i="6"/>
  <c r="AY518" i="6"/>
  <c r="AX518" i="6"/>
  <c r="AW518" i="6"/>
  <c r="AV518" i="6"/>
  <c r="AU518" i="6"/>
  <c r="AT518" i="6"/>
  <c r="AS518" i="6"/>
  <c r="AR518" i="6"/>
  <c r="AQ518" i="6"/>
  <c r="AP518" i="6"/>
  <c r="AO518" i="6"/>
  <c r="AN518" i="6"/>
  <c r="AM518" i="6"/>
  <c r="AL518" i="6"/>
  <c r="AK518" i="6"/>
  <c r="AJ518" i="6"/>
  <c r="AI518" i="6"/>
  <c r="AH518" i="6"/>
  <c r="AG518" i="6"/>
  <c r="AF518" i="6"/>
  <c r="BF517" i="6"/>
  <c r="BE517" i="6"/>
  <c r="BD517" i="6"/>
  <c r="BC517" i="6"/>
  <c r="BB517" i="6"/>
  <c r="BA517" i="6"/>
  <c r="AZ517" i="6"/>
  <c r="AY517" i="6"/>
  <c r="AX517" i="6"/>
  <c r="AW517" i="6"/>
  <c r="AV517" i="6"/>
  <c r="AU517" i="6"/>
  <c r="AT517" i="6"/>
  <c r="AS517" i="6"/>
  <c r="AR517" i="6"/>
  <c r="AQ517" i="6"/>
  <c r="AP517" i="6"/>
  <c r="AO517" i="6"/>
  <c r="AN517" i="6"/>
  <c r="AM517" i="6"/>
  <c r="AL517" i="6"/>
  <c r="AK517" i="6"/>
  <c r="AJ517" i="6"/>
  <c r="AI517" i="6"/>
  <c r="AH517" i="6"/>
  <c r="AG517" i="6"/>
  <c r="AF517" i="6"/>
  <c r="BF516" i="6"/>
  <c r="BE516" i="6"/>
  <c r="BD516" i="6"/>
  <c r="BC516" i="6"/>
  <c r="BB516" i="6"/>
  <c r="BA516" i="6"/>
  <c r="AZ516" i="6"/>
  <c r="AY516" i="6"/>
  <c r="AX516" i="6"/>
  <c r="AW516" i="6"/>
  <c r="AV516" i="6"/>
  <c r="AU516" i="6"/>
  <c r="AT516" i="6"/>
  <c r="AS516" i="6"/>
  <c r="AR516" i="6"/>
  <c r="AQ516" i="6"/>
  <c r="AP516" i="6"/>
  <c r="AO516" i="6"/>
  <c r="AN516" i="6"/>
  <c r="AM516" i="6"/>
  <c r="AL516" i="6"/>
  <c r="AK516" i="6"/>
  <c r="AJ516" i="6"/>
  <c r="AI516" i="6"/>
  <c r="AH516" i="6"/>
  <c r="AG516" i="6"/>
  <c r="AF516" i="6"/>
  <c r="BF515" i="6"/>
  <c r="BE515" i="6"/>
  <c r="BD515" i="6"/>
  <c r="BC515" i="6"/>
  <c r="BB515" i="6"/>
  <c r="BA515" i="6"/>
  <c r="AZ515" i="6"/>
  <c r="AY515" i="6"/>
  <c r="AX515" i="6"/>
  <c r="AW515" i="6"/>
  <c r="AV515" i="6"/>
  <c r="AU515" i="6"/>
  <c r="AT515" i="6"/>
  <c r="AS515" i="6"/>
  <c r="AR515" i="6"/>
  <c r="AQ515" i="6"/>
  <c r="AP515" i="6"/>
  <c r="AO515" i="6"/>
  <c r="AN515" i="6"/>
  <c r="AM515" i="6"/>
  <c r="AL515" i="6"/>
  <c r="AK515" i="6"/>
  <c r="AJ515" i="6"/>
  <c r="AI515" i="6"/>
  <c r="AH515" i="6"/>
  <c r="AG515" i="6"/>
  <c r="AF515" i="6"/>
  <c r="BF514" i="6"/>
  <c r="BE514" i="6"/>
  <c r="BD514" i="6"/>
  <c r="BC514" i="6"/>
  <c r="BB514" i="6"/>
  <c r="BA514" i="6"/>
  <c r="AZ514" i="6"/>
  <c r="AY514" i="6"/>
  <c r="AX514" i="6"/>
  <c r="AW514" i="6"/>
  <c r="AV514" i="6"/>
  <c r="AU514" i="6"/>
  <c r="AT514" i="6"/>
  <c r="AS514" i="6"/>
  <c r="AR514" i="6"/>
  <c r="AQ514" i="6"/>
  <c r="AP514" i="6"/>
  <c r="AO514" i="6"/>
  <c r="AN514" i="6"/>
  <c r="AM514" i="6"/>
  <c r="AL514" i="6"/>
  <c r="AK514" i="6"/>
  <c r="AJ514" i="6"/>
  <c r="AI514" i="6"/>
  <c r="AH514" i="6"/>
  <c r="AG514" i="6"/>
  <c r="AF514" i="6"/>
  <c r="BF513" i="6"/>
  <c r="BE513" i="6"/>
  <c r="BD513" i="6"/>
  <c r="BC513" i="6"/>
  <c r="BB513" i="6"/>
  <c r="BA513" i="6"/>
  <c r="AZ513" i="6"/>
  <c r="AY513" i="6"/>
  <c r="AX513" i="6"/>
  <c r="AW513" i="6"/>
  <c r="AV513" i="6"/>
  <c r="AU513" i="6"/>
  <c r="AT513" i="6"/>
  <c r="AS513" i="6"/>
  <c r="AR513" i="6"/>
  <c r="AQ513" i="6"/>
  <c r="AP513" i="6"/>
  <c r="AO513" i="6"/>
  <c r="AN513" i="6"/>
  <c r="AM513" i="6"/>
  <c r="AL513" i="6"/>
  <c r="AK513" i="6"/>
  <c r="AJ513" i="6"/>
  <c r="AI513" i="6"/>
  <c r="AH513" i="6"/>
  <c r="AG513" i="6"/>
  <c r="AF513" i="6"/>
  <c r="BF512" i="6"/>
  <c r="BE512" i="6"/>
  <c r="BD512" i="6"/>
  <c r="BC512" i="6"/>
  <c r="BB512" i="6"/>
  <c r="BA512" i="6"/>
  <c r="AZ512" i="6"/>
  <c r="AY512" i="6"/>
  <c r="AX512" i="6"/>
  <c r="AW512" i="6"/>
  <c r="AV512" i="6"/>
  <c r="AU512" i="6"/>
  <c r="AT512" i="6"/>
  <c r="AS512" i="6"/>
  <c r="AR512" i="6"/>
  <c r="AQ512" i="6"/>
  <c r="AP512" i="6"/>
  <c r="AO512" i="6"/>
  <c r="AN512" i="6"/>
  <c r="AM512" i="6"/>
  <c r="AL512" i="6"/>
  <c r="AK512" i="6"/>
  <c r="AJ512" i="6"/>
  <c r="AI512" i="6"/>
  <c r="AH512" i="6"/>
  <c r="AG512" i="6"/>
  <c r="AF512" i="6"/>
  <c r="BF511" i="6"/>
  <c r="BE511" i="6"/>
  <c r="BD511" i="6"/>
  <c r="BC511" i="6"/>
  <c r="BB511" i="6"/>
  <c r="BA511" i="6"/>
  <c r="AZ511" i="6"/>
  <c r="AY511" i="6"/>
  <c r="AX511" i="6"/>
  <c r="AW511" i="6"/>
  <c r="AV511" i="6"/>
  <c r="AU511" i="6"/>
  <c r="AT511" i="6"/>
  <c r="AS511" i="6"/>
  <c r="AR511" i="6"/>
  <c r="AQ511" i="6"/>
  <c r="AP511" i="6"/>
  <c r="AO511" i="6"/>
  <c r="AN511" i="6"/>
  <c r="AM511" i="6"/>
  <c r="AL511" i="6"/>
  <c r="AK511" i="6"/>
  <c r="AJ511" i="6"/>
  <c r="AI511" i="6"/>
  <c r="AH511" i="6"/>
  <c r="AG511" i="6"/>
  <c r="AF511" i="6"/>
  <c r="BF510" i="6"/>
  <c r="BE510" i="6"/>
  <c r="BD510" i="6"/>
  <c r="BC510" i="6"/>
  <c r="BB510" i="6"/>
  <c r="BA510" i="6"/>
  <c r="AZ510" i="6"/>
  <c r="AY510" i="6"/>
  <c r="AX510" i="6"/>
  <c r="AW510" i="6"/>
  <c r="AV510" i="6"/>
  <c r="AU510" i="6"/>
  <c r="AT510" i="6"/>
  <c r="AS510" i="6"/>
  <c r="AR510" i="6"/>
  <c r="AQ510" i="6"/>
  <c r="AP510" i="6"/>
  <c r="AO510" i="6"/>
  <c r="AN510" i="6"/>
  <c r="AM510" i="6"/>
  <c r="AL510" i="6"/>
  <c r="AK510" i="6"/>
  <c r="AJ510" i="6"/>
  <c r="AI510" i="6"/>
  <c r="AH510" i="6"/>
  <c r="AG510" i="6"/>
  <c r="AF510" i="6"/>
  <c r="BF509" i="6"/>
  <c r="BE509" i="6"/>
  <c r="BD509" i="6"/>
  <c r="BC509" i="6"/>
  <c r="BB509" i="6"/>
  <c r="BA509" i="6"/>
  <c r="AZ509" i="6"/>
  <c r="AY509" i="6"/>
  <c r="AX509" i="6"/>
  <c r="AW509" i="6"/>
  <c r="AV509" i="6"/>
  <c r="AU509" i="6"/>
  <c r="AT509" i="6"/>
  <c r="AS509" i="6"/>
  <c r="AR509" i="6"/>
  <c r="AQ509" i="6"/>
  <c r="AP509" i="6"/>
  <c r="AO509" i="6"/>
  <c r="AN509" i="6"/>
  <c r="AM509" i="6"/>
  <c r="AL509" i="6"/>
  <c r="AK509" i="6"/>
  <c r="AJ509" i="6"/>
  <c r="AI509" i="6"/>
  <c r="AH509" i="6"/>
  <c r="AG509" i="6"/>
  <c r="AF509" i="6"/>
  <c r="BF508" i="6"/>
  <c r="BE508" i="6"/>
  <c r="BD508" i="6"/>
  <c r="BC508" i="6"/>
  <c r="BB508" i="6"/>
  <c r="BA508" i="6"/>
  <c r="AZ508" i="6"/>
  <c r="AY508" i="6"/>
  <c r="AX508" i="6"/>
  <c r="AW508" i="6"/>
  <c r="AV508" i="6"/>
  <c r="AU508" i="6"/>
  <c r="AT508" i="6"/>
  <c r="AS508" i="6"/>
  <c r="AR508" i="6"/>
  <c r="AQ508" i="6"/>
  <c r="AP508" i="6"/>
  <c r="AO508" i="6"/>
  <c r="AN508" i="6"/>
  <c r="AM508" i="6"/>
  <c r="AL508" i="6"/>
  <c r="AK508" i="6"/>
  <c r="AJ508" i="6"/>
  <c r="AI508" i="6"/>
  <c r="AH508" i="6"/>
  <c r="AG508" i="6"/>
  <c r="AF508" i="6"/>
  <c r="BF507" i="6"/>
  <c r="BE507" i="6"/>
  <c r="BD507" i="6"/>
  <c r="BC507" i="6"/>
  <c r="BB507" i="6"/>
  <c r="BA507" i="6"/>
  <c r="AZ507" i="6"/>
  <c r="AY507" i="6"/>
  <c r="AX507" i="6"/>
  <c r="AW507" i="6"/>
  <c r="AV507" i="6"/>
  <c r="AU507" i="6"/>
  <c r="AT507" i="6"/>
  <c r="AS507" i="6"/>
  <c r="AR507" i="6"/>
  <c r="AQ507" i="6"/>
  <c r="AP507" i="6"/>
  <c r="AO507" i="6"/>
  <c r="AN507" i="6"/>
  <c r="AM507" i="6"/>
  <c r="AL507" i="6"/>
  <c r="AK507" i="6"/>
  <c r="AJ507" i="6"/>
  <c r="AI507" i="6"/>
  <c r="AH507" i="6"/>
  <c r="AG507" i="6"/>
  <c r="AF507" i="6"/>
  <c r="BF506" i="6"/>
  <c r="BE506" i="6"/>
  <c r="BD506" i="6"/>
  <c r="BC506" i="6"/>
  <c r="BB506" i="6"/>
  <c r="BA506" i="6"/>
  <c r="AZ506" i="6"/>
  <c r="AY506" i="6"/>
  <c r="AX506" i="6"/>
  <c r="AW506" i="6"/>
  <c r="AV506" i="6"/>
  <c r="AU506" i="6"/>
  <c r="AT506" i="6"/>
  <c r="AS506" i="6"/>
  <c r="AR506" i="6"/>
  <c r="AQ506" i="6"/>
  <c r="AP506" i="6"/>
  <c r="AO506" i="6"/>
  <c r="AN506" i="6"/>
  <c r="AM506" i="6"/>
  <c r="AL506" i="6"/>
  <c r="AK506" i="6"/>
  <c r="AJ506" i="6"/>
  <c r="AI506" i="6"/>
  <c r="AH506" i="6"/>
  <c r="AG506" i="6"/>
  <c r="AF506" i="6"/>
  <c r="BF505" i="6"/>
  <c r="BE505" i="6"/>
  <c r="BD505" i="6"/>
  <c r="BC505" i="6"/>
  <c r="BB505" i="6"/>
  <c r="BA505" i="6"/>
  <c r="AZ505" i="6"/>
  <c r="AY505" i="6"/>
  <c r="AX505" i="6"/>
  <c r="AW505" i="6"/>
  <c r="AV505" i="6"/>
  <c r="AU505" i="6"/>
  <c r="AT505" i="6"/>
  <c r="AS505" i="6"/>
  <c r="AR505" i="6"/>
  <c r="AQ505" i="6"/>
  <c r="AP505" i="6"/>
  <c r="AO505" i="6"/>
  <c r="AN505" i="6"/>
  <c r="AM505" i="6"/>
  <c r="AL505" i="6"/>
  <c r="AK505" i="6"/>
  <c r="AJ505" i="6"/>
  <c r="AI505" i="6"/>
  <c r="AH505" i="6"/>
  <c r="AG505" i="6"/>
  <c r="AF505" i="6"/>
  <c r="BF504" i="6"/>
  <c r="BE504" i="6"/>
  <c r="BD504" i="6"/>
  <c r="BC504" i="6"/>
  <c r="BB504" i="6"/>
  <c r="BA504" i="6"/>
  <c r="AZ504" i="6"/>
  <c r="AY504" i="6"/>
  <c r="AX504" i="6"/>
  <c r="AW504" i="6"/>
  <c r="AV504" i="6"/>
  <c r="AU504" i="6"/>
  <c r="AT504" i="6"/>
  <c r="AS504" i="6"/>
  <c r="AR504" i="6"/>
  <c r="AQ504" i="6"/>
  <c r="AP504" i="6"/>
  <c r="AO504" i="6"/>
  <c r="AN504" i="6"/>
  <c r="AM504" i="6"/>
  <c r="AL504" i="6"/>
  <c r="AK504" i="6"/>
  <c r="AJ504" i="6"/>
  <c r="AI504" i="6"/>
  <c r="AH504" i="6"/>
  <c r="AG504" i="6"/>
  <c r="AF504" i="6"/>
  <c r="BF503" i="6"/>
  <c r="BE503" i="6"/>
  <c r="BD503" i="6"/>
  <c r="BC503" i="6"/>
  <c r="BB503" i="6"/>
  <c r="BA503" i="6"/>
  <c r="AZ503" i="6"/>
  <c r="AY503" i="6"/>
  <c r="AX503" i="6"/>
  <c r="AW503" i="6"/>
  <c r="AV503" i="6"/>
  <c r="AU503" i="6"/>
  <c r="AT503" i="6"/>
  <c r="AS503" i="6"/>
  <c r="AR503" i="6"/>
  <c r="AQ503" i="6"/>
  <c r="AP503" i="6"/>
  <c r="AO503" i="6"/>
  <c r="AN503" i="6"/>
  <c r="AM503" i="6"/>
  <c r="AL503" i="6"/>
  <c r="AK503" i="6"/>
  <c r="AJ503" i="6"/>
  <c r="AI503" i="6"/>
  <c r="AH503" i="6"/>
  <c r="AG503" i="6"/>
  <c r="AF503" i="6"/>
  <c r="BF502" i="6"/>
  <c r="BE502" i="6"/>
  <c r="BD502" i="6"/>
  <c r="BC502" i="6"/>
  <c r="BB502" i="6"/>
  <c r="BA502" i="6"/>
  <c r="AZ502" i="6"/>
  <c r="AY502" i="6"/>
  <c r="AX502" i="6"/>
  <c r="AW502" i="6"/>
  <c r="AV502" i="6"/>
  <c r="AU502" i="6"/>
  <c r="AT502" i="6"/>
  <c r="AS502" i="6"/>
  <c r="AR502" i="6"/>
  <c r="AQ502" i="6"/>
  <c r="AP502" i="6"/>
  <c r="AO502" i="6"/>
  <c r="AN502" i="6"/>
  <c r="AM502" i="6"/>
  <c r="AL502" i="6"/>
  <c r="AK502" i="6"/>
  <c r="AJ502" i="6"/>
  <c r="AI502" i="6"/>
  <c r="AH502" i="6"/>
  <c r="AG502" i="6"/>
  <c r="AF502" i="6"/>
  <c r="BF501" i="6"/>
  <c r="BE501" i="6"/>
  <c r="BD501" i="6"/>
  <c r="BC501" i="6"/>
  <c r="BB501" i="6"/>
  <c r="BA501" i="6"/>
  <c r="AZ501" i="6"/>
  <c r="AY501" i="6"/>
  <c r="AX501" i="6"/>
  <c r="AW501" i="6"/>
  <c r="AV501" i="6"/>
  <c r="AU501" i="6"/>
  <c r="AT501" i="6"/>
  <c r="AS501" i="6"/>
  <c r="AR501" i="6"/>
  <c r="AQ501" i="6"/>
  <c r="AP501" i="6"/>
  <c r="AO501" i="6"/>
  <c r="AN501" i="6"/>
  <c r="AM501" i="6"/>
  <c r="AL501" i="6"/>
  <c r="AK501" i="6"/>
  <c r="AJ501" i="6"/>
  <c r="AI501" i="6"/>
  <c r="AH501" i="6"/>
  <c r="AG501" i="6"/>
  <c r="AF501" i="6"/>
  <c r="BF500" i="6"/>
  <c r="BE500" i="6"/>
  <c r="BD500" i="6"/>
  <c r="BC500" i="6"/>
  <c r="BB500" i="6"/>
  <c r="BA500" i="6"/>
  <c r="AZ500" i="6"/>
  <c r="AY500" i="6"/>
  <c r="AX500" i="6"/>
  <c r="AW500" i="6"/>
  <c r="AV500" i="6"/>
  <c r="AU500" i="6"/>
  <c r="AT500" i="6"/>
  <c r="AS500" i="6"/>
  <c r="AR500" i="6"/>
  <c r="AQ500" i="6"/>
  <c r="AP500" i="6"/>
  <c r="AO500" i="6"/>
  <c r="AN500" i="6"/>
  <c r="AM500" i="6"/>
  <c r="AL500" i="6"/>
  <c r="AK500" i="6"/>
  <c r="AJ500" i="6"/>
  <c r="AI500" i="6"/>
  <c r="AH500" i="6"/>
  <c r="AG500" i="6"/>
  <c r="AF500" i="6"/>
  <c r="BF499" i="6"/>
  <c r="BE499" i="6"/>
  <c r="BD499" i="6"/>
  <c r="BC499" i="6"/>
  <c r="BB499" i="6"/>
  <c r="BA499" i="6"/>
  <c r="AZ499" i="6"/>
  <c r="AY499" i="6"/>
  <c r="AX499" i="6"/>
  <c r="AW499" i="6"/>
  <c r="AV499" i="6"/>
  <c r="AU499" i="6"/>
  <c r="AT499" i="6"/>
  <c r="AS499" i="6"/>
  <c r="AR499" i="6"/>
  <c r="AQ499" i="6"/>
  <c r="AP499" i="6"/>
  <c r="AO499" i="6"/>
  <c r="AN499" i="6"/>
  <c r="AM499" i="6"/>
  <c r="AL499" i="6"/>
  <c r="AK499" i="6"/>
  <c r="AJ499" i="6"/>
  <c r="AI499" i="6"/>
  <c r="AH499" i="6"/>
  <c r="AG499" i="6"/>
  <c r="AF499" i="6"/>
  <c r="BF498" i="6"/>
  <c r="BE498" i="6"/>
  <c r="BD498" i="6"/>
  <c r="BC498" i="6"/>
  <c r="BB498" i="6"/>
  <c r="BA498" i="6"/>
  <c r="AZ498" i="6"/>
  <c r="AY498" i="6"/>
  <c r="AX498" i="6"/>
  <c r="AW498" i="6"/>
  <c r="AV498" i="6"/>
  <c r="AU498" i="6"/>
  <c r="AT498" i="6"/>
  <c r="AS498" i="6"/>
  <c r="AR498" i="6"/>
  <c r="AQ498" i="6"/>
  <c r="AP498" i="6"/>
  <c r="AO498" i="6"/>
  <c r="AN498" i="6"/>
  <c r="AM498" i="6"/>
  <c r="AL498" i="6"/>
  <c r="AK498" i="6"/>
  <c r="AJ498" i="6"/>
  <c r="AI498" i="6"/>
  <c r="AH498" i="6"/>
  <c r="AG498" i="6"/>
  <c r="AF498" i="6"/>
  <c r="BF497" i="6"/>
  <c r="BE497" i="6"/>
  <c r="BD497" i="6"/>
  <c r="BC497" i="6"/>
  <c r="BB497" i="6"/>
  <c r="BA497" i="6"/>
  <c r="AZ497" i="6"/>
  <c r="AY497" i="6"/>
  <c r="AX497" i="6"/>
  <c r="AW497" i="6"/>
  <c r="AV497" i="6"/>
  <c r="AU497" i="6"/>
  <c r="AT497" i="6"/>
  <c r="AS497" i="6"/>
  <c r="AR497" i="6"/>
  <c r="AQ497" i="6"/>
  <c r="AP497" i="6"/>
  <c r="AO497" i="6"/>
  <c r="AN497" i="6"/>
  <c r="AM497" i="6"/>
  <c r="AL497" i="6"/>
  <c r="AK497" i="6"/>
  <c r="AJ497" i="6"/>
  <c r="AI497" i="6"/>
  <c r="AH497" i="6"/>
  <c r="AG497" i="6"/>
  <c r="AF497" i="6"/>
  <c r="BF495" i="6"/>
  <c r="BE495" i="6"/>
  <c r="BD495" i="6"/>
  <c r="BC495" i="6"/>
  <c r="BB495" i="6"/>
  <c r="BA495" i="6"/>
  <c r="AZ495" i="6"/>
  <c r="AY495" i="6"/>
  <c r="AX495" i="6"/>
  <c r="AW495" i="6"/>
  <c r="AV495" i="6"/>
  <c r="AU495" i="6"/>
  <c r="AT495" i="6"/>
  <c r="AS495" i="6"/>
  <c r="AR495" i="6"/>
  <c r="AQ495" i="6"/>
  <c r="AP495" i="6"/>
  <c r="AO495" i="6"/>
  <c r="AN495" i="6"/>
  <c r="AM495" i="6"/>
  <c r="AL495" i="6"/>
  <c r="AK495" i="6"/>
  <c r="AJ495" i="6"/>
  <c r="AI495" i="6"/>
  <c r="AH495" i="6"/>
  <c r="AG495" i="6"/>
  <c r="AF495" i="6"/>
  <c r="BF494" i="6"/>
  <c r="BE494" i="6"/>
  <c r="BD494" i="6"/>
  <c r="BC494" i="6"/>
  <c r="BB494" i="6"/>
  <c r="BA494" i="6"/>
  <c r="AZ494" i="6"/>
  <c r="AY494" i="6"/>
  <c r="AX494" i="6"/>
  <c r="AW494" i="6"/>
  <c r="AV494" i="6"/>
  <c r="AU494" i="6"/>
  <c r="AT494" i="6"/>
  <c r="AS494" i="6"/>
  <c r="AR494" i="6"/>
  <c r="AQ494" i="6"/>
  <c r="AP494" i="6"/>
  <c r="AO494" i="6"/>
  <c r="AN494" i="6"/>
  <c r="AM494" i="6"/>
  <c r="AL494" i="6"/>
  <c r="AK494" i="6"/>
  <c r="AJ494" i="6"/>
  <c r="AI494" i="6"/>
  <c r="AH494" i="6"/>
  <c r="AG494" i="6"/>
  <c r="AF494" i="6"/>
  <c r="BF493" i="6"/>
  <c r="BE493" i="6"/>
  <c r="BD493" i="6"/>
  <c r="BC493" i="6"/>
  <c r="BB493" i="6"/>
  <c r="BA493" i="6"/>
  <c r="AZ493" i="6"/>
  <c r="AY493" i="6"/>
  <c r="AX493" i="6"/>
  <c r="AW493" i="6"/>
  <c r="AV493" i="6"/>
  <c r="AU493" i="6"/>
  <c r="AT493" i="6"/>
  <c r="AS493" i="6"/>
  <c r="AR493" i="6"/>
  <c r="AQ493" i="6"/>
  <c r="AP493" i="6"/>
  <c r="AO493" i="6"/>
  <c r="AN493" i="6"/>
  <c r="AM493" i="6"/>
  <c r="AL493" i="6"/>
  <c r="AK493" i="6"/>
  <c r="AJ493" i="6"/>
  <c r="AI493" i="6"/>
  <c r="AH493" i="6"/>
  <c r="AG493" i="6"/>
  <c r="AF493" i="6"/>
  <c r="BF492" i="6"/>
  <c r="BE492" i="6"/>
  <c r="BD492" i="6"/>
  <c r="BC492" i="6"/>
  <c r="BB492" i="6"/>
  <c r="BA492" i="6"/>
  <c r="AZ492" i="6"/>
  <c r="AY492" i="6"/>
  <c r="AX492" i="6"/>
  <c r="AW492" i="6"/>
  <c r="AV492" i="6"/>
  <c r="AU492" i="6"/>
  <c r="AT492" i="6"/>
  <c r="AS492" i="6"/>
  <c r="AR492" i="6"/>
  <c r="AQ492" i="6"/>
  <c r="AP492" i="6"/>
  <c r="AO492" i="6"/>
  <c r="AN492" i="6"/>
  <c r="AM492" i="6"/>
  <c r="AL492" i="6"/>
  <c r="AK492" i="6"/>
  <c r="AJ492" i="6"/>
  <c r="AI492" i="6"/>
  <c r="AH492" i="6"/>
  <c r="AG492" i="6"/>
  <c r="AF492" i="6"/>
  <c r="BF490" i="6"/>
  <c r="BE490" i="6"/>
  <c r="BD490" i="6"/>
  <c r="BC490" i="6"/>
  <c r="BB490" i="6"/>
  <c r="BA490" i="6"/>
  <c r="AZ490" i="6"/>
  <c r="AY490" i="6"/>
  <c r="AX490" i="6"/>
  <c r="AW490" i="6"/>
  <c r="AV490" i="6"/>
  <c r="AU490" i="6"/>
  <c r="AT490" i="6"/>
  <c r="AS490" i="6"/>
  <c r="AR490" i="6"/>
  <c r="AQ490" i="6"/>
  <c r="AP490" i="6"/>
  <c r="AO490" i="6"/>
  <c r="AN490" i="6"/>
  <c r="AM490" i="6"/>
  <c r="AL490" i="6"/>
  <c r="AK490" i="6"/>
  <c r="AJ490" i="6"/>
  <c r="AI490" i="6"/>
  <c r="AH490" i="6"/>
  <c r="AG490" i="6"/>
  <c r="AF490" i="6"/>
  <c r="BF489" i="6"/>
  <c r="BE489" i="6"/>
  <c r="BD489" i="6"/>
  <c r="BC489" i="6"/>
  <c r="BB489" i="6"/>
  <c r="BA489" i="6"/>
  <c r="AZ489" i="6"/>
  <c r="AY489" i="6"/>
  <c r="AX489" i="6"/>
  <c r="AW489" i="6"/>
  <c r="AV489" i="6"/>
  <c r="AU489" i="6"/>
  <c r="AT489" i="6"/>
  <c r="AS489" i="6"/>
  <c r="AR489" i="6"/>
  <c r="AQ489" i="6"/>
  <c r="AP489" i="6"/>
  <c r="AO489" i="6"/>
  <c r="AN489" i="6"/>
  <c r="AM489" i="6"/>
  <c r="AL489" i="6"/>
  <c r="AK489" i="6"/>
  <c r="AJ489" i="6"/>
  <c r="AI489" i="6"/>
  <c r="AH489" i="6"/>
  <c r="AG489" i="6"/>
  <c r="AF489" i="6"/>
  <c r="BF487" i="6"/>
  <c r="BE487" i="6"/>
  <c r="BD487" i="6"/>
  <c r="BC487" i="6"/>
  <c r="BB487" i="6"/>
  <c r="BA487" i="6"/>
  <c r="AZ487" i="6"/>
  <c r="AY487" i="6"/>
  <c r="AX487" i="6"/>
  <c r="AW487" i="6"/>
  <c r="AV487" i="6"/>
  <c r="AU487" i="6"/>
  <c r="AT487" i="6"/>
  <c r="AS487" i="6"/>
  <c r="AR487" i="6"/>
  <c r="AQ487" i="6"/>
  <c r="AP487" i="6"/>
  <c r="AO487" i="6"/>
  <c r="AN487" i="6"/>
  <c r="AM487" i="6"/>
  <c r="AL487" i="6"/>
  <c r="AK487" i="6"/>
  <c r="AJ487" i="6"/>
  <c r="AI487" i="6"/>
  <c r="AH487" i="6"/>
  <c r="AG487" i="6"/>
  <c r="AF487" i="6"/>
  <c r="BF486" i="6"/>
  <c r="BE486" i="6"/>
  <c r="BD486" i="6"/>
  <c r="BC486" i="6"/>
  <c r="BB486" i="6"/>
  <c r="BA486" i="6"/>
  <c r="AZ486" i="6"/>
  <c r="AY486" i="6"/>
  <c r="AX486" i="6"/>
  <c r="AW486" i="6"/>
  <c r="AV486" i="6"/>
  <c r="AU486" i="6"/>
  <c r="AT486" i="6"/>
  <c r="AS486" i="6"/>
  <c r="AR486" i="6"/>
  <c r="AQ486" i="6"/>
  <c r="AP486" i="6"/>
  <c r="AO486" i="6"/>
  <c r="AN486" i="6"/>
  <c r="AM486" i="6"/>
  <c r="AL486" i="6"/>
  <c r="AK486" i="6"/>
  <c r="AJ486" i="6"/>
  <c r="AI486" i="6"/>
  <c r="AH486" i="6"/>
  <c r="AG486" i="6"/>
  <c r="AF486" i="6"/>
  <c r="BF485" i="6"/>
  <c r="BE485" i="6"/>
  <c r="BD485" i="6"/>
  <c r="BC485" i="6"/>
  <c r="BB485" i="6"/>
  <c r="BA485" i="6"/>
  <c r="AZ485" i="6"/>
  <c r="AY485" i="6"/>
  <c r="AX485" i="6"/>
  <c r="AW485" i="6"/>
  <c r="AV485" i="6"/>
  <c r="AU485" i="6"/>
  <c r="AT485" i="6"/>
  <c r="AS485" i="6"/>
  <c r="AR485" i="6"/>
  <c r="AQ485" i="6"/>
  <c r="AP485" i="6"/>
  <c r="AO485" i="6"/>
  <c r="AN485" i="6"/>
  <c r="AM485" i="6"/>
  <c r="AL485" i="6"/>
  <c r="AK485" i="6"/>
  <c r="AJ485" i="6"/>
  <c r="AI485" i="6"/>
  <c r="AH485" i="6"/>
  <c r="AG485" i="6"/>
  <c r="AF485" i="6"/>
  <c r="BF484" i="6"/>
  <c r="BE484" i="6"/>
  <c r="BD484" i="6"/>
  <c r="BC484" i="6"/>
  <c r="BB484" i="6"/>
  <c r="BA484" i="6"/>
  <c r="AZ484" i="6"/>
  <c r="AY484" i="6"/>
  <c r="AX484" i="6"/>
  <c r="AW484" i="6"/>
  <c r="AV484" i="6"/>
  <c r="AU484" i="6"/>
  <c r="AT484" i="6"/>
  <c r="AS484" i="6"/>
  <c r="AR484" i="6"/>
  <c r="AQ484" i="6"/>
  <c r="AP484" i="6"/>
  <c r="AO484" i="6"/>
  <c r="AN484" i="6"/>
  <c r="AM484" i="6"/>
  <c r="AL484" i="6"/>
  <c r="AK484" i="6"/>
  <c r="AJ484" i="6"/>
  <c r="AI484" i="6"/>
  <c r="AH484" i="6"/>
  <c r="AG484" i="6"/>
  <c r="AF484" i="6"/>
  <c r="BF483" i="6"/>
  <c r="BE483" i="6"/>
  <c r="BD483" i="6"/>
  <c r="BC483" i="6"/>
  <c r="BB483" i="6"/>
  <c r="BA483" i="6"/>
  <c r="AZ483" i="6"/>
  <c r="AY483" i="6"/>
  <c r="AX483" i="6"/>
  <c r="AW483" i="6"/>
  <c r="AV483" i="6"/>
  <c r="AU483" i="6"/>
  <c r="AT483" i="6"/>
  <c r="AS483" i="6"/>
  <c r="AR483" i="6"/>
  <c r="AQ483" i="6"/>
  <c r="AP483" i="6"/>
  <c r="AO483" i="6"/>
  <c r="AN483" i="6"/>
  <c r="AM483" i="6"/>
  <c r="AL483" i="6"/>
  <c r="AK483" i="6"/>
  <c r="AJ483" i="6"/>
  <c r="AI483" i="6"/>
  <c r="AH483" i="6"/>
  <c r="AG483" i="6"/>
  <c r="AF483" i="6"/>
  <c r="BF482" i="6"/>
  <c r="BE482" i="6"/>
  <c r="BD482" i="6"/>
  <c r="BC482" i="6"/>
  <c r="BB482" i="6"/>
  <c r="BA482" i="6"/>
  <c r="AZ482" i="6"/>
  <c r="AY482" i="6"/>
  <c r="AX482" i="6"/>
  <c r="AW482" i="6"/>
  <c r="AV482" i="6"/>
  <c r="AU482" i="6"/>
  <c r="AT482" i="6"/>
  <c r="AS482" i="6"/>
  <c r="AR482" i="6"/>
  <c r="AQ482" i="6"/>
  <c r="AP482" i="6"/>
  <c r="AO482" i="6"/>
  <c r="AN482" i="6"/>
  <c r="AM482" i="6"/>
  <c r="AL482" i="6"/>
  <c r="AK482" i="6"/>
  <c r="AJ482" i="6"/>
  <c r="AI482" i="6"/>
  <c r="AH482" i="6"/>
  <c r="AG482" i="6"/>
  <c r="AF482" i="6"/>
  <c r="BF481" i="6"/>
  <c r="BE481" i="6"/>
  <c r="BD481" i="6"/>
  <c r="BC481" i="6"/>
  <c r="BB481" i="6"/>
  <c r="BA481" i="6"/>
  <c r="AZ481" i="6"/>
  <c r="AY481" i="6"/>
  <c r="AX481" i="6"/>
  <c r="AW481" i="6"/>
  <c r="AV481" i="6"/>
  <c r="AU481" i="6"/>
  <c r="AT481" i="6"/>
  <c r="AS481" i="6"/>
  <c r="AR481" i="6"/>
  <c r="AQ481" i="6"/>
  <c r="AP481" i="6"/>
  <c r="AO481" i="6"/>
  <c r="AN481" i="6"/>
  <c r="AM481" i="6"/>
  <c r="AL481" i="6"/>
  <c r="AK481" i="6"/>
  <c r="AJ481" i="6"/>
  <c r="AI481" i="6"/>
  <c r="AH481" i="6"/>
  <c r="AG481" i="6"/>
  <c r="AF481" i="6"/>
  <c r="BF480" i="6"/>
  <c r="BE480" i="6"/>
  <c r="BD480" i="6"/>
  <c r="BC480" i="6"/>
  <c r="BB480" i="6"/>
  <c r="BA480" i="6"/>
  <c r="AZ480" i="6"/>
  <c r="AY480" i="6"/>
  <c r="AX480" i="6"/>
  <c r="AW480" i="6"/>
  <c r="AV480" i="6"/>
  <c r="AU480" i="6"/>
  <c r="AT480" i="6"/>
  <c r="AS480" i="6"/>
  <c r="AR480" i="6"/>
  <c r="AQ480" i="6"/>
  <c r="AP480" i="6"/>
  <c r="AO480" i="6"/>
  <c r="AN480" i="6"/>
  <c r="AM480" i="6"/>
  <c r="AL480" i="6"/>
  <c r="AK480" i="6"/>
  <c r="AJ480" i="6"/>
  <c r="AI480" i="6"/>
  <c r="AH480" i="6"/>
  <c r="AG480" i="6"/>
  <c r="AF480" i="6"/>
  <c r="BF478" i="6"/>
  <c r="BE478" i="6"/>
  <c r="BD478" i="6"/>
  <c r="BC478" i="6"/>
  <c r="BB478" i="6"/>
  <c r="BA478" i="6"/>
  <c r="AZ478" i="6"/>
  <c r="AY478" i="6"/>
  <c r="AX478" i="6"/>
  <c r="AW478" i="6"/>
  <c r="AV478" i="6"/>
  <c r="AU478" i="6"/>
  <c r="AT478" i="6"/>
  <c r="AS478" i="6"/>
  <c r="AR478" i="6"/>
  <c r="AQ478" i="6"/>
  <c r="AP478" i="6"/>
  <c r="AO478" i="6"/>
  <c r="AN478" i="6"/>
  <c r="AM478" i="6"/>
  <c r="AL478" i="6"/>
  <c r="AK478" i="6"/>
  <c r="AJ478" i="6"/>
  <c r="AI478" i="6"/>
  <c r="AH478" i="6"/>
  <c r="AG478" i="6"/>
  <c r="AF478" i="6"/>
  <c r="BF477" i="6"/>
  <c r="BE477" i="6"/>
  <c r="BD477" i="6"/>
  <c r="BC477" i="6"/>
  <c r="BB477" i="6"/>
  <c r="BA477" i="6"/>
  <c r="AZ477" i="6"/>
  <c r="AY477" i="6"/>
  <c r="AX477" i="6"/>
  <c r="AW477" i="6"/>
  <c r="AV477" i="6"/>
  <c r="AU477" i="6"/>
  <c r="AT477" i="6"/>
  <c r="AS477" i="6"/>
  <c r="AR477" i="6"/>
  <c r="AQ477" i="6"/>
  <c r="AP477" i="6"/>
  <c r="AO477" i="6"/>
  <c r="AN477" i="6"/>
  <c r="AM477" i="6"/>
  <c r="AL477" i="6"/>
  <c r="AK477" i="6"/>
  <c r="AJ477" i="6"/>
  <c r="AI477" i="6"/>
  <c r="AH477" i="6"/>
  <c r="AG477" i="6"/>
  <c r="AF477" i="6"/>
  <c r="BF476" i="6"/>
  <c r="BE476" i="6"/>
  <c r="BD476" i="6"/>
  <c r="BC476" i="6"/>
  <c r="BB476" i="6"/>
  <c r="BA476" i="6"/>
  <c r="AZ476" i="6"/>
  <c r="AY476" i="6"/>
  <c r="AX476" i="6"/>
  <c r="AW476" i="6"/>
  <c r="AV476" i="6"/>
  <c r="AU476" i="6"/>
  <c r="AT476" i="6"/>
  <c r="AS476" i="6"/>
  <c r="AR476" i="6"/>
  <c r="AQ476" i="6"/>
  <c r="AP476" i="6"/>
  <c r="AO476" i="6"/>
  <c r="AN476" i="6"/>
  <c r="AM476" i="6"/>
  <c r="AL476" i="6"/>
  <c r="AK476" i="6"/>
  <c r="AJ476" i="6"/>
  <c r="AI476" i="6"/>
  <c r="AH476" i="6"/>
  <c r="AG476" i="6"/>
  <c r="AF476" i="6"/>
  <c r="BF475" i="6"/>
  <c r="BE475" i="6"/>
  <c r="BD475" i="6"/>
  <c r="BC475" i="6"/>
  <c r="BB475" i="6"/>
  <c r="BA475" i="6"/>
  <c r="AZ475" i="6"/>
  <c r="AY475" i="6"/>
  <c r="AX475" i="6"/>
  <c r="AW475" i="6"/>
  <c r="AV475" i="6"/>
  <c r="AU475" i="6"/>
  <c r="AT475" i="6"/>
  <c r="AS475" i="6"/>
  <c r="AR475" i="6"/>
  <c r="AQ475" i="6"/>
  <c r="AP475" i="6"/>
  <c r="AO475" i="6"/>
  <c r="AN475" i="6"/>
  <c r="AM475" i="6"/>
  <c r="AL475" i="6"/>
  <c r="AK475" i="6"/>
  <c r="AJ475" i="6"/>
  <c r="AI475" i="6"/>
  <c r="AH475" i="6"/>
  <c r="AG475" i="6"/>
  <c r="AF475" i="6"/>
  <c r="BF474" i="6"/>
  <c r="BE474" i="6"/>
  <c r="BD474" i="6"/>
  <c r="BC474" i="6"/>
  <c r="BB474" i="6"/>
  <c r="BA474" i="6"/>
  <c r="AZ474" i="6"/>
  <c r="AY474" i="6"/>
  <c r="AX474" i="6"/>
  <c r="AW474" i="6"/>
  <c r="AV474" i="6"/>
  <c r="AU474" i="6"/>
  <c r="AT474" i="6"/>
  <c r="AS474" i="6"/>
  <c r="AR474" i="6"/>
  <c r="AQ474" i="6"/>
  <c r="AP474" i="6"/>
  <c r="AO474" i="6"/>
  <c r="AN474" i="6"/>
  <c r="AM474" i="6"/>
  <c r="AL474" i="6"/>
  <c r="AK474" i="6"/>
  <c r="AJ474" i="6"/>
  <c r="AI474" i="6"/>
  <c r="AH474" i="6"/>
  <c r="AG474" i="6"/>
  <c r="AF474" i="6"/>
  <c r="BF472" i="6"/>
  <c r="BE472" i="6"/>
  <c r="BD472" i="6"/>
  <c r="BC472" i="6"/>
  <c r="BB472" i="6"/>
  <c r="BA472" i="6"/>
  <c r="AZ472" i="6"/>
  <c r="AY472" i="6"/>
  <c r="AX472" i="6"/>
  <c r="AW472" i="6"/>
  <c r="AV472" i="6"/>
  <c r="AU472" i="6"/>
  <c r="AT472" i="6"/>
  <c r="AS472" i="6"/>
  <c r="AR472" i="6"/>
  <c r="AQ472" i="6"/>
  <c r="AP472" i="6"/>
  <c r="AO472" i="6"/>
  <c r="AN472" i="6"/>
  <c r="AM472" i="6"/>
  <c r="AL472" i="6"/>
  <c r="AK472" i="6"/>
  <c r="AJ472" i="6"/>
  <c r="AI472" i="6"/>
  <c r="AH472" i="6"/>
  <c r="AG472" i="6"/>
  <c r="AF472" i="6"/>
  <c r="BF471" i="6"/>
  <c r="BE471" i="6"/>
  <c r="BD471" i="6"/>
  <c r="BC471" i="6"/>
  <c r="BB471" i="6"/>
  <c r="BA471" i="6"/>
  <c r="AZ471" i="6"/>
  <c r="AY471" i="6"/>
  <c r="AX471" i="6"/>
  <c r="AW471" i="6"/>
  <c r="AV471" i="6"/>
  <c r="AU471" i="6"/>
  <c r="AT471" i="6"/>
  <c r="AS471" i="6"/>
  <c r="AR471" i="6"/>
  <c r="AQ471" i="6"/>
  <c r="AP471" i="6"/>
  <c r="AO471" i="6"/>
  <c r="AN471" i="6"/>
  <c r="AM471" i="6"/>
  <c r="AL471" i="6"/>
  <c r="AK471" i="6"/>
  <c r="AJ471" i="6"/>
  <c r="AI471" i="6"/>
  <c r="AH471" i="6"/>
  <c r="AG471" i="6"/>
  <c r="P471" i="6"/>
  <c r="AF471" i="6" s="1"/>
  <c r="BF470" i="6"/>
  <c r="BE470" i="6"/>
  <c r="BD470" i="6"/>
  <c r="BC470" i="6"/>
  <c r="BB470" i="6"/>
  <c r="BA470" i="6"/>
  <c r="AZ470" i="6"/>
  <c r="AY470" i="6"/>
  <c r="AX470" i="6"/>
  <c r="AW470" i="6"/>
  <c r="AV470" i="6"/>
  <c r="AU470" i="6"/>
  <c r="AT470" i="6"/>
  <c r="AS470" i="6"/>
  <c r="AR470" i="6"/>
  <c r="AQ470" i="6"/>
  <c r="AP470" i="6"/>
  <c r="AO470" i="6"/>
  <c r="AN470" i="6"/>
  <c r="AM470" i="6"/>
  <c r="AL470" i="6"/>
  <c r="AK470" i="6"/>
  <c r="AJ470" i="6"/>
  <c r="AI470" i="6"/>
  <c r="AH470" i="6"/>
  <c r="AG470" i="6"/>
  <c r="AF470" i="6"/>
  <c r="BF469" i="6"/>
  <c r="BE469" i="6"/>
  <c r="BD469" i="6"/>
  <c r="BC469" i="6"/>
  <c r="BB469" i="6"/>
  <c r="BA469" i="6"/>
  <c r="AZ469" i="6"/>
  <c r="AY469" i="6"/>
  <c r="AX469" i="6"/>
  <c r="AW469" i="6"/>
  <c r="AV469" i="6"/>
  <c r="AU469" i="6"/>
  <c r="AT469" i="6"/>
  <c r="AS469" i="6"/>
  <c r="AR469" i="6"/>
  <c r="AQ469" i="6"/>
  <c r="AP469" i="6"/>
  <c r="AO469" i="6"/>
  <c r="AN469" i="6"/>
  <c r="AM469" i="6"/>
  <c r="AL469" i="6"/>
  <c r="AK469" i="6"/>
  <c r="AJ469" i="6"/>
  <c r="AI469" i="6"/>
  <c r="AH469" i="6"/>
  <c r="AG469" i="6"/>
  <c r="AF469" i="6"/>
  <c r="BF468" i="6"/>
  <c r="BE468" i="6"/>
  <c r="BD468" i="6"/>
  <c r="BC468" i="6"/>
  <c r="BB468" i="6"/>
  <c r="BA468" i="6"/>
  <c r="AZ468" i="6"/>
  <c r="AY468" i="6"/>
  <c r="AX468" i="6"/>
  <c r="AW468" i="6"/>
  <c r="AV468" i="6"/>
  <c r="AU468" i="6"/>
  <c r="AT468" i="6"/>
  <c r="AS468" i="6"/>
  <c r="AR468" i="6"/>
  <c r="AQ468" i="6"/>
  <c r="AP468" i="6"/>
  <c r="AO468" i="6"/>
  <c r="AN468" i="6"/>
  <c r="AM468" i="6"/>
  <c r="AL468" i="6"/>
  <c r="AK468" i="6"/>
  <c r="AJ468" i="6"/>
  <c r="AI468" i="6"/>
  <c r="AH468" i="6"/>
  <c r="AG468" i="6"/>
  <c r="AF468" i="6"/>
  <c r="BF467" i="6"/>
  <c r="BE467" i="6"/>
  <c r="BD467" i="6"/>
  <c r="BC467" i="6"/>
  <c r="BB467" i="6"/>
  <c r="BA467" i="6"/>
  <c r="AZ467" i="6"/>
  <c r="AY467" i="6"/>
  <c r="AX467" i="6"/>
  <c r="AW467" i="6"/>
  <c r="AV467" i="6"/>
  <c r="AU467" i="6"/>
  <c r="AT467" i="6"/>
  <c r="AS467" i="6"/>
  <c r="AR467" i="6"/>
  <c r="AQ467" i="6"/>
  <c r="AP467" i="6"/>
  <c r="AO467" i="6"/>
  <c r="AN467" i="6"/>
  <c r="AM467" i="6"/>
  <c r="AL467" i="6"/>
  <c r="AK467" i="6"/>
  <c r="AJ467" i="6"/>
  <c r="AI467" i="6"/>
  <c r="AH467" i="6"/>
  <c r="AG467" i="6"/>
  <c r="AF467" i="6"/>
  <c r="BF466" i="6"/>
  <c r="BE466" i="6"/>
  <c r="BD466" i="6"/>
  <c r="BC466" i="6"/>
  <c r="BB466" i="6"/>
  <c r="BA466" i="6"/>
  <c r="AZ466" i="6"/>
  <c r="AY466" i="6"/>
  <c r="AX466" i="6"/>
  <c r="AW466" i="6"/>
  <c r="AV466" i="6"/>
  <c r="AU466" i="6"/>
  <c r="AT466" i="6"/>
  <c r="AS466" i="6"/>
  <c r="AR466" i="6"/>
  <c r="AQ466" i="6"/>
  <c r="AP466" i="6"/>
  <c r="AO466" i="6"/>
  <c r="AN466" i="6"/>
  <c r="AM466" i="6"/>
  <c r="AL466" i="6"/>
  <c r="AK466" i="6"/>
  <c r="AJ466" i="6"/>
  <c r="AI466" i="6"/>
  <c r="AH466" i="6"/>
  <c r="AG466" i="6"/>
  <c r="AF466" i="6"/>
  <c r="BF465" i="6"/>
  <c r="BE465" i="6"/>
  <c r="BD465" i="6"/>
  <c r="BC465" i="6"/>
  <c r="BB465" i="6"/>
  <c r="BA465" i="6"/>
  <c r="AZ465" i="6"/>
  <c r="AY465" i="6"/>
  <c r="AX465" i="6"/>
  <c r="AW465" i="6"/>
  <c r="AV465" i="6"/>
  <c r="AU465" i="6"/>
  <c r="AT465" i="6"/>
  <c r="AS465" i="6"/>
  <c r="AR465" i="6"/>
  <c r="AQ465" i="6"/>
  <c r="AP465" i="6"/>
  <c r="AO465" i="6"/>
  <c r="AN465" i="6"/>
  <c r="AM465" i="6"/>
  <c r="AL465" i="6"/>
  <c r="AK465" i="6"/>
  <c r="AJ465" i="6"/>
  <c r="AI465" i="6"/>
  <c r="AH465" i="6"/>
  <c r="AG465" i="6"/>
  <c r="AF465" i="6"/>
  <c r="BF464" i="6"/>
  <c r="BE464" i="6"/>
  <c r="BD464" i="6"/>
  <c r="BC464" i="6"/>
  <c r="BB464" i="6"/>
  <c r="BA464" i="6"/>
  <c r="AZ464" i="6"/>
  <c r="AY464" i="6"/>
  <c r="AX464" i="6"/>
  <c r="AW464" i="6"/>
  <c r="AV464" i="6"/>
  <c r="AU464" i="6"/>
  <c r="AT464" i="6"/>
  <c r="AS464" i="6"/>
  <c r="AR464" i="6"/>
  <c r="AQ464" i="6"/>
  <c r="AP464" i="6"/>
  <c r="AO464" i="6"/>
  <c r="AN464" i="6"/>
  <c r="AM464" i="6"/>
  <c r="AL464" i="6"/>
  <c r="AK464" i="6"/>
  <c r="AJ464" i="6"/>
  <c r="AI464" i="6"/>
  <c r="AH464" i="6"/>
  <c r="AG464" i="6"/>
  <c r="AF464" i="6"/>
  <c r="BF463" i="6"/>
  <c r="BE463" i="6"/>
  <c r="BD463" i="6"/>
  <c r="BC463" i="6"/>
  <c r="BB463" i="6"/>
  <c r="BA463" i="6"/>
  <c r="AZ463" i="6"/>
  <c r="AY463" i="6"/>
  <c r="AX463" i="6"/>
  <c r="AW463" i="6"/>
  <c r="AV463" i="6"/>
  <c r="AU463" i="6"/>
  <c r="AT463" i="6"/>
  <c r="AS463" i="6"/>
  <c r="AR463" i="6"/>
  <c r="AQ463" i="6"/>
  <c r="AP463" i="6"/>
  <c r="AO463" i="6"/>
  <c r="AN463" i="6"/>
  <c r="AM463" i="6"/>
  <c r="AL463" i="6"/>
  <c r="AK463" i="6"/>
  <c r="AJ463" i="6"/>
  <c r="AI463" i="6"/>
  <c r="AH463" i="6"/>
  <c r="AG463" i="6"/>
  <c r="AF463" i="6"/>
  <c r="BF462" i="6"/>
  <c r="BE462" i="6"/>
  <c r="BD462" i="6"/>
  <c r="BC462" i="6"/>
  <c r="BB462" i="6"/>
  <c r="BA462" i="6"/>
  <c r="AZ462" i="6"/>
  <c r="AY462" i="6"/>
  <c r="AX462" i="6"/>
  <c r="AW462" i="6"/>
  <c r="AV462" i="6"/>
  <c r="AU462" i="6"/>
  <c r="AT462" i="6"/>
  <c r="AS462" i="6"/>
  <c r="AR462" i="6"/>
  <c r="AQ462" i="6"/>
  <c r="AP462" i="6"/>
  <c r="AO462" i="6"/>
  <c r="AN462" i="6"/>
  <c r="AM462" i="6"/>
  <c r="AL462" i="6"/>
  <c r="AK462" i="6"/>
  <c r="AJ462" i="6"/>
  <c r="AI462" i="6"/>
  <c r="AH462" i="6"/>
  <c r="AG462" i="6"/>
  <c r="AF462" i="6"/>
  <c r="BF461" i="6"/>
  <c r="BE461" i="6"/>
  <c r="BD461" i="6"/>
  <c r="BC461" i="6"/>
  <c r="BB461" i="6"/>
  <c r="BA461" i="6"/>
  <c r="AZ461" i="6"/>
  <c r="AY461" i="6"/>
  <c r="AX461" i="6"/>
  <c r="AW461" i="6"/>
  <c r="AV461" i="6"/>
  <c r="AU461" i="6"/>
  <c r="AT461" i="6"/>
  <c r="AS461" i="6"/>
  <c r="AR461" i="6"/>
  <c r="AQ461" i="6"/>
  <c r="AP461" i="6"/>
  <c r="AO461" i="6"/>
  <c r="AN461" i="6"/>
  <c r="AM461" i="6"/>
  <c r="AL461" i="6"/>
  <c r="AK461" i="6"/>
  <c r="AJ461" i="6"/>
  <c r="AI461" i="6"/>
  <c r="AH461" i="6"/>
  <c r="AG461" i="6"/>
  <c r="AF461" i="6"/>
  <c r="BF460" i="6"/>
  <c r="BE460" i="6"/>
  <c r="BD460" i="6"/>
  <c r="BC460" i="6"/>
  <c r="BB460" i="6"/>
  <c r="BA460" i="6"/>
  <c r="AZ460" i="6"/>
  <c r="AY460" i="6"/>
  <c r="AX460" i="6"/>
  <c r="AW460" i="6"/>
  <c r="AV460" i="6"/>
  <c r="AU460" i="6"/>
  <c r="AT460" i="6"/>
  <c r="AS460" i="6"/>
  <c r="AR460" i="6"/>
  <c r="AQ460" i="6"/>
  <c r="AP460" i="6"/>
  <c r="AO460" i="6"/>
  <c r="AN460" i="6"/>
  <c r="AM460" i="6"/>
  <c r="AL460" i="6"/>
  <c r="AK460" i="6"/>
  <c r="AJ460" i="6"/>
  <c r="AI460" i="6"/>
  <c r="AH460" i="6"/>
  <c r="AG460" i="6"/>
  <c r="AF460" i="6"/>
  <c r="BF459" i="6"/>
  <c r="BE459" i="6"/>
  <c r="BD459" i="6"/>
  <c r="BC459" i="6"/>
  <c r="BB459" i="6"/>
  <c r="BA459" i="6"/>
  <c r="AZ459" i="6"/>
  <c r="AY459" i="6"/>
  <c r="AX459" i="6"/>
  <c r="AW459" i="6"/>
  <c r="AV459" i="6"/>
  <c r="AU459" i="6"/>
  <c r="AT459" i="6"/>
  <c r="AS459" i="6"/>
  <c r="AR459" i="6"/>
  <c r="AQ459" i="6"/>
  <c r="AP459" i="6"/>
  <c r="AO459" i="6"/>
  <c r="AN459" i="6"/>
  <c r="AM459" i="6"/>
  <c r="AL459" i="6"/>
  <c r="AK459" i="6"/>
  <c r="AJ459" i="6"/>
  <c r="AI459" i="6"/>
  <c r="AH459" i="6"/>
  <c r="AG459" i="6"/>
  <c r="AF459" i="6"/>
  <c r="BF458" i="6"/>
  <c r="BE458" i="6"/>
  <c r="BD458" i="6"/>
  <c r="BC458" i="6"/>
  <c r="BB458" i="6"/>
  <c r="BA458" i="6"/>
  <c r="AZ458" i="6"/>
  <c r="AY458" i="6"/>
  <c r="AX458" i="6"/>
  <c r="AW458" i="6"/>
  <c r="AV458" i="6"/>
  <c r="AU458" i="6"/>
  <c r="AT458" i="6"/>
  <c r="AS458" i="6"/>
  <c r="AR458" i="6"/>
  <c r="AQ458" i="6"/>
  <c r="AP458" i="6"/>
  <c r="AO458" i="6"/>
  <c r="AN458" i="6"/>
  <c r="AM458" i="6"/>
  <c r="AL458" i="6"/>
  <c r="AK458" i="6"/>
  <c r="AJ458" i="6"/>
  <c r="AI458" i="6"/>
  <c r="AH458" i="6"/>
  <c r="AG458" i="6"/>
  <c r="AF458" i="6"/>
  <c r="BF457" i="6"/>
  <c r="BE457" i="6"/>
  <c r="BD457" i="6"/>
  <c r="BC457" i="6"/>
  <c r="BB457" i="6"/>
  <c r="BA457" i="6"/>
  <c r="AZ457" i="6"/>
  <c r="AY457" i="6"/>
  <c r="AX457" i="6"/>
  <c r="AW457" i="6"/>
  <c r="AV457" i="6"/>
  <c r="AU457" i="6"/>
  <c r="AT457" i="6"/>
  <c r="AS457" i="6"/>
  <c r="AR457" i="6"/>
  <c r="AQ457" i="6"/>
  <c r="AP457" i="6"/>
  <c r="AO457" i="6"/>
  <c r="AN457" i="6"/>
  <c r="AM457" i="6"/>
  <c r="AL457" i="6"/>
  <c r="AK457" i="6"/>
  <c r="AJ457" i="6"/>
  <c r="AI457" i="6"/>
  <c r="AH457" i="6"/>
  <c r="AG457" i="6"/>
  <c r="AF457" i="6"/>
  <c r="BF456" i="6"/>
  <c r="BE456" i="6"/>
  <c r="BD456" i="6"/>
  <c r="BC456" i="6"/>
  <c r="BB456" i="6"/>
  <c r="BA456" i="6"/>
  <c r="AZ456" i="6"/>
  <c r="AY456" i="6"/>
  <c r="AX456" i="6"/>
  <c r="AW456" i="6"/>
  <c r="AV456" i="6"/>
  <c r="AU456" i="6"/>
  <c r="AT456" i="6"/>
  <c r="AS456" i="6"/>
  <c r="AR456" i="6"/>
  <c r="AQ456" i="6"/>
  <c r="AP456" i="6"/>
  <c r="AO456" i="6"/>
  <c r="AN456" i="6"/>
  <c r="AM456" i="6"/>
  <c r="AL456" i="6"/>
  <c r="AK456" i="6"/>
  <c r="AJ456" i="6"/>
  <c r="AI456" i="6"/>
  <c r="AH456" i="6"/>
  <c r="AG456" i="6"/>
  <c r="AF456" i="6"/>
  <c r="BF455" i="6"/>
  <c r="BE455" i="6"/>
  <c r="BD455" i="6"/>
  <c r="BC455" i="6"/>
  <c r="BB455" i="6"/>
  <c r="BA455" i="6"/>
  <c r="AZ455" i="6"/>
  <c r="AY455" i="6"/>
  <c r="AX455" i="6"/>
  <c r="AW455" i="6"/>
  <c r="AV455" i="6"/>
  <c r="AU455" i="6"/>
  <c r="AT455" i="6"/>
  <c r="AS455" i="6"/>
  <c r="AR455" i="6"/>
  <c r="AQ455" i="6"/>
  <c r="AP455" i="6"/>
  <c r="AO455" i="6"/>
  <c r="AN455" i="6"/>
  <c r="AM455" i="6"/>
  <c r="AL455" i="6"/>
  <c r="AK455" i="6"/>
  <c r="AJ455" i="6"/>
  <c r="AI455" i="6"/>
  <c r="AH455" i="6"/>
  <c r="AG455" i="6"/>
  <c r="AF455" i="6"/>
  <c r="BF454" i="6"/>
  <c r="BE454" i="6"/>
  <c r="BD454" i="6"/>
  <c r="BC454" i="6"/>
  <c r="BB454" i="6"/>
  <c r="BA454" i="6"/>
  <c r="AZ454" i="6"/>
  <c r="AY454" i="6"/>
  <c r="AX454" i="6"/>
  <c r="AW454" i="6"/>
  <c r="AV454" i="6"/>
  <c r="AU454" i="6"/>
  <c r="AT454" i="6"/>
  <c r="AS454" i="6"/>
  <c r="AR454" i="6"/>
  <c r="AQ454" i="6"/>
  <c r="AP454" i="6"/>
  <c r="AO454" i="6"/>
  <c r="AN454" i="6"/>
  <c r="AM454" i="6"/>
  <c r="AL454" i="6"/>
  <c r="AK454" i="6"/>
  <c r="AJ454" i="6"/>
  <c r="AI454" i="6"/>
  <c r="AH454" i="6"/>
  <c r="AG454" i="6"/>
  <c r="AF454" i="6"/>
  <c r="BF453" i="6"/>
  <c r="BE453" i="6"/>
  <c r="BD453" i="6"/>
  <c r="BC453" i="6"/>
  <c r="BB453" i="6"/>
  <c r="BA453" i="6"/>
  <c r="AZ453" i="6"/>
  <c r="AY453" i="6"/>
  <c r="AX453" i="6"/>
  <c r="AW453" i="6"/>
  <c r="AV453" i="6"/>
  <c r="AU453" i="6"/>
  <c r="AT453" i="6"/>
  <c r="AS453" i="6"/>
  <c r="AR453" i="6"/>
  <c r="AQ453" i="6"/>
  <c r="AP453" i="6"/>
  <c r="AO453" i="6"/>
  <c r="AN453" i="6"/>
  <c r="AM453" i="6"/>
  <c r="AL453" i="6"/>
  <c r="AK453" i="6"/>
  <c r="AJ453" i="6"/>
  <c r="AI453" i="6"/>
  <c r="AH453" i="6"/>
  <c r="AG453" i="6"/>
  <c r="AF453" i="6"/>
  <c r="BF452" i="6"/>
  <c r="BE452" i="6"/>
  <c r="BD452" i="6"/>
  <c r="BC452" i="6"/>
  <c r="BB452" i="6"/>
  <c r="BA452" i="6"/>
  <c r="AZ452" i="6"/>
  <c r="AY452" i="6"/>
  <c r="AX452" i="6"/>
  <c r="AW452" i="6"/>
  <c r="AV452" i="6"/>
  <c r="AU452" i="6"/>
  <c r="AT452" i="6"/>
  <c r="AS452" i="6"/>
  <c r="AR452" i="6"/>
  <c r="AQ452" i="6"/>
  <c r="AP452" i="6"/>
  <c r="AO452" i="6"/>
  <c r="AN452" i="6"/>
  <c r="AM452" i="6"/>
  <c r="AL452" i="6"/>
  <c r="AK452" i="6"/>
  <c r="AJ452" i="6"/>
  <c r="AI452" i="6"/>
  <c r="AH452" i="6"/>
  <c r="AG452" i="6"/>
  <c r="AF452" i="6"/>
  <c r="BF451" i="6"/>
  <c r="BE451" i="6"/>
  <c r="BD451" i="6"/>
  <c r="BC451" i="6"/>
  <c r="BB451" i="6"/>
  <c r="BA451" i="6"/>
  <c r="AZ451" i="6"/>
  <c r="AY451" i="6"/>
  <c r="AX451" i="6"/>
  <c r="AW451" i="6"/>
  <c r="AV451" i="6"/>
  <c r="AU451" i="6"/>
  <c r="AT451" i="6"/>
  <c r="AS451" i="6"/>
  <c r="AR451" i="6"/>
  <c r="AQ451" i="6"/>
  <c r="AP451" i="6"/>
  <c r="AO451" i="6"/>
  <c r="AN451" i="6"/>
  <c r="AM451" i="6"/>
  <c r="AL451" i="6"/>
  <c r="AK451" i="6"/>
  <c r="AJ451" i="6"/>
  <c r="AI451" i="6"/>
  <c r="AH451" i="6"/>
  <c r="AG451" i="6"/>
  <c r="AF451" i="6"/>
  <c r="BF450" i="6"/>
  <c r="BE450" i="6"/>
  <c r="BD450" i="6"/>
  <c r="BC450" i="6"/>
  <c r="BB450" i="6"/>
  <c r="BA450" i="6"/>
  <c r="AZ450" i="6"/>
  <c r="AY450" i="6"/>
  <c r="AX450" i="6"/>
  <c r="AW450" i="6"/>
  <c r="AV450" i="6"/>
  <c r="AU450" i="6"/>
  <c r="AT450" i="6"/>
  <c r="AS450" i="6"/>
  <c r="AR450" i="6"/>
  <c r="AQ450" i="6"/>
  <c r="AP450" i="6"/>
  <c r="AO450" i="6"/>
  <c r="AN450" i="6"/>
  <c r="AM450" i="6"/>
  <c r="AL450" i="6"/>
  <c r="AK450" i="6"/>
  <c r="AJ450" i="6"/>
  <c r="AI450" i="6"/>
  <c r="AH450" i="6"/>
  <c r="AG450" i="6"/>
  <c r="AF450" i="6"/>
  <c r="BF449" i="6"/>
  <c r="BE449" i="6"/>
  <c r="BD449" i="6"/>
  <c r="BC449" i="6"/>
  <c r="BB449" i="6"/>
  <c r="BA449" i="6"/>
  <c r="AZ449" i="6"/>
  <c r="AY449" i="6"/>
  <c r="AX449" i="6"/>
  <c r="AW449" i="6"/>
  <c r="AV449" i="6"/>
  <c r="AU449" i="6"/>
  <c r="AT449" i="6"/>
  <c r="AS449" i="6"/>
  <c r="AR449" i="6"/>
  <c r="AQ449" i="6"/>
  <c r="AP449" i="6"/>
  <c r="AO449" i="6"/>
  <c r="AN449" i="6"/>
  <c r="AM449" i="6"/>
  <c r="AL449" i="6"/>
  <c r="AK449" i="6"/>
  <c r="AJ449" i="6"/>
  <c r="AI449" i="6"/>
  <c r="AH449" i="6"/>
  <c r="AG449" i="6"/>
  <c r="AF449" i="6"/>
  <c r="BF448" i="6"/>
  <c r="BE448" i="6"/>
  <c r="BD448" i="6"/>
  <c r="BC448" i="6"/>
  <c r="BB448" i="6"/>
  <c r="BA448" i="6"/>
  <c r="AZ448" i="6"/>
  <c r="AY448" i="6"/>
  <c r="AX448" i="6"/>
  <c r="AW448" i="6"/>
  <c r="AV448" i="6"/>
  <c r="AU448" i="6"/>
  <c r="AT448" i="6"/>
  <c r="AS448" i="6"/>
  <c r="AR448" i="6"/>
  <c r="AQ448" i="6"/>
  <c r="AP448" i="6"/>
  <c r="AO448" i="6"/>
  <c r="AN448" i="6"/>
  <c r="AM448" i="6"/>
  <c r="AL448" i="6"/>
  <c r="AK448" i="6"/>
  <c r="AJ448" i="6"/>
  <c r="AI448" i="6"/>
  <c r="AH448" i="6"/>
  <c r="AG448" i="6"/>
  <c r="AF448" i="6"/>
  <c r="BF447" i="6"/>
  <c r="BE447" i="6"/>
  <c r="BD447" i="6"/>
  <c r="BC447" i="6"/>
  <c r="BB447" i="6"/>
  <c r="BA447" i="6"/>
  <c r="AZ447" i="6"/>
  <c r="AY447" i="6"/>
  <c r="AX447" i="6"/>
  <c r="AW447" i="6"/>
  <c r="AV447" i="6"/>
  <c r="AU447" i="6"/>
  <c r="AT447" i="6"/>
  <c r="AS447" i="6"/>
  <c r="AR447" i="6"/>
  <c r="AQ447" i="6"/>
  <c r="AP447" i="6"/>
  <c r="AO447" i="6"/>
  <c r="AN447" i="6"/>
  <c r="AM447" i="6"/>
  <c r="AL447" i="6"/>
  <c r="AK447" i="6"/>
  <c r="AJ447" i="6"/>
  <c r="AI447" i="6"/>
  <c r="AH447" i="6"/>
  <c r="AG447" i="6"/>
  <c r="AF447" i="6"/>
  <c r="BF446" i="6"/>
  <c r="BE446" i="6"/>
  <c r="BD446" i="6"/>
  <c r="BC446" i="6"/>
  <c r="BB446" i="6"/>
  <c r="BA446" i="6"/>
  <c r="AZ446" i="6"/>
  <c r="AY446" i="6"/>
  <c r="AX446" i="6"/>
  <c r="AW446" i="6"/>
  <c r="AV446" i="6"/>
  <c r="AU446" i="6"/>
  <c r="AT446" i="6"/>
  <c r="AS446" i="6"/>
  <c r="AR446" i="6"/>
  <c r="AQ446" i="6"/>
  <c r="AP446" i="6"/>
  <c r="AO446" i="6"/>
  <c r="AN446" i="6"/>
  <c r="AM446" i="6"/>
  <c r="AL446" i="6"/>
  <c r="AK446" i="6"/>
  <c r="AJ446" i="6"/>
  <c r="AI446" i="6"/>
  <c r="AH446" i="6"/>
  <c r="AG446" i="6"/>
  <c r="AF446" i="6"/>
  <c r="BF445" i="6"/>
  <c r="BE445" i="6"/>
  <c r="BD445" i="6"/>
  <c r="BC445" i="6"/>
  <c r="BB445" i="6"/>
  <c r="BA445" i="6"/>
  <c r="AZ445" i="6"/>
  <c r="AY445" i="6"/>
  <c r="AX445" i="6"/>
  <c r="AW445" i="6"/>
  <c r="AV445" i="6"/>
  <c r="AU445" i="6"/>
  <c r="AT445" i="6"/>
  <c r="AS445" i="6"/>
  <c r="AR445" i="6"/>
  <c r="AQ445" i="6"/>
  <c r="AP445" i="6"/>
  <c r="AO445" i="6"/>
  <c r="AN445" i="6"/>
  <c r="AM445" i="6"/>
  <c r="AL445" i="6"/>
  <c r="AK445" i="6"/>
  <c r="AJ445" i="6"/>
  <c r="AI445" i="6"/>
  <c r="AH445" i="6"/>
  <c r="AG445" i="6"/>
  <c r="AF445" i="6"/>
  <c r="BF444" i="6"/>
  <c r="BE444" i="6"/>
  <c r="BD444" i="6"/>
  <c r="BC444" i="6"/>
  <c r="BB444" i="6"/>
  <c r="BA444" i="6"/>
  <c r="AZ444" i="6"/>
  <c r="AY444" i="6"/>
  <c r="AX444" i="6"/>
  <c r="AW444" i="6"/>
  <c r="AV444" i="6"/>
  <c r="AU444" i="6"/>
  <c r="AT444" i="6"/>
  <c r="AS444" i="6"/>
  <c r="AR444" i="6"/>
  <c r="AQ444" i="6"/>
  <c r="AP444" i="6"/>
  <c r="AO444" i="6"/>
  <c r="AN444" i="6"/>
  <c r="AM444" i="6"/>
  <c r="AL444" i="6"/>
  <c r="AK444" i="6"/>
  <c r="AJ444" i="6"/>
  <c r="AI444" i="6"/>
  <c r="AH444" i="6"/>
  <c r="AG444" i="6"/>
  <c r="AF444" i="6"/>
  <c r="BF443" i="6"/>
  <c r="BE443" i="6"/>
  <c r="BD443" i="6"/>
  <c r="BC443" i="6"/>
  <c r="BB443" i="6"/>
  <c r="BA443" i="6"/>
  <c r="AZ443" i="6"/>
  <c r="AY443" i="6"/>
  <c r="AX443" i="6"/>
  <c r="AW443" i="6"/>
  <c r="AV443" i="6"/>
  <c r="AU443" i="6"/>
  <c r="AT443" i="6"/>
  <c r="AS443" i="6"/>
  <c r="AR443" i="6"/>
  <c r="AQ443" i="6"/>
  <c r="AP443" i="6"/>
  <c r="AO443" i="6"/>
  <c r="AN443" i="6"/>
  <c r="AM443" i="6"/>
  <c r="AL443" i="6"/>
  <c r="AK443" i="6"/>
  <c r="AJ443" i="6"/>
  <c r="AI443" i="6"/>
  <c r="AH443" i="6"/>
  <c r="AG443" i="6"/>
  <c r="AF443" i="6"/>
  <c r="BF442" i="6"/>
  <c r="BE442" i="6"/>
  <c r="BD442" i="6"/>
  <c r="BC442" i="6"/>
  <c r="BB442" i="6"/>
  <c r="BA442" i="6"/>
  <c r="AZ442" i="6"/>
  <c r="AY442" i="6"/>
  <c r="AX442" i="6"/>
  <c r="AW442" i="6"/>
  <c r="AV442" i="6"/>
  <c r="AU442" i="6"/>
  <c r="AT442" i="6"/>
  <c r="AS442" i="6"/>
  <c r="AR442" i="6"/>
  <c r="AQ442" i="6"/>
  <c r="AP442" i="6"/>
  <c r="AO442" i="6"/>
  <c r="AN442" i="6"/>
  <c r="AM442" i="6"/>
  <c r="AL442" i="6"/>
  <c r="AK442" i="6"/>
  <c r="AJ442" i="6"/>
  <c r="AI442" i="6"/>
  <c r="AH442" i="6"/>
  <c r="AG442" i="6"/>
  <c r="AF442" i="6"/>
  <c r="BF441" i="6"/>
  <c r="BE441" i="6"/>
  <c r="BD441" i="6"/>
  <c r="BC441" i="6"/>
  <c r="BB441" i="6"/>
  <c r="BA441" i="6"/>
  <c r="AZ441" i="6"/>
  <c r="AY441" i="6"/>
  <c r="AX441" i="6"/>
  <c r="AW441" i="6"/>
  <c r="AV441" i="6"/>
  <c r="AU441" i="6"/>
  <c r="AT441" i="6"/>
  <c r="AS441" i="6"/>
  <c r="AR441" i="6"/>
  <c r="AQ441" i="6"/>
  <c r="AP441" i="6"/>
  <c r="AO441" i="6"/>
  <c r="AN441" i="6"/>
  <c r="AM441" i="6"/>
  <c r="AL441" i="6"/>
  <c r="AK441" i="6"/>
  <c r="AJ441" i="6"/>
  <c r="AI441" i="6"/>
  <c r="AH441" i="6"/>
  <c r="AG441" i="6"/>
  <c r="AF441" i="6"/>
  <c r="BF440" i="6"/>
  <c r="BE440" i="6"/>
  <c r="BD440" i="6"/>
  <c r="BC440" i="6"/>
  <c r="BB440" i="6"/>
  <c r="BA440" i="6"/>
  <c r="AZ440" i="6"/>
  <c r="AY440" i="6"/>
  <c r="AX440" i="6"/>
  <c r="AW440" i="6"/>
  <c r="AV440" i="6"/>
  <c r="AU440" i="6"/>
  <c r="AT440" i="6"/>
  <c r="AS440" i="6"/>
  <c r="AR440" i="6"/>
  <c r="AQ440" i="6"/>
  <c r="AP440" i="6"/>
  <c r="AO440" i="6"/>
  <c r="AN440" i="6"/>
  <c r="AM440" i="6"/>
  <c r="AL440" i="6"/>
  <c r="AK440" i="6"/>
  <c r="AJ440" i="6"/>
  <c r="AI440" i="6"/>
  <c r="AH440" i="6"/>
  <c r="AG440" i="6"/>
  <c r="AF440" i="6"/>
  <c r="BF439" i="6"/>
  <c r="BE439" i="6"/>
  <c r="BD439" i="6"/>
  <c r="BC439" i="6"/>
  <c r="BB439" i="6"/>
  <c r="BA439" i="6"/>
  <c r="AZ439" i="6"/>
  <c r="AY439" i="6"/>
  <c r="AX439" i="6"/>
  <c r="AW439" i="6"/>
  <c r="AV439" i="6"/>
  <c r="AU439" i="6"/>
  <c r="AT439" i="6"/>
  <c r="AS439" i="6"/>
  <c r="AR439" i="6"/>
  <c r="AQ439" i="6"/>
  <c r="AP439" i="6"/>
  <c r="AO439" i="6"/>
  <c r="AN439" i="6"/>
  <c r="AM439" i="6"/>
  <c r="AL439" i="6"/>
  <c r="AK439" i="6"/>
  <c r="AJ439" i="6"/>
  <c r="AI439" i="6"/>
  <c r="AH439" i="6"/>
  <c r="AG439" i="6"/>
  <c r="AF439" i="6"/>
  <c r="BF438" i="6"/>
  <c r="BE438" i="6"/>
  <c r="BD438" i="6"/>
  <c r="BC438" i="6"/>
  <c r="BB438" i="6"/>
  <c r="BA438" i="6"/>
  <c r="AZ438" i="6"/>
  <c r="AY438" i="6"/>
  <c r="AX438" i="6"/>
  <c r="AW438" i="6"/>
  <c r="AV438" i="6"/>
  <c r="AU438" i="6"/>
  <c r="AT438" i="6"/>
  <c r="AS438" i="6"/>
  <c r="AR438" i="6"/>
  <c r="AQ438" i="6"/>
  <c r="AP438" i="6"/>
  <c r="AO438" i="6"/>
  <c r="AN438" i="6"/>
  <c r="AM438" i="6"/>
  <c r="AL438" i="6"/>
  <c r="AK438" i="6"/>
  <c r="AJ438" i="6"/>
  <c r="AI438" i="6"/>
  <c r="AH438" i="6"/>
  <c r="AG438" i="6"/>
  <c r="AF438" i="6"/>
  <c r="BF437" i="6"/>
  <c r="BE437" i="6"/>
  <c r="BD437" i="6"/>
  <c r="BC437" i="6"/>
  <c r="BB437" i="6"/>
  <c r="BA437" i="6"/>
  <c r="AZ437" i="6"/>
  <c r="AY437" i="6"/>
  <c r="AX437" i="6"/>
  <c r="AW437" i="6"/>
  <c r="AV437" i="6"/>
  <c r="AU437" i="6"/>
  <c r="AT437" i="6"/>
  <c r="AS437" i="6"/>
  <c r="AR437" i="6"/>
  <c r="AQ437" i="6"/>
  <c r="AP437" i="6"/>
  <c r="AO437" i="6"/>
  <c r="AN437" i="6"/>
  <c r="AM437" i="6"/>
  <c r="AL437" i="6"/>
  <c r="AK437" i="6"/>
  <c r="AJ437" i="6"/>
  <c r="AI437" i="6"/>
  <c r="AH437" i="6"/>
  <c r="AG437" i="6"/>
  <c r="AF437" i="6"/>
  <c r="BF436" i="6"/>
  <c r="BE436" i="6"/>
  <c r="BD436" i="6"/>
  <c r="BC436" i="6"/>
  <c r="BB436" i="6"/>
  <c r="BA436" i="6"/>
  <c r="AZ436" i="6"/>
  <c r="AY436" i="6"/>
  <c r="AX436" i="6"/>
  <c r="AW436" i="6"/>
  <c r="AV436" i="6"/>
  <c r="AU436" i="6"/>
  <c r="AT436" i="6"/>
  <c r="AS436" i="6"/>
  <c r="AR436" i="6"/>
  <c r="AQ436" i="6"/>
  <c r="AP436" i="6"/>
  <c r="AO436" i="6"/>
  <c r="AN436" i="6"/>
  <c r="AM436" i="6"/>
  <c r="AL436" i="6"/>
  <c r="AK436" i="6"/>
  <c r="AJ436" i="6"/>
  <c r="AI436" i="6"/>
  <c r="AH436" i="6"/>
  <c r="AG436" i="6"/>
  <c r="AF436" i="6"/>
  <c r="BF435" i="6"/>
  <c r="BE435" i="6"/>
  <c r="BD435" i="6"/>
  <c r="BC435" i="6"/>
  <c r="BB435" i="6"/>
  <c r="BA435" i="6"/>
  <c r="AZ435" i="6"/>
  <c r="AY435" i="6"/>
  <c r="AX435" i="6"/>
  <c r="AW435" i="6"/>
  <c r="AV435" i="6"/>
  <c r="AU435" i="6"/>
  <c r="AT435" i="6"/>
  <c r="AS435" i="6"/>
  <c r="AR435" i="6"/>
  <c r="AQ435" i="6"/>
  <c r="AP435" i="6"/>
  <c r="AO435" i="6"/>
  <c r="AN435" i="6"/>
  <c r="AM435" i="6"/>
  <c r="AL435" i="6"/>
  <c r="AK435" i="6"/>
  <c r="AJ435" i="6"/>
  <c r="AI435" i="6"/>
  <c r="AH435" i="6"/>
  <c r="AG435" i="6"/>
  <c r="AF435" i="6"/>
  <c r="BF433" i="6"/>
  <c r="BE433" i="6"/>
  <c r="BD433" i="6"/>
  <c r="BC433" i="6"/>
  <c r="BB433" i="6"/>
  <c r="BA433" i="6"/>
  <c r="AZ433" i="6"/>
  <c r="AY433" i="6"/>
  <c r="AX433" i="6"/>
  <c r="AW433" i="6"/>
  <c r="AV433" i="6"/>
  <c r="AU433" i="6"/>
  <c r="AT433" i="6"/>
  <c r="AS433" i="6"/>
  <c r="AR433" i="6"/>
  <c r="AQ433" i="6"/>
  <c r="AP433" i="6"/>
  <c r="AO433" i="6"/>
  <c r="AN433" i="6"/>
  <c r="AM433" i="6"/>
  <c r="AL433" i="6"/>
  <c r="AK433" i="6"/>
  <c r="AJ433" i="6"/>
  <c r="AI433" i="6"/>
  <c r="AH433" i="6"/>
  <c r="AG433" i="6"/>
  <c r="AF433" i="6"/>
  <c r="BF432" i="6"/>
  <c r="BE432" i="6"/>
  <c r="BD432" i="6"/>
  <c r="BC432" i="6"/>
  <c r="BB432" i="6"/>
  <c r="BA432" i="6"/>
  <c r="AZ432" i="6"/>
  <c r="AY432" i="6"/>
  <c r="AX432" i="6"/>
  <c r="AW432" i="6"/>
  <c r="AV432" i="6"/>
  <c r="AU432" i="6"/>
  <c r="AT432" i="6"/>
  <c r="AS432" i="6"/>
  <c r="AR432" i="6"/>
  <c r="AQ432" i="6"/>
  <c r="AP432" i="6"/>
  <c r="AO432" i="6"/>
  <c r="AN432" i="6"/>
  <c r="AM432" i="6"/>
  <c r="AL432" i="6"/>
  <c r="AK432" i="6"/>
  <c r="AJ432" i="6"/>
  <c r="AI432" i="6"/>
  <c r="AH432" i="6"/>
  <c r="AG432" i="6"/>
  <c r="AF432" i="6"/>
  <c r="BF431" i="6"/>
  <c r="BE431" i="6"/>
  <c r="BD431" i="6"/>
  <c r="BC431" i="6"/>
  <c r="BB431" i="6"/>
  <c r="BA431" i="6"/>
  <c r="AZ431" i="6"/>
  <c r="AY431" i="6"/>
  <c r="AX431" i="6"/>
  <c r="AW431" i="6"/>
  <c r="AV431" i="6"/>
  <c r="AU431" i="6"/>
  <c r="AT431" i="6"/>
  <c r="AS431" i="6"/>
  <c r="AR431" i="6"/>
  <c r="AQ431" i="6"/>
  <c r="AP431" i="6"/>
  <c r="AO431" i="6"/>
  <c r="AN431" i="6"/>
  <c r="AM431" i="6"/>
  <c r="AL431" i="6"/>
  <c r="AK431" i="6"/>
  <c r="AJ431" i="6"/>
  <c r="AI431" i="6"/>
  <c r="AH431" i="6"/>
  <c r="AG431" i="6"/>
  <c r="AF431" i="6"/>
  <c r="BF430" i="6"/>
  <c r="BE430" i="6"/>
  <c r="BD430" i="6"/>
  <c r="BC430" i="6"/>
  <c r="BB430" i="6"/>
  <c r="BA430" i="6"/>
  <c r="AZ430" i="6"/>
  <c r="AY430" i="6"/>
  <c r="AX430" i="6"/>
  <c r="AW430" i="6"/>
  <c r="AV430" i="6"/>
  <c r="AU430" i="6"/>
  <c r="AT430" i="6"/>
  <c r="AS430" i="6"/>
  <c r="AR430" i="6"/>
  <c r="AQ430" i="6"/>
  <c r="AP430" i="6"/>
  <c r="AO430" i="6"/>
  <c r="AN430" i="6"/>
  <c r="AM430" i="6"/>
  <c r="AL430" i="6"/>
  <c r="AK430" i="6"/>
  <c r="AJ430" i="6"/>
  <c r="AI430" i="6"/>
  <c r="AH430" i="6"/>
  <c r="AG430" i="6"/>
  <c r="AF430" i="6"/>
  <c r="BF429" i="6"/>
  <c r="BE429" i="6"/>
  <c r="BD429" i="6"/>
  <c r="BC429" i="6"/>
  <c r="BB429" i="6"/>
  <c r="BA429" i="6"/>
  <c r="AZ429" i="6"/>
  <c r="AY429" i="6"/>
  <c r="AX429" i="6"/>
  <c r="AW429" i="6"/>
  <c r="AV429" i="6"/>
  <c r="AU429" i="6"/>
  <c r="AT429" i="6"/>
  <c r="AS429" i="6"/>
  <c r="AR429" i="6"/>
  <c r="AQ429" i="6"/>
  <c r="AP429" i="6"/>
  <c r="AO429" i="6"/>
  <c r="AN429" i="6"/>
  <c r="AM429" i="6"/>
  <c r="AL429" i="6"/>
  <c r="AK429" i="6"/>
  <c r="AJ429" i="6"/>
  <c r="AI429" i="6"/>
  <c r="AH429" i="6"/>
  <c r="AG429" i="6"/>
  <c r="AF429" i="6"/>
  <c r="BF428" i="6"/>
  <c r="BE428" i="6"/>
  <c r="BD428" i="6"/>
  <c r="BC428" i="6"/>
  <c r="BB428" i="6"/>
  <c r="BA428" i="6"/>
  <c r="AZ428" i="6"/>
  <c r="AY428" i="6"/>
  <c r="AX428" i="6"/>
  <c r="AW428" i="6"/>
  <c r="AV428" i="6"/>
  <c r="AU428" i="6"/>
  <c r="AT428" i="6"/>
  <c r="AS428" i="6"/>
  <c r="AR428" i="6"/>
  <c r="AQ428" i="6"/>
  <c r="AP428" i="6"/>
  <c r="AO428" i="6"/>
  <c r="AN428" i="6"/>
  <c r="AM428" i="6"/>
  <c r="AL428" i="6"/>
  <c r="AK428" i="6"/>
  <c r="AJ428" i="6"/>
  <c r="AI428" i="6"/>
  <c r="AH428" i="6"/>
  <c r="AG428" i="6"/>
  <c r="AF428" i="6"/>
  <c r="BF427" i="6"/>
  <c r="BE427" i="6"/>
  <c r="BD427" i="6"/>
  <c r="BC427" i="6"/>
  <c r="BB427" i="6"/>
  <c r="BA427" i="6"/>
  <c r="AZ427" i="6"/>
  <c r="AY427" i="6"/>
  <c r="AX427" i="6"/>
  <c r="AW427" i="6"/>
  <c r="AV427" i="6"/>
  <c r="AU427" i="6"/>
  <c r="AT427" i="6"/>
  <c r="AS427" i="6"/>
  <c r="AR427" i="6"/>
  <c r="AQ427" i="6"/>
  <c r="AP427" i="6"/>
  <c r="AO427" i="6"/>
  <c r="AN427" i="6"/>
  <c r="AM427" i="6"/>
  <c r="AL427" i="6"/>
  <c r="AK427" i="6"/>
  <c r="AJ427" i="6"/>
  <c r="AI427" i="6"/>
  <c r="AH427" i="6"/>
  <c r="AG427" i="6"/>
  <c r="AF427" i="6"/>
  <c r="BF426" i="6"/>
  <c r="BE426" i="6"/>
  <c r="BD426" i="6"/>
  <c r="BC426" i="6"/>
  <c r="BB426" i="6"/>
  <c r="BA426" i="6"/>
  <c r="AZ426" i="6"/>
  <c r="AY426" i="6"/>
  <c r="AX426" i="6"/>
  <c r="AW426" i="6"/>
  <c r="AV426" i="6"/>
  <c r="AU426" i="6"/>
  <c r="AT426" i="6"/>
  <c r="AS426" i="6"/>
  <c r="AR426" i="6"/>
  <c r="AQ426" i="6"/>
  <c r="AP426" i="6"/>
  <c r="AO426" i="6"/>
  <c r="AN426" i="6"/>
  <c r="AM426" i="6"/>
  <c r="AL426" i="6"/>
  <c r="AK426" i="6"/>
  <c r="AJ426" i="6"/>
  <c r="AI426" i="6"/>
  <c r="AH426" i="6"/>
  <c r="AG426" i="6"/>
  <c r="AF426" i="6"/>
  <c r="BF424" i="6"/>
  <c r="BE424" i="6"/>
  <c r="BD424" i="6"/>
  <c r="BC424" i="6"/>
  <c r="BB424" i="6"/>
  <c r="BA424" i="6"/>
  <c r="AZ424" i="6"/>
  <c r="AY424" i="6"/>
  <c r="AX424" i="6"/>
  <c r="AW424" i="6"/>
  <c r="AV424" i="6"/>
  <c r="AU424" i="6"/>
  <c r="AT424" i="6"/>
  <c r="AS424" i="6"/>
  <c r="AR424" i="6"/>
  <c r="AQ424" i="6"/>
  <c r="AP424" i="6"/>
  <c r="AO424" i="6"/>
  <c r="AN424" i="6"/>
  <c r="AM424" i="6"/>
  <c r="AL424" i="6"/>
  <c r="AK424" i="6"/>
  <c r="AJ424" i="6"/>
  <c r="AI424" i="6"/>
  <c r="AH424" i="6"/>
  <c r="AG424" i="6"/>
  <c r="AF424" i="6"/>
  <c r="BF423" i="6"/>
  <c r="BE423" i="6"/>
  <c r="BD423" i="6"/>
  <c r="BC423" i="6"/>
  <c r="BB423" i="6"/>
  <c r="BA423" i="6"/>
  <c r="AZ423" i="6"/>
  <c r="AY423" i="6"/>
  <c r="AX423" i="6"/>
  <c r="AW423" i="6"/>
  <c r="AV423" i="6"/>
  <c r="AU423" i="6"/>
  <c r="AT423" i="6"/>
  <c r="AS423" i="6"/>
  <c r="AR423" i="6"/>
  <c r="AQ423" i="6"/>
  <c r="AP423" i="6"/>
  <c r="AO423" i="6"/>
  <c r="AN423" i="6"/>
  <c r="AM423" i="6"/>
  <c r="AL423" i="6"/>
  <c r="AK423" i="6"/>
  <c r="AJ423" i="6"/>
  <c r="AI423" i="6"/>
  <c r="AH423" i="6"/>
  <c r="AG423" i="6"/>
  <c r="AF423" i="6"/>
  <c r="BF422" i="6"/>
  <c r="BE422" i="6"/>
  <c r="BD422" i="6"/>
  <c r="BC422" i="6"/>
  <c r="BB422" i="6"/>
  <c r="BA422" i="6"/>
  <c r="AZ422" i="6"/>
  <c r="AY422" i="6"/>
  <c r="AX422" i="6"/>
  <c r="AW422" i="6"/>
  <c r="AV422" i="6"/>
  <c r="AU422" i="6"/>
  <c r="AT422" i="6"/>
  <c r="AS422" i="6"/>
  <c r="AR422" i="6"/>
  <c r="AQ422" i="6"/>
  <c r="AP422" i="6"/>
  <c r="AO422" i="6"/>
  <c r="AN422" i="6"/>
  <c r="AM422" i="6"/>
  <c r="AL422" i="6"/>
  <c r="AK422" i="6"/>
  <c r="AJ422" i="6"/>
  <c r="AI422" i="6"/>
  <c r="AH422" i="6"/>
  <c r="AG422" i="6"/>
  <c r="AF422" i="6"/>
  <c r="BF421" i="6"/>
  <c r="BE421" i="6"/>
  <c r="BD421" i="6"/>
  <c r="BC421" i="6"/>
  <c r="BB421" i="6"/>
  <c r="BA421" i="6"/>
  <c r="AZ421" i="6"/>
  <c r="AY421" i="6"/>
  <c r="AX421" i="6"/>
  <c r="AW421" i="6"/>
  <c r="AV421" i="6"/>
  <c r="AU421" i="6"/>
  <c r="AT421" i="6"/>
  <c r="AS421" i="6"/>
  <c r="AR421" i="6"/>
  <c r="AQ421" i="6"/>
  <c r="AP421" i="6"/>
  <c r="AO421" i="6"/>
  <c r="AN421" i="6"/>
  <c r="AM421" i="6"/>
  <c r="AL421" i="6"/>
  <c r="AK421" i="6"/>
  <c r="AJ421" i="6"/>
  <c r="AI421" i="6"/>
  <c r="AH421" i="6"/>
  <c r="AG421" i="6"/>
  <c r="AF421" i="6"/>
  <c r="BF420" i="6"/>
  <c r="BE420" i="6"/>
  <c r="BD420" i="6"/>
  <c r="BC420" i="6"/>
  <c r="BB420" i="6"/>
  <c r="BA420" i="6"/>
  <c r="AZ420" i="6"/>
  <c r="AY420" i="6"/>
  <c r="AX420" i="6"/>
  <c r="AW420" i="6"/>
  <c r="AV420" i="6"/>
  <c r="AU420" i="6"/>
  <c r="AT420" i="6"/>
  <c r="AS420" i="6"/>
  <c r="AR420" i="6"/>
  <c r="AQ420" i="6"/>
  <c r="AP420" i="6"/>
  <c r="AO420" i="6"/>
  <c r="AN420" i="6"/>
  <c r="AM420" i="6"/>
  <c r="AL420" i="6"/>
  <c r="AK420" i="6"/>
  <c r="AJ420" i="6"/>
  <c r="AI420" i="6"/>
  <c r="AH420" i="6"/>
  <c r="AG420" i="6"/>
  <c r="AF420" i="6"/>
  <c r="BF419" i="6"/>
  <c r="BE419" i="6"/>
  <c r="BD419" i="6"/>
  <c r="BC419" i="6"/>
  <c r="BB419" i="6"/>
  <c r="BA419" i="6"/>
  <c r="AZ419" i="6"/>
  <c r="AY419" i="6"/>
  <c r="AX419" i="6"/>
  <c r="AW419" i="6"/>
  <c r="AV419" i="6"/>
  <c r="AU419" i="6"/>
  <c r="AT419" i="6"/>
  <c r="AS419" i="6"/>
  <c r="AR419" i="6"/>
  <c r="AQ419" i="6"/>
  <c r="AP419" i="6"/>
  <c r="AO419" i="6"/>
  <c r="AN419" i="6"/>
  <c r="AM419" i="6"/>
  <c r="AL419" i="6"/>
  <c r="AK419" i="6"/>
  <c r="AJ419" i="6"/>
  <c r="AI419" i="6"/>
  <c r="AH419" i="6"/>
  <c r="AG419" i="6"/>
  <c r="AF419" i="6"/>
  <c r="BF425" i="6"/>
  <c r="BE425" i="6"/>
  <c r="BD425" i="6"/>
  <c r="BC425" i="6"/>
  <c r="BB425" i="6"/>
  <c r="BA425" i="6"/>
  <c r="AZ425" i="6"/>
  <c r="AY425" i="6"/>
  <c r="AX425" i="6"/>
  <c r="AW425" i="6"/>
  <c r="AV425" i="6"/>
  <c r="AU425" i="6"/>
  <c r="AT425" i="6"/>
  <c r="AS425" i="6"/>
  <c r="AR425" i="6"/>
  <c r="AQ425" i="6"/>
  <c r="AP425" i="6"/>
  <c r="AO425" i="6"/>
  <c r="AN425" i="6"/>
  <c r="AM425" i="6"/>
  <c r="AL425" i="6"/>
  <c r="AK425" i="6"/>
  <c r="AJ425" i="6"/>
  <c r="AI425" i="6"/>
  <c r="AH425" i="6"/>
  <c r="AG425" i="6"/>
  <c r="AF425" i="6"/>
  <c r="BF418" i="6"/>
  <c r="BE418" i="6"/>
  <c r="BD418" i="6"/>
  <c r="BC418" i="6"/>
  <c r="BB418" i="6"/>
  <c r="BA418" i="6"/>
  <c r="AZ418" i="6"/>
  <c r="AY418" i="6"/>
  <c r="AX418" i="6"/>
  <c r="AW418" i="6"/>
  <c r="AV418" i="6"/>
  <c r="AU418" i="6"/>
  <c r="AT418" i="6"/>
  <c r="AS418" i="6"/>
  <c r="AR418" i="6"/>
  <c r="AQ418" i="6"/>
  <c r="AP418" i="6"/>
  <c r="AO418" i="6"/>
  <c r="AN418" i="6"/>
  <c r="AM418" i="6"/>
  <c r="AL418" i="6"/>
  <c r="AK418" i="6"/>
  <c r="AJ418" i="6"/>
  <c r="AI418" i="6"/>
  <c r="AH418" i="6"/>
  <c r="AG418" i="6"/>
  <c r="AF418" i="6"/>
  <c r="BF416" i="6"/>
  <c r="BE416" i="6"/>
  <c r="BD416" i="6"/>
  <c r="BC416" i="6"/>
  <c r="BB416" i="6"/>
  <c r="BA416" i="6"/>
  <c r="AZ416" i="6"/>
  <c r="AY416" i="6"/>
  <c r="AX416" i="6"/>
  <c r="AW416" i="6"/>
  <c r="AV416" i="6"/>
  <c r="AU416" i="6"/>
  <c r="AT416" i="6"/>
  <c r="AS416" i="6"/>
  <c r="AR416" i="6"/>
  <c r="AQ416" i="6"/>
  <c r="AP416" i="6"/>
  <c r="AO416" i="6"/>
  <c r="AN416" i="6"/>
  <c r="AM416" i="6"/>
  <c r="AL416" i="6"/>
  <c r="AK416" i="6"/>
  <c r="AJ416" i="6"/>
  <c r="AI416" i="6"/>
  <c r="AH416" i="6"/>
  <c r="AG416" i="6"/>
  <c r="AF416" i="6"/>
  <c r="BF415" i="6"/>
  <c r="BE415" i="6"/>
  <c r="BD415" i="6"/>
  <c r="BC415" i="6"/>
  <c r="BB415" i="6"/>
  <c r="BA415" i="6"/>
  <c r="AZ415" i="6"/>
  <c r="AY415" i="6"/>
  <c r="AX415" i="6"/>
  <c r="AW415" i="6"/>
  <c r="AV415" i="6"/>
  <c r="AU415" i="6"/>
  <c r="AT415" i="6"/>
  <c r="AS415" i="6"/>
  <c r="AR415" i="6"/>
  <c r="AQ415" i="6"/>
  <c r="AP415" i="6"/>
  <c r="AO415" i="6"/>
  <c r="AN415" i="6"/>
  <c r="AM415" i="6"/>
  <c r="AL415" i="6"/>
  <c r="AK415" i="6"/>
  <c r="AJ415" i="6"/>
  <c r="AI415" i="6"/>
  <c r="AH415" i="6"/>
  <c r="AG415" i="6"/>
  <c r="AF415" i="6"/>
  <c r="BF413" i="6"/>
  <c r="BE413" i="6"/>
  <c r="BD413" i="6"/>
  <c r="BC413" i="6"/>
  <c r="BB413" i="6"/>
  <c r="BA413" i="6"/>
  <c r="AZ413" i="6"/>
  <c r="AY413" i="6"/>
  <c r="AX413" i="6"/>
  <c r="AW413" i="6"/>
  <c r="AV413" i="6"/>
  <c r="AU413" i="6"/>
  <c r="AT413" i="6"/>
  <c r="AS413" i="6"/>
  <c r="AR413" i="6"/>
  <c r="AQ413" i="6"/>
  <c r="AP413" i="6"/>
  <c r="AO413" i="6"/>
  <c r="AN413" i="6"/>
  <c r="AM413" i="6"/>
  <c r="AL413" i="6"/>
  <c r="AK413" i="6"/>
  <c r="AJ413" i="6"/>
  <c r="AI413" i="6"/>
  <c r="AH413" i="6"/>
  <c r="AG413" i="6"/>
  <c r="AF413" i="6"/>
  <c r="BF412" i="6"/>
  <c r="BE412" i="6"/>
  <c r="BD412" i="6"/>
  <c r="BC412" i="6"/>
  <c r="BB412" i="6"/>
  <c r="BA412" i="6"/>
  <c r="AZ412" i="6"/>
  <c r="AY412" i="6"/>
  <c r="AX412" i="6"/>
  <c r="AW412" i="6"/>
  <c r="AV412" i="6"/>
  <c r="AU412" i="6"/>
  <c r="AT412" i="6"/>
  <c r="AS412" i="6"/>
  <c r="AR412" i="6"/>
  <c r="AQ412" i="6"/>
  <c r="AP412" i="6"/>
  <c r="AO412" i="6"/>
  <c r="AN412" i="6"/>
  <c r="AM412" i="6"/>
  <c r="AL412" i="6"/>
  <c r="AK412" i="6"/>
  <c r="AJ412" i="6"/>
  <c r="AI412" i="6"/>
  <c r="AH412" i="6"/>
  <c r="AG412" i="6"/>
  <c r="AF412" i="6"/>
  <c r="BF411" i="6"/>
  <c r="BE411" i="6"/>
  <c r="BD411" i="6"/>
  <c r="BC411" i="6"/>
  <c r="BB411" i="6"/>
  <c r="BA411" i="6"/>
  <c r="AZ411" i="6"/>
  <c r="AY411" i="6"/>
  <c r="AX411" i="6"/>
  <c r="AW411" i="6"/>
  <c r="AV411" i="6"/>
  <c r="AU411" i="6"/>
  <c r="AT411" i="6"/>
  <c r="AS411" i="6"/>
  <c r="AR411" i="6"/>
  <c r="AQ411" i="6"/>
  <c r="AP411" i="6"/>
  <c r="AO411" i="6"/>
  <c r="AN411" i="6"/>
  <c r="AM411" i="6"/>
  <c r="AL411" i="6"/>
  <c r="AK411" i="6"/>
  <c r="AJ411" i="6"/>
  <c r="AI411" i="6"/>
  <c r="AH411" i="6"/>
  <c r="AG411" i="6"/>
  <c r="AF411" i="6"/>
  <c r="BF410" i="6"/>
  <c r="BE410" i="6"/>
  <c r="BD410" i="6"/>
  <c r="BC410" i="6"/>
  <c r="BB410" i="6"/>
  <c r="BA410" i="6"/>
  <c r="AZ410" i="6"/>
  <c r="AY410" i="6"/>
  <c r="AX410" i="6"/>
  <c r="AW410" i="6"/>
  <c r="AV410" i="6"/>
  <c r="AU410" i="6"/>
  <c r="AT410" i="6"/>
  <c r="AS410" i="6"/>
  <c r="AR410" i="6"/>
  <c r="AQ410" i="6"/>
  <c r="AP410" i="6"/>
  <c r="AO410" i="6"/>
  <c r="AN410" i="6"/>
  <c r="AM410" i="6"/>
  <c r="AL410" i="6"/>
  <c r="AK410" i="6"/>
  <c r="AJ410" i="6"/>
  <c r="AI410" i="6"/>
  <c r="AH410" i="6"/>
  <c r="AG410" i="6"/>
  <c r="AF410" i="6"/>
  <c r="BF409" i="6"/>
  <c r="BE409" i="6"/>
  <c r="BD409" i="6"/>
  <c r="BC409" i="6"/>
  <c r="BB409" i="6"/>
  <c r="BA409" i="6"/>
  <c r="AZ409" i="6"/>
  <c r="AY409" i="6"/>
  <c r="AX409" i="6"/>
  <c r="AW409" i="6"/>
  <c r="AV409" i="6"/>
  <c r="AU409" i="6"/>
  <c r="AT409" i="6"/>
  <c r="AS409" i="6"/>
  <c r="AR409" i="6"/>
  <c r="AQ409" i="6"/>
  <c r="AP409" i="6"/>
  <c r="AO409" i="6"/>
  <c r="AN409" i="6"/>
  <c r="AM409" i="6"/>
  <c r="AL409" i="6"/>
  <c r="AK409" i="6"/>
  <c r="AJ409" i="6"/>
  <c r="AI409" i="6"/>
  <c r="AH409" i="6"/>
  <c r="AG409" i="6"/>
  <c r="AF409" i="6"/>
  <c r="BF408" i="6"/>
  <c r="BE408" i="6"/>
  <c r="BD408" i="6"/>
  <c r="BC408" i="6"/>
  <c r="BB408" i="6"/>
  <c r="BA408" i="6"/>
  <c r="AZ408" i="6"/>
  <c r="AY408" i="6"/>
  <c r="AX408" i="6"/>
  <c r="AW408" i="6"/>
  <c r="AV408" i="6"/>
  <c r="AU408" i="6"/>
  <c r="AT408" i="6"/>
  <c r="AS408" i="6"/>
  <c r="AR408" i="6"/>
  <c r="AQ408" i="6"/>
  <c r="AP408" i="6"/>
  <c r="AO408" i="6"/>
  <c r="AN408" i="6"/>
  <c r="AM408" i="6"/>
  <c r="AL408" i="6"/>
  <c r="AK408" i="6"/>
  <c r="AJ408" i="6"/>
  <c r="AI408" i="6"/>
  <c r="AH408" i="6"/>
  <c r="AG408" i="6"/>
  <c r="AF408" i="6"/>
  <c r="BF407" i="6"/>
  <c r="BE407" i="6"/>
  <c r="BD407" i="6"/>
  <c r="BC407" i="6"/>
  <c r="BB407" i="6"/>
  <c r="BA407" i="6"/>
  <c r="AZ407" i="6"/>
  <c r="AY407" i="6"/>
  <c r="AX407" i="6"/>
  <c r="AW407" i="6"/>
  <c r="AV407" i="6"/>
  <c r="AU407" i="6"/>
  <c r="AT407" i="6"/>
  <c r="AS407" i="6"/>
  <c r="AR407" i="6"/>
  <c r="AQ407" i="6"/>
  <c r="AP407" i="6"/>
  <c r="AO407" i="6"/>
  <c r="AN407" i="6"/>
  <c r="AM407" i="6"/>
  <c r="AL407" i="6"/>
  <c r="AK407" i="6"/>
  <c r="AJ407" i="6"/>
  <c r="AI407" i="6"/>
  <c r="AH407" i="6"/>
  <c r="AG407" i="6"/>
  <c r="AF407" i="6"/>
  <c r="BF406" i="6"/>
  <c r="BE406" i="6"/>
  <c r="BD406" i="6"/>
  <c r="BC406" i="6"/>
  <c r="BB406" i="6"/>
  <c r="BA406" i="6"/>
  <c r="AZ406" i="6"/>
  <c r="AY406" i="6"/>
  <c r="AX406" i="6"/>
  <c r="AW406" i="6"/>
  <c r="AV406" i="6"/>
  <c r="AU406" i="6"/>
  <c r="AT406" i="6"/>
  <c r="AS406" i="6"/>
  <c r="AR406" i="6"/>
  <c r="AQ406" i="6"/>
  <c r="AP406" i="6"/>
  <c r="AO406" i="6"/>
  <c r="AN406" i="6"/>
  <c r="AM406" i="6"/>
  <c r="AL406" i="6"/>
  <c r="AK406" i="6"/>
  <c r="AJ406" i="6"/>
  <c r="AI406" i="6"/>
  <c r="AH406" i="6"/>
  <c r="AG406" i="6"/>
  <c r="AF406" i="6"/>
  <c r="BF405" i="6"/>
  <c r="BE405" i="6"/>
  <c r="BD405" i="6"/>
  <c r="BC405" i="6"/>
  <c r="BB405" i="6"/>
  <c r="BA405" i="6"/>
  <c r="AZ405" i="6"/>
  <c r="AY405" i="6"/>
  <c r="AX405" i="6"/>
  <c r="AW405" i="6"/>
  <c r="AV405" i="6"/>
  <c r="AU405" i="6"/>
  <c r="AT405" i="6"/>
  <c r="AS405" i="6"/>
  <c r="AR405" i="6"/>
  <c r="AQ405" i="6"/>
  <c r="AP405" i="6"/>
  <c r="AO405" i="6"/>
  <c r="AN405" i="6"/>
  <c r="AM405" i="6"/>
  <c r="AL405" i="6"/>
  <c r="AK405" i="6"/>
  <c r="AJ405" i="6"/>
  <c r="AI405" i="6"/>
  <c r="AH405" i="6"/>
  <c r="AG405" i="6"/>
  <c r="AF405" i="6"/>
  <c r="BF404" i="6"/>
  <c r="BE404" i="6"/>
  <c r="BD404" i="6"/>
  <c r="BC404" i="6"/>
  <c r="BB404" i="6"/>
  <c r="BA404" i="6"/>
  <c r="AZ404" i="6"/>
  <c r="AY404" i="6"/>
  <c r="AX404" i="6"/>
  <c r="AW404" i="6"/>
  <c r="AV404" i="6"/>
  <c r="AU404" i="6"/>
  <c r="AT404" i="6"/>
  <c r="AS404" i="6"/>
  <c r="AR404" i="6"/>
  <c r="AQ404" i="6"/>
  <c r="AP404" i="6"/>
  <c r="AO404" i="6"/>
  <c r="AN404" i="6"/>
  <c r="AM404" i="6"/>
  <c r="AL404" i="6"/>
  <c r="AK404" i="6"/>
  <c r="AJ404" i="6"/>
  <c r="AI404" i="6"/>
  <c r="AH404" i="6"/>
  <c r="AG404" i="6"/>
  <c r="AF404" i="6"/>
  <c r="BF403" i="6"/>
  <c r="BE403" i="6"/>
  <c r="BD403" i="6"/>
  <c r="BC403" i="6"/>
  <c r="BB403" i="6"/>
  <c r="BA403" i="6"/>
  <c r="AZ403" i="6"/>
  <c r="AY403" i="6"/>
  <c r="AX403" i="6"/>
  <c r="AW403" i="6"/>
  <c r="AV403" i="6"/>
  <c r="AU403" i="6"/>
  <c r="AT403" i="6"/>
  <c r="AS403" i="6"/>
  <c r="AR403" i="6"/>
  <c r="AQ403" i="6"/>
  <c r="AP403" i="6"/>
  <c r="AO403" i="6"/>
  <c r="AN403" i="6"/>
  <c r="AM403" i="6"/>
  <c r="AL403" i="6"/>
  <c r="AK403" i="6"/>
  <c r="AJ403" i="6"/>
  <c r="AI403" i="6"/>
  <c r="AH403" i="6"/>
  <c r="AG403" i="6"/>
  <c r="AF403" i="6"/>
  <c r="BF401" i="6"/>
  <c r="BE401" i="6"/>
  <c r="BD401" i="6"/>
  <c r="BC401" i="6"/>
  <c r="BB401" i="6"/>
  <c r="BA401" i="6"/>
  <c r="AZ401" i="6"/>
  <c r="AY401" i="6"/>
  <c r="AX401" i="6"/>
  <c r="AW401" i="6"/>
  <c r="AV401" i="6"/>
  <c r="AU401" i="6"/>
  <c r="AT401" i="6"/>
  <c r="AS401" i="6"/>
  <c r="AR401" i="6"/>
  <c r="AQ401" i="6"/>
  <c r="AP401" i="6"/>
  <c r="AO401" i="6"/>
  <c r="AN401" i="6"/>
  <c r="AM401" i="6"/>
  <c r="AL401" i="6"/>
  <c r="AK401" i="6"/>
  <c r="AJ401" i="6"/>
  <c r="AI401" i="6"/>
  <c r="AH401" i="6"/>
  <c r="AG401" i="6"/>
  <c r="AF401" i="6"/>
  <c r="BF400" i="6"/>
  <c r="BE400" i="6"/>
  <c r="BD400" i="6"/>
  <c r="BC400" i="6"/>
  <c r="BB400" i="6"/>
  <c r="BA400" i="6"/>
  <c r="AZ400" i="6"/>
  <c r="AY400" i="6"/>
  <c r="AX400" i="6"/>
  <c r="AW400" i="6"/>
  <c r="AV400" i="6"/>
  <c r="AU400" i="6"/>
  <c r="AT400" i="6"/>
  <c r="AS400" i="6"/>
  <c r="AR400" i="6"/>
  <c r="AQ400" i="6"/>
  <c r="AP400" i="6"/>
  <c r="AO400" i="6"/>
  <c r="AN400" i="6"/>
  <c r="AM400" i="6"/>
  <c r="AL400" i="6"/>
  <c r="AK400" i="6"/>
  <c r="AJ400" i="6"/>
  <c r="AI400" i="6"/>
  <c r="AH400" i="6"/>
  <c r="AG400" i="6"/>
  <c r="AF400" i="6"/>
  <c r="BF399" i="6"/>
  <c r="BE399" i="6"/>
  <c r="BD399" i="6"/>
  <c r="BC399" i="6"/>
  <c r="BB399" i="6"/>
  <c r="BA399" i="6"/>
  <c r="AZ399" i="6"/>
  <c r="AY399" i="6"/>
  <c r="AX399" i="6"/>
  <c r="AW399" i="6"/>
  <c r="AV399" i="6"/>
  <c r="AU399" i="6"/>
  <c r="AT399" i="6"/>
  <c r="AS399" i="6"/>
  <c r="AR399" i="6"/>
  <c r="AQ399" i="6"/>
  <c r="AP399" i="6"/>
  <c r="AO399" i="6"/>
  <c r="AN399" i="6"/>
  <c r="AM399" i="6"/>
  <c r="AL399" i="6"/>
  <c r="AK399" i="6"/>
  <c r="AJ399" i="6"/>
  <c r="AI399" i="6"/>
  <c r="AH399" i="6"/>
  <c r="AG399" i="6"/>
  <c r="AF399" i="6"/>
  <c r="BF398" i="6"/>
  <c r="BE398" i="6"/>
  <c r="BD398" i="6"/>
  <c r="BC398" i="6"/>
  <c r="BB398" i="6"/>
  <c r="BA398" i="6"/>
  <c r="AZ398" i="6"/>
  <c r="AY398" i="6"/>
  <c r="AX398" i="6"/>
  <c r="AW398" i="6"/>
  <c r="AV398" i="6"/>
  <c r="AU398" i="6"/>
  <c r="AT398" i="6"/>
  <c r="AS398" i="6"/>
  <c r="AR398" i="6"/>
  <c r="AQ398" i="6"/>
  <c r="AP398" i="6"/>
  <c r="AO398" i="6"/>
  <c r="AN398" i="6"/>
  <c r="AM398" i="6"/>
  <c r="AL398" i="6"/>
  <c r="AK398" i="6"/>
  <c r="AJ398" i="6"/>
  <c r="AI398" i="6"/>
  <c r="AH398" i="6"/>
  <c r="AG398" i="6"/>
  <c r="AF398" i="6"/>
  <c r="BF397" i="6"/>
  <c r="BE397" i="6"/>
  <c r="BD397" i="6"/>
  <c r="BC397" i="6"/>
  <c r="BB397" i="6"/>
  <c r="BA397" i="6"/>
  <c r="AZ397" i="6"/>
  <c r="AY397" i="6"/>
  <c r="AX397" i="6"/>
  <c r="AW397" i="6"/>
  <c r="AV397" i="6"/>
  <c r="AU397" i="6"/>
  <c r="AT397" i="6"/>
  <c r="AS397" i="6"/>
  <c r="AR397" i="6"/>
  <c r="AQ397" i="6"/>
  <c r="AP397" i="6"/>
  <c r="AO397" i="6"/>
  <c r="AN397" i="6"/>
  <c r="AM397" i="6"/>
  <c r="AL397" i="6"/>
  <c r="AK397" i="6"/>
  <c r="AJ397" i="6"/>
  <c r="AI397" i="6"/>
  <c r="AH397" i="6"/>
  <c r="AG397" i="6"/>
  <c r="AF397" i="6"/>
  <c r="BF396" i="6"/>
  <c r="BE396" i="6"/>
  <c r="BD396" i="6"/>
  <c r="BC396" i="6"/>
  <c r="BB396" i="6"/>
  <c r="BA396" i="6"/>
  <c r="AZ396" i="6"/>
  <c r="AY396" i="6"/>
  <c r="AX396" i="6"/>
  <c r="AW396" i="6"/>
  <c r="AV396" i="6"/>
  <c r="AU396" i="6"/>
  <c r="AT396" i="6"/>
  <c r="AS396" i="6"/>
  <c r="AR396" i="6"/>
  <c r="AQ396" i="6"/>
  <c r="AP396" i="6"/>
  <c r="AO396" i="6"/>
  <c r="AN396" i="6"/>
  <c r="AM396" i="6"/>
  <c r="AL396" i="6"/>
  <c r="AK396" i="6"/>
  <c r="AJ396" i="6"/>
  <c r="AI396" i="6"/>
  <c r="AH396" i="6"/>
  <c r="AG396" i="6"/>
  <c r="AF396" i="6"/>
  <c r="BF395" i="6"/>
  <c r="BE395" i="6"/>
  <c r="BD395" i="6"/>
  <c r="BC395" i="6"/>
  <c r="BB395" i="6"/>
  <c r="BA395" i="6"/>
  <c r="AZ395" i="6"/>
  <c r="AY395" i="6"/>
  <c r="AX395" i="6"/>
  <c r="AW395" i="6"/>
  <c r="AV395" i="6"/>
  <c r="AU395" i="6"/>
  <c r="AT395" i="6"/>
  <c r="AS395" i="6"/>
  <c r="AR395" i="6"/>
  <c r="AQ395" i="6"/>
  <c r="AP395" i="6"/>
  <c r="AO395" i="6"/>
  <c r="AN395" i="6"/>
  <c r="AM395" i="6"/>
  <c r="AL395" i="6"/>
  <c r="AK395" i="6"/>
  <c r="AJ395" i="6"/>
  <c r="AI395" i="6"/>
  <c r="AH395" i="6"/>
  <c r="AG395" i="6"/>
  <c r="AF395" i="6"/>
  <c r="BF394" i="6"/>
  <c r="BE394" i="6"/>
  <c r="BD394" i="6"/>
  <c r="BC394" i="6"/>
  <c r="BB394" i="6"/>
  <c r="BA394" i="6"/>
  <c r="AZ394" i="6"/>
  <c r="AY394" i="6"/>
  <c r="AX394" i="6"/>
  <c r="AW394" i="6"/>
  <c r="AV394" i="6"/>
  <c r="AU394" i="6"/>
  <c r="AT394" i="6"/>
  <c r="AS394" i="6"/>
  <c r="AR394" i="6"/>
  <c r="AQ394" i="6"/>
  <c r="AP394" i="6"/>
  <c r="AO394" i="6"/>
  <c r="AN394" i="6"/>
  <c r="AM394" i="6"/>
  <c r="AL394" i="6"/>
  <c r="AK394" i="6"/>
  <c r="AJ394" i="6"/>
  <c r="AI394" i="6"/>
  <c r="AH394" i="6"/>
  <c r="AG394" i="6"/>
  <c r="AF394" i="6"/>
  <c r="BF392" i="6"/>
  <c r="BE392" i="6"/>
  <c r="BD392" i="6"/>
  <c r="BC392" i="6"/>
  <c r="BB392" i="6"/>
  <c r="BA392" i="6"/>
  <c r="AZ392" i="6"/>
  <c r="AY392" i="6"/>
  <c r="AX392" i="6"/>
  <c r="AW392" i="6"/>
  <c r="AV392" i="6"/>
  <c r="AU392" i="6"/>
  <c r="AT392" i="6"/>
  <c r="AS392" i="6"/>
  <c r="AR392" i="6"/>
  <c r="AQ392" i="6"/>
  <c r="AP392" i="6"/>
  <c r="AO392" i="6"/>
  <c r="AN392" i="6"/>
  <c r="AM392" i="6"/>
  <c r="AL392" i="6"/>
  <c r="AK392" i="6"/>
  <c r="AJ392" i="6"/>
  <c r="AI392" i="6"/>
  <c r="AH392" i="6"/>
  <c r="AG392" i="6"/>
  <c r="AF392" i="6"/>
  <c r="BF391" i="6"/>
  <c r="BE391" i="6"/>
  <c r="BD391" i="6"/>
  <c r="BC391" i="6"/>
  <c r="BB391" i="6"/>
  <c r="BA391" i="6"/>
  <c r="AZ391" i="6"/>
  <c r="AY391" i="6"/>
  <c r="AX391" i="6"/>
  <c r="AW391" i="6"/>
  <c r="AV391" i="6"/>
  <c r="AU391" i="6"/>
  <c r="AT391" i="6"/>
  <c r="AS391" i="6"/>
  <c r="AR391" i="6"/>
  <c r="AQ391" i="6"/>
  <c r="AP391" i="6"/>
  <c r="AO391" i="6"/>
  <c r="AN391" i="6"/>
  <c r="AM391" i="6"/>
  <c r="AL391" i="6"/>
  <c r="AK391" i="6"/>
  <c r="AJ391" i="6"/>
  <c r="AI391" i="6"/>
  <c r="AH391" i="6"/>
  <c r="AG391" i="6"/>
  <c r="AF391" i="6"/>
  <c r="BF390" i="6"/>
  <c r="BE390" i="6"/>
  <c r="BD390" i="6"/>
  <c r="BC390" i="6"/>
  <c r="BB390" i="6"/>
  <c r="BA390" i="6"/>
  <c r="AZ390" i="6"/>
  <c r="AY390" i="6"/>
  <c r="AX390" i="6"/>
  <c r="AW390" i="6"/>
  <c r="AV390" i="6"/>
  <c r="AU390" i="6"/>
  <c r="AT390" i="6"/>
  <c r="AS390" i="6"/>
  <c r="AR390" i="6"/>
  <c r="AQ390" i="6"/>
  <c r="AP390" i="6"/>
  <c r="AO390" i="6"/>
  <c r="AN390" i="6"/>
  <c r="AM390" i="6"/>
  <c r="AL390" i="6"/>
  <c r="AK390" i="6"/>
  <c r="AJ390" i="6"/>
  <c r="AI390" i="6"/>
  <c r="AH390" i="6"/>
  <c r="AG390" i="6"/>
  <c r="AF390" i="6"/>
  <c r="BF389" i="6"/>
  <c r="BE389" i="6"/>
  <c r="BD389" i="6"/>
  <c r="BC389" i="6"/>
  <c r="BB389" i="6"/>
  <c r="BA389" i="6"/>
  <c r="AZ389" i="6"/>
  <c r="AY389" i="6"/>
  <c r="AX389" i="6"/>
  <c r="AW389" i="6"/>
  <c r="AV389" i="6"/>
  <c r="AU389" i="6"/>
  <c r="AT389" i="6"/>
  <c r="AS389" i="6"/>
  <c r="AR389" i="6"/>
  <c r="AQ389" i="6"/>
  <c r="AP389" i="6"/>
  <c r="AO389" i="6"/>
  <c r="AN389" i="6"/>
  <c r="AM389" i="6"/>
  <c r="AL389" i="6"/>
  <c r="AK389" i="6"/>
  <c r="AJ389" i="6"/>
  <c r="AI389" i="6"/>
  <c r="AH389" i="6"/>
  <c r="AG389" i="6"/>
  <c r="AF389" i="6"/>
  <c r="BF388" i="6"/>
  <c r="BE388" i="6"/>
  <c r="BD388" i="6"/>
  <c r="BC388" i="6"/>
  <c r="BB388" i="6"/>
  <c r="BA388" i="6"/>
  <c r="AZ388" i="6"/>
  <c r="AY388" i="6"/>
  <c r="AX388" i="6"/>
  <c r="AW388" i="6"/>
  <c r="AV388" i="6"/>
  <c r="AU388" i="6"/>
  <c r="AT388" i="6"/>
  <c r="AS388" i="6"/>
  <c r="AR388" i="6"/>
  <c r="AQ388" i="6"/>
  <c r="AP388" i="6"/>
  <c r="AO388" i="6"/>
  <c r="AN388" i="6"/>
  <c r="AM388" i="6"/>
  <c r="AL388" i="6"/>
  <c r="AK388" i="6"/>
  <c r="AJ388" i="6"/>
  <c r="AI388" i="6"/>
  <c r="AH388" i="6"/>
  <c r="AG388" i="6"/>
  <c r="AF388" i="6"/>
  <c r="BF387" i="6"/>
  <c r="BE387" i="6"/>
  <c r="BD387" i="6"/>
  <c r="BC387" i="6"/>
  <c r="BB387" i="6"/>
  <c r="BA387" i="6"/>
  <c r="AZ387" i="6"/>
  <c r="AY387" i="6"/>
  <c r="AX387" i="6"/>
  <c r="AW387" i="6"/>
  <c r="AV387" i="6"/>
  <c r="AU387" i="6"/>
  <c r="AT387" i="6"/>
  <c r="AS387" i="6"/>
  <c r="AR387" i="6"/>
  <c r="AQ387" i="6"/>
  <c r="AP387" i="6"/>
  <c r="AO387" i="6"/>
  <c r="AN387" i="6"/>
  <c r="AM387" i="6"/>
  <c r="AL387" i="6"/>
  <c r="AK387" i="6"/>
  <c r="AJ387" i="6"/>
  <c r="AI387" i="6"/>
  <c r="AH387" i="6"/>
  <c r="AG387" i="6"/>
  <c r="AF387" i="6"/>
  <c r="BF386" i="6"/>
  <c r="BE386" i="6"/>
  <c r="BD386" i="6"/>
  <c r="BC386" i="6"/>
  <c r="BB386" i="6"/>
  <c r="BA386" i="6"/>
  <c r="AZ386" i="6"/>
  <c r="AY386" i="6"/>
  <c r="AX386" i="6"/>
  <c r="AW386" i="6"/>
  <c r="AV386" i="6"/>
  <c r="AU386" i="6"/>
  <c r="AT386" i="6"/>
  <c r="AS386" i="6"/>
  <c r="AR386" i="6"/>
  <c r="AQ386" i="6"/>
  <c r="AP386" i="6"/>
  <c r="AO386" i="6"/>
  <c r="AN386" i="6"/>
  <c r="AM386" i="6"/>
  <c r="AL386" i="6"/>
  <c r="AK386" i="6"/>
  <c r="AJ386" i="6"/>
  <c r="AI386" i="6"/>
  <c r="AH386" i="6"/>
  <c r="AG386" i="6"/>
  <c r="AF386" i="6"/>
  <c r="BF385" i="6"/>
  <c r="BE385" i="6"/>
  <c r="BD385" i="6"/>
  <c r="BC385" i="6"/>
  <c r="BB385" i="6"/>
  <c r="BA385" i="6"/>
  <c r="AZ385" i="6"/>
  <c r="AY385" i="6"/>
  <c r="AX385" i="6"/>
  <c r="AW385" i="6"/>
  <c r="AV385" i="6"/>
  <c r="AU385" i="6"/>
  <c r="AT385" i="6"/>
  <c r="AS385" i="6"/>
  <c r="AR385" i="6"/>
  <c r="AQ385" i="6"/>
  <c r="AP385" i="6"/>
  <c r="AO385" i="6"/>
  <c r="AN385" i="6"/>
  <c r="AM385" i="6"/>
  <c r="AL385" i="6"/>
  <c r="AK385" i="6"/>
  <c r="AJ385" i="6"/>
  <c r="AI385" i="6"/>
  <c r="AH385" i="6"/>
  <c r="AG385" i="6"/>
  <c r="AF385" i="6"/>
  <c r="BF384" i="6"/>
  <c r="BE384" i="6"/>
  <c r="BD384" i="6"/>
  <c r="BC384" i="6"/>
  <c r="BB384" i="6"/>
  <c r="BA384" i="6"/>
  <c r="AZ384" i="6"/>
  <c r="AY384" i="6"/>
  <c r="AX384" i="6"/>
  <c r="AW384" i="6"/>
  <c r="AV384" i="6"/>
  <c r="AU384" i="6"/>
  <c r="AT384" i="6"/>
  <c r="AS384" i="6"/>
  <c r="AR384" i="6"/>
  <c r="AQ384" i="6"/>
  <c r="AP384" i="6"/>
  <c r="AO384" i="6"/>
  <c r="AN384" i="6"/>
  <c r="AM384" i="6"/>
  <c r="AL384" i="6"/>
  <c r="AK384" i="6"/>
  <c r="AJ384" i="6"/>
  <c r="AI384" i="6"/>
  <c r="AH384" i="6"/>
  <c r="AG384" i="6"/>
  <c r="AF384" i="6"/>
  <c r="BF383" i="6"/>
  <c r="BE383" i="6"/>
  <c r="BD383" i="6"/>
  <c r="BC383" i="6"/>
  <c r="BB383" i="6"/>
  <c r="BA383" i="6"/>
  <c r="AZ383" i="6"/>
  <c r="AY383" i="6"/>
  <c r="AX383" i="6"/>
  <c r="AW383" i="6"/>
  <c r="AV383" i="6"/>
  <c r="AU383" i="6"/>
  <c r="AT383" i="6"/>
  <c r="AS383" i="6"/>
  <c r="AR383" i="6"/>
  <c r="AQ383" i="6"/>
  <c r="AP383" i="6"/>
  <c r="AO383" i="6"/>
  <c r="AN383" i="6"/>
  <c r="AM383" i="6"/>
  <c r="AL383" i="6"/>
  <c r="AK383" i="6"/>
  <c r="AJ383" i="6"/>
  <c r="AI383" i="6"/>
  <c r="AH383" i="6"/>
  <c r="AG383" i="6"/>
  <c r="AF383" i="6"/>
  <c r="BF382" i="6"/>
  <c r="BE382" i="6"/>
  <c r="BD382" i="6"/>
  <c r="BC382" i="6"/>
  <c r="BB382" i="6"/>
  <c r="BA382" i="6"/>
  <c r="AZ382" i="6"/>
  <c r="AY382" i="6"/>
  <c r="AX382" i="6"/>
  <c r="AW382" i="6"/>
  <c r="AV382" i="6"/>
  <c r="AU382" i="6"/>
  <c r="AT382" i="6"/>
  <c r="AS382" i="6"/>
  <c r="AR382" i="6"/>
  <c r="AQ382" i="6"/>
  <c r="AP382" i="6"/>
  <c r="AO382" i="6"/>
  <c r="AN382" i="6"/>
  <c r="AM382" i="6"/>
  <c r="AL382" i="6"/>
  <c r="AK382" i="6"/>
  <c r="AJ382" i="6"/>
  <c r="AI382" i="6"/>
  <c r="AH382" i="6"/>
  <c r="AG382" i="6"/>
  <c r="AF382" i="6"/>
  <c r="BF381" i="6"/>
  <c r="BE381" i="6"/>
  <c r="BD381" i="6"/>
  <c r="BC381" i="6"/>
  <c r="BB381" i="6"/>
  <c r="BA381" i="6"/>
  <c r="AZ381" i="6"/>
  <c r="AY381" i="6"/>
  <c r="AX381" i="6"/>
  <c r="AW381" i="6"/>
  <c r="AV381" i="6"/>
  <c r="AU381" i="6"/>
  <c r="AT381" i="6"/>
  <c r="AS381" i="6"/>
  <c r="AR381" i="6"/>
  <c r="AQ381" i="6"/>
  <c r="AP381" i="6"/>
  <c r="AO381" i="6"/>
  <c r="AN381" i="6"/>
  <c r="AM381" i="6"/>
  <c r="AL381" i="6"/>
  <c r="AK381" i="6"/>
  <c r="AJ381" i="6"/>
  <c r="AI381" i="6"/>
  <c r="AH381" i="6"/>
  <c r="AG381" i="6"/>
  <c r="AF381" i="6"/>
  <c r="BF380" i="6"/>
  <c r="BE380" i="6"/>
  <c r="BD380" i="6"/>
  <c r="BC380" i="6"/>
  <c r="BB380" i="6"/>
  <c r="BA380" i="6"/>
  <c r="AZ380" i="6"/>
  <c r="AY380" i="6"/>
  <c r="AX380" i="6"/>
  <c r="AW380" i="6"/>
  <c r="AV380" i="6"/>
  <c r="AU380" i="6"/>
  <c r="AT380" i="6"/>
  <c r="AS380" i="6"/>
  <c r="AR380" i="6"/>
  <c r="AQ380" i="6"/>
  <c r="AP380" i="6"/>
  <c r="AO380" i="6"/>
  <c r="AN380" i="6"/>
  <c r="AM380" i="6"/>
  <c r="AL380" i="6"/>
  <c r="AK380" i="6"/>
  <c r="AJ380" i="6"/>
  <c r="AI380" i="6"/>
  <c r="AH380" i="6"/>
  <c r="AG380" i="6"/>
  <c r="AF380" i="6"/>
  <c r="BF379" i="6"/>
  <c r="BE379" i="6"/>
  <c r="BD379" i="6"/>
  <c r="BC379" i="6"/>
  <c r="BB379" i="6"/>
  <c r="BA379" i="6"/>
  <c r="AZ379" i="6"/>
  <c r="AY379" i="6"/>
  <c r="AX379" i="6"/>
  <c r="AW379" i="6"/>
  <c r="AV379" i="6"/>
  <c r="AU379" i="6"/>
  <c r="AT379" i="6"/>
  <c r="AS379" i="6"/>
  <c r="AR379" i="6"/>
  <c r="AQ379" i="6"/>
  <c r="AP379" i="6"/>
  <c r="AO379" i="6"/>
  <c r="AN379" i="6"/>
  <c r="AM379" i="6"/>
  <c r="AL379" i="6"/>
  <c r="AK379" i="6"/>
  <c r="AJ379" i="6"/>
  <c r="AI379" i="6"/>
  <c r="AH379" i="6"/>
  <c r="AG379" i="6"/>
  <c r="AF379" i="6"/>
  <c r="BF378" i="6"/>
  <c r="BE378" i="6"/>
  <c r="BD378" i="6"/>
  <c r="BC378" i="6"/>
  <c r="BB378" i="6"/>
  <c r="BA378" i="6"/>
  <c r="AZ378" i="6"/>
  <c r="AY378" i="6"/>
  <c r="AX378" i="6"/>
  <c r="AW378" i="6"/>
  <c r="AV378" i="6"/>
  <c r="AU378" i="6"/>
  <c r="AT378" i="6"/>
  <c r="AS378" i="6"/>
  <c r="AR378" i="6"/>
  <c r="AQ378" i="6"/>
  <c r="AP378" i="6"/>
  <c r="AO378" i="6"/>
  <c r="AN378" i="6"/>
  <c r="AM378" i="6"/>
  <c r="AL378" i="6"/>
  <c r="AK378" i="6"/>
  <c r="AJ378" i="6"/>
  <c r="AI378" i="6"/>
  <c r="AH378" i="6"/>
  <c r="AG378" i="6"/>
  <c r="AF378" i="6"/>
  <c r="BF377" i="6"/>
  <c r="BE377" i="6"/>
  <c r="BD377" i="6"/>
  <c r="BC377" i="6"/>
  <c r="BB377" i="6"/>
  <c r="BA377" i="6"/>
  <c r="AZ377" i="6"/>
  <c r="AY377" i="6"/>
  <c r="AX377" i="6"/>
  <c r="AW377" i="6"/>
  <c r="AV377" i="6"/>
  <c r="AU377" i="6"/>
  <c r="AT377" i="6"/>
  <c r="AS377" i="6"/>
  <c r="AR377" i="6"/>
  <c r="AQ377" i="6"/>
  <c r="AP377" i="6"/>
  <c r="AO377" i="6"/>
  <c r="AN377" i="6"/>
  <c r="AM377" i="6"/>
  <c r="AL377" i="6"/>
  <c r="AK377" i="6"/>
  <c r="AJ377" i="6"/>
  <c r="AI377" i="6"/>
  <c r="AH377" i="6"/>
  <c r="AG377" i="6"/>
  <c r="AF377" i="6"/>
  <c r="BF376" i="6"/>
  <c r="BE376" i="6"/>
  <c r="BD376" i="6"/>
  <c r="BC376" i="6"/>
  <c r="BB376" i="6"/>
  <c r="BA376" i="6"/>
  <c r="AZ376" i="6"/>
  <c r="AY376" i="6"/>
  <c r="AX376" i="6"/>
  <c r="AW376" i="6"/>
  <c r="AV376" i="6"/>
  <c r="AU376" i="6"/>
  <c r="AT376" i="6"/>
  <c r="AS376" i="6"/>
  <c r="AR376" i="6"/>
  <c r="AQ376" i="6"/>
  <c r="AP376" i="6"/>
  <c r="AO376" i="6"/>
  <c r="AN376" i="6"/>
  <c r="AM376" i="6"/>
  <c r="AL376" i="6"/>
  <c r="AK376" i="6"/>
  <c r="AJ376" i="6"/>
  <c r="AI376" i="6"/>
  <c r="AH376" i="6"/>
  <c r="AG376" i="6"/>
  <c r="AF376" i="6"/>
  <c r="BF375" i="6"/>
  <c r="BE375" i="6"/>
  <c r="BD375" i="6"/>
  <c r="BC375" i="6"/>
  <c r="BB375" i="6"/>
  <c r="BA375" i="6"/>
  <c r="AZ375" i="6"/>
  <c r="AY375" i="6"/>
  <c r="AX375" i="6"/>
  <c r="AW375" i="6"/>
  <c r="AV375" i="6"/>
  <c r="AU375" i="6"/>
  <c r="AT375" i="6"/>
  <c r="AS375" i="6"/>
  <c r="AR375" i="6"/>
  <c r="AQ375" i="6"/>
  <c r="AP375" i="6"/>
  <c r="AO375" i="6"/>
  <c r="AN375" i="6"/>
  <c r="AM375" i="6"/>
  <c r="AL375" i="6"/>
  <c r="AK375" i="6"/>
  <c r="AJ375" i="6"/>
  <c r="AI375" i="6"/>
  <c r="AH375" i="6"/>
  <c r="AG375" i="6"/>
  <c r="AF375" i="6"/>
  <c r="BF373" i="6"/>
  <c r="BE373" i="6"/>
  <c r="BD373" i="6"/>
  <c r="BC373" i="6"/>
  <c r="BB373" i="6"/>
  <c r="BA373" i="6"/>
  <c r="AZ373" i="6"/>
  <c r="AY373" i="6"/>
  <c r="AX373" i="6"/>
  <c r="AW373" i="6"/>
  <c r="AV373" i="6"/>
  <c r="AU373" i="6"/>
  <c r="AT373" i="6"/>
  <c r="AS373" i="6"/>
  <c r="AR373" i="6"/>
  <c r="AQ373" i="6"/>
  <c r="AP373" i="6"/>
  <c r="AO373" i="6"/>
  <c r="AN373" i="6"/>
  <c r="AM373" i="6"/>
  <c r="AL373" i="6"/>
  <c r="AK373" i="6"/>
  <c r="AJ373" i="6"/>
  <c r="AI373" i="6"/>
  <c r="AH373" i="6"/>
  <c r="AG373" i="6"/>
  <c r="AF373" i="6"/>
  <c r="BF372" i="6"/>
  <c r="BE372" i="6"/>
  <c r="BD372" i="6"/>
  <c r="BC372" i="6"/>
  <c r="BB372" i="6"/>
  <c r="BA372" i="6"/>
  <c r="AZ372" i="6"/>
  <c r="AY372" i="6"/>
  <c r="AX372" i="6"/>
  <c r="AW372" i="6"/>
  <c r="AV372" i="6"/>
  <c r="AU372" i="6"/>
  <c r="AT372" i="6"/>
  <c r="AS372" i="6"/>
  <c r="AR372" i="6"/>
  <c r="AQ372" i="6"/>
  <c r="AP372" i="6"/>
  <c r="AO372" i="6"/>
  <c r="AN372" i="6"/>
  <c r="AM372" i="6"/>
  <c r="AL372" i="6"/>
  <c r="AK372" i="6"/>
  <c r="AJ372" i="6"/>
  <c r="AI372" i="6"/>
  <c r="AH372" i="6"/>
  <c r="AG372" i="6"/>
  <c r="AF372" i="6"/>
  <c r="BF371" i="6"/>
  <c r="BE371" i="6"/>
  <c r="BD371" i="6"/>
  <c r="BC371" i="6"/>
  <c r="BB371" i="6"/>
  <c r="BA371" i="6"/>
  <c r="AZ371" i="6"/>
  <c r="AY371" i="6"/>
  <c r="AX371" i="6"/>
  <c r="AW371" i="6"/>
  <c r="AV371" i="6"/>
  <c r="AU371" i="6"/>
  <c r="AT371" i="6"/>
  <c r="AS371" i="6"/>
  <c r="AR371" i="6"/>
  <c r="AQ371" i="6"/>
  <c r="AP371" i="6"/>
  <c r="AO371" i="6"/>
  <c r="AN371" i="6"/>
  <c r="AM371" i="6"/>
  <c r="AL371" i="6"/>
  <c r="AK371" i="6"/>
  <c r="AJ371" i="6"/>
  <c r="AI371" i="6"/>
  <c r="AH371" i="6"/>
  <c r="AG371" i="6"/>
  <c r="AF371" i="6"/>
  <c r="BF370" i="6"/>
  <c r="BE370" i="6"/>
  <c r="BD370" i="6"/>
  <c r="BC370" i="6"/>
  <c r="BB370" i="6"/>
  <c r="BA370" i="6"/>
  <c r="AZ370" i="6"/>
  <c r="AY370" i="6"/>
  <c r="AX370" i="6"/>
  <c r="AW370" i="6"/>
  <c r="AV370" i="6"/>
  <c r="AU370" i="6"/>
  <c r="AT370" i="6"/>
  <c r="AS370" i="6"/>
  <c r="AR370" i="6"/>
  <c r="AQ370" i="6"/>
  <c r="AP370" i="6"/>
  <c r="AO370" i="6"/>
  <c r="AN370" i="6"/>
  <c r="AM370" i="6"/>
  <c r="AL370" i="6"/>
  <c r="AK370" i="6"/>
  <c r="AJ370" i="6"/>
  <c r="AI370" i="6"/>
  <c r="AH370" i="6"/>
  <c r="AG370" i="6"/>
  <c r="AF370" i="6"/>
  <c r="BF369" i="6"/>
  <c r="BE369" i="6"/>
  <c r="BD369" i="6"/>
  <c r="BC369" i="6"/>
  <c r="BB369" i="6"/>
  <c r="BA369" i="6"/>
  <c r="AZ369" i="6"/>
  <c r="AY369" i="6"/>
  <c r="AX369" i="6"/>
  <c r="AW369" i="6"/>
  <c r="AV369" i="6"/>
  <c r="AU369" i="6"/>
  <c r="AT369" i="6"/>
  <c r="AS369" i="6"/>
  <c r="AR369" i="6"/>
  <c r="AQ369" i="6"/>
  <c r="AP369" i="6"/>
  <c r="AO369" i="6"/>
  <c r="AN369" i="6"/>
  <c r="AM369" i="6"/>
  <c r="AL369" i="6"/>
  <c r="AK369" i="6"/>
  <c r="AJ369" i="6"/>
  <c r="AI369" i="6"/>
  <c r="AH369" i="6"/>
  <c r="AG369" i="6"/>
  <c r="AF369" i="6"/>
  <c r="BF367" i="6"/>
  <c r="BE367" i="6"/>
  <c r="BD367" i="6"/>
  <c r="BC367" i="6"/>
  <c r="BB367" i="6"/>
  <c r="BA367" i="6"/>
  <c r="AZ367" i="6"/>
  <c r="AY367" i="6"/>
  <c r="AX367" i="6"/>
  <c r="AW367" i="6"/>
  <c r="AV367" i="6"/>
  <c r="AU367" i="6"/>
  <c r="AT367" i="6"/>
  <c r="AS367" i="6"/>
  <c r="AR367" i="6"/>
  <c r="AQ367" i="6"/>
  <c r="AP367" i="6"/>
  <c r="AO367" i="6"/>
  <c r="AN367" i="6"/>
  <c r="AM367" i="6"/>
  <c r="AL367" i="6"/>
  <c r="AK367" i="6"/>
  <c r="AJ367" i="6"/>
  <c r="AI367" i="6"/>
  <c r="AH367" i="6"/>
  <c r="AG367" i="6"/>
  <c r="AF367" i="6"/>
  <c r="BF366" i="6"/>
  <c r="BE366" i="6"/>
  <c r="BD366" i="6"/>
  <c r="BC366" i="6"/>
  <c r="BB366" i="6"/>
  <c r="BA366" i="6"/>
  <c r="AZ366" i="6"/>
  <c r="AY366" i="6"/>
  <c r="AX366" i="6"/>
  <c r="AW366" i="6"/>
  <c r="AV366" i="6"/>
  <c r="AU366" i="6"/>
  <c r="AT366" i="6"/>
  <c r="AS366" i="6"/>
  <c r="AR366" i="6"/>
  <c r="AQ366" i="6"/>
  <c r="AP366" i="6"/>
  <c r="AO366" i="6"/>
  <c r="AN366" i="6"/>
  <c r="AM366" i="6"/>
  <c r="AL366" i="6"/>
  <c r="AK366" i="6"/>
  <c r="AJ366" i="6"/>
  <c r="AI366" i="6"/>
  <c r="AH366" i="6"/>
  <c r="AG366" i="6"/>
  <c r="AF366" i="6"/>
  <c r="BF364" i="6"/>
  <c r="BE364" i="6"/>
  <c r="BD364" i="6"/>
  <c r="BC364" i="6"/>
  <c r="BB364" i="6"/>
  <c r="BA364" i="6"/>
  <c r="AZ364" i="6"/>
  <c r="AY364" i="6"/>
  <c r="AX364" i="6"/>
  <c r="AW364" i="6"/>
  <c r="AV364" i="6"/>
  <c r="AU364" i="6"/>
  <c r="AT364" i="6"/>
  <c r="AS364" i="6"/>
  <c r="AR364" i="6"/>
  <c r="AQ364" i="6"/>
  <c r="AP364" i="6"/>
  <c r="AO364" i="6"/>
  <c r="AN364" i="6"/>
  <c r="AM364" i="6"/>
  <c r="AL364" i="6"/>
  <c r="AK364" i="6"/>
  <c r="AJ364" i="6"/>
  <c r="AI364" i="6"/>
  <c r="AH364" i="6"/>
  <c r="AG364" i="6"/>
  <c r="AF364" i="6"/>
  <c r="BF363" i="6"/>
  <c r="BE363" i="6"/>
  <c r="BD363" i="6"/>
  <c r="BC363" i="6"/>
  <c r="BB363" i="6"/>
  <c r="BA363" i="6"/>
  <c r="AZ363" i="6"/>
  <c r="AY363" i="6"/>
  <c r="AX363" i="6"/>
  <c r="AW363" i="6"/>
  <c r="AV363" i="6"/>
  <c r="AU363" i="6"/>
  <c r="AT363" i="6"/>
  <c r="AS363" i="6"/>
  <c r="AR363" i="6"/>
  <c r="AQ363" i="6"/>
  <c r="AP363" i="6"/>
  <c r="AO363" i="6"/>
  <c r="AN363" i="6"/>
  <c r="AM363" i="6"/>
  <c r="AL363" i="6"/>
  <c r="AK363" i="6"/>
  <c r="AJ363" i="6"/>
  <c r="AI363" i="6"/>
  <c r="AH363" i="6"/>
  <c r="AG363" i="6"/>
  <c r="AF363" i="6"/>
  <c r="BF362" i="6"/>
  <c r="BE362" i="6"/>
  <c r="BD362" i="6"/>
  <c r="BC362" i="6"/>
  <c r="BB362" i="6"/>
  <c r="BA362" i="6"/>
  <c r="AZ362" i="6"/>
  <c r="AY362" i="6"/>
  <c r="AX362" i="6"/>
  <c r="AW362" i="6"/>
  <c r="AV362" i="6"/>
  <c r="AU362" i="6"/>
  <c r="AT362" i="6"/>
  <c r="AS362" i="6"/>
  <c r="AR362" i="6"/>
  <c r="AQ362" i="6"/>
  <c r="AP362" i="6"/>
  <c r="AO362" i="6"/>
  <c r="AN362" i="6"/>
  <c r="AM362" i="6"/>
  <c r="AL362" i="6"/>
  <c r="AK362" i="6"/>
  <c r="AJ362" i="6"/>
  <c r="AI362" i="6"/>
  <c r="AH362" i="6"/>
  <c r="AG362" i="6"/>
  <c r="AF362" i="6"/>
  <c r="BF361" i="6"/>
  <c r="BE361" i="6"/>
  <c r="BD361" i="6"/>
  <c r="BC361" i="6"/>
  <c r="BB361" i="6"/>
  <c r="BA361" i="6"/>
  <c r="AZ361" i="6"/>
  <c r="AY361" i="6"/>
  <c r="AX361" i="6"/>
  <c r="AW361" i="6"/>
  <c r="AV361" i="6"/>
  <c r="AU361" i="6"/>
  <c r="AT361" i="6"/>
  <c r="AS361" i="6"/>
  <c r="AR361" i="6"/>
  <c r="AQ361" i="6"/>
  <c r="AP361" i="6"/>
  <c r="AO361" i="6"/>
  <c r="AN361" i="6"/>
  <c r="AM361" i="6"/>
  <c r="AL361" i="6"/>
  <c r="AK361" i="6"/>
  <c r="AJ361" i="6"/>
  <c r="AI361" i="6"/>
  <c r="AH361" i="6"/>
  <c r="AG361" i="6"/>
  <c r="AF361" i="6"/>
  <c r="BF360" i="6"/>
  <c r="BE360" i="6"/>
  <c r="BD360" i="6"/>
  <c r="BC360" i="6"/>
  <c r="BB360" i="6"/>
  <c r="BA360" i="6"/>
  <c r="AZ360" i="6"/>
  <c r="AY360" i="6"/>
  <c r="AX360" i="6"/>
  <c r="AW360" i="6"/>
  <c r="AV360" i="6"/>
  <c r="AU360" i="6"/>
  <c r="AT360" i="6"/>
  <c r="AS360" i="6"/>
  <c r="AR360" i="6"/>
  <c r="AQ360" i="6"/>
  <c r="AP360" i="6"/>
  <c r="AO360" i="6"/>
  <c r="AN360" i="6"/>
  <c r="AM360" i="6"/>
  <c r="AL360" i="6"/>
  <c r="AK360" i="6"/>
  <c r="AJ360" i="6"/>
  <c r="AI360" i="6"/>
  <c r="AH360" i="6"/>
  <c r="AG360" i="6"/>
  <c r="AF360" i="6"/>
  <c r="BF359" i="6"/>
  <c r="BE359" i="6"/>
  <c r="BD359" i="6"/>
  <c r="BC359" i="6"/>
  <c r="BB359" i="6"/>
  <c r="BA359" i="6"/>
  <c r="AZ359" i="6"/>
  <c r="AY359" i="6"/>
  <c r="AX359" i="6"/>
  <c r="AW359" i="6"/>
  <c r="AV359" i="6"/>
  <c r="AU359" i="6"/>
  <c r="AT359" i="6"/>
  <c r="AS359" i="6"/>
  <c r="AR359" i="6"/>
  <c r="AQ359" i="6"/>
  <c r="AP359" i="6"/>
  <c r="AO359" i="6"/>
  <c r="AN359" i="6"/>
  <c r="AM359" i="6"/>
  <c r="AL359" i="6"/>
  <c r="AK359" i="6"/>
  <c r="AJ359" i="6"/>
  <c r="AI359" i="6"/>
  <c r="AH359" i="6"/>
  <c r="AG359" i="6"/>
  <c r="AF359" i="6"/>
  <c r="BF358" i="6"/>
  <c r="BE358" i="6"/>
  <c r="BD358" i="6"/>
  <c r="BC358" i="6"/>
  <c r="BB358" i="6"/>
  <c r="BA358" i="6"/>
  <c r="AZ358" i="6"/>
  <c r="AY358" i="6"/>
  <c r="AX358" i="6"/>
  <c r="AW358" i="6"/>
  <c r="AV358" i="6"/>
  <c r="AU358" i="6"/>
  <c r="AT358" i="6"/>
  <c r="AS358" i="6"/>
  <c r="AR358" i="6"/>
  <c r="AQ358" i="6"/>
  <c r="AP358" i="6"/>
  <c r="AO358" i="6"/>
  <c r="AN358" i="6"/>
  <c r="AM358" i="6"/>
  <c r="AL358" i="6"/>
  <c r="AK358" i="6"/>
  <c r="AJ358" i="6"/>
  <c r="AI358" i="6"/>
  <c r="AH358" i="6"/>
  <c r="AG358" i="6"/>
  <c r="AF358" i="6"/>
  <c r="BF357" i="6"/>
  <c r="BE357" i="6"/>
  <c r="BD357" i="6"/>
  <c r="BC357" i="6"/>
  <c r="BB357" i="6"/>
  <c r="BA357" i="6"/>
  <c r="AZ357" i="6"/>
  <c r="AY357" i="6"/>
  <c r="AX357" i="6"/>
  <c r="AW357" i="6"/>
  <c r="AV357" i="6"/>
  <c r="AU357" i="6"/>
  <c r="AT357" i="6"/>
  <c r="AS357" i="6"/>
  <c r="AR357" i="6"/>
  <c r="AQ357" i="6"/>
  <c r="AP357" i="6"/>
  <c r="AO357" i="6"/>
  <c r="AN357" i="6"/>
  <c r="AM357" i="6"/>
  <c r="AL357" i="6"/>
  <c r="AK357" i="6"/>
  <c r="AJ357" i="6"/>
  <c r="AI357" i="6"/>
  <c r="AH357" i="6"/>
  <c r="AG357" i="6"/>
  <c r="AF357" i="6"/>
  <c r="BF356" i="6"/>
  <c r="BE356" i="6"/>
  <c r="BD356" i="6"/>
  <c r="BC356" i="6"/>
  <c r="BB356" i="6"/>
  <c r="BA356" i="6"/>
  <c r="AZ356" i="6"/>
  <c r="AY356" i="6"/>
  <c r="AX356" i="6"/>
  <c r="AW356" i="6"/>
  <c r="AV356" i="6"/>
  <c r="AU356" i="6"/>
  <c r="AT356" i="6"/>
  <c r="AS356" i="6"/>
  <c r="AR356" i="6"/>
  <c r="AQ356" i="6"/>
  <c r="AP356" i="6"/>
  <c r="AO356" i="6"/>
  <c r="AN356" i="6"/>
  <c r="AM356" i="6"/>
  <c r="AL356" i="6"/>
  <c r="AK356" i="6"/>
  <c r="AJ356" i="6"/>
  <c r="AI356" i="6"/>
  <c r="AH356" i="6"/>
  <c r="AG356" i="6"/>
  <c r="AF356" i="6"/>
  <c r="BF355" i="6"/>
  <c r="BE355" i="6"/>
  <c r="BD355" i="6"/>
  <c r="BC355" i="6"/>
  <c r="BB355" i="6"/>
  <c r="BA355" i="6"/>
  <c r="AZ355" i="6"/>
  <c r="AY355" i="6"/>
  <c r="AX355" i="6"/>
  <c r="AW355" i="6"/>
  <c r="AV355" i="6"/>
  <c r="AU355" i="6"/>
  <c r="AT355" i="6"/>
  <c r="AS355" i="6"/>
  <c r="AR355" i="6"/>
  <c r="AQ355" i="6"/>
  <c r="AP355" i="6"/>
  <c r="AO355" i="6"/>
  <c r="AN355" i="6"/>
  <c r="AM355" i="6"/>
  <c r="AL355" i="6"/>
  <c r="AK355" i="6"/>
  <c r="AJ355" i="6"/>
  <c r="AI355" i="6"/>
  <c r="AH355" i="6"/>
  <c r="AG355" i="6"/>
  <c r="AF355" i="6"/>
  <c r="BF353" i="6"/>
  <c r="BE353" i="6"/>
  <c r="BD353" i="6"/>
  <c r="BC353" i="6"/>
  <c r="BB353" i="6"/>
  <c r="BA353" i="6"/>
  <c r="AZ353" i="6"/>
  <c r="AY353" i="6"/>
  <c r="AX353" i="6"/>
  <c r="AW353" i="6"/>
  <c r="AV353" i="6"/>
  <c r="AU353" i="6"/>
  <c r="AT353" i="6"/>
  <c r="AS353" i="6"/>
  <c r="AR353" i="6"/>
  <c r="AQ353" i="6"/>
  <c r="AP353" i="6"/>
  <c r="AO353" i="6"/>
  <c r="AN353" i="6"/>
  <c r="AM353" i="6"/>
  <c r="AL353" i="6"/>
  <c r="AK353" i="6"/>
  <c r="AJ353" i="6"/>
  <c r="AI353" i="6"/>
  <c r="AH353" i="6"/>
  <c r="AG353" i="6"/>
  <c r="AF353" i="6"/>
  <c r="BF352" i="6"/>
  <c r="BE352" i="6"/>
  <c r="BD352" i="6"/>
  <c r="BC352" i="6"/>
  <c r="BB352" i="6"/>
  <c r="BA352" i="6"/>
  <c r="AZ352" i="6"/>
  <c r="AY352" i="6"/>
  <c r="AX352" i="6"/>
  <c r="AW352" i="6"/>
  <c r="AV352" i="6"/>
  <c r="AU352" i="6"/>
  <c r="AT352" i="6"/>
  <c r="AS352" i="6"/>
  <c r="AR352" i="6"/>
  <c r="AQ352" i="6"/>
  <c r="AP352" i="6"/>
  <c r="AO352" i="6"/>
  <c r="AN352" i="6"/>
  <c r="AM352" i="6"/>
  <c r="AL352" i="6"/>
  <c r="AK352" i="6"/>
  <c r="AJ352" i="6"/>
  <c r="AI352" i="6"/>
  <c r="AH352" i="6"/>
  <c r="AG352" i="6"/>
  <c r="AF352" i="6"/>
  <c r="BF351" i="6"/>
  <c r="BE351" i="6"/>
  <c r="BD351" i="6"/>
  <c r="BC351" i="6"/>
  <c r="BB351" i="6"/>
  <c r="BA351" i="6"/>
  <c r="AZ351" i="6"/>
  <c r="AY351" i="6"/>
  <c r="AX351" i="6"/>
  <c r="AW351" i="6"/>
  <c r="AV351" i="6"/>
  <c r="AU351" i="6"/>
  <c r="AT351" i="6"/>
  <c r="AS351" i="6"/>
  <c r="AR351" i="6"/>
  <c r="AQ351" i="6"/>
  <c r="AP351" i="6"/>
  <c r="AO351" i="6"/>
  <c r="AN351" i="6"/>
  <c r="AM351" i="6"/>
  <c r="AL351" i="6"/>
  <c r="AK351" i="6"/>
  <c r="AJ351" i="6"/>
  <c r="AI351" i="6"/>
  <c r="AH351" i="6"/>
  <c r="AG351" i="6"/>
  <c r="AF351" i="6"/>
  <c r="BF349" i="6"/>
  <c r="BE349" i="6"/>
  <c r="BD349" i="6"/>
  <c r="BC349" i="6"/>
  <c r="BB349" i="6"/>
  <c r="BA349" i="6"/>
  <c r="AZ349" i="6"/>
  <c r="AY349" i="6"/>
  <c r="AX349" i="6"/>
  <c r="AW349" i="6"/>
  <c r="AV349" i="6"/>
  <c r="AU349" i="6"/>
  <c r="AT349" i="6"/>
  <c r="AS349" i="6"/>
  <c r="AR349" i="6"/>
  <c r="AQ349" i="6"/>
  <c r="AP349" i="6"/>
  <c r="AO349" i="6"/>
  <c r="AN349" i="6"/>
  <c r="AM349" i="6"/>
  <c r="AL349" i="6"/>
  <c r="AK349" i="6"/>
  <c r="AJ349" i="6"/>
  <c r="AI349" i="6"/>
  <c r="AH349" i="6"/>
  <c r="AG349" i="6"/>
  <c r="AF349" i="6"/>
  <c r="BF347" i="6"/>
  <c r="BE347" i="6"/>
  <c r="BD347" i="6"/>
  <c r="BC347" i="6"/>
  <c r="BB347" i="6"/>
  <c r="BA347" i="6"/>
  <c r="AZ347" i="6"/>
  <c r="AY347" i="6"/>
  <c r="AX347" i="6"/>
  <c r="AW347" i="6"/>
  <c r="AV347" i="6"/>
  <c r="AU347" i="6"/>
  <c r="AT347" i="6"/>
  <c r="AS347" i="6"/>
  <c r="AR347" i="6"/>
  <c r="AQ347" i="6"/>
  <c r="AP347" i="6"/>
  <c r="AO347" i="6"/>
  <c r="AN347" i="6"/>
  <c r="AM347" i="6"/>
  <c r="AL347" i="6"/>
  <c r="AK347" i="6"/>
  <c r="AJ347" i="6"/>
  <c r="AI347" i="6"/>
  <c r="AH347" i="6"/>
  <c r="AG347" i="6"/>
  <c r="AF347" i="6"/>
  <c r="BF346" i="6"/>
  <c r="BE346" i="6"/>
  <c r="BD346" i="6"/>
  <c r="BC346" i="6"/>
  <c r="BB346" i="6"/>
  <c r="BA346" i="6"/>
  <c r="AZ346" i="6"/>
  <c r="AY346" i="6"/>
  <c r="AX346" i="6"/>
  <c r="AW346" i="6"/>
  <c r="AV346" i="6"/>
  <c r="AU346" i="6"/>
  <c r="AT346" i="6"/>
  <c r="AS346" i="6"/>
  <c r="AR346" i="6"/>
  <c r="AQ346" i="6"/>
  <c r="AP346" i="6"/>
  <c r="AO346" i="6"/>
  <c r="AN346" i="6"/>
  <c r="AM346" i="6"/>
  <c r="AL346" i="6"/>
  <c r="AK346" i="6"/>
  <c r="AJ346" i="6"/>
  <c r="AI346" i="6"/>
  <c r="AH346" i="6"/>
  <c r="AG346" i="6"/>
  <c r="AF346" i="6"/>
  <c r="BF345" i="6"/>
  <c r="BE345" i="6"/>
  <c r="BD345" i="6"/>
  <c r="BC345" i="6"/>
  <c r="BB345" i="6"/>
  <c r="BA345" i="6"/>
  <c r="AZ345" i="6"/>
  <c r="AY345" i="6"/>
  <c r="AX345" i="6"/>
  <c r="AW345" i="6"/>
  <c r="AV345" i="6"/>
  <c r="AU345" i="6"/>
  <c r="AT345" i="6"/>
  <c r="AS345" i="6"/>
  <c r="AR345" i="6"/>
  <c r="AQ345" i="6"/>
  <c r="AP345" i="6"/>
  <c r="AO345" i="6"/>
  <c r="AN345" i="6"/>
  <c r="AM345" i="6"/>
  <c r="AL345" i="6"/>
  <c r="AK345" i="6"/>
  <c r="AJ345" i="6"/>
  <c r="AI345" i="6"/>
  <c r="AH345" i="6"/>
  <c r="AG345" i="6"/>
  <c r="AF345" i="6"/>
  <c r="BF344" i="6"/>
  <c r="BE344" i="6"/>
  <c r="BD344" i="6"/>
  <c r="BC344" i="6"/>
  <c r="BB344" i="6"/>
  <c r="BA344" i="6"/>
  <c r="AZ344" i="6"/>
  <c r="AY344" i="6"/>
  <c r="AX344" i="6"/>
  <c r="AW344" i="6"/>
  <c r="AV344" i="6"/>
  <c r="AU344" i="6"/>
  <c r="AT344" i="6"/>
  <c r="AS344" i="6"/>
  <c r="AR344" i="6"/>
  <c r="AQ344" i="6"/>
  <c r="AP344" i="6"/>
  <c r="AO344" i="6"/>
  <c r="AN344" i="6"/>
  <c r="AM344" i="6"/>
  <c r="AL344" i="6"/>
  <c r="AK344" i="6"/>
  <c r="AJ344" i="6"/>
  <c r="AI344" i="6"/>
  <c r="AH344" i="6"/>
  <c r="AG344" i="6"/>
  <c r="AF344" i="6"/>
  <c r="BF343" i="6"/>
  <c r="BE343" i="6"/>
  <c r="BD343" i="6"/>
  <c r="BC343" i="6"/>
  <c r="BB343" i="6"/>
  <c r="BA343" i="6"/>
  <c r="AZ343" i="6"/>
  <c r="AY343" i="6"/>
  <c r="AX343" i="6"/>
  <c r="AW343" i="6"/>
  <c r="AV343" i="6"/>
  <c r="AU343" i="6"/>
  <c r="AT343" i="6"/>
  <c r="AS343" i="6"/>
  <c r="AR343" i="6"/>
  <c r="AQ343" i="6"/>
  <c r="AP343" i="6"/>
  <c r="AO343" i="6"/>
  <c r="AN343" i="6"/>
  <c r="AM343" i="6"/>
  <c r="AL343" i="6"/>
  <c r="AK343" i="6"/>
  <c r="AJ343" i="6"/>
  <c r="AI343" i="6"/>
  <c r="AH343" i="6"/>
  <c r="AG343" i="6"/>
  <c r="AF343" i="6"/>
  <c r="BF342" i="6"/>
  <c r="BE342" i="6"/>
  <c r="BD342" i="6"/>
  <c r="BC342" i="6"/>
  <c r="BB342" i="6"/>
  <c r="BA342" i="6"/>
  <c r="AZ342" i="6"/>
  <c r="AY342" i="6"/>
  <c r="AX342" i="6"/>
  <c r="AW342" i="6"/>
  <c r="AV342" i="6"/>
  <c r="AU342" i="6"/>
  <c r="AT342" i="6"/>
  <c r="AS342" i="6"/>
  <c r="AR342" i="6"/>
  <c r="AQ342" i="6"/>
  <c r="AP342" i="6"/>
  <c r="AO342" i="6"/>
  <c r="AN342" i="6"/>
  <c r="AM342" i="6"/>
  <c r="AL342" i="6"/>
  <c r="AK342" i="6"/>
  <c r="AJ342" i="6"/>
  <c r="AI342" i="6"/>
  <c r="AH342" i="6"/>
  <c r="AG342" i="6"/>
  <c r="AF342" i="6"/>
  <c r="BF341" i="6"/>
  <c r="BE341" i="6"/>
  <c r="BD341" i="6"/>
  <c r="BC341" i="6"/>
  <c r="BB341" i="6"/>
  <c r="BA341" i="6"/>
  <c r="AZ341" i="6"/>
  <c r="AY341" i="6"/>
  <c r="AX341" i="6"/>
  <c r="AW341" i="6"/>
  <c r="AV341" i="6"/>
  <c r="AU341" i="6"/>
  <c r="AT341" i="6"/>
  <c r="AS341" i="6"/>
  <c r="AR341" i="6"/>
  <c r="AQ341" i="6"/>
  <c r="AP341" i="6"/>
  <c r="AO341" i="6"/>
  <c r="AN341" i="6"/>
  <c r="AM341" i="6"/>
  <c r="AL341" i="6"/>
  <c r="AK341" i="6"/>
  <c r="AJ341" i="6"/>
  <c r="AI341" i="6"/>
  <c r="AH341" i="6"/>
  <c r="AG341" i="6"/>
  <c r="AF341" i="6"/>
  <c r="BF340" i="6"/>
  <c r="BE340" i="6"/>
  <c r="BD340" i="6"/>
  <c r="BC340" i="6"/>
  <c r="BB340" i="6"/>
  <c r="BA340" i="6"/>
  <c r="AZ340" i="6"/>
  <c r="AY340" i="6"/>
  <c r="AX340" i="6"/>
  <c r="AW340" i="6"/>
  <c r="AV340" i="6"/>
  <c r="AU340" i="6"/>
  <c r="AT340" i="6"/>
  <c r="AS340" i="6"/>
  <c r="AR340" i="6"/>
  <c r="AQ340" i="6"/>
  <c r="AP340" i="6"/>
  <c r="AO340" i="6"/>
  <c r="AN340" i="6"/>
  <c r="AM340" i="6"/>
  <c r="AL340" i="6"/>
  <c r="AK340" i="6"/>
  <c r="AJ340" i="6"/>
  <c r="AI340" i="6"/>
  <c r="AH340" i="6"/>
  <c r="AG340" i="6"/>
  <c r="AF340" i="6"/>
  <c r="BF339" i="6"/>
  <c r="BE339" i="6"/>
  <c r="BD339" i="6"/>
  <c r="BC339" i="6"/>
  <c r="BB339" i="6"/>
  <c r="BA339" i="6"/>
  <c r="AZ339" i="6"/>
  <c r="AY339" i="6"/>
  <c r="AX339" i="6"/>
  <c r="AW339" i="6"/>
  <c r="AV339" i="6"/>
  <c r="AU339" i="6"/>
  <c r="AT339" i="6"/>
  <c r="AS339" i="6"/>
  <c r="AR339" i="6"/>
  <c r="AQ339" i="6"/>
  <c r="AP339" i="6"/>
  <c r="AO339" i="6"/>
  <c r="AN339" i="6"/>
  <c r="AM339" i="6"/>
  <c r="AL339" i="6"/>
  <c r="AK339" i="6"/>
  <c r="AJ339" i="6"/>
  <c r="AI339" i="6"/>
  <c r="AH339" i="6"/>
  <c r="AG339" i="6"/>
  <c r="AF339" i="6"/>
  <c r="BF338" i="6"/>
  <c r="BE338" i="6"/>
  <c r="BD338" i="6"/>
  <c r="BC338" i="6"/>
  <c r="BB338" i="6"/>
  <c r="BA338" i="6"/>
  <c r="AZ338" i="6"/>
  <c r="AY338" i="6"/>
  <c r="AX338" i="6"/>
  <c r="AW338" i="6"/>
  <c r="AV338" i="6"/>
  <c r="AU338" i="6"/>
  <c r="AT338" i="6"/>
  <c r="AS338" i="6"/>
  <c r="AR338" i="6"/>
  <c r="AQ338" i="6"/>
  <c r="AP338" i="6"/>
  <c r="AO338" i="6"/>
  <c r="AN338" i="6"/>
  <c r="AM338" i="6"/>
  <c r="AL338" i="6"/>
  <c r="AK338" i="6"/>
  <c r="AJ338" i="6"/>
  <c r="AI338" i="6"/>
  <c r="AH338" i="6"/>
  <c r="AG338" i="6"/>
  <c r="AF338" i="6"/>
  <c r="BF337" i="6"/>
  <c r="BE337" i="6"/>
  <c r="BD337" i="6"/>
  <c r="BC337" i="6"/>
  <c r="BB337" i="6"/>
  <c r="BA337" i="6"/>
  <c r="AZ337" i="6"/>
  <c r="AY337" i="6"/>
  <c r="AX337" i="6"/>
  <c r="AW337" i="6"/>
  <c r="AV337" i="6"/>
  <c r="AU337" i="6"/>
  <c r="AT337" i="6"/>
  <c r="AS337" i="6"/>
  <c r="AR337" i="6"/>
  <c r="AQ337" i="6"/>
  <c r="AP337" i="6"/>
  <c r="AO337" i="6"/>
  <c r="AN337" i="6"/>
  <c r="AM337" i="6"/>
  <c r="AL337" i="6"/>
  <c r="AK337" i="6"/>
  <c r="AJ337" i="6"/>
  <c r="AI337" i="6"/>
  <c r="AH337" i="6"/>
  <c r="AG337" i="6"/>
  <c r="AF337" i="6"/>
  <c r="BF336" i="6"/>
  <c r="BE336" i="6"/>
  <c r="BD336" i="6"/>
  <c r="BC336" i="6"/>
  <c r="BB336" i="6"/>
  <c r="BA336" i="6"/>
  <c r="AZ336" i="6"/>
  <c r="AY336" i="6"/>
  <c r="AX336" i="6"/>
  <c r="AW336" i="6"/>
  <c r="AV336" i="6"/>
  <c r="AU336" i="6"/>
  <c r="AT336" i="6"/>
  <c r="AS336" i="6"/>
  <c r="AR336" i="6"/>
  <c r="AQ336" i="6"/>
  <c r="AP336" i="6"/>
  <c r="AO336" i="6"/>
  <c r="AN336" i="6"/>
  <c r="AM336" i="6"/>
  <c r="AL336" i="6"/>
  <c r="AK336" i="6"/>
  <c r="AJ336" i="6"/>
  <c r="AI336" i="6"/>
  <c r="AH336" i="6"/>
  <c r="AG336" i="6"/>
  <c r="AF336" i="6"/>
  <c r="BF335" i="6"/>
  <c r="BE335" i="6"/>
  <c r="BD335" i="6"/>
  <c r="BC335" i="6"/>
  <c r="BB335" i="6"/>
  <c r="BA335" i="6"/>
  <c r="AZ335" i="6"/>
  <c r="AY335" i="6"/>
  <c r="AX335" i="6"/>
  <c r="AW335" i="6"/>
  <c r="AV335" i="6"/>
  <c r="AU335" i="6"/>
  <c r="AT335" i="6"/>
  <c r="AS335" i="6"/>
  <c r="AR335" i="6"/>
  <c r="AQ335" i="6"/>
  <c r="AP335" i="6"/>
  <c r="AO335" i="6"/>
  <c r="AN335" i="6"/>
  <c r="AM335" i="6"/>
  <c r="AL335" i="6"/>
  <c r="AK335" i="6"/>
  <c r="AJ335" i="6"/>
  <c r="AI335" i="6"/>
  <c r="AH335" i="6"/>
  <c r="AG335" i="6"/>
  <c r="AF335" i="6"/>
  <c r="BF334" i="6"/>
  <c r="BE334" i="6"/>
  <c r="BD334" i="6"/>
  <c r="BC334" i="6"/>
  <c r="BB334" i="6"/>
  <c r="BA334" i="6"/>
  <c r="AZ334" i="6"/>
  <c r="AY334" i="6"/>
  <c r="AX334" i="6"/>
  <c r="AW334" i="6"/>
  <c r="AV334" i="6"/>
  <c r="AU334" i="6"/>
  <c r="AT334" i="6"/>
  <c r="AS334" i="6"/>
  <c r="AR334" i="6"/>
  <c r="AQ334" i="6"/>
  <c r="AP334" i="6"/>
  <c r="AO334" i="6"/>
  <c r="AN334" i="6"/>
  <c r="AM334" i="6"/>
  <c r="AL334" i="6"/>
  <c r="AK334" i="6"/>
  <c r="AJ334" i="6"/>
  <c r="AI334" i="6"/>
  <c r="AH334" i="6"/>
  <c r="AG334" i="6"/>
  <c r="AF334" i="6"/>
  <c r="BF333" i="6"/>
  <c r="BE333" i="6"/>
  <c r="BD333" i="6"/>
  <c r="BC333" i="6"/>
  <c r="BB333" i="6"/>
  <c r="BA333" i="6"/>
  <c r="AZ333" i="6"/>
  <c r="AY333" i="6"/>
  <c r="AX333" i="6"/>
  <c r="AW333" i="6"/>
  <c r="AV333" i="6"/>
  <c r="AU333" i="6"/>
  <c r="AT333" i="6"/>
  <c r="AS333" i="6"/>
  <c r="AR333" i="6"/>
  <c r="AQ333" i="6"/>
  <c r="AP333" i="6"/>
  <c r="AO333" i="6"/>
  <c r="AN333" i="6"/>
  <c r="AM333" i="6"/>
  <c r="AL333" i="6"/>
  <c r="AK333" i="6"/>
  <c r="AJ333" i="6"/>
  <c r="AI333" i="6"/>
  <c r="AH333" i="6"/>
  <c r="AG333" i="6"/>
  <c r="AF333" i="6"/>
  <c r="BF332" i="6"/>
  <c r="BE332" i="6"/>
  <c r="BD332" i="6"/>
  <c r="BC332" i="6"/>
  <c r="BB332" i="6"/>
  <c r="BA332" i="6"/>
  <c r="AZ332" i="6"/>
  <c r="AY332" i="6"/>
  <c r="AX332" i="6"/>
  <c r="AW332" i="6"/>
  <c r="AV332" i="6"/>
  <c r="AU332" i="6"/>
  <c r="AT332" i="6"/>
  <c r="AS332" i="6"/>
  <c r="AR332" i="6"/>
  <c r="AQ332" i="6"/>
  <c r="AP332" i="6"/>
  <c r="AO332" i="6"/>
  <c r="AN332" i="6"/>
  <c r="AM332" i="6"/>
  <c r="AL332" i="6"/>
  <c r="AK332" i="6"/>
  <c r="AJ332" i="6"/>
  <c r="AI332" i="6"/>
  <c r="AH332" i="6"/>
  <c r="AG332" i="6"/>
  <c r="AF332" i="6"/>
  <c r="BF331" i="6"/>
  <c r="BE331" i="6"/>
  <c r="BD331" i="6"/>
  <c r="BC331" i="6"/>
  <c r="BB331" i="6"/>
  <c r="BA331" i="6"/>
  <c r="AZ331" i="6"/>
  <c r="AY331" i="6"/>
  <c r="AX331" i="6"/>
  <c r="AW331" i="6"/>
  <c r="AV331" i="6"/>
  <c r="AU331" i="6"/>
  <c r="AT331" i="6"/>
  <c r="AS331" i="6"/>
  <c r="AR331" i="6"/>
  <c r="AQ331" i="6"/>
  <c r="AP331" i="6"/>
  <c r="AO331" i="6"/>
  <c r="AN331" i="6"/>
  <c r="AM331" i="6"/>
  <c r="AL331" i="6"/>
  <c r="AK331" i="6"/>
  <c r="AJ331" i="6"/>
  <c r="AI331" i="6"/>
  <c r="AH331" i="6"/>
  <c r="AG331" i="6"/>
  <c r="AF331" i="6"/>
  <c r="BF330" i="6"/>
  <c r="BE330" i="6"/>
  <c r="BD330" i="6"/>
  <c r="BC330" i="6"/>
  <c r="BB330" i="6"/>
  <c r="BA330" i="6"/>
  <c r="AZ330" i="6"/>
  <c r="AY330" i="6"/>
  <c r="AX330" i="6"/>
  <c r="AW330" i="6"/>
  <c r="AV330" i="6"/>
  <c r="AU330" i="6"/>
  <c r="AT330" i="6"/>
  <c r="AS330" i="6"/>
  <c r="AR330" i="6"/>
  <c r="AQ330" i="6"/>
  <c r="AP330" i="6"/>
  <c r="AO330" i="6"/>
  <c r="AN330" i="6"/>
  <c r="AM330" i="6"/>
  <c r="AL330" i="6"/>
  <c r="AK330" i="6"/>
  <c r="AJ330" i="6"/>
  <c r="AI330" i="6"/>
  <c r="AH330" i="6"/>
  <c r="AG330" i="6"/>
  <c r="AF330" i="6"/>
  <c r="BF329" i="6"/>
  <c r="BE329" i="6"/>
  <c r="BD329" i="6"/>
  <c r="BC329" i="6"/>
  <c r="BB329" i="6"/>
  <c r="BA329" i="6"/>
  <c r="AZ329" i="6"/>
  <c r="AY329" i="6"/>
  <c r="AX329" i="6"/>
  <c r="AW329" i="6"/>
  <c r="AV329" i="6"/>
  <c r="AU329" i="6"/>
  <c r="AT329" i="6"/>
  <c r="AS329" i="6"/>
  <c r="AR329" i="6"/>
  <c r="AQ329" i="6"/>
  <c r="AP329" i="6"/>
  <c r="AO329" i="6"/>
  <c r="AN329" i="6"/>
  <c r="AM329" i="6"/>
  <c r="AL329" i="6"/>
  <c r="AK329" i="6"/>
  <c r="AJ329" i="6"/>
  <c r="AI329" i="6"/>
  <c r="AH329" i="6"/>
  <c r="AG329" i="6"/>
  <c r="AF329" i="6"/>
  <c r="BF328" i="6"/>
  <c r="BE328" i="6"/>
  <c r="BD328" i="6"/>
  <c r="BC328" i="6"/>
  <c r="BB328" i="6"/>
  <c r="BA328" i="6"/>
  <c r="AZ328" i="6"/>
  <c r="AY328" i="6"/>
  <c r="AX328" i="6"/>
  <c r="AW328" i="6"/>
  <c r="AV328" i="6"/>
  <c r="AU328" i="6"/>
  <c r="AT328" i="6"/>
  <c r="AS328" i="6"/>
  <c r="AR328" i="6"/>
  <c r="AQ328" i="6"/>
  <c r="AP328" i="6"/>
  <c r="AO328" i="6"/>
  <c r="AN328" i="6"/>
  <c r="AM328" i="6"/>
  <c r="AL328" i="6"/>
  <c r="AK328" i="6"/>
  <c r="AJ328" i="6"/>
  <c r="AI328" i="6"/>
  <c r="AH328" i="6"/>
  <c r="AG328" i="6"/>
  <c r="AF328" i="6"/>
  <c r="BF327" i="6"/>
  <c r="BE327" i="6"/>
  <c r="BD327" i="6"/>
  <c r="BC327" i="6"/>
  <c r="BB327" i="6"/>
  <c r="BA327" i="6"/>
  <c r="AZ327" i="6"/>
  <c r="AY327" i="6"/>
  <c r="AX327" i="6"/>
  <c r="AW327" i="6"/>
  <c r="AV327" i="6"/>
  <c r="AU327" i="6"/>
  <c r="AT327" i="6"/>
  <c r="AS327" i="6"/>
  <c r="AR327" i="6"/>
  <c r="AQ327" i="6"/>
  <c r="AP327" i="6"/>
  <c r="AO327" i="6"/>
  <c r="AN327" i="6"/>
  <c r="AM327" i="6"/>
  <c r="AL327" i="6"/>
  <c r="AK327" i="6"/>
  <c r="AJ327" i="6"/>
  <c r="AI327" i="6"/>
  <c r="AH327" i="6"/>
  <c r="AG327" i="6"/>
  <c r="AF327" i="6"/>
  <c r="BF326" i="6"/>
  <c r="BE326" i="6"/>
  <c r="BD326" i="6"/>
  <c r="BC326" i="6"/>
  <c r="BB326" i="6"/>
  <c r="BA326" i="6"/>
  <c r="AZ326" i="6"/>
  <c r="AY326" i="6"/>
  <c r="AX326" i="6"/>
  <c r="AW326" i="6"/>
  <c r="AV326" i="6"/>
  <c r="AU326" i="6"/>
  <c r="AT326" i="6"/>
  <c r="AS326" i="6"/>
  <c r="AR326" i="6"/>
  <c r="AQ326" i="6"/>
  <c r="AP326" i="6"/>
  <c r="AO326" i="6"/>
  <c r="AN326" i="6"/>
  <c r="AM326" i="6"/>
  <c r="AL326" i="6"/>
  <c r="AK326" i="6"/>
  <c r="AJ326" i="6"/>
  <c r="AI326" i="6"/>
  <c r="AH326" i="6"/>
  <c r="AG326" i="6"/>
  <c r="AF326" i="6"/>
  <c r="BF325" i="6"/>
  <c r="BE325" i="6"/>
  <c r="BD325" i="6"/>
  <c r="BC325" i="6"/>
  <c r="BB325" i="6"/>
  <c r="BA325" i="6"/>
  <c r="AZ325" i="6"/>
  <c r="AY325" i="6"/>
  <c r="AX325" i="6"/>
  <c r="AW325" i="6"/>
  <c r="AV325" i="6"/>
  <c r="AU325" i="6"/>
  <c r="AT325" i="6"/>
  <c r="AS325" i="6"/>
  <c r="AR325" i="6"/>
  <c r="AQ325" i="6"/>
  <c r="AP325" i="6"/>
  <c r="AO325" i="6"/>
  <c r="AN325" i="6"/>
  <c r="AM325" i="6"/>
  <c r="AL325" i="6"/>
  <c r="AK325" i="6"/>
  <c r="AJ325" i="6"/>
  <c r="AI325" i="6"/>
  <c r="AH325" i="6"/>
  <c r="AG325" i="6"/>
  <c r="AF325" i="6"/>
  <c r="BF324" i="6"/>
  <c r="BE324" i="6"/>
  <c r="BD324" i="6"/>
  <c r="BC324" i="6"/>
  <c r="BB324" i="6"/>
  <c r="BA324" i="6"/>
  <c r="AZ324" i="6"/>
  <c r="AY324" i="6"/>
  <c r="AX324" i="6"/>
  <c r="AW324" i="6"/>
  <c r="AV324" i="6"/>
  <c r="AU324" i="6"/>
  <c r="AT324" i="6"/>
  <c r="AS324" i="6"/>
  <c r="AR324" i="6"/>
  <c r="AQ324" i="6"/>
  <c r="AP324" i="6"/>
  <c r="AO324" i="6"/>
  <c r="AN324" i="6"/>
  <c r="AM324" i="6"/>
  <c r="AL324" i="6"/>
  <c r="AK324" i="6"/>
  <c r="AJ324" i="6"/>
  <c r="AI324" i="6"/>
  <c r="AH324" i="6"/>
  <c r="AG324" i="6"/>
  <c r="AF324" i="6"/>
  <c r="BF323" i="6"/>
  <c r="BE323" i="6"/>
  <c r="BD323" i="6"/>
  <c r="BC323" i="6"/>
  <c r="BB323" i="6"/>
  <c r="BA323" i="6"/>
  <c r="AZ323" i="6"/>
  <c r="AY323" i="6"/>
  <c r="AX323" i="6"/>
  <c r="AW323" i="6"/>
  <c r="AV323" i="6"/>
  <c r="AU323" i="6"/>
  <c r="AT323" i="6"/>
  <c r="AS323" i="6"/>
  <c r="AR323" i="6"/>
  <c r="AQ323" i="6"/>
  <c r="AP323" i="6"/>
  <c r="AO323" i="6"/>
  <c r="AN323" i="6"/>
  <c r="AM323" i="6"/>
  <c r="AL323" i="6"/>
  <c r="AK323" i="6"/>
  <c r="AJ323" i="6"/>
  <c r="AI323" i="6"/>
  <c r="AH323" i="6"/>
  <c r="AG323" i="6"/>
  <c r="AF323" i="6"/>
  <c r="BF322" i="6"/>
  <c r="BE322" i="6"/>
  <c r="BD322" i="6"/>
  <c r="BC322" i="6"/>
  <c r="BB322" i="6"/>
  <c r="BA322" i="6"/>
  <c r="AZ322" i="6"/>
  <c r="AY322" i="6"/>
  <c r="AX322" i="6"/>
  <c r="AW322" i="6"/>
  <c r="AV322" i="6"/>
  <c r="AU322" i="6"/>
  <c r="AT322" i="6"/>
  <c r="AS322" i="6"/>
  <c r="AR322" i="6"/>
  <c r="AQ322" i="6"/>
  <c r="AP322" i="6"/>
  <c r="AO322" i="6"/>
  <c r="AN322" i="6"/>
  <c r="AM322" i="6"/>
  <c r="AL322" i="6"/>
  <c r="AK322" i="6"/>
  <c r="AJ322" i="6"/>
  <c r="AI322" i="6"/>
  <c r="AH322" i="6"/>
  <c r="AG322" i="6"/>
  <c r="AF322" i="6"/>
  <c r="BF321" i="6"/>
  <c r="BE321" i="6"/>
  <c r="BD321" i="6"/>
  <c r="BC321" i="6"/>
  <c r="BB321" i="6"/>
  <c r="BA321" i="6"/>
  <c r="AZ321" i="6"/>
  <c r="AY321" i="6"/>
  <c r="AX321" i="6"/>
  <c r="AW321" i="6"/>
  <c r="AV321" i="6"/>
  <c r="AU321" i="6"/>
  <c r="AT321" i="6"/>
  <c r="AS321" i="6"/>
  <c r="AR321" i="6"/>
  <c r="AQ321" i="6"/>
  <c r="AP321" i="6"/>
  <c r="AO321" i="6"/>
  <c r="AN321" i="6"/>
  <c r="AM321" i="6"/>
  <c r="AL321" i="6"/>
  <c r="AK321" i="6"/>
  <c r="AJ321" i="6"/>
  <c r="AI321" i="6"/>
  <c r="AH321" i="6"/>
  <c r="AG321" i="6"/>
  <c r="AF321" i="6"/>
  <c r="BF320" i="6"/>
  <c r="BE320" i="6"/>
  <c r="BD320" i="6"/>
  <c r="BC320" i="6"/>
  <c r="BB320" i="6"/>
  <c r="BA320" i="6"/>
  <c r="AZ320" i="6"/>
  <c r="AY320" i="6"/>
  <c r="AX320" i="6"/>
  <c r="AW320" i="6"/>
  <c r="AV320" i="6"/>
  <c r="AU320" i="6"/>
  <c r="AT320" i="6"/>
  <c r="AS320" i="6"/>
  <c r="AR320" i="6"/>
  <c r="AQ320" i="6"/>
  <c r="AP320" i="6"/>
  <c r="AO320" i="6"/>
  <c r="AN320" i="6"/>
  <c r="AM320" i="6"/>
  <c r="AL320" i="6"/>
  <c r="AK320" i="6"/>
  <c r="AJ320" i="6"/>
  <c r="AI320" i="6"/>
  <c r="AH320" i="6"/>
  <c r="AG320" i="6"/>
  <c r="AF320" i="6"/>
  <c r="BF319" i="6"/>
  <c r="BE319" i="6"/>
  <c r="BD319" i="6"/>
  <c r="BC319" i="6"/>
  <c r="BB319" i="6"/>
  <c r="BA319" i="6"/>
  <c r="AZ319" i="6"/>
  <c r="AY319" i="6"/>
  <c r="AX319" i="6"/>
  <c r="AW319" i="6"/>
  <c r="AV319" i="6"/>
  <c r="AU319" i="6"/>
  <c r="AT319" i="6"/>
  <c r="AS319" i="6"/>
  <c r="AR319" i="6"/>
  <c r="AQ319" i="6"/>
  <c r="AP319" i="6"/>
  <c r="AO319" i="6"/>
  <c r="AN319" i="6"/>
  <c r="AM319" i="6"/>
  <c r="AL319" i="6"/>
  <c r="AK319" i="6"/>
  <c r="AJ319" i="6"/>
  <c r="AI319" i="6"/>
  <c r="AH319" i="6"/>
  <c r="AG319" i="6"/>
  <c r="AF319" i="6"/>
  <c r="BF318" i="6"/>
  <c r="BE318" i="6"/>
  <c r="BD318" i="6"/>
  <c r="BC318" i="6"/>
  <c r="BB318" i="6"/>
  <c r="BA318" i="6"/>
  <c r="AZ318" i="6"/>
  <c r="AY318" i="6"/>
  <c r="AX318" i="6"/>
  <c r="AW318" i="6"/>
  <c r="AV318" i="6"/>
  <c r="AU318" i="6"/>
  <c r="AT318" i="6"/>
  <c r="AS318" i="6"/>
  <c r="AR318" i="6"/>
  <c r="AQ318" i="6"/>
  <c r="AP318" i="6"/>
  <c r="AO318" i="6"/>
  <c r="AN318" i="6"/>
  <c r="AM318" i="6"/>
  <c r="AL318" i="6"/>
  <c r="AK318" i="6"/>
  <c r="AJ318" i="6"/>
  <c r="AI318" i="6"/>
  <c r="AH318" i="6"/>
  <c r="AG318" i="6"/>
  <c r="AF318" i="6"/>
  <c r="BF317" i="6"/>
  <c r="BE317" i="6"/>
  <c r="BD317" i="6"/>
  <c r="BC317" i="6"/>
  <c r="BB317" i="6"/>
  <c r="BA317" i="6"/>
  <c r="AZ317" i="6"/>
  <c r="AY317" i="6"/>
  <c r="AX317" i="6"/>
  <c r="AW317" i="6"/>
  <c r="AV317" i="6"/>
  <c r="AU317" i="6"/>
  <c r="AT317" i="6"/>
  <c r="AS317" i="6"/>
  <c r="AR317" i="6"/>
  <c r="AQ317" i="6"/>
  <c r="AP317" i="6"/>
  <c r="AO317" i="6"/>
  <c r="AN317" i="6"/>
  <c r="AM317" i="6"/>
  <c r="AL317" i="6"/>
  <c r="AK317" i="6"/>
  <c r="AJ317" i="6"/>
  <c r="AI317" i="6"/>
  <c r="AH317" i="6"/>
  <c r="AG317" i="6"/>
  <c r="AF317" i="6"/>
  <c r="BF316" i="6"/>
  <c r="BE316" i="6"/>
  <c r="BD316" i="6"/>
  <c r="BC316" i="6"/>
  <c r="BB316" i="6"/>
  <c r="BA316" i="6"/>
  <c r="AZ316" i="6"/>
  <c r="AY316" i="6"/>
  <c r="AX316" i="6"/>
  <c r="AW316" i="6"/>
  <c r="AV316" i="6"/>
  <c r="AU316" i="6"/>
  <c r="AT316" i="6"/>
  <c r="AS316" i="6"/>
  <c r="AR316" i="6"/>
  <c r="AQ316" i="6"/>
  <c r="AP316" i="6"/>
  <c r="AO316" i="6"/>
  <c r="AN316" i="6"/>
  <c r="AM316" i="6"/>
  <c r="AL316" i="6"/>
  <c r="AK316" i="6"/>
  <c r="AJ316" i="6"/>
  <c r="AI316" i="6"/>
  <c r="AH316" i="6"/>
  <c r="AG316" i="6"/>
  <c r="AF316" i="6"/>
  <c r="BF315" i="6"/>
  <c r="BE315" i="6"/>
  <c r="BD315" i="6"/>
  <c r="BC315" i="6"/>
  <c r="BB315" i="6"/>
  <c r="BA315" i="6"/>
  <c r="AZ315" i="6"/>
  <c r="AY315" i="6"/>
  <c r="AX315" i="6"/>
  <c r="AW315" i="6"/>
  <c r="AV315" i="6"/>
  <c r="AU315" i="6"/>
  <c r="AT315" i="6"/>
  <c r="AS315" i="6"/>
  <c r="AR315" i="6"/>
  <c r="AQ315" i="6"/>
  <c r="AP315" i="6"/>
  <c r="AO315" i="6"/>
  <c r="AN315" i="6"/>
  <c r="AM315" i="6"/>
  <c r="AL315" i="6"/>
  <c r="AK315" i="6"/>
  <c r="AJ315" i="6"/>
  <c r="AI315" i="6"/>
  <c r="AH315" i="6"/>
  <c r="AG315" i="6"/>
  <c r="AF315" i="6"/>
  <c r="BF314" i="6"/>
  <c r="BE314" i="6"/>
  <c r="BD314" i="6"/>
  <c r="BC314" i="6"/>
  <c r="BB314" i="6"/>
  <c r="BA314" i="6"/>
  <c r="AZ314" i="6"/>
  <c r="AY314" i="6"/>
  <c r="AX314" i="6"/>
  <c r="AW314" i="6"/>
  <c r="AV314" i="6"/>
  <c r="AU314" i="6"/>
  <c r="AT314" i="6"/>
  <c r="AS314" i="6"/>
  <c r="AR314" i="6"/>
  <c r="AQ314" i="6"/>
  <c r="AP314" i="6"/>
  <c r="AO314" i="6"/>
  <c r="AN314" i="6"/>
  <c r="AM314" i="6"/>
  <c r="AL314" i="6"/>
  <c r="AK314" i="6"/>
  <c r="AJ314" i="6"/>
  <c r="AI314" i="6"/>
  <c r="AH314" i="6"/>
  <c r="AG314" i="6"/>
  <c r="AF314" i="6"/>
  <c r="BF313" i="6"/>
  <c r="BE313" i="6"/>
  <c r="BD313" i="6"/>
  <c r="BC313" i="6"/>
  <c r="BB313" i="6"/>
  <c r="BA313" i="6"/>
  <c r="AZ313" i="6"/>
  <c r="AY313" i="6"/>
  <c r="AX313" i="6"/>
  <c r="AW313" i="6"/>
  <c r="AV313" i="6"/>
  <c r="AU313" i="6"/>
  <c r="AT313" i="6"/>
  <c r="AS313" i="6"/>
  <c r="AR313" i="6"/>
  <c r="AQ313" i="6"/>
  <c r="AP313" i="6"/>
  <c r="AO313" i="6"/>
  <c r="AN313" i="6"/>
  <c r="AM313" i="6"/>
  <c r="AL313" i="6"/>
  <c r="AK313" i="6"/>
  <c r="AJ313" i="6"/>
  <c r="AI313" i="6"/>
  <c r="AH313" i="6"/>
  <c r="AG313" i="6"/>
  <c r="AF313" i="6"/>
  <c r="BF312" i="6"/>
  <c r="BE312" i="6"/>
  <c r="BD312" i="6"/>
  <c r="BC312" i="6"/>
  <c r="BB312" i="6"/>
  <c r="BA312" i="6"/>
  <c r="AZ312" i="6"/>
  <c r="AY312" i="6"/>
  <c r="AX312" i="6"/>
  <c r="AW312" i="6"/>
  <c r="AV312" i="6"/>
  <c r="AU312" i="6"/>
  <c r="AT312" i="6"/>
  <c r="AS312" i="6"/>
  <c r="AR312" i="6"/>
  <c r="AQ312" i="6"/>
  <c r="AP312" i="6"/>
  <c r="AO312" i="6"/>
  <c r="AN312" i="6"/>
  <c r="AM312" i="6"/>
  <c r="AL312" i="6"/>
  <c r="AK312" i="6"/>
  <c r="AJ312" i="6"/>
  <c r="AI312" i="6"/>
  <c r="AH312" i="6"/>
  <c r="AG312" i="6"/>
  <c r="AF312" i="6"/>
  <c r="BF311" i="6"/>
  <c r="BE311" i="6"/>
  <c r="BD311" i="6"/>
  <c r="BC311" i="6"/>
  <c r="BB311" i="6"/>
  <c r="BA311" i="6"/>
  <c r="AZ311" i="6"/>
  <c r="AY311" i="6"/>
  <c r="AX311" i="6"/>
  <c r="AW311" i="6"/>
  <c r="AV311" i="6"/>
  <c r="AU311" i="6"/>
  <c r="AT311" i="6"/>
  <c r="AS311" i="6"/>
  <c r="AR311" i="6"/>
  <c r="AQ311" i="6"/>
  <c r="AP311" i="6"/>
  <c r="AO311" i="6"/>
  <c r="AN311" i="6"/>
  <c r="AM311" i="6"/>
  <c r="AL311" i="6"/>
  <c r="AK311" i="6"/>
  <c r="AJ311" i="6"/>
  <c r="AI311" i="6"/>
  <c r="AH311" i="6"/>
  <c r="AG311" i="6"/>
  <c r="AF311" i="6"/>
  <c r="BF310" i="6"/>
  <c r="BE310" i="6"/>
  <c r="BD310" i="6"/>
  <c r="BC310" i="6"/>
  <c r="BB310" i="6"/>
  <c r="BA310" i="6"/>
  <c r="AZ310" i="6"/>
  <c r="AY310" i="6"/>
  <c r="AX310" i="6"/>
  <c r="AW310" i="6"/>
  <c r="AV310" i="6"/>
  <c r="AU310" i="6"/>
  <c r="AT310" i="6"/>
  <c r="AS310" i="6"/>
  <c r="AR310" i="6"/>
  <c r="AQ310" i="6"/>
  <c r="AP310" i="6"/>
  <c r="AO310" i="6"/>
  <c r="AN310" i="6"/>
  <c r="AM310" i="6"/>
  <c r="AL310" i="6"/>
  <c r="AK310" i="6"/>
  <c r="AJ310" i="6"/>
  <c r="AI310" i="6"/>
  <c r="AH310" i="6"/>
  <c r="AG310" i="6"/>
  <c r="AF310" i="6"/>
  <c r="BF308" i="6"/>
  <c r="BE308" i="6"/>
  <c r="BD308" i="6"/>
  <c r="BC308" i="6"/>
  <c r="BB308" i="6"/>
  <c r="BA308" i="6"/>
  <c r="AZ308" i="6"/>
  <c r="AY308" i="6"/>
  <c r="AX308" i="6"/>
  <c r="AW308" i="6"/>
  <c r="AV308" i="6"/>
  <c r="AU308" i="6"/>
  <c r="AT308" i="6"/>
  <c r="AS308" i="6"/>
  <c r="AR308" i="6"/>
  <c r="AQ308" i="6"/>
  <c r="AP308" i="6"/>
  <c r="AO308" i="6"/>
  <c r="AN308" i="6"/>
  <c r="AM308" i="6"/>
  <c r="AL308" i="6"/>
  <c r="AK308" i="6"/>
  <c r="AJ308" i="6"/>
  <c r="AI308" i="6"/>
  <c r="AH308" i="6"/>
  <c r="AG308" i="6"/>
  <c r="AF308" i="6"/>
  <c r="BF307" i="6"/>
  <c r="BE307" i="6"/>
  <c r="BD307" i="6"/>
  <c r="BC307" i="6"/>
  <c r="BB307" i="6"/>
  <c r="BA307" i="6"/>
  <c r="AZ307" i="6"/>
  <c r="AY307" i="6"/>
  <c r="AX307" i="6"/>
  <c r="AW307" i="6"/>
  <c r="AV307" i="6"/>
  <c r="AU307" i="6"/>
  <c r="AT307" i="6"/>
  <c r="AS307" i="6"/>
  <c r="AR307" i="6"/>
  <c r="AQ307" i="6"/>
  <c r="AP307" i="6"/>
  <c r="AO307" i="6"/>
  <c r="AN307" i="6"/>
  <c r="AM307" i="6"/>
  <c r="AL307" i="6"/>
  <c r="AK307" i="6"/>
  <c r="AJ307" i="6"/>
  <c r="AI307" i="6"/>
  <c r="AH307" i="6"/>
  <c r="AG307" i="6"/>
  <c r="AF307" i="6"/>
  <c r="BF306" i="6"/>
  <c r="BE306" i="6"/>
  <c r="BD306" i="6"/>
  <c r="BC306" i="6"/>
  <c r="BB306" i="6"/>
  <c r="BA306" i="6"/>
  <c r="AZ306" i="6"/>
  <c r="AY306" i="6"/>
  <c r="AX306" i="6"/>
  <c r="AW306" i="6"/>
  <c r="AV306" i="6"/>
  <c r="AU306" i="6"/>
  <c r="AT306" i="6"/>
  <c r="AS306" i="6"/>
  <c r="AR306" i="6"/>
  <c r="AQ306" i="6"/>
  <c r="AP306" i="6"/>
  <c r="AO306" i="6"/>
  <c r="AN306" i="6"/>
  <c r="AM306" i="6"/>
  <c r="AL306" i="6"/>
  <c r="AK306" i="6"/>
  <c r="AJ306" i="6"/>
  <c r="AI306" i="6"/>
  <c r="AH306" i="6"/>
  <c r="AG306" i="6"/>
  <c r="AF306" i="6"/>
  <c r="BF305" i="6"/>
  <c r="BE305" i="6"/>
  <c r="BD305" i="6"/>
  <c r="BC305" i="6"/>
  <c r="BB305" i="6"/>
  <c r="BA305" i="6"/>
  <c r="AZ305" i="6"/>
  <c r="AY305" i="6"/>
  <c r="AX305" i="6"/>
  <c r="AW305" i="6"/>
  <c r="AV305" i="6"/>
  <c r="AU305" i="6"/>
  <c r="AT305" i="6"/>
  <c r="AS305" i="6"/>
  <c r="AR305" i="6"/>
  <c r="AQ305" i="6"/>
  <c r="AP305" i="6"/>
  <c r="AO305" i="6"/>
  <c r="AN305" i="6"/>
  <c r="AM305" i="6"/>
  <c r="AL305" i="6"/>
  <c r="AK305" i="6"/>
  <c r="AJ305" i="6"/>
  <c r="AI305" i="6"/>
  <c r="AH305" i="6"/>
  <c r="AG305" i="6"/>
  <c r="AF305" i="6"/>
  <c r="BF304" i="6"/>
  <c r="BE304" i="6"/>
  <c r="BD304" i="6"/>
  <c r="BC304" i="6"/>
  <c r="BB304" i="6"/>
  <c r="BA304" i="6"/>
  <c r="AZ304" i="6"/>
  <c r="AY304" i="6"/>
  <c r="AX304" i="6"/>
  <c r="AW304" i="6"/>
  <c r="AV304" i="6"/>
  <c r="AU304" i="6"/>
  <c r="AT304" i="6"/>
  <c r="AS304" i="6"/>
  <c r="AR304" i="6"/>
  <c r="AQ304" i="6"/>
  <c r="AP304" i="6"/>
  <c r="AO304" i="6"/>
  <c r="AN304" i="6"/>
  <c r="AM304" i="6"/>
  <c r="AL304" i="6"/>
  <c r="AK304" i="6"/>
  <c r="AJ304" i="6"/>
  <c r="AI304" i="6"/>
  <c r="AH304" i="6"/>
  <c r="AG304" i="6"/>
  <c r="AF304" i="6"/>
  <c r="BF303" i="6"/>
  <c r="BE303" i="6"/>
  <c r="BD303" i="6"/>
  <c r="BC303" i="6"/>
  <c r="BB303" i="6"/>
  <c r="BA303" i="6"/>
  <c r="AZ303" i="6"/>
  <c r="AY303" i="6"/>
  <c r="AX303" i="6"/>
  <c r="AW303" i="6"/>
  <c r="AV303" i="6"/>
  <c r="AU303" i="6"/>
  <c r="AT303" i="6"/>
  <c r="AS303" i="6"/>
  <c r="AR303" i="6"/>
  <c r="AQ303" i="6"/>
  <c r="AP303" i="6"/>
  <c r="AO303" i="6"/>
  <c r="AN303" i="6"/>
  <c r="AM303" i="6"/>
  <c r="AL303" i="6"/>
  <c r="AK303" i="6"/>
  <c r="AJ303" i="6"/>
  <c r="AI303" i="6"/>
  <c r="AH303" i="6"/>
  <c r="AG303" i="6"/>
  <c r="AF303" i="6"/>
  <c r="BF302" i="6"/>
  <c r="BE302" i="6"/>
  <c r="BD302" i="6"/>
  <c r="BC302" i="6"/>
  <c r="BB302" i="6"/>
  <c r="BA302" i="6"/>
  <c r="AZ302" i="6"/>
  <c r="AY302" i="6"/>
  <c r="AX302" i="6"/>
  <c r="AW302" i="6"/>
  <c r="AV302" i="6"/>
  <c r="AU302" i="6"/>
  <c r="AT302" i="6"/>
  <c r="AS302" i="6"/>
  <c r="AR302" i="6"/>
  <c r="AQ302" i="6"/>
  <c r="AP302" i="6"/>
  <c r="AO302" i="6"/>
  <c r="AN302" i="6"/>
  <c r="AM302" i="6"/>
  <c r="AL302" i="6"/>
  <c r="AK302" i="6"/>
  <c r="AJ302" i="6"/>
  <c r="AI302" i="6"/>
  <c r="AH302" i="6"/>
  <c r="AG302" i="6"/>
  <c r="AF302" i="6"/>
  <c r="BF301" i="6"/>
  <c r="BE301" i="6"/>
  <c r="BD301" i="6"/>
  <c r="BC301" i="6"/>
  <c r="BB301" i="6"/>
  <c r="BA301" i="6"/>
  <c r="AZ301" i="6"/>
  <c r="AY301" i="6"/>
  <c r="AX301" i="6"/>
  <c r="AW301" i="6"/>
  <c r="AV301" i="6"/>
  <c r="AU301" i="6"/>
  <c r="AT301" i="6"/>
  <c r="AS301" i="6"/>
  <c r="AR301" i="6"/>
  <c r="AQ301" i="6"/>
  <c r="AP301" i="6"/>
  <c r="AO301" i="6"/>
  <c r="AN301" i="6"/>
  <c r="AM301" i="6"/>
  <c r="AL301" i="6"/>
  <c r="AK301" i="6"/>
  <c r="AJ301" i="6"/>
  <c r="AI301" i="6"/>
  <c r="AH301" i="6"/>
  <c r="AG301" i="6"/>
  <c r="AF301" i="6"/>
  <c r="BF300" i="6"/>
  <c r="BE300" i="6"/>
  <c r="BD300" i="6"/>
  <c r="BC300" i="6"/>
  <c r="BB300" i="6"/>
  <c r="BA300" i="6"/>
  <c r="AZ300" i="6"/>
  <c r="AY300" i="6"/>
  <c r="AX300" i="6"/>
  <c r="AW300" i="6"/>
  <c r="AV300" i="6"/>
  <c r="AU300" i="6"/>
  <c r="AT300" i="6"/>
  <c r="AS300" i="6"/>
  <c r="AR300" i="6"/>
  <c r="AQ300" i="6"/>
  <c r="AP300" i="6"/>
  <c r="AO300" i="6"/>
  <c r="AN300" i="6"/>
  <c r="AM300" i="6"/>
  <c r="AL300" i="6"/>
  <c r="AK300" i="6"/>
  <c r="AJ300" i="6"/>
  <c r="AI300" i="6"/>
  <c r="AH300" i="6"/>
  <c r="AG300" i="6"/>
  <c r="AF300" i="6"/>
  <c r="BF299" i="6"/>
  <c r="BE299" i="6"/>
  <c r="BD299" i="6"/>
  <c r="BC299" i="6"/>
  <c r="BB299" i="6"/>
  <c r="BA299" i="6"/>
  <c r="AZ299" i="6"/>
  <c r="AY299" i="6"/>
  <c r="AX299" i="6"/>
  <c r="AW299" i="6"/>
  <c r="AV299" i="6"/>
  <c r="AU299" i="6"/>
  <c r="AT299" i="6"/>
  <c r="AS299" i="6"/>
  <c r="AR299" i="6"/>
  <c r="AQ299" i="6"/>
  <c r="AP299" i="6"/>
  <c r="AO299" i="6"/>
  <c r="AN299" i="6"/>
  <c r="AM299" i="6"/>
  <c r="AL299" i="6"/>
  <c r="AK299" i="6"/>
  <c r="AJ299" i="6"/>
  <c r="AI299" i="6"/>
  <c r="AH299" i="6"/>
  <c r="AG299" i="6"/>
  <c r="AF299" i="6"/>
  <c r="BF298" i="6"/>
  <c r="BE298" i="6"/>
  <c r="BD298" i="6"/>
  <c r="BC298" i="6"/>
  <c r="BB298" i="6"/>
  <c r="BA298" i="6"/>
  <c r="AZ298" i="6"/>
  <c r="AY298" i="6"/>
  <c r="AX298" i="6"/>
  <c r="AW298" i="6"/>
  <c r="AV298" i="6"/>
  <c r="AU298" i="6"/>
  <c r="AT298" i="6"/>
  <c r="AS298" i="6"/>
  <c r="AR298" i="6"/>
  <c r="AQ298" i="6"/>
  <c r="AP298" i="6"/>
  <c r="AO298" i="6"/>
  <c r="AN298" i="6"/>
  <c r="AM298" i="6"/>
  <c r="AL298" i="6"/>
  <c r="AK298" i="6"/>
  <c r="AJ298" i="6"/>
  <c r="AI298" i="6"/>
  <c r="AH298" i="6"/>
  <c r="AG298" i="6"/>
  <c r="AF298" i="6"/>
  <c r="BF297" i="6"/>
  <c r="BE297" i="6"/>
  <c r="BD297" i="6"/>
  <c r="BC297" i="6"/>
  <c r="BB297" i="6"/>
  <c r="BA297" i="6"/>
  <c r="AZ297" i="6"/>
  <c r="AY297" i="6"/>
  <c r="AX297" i="6"/>
  <c r="AW297" i="6"/>
  <c r="AV297" i="6"/>
  <c r="AU297" i="6"/>
  <c r="AT297" i="6"/>
  <c r="AS297" i="6"/>
  <c r="AR297" i="6"/>
  <c r="AQ297" i="6"/>
  <c r="AP297" i="6"/>
  <c r="AO297" i="6"/>
  <c r="AN297" i="6"/>
  <c r="AM297" i="6"/>
  <c r="AL297" i="6"/>
  <c r="AK297" i="6"/>
  <c r="AJ297" i="6"/>
  <c r="AI297" i="6"/>
  <c r="AH297" i="6"/>
  <c r="AG297" i="6"/>
  <c r="AF297" i="6"/>
  <c r="BF296" i="6"/>
  <c r="BE296" i="6"/>
  <c r="BD296" i="6"/>
  <c r="BC296" i="6"/>
  <c r="BB296" i="6"/>
  <c r="BA296" i="6"/>
  <c r="AZ296" i="6"/>
  <c r="AY296" i="6"/>
  <c r="AX296" i="6"/>
  <c r="AW296" i="6"/>
  <c r="AV296" i="6"/>
  <c r="AU296" i="6"/>
  <c r="AT296" i="6"/>
  <c r="AS296" i="6"/>
  <c r="AR296" i="6"/>
  <c r="AQ296" i="6"/>
  <c r="AP296" i="6"/>
  <c r="AO296" i="6"/>
  <c r="AN296" i="6"/>
  <c r="AM296" i="6"/>
  <c r="AL296" i="6"/>
  <c r="AK296" i="6"/>
  <c r="AJ296" i="6"/>
  <c r="AI296" i="6"/>
  <c r="AH296" i="6"/>
  <c r="AG296" i="6"/>
  <c r="AF296" i="6"/>
  <c r="BF295" i="6"/>
  <c r="BE295" i="6"/>
  <c r="BD295" i="6"/>
  <c r="BC295" i="6"/>
  <c r="BB295" i="6"/>
  <c r="BA295" i="6"/>
  <c r="AZ295" i="6"/>
  <c r="AY295" i="6"/>
  <c r="AX295" i="6"/>
  <c r="AW295" i="6"/>
  <c r="AV295" i="6"/>
  <c r="AU295" i="6"/>
  <c r="AT295" i="6"/>
  <c r="AS295" i="6"/>
  <c r="AR295" i="6"/>
  <c r="AQ295" i="6"/>
  <c r="AP295" i="6"/>
  <c r="AO295" i="6"/>
  <c r="AN295" i="6"/>
  <c r="AM295" i="6"/>
  <c r="AL295" i="6"/>
  <c r="AK295" i="6"/>
  <c r="AJ295" i="6"/>
  <c r="AI295" i="6"/>
  <c r="AH295" i="6"/>
  <c r="AG295" i="6"/>
  <c r="AF295" i="6"/>
  <c r="BF294" i="6"/>
  <c r="BE294" i="6"/>
  <c r="BD294" i="6"/>
  <c r="BC294" i="6"/>
  <c r="BB294" i="6"/>
  <c r="BA294" i="6"/>
  <c r="AZ294" i="6"/>
  <c r="AY294" i="6"/>
  <c r="AX294" i="6"/>
  <c r="AW294" i="6"/>
  <c r="AV294" i="6"/>
  <c r="AU294" i="6"/>
  <c r="AT294" i="6"/>
  <c r="AS294" i="6"/>
  <c r="AR294" i="6"/>
  <c r="AQ294" i="6"/>
  <c r="AP294" i="6"/>
  <c r="AO294" i="6"/>
  <c r="AN294" i="6"/>
  <c r="AM294" i="6"/>
  <c r="AL294" i="6"/>
  <c r="AK294" i="6"/>
  <c r="AJ294" i="6"/>
  <c r="AI294" i="6"/>
  <c r="AH294" i="6"/>
  <c r="AG294" i="6"/>
  <c r="AF294" i="6"/>
  <c r="BF293" i="6"/>
  <c r="BE293" i="6"/>
  <c r="BD293" i="6"/>
  <c r="BC293" i="6"/>
  <c r="BB293" i="6"/>
  <c r="BA293" i="6"/>
  <c r="AZ293" i="6"/>
  <c r="AY293" i="6"/>
  <c r="AX293" i="6"/>
  <c r="AW293" i="6"/>
  <c r="AV293" i="6"/>
  <c r="AU293" i="6"/>
  <c r="AT293" i="6"/>
  <c r="AS293" i="6"/>
  <c r="AR293" i="6"/>
  <c r="AQ293" i="6"/>
  <c r="AP293" i="6"/>
  <c r="AO293" i="6"/>
  <c r="AN293" i="6"/>
  <c r="AM293" i="6"/>
  <c r="AL293" i="6"/>
  <c r="AK293" i="6"/>
  <c r="AJ293" i="6"/>
  <c r="AI293" i="6"/>
  <c r="AH293" i="6"/>
  <c r="AG293" i="6"/>
  <c r="AF293" i="6"/>
  <c r="BF292" i="6"/>
  <c r="BE292" i="6"/>
  <c r="BD292" i="6"/>
  <c r="BC292" i="6"/>
  <c r="BB292" i="6"/>
  <c r="BA292" i="6"/>
  <c r="AZ292" i="6"/>
  <c r="AY292" i="6"/>
  <c r="AX292" i="6"/>
  <c r="AW292" i="6"/>
  <c r="AV292" i="6"/>
  <c r="AU292" i="6"/>
  <c r="AT292" i="6"/>
  <c r="AS292" i="6"/>
  <c r="AR292" i="6"/>
  <c r="AQ292" i="6"/>
  <c r="AP292" i="6"/>
  <c r="AO292" i="6"/>
  <c r="AN292" i="6"/>
  <c r="AM292" i="6"/>
  <c r="AL292" i="6"/>
  <c r="AK292" i="6"/>
  <c r="AJ292" i="6"/>
  <c r="AI292" i="6"/>
  <c r="AH292" i="6"/>
  <c r="AG292" i="6"/>
  <c r="AF292" i="6"/>
  <c r="BF291" i="6"/>
  <c r="BE291" i="6"/>
  <c r="BD291" i="6"/>
  <c r="BC291" i="6"/>
  <c r="BB291" i="6"/>
  <c r="BA291" i="6"/>
  <c r="AZ291" i="6"/>
  <c r="AY291" i="6"/>
  <c r="AX291" i="6"/>
  <c r="AW291" i="6"/>
  <c r="AV291" i="6"/>
  <c r="AU291" i="6"/>
  <c r="AT291" i="6"/>
  <c r="AS291" i="6"/>
  <c r="AR291" i="6"/>
  <c r="AQ291" i="6"/>
  <c r="AP291" i="6"/>
  <c r="AO291" i="6"/>
  <c r="AN291" i="6"/>
  <c r="AM291" i="6"/>
  <c r="AL291" i="6"/>
  <c r="AK291" i="6"/>
  <c r="AJ291" i="6"/>
  <c r="AI291" i="6"/>
  <c r="AH291" i="6"/>
  <c r="AG291" i="6"/>
  <c r="AF291" i="6"/>
  <c r="BF290" i="6"/>
  <c r="BE290" i="6"/>
  <c r="BD290" i="6"/>
  <c r="BC290" i="6"/>
  <c r="BB290" i="6"/>
  <c r="BA290" i="6"/>
  <c r="AZ290" i="6"/>
  <c r="AY290" i="6"/>
  <c r="AX290" i="6"/>
  <c r="AW290" i="6"/>
  <c r="AV290" i="6"/>
  <c r="AU290" i="6"/>
  <c r="AT290" i="6"/>
  <c r="AS290" i="6"/>
  <c r="AR290" i="6"/>
  <c r="AQ290" i="6"/>
  <c r="AP290" i="6"/>
  <c r="AO290" i="6"/>
  <c r="AN290" i="6"/>
  <c r="AM290" i="6"/>
  <c r="AL290" i="6"/>
  <c r="AK290" i="6"/>
  <c r="AJ290" i="6"/>
  <c r="AI290" i="6"/>
  <c r="AH290" i="6"/>
  <c r="AG290" i="6"/>
  <c r="AF290" i="6"/>
  <c r="BF289" i="6"/>
  <c r="BE289" i="6"/>
  <c r="BD289" i="6"/>
  <c r="BC289" i="6"/>
  <c r="BB289" i="6"/>
  <c r="BA289" i="6"/>
  <c r="AZ289" i="6"/>
  <c r="AY289" i="6"/>
  <c r="AX289" i="6"/>
  <c r="AW289" i="6"/>
  <c r="AV289" i="6"/>
  <c r="AU289" i="6"/>
  <c r="AT289" i="6"/>
  <c r="AS289" i="6"/>
  <c r="AR289" i="6"/>
  <c r="AQ289" i="6"/>
  <c r="AP289" i="6"/>
  <c r="AO289" i="6"/>
  <c r="AN289" i="6"/>
  <c r="AM289" i="6"/>
  <c r="AL289" i="6"/>
  <c r="AK289" i="6"/>
  <c r="AJ289" i="6"/>
  <c r="AI289" i="6"/>
  <c r="AH289" i="6"/>
  <c r="AG289" i="6"/>
  <c r="AF289" i="6"/>
  <c r="BF288" i="6"/>
  <c r="BE288" i="6"/>
  <c r="BD288" i="6"/>
  <c r="BC288" i="6"/>
  <c r="BB288" i="6"/>
  <c r="BA288" i="6"/>
  <c r="AZ288" i="6"/>
  <c r="AY288" i="6"/>
  <c r="AX288" i="6"/>
  <c r="AW288" i="6"/>
  <c r="AV288" i="6"/>
  <c r="AU288" i="6"/>
  <c r="AT288" i="6"/>
  <c r="AS288" i="6"/>
  <c r="AR288" i="6"/>
  <c r="AQ288" i="6"/>
  <c r="AP288" i="6"/>
  <c r="AO288" i="6"/>
  <c r="AN288" i="6"/>
  <c r="AM288" i="6"/>
  <c r="AL288" i="6"/>
  <c r="AK288" i="6"/>
  <c r="AJ288" i="6"/>
  <c r="AI288" i="6"/>
  <c r="AH288" i="6"/>
  <c r="AG288" i="6"/>
  <c r="AF288" i="6"/>
  <c r="BF287" i="6"/>
  <c r="BE287" i="6"/>
  <c r="BD287" i="6"/>
  <c r="BC287" i="6"/>
  <c r="BB287" i="6"/>
  <c r="BA287" i="6"/>
  <c r="AZ287" i="6"/>
  <c r="AY287" i="6"/>
  <c r="AX287" i="6"/>
  <c r="AW287" i="6"/>
  <c r="AV287" i="6"/>
  <c r="AU287" i="6"/>
  <c r="AT287" i="6"/>
  <c r="AS287" i="6"/>
  <c r="AR287" i="6"/>
  <c r="AQ287" i="6"/>
  <c r="AP287" i="6"/>
  <c r="AO287" i="6"/>
  <c r="AN287" i="6"/>
  <c r="AM287" i="6"/>
  <c r="AL287" i="6"/>
  <c r="AK287" i="6"/>
  <c r="AJ287" i="6"/>
  <c r="AI287" i="6"/>
  <c r="AH287" i="6"/>
  <c r="AG287" i="6"/>
  <c r="AF287" i="6"/>
  <c r="BF286" i="6"/>
  <c r="BE286" i="6"/>
  <c r="BD286" i="6"/>
  <c r="BC286" i="6"/>
  <c r="BB286" i="6"/>
  <c r="BA286" i="6"/>
  <c r="AZ286" i="6"/>
  <c r="AY286" i="6"/>
  <c r="AX286" i="6"/>
  <c r="AW286" i="6"/>
  <c r="AV286" i="6"/>
  <c r="AU286" i="6"/>
  <c r="AT286" i="6"/>
  <c r="AS286" i="6"/>
  <c r="AR286" i="6"/>
  <c r="AQ286" i="6"/>
  <c r="AP286" i="6"/>
  <c r="AO286" i="6"/>
  <c r="AN286" i="6"/>
  <c r="AM286" i="6"/>
  <c r="AL286" i="6"/>
  <c r="AK286" i="6"/>
  <c r="AJ286" i="6"/>
  <c r="AI286" i="6"/>
  <c r="AH286" i="6"/>
  <c r="AG286" i="6"/>
  <c r="AF286" i="6"/>
  <c r="BF284" i="6"/>
  <c r="BE284" i="6"/>
  <c r="BD284" i="6"/>
  <c r="BC284" i="6"/>
  <c r="BB284" i="6"/>
  <c r="BA284" i="6"/>
  <c r="AZ284" i="6"/>
  <c r="AY284" i="6"/>
  <c r="AX284" i="6"/>
  <c r="AW284" i="6"/>
  <c r="AV284" i="6"/>
  <c r="AU284" i="6"/>
  <c r="AT284" i="6"/>
  <c r="AS284" i="6"/>
  <c r="AR284" i="6"/>
  <c r="AQ284" i="6"/>
  <c r="AP284" i="6"/>
  <c r="AO284" i="6"/>
  <c r="AN284" i="6"/>
  <c r="AM284" i="6"/>
  <c r="AL284" i="6"/>
  <c r="AK284" i="6"/>
  <c r="AJ284" i="6"/>
  <c r="AI284" i="6"/>
  <c r="AH284" i="6"/>
  <c r="AG284" i="6"/>
  <c r="AF284" i="6"/>
  <c r="BF283" i="6"/>
  <c r="BE283" i="6"/>
  <c r="BD283" i="6"/>
  <c r="BC283" i="6"/>
  <c r="BB283" i="6"/>
  <c r="BA283" i="6"/>
  <c r="AZ283" i="6"/>
  <c r="AY283" i="6"/>
  <c r="AX283" i="6"/>
  <c r="AW283" i="6"/>
  <c r="AV283" i="6"/>
  <c r="AU283" i="6"/>
  <c r="AT283" i="6"/>
  <c r="AS283" i="6"/>
  <c r="AR283" i="6"/>
  <c r="AQ283" i="6"/>
  <c r="AP283" i="6"/>
  <c r="AO283" i="6"/>
  <c r="AN283" i="6"/>
  <c r="AM283" i="6"/>
  <c r="AL283" i="6"/>
  <c r="AK283" i="6"/>
  <c r="AJ283" i="6"/>
  <c r="AI283" i="6"/>
  <c r="AH283" i="6"/>
  <c r="AG283" i="6"/>
  <c r="AF283" i="6"/>
  <c r="BF282" i="6"/>
  <c r="BE282" i="6"/>
  <c r="BD282" i="6"/>
  <c r="BC282" i="6"/>
  <c r="BB282" i="6"/>
  <c r="BA282" i="6"/>
  <c r="AZ282" i="6"/>
  <c r="AY282" i="6"/>
  <c r="AX282" i="6"/>
  <c r="AW282" i="6"/>
  <c r="AV282" i="6"/>
  <c r="AU282" i="6"/>
  <c r="AT282" i="6"/>
  <c r="AS282" i="6"/>
  <c r="AR282" i="6"/>
  <c r="AQ282" i="6"/>
  <c r="AP282" i="6"/>
  <c r="AO282" i="6"/>
  <c r="AN282" i="6"/>
  <c r="AM282" i="6"/>
  <c r="AL282" i="6"/>
  <c r="AK282" i="6"/>
  <c r="AJ282" i="6"/>
  <c r="AI282" i="6"/>
  <c r="AH282" i="6"/>
  <c r="AG282" i="6"/>
  <c r="AF282" i="6"/>
  <c r="BF280" i="6"/>
  <c r="BE280" i="6"/>
  <c r="BD280" i="6"/>
  <c r="BC280" i="6"/>
  <c r="BB280" i="6"/>
  <c r="BA280" i="6"/>
  <c r="AZ280" i="6"/>
  <c r="AY280" i="6"/>
  <c r="AX280" i="6"/>
  <c r="AW280" i="6"/>
  <c r="AV280" i="6"/>
  <c r="AU280" i="6"/>
  <c r="AT280" i="6"/>
  <c r="AS280" i="6"/>
  <c r="AR280" i="6"/>
  <c r="AQ280" i="6"/>
  <c r="AP280" i="6"/>
  <c r="AO280" i="6"/>
  <c r="AN280" i="6"/>
  <c r="AM280" i="6"/>
  <c r="AL280" i="6"/>
  <c r="AK280" i="6"/>
  <c r="AJ280" i="6"/>
  <c r="AI280" i="6"/>
  <c r="AH280" i="6"/>
  <c r="AG280" i="6"/>
  <c r="AF280" i="6"/>
  <c r="BF279" i="6"/>
  <c r="BE279" i="6"/>
  <c r="BD279" i="6"/>
  <c r="BC279" i="6"/>
  <c r="BB279" i="6"/>
  <c r="BA279" i="6"/>
  <c r="AZ279" i="6"/>
  <c r="AY279" i="6"/>
  <c r="AX279" i="6"/>
  <c r="AW279" i="6"/>
  <c r="AV279" i="6"/>
  <c r="AU279" i="6"/>
  <c r="AT279" i="6"/>
  <c r="AS279" i="6"/>
  <c r="AR279" i="6"/>
  <c r="AQ279" i="6"/>
  <c r="AP279" i="6"/>
  <c r="AO279" i="6"/>
  <c r="AN279" i="6"/>
  <c r="AM279" i="6"/>
  <c r="AL279" i="6"/>
  <c r="AK279" i="6"/>
  <c r="AJ279" i="6"/>
  <c r="AI279" i="6"/>
  <c r="AH279" i="6"/>
  <c r="AG279" i="6"/>
  <c r="AF279" i="6"/>
  <c r="BF278" i="6"/>
  <c r="BE278" i="6"/>
  <c r="BD278" i="6"/>
  <c r="BC278" i="6"/>
  <c r="BB278" i="6"/>
  <c r="BA278" i="6"/>
  <c r="AZ278" i="6"/>
  <c r="AY278" i="6"/>
  <c r="AX278" i="6"/>
  <c r="AW278" i="6"/>
  <c r="AV278" i="6"/>
  <c r="AU278" i="6"/>
  <c r="AT278" i="6"/>
  <c r="AS278" i="6"/>
  <c r="AR278" i="6"/>
  <c r="AQ278" i="6"/>
  <c r="AP278" i="6"/>
  <c r="AO278" i="6"/>
  <c r="AN278" i="6"/>
  <c r="AM278" i="6"/>
  <c r="AL278" i="6"/>
  <c r="AK278" i="6"/>
  <c r="AJ278" i="6"/>
  <c r="AI278" i="6"/>
  <c r="AH278" i="6"/>
  <c r="AG278" i="6"/>
  <c r="AF278" i="6"/>
  <c r="BF277" i="6"/>
  <c r="BE277" i="6"/>
  <c r="BD277" i="6"/>
  <c r="BC277" i="6"/>
  <c r="BB277" i="6"/>
  <c r="BA277" i="6"/>
  <c r="AZ277" i="6"/>
  <c r="AY277" i="6"/>
  <c r="AX277" i="6"/>
  <c r="AW277" i="6"/>
  <c r="AV277" i="6"/>
  <c r="AU277" i="6"/>
  <c r="AT277" i="6"/>
  <c r="AS277" i="6"/>
  <c r="AR277" i="6"/>
  <c r="AQ277" i="6"/>
  <c r="AP277" i="6"/>
  <c r="AO277" i="6"/>
  <c r="AN277" i="6"/>
  <c r="AM277" i="6"/>
  <c r="AL277" i="6"/>
  <c r="AK277" i="6"/>
  <c r="AJ277" i="6"/>
  <c r="AI277" i="6"/>
  <c r="AH277" i="6"/>
  <c r="AG277" i="6"/>
  <c r="AF277" i="6"/>
  <c r="BF276" i="6"/>
  <c r="BE276" i="6"/>
  <c r="BD276" i="6"/>
  <c r="BC276" i="6"/>
  <c r="BB276" i="6"/>
  <c r="BA276" i="6"/>
  <c r="AZ276" i="6"/>
  <c r="AY276" i="6"/>
  <c r="AX276" i="6"/>
  <c r="AW276" i="6"/>
  <c r="AV276" i="6"/>
  <c r="AU276" i="6"/>
  <c r="AT276" i="6"/>
  <c r="AS276" i="6"/>
  <c r="AR276" i="6"/>
  <c r="AQ276" i="6"/>
  <c r="AP276" i="6"/>
  <c r="AO276" i="6"/>
  <c r="AN276" i="6"/>
  <c r="AM276" i="6"/>
  <c r="AL276" i="6"/>
  <c r="AK276" i="6"/>
  <c r="AJ276" i="6"/>
  <c r="AI276" i="6"/>
  <c r="AH276" i="6"/>
  <c r="AG276" i="6"/>
  <c r="AF276" i="6"/>
  <c r="BF274" i="6"/>
  <c r="BE274" i="6"/>
  <c r="BD274" i="6"/>
  <c r="BC274" i="6"/>
  <c r="BB274" i="6"/>
  <c r="BA274" i="6"/>
  <c r="AZ274" i="6"/>
  <c r="AY274" i="6"/>
  <c r="AX274" i="6"/>
  <c r="AW274" i="6"/>
  <c r="AV274" i="6"/>
  <c r="AU274" i="6"/>
  <c r="AT274" i="6"/>
  <c r="AS274" i="6"/>
  <c r="AR274" i="6"/>
  <c r="AQ274" i="6"/>
  <c r="AP274" i="6"/>
  <c r="AO274" i="6"/>
  <c r="AN274" i="6"/>
  <c r="AM274" i="6"/>
  <c r="AL274" i="6"/>
  <c r="AK274" i="6"/>
  <c r="AJ274" i="6"/>
  <c r="AI274" i="6"/>
  <c r="AH274" i="6"/>
  <c r="AG274" i="6"/>
  <c r="AF274" i="6"/>
  <c r="BF273" i="6"/>
  <c r="BE273" i="6"/>
  <c r="BD273" i="6"/>
  <c r="BC273" i="6"/>
  <c r="BB273" i="6"/>
  <c r="BA273" i="6"/>
  <c r="AZ273" i="6"/>
  <c r="AY273" i="6"/>
  <c r="AX273" i="6"/>
  <c r="AW273" i="6"/>
  <c r="AV273" i="6"/>
  <c r="AU273" i="6"/>
  <c r="AT273" i="6"/>
  <c r="AS273" i="6"/>
  <c r="AR273" i="6"/>
  <c r="AQ273" i="6"/>
  <c r="AP273" i="6"/>
  <c r="AO273" i="6"/>
  <c r="AN273" i="6"/>
  <c r="AM273" i="6"/>
  <c r="AL273" i="6"/>
  <c r="AK273" i="6"/>
  <c r="AJ273" i="6"/>
  <c r="AI273" i="6"/>
  <c r="AH273" i="6"/>
  <c r="AG273" i="6"/>
  <c r="AF273" i="6"/>
  <c r="BF272" i="6"/>
  <c r="BE272" i="6"/>
  <c r="BD272" i="6"/>
  <c r="BC272" i="6"/>
  <c r="BB272" i="6"/>
  <c r="BA272" i="6"/>
  <c r="AZ272" i="6"/>
  <c r="AY272" i="6"/>
  <c r="AX272" i="6"/>
  <c r="AW272" i="6"/>
  <c r="AV272" i="6"/>
  <c r="AU272" i="6"/>
  <c r="AT272" i="6"/>
  <c r="AS272" i="6"/>
  <c r="AR272" i="6"/>
  <c r="AQ272" i="6"/>
  <c r="AP272" i="6"/>
  <c r="AO272" i="6"/>
  <c r="AN272" i="6"/>
  <c r="AM272" i="6"/>
  <c r="AL272" i="6"/>
  <c r="AK272" i="6"/>
  <c r="AJ272" i="6"/>
  <c r="AI272" i="6"/>
  <c r="AH272" i="6"/>
  <c r="AG272" i="6"/>
  <c r="AF272" i="6"/>
  <c r="BF271" i="6"/>
  <c r="BE271" i="6"/>
  <c r="BD271" i="6"/>
  <c r="BC271" i="6"/>
  <c r="BB271" i="6"/>
  <c r="BA271" i="6"/>
  <c r="AZ271" i="6"/>
  <c r="AY271" i="6"/>
  <c r="AX271" i="6"/>
  <c r="AW271" i="6"/>
  <c r="AV271" i="6"/>
  <c r="AU271" i="6"/>
  <c r="AT271" i="6"/>
  <c r="AS271" i="6"/>
  <c r="AR271" i="6"/>
  <c r="AQ271" i="6"/>
  <c r="AP271" i="6"/>
  <c r="AO271" i="6"/>
  <c r="AN271" i="6"/>
  <c r="AM271" i="6"/>
  <c r="AL271" i="6"/>
  <c r="AK271" i="6"/>
  <c r="AJ271" i="6"/>
  <c r="AI271" i="6"/>
  <c r="AH271" i="6"/>
  <c r="AG271" i="6"/>
  <c r="AF271" i="6"/>
  <c r="BF270" i="6"/>
  <c r="BE270" i="6"/>
  <c r="BD270" i="6"/>
  <c r="BC270" i="6"/>
  <c r="BB270" i="6"/>
  <c r="BA270" i="6"/>
  <c r="AZ270" i="6"/>
  <c r="AY270" i="6"/>
  <c r="AX270" i="6"/>
  <c r="AW270" i="6"/>
  <c r="AV270" i="6"/>
  <c r="AU270" i="6"/>
  <c r="AT270" i="6"/>
  <c r="AS270" i="6"/>
  <c r="AR270" i="6"/>
  <c r="AQ270" i="6"/>
  <c r="AP270" i="6"/>
  <c r="AO270" i="6"/>
  <c r="AN270" i="6"/>
  <c r="AM270" i="6"/>
  <c r="AL270" i="6"/>
  <c r="AK270" i="6"/>
  <c r="AJ270" i="6"/>
  <c r="AI270" i="6"/>
  <c r="AH270" i="6"/>
  <c r="AG270" i="6"/>
  <c r="AF270" i="6"/>
  <c r="BF269" i="6"/>
  <c r="BE269" i="6"/>
  <c r="BD269" i="6"/>
  <c r="BC269" i="6"/>
  <c r="BB269" i="6"/>
  <c r="BA269" i="6"/>
  <c r="AZ269" i="6"/>
  <c r="AY269" i="6"/>
  <c r="AX269" i="6"/>
  <c r="AW269" i="6"/>
  <c r="AV269" i="6"/>
  <c r="AU269" i="6"/>
  <c r="AT269" i="6"/>
  <c r="AS269" i="6"/>
  <c r="AR269" i="6"/>
  <c r="AQ269" i="6"/>
  <c r="AP269" i="6"/>
  <c r="AO269" i="6"/>
  <c r="AN269" i="6"/>
  <c r="AM269" i="6"/>
  <c r="AL269" i="6"/>
  <c r="AK269" i="6"/>
  <c r="AJ269" i="6"/>
  <c r="AI269" i="6"/>
  <c r="AH269" i="6"/>
  <c r="AG269" i="6"/>
  <c r="AF269" i="6"/>
  <c r="BF268" i="6"/>
  <c r="BE268" i="6"/>
  <c r="BD268" i="6"/>
  <c r="BC268" i="6"/>
  <c r="BB268" i="6"/>
  <c r="BA268" i="6"/>
  <c r="AZ268" i="6"/>
  <c r="AY268" i="6"/>
  <c r="AX268" i="6"/>
  <c r="AW268" i="6"/>
  <c r="AV268" i="6"/>
  <c r="AU268" i="6"/>
  <c r="AT268" i="6"/>
  <c r="AS268" i="6"/>
  <c r="AR268" i="6"/>
  <c r="AQ268" i="6"/>
  <c r="AP268" i="6"/>
  <c r="AO268" i="6"/>
  <c r="AN268" i="6"/>
  <c r="AM268" i="6"/>
  <c r="AL268" i="6"/>
  <c r="AK268" i="6"/>
  <c r="AJ268" i="6"/>
  <c r="AI268" i="6"/>
  <c r="AH268" i="6"/>
  <c r="AG268" i="6"/>
  <c r="AF268" i="6"/>
  <c r="BF267" i="6"/>
  <c r="BE267" i="6"/>
  <c r="BD267" i="6"/>
  <c r="BC267" i="6"/>
  <c r="BB267" i="6"/>
  <c r="BA267" i="6"/>
  <c r="AZ267" i="6"/>
  <c r="AY267" i="6"/>
  <c r="AX267" i="6"/>
  <c r="AW267" i="6"/>
  <c r="AV267" i="6"/>
  <c r="AU267" i="6"/>
  <c r="AT267" i="6"/>
  <c r="AS267" i="6"/>
  <c r="AR267" i="6"/>
  <c r="AQ267" i="6"/>
  <c r="AP267" i="6"/>
  <c r="AO267" i="6"/>
  <c r="AN267" i="6"/>
  <c r="AM267" i="6"/>
  <c r="AL267" i="6"/>
  <c r="AK267" i="6"/>
  <c r="AJ267" i="6"/>
  <c r="AI267" i="6"/>
  <c r="AH267" i="6"/>
  <c r="AG267" i="6"/>
  <c r="AF267" i="6"/>
  <c r="BF266" i="6"/>
  <c r="BE266" i="6"/>
  <c r="BD266" i="6"/>
  <c r="BC266" i="6"/>
  <c r="BB266" i="6"/>
  <c r="BA266" i="6"/>
  <c r="AZ266" i="6"/>
  <c r="AY266" i="6"/>
  <c r="AX266" i="6"/>
  <c r="AW266" i="6"/>
  <c r="AV266" i="6"/>
  <c r="AU266" i="6"/>
  <c r="AT266" i="6"/>
  <c r="AS266" i="6"/>
  <c r="AR266" i="6"/>
  <c r="AQ266" i="6"/>
  <c r="AP266" i="6"/>
  <c r="AO266" i="6"/>
  <c r="AN266" i="6"/>
  <c r="AM266" i="6"/>
  <c r="AL266" i="6"/>
  <c r="AK266" i="6"/>
  <c r="AJ266" i="6"/>
  <c r="AI266" i="6"/>
  <c r="AH266" i="6"/>
  <c r="AG266" i="6"/>
  <c r="AF266" i="6"/>
  <c r="BF265" i="6"/>
  <c r="BE265" i="6"/>
  <c r="BD265" i="6"/>
  <c r="BC265" i="6"/>
  <c r="BB265" i="6"/>
  <c r="BA265" i="6"/>
  <c r="AZ265" i="6"/>
  <c r="AY265" i="6"/>
  <c r="AX265" i="6"/>
  <c r="AW265" i="6"/>
  <c r="AV265" i="6"/>
  <c r="AU265" i="6"/>
  <c r="AT265" i="6"/>
  <c r="AS265" i="6"/>
  <c r="AR265" i="6"/>
  <c r="AQ265" i="6"/>
  <c r="AP265" i="6"/>
  <c r="AO265" i="6"/>
  <c r="AN265" i="6"/>
  <c r="AM265" i="6"/>
  <c r="AL265" i="6"/>
  <c r="AK265" i="6"/>
  <c r="AJ265" i="6"/>
  <c r="AI265" i="6"/>
  <c r="AH265" i="6"/>
  <c r="AG265" i="6"/>
  <c r="AF265" i="6"/>
  <c r="BF264" i="6"/>
  <c r="BE264" i="6"/>
  <c r="BD264" i="6"/>
  <c r="BC264" i="6"/>
  <c r="BB264" i="6"/>
  <c r="BA264" i="6"/>
  <c r="AZ264" i="6"/>
  <c r="AY264" i="6"/>
  <c r="AX264" i="6"/>
  <c r="AW264" i="6"/>
  <c r="AV264" i="6"/>
  <c r="AU264" i="6"/>
  <c r="AT264" i="6"/>
  <c r="AS264" i="6"/>
  <c r="AR264" i="6"/>
  <c r="AQ264" i="6"/>
  <c r="AP264" i="6"/>
  <c r="AO264" i="6"/>
  <c r="AN264" i="6"/>
  <c r="AM264" i="6"/>
  <c r="AL264" i="6"/>
  <c r="AK264" i="6"/>
  <c r="AJ264" i="6"/>
  <c r="AI264" i="6"/>
  <c r="AH264" i="6"/>
  <c r="AG264" i="6"/>
  <c r="AF264" i="6"/>
  <c r="BF263" i="6"/>
  <c r="BE263" i="6"/>
  <c r="BD263" i="6"/>
  <c r="BC263" i="6"/>
  <c r="BB263" i="6"/>
  <c r="BA263" i="6"/>
  <c r="AZ263" i="6"/>
  <c r="AY263" i="6"/>
  <c r="AX263" i="6"/>
  <c r="AW263" i="6"/>
  <c r="AV263" i="6"/>
  <c r="AU263" i="6"/>
  <c r="AT263" i="6"/>
  <c r="AS263" i="6"/>
  <c r="AR263" i="6"/>
  <c r="AQ263" i="6"/>
  <c r="AP263" i="6"/>
  <c r="AO263" i="6"/>
  <c r="AN263" i="6"/>
  <c r="AM263" i="6"/>
  <c r="AL263" i="6"/>
  <c r="AK263" i="6"/>
  <c r="AJ263" i="6"/>
  <c r="AI263" i="6"/>
  <c r="AH263" i="6"/>
  <c r="AG263" i="6"/>
  <c r="AF263" i="6"/>
  <c r="BF262" i="6"/>
  <c r="BE262" i="6"/>
  <c r="BD262" i="6"/>
  <c r="BC262" i="6"/>
  <c r="BB262" i="6"/>
  <c r="BA262" i="6"/>
  <c r="AZ262" i="6"/>
  <c r="AY262" i="6"/>
  <c r="AX262" i="6"/>
  <c r="AW262" i="6"/>
  <c r="AV262" i="6"/>
  <c r="AU262" i="6"/>
  <c r="AT262" i="6"/>
  <c r="AS262" i="6"/>
  <c r="AR262" i="6"/>
  <c r="AQ262" i="6"/>
  <c r="AP262" i="6"/>
  <c r="AO262" i="6"/>
  <c r="AN262" i="6"/>
  <c r="AM262" i="6"/>
  <c r="AL262" i="6"/>
  <c r="AK262" i="6"/>
  <c r="AJ262" i="6"/>
  <c r="AI262" i="6"/>
  <c r="AH262" i="6"/>
  <c r="AG262" i="6"/>
  <c r="AF262" i="6"/>
  <c r="BF261" i="6"/>
  <c r="BE261" i="6"/>
  <c r="BD261" i="6"/>
  <c r="BC261" i="6"/>
  <c r="BB261" i="6"/>
  <c r="BA261" i="6"/>
  <c r="AZ261" i="6"/>
  <c r="AY261" i="6"/>
  <c r="AX261" i="6"/>
  <c r="AW261" i="6"/>
  <c r="AV261" i="6"/>
  <c r="AU261" i="6"/>
  <c r="AT261" i="6"/>
  <c r="AS261" i="6"/>
  <c r="AR261" i="6"/>
  <c r="AQ261" i="6"/>
  <c r="AP261" i="6"/>
  <c r="AO261" i="6"/>
  <c r="AN261" i="6"/>
  <c r="AM261" i="6"/>
  <c r="AL261" i="6"/>
  <c r="AK261" i="6"/>
  <c r="AJ261" i="6"/>
  <c r="AI261" i="6"/>
  <c r="AH261" i="6"/>
  <c r="AG261" i="6"/>
  <c r="AF261" i="6"/>
  <c r="BF260" i="6"/>
  <c r="BE260" i="6"/>
  <c r="BD260" i="6"/>
  <c r="BC260" i="6"/>
  <c r="BB260" i="6"/>
  <c r="BA260" i="6"/>
  <c r="AZ260" i="6"/>
  <c r="AY260" i="6"/>
  <c r="AX260" i="6"/>
  <c r="AW260" i="6"/>
  <c r="AV260" i="6"/>
  <c r="AU260" i="6"/>
  <c r="AT260" i="6"/>
  <c r="AS260" i="6"/>
  <c r="AR260" i="6"/>
  <c r="AQ260" i="6"/>
  <c r="AP260" i="6"/>
  <c r="AO260" i="6"/>
  <c r="AN260" i="6"/>
  <c r="AM260" i="6"/>
  <c r="AL260" i="6"/>
  <c r="AK260" i="6"/>
  <c r="AJ260" i="6"/>
  <c r="AI260" i="6"/>
  <c r="AH260" i="6"/>
  <c r="AG260" i="6"/>
  <c r="AF260" i="6"/>
  <c r="BF259" i="6"/>
  <c r="BE259" i="6"/>
  <c r="BD259" i="6"/>
  <c r="BC259" i="6"/>
  <c r="BB259" i="6"/>
  <c r="BA259" i="6"/>
  <c r="AZ259" i="6"/>
  <c r="AY259" i="6"/>
  <c r="AX259" i="6"/>
  <c r="AW259" i="6"/>
  <c r="AV259" i="6"/>
  <c r="AU259" i="6"/>
  <c r="AT259" i="6"/>
  <c r="AS259" i="6"/>
  <c r="AR259" i="6"/>
  <c r="AQ259" i="6"/>
  <c r="AP259" i="6"/>
  <c r="AO259" i="6"/>
  <c r="AN259" i="6"/>
  <c r="AM259" i="6"/>
  <c r="AL259" i="6"/>
  <c r="AK259" i="6"/>
  <c r="AJ259" i="6"/>
  <c r="AI259" i="6"/>
  <c r="AH259" i="6"/>
  <c r="AG259" i="6"/>
  <c r="AF259" i="6"/>
  <c r="BF258" i="6"/>
  <c r="BE258" i="6"/>
  <c r="BD258" i="6"/>
  <c r="BC258" i="6"/>
  <c r="BB258" i="6"/>
  <c r="BA258" i="6"/>
  <c r="AZ258" i="6"/>
  <c r="AY258" i="6"/>
  <c r="AX258" i="6"/>
  <c r="AW258" i="6"/>
  <c r="AV258" i="6"/>
  <c r="AU258" i="6"/>
  <c r="AT258" i="6"/>
  <c r="AS258" i="6"/>
  <c r="AR258" i="6"/>
  <c r="AQ258" i="6"/>
  <c r="AP258" i="6"/>
  <c r="AO258" i="6"/>
  <c r="AN258" i="6"/>
  <c r="AM258" i="6"/>
  <c r="AL258" i="6"/>
  <c r="AK258" i="6"/>
  <c r="AJ258" i="6"/>
  <c r="AI258" i="6"/>
  <c r="AH258" i="6"/>
  <c r="AG258" i="6"/>
  <c r="AF258" i="6"/>
  <c r="BF257" i="6"/>
  <c r="BE257" i="6"/>
  <c r="BD257" i="6"/>
  <c r="BC257" i="6"/>
  <c r="BB257" i="6"/>
  <c r="BA257" i="6"/>
  <c r="AZ257" i="6"/>
  <c r="AY257" i="6"/>
  <c r="AX257" i="6"/>
  <c r="AW257" i="6"/>
  <c r="AV257" i="6"/>
  <c r="AU257" i="6"/>
  <c r="AT257" i="6"/>
  <c r="AS257" i="6"/>
  <c r="AR257" i="6"/>
  <c r="AQ257" i="6"/>
  <c r="AP257" i="6"/>
  <c r="AO257" i="6"/>
  <c r="AN257" i="6"/>
  <c r="AM257" i="6"/>
  <c r="AL257" i="6"/>
  <c r="AK257" i="6"/>
  <c r="AJ257" i="6"/>
  <c r="AI257" i="6"/>
  <c r="AH257" i="6"/>
  <c r="AG257" i="6"/>
  <c r="AF257" i="6"/>
  <c r="BF256" i="6"/>
  <c r="BE256" i="6"/>
  <c r="BD256" i="6"/>
  <c r="BC256" i="6"/>
  <c r="BB256" i="6"/>
  <c r="BA256" i="6"/>
  <c r="AZ256" i="6"/>
  <c r="AY256" i="6"/>
  <c r="AX256" i="6"/>
  <c r="AW256" i="6"/>
  <c r="AV256" i="6"/>
  <c r="AU256" i="6"/>
  <c r="AT256" i="6"/>
  <c r="AS256" i="6"/>
  <c r="AR256" i="6"/>
  <c r="AQ256" i="6"/>
  <c r="AP256" i="6"/>
  <c r="AO256" i="6"/>
  <c r="AN256" i="6"/>
  <c r="AM256" i="6"/>
  <c r="AL256" i="6"/>
  <c r="AK256" i="6"/>
  <c r="AJ256" i="6"/>
  <c r="AI256" i="6"/>
  <c r="AH256" i="6"/>
  <c r="AG256" i="6"/>
  <c r="AF256" i="6"/>
  <c r="BF255" i="6"/>
  <c r="BE255" i="6"/>
  <c r="BD255" i="6"/>
  <c r="BC255" i="6"/>
  <c r="BB255" i="6"/>
  <c r="BA255" i="6"/>
  <c r="AZ255" i="6"/>
  <c r="AY255" i="6"/>
  <c r="AX255" i="6"/>
  <c r="AW255" i="6"/>
  <c r="AV255" i="6"/>
  <c r="AU255" i="6"/>
  <c r="AT255" i="6"/>
  <c r="AS255" i="6"/>
  <c r="AR255" i="6"/>
  <c r="AQ255" i="6"/>
  <c r="AP255" i="6"/>
  <c r="AO255" i="6"/>
  <c r="AN255" i="6"/>
  <c r="AM255" i="6"/>
  <c r="AL255" i="6"/>
  <c r="AK255" i="6"/>
  <c r="AJ255" i="6"/>
  <c r="AI255" i="6"/>
  <c r="AH255" i="6"/>
  <c r="AG255" i="6"/>
  <c r="AF255" i="6"/>
  <c r="BF254" i="6"/>
  <c r="BE254" i="6"/>
  <c r="BD254" i="6"/>
  <c r="BC254" i="6"/>
  <c r="BB254" i="6"/>
  <c r="BA254" i="6"/>
  <c r="AZ254" i="6"/>
  <c r="AY254" i="6"/>
  <c r="AX254" i="6"/>
  <c r="AW254" i="6"/>
  <c r="AV254" i="6"/>
  <c r="AU254" i="6"/>
  <c r="AT254" i="6"/>
  <c r="AS254" i="6"/>
  <c r="AR254" i="6"/>
  <c r="AQ254" i="6"/>
  <c r="AP254" i="6"/>
  <c r="AO254" i="6"/>
  <c r="AN254" i="6"/>
  <c r="AM254" i="6"/>
  <c r="AL254" i="6"/>
  <c r="AK254" i="6"/>
  <c r="AJ254" i="6"/>
  <c r="AI254" i="6"/>
  <c r="AH254" i="6"/>
  <c r="AG254" i="6"/>
  <c r="AF254" i="6"/>
  <c r="BF253" i="6"/>
  <c r="BE253" i="6"/>
  <c r="BD253" i="6"/>
  <c r="BC253" i="6"/>
  <c r="BB253" i="6"/>
  <c r="BA253" i="6"/>
  <c r="AZ253" i="6"/>
  <c r="AY253" i="6"/>
  <c r="AX253" i="6"/>
  <c r="AW253" i="6"/>
  <c r="AV253" i="6"/>
  <c r="AU253" i="6"/>
  <c r="AT253" i="6"/>
  <c r="AS253" i="6"/>
  <c r="AR253" i="6"/>
  <c r="AQ253" i="6"/>
  <c r="AP253" i="6"/>
  <c r="AO253" i="6"/>
  <c r="AN253" i="6"/>
  <c r="AM253" i="6"/>
  <c r="AL253" i="6"/>
  <c r="AK253" i="6"/>
  <c r="AJ253" i="6"/>
  <c r="AI253" i="6"/>
  <c r="AH253" i="6"/>
  <c r="AG253" i="6"/>
  <c r="AF253" i="6"/>
  <c r="BF252" i="6"/>
  <c r="BE252" i="6"/>
  <c r="BD252" i="6"/>
  <c r="BC252" i="6"/>
  <c r="BB252" i="6"/>
  <c r="BA252" i="6"/>
  <c r="AZ252" i="6"/>
  <c r="AY252" i="6"/>
  <c r="AX252" i="6"/>
  <c r="AW252" i="6"/>
  <c r="AV252" i="6"/>
  <c r="AU252" i="6"/>
  <c r="AT252" i="6"/>
  <c r="AS252" i="6"/>
  <c r="AR252" i="6"/>
  <c r="AQ252" i="6"/>
  <c r="AP252" i="6"/>
  <c r="AO252" i="6"/>
  <c r="AN252" i="6"/>
  <c r="AM252" i="6"/>
  <c r="AL252" i="6"/>
  <c r="AK252" i="6"/>
  <c r="AJ252" i="6"/>
  <c r="AI252" i="6"/>
  <c r="AH252" i="6"/>
  <c r="AG252" i="6"/>
  <c r="AF252" i="6"/>
  <c r="BF251" i="6"/>
  <c r="BE251" i="6"/>
  <c r="BD251" i="6"/>
  <c r="BC251" i="6"/>
  <c r="BB251" i="6"/>
  <c r="BA251" i="6"/>
  <c r="AZ251" i="6"/>
  <c r="AY251" i="6"/>
  <c r="AX251" i="6"/>
  <c r="AW251" i="6"/>
  <c r="AV251" i="6"/>
  <c r="AU251" i="6"/>
  <c r="AT251" i="6"/>
  <c r="AS251" i="6"/>
  <c r="AR251" i="6"/>
  <c r="AQ251" i="6"/>
  <c r="AP251" i="6"/>
  <c r="AO251" i="6"/>
  <c r="AN251" i="6"/>
  <c r="AM251" i="6"/>
  <c r="AL251" i="6"/>
  <c r="AK251" i="6"/>
  <c r="AJ251" i="6"/>
  <c r="AI251" i="6"/>
  <c r="AH251" i="6"/>
  <c r="AG251" i="6"/>
  <c r="AF251" i="6"/>
  <c r="BF250" i="6"/>
  <c r="BE250" i="6"/>
  <c r="BD250" i="6"/>
  <c r="BC250" i="6"/>
  <c r="BB250" i="6"/>
  <c r="BA250" i="6"/>
  <c r="AZ250" i="6"/>
  <c r="AY250" i="6"/>
  <c r="AX250" i="6"/>
  <c r="AW250" i="6"/>
  <c r="AV250" i="6"/>
  <c r="AU250" i="6"/>
  <c r="AT250" i="6"/>
  <c r="AS250" i="6"/>
  <c r="AR250" i="6"/>
  <c r="AQ250" i="6"/>
  <c r="AP250" i="6"/>
  <c r="AO250" i="6"/>
  <c r="AN250" i="6"/>
  <c r="AM250" i="6"/>
  <c r="AL250" i="6"/>
  <c r="AK250" i="6"/>
  <c r="AJ250" i="6"/>
  <c r="AI250" i="6"/>
  <c r="AH250" i="6"/>
  <c r="AG250" i="6"/>
  <c r="AF250" i="6"/>
  <c r="BF248" i="6"/>
  <c r="BE248" i="6"/>
  <c r="BD248" i="6"/>
  <c r="BC248" i="6"/>
  <c r="BB248" i="6"/>
  <c r="BA248" i="6"/>
  <c r="AZ248" i="6"/>
  <c r="AY248" i="6"/>
  <c r="AX248" i="6"/>
  <c r="AW248" i="6"/>
  <c r="AV248" i="6"/>
  <c r="AU248" i="6"/>
  <c r="AT248" i="6"/>
  <c r="AS248" i="6"/>
  <c r="AR248" i="6"/>
  <c r="AQ248" i="6"/>
  <c r="AP248" i="6"/>
  <c r="AO248" i="6"/>
  <c r="AN248" i="6"/>
  <c r="AM248" i="6"/>
  <c r="AL248" i="6"/>
  <c r="AK248" i="6"/>
  <c r="AJ248" i="6"/>
  <c r="AI248" i="6"/>
  <c r="AH248" i="6"/>
  <c r="AG248" i="6"/>
  <c r="AF248" i="6"/>
  <c r="BF247" i="6"/>
  <c r="BE247" i="6"/>
  <c r="BD247" i="6"/>
  <c r="BC247" i="6"/>
  <c r="BB247" i="6"/>
  <c r="BA247" i="6"/>
  <c r="AZ247" i="6"/>
  <c r="AY247" i="6"/>
  <c r="AX247" i="6"/>
  <c r="AW247" i="6"/>
  <c r="AV247" i="6"/>
  <c r="AU247" i="6"/>
  <c r="AT247" i="6"/>
  <c r="AS247" i="6"/>
  <c r="AR247" i="6"/>
  <c r="AQ247" i="6"/>
  <c r="AP247" i="6"/>
  <c r="AO247" i="6"/>
  <c r="AN247" i="6"/>
  <c r="AM247" i="6"/>
  <c r="AL247" i="6"/>
  <c r="AK247" i="6"/>
  <c r="AJ247" i="6"/>
  <c r="AI247" i="6"/>
  <c r="AH247" i="6"/>
  <c r="AG247" i="6"/>
  <c r="AF247" i="6"/>
  <c r="BF245" i="6"/>
  <c r="BE245" i="6"/>
  <c r="BD245" i="6"/>
  <c r="BC245" i="6"/>
  <c r="BB245" i="6"/>
  <c r="BA245" i="6"/>
  <c r="AZ245" i="6"/>
  <c r="AY245" i="6"/>
  <c r="AX245" i="6"/>
  <c r="AW245" i="6"/>
  <c r="AV245" i="6"/>
  <c r="AU245" i="6"/>
  <c r="AT245" i="6"/>
  <c r="AS245" i="6"/>
  <c r="AR245" i="6"/>
  <c r="AQ245" i="6"/>
  <c r="AP245" i="6"/>
  <c r="AO245" i="6"/>
  <c r="AN245" i="6"/>
  <c r="AM245" i="6"/>
  <c r="AL245" i="6"/>
  <c r="AK245" i="6"/>
  <c r="AJ245" i="6"/>
  <c r="AI245" i="6"/>
  <c r="AH245" i="6"/>
  <c r="AG245" i="6"/>
  <c r="AF245" i="6"/>
  <c r="BF244" i="6"/>
  <c r="BE244" i="6"/>
  <c r="BD244" i="6"/>
  <c r="BC244" i="6"/>
  <c r="BB244" i="6"/>
  <c r="BA244" i="6"/>
  <c r="AZ244" i="6"/>
  <c r="AY244" i="6"/>
  <c r="AX244" i="6"/>
  <c r="AW244" i="6"/>
  <c r="AV244" i="6"/>
  <c r="AU244" i="6"/>
  <c r="AT244" i="6"/>
  <c r="AS244" i="6"/>
  <c r="AR244" i="6"/>
  <c r="AQ244" i="6"/>
  <c r="AP244" i="6"/>
  <c r="AO244" i="6"/>
  <c r="AN244" i="6"/>
  <c r="AM244" i="6"/>
  <c r="AL244" i="6"/>
  <c r="AK244" i="6"/>
  <c r="AJ244" i="6"/>
  <c r="AI244" i="6"/>
  <c r="AH244" i="6"/>
  <c r="AG244" i="6"/>
  <c r="AF244" i="6"/>
  <c r="BF243" i="6"/>
  <c r="BE243" i="6"/>
  <c r="BD243" i="6"/>
  <c r="BC243" i="6"/>
  <c r="BB243" i="6"/>
  <c r="BA243" i="6"/>
  <c r="AZ243" i="6"/>
  <c r="AY243" i="6"/>
  <c r="AX243" i="6"/>
  <c r="AW243" i="6"/>
  <c r="AV243" i="6"/>
  <c r="AU243" i="6"/>
  <c r="AT243" i="6"/>
  <c r="AS243" i="6"/>
  <c r="AR243" i="6"/>
  <c r="AQ243" i="6"/>
  <c r="AP243" i="6"/>
  <c r="AO243" i="6"/>
  <c r="AN243" i="6"/>
  <c r="AM243" i="6"/>
  <c r="AL243" i="6"/>
  <c r="AK243" i="6"/>
  <c r="AJ243" i="6"/>
  <c r="AI243" i="6"/>
  <c r="AH243" i="6"/>
  <c r="AG243" i="6"/>
  <c r="AF243" i="6"/>
  <c r="BF242" i="6"/>
  <c r="BE242" i="6"/>
  <c r="BD242" i="6"/>
  <c r="BC242" i="6"/>
  <c r="BB242" i="6"/>
  <c r="BA242" i="6"/>
  <c r="AZ242" i="6"/>
  <c r="AY242" i="6"/>
  <c r="AX242" i="6"/>
  <c r="AW242" i="6"/>
  <c r="AV242" i="6"/>
  <c r="AU242" i="6"/>
  <c r="AT242" i="6"/>
  <c r="AS242" i="6"/>
  <c r="AR242" i="6"/>
  <c r="AQ242" i="6"/>
  <c r="AP242" i="6"/>
  <c r="AO242" i="6"/>
  <c r="AN242" i="6"/>
  <c r="AM242" i="6"/>
  <c r="AL242" i="6"/>
  <c r="AK242" i="6"/>
  <c r="AJ242" i="6"/>
  <c r="AI242" i="6"/>
  <c r="AH242" i="6"/>
  <c r="AG242" i="6"/>
  <c r="AF242" i="6"/>
  <c r="BF241" i="6"/>
  <c r="BE241" i="6"/>
  <c r="BD241" i="6"/>
  <c r="BC241" i="6"/>
  <c r="BB241" i="6"/>
  <c r="BA241" i="6"/>
  <c r="AZ241" i="6"/>
  <c r="AY241" i="6"/>
  <c r="AX241" i="6"/>
  <c r="AW241" i="6"/>
  <c r="AV241" i="6"/>
  <c r="AU241" i="6"/>
  <c r="AT241" i="6"/>
  <c r="AS241" i="6"/>
  <c r="AR241" i="6"/>
  <c r="AQ241" i="6"/>
  <c r="AP241" i="6"/>
  <c r="AO241" i="6"/>
  <c r="AN241" i="6"/>
  <c r="AM241" i="6"/>
  <c r="AL241" i="6"/>
  <c r="AK241" i="6"/>
  <c r="AJ241" i="6"/>
  <c r="AI241" i="6"/>
  <c r="AH241" i="6"/>
  <c r="AG241" i="6"/>
  <c r="AF241" i="6"/>
  <c r="BF240" i="6"/>
  <c r="BE240" i="6"/>
  <c r="BD240" i="6"/>
  <c r="BC240" i="6"/>
  <c r="BB240" i="6"/>
  <c r="BA240" i="6"/>
  <c r="AZ240" i="6"/>
  <c r="AY240" i="6"/>
  <c r="AX240" i="6"/>
  <c r="AW240" i="6"/>
  <c r="AV240" i="6"/>
  <c r="AU240" i="6"/>
  <c r="AT240" i="6"/>
  <c r="AS240" i="6"/>
  <c r="AR240" i="6"/>
  <c r="AQ240" i="6"/>
  <c r="AP240" i="6"/>
  <c r="AO240" i="6"/>
  <c r="AN240" i="6"/>
  <c r="AM240" i="6"/>
  <c r="AL240" i="6"/>
  <c r="AK240" i="6"/>
  <c r="AJ240" i="6"/>
  <c r="AI240" i="6"/>
  <c r="AH240" i="6"/>
  <c r="AG240" i="6"/>
  <c r="AF240" i="6"/>
  <c r="BF239" i="6"/>
  <c r="BE239" i="6"/>
  <c r="BD239" i="6"/>
  <c r="BC239" i="6"/>
  <c r="BB239" i="6"/>
  <c r="BA239" i="6"/>
  <c r="AZ239" i="6"/>
  <c r="AY239" i="6"/>
  <c r="AX239" i="6"/>
  <c r="AW239" i="6"/>
  <c r="AV239" i="6"/>
  <c r="AU239" i="6"/>
  <c r="AT239" i="6"/>
  <c r="AS239" i="6"/>
  <c r="AR239" i="6"/>
  <c r="AQ239" i="6"/>
  <c r="AP239" i="6"/>
  <c r="AO239" i="6"/>
  <c r="AN239" i="6"/>
  <c r="AM239" i="6"/>
  <c r="AL239" i="6"/>
  <c r="AK239" i="6"/>
  <c r="AJ239" i="6"/>
  <c r="AI239" i="6"/>
  <c r="AH239" i="6"/>
  <c r="AG239" i="6"/>
  <c r="AF239" i="6"/>
  <c r="BF238" i="6"/>
  <c r="BE238" i="6"/>
  <c r="BD238" i="6"/>
  <c r="BC238" i="6"/>
  <c r="BB238" i="6"/>
  <c r="BA238" i="6"/>
  <c r="AZ238" i="6"/>
  <c r="AY238" i="6"/>
  <c r="AX238" i="6"/>
  <c r="AW238" i="6"/>
  <c r="AV238" i="6"/>
  <c r="AU238" i="6"/>
  <c r="AT238" i="6"/>
  <c r="AS238" i="6"/>
  <c r="AR238" i="6"/>
  <c r="AQ238" i="6"/>
  <c r="AP238" i="6"/>
  <c r="AO238" i="6"/>
  <c r="AN238" i="6"/>
  <c r="AM238" i="6"/>
  <c r="AL238" i="6"/>
  <c r="AK238" i="6"/>
  <c r="AJ238" i="6"/>
  <c r="AI238" i="6"/>
  <c r="AH238" i="6"/>
  <c r="AG238" i="6"/>
  <c r="AF238" i="6"/>
  <c r="BF237" i="6"/>
  <c r="BE237" i="6"/>
  <c r="BD237" i="6"/>
  <c r="BC237" i="6"/>
  <c r="BB237" i="6"/>
  <c r="BA237" i="6"/>
  <c r="AZ237" i="6"/>
  <c r="AY237" i="6"/>
  <c r="AX237" i="6"/>
  <c r="AW237" i="6"/>
  <c r="AV237" i="6"/>
  <c r="AU237" i="6"/>
  <c r="AT237" i="6"/>
  <c r="AS237" i="6"/>
  <c r="AR237" i="6"/>
  <c r="AQ237" i="6"/>
  <c r="AP237" i="6"/>
  <c r="AO237" i="6"/>
  <c r="AN237" i="6"/>
  <c r="AM237" i="6"/>
  <c r="AL237" i="6"/>
  <c r="AK237" i="6"/>
  <c r="AJ237" i="6"/>
  <c r="AI237" i="6"/>
  <c r="AH237" i="6"/>
  <c r="AG237" i="6"/>
  <c r="AF237" i="6"/>
  <c r="BF236" i="6"/>
  <c r="BE236" i="6"/>
  <c r="BD236" i="6"/>
  <c r="BC236" i="6"/>
  <c r="BB236" i="6"/>
  <c r="BA236" i="6"/>
  <c r="AZ236" i="6"/>
  <c r="AY236" i="6"/>
  <c r="AX236" i="6"/>
  <c r="AW236" i="6"/>
  <c r="AV236" i="6"/>
  <c r="AU236" i="6"/>
  <c r="AT236" i="6"/>
  <c r="AS236" i="6"/>
  <c r="AR236" i="6"/>
  <c r="AQ236" i="6"/>
  <c r="AP236" i="6"/>
  <c r="AO236" i="6"/>
  <c r="AN236" i="6"/>
  <c r="AM236" i="6"/>
  <c r="AL236" i="6"/>
  <c r="AK236" i="6"/>
  <c r="AJ236" i="6"/>
  <c r="AI236" i="6"/>
  <c r="AH236" i="6"/>
  <c r="AG236" i="6"/>
  <c r="AF236" i="6"/>
  <c r="BF235" i="6"/>
  <c r="BE235" i="6"/>
  <c r="BD235" i="6"/>
  <c r="BC235" i="6"/>
  <c r="BB235" i="6"/>
  <c r="BA235" i="6"/>
  <c r="AZ235" i="6"/>
  <c r="AY235" i="6"/>
  <c r="AX235" i="6"/>
  <c r="AW235" i="6"/>
  <c r="AV235" i="6"/>
  <c r="AU235" i="6"/>
  <c r="AT235" i="6"/>
  <c r="AS235" i="6"/>
  <c r="AR235" i="6"/>
  <c r="AQ235" i="6"/>
  <c r="AP235" i="6"/>
  <c r="AO235" i="6"/>
  <c r="AN235" i="6"/>
  <c r="AM235" i="6"/>
  <c r="AL235" i="6"/>
  <c r="AK235" i="6"/>
  <c r="AJ235" i="6"/>
  <c r="AI235" i="6"/>
  <c r="AH235" i="6"/>
  <c r="AG235" i="6"/>
  <c r="AF235" i="6"/>
  <c r="BF234" i="6"/>
  <c r="BE234" i="6"/>
  <c r="BD234" i="6"/>
  <c r="BC234" i="6"/>
  <c r="BB234" i="6"/>
  <c r="BA234" i="6"/>
  <c r="AZ234" i="6"/>
  <c r="AY234" i="6"/>
  <c r="AX234" i="6"/>
  <c r="AW234" i="6"/>
  <c r="AV234" i="6"/>
  <c r="AU234" i="6"/>
  <c r="AT234" i="6"/>
  <c r="AS234" i="6"/>
  <c r="AR234" i="6"/>
  <c r="AQ234" i="6"/>
  <c r="AP234" i="6"/>
  <c r="AO234" i="6"/>
  <c r="AN234" i="6"/>
  <c r="AM234" i="6"/>
  <c r="AL234" i="6"/>
  <c r="AK234" i="6"/>
  <c r="AJ234" i="6"/>
  <c r="AI234" i="6"/>
  <c r="AH234" i="6"/>
  <c r="AG234" i="6"/>
  <c r="AF234" i="6"/>
  <c r="BF233" i="6"/>
  <c r="BE233" i="6"/>
  <c r="BD233" i="6"/>
  <c r="BC233" i="6"/>
  <c r="BB233" i="6"/>
  <c r="BA233" i="6"/>
  <c r="AZ233" i="6"/>
  <c r="AY233" i="6"/>
  <c r="AX233" i="6"/>
  <c r="AW233" i="6"/>
  <c r="AV233" i="6"/>
  <c r="AU233" i="6"/>
  <c r="AT233" i="6"/>
  <c r="AS233" i="6"/>
  <c r="AR233" i="6"/>
  <c r="AQ233" i="6"/>
  <c r="AP233" i="6"/>
  <c r="AO233" i="6"/>
  <c r="AN233" i="6"/>
  <c r="AM233" i="6"/>
  <c r="AL233" i="6"/>
  <c r="AK233" i="6"/>
  <c r="AJ233" i="6"/>
  <c r="AI233" i="6"/>
  <c r="AH233" i="6"/>
  <c r="AG233" i="6"/>
  <c r="AF233" i="6"/>
  <c r="BF232" i="6"/>
  <c r="BE232" i="6"/>
  <c r="BD232" i="6"/>
  <c r="BC232" i="6"/>
  <c r="BB232" i="6"/>
  <c r="BA232" i="6"/>
  <c r="AZ232" i="6"/>
  <c r="AY232" i="6"/>
  <c r="AX232" i="6"/>
  <c r="AW232" i="6"/>
  <c r="AV232" i="6"/>
  <c r="AU232" i="6"/>
  <c r="AT232" i="6"/>
  <c r="AS232" i="6"/>
  <c r="AR232" i="6"/>
  <c r="AQ232" i="6"/>
  <c r="AP232" i="6"/>
  <c r="AO232" i="6"/>
  <c r="AN232" i="6"/>
  <c r="AM232" i="6"/>
  <c r="AL232" i="6"/>
  <c r="AK232" i="6"/>
  <c r="AJ232" i="6"/>
  <c r="AI232" i="6"/>
  <c r="AH232" i="6"/>
  <c r="AG232" i="6"/>
  <c r="AF232" i="6"/>
  <c r="BF231" i="6"/>
  <c r="BE231" i="6"/>
  <c r="BD231" i="6"/>
  <c r="BC231" i="6"/>
  <c r="BB231" i="6"/>
  <c r="BA231" i="6"/>
  <c r="AZ231" i="6"/>
  <c r="AY231" i="6"/>
  <c r="AX231" i="6"/>
  <c r="AW231" i="6"/>
  <c r="AV231" i="6"/>
  <c r="AU231" i="6"/>
  <c r="AT231" i="6"/>
  <c r="AS231" i="6"/>
  <c r="AR231" i="6"/>
  <c r="AQ231" i="6"/>
  <c r="AP231" i="6"/>
  <c r="AO231" i="6"/>
  <c r="AN231" i="6"/>
  <c r="AM231" i="6"/>
  <c r="AL231" i="6"/>
  <c r="AK231" i="6"/>
  <c r="AJ231" i="6"/>
  <c r="AI231" i="6"/>
  <c r="AH231" i="6"/>
  <c r="AG231" i="6"/>
  <c r="AF231" i="6"/>
  <c r="BF230" i="6"/>
  <c r="BE230" i="6"/>
  <c r="BD230" i="6"/>
  <c r="BC230" i="6"/>
  <c r="BB230" i="6"/>
  <c r="BA230" i="6"/>
  <c r="AZ230" i="6"/>
  <c r="AY230" i="6"/>
  <c r="AX230" i="6"/>
  <c r="AW230" i="6"/>
  <c r="AV230" i="6"/>
  <c r="AU230" i="6"/>
  <c r="AT230" i="6"/>
  <c r="AS230" i="6"/>
  <c r="AR230" i="6"/>
  <c r="AQ230" i="6"/>
  <c r="AP230" i="6"/>
  <c r="AO230" i="6"/>
  <c r="AN230" i="6"/>
  <c r="AM230" i="6"/>
  <c r="AL230" i="6"/>
  <c r="AK230" i="6"/>
  <c r="AJ230" i="6"/>
  <c r="AI230" i="6"/>
  <c r="AH230" i="6"/>
  <c r="AG230" i="6"/>
  <c r="AF230" i="6"/>
  <c r="BF229" i="6"/>
  <c r="BE229" i="6"/>
  <c r="BD229" i="6"/>
  <c r="BC229" i="6"/>
  <c r="BB229" i="6"/>
  <c r="BA229" i="6"/>
  <c r="AZ229" i="6"/>
  <c r="AY229" i="6"/>
  <c r="AX229" i="6"/>
  <c r="AW229" i="6"/>
  <c r="AV229" i="6"/>
  <c r="AU229" i="6"/>
  <c r="AT229" i="6"/>
  <c r="AS229" i="6"/>
  <c r="AR229" i="6"/>
  <c r="AQ229" i="6"/>
  <c r="AP229" i="6"/>
  <c r="AO229" i="6"/>
  <c r="AN229" i="6"/>
  <c r="AM229" i="6"/>
  <c r="AL229" i="6"/>
  <c r="AK229" i="6"/>
  <c r="AJ229" i="6"/>
  <c r="AI229" i="6"/>
  <c r="AH229" i="6"/>
  <c r="AG229" i="6"/>
  <c r="AF229" i="6"/>
  <c r="BF228" i="6"/>
  <c r="BE228" i="6"/>
  <c r="BD228" i="6"/>
  <c r="BC228" i="6"/>
  <c r="BB228" i="6"/>
  <c r="BA228" i="6"/>
  <c r="AZ228" i="6"/>
  <c r="AY228" i="6"/>
  <c r="AX228" i="6"/>
  <c r="AW228" i="6"/>
  <c r="AV228" i="6"/>
  <c r="AU228" i="6"/>
  <c r="AT228" i="6"/>
  <c r="AS228" i="6"/>
  <c r="AR228" i="6"/>
  <c r="AQ228" i="6"/>
  <c r="AP228" i="6"/>
  <c r="AO228" i="6"/>
  <c r="AN228" i="6"/>
  <c r="AM228" i="6"/>
  <c r="AL228" i="6"/>
  <c r="AK228" i="6"/>
  <c r="AJ228" i="6"/>
  <c r="AI228" i="6"/>
  <c r="AH228" i="6"/>
  <c r="AG228" i="6"/>
  <c r="AF228" i="6"/>
  <c r="BF227" i="6"/>
  <c r="BE227" i="6"/>
  <c r="BD227" i="6"/>
  <c r="BC227" i="6"/>
  <c r="BB227" i="6"/>
  <c r="BA227" i="6"/>
  <c r="AZ227" i="6"/>
  <c r="AY227" i="6"/>
  <c r="AX227" i="6"/>
  <c r="AW227" i="6"/>
  <c r="AV227" i="6"/>
  <c r="AU227" i="6"/>
  <c r="AT227" i="6"/>
  <c r="AS227" i="6"/>
  <c r="AR227" i="6"/>
  <c r="AQ227" i="6"/>
  <c r="AP227" i="6"/>
  <c r="AO227" i="6"/>
  <c r="AN227" i="6"/>
  <c r="AM227" i="6"/>
  <c r="AL227" i="6"/>
  <c r="AK227" i="6"/>
  <c r="AJ227" i="6"/>
  <c r="AI227" i="6"/>
  <c r="AH227" i="6"/>
  <c r="AG227" i="6"/>
  <c r="AF227" i="6"/>
  <c r="BF226" i="6"/>
  <c r="BE226" i="6"/>
  <c r="BD226" i="6"/>
  <c r="BC226" i="6"/>
  <c r="BB226" i="6"/>
  <c r="BA226" i="6"/>
  <c r="AZ226" i="6"/>
  <c r="AY226" i="6"/>
  <c r="AX226" i="6"/>
  <c r="AW226" i="6"/>
  <c r="AV226" i="6"/>
  <c r="AU226" i="6"/>
  <c r="AT226" i="6"/>
  <c r="AS226" i="6"/>
  <c r="AR226" i="6"/>
  <c r="AQ226" i="6"/>
  <c r="AP226" i="6"/>
  <c r="AO226" i="6"/>
  <c r="AN226" i="6"/>
  <c r="AM226" i="6"/>
  <c r="AL226" i="6"/>
  <c r="AK226" i="6"/>
  <c r="AJ226" i="6"/>
  <c r="AI226" i="6"/>
  <c r="AH226" i="6"/>
  <c r="AG226" i="6"/>
  <c r="AF226" i="6"/>
  <c r="BF225" i="6"/>
  <c r="BE225" i="6"/>
  <c r="BD225" i="6"/>
  <c r="BC225" i="6"/>
  <c r="BB225" i="6"/>
  <c r="BA225" i="6"/>
  <c r="AZ225" i="6"/>
  <c r="AY225" i="6"/>
  <c r="AX225" i="6"/>
  <c r="AW225" i="6"/>
  <c r="AV225" i="6"/>
  <c r="AU225" i="6"/>
  <c r="AT225" i="6"/>
  <c r="AS225" i="6"/>
  <c r="AR225" i="6"/>
  <c r="AQ225" i="6"/>
  <c r="AP225" i="6"/>
  <c r="AO225" i="6"/>
  <c r="AN225" i="6"/>
  <c r="AM225" i="6"/>
  <c r="AL225" i="6"/>
  <c r="AK225" i="6"/>
  <c r="AJ225" i="6"/>
  <c r="AI225" i="6"/>
  <c r="AH225" i="6"/>
  <c r="AG225" i="6"/>
  <c r="AF225" i="6"/>
  <c r="BF224" i="6"/>
  <c r="BE224" i="6"/>
  <c r="BD224" i="6"/>
  <c r="BC224" i="6"/>
  <c r="BB224" i="6"/>
  <c r="BA224" i="6"/>
  <c r="AZ224" i="6"/>
  <c r="AY224" i="6"/>
  <c r="AX224" i="6"/>
  <c r="AW224" i="6"/>
  <c r="AV224" i="6"/>
  <c r="AU224" i="6"/>
  <c r="AT224" i="6"/>
  <c r="AS224" i="6"/>
  <c r="AR224" i="6"/>
  <c r="AQ224" i="6"/>
  <c r="AP224" i="6"/>
  <c r="AO224" i="6"/>
  <c r="AN224" i="6"/>
  <c r="AM224" i="6"/>
  <c r="AL224" i="6"/>
  <c r="AK224" i="6"/>
  <c r="AJ224" i="6"/>
  <c r="AI224" i="6"/>
  <c r="AH224" i="6"/>
  <c r="AG224" i="6"/>
  <c r="AF224" i="6"/>
  <c r="BF222" i="6"/>
  <c r="BE222" i="6"/>
  <c r="BD222" i="6"/>
  <c r="BC222" i="6"/>
  <c r="BB222" i="6"/>
  <c r="BA222" i="6"/>
  <c r="AZ222" i="6"/>
  <c r="AY222" i="6"/>
  <c r="AX222" i="6"/>
  <c r="AW222" i="6"/>
  <c r="AV222" i="6"/>
  <c r="AU222" i="6"/>
  <c r="AT222" i="6"/>
  <c r="AS222" i="6"/>
  <c r="AR222" i="6"/>
  <c r="AQ222" i="6"/>
  <c r="AP222" i="6"/>
  <c r="AO222" i="6"/>
  <c r="AN222" i="6"/>
  <c r="AM222" i="6"/>
  <c r="AL222" i="6"/>
  <c r="AK222" i="6"/>
  <c r="AJ222" i="6"/>
  <c r="AI222" i="6"/>
  <c r="AH222" i="6"/>
  <c r="AG222" i="6"/>
  <c r="AF222" i="6"/>
  <c r="BF221" i="6"/>
  <c r="BE221" i="6"/>
  <c r="BD221" i="6"/>
  <c r="BC221" i="6"/>
  <c r="BB221" i="6"/>
  <c r="BA221" i="6"/>
  <c r="AZ221" i="6"/>
  <c r="AY221" i="6"/>
  <c r="AX221" i="6"/>
  <c r="AW221" i="6"/>
  <c r="AV221" i="6"/>
  <c r="AU221" i="6"/>
  <c r="AT221" i="6"/>
  <c r="AS221" i="6"/>
  <c r="AR221" i="6"/>
  <c r="AQ221" i="6"/>
  <c r="AP221" i="6"/>
  <c r="AO221" i="6"/>
  <c r="AN221" i="6"/>
  <c r="AM221" i="6"/>
  <c r="AL221" i="6"/>
  <c r="AK221" i="6"/>
  <c r="AJ221" i="6"/>
  <c r="AI221" i="6"/>
  <c r="AH221" i="6"/>
  <c r="AG221" i="6"/>
  <c r="AF221" i="6"/>
  <c r="BF220" i="6"/>
  <c r="BE220" i="6"/>
  <c r="BD220" i="6"/>
  <c r="BC220" i="6"/>
  <c r="BB220" i="6"/>
  <c r="BA220" i="6"/>
  <c r="AZ220" i="6"/>
  <c r="AY220" i="6"/>
  <c r="AX220" i="6"/>
  <c r="AW220" i="6"/>
  <c r="AV220" i="6"/>
  <c r="AU220" i="6"/>
  <c r="AT220" i="6"/>
  <c r="AS220" i="6"/>
  <c r="AR220" i="6"/>
  <c r="AQ220" i="6"/>
  <c r="AP220" i="6"/>
  <c r="AO220" i="6"/>
  <c r="AN220" i="6"/>
  <c r="AM220" i="6"/>
  <c r="AL220" i="6"/>
  <c r="AK220" i="6"/>
  <c r="AJ220" i="6"/>
  <c r="AI220" i="6"/>
  <c r="AH220" i="6"/>
  <c r="AG220" i="6"/>
  <c r="AF220" i="6"/>
  <c r="BF219" i="6"/>
  <c r="BE219" i="6"/>
  <c r="BD219" i="6"/>
  <c r="BC219" i="6"/>
  <c r="BB219" i="6"/>
  <c r="BA219" i="6"/>
  <c r="AZ219" i="6"/>
  <c r="AY219" i="6"/>
  <c r="AX219" i="6"/>
  <c r="AW219" i="6"/>
  <c r="AV219" i="6"/>
  <c r="AU219" i="6"/>
  <c r="AT219" i="6"/>
  <c r="AS219" i="6"/>
  <c r="AR219" i="6"/>
  <c r="AQ219" i="6"/>
  <c r="AP219" i="6"/>
  <c r="AO219" i="6"/>
  <c r="AN219" i="6"/>
  <c r="AM219" i="6"/>
  <c r="AL219" i="6"/>
  <c r="AK219" i="6"/>
  <c r="AJ219" i="6"/>
  <c r="AI219" i="6"/>
  <c r="AH219" i="6"/>
  <c r="AG219" i="6"/>
  <c r="AF219" i="6"/>
  <c r="BF218" i="6"/>
  <c r="BE218" i="6"/>
  <c r="BD218" i="6"/>
  <c r="BC218" i="6"/>
  <c r="BB218" i="6"/>
  <c r="BA218" i="6"/>
  <c r="AZ218" i="6"/>
  <c r="AY218" i="6"/>
  <c r="AX218" i="6"/>
  <c r="AW218" i="6"/>
  <c r="AV218" i="6"/>
  <c r="AU218" i="6"/>
  <c r="AT218" i="6"/>
  <c r="AS218" i="6"/>
  <c r="AR218" i="6"/>
  <c r="AQ218" i="6"/>
  <c r="AP218" i="6"/>
  <c r="AO218" i="6"/>
  <c r="AN218" i="6"/>
  <c r="AM218" i="6"/>
  <c r="AL218" i="6"/>
  <c r="AK218" i="6"/>
  <c r="AJ218" i="6"/>
  <c r="AI218" i="6"/>
  <c r="AH218" i="6"/>
  <c r="AG218" i="6"/>
  <c r="AF218" i="6"/>
  <c r="BF217" i="6"/>
  <c r="BE217" i="6"/>
  <c r="BD217" i="6"/>
  <c r="BC217" i="6"/>
  <c r="BB217" i="6"/>
  <c r="BA217" i="6"/>
  <c r="AZ217" i="6"/>
  <c r="AY217" i="6"/>
  <c r="AX217" i="6"/>
  <c r="AW217" i="6"/>
  <c r="AV217" i="6"/>
  <c r="AU217" i="6"/>
  <c r="AT217" i="6"/>
  <c r="AS217" i="6"/>
  <c r="AR217" i="6"/>
  <c r="AQ217" i="6"/>
  <c r="AP217" i="6"/>
  <c r="AO217" i="6"/>
  <c r="AN217" i="6"/>
  <c r="AM217" i="6"/>
  <c r="AL217" i="6"/>
  <c r="AK217" i="6"/>
  <c r="AJ217" i="6"/>
  <c r="AI217" i="6"/>
  <c r="AH217" i="6"/>
  <c r="AG217" i="6"/>
  <c r="AF217" i="6"/>
  <c r="BF216" i="6"/>
  <c r="BE216" i="6"/>
  <c r="BD216" i="6"/>
  <c r="BC216" i="6"/>
  <c r="BB216" i="6"/>
  <c r="BA216" i="6"/>
  <c r="AZ216" i="6"/>
  <c r="AY216" i="6"/>
  <c r="AX216" i="6"/>
  <c r="AW216" i="6"/>
  <c r="AV216" i="6"/>
  <c r="AU216" i="6"/>
  <c r="AT216" i="6"/>
  <c r="AS216" i="6"/>
  <c r="AR216" i="6"/>
  <c r="AQ216" i="6"/>
  <c r="AP216" i="6"/>
  <c r="AO216" i="6"/>
  <c r="AN216" i="6"/>
  <c r="AM216" i="6"/>
  <c r="AL216" i="6"/>
  <c r="AK216" i="6"/>
  <c r="AJ216" i="6"/>
  <c r="AI216" i="6"/>
  <c r="AH216" i="6"/>
  <c r="AG216" i="6"/>
  <c r="AF216" i="6"/>
  <c r="BF214" i="6"/>
  <c r="BE214" i="6"/>
  <c r="BD214" i="6"/>
  <c r="BC214" i="6"/>
  <c r="BB214" i="6"/>
  <c r="BA214" i="6"/>
  <c r="AZ214" i="6"/>
  <c r="AY214" i="6"/>
  <c r="AX214" i="6"/>
  <c r="AW214" i="6"/>
  <c r="AV214" i="6"/>
  <c r="AU214" i="6"/>
  <c r="AT214" i="6"/>
  <c r="AS214" i="6"/>
  <c r="AR214" i="6"/>
  <c r="AQ214" i="6"/>
  <c r="AP214" i="6"/>
  <c r="AO214" i="6"/>
  <c r="AN214" i="6"/>
  <c r="AM214" i="6"/>
  <c r="AL214" i="6"/>
  <c r="AK214" i="6"/>
  <c r="AJ214" i="6"/>
  <c r="AI214" i="6"/>
  <c r="AH214" i="6"/>
  <c r="AG214" i="6"/>
  <c r="AF214" i="6"/>
  <c r="BF213" i="6"/>
  <c r="BE213" i="6"/>
  <c r="BD213" i="6"/>
  <c r="BC213" i="6"/>
  <c r="BB213" i="6"/>
  <c r="BA213" i="6"/>
  <c r="AZ213" i="6"/>
  <c r="AY213" i="6"/>
  <c r="AX213" i="6"/>
  <c r="AW213" i="6"/>
  <c r="AV213" i="6"/>
  <c r="AU213" i="6"/>
  <c r="AT213" i="6"/>
  <c r="AS213" i="6"/>
  <c r="AR213" i="6"/>
  <c r="AQ213" i="6"/>
  <c r="AP213" i="6"/>
  <c r="AO213" i="6"/>
  <c r="AN213" i="6"/>
  <c r="AM213" i="6"/>
  <c r="AL213" i="6"/>
  <c r="AK213" i="6"/>
  <c r="AJ213" i="6"/>
  <c r="AI213" i="6"/>
  <c r="AH213" i="6"/>
  <c r="AG213" i="6"/>
  <c r="AF213" i="6"/>
  <c r="BF212" i="6"/>
  <c r="BE212" i="6"/>
  <c r="BD212" i="6"/>
  <c r="BC212" i="6"/>
  <c r="BB212" i="6"/>
  <c r="BA212" i="6"/>
  <c r="AZ212" i="6"/>
  <c r="AY212" i="6"/>
  <c r="AX212" i="6"/>
  <c r="AW212" i="6"/>
  <c r="AV212" i="6"/>
  <c r="AU212" i="6"/>
  <c r="AT212" i="6"/>
  <c r="AS212" i="6"/>
  <c r="AR212" i="6"/>
  <c r="AQ212" i="6"/>
  <c r="AP212" i="6"/>
  <c r="AO212" i="6"/>
  <c r="AN212" i="6"/>
  <c r="AM212" i="6"/>
  <c r="AL212" i="6"/>
  <c r="AK212" i="6"/>
  <c r="AJ212" i="6"/>
  <c r="AI212" i="6"/>
  <c r="AH212" i="6"/>
  <c r="AG212" i="6"/>
  <c r="AF212" i="6"/>
  <c r="BF211" i="6"/>
  <c r="BE211" i="6"/>
  <c r="BD211" i="6"/>
  <c r="BC211" i="6"/>
  <c r="BB211" i="6"/>
  <c r="BA211" i="6"/>
  <c r="AZ211" i="6"/>
  <c r="AY211" i="6"/>
  <c r="AX211" i="6"/>
  <c r="AW211" i="6"/>
  <c r="AV211" i="6"/>
  <c r="AU211" i="6"/>
  <c r="AT211" i="6"/>
  <c r="AS211" i="6"/>
  <c r="AR211" i="6"/>
  <c r="AQ211" i="6"/>
  <c r="AP211" i="6"/>
  <c r="AO211" i="6"/>
  <c r="AN211" i="6"/>
  <c r="AM211" i="6"/>
  <c r="AL211" i="6"/>
  <c r="AK211" i="6"/>
  <c r="AJ211" i="6"/>
  <c r="AI211" i="6"/>
  <c r="AH211" i="6"/>
  <c r="AG211" i="6"/>
  <c r="AF211" i="6"/>
  <c r="BF210" i="6"/>
  <c r="BE210" i="6"/>
  <c r="BD210" i="6"/>
  <c r="BC210" i="6"/>
  <c r="BB210" i="6"/>
  <c r="BA210" i="6"/>
  <c r="AZ210" i="6"/>
  <c r="AY210" i="6"/>
  <c r="AX210" i="6"/>
  <c r="AW210" i="6"/>
  <c r="AV210" i="6"/>
  <c r="AU210" i="6"/>
  <c r="AT210" i="6"/>
  <c r="AS210" i="6"/>
  <c r="AR210" i="6"/>
  <c r="AQ210" i="6"/>
  <c r="AP210" i="6"/>
  <c r="AO210" i="6"/>
  <c r="AN210" i="6"/>
  <c r="AM210" i="6"/>
  <c r="AL210" i="6"/>
  <c r="AK210" i="6"/>
  <c r="AJ210" i="6"/>
  <c r="AI210" i="6"/>
  <c r="AH210" i="6"/>
  <c r="AG210" i="6"/>
  <c r="AF210" i="6"/>
  <c r="BF209" i="6"/>
  <c r="BE209" i="6"/>
  <c r="BD209" i="6"/>
  <c r="BC209" i="6"/>
  <c r="BB209" i="6"/>
  <c r="BA209" i="6"/>
  <c r="AZ209" i="6"/>
  <c r="AY209" i="6"/>
  <c r="AX209" i="6"/>
  <c r="AW209" i="6"/>
  <c r="AV209" i="6"/>
  <c r="AU209" i="6"/>
  <c r="AT209" i="6"/>
  <c r="AS209" i="6"/>
  <c r="AR209" i="6"/>
  <c r="AQ209" i="6"/>
  <c r="AP209" i="6"/>
  <c r="AO209" i="6"/>
  <c r="AN209" i="6"/>
  <c r="AM209" i="6"/>
  <c r="AL209" i="6"/>
  <c r="AK209" i="6"/>
  <c r="AJ209" i="6"/>
  <c r="AI209" i="6"/>
  <c r="AH209" i="6"/>
  <c r="AG209" i="6"/>
  <c r="AF209" i="6"/>
  <c r="BF207" i="6"/>
  <c r="BE207" i="6"/>
  <c r="BD207" i="6"/>
  <c r="BC207" i="6"/>
  <c r="BB207" i="6"/>
  <c r="BA207" i="6"/>
  <c r="AZ207" i="6"/>
  <c r="AY207" i="6"/>
  <c r="AX207" i="6"/>
  <c r="AW207" i="6"/>
  <c r="AV207" i="6"/>
  <c r="AU207" i="6"/>
  <c r="AT207" i="6"/>
  <c r="AS207" i="6"/>
  <c r="AR207" i="6"/>
  <c r="AQ207" i="6"/>
  <c r="AP207" i="6"/>
  <c r="AO207" i="6"/>
  <c r="AN207" i="6"/>
  <c r="AM207" i="6"/>
  <c r="AL207" i="6"/>
  <c r="AK207" i="6"/>
  <c r="AJ207" i="6"/>
  <c r="AI207" i="6"/>
  <c r="AH207" i="6"/>
  <c r="AG207" i="6"/>
  <c r="AF207" i="6"/>
  <c r="BF206" i="6"/>
  <c r="BE206" i="6"/>
  <c r="BD206" i="6"/>
  <c r="BC206" i="6"/>
  <c r="BB206" i="6"/>
  <c r="BA206" i="6"/>
  <c r="AZ206" i="6"/>
  <c r="AY206" i="6"/>
  <c r="AX206" i="6"/>
  <c r="AW206" i="6"/>
  <c r="AV206" i="6"/>
  <c r="AU206" i="6"/>
  <c r="AT206" i="6"/>
  <c r="AS206" i="6"/>
  <c r="AR206" i="6"/>
  <c r="AQ206" i="6"/>
  <c r="AP206" i="6"/>
  <c r="AO206" i="6"/>
  <c r="AN206" i="6"/>
  <c r="AM206" i="6"/>
  <c r="AL206" i="6"/>
  <c r="AK206" i="6"/>
  <c r="AJ206" i="6"/>
  <c r="AI206" i="6"/>
  <c r="AH206" i="6"/>
  <c r="AG206" i="6"/>
  <c r="AF206" i="6"/>
  <c r="BF205" i="6"/>
  <c r="BE205" i="6"/>
  <c r="BD205" i="6"/>
  <c r="BC205" i="6"/>
  <c r="BB205" i="6"/>
  <c r="BA205" i="6"/>
  <c r="AZ205" i="6"/>
  <c r="AY205" i="6"/>
  <c r="AX205" i="6"/>
  <c r="AW205" i="6"/>
  <c r="AV205" i="6"/>
  <c r="AU205" i="6"/>
  <c r="AT205" i="6"/>
  <c r="AS205" i="6"/>
  <c r="AR205" i="6"/>
  <c r="AQ205" i="6"/>
  <c r="AP205" i="6"/>
  <c r="AO205" i="6"/>
  <c r="AN205" i="6"/>
  <c r="AM205" i="6"/>
  <c r="AL205" i="6"/>
  <c r="AK205" i="6"/>
  <c r="AJ205" i="6"/>
  <c r="AI205" i="6"/>
  <c r="AH205" i="6"/>
  <c r="AG205" i="6"/>
  <c r="AF205" i="6"/>
  <c r="BF204" i="6"/>
  <c r="BE204" i="6"/>
  <c r="BD204" i="6"/>
  <c r="BC204" i="6"/>
  <c r="BB204" i="6"/>
  <c r="BA204" i="6"/>
  <c r="AZ204" i="6"/>
  <c r="AY204" i="6"/>
  <c r="AX204" i="6"/>
  <c r="AW204" i="6"/>
  <c r="AV204" i="6"/>
  <c r="AU204" i="6"/>
  <c r="AT204" i="6"/>
  <c r="AS204" i="6"/>
  <c r="AR204" i="6"/>
  <c r="AQ204" i="6"/>
  <c r="AP204" i="6"/>
  <c r="AO204" i="6"/>
  <c r="AN204" i="6"/>
  <c r="AM204" i="6"/>
  <c r="AL204" i="6"/>
  <c r="AK204" i="6"/>
  <c r="AJ204" i="6"/>
  <c r="AI204" i="6"/>
  <c r="AH204" i="6"/>
  <c r="AG204" i="6"/>
  <c r="AF204" i="6"/>
  <c r="BF203" i="6"/>
  <c r="BE203" i="6"/>
  <c r="BD203" i="6"/>
  <c r="BC203" i="6"/>
  <c r="BB203" i="6"/>
  <c r="BA203" i="6"/>
  <c r="AZ203" i="6"/>
  <c r="AY203" i="6"/>
  <c r="AX203" i="6"/>
  <c r="AW203" i="6"/>
  <c r="AV203" i="6"/>
  <c r="AU203" i="6"/>
  <c r="AT203" i="6"/>
  <c r="AS203" i="6"/>
  <c r="AR203" i="6"/>
  <c r="AQ203" i="6"/>
  <c r="AP203" i="6"/>
  <c r="AO203" i="6"/>
  <c r="AN203" i="6"/>
  <c r="AM203" i="6"/>
  <c r="AL203" i="6"/>
  <c r="AK203" i="6"/>
  <c r="AJ203" i="6"/>
  <c r="AI203" i="6"/>
  <c r="AH203" i="6"/>
  <c r="AG203" i="6"/>
  <c r="AF203" i="6"/>
  <c r="BF202" i="6"/>
  <c r="BE202" i="6"/>
  <c r="BD202" i="6"/>
  <c r="BC202" i="6"/>
  <c r="BB202" i="6"/>
  <c r="BA202" i="6"/>
  <c r="AZ202" i="6"/>
  <c r="AY202" i="6"/>
  <c r="AX202" i="6"/>
  <c r="AW202" i="6"/>
  <c r="AV202" i="6"/>
  <c r="AU202" i="6"/>
  <c r="AT202" i="6"/>
  <c r="AS202" i="6"/>
  <c r="AR202" i="6"/>
  <c r="AQ202" i="6"/>
  <c r="AP202" i="6"/>
  <c r="AO202" i="6"/>
  <c r="AN202" i="6"/>
  <c r="AM202" i="6"/>
  <c r="AL202" i="6"/>
  <c r="AK202" i="6"/>
  <c r="AJ202" i="6"/>
  <c r="AI202" i="6"/>
  <c r="AH202" i="6"/>
  <c r="AG202" i="6"/>
  <c r="AF202" i="6"/>
  <c r="BF201" i="6"/>
  <c r="BE201" i="6"/>
  <c r="BD201" i="6"/>
  <c r="BC201" i="6"/>
  <c r="BB201" i="6"/>
  <c r="BA201" i="6"/>
  <c r="AZ201" i="6"/>
  <c r="AY201" i="6"/>
  <c r="AX201" i="6"/>
  <c r="AW201" i="6"/>
  <c r="AV201" i="6"/>
  <c r="AU201" i="6"/>
  <c r="AT201" i="6"/>
  <c r="AS201" i="6"/>
  <c r="AR201" i="6"/>
  <c r="AQ201" i="6"/>
  <c r="AP201" i="6"/>
  <c r="AO201" i="6"/>
  <c r="AN201" i="6"/>
  <c r="AM201" i="6"/>
  <c r="AL201" i="6"/>
  <c r="AK201" i="6"/>
  <c r="AJ201" i="6"/>
  <c r="AI201" i="6"/>
  <c r="AH201" i="6"/>
  <c r="AG201" i="6"/>
  <c r="AF201" i="6"/>
  <c r="BF200" i="6"/>
  <c r="BE200" i="6"/>
  <c r="BD200" i="6"/>
  <c r="BC200" i="6"/>
  <c r="BB200" i="6"/>
  <c r="BA200" i="6"/>
  <c r="AZ200" i="6"/>
  <c r="AY200" i="6"/>
  <c r="AX200" i="6"/>
  <c r="AW200" i="6"/>
  <c r="AV200" i="6"/>
  <c r="AU200" i="6"/>
  <c r="AT200" i="6"/>
  <c r="AS200" i="6"/>
  <c r="AR200" i="6"/>
  <c r="AQ200" i="6"/>
  <c r="AP200" i="6"/>
  <c r="AO200" i="6"/>
  <c r="AN200" i="6"/>
  <c r="AM200" i="6"/>
  <c r="AL200" i="6"/>
  <c r="AK200" i="6"/>
  <c r="AJ200" i="6"/>
  <c r="AI200" i="6"/>
  <c r="AH200" i="6"/>
  <c r="AG200" i="6"/>
  <c r="AF200" i="6"/>
  <c r="BF199" i="6"/>
  <c r="BE199" i="6"/>
  <c r="BD199" i="6"/>
  <c r="BC199" i="6"/>
  <c r="BB199" i="6"/>
  <c r="BA199" i="6"/>
  <c r="AZ199" i="6"/>
  <c r="AY199" i="6"/>
  <c r="AX199" i="6"/>
  <c r="AW199" i="6"/>
  <c r="AV199" i="6"/>
  <c r="AU199" i="6"/>
  <c r="AT199" i="6"/>
  <c r="AS199" i="6"/>
  <c r="AR199" i="6"/>
  <c r="AQ199" i="6"/>
  <c r="AP199" i="6"/>
  <c r="AO199" i="6"/>
  <c r="AN199" i="6"/>
  <c r="AM199" i="6"/>
  <c r="AL199" i="6"/>
  <c r="AK199" i="6"/>
  <c r="AJ199" i="6"/>
  <c r="AI199" i="6"/>
  <c r="AH199" i="6"/>
  <c r="AG199" i="6"/>
  <c r="AF199" i="6"/>
  <c r="BF198" i="6"/>
  <c r="BE198" i="6"/>
  <c r="BD198" i="6"/>
  <c r="BC198" i="6"/>
  <c r="BB198" i="6"/>
  <c r="BA198" i="6"/>
  <c r="AZ198" i="6"/>
  <c r="AY198" i="6"/>
  <c r="AX198" i="6"/>
  <c r="AW198" i="6"/>
  <c r="AV198" i="6"/>
  <c r="AU198" i="6"/>
  <c r="AT198" i="6"/>
  <c r="AS198" i="6"/>
  <c r="AR198" i="6"/>
  <c r="AQ198" i="6"/>
  <c r="AP198" i="6"/>
  <c r="AO198" i="6"/>
  <c r="AN198" i="6"/>
  <c r="AM198" i="6"/>
  <c r="AL198" i="6"/>
  <c r="AK198" i="6"/>
  <c r="AJ198" i="6"/>
  <c r="AI198" i="6"/>
  <c r="AH198" i="6"/>
  <c r="AG198" i="6"/>
  <c r="AF198" i="6"/>
  <c r="BF197" i="6"/>
  <c r="BE197" i="6"/>
  <c r="BD197" i="6"/>
  <c r="BC197" i="6"/>
  <c r="BB197" i="6"/>
  <c r="BA197" i="6"/>
  <c r="AZ197" i="6"/>
  <c r="AY197" i="6"/>
  <c r="AX197" i="6"/>
  <c r="AW197" i="6"/>
  <c r="AV197" i="6"/>
  <c r="AU197" i="6"/>
  <c r="AT197" i="6"/>
  <c r="AS197" i="6"/>
  <c r="AR197" i="6"/>
  <c r="AQ197" i="6"/>
  <c r="AP197" i="6"/>
  <c r="AO197" i="6"/>
  <c r="AN197" i="6"/>
  <c r="AM197" i="6"/>
  <c r="AL197" i="6"/>
  <c r="AK197" i="6"/>
  <c r="AJ197" i="6"/>
  <c r="AI197" i="6"/>
  <c r="AH197" i="6"/>
  <c r="AG197" i="6"/>
  <c r="AF197" i="6"/>
  <c r="BF196" i="6"/>
  <c r="BE196" i="6"/>
  <c r="BD196" i="6"/>
  <c r="BC196" i="6"/>
  <c r="BB196" i="6"/>
  <c r="BA196" i="6"/>
  <c r="AZ196" i="6"/>
  <c r="AY196" i="6"/>
  <c r="AX196" i="6"/>
  <c r="AW196" i="6"/>
  <c r="AV196" i="6"/>
  <c r="AU196" i="6"/>
  <c r="AT196" i="6"/>
  <c r="AS196" i="6"/>
  <c r="AR196" i="6"/>
  <c r="AQ196" i="6"/>
  <c r="AP196" i="6"/>
  <c r="AO196" i="6"/>
  <c r="AN196" i="6"/>
  <c r="AM196" i="6"/>
  <c r="AL196" i="6"/>
  <c r="AK196" i="6"/>
  <c r="AJ196" i="6"/>
  <c r="AI196" i="6"/>
  <c r="AH196" i="6"/>
  <c r="AG196" i="6"/>
  <c r="AF196" i="6"/>
  <c r="BF195" i="6"/>
  <c r="BE195" i="6"/>
  <c r="BD195" i="6"/>
  <c r="BC195" i="6"/>
  <c r="BB195" i="6"/>
  <c r="BA195" i="6"/>
  <c r="AZ195" i="6"/>
  <c r="AY195" i="6"/>
  <c r="AX195" i="6"/>
  <c r="AW195" i="6"/>
  <c r="AV195" i="6"/>
  <c r="AU195" i="6"/>
  <c r="AT195" i="6"/>
  <c r="AS195" i="6"/>
  <c r="AR195" i="6"/>
  <c r="AQ195" i="6"/>
  <c r="AP195" i="6"/>
  <c r="AO195" i="6"/>
  <c r="AN195" i="6"/>
  <c r="AM195" i="6"/>
  <c r="AL195" i="6"/>
  <c r="AK195" i="6"/>
  <c r="AJ195" i="6"/>
  <c r="AI195" i="6"/>
  <c r="AH195" i="6"/>
  <c r="AG195" i="6"/>
  <c r="AF195" i="6"/>
  <c r="BF193" i="6"/>
  <c r="BE193" i="6"/>
  <c r="BD193" i="6"/>
  <c r="BC193" i="6"/>
  <c r="BB193" i="6"/>
  <c r="BA193" i="6"/>
  <c r="AZ193" i="6"/>
  <c r="AY193" i="6"/>
  <c r="AX193" i="6"/>
  <c r="AW193" i="6"/>
  <c r="AV193" i="6"/>
  <c r="AU193" i="6"/>
  <c r="AT193" i="6"/>
  <c r="AS193" i="6"/>
  <c r="AR193" i="6"/>
  <c r="AQ193" i="6"/>
  <c r="AP193" i="6"/>
  <c r="AO193" i="6"/>
  <c r="AN193" i="6"/>
  <c r="AM193" i="6"/>
  <c r="AL193" i="6"/>
  <c r="AK193" i="6"/>
  <c r="AJ193" i="6"/>
  <c r="AI193" i="6"/>
  <c r="AH193" i="6"/>
  <c r="AG193" i="6"/>
  <c r="AF193" i="6"/>
  <c r="BF192" i="6"/>
  <c r="BE192" i="6"/>
  <c r="BD192" i="6"/>
  <c r="BC192" i="6"/>
  <c r="BB192" i="6"/>
  <c r="BA192" i="6"/>
  <c r="AZ192" i="6"/>
  <c r="AY192" i="6"/>
  <c r="AX192" i="6"/>
  <c r="AW192" i="6"/>
  <c r="AV192" i="6"/>
  <c r="AU192" i="6"/>
  <c r="AT192" i="6"/>
  <c r="AS192" i="6"/>
  <c r="AR192" i="6"/>
  <c r="AQ192" i="6"/>
  <c r="AP192" i="6"/>
  <c r="AO192" i="6"/>
  <c r="AN192" i="6"/>
  <c r="AM192" i="6"/>
  <c r="AL192" i="6"/>
  <c r="AK192" i="6"/>
  <c r="AJ192" i="6"/>
  <c r="AI192" i="6"/>
  <c r="AH192" i="6"/>
  <c r="AG192" i="6"/>
  <c r="AF192" i="6"/>
  <c r="BF191" i="6"/>
  <c r="BE191" i="6"/>
  <c r="BD191" i="6"/>
  <c r="BC191" i="6"/>
  <c r="BB191" i="6"/>
  <c r="BA191" i="6"/>
  <c r="AZ191" i="6"/>
  <c r="AY191" i="6"/>
  <c r="AX191" i="6"/>
  <c r="AW191" i="6"/>
  <c r="AV191" i="6"/>
  <c r="AU191" i="6"/>
  <c r="AT191" i="6"/>
  <c r="AS191" i="6"/>
  <c r="AR191" i="6"/>
  <c r="AQ191" i="6"/>
  <c r="AP191" i="6"/>
  <c r="AO191" i="6"/>
  <c r="AN191" i="6"/>
  <c r="AM191" i="6"/>
  <c r="AL191" i="6"/>
  <c r="AK191" i="6"/>
  <c r="AJ191" i="6"/>
  <c r="AI191" i="6"/>
  <c r="AH191" i="6"/>
  <c r="AG191" i="6"/>
  <c r="AF191" i="6"/>
  <c r="BF190" i="6"/>
  <c r="BE190" i="6"/>
  <c r="BD190" i="6"/>
  <c r="BC190" i="6"/>
  <c r="BB190" i="6"/>
  <c r="BA190" i="6"/>
  <c r="AZ190" i="6"/>
  <c r="AY190" i="6"/>
  <c r="AX190" i="6"/>
  <c r="AW190" i="6"/>
  <c r="AV190" i="6"/>
  <c r="AU190" i="6"/>
  <c r="AT190" i="6"/>
  <c r="AS190" i="6"/>
  <c r="AR190" i="6"/>
  <c r="AQ190" i="6"/>
  <c r="AP190" i="6"/>
  <c r="AO190" i="6"/>
  <c r="AN190" i="6"/>
  <c r="AM190" i="6"/>
  <c r="AL190" i="6"/>
  <c r="AK190" i="6"/>
  <c r="AJ190" i="6"/>
  <c r="AI190" i="6"/>
  <c r="AH190" i="6"/>
  <c r="AG190" i="6"/>
  <c r="AF190" i="6"/>
  <c r="BF189" i="6"/>
  <c r="BE189" i="6"/>
  <c r="BD189" i="6"/>
  <c r="BC189" i="6"/>
  <c r="BB189" i="6"/>
  <c r="BA189" i="6"/>
  <c r="AZ189" i="6"/>
  <c r="AY189" i="6"/>
  <c r="AX189" i="6"/>
  <c r="AW189" i="6"/>
  <c r="AV189" i="6"/>
  <c r="AU189" i="6"/>
  <c r="AT189" i="6"/>
  <c r="AS189" i="6"/>
  <c r="AR189" i="6"/>
  <c r="AQ189" i="6"/>
  <c r="AP189" i="6"/>
  <c r="AO189" i="6"/>
  <c r="AN189" i="6"/>
  <c r="AM189" i="6"/>
  <c r="AL189" i="6"/>
  <c r="AK189" i="6"/>
  <c r="AJ189" i="6"/>
  <c r="AI189" i="6"/>
  <c r="AH189" i="6"/>
  <c r="AG189" i="6"/>
  <c r="AF189" i="6"/>
  <c r="BF188" i="6"/>
  <c r="BE188" i="6"/>
  <c r="BD188" i="6"/>
  <c r="BC188" i="6"/>
  <c r="BB188" i="6"/>
  <c r="BA188" i="6"/>
  <c r="AZ188" i="6"/>
  <c r="AY188" i="6"/>
  <c r="AX188" i="6"/>
  <c r="AW188" i="6"/>
  <c r="AV188" i="6"/>
  <c r="AU188" i="6"/>
  <c r="AT188" i="6"/>
  <c r="AS188" i="6"/>
  <c r="AR188" i="6"/>
  <c r="AQ188" i="6"/>
  <c r="AP188" i="6"/>
  <c r="AO188" i="6"/>
  <c r="AN188" i="6"/>
  <c r="AM188" i="6"/>
  <c r="AL188" i="6"/>
  <c r="AK188" i="6"/>
  <c r="AJ188" i="6"/>
  <c r="AI188" i="6"/>
  <c r="AH188" i="6"/>
  <c r="AG188" i="6"/>
  <c r="AF188" i="6"/>
  <c r="BF187" i="6"/>
  <c r="BE187" i="6"/>
  <c r="BD187" i="6"/>
  <c r="BC187" i="6"/>
  <c r="BB187" i="6"/>
  <c r="BA187" i="6"/>
  <c r="AZ187" i="6"/>
  <c r="AY187" i="6"/>
  <c r="AX187" i="6"/>
  <c r="AW187" i="6"/>
  <c r="AV187" i="6"/>
  <c r="AU187" i="6"/>
  <c r="AT187" i="6"/>
  <c r="AS187" i="6"/>
  <c r="AR187" i="6"/>
  <c r="AQ187" i="6"/>
  <c r="AP187" i="6"/>
  <c r="AO187" i="6"/>
  <c r="AN187" i="6"/>
  <c r="AM187" i="6"/>
  <c r="AL187" i="6"/>
  <c r="AK187" i="6"/>
  <c r="AJ187" i="6"/>
  <c r="AI187" i="6"/>
  <c r="AH187" i="6"/>
  <c r="AG187" i="6"/>
  <c r="AF187" i="6"/>
  <c r="BF186" i="6"/>
  <c r="BE186" i="6"/>
  <c r="BD186" i="6"/>
  <c r="BC186" i="6"/>
  <c r="BB186" i="6"/>
  <c r="BA186" i="6"/>
  <c r="AZ186" i="6"/>
  <c r="AY186" i="6"/>
  <c r="AX186" i="6"/>
  <c r="AW186" i="6"/>
  <c r="AV186" i="6"/>
  <c r="AU186" i="6"/>
  <c r="AT186" i="6"/>
  <c r="AS186" i="6"/>
  <c r="AR186" i="6"/>
  <c r="AQ186" i="6"/>
  <c r="AP186" i="6"/>
  <c r="AO186" i="6"/>
  <c r="AN186" i="6"/>
  <c r="AM186" i="6"/>
  <c r="AL186" i="6"/>
  <c r="AK186" i="6"/>
  <c r="AJ186" i="6"/>
  <c r="AI186" i="6"/>
  <c r="AH186" i="6"/>
  <c r="AG186" i="6"/>
  <c r="AF186" i="6"/>
  <c r="BF185" i="6"/>
  <c r="BE185" i="6"/>
  <c r="BD185" i="6"/>
  <c r="BC185" i="6"/>
  <c r="BB185" i="6"/>
  <c r="BA185" i="6"/>
  <c r="AZ185" i="6"/>
  <c r="AY185" i="6"/>
  <c r="AX185" i="6"/>
  <c r="AW185" i="6"/>
  <c r="AV185" i="6"/>
  <c r="AU185" i="6"/>
  <c r="AT185" i="6"/>
  <c r="AS185" i="6"/>
  <c r="AR185" i="6"/>
  <c r="AQ185" i="6"/>
  <c r="AP185" i="6"/>
  <c r="AO185" i="6"/>
  <c r="AN185" i="6"/>
  <c r="AM185" i="6"/>
  <c r="AL185" i="6"/>
  <c r="AK185" i="6"/>
  <c r="AJ185" i="6"/>
  <c r="AI185" i="6"/>
  <c r="AH185" i="6"/>
  <c r="AG185" i="6"/>
  <c r="AF185" i="6"/>
  <c r="BF184" i="6"/>
  <c r="BE184" i="6"/>
  <c r="BD184" i="6"/>
  <c r="BC184" i="6"/>
  <c r="BB184" i="6"/>
  <c r="BA184" i="6"/>
  <c r="AZ184" i="6"/>
  <c r="AY184" i="6"/>
  <c r="AX184" i="6"/>
  <c r="AW184" i="6"/>
  <c r="AV184" i="6"/>
  <c r="AU184" i="6"/>
  <c r="AT184" i="6"/>
  <c r="AS184" i="6"/>
  <c r="AR184" i="6"/>
  <c r="AQ184" i="6"/>
  <c r="AP184" i="6"/>
  <c r="AO184" i="6"/>
  <c r="AN184" i="6"/>
  <c r="AM184" i="6"/>
  <c r="AL184" i="6"/>
  <c r="AK184" i="6"/>
  <c r="AJ184" i="6"/>
  <c r="AI184" i="6"/>
  <c r="AH184" i="6"/>
  <c r="AG184" i="6"/>
  <c r="AF184" i="6"/>
  <c r="BF183" i="6"/>
  <c r="BE183" i="6"/>
  <c r="BD183" i="6"/>
  <c r="BC183" i="6"/>
  <c r="BB183" i="6"/>
  <c r="BA183" i="6"/>
  <c r="AZ183" i="6"/>
  <c r="AY183" i="6"/>
  <c r="AX183" i="6"/>
  <c r="AW183" i="6"/>
  <c r="AV183" i="6"/>
  <c r="AU183" i="6"/>
  <c r="AT183" i="6"/>
  <c r="AS183" i="6"/>
  <c r="AR183" i="6"/>
  <c r="AQ183" i="6"/>
  <c r="AP183" i="6"/>
  <c r="AO183" i="6"/>
  <c r="AN183" i="6"/>
  <c r="AM183" i="6"/>
  <c r="AL183" i="6"/>
  <c r="AK183" i="6"/>
  <c r="AJ183" i="6"/>
  <c r="AI183" i="6"/>
  <c r="AH183" i="6"/>
  <c r="AG183" i="6"/>
  <c r="AF183" i="6"/>
  <c r="BF182" i="6"/>
  <c r="BE182" i="6"/>
  <c r="BD182" i="6"/>
  <c r="BC182" i="6"/>
  <c r="BB182" i="6"/>
  <c r="BA182" i="6"/>
  <c r="AZ182" i="6"/>
  <c r="AY182" i="6"/>
  <c r="AX182" i="6"/>
  <c r="AW182" i="6"/>
  <c r="AV182" i="6"/>
  <c r="AU182" i="6"/>
  <c r="AT182" i="6"/>
  <c r="AS182" i="6"/>
  <c r="AR182" i="6"/>
  <c r="AQ182" i="6"/>
  <c r="AP182" i="6"/>
  <c r="AO182" i="6"/>
  <c r="AN182" i="6"/>
  <c r="AM182" i="6"/>
  <c r="AL182" i="6"/>
  <c r="AK182" i="6"/>
  <c r="AJ182" i="6"/>
  <c r="AI182" i="6"/>
  <c r="AH182" i="6"/>
  <c r="AG182" i="6"/>
  <c r="AF182" i="6"/>
  <c r="BF181" i="6"/>
  <c r="BE181" i="6"/>
  <c r="BD181" i="6"/>
  <c r="BC181" i="6"/>
  <c r="BB181" i="6"/>
  <c r="BA181" i="6"/>
  <c r="AZ181" i="6"/>
  <c r="AY181" i="6"/>
  <c r="AX181" i="6"/>
  <c r="AW181" i="6"/>
  <c r="AV181" i="6"/>
  <c r="AU181" i="6"/>
  <c r="AT181" i="6"/>
  <c r="AS181" i="6"/>
  <c r="AR181" i="6"/>
  <c r="AQ181" i="6"/>
  <c r="AP181" i="6"/>
  <c r="AO181" i="6"/>
  <c r="AN181" i="6"/>
  <c r="AM181" i="6"/>
  <c r="AL181" i="6"/>
  <c r="AK181" i="6"/>
  <c r="AJ181" i="6"/>
  <c r="AI181" i="6"/>
  <c r="AH181" i="6"/>
  <c r="AG181" i="6"/>
  <c r="AF181" i="6"/>
  <c r="BF179" i="6"/>
  <c r="BE179" i="6"/>
  <c r="BD179" i="6"/>
  <c r="BC179" i="6"/>
  <c r="BB179" i="6"/>
  <c r="BA179" i="6"/>
  <c r="AZ179" i="6"/>
  <c r="AY179" i="6"/>
  <c r="AX179" i="6"/>
  <c r="AW179" i="6"/>
  <c r="AV179" i="6"/>
  <c r="AU179" i="6"/>
  <c r="AT179" i="6"/>
  <c r="AS179" i="6"/>
  <c r="AR179" i="6"/>
  <c r="AQ179" i="6"/>
  <c r="AP179" i="6"/>
  <c r="AO179" i="6"/>
  <c r="AN179" i="6"/>
  <c r="AM179" i="6"/>
  <c r="AL179" i="6"/>
  <c r="AK179" i="6"/>
  <c r="AJ179" i="6"/>
  <c r="AI179" i="6"/>
  <c r="AH179" i="6"/>
  <c r="AG179" i="6"/>
  <c r="AF179" i="6"/>
  <c r="BF178" i="6"/>
  <c r="BE178" i="6"/>
  <c r="BD178" i="6"/>
  <c r="BC178" i="6"/>
  <c r="BB178" i="6"/>
  <c r="BA178" i="6"/>
  <c r="AZ178" i="6"/>
  <c r="AY178" i="6"/>
  <c r="AX178" i="6"/>
  <c r="AW178" i="6"/>
  <c r="AV178" i="6"/>
  <c r="AU178" i="6"/>
  <c r="AT178" i="6"/>
  <c r="AS178" i="6"/>
  <c r="AR178" i="6"/>
  <c r="AQ178" i="6"/>
  <c r="AP178" i="6"/>
  <c r="AO178" i="6"/>
  <c r="AN178" i="6"/>
  <c r="AM178" i="6"/>
  <c r="AL178" i="6"/>
  <c r="AK178" i="6"/>
  <c r="AJ178" i="6"/>
  <c r="AI178" i="6"/>
  <c r="AH178" i="6"/>
  <c r="AG178" i="6"/>
  <c r="AF178" i="6"/>
  <c r="BF177" i="6"/>
  <c r="BE177" i="6"/>
  <c r="BD177" i="6"/>
  <c r="BC177" i="6"/>
  <c r="BB177" i="6"/>
  <c r="BA177" i="6"/>
  <c r="AZ177" i="6"/>
  <c r="AY177" i="6"/>
  <c r="AX177" i="6"/>
  <c r="AW177" i="6"/>
  <c r="AV177" i="6"/>
  <c r="AU177" i="6"/>
  <c r="AT177" i="6"/>
  <c r="AS177" i="6"/>
  <c r="AR177" i="6"/>
  <c r="AQ177" i="6"/>
  <c r="AP177" i="6"/>
  <c r="AO177" i="6"/>
  <c r="AN177" i="6"/>
  <c r="AM177" i="6"/>
  <c r="AL177" i="6"/>
  <c r="AK177" i="6"/>
  <c r="AJ177" i="6"/>
  <c r="AI177" i="6"/>
  <c r="AH177" i="6"/>
  <c r="AG177" i="6"/>
  <c r="AF177" i="6"/>
  <c r="BF176" i="6"/>
  <c r="BE176" i="6"/>
  <c r="BD176" i="6"/>
  <c r="BC176" i="6"/>
  <c r="BB176" i="6"/>
  <c r="BA176" i="6"/>
  <c r="AZ176" i="6"/>
  <c r="AY176" i="6"/>
  <c r="AX176" i="6"/>
  <c r="AW176" i="6"/>
  <c r="AV176" i="6"/>
  <c r="AU176" i="6"/>
  <c r="AT176" i="6"/>
  <c r="AS176" i="6"/>
  <c r="AR176" i="6"/>
  <c r="AQ176" i="6"/>
  <c r="AP176" i="6"/>
  <c r="AO176" i="6"/>
  <c r="AN176" i="6"/>
  <c r="AM176" i="6"/>
  <c r="AL176" i="6"/>
  <c r="AK176" i="6"/>
  <c r="AJ176" i="6"/>
  <c r="AI176" i="6"/>
  <c r="AH176" i="6"/>
  <c r="AG176" i="6"/>
  <c r="AF176" i="6"/>
  <c r="BF175" i="6"/>
  <c r="BE175" i="6"/>
  <c r="BD175" i="6"/>
  <c r="BC175" i="6"/>
  <c r="BB175" i="6"/>
  <c r="BA175" i="6"/>
  <c r="AZ175" i="6"/>
  <c r="AY175" i="6"/>
  <c r="AX175" i="6"/>
  <c r="AW175" i="6"/>
  <c r="AV175" i="6"/>
  <c r="AU175" i="6"/>
  <c r="AT175" i="6"/>
  <c r="AS175" i="6"/>
  <c r="AR175" i="6"/>
  <c r="AQ175" i="6"/>
  <c r="AP175" i="6"/>
  <c r="AO175" i="6"/>
  <c r="AN175" i="6"/>
  <c r="AM175" i="6"/>
  <c r="AL175" i="6"/>
  <c r="AK175" i="6"/>
  <c r="AJ175" i="6"/>
  <c r="AI175" i="6"/>
  <c r="AH175" i="6"/>
  <c r="AG175" i="6"/>
  <c r="AF175" i="6"/>
  <c r="BF174" i="6"/>
  <c r="BE174" i="6"/>
  <c r="BD174" i="6"/>
  <c r="BC174" i="6"/>
  <c r="BB174" i="6"/>
  <c r="BA174" i="6"/>
  <c r="AZ174" i="6"/>
  <c r="AY174" i="6"/>
  <c r="AX174" i="6"/>
  <c r="AW174" i="6"/>
  <c r="AV174" i="6"/>
  <c r="AU174" i="6"/>
  <c r="AT174" i="6"/>
  <c r="AS174" i="6"/>
  <c r="AR174" i="6"/>
  <c r="AQ174" i="6"/>
  <c r="AP174" i="6"/>
  <c r="AO174" i="6"/>
  <c r="AN174" i="6"/>
  <c r="AM174" i="6"/>
  <c r="AL174" i="6"/>
  <c r="AK174" i="6"/>
  <c r="AJ174" i="6"/>
  <c r="AI174" i="6"/>
  <c r="AH174" i="6"/>
  <c r="AG174" i="6"/>
  <c r="AF174" i="6"/>
  <c r="BF173" i="6"/>
  <c r="BE173" i="6"/>
  <c r="BD173" i="6"/>
  <c r="BC173" i="6"/>
  <c r="BB173" i="6"/>
  <c r="BA173" i="6"/>
  <c r="AZ173" i="6"/>
  <c r="AY173" i="6"/>
  <c r="AX173" i="6"/>
  <c r="AW173" i="6"/>
  <c r="AV173" i="6"/>
  <c r="AU173" i="6"/>
  <c r="AT173" i="6"/>
  <c r="AS173" i="6"/>
  <c r="AR173" i="6"/>
  <c r="AQ173" i="6"/>
  <c r="AP173" i="6"/>
  <c r="AO173" i="6"/>
  <c r="AN173" i="6"/>
  <c r="AM173" i="6"/>
  <c r="AL173" i="6"/>
  <c r="AK173" i="6"/>
  <c r="AJ173" i="6"/>
  <c r="AI173" i="6"/>
  <c r="AH173" i="6"/>
  <c r="AG173" i="6"/>
  <c r="AF173" i="6"/>
  <c r="BF172" i="6"/>
  <c r="BE172" i="6"/>
  <c r="BD172" i="6"/>
  <c r="BC172" i="6"/>
  <c r="BB172" i="6"/>
  <c r="BA172" i="6"/>
  <c r="AZ172" i="6"/>
  <c r="AY172" i="6"/>
  <c r="AX172" i="6"/>
  <c r="AW172" i="6"/>
  <c r="AV172" i="6"/>
  <c r="AU172" i="6"/>
  <c r="AT172" i="6"/>
  <c r="AS172" i="6"/>
  <c r="AR172" i="6"/>
  <c r="AQ172" i="6"/>
  <c r="AP172" i="6"/>
  <c r="AO172" i="6"/>
  <c r="AN172" i="6"/>
  <c r="AM172" i="6"/>
  <c r="AL172" i="6"/>
  <c r="AK172" i="6"/>
  <c r="AJ172" i="6"/>
  <c r="AI172" i="6"/>
  <c r="AH172" i="6"/>
  <c r="AG172" i="6"/>
  <c r="AF172" i="6"/>
  <c r="BF171" i="6"/>
  <c r="BE171" i="6"/>
  <c r="BD171" i="6"/>
  <c r="BC171" i="6"/>
  <c r="BB171" i="6"/>
  <c r="BA171" i="6"/>
  <c r="AZ171" i="6"/>
  <c r="AY171" i="6"/>
  <c r="AX171" i="6"/>
  <c r="AW171" i="6"/>
  <c r="AV171" i="6"/>
  <c r="AU171" i="6"/>
  <c r="AT171" i="6"/>
  <c r="AS171" i="6"/>
  <c r="AR171" i="6"/>
  <c r="AQ171" i="6"/>
  <c r="AP171" i="6"/>
  <c r="AO171" i="6"/>
  <c r="AN171" i="6"/>
  <c r="AM171" i="6"/>
  <c r="AL171" i="6"/>
  <c r="AK171" i="6"/>
  <c r="AJ171" i="6"/>
  <c r="AI171" i="6"/>
  <c r="AH171" i="6"/>
  <c r="AG171" i="6"/>
  <c r="AF171" i="6"/>
  <c r="BF170" i="6"/>
  <c r="BE170" i="6"/>
  <c r="BD170" i="6"/>
  <c r="BC170" i="6"/>
  <c r="BB170" i="6"/>
  <c r="BA170" i="6"/>
  <c r="AZ170" i="6"/>
  <c r="AY170" i="6"/>
  <c r="AX170" i="6"/>
  <c r="AW170" i="6"/>
  <c r="AV170" i="6"/>
  <c r="AU170" i="6"/>
  <c r="AT170" i="6"/>
  <c r="AS170" i="6"/>
  <c r="AR170" i="6"/>
  <c r="AQ170" i="6"/>
  <c r="AP170" i="6"/>
  <c r="AO170" i="6"/>
  <c r="AN170" i="6"/>
  <c r="AM170" i="6"/>
  <c r="AL170" i="6"/>
  <c r="AK170" i="6"/>
  <c r="AJ170" i="6"/>
  <c r="AI170" i="6"/>
  <c r="AH170" i="6"/>
  <c r="AG170" i="6"/>
  <c r="AF170" i="6"/>
  <c r="BF169" i="6"/>
  <c r="BE169" i="6"/>
  <c r="BD169" i="6"/>
  <c r="BC169" i="6"/>
  <c r="BB169" i="6"/>
  <c r="BA169" i="6"/>
  <c r="AZ169" i="6"/>
  <c r="AY169" i="6"/>
  <c r="AX169" i="6"/>
  <c r="AW169" i="6"/>
  <c r="AV169" i="6"/>
  <c r="AU169" i="6"/>
  <c r="AT169" i="6"/>
  <c r="AS169" i="6"/>
  <c r="AR169" i="6"/>
  <c r="AQ169" i="6"/>
  <c r="AP169" i="6"/>
  <c r="AO169" i="6"/>
  <c r="AN169" i="6"/>
  <c r="AM169" i="6"/>
  <c r="AL169" i="6"/>
  <c r="AK169" i="6"/>
  <c r="AJ169" i="6"/>
  <c r="AI169" i="6"/>
  <c r="AH169" i="6"/>
  <c r="AG169" i="6"/>
  <c r="AF169" i="6"/>
  <c r="BF168" i="6"/>
  <c r="BE168" i="6"/>
  <c r="BD168" i="6"/>
  <c r="BC168" i="6"/>
  <c r="BB168" i="6"/>
  <c r="BA168" i="6"/>
  <c r="AZ168" i="6"/>
  <c r="AY168" i="6"/>
  <c r="AX168" i="6"/>
  <c r="AW168" i="6"/>
  <c r="AV168" i="6"/>
  <c r="AU168" i="6"/>
  <c r="AT168" i="6"/>
  <c r="AS168" i="6"/>
  <c r="AR168" i="6"/>
  <c r="AQ168" i="6"/>
  <c r="AP168" i="6"/>
  <c r="AO168" i="6"/>
  <c r="AN168" i="6"/>
  <c r="AM168" i="6"/>
  <c r="AL168" i="6"/>
  <c r="AK168" i="6"/>
  <c r="AJ168" i="6"/>
  <c r="AI168" i="6"/>
  <c r="AH168" i="6"/>
  <c r="AG168" i="6"/>
  <c r="AF168" i="6"/>
  <c r="BF167" i="6"/>
  <c r="BE167" i="6"/>
  <c r="BD167" i="6"/>
  <c r="BC167" i="6"/>
  <c r="BB167" i="6"/>
  <c r="BA167" i="6"/>
  <c r="AZ167" i="6"/>
  <c r="AY167" i="6"/>
  <c r="AX167" i="6"/>
  <c r="AW167" i="6"/>
  <c r="AV167" i="6"/>
  <c r="AU167" i="6"/>
  <c r="AT167" i="6"/>
  <c r="AS167" i="6"/>
  <c r="AR167" i="6"/>
  <c r="AQ167" i="6"/>
  <c r="AP167" i="6"/>
  <c r="AO167" i="6"/>
  <c r="AN167" i="6"/>
  <c r="AM167" i="6"/>
  <c r="AL167" i="6"/>
  <c r="AK167" i="6"/>
  <c r="AJ167" i="6"/>
  <c r="AI167" i="6"/>
  <c r="AH167" i="6"/>
  <c r="AG167" i="6"/>
  <c r="AF167" i="6"/>
  <c r="BF166" i="6"/>
  <c r="BE166" i="6"/>
  <c r="BD166" i="6"/>
  <c r="BC166" i="6"/>
  <c r="BB166" i="6"/>
  <c r="BA166" i="6"/>
  <c r="AZ166" i="6"/>
  <c r="AY166" i="6"/>
  <c r="AX166" i="6"/>
  <c r="AW166" i="6"/>
  <c r="AV166" i="6"/>
  <c r="AU166" i="6"/>
  <c r="AT166" i="6"/>
  <c r="AS166" i="6"/>
  <c r="AR166" i="6"/>
  <c r="AQ166" i="6"/>
  <c r="AP166" i="6"/>
  <c r="AO166" i="6"/>
  <c r="AN166" i="6"/>
  <c r="AM166" i="6"/>
  <c r="AL166" i="6"/>
  <c r="AK166" i="6"/>
  <c r="AJ166" i="6"/>
  <c r="AI166" i="6"/>
  <c r="AH166" i="6"/>
  <c r="AG166" i="6"/>
  <c r="AF166" i="6"/>
  <c r="BF165" i="6"/>
  <c r="BE165" i="6"/>
  <c r="BD165" i="6"/>
  <c r="BC165" i="6"/>
  <c r="BB165" i="6"/>
  <c r="BA165" i="6"/>
  <c r="AZ165" i="6"/>
  <c r="AY165" i="6"/>
  <c r="AX165" i="6"/>
  <c r="AW165" i="6"/>
  <c r="AV165" i="6"/>
  <c r="AU165" i="6"/>
  <c r="AT165" i="6"/>
  <c r="AS165" i="6"/>
  <c r="AR165" i="6"/>
  <c r="AQ165" i="6"/>
  <c r="AP165" i="6"/>
  <c r="AO165" i="6"/>
  <c r="AN165" i="6"/>
  <c r="AM165" i="6"/>
  <c r="AL165" i="6"/>
  <c r="AK165" i="6"/>
  <c r="AJ165" i="6"/>
  <c r="AI165" i="6"/>
  <c r="AH165" i="6"/>
  <c r="AG165" i="6"/>
  <c r="AF165" i="6"/>
  <c r="BF164" i="6"/>
  <c r="BE164" i="6"/>
  <c r="BD164" i="6"/>
  <c r="BC164" i="6"/>
  <c r="BB164" i="6"/>
  <c r="BA164" i="6"/>
  <c r="AZ164" i="6"/>
  <c r="AY164" i="6"/>
  <c r="AX164" i="6"/>
  <c r="AW164" i="6"/>
  <c r="AV164" i="6"/>
  <c r="AU164" i="6"/>
  <c r="AT164" i="6"/>
  <c r="AS164" i="6"/>
  <c r="AR164" i="6"/>
  <c r="AQ164" i="6"/>
  <c r="AP164" i="6"/>
  <c r="AO164" i="6"/>
  <c r="AN164" i="6"/>
  <c r="AM164" i="6"/>
  <c r="AL164" i="6"/>
  <c r="AK164" i="6"/>
  <c r="AJ164" i="6"/>
  <c r="AI164" i="6"/>
  <c r="AH164" i="6"/>
  <c r="AG164" i="6"/>
  <c r="AF164" i="6"/>
  <c r="BF163" i="6"/>
  <c r="BE163" i="6"/>
  <c r="BD163" i="6"/>
  <c r="BC163" i="6"/>
  <c r="BB163" i="6"/>
  <c r="BA163" i="6"/>
  <c r="AZ163" i="6"/>
  <c r="AY163" i="6"/>
  <c r="AX163" i="6"/>
  <c r="AW163" i="6"/>
  <c r="AV163" i="6"/>
  <c r="AU163" i="6"/>
  <c r="AT163" i="6"/>
  <c r="AS163" i="6"/>
  <c r="AR163" i="6"/>
  <c r="AQ163" i="6"/>
  <c r="AP163" i="6"/>
  <c r="AO163" i="6"/>
  <c r="AN163" i="6"/>
  <c r="AM163" i="6"/>
  <c r="AL163" i="6"/>
  <c r="AK163" i="6"/>
  <c r="AJ163" i="6"/>
  <c r="AI163" i="6"/>
  <c r="AH163" i="6"/>
  <c r="AG163" i="6"/>
  <c r="AF163" i="6"/>
  <c r="BF162" i="6"/>
  <c r="BE162" i="6"/>
  <c r="BD162" i="6"/>
  <c r="BC162" i="6"/>
  <c r="BB162" i="6"/>
  <c r="BA162" i="6"/>
  <c r="AZ162" i="6"/>
  <c r="AY162" i="6"/>
  <c r="AX162" i="6"/>
  <c r="AW162" i="6"/>
  <c r="AV162" i="6"/>
  <c r="AU162" i="6"/>
  <c r="AT162" i="6"/>
  <c r="AS162" i="6"/>
  <c r="AR162" i="6"/>
  <c r="AQ162" i="6"/>
  <c r="AP162" i="6"/>
  <c r="AO162" i="6"/>
  <c r="AN162" i="6"/>
  <c r="AM162" i="6"/>
  <c r="AL162" i="6"/>
  <c r="AK162" i="6"/>
  <c r="AJ162" i="6"/>
  <c r="AI162" i="6"/>
  <c r="AH162" i="6"/>
  <c r="AG162" i="6"/>
  <c r="AF162" i="6"/>
  <c r="BF161" i="6"/>
  <c r="BE161" i="6"/>
  <c r="BD161" i="6"/>
  <c r="BC161" i="6"/>
  <c r="BB161" i="6"/>
  <c r="BA161" i="6"/>
  <c r="AZ161" i="6"/>
  <c r="AY161" i="6"/>
  <c r="AX161" i="6"/>
  <c r="AW161" i="6"/>
  <c r="AV161" i="6"/>
  <c r="AU161" i="6"/>
  <c r="AT161" i="6"/>
  <c r="AS161" i="6"/>
  <c r="AR161" i="6"/>
  <c r="AQ161" i="6"/>
  <c r="AP161" i="6"/>
  <c r="AO161" i="6"/>
  <c r="AN161" i="6"/>
  <c r="AM161" i="6"/>
  <c r="AL161" i="6"/>
  <c r="AK161" i="6"/>
  <c r="AJ161" i="6"/>
  <c r="AI161" i="6"/>
  <c r="AH161" i="6"/>
  <c r="AG161" i="6"/>
  <c r="AF161" i="6"/>
  <c r="BF160" i="6"/>
  <c r="BE160" i="6"/>
  <c r="BD160" i="6"/>
  <c r="BC160" i="6"/>
  <c r="BB160" i="6"/>
  <c r="BA160" i="6"/>
  <c r="AZ160" i="6"/>
  <c r="AY160" i="6"/>
  <c r="AX160" i="6"/>
  <c r="AW160" i="6"/>
  <c r="AV160" i="6"/>
  <c r="AU160" i="6"/>
  <c r="AT160" i="6"/>
  <c r="AS160" i="6"/>
  <c r="AR160" i="6"/>
  <c r="AQ160" i="6"/>
  <c r="AP160" i="6"/>
  <c r="AO160" i="6"/>
  <c r="AN160" i="6"/>
  <c r="AM160" i="6"/>
  <c r="AL160" i="6"/>
  <c r="AK160" i="6"/>
  <c r="AJ160" i="6"/>
  <c r="AI160" i="6"/>
  <c r="AH160" i="6"/>
  <c r="AG160" i="6"/>
  <c r="AF160" i="6"/>
  <c r="BF159" i="6"/>
  <c r="BE159" i="6"/>
  <c r="BD159" i="6"/>
  <c r="BC159" i="6"/>
  <c r="BB159" i="6"/>
  <c r="BA159" i="6"/>
  <c r="AZ159" i="6"/>
  <c r="AY159" i="6"/>
  <c r="AX159" i="6"/>
  <c r="AW159" i="6"/>
  <c r="AV159" i="6"/>
  <c r="AU159" i="6"/>
  <c r="AT159" i="6"/>
  <c r="AS159" i="6"/>
  <c r="AR159" i="6"/>
  <c r="AQ159" i="6"/>
  <c r="AP159" i="6"/>
  <c r="AO159" i="6"/>
  <c r="AN159" i="6"/>
  <c r="AM159" i="6"/>
  <c r="AL159" i="6"/>
  <c r="AK159" i="6"/>
  <c r="AJ159" i="6"/>
  <c r="AI159" i="6"/>
  <c r="AH159" i="6"/>
  <c r="AG159" i="6"/>
  <c r="AF159" i="6"/>
  <c r="BF158" i="6"/>
  <c r="BE158" i="6"/>
  <c r="BD158" i="6"/>
  <c r="BC158" i="6"/>
  <c r="BB158" i="6"/>
  <c r="BA158" i="6"/>
  <c r="AZ158" i="6"/>
  <c r="AY158" i="6"/>
  <c r="AX158" i="6"/>
  <c r="AW158" i="6"/>
  <c r="AV158" i="6"/>
  <c r="AU158" i="6"/>
  <c r="AT158" i="6"/>
  <c r="AS158" i="6"/>
  <c r="AR158" i="6"/>
  <c r="AQ158" i="6"/>
  <c r="AP158" i="6"/>
  <c r="AO158" i="6"/>
  <c r="AN158" i="6"/>
  <c r="AM158" i="6"/>
  <c r="AL158" i="6"/>
  <c r="AK158" i="6"/>
  <c r="AJ158" i="6"/>
  <c r="AI158" i="6"/>
  <c r="AH158" i="6"/>
  <c r="AG158" i="6"/>
  <c r="AF158" i="6"/>
  <c r="BF157" i="6"/>
  <c r="BE157" i="6"/>
  <c r="BD157" i="6"/>
  <c r="BC157" i="6"/>
  <c r="BB157" i="6"/>
  <c r="BA157" i="6"/>
  <c r="AZ157" i="6"/>
  <c r="AY157" i="6"/>
  <c r="AX157" i="6"/>
  <c r="AW157" i="6"/>
  <c r="AV157" i="6"/>
  <c r="AU157" i="6"/>
  <c r="AT157" i="6"/>
  <c r="AS157" i="6"/>
  <c r="AR157" i="6"/>
  <c r="AQ157" i="6"/>
  <c r="AP157" i="6"/>
  <c r="AO157" i="6"/>
  <c r="AN157" i="6"/>
  <c r="AM157" i="6"/>
  <c r="AL157" i="6"/>
  <c r="AK157" i="6"/>
  <c r="AJ157" i="6"/>
  <c r="AI157" i="6"/>
  <c r="AH157" i="6"/>
  <c r="AG157" i="6"/>
  <c r="AF157" i="6"/>
  <c r="BF156" i="6"/>
  <c r="BE156" i="6"/>
  <c r="BD156" i="6"/>
  <c r="BC156" i="6"/>
  <c r="BB156" i="6"/>
  <c r="BA156" i="6"/>
  <c r="AZ156" i="6"/>
  <c r="AY156" i="6"/>
  <c r="AX156" i="6"/>
  <c r="AW156" i="6"/>
  <c r="AV156" i="6"/>
  <c r="AU156" i="6"/>
  <c r="AT156" i="6"/>
  <c r="AS156" i="6"/>
  <c r="AR156" i="6"/>
  <c r="AQ156" i="6"/>
  <c r="AP156" i="6"/>
  <c r="AO156" i="6"/>
  <c r="AN156" i="6"/>
  <c r="AM156" i="6"/>
  <c r="AL156" i="6"/>
  <c r="AK156" i="6"/>
  <c r="AJ156" i="6"/>
  <c r="AI156" i="6"/>
  <c r="AH156" i="6"/>
  <c r="AG156" i="6"/>
  <c r="AF156" i="6"/>
  <c r="BF155" i="6"/>
  <c r="BE155" i="6"/>
  <c r="BD155" i="6"/>
  <c r="BC155" i="6"/>
  <c r="BB155" i="6"/>
  <c r="BA155" i="6"/>
  <c r="AZ155" i="6"/>
  <c r="AY155" i="6"/>
  <c r="AX155" i="6"/>
  <c r="AW155" i="6"/>
  <c r="AV155" i="6"/>
  <c r="AU155" i="6"/>
  <c r="AT155" i="6"/>
  <c r="AS155" i="6"/>
  <c r="AR155" i="6"/>
  <c r="AQ155" i="6"/>
  <c r="AP155" i="6"/>
  <c r="AO155" i="6"/>
  <c r="AN155" i="6"/>
  <c r="AM155" i="6"/>
  <c r="AL155" i="6"/>
  <c r="AK155" i="6"/>
  <c r="AJ155" i="6"/>
  <c r="AI155" i="6"/>
  <c r="AH155" i="6"/>
  <c r="AG155" i="6"/>
  <c r="AF155" i="6"/>
  <c r="BF154" i="6"/>
  <c r="BE154" i="6"/>
  <c r="BD154" i="6"/>
  <c r="BC154" i="6"/>
  <c r="BB154" i="6"/>
  <c r="BA154" i="6"/>
  <c r="AZ154" i="6"/>
  <c r="AY154" i="6"/>
  <c r="AX154" i="6"/>
  <c r="AW154" i="6"/>
  <c r="AV154" i="6"/>
  <c r="AU154" i="6"/>
  <c r="AT154" i="6"/>
  <c r="AS154" i="6"/>
  <c r="AR154" i="6"/>
  <c r="AQ154" i="6"/>
  <c r="AP154" i="6"/>
  <c r="AO154" i="6"/>
  <c r="AN154" i="6"/>
  <c r="AM154" i="6"/>
  <c r="AL154" i="6"/>
  <c r="AK154" i="6"/>
  <c r="AJ154" i="6"/>
  <c r="AI154" i="6"/>
  <c r="AH154" i="6"/>
  <c r="AG154" i="6"/>
  <c r="AF154" i="6"/>
  <c r="BF153" i="6"/>
  <c r="BE153" i="6"/>
  <c r="BD153" i="6"/>
  <c r="BC153" i="6"/>
  <c r="BB153" i="6"/>
  <c r="BA153" i="6"/>
  <c r="AZ153" i="6"/>
  <c r="AY153" i="6"/>
  <c r="AX153" i="6"/>
  <c r="AW153" i="6"/>
  <c r="AV153" i="6"/>
  <c r="AU153" i="6"/>
  <c r="AT153" i="6"/>
  <c r="AS153" i="6"/>
  <c r="AR153" i="6"/>
  <c r="AQ153" i="6"/>
  <c r="AP153" i="6"/>
  <c r="AO153" i="6"/>
  <c r="AN153" i="6"/>
  <c r="AM153" i="6"/>
  <c r="AL153" i="6"/>
  <c r="AK153" i="6"/>
  <c r="AJ153" i="6"/>
  <c r="AI153" i="6"/>
  <c r="AH153" i="6"/>
  <c r="AG153" i="6"/>
  <c r="AF153" i="6"/>
  <c r="BF152" i="6"/>
  <c r="BE152" i="6"/>
  <c r="BD152" i="6"/>
  <c r="BC152" i="6"/>
  <c r="BB152" i="6"/>
  <c r="BA152" i="6"/>
  <c r="AZ152" i="6"/>
  <c r="AY152" i="6"/>
  <c r="AX152" i="6"/>
  <c r="AW152" i="6"/>
  <c r="AV152" i="6"/>
  <c r="AU152" i="6"/>
  <c r="AT152" i="6"/>
  <c r="AS152" i="6"/>
  <c r="AR152" i="6"/>
  <c r="AQ152" i="6"/>
  <c r="AP152" i="6"/>
  <c r="AO152" i="6"/>
  <c r="AN152" i="6"/>
  <c r="AM152" i="6"/>
  <c r="AL152" i="6"/>
  <c r="AK152" i="6"/>
  <c r="AJ152" i="6"/>
  <c r="AI152" i="6"/>
  <c r="AH152" i="6"/>
  <c r="AG152" i="6"/>
  <c r="AF152" i="6"/>
  <c r="BF151" i="6"/>
  <c r="BE151" i="6"/>
  <c r="BD151" i="6"/>
  <c r="BC151" i="6"/>
  <c r="BB151" i="6"/>
  <c r="BA151" i="6"/>
  <c r="AZ151" i="6"/>
  <c r="AY151" i="6"/>
  <c r="AX151" i="6"/>
  <c r="AW151" i="6"/>
  <c r="AV151" i="6"/>
  <c r="AU151" i="6"/>
  <c r="AT151" i="6"/>
  <c r="AS151" i="6"/>
  <c r="AR151" i="6"/>
  <c r="AQ151" i="6"/>
  <c r="AP151" i="6"/>
  <c r="AO151" i="6"/>
  <c r="AN151" i="6"/>
  <c r="AM151" i="6"/>
  <c r="AL151" i="6"/>
  <c r="AK151" i="6"/>
  <c r="AJ151" i="6"/>
  <c r="AI151" i="6"/>
  <c r="AH151" i="6"/>
  <c r="AG151" i="6"/>
  <c r="AF151" i="6"/>
  <c r="BF150" i="6"/>
  <c r="BE150" i="6"/>
  <c r="BD150" i="6"/>
  <c r="BC150" i="6"/>
  <c r="BB150" i="6"/>
  <c r="BA150" i="6"/>
  <c r="AZ150" i="6"/>
  <c r="AY150" i="6"/>
  <c r="AX150" i="6"/>
  <c r="AW150" i="6"/>
  <c r="AV150" i="6"/>
  <c r="AU150" i="6"/>
  <c r="AT150" i="6"/>
  <c r="AS150" i="6"/>
  <c r="AR150" i="6"/>
  <c r="AQ150" i="6"/>
  <c r="AP150" i="6"/>
  <c r="AO150" i="6"/>
  <c r="AN150" i="6"/>
  <c r="AM150" i="6"/>
  <c r="AL150" i="6"/>
  <c r="AK150" i="6"/>
  <c r="AJ150" i="6"/>
  <c r="AI150" i="6"/>
  <c r="AH150" i="6"/>
  <c r="AG150" i="6"/>
  <c r="AF150" i="6"/>
  <c r="BF149" i="6"/>
  <c r="BE149" i="6"/>
  <c r="BD149" i="6"/>
  <c r="BC149" i="6"/>
  <c r="BB149" i="6"/>
  <c r="BA149" i="6"/>
  <c r="AZ149" i="6"/>
  <c r="AY149" i="6"/>
  <c r="AX149" i="6"/>
  <c r="AW149" i="6"/>
  <c r="AV149" i="6"/>
  <c r="AU149" i="6"/>
  <c r="AT149" i="6"/>
  <c r="AS149" i="6"/>
  <c r="AR149" i="6"/>
  <c r="AQ149" i="6"/>
  <c r="AP149" i="6"/>
  <c r="AO149" i="6"/>
  <c r="AN149" i="6"/>
  <c r="AM149" i="6"/>
  <c r="AL149" i="6"/>
  <c r="AK149" i="6"/>
  <c r="AJ149" i="6"/>
  <c r="AI149" i="6"/>
  <c r="AH149" i="6"/>
  <c r="AG149" i="6"/>
  <c r="AF149" i="6"/>
  <c r="BF148" i="6"/>
  <c r="BE148" i="6"/>
  <c r="BD148" i="6"/>
  <c r="BC148" i="6"/>
  <c r="BB148" i="6"/>
  <c r="BA148" i="6"/>
  <c r="AZ148" i="6"/>
  <c r="AY148" i="6"/>
  <c r="AX148" i="6"/>
  <c r="AW148" i="6"/>
  <c r="AV148" i="6"/>
  <c r="AU148" i="6"/>
  <c r="AT148" i="6"/>
  <c r="AS148" i="6"/>
  <c r="AR148" i="6"/>
  <c r="AQ148" i="6"/>
  <c r="AP148" i="6"/>
  <c r="AO148" i="6"/>
  <c r="AN148" i="6"/>
  <c r="AM148" i="6"/>
  <c r="AL148" i="6"/>
  <c r="AK148" i="6"/>
  <c r="AJ148" i="6"/>
  <c r="AI148" i="6"/>
  <c r="AH148" i="6"/>
  <c r="AG148" i="6"/>
  <c r="AF148" i="6"/>
  <c r="BF147" i="6"/>
  <c r="BE147" i="6"/>
  <c r="BD147" i="6"/>
  <c r="BC147" i="6"/>
  <c r="BB147" i="6"/>
  <c r="BA147" i="6"/>
  <c r="AZ147" i="6"/>
  <c r="AY147" i="6"/>
  <c r="AX147" i="6"/>
  <c r="AW147" i="6"/>
  <c r="AV147" i="6"/>
  <c r="AU147" i="6"/>
  <c r="AT147" i="6"/>
  <c r="AS147" i="6"/>
  <c r="AR147" i="6"/>
  <c r="AQ147" i="6"/>
  <c r="AP147" i="6"/>
  <c r="AO147" i="6"/>
  <c r="AN147" i="6"/>
  <c r="AM147" i="6"/>
  <c r="AL147" i="6"/>
  <c r="AK147" i="6"/>
  <c r="AJ147" i="6"/>
  <c r="AI147" i="6"/>
  <c r="AH147" i="6"/>
  <c r="AG147" i="6"/>
  <c r="AF147" i="6"/>
  <c r="BF146" i="6"/>
  <c r="BE146" i="6"/>
  <c r="BD146" i="6"/>
  <c r="BC146" i="6"/>
  <c r="BB146" i="6"/>
  <c r="BA146" i="6"/>
  <c r="AZ146" i="6"/>
  <c r="AY146" i="6"/>
  <c r="AX146" i="6"/>
  <c r="AW146" i="6"/>
  <c r="AV146" i="6"/>
  <c r="AU146" i="6"/>
  <c r="AT146" i="6"/>
  <c r="AS146" i="6"/>
  <c r="AR146" i="6"/>
  <c r="AQ146" i="6"/>
  <c r="AP146" i="6"/>
  <c r="AO146" i="6"/>
  <c r="AN146" i="6"/>
  <c r="AM146" i="6"/>
  <c r="AL146" i="6"/>
  <c r="AK146" i="6"/>
  <c r="AJ146" i="6"/>
  <c r="AI146" i="6"/>
  <c r="AH146" i="6"/>
  <c r="AG146" i="6"/>
  <c r="AF146" i="6"/>
  <c r="BF145" i="6"/>
  <c r="BE145" i="6"/>
  <c r="BD145" i="6"/>
  <c r="BC145" i="6"/>
  <c r="BB145" i="6"/>
  <c r="BA145" i="6"/>
  <c r="AZ145" i="6"/>
  <c r="AY145" i="6"/>
  <c r="AX145" i="6"/>
  <c r="AW145" i="6"/>
  <c r="AV145" i="6"/>
  <c r="AU145" i="6"/>
  <c r="AT145" i="6"/>
  <c r="AS145" i="6"/>
  <c r="AR145" i="6"/>
  <c r="AQ145" i="6"/>
  <c r="AP145" i="6"/>
  <c r="AO145" i="6"/>
  <c r="AN145" i="6"/>
  <c r="AM145" i="6"/>
  <c r="AL145" i="6"/>
  <c r="AK145" i="6"/>
  <c r="AJ145" i="6"/>
  <c r="AI145" i="6"/>
  <c r="AH145" i="6"/>
  <c r="AG145" i="6"/>
  <c r="AF145" i="6"/>
  <c r="BF144" i="6"/>
  <c r="BE144" i="6"/>
  <c r="BD144" i="6"/>
  <c r="BC144" i="6"/>
  <c r="BB144" i="6"/>
  <c r="BA144" i="6"/>
  <c r="AZ144" i="6"/>
  <c r="AY144" i="6"/>
  <c r="AX144" i="6"/>
  <c r="AW144" i="6"/>
  <c r="AV144" i="6"/>
  <c r="AU144" i="6"/>
  <c r="AT144" i="6"/>
  <c r="AS144" i="6"/>
  <c r="AR144" i="6"/>
  <c r="AQ144" i="6"/>
  <c r="AP144" i="6"/>
  <c r="AO144" i="6"/>
  <c r="AN144" i="6"/>
  <c r="AM144" i="6"/>
  <c r="AL144" i="6"/>
  <c r="AK144" i="6"/>
  <c r="AJ144" i="6"/>
  <c r="AI144" i="6"/>
  <c r="AH144" i="6"/>
  <c r="AG144" i="6"/>
  <c r="AF144" i="6"/>
  <c r="BF143" i="6"/>
  <c r="BE143" i="6"/>
  <c r="BD143" i="6"/>
  <c r="BC143" i="6"/>
  <c r="BB143" i="6"/>
  <c r="BA143" i="6"/>
  <c r="AZ143" i="6"/>
  <c r="AY143" i="6"/>
  <c r="AX143" i="6"/>
  <c r="AW143" i="6"/>
  <c r="AV143" i="6"/>
  <c r="AU143" i="6"/>
  <c r="AT143" i="6"/>
  <c r="AS143" i="6"/>
  <c r="AR143" i="6"/>
  <c r="AQ143" i="6"/>
  <c r="AP143" i="6"/>
  <c r="AO143" i="6"/>
  <c r="AN143" i="6"/>
  <c r="AM143" i="6"/>
  <c r="AL143" i="6"/>
  <c r="AK143" i="6"/>
  <c r="AJ143" i="6"/>
  <c r="AI143" i="6"/>
  <c r="AH143" i="6"/>
  <c r="AG143" i="6"/>
  <c r="AF143" i="6"/>
  <c r="BF142" i="6"/>
  <c r="BE142" i="6"/>
  <c r="BD142" i="6"/>
  <c r="BC142" i="6"/>
  <c r="BB142" i="6"/>
  <c r="BA142" i="6"/>
  <c r="AZ142" i="6"/>
  <c r="AY142" i="6"/>
  <c r="AX142" i="6"/>
  <c r="AW142" i="6"/>
  <c r="AV142" i="6"/>
  <c r="AU142" i="6"/>
  <c r="AT142" i="6"/>
  <c r="AS142" i="6"/>
  <c r="AR142" i="6"/>
  <c r="AQ142" i="6"/>
  <c r="AP142" i="6"/>
  <c r="AO142" i="6"/>
  <c r="AN142" i="6"/>
  <c r="AM142" i="6"/>
  <c r="AL142" i="6"/>
  <c r="AK142" i="6"/>
  <c r="AJ142" i="6"/>
  <c r="AI142" i="6"/>
  <c r="AH142" i="6"/>
  <c r="AG142" i="6"/>
  <c r="AF142" i="6"/>
  <c r="BF141" i="6"/>
  <c r="BE141" i="6"/>
  <c r="BD141" i="6"/>
  <c r="BC141" i="6"/>
  <c r="BB141" i="6"/>
  <c r="BA141" i="6"/>
  <c r="AZ141" i="6"/>
  <c r="AY141" i="6"/>
  <c r="AX141" i="6"/>
  <c r="AW141" i="6"/>
  <c r="AV141" i="6"/>
  <c r="AU141" i="6"/>
  <c r="AT141" i="6"/>
  <c r="AS141" i="6"/>
  <c r="AR141" i="6"/>
  <c r="AQ141" i="6"/>
  <c r="AP141" i="6"/>
  <c r="AO141" i="6"/>
  <c r="AN141" i="6"/>
  <c r="AM141" i="6"/>
  <c r="AL141" i="6"/>
  <c r="AK141" i="6"/>
  <c r="AJ141" i="6"/>
  <c r="AI141" i="6"/>
  <c r="AH141" i="6"/>
  <c r="AG141" i="6"/>
  <c r="AF141" i="6"/>
  <c r="BF140" i="6"/>
  <c r="BE140" i="6"/>
  <c r="BD140" i="6"/>
  <c r="BC140" i="6"/>
  <c r="BB140" i="6"/>
  <c r="BA140" i="6"/>
  <c r="AZ140" i="6"/>
  <c r="AY140" i="6"/>
  <c r="AX140" i="6"/>
  <c r="AW140" i="6"/>
  <c r="AV140" i="6"/>
  <c r="AU140" i="6"/>
  <c r="AT140" i="6"/>
  <c r="AS140" i="6"/>
  <c r="AR140" i="6"/>
  <c r="AQ140" i="6"/>
  <c r="AP140" i="6"/>
  <c r="AO140" i="6"/>
  <c r="AN140" i="6"/>
  <c r="AM140" i="6"/>
  <c r="AL140" i="6"/>
  <c r="AK140" i="6"/>
  <c r="AJ140" i="6"/>
  <c r="AI140" i="6"/>
  <c r="AH140" i="6"/>
  <c r="AG140" i="6"/>
  <c r="AF140" i="6"/>
  <c r="BF138" i="6"/>
  <c r="BE138" i="6"/>
  <c r="BD138" i="6"/>
  <c r="BC138" i="6"/>
  <c r="BB138" i="6"/>
  <c r="BA138" i="6"/>
  <c r="AZ138" i="6"/>
  <c r="AY138" i="6"/>
  <c r="AX138" i="6"/>
  <c r="AW138" i="6"/>
  <c r="AV138" i="6"/>
  <c r="AU138" i="6"/>
  <c r="AT138" i="6"/>
  <c r="AS138" i="6"/>
  <c r="AR138" i="6"/>
  <c r="AQ138" i="6"/>
  <c r="AP138" i="6"/>
  <c r="AO138" i="6"/>
  <c r="AN138" i="6"/>
  <c r="AM138" i="6"/>
  <c r="AL138" i="6"/>
  <c r="AK138" i="6"/>
  <c r="AJ138" i="6"/>
  <c r="AI138" i="6"/>
  <c r="AH138" i="6"/>
  <c r="AG138" i="6"/>
  <c r="AF138" i="6"/>
  <c r="BF137" i="6"/>
  <c r="BE137" i="6"/>
  <c r="BD137" i="6"/>
  <c r="BC137" i="6"/>
  <c r="BB137" i="6"/>
  <c r="BA137" i="6"/>
  <c r="AZ137" i="6"/>
  <c r="AY137" i="6"/>
  <c r="AX137" i="6"/>
  <c r="AW137" i="6"/>
  <c r="AV137" i="6"/>
  <c r="AU137" i="6"/>
  <c r="AT137" i="6"/>
  <c r="AS137" i="6"/>
  <c r="AR137" i="6"/>
  <c r="AQ137" i="6"/>
  <c r="AP137" i="6"/>
  <c r="AO137" i="6"/>
  <c r="AN137" i="6"/>
  <c r="AM137" i="6"/>
  <c r="AL137" i="6"/>
  <c r="AK137" i="6"/>
  <c r="AJ137" i="6"/>
  <c r="AI137" i="6"/>
  <c r="AH137" i="6"/>
  <c r="AG137" i="6"/>
  <c r="AF137" i="6"/>
  <c r="BF136" i="6"/>
  <c r="BE136" i="6"/>
  <c r="BD136" i="6"/>
  <c r="BC136" i="6"/>
  <c r="BB136" i="6"/>
  <c r="BA136" i="6"/>
  <c r="AZ136" i="6"/>
  <c r="AY136" i="6"/>
  <c r="AX136" i="6"/>
  <c r="AW136" i="6"/>
  <c r="AV136" i="6"/>
  <c r="AU136" i="6"/>
  <c r="AT136" i="6"/>
  <c r="AS136" i="6"/>
  <c r="AR136" i="6"/>
  <c r="AQ136" i="6"/>
  <c r="AP136" i="6"/>
  <c r="AO136" i="6"/>
  <c r="AN136" i="6"/>
  <c r="AM136" i="6"/>
  <c r="AL136" i="6"/>
  <c r="AK136" i="6"/>
  <c r="AJ136" i="6"/>
  <c r="AI136" i="6"/>
  <c r="AH136" i="6"/>
  <c r="AG136" i="6"/>
  <c r="AF136" i="6"/>
  <c r="BF135" i="6"/>
  <c r="BE135" i="6"/>
  <c r="BD135" i="6"/>
  <c r="BC135" i="6"/>
  <c r="BB135" i="6"/>
  <c r="BA135" i="6"/>
  <c r="AZ135" i="6"/>
  <c r="AY135" i="6"/>
  <c r="AX135" i="6"/>
  <c r="AW135" i="6"/>
  <c r="AV135" i="6"/>
  <c r="AU135" i="6"/>
  <c r="AT135" i="6"/>
  <c r="AS135" i="6"/>
  <c r="AR135" i="6"/>
  <c r="AQ135" i="6"/>
  <c r="AP135" i="6"/>
  <c r="AO135" i="6"/>
  <c r="AN135" i="6"/>
  <c r="AM135" i="6"/>
  <c r="AL135" i="6"/>
  <c r="AK135" i="6"/>
  <c r="AJ135" i="6"/>
  <c r="AI135" i="6"/>
  <c r="AH135" i="6"/>
  <c r="AG135" i="6"/>
  <c r="AF135" i="6"/>
  <c r="BF134" i="6"/>
  <c r="BE134" i="6"/>
  <c r="BD134" i="6"/>
  <c r="BC134" i="6"/>
  <c r="BB134" i="6"/>
  <c r="BA134" i="6"/>
  <c r="AZ134" i="6"/>
  <c r="AY134" i="6"/>
  <c r="AX134" i="6"/>
  <c r="AW134" i="6"/>
  <c r="AV134" i="6"/>
  <c r="AU134" i="6"/>
  <c r="AT134" i="6"/>
  <c r="AS134" i="6"/>
  <c r="AR134" i="6"/>
  <c r="AQ134" i="6"/>
  <c r="AP134" i="6"/>
  <c r="AO134" i="6"/>
  <c r="AN134" i="6"/>
  <c r="AM134" i="6"/>
  <c r="AL134" i="6"/>
  <c r="AK134" i="6"/>
  <c r="AJ134" i="6"/>
  <c r="AI134" i="6"/>
  <c r="AH134" i="6"/>
  <c r="AG134" i="6"/>
  <c r="AF134" i="6"/>
  <c r="BF132" i="6"/>
  <c r="BE132" i="6"/>
  <c r="BD132" i="6"/>
  <c r="BC132" i="6"/>
  <c r="BB132" i="6"/>
  <c r="BA132" i="6"/>
  <c r="AZ132" i="6"/>
  <c r="AY132" i="6"/>
  <c r="AX132" i="6"/>
  <c r="AW132" i="6"/>
  <c r="AV132" i="6"/>
  <c r="AU132" i="6"/>
  <c r="AT132" i="6"/>
  <c r="AS132" i="6"/>
  <c r="AR132" i="6"/>
  <c r="AQ132" i="6"/>
  <c r="AP132" i="6"/>
  <c r="AO132" i="6"/>
  <c r="AN132" i="6"/>
  <c r="AM132" i="6"/>
  <c r="AL132" i="6"/>
  <c r="AK132" i="6"/>
  <c r="AJ132" i="6"/>
  <c r="AI132" i="6"/>
  <c r="AH132" i="6"/>
  <c r="AG132" i="6"/>
  <c r="AF132" i="6"/>
  <c r="BF131" i="6"/>
  <c r="BE131" i="6"/>
  <c r="BD131" i="6"/>
  <c r="BC131" i="6"/>
  <c r="BB131" i="6"/>
  <c r="BA131" i="6"/>
  <c r="AZ131" i="6"/>
  <c r="AY131" i="6"/>
  <c r="AX131" i="6"/>
  <c r="AW131" i="6"/>
  <c r="AV131" i="6"/>
  <c r="AU131" i="6"/>
  <c r="AT131" i="6"/>
  <c r="AS131" i="6"/>
  <c r="AR131" i="6"/>
  <c r="AQ131" i="6"/>
  <c r="AP131" i="6"/>
  <c r="AO131" i="6"/>
  <c r="AN131" i="6"/>
  <c r="AM131" i="6"/>
  <c r="AL131" i="6"/>
  <c r="AK131" i="6"/>
  <c r="AJ131" i="6"/>
  <c r="AI131" i="6"/>
  <c r="AH131" i="6"/>
  <c r="AG131" i="6"/>
  <c r="AF131" i="6"/>
  <c r="BF130" i="6"/>
  <c r="BE130" i="6"/>
  <c r="BD130" i="6"/>
  <c r="BC130" i="6"/>
  <c r="BB130" i="6"/>
  <c r="BA130" i="6"/>
  <c r="AZ130" i="6"/>
  <c r="AY130" i="6"/>
  <c r="AX130" i="6"/>
  <c r="AW130" i="6"/>
  <c r="AV130" i="6"/>
  <c r="AU130" i="6"/>
  <c r="AT130" i="6"/>
  <c r="AS130" i="6"/>
  <c r="AR130" i="6"/>
  <c r="AQ130" i="6"/>
  <c r="AP130" i="6"/>
  <c r="AO130" i="6"/>
  <c r="AN130" i="6"/>
  <c r="AM130" i="6"/>
  <c r="AL130" i="6"/>
  <c r="AK130" i="6"/>
  <c r="AJ130" i="6"/>
  <c r="AI130" i="6"/>
  <c r="AH130" i="6"/>
  <c r="AG130" i="6"/>
  <c r="AF130" i="6"/>
  <c r="BF129" i="6"/>
  <c r="BE129" i="6"/>
  <c r="BD129" i="6"/>
  <c r="BC129" i="6"/>
  <c r="BB129" i="6"/>
  <c r="BA129" i="6"/>
  <c r="AZ129" i="6"/>
  <c r="AY129" i="6"/>
  <c r="AX129" i="6"/>
  <c r="AW129" i="6"/>
  <c r="AV129" i="6"/>
  <c r="AU129" i="6"/>
  <c r="AT129" i="6"/>
  <c r="AS129" i="6"/>
  <c r="AR129" i="6"/>
  <c r="AQ129" i="6"/>
  <c r="AP129" i="6"/>
  <c r="AO129" i="6"/>
  <c r="AN129" i="6"/>
  <c r="AM129" i="6"/>
  <c r="AL129" i="6"/>
  <c r="AK129" i="6"/>
  <c r="AJ129" i="6"/>
  <c r="AI129" i="6"/>
  <c r="AH129" i="6"/>
  <c r="AG129" i="6"/>
  <c r="AF129" i="6"/>
  <c r="BF128" i="6"/>
  <c r="BE128" i="6"/>
  <c r="BD128" i="6"/>
  <c r="BC128" i="6"/>
  <c r="BB128" i="6"/>
  <c r="BA128" i="6"/>
  <c r="AZ128" i="6"/>
  <c r="AY128" i="6"/>
  <c r="AX128" i="6"/>
  <c r="AW128" i="6"/>
  <c r="AV128" i="6"/>
  <c r="AU128" i="6"/>
  <c r="AT128" i="6"/>
  <c r="AS128" i="6"/>
  <c r="AR128" i="6"/>
  <c r="AQ128" i="6"/>
  <c r="AP128" i="6"/>
  <c r="AO128" i="6"/>
  <c r="AN128" i="6"/>
  <c r="AM128" i="6"/>
  <c r="AL128" i="6"/>
  <c r="AK128" i="6"/>
  <c r="AJ128" i="6"/>
  <c r="AI128" i="6"/>
  <c r="AH128" i="6"/>
  <c r="AG128" i="6"/>
  <c r="AF128" i="6"/>
  <c r="BF127" i="6"/>
  <c r="BE127" i="6"/>
  <c r="BD127" i="6"/>
  <c r="BC127" i="6"/>
  <c r="BB127" i="6"/>
  <c r="BA127" i="6"/>
  <c r="AZ127" i="6"/>
  <c r="AY127" i="6"/>
  <c r="AX127" i="6"/>
  <c r="AW127" i="6"/>
  <c r="AV127" i="6"/>
  <c r="AU127" i="6"/>
  <c r="AT127" i="6"/>
  <c r="AS127" i="6"/>
  <c r="AR127" i="6"/>
  <c r="AQ127" i="6"/>
  <c r="AP127" i="6"/>
  <c r="AO127" i="6"/>
  <c r="AN127" i="6"/>
  <c r="AM127" i="6"/>
  <c r="AL127" i="6"/>
  <c r="AK127" i="6"/>
  <c r="AJ127" i="6"/>
  <c r="AI127" i="6"/>
  <c r="AH127" i="6"/>
  <c r="AG127" i="6"/>
  <c r="AF127" i="6"/>
  <c r="BF126" i="6"/>
  <c r="BE126" i="6"/>
  <c r="BD126" i="6"/>
  <c r="BC126" i="6"/>
  <c r="BB126" i="6"/>
  <c r="BA126" i="6"/>
  <c r="AZ126" i="6"/>
  <c r="AY126" i="6"/>
  <c r="AX126" i="6"/>
  <c r="AW126" i="6"/>
  <c r="AV126" i="6"/>
  <c r="AU126" i="6"/>
  <c r="AT126" i="6"/>
  <c r="AS126" i="6"/>
  <c r="AR126" i="6"/>
  <c r="AQ126" i="6"/>
  <c r="AP126" i="6"/>
  <c r="AO126" i="6"/>
  <c r="AN126" i="6"/>
  <c r="AM126" i="6"/>
  <c r="AL126" i="6"/>
  <c r="AK126" i="6"/>
  <c r="AJ126" i="6"/>
  <c r="AI126" i="6"/>
  <c r="AH126" i="6"/>
  <c r="AG126" i="6"/>
  <c r="AF126" i="6"/>
  <c r="BF125" i="6"/>
  <c r="BE125" i="6"/>
  <c r="BD125" i="6"/>
  <c r="BC125" i="6"/>
  <c r="BB125" i="6"/>
  <c r="BA125" i="6"/>
  <c r="AZ125" i="6"/>
  <c r="AY125" i="6"/>
  <c r="AX125" i="6"/>
  <c r="AW125" i="6"/>
  <c r="AV125" i="6"/>
  <c r="AU125" i="6"/>
  <c r="AT125" i="6"/>
  <c r="AS125" i="6"/>
  <c r="AR125" i="6"/>
  <c r="AQ125" i="6"/>
  <c r="AP125" i="6"/>
  <c r="AO125" i="6"/>
  <c r="AN125" i="6"/>
  <c r="AM125" i="6"/>
  <c r="AL125" i="6"/>
  <c r="AK125" i="6"/>
  <c r="AJ125" i="6"/>
  <c r="AI125" i="6"/>
  <c r="AH125" i="6"/>
  <c r="AG125" i="6"/>
  <c r="AF125" i="6"/>
  <c r="BF124" i="6"/>
  <c r="BE124" i="6"/>
  <c r="BD124" i="6"/>
  <c r="BC124" i="6"/>
  <c r="BB124" i="6"/>
  <c r="BA124" i="6"/>
  <c r="AZ124" i="6"/>
  <c r="AY124" i="6"/>
  <c r="AX124" i="6"/>
  <c r="AW124" i="6"/>
  <c r="AV124" i="6"/>
  <c r="AU124" i="6"/>
  <c r="AT124" i="6"/>
  <c r="AS124" i="6"/>
  <c r="AR124" i="6"/>
  <c r="AQ124" i="6"/>
  <c r="AP124" i="6"/>
  <c r="AO124" i="6"/>
  <c r="AN124" i="6"/>
  <c r="AM124" i="6"/>
  <c r="AL124" i="6"/>
  <c r="AK124" i="6"/>
  <c r="AJ124" i="6"/>
  <c r="AI124" i="6"/>
  <c r="AH124" i="6"/>
  <c r="AG124" i="6"/>
  <c r="AF124" i="6"/>
  <c r="BF123" i="6"/>
  <c r="BE123" i="6"/>
  <c r="BD123" i="6"/>
  <c r="BC123" i="6"/>
  <c r="BB123" i="6"/>
  <c r="BA123" i="6"/>
  <c r="AZ123" i="6"/>
  <c r="AY123" i="6"/>
  <c r="AX123" i="6"/>
  <c r="AW123" i="6"/>
  <c r="AV123" i="6"/>
  <c r="AU123" i="6"/>
  <c r="AT123" i="6"/>
  <c r="AS123" i="6"/>
  <c r="AR123" i="6"/>
  <c r="AQ123" i="6"/>
  <c r="AP123" i="6"/>
  <c r="AO123" i="6"/>
  <c r="AN123" i="6"/>
  <c r="AM123" i="6"/>
  <c r="AL123" i="6"/>
  <c r="AK123" i="6"/>
  <c r="AJ123" i="6"/>
  <c r="AI123" i="6"/>
  <c r="AH123" i="6"/>
  <c r="AG123" i="6"/>
  <c r="AF123" i="6"/>
  <c r="BF121" i="6"/>
  <c r="BE121" i="6"/>
  <c r="BD121" i="6"/>
  <c r="BC121" i="6"/>
  <c r="BB121" i="6"/>
  <c r="BA121" i="6"/>
  <c r="AZ121" i="6"/>
  <c r="AY121" i="6"/>
  <c r="AX121" i="6"/>
  <c r="AW121" i="6"/>
  <c r="AV121" i="6"/>
  <c r="AU121" i="6"/>
  <c r="AT121" i="6"/>
  <c r="AS121" i="6"/>
  <c r="AR121" i="6"/>
  <c r="AQ121" i="6"/>
  <c r="AP121" i="6"/>
  <c r="AO121" i="6"/>
  <c r="AN121" i="6"/>
  <c r="AM121" i="6"/>
  <c r="AL121" i="6"/>
  <c r="AK121" i="6"/>
  <c r="AJ121" i="6"/>
  <c r="AI121" i="6"/>
  <c r="AH121" i="6"/>
  <c r="AG121" i="6"/>
  <c r="AF121" i="6"/>
  <c r="BF119" i="6"/>
  <c r="BE119" i="6"/>
  <c r="BD119" i="6"/>
  <c r="BC119" i="6"/>
  <c r="BB119" i="6"/>
  <c r="BA119" i="6"/>
  <c r="AZ119" i="6"/>
  <c r="AY119" i="6"/>
  <c r="AX119" i="6"/>
  <c r="AW119" i="6"/>
  <c r="AV119" i="6"/>
  <c r="AU119" i="6"/>
  <c r="AT119" i="6"/>
  <c r="AS119" i="6"/>
  <c r="AR119" i="6"/>
  <c r="AQ119" i="6"/>
  <c r="AP119" i="6"/>
  <c r="AO119" i="6"/>
  <c r="AN119" i="6"/>
  <c r="AM119" i="6"/>
  <c r="AL119" i="6"/>
  <c r="AK119" i="6"/>
  <c r="AJ119" i="6"/>
  <c r="AI119" i="6"/>
  <c r="AH119" i="6"/>
  <c r="AG119" i="6"/>
  <c r="AF119" i="6"/>
  <c r="BF118" i="6"/>
  <c r="BE118" i="6"/>
  <c r="BD118" i="6"/>
  <c r="BC118" i="6"/>
  <c r="BB118" i="6"/>
  <c r="BA118" i="6"/>
  <c r="AZ118" i="6"/>
  <c r="AY118" i="6"/>
  <c r="AX118" i="6"/>
  <c r="AW118" i="6"/>
  <c r="AV118" i="6"/>
  <c r="AU118" i="6"/>
  <c r="AT118" i="6"/>
  <c r="AS118" i="6"/>
  <c r="AR118" i="6"/>
  <c r="AQ118" i="6"/>
  <c r="AP118" i="6"/>
  <c r="AO118" i="6"/>
  <c r="AN118" i="6"/>
  <c r="AM118" i="6"/>
  <c r="AL118" i="6"/>
  <c r="AK118" i="6"/>
  <c r="AJ118" i="6"/>
  <c r="AI118" i="6"/>
  <c r="AH118" i="6"/>
  <c r="AG118" i="6"/>
  <c r="AF118" i="6"/>
  <c r="BF117" i="6"/>
  <c r="BE117" i="6"/>
  <c r="BD117" i="6"/>
  <c r="BC117" i="6"/>
  <c r="BB117" i="6"/>
  <c r="BA117" i="6"/>
  <c r="AZ117" i="6"/>
  <c r="AY117" i="6"/>
  <c r="AX117" i="6"/>
  <c r="AW117" i="6"/>
  <c r="AV117" i="6"/>
  <c r="AU117" i="6"/>
  <c r="AT117" i="6"/>
  <c r="AS117" i="6"/>
  <c r="AR117" i="6"/>
  <c r="AQ117" i="6"/>
  <c r="AP117" i="6"/>
  <c r="AO117" i="6"/>
  <c r="AN117" i="6"/>
  <c r="AM117" i="6"/>
  <c r="AL117" i="6"/>
  <c r="AK117" i="6"/>
  <c r="AJ117" i="6"/>
  <c r="AI117" i="6"/>
  <c r="AH117" i="6"/>
  <c r="AG117" i="6"/>
  <c r="AF117" i="6"/>
  <c r="BF116" i="6"/>
  <c r="BE116" i="6"/>
  <c r="BD116" i="6"/>
  <c r="BC116" i="6"/>
  <c r="BB116" i="6"/>
  <c r="BA116" i="6"/>
  <c r="AZ116" i="6"/>
  <c r="AY116" i="6"/>
  <c r="AX116" i="6"/>
  <c r="AW116" i="6"/>
  <c r="AV116" i="6"/>
  <c r="AU116" i="6"/>
  <c r="AT116" i="6"/>
  <c r="AS116" i="6"/>
  <c r="AR116" i="6"/>
  <c r="AQ116" i="6"/>
  <c r="AP116" i="6"/>
  <c r="AO116" i="6"/>
  <c r="AN116" i="6"/>
  <c r="AM116" i="6"/>
  <c r="AL116" i="6"/>
  <c r="AK116" i="6"/>
  <c r="AJ116" i="6"/>
  <c r="AI116" i="6"/>
  <c r="AH116" i="6"/>
  <c r="AG116" i="6"/>
  <c r="AF116" i="6"/>
  <c r="BF115" i="6"/>
  <c r="BE115" i="6"/>
  <c r="BD115" i="6"/>
  <c r="BC115" i="6"/>
  <c r="BB115" i="6"/>
  <c r="BA115" i="6"/>
  <c r="AZ115" i="6"/>
  <c r="AY115" i="6"/>
  <c r="AX115" i="6"/>
  <c r="AW115" i="6"/>
  <c r="AV115" i="6"/>
  <c r="AU115" i="6"/>
  <c r="AT115" i="6"/>
  <c r="AS115" i="6"/>
  <c r="AR115" i="6"/>
  <c r="AQ115" i="6"/>
  <c r="AP115" i="6"/>
  <c r="AO115" i="6"/>
  <c r="AN115" i="6"/>
  <c r="AM115" i="6"/>
  <c r="AL115" i="6"/>
  <c r="AK115" i="6"/>
  <c r="AJ115" i="6"/>
  <c r="AI115" i="6"/>
  <c r="AH115" i="6"/>
  <c r="AG115" i="6"/>
  <c r="AF115" i="6"/>
  <c r="BF114" i="6"/>
  <c r="BE114" i="6"/>
  <c r="BD114" i="6"/>
  <c r="BC114" i="6"/>
  <c r="BB114" i="6"/>
  <c r="BA114" i="6"/>
  <c r="AZ114" i="6"/>
  <c r="AY114" i="6"/>
  <c r="AX114" i="6"/>
  <c r="AW114" i="6"/>
  <c r="AV114" i="6"/>
  <c r="AU114" i="6"/>
  <c r="AT114" i="6"/>
  <c r="AS114" i="6"/>
  <c r="AR114" i="6"/>
  <c r="AQ114" i="6"/>
  <c r="AP114" i="6"/>
  <c r="AO114" i="6"/>
  <c r="AN114" i="6"/>
  <c r="AM114" i="6"/>
  <c r="AL114" i="6"/>
  <c r="AK114" i="6"/>
  <c r="AJ114" i="6"/>
  <c r="AI114" i="6"/>
  <c r="AH114" i="6"/>
  <c r="AG114" i="6"/>
  <c r="AF114" i="6"/>
  <c r="BF113" i="6"/>
  <c r="BE113" i="6"/>
  <c r="BD113" i="6"/>
  <c r="BC113" i="6"/>
  <c r="BB113" i="6"/>
  <c r="BA113" i="6"/>
  <c r="AZ113" i="6"/>
  <c r="AY113" i="6"/>
  <c r="AX113" i="6"/>
  <c r="AW113" i="6"/>
  <c r="AV113" i="6"/>
  <c r="AU113" i="6"/>
  <c r="AT113" i="6"/>
  <c r="AS113" i="6"/>
  <c r="AR113" i="6"/>
  <c r="AQ113" i="6"/>
  <c r="AP113" i="6"/>
  <c r="AO113" i="6"/>
  <c r="AN113" i="6"/>
  <c r="AM113" i="6"/>
  <c r="AL113" i="6"/>
  <c r="AK113" i="6"/>
  <c r="AJ113" i="6"/>
  <c r="AI113" i="6"/>
  <c r="AH113" i="6"/>
  <c r="AG113" i="6"/>
  <c r="AF113" i="6"/>
  <c r="BF112" i="6"/>
  <c r="BE112" i="6"/>
  <c r="BD112" i="6"/>
  <c r="BC112" i="6"/>
  <c r="BB112" i="6"/>
  <c r="BA112" i="6"/>
  <c r="AZ112" i="6"/>
  <c r="AY112" i="6"/>
  <c r="AX112" i="6"/>
  <c r="AW112" i="6"/>
  <c r="AV112" i="6"/>
  <c r="AU112" i="6"/>
  <c r="AT112" i="6"/>
  <c r="AS112" i="6"/>
  <c r="AR112" i="6"/>
  <c r="AQ112" i="6"/>
  <c r="AP112" i="6"/>
  <c r="AO112" i="6"/>
  <c r="AN112" i="6"/>
  <c r="AM112" i="6"/>
  <c r="AL112" i="6"/>
  <c r="AK112" i="6"/>
  <c r="AJ112" i="6"/>
  <c r="AI112" i="6"/>
  <c r="AH112" i="6"/>
  <c r="AG112" i="6"/>
  <c r="AF112" i="6"/>
  <c r="BF111" i="6"/>
  <c r="BE111" i="6"/>
  <c r="BD111" i="6"/>
  <c r="BC111" i="6"/>
  <c r="BB111" i="6"/>
  <c r="BA111" i="6"/>
  <c r="AZ111" i="6"/>
  <c r="AY111" i="6"/>
  <c r="AX111" i="6"/>
  <c r="AW111" i="6"/>
  <c r="AV111" i="6"/>
  <c r="AU111" i="6"/>
  <c r="AT111" i="6"/>
  <c r="AS111" i="6"/>
  <c r="AR111" i="6"/>
  <c r="AQ111" i="6"/>
  <c r="AP111" i="6"/>
  <c r="AO111" i="6"/>
  <c r="AN111" i="6"/>
  <c r="AM111" i="6"/>
  <c r="AL111" i="6"/>
  <c r="AK111" i="6"/>
  <c r="AJ111" i="6"/>
  <c r="AI111" i="6"/>
  <c r="AH111" i="6"/>
  <c r="AG111" i="6"/>
  <c r="AF111" i="6"/>
  <c r="BF110" i="6"/>
  <c r="BE110" i="6"/>
  <c r="BD110" i="6"/>
  <c r="BC110" i="6"/>
  <c r="BB110" i="6"/>
  <c r="BA110" i="6"/>
  <c r="AZ110" i="6"/>
  <c r="AY110" i="6"/>
  <c r="AX110" i="6"/>
  <c r="AW110" i="6"/>
  <c r="AV110" i="6"/>
  <c r="AU110" i="6"/>
  <c r="AT110" i="6"/>
  <c r="AS110" i="6"/>
  <c r="AR110" i="6"/>
  <c r="AQ110" i="6"/>
  <c r="AP110" i="6"/>
  <c r="AO110" i="6"/>
  <c r="AN110" i="6"/>
  <c r="AM110" i="6"/>
  <c r="AL110" i="6"/>
  <c r="AK110" i="6"/>
  <c r="AJ110" i="6"/>
  <c r="AI110" i="6"/>
  <c r="AH110" i="6"/>
  <c r="AG110" i="6"/>
  <c r="AF110" i="6"/>
  <c r="BF109" i="6"/>
  <c r="BE109" i="6"/>
  <c r="BD109" i="6"/>
  <c r="BC109" i="6"/>
  <c r="BB109" i="6"/>
  <c r="BA109" i="6"/>
  <c r="AZ109" i="6"/>
  <c r="AY109" i="6"/>
  <c r="AX109" i="6"/>
  <c r="AW109" i="6"/>
  <c r="AV109" i="6"/>
  <c r="AU109" i="6"/>
  <c r="AT109" i="6"/>
  <c r="AS109" i="6"/>
  <c r="AR109" i="6"/>
  <c r="AQ109" i="6"/>
  <c r="AP109" i="6"/>
  <c r="AO109" i="6"/>
  <c r="AN109" i="6"/>
  <c r="AM109" i="6"/>
  <c r="AL109" i="6"/>
  <c r="AK109" i="6"/>
  <c r="AJ109" i="6"/>
  <c r="AI109" i="6"/>
  <c r="AH109" i="6"/>
  <c r="AG109" i="6"/>
  <c r="AF109" i="6"/>
  <c r="BF108" i="6"/>
  <c r="BE108" i="6"/>
  <c r="BD108" i="6"/>
  <c r="BC108" i="6"/>
  <c r="BB108" i="6"/>
  <c r="BA108" i="6"/>
  <c r="AZ108" i="6"/>
  <c r="AY108" i="6"/>
  <c r="AX108" i="6"/>
  <c r="AW108" i="6"/>
  <c r="AV108" i="6"/>
  <c r="AU108" i="6"/>
  <c r="AT108" i="6"/>
  <c r="AS108" i="6"/>
  <c r="AR108" i="6"/>
  <c r="AQ108" i="6"/>
  <c r="AP108" i="6"/>
  <c r="AO108" i="6"/>
  <c r="AN108" i="6"/>
  <c r="AM108" i="6"/>
  <c r="AL108" i="6"/>
  <c r="AK108" i="6"/>
  <c r="AJ108" i="6"/>
  <c r="AI108" i="6"/>
  <c r="AH108" i="6"/>
  <c r="AG108" i="6"/>
  <c r="AF108" i="6"/>
  <c r="BF107" i="6"/>
  <c r="BE107" i="6"/>
  <c r="BD107" i="6"/>
  <c r="BC107" i="6"/>
  <c r="BB107" i="6"/>
  <c r="BA107" i="6"/>
  <c r="AZ107" i="6"/>
  <c r="AY107" i="6"/>
  <c r="AX107" i="6"/>
  <c r="AW107" i="6"/>
  <c r="AV107" i="6"/>
  <c r="AU107" i="6"/>
  <c r="AT107" i="6"/>
  <c r="AS107" i="6"/>
  <c r="AR107" i="6"/>
  <c r="AQ107" i="6"/>
  <c r="AP107" i="6"/>
  <c r="AO107" i="6"/>
  <c r="AN107" i="6"/>
  <c r="AM107" i="6"/>
  <c r="AL107" i="6"/>
  <c r="AK107" i="6"/>
  <c r="AJ107" i="6"/>
  <c r="AI107" i="6"/>
  <c r="AH107" i="6"/>
  <c r="AG107" i="6"/>
  <c r="AF107" i="6"/>
  <c r="BF106" i="6"/>
  <c r="BE106" i="6"/>
  <c r="BD106" i="6"/>
  <c r="BC106" i="6"/>
  <c r="BB106" i="6"/>
  <c r="BA106" i="6"/>
  <c r="AZ106" i="6"/>
  <c r="AY106" i="6"/>
  <c r="AX106" i="6"/>
  <c r="AW106" i="6"/>
  <c r="AV106" i="6"/>
  <c r="AU106" i="6"/>
  <c r="AT106" i="6"/>
  <c r="AS106" i="6"/>
  <c r="AR106" i="6"/>
  <c r="AQ106" i="6"/>
  <c r="AP106" i="6"/>
  <c r="AO106" i="6"/>
  <c r="AN106" i="6"/>
  <c r="AM106" i="6"/>
  <c r="AL106" i="6"/>
  <c r="AK106" i="6"/>
  <c r="AJ106" i="6"/>
  <c r="AI106" i="6"/>
  <c r="AH106" i="6"/>
  <c r="AG106" i="6"/>
  <c r="AF106" i="6"/>
  <c r="BF105" i="6"/>
  <c r="BE105" i="6"/>
  <c r="BD105" i="6"/>
  <c r="BC105" i="6"/>
  <c r="BB105" i="6"/>
  <c r="BA105" i="6"/>
  <c r="AZ105" i="6"/>
  <c r="AY105" i="6"/>
  <c r="AX105" i="6"/>
  <c r="AW105" i="6"/>
  <c r="AV105" i="6"/>
  <c r="AU105" i="6"/>
  <c r="AT105" i="6"/>
  <c r="AS105" i="6"/>
  <c r="AR105" i="6"/>
  <c r="AQ105" i="6"/>
  <c r="AP105" i="6"/>
  <c r="AO105" i="6"/>
  <c r="AN105" i="6"/>
  <c r="AM105" i="6"/>
  <c r="AL105" i="6"/>
  <c r="AK105" i="6"/>
  <c r="AJ105" i="6"/>
  <c r="AI105" i="6"/>
  <c r="AH105" i="6"/>
  <c r="AG105" i="6"/>
  <c r="AF105" i="6"/>
  <c r="BF104" i="6"/>
  <c r="BE104" i="6"/>
  <c r="BD104" i="6"/>
  <c r="BC104" i="6"/>
  <c r="BB104" i="6"/>
  <c r="BA104" i="6"/>
  <c r="AZ104" i="6"/>
  <c r="AY104" i="6"/>
  <c r="AX104" i="6"/>
  <c r="AW104" i="6"/>
  <c r="AV104" i="6"/>
  <c r="AU104" i="6"/>
  <c r="AT104" i="6"/>
  <c r="AS104" i="6"/>
  <c r="AR104" i="6"/>
  <c r="AQ104" i="6"/>
  <c r="AP104" i="6"/>
  <c r="AO104" i="6"/>
  <c r="AN104" i="6"/>
  <c r="AM104" i="6"/>
  <c r="AL104" i="6"/>
  <c r="AK104" i="6"/>
  <c r="AJ104" i="6"/>
  <c r="AI104" i="6"/>
  <c r="AH104" i="6"/>
  <c r="AG104" i="6"/>
  <c r="AF104" i="6"/>
  <c r="BF103" i="6"/>
  <c r="BE103" i="6"/>
  <c r="BD103" i="6"/>
  <c r="BC103" i="6"/>
  <c r="BB103" i="6"/>
  <c r="BA103" i="6"/>
  <c r="AZ103" i="6"/>
  <c r="AY103" i="6"/>
  <c r="AX103" i="6"/>
  <c r="AW103" i="6"/>
  <c r="AV103" i="6"/>
  <c r="AU103" i="6"/>
  <c r="AT103" i="6"/>
  <c r="AS103" i="6"/>
  <c r="AR103" i="6"/>
  <c r="AQ103" i="6"/>
  <c r="AP103" i="6"/>
  <c r="AO103" i="6"/>
  <c r="AN103" i="6"/>
  <c r="AM103" i="6"/>
  <c r="AL103" i="6"/>
  <c r="AK103" i="6"/>
  <c r="AJ103" i="6"/>
  <c r="AI103" i="6"/>
  <c r="AH103" i="6"/>
  <c r="AG103" i="6"/>
  <c r="AF103" i="6"/>
  <c r="BF102" i="6"/>
  <c r="BE102" i="6"/>
  <c r="BD102" i="6"/>
  <c r="BC102" i="6"/>
  <c r="BB102" i="6"/>
  <c r="BA102" i="6"/>
  <c r="AZ102" i="6"/>
  <c r="AY102" i="6"/>
  <c r="AX102" i="6"/>
  <c r="AW102" i="6"/>
  <c r="AV102" i="6"/>
  <c r="AU102" i="6"/>
  <c r="AT102" i="6"/>
  <c r="AS102" i="6"/>
  <c r="AR102" i="6"/>
  <c r="AQ102" i="6"/>
  <c r="AP102" i="6"/>
  <c r="AO102" i="6"/>
  <c r="AN102" i="6"/>
  <c r="AM102" i="6"/>
  <c r="AL102" i="6"/>
  <c r="AK102" i="6"/>
  <c r="AJ102" i="6"/>
  <c r="AI102" i="6"/>
  <c r="AH102" i="6"/>
  <c r="AG102" i="6"/>
  <c r="AF102" i="6"/>
  <c r="BF101" i="6"/>
  <c r="BE101" i="6"/>
  <c r="BD101" i="6"/>
  <c r="BC101" i="6"/>
  <c r="BB101" i="6"/>
  <c r="BA101" i="6"/>
  <c r="AZ101" i="6"/>
  <c r="AY101" i="6"/>
  <c r="AX101" i="6"/>
  <c r="AW101" i="6"/>
  <c r="AV101" i="6"/>
  <c r="AU101" i="6"/>
  <c r="AT101" i="6"/>
  <c r="AS101" i="6"/>
  <c r="AR101" i="6"/>
  <c r="AQ101" i="6"/>
  <c r="AP101" i="6"/>
  <c r="AO101" i="6"/>
  <c r="AN101" i="6"/>
  <c r="AM101" i="6"/>
  <c r="AL101" i="6"/>
  <c r="AK101" i="6"/>
  <c r="AJ101" i="6"/>
  <c r="AI101" i="6"/>
  <c r="AH101" i="6"/>
  <c r="AG101" i="6"/>
  <c r="AF101" i="6"/>
  <c r="BF100" i="6"/>
  <c r="BE100" i="6"/>
  <c r="BD100" i="6"/>
  <c r="BC100" i="6"/>
  <c r="BB100" i="6"/>
  <c r="BA100" i="6"/>
  <c r="AZ100" i="6"/>
  <c r="AY100" i="6"/>
  <c r="AX100" i="6"/>
  <c r="AW100" i="6"/>
  <c r="AV100" i="6"/>
  <c r="AU100" i="6"/>
  <c r="AT100" i="6"/>
  <c r="AS100" i="6"/>
  <c r="AR100" i="6"/>
  <c r="AQ100" i="6"/>
  <c r="AP100" i="6"/>
  <c r="AO100" i="6"/>
  <c r="AN100" i="6"/>
  <c r="AM100" i="6"/>
  <c r="AL100" i="6"/>
  <c r="AK100" i="6"/>
  <c r="AJ100" i="6"/>
  <c r="AI100" i="6"/>
  <c r="AH100" i="6"/>
  <c r="AG100" i="6"/>
  <c r="AF100" i="6"/>
  <c r="BF99" i="6"/>
  <c r="BE99" i="6"/>
  <c r="BD99" i="6"/>
  <c r="BC99" i="6"/>
  <c r="BB99" i="6"/>
  <c r="BA99" i="6"/>
  <c r="AZ99" i="6"/>
  <c r="AY99" i="6"/>
  <c r="AX99" i="6"/>
  <c r="AW99" i="6"/>
  <c r="AV99" i="6"/>
  <c r="AU99" i="6"/>
  <c r="AT99" i="6"/>
  <c r="AS99" i="6"/>
  <c r="AR99" i="6"/>
  <c r="AQ99" i="6"/>
  <c r="AP99" i="6"/>
  <c r="AO99" i="6"/>
  <c r="AN99" i="6"/>
  <c r="AM99" i="6"/>
  <c r="AL99" i="6"/>
  <c r="AK99" i="6"/>
  <c r="AJ99" i="6"/>
  <c r="AI99" i="6"/>
  <c r="AH99" i="6"/>
  <c r="AG99" i="6"/>
  <c r="AF99" i="6"/>
  <c r="BF98" i="6"/>
  <c r="BE98" i="6"/>
  <c r="BD98" i="6"/>
  <c r="BC98" i="6"/>
  <c r="BB98" i="6"/>
  <c r="BA98" i="6"/>
  <c r="AZ98" i="6"/>
  <c r="AY98" i="6"/>
  <c r="AX98" i="6"/>
  <c r="AW98" i="6"/>
  <c r="AV98" i="6"/>
  <c r="AU98" i="6"/>
  <c r="AT98" i="6"/>
  <c r="AS98" i="6"/>
  <c r="AR98" i="6"/>
  <c r="AQ98" i="6"/>
  <c r="AP98" i="6"/>
  <c r="AO98" i="6"/>
  <c r="AN98" i="6"/>
  <c r="AM98" i="6"/>
  <c r="AL98" i="6"/>
  <c r="AK98" i="6"/>
  <c r="AJ98" i="6"/>
  <c r="AI98" i="6"/>
  <c r="AH98" i="6"/>
  <c r="AG98" i="6"/>
  <c r="AF98" i="6"/>
  <c r="BF97" i="6"/>
  <c r="BE97" i="6"/>
  <c r="BD97" i="6"/>
  <c r="BC97" i="6"/>
  <c r="BB97" i="6"/>
  <c r="BA97" i="6"/>
  <c r="AZ97" i="6"/>
  <c r="AY97" i="6"/>
  <c r="AX97" i="6"/>
  <c r="AW97" i="6"/>
  <c r="AV97" i="6"/>
  <c r="AU97" i="6"/>
  <c r="AT97" i="6"/>
  <c r="AS97" i="6"/>
  <c r="AR97" i="6"/>
  <c r="AQ97" i="6"/>
  <c r="AP97" i="6"/>
  <c r="AO97" i="6"/>
  <c r="AN97" i="6"/>
  <c r="AM97" i="6"/>
  <c r="AL97" i="6"/>
  <c r="AK97" i="6"/>
  <c r="AJ97" i="6"/>
  <c r="AI97" i="6"/>
  <c r="AH97" i="6"/>
  <c r="AG97" i="6"/>
  <c r="AF97" i="6"/>
  <c r="BF96" i="6"/>
  <c r="BE96" i="6"/>
  <c r="BD96" i="6"/>
  <c r="BC96" i="6"/>
  <c r="BB96" i="6"/>
  <c r="BA96" i="6"/>
  <c r="AZ96" i="6"/>
  <c r="AY96" i="6"/>
  <c r="AX96" i="6"/>
  <c r="AW96" i="6"/>
  <c r="AV96" i="6"/>
  <c r="AU96" i="6"/>
  <c r="AT96" i="6"/>
  <c r="AS96" i="6"/>
  <c r="AR96" i="6"/>
  <c r="AQ96" i="6"/>
  <c r="AP96" i="6"/>
  <c r="AO96" i="6"/>
  <c r="AN96" i="6"/>
  <c r="AM96" i="6"/>
  <c r="AL96" i="6"/>
  <c r="AK96" i="6"/>
  <c r="AJ96" i="6"/>
  <c r="AI96" i="6"/>
  <c r="AH96" i="6"/>
  <c r="AG96" i="6"/>
  <c r="AF96" i="6"/>
  <c r="BF95" i="6"/>
  <c r="BE95" i="6"/>
  <c r="BD95" i="6"/>
  <c r="BC95" i="6"/>
  <c r="BB95" i="6"/>
  <c r="BA95" i="6"/>
  <c r="AZ95" i="6"/>
  <c r="AY95" i="6"/>
  <c r="AX95" i="6"/>
  <c r="AW95" i="6"/>
  <c r="AV95" i="6"/>
  <c r="AU95" i="6"/>
  <c r="AT95" i="6"/>
  <c r="AS95" i="6"/>
  <c r="AR95" i="6"/>
  <c r="AQ95" i="6"/>
  <c r="AP95" i="6"/>
  <c r="AO95" i="6"/>
  <c r="AN95" i="6"/>
  <c r="AM95" i="6"/>
  <c r="AL95" i="6"/>
  <c r="AK95" i="6"/>
  <c r="AJ95" i="6"/>
  <c r="AI95" i="6"/>
  <c r="AH95" i="6"/>
  <c r="AG95" i="6"/>
  <c r="AF95" i="6"/>
  <c r="BF94" i="6"/>
  <c r="BE94" i="6"/>
  <c r="BD94" i="6"/>
  <c r="BC94" i="6"/>
  <c r="BB94" i="6"/>
  <c r="BA94" i="6"/>
  <c r="AZ94" i="6"/>
  <c r="AY94" i="6"/>
  <c r="AX94" i="6"/>
  <c r="AW94" i="6"/>
  <c r="AV94" i="6"/>
  <c r="AU94" i="6"/>
  <c r="AT94" i="6"/>
  <c r="AS94" i="6"/>
  <c r="AR94" i="6"/>
  <c r="AQ94" i="6"/>
  <c r="AP94" i="6"/>
  <c r="AO94" i="6"/>
  <c r="AN94" i="6"/>
  <c r="AM94" i="6"/>
  <c r="AL94" i="6"/>
  <c r="AK94" i="6"/>
  <c r="AJ94" i="6"/>
  <c r="AI94" i="6"/>
  <c r="AH94" i="6"/>
  <c r="AG94" i="6"/>
  <c r="AF94" i="6"/>
  <c r="BF93" i="6"/>
  <c r="BE93" i="6"/>
  <c r="BD93" i="6"/>
  <c r="BC93" i="6"/>
  <c r="BB93" i="6"/>
  <c r="BA93" i="6"/>
  <c r="AZ93" i="6"/>
  <c r="AY93" i="6"/>
  <c r="AX93" i="6"/>
  <c r="AW93" i="6"/>
  <c r="AV93" i="6"/>
  <c r="AU93" i="6"/>
  <c r="AT93" i="6"/>
  <c r="AS93" i="6"/>
  <c r="AR93" i="6"/>
  <c r="AQ93" i="6"/>
  <c r="AP93" i="6"/>
  <c r="AO93" i="6"/>
  <c r="AN93" i="6"/>
  <c r="AM93" i="6"/>
  <c r="AL93" i="6"/>
  <c r="AK93" i="6"/>
  <c r="AJ93" i="6"/>
  <c r="AI93" i="6"/>
  <c r="AH93" i="6"/>
  <c r="AG93" i="6"/>
  <c r="AF93" i="6"/>
  <c r="BF92" i="6"/>
  <c r="BE92" i="6"/>
  <c r="BD92" i="6"/>
  <c r="BC92" i="6"/>
  <c r="BB92" i="6"/>
  <c r="BA92" i="6"/>
  <c r="AZ92" i="6"/>
  <c r="AY92" i="6"/>
  <c r="AX92" i="6"/>
  <c r="AW92" i="6"/>
  <c r="AV92" i="6"/>
  <c r="AU92" i="6"/>
  <c r="AT92" i="6"/>
  <c r="AS92" i="6"/>
  <c r="AR92" i="6"/>
  <c r="AQ92" i="6"/>
  <c r="AP92" i="6"/>
  <c r="AO92" i="6"/>
  <c r="AN92" i="6"/>
  <c r="AM92" i="6"/>
  <c r="AL92" i="6"/>
  <c r="AK92" i="6"/>
  <c r="AJ92" i="6"/>
  <c r="AI92" i="6"/>
  <c r="AH92" i="6"/>
  <c r="AG92" i="6"/>
  <c r="AF92" i="6"/>
  <c r="BF91" i="6"/>
  <c r="BE91" i="6"/>
  <c r="BD91" i="6"/>
  <c r="BC91" i="6"/>
  <c r="BB91" i="6"/>
  <c r="BA91" i="6"/>
  <c r="AZ91" i="6"/>
  <c r="AY91" i="6"/>
  <c r="AX91" i="6"/>
  <c r="AW91" i="6"/>
  <c r="AV91" i="6"/>
  <c r="AU91" i="6"/>
  <c r="AT91" i="6"/>
  <c r="AS91" i="6"/>
  <c r="AR91" i="6"/>
  <c r="AQ91" i="6"/>
  <c r="AP91" i="6"/>
  <c r="AO91" i="6"/>
  <c r="AN91" i="6"/>
  <c r="AM91" i="6"/>
  <c r="AL91" i="6"/>
  <c r="AK91" i="6"/>
  <c r="AJ91" i="6"/>
  <c r="AI91" i="6"/>
  <c r="AH91" i="6"/>
  <c r="AG91" i="6"/>
  <c r="AF91" i="6"/>
  <c r="BF90" i="6"/>
  <c r="BE90" i="6"/>
  <c r="BD90" i="6"/>
  <c r="BC90" i="6"/>
  <c r="BB90" i="6"/>
  <c r="BA90" i="6"/>
  <c r="AZ90" i="6"/>
  <c r="AY90" i="6"/>
  <c r="AX90" i="6"/>
  <c r="AW90" i="6"/>
  <c r="AV90" i="6"/>
  <c r="AU90" i="6"/>
  <c r="AT90" i="6"/>
  <c r="AS90" i="6"/>
  <c r="AR90" i="6"/>
  <c r="AQ90" i="6"/>
  <c r="AP90" i="6"/>
  <c r="AO90" i="6"/>
  <c r="AN90" i="6"/>
  <c r="AM90" i="6"/>
  <c r="AL90" i="6"/>
  <c r="AK90" i="6"/>
  <c r="AJ90" i="6"/>
  <c r="AI90" i="6"/>
  <c r="AH90" i="6"/>
  <c r="AG90" i="6"/>
  <c r="AF90" i="6"/>
  <c r="BF89" i="6"/>
  <c r="BE89" i="6"/>
  <c r="BD89" i="6"/>
  <c r="BC89" i="6"/>
  <c r="BB89" i="6"/>
  <c r="BA89" i="6"/>
  <c r="AZ89" i="6"/>
  <c r="AY89" i="6"/>
  <c r="AX89" i="6"/>
  <c r="AW89" i="6"/>
  <c r="AV89" i="6"/>
  <c r="AU89" i="6"/>
  <c r="AT89" i="6"/>
  <c r="AS89" i="6"/>
  <c r="AR89" i="6"/>
  <c r="AQ89" i="6"/>
  <c r="AP89" i="6"/>
  <c r="AO89" i="6"/>
  <c r="AN89" i="6"/>
  <c r="AM89" i="6"/>
  <c r="AL89" i="6"/>
  <c r="AK89" i="6"/>
  <c r="AJ89" i="6"/>
  <c r="AI89" i="6"/>
  <c r="AH89" i="6"/>
  <c r="AG89" i="6"/>
  <c r="AF89" i="6"/>
  <c r="BF88" i="6"/>
  <c r="BE88" i="6"/>
  <c r="BD88" i="6"/>
  <c r="BC88" i="6"/>
  <c r="BB88" i="6"/>
  <c r="BA88" i="6"/>
  <c r="AZ88" i="6"/>
  <c r="AY88" i="6"/>
  <c r="AX88" i="6"/>
  <c r="AW88" i="6"/>
  <c r="AV88" i="6"/>
  <c r="AU88" i="6"/>
  <c r="AT88" i="6"/>
  <c r="AS88" i="6"/>
  <c r="AR88" i="6"/>
  <c r="AQ88" i="6"/>
  <c r="AP88" i="6"/>
  <c r="AO88" i="6"/>
  <c r="AN88" i="6"/>
  <c r="AM88" i="6"/>
  <c r="AL88" i="6"/>
  <c r="AK88" i="6"/>
  <c r="AJ88" i="6"/>
  <c r="AI88" i="6"/>
  <c r="AH88" i="6"/>
  <c r="AG88" i="6"/>
  <c r="AF88" i="6"/>
  <c r="BF87" i="6"/>
  <c r="BE87" i="6"/>
  <c r="BD87" i="6"/>
  <c r="BC87" i="6"/>
  <c r="BB87" i="6"/>
  <c r="BA87" i="6"/>
  <c r="AZ87" i="6"/>
  <c r="AY87" i="6"/>
  <c r="AX87" i="6"/>
  <c r="AW87" i="6"/>
  <c r="AV87" i="6"/>
  <c r="AU87" i="6"/>
  <c r="AT87" i="6"/>
  <c r="AS87" i="6"/>
  <c r="AR87" i="6"/>
  <c r="AQ87" i="6"/>
  <c r="AP87" i="6"/>
  <c r="AO87" i="6"/>
  <c r="AN87" i="6"/>
  <c r="AM87" i="6"/>
  <c r="AL87" i="6"/>
  <c r="AK87" i="6"/>
  <c r="AJ87" i="6"/>
  <c r="AI87" i="6"/>
  <c r="AH87" i="6"/>
  <c r="AG87" i="6"/>
  <c r="AF87" i="6"/>
  <c r="BF86" i="6"/>
  <c r="BE86" i="6"/>
  <c r="BD86" i="6"/>
  <c r="BC86" i="6"/>
  <c r="BB86" i="6"/>
  <c r="BA86" i="6"/>
  <c r="AZ86" i="6"/>
  <c r="AY86" i="6"/>
  <c r="AX86" i="6"/>
  <c r="AW86" i="6"/>
  <c r="AV86" i="6"/>
  <c r="AU86" i="6"/>
  <c r="AT86" i="6"/>
  <c r="AS86" i="6"/>
  <c r="AR86" i="6"/>
  <c r="AQ86" i="6"/>
  <c r="AP86" i="6"/>
  <c r="AO86" i="6"/>
  <c r="AN86" i="6"/>
  <c r="AM86" i="6"/>
  <c r="AL86" i="6"/>
  <c r="AK86" i="6"/>
  <c r="AJ86" i="6"/>
  <c r="AI86" i="6"/>
  <c r="AH86" i="6"/>
  <c r="AG86" i="6"/>
  <c r="AF86" i="6"/>
  <c r="BF85" i="6"/>
  <c r="BE85" i="6"/>
  <c r="BD85" i="6"/>
  <c r="BC85" i="6"/>
  <c r="BB85" i="6"/>
  <c r="BA85" i="6"/>
  <c r="AZ85" i="6"/>
  <c r="AY85" i="6"/>
  <c r="AX85" i="6"/>
  <c r="AW85" i="6"/>
  <c r="AV85" i="6"/>
  <c r="AU85" i="6"/>
  <c r="AT85" i="6"/>
  <c r="AS85" i="6"/>
  <c r="AR85" i="6"/>
  <c r="AQ85" i="6"/>
  <c r="AP85" i="6"/>
  <c r="AO85" i="6"/>
  <c r="AN85" i="6"/>
  <c r="AM85" i="6"/>
  <c r="AL85" i="6"/>
  <c r="AK85" i="6"/>
  <c r="AJ85" i="6"/>
  <c r="AI85" i="6"/>
  <c r="AH85" i="6"/>
  <c r="AG85" i="6"/>
  <c r="AF85" i="6"/>
  <c r="BF84" i="6"/>
  <c r="BE84" i="6"/>
  <c r="BD84" i="6"/>
  <c r="BC84" i="6"/>
  <c r="BB84" i="6"/>
  <c r="BA84" i="6"/>
  <c r="AZ84" i="6"/>
  <c r="AY84" i="6"/>
  <c r="AX84" i="6"/>
  <c r="AW84" i="6"/>
  <c r="AV84" i="6"/>
  <c r="AU84" i="6"/>
  <c r="AT84" i="6"/>
  <c r="AS84" i="6"/>
  <c r="AR84" i="6"/>
  <c r="AQ84" i="6"/>
  <c r="AP84" i="6"/>
  <c r="AO84" i="6"/>
  <c r="AN84" i="6"/>
  <c r="AM84" i="6"/>
  <c r="AL84" i="6"/>
  <c r="AK84" i="6"/>
  <c r="AJ84" i="6"/>
  <c r="AI84" i="6"/>
  <c r="AH84" i="6"/>
  <c r="AG84" i="6"/>
  <c r="AF84" i="6"/>
  <c r="BF83" i="6"/>
  <c r="BE83" i="6"/>
  <c r="BD83" i="6"/>
  <c r="BC83" i="6"/>
  <c r="BB83" i="6"/>
  <c r="BA83" i="6"/>
  <c r="AZ83" i="6"/>
  <c r="AY83" i="6"/>
  <c r="AX83" i="6"/>
  <c r="AW83" i="6"/>
  <c r="AV83" i="6"/>
  <c r="AU83" i="6"/>
  <c r="AT83" i="6"/>
  <c r="AS83" i="6"/>
  <c r="AR83" i="6"/>
  <c r="AQ83" i="6"/>
  <c r="AP83" i="6"/>
  <c r="AO83" i="6"/>
  <c r="AN83" i="6"/>
  <c r="AM83" i="6"/>
  <c r="AL83" i="6"/>
  <c r="AK83" i="6"/>
  <c r="AJ83" i="6"/>
  <c r="AI83" i="6"/>
  <c r="AH83" i="6"/>
  <c r="AG83" i="6"/>
  <c r="AF83" i="6"/>
  <c r="BF82" i="6"/>
  <c r="BE82" i="6"/>
  <c r="BD82" i="6"/>
  <c r="BC82" i="6"/>
  <c r="BB82" i="6"/>
  <c r="BA82" i="6"/>
  <c r="AZ82" i="6"/>
  <c r="AY82" i="6"/>
  <c r="AX82" i="6"/>
  <c r="AW82" i="6"/>
  <c r="AV82" i="6"/>
  <c r="AU82" i="6"/>
  <c r="AT82" i="6"/>
  <c r="AS82" i="6"/>
  <c r="AR82" i="6"/>
  <c r="AQ82" i="6"/>
  <c r="AP82" i="6"/>
  <c r="AO82" i="6"/>
  <c r="AN82" i="6"/>
  <c r="AM82" i="6"/>
  <c r="AL82" i="6"/>
  <c r="AK82" i="6"/>
  <c r="AJ82" i="6"/>
  <c r="AI82" i="6"/>
  <c r="AH82" i="6"/>
  <c r="AG82" i="6"/>
  <c r="AF82" i="6"/>
  <c r="BF81" i="6"/>
  <c r="BE81" i="6"/>
  <c r="BD81" i="6"/>
  <c r="BC81" i="6"/>
  <c r="BB81" i="6"/>
  <c r="BA81" i="6"/>
  <c r="AZ81" i="6"/>
  <c r="AY81" i="6"/>
  <c r="AX81" i="6"/>
  <c r="AW81" i="6"/>
  <c r="AV81" i="6"/>
  <c r="AU81" i="6"/>
  <c r="AT81" i="6"/>
  <c r="AS81" i="6"/>
  <c r="AR81" i="6"/>
  <c r="AQ81" i="6"/>
  <c r="AP81" i="6"/>
  <c r="AO81" i="6"/>
  <c r="AN81" i="6"/>
  <c r="AM81" i="6"/>
  <c r="AL81" i="6"/>
  <c r="AK81" i="6"/>
  <c r="AJ81" i="6"/>
  <c r="AI81" i="6"/>
  <c r="AH81" i="6"/>
  <c r="AG81" i="6"/>
  <c r="AF81" i="6"/>
  <c r="BF80" i="6"/>
  <c r="BE80" i="6"/>
  <c r="BD80" i="6"/>
  <c r="BC80" i="6"/>
  <c r="BB80" i="6"/>
  <c r="BA80" i="6"/>
  <c r="AZ80" i="6"/>
  <c r="AY80" i="6"/>
  <c r="AX80" i="6"/>
  <c r="AW80" i="6"/>
  <c r="AV80" i="6"/>
  <c r="AU80" i="6"/>
  <c r="AT80" i="6"/>
  <c r="AS80" i="6"/>
  <c r="AR80" i="6"/>
  <c r="AQ80" i="6"/>
  <c r="AP80" i="6"/>
  <c r="AO80" i="6"/>
  <c r="AN80" i="6"/>
  <c r="AM80" i="6"/>
  <c r="AL80" i="6"/>
  <c r="AK80" i="6"/>
  <c r="AJ80" i="6"/>
  <c r="AI80" i="6"/>
  <c r="AH80" i="6"/>
  <c r="AG80" i="6"/>
  <c r="AF80" i="6"/>
  <c r="BF79" i="6"/>
  <c r="BE79" i="6"/>
  <c r="BD79" i="6"/>
  <c r="BC79" i="6"/>
  <c r="BB79" i="6"/>
  <c r="BA79" i="6"/>
  <c r="AZ79" i="6"/>
  <c r="AY79" i="6"/>
  <c r="AX79" i="6"/>
  <c r="AW79" i="6"/>
  <c r="AV79" i="6"/>
  <c r="AU79" i="6"/>
  <c r="AT79" i="6"/>
  <c r="AS79" i="6"/>
  <c r="AR79" i="6"/>
  <c r="AQ79" i="6"/>
  <c r="AP79" i="6"/>
  <c r="AO79" i="6"/>
  <c r="AN79" i="6"/>
  <c r="AM79" i="6"/>
  <c r="AL79" i="6"/>
  <c r="AK79" i="6"/>
  <c r="AJ79" i="6"/>
  <c r="AI79" i="6"/>
  <c r="AH79" i="6"/>
  <c r="AG79" i="6"/>
  <c r="AF79" i="6"/>
  <c r="BF78" i="6"/>
  <c r="BE78" i="6"/>
  <c r="BD78" i="6"/>
  <c r="BC78" i="6"/>
  <c r="BB78" i="6"/>
  <c r="BA78" i="6"/>
  <c r="AZ78" i="6"/>
  <c r="AY78" i="6"/>
  <c r="AX78" i="6"/>
  <c r="AW78" i="6"/>
  <c r="AV78" i="6"/>
  <c r="AU78" i="6"/>
  <c r="AT78" i="6"/>
  <c r="AS78" i="6"/>
  <c r="AR78" i="6"/>
  <c r="AQ78" i="6"/>
  <c r="AP78" i="6"/>
  <c r="AO78" i="6"/>
  <c r="AN78" i="6"/>
  <c r="AM78" i="6"/>
  <c r="AL78" i="6"/>
  <c r="AK78" i="6"/>
  <c r="AJ78" i="6"/>
  <c r="AI78" i="6"/>
  <c r="AH78" i="6"/>
  <c r="AG78" i="6"/>
  <c r="AF78" i="6"/>
  <c r="BF77" i="6"/>
  <c r="BE77" i="6"/>
  <c r="BD77" i="6"/>
  <c r="BC77" i="6"/>
  <c r="BB77" i="6"/>
  <c r="BA77" i="6"/>
  <c r="AZ77" i="6"/>
  <c r="AY77" i="6"/>
  <c r="AX77" i="6"/>
  <c r="AW77" i="6"/>
  <c r="AV77" i="6"/>
  <c r="AU77" i="6"/>
  <c r="AT77" i="6"/>
  <c r="AS77" i="6"/>
  <c r="AR77" i="6"/>
  <c r="AQ77" i="6"/>
  <c r="AP77" i="6"/>
  <c r="AO77" i="6"/>
  <c r="AN77" i="6"/>
  <c r="AM77" i="6"/>
  <c r="AL77" i="6"/>
  <c r="AK77" i="6"/>
  <c r="AJ77" i="6"/>
  <c r="AI77" i="6"/>
  <c r="AH77" i="6"/>
  <c r="AG77" i="6"/>
  <c r="AF77" i="6"/>
  <c r="BF76" i="6"/>
  <c r="BE76" i="6"/>
  <c r="BD76" i="6"/>
  <c r="BC76" i="6"/>
  <c r="BB76" i="6"/>
  <c r="BA76" i="6"/>
  <c r="AZ76" i="6"/>
  <c r="AY76" i="6"/>
  <c r="AX76" i="6"/>
  <c r="AW76" i="6"/>
  <c r="AV76" i="6"/>
  <c r="AU76" i="6"/>
  <c r="AT76" i="6"/>
  <c r="AS76" i="6"/>
  <c r="AR76" i="6"/>
  <c r="AQ76" i="6"/>
  <c r="AP76" i="6"/>
  <c r="AO76" i="6"/>
  <c r="AN76" i="6"/>
  <c r="AM76" i="6"/>
  <c r="AL76" i="6"/>
  <c r="AK76" i="6"/>
  <c r="AJ76" i="6"/>
  <c r="AI76" i="6"/>
  <c r="AH76" i="6"/>
  <c r="AG76" i="6"/>
  <c r="AF76" i="6"/>
  <c r="BF75" i="6"/>
  <c r="BE75" i="6"/>
  <c r="BD75" i="6"/>
  <c r="BC75" i="6"/>
  <c r="BB75" i="6"/>
  <c r="BA75" i="6"/>
  <c r="AZ75" i="6"/>
  <c r="AY75" i="6"/>
  <c r="AX75" i="6"/>
  <c r="AW75" i="6"/>
  <c r="AV75" i="6"/>
  <c r="AU75" i="6"/>
  <c r="AT75" i="6"/>
  <c r="AS75" i="6"/>
  <c r="AR75" i="6"/>
  <c r="AQ75" i="6"/>
  <c r="AP75" i="6"/>
  <c r="AO75" i="6"/>
  <c r="AN75" i="6"/>
  <c r="AM75" i="6"/>
  <c r="AL75" i="6"/>
  <c r="AK75" i="6"/>
  <c r="AJ75" i="6"/>
  <c r="AI75" i="6"/>
  <c r="AH75" i="6"/>
  <c r="AG75" i="6"/>
  <c r="AF75" i="6"/>
  <c r="BF74" i="6"/>
  <c r="BE74" i="6"/>
  <c r="BD74" i="6"/>
  <c r="BC74" i="6"/>
  <c r="BB74" i="6"/>
  <c r="BA74" i="6"/>
  <c r="AZ74" i="6"/>
  <c r="AY74" i="6"/>
  <c r="AX74" i="6"/>
  <c r="AW74" i="6"/>
  <c r="AV74" i="6"/>
  <c r="AU74" i="6"/>
  <c r="AT74" i="6"/>
  <c r="AS74" i="6"/>
  <c r="AR74" i="6"/>
  <c r="AQ74" i="6"/>
  <c r="AP74" i="6"/>
  <c r="AO74" i="6"/>
  <c r="AN74" i="6"/>
  <c r="AM74" i="6"/>
  <c r="AL74" i="6"/>
  <c r="AK74" i="6"/>
  <c r="AJ74" i="6"/>
  <c r="AI74" i="6"/>
  <c r="AH74" i="6"/>
  <c r="AG74" i="6"/>
  <c r="AF74" i="6"/>
  <c r="BF73" i="6"/>
  <c r="BE73" i="6"/>
  <c r="BD73" i="6"/>
  <c r="BC73" i="6"/>
  <c r="BB73" i="6"/>
  <c r="BA73" i="6"/>
  <c r="AZ73" i="6"/>
  <c r="AY73" i="6"/>
  <c r="AX73" i="6"/>
  <c r="AW73" i="6"/>
  <c r="AV73" i="6"/>
  <c r="AU73" i="6"/>
  <c r="AT73" i="6"/>
  <c r="AS73" i="6"/>
  <c r="AR73" i="6"/>
  <c r="AQ73" i="6"/>
  <c r="AP73" i="6"/>
  <c r="AO73" i="6"/>
  <c r="AN73" i="6"/>
  <c r="AM73" i="6"/>
  <c r="AL73" i="6"/>
  <c r="AK73" i="6"/>
  <c r="AJ73" i="6"/>
  <c r="AI73" i="6"/>
  <c r="AH73" i="6"/>
  <c r="AG73" i="6"/>
  <c r="AF73" i="6"/>
  <c r="BF72" i="6"/>
  <c r="BE72" i="6"/>
  <c r="BD72" i="6"/>
  <c r="BC72" i="6"/>
  <c r="BB72" i="6"/>
  <c r="BA72" i="6"/>
  <c r="AZ72" i="6"/>
  <c r="AY72" i="6"/>
  <c r="AX72" i="6"/>
  <c r="AW72" i="6"/>
  <c r="AV72" i="6"/>
  <c r="AU72" i="6"/>
  <c r="AT72" i="6"/>
  <c r="AS72" i="6"/>
  <c r="AR72" i="6"/>
  <c r="AQ72" i="6"/>
  <c r="AP72" i="6"/>
  <c r="AO72" i="6"/>
  <c r="AN72" i="6"/>
  <c r="AM72" i="6"/>
  <c r="AL72" i="6"/>
  <c r="AK72" i="6"/>
  <c r="AJ72" i="6"/>
  <c r="AI72" i="6"/>
  <c r="AH72" i="6"/>
  <c r="AG72" i="6"/>
  <c r="AF72" i="6"/>
  <c r="BF70" i="6"/>
  <c r="BE70" i="6"/>
  <c r="BD70" i="6"/>
  <c r="BC70" i="6"/>
  <c r="BB70" i="6"/>
  <c r="BA70" i="6"/>
  <c r="AZ70" i="6"/>
  <c r="AY70" i="6"/>
  <c r="AX70" i="6"/>
  <c r="AW70" i="6"/>
  <c r="AV70" i="6"/>
  <c r="AU70" i="6"/>
  <c r="AT70" i="6"/>
  <c r="AS70" i="6"/>
  <c r="AR70" i="6"/>
  <c r="AQ70" i="6"/>
  <c r="AP70" i="6"/>
  <c r="AO70" i="6"/>
  <c r="AN70" i="6"/>
  <c r="AM70" i="6"/>
  <c r="AL70" i="6"/>
  <c r="AK70" i="6"/>
  <c r="AJ70" i="6"/>
  <c r="AI70" i="6"/>
  <c r="AH70" i="6"/>
  <c r="AG70" i="6"/>
  <c r="AF70" i="6"/>
  <c r="BF69" i="6"/>
  <c r="BE69" i="6"/>
  <c r="BD69" i="6"/>
  <c r="BC69" i="6"/>
  <c r="BB69" i="6"/>
  <c r="BA69" i="6"/>
  <c r="AZ69" i="6"/>
  <c r="AY69" i="6"/>
  <c r="AX69" i="6"/>
  <c r="AW69" i="6"/>
  <c r="AV69" i="6"/>
  <c r="AU69" i="6"/>
  <c r="AT69" i="6"/>
  <c r="AS69" i="6"/>
  <c r="AR69" i="6"/>
  <c r="AQ69" i="6"/>
  <c r="AP69" i="6"/>
  <c r="AO69" i="6"/>
  <c r="AN69" i="6"/>
  <c r="AM69" i="6"/>
  <c r="AL69" i="6"/>
  <c r="AK69" i="6"/>
  <c r="AJ69" i="6"/>
  <c r="AI69" i="6"/>
  <c r="AH69" i="6"/>
  <c r="AG69" i="6"/>
  <c r="AF69" i="6"/>
  <c r="BF68" i="6"/>
  <c r="BE68" i="6"/>
  <c r="BD68" i="6"/>
  <c r="BC68" i="6"/>
  <c r="BB68" i="6"/>
  <c r="BA68" i="6"/>
  <c r="AZ68" i="6"/>
  <c r="AY68" i="6"/>
  <c r="AX68" i="6"/>
  <c r="AW68" i="6"/>
  <c r="AV68" i="6"/>
  <c r="AU68" i="6"/>
  <c r="AT68" i="6"/>
  <c r="AS68" i="6"/>
  <c r="AR68" i="6"/>
  <c r="AQ68" i="6"/>
  <c r="AP68" i="6"/>
  <c r="AO68" i="6"/>
  <c r="AN68" i="6"/>
  <c r="AM68" i="6"/>
  <c r="AL68" i="6"/>
  <c r="AK68" i="6"/>
  <c r="AJ68" i="6"/>
  <c r="AI68" i="6"/>
  <c r="AH68" i="6"/>
  <c r="AG68" i="6"/>
  <c r="AF68" i="6"/>
  <c r="BF67" i="6"/>
  <c r="BE67" i="6"/>
  <c r="BD67" i="6"/>
  <c r="BC67" i="6"/>
  <c r="BB67" i="6"/>
  <c r="BA67" i="6"/>
  <c r="AZ67" i="6"/>
  <c r="AY67" i="6"/>
  <c r="AX67" i="6"/>
  <c r="AW67" i="6"/>
  <c r="AV67" i="6"/>
  <c r="AU67" i="6"/>
  <c r="AT67" i="6"/>
  <c r="AS67" i="6"/>
  <c r="AR67" i="6"/>
  <c r="AQ67" i="6"/>
  <c r="AP67" i="6"/>
  <c r="AO67" i="6"/>
  <c r="AN67" i="6"/>
  <c r="AM67" i="6"/>
  <c r="AL67" i="6"/>
  <c r="AK67" i="6"/>
  <c r="AJ67" i="6"/>
  <c r="AI67" i="6"/>
  <c r="AH67" i="6"/>
  <c r="AG67" i="6"/>
  <c r="AF67" i="6"/>
  <c r="BF66" i="6"/>
  <c r="BE66" i="6"/>
  <c r="BD66" i="6"/>
  <c r="BC66" i="6"/>
  <c r="BB66" i="6"/>
  <c r="BA66" i="6"/>
  <c r="AZ66" i="6"/>
  <c r="AY66" i="6"/>
  <c r="AX66" i="6"/>
  <c r="AW66" i="6"/>
  <c r="AV66" i="6"/>
  <c r="AU66" i="6"/>
  <c r="AT66" i="6"/>
  <c r="AS66" i="6"/>
  <c r="AR66" i="6"/>
  <c r="AQ66" i="6"/>
  <c r="AP66" i="6"/>
  <c r="AO66" i="6"/>
  <c r="AN66" i="6"/>
  <c r="AM66" i="6"/>
  <c r="AL66" i="6"/>
  <c r="AK66" i="6"/>
  <c r="AJ66" i="6"/>
  <c r="AI66" i="6"/>
  <c r="AH66" i="6"/>
  <c r="AG66" i="6"/>
  <c r="AF66" i="6"/>
  <c r="BF65" i="6"/>
  <c r="BE65" i="6"/>
  <c r="BD65" i="6"/>
  <c r="BC65" i="6"/>
  <c r="BB65" i="6"/>
  <c r="BA65" i="6"/>
  <c r="AZ65" i="6"/>
  <c r="AY65" i="6"/>
  <c r="AX65" i="6"/>
  <c r="AW65" i="6"/>
  <c r="AV65" i="6"/>
  <c r="AU65" i="6"/>
  <c r="AT65" i="6"/>
  <c r="AS65" i="6"/>
  <c r="AR65" i="6"/>
  <c r="AQ65" i="6"/>
  <c r="AP65" i="6"/>
  <c r="AO65" i="6"/>
  <c r="AN65" i="6"/>
  <c r="AM65" i="6"/>
  <c r="AL65" i="6"/>
  <c r="AK65" i="6"/>
  <c r="AJ65" i="6"/>
  <c r="AI65" i="6"/>
  <c r="AH65" i="6"/>
  <c r="AG65" i="6"/>
  <c r="AF65" i="6"/>
  <c r="BF64" i="6"/>
  <c r="BE64" i="6"/>
  <c r="BD64" i="6"/>
  <c r="BC64" i="6"/>
  <c r="BB64" i="6"/>
  <c r="BA64" i="6"/>
  <c r="AZ64" i="6"/>
  <c r="AY64" i="6"/>
  <c r="AX64" i="6"/>
  <c r="AW64" i="6"/>
  <c r="AV64" i="6"/>
  <c r="AU64" i="6"/>
  <c r="AT64" i="6"/>
  <c r="AS64" i="6"/>
  <c r="AR64" i="6"/>
  <c r="AQ64" i="6"/>
  <c r="AP64" i="6"/>
  <c r="AO64" i="6"/>
  <c r="AN64" i="6"/>
  <c r="AM64" i="6"/>
  <c r="AL64" i="6"/>
  <c r="AK64" i="6"/>
  <c r="AJ64" i="6"/>
  <c r="AI64" i="6"/>
  <c r="AH64" i="6"/>
  <c r="AG64" i="6"/>
  <c r="AF64" i="6"/>
  <c r="BF63" i="6"/>
  <c r="BE63" i="6"/>
  <c r="BD63" i="6"/>
  <c r="BC63" i="6"/>
  <c r="BB63" i="6"/>
  <c r="BA63" i="6"/>
  <c r="AZ63" i="6"/>
  <c r="AY63" i="6"/>
  <c r="AX63" i="6"/>
  <c r="AW63" i="6"/>
  <c r="AV63" i="6"/>
  <c r="AU63" i="6"/>
  <c r="AT63" i="6"/>
  <c r="AS63" i="6"/>
  <c r="AR63" i="6"/>
  <c r="AQ63" i="6"/>
  <c r="AP63" i="6"/>
  <c r="AO63" i="6"/>
  <c r="AN63" i="6"/>
  <c r="AM63" i="6"/>
  <c r="AL63" i="6"/>
  <c r="AK63" i="6"/>
  <c r="AJ63" i="6"/>
  <c r="AI63" i="6"/>
  <c r="AH63" i="6"/>
  <c r="AG63" i="6"/>
  <c r="AF63" i="6"/>
  <c r="BF62" i="6"/>
  <c r="BE62" i="6"/>
  <c r="BD62" i="6"/>
  <c r="BC62" i="6"/>
  <c r="BB62" i="6"/>
  <c r="BA62" i="6"/>
  <c r="AZ62" i="6"/>
  <c r="AY62" i="6"/>
  <c r="AX62" i="6"/>
  <c r="AW62" i="6"/>
  <c r="AV62" i="6"/>
  <c r="AU62" i="6"/>
  <c r="AT62" i="6"/>
  <c r="AS62" i="6"/>
  <c r="AR62" i="6"/>
  <c r="AQ62" i="6"/>
  <c r="AP62" i="6"/>
  <c r="AO62" i="6"/>
  <c r="AN62" i="6"/>
  <c r="AM62" i="6"/>
  <c r="AL62" i="6"/>
  <c r="AK62" i="6"/>
  <c r="AJ62" i="6"/>
  <c r="AI62" i="6"/>
  <c r="AH62" i="6"/>
  <c r="AG62" i="6"/>
  <c r="AF62" i="6"/>
  <c r="BF61" i="6"/>
  <c r="BE61" i="6"/>
  <c r="BD61" i="6"/>
  <c r="BC61" i="6"/>
  <c r="BB61" i="6"/>
  <c r="BA61" i="6"/>
  <c r="AZ61" i="6"/>
  <c r="AY61" i="6"/>
  <c r="AX61" i="6"/>
  <c r="AW61" i="6"/>
  <c r="AV61" i="6"/>
  <c r="AU61" i="6"/>
  <c r="AT61" i="6"/>
  <c r="AS61" i="6"/>
  <c r="AR61" i="6"/>
  <c r="AQ61" i="6"/>
  <c r="AP61" i="6"/>
  <c r="AO61" i="6"/>
  <c r="AN61" i="6"/>
  <c r="AM61" i="6"/>
  <c r="AL61" i="6"/>
  <c r="AK61" i="6"/>
  <c r="AJ61" i="6"/>
  <c r="AI61" i="6"/>
  <c r="AH61" i="6"/>
  <c r="AG61" i="6"/>
  <c r="AF61" i="6"/>
  <c r="BF60" i="6"/>
  <c r="BE60" i="6"/>
  <c r="BD60" i="6"/>
  <c r="BC60" i="6"/>
  <c r="BB60" i="6"/>
  <c r="BA60" i="6"/>
  <c r="AZ60" i="6"/>
  <c r="AY60" i="6"/>
  <c r="AX60" i="6"/>
  <c r="AW60" i="6"/>
  <c r="AV60" i="6"/>
  <c r="AU60" i="6"/>
  <c r="AT60" i="6"/>
  <c r="AS60" i="6"/>
  <c r="AR60" i="6"/>
  <c r="AQ60" i="6"/>
  <c r="AP60" i="6"/>
  <c r="AO60" i="6"/>
  <c r="AN60" i="6"/>
  <c r="AM60" i="6"/>
  <c r="AL60" i="6"/>
  <c r="AK60" i="6"/>
  <c r="AJ60" i="6"/>
  <c r="AI60" i="6"/>
  <c r="AH60" i="6"/>
  <c r="AG60" i="6"/>
  <c r="AF60" i="6"/>
  <c r="BF58" i="6"/>
  <c r="BE58" i="6"/>
  <c r="BD58" i="6"/>
  <c r="BC58" i="6"/>
  <c r="BB58" i="6"/>
  <c r="BA58" i="6"/>
  <c r="AZ58" i="6"/>
  <c r="AY58" i="6"/>
  <c r="AX58" i="6"/>
  <c r="AW58" i="6"/>
  <c r="AV58" i="6"/>
  <c r="AU58" i="6"/>
  <c r="AT58" i="6"/>
  <c r="AS58" i="6"/>
  <c r="AR58" i="6"/>
  <c r="AQ58" i="6"/>
  <c r="AP58" i="6"/>
  <c r="AO58" i="6"/>
  <c r="AN58" i="6"/>
  <c r="AM58" i="6"/>
  <c r="AL58" i="6"/>
  <c r="AK58" i="6"/>
  <c r="AJ58" i="6"/>
  <c r="AI58" i="6"/>
  <c r="AH58" i="6"/>
  <c r="AG58" i="6"/>
  <c r="AF58" i="6"/>
  <c r="BF57" i="6"/>
  <c r="BE57" i="6"/>
  <c r="BD57" i="6"/>
  <c r="BC57" i="6"/>
  <c r="BB57" i="6"/>
  <c r="BA57" i="6"/>
  <c r="AZ57" i="6"/>
  <c r="AY57" i="6"/>
  <c r="AX57" i="6"/>
  <c r="AW57" i="6"/>
  <c r="AV57" i="6"/>
  <c r="AU57" i="6"/>
  <c r="AT57" i="6"/>
  <c r="AS57" i="6"/>
  <c r="AR57" i="6"/>
  <c r="AQ57" i="6"/>
  <c r="AP57" i="6"/>
  <c r="AO57" i="6"/>
  <c r="AN57" i="6"/>
  <c r="AM57" i="6"/>
  <c r="AL57" i="6"/>
  <c r="AK57" i="6"/>
  <c r="AJ57" i="6"/>
  <c r="AI57" i="6"/>
  <c r="AH57" i="6"/>
  <c r="AG57" i="6"/>
  <c r="AF57" i="6"/>
  <c r="BF56" i="6"/>
  <c r="BE56" i="6"/>
  <c r="BD56" i="6"/>
  <c r="BC56" i="6"/>
  <c r="BB56" i="6"/>
  <c r="BA56" i="6"/>
  <c r="AZ56" i="6"/>
  <c r="AY56" i="6"/>
  <c r="AX56" i="6"/>
  <c r="AW56" i="6"/>
  <c r="AV56" i="6"/>
  <c r="AU56" i="6"/>
  <c r="AT56" i="6"/>
  <c r="AS56" i="6"/>
  <c r="AR56" i="6"/>
  <c r="AQ56" i="6"/>
  <c r="AP56" i="6"/>
  <c r="AO56" i="6"/>
  <c r="AN56" i="6"/>
  <c r="AM56" i="6"/>
  <c r="AL56" i="6"/>
  <c r="AK56" i="6"/>
  <c r="AJ56" i="6"/>
  <c r="AI56" i="6"/>
  <c r="AH56" i="6"/>
  <c r="AG56" i="6"/>
  <c r="AF56" i="6"/>
  <c r="BF55" i="6"/>
  <c r="BE55" i="6"/>
  <c r="BD55" i="6"/>
  <c r="BC55" i="6"/>
  <c r="BB55" i="6"/>
  <c r="BA55" i="6"/>
  <c r="AZ55" i="6"/>
  <c r="AY55" i="6"/>
  <c r="AX55" i="6"/>
  <c r="AW55" i="6"/>
  <c r="AV55" i="6"/>
  <c r="AU55" i="6"/>
  <c r="AT55" i="6"/>
  <c r="AS55" i="6"/>
  <c r="AR55" i="6"/>
  <c r="AQ55" i="6"/>
  <c r="AP55" i="6"/>
  <c r="AO55" i="6"/>
  <c r="AN55" i="6"/>
  <c r="AM55" i="6"/>
  <c r="AL55" i="6"/>
  <c r="AK55" i="6"/>
  <c r="AJ55" i="6"/>
  <c r="AI55" i="6"/>
  <c r="AH55" i="6"/>
  <c r="AG55" i="6"/>
  <c r="AF55" i="6"/>
  <c r="BF54" i="6"/>
  <c r="BE54" i="6"/>
  <c r="BD54" i="6"/>
  <c r="BC54" i="6"/>
  <c r="BB54" i="6"/>
  <c r="BA54" i="6"/>
  <c r="AZ54" i="6"/>
  <c r="AY54" i="6"/>
  <c r="AX54" i="6"/>
  <c r="AW54" i="6"/>
  <c r="AV54" i="6"/>
  <c r="AU54" i="6"/>
  <c r="AT54" i="6"/>
  <c r="AS54" i="6"/>
  <c r="AR54" i="6"/>
  <c r="AQ54" i="6"/>
  <c r="AP54" i="6"/>
  <c r="AO54" i="6"/>
  <c r="AN54" i="6"/>
  <c r="AM54" i="6"/>
  <c r="AL54" i="6"/>
  <c r="AK54" i="6"/>
  <c r="AJ54" i="6"/>
  <c r="AI54" i="6"/>
  <c r="AH54" i="6"/>
  <c r="AG54" i="6"/>
  <c r="AF54" i="6"/>
  <c r="BF53" i="6"/>
  <c r="BE53" i="6"/>
  <c r="BD53" i="6"/>
  <c r="BC53" i="6"/>
  <c r="BB53" i="6"/>
  <c r="BA53" i="6"/>
  <c r="AZ53" i="6"/>
  <c r="AY53" i="6"/>
  <c r="AX53" i="6"/>
  <c r="AW53" i="6"/>
  <c r="AV53" i="6"/>
  <c r="AU53" i="6"/>
  <c r="AT53" i="6"/>
  <c r="AS53" i="6"/>
  <c r="AR53" i="6"/>
  <c r="AQ53" i="6"/>
  <c r="AP53" i="6"/>
  <c r="AO53" i="6"/>
  <c r="AN53" i="6"/>
  <c r="AM53" i="6"/>
  <c r="AL53" i="6"/>
  <c r="AK53" i="6"/>
  <c r="AJ53" i="6"/>
  <c r="AI53" i="6"/>
  <c r="AH53" i="6"/>
  <c r="AG53" i="6"/>
  <c r="AF53" i="6"/>
  <c r="BF52" i="6"/>
  <c r="BE52" i="6"/>
  <c r="BD52" i="6"/>
  <c r="BC52" i="6"/>
  <c r="BB52" i="6"/>
  <c r="BA52" i="6"/>
  <c r="AZ52" i="6"/>
  <c r="AY52" i="6"/>
  <c r="AX52" i="6"/>
  <c r="AW52" i="6"/>
  <c r="AV52" i="6"/>
  <c r="AU52" i="6"/>
  <c r="AT52" i="6"/>
  <c r="AS52" i="6"/>
  <c r="AR52" i="6"/>
  <c r="AQ52" i="6"/>
  <c r="AP52" i="6"/>
  <c r="AO52" i="6"/>
  <c r="AN52" i="6"/>
  <c r="AM52" i="6"/>
  <c r="AL52" i="6"/>
  <c r="AK52" i="6"/>
  <c r="AJ52" i="6"/>
  <c r="AI52" i="6"/>
  <c r="AH52" i="6"/>
  <c r="AG52" i="6"/>
  <c r="AF52" i="6"/>
  <c r="BF51" i="6"/>
  <c r="BE51" i="6"/>
  <c r="BD51" i="6"/>
  <c r="BC51" i="6"/>
  <c r="BB51" i="6"/>
  <c r="BA51" i="6"/>
  <c r="AZ51" i="6"/>
  <c r="AY51" i="6"/>
  <c r="AX51" i="6"/>
  <c r="AW51" i="6"/>
  <c r="AV51" i="6"/>
  <c r="AU51" i="6"/>
  <c r="AT51" i="6"/>
  <c r="AS51" i="6"/>
  <c r="AR51" i="6"/>
  <c r="AQ51" i="6"/>
  <c r="AP51" i="6"/>
  <c r="AO51" i="6"/>
  <c r="AN51" i="6"/>
  <c r="AM51" i="6"/>
  <c r="AL51" i="6"/>
  <c r="AK51" i="6"/>
  <c r="AJ51" i="6"/>
  <c r="AI51" i="6"/>
  <c r="AH51" i="6"/>
  <c r="AG51" i="6"/>
  <c r="AF51" i="6"/>
  <c r="BF50" i="6"/>
  <c r="BE50" i="6"/>
  <c r="BD50" i="6"/>
  <c r="BC50" i="6"/>
  <c r="BB50" i="6"/>
  <c r="BA50" i="6"/>
  <c r="AZ50" i="6"/>
  <c r="AY50" i="6"/>
  <c r="AX50" i="6"/>
  <c r="AW50" i="6"/>
  <c r="AV50" i="6"/>
  <c r="AU50" i="6"/>
  <c r="AT50" i="6"/>
  <c r="AS50" i="6"/>
  <c r="AR50" i="6"/>
  <c r="AQ50" i="6"/>
  <c r="AP50" i="6"/>
  <c r="AO50" i="6"/>
  <c r="AN50" i="6"/>
  <c r="AM50" i="6"/>
  <c r="AL50" i="6"/>
  <c r="AK50" i="6"/>
  <c r="AJ50" i="6"/>
  <c r="AI50" i="6"/>
  <c r="AH50" i="6"/>
  <c r="AG50" i="6"/>
  <c r="AF50" i="6"/>
  <c r="BF49" i="6"/>
  <c r="BE49" i="6"/>
  <c r="BD49" i="6"/>
  <c r="BC49" i="6"/>
  <c r="BB49" i="6"/>
  <c r="BA49" i="6"/>
  <c r="AZ49" i="6"/>
  <c r="AY49" i="6"/>
  <c r="AX49" i="6"/>
  <c r="AW49" i="6"/>
  <c r="AV49" i="6"/>
  <c r="AU49" i="6"/>
  <c r="AT49" i="6"/>
  <c r="AS49" i="6"/>
  <c r="AR49" i="6"/>
  <c r="AQ49" i="6"/>
  <c r="AP49" i="6"/>
  <c r="AO49" i="6"/>
  <c r="AN49" i="6"/>
  <c r="AM49" i="6"/>
  <c r="AL49" i="6"/>
  <c r="AK49" i="6"/>
  <c r="AJ49" i="6"/>
  <c r="AI49" i="6"/>
  <c r="AH49" i="6"/>
  <c r="AG49" i="6"/>
  <c r="AF49" i="6"/>
  <c r="BF48" i="6"/>
  <c r="BE48" i="6"/>
  <c r="BD48" i="6"/>
  <c r="BC48" i="6"/>
  <c r="BB48" i="6"/>
  <c r="BA48" i="6"/>
  <c r="AZ48" i="6"/>
  <c r="AY48" i="6"/>
  <c r="AX48" i="6"/>
  <c r="AW48" i="6"/>
  <c r="AV48" i="6"/>
  <c r="AU48" i="6"/>
  <c r="AT48" i="6"/>
  <c r="AS48" i="6"/>
  <c r="AR48" i="6"/>
  <c r="AQ48" i="6"/>
  <c r="AP48" i="6"/>
  <c r="AO48" i="6"/>
  <c r="AN48" i="6"/>
  <c r="AM48" i="6"/>
  <c r="AL48" i="6"/>
  <c r="AK48" i="6"/>
  <c r="AJ48" i="6"/>
  <c r="AI48" i="6"/>
  <c r="AH48" i="6"/>
  <c r="AG48" i="6"/>
  <c r="AF48" i="6"/>
  <c r="BF47" i="6"/>
  <c r="BE47" i="6"/>
  <c r="BD47" i="6"/>
  <c r="BC47" i="6"/>
  <c r="BB47" i="6"/>
  <c r="BA47" i="6"/>
  <c r="AZ47" i="6"/>
  <c r="AY47" i="6"/>
  <c r="AX47" i="6"/>
  <c r="AW47" i="6"/>
  <c r="AV47" i="6"/>
  <c r="AU47" i="6"/>
  <c r="AT47" i="6"/>
  <c r="AS47" i="6"/>
  <c r="AR47" i="6"/>
  <c r="AQ47" i="6"/>
  <c r="AP47" i="6"/>
  <c r="AO47" i="6"/>
  <c r="AN47" i="6"/>
  <c r="AM47" i="6"/>
  <c r="AL47" i="6"/>
  <c r="AK47" i="6"/>
  <c r="AJ47" i="6"/>
  <c r="AI47" i="6"/>
  <c r="AH47" i="6"/>
  <c r="AG47" i="6"/>
  <c r="AF47" i="6"/>
  <c r="BF46" i="6"/>
  <c r="BE46" i="6"/>
  <c r="BD46" i="6"/>
  <c r="BC46" i="6"/>
  <c r="BB46" i="6"/>
  <c r="BA46" i="6"/>
  <c r="AZ46" i="6"/>
  <c r="AY46" i="6"/>
  <c r="AX46" i="6"/>
  <c r="AW46" i="6"/>
  <c r="AV46" i="6"/>
  <c r="AU46" i="6"/>
  <c r="AT46" i="6"/>
  <c r="AS46" i="6"/>
  <c r="AR46" i="6"/>
  <c r="AQ46" i="6"/>
  <c r="AP46" i="6"/>
  <c r="AO46" i="6"/>
  <c r="AN46" i="6"/>
  <c r="AM46" i="6"/>
  <c r="AL46" i="6"/>
  <c r="AK46" i="6"/>
  <c r="AJ46" i="6"/>
  <c r="AI46" i="6"/>
  <c r="AH46" i="6"/>
  <c r="AG46" i="6"/>
  <c r="AF46" i="6"/>
  <c r="BF45" i="6"/>
  <c r="BE45" i="6"/>
  <c r="BD45" i="6"/>
  <c r="BC45" i="6"/>
  <c r="BB45" i="6"/>
  <c r="BA45" i="6"/>
  <c r="AZ45" i="6"/>
  <c r="AY45" i="6"/>
  <c r="AX45" i="6"/>
  <c r="AW45" i="6"/>
  <c r="AV45" i="6"/>
  <c r="AU45" i="6"/>
  <c r="AT45" i="6"/>
  <c r="AS45" i="6"/>
  <c r="AR45" i="6"/>
  <c r="AQ45" i="6"/>
  <c r="AP45" i="6"/>
  <c r="AO45" i="6"/>
  <c r="AN45" i="6"/>
  <c r="AM45" i="6"/>
  <c r="AL45" i="6"/>
  <c r="AK45" i="6"/>
  <c r="AJ45" i="6"/>
  <c r="AI45" i="6"/>
  <c r="AH45" i="6"/>
  <c r="AG45" i="6"/>
  <c r="AF45" i="6"/>
  <c r="BF44" i="6"/>
  <c r="BE44" i="6"/>
  <c r="BD44" i="6"/>
  <c r="BC44" i="6"/>
  <c r="BB44" i="6"/>
  <c r="BA44" i="6"/>
  <c r="AZ44" i="6"/>
  <c r="AY44" i="6"/>
  <c r="AX44" i="6"/>
  <c r="AW44" i="6"/>
  <c r="AV44" i="6"/>
  <c r="AU44" i="6"/>
  <c r="AT44" i="6"/>
  <c r="AS44" i="6"/>
  <c r="AR44" i="6"/>
  <c r="AQ44" i="6"/>
  <c r="AP44" i="6"/>
  <c r="AO44" i="6"/>
  <c r="AN44" i="6"/>
  <c r="AM44" i="6"/>
  <c r="AL44" i="6"/>
  <c r="AK44" i="6"/>
  <c r="AJ44" i="6"/>
  <c r="AI44" i="6"/>
  <c r="AH44" i="6"/>
  <c r="AG44" i="6"/>
  <c r="AF44" i="6"/>
  <c r="BF42" i="6"/>
  <c r="BE42" i="6"/>
  <c r="BD42" i="6"/>
  <c r="BC42" i="6"/>
  <c r="BB42" i="6"/>
  <c r="BA42" i="6"/>
  <c r="AZ42" i="6"/>
  <c r="AY42" i="6"/>
  <c r="AX42" i="6"/>
  <c r="AW42" i="6"/>
  <c r="AV42" i="6"/>
  <c r="AU42" i="6"/>
  <c r="AT42" i="6"/>
  <c r="AS42" i="6"/>
  <c r="AR42" i="6"/>
  <c r="AQ42" i="6"/>
  <c r="AP42" i="6"/>
  <c r="AO42" i="6"/>
  <c r="AN42" i="6"/>
  <c r="AM42" i="6"/>
  <c r="AL42" i="6"/>
  <c r="AK42" i="6"/>
  <c r="AJ42" i="6"/>
  <c r="AI42" i="6"/>
  <c r="AH42" i="6"/>
  <c r="AG42" i="6"/>
  <c r="AF42" i="6"/>
  <c r="BF41" i="6"/>
  <c r="BE41" i="6"/>
  <c r="BD41" i="6"/>
  <c r="BC41" i="6"/>
  <c r="BB41" i="6"/>
  <c r="BA41" i="6"/>
  <c r="AZ41" i="6"/>
  <c r="AY41" i="6"/>
  <c r="AX41" i="6"/>
  <c r="AW41" i="6"/>
  <c r="AV41" i="6"/>
  <c r="AU41" i="6"/>
  <c r="AT41" i="6"/>
  <c r="AS41" i="6"/>
  <c r="AR41" i="6"/>
  <c r="AQ41" i="6"/>
  <c r="AP41" i="6"/>
  <c r="AO41" i="6"/>
  <c r="AN41" i="6"/>
  <c r="AM41" i="6"/>
  <c r="AL41" i="6"/>
  <c r="AK41" i="6"/>
  <c r="AJ41" i="6"/>
  <c r="AI41" i="6"/>
  <c r="AH41" i="6"/>
  <c r="AG41" i="6"/>
  <c r="AF41" i="6"/>
  <c r="BF40" i="6"/>
  <c r="BE40" i="6"/>
  <c r="BD40" i="6"/>
  <c r="BC40" i="6"/>
  <c r="BB40" i="6"/>
  <c r="BA40" i="6"/>
  <c r="AZ40" i="6"/>
  <c r="AY40" i="6"/>
  <c r="AX40" i="6"/>
  <c r="AW40" i="6"/>
  <c r="AV40" i="6"/>
  <c r="AU40" i="6"/>
  <c r="AT40" i="6"/>
  <c r="AS40" i="6"/>
  <c r="AR40" i="6"/>
  <c r="AQ40" i="6"/>
  <c r="AP40" i="6"/>
  <c r="AO40" i="6"/>
  <c r="AN40" i="6"/>
  <c r="AM40" i="6"/>
  <c r="AL40" i="6"/>
  <c r="AK40" i="6"/>
  <c r="AJ40" i="6"/>
  <c r="AI40" i="6"/>
  <c r="AH40" i="6"/>
  <c r="AG40" i="6"/>
  <c r="AF40" i="6"/>
  <c r="BF39" i="6"/>
  <c r="BE39" i="6"/>
  <c r="BD39" i="6"/>
  <c r="BC39" i="6"/>
  <c r="BB39" i="6"/>
  <c r="BA39" i="6"/>
  <c r="AZ39" i="6"/>
  <c r="AY39" i="6"/>
  <c r="AX39" i="6"/>
  <c r="AW39" i="6"/>
  <c r="AV39" i="6"/>
  <c r="AU39" i="6"/>
  <c r="AT39" i="6"/>
  <c r="AS39" i="6"/>
  <c r="AR39" i="6"/>
  <c r="AQ39" i="6"/>
  <c r="AP39" i="6"/>
  <c r="AO39" i="6"/>
  <c r="AN39" i="6"/>
  <c r="AM39" i="6"/>
  <c r="AL39" i="6"/>
  <c r="AK39" i="6"/>
  <c r="AJ39" i="6"/>
  <c r="AI39" i="6"/>
  <c r="AH39" i="6"/>
  <c r="AG39" i="6"/>
  <c r="AF39" i="6"/>
  <c r="BF37" i="6"/>
  <c r="BE37" i="6"/>
  <c r="BD37" i="6"/>
  <c r="BC37" i="6"/>
  <c r="BB37" i="6"/>
  <c r="BA37" i="6"/>
  <c r="AZ37" i="6"/>
  <c r="AY37" i="6"/>
  <c r="AX37" i="6"/>
  <c r="AW37" i="6"/>
  <c r="AV37" i="6"/>
  <c r="AU37" i="6"/>
  <c r="AT37" i="6"/>
  <c r="AS37" i="6"/>
  <c r="AR37" i="6"/>
  <c r="AQ37" i="6"/>
  <c r="AP37" i="6"/>
  <c r="AO37" i="6"/>
  <c r="AN37" i="6"/>
  <c r="AM37" i="6"/>
  <c r="AL37" i="6"/>
  <c r="AK37" i="6"/>
  <c r="AJ37" i="6"/>
  <c r="AI37" i="6"/>
  <c r="AH37" i="6"/>
  <c r="AG37" i="6"/>
  <c r="AF37" i="6"/>
  <c r="BF36" i="6"/>
  <c r="BE36" i="6"/>
  <c r="BD36" i="6"/>
  <c r="BC36" i="6"/>
  <c r="BB36" i="6"/>
  <c r="BA36" i="6"/>
  <c r="AZ36" i="6"/>
  <c r="AY36" i="6"/>
  <c r="AX36" i="6"/>
  <c r="AW36" i="6"/>
  <c r="AV36" i="6"/>
  <c r="AU36" i="6"/>
  <c r="AT36" i="6"/>
  <c r="AS36" i="6"/>
  <c r="AR36" i="6"/>
  <c r="AQ36" i="6"/>
  <c r="AP36" i="6"/>
  <c r="AO36" i="6"/>
  <c r="AN36" i="6"/>
  <c r="AM36" i="6"/>
  <c r="AL36" i="6"/>
  <c r="AK36" i="6"/>
  <c r="AJ36" i="6"/>
  <c r="AI36" i="6"/>
  <c r="AH36" i="6"/>
  <c r="AG36" i="6"/>
  <c r="AF36" i="6"/>
  <c r="BF35" i="6"/>
  <c r="BE35" i="6"/>
  <c r="BD35" i="6"/>
  <c r="BC35" i="6"/>
  <c r="BB35" i="6"/>
  <c r="BA35" i="6"/>
  <c r="AZ35" i="6"/>
  <c r="AY35" i="6"/>
  <c r="AX35" i="6"/>
  <c r="AW35" i="6"/>
  <c r="AV35" i="6"/>
  <c r="AU35" i="6"/>
  <c r="AT35" i="6"/>
  <c r="AS35" i="6"/>
  <c r="AR35" i="6"/>
  <c r="AQ35" i="6"/>
  <c r="AP35" i="6"/>
  <c r="AO35" i="6"/>
  <c r="AN35" i="6"/>
  <c r="AM35" i="6"/>
  <c r="AL35" i="6"/>
  <c r="AK35" i="6"/>
  <c r="AJ35" i="6"/>
  <c r="AI35" i="6"/>
  <c r="AH35" i="6"/>
  <c r="AG35" i="6"/>
  <c r="AF35" i="6"/>
  <c r="BF34" i="6"/>
  <c r="BE34" i="6"/>
  <c r="BD34" i="6"/>
  <c r="BC34" i="6"/>
  <c r="BB34" i="6"/>
  <c r="BA34" i="6"/>
  <c r="AZ34" i="6"/>
  <c r="AY34" i="6"/>
  <c r="AX34" i="6"/>
  <c r="AW34" i="6"/>
  <c r="AV34" i="6"/>
  <c r="AU34" i="6"/>
  <c r="AT34" i="6"/>
  <c r="AS34" i="6"/>
  <c r="AR34" i="6"/>
  <c r="AQ34" i="6"/>
  <c r="AP34" i="6"/>
  <c r="AO34" i="6"/>
  <c r="AN34" i="6"/>
  <c r="AM34" i="6"/>
  <c r="AL34" i="6"/>
  <c r="AK34" i="6"/>
  <c r="AJ34" i="6"/>
  <c r="AI34" i="6"/>
  <c r="AH34" i="6"/>
  <c r="AG34" i="6"/>
  <c r="AF34" i="6"/>
  <c r="BF33" i="6"/>
  <c r="BE33" i="6"/>
  <c r="BD33" i="6"/>
  <c r="BC33" i="6"/>
  <c r="BB33" i="6"/>
  <c r="BA33" i="6"/>
  <c r="AZ33" i="6"/>
  <c r="AY33" i="6"/>
  <c r="AX33" i="6"/>
  <c r="AW33" i="6"/>
  <c r="AV33" i="6"/>
  <c r="AU33" i="6"/>
  <c r="AT33" i="6"/>
  <c r="AS33" i="6"/>
  <c r="AR33" i="6"/>
  <c r="AQ33" i="6"/>
  <c r="AP33" i="6"/>
  <c r="AO33" i="6"/>
  <c r="AN33" i="6"/>
  <c r="AM33" i="6"/>
  <c r="AL33" i="6"/>
  <c r="AK33" i="6"/>
  <c r="AJ33" i="6"/>
  <c r="AI33" i="6"/>
  <c r="AH33" i="6"/>
  <c r="AG33" i="6"/>
  <c r="AF33" i="6"/>
  <c r="BF32" i="6"/>
  <c r="BE32" i="6"/>
  <c r="BD32" i="6"/>
  <c r="BC32" i="6"/>
  <c r="BB32" i="6"/>
  <c r="BA32" i="6"/>
  <c r="AZ32" i="6"/>
  <c r="AY32" i="6"/>
  <c r="AX32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AI32" i="6"/>
  <c r="AH32" i="6"/>
  <c r="AG32" i="6"/>
  <c r="AF32" i="6"/>
  <c r="BF31" i="6"/>
  <c r="BE31" i="6"/>
  <c r="BD31" i="6"/>
  <c r="BC31" i="6"/>
  <c r="BB31" i="6"/>
  <c r="BA31" i="6"/>
  <c r="AZ31" i="6"/>
  <c r="AY31" i="6"/>
  <c r="AX31" i="6"/>
  <c r="AW31" i="6"/>
  <c r="AV31" i="6"/>
  <c r="AU31" i="6"/>
  <c r="AT31" i="6"/>
  <c r="AS31" i="6"/>
  <c r="AR31" i="6"/>
  <c r="AQ31" i="6"/>
  <c r="AP31" i="6"/>
  <c r="AO31" i="6"/>
  <c r="AN31" i="6"/>
  <c r="AM31" i="6"/>
  <c r="AL31" i="6"/>
  <c r="AK31" i="6"/>
  <c r="AJ31" i="6"/>
  <c r="AI31" i="6"/>
  <c r="AH31" i="6"/>
  <c r="AG31" i="6"/>
  <c r="AF31" i="6"/>
  <c r="BF30" i="6"/>
  <c r="BE30" i="6"/>
  <c r="BD30" i="6"/>
  <c r="BC30" i="6"/>
  <c r="BB30" i="6"/>
  <c r="BA30" i="6"/>
  <c r="AZ30" i="6"/>
  <c r="AY30" i="6"/>
  <c r="AX30" i="6"/>
  <c r="AW30" i="6"/>
  <c r="AV30" i="6"/>
  <c r="AU30" i="6"/>
  <c r="AT30" i="6"/>
  <c r="AS30" i="6"/>
  <c r="AR30" i="6"/>
  <c r="AQ30" i="6"/>
  <c r="AP30" i="6"/>
  <c r="AO30" i="6"/>
  <c r="AN30" i="6"/>
  <c r="AM30" i="6"/>
  <c r="AL30" i="6"/>
  <c r="AK30" i="6"/>
  <c r="AJ30" i="6"/>
  <c r="AI30" i="6"/>
  <c r="AH30" i="6"/>
  <c r="AG30" i="6"/>
  <c r="AF30" i="6"/>
  <c r="BF29" i="6"/>
  <c r="BE29" i="6"/>
  <c r="BD29" i="6"/>
  <c r="BC29" i="6"/>
  <c r="BB29" i="6"/>
  <c r="BA29" i="6"/>
  <c r="AZ29" i="6"/>
  <c r="AY29" i="6"/>
  <c r="AX29" i="6"/>
  <c r="AW29" i="6"/>
  <c r="AV29" i="6"/>
  <c r="AU29" i="6"/>
  <c r="AT29" i="6"/>
  <c r="AS29" i="6"/>
  <c r="AR29" i="6"/>
  <c r="AQ29" i="6"/>
  <c r="AP29" i="6"/>
  <c r="AO29" i="6"/>
  <c r="AN29" i="6"/>
  <c r="AM29" i="6"/>
  <c r="AL29" i="6"/>
  <c r="AK29" i="6"/>
  <c r="AJ29" i="6"/>
  <c r="AI29" i="6"/>
  <c r="AH29" i="6"/>
  <c r="AG29" i="6"/>
  <c r="AF29" i="6"/>
  <c r="BF28" i="6"/>
  <c r="BE28" i="6"/>
  <c r="BD28" i="6"/>
  <c r="BC28" i="6"/>
  <c r="BB28" i="6"/>
  <c r="BA28" i="6"/>
  <c r="AZ28" i="6"/>
  <c r="AY28" i="6"/>
  <c r="AX28" i="6"/>
  <c r="AW28" i="6"/>
  <c r="AV28" i="6"/>
  <c r="AU28" i="6"/>
  <c r="AT28" i="6"/>
  <c r="AS28" i="6"/>
  <c r="AR28" i="6"/>
  <c r="AQ28" i="6"/>
  <c r="AP28" i="6"/>
  <c r="AO28" i="6"/>
  <c r="AN28" i="6"/>
  <c r="AM28" i="6"/>
  <c r="AL28" i="6"/>
  <c r="AK28" i="6"/>
  <c r="AJ28" i="6"/>
  <c r="AI28" i="6"/>
  <c r="AH28" i="6"/>
  <c r="AG28" i="6"/>
  <c r="AF28" i="6"/>
  <c r="BF27" i="6"/>
  <c r="BE27" i="6"/>
  <c r="BD27" i="6"/>
  <c r="BC27" i="6"/>
  <c r="BB27" i="6"/>
  <c r="BA27" i="6"/>
  <c r="AZ27" i="6"/>
  <c r="AY27" i="6"/>
  <c r="AX27" i="6"/>
  <c r="AW27" i="6"/>
  <c r="AV27" i="6"/>
  <c r="AU27" i="6"/>
  <c r="AT27" i="6"/>
  <c r="AS27" i="6"/>
  <c r="AR27" i="6"/>
  <c r="AQ27" i="6"/>
  <c r="AP27" i="6"/>
  <c r="AO27" i="6"/>
  <c r="AN27" i="6"/>
  <c r="AM27" i="6"/>
  <c r="AL27" i="6"/>
  <c r="AK27" i="6"/>
  <c r="AJ27" i="6"/>
  <c r="AI27" i="6"/>
  <c r="AH27" i="6"/>
  <c r="AG27" i="6"/>
  <c r="AF27" i="6"/>
  <c r="BF26" i="6"/>
  <c r="BE26" i="6"/>
  <c r="BD26" i="6"/>
  <c r="BC26" i="6"/>
  <c r="BB26" i="6"/>
  <c r="BA26" i="6"/>
  <c r="AZ26" i="6"/>
  <c r="AY26" i="6"/>
  <c r="AX26" i="6"/>
  <c r="AW26" i="6"/>
  <c r="AV26" i="6"/>
  <c r="AU26" i="6"/>
  <c r="AT26" i="6"/>
  <c r="AS26" i="6"/>
  <c r="AR26" i="6"/>
  <c r="AQ26" i="6"/>
  <c r="AP26" i="6"/>
  <c r="AO26" i="6"/>
  <c r="AN26" i="6"/>
  <c r="AM26" i="6"/>
  <c r="AL26" i="6"/>
  <c r="AK26" i="6"/>
  <c r="AJ26" i="6"/>
  <c r="AI26" i="6"/>
  <c r="AH26" i="6"/>
  <c r="AG26" i="6"/>
  <c r="AF26" i="6"/>
  <c r="BF25" i="6"/>
  <c r="BE25" i="6"/>
  <c r="BD25" i="6"/>
  <c r="BC25" i="6"/>
  <c r="BB25" i="6"/>
  <c r="BA25" i="6"/>
  <c r="AZ25" i="6"/>
  <c r="AY25" i="6"/>
  <c r="AX25" i="6"/>
  <c r="AW25" i="6"/>
  <c r="AV25" i="6"/>
  <c r="AU25" i="6"/>
  <c r="AT25" i="6"/>
  <c r="AS25" i="6"/>
  <c r="AR25" i="6"/>
  <c r="AQ25" i="6"/>
  <c r="AP25" i="6"/>
  <c r="AO25" i="6"/>
  <c r="AN25" i="6"/>
  <c r="AM25" i="6"/>
  <c r="AL25" i="6"/>
  <c r="AK25" i="6"/>
  <c r="AJ25" i="6"/>
  <c r="AI25" i="6"/>
  <c r="AH25" i="6"/>
  <c r="AG25" i="6"/>
  <c r="AF25" i="6"/>
  <c r="BF24" i="6"/>
  <c r="BE24" i="6"/>
  <c r="BD24" i="6"/>
  <c r="BC24" i="6"/>
  <c r="BB24" i="6"/>
  <c r="BA24" i="6"/>
  <c r="AZ24" i="6"/>
  <c r="AY24" i="6"/>
  <c r="AX24" i="6"/>
  <c r="AW24" i="6"/>
  <c r="AV24" i="6"/>
  <c r="AU24" i="6"/>
  <c r="AT24" i="6"/>
  <c r="AS24" i="6"/>
  <c r="AR24" i="6"/>
  <c r="AQ24" i="6"/>
  <c r="AP24" i="6"/>
  <c r="AO24" i="6"/>
  <c r="AN24" i="6"/>
  <c r="AM24" i="6"/>
  <c r="AL24" i="6"/>
  <c r="AK24" i="6"/>
  <c r="AJ24" i="6"/>
  <c r="AI24" i="6"/>
  <c r="AH24" i="6"/>
  <c r="AG24" i="6"/>
  <c r="AF24" i="6"/>
  <c r="BF23" i="6"/>
  <c r="BE23" i="6"/>
  <c r="BD23" i="6"/>
  <c r="BC23" i="6"/>
  <c r="BB23" i="6"/>
  <c r="BA23" i="6"/>
  <c r="AZ23" i="6"/>
  <c r="AY23" i="6"/>
  <c r="AX23" i="6"/>
  <c r="AW23" i="6"/>
  <c r="AV23" i="6"/>
  <c r="AU23" i="6"/>
  <c r="AT23" i="6"/>
  <c r="AS23" i="6"/>
  <c r="AR23" i="6"/>
  <c r="AQ23" i="6"/>
  <c r="AP23" i="6"/>
  <c r="AO23" i="6"/>
  <c r="AN23" i="6"/>
  <c r="AM23" i="6"/>
  <c r="AL23" i="6"/>
  <c r="AK23" i="6"/>
  <c r="AJ23" i="6"/>
  <c r="AI23" i="6"/>
  <c r="AH23" i="6"/>
  <c r="AG23" i="6"/>
  <c r="AF23" i="6"/>
  <c r="BF22" i="6"/>
  <c r="BE22" i="6"/>
  <c r="BD22" i="6"/>
  <c r="BC22" i="6"/>
  <c r="BB22" i="6"/>
  <c r="BA22" i="6"/>
  <c r="AZ22" i="6"/>
  <c r="AY22" i="6"/>
  <c r="AX22" i="6"/>
  <c r="AW22" i="6"/>
  <c r="AV22" i="6"/>
  <c r="AU22" i="6"/>
  <c r="AT22" i="6"/>
  <c r="AS22" i="6"/>
  <c r="AR22" i="6"/>
  <c r="AQ22" i="6"/>
  <c r="AP22" i="6"/>
  <c r="AO22" i="6"/>
  <c r="AN22" i="6"/>
  <c r="AM22" i="6"/>
  <c r="AL22" i="6"/>
  <c r="AK22" i="6"/>
  <c r="AJ22" i="6"/>
  <c r="AI22" i="6"/>
  <c r="AH22" i="6"/>
  <c r="AG22" i="6"/>
  <c r="AF22" i="6"/>
  <c r="BF21" i="6"/>
  <c r="BE21" i="6"/>
  <c r="BD21" i="6"/>
  <c r="BC21" i="6"/>
  <c r="BB21" i="6"/>
  <c r="BA21" i="6"/>
  <c r="AZ21" i="6"/>
  <c r="AY21" i="6"/>
  <c r="AX21" i="6"/>
  <c r="AW21" i="6"/>
  <c r="AV21" i="6"/>
  <c r="AU21" i="6"/>
  <c r="AT21" i="6"/>
  <c r="AS21" i="6"/>
  <c r="AR21" i="6"/>
  <c r="AQ21" i="6"/>
  <c r="AP21" i="6"/>
  <c r="AO21" i="6"/>
  <c r="AN21" i="6"/>
  <c r="AM21" i="6"/>
  <c r="AL21" i="6"/>
  <c r="AK21" i="6"/>
  <c r="AJ21" i="6"/>
  <c r="AI21" i="6"/>
  <c r="AH21" i="6"/>
  <c r="AG21" i="6"/>
  <c r="AF21" i="6"/>
  <c r="BF20" i="6"/>
  <c r="BE20" i="6"/>
  <c r="BD20" i="6"/>
  <c r="BC20" i="6"/>
  <c r="BB20" i="6"/>
  <c r="BA20" i="6"/>
  <c r="AZ20" i="6"/>
  <c r="AY20" i="6"/>
  <c r="AX20" i="6"/>
  <c r="AW20" i="6"/>
  <c r="AV20" i="6"/>
  <c r="AU20" i="6"/>
  <c r="AT20" i="6"/>
  <c r="AS20" i="6"/>
  <c r="AR20" i="6"/>
  <c r="AQ20" i="6"/>
  <c r="AP20" i="6"/>
  <c r="AO20" i="6"/>
  <c r="AN20" i="6"/>
  <c r="AM20" i="6"/>
  <c r="AL20" i="6"/>
  <c r="AK20" i="6"/>
  <c r="AJ20" i="6"/>
  <c r="AI20" i="6"/>
  <c r="AH20" i="6"/>
  <c r="AG20" i="6"/>
  <c r="AF20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BF16" i="6"/>
  <c r="BE16" i="6"/>
  <c r="BD16" i="6"/>
  <c r="BC16" i="6"/>
  <c r="BB16" i="6"/>
  <c r="BA16" i="6"/>
  <c r="AZ16" i="6"/>
  <c r="AY16" i="6"/>
  <c r="AX16" i="6"/>
  <c r="AW16" i="6"/>
  <c r="AV16" i="6"/>
  <c r="AU16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AF16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BF11" i="6"/>
  <c r="BE11" i="6"/>
  <c r="BD11" i="6"/>
  <c r="BC11" i="6"/>
  <c r="BB11" i="6"/>
  <c r="BA11" i="6"/>
  <c r="AZ11" i="6"/>
  <c r="AY11" i="6"/>
  <c r="AX11" i="6"/>
  <c r="AW11" i="6"/>
  <c r="AV11" i="6"/>
  <c r="AU11" i="6"/>
  <c r="AT11" i="6"/>
  <c r="AS11" i="6"/>
  <c r="AR11" i="6"/>
  <c r="AQ11" i="6"/>
  <c r="AP11" i="6"/>
  <c r="AO11" i="6"/>
  <c r="AN11" i="6"/>
  <c r="AM11" i="6"/>
  <c r="AL11" i="6"/>
  <c r="AK11" i="6"/>
  <c r="AJ11" i="6"/>
  <c r="AI11" i="6"/>
  <c r="AH11" i="6"/>
  <c r="AG11" i="6"/>
  <c r="AF11" i="6"/>
  <c r="BF10" i="6"/>
  <c r="BE10" i="6"/>
  <c r="BD10" i="6"/>
  <c r="BC10" i="6"/>
  <c r="BB10" i="6"/>
  <c r="BA10" i="6"/>
  <c r="AZ10" i="6"/>
  <c r="AY10" i="6"/>
  <c r="AX10" i="6"/>
  <c r="AW10" i="6"/>
  <c r="AV10" i="6"/>
  <c r="AU10" i="6"/>
  <c r="AT10" i="6"/>
  <c r="AS10" i="6"/>
  <c r="AR10" i="6"/>
  <c r="AQ10" i="6"/>
  <c r="AP10" i="6"/>
  <c r="AO10" i="6"/>
  <c r="AN10" i="6"/>
  <c r="AM10" i="6"/>
  <c r="AL10" i="6"/>
  <c r="AK10" i="6"/>
  <c r="AJ10" i="6"/>
  <c r="AI10" i="6"/>
  <c r="AH10" i="6"/>
  <c r="AG10" i="6"/>
  <c r="AF10" i="6"/>
  <c r="BF9" i="6"/>
  <c r="BE9" i="6"/>
  <c r="BD9" i="6"/>
  <c r="BC9" i="6"/>
  <c r="BB9" i="6"/>
  <c r="BA9" i="6"/>
  <c r="AZ9" i="6"/>
  <c r="AY9" i="6"/>
  <c r="AX9" i="6"/>
  <c r="AW9" i="6"/>
  <c r="AV9" i="6"/>
  <c r="AU9" i="6"/>
  <c r="AT9" i="6"/>
  <c r="AS9" i="6"/>
  <c r="AR9" i="6"/>
  <c r="AQ9" i="6"/>
  <c r="AP9" i="6"/>
  <c r="AO9" i="6"/>
  <c r="AN9" i="6"/>
  <c r="AM9" i="6"/>
  <c r="AL9" i="6"/>
  <c r="AK9" i="6"/>
  <c r="AJ9" i="6"/>
  <c r="AI9" i="6"/>
  <c r="AH9" i="6"/>
  <c r="AG9" i="6"/>
  <c r="AF9" i="6"/>
  <c r="BF8" i="6"/>
  <c r="BE8" i="6"/>
  <c r="BD8" i="6"/>
  <c r="BC8" i="6"/>
  <c r="BB8" i="6"/>
  <c r="BA8" i="6"/>
  <c r="AZ8" i="6"/>
  <c r="AY8" i="6"/>
  <c r="AX8" i="6"/>
  <c r="AW8" i="6"/>
  <c r="AV8" i="6"/>
  <c r="AU8" i="6"/>
  <c r="AT8" i="6"/>
  <c r="AS8" i="6"/>
  <c r="AR8" i="6"/>
  <c r="AQ8" i="6"/>
  <c r="AP8" i="6"/>
  <c r="AO8" i="6"/>
  <c r="AN8" i="6"/>
  <c r="AM8" i="6"/>
  <c r="AL8" i="6"/>
  <c r="AK8" i="6"/>
  <c r="AJ8" i="6"/>
  <c r="AI8" i="6"/>
  <c r="AH8" i="6"/>
  <c r="AG8" i="6"/>
  <c r="AF8" i="6"/>
  <c r="BF7" i="6"/>
  <c r="BE7" i="6"/>
  <c r="BD7" i="6"/>
  <c r="BC7" i="6"/>
  <c r="BB7" i="6"/>
  <c r="BA7" i="6"/>
  <c r="AZ7" i="6"/>
  <c r="AY7" i="6"/>
  <c r="AX7" i="6"/>
  <c r="AW7" i="6"/>
  <c r="AV7" i="6"/>
  <c r="AU7" i="6"/>
  <c r="AT7" i="6"/>
  <c r="AS7" i="6"/>
  <c r="AR7" i="6"/>
  <c r="AQ7" i="6"/>
  <c r="AP7" i="6"/>
  <c r="AO7" i="6"/>
  <c r="AN7" i="6"/>
  <c r="AM7" i="6"/>
  <c r="AL7" i="6"/>
  <c r="AK7" i="6"/>
  <c r="AJ7" i="6"/>
  <c r="AI7" i="6"/>
  <c r="AH7" i="6"/>
  <c r="AG7" i="6"/>
  <c r="AF7" i="6"/>
  <c r="BG735" i="5"/>
  <c r="BE735" i="5"/>
  <c r="BC735" i="5"/>
  <c r="BB735" i="5"/>
  <c r="BA735" i="5"/>
  <c r="AZ735" i="5"/>
  <c r="AY735" i="5"/>
  <c r="AN735" i="5"/>
  <c r="AM735" i="5"/>
  <c r="AL735" i="5"/>
  <c r="AK735" i="5"/>
  <c r="AJ735" i="5"/>
  <c r="AI735" i="5"/>
  <c r="AH735" i="5"/>
  <c r="AG735" i="5"/>
  <c r="AF735" i="5"/>
  <c r="AE735" i="5"/>
  <c r="AD735" i="5"/>
  <c r="AC735" i="5"/>
  <c r="O735" i="5"/>
  <c r="K735" i="5"/>
  <c r="I735" i="5"/>
  <c r="E735" i="5"/>
  <c r="B735" i="5"/>
  <c r="BG734" i="5"/>
  <c r="BE734" i="5"/>
  <c r="BC734" i="5"/>
  <c r="BB734" i="5"/>
  <c r="BA734" i="5"/>
  <c r="AZ734" i="5"/>
  <c r="AY734" i="5"/>
  <c r="AN734" i="5"/>
  <c r="AM734" i="5"/>
  <c r="AL734" i="5"/>
  <c r="AK734" i="5"/>
  <c r="AJ734" i="5"/>
  <c r="AI734" i="5"/>
  <c r="AH734" i="5"/>
  <c r="AG734" i="5"/>
  <c r="AF734" i="5"/>
  <c r="AE734" i="5"/>
  <c r="AD734" i="5"/>
  <c r="AC734" i="5"/>
  <c r="O734" i="5"/>
  <c r="K734" i="5"/>
  <c r="I734" i="5"/>
  <c r="E734" i="5"/>
  <c r="B734" i="5"/>
  <c r="BG733" i="5"/>
  <c r="BE733" i="5"/>
  <c r="BC733" i="5"/>
  <c r="BB733" i="5"/>
  <c r="BA733" i="5"/>
  <c r="AZ733" i="5"/>
  <c r="AY733" i="5"/>
  <c r="AN733" i="5"/>
  <c r="AM733" i="5"/>
  <c r="AL733" i="5"/>
  <c r="AK733" i="5"/>
  <c r="AJ733" i="5"/>
  <c r="AI733" i="5"/>
  <c r="AH733" i="5"/>
  <c r="AG733" i="5"/>
  <c r="AF733" i="5"/>
  <c r="AE733" i="5"/>
  <c r="AD733" i="5"/>
  <c r="AC733" i="5"/>
  <c r="O733" i="5"/>
  <c r="K733" i="5"/>
  <c r="I733" i="5"/>
  <c r="E733" i="5"/>
  <c r="B733" i="5"/>
  <c r="BG732" i="5"/>
  <c r="BE732" i="5"/>
  <c r="BC732" i="5"/>
  <c r="BB732" i="5"/>
  <c r="BA732" i="5"/>
  <c r="AZ732" i="5"/>
  <c r="AY732" i="5"/>
  <c r="AN732" i="5"/>
  <c r="AM732" i="5"/>
  <c r="AL732" i="5"/>
  <c r="AK732" i="5"/>
  <c r="AJ732" i="5"/>
  <c r="AI732" i="5"/>
  <c r="AH732" i="5"/>
  <c r="AG732" i="5"/>
  <c r="AF732" i="5"/>
  <c r="AE732" i="5"/>
  <c r="AD732" i="5"/>
  <c r="AC732" i="5"/>
  <c r="O732" i="5"/>
  <c r="K732" i="5"/>
  <c r="I732" i="5"/>
  <c r="E732" i="5"/>
  <c r="B732" i="5"/>
  <c r="BG731" i="5"/>
  <c r="BE731" i="5"/>
  <c r="BC731" i="5"/>
  <c r="BB731" i="5"/>
  <c r="BA731" i="5"/>
  <c r="AZ731" i="5"/>
  <c r="AY731" i="5"/>
  <c r="AN731" i="5"/>
  <c r="AM731" i="5"/>
  <c r="AL731" i="5"/>
  <c r="AK731" i="5"/>
  <c r="AJ731" i="5"/>
  <c r="AI731" i="5"/>
  <c r="AH731" i="5"/>
  <c r="AG731" i="5"/>
  <c r="AF731" i="5"/>
  <c r="AE731" i="5"/>
  <c r="AD731" i="5"/>
  <c r="AC731" i="5"/>
  <c r="O731" i="5"/>
  <c r="K731" i="5"/>
  <c r="I731" i="5"/>
  <c r="E731" i="5"/>
  <c r="B731" i="5"/>
  <c r="BG730" i="5"/>
  <c r="BE730" i="5"/>
  <c r="BC730" i="5"/>
  <c r="BB730" i="5"/>
  <c r="BA730" i="5"/>
  <c r="AZ730" i="5"/>
  <c r="AY730" i="5"/>
  <c r="AN730" i="5"/>
  <c r="AM730" i="5"/>
  <c r="AL730" i="5"/>
  <c r="AK730" i="5"/>
  <c r="AJ730" i="5"/>
  <c r="AI730" i="5"/>
  <c r="AH730" i="5"/>
  <c r="AG730" i="5"/>
  <c r="AF730" i="5"/>
  <c r="AE730" i="5"/>
  <c r="AD730" i="5"/>
  <c r="AC730" i="5"/>
  <c r="O730" i="5"/>
  <c r="K730" i="5"/>
  <c r="I730" i="5"/>
  <c r="E730" i="5"/>
  <c r="B730" i="5"/>
  <c r="BG729" i="5"/>
  <c r="BE729" i="5"/>
  <c r="BC729" i="5"/>
  <c r="BB729" i="5"/>
  <c r="BA729" i="5"/>
  <c r="AZ729" i="5"/>
  <c r="AY729" i="5"/>
  <c r="AN729" i="5"/>
  <c r="AM729" i="5"/>
  <c r="AL729" i="5"/>
  <c r="AK729" i="5"/>
  <c r="AJ729" i="5"/>
  <c r="AI729" i="5"/>
  <c r="AH729" i="5"/>
  <c r="AG729" i="5"/>
  <c r="AF729" i="5"/>
  <c r="AE729" i="5"/>
  <c r="AD729" i="5"/>
  <c r="AC729" i="5"/>
  <c r="O729" i="5"/>
  <c r="K729" i="5"/>
  <c r="I729" i="5"/>
  <c r="E729" i="5"/>
  <c r="B729" i="5"/>
  <c r="BG728" i="5"/>
  <c r="BE728" i="5"/>
  <c r="BC728" i="5"/>
  <c r="BB728" i="5"/>
  <c r="BA728" i="5"/>
  <c r="AZ728" i="5"/>
  <c r="AY728" i="5"/>
  <c r="AN728" i="5"/>
  <c r="AM728" i="5"/>
  <c r="AL728" i="5"/>
  <c r="AK728" i="5"/>
  <c r="AJ728" i="5"/>
  <c r="AI728" i="5"/>
  <c r="AH728" i="5"/>
  <c r="AG728" i="5"/>
  <c r="AF728" i="5"/>
  <c r="AE728" i="5"/>
  <c r="AD728" i="5"/>
  <c r="AC728" i="5"/>
  <c r="O728" i="5"/>
  <c r="K728" i="5"/>
  <c r="I728" i="5"/>
  <c r="E728" i="5"/>
  <c r="B728" i="5"/>
  <c r="BG727" i="5"/>
  <c r="BE727" i="5"/>
  <c r="BC727" i="5"/>
  <c r="BB727" i="5"/>
  <c r="BA727" i="5"/>
  <c r="AZ727" i="5"/>
  <c r="AY727" i="5"/>
  <c r="AN727" i="5"/>
  <c r="AM727" i="5"/>
  <c r="AL727" i="5"/>
  <c r="AK727" i="5"/>
  <c r="AJ727" i="5"/>
  <c r="AI727" i="5"/>
  <c r="AH727" i="5"/>
  <c r="AG727" i="5"/>
  <c r="AF727" i="5"/>
  <c r="AE727" i="5"/>
  <c r="AD727" i="5"/>
  <c r="AC727" i="5"/>
  <c r="O727" i="5"/>
  <c r="K727" i="5"/>
  <c r="I727" i="5"/>
  <c r="E727" i="5"/>
  <c r="B727" i="5"/>
  <c r="BG726" i="5"/>
  <c r="BE726" i="5"/>
  <c r="BC726" i="5"/>
  <c r="BB726" i="5"/>
  <c r="BA726" i="5"/>
  <c r="AZ726" i="5"/>
  <c r="AY726" i="5"/>
  <c r="AN726" i="5"/>
  <c r="AM726" i="5"/>
  <c r="AL726" i="5"/>
  <c r="AK726" i="5"/>
  <c r="AJ726" i="5"/>
  <c r="AI726" i="5"/>
  <c r="AH726" i="5"/>
  <c r="AG726" i="5"/>
  <c r="AF726" i="5"/>
  <c r="AE726" i="5"/>
  <c r="AD726" i="5"/>
  <c r="AC726" i="5"/>
  <c r="O726" i="5"/>
  <c r="K726" i="5"/>
  <c r="I726" i="5"/>
  <c r="E726" i="5"/>
  <c r="B726" i="5"/>
  <c r="BG725" i="5"/>
  <c r="BE725" i="5"/>
  <c r="BC725" i="5"/>
  <c r="BB725" i="5"/>
  <c r="BA725" i="5"/>
  <c r="AZ725" i="5"/>
  <c r="AY725" i="5"/>
  <c r="AN725" i="5"/>
  <c r="AM725" i="5"/>
  <c r="AL725" i="5"/>
  <c r="AK725" i="5"/>
  <c r="AJ725" i="5"/>
  <c r="AI725" i="5"/>
  <c r="AH725" i="5"/>
  <c r="AG725" i="5"/>
  <c r="AF725" i="5"/>
  <c r="AE725" i="5"/>
  <c r="AD725" i="5"/>
  <c r="AC725" i="5"/>
  <c r="O725" i="5"/>
  <c r="K725" i="5"/>
  <c r="I725" i="5"/>
  <c r="E725" i="5"/>
  <c r="B725" i="5"/>
  <c r="BF716" i="5"/>
  <c r="AR716" i="5"/>
  <c r="AQ716" i="5"/>
  <c r="AA716" i="5"/>
  <c r="V716" i="5"/>
  <c r="U716" i="5"/>
  <c r="X716" i="5" s="1"/>
  <c r="T716" i="5"/>
  <c r="S716" i="5"/>
  <c r="R716" i="5"/>
  <c r="M716" i="5"/>
  <c r="J716" i="5" s="1"/>
  <c r="BF715" i="5"/>
  <c r="AR715" i="5"/>
  <c r="AQ715" i="5"/>
  <c r="AA715" i="5"/>
  <c r="V715" i="5"/>
  <c r="U715" i="5"/>
  <c r="T715" i="5"/>
  <c r="S715" i="5"/>
  <c r="R715" i="5"/>
  <c r="M715" i="5"/>
  <c r="BF714" i="5"/>
  <c r="AR714" i="5"/>
  <c r="AS714" i="5" s="1"/>
  <c r="AT714" i="5" s="1"/>
  <c r="AU714" i="5" s="1"/>
  <c r="AV714" i="5" s="1"/>
  <c r="AQ714" i="5"/>
  <c r="AA714" i="5"/>
  <c r="V714" i="5"/>
  <c r="U714" i="5"/>
  <c r="T714" i="5"/>
  <c r="S714" i="5"/>
  <c r="R714" i="5"/>
  <c r="M714" i="5"/>
  <c r="Z714" i="5" s="1"/>
  <c r="BF713" i="5"/>
  <c r="AR713" i="5"/>
  <c r="AS713" i="5" s="1"/>
  <c r="AT713" i="5" s="1"/>
  <c r="AU713" i="5" s="1"/>
  <c r="AV713" i="5" s="1"/>
  <c r="AQ713" i="5"/>
  <c r="AA713" i="5"/>
  <c r="V713" i="5"/>
  <c r="U713" i="5"/>
  <c r="X713" i="5" s="1"/>
  <c r="T713" i="5"/>
  <c r="S713" i="5"/>
  <c r="R713" i="5"/>
  <c r="M713" i="5"/>
  <c r="J713" i="5" s="1"/>
  <c r="BF712" i="5"/>
  <c r="AR712" i="5"/>
  <c r="AQ712" i="5"/>
  <c r="AA712" i="5"/>
  <c r="V712" i="5"/>
  <c r="U712" i="5"/>
  <c r="T712" i="5"/>
  <c r="S712" i="5"/>
  <c r="R712" i="5"/>
  <c r="M712" i="5"/>
  <c r="Z712" i="5" s="1"/>
  <c r="BF711" i="5"/>
  <c r="AR711" i="5"/>
  <c r="AS711" i="5" s="1"/>
  <c r="AT711" i="5" s="1"/>
  <c r="AU711" i="5" s="1"/>
  <c r="AV711" i="5" s="1"/>
  <c r="AQ711" i="5"/>
  <c r="AA711" i="5"/>
  <c r="V711" i="5"/>
  <c r="U711" i="5"/>
  <c r="X711" i="5" s="1"/>
  <c r="T711" i="5"/>
  <c r="S711" i="5"/>
  <c r="R711" i="5"/>
  <c r="M711" i="5"/>
  <c r="Z711" i="5" s="1"/>
  <c r="BF710" i="5"/>
  <c r="AR710" i="5"/>
  <c r="AQ710" i="5"/>
  <c r="AA710" i="5"/>
  <c r="V710" i="5"/>
  <c r="U710" i="5"/>
  <c r="T710" i="5"/>
  <c r="S710" i="5"/>
  <c r="R710" i="5"/>
  <c r="M710" i="5"/>
  <c r="J710" i="5" s="1"/>
  <c r="BF708" i="5"/>
  <c r="AR708" i="5"/>
  <c r="AS708" i="5" s="1"/>
  <c r="AQ708" i="5"/>
  <c r="AA708" i="5"/>
  <c r="V708" i="5"/>
  <c r="U708" i="5"/>
  <c r="T708" i="5"/>
  <c r="S708" i="5"/>
  <c r="R708" i="5"/>
  <c r="M708" i="5"/>
  <c r="J708" i="5" s="1"/>
  <c r="BF707" i="5"/>
  <c r="AR707" i="5"/>
  <c r="AQ707" i="5"/>
  <c r="AA707" i="5"/>
  <c r="V707" i="5"/>
  <c r="U707" i="5"/>
  <c r="T707" i="5"/>
  <c r="S707" i="5"/>
  <c r="R707" i="5"/>
  <c r="M707" i="5"/>
  <c r="Z707" i="5" s="1"/>
  <c r="BF706" i="5"/>
  <c r="AR706" i="5"/>
  <c r="AQ706" i="5"/>
  <c r="AA706" i="5"/>
  <c r="V706" i="5"/>
  <c r="U706" i="5"/>
  <c r="X706" i="5" s="1"/>
  <c r="T706" i="5"/>
  <c r="S706" i="5"/>
  <c r="R706" i="5"/>
  <c r="M706" i="5"/>
  <c r="Z706" i="5" s="1"/>
  <c r="BF705" i="5"/>
  <c r="AR705" i="5"/>
  <c r="AS705" i="5" s="1"/>
  <c r="AT705" i="5" s="1"/>
  <c r="AU705" i="5" s="1"/>
  <c r="AV705" i="5" s="1"/>
  <c r="AQ705" i="5"/>
  <c r="AA705" i="5"/>
  <c r="V705" i="5"/>
  <c r="U705" i="5"/>
  <c r="X705" i="5" s="1"/>
  <c r="T705" i="5"/>
  <c r="S705" i="5"/>
  <c r="R705" i="5"/>
  <c r="M705" i="5"/>
  <c r="J705" i="5" s="1"/>
  <c r="BF704" i="5"/>
  <c r="AR704" i="5"/>
  <c r="AS704" i="5" s="1"/>
  <c r="AT704" i="5" s="1"/>
  <c r="AU704" i="5" s="1"/>
  <c r="AV704" i="5" s="1"/>
  <c r="AQ704" i="5"/>
  <c r="AA704" i="5"/>
  <c r="V704" i="5"/>
  <c r="U704" i="5"/>
  <c r="T704" i="5"/>
  <c r="S704" i="5"/>
  <c r="R704" i="5"/>
  <c r="M704" i="5"/>
  <c r="Z704" i="5" s="1"/>
  <c r="BF703" i="5"/>
  <c r="AR703" i="5"/>
  <c r="AS703" i="5" s="1"/>
  <c r="AT703" i="5" s="1"/>
  <c r="AU703" i="5" s="1"/>
  <c r="AV703" i="5" s="1"/>
  <c r="AQ703" i="5"/>
  <c r="AA703" i="5"/>
  <c r="V703" i="5"/>
  <c r="U703" i="5"/>
  <c r="T703" i="5"/>
  <c r="S703" i="5"/>
  <c r="R703" i="5"/>
  <c r="M703" i="5"/>
  <c r="BF702" i="5"/>
  <c r="AR702" i="5"/>
  <c r="AS702" i="5" s="1"/>
  <c r="AQ702" i="5"/>
  <c r="AA702" i="5"/>
  <c r="V702" i="5"/>
  <c r="U702" i="5"/>
  <c r="T702" i="5"/>
  <c r="S702" i="5"/>
  <c r="R702" i="5"/>
  <c r="M702" i="5"/>
  <c r="Z702" i="5" s="1"/>
  <c r="BF701" i="5"/>
  <c r="AR701" i="5"/>
  <c r="AS701" i="5" s="1"/>
  <c r="AT701" i="5" s="1"/>
  <c r="AQ701" i="5"/>
  <c r="AA701" i="5"/>
  <c r="V701" i="5"/>
  <c r="U701" i="5"/>
  <c r="T701" i="5"/>
  <c r="S701" i="5"/>
  <c r="R701" i="5"/>
  <c r="M701" i="5"/>
  <c r="J701" i="5" s="1"/>
  <c r="BF700" i="5"/>
  <c r="AR700" i="5"/>
  <c r="AQ700" i="5"/>
  <c r="AA700" i="5"/>
  <c r="V700" i="5"/>
  <c r="U700" i="5"/>
  <c r="X700" i="5" s="1"/>
  <c r="T700" i="5"/>
  <c r="S700" i="5"/>
  <c r="R700" i="5"/>
  <c r="M700" i="5"/>
  <c r="BF699" i="5"/>
  <c r="AR699" i="5"/>
  <c r="AQ699" i="5"/>
  <c r="AA699" i="5"/>
  <c r="V699" i="5"/>
  <c r="U699" i="5"/>
  <c r="T699" i="5"/>
  <c r="S699" i="5"/>
  <c r="R699" i="5"/>
  <c r="M699" i="5"/>
  <c r="J699" i="5" s="1"/>
  <c r="BF698" i="5"/>
  <c r="AR698" i="5"/>
  <c r="AS698" i="5" s="1"/>
  <c r="AT698" i="5" s="1"/>
  <c r="AU698" i="5" s="1"/>
  <c r="AV698" i="5" s="1"/>
  <c r="AQ698" i="5"/>
  <c r="AA698" i="5"/>
  <c r="V698" i="5"/>
  <c r="U698" i="5"/>
  <c r="X698" i="5" s="1"/>
  <c r="T698" i="5"/>
  <c r="S698" i="5"/>
  <c r="R698" i="5"/>
  <c r="M698" i="5"/>
  <c r="Z698" i="5" s="1"/>
  <c r="BF697" i="5"/>
  <c r="AR697" i="5"/>
  <c r="AS697" i="5" s="1"/>
  <c r="AT697" i="5" s="1"/>
  <c r="AU697" i="5" s="1"/>
  <c r="AV697" i="5" s="1"/>
  <c r="AQ697" i="5"/>
  <c r="AA697" i="5"/>
  <c r="V697" i="5"/>
  <c r="U697" i="5"/>
  <c r="T697" i="5"/>
  <c r="S697" i="5"/>
  <c r="R697" i="5"/>
  <c r="M697" i="5"/>
  <c r="Z697" i="5" s="1"/>
  <c r="BF696" i="5"/>
  <c r="AR696" i="5"/>
  <c r="AQ696" i="5"/>
  <c r="AA696" i="5"/>
  <c r="V696" i="5"/>
  <c r="U696" i="5"/>
  <c r="T696" i="5"/>
  <c r="S696" i="5"/>
  <c r="R696" i="5"/>
  <c r="M696" i="5"/>
  <c r="J696" i="5" s="1"/>
  <c r="BF695" i="5"/>
  <c r="AR695" i="5"/>
  <c r="AQ695" i="5"/>
  <c r="AA695" i="5"/>
  <c r="V695" i="5"/>
  <c r="U695" i="5"/>
  <c r="T695" i="5"/>
  <c r="S695" i="5"/>
  <c r="R695" i="5"/>
  <c r="M695" i="5"/>
  <c r="BF694" i="5"/>
  <c r="AR694" i="5"/>
  <c r="AQ694" i="5"/>
  <c r="AA694" i="5"/>
  <c r="V694" i="5"/>
  <c r="U694" i="5"/>
  <c r="T694" i="5"/>
  <c r="S694" i="5"/>
  <c r="R694" i="5"/>
  <c r="M694" i="5"/>
  <c r="Z694" i="5" s="1"/>
  <c r="BF693" i="5"/>
  <c r="AR693" i="5"/>
  <c r="AQ693" i="5"/>
  <c r="AA693" i="5"/>
  <c r="V693" i="5"/>
  <c r="U693" i="5"/>
  <c r="X693" i="5" s="1"/>
  <c r="T693" i="5"/>
  <c r="S693" i="5"/>
  <c r="R693" i="5"/>
  <c r="M693" i="5"/>
  <c r="J693" i="5" s="1"/>
  <c r="BF692" i="5"/>
  <c r="AR692" i="5"/>
  <c r="AQ692" i="5"/>
  <c r="AA692" i="5"/>
  <c r="Z692" i="5"/>
  <c r="V692" i="5"/>
  <c r="U692" i="5"/>
  <c r="T692" i="5"/>
  <c r="S692" i="5"/>
  <c r="R692" i="5"/>
  <c r="M692" i="5"/>
  <c r="J692" i="5" s="1"/>
  <c r="BF691" i="5"/>
  <c r="AR691" i="5"/>
  <c r="AS691" i="5" s="1"/>
  <c r="AT691" i="5" s="1"/>
  <c r="AU691" i="5" s="1"/>
  <c r="AV691" i="5" s="1"/>
  <c r="AQ691" i="5"/>
  <c r="AA691" i="5"/>
  <c r="Z691" i="5"/>
  <c r="V691" i="5"/>
  <c r="U691" i="5"/>
  <c r="T691" i="5"/>
  <c r="S691" i="5"/>
  <c r="R691" i="5"/>
  <c r="M691" i="5"/>
  <c r="J691" i="5" s="1"/>
  <c r="BF690" i="5"/>
  <c r="AR690" i="5"/>
  <c r="AQ690" i="5"/>
  <c r="AA690" i="5"/>
  <c r="V690" i="5"/>
  <c r="U690" i="5"/>
  <c r="X690" i="5" s="1"/>
  <c r="T690" i="5"/>
  <c r="S690" i="5"/>
  <c r="R690" i="5"/>
  <c r="M690" i="5"/>
  <c r="J690" i="5" s="1"/>
  <c r="BF688" i="5"/>
  <c r="AR688" i="5"/>
  <c r="AQ688" i="5"/>
  <c r="AA688" i="5"/>
  <c r="V688" i="5"/>
  <c r="U688" i="5"/>
  <c r="T688" i="5"/>
  <c r="S688" i="5"/>
  <c r="R688" i="5"/>
  <c r="M688" i="5"/>
  <c r="BF686" i="5"/>
  <c r="AR686" i="5"/>
  <c r="AS686" i="5" s="1"/>
  <c r="AT686" i="5" s="1"/>
  <c r="AU686" i="5" s="1"/>
  <c r="AQ686" i="5"/>
  <c r="AA686" i="5"/>
  <c r="V686" i="5"/>
  <c r="U686" i="5"/>
  <c r="X686" i="5" s="1"/>
  <c r="T686" i="5"/>
  <c r="S686" i="5"/>
  <c r="R686" i="5"/>
  <c r="M686" i="5"/>
  <c r="Z686" i="5" s="1"/>
  <c r="BF685" i="5"/>
  <c r="AR685" i="5"/>
  <c r="AQ685" i="5"/>
  <c r="AA685" i="5"/>
  <c r="V685" i="5"/>
  <c r="U685" i="5"/>
  <c r="T685" i="5"/>
  <c r="S685" i="5"/>
  <c r="R685" i="5"/>
  <c r="M685" i="5"/>
  <c r="J685" i="5" s="1"/>
  <c r="BF684" i="5"/>
  <c r="AR684" i="5"/>
  <c r="AQ684" i="5"/>
  <c r="AA684" i="5"/>
  <c r="V684" i="5"/>
  <c r="U684" i="5"/>
  <c r="T684" i="5"/>
  <c r="S684" i="5"/>
  <c r="R684" i="5"/>
  <c r="M684" i="5"/>
  <c r="BF683" i="5"/>
  <c r="AR683" i="5"/>
  <c r="AQ683" i="5"/>
  <c r="AA683" i="5"/>
  <c r="V683" i="5"/>
  <c r="U683" i="5"/>
  <c r="X683" i="5" s="1"/>
  <c r="T683" i="5"/>
  <c r="S683" i="5"/>
  <c r="R683" i="5"/>
  <c r="M683" i="5"/>
  <c r="Z683" i="5" s="1"/>
  <c r="BF682" i="5"/>
  <c r="AR682" i="5"/>
  <c r="AS682" i="5" s="1"/>
  <c r="AT682" i="5" s="1"/>
  <c r="AU682" i="5" s="1"/>
  <c r="AV682" i="5" s="1"/>
  <c r="AQ682" i="5"/>
  <c r="AA682" i="5"/>
  <c r="V682" i="5"/>
  <c r="U682" i="5"/>
  <c r="T682" i="5"/>
  <c r="S682" i="5"/>
  <c r="R682" i="5"/>
  <c r="M682" i="5"/>
  <c r="BF681" i="5"/>
  <c r="AR681" i="5"/>
  <c r="AQ681" i="5"/>
  <c r="AA681" i="5"/>
  <c r="V681" i="5"/>
  <c r="U681" i="5"/>
  <c r="T681" i="5"/>
  <c r="S681" i="5"/>
  <c r="R681" i="5"/>
  <c r="M681" i="5"/>
  <c r="Z681" i="5" s="1"/>
  <c r="BF680" i="5"/>
  <c r="AR680" i="5"/>
  <c r="AS680" i="5" s="1"/>
  <c r="AQ680" i="5"/>
  <c r="AA680" i="5"/>
  <c r="V680" i="5"/>
  <c r="U680" i="5"/>
  <c r="X680" i="5" s="1"/>
  <c r="T680" i="5"/>
  <c r="S680" i="5"/>
  <c r="R680" i="5"/>
  <c r="M680" i="5"/>
  <c r="J680" i="5" s="1"/>
  <c r="BF679" i="5"/>
  <c r="AR679" i="5"/>
  <c r="AS679" i="5" s="1"/>
  <c r="AT679" i="5" s="1"/>
  <c r="AU679" i="5" s="1"/>
  <c r="AV679" i="5" s="1"/>
  <c r="AQ679" i="5"/>
  <c r="AA679" i="5"/>
  <c r="V679" i="5"/>
  <c r="U679" i="5"/>
  <c r="T679" i="5"/>
  <c r="S679" i="5"/>
  <c r="R679" i="5"/>
  <c r="M679" i="5"/>
  <c r="J679" i="5" s="1"/>
  <c r="BF678" i="5"/>
  <c r="AR678" i="5"/>
  <c r="AS678" i="5" s="1"/>
  <c r="AT678" i="5" s="1"/>
  <c r="AU678" i="5" s="1"/>
  <c r="AV678" i="5" s="1"/>
  <c r="AQ678" i="5"/>
  <c r="AA678" i="5"/>
  <c r="V678" i="5"/>
  <c r="U678" i="5"/>
  <c r="T678" i="5"/>
  <c r="S678" i="5"/>
  <c r="R678" i="5"/>
  <c r="M678" i="5"/>
  <c r="J678" i="5" s="1"/>
  <c r="BF677" i="5"/>
  <c r="AR677" i="5"/>
  <c r="AS677" i="5" s="1"/>
  <c r="AQ677" i="5"/>
  <c r="AA677" i="5"/>
  <c r="V677" i="5"/>
  <c r="U677" i="5"/>
  <c r="T677" i="5"/>
  <c r="S677" i="5"/>
  <c r="R677" i="5"/>
  <c r="M677" i="5"/>
  <c r="J677" i="5" s="1"/>
  <c r="BF676" i="5"/>
  <c r="AR676" i="5"/>
  <c r="AQ676" i="5"/>
  <c r="AA676" i="5"/>
  <c r="V676" i="5"/>
  <c r="U676" i="5"/>
  <c r="X676" i="5" s="1"/>
  <c r="T676" i="5"/>
  <c r="S676" i="5"/>
  <c r="R676" i="5"/>
  <c r="M676" i="5"/>
  <c r="Z676" i="5" s="1"/>
  <c r="BF675" i="5"/>
  <c r="AR675" i="5"/>
  <c r="AS675" i="5" s="1"/>
  <c r="AT675" i="5" s="1"/>
  <c r="AU675" i="5" s="1"/>
  <c r="AV675" i="5" s="1"/>
  <c r="AQ675" i="5"/>
  <c r="AA675" i="5"/>
  <c r="V675" i="5"/>
  <c r="U675" i="5"/>
  <c r="T675" i="5"/>
  <c r="S675" i="5"/>
  <c r="R675" i="5"/>
  <c r="M675" i="5"/>
  <c r="Z675" i="5" s="1"/>
  <c r="BF674" i="5"/>
  <c r="AR674" i="5"/>
  <c r="AS674" i="5" s="1"/>
  <c r="AQ674" i="5"/>
  <c r="AA674" i="5"/>
  <c r="V674" i="5"/>
  <c r="U674" i="5"/>
  <c r="X674" i="5" s="1"/>
  <c r="T674" i="5"/>
  <c r="S674" i="5"/>
  <c r="R674" i="5"/>
  <c r="M674" i="5"/>
  <c r="Z674" i="5" s="1"/>
  <c r="BF673" i="5"/>
  <c r="AR673" i="5"/>
  <c r="AQ673" i="5"/>
  <c r="AA673" i="5"/>
  <c r="V673" i="5"/>
  <c r="U673" i="5"/>
  <c r="T673" i="5"/>
  <c r="S673" i="5"/>
  <c r="R673" i="5"/>
  <c r="M673" i="5"/>
  <c r="J673" i="5" s="1"/>
  <c r="BF672" i="5"/>
  <c r="AR672" i="5"/>
  <c r="AQ672" i="5"/>
  <c r="AA672" i="5"/>
  <c r="V672" i="5"/>
  <c r="U672" i="5"/>
  <c r="T672" i="5"/>
  <c r="S672" i="5"/>
  <c r="R672" i="5"/>
  <c r="M672" i="5"/>
  <c r="Z672" i="5" s="1"/>
  <c r="BF671" i="5"/>
  <c r="AR671" i="5"/>
  <c r="AS671" i="5" s="1"/>
  <c r="AT671" i="5" s="1"/>
  <c r="AU671" i="5" s="1"/>
  <c r="AV671" i="5" s="1"/>
  <c r="AQ671" i="5"/>
  <c r="AA671" i="5"/>
  <c r="V671" i="5"/>
  <c r="U671" i="5"/>
  <c r="T671" i="5"/>
  <c r="S671" i="5"/>
  <c r="R671" i="5"/>
  <c r="M671" i="5"/>
  <c r="J671" i="5" s="1"/>
  <c r="AR670" i="5"/>
  <c r="AS670" i="5" s="1"/>
  <c r="AT670" i="5" s="1"/>
  <c r="AQ670" i="5"/>
  <c r="AA670" i="5"/>
  <c r="V670" i="5"/>
  <c r="U670" i="5"/>
  <c r="T670" i="5"/>
  <c r="S670" i="5"/>
  <c r="R670" i="5"/>
  <c r="M670" i="5"/>
  <c r="BF669" i="5"/>
  <c r="AR669" i="5"/>
  <c r="AQ669" i="5"/>
  <c r="AA669" i="5"/>
  <c r="V669" i="5"/>
  <c r="U669" i="5"/>
  <c r="T669" i="5"/>
  <c r="S669" i="5"/>
  <c r="R669" i="5"/>
  <c r="M669" i="5"/>
  <c r="Z669" i="5" s="1"/>
  <c r="BF668" i="5"/>
  <c r="AR668" i="5"/>
  <c r="AS668" i="5" s="1"/>
  <c r="AQ668" i="5"/>
  <c r="AA668" i="5"/>
  <c r="V668" i="5"/>
  <c r="U668" i="5"/>
  <c r="X668" i="5" s="1"/>
  <c r="T668" i="5"/>
  <c r="S668" i="5"/>
  <c r="R668" i="5"/>
  <c r="M668" i="5"/>
  <c r="Z668" i="5" s="1"/>
  <c r="BF667" i="5"/>
  <c r="AR667" i="5"/>
  <c r="AS667" i="5" s="1"/>
  <c r="AQ667" i="5"/>
  <c r="AA667" i="5"/>
  <c r="V667" i="5"/>
  <c r="U667" i="5"/>
  <c r="T667" i="5"/>
  <c r="S667" i="5"/>
  <c r="R667" i="5"/>
  <c r="M667" i="5"/>
  <c r="Z667" i="5" s="1"/>
  <c r="BF665" i="5"/>
  <c r="AR665" i="5"/>
  <c r="AQ665" i="5"/>
  <c r="AA665" i="5"/>
  <c r="V665" i="5"/>
  <c r="U665" i="5"/>
  <c r="T665" i="5"/>
  <c r="S665" i="5"/>
  <c r="R665" i="5"/>
  <c r="M665" i="5"/>
  <c r="Z665" i="5" s="1"/>
  <c r="BF664" i="5"/>
  <c r="AR664" i="5"/>
  <c r="AQ664" i="5"/>
  <c r="AA664" i="5"/>
  <c r="V664" i="5"/>
  <c r="U664" i="5"/>
  <c r="T664" i="5"/>
  <c r="S664" i="5"/>
  <c r="R664" i="5"/>
  <c r="M664" i="5"/>
  <c r="Z664" i="5" s="1"/>
  <c r="BF663" i="5"/>
  <c r="AR663" i="5"/>
  <c r="AS663" i="5" s="1"/>
  <c r="AT663" i="5" s="1"/>
  <c r="AU663" i="5" s="1"/>
  <c r="AV663" i="5" s="1"/>
  <c r="AQ663" i="5"/>
  <c r="AA663" i="5"/>
  <c r="V663" i="5"/>
  <c r="U663" i="5"/>
  <c r="T663" i="5"/>
  <c r="S663" i="5"/>
  <c r="R663" i="5"/>
  <c r="M663" i="5"/>
  <c r="Z663" i="5" s="1"/>
  <c r="BF662" i="5"/>
  <c r="AR662" i="5"/>
  <c r="AQ662" i="5"/>
  <c r="AA662" i="5"/>
  <c r="V662" i="5"/>
  <c r="U662" i="5"/>
  <c r="T662" i="5"/>
  <c r="S662" i="5"/>
  <c r="R662" i="5"/>
  <c r="M662" i="5"/>
  <c r="BF661" i="5"/>
  <c r="AR661" i="5"/>
  <c r="AS661" i="5" s="1"/>
  <c r="AT661" i="5" s="1"/>
  <c r="AU661" i="5" s="1"/>
  <c r="AV661" i="5" s="1"/>
  <c r="AQ661" i="5"/>
  <c r="AA661" i="5"/>
  <c r="V661" i="5"/>
  <c r="U661" i="5"/>
  <c r="X661" i="5" s="1"/>
  <c r="T661" i="5"/>
  <c r="S661" i="5"/>
  <c r="R661" i="5"/>
  <c r="M661" i="5"/>
  <c r="J661" i="5" s="1"/>
  <c r="BF660" i="5"/>
  <c r="AR660" i="5"/>
  <c r="AS660" i="5" s="1"/>
  <c r="AT660" i="5" s="1"/>
  <c r="AQ660" i="5"/>
  <c r="AA660" i="5"/>
  <c r="V660" i="5"/>
  <c r="U660" i="5"/>
  <c r="T660" i="5"/>
  <c r="S660" i="5"/>
  <c r="R660" i="5"/>
  <c r="M660" i="5"/>
  <c r="Z660" i="5" s="1"/>
  <c r="BF659" i="5"/>
  <c r="AR659" i="5"/>
  <c r="AS659" i="5" s="1"/>
  <c r="AT659" i="5" s="1"/>
  <c r="AQ659" i="5"/>
  <c r="AA659" i="5"/>
  <c r="V659" i="5"/>
  <c r="U659" i="5"/>
  <c r="T659" i="5"/>
  <c r="S659" i="5"/>
  <c r="R659" i="5"/>
  <c r="M659" i="5"/>
  <c r="BF658" i="5"/>
  <c r="AR658" i="5"/>
  <c r="AQ658" i="5"/>
  <c r="AA658" i="5"/>
  <c r="V658" i="5"/>
  <c r="U658" i="5"/>
  <c r="T658" i="5"/>
  <c r="S658" i="5"/>
  <c r="R658" i="5"/>
  <c r="M658" i="5"/>
  <c r="J658" i="5" s="1"/>
  <c r="BF657" i="5"/>
  <c r="AR657" i="5"/>
  <c r="AQ657" i="5"/>
  <c r="AA657" i="5"/>
  <c r="V657" i="5"/>
  <c r="U657" i="5"/>
  <c r="X657" i="5" s="1"/>
  <c r="T657" i="5"/>
  <c r="S657" i="5"/>
  <c r="R657" i="5"/>
  <c r="M657" i="5"/>
  <c r="J657" i="5" s="1"/>
  <c r="BF656" i="5"/>
  <c r="AR656" i="5"/>
  <c r="AQ656" i="5"/>
  <c r="AA656" i="5"/>
  <c r="V656" i="5"/>
  <c r="U656" i="5"/>
  <c r="T656" i="5"/>
  <c r="S656" i="5"/>
  <c r="R656" i="5"/>
  <c r="M656" i="5"/>
  <c r="BF655" i="5"/>
  <c r="AR655" i="5"/>
  <c r="AS655" i="5" s="1"/>
  <c r="AT655" i="5" s="1"/>
  <c r="AU655" i="5" s="1"/>
  <c r="AV655" i="5" s="1"/>
  <c r="AQ655" i="5"/>
  <c r="AA655" i="5"/>
  <c r="V655" i="5"/>
  <c r="U655" i="5"/>
  <c r="T655" i="5"/>
  <c r="S655" i="5"/>
  <c r="R655" i="5"/>
  <c r="M655" i="5"/>
  <c r="Z655" i="5" s="1"/>
  <c r="BF654" i="5"/>
  <c r="AR654" i="5"/>
  <c r="AQ654" i="5"/>
  <c r="AA654" i="5"/>
  <c r="V654" i="5"/>
  <c r="U654" i="5"/>
  <c r="T654" i="5"/>
  <c r="S654" i="5"/>
  <c r="R654" i="5"/>
  <c r="M654" i="5"/>
  <c r="J654" i="5" s="1"/>
  <c r="BF653" i="5"/>
  <c r="AR653" i="5"/>
  <c r="AS653" i="5" s="1"/>
  <c r="AT653" i="5" s="1"/>
  <c r="AU653" i="5" s="1"/>
  <c r="AV653" i="5" s="1"/>
  <c r="AQ653" i="5"/>
  <c r="AA653" i="5"/>
  <c r="V653" i="5"/>
  <c r="U653" i="5"/>
  <c r="T653" i="5"/>
  <c r="S653" i="5"/>
  <c r="R653" i="5"/>
  <c r="M653" i="5"/>
  <c r="Z653" i="5" s="1"/>
  <c r="BF652" i="5"/>
  <c r="AR652" i="5"/>
  <c r="AS652" i="5" s="1"/>
  <c r="AT652" i="5" s="1"/>
  <c r="AU652" i="5" s="1"/>
  <c r="AQ652" i="5"/>
  <c r="AA652" i="5"/>
  <c r="V652" i="5"/>
  <c r="U652" i="5"/>
  <c r="X652" i="5" s="1"/>
  <c r="T652" i="5"/>
  <c r="S652" i="5"/>
  <c r="R652" i="5"/>
  <c r="M652" i="5"/>
  <c r="J652" i="5" s="1"/>
  <c r="BF651" i="5"/>
  <c r="AR651" i="5"/>
  <c r="AS651" i="5" s="1"/>
  <c r="AT651" i="5" s="1"/>
  <c r="AQ651" i="5"/>
  <c r="AA651" i="5"/>
  <c r="V651" i="5"/>
  <c r="U651" i="5"/>
  <c r="T651" i="5"/>
  <c r="S651" i="5"/>
  <c r="R651" i="5"/>
  <c r="M651" i="5"/>
  <c r="BF650" i="5"/>
  <c r="AR650" i="5"/>
  <c r="AS650" i="5" s="1"/>
  <c r="AT650" i="5" s="1"/>
  <c r="AU650" i="5" s="1"/>
  <c r="AV650" i="5" s="1"/>
  <c r="AQ650" i="5"/>
  <c r="AA650" i="5"/>
  <c r="V650" i="5"/>
  <c r="U650" i="5"/>
  <c r="T650" i="5"/>
  <c r="S650" i="5"/>
  <c r="R650" i="5"/>
  <c r="M650" i="5"/>
  <c r="J650" i="5" s="1"/>
  <c r="BF649" i="5"/>
  <c r="AR649" i="5"/>
  <c r="AS649" i="5" s="1"/>
  <c r="AQ649" i="5"/>
  <c r="AA649" i="5"/>
  <c r="Z649" i="5"/>
  <c r="V649" i="5"/>
  <c r="U649" i="5"/>
  <c r="T649" i="5"/>
  <c r="S649" i="5"/>
  <c r="R649" i="5"/>
  <c r="M649" i="5"/>
  <c r="J649" i="5" s="1"/>
  <c r="BF648" i="5"/>
  <c r="AR648" i="5"/>
  <c r="AQ648" i="5"/>
  <c r="AA648" i="5"/>
  <c r="Z648" i="5"/>
  <c r="V648" i="5"/>
  <c r="U648" i="5"/>
  <c r="T648" i="5"/>
  <c r="S648" i="5"/>
  <c r="R648" i="5"/>
  <c r="M648" i="5"/>
  <c r="J648" i="5" s="1"/>
  <c r="BF647" i="5"/>
  <c r="AR647" i="5"/>
  <c r="AQ647" i="5"/>
  <c r="AA647" i="5"/>
  <c r="V647" i="5"/>
  <c r="U647" i="5"/>
  <c r="X647" i="5" s="1"/>
  <c r="T647" i="5"/>
  <c r="S647" i="5"/>
  <c r="R647" i="5"/>
  <c r="M647" i="5"/>
  <c r="BF646" i="5"/>
  <c r="AR646" i="5"/>
  <c r="AS646" i="5" s="1"/>
  <c r="AT646" i="5" s="1"/>
  <c r="AU646" i="5" s="1"/>
  <c r="AV646" i="5" s="1"/>
  <c r="AQ646" i="5"/>
  <c r="AA646" i="5"/>
  <c r="V646" i="5"/>
  <c r="U646" i="5"/>
  <c r="T646" i="5"/>
  <c r="S646" i="5"/>
  <c r="R646" i="5"/>
  <c r="M646" i="5"/>
  <c r="Z646" i="5" s="1"/>
  <c r="BF645" i="5"/>
  <c r="AR645" i="5"/>
  <c r="AQ645" i="5"/>
  <c r="AA645" i="5"/>
  <c r="V645" i="5"/>
  <c r="U645" i="5"/>
  <c r="T645" i="5"/>
  <c r="S645" i="5"/>
  <c r="R645" i="5"/>
  <c r="M645" i="5"/>
  <c r="Z645" i="5" s="1"/>
  <c r="BF644" i="5"/>
  <c r="AR644" i="5"/>
  <c r="AQ644" i="5"/>
  <c r="AA644" i="5"/>
  <c r="V644" i="5"/>
  <c r="U644" i="5"/>
  <c r="T644" i="5"/>
  <c r="S644" i="5"/>
  <c r="R644" i="5"/>
  <c r="M644" i="5"/>
  <c r="Z644" i="5" s="1"/>
  <c r="BF643" i="5"/>
  <c r="AR643" i="5"/>
  <c r="AS643" i="5" s="1"/>
  <c r="AT643" i="5" s="1"/>
  <c r="AU643" i="5" s="1"/>
  <c r="AV643" i="5" s="1"/>
  <c r="AQ643" i="5"/>
  <c r="AA643" i="5"/>
  <c r="V643" i="5"/>
  <c r="U643" i="5"/>
  <c r="T643" i="5"/>
  <c r="S643" i="5"/>
  <c r="R643" i="5"/>
  <c r="M643" i="5"/>
  <c r="J643" i="5" s="1"/>
  <c r="BF642" i="5"/>
  <c r="AR642" i="5"/>
  <c r="AQ642" i="5"/>
  <c r="AA642" i="5"/>
  <c r="V642" i="5"/>
  <c r="U642" i="5"/>
  <c r="X642" i="5" s="1"/>
  <c r="T642" i="5"/>
  <c r="S642" i="5"/>
  <c r="R642" i="5"/>
  <c r="M642" i="5"/>
  <c r="Z642" i="5" s="1"/>
  <c r="BF641" i="5"/>
  <c r="AR641" i="5"/>
  <c r="AS641" i="5" s="1"/>
  <c r="AQ641" i="5"/>
  <c r="AA641" i="5"/>
  <c r="V641" i="5"/>
  <c r="U641" i="5"/>
  <c r="T641" i="5"/>
  <c r="S641" i="5"/>
  <c r="R641" i="5"/>
  <c r="M641" i="5"/>
  <c r="BF640" i="5"/>
  <c r="AR640" i="5"/>
  <c r="AS640" i="5" s="1"/>
  <c r="AT640" i="5" s="1"/>
  <c r="AQ640" i="5"/>
  <c r="AA640" i="5"/>
  <c r="V640" i="5"/>
  <c r="U640" i="5"/>
  <c r="T640" i="5"/>
  <c r="S640" i="5"/>
  <c r="R640" i="5"/>
  <c r="M640" i="5"/>
  <c r="Z640" i="5" s="1"/>
  <c r="BF639" i="5"/>
  <c r="AR639" i="5"/>
  <c r="AS639" i="5" s="1"/>
  <c r="AT639" i="5" s="1"/>
  <c r="AU639" i="5" s="1"/>
  <c r="AV639" i="5" s="1"/>
  <c r="AQ639" i="5"/>
  <c r="AA639" i="5"/>
  <c r="V639" i="5"/>
  <c r="U639" i="5"/>
  <c r="T639" i="5"/>
  <c r="S639" i="5"/>
  <c r="R639" i="5"/>
  <c r="M639" i="5"/>
  <c r="Z639" i="5" s="1"/>
  <c r="BF638" i="5"/>
  <c r="AR638" i="5"/>
  <c r="AS638" i="5" s="1"/>
  <c r="AT638" i="5" s="1"/>
  <c r="AU638" i="5" s="1"/>
  <c r="AV638" i="5" s="1"/>
  <c r="AQ638" i="5"/>
  <c r="AA638" i="5"/>
  <c r="Z638" i="5"/>
  <c r="V638" i="5"/>
  <c r="U638" i="5"/>
  <c r="T638" i="5"/>
  <c r="S638" i="5"/>
  <c r="R638" i="5"/>
  <c r="M638" i="5"/>
  <c r="J638" i="5" s="1"/>
  <c r="BF637" i="5"/>
  <c r="AR637" i="5"/>
  <c r="AQ637" i="5"/>
  <c r="AA637" i="5"/>
  <c r="V637" i="5"/>
  <c r="U637" i="5"/>
  <c r="T637" i="5"/>
  <c r="S637" i="5"/>
  <c r="R637" i="5"/>
  <c r="M637" i="5"/>
  <c r="BF636" i="5"/>
  <c r="AR636" i="5"/>
  <c r="AQ636" i="5"/>
  <c r="AA636" i="5"/>
  <c r="V636" i="5"/>
  <c r="U636" i="5"/>
  <c r="T636" i="5"/>
  <c r="S636" i="5"/>
  <c r="R636" i="5"/>
  <c r="M636" i="5"/>
  <c r="J636" i="5" s="1"/>
  <c r="BF635" i="5"/>
  <c r="AR635" i="5"/>
  <c r="AQ635" i="5"/>
  <c r="AA635" i="5"/>
  <c r="V635" i="5"/>
  <c r="U635" i="5"/>
  <c r="T635" i="5"/>
  <c r="S635" i="5"/>
  <c r="R635" i="5"/>
  <c r="M635" i="5"/>
  <c r="Z635" i="5" s="1"/>
  <c r="BF634" i="5"/>
  <c r="AR634" i="5"/>
  <c r="AS634" i="5" s="1"/>
  <c r="AT634" i="5" s="1"/>
  <c r="AU634" i="5" s="1"/>
  <c r="AV634" i="5" s="1"/>
  <c r="AQ634" i="5"/>
  <c r="AA634" i="5"/>
  <c r="V634" i="5"/>
  <c r="U634" i="5"/>
  <c r="X634" i="5" s="1"/>
  <c r="T634" i="5"/>
  <c r="S634" i="5"/>
  <c r="R634" i="5"/>
  <c r="M634" i="5"/>
  <c r="J634" i="5" s="1"/>
  <c r="BF633" i="5"/>
  <c r="AR633" i="5"/>
  <c r="AS633" i="5" s="1"/>
  <c r="AT633" i="5" s="1"/>
  <c r="AU633" i="5" s="1"/>
  <c r="AV633" i="5" s="1"/>
  <c r="AQ633" i="5"/>
  <c r="AA633" i="5"/>
  <c r="V633" i="5"/>
  <c r="U633" i="5"/>
  <c r="T633" i="5"/>
  <c r="S633" i="5"/>
  <c r="R633" i="5"/>
  <c r="M633" i="5"/>
  <c r="Z633" i="5" s="1"/>
  <c r="BF632" i="5"/>
  <c r="AR632" i="5"/>
  <c r="AS632" i="5" s="1"/>
  <c r="AT632" i="5" s="1"/>
  <c r="AU632" i="5" s="1"/>
  <c r="AV632" i="5" s="1"/>
  <c r="AQ632" i="5"/>
  <c r="AA632" i="5"/>
  <c r="V632" i="5"/>
  <c r="U632" i="5"/>
  <c r="T632" i="5"/>
  <c r="S632" i="5"/>
  <c r="R632" i="5"/>
  <c r="M632" i="5"/>
  <c r="J632" i="5" s="1"/>
  <c r="BF631" i="5"/>
  <c r="AR631" i="5"/>
  <c r="AS631" i="5" s="1"/>
  <c r="AT631" i="5" s="1"/>
  <c r="AQ631" i="5"/>
  <c r="AA631" i="5"/>
  <c r="V631" i="5"/>
  <c r="U631" i="5"/>
  <c r="T631" i="5"/>
  <c r="S631" i="5"/>
  <c r="R631" i="5"/>
  <c r="M631" i="5"/>
  <c r="Z631" i="5" s="1"/>
  <c r="BF630" i="5"/>
  <c r="AR630" i="5"/>
  <c r="AQ630" i="5"/>
  <c r="AA630" i="5"/>
  <c r="V630" i="5"/>
  <c r="U630" i="5"/>
  <c r="T630" i="5"/>
  <c r="S630" i="5"/>
  <c r="R630" i="5"/>
  <c r="M630" i="5"/>
  <c r="J630" i="5" s="1"/>
  <c r="BF629" i="5"/>
  <c r="AR629" i="5"/>
  <c r="AS629" i="5" s="1"/>
  <c r="AQ629" i="5"/>
  <c r="AA629" i="5"/>
  <c r="V629" i="5"/>
  <c r="U629" i="5"/>
  <c r="X629" i="5" s="1"/>
  <c r="T629" i="5"/>
  <c r="S629" i="5"/>
  <c r="R629" i="5"/>
  <c r="M629" i="5"/>
  <c r="J629" i="5" s="1"/>
  <c r="BF628" i="5"/>
  <c r="AR628" i="5"/>
  <c r="AQ628" i="5"/>
  <c r="AA628" i="5"/>
  <c r="V628" i="5"/>
  <c r="U628" i="5"/>
  <c r="T628" i="5"/>
  <c r="S628" i="5"/>
  <c r="R628" i="5"/>
  <c r="M628" i="5"/>
  <c r="J628" i="5" s="1"/>
  <c r="BF627" i="5"/>
  <c r="AR627" i="5"/>
  <c r="AS627" i="5" s="1"/>
  <c r="AT627" i="5" s="1"/>
  <c r="AU627" i="5" s="1"/>
  <c r="AV627" i="5" s="1"/>
  <c r="AQ627" i="5"/>
  <c r="AA627" i="5"/>
  <c r="V627" i="5"/>
  <c r="U627" i="5"/>
  <c r="T627" i="5"/>
  <c r="S627" i="5"/>
  <c r="R627" i="5"/>
  <c r="M627" i="5"/>
  <c r="BF626" i="5"/>
  <c r="AR626" i="5"/>
  <c r="AS626" i="5" s="1"/>
  <c r="AQ626" i="5"/>
  <c r="AA626" i="5"/>
  <c r="V626" i="5"/>
  <c r="U626" i="5"/>
  <c r="X626" i="5" s="1"/>
  <c r="T626" i="5"/>
  <c r="S626" i="5"/>
  <c r="R626" i="5"/>
  <c r="M626" i="5"/>
  <c r="BF625" i="5"/>
  <c r="AR625" i="5"/>
  <c r="AQ625" i="5"/>
  <c r="AA625" i="5"/>
  <c r="V625" i="5"/>
  <c r="U625" i="5"/>
  <c r="T625" i="5"/>
  <c r="S625" i="5"/>
  <c r="R625" i="5"/>
  <c r="M625" i="5"/>
  <c r="Z625" i="5" s="1"/>
  <c r="BF624" i="5"/>
  <c r="AR624" i="5"/>
  <c r="AQ624" i="5"/>
  <c r="AA624" i="5"/>
  <c r="V624" i="5"/>
  <c r="U624" i="5"/>
  <c r="T624" i="5"/>
  <c r="S624" i="5"/>
  <c r="R624" i="5"/>
  <c r="M624" i="5"/>
  <c r="BF623" i="5"/>
  <c r="AR623" i="5"/>
  <c r="AS623" i="5" s="1"/>
  <c r="AT623" i="5" s="1"/>
  <c r="AU623" i="5" s="1"/>
  <c r="AV623" i="5" s="1"/>
  <c r="AQ623" i="5"/>
  <c r="AA623" i="5"/>
  <c r="V623" i="5"/>
  <c r="U623" i="5"/>
  <c r="X623" i="5" s="1"/>
  <c r="T623" i="5"/>
  <c r="S623" i="5"/>
  <c r="R623" i="5"/>
  <c r="M623" i="5"/>
  <c r="J623" i="5" s="1"/>
  <c r="BF622" i="5"/>
  <c r="AR622" i="5"/>
  <c r="AS622" i="5" s="1"/>
  <c r="AT622" i="5" s="1"/>
  <c r="AU622" i="5" s="1"/>
  <c r="AV622" i="5" s="1"/>
  <c r="AQ622" i="5"/>
  <c r="AA622" i="5"/>
  <c r="V622" i="5"/>
  <c r="U622" i="5"/>
  <c r="X622" i="5" s="1"/>
  <c r="T622" i="5"/>
  <c r="S622" i="5"/>
  <c r="R622" i="5"/>
  <c r="M622" i="5"/>
  <c r="Z622" i="5" s="1"/>
  <c r="BF621" i="5"/>
  <c r="AR621" i="5"/>
  <c r="AS621" i="5" s="1"/>
  <c r="AT621" i="5" s="1"/>
  <c r="AU621" i="5" s="1"/>
  <c r="AV621" i="5" s="1"/>
  <c r="AQ621" i="5"/>
  <c r="AA621" i="5"/>
  <c r="V621" i="5"/>
  <c r="U621" i="5"/>
  <c r="X621" i="5" s="1"/>
  <c r="T621" i="5"/>
  <c r="S621" i="5"/>
  <c r="R621" i="5"/>
  <c r="M621" i="5"/>
  <c r="J621" i="5" s="1"/>
  <c r="BF620" i="5"/>
  <c r="AR620" i="5"/>
  <c r="AS620" i="5" s="1"/>
  <c r="AT620" i="5" s="1"/>
  <c r="AU620" i="5" s="1"/>
  <c r="AQ620" i="5"/>
  <c r="AA620" i="5"/>
  <c r="V620" i="5"/>
  <c r="U620" i="5"/>
  <c r="T620" i="5"/>
  <c r="S620" i="5"/>
  <c r="R620" i="5"/>
  <c r="M620" i="5"/>
  <c r="BF618" i="5"/>
  <c r="AR618" i="5"/>
  <c r="AS618" i="5" s="1"/>
  <c r="AT618" i="5" s="1"/>
  <c r="AU618" i="5" s="1"/>
  <c r="AV618" i="5" s="1"/>
  <c r="AQ618" i="5"/>
  <c r="AA618" i="5"/>
  <c r="V618" i="5"/>
  <c r="U618" i="5"/>
  <c r="T618" i="5"/>
  <c r="S618" i="5"/>
  <c r="R618" i="5"/>
  <c r="M618" i="5"/>
  <c r="Z618" i="5" s="1"/>
  <c r="BF617" i="5"/>
  <c r="AR617" i="5"/>
  <c r="AS617" i="5" s="1"/>
  <c r="AQ617" i="5"/>
  <c r="AA617" i="5"/>
  <c r="V617" i="5"/>
  <c r="U617" i="5"/>
  <c r="T617" i="5"/>
  <c r="S617" i="5"/>
  <c r="R617" i="5"/>
  <c r="M617" i="5"/>
  <c r="BF616" i="5"/>
  <c r="AR616" i="5"/>
  <c r="AQ616" i="5"/>
  <c r="AA616" i="5"/>
  <c r="V616" i="5"/>
  <c r="U616" i="5"/>
  <c r="T616" i="5"/>
  <c r="S616" i="5"/>
  <c r="R616" i="5"/>
  <c r="M616" i="5"/>
  <c r="BF615" i="5"/>
  <c r="AR615" i="5"/>
  <c r="AQ615" i="5"/>
  <c r="AA615" i="5"/>
  <c r="Z615" i="5"/>
  <c r="V615" i="5"/>
  <c r="U615" i="5"/>
  <c r="T615" i="5"/>
  <c r="S615" i="5"/>
  <c r="R615" i="5"/>
  <c r="M615" i="5"/>
  <c r="J615" i="5" s="1"/>
  <c r="BF614" i="5"/>
  <c r="AR614" i="5"/>
  <c r="AQ614" i="5"/>
  <c r="AA614" i="5"/>
  <c r="V614" i="5"/>
  <c r="U614" i="5"/>
  <c r="X614" i="5" s="1"/>
  <c r="T614" i="5"/>
  <c r="S614" i="5"/>
  <c r="R614" i="5"/>
  <c r="M614" i="5"/>
  <c r="Z614" i="5" s="1"/>
  <c r="BF613" i="5"/>
  <c r="AR613" i="5"/>
  <c r="AQ613" i="5"/>
  <c r="AA613" i="5"/>
  <c r="V613" i="5"/>
  <c r="U613" i="5"/>
  <c r="X613" i="5" s="1"/>
  <c r="T613" i="5"/>
  <c r="S613" i="5"/>
  <c r="R613" i="5"/>
  <c r="M613" i="5"/>
  <c r="BF612" i="5"/>
  <c r="AR612" i="5"/>
  <c r="AS612" i="5" s="1"/>
  <c r="AT612" i="5" s="1"/>
  <c r="AU612" i="5" s="1"/>
  <c r="AV612" i="5" s="1"/>
  <c r="AQ612" i="5"/>
  <c r="AA612" i="5"/>
  <c r="V612" i="5"/>
  <c r="U612" i="5"/>
  <c r="T612" i="5"/>
  <c r="S612" i="5"/>
  <c r="R612" i="5"/>
  <c r="M612" i="5"/>
  <c r="Z612" i="5" s="1"/>
  <c r="BF611" i="5"/>
  <c r="AR611" i="5"/>
  <c r="AS611" i="5" s="1"/>
  <c r="AT611" i="5" s="1"/>
  <c r="AQ611" i="5"/>
  <c r="AA611" i="5"/>
  <c r="V611" i="5"/>
  <c r="U611" i="5"/>
  <c r="X611" i="5" s="1"/>
  <c r="T611" i="5"/>
  <c r="S611" i="5"/>
  <c r="R611" i="5"/>
  <c r="M611" i="5"/>
  <c r="Z611" i="5" s="1"/>
  <c r="BF610" i="5"/>
  <c r="AR610" i="5"/>
  <c r="AQ610" i="5"/>
  <c r="AA610" i="5"/>
  <c r="V610" i="5"/>
  <c r="U610" i="5"/>
  <c r="T610" i="5"/>
  <c r="S610" i="5"/>
  <c r="R610" i="5"/>
  <c r="M610" i="5"/>
  <c r="Z610" i="5" s="1"/>
  <c r="BF609" i="5"/>
  <c r="AR609" i="5"/>
  <c r="AS609" i="5" s="1"/>
  <c r="AT609" i="5" s="1"/>
  <c r="AU609" i="5" s="1"/>
  <c r="AV609" i="5" s="1"/>
  <c r="AQ609" i="5"/>
  <c r="AA609" i="5"/>
  <c r="V609" i="5"/>
  <c r="U609" i="5"/>
  <c r="X609" i="5" s="1"/>
  <c r="T609" i="5"/>
  <c r="S609" i="5"/>
  <c r="R609" i="5"/>
  <c r="M609" i="5"/>
  <c r="J609" i="5" s="1"/>
  <c r="BF608" i="5"/>
  <c r="AR608" i="5"/>
  <c r="AS608" i="5" s="1"/>
  <c r="AT608" i="5" s="1"/>
  <c r="AU608" i="5" s="1"/>
  <c r="AV608" i="5" s="1"/>
  <c r="AQ608" i="5"/>
  <c r="AA608" i="5"/>
  <c r="V608" i="5"/>
  <c r="U608" i="5"/>
  <c r="T608" i="5"/>
  <c r="S608" i="5"/>
  <c r="R608" i="5"/>
  <c r="M608" i="5"/>
  <c r="BF607" i="5"/>
  <c r="AR607" i="5"/>
  <c r="AQ607" i="5"/>
  <c r="AA607" i="5"/>
  <c r="V607" i="5"/>
  <c r="U607" i="5"/>
  <c r="T607" i="5"/>
  <c r="S607" i="5"/>
  <c r="R607" i="5"/>
  <c r="M607" i="5"/>
  <c r="J607" i="5" s="1"/>
  <c r="BF605" i="5"/>
  <c r="AR605" i="5"/>
  <c r="AS605" i="5" s="1"/>
  <c r="AT605" i="5" s="1"/>
  <c r="AU605" i="5" s="1"/>
  <c r="AV605" i="5" s="1"/>
  <c r="AQ605" i="5"/>
  <c r="AA605" i="5"/>
  <c r="V605" i="5"/>
  <c r="U605" i="5"/>
  <c r="T605" i="5"/>
  <c r="S605" i="5"/>
  <c r="R605" i="5"/>
  <c r="M605" i="5"/>
  <c r="BF604" i="5"/>
  <c r="AR604" i="5"/>
  <c r="AS604" i="5" s="1"/>
  <c r="AT604" i="5" s="1"/>
  <c r="AU604" i="5" s="1"/>
  <c r="AV604" i="5" s="1"/>
  <c r="AQ604" i="5"/>
  <c r="AA604" i="5"/>
  <c r="V604" i="5"/>
  <c r="U604" i="5"/>
  <c r="T604" i="5"/>
  <c r="S604" i="5"/>
  <c r="R604" i="5"/>
  <c r="M604" i="5"/>
  <c r="BF603" i="5"/>
  <c r="AR603" i="5"/>
  <c r="AQ603" i="5"/>
  <c r="AA603" i="5"/>
  <c r="V603" i="5"/>
  <c r="U603" i="5"/>
  <c r="T603" i="5"/>
  <c r="S603" i="5"/>
  <c r="R603" i="5"/>
  <c r="M603" i="5"/>
  <c r="BF601" i="5"/>
  <c r="AR601" i="5"/>
  <c r="AQ601" i="5"/>
  <c r="AA601" i="5"/>
  <c r="V601" i="5"/>
  <c r="U601" i="5"/>
  <c r="X601" i="5" s="1"/>
  <c r="T601" i="5"/>
  <c r="S601" i="5"/>
  <c r="R601" i="5"/>
  <c r="M601" i="5"/>
  <c r="Z601" i="5" s="1"/>
  <c r="BF600" i="5"/>
  <c r="AR600" i="5"/>
  <c r="AS600" i="5" s="1"/>
  <c r="AT600" i="5" s="1"/>
  <c r="AU600" i="5" s="1"/>
  <c r="AV600" i="5" s="1"/>
  <c r="AQ600" i="5"/>
  <c r="AA600" i="5"/>
  <c r="V600" i="5"/>
  <c r="U600" i="5"/>
  <c r="T600" i="5"/>
  <c r="S600" i="5"/>
  <c r="R600" i="5"/>
  <c r="M600" i="5"/>
  <c r="BF599" i="5"/>
  <c r="AR599" i="5"/>
  <c r="AS599" i="5" s="1"/>
  <c r="AT599" i="5" s="1"/>
  <c r="AU599" i="5" s="1"/>
  <c r="AV599" i="5" s="1"/>
  <c r="AQ599" i="5"/>
  <c r="AA599" i="5"/>
  <c r="V599" i="5"/>
  <c r="U599" i="5"/>
  <c r="T599" i="5"/>
  <c r="S599" i="5"/>
  <c r="R599" i="5"/>
  <c r="M599" i="5"/>
  <c r="J599" i="5" s="1"/>
  <c r="BF598" i="5"/>
  <c r="AR598" i="5"/>
  <c r="AQ598" i="5"/>
  <c r="AA598" i="5"/>
  <c r="V598" i="5"/>
  <c r="U598" i="5"/>
  <c r="T598" i="5"/>
  <c r="S598" i="5"/>
  <c r="R598" i="5"/>
  <c r="M598" i="5"/>
  <c r="J598" i="5" s="1"/>
  <c r="BF597" i="5"/>
  <c r="AR597" i="5"/>
  <c r="AS597" i="5" s="1"/>
  <c r="AQ597" i="5"/>
  <c r="AA597" i="5"/>
  <c r="V597" i="5"/>
  <c r="U597" i="5"/>
  <c r="T597" i="5"/>
  <c r="S597" i="5"/>
  <c r="R597" i="5"/>
  <c r="M597" i="5"/>
  <c r="Z597" i="5" s="1"/>
  <c r="BF596" i="5"/>
  <c r="AR596" i="5"/>
  <c r="AS596" i="5" s="1"/>
  <c r="AQ596" i="5"/>
  <c r="AA596" i="5"/>
  <c r="V596" i="5"/>
  <c r="U596" i="5"/>
  <c r="X596" i="5" s="1"/>
  <c r="T596" i="5"/>
  <c r="S596" i="5"/>
  <c r="R596" i="5"/>
  <c r="M596" i="5"/>
  <c r="J596" i="5" s="1"/>
  <c r="BF595" i="5"/>
  <c r="AR595" i="5"/>
  <c r="AS595" i="5" s="1"/>
  <c r="AT595" i="5" s="1"/>
  <c r="AU595" i="5" s="1"/>
  <c r="AV595" i="5" s="1"/>
  <c r="AQ595" i="5"/>
  <c r="AA595" i="5"/>
  <c r="V595" i="5"/>
  <c r="U595" i="5"/>
  <c r="T595" i="5"/>
  <c r="S595" i="5"/>
  <c r="R595" i="5"/>
  <c r="M595" i="5"/>
  <c r="BF594" i="5"/>
  <c r="AR594" i="5"/>
  <c r="AS594" i="5" s="1"/>
  <c r="AT594" i="5" s="1"/>
  <c r="AU594" i="5" s="1"/>
  <c r="AV594" i="5" s="1"/>
  <c r="AQ594" i="5"/>
  <c r="AA594" i="5"/>
  <c r="V594" i="5"/>
  <c r="U594" i="5"/>
  <c r="T594" i="5"/>
  <c r="S594" i="5"/>
  <c r="R594" i="5"/>
  <c r="M594" i="5"/>
  <c r="Z594" i="5" s="1"/>
  <c r="BF593" i="5"/>
  <c r="AR593" i="5"/>
  <c r="AQ593" i="5"/>
  <c r="AA593" i="5"/>
  <c r="V593" i="5"/>
  <c r="U593" i="5"/>
  <c r="T593" i="5"/>
  <c r="S593" i="5"/>
  <c r="R593" i="5"/>
  <c r="M593" i="5"/>
  <c r="J593" i="5" s="1"/>
  <c r="BF592" i="5"/>
  <c r="AR592" i="5"/>
  <c r="AQ592" i="5"/>
  <c r="AA592" i="5"/>
  <c r="V592" i="5"/>
  <c r="U592" i="5"/>
  <c r="X592" i="5" s="1"/>
  <c r="T592" i="5"/>
  <c r="S592" i="5"/>
  <c r="R592" i="5"/>
  <c r="M592" i="5"/>
  <c r="BF591" i="5"/>
  <c r="AR591" i="5"/>
  <c r="AS591" i="5" s="1"/>
  <c r="AT591" i="5" s="1"/>
  <c r="AU591" i="5" s="1"/>
  <c r="AV591" i="5" s="1"/>
  <c r="AQ591" i="5"/>
  <c r="AA591" i="5"/>
  <c r="V591" i="5"/>
  <c r="U591" i="5"/>
  <c r="T591" i="5"/>
  <c r="S591" i="5"/>
  <c r="R591" i="5"/>
  <c r="M591" i="5"/>
  <c r="BF590" i="5"/>
  <c r="AR590" i="5"/>
  <c r="AS590" i="5" s="1"/>
  <c r="AT590" i="5" s="1"/>
  <c r="AU590" i="5" s="1"/>
  <c r="AV590" i="5" s="1"/>
  <c r="AQ590" i="5"/>
  <c r="AA590" i="5"/>
  <c r="V590" i="5"/>
  <c r="U590" i="5"/>
  <c r="T590" i="5"/>
  <c r="S590" i="5"/>
  <c r="R590" i="5"/>
  <c r="M590" i="5"/>
  <c r="Z590" i="5" s="1"/>
  <c r="BF589" i="5"/>
  <c r="AR589" i="5"/>
  <c r="AS589" i="5" s="1"/>
  <c r="AT589" i="5" s="1"/>
  <c r="AQ589" i="5"/>
  <c r="AA589" i="5"/>
  <c r="V589" i="5"/>
  <c r="U589" i="5"/>
  <c r="X589" i="5" s="1"/>
  <c r="T589" i="5"/>
  <c r="S589" i="5"/>
  <c r="R589" i="5"/>
  <c r="M589" i="5"/>
  <c r="Z589" i="5" s="1"/>
  <c r="BF588" i="5"/>
  <c r="AR588" i="5"/>
  <c r="AS588" i="5" s="1"/>
  <c r="AT588" i="5" s="1"/>
  <c r="AU588" i="5" s="1"/>
  <c r="AV588" i="5" s="1"/>
  <c r="AQ588" i="5"/>
  <c r="AA588" i="5"/>
  <c r="V588" i="5"/>
  <c r="U588" i="5"/>
  <c r="X588" i="5" s="1"/>
  <c r="T588" i="5"/>
  <c r="S588" i="5"/>
  <c r="R588" i="5"/>
  <c r="M588" i="5"/>
  <c r="Z588" i="5" s="1"/>
  <c r="BF587" i="5"/>
  <c r="AR587" i="5"/>
  <c r="AQ587" i="5"/>
  <c r="AA587" i="5"/>
  <c r="Z587" i="5"/>
  <c r="V587" i="5"/>
  <c r="U587" i="5"/>
  <c r="T587" i="5"/>
  <c r="S587" i="5"/>
  <c r="R587" i="5"/>
  <c r="M587" i="5"/>
  <c r="J587" i="5" s="1"/>
  <c r="BF586" i="5"/>
  <c r="AR586" i="5"/>
  <c r="AS586" i="5" s="1"/>
  <c r="AT586" i="5" s="1"/>
  <c r="AU586" i="5" s="1"/>
  <c r="AV586" i="5" s="1"/>
  <c r="AW586" i="5" s="1"/>
  <c r="AX586" i="5" s="1"/>
  <c r="AQ586" i="5"/>
  <c r="AA586" i="5"/>
  <c r="V586" i="5"/>
  <c r="U586" i="5"/>
  <c r="T586" i="5"/>
  <c r="S586" i="5"/>
  <c r="R586" i="5"/>
  <c r="M586" i="5"/>
  <c r="Z586" i="5" s="1"/>
  <c r="BF585" i="5"/>
  <c r="AR585" i="5"/>
  <c r="AS585" i="5" s="1"/>
  <c r="AT585" i="5" s="1"/>
  <c r="AU585" i="5" s="1"/>
  <c r="AV585" i="5" s="1"/>
  <c r="AQ585" i="5"/>
  <c r="AA585" i="5"/>
  <c r="V585" i="5"/>
  <c r="U585" i="5"/>
  <c r="X585" i="5" s="1"/>
  <c r="T585" i="5"/>
  <c r="S585" i="5"/>
  <c r="R585" i="5"/>
  <c r="M585" i="5"/>
  <c r="Z585" i="5" s="1"/>
  <c r="BF584" i="5"/>
  <c r="AR584" i="5"/>
  <c r="AQ584" i="5"/>
  <c r="AA584" i="5"/>
  <c r="V584" i="5"/>
  <c r="U584" i="5"/>
  <c r="X584" i="5" s="1"/>
  <c r="T584" i="5"/>
  <c r="S584" i="5"/>
  <c r="R584" i="5"/>
  <c r="M584" i="5"/>
  <c r="Z584" i="5" s="1"/>
  <c r="BF583" i="5"/>
  <c r="AR583" i="5"/>
  <c r="AS583" i="5" s="1"/>
  <c r="AT583" i="5" s="1"/>
  <c r="AU583" i="5" s="1"/>
  <c r="AV583" i="5" s="1"/>
  <c r="AQ583" i="5"/>
  <c r="AA583" i="5"/>
  <c r="V583" i="5"/>
  <c r="U583" i="5"/>
  <c r="T583" i="5"/>
  <c r="S583" i="5"/>
  <c r="R583" i="5"/>
  <c r="M583" i="5"/>
  <c r="Z583" i="5" s="1"/>
  <c r="BF582" i="5"/>
  <c r="AR582" i="5"/>
  <c r="AS582" i="5" s="1"/>
  <c r="AT582" i="5" s="1"/>
  <c r="AU582" i="5" s="1"/>
  <c r="AV582" i="5" s="1"/>
  <c r="AQ582" i="5"/>
  <c r="AA582" i="5"/>
  <c r="V582" i="5"/>
  <c r="U582" i="5"/>
  <c r="T582" i="5"/>
  <c r="S582" i="5"/>
  <c r="R582" i="5"/>
  <c r="M582" i="5"/>
  <c r="Z582" i="5" s="1"/>
  <c r="BF581" i="5"/>
  <c r="AR581" i="5"/>
  <c r="AS581" i="5" s="1"/>
  <c r="AT581" i="5" s="1"/>
  <c r="AU581" i="5" s="1"/>
  <c r="AV581" i="5" s="1"/>
  <c r="AQ581" i="5"/>
  <c r="AA581" i="5"/>
  <c r="V581" i="5"/>
  <c r="U581" i="5"/>
  <c r="T581" i="5"/>
  <c r="S581" i="5"/>
  <c r="R581" i="5"/>
  <c r="M581" i="5"/>
  <c r="Z581" i="5" s="1"/>
  <c r="BF579" i="5"/>
  <c r="AR579" i="5"/>
  <c r="AS579" i="5" s="1"/>
  <c r="AT579" i="5" s="1"/>
  <c r="AU579" i="5" s="1"/>
  <c r="AV579" i="5" s="1"/>
  <c r="AQ579" i="5"/>
  <c r="AA579" i="5"/>
  <c r="V579" i="5"/>
  <c r="U579" i="5"/>
  <c r="T579" i="5"/>
  <c r="S579" i="5"/>
  <c r="R579" i="5"/>
  <c r="M579" i="5"/>
  <c r="Z579" i="5" s="1"/>
  <c r="BF578" i="5"/>
  <c r="AR578" i="5"/>
  <c r="AS578" i="5" s="1"/>
  <c r="AT578" i="5" s="1"/>
  <c r="AU578" i="5" s="1"/>
  <c r="AV578" i="5" s="1"/>
  <c r="AQ578" i="5"/>
  <c r="AA578" i="5"/>
  <c r="Z578" i="5"/>
  <c r="V578" i="5"/>
  <c r="U578" i="5"/>
  <c r="X578" i="5" s="1"/>
  <c r="T578" i="5"/>
  <c r="S578" i="5"/>
  <c r="R578" i="5"/>
  <c r="M578" i="5"/>
  <c r="J578" i="5" s="1"/>
  <c r="BF577" i="5"/>
  <c r="AR577" i="5"/>
  <c r="AS577" i="5" s="1"/>
  <c r="AT577" i="5" s="1"/>
  <c r="AU577" i="5" s="1"/>
  <c r="AV577" i="5" s="1"/>
  <c r="AQ577" i="5"/>
  <c r="AA577" i="5"/>
  <c r="V577" i="5"/>
  <c r="U577" i="5"/>
  <c r="T577" i="5"/>
  <c r="S577" i="5"/>
  <c r="R577" i="5"/>
  <c r="M577" i="5"/>
  <c r="Z577" i="5" s="1"/>
  <c r="BF576" i="5"/>
  <c r="AR576" i="5"/>
  <c r="AQ576" i="5"/>
  <c r="AA576" i="5"/>
  <c r="V576" i="5"/>
  <c r="U576" i="5"/>
  <c r="T576" i="5"/>
  <c r="S576" i="5"/>
  <c r="R576" i="5"/>
  <c r="M576" i="5"/>
  <c r="BF574" i="5"/>
  <c r="AR574" i="5"/>
  <c r="AS574" i="5" s="1"/>
  <c r="AQ574" i="5"/>
  <c r="AA574" i="5"/>
  <c r="V574" i="5"/>
  <c r="U574" i="5"/>
  <c r="X574" i="5" s="1"/>
  <c r="T574" i="5"/>
  <c r="S574" i="5"/>
  <c r="R574" i="5"/>
  <c r="M574" i="5"/>
  <c r="BF573" i="5"/>
  <c r="AR573" i="5"/>
  <c r="AQ573" i="5"/>
  <c r="AA573" i="5"/>
  <c r="V573" i="5"/>
  <c r="U573" i="5"/>
  <c r="T573" i="5"/>
  <c r="S573" i="5"/>
  <c r="R573" i="5"/>
  <c r="M573" i="5"/>
  <c r="BF571" i="5"/>
  <c r="AR571" i="5"/>
  <c r="AQ571" i="5"/>
  <c r="AA571" i="5"/>
  <c r="Z571" i="5"/>
  <c r="V571" i="5"/>
  <c r="U571" i="5"/>
  <c r="T571" i="5"/>
  <c r="S571" i="5"/>
  <c r="R571" i="5"/>
  <c r="M571" i="5"/>
  <c r="J571" i="5" s="1"/>
  <c r="BF570" i="5"/>
  <c r="AR570" i="5"/>
  <c r="AQ570" i="5"/>
  <c r="AA570" i="5"/>
  <c r="V570" i="5"/>
  <c r="U570" i="5"/>
  <c r="X570" i="5" s="1"/>
  <c r="T570" i="5"/>
  <c r="S570" i="5"/>
  <c r="R570" i="5"/>
  <c r="M570" i="5"/>
  <c r="J570" i="5" s="1"/>
  <c r="BF569" i="5"/>
  <c r="AR569" i="5"/>
  <c r="AS569" i="5" s="1"/>
  <c r="AT569" i="5" s="1"/>
  <c r="AU569" i="5" s="1"/>
  <c r="AV569" i="5" s="1"/>
  <c r="AQ569" i="5"/>
  <c r="AA569" i="5"/>
  <c r="V569" i="5"/>
  <c r="U569" i="5"/>
  <c r="T569" i="5"/>
  <c r="S569" i="5"/>
  <c r="R569" i="5"/>
  <c r="M569" i="5"/>
  <c r="BF568" i="5"/>
  <c r="AR568" i="5"/>
  <c r="AQ568" i="5"/>
  <c r="AA568" i="5"/>
  <c r="V568" i="5"/>
  <c r="U568" i="5"/>
  <c r="X568" i="5" s="1"/>
  <c r="T568" i="5"/>
  <c r="S568" i="5"/>
  <c r="R568" i="5"/>
  <c r="M568" i="5"/>
  <c r="Z568" i="5" s="1"/>
  <c r="BF567" i="5"/>
  <c r="AR567" i="5"/>
  <c r="AQ567" i="5"/>
  <c r="AA567" i="5"/>
  <c r="V567" i="5"/>
  <c r="U567" i="5"/>
  <c r="T567" i="5"/>
  <c r="S567" i="5"/>
  <c r="R567" i="5"/>
  <c r="M567" i="5"/>
  <c r="BF566" i="5"/>
  <c r="AR566" i="5"/>
  <c r="AS566" i="5" s="1"/>
  <c r="AT566" i="5" s="1"/>
  <c r="AU566" i="5" s="1"/>
  <c r="AV566" i="5" s="1"/>
  <c r="AQ566" i="5"/>
  <c r="AA566" i="5"/>
  <c r="V566" i="5"/>
  <c r="U566" i="5"/>
  <c r="X566" i="5" s="1"/>
  <c r="T566" i="5"/>
  <c r="S566" i="5"/>
  <c r="R566" i="5"/>
  <c r="M566" i="5"/>
  <c r="Z566" i="5" s="1"/>
  <c r="BF565" i="5"/>
  <c r="AR565" i="5"/>
  <c r="AQ565" i="5"/>
  <c r="AA565" i="5"/>
  <c r="V565" i="5"/>
  <c r="U565" i="5"/>
  <c r="X565" i="5" s="1"/>
  <c r="T565" i="5"/>
  <c r="S565" i="5"/>
  <c r="R565" i="5"/>
  <c r="M565" i="5"/>
  <c r="Z565" i="5" s="1"/>
  <c r="BF564" i="5"/>
  <c r="AR564" i="5"/>
  <c r="AS564" i="5" s="1"/>
  <c r="AQ564" i="5"/>
  <c r="AA564" i="5"/>
  <c r="V564" i="5"/>
  <c r="U564" i="5"/>
  <c r="T564" i="5"/>
  <c r="S564" i="5"/>
  <c r="R564" i="5"/>
  <c r="M564" i="5"/>
  <c r="BF563" i="5"/>
  <c r="AR563" i="5"/>
  <c r="AQ563" i="5"/>
  <c r="AA563" i="5"/>
  <c r="V563" i="5"/>
  <c r="U563" i="5"/>
  <c r="T563" i="5"/>
  <c r="S563" i="5"/>
  <c r="R563" i="5"/>
  <c r="M563" i="5"/>
  <c r="Z563" i="5" s="1"/>
  <c r="BF562" i="5"/>
  <c r="AR562" i="5"/>
  <c r="AS562" i="5" s="1"/>
  <c r="AT562" i="5" s="1"/>
  <c r="AU562" i="5" s="1"/>
  <c r="AQ562" i="5"/>
  <c r="AA562" i="5"/>
  <c r="V562" i="5"/>
  <c r="U562" i="5"/>
  <c r="T562" i="5"/>
  <c r="S562" i="5"/>
  <c r="R562" i="5"/>
  <c r="M562" i="5"/>
  <c r="J562" i="5" s="1"/>
  <c r="BF561" i="5"/>
  <c r="AR561" i="5"/>
  <c r="AS561" i="5" s="1"/>
  <c r="AT561" i="5" s="1"/>
  <c r="AU561" i="5" s="1"/>
  <c r="AV561" i="5" s="1"/>
  <c r="AQ561" i="5"/>
  <c r="AA561" i="5"/>
  <c r="V561" i="5"/>
  <c r="U561" i="5"/>
  <c r="T561" i="5"/>
  <c r="S561" i="5"/>
  <c r="R561" i="5"/>
  <c r="M561" i="5"/>
  <c r="Z561" i="5" s="1"/>
  <c r="BF560" i="5"/>
  <c r="AR560" i="5"/>
  <c r="AS560" i="5" s="1"/>
  <c r="AT560" i="5" s="1"/>
  <c r="AU560" i="5" s="1"/>
  <c r="AV560" i="5" s="1"/>
  <c r="AQ560" i="5"/>
  <c r="AA560" i="5"/>
  <c r="V560" i="5"/>
  <c r="U560" i="5"/>
  <c r="T560" i="5"/>
  <c r="S560" i="5"/>
  <c r="R560" i="5"/>
  <c r="M560" i="5"/>
  <c r="BF559" i="5"/>
  <c r="AR559" i="5"/>
  <c r="AQ559" i="5"/>
  <c r="AA559" i="5"/>
  <c r="V559" i="5"/>
  <c r="U559" i="5"/>
  <c r="X559" i="5" s="1"/>
  <c r="T559" i="5"/>
  <c r="S559" i="5"/>
  <c r="R559" i="5"/>
  <c r="M559" i="5"/>
  <c r="J559" i="5" s="1"/>
  <c r="BF558" i="5"/>
  <c r="AR558" i="5"/>
  <c r="AQ558" i="5"/>
  <c r="AA558" i="5"/>
  <c r="V558" i="5"/>
  <c r="U558" i="5"/>
  <c r="X558" i="5" s="1"/>
  <c r="T558" i="5"/>
  <c r="S558" i="5"/>
  <c r="R558" i="5"/>
  <c r="M558" i="5"/>
  <c r="J558" i="5" s="1"/>
  <c r="BF557" i="5"/>
  <c r="AR557" i="5"/>
  <c r="AQ557" i="5"/>
  <c r="AA557" i="5"/>
  <c r="V557" i="5"/>
  <c r="U557" i="5"/>
  <c r="T557" i="5"/>
  <c r="S557" i="5"/>
  <c r="R557" i="5"/>
  <c r="M557" i="5"/>
  <c r="BF556" i="5"/>
  <c r="AR556" i="5"/>
  <c r="AS556" i="5" s="1"/>
  <c r="AT556" i="5" s="1"/>
  <c r="AU556" i="5" s="1"/>
  <c r="AV556" i="5" s="1"/>
  <c r="AQ556" i="5"/>
  <c r="AA556" i="5"/>
  <c r="V556" i="5"/>
  <c r="U556" i="5"/>
  <c r="X556" i="5" s="1"/>
  <c r="T556" i="5"/>
  <c r="S556" i="5"/>
  <c r="R556" i="5"/>
  <c r="M556" i="5"/>
  <c r="Z556" i="5" s="1"/>
  <c r="BF555" i="5"/>
  <c r="AR555" i="5"/>
  <c r="AS555" i="5" s="1"/>
  <c r="AT555" i="5" s="1"/>
  <c r="AU555" i="5" s="1"/>
  <c r="AV555" i="5" s="1"/>
  <c r="AQ555" i="5"/>
  <c r="AA555" i="5"/>
  <c r="V555" i="5"/>
  <c r="U555" i="5"/>
  <c r="T555" i="5"/>
  <c r="S555" i="5"/>
  <c r="R555" i="5"/>
  <c r="M555" i="5"/>
  <c r="BF554" i="5"/>
  <c r="AR554" i="5"/>
  <c r="AQ554" i="5"/>
  <c r="AA554" i="5"/>
  <c r="V554" i="5"/>
  <c r="U554" i="5"/>
  <c r="T554" i="5"/>
  <c r="S554" i="5"/>
  <c r="R554" i="5"/>
  <c r="M554" i="5"/>
  <c r="BF553" i="5"/>
  <c r="AR553" i="5"/>
  <c r="AS553" i="5" s="1"/>
  <c r="AT553" i="5" s="1"/>
  <c r="AU553" i="5" s="1"/>
  <c r="AV553" i="5" s="1"/>
  <c r="AQ553" i="5"/>
  <c r="AA553" i="5"/>
  <c r="V553" i="5"/>
  <c r="U553" i="5"/>
  <c r="T553" i="5"/>
  <c r="S553" i="5"/>
  <c r="R553" i="5"/>
  <c r="M553" i="5"/>
  <c r="BF552" i="5"/>
  <c r="AR552" i="5"/>
  <c r="AQ552" i="5"/>
  <c r="AA552" i="5"/>
  <c r="V552" i="5"/>
  <c r="U552" i="5"/>
  <c r="T552" i="5"/>
  <c r="S552" i="5"/>
  <c r="R552" i="5"/>
  <c r="M552" i="5"/>
  <c r="BF551" i="5"/>
  <c r="AR551" i="5"/>
  <c r="AS551" i="5" s="1"/>
  <c r="AT551" i="5" s="1"/>
  <c r="AU551" i="5" s="1"/>
  <c r="AV551" i="5" s="1"/>
  <c r="AQ551" i="5"/>
  <c r="AA551" i="5"/>
  <c r="V551" i="5"/>
  <c r="U551" i="5"/>
  <c r="X551" i="5" s="1"/>
  <c r="T551" i="5"/>
  <c r="S551" i="5"/>
  <c r="R551" i="5"/>
  <c r="M551" i="5"/>
  <c r="Z551" i="5" s="1"/>
  <c r="BF550" i="5"/>
  <c r="AR550" i="5"/>
  <c r="AQ550" i="5"/>
  <c r="AA550" i="5"/>
  <c r="V550" i="5"/>
  <c r="U550" i="5"/>
  <c r="T550" i="5"/>
  <c r="S550" i="5"/>
  <c r="R550" i="5"/>
  <c r="M550" i="5"/>
  <c r="Z550" i="5" s="1"/>
  <c r="BF549" i="5"/>
  <c r="AR549" i="5"/>
  <c r="AS549" i="5" s="1"/>
  <c r="AQ549" i="5"/>
  <c r="AA549" i="5"/>
  <c r="V549" i="5"/>
  <c r="U549" i="5"/>
  <c r="X549" i="5" s="1"/>
  <c r="T549" i="5"/>
  <c r="S549" i="5"/>
  <c r="R549" i="5"/>
  <c r="M549" i="5"/>
  <c r="BF548" i="5"/>
  <c r="AR548" i="5"/>
  <c r="AS548" i="5" s="1"/>
  <c r="AT548" i="5" s="1"/>
  <c r="AU548" i="5" s="1"/>
  <c r="AV548" i="5" s="1"/>
  <c r="AQ548" i="5"/>
  <c r="AA548" i="5"/>
  <c r="V548" i="5"/>
  <c r="U548" i="5"/>
  <c r="X548" i="5" s="1"/>
  <c r="T548" i="5"/>
  <c r="S548" i="5"/>
  <c r="R548" i="5"/>
  <c r="M548" i="5"/>
  <c r="Z548" i="5" s="1"/>
  <c r="BF547" i="5"/>
  <c r="AR547" i="5"/>
  <c r="AQ547" i="5"/>
  <c r="AA547" i="5"/>
  <c r="V547" i="5"/>
  <c r="U547" i="5"/>
  <c r="T547" i="5"/>
  <c r="S547" i="5"/>
  <c r="R547" i="5"/>
  <c r="M547" i="5"/>
  <c r="Z547" i="5" s="1"/>
  <c r="BF546" i="5"/>
  <c r="AR546" i="5"/>
  <c r="AQ546" i="5"/>
  <c r="AA546" i="5"/>
  <c r="V546" i="5"/>
  <c r="U546" i="5"/>
  <c r="T546" i="5"/>
  <c r="S546" i="5"/>
  <c r="R546" i="5"/>
  <c r="M546" i="5"/>
  <c r="J546" i="5" s="1"/>
  <c r="BF545" i="5"/>
  <c r="AR545" i="5"/>
  <c r="AQ545" i="5"/>
  <c r="AA545" i="5"/>
  <c r="V545" i="5"/>
  <c r="U545" i="5"/>
  <c r="T545" i="5"/>
  <c r="S545" i="5"/>
  <c r="R545" i="5"/>
  <c r="M545" i="5"/>
  <c r="J545" i="5" s="1"/>
  <c r="BF544" i="5"/>
  <c r="AR544" i="5"/>
  <c r="AQ544" i="5"/>
  <c r="AA544" i="5"/>
  <c r="V544" i="5"/>
  <c r="U544" i="5"/>
  <c r="X544" i="5" s="1"/>
  <c r="T544" i="5"/>
  <c r="S544" i="5"/>
  <c r="R544" i="5"/>
  <c r="M544" i="5"/>
  <c r="Z544" i="5" s="1"/>
  <c r="BF543" i="5"/>
  <c r="AR543" i="5"/>
  <c r="AQ543" i="5"/>
  <c r="AA543" i="5"/>
  <c r="V543" i="5"/>
  <c r="U543" i="5"/>
  <c r="T543" i="5"/>
  <c r="S543" i="5"/>
  <c r="R543" i="5"/>
  <c r="M543" i="5"/>
  <c r="Z543" i="5" s="1"/>
  <c r="BF542" i="5"/>
  <c r="AR542" i="5"/>
  <c r="AS542" i="5" s="1"/>
  <c r="AT542" i="5" s="1"/>
  <c r="AU542" i="5" s="1"/>
  <c r="AQ542" i="5"/>
  <c r="AA542" i="5"/>
  <c r="V542" i="5"/>
  <c r="U542" i="5"/>
  <c r="T542" i="5"/>
  <c r="S542" i="5"/>
  <c r="R542" i="5"/>
  <c r="M542" i="5"/>
  <c r="J542" i="5" s="1"/>
  <c r="BF541" i="5"/>
  <c r="AR541" i="5"/>
  <c r="AQ541" i="5"/>
  <c r="AA541" i="5"/>
  <c r="V541" i="5"/>
  <c r="U541" i="5"/>
  <c r="T541" i="5"/>
  <c r="S541" i="5"/>
  <c r="R541" i="5"/>
  <c r="M541" i="5"/>
  <c r="BF540" i="5"/>
  <c r="AR540" i="5"/>
  <c r="AQ540" i="5"/>
  <c r="AA540" i="5"/>
  <c r="V540" i="5"/>
  <c r="U540" i="5"/>
  <c r="X540" i="5" s="1"/>
  <c r="T540" i="5"/>
  <c r="S540" i="5"/>
  <c r="R540" i="5"/>
  <c r="M540" i="5"/>
  <c r="J540" i="5" s="1"/>
  <c r="BF539" i="5"/>
  <c r="AR539" i="5"/>
  <c r="AS539" i="5" s="1"/>
  <c r="AT539" i="5" s="1"/>
  <c r="AU539" i="5" s="1"/>
  <c r="AV539" i="5" s="1"/>
  <c r="AQ539" i="5"/>
  <c r="AA539" i="5"/>
  <c r="V539" i="5"/>
  <c r="U539" i="5"/>
  <c r="X539" i="5" s="1"/>
  <c r="T539" i="5"/>
  <c r="S539" i="5"/>
  <c r="R539" i="5"/>
  <c r="M539" i="5"/>
  <c r="J539" i="5" s="1"/>
  <c r="BF537" i="5"/>
  <c r="AR537" i="5"/>
  <c r="AQ537" i="5"/>
  <c r="AA537" i="5"/>
  <c r="V537" i="5"/>
  <c r="U537" i="5"/>
  <c r="X537" i="5" s="1"/>
  <c r="T537" i="5"/>
  <c r="S537" i="5"/>
  <c r="R537" i="5"/>
  <c r="M537" i="5"/>
  <c r="J537" i="5" s="1"/>
  <c r="BF536" i="5"/>
  <c r="AR536" i="5"/>
  <c r="AS536" i="5" s="1"/>
  <c r="AT536" i="5" s="1"/>
  <c r="AU536" i="5" s="1"/>
  <c r="AV536" i="5" s="1"/>
  <c r="AQ536" i="5"/>
  <c r="AA536" i="5"/>
  <c r="V536" i="5"/>
  <c r="U536" i="5"/>
  <c r="T536" i="5"/>
  <c r="S536" i="5"/>
  <c r="R536" i="5"/>
  <c r="M536" i="5"/>
  <c r="BF535" i="5"/>
  <c r="AR535" i="5"/>
  <c r="AS535" i="5" s="1"/>
  <c r="AT535" i="5" s="1"/>
  <c r="AQ535" i="5"/>
  <c r="AA535" i="5"/>
  <c r="V535" i="5"/>
  <c r="U535" i="5"/>
  <c r="T535" i="5"/>
  <c r="S535" i="5"/>
  <c r="R535" i="5"/>
  <c r="M535" i="5"/>
  <c r="Z535" i="5" s="1"/>
  <c r="BF534" i="5"/>
  <c r="AR534" i="5"/>
  <c r="AS534" i="5" s="1"/>
  <c r="AT534" i="5" s="1"/>
  <c r="AU534" i="5" s="1"/>
  <c r="AV534" i="5" s="1"/>
  <c r="AQ534" i="5"/>
  <c r="AA534" i="5"/>
  <c r="V534" i="5"/>
  <c r="U534" i="5"/>
  <c r="T534" i="5"/>
  <c r="S534" i="5"/>
  <c r="R534" i="5"/>
  <c r="M534" i="5"/>
  <c r="Z534" i="5" s="1"/>
  <c r="BF532" i="5"/>
  <c r="AR532" i="5"/>
  <c r="AQ532" i="5"/>
  <c r="AA532" i="5"/>
  <c r="V532" i="5"/>
  <c r="U532" i="5"/>
  <c r="T532" i="5"/>
  <c r="S532" i="5"/>
  <c r="R532" i="5"/>
  <c r="M532" i="5"/>
  <c r="BF531" i="5"/>
  <c r="AR531" i="5"/>
  <c r="AS531" i="5" s="1"/>
  <c r="AT531" i="5" s="1"/>
  <c r="AU531" i="5" s="1"/>
  <c r="AV531" i="5" s="1"/>
  <c r="AQ531" i="5"/>
  <c r="AA531" i="5"/>
  <c r="V531" i="5"/>
  <c r="U531" i="5"/>
  <c r="X531" i="5" s="1"/>
  <c r="T531" i="5"/>
  <c r="S531" i="5"/>
  <c r="R531" i="5"/>
  <c r="M531" i="5"/>
  <c r="BF530" i="5"/>
  <c r="AR530" i="5"/>
  <c r="AS530" i="5" s="1"/>
  <c r="AT530" i="5" s="1"/>
  <c r="AU530" i="5" s="1"/>
  <c r="AV530" i="5" s="1"/>
  <c r="AQ530" i="5"/>
  <c r="AA530" i="5"/>
  <c r="V530" i="5"/>
  <c r="U530" i="5"/>
  <c r="T530" i="5"/>
  <c r="S530" i="5"/>
  <c r="R530" i="5"/>
  <c r="M530" i="5"/>
  <c r="Z530" i="5" s="1"/>
  <c r="BF529" i="5"/>
  <c r="AR529" i="5"/>
  <c r="AS529" i="5" s="1"/>
  <c r="AT529" i="5" s="1"/>
  <c r="AU529" i="5" s="1"/>
  <c r="AV529" i="5" s="1"/>
  <c r="AQ529" i="5"/>
  <c r="AA529" i="5"/>
  <c r="V529" i="5"/>
  <c r="U529" i="5"/>
  <c r="X529" i="5" s="1"/>
  <c r="T529" i="5"/>
  <c r="S529" i="5"/>
  <c r="R529" i="5"/>
  <c r="M529" i="5"/>
  <c r="Z529" i="5" s="1"/>
  <c r="BF528" i="5"/>
  <c r="AR528" i="5"/>
  <c r="AQ528" i="5"/>
  <c r="AA528" i="5"/>
  <c r="V528" i="5"/>
  <c r="U528" i="5"/>
  <c r="T528" i="5"/>
  <c r="S528" i="5"/>
  <c r="R528" i="5"/>
  <c r="M528" i="5"/>
  <c r="BF527" i="5"/>
  <c r="AR527" i="5"/>
  <c r="AS527" i="5" s="1"/>
  <c r="AQ527" i="5"/>
  <c r="AA527" i="5"/>
  <c r="V527" i="5"/>
  <c r="U527" i="5"/>
  <c r="X527" i="5" s="1"/>
  <c r="T527" i="5"/>
  <c r="S527" i="5"/>
  <c r="R527" i="5"/>
  <c r="M527" i="5"/>
  <c r="Z527" i="5" s="1"/>
  <c r="BF526" i="5"/>
  <c r="AR526" i="5"/>
  <c r="AS526" i="5" s="1"/>
  <c r="AT526" i="5" s="1"/>
  <c r="AU526" i="5" s="1"/>
  <c r="AV526" i="5" s="1"/>
  <c r="AQ526" i="5"/>
  <c r="AA526" i="5"/>
  <c r="Z526" i="5"/>
  <c r="V526" i="5"/>
  <c r="U526" i="5"/>
  <c r="T526" i="5"/>
  <c r="S526" i="5"/>
  <c r="R526" i="5"/>
  <c r="M526" i="5"/>
  <c r="J526" i="5" s="1"/>
  <c r="BF525" i="5"/>
  <c r="AR525" i="5"/>
  <c r="AQ525" i="5"/>
  <c r="AA525" i="5"/>
  <c r="V525" i="5"/>
  <c r="U525" i="5"/>
  <c r="T525" i="5"/>
  <c r="S525" i="5"/>
  <c r="R525" i="5"/>
  <c r="M525" i="5"/>
  <c r="Z525" i="5" s="1"/>
  <c r="BF524" i="5"/>
  <c r="AR524" i="5"/>
  <c r="AQ524" i="5"/>
  <c r="AA524" i="5"/>
  <c r="V524" i="5"/>
  <c r="U524" i="5"/>
  <c r="T524" i="5"/>
  <c r="S524" i="5"/>
  <c r="R524" i="5"/>
  <c r="M524" i="5"/>
  <c r="J524" i="5" s="1"/>
  <c r="BF523" i="5"/>
  <c r="AR523" i="5"/>
  <c r="AQ523" i="5"/>
  <c r="AA523" i="5"/>
  <c r="V523" i="5"/>
  <c r="U523" i="5"/>
  <c r="T523" i="5"/>
  <c r="S523" i="5"/>
  <c r="R523" i="5"/>
  <c r="M523" i="5"/>
  <c r="J523" i="5" s="1"/>
  <c r="BF522" i="5"/>
  <c r="AR522" i="5"/>
  <c r="AS522" i="5" s="1"/>
  <c r="AQ522" i="5"/>
  <c r="AA522" i="5"/>
  <c r="Z522" i="5"/>
  <c r="V522" i="5"/>
  <c r="U522" i="5"/>
  <c r="T522" i="5"/>
  <c r="S522" i="5"/>
  <c r="R522" i="5"/>
  <c r="M522" i="5"/>
  <c r="J522" i="5" s="1"/>
  <c r="BF521" i="5"/>
  <c r="AR521" i="5"/>
  <c r="AS521" i="5" s="1"/>
  <c r="AT521" i="5" s="1"/>
  <c r="AU521" i="5" s="1"/>
  <c r="AV521" i="5" s="1"/>
  <c r="AQ521" i="5"/>
  <c r="AA521" i="5"/>
  <c r="Z521" i="5"/>
  <c r="V521" i="5"/>
  <c r="U521" i="5"/>
  <c r="T521" i="5"/>
  <c r="S521" i="5"/>
  <c r="R521" i="5"/>
  <c r="M521" i="5"/>
  <c r="J521" i="5" s="1"/>
  <c r="BF520" i="5"/>
  <c r="AR520" i="5"/>
  <c r="AS520" i="5" s="1"/>
  <c r="AT520" i="5" s="1"/>
  <c r="AQ520" i="5"/>
  <c r="AA520" i="5"/>
  <c r="V520" i="5"/>
  <c r="U520" i="5"/>
  <c r="T520" i="5"/>
  <c r="S520" i="5"/>
  <c r="R520" i="5"/>
  <c r="M520" i="5"/>
  <c r="Z520" i="5" s="1"/>
  <c r="BF519" i="5"/>
  <c r="AR519" i="5"/>
  <c r="AS519" i="5" s="1"/>
  <c r="AT519" i="5" s="1"/>
  <c r="AU519" i="5" s="1"/>
  <c r="AV519" i="5" s="1"/>
  <c r="AQ519" i="5"/>
  <c r="AA519" i="5"/>
  <c r="V519" i="5"/>
  <c r="U519" i="5"/>
  <c r="T519" i="5"/>
  <c r="S519" i="5"/>
  <c r="R519" i="5"/>
  <c r="M519" i="5"/>
  <c r="J519" i="5" s="1"/>
  <c r="BF518" i="5"/>
  <c r="AR518" i="5"/>
  <c r="AQ518" i="5"/>
  <c r="AA518" i="5"/>
  <c r="V518" i="5"/>
  <c r="U518" i="5"/>
  <c r="T518" i="5"/>
  <c r="S518" i="5"/>
  <c r="R518" i="5"/>
  <c r="M518" i="5"/>
  <c r="J518" i="5" s="1"/>
  <c r="BF517" i="5"/>
  <c r="AR517" i="5"/>
  <c r="AQ517" i="5"/>
  <c r="AA517" i="5"/>
  <c r="V517" i="5"/>
  <c r="U517" i="5"/>
  <c r="X517" i="5" s="1"/>
  <c r="T517" i="5"/>
  <c r="S517" i="5"/>
  <c r="R517" i="5"/>
  <c r="M517" i="5"/>
  <c r="J517" i="5" s="1"/>
  <c r="BF516" i="5"/>
  <c r="AR516" i="5"/>
  <c r="AQ516" i="5"/>
  <c r="AA516" i="5"/>
  <c r="V516" i="5"/>
  <c r="U516" i="5"/>
  <c r="X516" i="5" s="1"/>
  <c r="T516" i="5"/>
  <c r="S516" i="5"/>
  <c r="R516" i="5"/>
  <c r="M516" i="5"/>
  <c r="J516" i="5" s="1"/>
  <c r="BF515" i="5"/>
  <c r="AR515" i="5"/>
  <c r="AS515" i="5" s="1"/>
  <c r="AQ515" i="5"/>
  <c r="AA515" i="5"/>
  <c r="V515" i="5"/>
  <c r="U515" i="5"/>
  <c r="T515" i="5"/>
  <c r="S515" i="5"/>
  <c r="R515" i="5"/>
  <c r="M515" i="5"/>
  <c r="Z515" i="5" s="1"/>
  <c r="BF514" i="5"/>
  <c r="AR514" i="5"/>
  <c r="AS514" i="5" s="1"/>
  <c r="AQ514" i="5"/>
  <c r="AA514" i="5"/>
  <c r="V514" i="5"/>
  <c r="U514" i="5"/>
  <c r="X514" i="5" s="1"/>
  <c r="T514" i="5"/>
  <c r="S514" i="5"/>
  <c r="R514" i="5"/>
  <c r="M514" i="5"/>
  <c r="Z514" i="5" s="1"/>
  <c r="BF513" i="5"/>
  <c r="AR513" i="5"/>
  <c r="AS513" i="5" s="1"/>
  <c r="AT513" i="5" s="1"/>
  <c r="AQ513" i="5"/>
  <c r="AA513" i="5"/>
  <c r="V513" i="5"/>
  <c r="U513" i="5"/>
  <c r="T513" i="5"/>
  <c r="S513" i="5"/>
  <c r="R513" i="5"/>
  <c r="M513" i="5"/>
  <c r="Z513" i="5" s="1"/>
  <c r="BF512" i="5"/>
  <c r="AR512" i="5"/>
  <c r="AS512" i="5" s="1"/>
  <c r="AT512" i="5" s="1"/>
  <c r="AQ512" i="5"/>
  <c r="AA512" i="5"/>
  <c r="V512" i="5"/>
  <c r="U512" i="5"/>
  <c r="X512" i="5" s="1"/>
  <c r="T512" i="5"/>
  <c r="S512" i="5"/>
  <c r="R512" i="5"/>
  <c r="M512" i="5"/>
  <c r="J512" i="5" s="1"/>
  <c r="BF511" i="5"/>
  <c r="AR511" i="5"/>
  <c r="AS511" i="5" s="1"/>
  <c r="AT511" i="5" s="1"/>
  <c r="AU511" i="5" s="1"/>
  <c r="AQ511" i="5"/>
  <c r="AA511" i="5"/>
  <c r="V511" i="5"/>
  <c r="U511" i="5"/>
  <c r="T511" i="5"/>
  <c r="S511" i="5"/>
  <c r="R511" i="5"/>
  <c r="M511" i="5"/>
  <c r="J511" i="5" s="1"/>
  <c r="BF510" i="5"/>
  <c r="AR510" i="5"/>
  <c r="AS510" i="5" s="1"/>
  <c r="AQ510" i="5"/>
  <c r="AA510" i="5"/>
  <c r="Z510" i="5"/>
  <c r="V510" i="5"/>
  <c r="U510" i="5"/>
  <c r="X510" i="5" s="1"/>
  <c r="T510" i="5"/>
  <c r="S510" i="5"/>
  <c r="R510" i="5"/>
  <c r="M510" i="5"/>
  <c r="J510" i="5" s="1"/>
  <c r="BF509" i="5"/>
  <c r="AR509" i="5"/>
  <c r="AQ509" i="5"/>
  <c r="AA509" i="5"/>
  <c r="Z509" i="5"/>
  <c r="V509" i="5"/>
  <c r="U509" i="5"/>
  <c r="T509" i="5"/>
  <c r="S509" i="5"/>
  <c r="R509" i="5"/>
  <c r="M509" i="5"/>
  <c r="J509" i="5" s="1"/>
  <c r="BF508" i="5"/>
  <c r="AR508" i="5"/>
  <c r="AS508" i="5" s="1"/>
  <c r="AT508" i="5" s="1"/>
  <c r="AU508" i="5" s="1"/>
  <c r="AV508" i="5" s="1"/>
  <c r="AQ508" i="5"/>
  <c r="AA508" i="5"/>
  <c r="V508" i="5"/>
  <c r="U508" i="5"/>
  <c r="T508" i="5"/>
  <c r="S508" i="5"/>
  <c r="R508" i="5"/>
  <c r="M508" i="5"/>
  <c r="Z508" i="5" s="1"/>
  <c r="BF507" i="5"/>
  <c r="AR507" i="5"/>
  <c r="AS507" i="5" s="1"/>
  <c r="AT507" i="5" s="1"/>
  <c r="AU507" i="5" s="1"/>
  <c r="AV507" i="5" s="1"/>
  <c r="AQ507" i="5"/>
  <c r="AA507" i="5"/>
  <c r="V507" i="5"/>
  <c r="U507" i="5"/>
  <c r="T507" i="5"/>
  <c r="S507" i="5"/>
  <c r="R507" i="5"/>
  <c r="M507" i="5"/>
  <c r="BF506" i="5"/>
  <c r="AR506" i="5"/>
  <c r="AS506" i="5" s="1"/>
  <c r="AT506" i="5" s="1"/>
  <c r="AU506" i="5" s="1"/>
  <c r="AQ506" i="5"/>
  <c r="AA506" i="5"/>
  <c r="V506" i="5"/>
  <c r="U506" i="5"/>
  <c r="X506" i="5" s="1"/>
  <c r="T506" i="5"/>
  <c r="S506" i="5"/>
  <c r="R506" i="5"/>
  <c r="M506" i="5"/>
  <c r="Z506" i="5" s="1"/>
  <c r="BF505" i="5"/>
  <c r="AR505" i="5"/>
  <c r="AS505" i="5" s="1"/>
  <c r="AT505" i="5" s="1"/>
  <c r="AU505" i="5" s="1"/>
  <c r="AV505" i="5" s="1"/>
  <c r="AQ505" i="5"/>
  <c r="AA505" i="5"/>
  <c r="V505" i="5"/>
  <c r="U505" i="5"/>
  <c r="X505" i="5" s="1"/>
  <c r="T505" i="5"/>
  <c r="S505" i="5"/>
  <c r="R505" i="5"/>
  <c r="M505" i="5"/>
  <c r="J505" i="5" s="1"/>
  <c r="BF504" i="5"/>
  <c r="AR504" i="5"/>
  <c r="AQ504" i="5"/>
  <c r="AA504" i="5"/>
  <c r="V504" i="5"/>
  <c r="U504" i="5"/>
  <c r="T504" i="5"/>
  <c r="S504" i="5"/>
  <c r="R504" i="5"/>
  <c r="M504" i="5"/>
  <c r="Z504" i="5" s="1"/>
  <c r="BF503" i="5"/>
  <c r="AR503" i="5"/>
  <c r="AS503" i="5" s="1"/>
  <c r="AT503" i="5" s="1"/>
  <c r="AU503" i="5" s="1"/>
  <c r="AV503" i="5" s="1"/>
  <c r="AQ503" i="5"/>
  <c r="AA503" i="5"/>
  <c r="V503" i="5"/>
  <c r="U503" i="5"/>
  <c r="X503" i="5" s="1"/>
  <c r="T503" i="5"/>
  <c r="S503" i="5"/>
  <c r="R503" i="5"/>
  <c r="M503" i="5"/>
  <c r="BF502" i="5"/>
  <c r="AR502" i="5"/>
  <c r="AS502" i="5" s="1"/>
  <c r="AT502" i="5" s="1"/>
  <c r="AQ502" i="5"/>
  <c r="AA502" i="5"/>
  <c r="V502" i="5"/>
  <c r="U502" i="5"/>
  <c r="T502" i="5"/>
  <c r="S502" i="5"/>
  <c r="R502" i="5"/>
  <c r="M502" i="5"/>
  <c r="J502" i="5" s="1"/>
  <c r="BF501" i="5"/>
  <c r="AR501" i="5"/>
  <c r="AQ501" i="5"/>
  <c r="AA501" i="5"/>
  <c r="V501" i="5"/>
  <c r="U501" i="5"/>
  <c r="T501" i="5"/>
  <c r="S501" i="5"/>
  <c r="R501" i="5"/>
  <c r="M501" i="5"/>
  <c r="J501" i="5" s="1"/>
  <c r="BF500" i="5"/>
  <c r="AR500" i="5"/>
  <c r="AS500" i="5" s="1"/>
  <c r="AT500" i="5" s="1"/>
  <c r="AU500" i="5" s="1"/>
  <c r="AQ500" i="5"/>
  <c r="AA500" i="5"/>
  <c r="V500" i="5"/>
  <c r="U500" i="5"/>
  <c r="T500" i="5"/>
  <c r="S500" i="5"/>
  <c r="R500" i="5"/>
  <c r="M500" i="5"/>
  <c r="J500" i="5" s="1"/>
  <c r="BF499" i="5"/>
  <c r="AR499" i="5"/>
  <c r="AS499" i="5" s="1"/>
  <c r="AT499" i="5" s="1"/>
  <c r="AU499" i="5" s="1"/>
  <c r="AV499" i="5" s="1"/>
  <c r="AQ499" i="5"/>
  <c r="AA499" i="5"/>
  <c r="V499" i="5"/>
  <c r="U499" i="5"/>
  <c r="T499" i="5"/>
  <c r="S499" i="5"/>
  <c r="R499" i="5"/>
  <c r="M499" i="5"/>
  <c r="Z499" i="5" s="1"/>
  <c r="BF498" i="5"/>
  <c r="AR498" i="5"/>
  <c r="AQ498" i="5"/>
  <c r="AA498" i="5"/>
  <c r="V498" i="5"/>
  <c r="U498" i="5"/>
  <c r="T498" i="5"/>
  <c r="S498" i="5"/>
  <c r="R498" i="5"/>
  <c r="M498" i="5"/>
  <c r="J498" i="5" s="1"/>
  <c r="BF497" i="5"/>
  <c r="AR497" i="5"/>
  <c r="AQ497" i="5"/>
  <c r="AA497" i="5"/>
  <c r="V497" i="5"/>
  <c r="U497" i="5"/>
  <c r="T497" i="5"/>
  <c r="S497" i="5"/>
  <c r="R497" i="5"/>
  <c r="M497" i="5"/>
  <c r="J497" i="5" s="1"/>
  <c r="BF495" i="5"/>
  <c r="AR495" i="5"/>
  <c r="AS495" i="5" s="1"/>
  <c r="AT495" i="5" s="1"/>
  <c r="AU495" i="5" s="1"/>
  <c r="AV495" i="5" s="1"/>
  <c r="AQ495" i="5"/>
  <c r="AA495" i="5"/>
  <c r="V495" i="5"/>
  <c r="U495" i="5"/>
  <c r="T495" i="5"/>
  <c r="S495" i="5"/>
  <c r="R495" i="5"/>
  <c r="M495" i="5"/>
  <c r="J495" i="5" s="1"/>
  <c r="BF494" i="5"/>
  <c r="AR494" i="5"/>
  <c r="AQ494" i="5"/>
  <c r="AA494" i="5"/>
  <c r="V494" i="5"/>
  <c r="U494" i="5"/>
  <c r="X494" i="5" s="1"/>
  <c r="T494" i="5"/>
  <c r="S494" i="5"/>
  <c r="R494" i="5"/>
  <c r="M494" i="5"/>
  <c r="Z494" i="5" s="1"/>
  <c r="BF493" i="5"/>
  <c r="AR493" i="5"/>
  <c r="AQ493" i="5"/>
  <c r="AA493" i="5"/>
  <c r="V493" i="5"/>
  <c r="U493" i="5"/>
  <c r="X493" i="5" s="1"/>
  <c r="T493" i="5"/>
  <c r="S493" i="5"/>
  <c r="R493" i="5"/>
  <c r="M493" i="5"/>
  <c r="Z493" i="5" s="1"/>
  <c r="BF492" i="5"/>
  <c r="AR492" i="5"/>
  <c r="AQ492" i="5"/>
  <c r="AA492" i="5"/>
  <c r="V492" i="5"/>
  <c r="U492" i="5"/>
  <c r="T492" i="5"/>
  <c r="S492" i="5"/>
  <c r="R492" i="5"/>
  <c r="M492" i="5"/>
  <c r="BF490" i="5"/>
  <c r="AR490" i="5"/>
  <c r="AQ490" i="5"/>
  <c r="AA490" i="5"/>
  <c r="V490" i="5"/>
  <c r="U490" i="5"/>
  <c r="X490" i="5" s="1"/>
  <c r="T490" i="5"/>
  <c r="S490" i="5"/>
  <c r="R490" i="5"/>
  <c r="M490" i="5"/>
  <c r="Z490" i="5" s="1"/>
  <c r="BF489" i="5"/>
  <c r="AR489" i="5"/>
  <c r="AS489" i="5" s="1"/>
  <c r="AQ489" i="5"/>
  <c r="AA489" i="5"/>
  <c r="Z489" i="5"/>
  <c r="V489" i="5"/>
  <c r="U489" i="5"/>
  <c r="T489" i="5"/>
  <c r="S489" i="5"/>
  <c r="R489" i="5"/>
  <c r="M489" i="5"/>
  <c r="J489" i="5" s="1"/>
  <c r="BF487" i="5"/>
  <c r="AR487" i="5"/>
  <c r="AQ487" i="5"/>
  <c r="AA487" i="5"/>
  <c r="V487" i="5"/>
  <c r="U487" i="5"/>
  <c r="X487" i="5" s="1"/>
  <c r="T487" i="5"/>
  <c r="S487" i="5"/>
  <c r="R487" i="5"/>
  <c r="M487" i="5"/>
  <c r="Z487" i="5" s="1"/>
  <c r="BF486" i="5"/>
  <c r="AR486" i="5"/>
  <c r="AS486" i="5" s="1"/>
  <c r="AT486" i="5" s="1"/>
  <c r="AQ486" i="5"/>
  <c r="AA486" i="5"/>
  <c r="V486" i="5"/>
  <c r="U486" i="5"/>
  <c r="X486" i="5" s="1"/>
  <c r="T486" i="5"/>
  <c r="S486" i="5"/>
  <c r="R486" i="5"/>
  <c r="M486" i="5"/>
  <c r="J486" i="5" s="1"/>
  <c r="BF485" i="5"/>
  <c r="AR485" i="5"/>
  <c r="AQ485" i="5"/>
  <c r="AA485" i="5"/>
  <c r="V485" i="5"/>
  <c r="U485" i="5"/>
  <c r="T485" i="5"/>
  <c r="S485" i="5"/>
  <c r="R485" i="5"/>
  <c r="M485" i="5"/>
  <c r="BF484" i="5"/>
  <c r="AR484" i="5"/>
  <c r="AS484" i="5" s="1"/>
  <c r="AQ484" i="5"/>
  <c r="AA484" i="5"/>
  <c r="V484" i="5"/>
  <c r="U484" i="5"/>
  <c r="X484" i="5" s="1"/>
  <c r="T484" i="5"/>
  <c r="S484" i="5"/>
  <c r="R484" i="5"/>
  <c r="M484" i="5"/>
  <c r="BF483" i="5"/>
  <c r="AR483" i="5"/>
  <c r="AQ483" i="5"/>
  <c r="AA483" i="5"/>
  <c r="V483" i="5"/>
  <c r="U483" i="5"/>
  <c r="T483" i="5"/>
  <c r="S483" i="5"/>
  <c r="R483" i="5"/>
  <c r="M483" i="5"/>
  <c r="Z483" i="5" s="1"/>
  <c r="BF482" i="5"/>
  <c r="AR482" i="5"/>
  <c r="AS482" i="5" s="1"/>
  <c r="AT482" i="5" s="1"/>
  <c r="AU482" i="5" s="1"/>
  <c r="AV482" i="5" s="1"/>
  <c r="AQ482" i="5"/>
  <c r="AA482" i="5"/>
  <c r="V482" i="5"/>
  <c r="U482" i="5"/>
  <c r="T482" i="5"/>
  <c r="S482" i="5"/>
  <c r="R482" i="5"/>
  <c r="M482" i="5"/>
  <c r="J482" i="5" s="1"/>
  <c r="BF481" i="5"/>
  <c r="AR481" i="5"/>
  <c r="AS481" i="5" s="1"/>
  <c r="AT481" i="5" s="1"/>
  <c r="AU481" i="5" s="1"/>
  <c r="AV481" i="5" s="1"/>
  <c r="AQ481" i="5"/>
  <c r="AA481" i="5"/>
  <c r="V481" i="5"/>
  <c r="U481" i="5"/>
  <c r="T481" i="5"/>
  <c r="S481" i="5"/>
  <c r="R481" i="5"/>
  <c r="M481" i="5"/>
  <c r="J481" i="5" s="1"/>
  <c r="BF480" i="5"/>
  <c r="AR480" i="5"/>
  <c r="AS480" i="5" s="1"/>
  <c r="AQ480" i="5"/>
  <c r="AA480" i="5"/>
  <c r="V480" i="5"/>
  <c r="U480" i="5"/>
  <c r="T480" i="5"/>
  <c r="S480" i="5"/>
  <c r="R480" i="5"/>
  <c r="M480" i="5"/>
  <c r="J480" i="5" s="1"/>
  <c r="BF478" i="5"/>
  <c r="AR478" i="5"/>
  <c r="AQ478" i="5"/>
  <c r="AA478" i="5"/>
  <c r="V478" i="5"/>
  <c r="U478" i="5"/>
  <c r="T478" i="5"/>
  <c r="S478" i="5"/>
  <c r="R478" i="5"/>
  <c r="M478" i="5"/>
  <c r="Z478" i="5" s="1"/>
  <c r="BF477" i="5"/>
  <c r="AR477" i="5"/>
  <c r="AQ477" i="5"/>
  <c r="AA477" i="5"/>
  <c r="V477" i="5"/>
  <c r="U477" i="5"/>
  <c r="T477" i="5"/>
  <c r="S477" i="5"/>
  <c r="R477" i="5"/>
  <c r="M477" i="5"/>
  <c r="BF476" i="5"/>
  <c r="AR476" i="5"/>
  <c r="AS476" i="5" s="1"/>
  <c r="AT476" i="5" s="1"/>
  <c r="AQ476" i="5"/>
  <c r="AA476" i="5"/>
  <c r="V476" i="5"/>
  <c r="U476" i="5"/>
  <c r="X476" i="5" s="1"/>
  <c r="T476" i="5"/>
  <c r="S476" i="5"/>
  <c r="R476" i="5"/>
  <c r="M476" i="5"/>
  <c r="Z476" i="5" s="1"/>
  <c r="BF475" i="5"/>
  <c r="AR475" i="5"/>
  <c r="AQ475" i="5"/>
  <c r="AA475" i="5"/>
  <c r="V475" i="5"/>
  <c r="U475" i="5"/>
  <c r="T475" i="5"/>
  <c r="S475" i="5"/>
  <c r="R475" i="5"/>
  <c r="M475" i="5"/>
  <c r="J475" i="5" s="1"/>
  <c r="BF474" i="5"/>
  <c r="AR474" i="5"/>
  <c r="AQ474" i="5"/>
  <c r="AA474" i="5"/>
  <c r="V474" i="5"/>
  <c r="U474" i="5"/>
  <c r="T474" i="5"/>
  <c r="S474" i="5"/>
  <c r="R474" i="5"/>
  <c r="M474" i="5"/>
  <c r="J474" i="5" s="1"/>
  <c r="BF472" i="5"/>
  <c r="AR472" i="5"/>
  <c r="AQ472" i="5"/>
  <c r="AA472" i="5"/>
  <c r="V472" i="5"/>
  <c r="U472" i="5"/>
  <c r="T472" i="5"/>
  <c r="S472" i="5"/>
  <c r="R472" i="5"/>
  <c r="M472" i="5"/>
  <c r="Z472" i="5" s="1"/>
  <c r="BF471" i="5"/>
  <c r="AR471" i="5"/>
  <c r="AQ471" i="5"/>
  <c r="AA471" i="5"/>
  <c r="V471" i="5"/>
  <c r="U471" i="5"/>
  <c r="T471" i="5"/>
  <c r="S471" i="5"/>
  <c r="R471" i="5"/>
  <c r="M471" i="5"/>
  <c r="Z471" i="5" s="1"/>
  <c r="BF470" i="5"/>
  <c r="AR470" i="5"/>
  <c r="AS470" i="5" s="1"/>
  <c r="AQ470" i="5"/>
  <c r="AA470" i="5"/>
  <c r="Z470" i="5"/>
  <c r="V470" i="5"/>
  <c r="U470" i="5"/>
  <c r="X470" i="5" s="1"/>
  <c r="T470" i="5"/>
  <c r="S470" i="5"/>
  <c r="R470" i="5"/>
  <c r="M470" i="5"/>
  <c r="J470" i="5" s="1"/>
  <c r="BF469" i="5"/>
  <c r="AR469" i="5"/>
  <c r="AS469" i="5" s="1"/>
  <c r="AT469" i="5" s="1"/>
  <c r="AU469" i="5" s="1"/>
  <c r="AV469" i="5" s="1"/>
  <c r="AQ469" i="5"/>
  <c r="AA469" i="5"/>
  <c r="V469" i="5"/>
  <c r="U469" i="5"/>
  <c r="X469" i="5" s="1"/>
  <c r="T469" i="5"/>
  <c r="S469" i="5"/>
  <c r="R469" i="5"/>
  <c r="M469" i="5"/>
  <c r="Z469" i="5" s="1"/>
  <c r="BF468" i="5"/>
  <c r="AR468" i="5"/>
  <c r="AQ468" i="5"/>
  <c r="AA468" i="5"/>
  <c r="V468" i="5"/>
  <c r="U468" i="5"/>
  <c r="T468" i="5"/>
  <c r="S468" i="5"/>
  <c r="R468" i="5"/>
  <c r="M468" i="5"/>
  <c r="Z468" i="5" s="1"/>
  <c r="BF467" i="5"/>
  <c r="AR467" i="5"/>
  <c r="AS467" i="5" s="1"/>
  <c r="AQ467" i="5"/>
  <c r="AA467" i="5"/>
  <c r="V467" i="5"/>
  <c r="U467" i="5"/>
  <c r="T467" i="5"/>
  <c r="S467" i="5"/>
  <c r="R467" i="5"/>
  <c r="M467" i="5"/>
  <c r="J467" i="5" s="1"/>
  <c r="BF466" i="5"/>
  <c r="AR466" i="5"/>
  <c r="AS466" i="5" s="1"/>
  <c r="AQ466" i="5"/>
  <c r="AA466" i="5"/>
  <c r="Z466" i="5"/>
  <c r="V466" i="5"/>
  <c r="U466" i="5"/>
  <c r="X466" i="5" s="1"/>
  <c r="T466" i="5"/>
  <c r="S466" i="5"/>
  <c r="R466" i="5"/>
  <c r="M466" i="5"/>
  <c r="J466" i="5" s="1"/>
  <c r="BF465" i="5"/>
  <c r="AR465" i="5"/>
  <c r="AQ465" i="5"/>
  <c r="AA465" i="5"/>
  <c r="V465" i="5"/>
  <c r="U465" i="5"/>
  <c r="X465" i="5" s="1"/>
  <c r="T465" i="5"/>
  <c r="S465" i="5"/>
  <c r="R465" i="5"/>
  <c r="M465" i="5"/>
  <c r="BF464" i="5"/>
  <c r="AR464" i="5"/>
  <c r="AQ464" i="5"/>
  <c r="AA464" i="5"/>
  <c r="V464" i="5"/>
  <c r="U464" i="5"/>
  <c r="T464" i="5"/>
  <c r="S464" i="5"/>
  <c r="R464" i="5"/>
  <c r="M464" i="5"/>
  <c r="Z464" i="5" s="1"/>
  <c r="BF463" i="5"/>
  <c r="AR463" i="5"/>
  <c r="AS463" i="5" s="1"/>
  <c r="AT463" i="5" s="1"/>
  <c r="AU463" i="5" s="1"/>
  <c r="AV463" i="5" s="1"/>
  <c r="AQ463" i="5"/>
  <c r="AA463" i="5"/>
  <c r="V463" i="5"/>
  <c r="U463" i="5"/>
  <c r="T463" i="5"/>
  <c r="S463" i="5"/>
  <c r="R463" i="5"/>
  <c r="M463" i="5"/>
  <c r="Z463" i="5" s="1"/>
  <c r="BF462" i="5"/>
  <c r="AR462" i="5"/>
  <c r="AS462" i="5" s="1"/>
  <c r="AQ462" i="5"/>
  <c r="AA462" i="5"/>
  <c r="V462" i="5"/>
  <c r="U462" i="5"/>
  <c r="T462" i="5"/>
  <c r="S462" i="5"/>
  <c r="R462" i="5"/>
  <c r="M462" i="5"/>
  <c r="Z462" i="5" s="1"/>
  <c r="BF461" i="5"/>
  <c r="AR461" i="5"/>
  <c r="AS461" i="5" s="1"/>
  <c r="AT461" i="5" s="1"/>
  <c r="AU461" i="5" s="1"/>
  <c r="AV461" i="5" s="1"/>
  <c r="AQ461" i="5"/>
  <c r="AA461" i="5"/>
  <c r="V461" i="5"/>
  <c r="U461" i="5"/>
  <c r="X461" i="5" s="1"/>
  <c r="T461" i="5"/>
  <c r="S461" i="5"/>
  <c r="R461" i="5"/>
  <c r="M461" i="5"/>
  <c r="BF460" i="5"/>
  <c r="AR460" i="5"/>
  <c r="AS460" i="5" s="1"/>
  <c r="AT460" i="5" s="1"/>
  <c r="AQ460" i="5"/>
  <c r="AA460" i="5"/>
  <c r="V460" i="5"/>
  <c r="U460" i="5"/>
  <c r="T460" i="5"/>
  <c r="S460" i="5"/>
  <c r="R460" i="5"/>
  <c r="M460" i="5"/>
  <c r="BF459" i="5"/>
  <c r="AR459" i="5"/>
  <c r="AS459" i="5" s="1"/>
  <c r="AQ459" i="5"/>
  <c r="AA459" i="5"/>
  <c r="V459" i="5"/>
  <c r="U459" i="5"/>
  <c r="T459" i="5"/>
  <c r="S459" i="5"/>
  <c r="R459" i="5"/>
  <c r="M459" i="5"/>
  <c r="J459" i="5" s="1"/>
  <c r="BF458" i="5"/>
  <c r="AR458" i="5"/>
  <c r="AS458" i="5" s="1"/>
  <c r="AQ458" i="5"/>
  <c r="AA458" i="5"/>
  <c r="V458" i="5"/>
  <c r="U458" i="5"/>
  <c r="X458" i="5" s="1"/>
  <c r="T458" i="5"/>
  <c r="S458" i="5"/>
  <c r="R458" i="5"/>
  <c r="M458" i="5"/>
  <c r="J458" i="5" s="1"/>
  <c r="BF457" i="5"/>
  <c r="AR457" i="5"/>
  <c r="AQ457" i="5"/>
  <c r="AA457" i="5"/>
  <c r="V457" i="5"/>
  <c r="U457" i="5"/>
  <c r="T457" i="5"/>
  <c r="S457" i="5"/>
  <c r="R457" i="5"/>
  <c r="M457" i="5"/>
  <c r="Z457" i="5" s="1"/>
  <c r="BF456" i="5"/>
  <c r="AR456" i="5"/>
  <c r="AS456" i="5" s="1"/>
  <c r="AT456" i="5" s="1"/>
  <c r="AU456" i="5" s="1"/>
  <c r="AV456" i="5" s="1"/>
  <c r="AQ456" i="5"/>
  <c r="AA456" i="5"/>
  <c r="V456" i="5"/>
  <c r="U456" i="5"/>
  <c r="T456" i="5"/>
  <c r="S456" i="5"/>
  <c r="R456" i="5"/>
  <c r="M456" i="5"/>
  <c r="BF455" i="5"/>
  <c r="AR455" i="5"/>
  <c r="AS455" i="5" s="1"/>
  <c r="AT455" i="5" s="1"/>
  <c r="AU455" i="5" s="1"/>
  <c r="AV455" i="5" s="1"/>
  <c r="AQ455" i="5"/>
  <c r="AA455" i="5"/>
  <c r="V455" i="5"/>
  <c r="U455" i="5"/>
  <c r="X455" i="5" s="1"/>
  <c r="T455" i="5"/>
  <c r="S455" i="5"/>
  <c r="R455" i="5"/>
  <c r="M455" i="5"/>
  <c r="Z455" i="5" s="1"/>
  <c r="BF454" i="5"/>
  <c r="AR454" i="5"/>
  <c r="AQ454" i="5"/>
  <c r="AA454" i="5"/>
  <c r="V454" i="5"/>
  <c r="U454" i="5"/>
  <c r="X454" i="5" s="1"/>
  <c r="T454" i="5"/>
  <c r="S454" i="5"/>
  <c r="R454" i="5"/>
  <c r="M454" i="5"/>
  <c r="J454" i="5" s="1"/>
  <c r="BF453" i="5"/>
  <c r="AR453" i="5"/>
  <c r="AQ453" i="5"/>
  <c r="AA453" i="5"/>
  <c r="V453" i="5"/>
  <c r="U453" i="5"/>
  <c r="T453" i="5"/>
  <c r="S453" i="5"/>
  <c r="R453" i="5"/>
  <c r="M453" i="5"/>
  <c r="J453" i="5" s="1"/>
  <c r="BF452" i="5"/>
  <c r="AR452" i="5"/>
  <c r="AQ452" i="5"/>
  <c r="AA452" i="5"/>
  <c r="V452" i="5"/>
  <c r="U452" i="5"/>
  <c r="T452" i="5"/>
  <c r="S452" i="5"/>
  <c r="R452" i="5"/>
  <c r="M452" i="5"/>
  <c r="Z452" i="5" s="1"/>
  <c r="BF451" i="5"/>
  <c r="AR451" i="5"/>
  <c r="AQ451" i="5"/>
  <c r="AA451" i="5"/>
  <c r="V451" i="5"/>
  <c r="U451" i="5"/>
  <c r="X451" i="5" s="1"/>
  <c r="T451" i="5"/>
  <c r="S451" i="5"/>
  <c r="R451" i="5"/>
  <c r="M451" i="5"/>
  <c r="Z451" i="5" s="1"/>
  <c r="BF450" i="5"/>
  <c r="AR450" i="5"/>
  <c r="AQ450" i="5"/>
  <c r="AA450" i="5"/>
  <c r="V450" i="5"/>
  <c r="U450" i="5"/>
  <c r="T450" i="5"/>
  <c r="S450" i="5"/>
  <c r="R450" i="5"/>
  <c r="M450" i="5"/>
  <c r="Z450" i="5" s="1"/>
  <c r="BF449" i="5"/>
  <c r="AR449" i="5"/>
  <c r="AS449" i="5" s="1"/>
  <c r="AT449" i="5" s="1"/>
  <c r="AU449" i="5" s="1"/>
  <c r="AQ449" i="5"/>
  <c r="AA449" i="5"/>
  <c r="Z449" i="5"/>
  <c r="V449" i="5"/>
  <c r="U449" i="5"/>
  <c r="T449" i="5"/>
  <c r="S449" i="5"/>
  <c r="R449" i="5"/>
  <c r="M449" i="5"/>
  <c r="J449" i="5" s="1"/>
  <c r="BF448" i="5"/>
  <c r="AR448" i="5"/>
  <c r="AQ448" i="5"/>
  <c r="AA448" i="5"/>
  <c r="V448" i="5"/>
  <c r="U448" i="5"/>
  <c r="T448" i="5"/>
  <c r="S448" i="5"/>
  <c r="R448" i="5"/>
  <c r="M448" i="5"/>
  <c r="Z448" i="5" s="1"/>
  <c r="BF447" i="5"/>
  <c r="AR447" i="5"/>
  <c r="AS447" i="5" s="1"/>
  <c r="AQ447" i="5"/>
  <c r="AA447" i="5"/>
  <c r="V447" i="5"/>
  <c r="U447" i="5"/>
  <c r="T447" i="5"/>
  <c r="S447" i="5"/>
  <c r="R447" i="5"/>
  <c r="M447" i="5"/>
  <c r="J447" i="5" s="1"/>
  <c r="BF446" i="5"/>
  <c r="AR446" i="5"/>
  <c r="AS446" i="5" s="1"/>
  <c r="AQ446" i="5"/>
  <c r="AA446" i="5"/>
  <c r="V446" i="5"/>
  <c r="U446" i="5"/>
  <c r="T446" i="5"/>
  <c r="S446" i="5"/>
  <c r="R446" i="5"/>
  <c r="M446" i="5"/>
  <c r="Z446" i="5" s="1"/>
  <c r="BF445" i="5"/>
  <c r="AR445" i="5"/>
  <c r="AQ445" i="5"/>
  <c r="AA445" i="5"/>
  <c r="V445" i="5"/>
  <c r="U445" i="5"/>
  <c r="X445" i="5" s="1"/>
  <c r="T445" i="5"/>
  <c r="S445" i="5"/>
  <c r="R445" i="5"/>
  <c r="M445" i="5"/>
  <c r="J445" i="5" s="1"/>
  <c r="BF444" i="5"/>
  <c r="AR444" i="5"/>
  <c r="AQ444" i="5"/>
  <c r="AA444" i="5"/>
  <c r="V444" i="5"/>
  <c r="U444" i="5"/>
  <c r="X444" i="5" s="1"/>
  <c r="T444" i="5"/>
  <c r="S444" i="5"/>
  <c r="R444" i="5"/>
  <c r="M444" i="5"/>
  <c r="Z444" i="5" s="1"/>
  <c r="BF443" i="5"/>
  <c r="AR443" i="5"/>
  <c r="AS443" i="5" s="1"/>
  <c r="AT443" i="5" s="1"/>
  <c r="AU443" i="5" s="1"/>
  <c r="AV443" i="5" s="1"/>
  <c r="AQ443" i="5"/>
  <c r="AA443" i="5"/>
  <c r="V443" i="5"/>
  <c r="U443" i="5"/>
  <c r="X443" i="5" s="1"/>
  <c r="T443" i="5"/>
  <c r="S443" i="5"/>
  <c r="R443" i="5"/>
  <c r="M443" i="5"/>
  <c r="Z443" i="5" s="1"/>
  <c r="BF442" i="5"/>
  <c r="AR442" i="5"/>
  <c r="AS442" i="5" s="1"/>
  <c r="AT442" i="5" s="1"/>
  <c r="AU442" i="5" s="1"/>
  <c r="AV442" i="5" s="1"/>
  <c r="AQ442" i="5"/>
  <c r="AA442" i="5"/>
  <c r="V442" i="5"/>
  <c r="U442" i="5"/>
  <c r="X442" i="5" s="1"/>
  <c r="T442" i="5"/>
  <c r="S442" i="5"/>
  <c r="R442" i="5"/>
  <c r="M442" i="5"/>
  <c r="Z442" i="5" s="1"/>
  <c r="BF441" i="5"/>
  <c r="AR441" i="5"/>
  <c r="AS441" i="5" s="1"/>
  <c r="AT441" i="5" s="1"/>
  <c r="AU441" i="5" s="1"/>
  <c r="AV441" i="5" s="1"/>
  <c r="AQ441" i="5"/>
  <c r="AA441" i="5"/>
  <c r="V441" i="5"/>
  <c r="U441" i="5"/>
  <c r="X441" i="5" s="1"/>
  <c r="T441" i="5"/>
  <c r="S441" i="5"/>
  <c r="R441" i="5"/>
  <c r="M441" i="5"/>
  <c r="BF440" i="5"/>
  <c r="AR440" i="5"/>
  <c r="AS440" i="5" s="1"/>
  <c r="AT440" i="5" s="1"/>
  <c r="AU440" i="5" s="1"/>
  <c r="AV440" i="5" s="1"/>
  <c r="AQ440" i="5"/>
  <c r="AA440" i="5"/>
  <c r="V440" i="5"/>
  <c r="U440" i="5"/>
  <c r="T440" i="5"/>
  <c r="S440" i="5"/>
  <c r="R440" i="5"/>
  <c r="M440" i="5"/>
  <c r="Z440" i="5" s="1"/>
  <c r="BF439" i="5"/>
  <c r="AR439" i="5"/>
  <c r="AS439" i="5" s="1"/>
  <c r="AQ439" i="5"/>
  <c r="AA439" i="5"/>
  <c r="V439" i="5"/>
  <c r="U439" i="5"/>
  <c r="X439" i="5" s="1"/>
  <c r="T439" i="5"/>
  <c r="S439" i="5"/>
  <c r="R439" i="5"/>
  <c r="M439" i="5"/>
  <c r="BF438" i="5"/>
  <c r="AR438" i="5"/>
  <c r="AS438" i="5" s="1"/>
  <c r="AQ438" i="5"/>
  <c r="AA438" i="5"/>
  <c r="V438" i="5"/>
  <c r="U438" i="5"/>
  <c r="T438" i="5"/>
  <c r="S438" i="5"/>
  <c r="R438" i="5"/>
  <c r="M438" i="5"/>
  <c r="J438" i="5" s="1"/>
  <c r="BF437" i="5"/>
  <c r="AR437" i="5"/>
  <c r="AQ437" i="5"/>
  <c r="AA437" i="5"/>
  <c r="V437" i="5"/>
  <c r="U437" i="5"/>
  <c r="T437" i="5"/>
  <c r="S437" i="5"/>
  <c r="R437" i="5"/>
  <c r="M437" i="5"/>
  <c r="Z437" i="5" s="1"/>
  <c r="BF436" i="5"/>
  <c r="AR436" i="5"/>
  <c r="AS436" i="5" s="1"/>
  <c r="AT436" i="5" s="1"/>
  <c r="AU436" i="5" s="1"/>
  <c r="AV436" i="5" s="1"/>
  <c r="AQ436" i="5"/>
  <c r="AA436" i="5"/>
  <c r="V436" i="5"/>
  <c r="U436" i="5"/>
  <c r="T436" i="5"/>
  <c r="S436" i="5"/>
  <c r="R436" i="5"/>
  <c r="M436" i="5"/>
  <c r="BF435" i="5"/>
  <c r="AR435" i="5"/>
  <c r="AS435" i="5" s="1"/>
  <c r="AT435" i="5" s="1"/>
  <c r="AU435" i="5" s="1"/>
  <c r="AV435" i="5" s="1"/>
  <c r="AQ435" i="5"/>
  <c r="AA435" i="5"/>
  <c r="V435" i="5"/>
  <c r="U435" i="5"/>
  <c r="X435" i="5" s="1"/>
  <c r="T435" i="5"/>
  <c r="S435" i="5"/>
  <c r="R435" i="5"/>
  <c r="M435" i="5"/>
  <c r="Z435" i="5" s="1"/>
  <c r="BF433" i="5"/>
  <c r="AR433" i="5"/>
  <c r="AQ433" i="5"/>
  <c r="AA433" i="5"/>
  <c r="V433" i="5"/>
  <c r="U433" i="5"/>
  <c r="T433" i="5"/>
  <c r="S433" i="5"/>
  <c r="R433" i="5"/>
  <c r="M433" i="5"/>
  <c r="J433" i="5" s="1"/>
  <c r="BF432" i="5"/>
  <c r="AR432" i="5"/>
  <c r="AQ432" i="5"/>
  <c r="AA432" i="5"/>
  <c r="V432" i="5"/>
  <c r="U432" i="5"/>
  <c r="T432" i="5"/>
  <c r="S432" i="5"/>
  <c r="R432" i="5"/>
  <c r="M432" i="5"/>
  <c r="J432" i="5" s="1"/>
  <c r="BF431" i="5"/>
  <c r="AR431" i="5"/>
  <c r="AQ431" i="5"/>
  <c r="AA431" i="5"/>
  <c r="V431" i="5"/>
  <c r="U431" i="5"/>
  <c r="X431" i="5" s="1"/>
  <c r="T431" i="5"/>
  <c r="S431" i="5"/>
  <c r="R431" i="5"/>
  <c r="M431" i="5"/>
  <c r="Z431" i="5" s="1"/>
  <c r="BF430" i="5"/>
  <c r="AR430" i="5"/>
  <c r="AQ430" i="5"/>
  <c r="AA430" i="5"/>
  <c r="V430" i="5"/>
  <c r="U430" i="5"/>
  <c r="T430" i="5"/>
  <c r="S430" i="5"/>
  <c r="R430" i="5"/>
  <c r="M430" i="5"/>
  <c r="Z430" i="5" s="1"/>
  <c r="BF429" i="5"/>
  <c r="AR429" i="5"/>
  <c r="AQ429" i="5"/>
  <c r="AA429" i="5"/>
  <c r="V429" i="5"/>
  <c r="U429" i="5"/>
  <c r="T429" i="5"/>
  <c r="S429" i="5"/>
  <c r="R429" i="5"/>
  <c r="M429" i="5"/>
  <c r="Z429" i="5" s="1"/>
  <c r="BF428" i="5"/>
  <c r="AR428" i="5"/>
  <c r="AS428" i="5" s="1"/>
  <c r="AT428" i="5" s="1"/>
  <c r="AU428" i="5" s="1"/>
  <c r="AQ428" i="5"/>
  <c r="AA428" i="5"/>
  <c r="V428" i="5"/>
  <c r="U428" i="5"/>
  <c r="T428" i="5"/>
  <c r="S428" i="5"/>
  <c r="R428" i="5"/>
  <c r="M428" i="5"/>
  <c r="J428" i="5" s="1"/>
  <c r="BF427" i="5"/>
  <c r="AR427" i="5"/>
  <c r="AS427" i="5" s="1"/>
  <c r="AQ427" i="5"/>
  <c r="AA427" i="5"/>
  <c r="V427" i="5"/>
  <c r="U427" i="5"/>
  <c r="T427" i="5"/>
  <c r="S427" i="5"/>
  <c r="R427" i="5"/>
  <c r="M427" i="5"/>
  <c r="Z427" i="5" s="1"/>
  <c r="BF426" i="5"/>
  <c r="AR426" i="5"/>
  <c r="AS426" i="5" s="1"/>
  <c r="AQ426" i="5"/>
  <c r="AA426" i="5"/>
  <c r="V426" i="5"/>
  <c r="U426" i="5"/>
  <c r="T426" i="5"/>
  <c r="S426" i="5"/>
  <c r="R426" i="5"/>
  <c r="M426" i="5"/>
  <c r="J426" i="5" s="1"/>
  <c r="BF424" i="5"/>
  <c r="AR424" i="5"/>
  <c r="AS424" i="5" s="1"/>
  <c r="AQ424" i="5"/>
  <c r="AA424" i="5"/>
  <c r="V424" i="5"/>
  <c r="U424" i="5"/>
  <c r="T424" i="5"/>
  <c r="S424" i="5"/>
  <c r="R424" i="5"/>
  <c r="M424" i="5"/>
  <c r="Z424" i="5" s="1"/>
  <c r="BF423" i="5"/>
  <c r="AR423" i="5"/>
  <c r="AQ423" i="5"/>
  <c r="AA423" i="5"/>
  <c r="V423" i="5"/>
  <c r="U423" i="5"/>
  <c r="T423" i="5"/>
  <c r="S423" i="5"/>
  <c r="R423" i="5"/>
  <c r="M423" i="5"/>
  <c r="J423" i="5" s="1"/>
  <c r="BF422" i="5"/>
  <c r="AR422" i="5"/>
  <c r="AQ422" i="5"/>
  <c r="AA422" i="5"/>
  <c r="V422" i="5"/>
  <c r="U422" i="5"/>
  <c r="X422" i="5" s="1"/>
  <c r="T422" i="5"/>
  <c r="S422" i="5"/>
  <c r="R422" i="5"/>
  <c r="M422" i="5"/>
  <c r="BF421" i="5"/>
  <c r="AR421" i="5"/>
  <c r="AQ421" i="5"/>
  <c r="AA421" i="5"/>
  <c r="V421" i="5"/>
  <c r="U421" i="5"/>
  <c r="T421" i="5"/>
  <c r="S421" i="5"/>
  <c r="R421" i="5"/>
  <c r="M421" i="5"/>
  <c r="Z421" i="5" s="1"/>
  <c r="BF420" i="5"/>
  <c r="AR420" i="5"/>
  <c r="AS420" i="5" s="1"/>
  <c r="AT420" i="5" s="1"/>
  <c r="AU420" i="5" s="1"/>
  <c r="AV420" i="5" s="1"/>
  <c r="AQ420" i="5"/>
  <c r="AA420" i="5"/>
  <c r="V420" i="5"/>
  <c r="U420" i="5"/>
  <c r="T420" i="5"/>
  <c r="S420" i="5"/>
  <c r="R420" i="5"/>
  <c r="M420" i="5"/>
  <c r="Z420" i="5" s="1"/>
  <c r="BF419" i="5"/>
  <c r="AR419" i="5"/>
  <c r="AS419" i="5" s="1"/>
  <c r="AT419" i="5" s="1"/>
  <c r="AQ419" i="5"/>
  <c r="AA419" i="5"/>
  <c r="V419" i="5"/>
  <c r="U419" i="5"/>
  <c r="X419" i="5" s="1"/>
  <c r="T419" i="5"/>
  <c r="S419" i="5"/>
  <c r="R419" i="5"/>
  <c r="M419" i="5"/>
  <c r="Z419" i="5" s="1"/>
  <c r="BF425" i="5"/>
  <c r="AR425" i="5"/>
  <c r="AS425" i="5" s="1"/>
  <c r="AT425" i="5" s="1"/>
  <c r="AU425" i="5" s="1"/>
  <c r="AV425" i="5" s="1"/>
  <c r="AQ425" i="5"/>
  <c r="AA425" i="5"/>
  <c r="V425" i="5"/>
  <c r="U425" i="5"/>
  <c r="T425" i="5"/>
  <c r="S425" i="5"/>
  <c r="R425" i="5"/>
  <c r="M425" i="5"/>
  <c r="J425" i="5" s="1"/>
  <c r="BF418" i="5"/>
  <c r="AR418" i="5"/>
  <c r="AS418" i="5" s="1"/>
  <c r="AT418" i="5" s="1"/>
  <c r="AU418" i="5" s="1"/>
  <c r="AV418" i="5" s="1"/>
  <c r="AQ418" i="5"/>
  <c r="AA418" i="5"/>
  <c r="V418" i="5"/>
  <c r="U418" i="5"/>
  <c r="X418" i="5" s="1"/>
  <c r="T418" i="5"/>
  <c r="S418" i="5"/>
  <c r="R418" i="5"/>
  <c r="M418" i="5"/>
  <c r="J418" i="5" s="1"/>
  <c r="BF416" i="5"/>
  <c r="AR416" i="5"/>
  <c r="AS416" i="5" s="1"/>
  <c r="AT416" i="5" s="1"/>
  <c r="AQ416" i="5"/>
  <c r="AA416" i="5"/>
  <c r="V416" i="5"/>
  <c r="U416" i="5"/>
  <c r="T416" i="5"/>
  <c r="S416" i="5"/>
  <c r="R416" i="5"/>
  <c r="M416" i="5"/>
  <c r="BF415" i="5"/>
  <c r="AR415" i="5"/>
  <c r="AS415" i="5" s="1"/>
  <c r="AT415" i="5" s="1"/>
  <c r="AU415" i="5" s="1"/>
  <c r="AV415" i="5" s="1"/>
  <c r="AQ415" i="5"/>
  <c r="AA415" i="5"/>
  <c r="V415" i="5"/>
  <c r="U415" i="5"/>
  <c r="T415" i="5"/>
  <c r="S415" i="5"/>
  <c r="R415" i="5"/>
  <c r="M415" i="5"/>
  <c r="J415" i="5" s="1"/>
  <c r="BF413" i="5"/>
  <c r="AR413" i="5"/>
  <c r="AS413" i="5" s="1"/>
  <c r="AT413" i="5" s="1"/>
  <c r="AU413" i="5" s="1"/>
  <c r="AV413" i="5" s="1"/>
  <c r="AQ413" i="5"/>
  <c r="AA413" i="5"/>
  <c r="V413" i="5"/>
  <c r="U413" i="5"/>
  <c r="T413" i="5"/>
  <c r="S413" i="5"/>
  <c r="R413" i="5"/>
  <c r="M413" i="5"/>
  <c r="BF412" i="5"/>
  <c r="AR412" i="5"/>
  <c r="AS412" i="5" s="1"/>
  <c r="AT412" i="5" s="1"/>
  <c r="AU412" i="5" s="1"/>
  <c r="AV412" i="5" s="1"/>
  <c r="AW412" i="5" s="1"/>
  <c r="AX412" i="5" s="1"/>
  <c r="AQ412" i="5"/>
  <c r="AA412" i="5"/>
  <c r="V412" i="5"/>
  <c r="U412" i="5"/>
  <c r="X412" i="5" s="1"/>
  <c r="T412" i="5"/>
  <c r="S412" i="5"/>
  <c r="R412" i="5"/>
  <c r="M412" i="5"/>
  <c r="Z412" i="5" s="1"/>
  <c r="BF411" i="5"/>
  <c r="AR411" i="5"/>
  <c r="AQ411" i="5"/>
  <c r="AA411" i="5"/>
  <c r="V411" i="5"/>
  <c r="U411" i="5"/>
  <c r="X411" i="5" s="1"/>
  <c r="T411" i="5"/>
  <c r="S411" i="5"/>
  <c r="R411" i="5"/>
  <c r="M411" i="5"/>
  <c r="BF410" i="5"/>
  <c r="AR410" i="5"/>
  <c r="AQ410" i="5"/>
  <c r="AA410" i="5"/>
  <c r="V410" i="5"/>
  <c r="U410" i="5"/>
  <c r="T410" i="5"/>
  <c r="S410" i="5"/>
  <c r="R410" i="5"/>
  <c r="M410" i="5"/>
  <c r="J410" i="5" s="1"/>
  <c r="BF409" i="5"/>
  <c r="AR409" i="5"/>
  <c r="AQ409" i="5"/>
  <c r="AA409" i="5"/>
  <c r="V409" i="5"/>
  <c r="U409" i="5"/>
  <c r="T409" i="5"/>
  <c r="S409" i="5"/>
  <c r="R409" i="5"/>
  <c r="M409" i="5"/>
  <c r="J409" i="5" s="1"/>
  <c r="BF408" i="5"/>
  <c r="AR408" i="5"/>
  <c r="AQ408" i="5"/>
  <c r="AA408" i="5"/>
  <c r="V408" i="5"/>
  <c r="U408" i="5"/>
  <c r="X408" i="5" s="1"/>
  <c r="T408" i="5"/>
  <c r="S408" i="5"/>
  <c r="R408" i="5"/>
  <c r="M408" i="5"/>
  <c r="Z408" i="5" s="1"/>
  <c r="BF407" i="5"/>
  <c r="AR407" i="5"/>
  <c r="AQ407" i="5"/>
  <c r="AA407" i="5"/>
  <c r="V407" i="5"/>
  <c r="U407" i="5"/>
  <c r="X407" i="5" s="1"/>
  <c r="T407" i="5"/>
  <c r="S407" i="5"/>
  <c r="R407" i="5"/>
  <c r="M407" i="5"/>
  <c r="Z407" i="5" s="1"/>
  <c r="BF406" i="5"/>
  <c r="AR406" i="5"/>
  <c r="AS406" i="5" s="1"/>
  <c r="AQ406" i="5"/>
  <c r="AA406" i="5"/>
  <c r="V406" i="5"/>
  <c r="U406" i="5"/>
  <c r="X406" i="5" s="1"/>
  <c r="T406" i="5"/>
  <c r="S406" i="5"/>
  <c r="R406" i="5"/>
  <c r="M406" i="5"/>
  <c r="J406" i="5" s="1"/>
  <c r="BF405" i="5"/>
  <c r="AR405" i="5"/>
  <c r="AS405" i="5" s="1"/>
  <c r="AT405" i="5" s="1"/>
  <c r="AU405" i="5" s="1"/>
  <c r="AV405" i="5" s="1"/>
  <c r="AW405" i="5" s="1"/>
  <c r="AX405" i="5" s="1"/>
  <c r="AQ405" i="5"/>
  <c r="AA405" i="5"/>
  <c r="V405" i="5"/>
  <c r="U405" i="5"/>
  <c r="T405" i="5"/>
  <c r="S405" i="5"/>
  <c r="R405" i="5"/>
  <c r="M405" i="5"/>
  <c r="J405" i="5" s="1"/>
  <c r="BF404" i="5"/>
  <c r="AR404" i="5"/>
  <c r="AS404" i="5" s="1"/>
  <c r="AT404" i="5" s="1"/>
  <c r="AU404" i="5" s="1"/>
  <c r="AV404" i="5" s="1"/>
  <c r="AQ404" i="5"/>
  <c r="AA404" i="5"/>
  <c r="Z404" i="5"/>
  <c r="V404" i="5"/>
  <c r="U404" i="5"/>
  <c r="T404" i="5"/>
  <c r="S404" i="5"/>
  <c r="R404" i="5"/>
  <c r="M404" i="5"/>
  <c r="J404" i="5" s="1"/>
  <c r="BF403" i="5"/>
  <c r="AR403" i="5"/>
  <c r="AS403" i="5" s="1"/>
  <c r="AQ403" i="5"/>
  <c r="AA403" i="5"/>
  <c r="V403" i="5"/>
  <c r="U403" i="5"/>
  <c r="T403" i="5"/>
  <c r="S403" i="5"/>
  <c r="R403" i="5"/>
  <c r="M403" i="5"/>
  <c r="Z403" i="5" s="1"/>
  <c r="BF401" i="5"/>
  <c r="AR401" i="5"/>
  <c r="AQ401" i="5"/>
  <c r="AA401" i="5"/>
  <c r="V401" i="5"/>
  <c r="U401" i="5"/>
  <c r="T401" i="5"/>
  <c r="S401" i="5"/>
  <c r="R401" i="5"/>
  <c r="M401" i="5"/>
  <c r="J401" i="5" s="1"/>
  <c r="BF400" i="5"/>
  <c r="AR400" i="5"/>
  <c r="AQ400" i="5"/>
  <c r="AA400" i="5"/>
  <c r="V400" i="5"/>
  <c r="U400" i="5"/>
  <c r="X400" i="5" s="1"/>
  <c r="T400" i="5"/>
  <c r="S400" i="5"/>
  <c r="R400" i="5"/>
  <c r="M400" i="5"/>
  <c r="BF399" i="5"/>
  <c r="AR399" i="5"/>
  <c r="AQ399" i="5"/>
  <c r="AA399" i="5"/>
  <c r="V399" i="5"/>
  <c r="U399" i="5"/>
  <c r="X399" i="5" s="1"/>
  <c r="T399" i="5"/>
  <c r="S399" i="5"/>
  <c r="R399" i="5"/>
  <c r="M399" i="5"/>
  <c r="Z399" i="5" s="1"/>
  <c r="BF398" i="5"/>
  <c r="AR398" i="5"/>
  <c r="AS398" i="5" s="1"/>
  <c r="AT398" i="5" s="1"/>
  <c r="AU398" i="5" s="1"/>
  <c r="AV398" i="5" s="1"/>
  <c r="AQ398" i="5"/>
  <c r="AA398" i="5"/>
  <c r="V398" i="5"/>
  <c r="U398" i="5"/>
  <c r="T398" i="5"/>
  <c r="S398" i="5"/>
  <c r="R398" i="5"/>
  <c r="M398" i="5"/>
  <c r="J398" i="5" s="1"/>
  <c r="BF397" i="5"/>
  <c r="AR397" i="5"/>
  <c r="AS397" i="5" s="1"/>
  <c r="AT397" i="5" s="1"/>
  <c r="AU397" i="5" s="1"/>
  <c r="AV397" i="5" s="1"/>
  <c r="AQ397" i="5"/>
  <c r="AA397" i="5"/>
  <c r="V397" i="5"/>
  <c r="U397" i="5"/>
  <c r="X397" i="5" s="1"/>
  <c r="T397" i="5"/>
  <c r="S397" i="5"/>
  <c r="R397" i="5"/>
  <c r="M397" i="5"/>
  <c r="Z397" i="5" s="1"/>
  <c r="BF396" i="5"/>
  <c r="AR396" i="5"/>
  <c r="AS396" i="5" s="1"/>
  <c r="AT396" i="5" s="1"/>
  <c r="AU396" i="5" s="1"/>
  <c r="AV396" i="5" s="1"/>
  <c r="AQ396" i="5"/>
  <c r="AA396" i="5"/>
  <c r="V396" i="5"/>
  <c r="U396" i="5"/>
  <c r="T396" i="5"/>
  <c r="S396" i="5"/>
  <c r="R396" i="5"/>
  <c r="M396" i="5"/>
  <c r="Z396" i="5" s="1"/>
  <c r="BF395" i="5"/>
  <c r="AR395" i="5"/>
  <c r="AS395" i="5" s="1"/>
  <c r="AT395" i="5" s="1"/>
  <c r="AU395" i="5" s="1"/>
  <c r="AV395" i="5" s="1"/>
  <c r="AQ395" i="5"/>
  <c r="AA395" i="5"/>
  <c r="V395" i="5"/>
  <c r="U395" i="5"/>
  <c r="T395" i="5"/>
  <c r="S395" i="5"/>
  <c r="R395" i="5"/>
  <c r="M395" i="5"/>
  <c r="J395" i="5" s="1"/>
  <c r="BF394" i="5"/>
  <c r="AR394" i="5"/>
  <c r="AS394" i="5" s="1"/>
  <c r="AT394" i="5" s="1"/>
  <c r="AQ394" i="5"/>
  <c r="AA394" i="5"/>
  <c r="V394" i="5"/>
  <c r="U394" i="5"/>
  <c r="X394" i="5" s="1"/>
  <c r="T394" i="5"/>
  <c r="S394" i="5"/>
  <c r="R394" i="5"/>
  <c r="M394" i="5"/>
  <c r="J394" i="5" s="1"/>
  <c r="BF392" i="5"/>
  <c r="AR392" i="5"/>
  <c r="AS392" i="5" s="1"/>
  <c r="AQ392" i="5"/>
  <c r="AA392" i="5"/>
  <c r="V392" i="5"/>
  <c r="U392" i="5"/>
  <c r="X392" i="5" s="1"/>
  <c r="T392" i="5"/>
  <c r="S392" i="5"/>
  <c r="R392" i="5"/>
  <c r="M392" i="5"/>
  <c r="BF391" i="5"/>
  <c r="AR391" i="5"/>
  <c r="AS391" i="5" s="1"/>
  <c r="AT391" i="5" s="1"/>
  <c r="AU391" i="5" s="1"/>
  <c r="AV391" i="5" s="1"/>
  <c r="AQ391" i="5"/>
  <c r="AA391" i="5"/>
  <c r="V391" i="5"/>
  <c r="U391" i="5"/>
  <c r="T391" i="5"/>
  <c r="S391" i="5"/>
  <c r="R391" i="5"/>
  <c r="M391" i="5"/>
  <c r="Z391" i="5" s="1"/>
  <c r="BF390" i="5"/>
  <c r="AR390" i="5"/>
  <c r="AS390" i="5" s="1"/>
  <c r="AT390" i="5" s="1"/>
  <c r="AU390" i="5" s="1"/>
  <c r="AV390" i="5" s="1"/>
  <c r="AQ390" i="5"/>
  <c r="AA390" i="5"/>
  <c r="V390" i="5"/>
  <c r="U390" i="5"/>
  <c r="T390" i="5"/>
  <c r="S390" i="5"/>
  <c r="R390" i="5"/>
  <c r="M390" i="5"/>
  <c r="BF389" i="5"/>
  <c r="AR389" i="5"/>
  <c r="AS389" i="5" s="1"/>
  <c r="AT389" i="5" s="1"/>
  <c r="AU389" i="5" s="1"/>
  <c r="AV389" i="5" s="1"/>
  <c r="AQ389" i="5"/>
  <c r="AA389" i="5"/>
  <c r="V389" i="5"/>
  <c r="U389" i="5"/>
  <c r="X389" i="5" s="1"/>
  <c r="T389" i="5"/>
  <c r="S389" i="5"/>
  <c r="R389" i="5"/>
  <c r="M389" i="5"/>
  <c r="Z389" i="5" s="1"/>
  <c r="BF388" i="5"/>
  <c r="AR388" i="5"/>
  <c r="AS388" i="5" s="1"/>
  <c r="AT388" i="5" s="1"/>
  <c r="AU388" i="5" s="1"/>
  <c r="AV388" i="5" s="1"/>
  <c r="AQ388" i="5"/>
  <c r="AA388" i="5"/>
  <c r="V388" i="5"/>
  <c r="U388" i="5"/>
  <c r="T388" i="5"/>
  <c r="S388" i="5"/>
  <c r="R388" i="5"/>
  <c r="M388" i="5"/>
  <c r="J388" i="5" s="1"/>
  <c r="BF387" i="5"/>
  <c r="AR387" i="5"/>
  <c r="AQ387" i="5"/>
  <c r="AA387" i="5"/>
  <c r="V387" i="5"/>
  <c r="U387" i="5"/>
  <c r="X387" i="5" s="1"/>
  <c r="T387" i="5"/>
  <c r="S387" i="5"/>
  <c r="R387" i="5"/>
  <c r="M387" i="5"/>
  <c r="Z387" i="5" s="1"/>
  <c r="BF386" i="5"/>
  <c r="AR386" i="5"/>
  <c r="AQ386" i="5"/>
  <c r="AA386" i="5"/>
  <c r="V386" i="5"/>
  <c r="U386" i="5"/>
  <c r="X386" i="5" s="1"/>
  <c r="T386" i="5"/>
  <c r="S386" i="5"/>
  <c r="R386" i="5"/>
  <c r="M386" i="5"/>
  <c r="Z386" i="5" s="1"/>
  <c r="BF385" i="5"/>
  <c r="AR385" i="5"/>
  <c r="AS385" i="5" s="1"/>
  <c r="AT385" i="5" s="1"/>
  <c r="AU385" i="5" s="1"/>
  <c r="AV385" i="5" s="1"/>
  <c r="AQ385" i="5"/>
  <c r="AA385" i="5"/>
  <c r="V385" i="5"/>
  <c r="U385" i="5"/>
  <c r="X385" i="5" s="1"/>
  <c r="T385" i="5"/>
  <c r="S385" i="5"/>
  <c r="R385" i="5"/>
  <c r="M385" i="5"/>
  <c r="BF384" i="5"/>
  <c r="AR384" i="5"/>
  <c r="AS384" i="5" s="1"/>
  <c r="AT384" i="5" s="1"/>
  <c r="AU384" i="5" s="1"/>
  <c r="AV384" i="5" s="1"/>
  <c r="AQ384" i="5"/>
  <c r="AA384" i="5"/>
  <c r="V384" i="5"/>
  <c r="U384" i="5"/>
  <c r="X384" i="5" s="1"/>
  <c r="T384" i="5"/>
  <c r="S384" i="5"/>
  <c r="R384" i="5"/>
  <c r="M384" i="5"/>
  <c r="J384" i="5" s="1"/>
  <c r="BF383" i="5"/>
  <c r="AR383" i="5"/>
  <c r="AS383" i="5" s="1"/>
  <c r="AT383" i="5" s="1"/>
  <c r="AU383" i="5" s="1"/>
  <c r="AV383" i="5" s="1"/>
  <c r="AQ383" i="5"/>
  <c r="AA383" i="5"/>
  <c r="V383" i="5"/>
  <c r="U383" i="5"/>
  <c r="T383" i="5"/>
  <c r="S383" i="5"/>
  <c r="R383" i="5"/>
  <c r="M383" i="5"/>
  <c r="Z383" i="5" s="1"/>
  <c r="BF382" i="5"/>
  <c r="AR382" i="5"/>
  <c r="AQ382" i="5"/>
  <c r="AA382" i="5"/>
  <c r="V382" i="5"/>
  <c r="U382" i="5"/>
  <c r="T382" i="5"/>
  <c r="S382" i="5"/>
  <c r="R382" i="5"/>
  <c r="M382" i="5"/>
  <c r="Z382" i="5" s="1"/>
  <c r="BF381" i="5"/>
  <c r="AR381" i="5"/>
  <c r="AQ381" i="5"/>
  <c r="AA381" i="5"/>
  <c r="V381" i="5"/>
  <c r="U381" i="5"/>
  <c r="T381" i="5"/>
  <c r="S381" i="5"/>
  <c r="R381" i="5"/>
  <c r="M381" i="5"/>
  <c r="J381" i="5" s="1"/>
  <c r="BF380" i="5"/>
  <c r="AR380" i="5"/>
  <c r="AS380" i="5" s="1"/>
  <c r="AQ380" i="5"/>
  <c r="AA380" i="5"/>
  <c r="V380" i="5"/>
  <c r="U380" i="5"/>
  <c r="X380" i="5" s="1"/>
  <c r="T380" i="5"/>
  <c r="S380" i="5"/>
  <c r="R380" i="5"/>
  <c r="M380" i="5"/>
  <c r="Z380" i="5" s="1"/>
  <c r="BF379" i="5"/>
  <c r="AR379" i="5"/>
  <c r="AS379" i="5" s="1"/>
  <c r="AQ379" i="5"/>
  <c r="AA379" i="5"/>
  <c r="V379" i="5"/>
  <c r="U379" i="5"/>
  <c r="T379" i="5"/>
  <c r="S379" i="5"/>
  <c r="R379" i="5"/>
  <c r="M379" i="5"/>
  <c r="Z379" i="5" s="1"/>
  <c r="BF378" i="5"/>
  <c r="AR378" i="5"/>
  <c r="AS378" i="5" s="1"/>
  <c r="AT378" i="5" s="1"/>
  <c r="AU378" i="5" s="1"/>
  <c r="AV378" i="5" s="1"/>
  <c r="AQ378" i="5"/>
  <c r="AA378" i="5"/>
  <c r="V378" i="5"/>
  <c r="U378" i="5"/>
  <c r="X378" i="5" s="1"/>
  <c r="T378" i="5"/>
  <c r="S378" i="5"/>
  <c r="R378" i="5"/>
  <c r="M378" i="5"/>
  <c r="J378" i="5" s="1"/>
  <c r="BF377" i="5"/>
  <c r="AR377" i="5"/>
  <c r="AS377" i="5" s="1"/>
  <c r="AT377" i="5" s="1"/>
  <c r="AU377" i="5" s="1"/>
  <c r="AV377" i="5" s="1"/>
  <c r="AQ377" i="5"/>
  <c r="AA377" i="5"/>
  <c r="V377" i="5"/>
  <c r="U377" i="5"/>
  <c r="T377" i="5"/>
  <c r="S377" i="5"/>
  <c r="R377" i="5"/>
  <c r="M377" i="5"/>
  <c r="Z377" i="5" s="1"/>
  <c r="BF376" i="5"/>
  <c r="AR376" i="5"/>
  <c r="AS376" i="5" s="1"/>
  <c r="AT376" i="5" s="1"/>
  <c r="AQ376" i="5"/>
  <c r="AA376" i="5"/>
  <c r="V376" i="5"/>
  <c r="U376" i="5"/>
  <c r="X376" i="5" s="1"/>
  <c r="T376" i="5"/>
  <c r="S376" i="5"/>
  <c r="R376" i="5"/>
  <c r="M376" i="5"/>
  <c r="J376" i="5" s="1"/>
  <c r="BF375" i="5"/>
  <c r="AR375" i="5"/>
  <c r="AS375" i="5" s="1"/>
  <c r="AT375" i="5" s="1"/>
  <c r="AU375" i="5" s="1"/>
  <c r="AV375" i="5" s="1"/>
  <c r="AQ375" i="5"/>
  <c r="AA375" i="5"/>
  <c r="V375" i="5"/>
  <c r="U375" i="5"/>
  <c r="T375" i="5"/>
  <c r="S375" i="5"/>
  <c r="R375" i="5"/>
  <c r="M375" i="5"/>
  <c r="Z375" i="5" s="1"/>
  <c r="BF373" i="5"/>
  <c r="AR373" i="5"/>
  <c r="AS373" i="5" s="1"/>
  <c r="AQ373" i="5"/>
  <c r="AA373" i="5"/>
  <c r="V373" i="5"/>
  <c r="U373" i="5"/>
  <c r="X373" i="5" s="1"/>
  <c r="T373" i="5"/>
  <c r="S373" i="5"/>
  <c r="R373" i="5"/>
  <c r="M373" i="5"/>
  <c r="Z373" i="5" s="1"/>
  <c r="BF372" i="5"/>
  <c r="AR372" i="5"/>
  <c r="AS372" i="5" s="1"/>
  <c r="AQ372" i="5"/>
  <c r="AA372" i="5"/>
  <c r="V372" i="5"/>
  <c r="U372" i="5"/>
  <c r="T372" i="5"/>
  <c r="S372" i="5"/>
  <c r="R372" i="5"/>
  <c r="M372" i="5"/>
  <c r="J372" i="5" s="1"/>
  <c r="BF371" i="5"/>
  <c r="AR371" i="5"/>
  <c r="AQ371" i="5"/>
  <c r="AA371" i="5"/>
  <c r="V371" i="5"/>
  <c r="U371" i="5"/>
  <c r="X371" i="5" s="1"/>
  <c r="T371" i="5"/>
  <c r="S371" i="5"/>
  <c r="R371" i="5"/>
  <c r="M371" i="5"/>
  <c r="BF370" i="5"/>
  <c r="AR370" i="5"/>
  <c r="AQ370" i="5"/>
  <c r="AA370" i="5"/>
  <c r="V370" i="5"/>
  <c r="U370" i="5"/>
  <c r="X370" i="5" s="1"/>
  <c r="T370" i="5"/>
  <c r="S370" i="5"/>
  <c r="R370" i="5"/>
  <c r="M370" i="5"/>
  <c r="Z370" i="5" s="1"/>
  <c r="BF369" i="5"/>
  <c r="AR369" i="5"/>
  <c r="AS369" i="5" s="1"/>
  <c r="AQ369" i="5"/>
  <c r="AA369" i="5"/>
  <c r="Z369" i="5"/>
  <c r="V369" i="5"/>
  <c r="U369" i="5"/>
  <c r="T369" i="5"/>
  <c r="S369" i="5"/>
  <c r="R369" i="5"/>
  <c r="M369" i="5"/>
  <c r="J369" i="5" s="1"/>
  <c r="BF367" i="5"/>
  <c r="AR367" i="5"/>
  <c r="AS367" i="5" s="1"/>
  <c r="AT367" i="5" s="1"/>
  <c r="AU367" i="5" s="1"/>
  <c r="AV367" i="5" s="1"/>
  <c r="AQ367" i="5"/>
  <c r="AA367" i="5"/>
  <c r="V367" i="5"/>
  <c r="U367" i="5"/>
  <c r="T367" i="5"/>
  <c r="S367" i="5"/>
  <c r="R367" i="5"/>
  <c r="M367" i="5"/>
  <c r="Z367" i="5" s="1"/>
  <c r="BF366" i="5"/>
  <c r="AR366" i="5"/>
  <c r="AQ366" i="5"/>
  <c r="AA366" i="5"/>
  <c r="Z366" i="5"/>
  <c r="V366" i="5"/>
  <c r="U366" i="5"/>
  <c r="T366" i="5"/>
  <c r="S366" i="5"/>
  <c r="R366" i="5"/>
  <c r="M366" i="5"/>
  <c r="J366" i="5" s="1"/>
  <c r="BF364" i="5"/>
  <c r="AR364" i="5"/>
  <c r="AQ364" i="5"/>
  <c r="AA364" i="5"/>
  <c r="V364" i="5"/>
  <c r="U364" i="5"/>
  <c r="T364" i="5"/>
  <c r="S364" i="5"/>
  <c r="R364" i="5"/>
  <c r="M364" i="5"/>
  <c r="J364" i="5" s="1"/>
  <c r="BF363" i="5"/>
  <c r="AR363" i="5"/>
  <c r="AQ363" i="5"/>
  <c r="AA363" i="5"/>
  <c r="V363" i="5"/>
  <c r="U363" i="5"/>
  <c r="T363" i="5"/>
  <c r="S363" i="5"/>
  <c r="R363" i="5"/>
  <c r="M363" i="5"/>
  <c r="Z363" i="5" s="1"/>
  <c r="BF362" i="5"/>
  <c r="AR362" i="5"/>
  <c r="AS362" i="5" s="1"/>
  <c r="AQ362" i="5"/>
  <c r="AA362" i="5"/>
  <c r="V362" i="5"/>
  <c r="U362" i="5"/>
  <c r="X362" i="5" s="1"/>
  <c r="T362" i="5"/>
  <c r="S362" i="5"/>
  <c r="R362" i="5"/>
  <c r="M362" i="5"/>
  <c r="Z362" i="5" s="1"/>
  <c r="BF361" i="5"/>
  <c r="AR361" i="5"/>
  <c r="AS361" i="5" s="1"/>
  <c r="AT361" i="5" s="1"/>
  <c r="AU361" i="5" s="1"/>
  <c r="AV361" i="5" s="1"/>
  <c r="AQ361" i="5"/>
  <c r="AA361" i="5"/>
  <c r="V361" i="5"/>
  <c r="U361" i="5"/>
  <c r="T361" i="5"/>
  <c r="S361" i="5"/>
  <c r="R361" i="5"/>
  <c r="M361" i="5"/>
  <c r="Z361" i="5" s="1"/>
  <c r="BF360" i="5"/>
  <c r="AR360" i="5"/>
  <c r="AS360" i="5" s="1"/>
  <c r="AT360" i="5" s="1"/>
  <c r="AQ360" i="5"/>
  <c r="AA360" i="5"/>
  <c r="V360" i="5"/>
  <c r="U360" i="5"/>
  <c r="X360" i="5" s="1"/>
  <c r="T360" i="5"/>
  <c r="S360" i="5"/>
  <c r="R360" i="5"/>
  <c r="M360" i="5"/>
  <c r="BF359" i="5"/>
  <c r="AR359" i="5"/>
  <c r="AQ359" i="5"/>
  <c r="AA359" i="5"/>
  <c r="V359" i="5"/>
  <c r="U359" i="5"/>
  <c r="T359" i="5"/>
  <c r="S359" i="5"/>
  <c r="R359" i="5"/>
  <c r="M359" i="5"/>
  <c r="Z359" i="5" s="1"/>
  <c r="BF358" i="5"/>
  <c r="AR358" i="5"/>
  <c r="AQ358" i="5"/>
  <c r="AA358" i="5"/>
  <c r="V358" i="5"/>
  <c r="U358" i="5"/>
  <c r="X358" i="5" s="1"/>
  <c r="T358" i="5"/>
  <c r="S358" i="5"/>
  <c r="R358" i="5"/>
  <c r="M358" i="5"/>
  <c r="J358" i="5" s="1"/>
  <c r="BF357" i="5"/>
  <c r="AR357" i="5"/>
  <c r="AS357" i="5" s="1"/>
  <c r="AT357" i="5" s="1"/>
  <c r="AU357" i="5" s="1"/>
  <c r="AV357" i="5" s="1"/>
  <c r="AQ357" i="5"/>
  <c r="AA357" i="5"/>
  <c r="Z357" i="5"/>
  <c r="V357" i="5"/>
  <c r="U357" i="5"/>
  <c r="T357" i="5"/>
  <c r="S357" i="5"/>
  <c r="R357" i="5"/>
  <c r="M357" i="5"/>
  <c r="J357" i="5" s="1"/>
  <c r="BF356" i="5"/>
  <c r="AR356" i="5"/>
  <c r="AS356" i="5" s="1"/>
  <c r="AQ356" i="5"/>
  <c r="AA356" i="5"/>
  <c r="V356" i="5"/>
  <c r="U356" i="5"/>
  <c r="T356" i="5"/>
  <c r="S356" i="5"/>
  <c r="R356" i="5"/>
  <c r="M356" i="5"/>
  <c r="Z356" i="5" s="1"/>
  <c r="BF355" i="5"/>
  <c r="AR355" i="5"/>
  <c r="AS355" i="5" s="1"/>
  <c r="AT355" i="5" s="1"/>
  <c r="AU355" i="5" s="1"/>
  <c r="AV355" i="5" s="1"/>
  <c r="AQ355" i="5"/>
  <c r="AA355" i="5"/>
  <c r="V355" i="5"/>
  <c r="U355" i="5"/>
  <c r="X355" i="5" s="1"/>
  <c r="T355" i="5"/>
  <c r="S355" i="5"/>
  <c r="R355" i="5"/>
  <c r="M355" i="5"/>
  <c r="Z355" i="5" s="1"/>
  <c r="BF353" i="5"/>
  <c r="AR353" i="5"/>
  <c r="AS353" i="5" s="1"/>
  <c r="AT353" i="5" s="1"/>
  <c r="AU353" i="5" s="1"/>
  <c r="AV353" i="5" s="1"/>
  <c r="AQ353" i="5"/>
  <c r="AA353" i="5"/>
  <c r="V353" i="5"/>
  <c r="U353" i="5"/>
  <c r="T353" i="5"/>
  <c r="S353" i="5"/>
  <c r="R353" i="5"/>
  <c r="M353" i="5"/>
  <c r="Z353" i="5" s="1"/>
  <c r="BF352" i="5"/>
  <c r="AR352" i="5"/>
  <c r="AS352" i="5" s="1"/>
  <c r="AT352" i="5" s="1"/>
  <c r="AU352" i="5" s="1"/>
  <c r="AQ352" i="5"/>
  <c r="AA352" i="5"/>
  <c r="V352" i="5"/>
  <c r="U352" i="5"/>
  <c r="X352" i="5" s="1"/>
  <c r="T352" i="5"/>
  <c r="S352" i="5"/>
  <c r="R352" i="5"/>
  <c r="M352" i="5"/>
  <c r="J352" i="5" s="1"/>
  <c r="BF351" i="5"/>
  <c r="AR351" i="5"/>
  <c r="AS351" i="5" s="1"/>
  <c r="AT351" i="5" s="1"/>
  <c r="AU351" i="5" s="1"/>
  <c r="AV351" i="5" s="1"/>
  <c r="AQ351" i="5"/>
  <c r="AA351" i="5"/>
  <c r="V351" i="5"/>
  <c r="U351" i="5"/>
  <c r="T351" i="5"/>
  <c r="S351" i="5"/>
  <c r="R351" i="5"/>
  <c r="M351" i="5"/>
  <c r="Z351" i="5" s="1"/>
  <c r="BF349" i="5"/>
  <c r="AR349" i="5"/>
  <c r="AS349" i="5" s="1"/>
  <c r="AQ349" i="5"/>
  <c r="AA349" i="5"/>
  <c r="V349" i="5"/>
  <c r="U349" i="5"/>
  <c r="T349" i="5"/>
  <c r="S349" i="5"/>
  <c r="R349" i="5"/>
  <c r="M349" i="5"/>
  <c r="Z349" i="5" s="1"/>
  <c r="BF347" i="5"/>
  <c r="AR347" i="5"/>
  <c r="AS347" i="5" s="1"/>
  <c r="AT347" i="5" s="1"/>
  <c r="AU347" i="5" s="1"/>
  <c r="AV347" i="5" s="1"/>
  <c r="AQ347" i="5"/>
  <c r="AA347" i="5"/>
  <c r="V347" i="5"/>
  <c r="U347" i="5"/>
  <c r="X347" i="5" s="1"/>
  <c r="T347" i="5"/>
  <c r="S347" i="5"/>
  <c r="R347" i="5"/>
  <c r="M347" i="5"/>
  <c r="J347" i="5" s="1"/>
  <c r="BF346" i="5"/>
  <c r="AR346" i="5"/>
  <c r="AQ346" i="5"/>
  <c r="AA346" i="5"/>
  <c r="V346" i="5"/>
  <c r="U346" i="5"/>
  <c r="X346" i="5" s="1"/>
  <c r="T346" i="5"/>
  <c r="S346" i="5"/>
  <c r="R346" i="5"/>
  <c r="M346" i="5"/>
  <c r="BF345" i="5"/>
  <c r="AR345" i="5"/>
  <c r="AQ345" i="5"/>
  <c r="AA345" i="5"/>
  <c r="V345" i="5"/>
  <c r="U345" i="5"/>
  <c r="X345" i="5" s="1"/>
  <c r="T345" i="5"/>
  <c r="S345" i="5"/>
  <c r="R345" i="5"/>
  <c r="M345" i="5"/>
  <c r="Z345" i="5" s="1"/>
  <c r="BF344" i="5"/>
  <c r="AR344" i="5"/>
  <c r="AS344" i="5" s="1"/>
  <c r="AT344" i="5" s="1"/>
  <c r="AU344" i="5" s="1"/>
  <c r="AV344" i="5" s="1"/>
  <c r="AQ344" i="5"/>
  <c r="AA344" i="5"/>
  <c r="V344" i="5"/>
  <c r="U344" i="5"/>
  <c r="T344" i="5"/>
  <c r="S344" i="5"/>
  <c r="R344" i="5"/>
  <c r="M344" i="5"/>
  <c r="Z344" i="5" s="1"/>
  <c r="BF343" i="5"/>
  <c r="AR343" i="5"/>
  <c r="AS343" i="5" s="1"/>
  <c r="AQ343" i="5"/>
  <c r="AA343" i="5"/>
  <c r="V343" i="5"/>
  <c r="U343" i="5"/>
  <c r="T343" i="5"/>
  <c r="S343" i="5"/>
  <c r="R343" i="5"/>
  <c r="M343" i="5"/>
  <c r="Z343" i="5" s="1"/>
  <c r="BF342" i="5"/>
  <c r="AR342" i="5"/>
  <c r="AQ342" i="5"/>
  <c r="AA342" i="5"/>
  <c r="V342" i="5"/>
  <c r="U342" i="5"/>
  <c r="T342" i="5"/>
  <c r="S342" i="5"/>
  <c r="R342" i="5"/>
  <c r="M342" i="5"/>
  <c r="BF341" i="5"/>
  <c r="AR341" i="5"/>
  <c r="AQ341" i="5"/>
  <c r="AA341" i="5"/>
  <c r="V341" i="5"/>
  <c r="U341" i="5"/>
  <c r="T341" i="5"/>
  <c r="S341" i="5"/>
  <c r="R341" i="5"/>
  <c r="M341" i="5"/>
  <c r="Z341" i="5" s="1"/>
  <c r="BF340" i="5"/>
  <c r="AR340" i="5"/>
  <c r="AS340" i="5" s="1"/>
  <c r="AQ340" i="5"/>
  <c r="AA340" i="5"/>
  <c r="V340" i="5"/>
  <c r="U340" i="5"/>
  <c r="X340" i="5" s="1"/>
  <c r="T340" i="5"/>
  <c r="S340" i="5"/>
  <c r="R340" i="5"/>
  <c r="M340" i="5"/>
  <c r="Z340" i="5" s="1"/>
  <c r="BF339" i="5"/>
  <c r="AR339" i="5"/>
  <c r="AS339" i="5" s="1"/>
  <c r="AT339" i="5" s="1"/>
  <c r="AU339" i="5" s="1"/>
  <c r="AV339" i="5" s="1"/>
  <c r="AQ339" i="5"/>
  <c r="AA339" i="5"/>
  <c r="V339" i="5"/>
  <c r="U339" i="5"/>
  <c r="X339" i="5" s="1"/>
  <c r="T339" i="5"/>
  <c r="S339" i="5"/>
  <c r="R339" i="5"/>
  <c r="M339" i="5"/>
  <c r="Z339" i="5" s="1"/>
  <c r="BF338" i="5"/>
  <c r="AR338" i="5"/>
  <c r="AS338" i="5" s="1"/>
  <c r="AT338" i="5" s="1"/>
  <c r="AU338" i="5" s="1"/>
  <c r="AV338" i="5" s="1"/>
  <c r="AQ338" i="5"/>
  <c r="AA338" i="5"/>
  <c r="V338" i="5"/>
  <c r="U338" i="5"/>
  <c r="T338" i="5"/>
  <c r="S338" i="5"/>
  <c r="R338" i="5"/>
  <c r="M338" i="5"/>
  <c r="Z338" i="5" s="1"/>
  <c r="BF337" i="5"/>
  <c r="AR337" i="5"/>
  <c r="AS337" i="5" s="1"/>
  <c r="AQ337" i="5"/>
  <c r="AA337" i="5"/>
  <c r="V337" i="5"/>
  <c r="U337" i="5"/>
  <c r="X337" i="5" s="1"/>
  <c r="T337" i="5"/>
  <c r="S337" i="5"/>
  <c r="R337" i="5"/>
  <c r="M337" i="5"/>
  <c r="BF336" i="5"/>
  <c r="AR336" i="5"/>
  <c r="AS336" i="5" s="1"/>
  <c r="AT336" i="5" s="1"/>
  <c r="AU336" i="5" s="1"/>
  <c r="AV336" i="5" s="1"/>
  <c r="AQ336" i="5"/>
  <c r="AA336" i="5"/>
  <c r="V336" i="5"/>
  <c r="U336" i="5"/>
  <c r="X336" i="5" s="1"/>
  <c r="T336" i="5"/>
  <c r="S336" i="5"/>
  <c r="R336" i="5"/>
  <c r="M336" i="5"/>
  <c r="J336" i="5" s="1"/>
  <c r="BF335" i="5"/>
  <c r="AR335" i="5"/>
  <c r="AQ335" i="5"/>
  <c r="AA335" i="5"/>
  <c r="V335" i="5"/>
  <c r="U335" i="5"/>
  <c r="T335" i="5"/>
  <c r="S335" i="5"/>
  <c r="R335" i="5"/>
  <c r="M335" i="5"/>
  <c r="Z335" i="5" s="1"/>
  <c r="BF334" i="5"/>
  <c r="AR334" i="5"/>
  <c r="AQ334" i="5"/>
  <c r="AA334" i="5"/>
  <c r="V334" i="5"/>
  <c r="U334" i="5"/>
  <c r="T334" i="5"/>
  <c r="S334" i="5"/>
  <c r="R334" i="5"/>
  <c r="M334" i="5"/>
  <c r="BF333" i="5"/>
  <c r="AR333" i="5"/>
  <c r="AS333" i="5" s="1"/>
  <c r="AQ333" i="5"/>
  <c r="AA333" i="5"/>
  <c r="V333" i="5"/>
  <c r="U333" i="5"/>
  <c r="T333" i="5"/>
  <c r="S333" i="5"/>
  <c r="R333" i="5"/>
  <c r="M333" i="5"/>
  <c r="J333" i="5" s="1"/>
  <c r="BF332" i="5"/>
  <c r="AR332" i="5"/>
  <c r="AS332" i="5" s="1"/>
  <c r="AT332" i="5" s="1"/>
  <c r="AU332" i="5" s="1"/>
  <c r="AV332" i="5" s="1"/>
  <c r="AQ332" i="5"/>
  <c r="AA332" i="5"/>
  <c r="V332" i="5"/>
  <c r="U332" i="5"/>
  <c r="X332" i="5" s="1"/>
  <c r="T332" i="5"/>
  <c r="S332" i="5"/>
  <c r="R332" i="5"/>
  <c r="M332" i="5"/>
  <c r="Z332" i="5" s="1"/>
  <c r="BF331" i="5"/>
  <c r="AR331" i="5"/>
  <c r="AS331" i="5" s="1"/>
  <c r="AT331" i="5" s="1"/>
  <c r="AU331" i="5" s="1"/>
  <c r="AV331" i="5" s="1"/>
  <c r="AQ331" i="5"/>
  <c r="AA331" i="5"/>
  <c r="V331" i="5"/>
  <c r="U331" i="5"/>
  <c r="T331" i="5"/>
  <c r="S331" i="5"/>
  <c r="R331" i="5"/>
  <c r="M331" i="5"/>
  <c r="Z331" i="5" s="1"/>
  <c r="BF330" i="5"/>
  <c r="AR330" i="5"/>
  <c r="AS330" i="5" s="1"/>
  <c r="AT330" i="5" s="1"/>
  <c r="AU330" i="5" s="1"/>
  <c r="AV330" i="5" s="1"/>
  <c r="AQ330" i="5"/>
  <c r="AA330" i="5"/>
  <c r="V330" i="5"/>
  <c r="U330" i="5"/>
  <c r="T330" i="5"/>
  <c r="S330" i="5"/>
  <c r="R330" i="5"/>
  <c r="M330" i="5"/>
  <c r="J330" i="5" s="1"/>
  <c r="BF329" i="5"/>
  <c r="AR329" i="5"/>
  <c r="AS329" i="5" s="1"/>
  <c r="AT329" i="5" s="1"/>
  <c r="AU329" i="5" s="1"/>
  <c r="AV329" i="5" s="1"/>
  <c r="AQ329" i="5"/>
  <c r="AA329" i="5"/>
  <c r="V329" i="5"/>
  <c r="U329" i="5"/>
  <c r="T329" i="5"/>
  <c r="S329" i="5"/>
  <c r="R329" i="5"/>
  <c r="M329" i="5"/>
  <c r="Z329" i="5" s="1"/>
  <c r="BF328" i="5"/>
  <c r="AR328" i="5"/>
  <c r="AS328" i="5" s="1"/>
  <c r="AQ328" i="5"/>
  <c r="AA328" i="5"/>
  <c r="V328" i="5"/>
  <c r="U328" i="5"/>
  <c r="T328" i="5"/>
  <c r="S328" i="5"/>
  <c r="R328" i="5"/>
  <c r="M328" i="5"/>
  <c r="Z328" i="5" s="1"/>
  <c r="BF327" i="5"/>
  <c r="AR327" i="5"/>
  <c r="AS327" i="5" s="1"/>
  <c r="AT327" i="5" s="1"/>
  <c r="AU327" i="5" s="1"/>
  <c r="AV327" i="5" s="1"/>
  <c r="AQ327" i="5"/>
  <c r="AA327" i="5"/>
  <c r="V327" i="5"/>
  <c r="U327" i="5"/>
  <c r="X327" i="5" s="1"/>
  <c r="T327" i="5"/>
  <c r="S327" i="5"/>
  <c r="R327" i="5"/>
  <c r="M327" i="5"/>
  <c r="J327" i="5" s="1"/>
  <c r="BF326" i="5"/>
  <c r="AR326" i="5"/>
  <c r="AQ326" i="5"/>
  <c r="AA326" i="5"/>
  <c r="V326" i="5"/>
  <c r="U326" i="5"/>
  <c r="X326" i="5" s="1"/>
  <c r="T326" i="5"/>
  <c r="S326" i="5"/>
  <c r="R326" i="5"/>
  <c r="M326" i="5"/>
  <c r="BF325" i="5"/>
  <c r="AR325" i="5"/>
  <c r="AQ325" i="5"/>
  <c r="AA325" i="5"/>
  <c r="V325" i="5"/>
  <c r="U325" i="5"/>
  <c r="X325" i="5" s="1"/>
  <c r="T325" i="5"/>
  <c r="S325" i="5"/>
  <c r="R325" i="5"/>
  <c r="M325" i="5"/>
  <c r="Z325" i="5" s="1"/>
  <c r="BF324" i="5"/>
  <c r="AR324" i="5"/>
  <c r="AS324" i="5" s="1"/>
  <c r="AT324" i="5" s="1"/>
  <c r="AQ324" i="5"/>
  <c r="AA324" i="5"/>
  <c r="V324" i="5"/>
  <c r="U324" i="5"/>
  <c r="T324" i="5"/>
  <c r="S324" i="5"/>
  <c r="R324" i="5"/>
  <c r="M324" i="5"/>
  <c r="Z324" i="5" s="1"/>
  <c r="BF323" i="5"/>
  <c r="AR323" i="5"/>
  <c r="AS323" i="5" s="1"/>
  <c r="AT323" i="5" s="1"/>
  <c r="AU323" i="5" s="1"/>
  <c r="AV323" i="5" s="1"/>
  <c r="AW323" i="5" s="1"/>
  <c r="AX323" i="5" s="1"/>
  <c r="AQ323" i="5"/>
  <c r="AA323" i="5"/>
  <c r="V323" i="5"/>
  <c r="U323" i="5"/>
  <c r="T323" i="5"/>
  <c r="S323" i="5"/>
  <c r="R323" i="5"/>
  <c r="M323" i="5"/>
  <c r="J323" i="5" s="1"/>
  <c r="BF322" i="5"/>
  <c r="AR322" i="5"/>
  <c r="AQ322" i="5"/>
  <c r="AA322" i="5"/>
  <c r="V322" i="5"/>
  <c r="U322" i="5"/>
  <c r="T322" i="5"/>
  <c r="S322" i="5"/>
  <c r="R322" i="5"/>
  <c r="M322" i="5"/>
  <c r="BF321" i="5"/>
  <c r="AR321" i="5"/>
  <c r="AQ321" i="5"/>
  <c r="AA321" i="5"/>
  <c r="V321" i="5"/>
  <c r="U321" i="5"/>
  <c r="T321" i="5"/>
  <c r="S321" i="5"/>
  <c r="R321" i="5"/>
  <c r="M321" i="5"/>
  <c r="Z321" i="5" s="1"/>
  <c r="BF320" i="5"/>
  <c r="AR320" i="5"/>
  <c r="AS320" i="5" s="1"/>
  <c r="AT320" i="5" s="1"/>
  <c r="AU320" i="5" s="1"/>
  <c r="AV320" i="5" s="1"/>
  <c r="AQ320" i="5"/>
  <c r="AA320" i="5"/>
  <c r="V320" i="5"/>
  <c r="U320" i="5"/>
  <c r="X320" i="5" s="1"/>
  <c r="T320" i="5"/>
  <c r="S320" i="5"/>
  <c r="R320" i="5"/>
  <c r="M320" i="5"/>
  <c r="Z320" i="5" s="1"/>
  <c r="BF319" i="5"/>
  <c r="AR319" i="5"/>
  <c r="AQ319" i="5"/>
  <c r="AA319" i="5"/>
  <c r="V319" i="5"/>
  <c r="U319" i="5"/>
  <c r="X319" i="5" s="1"/>
  <c r="T319" i="5"/>
  <c r="S319" i="5"/>
  <c r="R319" i="5"/>
  <c r="M319" i="5"/>
  <c r="BF318" i="5"/>
  <c r="AR318" i="5"/>
  <c r="AS318" i="5" s="1"/>
  <c r="AT318" i="5" s="1"/>
  <c r="AU318" i="5" s="1"/>
  <c r="AV318" i="5" s="1"/>
  <c r="AQ318" i="5"/>
  <c r="AA318" i="5"/>
  <c r="V318" i="5"/>
  <c r="U318" i="5"/>
  <c r="T318" i="5"/>
  <c r="S318" i="5"/>
  <c r="R318" i="5"/>
  <c r="M318" i="5"/>
  <c r="Z318" i="5" s="1"/>
  <c r="BF317" i="5"/>
  <c r="AR317" i="5"/>
  <c r="AS317" i="5" s="1"/>
  <c r="AT317" i="5" s="1"/>
  <c r="AQ317" i="5"/>
  <c r="AA317" i="5"/>
  <c r="V317" i="5"/>
  <c r="U317" i="5"/>
  <c r="X317" i="5" s="1"/>
  <c r="T317" i="5"/>
  <c r="S317" i="5"/>
  <c r="R317" i="5"/>
  <c r="M317" i="5"/>
  <c r="Z317" i="5" s="1"/>
  <c r="BF316" i="5"/>
  <c r="AR316" i="5"/>
  <c r="AS316" i="5" s="1"/>
  <c r="AT316" i="5" s="1"/>
  <c r="AU316" i="5" s="1"/>
  <c r="AV316" i="5" s="1"/>
  <c r="AQ316" i="5"/>
  <c r="AA316" i="5"/>
  <c r="V316" i="5"/>
  <c r="U316" i="5"/>
  <c r="X316" i="5" s="1"/>
  <c r="T316" i="5"/>
  <c r="S316" i="5"/>
  <c r="R316" i="5"/>
  <c r="M316" i="5"/>
  <c r="Z316" i="5" s="1"/>
  <c r="BF315" i="5"/>
  <c r="AR315" i="5"/>
  <c r="AQ315" i="5"/>
  <c r="AA315" i="5"/>
  <c r="V315" i="5"/>
  <c r="U315" i="5"/>
  <c r="T315" i="5"/>
  <c r="S315" i="5"/>
  <c r="R315" i="5"/>
  <c r="M315" i="5"/>
  <c r="J315" i="5" s="1"/>
  <c r="BF314" i="5"/>
  <c r="AR314" i="5"/>
  <c r="AS314" i="5" s="1"/>
  <c r="AT314" i="5" s="1"/>
  <c r="AU314" i="5" s="1"/>
  <c r="AV314" i="5" s="1"/>
  <c r="AQ314" i="5"/>
  <c r="AA314" i="5"/>
  <c r="V314" i="5"/>
  <c r="U314" i="5"/>
  <c r="T314" i="5"/>
  <c r="S314" i="5"/>
  <c r="R314" i="5"/>
  <c r="M314" i="5"/>
  <c r="BF313" i="5"/>
  <c r="AR313" i="5"/>
  <c r="AS313" i="5" s="1"/>
  <c r="AQ313" i="5"/>
  <c r="AA313" i="5"/>
  <c r="V313" i="5"/>
  <c r="U313" i="5"/>
  <c r="X313" i="5" s="1"/>
  <c r="T313" i="5"/>
  <c r="S313" i="5"/>
  <c r="R313" i="5"/>
  <c r="M313" i="5"/>
  <c r="Z313" i="5" s="1"/>
  <c r="BF312" i="5"/>
  <c r="AR312" i="5"/>
  <c r="AS312" i="5" s="1"/>
  <c r="AT312" i="5" s="1"/>
  <c r="AU312" i="5" s="1"/>
  <c r="AV312" i="5" s="1"/>
  <c r="AQ312" i="5"/>
  <c r="AA312" i="5"/>
  <c r="Z312" i="5"/>
  <c r="V312" i="5"/>
  <c r="U312" i="5"/>
  <c r="T312" i="5"/>
  <c r="S312" i="5"/>
  <c r="R312" i="5"/>
  <c r="M312" i="5"/>
  <c r="J312" i="5" s="1"/>
  <c r="BF311" i="5"/>
  <c r="AR311" i="5"/>
  <c r="AQ311" i="5"/>
  <c r="AA311" i="5"/>
  <c r="V311" i="5"/>
  <c r="U311" i="5"/>
  <c r="T311" i="5"/>
  <c r="S311" i="5"/>
  <c r="R311" i="5"/>
  <c r="M311" i="5"/>
  <c r="BF310" i="5"/>
  <c r="AR310" i="5"/>
  <c r="AS310" i="5" s="1"/>
  <c r="AT310" i="5" s="1"/>
  <c r="AU310" i="5" s="1"/>
  <c r="AV310" i="5" s="1"/>
  <c r="AQ310" i="5"/>
  <c r="AA310" i="5"/>
  <c r="V310" i="5"/>
  <c r="U310" i="5"/>
  <c r="T310" i="5"/>
  <c r="S310" i="5"/>
  <c r="R310" i="5"/>
  <c r="M310" i="5"/>
  <c r="BF308" i="5"/>
  <c r="AR308" i="5"/>
  <c r="AS308" i="5" s="1"/>
  <c r="AT308" i="5" s="1"/>
  <c r="AU308" i="5" s="1"/>
  <c r="AV308" i="5" s="1"/>
  <c r="AQ308" i="5"/>
  <c r="AA308" i="5"/>
  <c r="V308" i="5"/>
  <c r="U308" i="5"/>
  <c r="T308" i="5"/>
  <c r="S308" i="5"/>
  <c r="R308" i="5"/>
  <c r="M308" i="5"/>
  <c r="Z308" i="5" s="1"/>
  <c r="BF307" i="5"/>
  <c r="AR307" i="5"/>
  <c r="AS307" i="5" s="1"/>
  <c r="AQ307" i="5"/>
  <c r="AA307" i="5"/>
  <c r="V307" i="5"/>
  <c r="U307" i="5"/>
  <c r="T307" i="5"/>
  <c r="S307" i="5"/>
  <c r="R307" i="5"/>
  <c r="M307" i="5"/>
  <c r="J307" i="5" s="1"/>
  <c r="BF306" i="5"/>
  <c r="AR306" i="5"/>
  <c r="AS306" i="5" s="1"/>
  <c r="AT306" i="5" s="1"/>
  <c r="AU306" i="5" s="1"/>
  <c r="AV306" i="5" s="1"/>
  <c r="AQ306" i="5"/>
  <c r="AA306" i="5"/>
  <c r="V306" i="5"/>
  <c r="U306" i="5"/>
  <c r="X306" i="5" s="1"/>
  <c r="T306" i="5"/>
  <c r="S306" i="5"/>
  <c r="R306" i="5"/>
  <c r="M306" i="5"/>
  <c r="J306" i="5" s="1"/>
  <c r="BF305" i="5"/>
  <c r="AR305" i="5"/>
  <c r="AS305" i="5" s="1"/>
  <c r="AT305" i="5" s="1"/>
  <c r="AU305" i="5" s="1"/>
  <c r="AV305" i="5" s="1"/>
  <c r="AQ305" i="5"/>
  <c r="AA305" i="5"/>
  <c r="V305" i="5"/>
  <c r="U305" i="5"/>
  <c r="T305" i="5"/>
  <c r="S305" i="5"/>
  <c r="R305" i="5"/>
  <c r="M305" i="5"/>
  <c r="J305" i="5" s="1"/>
  <c r="BF304" i="5"/>
  <c r="AR304" i="5"/>
  <c r="AS304" i="5" s="1"/>
  <c r="AT304" i="5" s="1"/>
  <c r="AQ304" i="5"/>
  <c r="AA304" i="5"/>
  <c r="V304" i="5"/>
  <c r="U304" i="5"/>
  <c r="T304" i="5"/>
  <c r="S304" i="5"/>
  <c r="R304" i="5"/>
  <c r="M304" i="5"/>
  <c r="BF303" i="5"/>
  <c r="AR303" i="5"/>
  <c r="AS303" i="5" s="1"/>
  <c r="AT303" i="5" s="1"/>
  <c r="AQ303" i="5"/>
  <c r="AA303" i="5"/>
  <c r="V303" i="5"/>
  <c r="U303" i="5"/>
  <c r="T303" i="5"/>
  <c r="S303" i="5"/>
  <c r="R303" i="5"/>
  <c r="M303" i="5"/>
  <c r="Z303" i="5" s="1"/>
  <c r="BF302" i="5"/>
  <c r="AR302" i="5"/>
  <c r="AQ302" i="5"/>
  <c r="AA302" i="5"/>
  <c r="V302" i="5"/>
  <c r="U302" i="5"/>
  <c r="X302" i="5" s="1"/>
  <c r="T302" i="5"/>
  <c r="S302" i="5"/>
  <c r="R302" i="5"/>
  <c r="M302" i="5"/>
  <c r="BF301" i="5"/>
  <c r="AR301" i="5"/>
  <c r="AQ301" i="5"/>
  <c r="AA301" i="5"/>
  <c r="V301" i="5"/>
  <c r="U301" i="5"/>
  <c r="T301" i="5"/>
  <c r="S301" i="5"/>
  <c r="R301" i="5"/>
  <c r="M301" i="5"/>
  <c r="Z301" i="5" s="1"/>
  <c r="BF300" i="5"/>
  <c r="AR300" i="5"/>
  <c r="AS300" i="5" s="1"/>
  <c r="AT300" i="5" s="1"/>
  <c r="AQ300" i="5"/>
  <c r="AA300" i="5"/>
  <c r="V300" i="5"/>
  <c r="U300" i="5"/>
  <c r="X300" i="5" s="1"/>
  <c r="T300" i="5"/>
  <c r="S300" i="5"/>
  <c r="R300" i="5"/>
  <c r="M300" i="5"/>
  <c r="J300" i="5" s="1"/>
  <c r="BF299" i="5"/>
  <c r="AR299" i="5"/>
  <c r="AQ299" i="5"/>
  <c r="AA299" i="5"/>
  <c r="V299" i="5"/>
  <c r="U299" i="5"/>
  <c r="T299" i="5"/>
  <c r="S299" i="5"/>
  <c r="R299" i="5"/>
  <c r="M299" i="5"/>
  <c r="Z299" i="5" s="1"/>
  <c r="BF298" i="5"/>
  <c r="AR298" i="5"/>
  <c r="AQ298" i="5"/>
  <c r="AA298" i="5"/>
  <c r="V298" i="5"/>
  <c r="U298" i="5"/>
  <c r="T298" i="5"/>
  <c r="S298" i="5"/>
  <c r="R298" i="5"/>
  <c r="M298" i="5"/>
  <c r="Z298" i="5" s="1"/>
  <c r="BF297" i="5"/>
  <c r="AR297" i="5"/>
  <c r="AS297" i="5" s="1"/>
  <c r="AT297" i="5" s="1"/>
  <c r="AU297" i="5" s="1"/>
  <c r="AQ297" i="5"/>
  <c r="AA297" i="5"/>
  <c r="V297" i="5"/>
  <c r="U297" i="5"/>
  <c r="T297" i="5"/>
  <c r="S297" i="5"/>
  <c r="R297" i="5"/>
  <c r="M297" i="5"/>
  <c r="J297" i="5" s="1"/>
  <c r="BF296" i="5"/>
  <c r="AR296" i="5"/>
  <c r="AQ296" i="5"/>
  <c r="AA296" i="5"/>
  <c r="V296" i="5"/>
  <c r="U296" i="5"/>
  <c r="X296" i="5" s="1"/>
  <c r="T296" i="5"/>
  <c r="S296" i="5"/>
  <c r="R296" i="5"/>
  <c r="M296" i="5"/>
  <c r="J296" i="5" s="1"/>
  <c r="BF295" i="5"/>
  <c r="AR295" i="5"/>
  <c r="AQ295" i="5"/>
  <c r="AA295" i="5"/>
  <c r="V295" i="5"/>
  <c r="U295" i="5"/>
  <c r="T295" i="5"/>
  <c r="S295" i="5"/>
  <c r="R295" i="5"/>
  <c r="M295" i="5"/>
  <c r="BF294" i="5"/>
  <c r="AR294" i="5"/>
  <c r="AS294" i="5" s="1"/>
  <c r="AT294" i="5" s="1"/>
  <c r="AU294" i="5" s="1"/>
  <c r="AV294" i="5" s="1"/>
  <c r="AQ294" i="5"/>
  <c r="AA294" i="5"/>
  <c r="V294" i="5"/>
  <c r="U294" i="5"/>
  <c r="T294" i="5"/>
  <c r="S294" i="5"/>
  <c r="R294" i="5"/>
  <c r="M294" i="5"/>
  <c r="J294" i="5" s="1"/>
  <c r="BF293" i="5"/>
  <c r="AR293" i="5"/>
  <c r="AS293" i="5" s="1"/>
  <c r="AT293" i="5" s="1"/>
  <c r="AU293" i="5" s="1"/>
  <c r="AV293" i="5" s="1"/>
  <c r="AQ293" i="5"/>
  <c r="AA293" i="5"/>
  <c r="V293" i="5"/>
  <c r="U293" i="5"/>
  <c r="X293" i="5" s="1"/>
  <c r="T293" i="5"/>
  <c r="S293" i="5"/>
  <c r="R293" i="5"/>
  <c r="M293" i="5"/>
  <c r="Z293" i="5" s="1"/>
  <c r="BF292" i="5"/>
  <c r="AR292" i="5"/>
  <c r="AQ292" i="5"/>
  <c r="AA292" i="5"/>
  <c r="V292" i="5"/>
  <c r="U292" i="5"/>
  <c r="T292" i="5"/>
  <c r="S292" i="5"/>
  <c r="R292" i="5"/>
  <c r="M292" i="5"/>
  <c r="Z292" i="5" s="1"/>
  <c r="BF291" i="5"/>
  <c r="AR291" i="5"/>
  <c r="AS291" i="5" s="1"/>
  <c r="AT291" i="5" s="1"/>
  <c r="AQ291" i="5"/>
  <c r="AA291" i="5"/>
  <c r="V291" i="5"/>
  <c r="U291" i="5"/>
  <c r="T291" i="5"/>
  <c r="S291" i="5"/>
  <c r="R291" i="5"/>
  <c r="M291" i="5"/>
  <c r="J291" i="5" s="1"/>
  <c r="BF290" i="5"/>
  <c r="AR290" i="5"/>
  <c r="AS290" i="5" s="1"/>
  <c r="AT290" i="5" s="1"/>
  <c r="AU290" i="5" s="1"/>
  <c r="AQ290" i="5"/>
  <c r="AA290" i="5"/>
  <c r="V290" i="5"/>
  <c r="U290" i="5"/>
  <c r="T290" i="5"/>
  <c r="S290" i="5"/>
  <c r="R290" i="5"/>
  <c r="M290" i="5"/>
  <c r="Z290" i="5" s="1"/>
  <c r="BF289" i="5"/>
  <c r="AR289" i="5"/>
  <c r="AS289" i="5" s="1"/>
  <c r="AT289" i="5" s="1"/>
  <c r="AU289" i="5" s="1"/>
  <c r="AV289" i="5" s="1"/>
  <c r="AQ289" i="5"/>
  <c r="AA289" i="5"/>
  <c r="V289" i="5"/>
  <c r="U289" i="5"/>
  <c r="T289" i="5"/>
  <c r="S289" i="5"/>
  <c r="R289" i="5"/>
  <c r="M289" i="5"/>
  <c r="Z289" i="5" s="1"/>
  <c r="BF288" i="5"/>
  <c r="AR288" i="5"/>
  <c r="AQ288" i="5"/>
  <c r="AA288" i="5"/>
  <c r="V288" i="5"/>
  <c r="U288" i="5"/>
  <c r="X288" i="5" s="1"/>
  <c r="T288" i="5"/>
  <c r="S288" i="5"/>
  <c r="R288" i="5"/>
  <c r="M288" i="5"/>
  <c r="Z288" i="5" s="1"/>
  <c r="BF287" i="5"/>
  <c r="AR287" i="5"/>
  <c r="AS287" i="5" s="1"/>
  <c r="AT287" i="5" s="1"/>
  <c r="AU287" i="5" s="1"/>
  <c r="AV287" i="5" s="1"/>
  <c r="AQ287" i="5"/>
  <c r="AA287" i="5"/>
  <c r="V287" i="5"/>
  <c r="U287" i="5"/>
  <c r="T287" i="5"/>
  <c r="S287" i="5"/>
  <c r="R287" i="5"/>
  <c r="M287" i="5"/>
  <c r="J287" i="5" s="1"/>
  <c r="BF286" i="5"/>
  <c r="AR286" i="5"/>
  <c r="AQ286" i="5"/>
  <c r="AA286" i="5"/>
  <c r="V286" i="5"/>
  <c r="U286" i="5"/>
  <c r="T286" i="5"/>
  <c r="S286" i="5"/>
  <c r="R286" i="5"/>
  <c r="M286" i="5"/>
  <c r="Z286" i="5" s="1"/>
  <c r="BF284" i="5"/>
  <c r="AR284" i="5"/>
  <c r="AQ284" i="5"/>
  <c r="AA284" i="5"/>
  <c r="V284" i="5"/>
  <c r="U284" i="5"/>
  <c r="T284" i="5"/>
  <c r="S284" i="5"/>
  <c r="R284" i="5"/>
  <c r="M284" i="5"/>
  <c r="J284" i="5" s="1"/>
  <c r="BF283" i="5"/>
  <c r="AR283" i="5"/>
  <c r="AS283" i="5" s="1"/>
  <c r="AT283" i="5" s="1"/>
  <c r="AQ283" i="5"/>
  <c r="AA283" i="5"/>
  <c r="V283" i="5"/>
  <c r="U283" i="5"/>
  <c r="X283" i="5" s="1"/>
  <c r="T283" i="5"/>
  <c r="S283" i="5"/>
  <c r="R283" i="5"/>
  <c r="M283" i="5"/>
  <c r="Z283" i="5" s="1"/>
  <c r="BF282" i="5"/>
  <c r="AR282" i="5"/>
  <c r="AQ282" i="5"/>
  <c r="AA282" i="5"/>
  <c r="V282" i="5"/>
  <c r="U282" i="5"/>
  <c r="X282" i="5" s="1"/>
  <c r="T282" i="5"/>
  <c r="S282" i="5"/>
  <c r="R282" i="5"/>
  <c r="M282" i="5"/>
  <c r="Z282" i="5" s="1"/>
  <c r="BF280" i="5"/>
  <c r="AR280" i="5"/>
  <c r="AQ280" i="5"/>
  <c r="AA280" i="5"/>
  <c r="V280" i="5"/>
  <c r="U280" i="5"/>
  <c r="T280" i="5"/>
  <c r="S280" i="5"/>
  <c r="R280" i="5"/>
  <c r="M280" i="5"/>
  <c r="BF279" i="5"/>
  <c r="AR279" i="5"/>
  <c r="AS279" i="5" s="1"/>
  <c r="AT279" i="5" s="1"/>
  <c r="AU279" i="5" s="1"/>
  <c r="AV279" i="5" s="1"/>
  <c r="AW279" i="5" s="1"/>
  <c r="AX279" i="5" s="1"/>
  <c r="AQ279" i="5"/>
  <c r="AA279" i="5"/>
  <c r="V279" i="5"/>
  <c r="U279" i="5"/>
  <c r="T279" i="5"/>
  <c r="S279" i="5"/>
  <c r="R279" i="5"/>
  <c r="M279" i="5"/>
  <c r="Z279" i="5" s="1"/>
  <c r="BF278" i="5"/>
  <c r="AR278" i="5"/>
  <c r="AS278" i="5" s="1"/>
  <c r="AQ278" i="5"/>
  <c r="AA278" i="5"/>
  <c r="V278" i="5"/>
  <c r="U278" i="5"/>
  <c r="X278" i="5" s="1"/>
  <c r="T278" i="5"/>
  <c r="S278" i="5"/>
  <c r="R278" i="5"/>
  <c r="M278" i="5"/>
  <c r="BF277" i="5"/>
  <c r="AR277" i="5"/>
  <c r="AQ277" i="5"/>
  <c r="AA277" i="5"/>
  <c r="V277" i="5"/>
  <c r="U277" i="5"/>
  <c r="T277" i="5"/>
  <c r="S277" i="5"/>
  <c r="R277" i="5"/>
  <c r="M277" i="5"/>
  <c r="J277" i="5" s="1"/>
  <c r="BF276" i="5"/>
  <c r="AR276" i="5"/>
  <c r="AQ276" i="5"/>
  <c r="AA276" i="5"/>
  <c r="V276" i="5"/>
  <c r="U276" i="5"/>
  <c r="T276" i="5"/>
  <c r="S276" i="5"/>
  <c r="R276" i="5"/>
  <c r="M276" i="5"/>
  <c r="BF274" i="5"/>
  <c r="AR274" i="5"/>
  <c r="AS274" i="5" s="1"/>
  <c r="AT274" i="5" s="1"/>
  <c r="AQ274" i="5"/>
  <c r="AA274" i="5"/>
  <c r="V274" i="5"/>
  <c r="U274" i="5"/>
  <c r="X274" i="5" s="1"/>
  <c r="T274" i="5"/>
  <c r="S274" i="5"/>
  <c r="R274" i="5"/>
  <c r="M274" i="5"/>
  <c r="Z274" i="5" s="1"/>
  <c r="BF273" i="5"/>
  <c r="AR273" i="5"/>
  <c r="AQ273" i="5"/>
  <c r="AA273" i="5"/>
  <c r="V273" i="5"/>
  <c r="U273" i="5"/>
  <c r="X273" i="5" s="1"/>
  <c r="T273" i="5"/>
  <c r="S273" i="5"/>
  <c r="R273" i="5"/>
  <c r="M273" i="5"/>
  <c r="J273" i="5" s="1"/>
  <c r="BF272" i="5"/>
  <c r="AR272" i="5"/>
  <c r="AQ272" i="5"/>
  <c r="AA272" i="5"/>
  <c r="V272" i="5"/>
  <c r="U272" i="5"/>
  <c r="T272" i="5"/>
  <c r="S272" i="5"/>
  <c r="R272" i="5"/>
  <c r="M272" i="5"/>
  <c r="Z272" i="5" s="1"/>
  <c r="BF271" i="5"/>
  <c r="AR271" i="5"/>
  <c r="AS271" i="5" s="1"/>
  <c r="AQ271" i="5"/>
  <c r="AA271" i="5"/>
  <c r="V271" i="5"/>
  <c r="U271" i="5"/>
  <c r="X271" i="5" s="1"/>
  <c r="T271" i="5"/>
  <c r="S271" i="5"/>
  <c r="R271" i="5"/>
  <c r="M271" i="5"/>
  <c r="Z271" i="5" s="1"/>
  <c r="BF270" i="5"/>
  <c r="AR270" i="5"/>
  <c r="AQ270" i="5"/>
  <c r="AA270" i="5"/>
  <c r="V270" i="5"/>
  <c r="U270" i="5"/>
  <c r="X270" i="5" s="1"/>
  <c r="T270" i="5"/>
  <c r="S270" i="5"/>
  <c r="R270" i="5"/>
  <c r="M270" i="5"/>
  <c r="Z270" i="5" s="1"/>
  <c r="BF269" i="5"/>
  <c r="AR269" i="5"/>
  <c r="AS269" i="5" s="1"/>
  <c r="AQ269" i="5"/>
  <c r="AA269" i="5"/>
  <c r="V269" i="5"/>
  <c r="U269" i="5"/>
  <c r="T269" i="5"/>
  <c r="S269" i="5"/>
  <c r="R269" i="5"/>
  <c r="M269" i="5"/>
  <c r="BF268" i="5"/>
  <c r="AR268" i="5"/>
  <c r="AS268" i="5" s="1"/>
  <c r="AT268" i="5" s="1"/>
  <c r="AU268" i="5" s="1"/>
  <c r="AV268" i="5" s="1"/>
  <c r="AQ268" i="5"/>
  <c r="AA268" i="5"/>
  <c r="V268" i="5"/>
  <c r="U268" i="5"/>
  <c r="T268" i="5"/>
  <c r="S268" i="5"/>
  <c r="R268" i="5"/>
  <c r="M268" i="5"/>
  <c r="J268" i="5" s="1"/>
  <c r="BF267" i="5"/>
  <c r="AR267" i="5"/>
  <c r="AS267" i="5" s="1"/>
  <c r="AT267" i="5" s="1"/>
  <c r="AQ267" i="5"/>
  <c r="AA267" i="5"/>
  <c r="V267" i="5"/>
  <c r="U267" i="5"/>
  <c r="T267" i="5"/>
  <c r="S267" i="5"/>
  <c r="R267" i="5"/>
  <c r="M267" i="5"/>
  <c r="J267" i="5" s="1"/>
  <c r="BF266" i="5"/>
  <c r="AR266" i="5"/>
  <c r="AQ266" i="5"/>
  <c r="AA266" i="5"/>
  <c r="V266" i="5"/>
  <c r="U266" i="5"/>
  <c r="T266" i="5"/>
  <c r="S266" i="5"/>
  <c r="R266" i="5"/>
  <c r="M266" i="5"/>
  <c r="Z266" i="5" s="1"/>
  <c r="BF265" i="5"/>
  <c r="AR265" i="5"/>
  <c r="AQ265" i="5"/>
  <c r="AA265" i="5"/>
  <c r="V265" i="5"/>
  <c r="U265" i="5"/>
  <c r="T265" i="5"/>
  <c r="S265" i="5"/>
  <c r="R265" i="5"/>
  <c r="M265" i="5"/>
  <c r="Z265" i="5" s="1"/>
  <c r="BF264" i="5"/>
  <c r="AR264" i="5"/>
  <c r="AS264" i="5" s="1"/>
  <c r="AT264" i="5" s="1"/>
  <c r="AU264" i="5" s="1"/>
  <c r="AV264" i="5" s="1"/>
  <c r="AQ264" i="5"/>
  <c r="AA264" i="5"/>
  <c r="V264" i="5"/>
  <c r="U264" i="5"/>
  <c r="X264" i="5" s="1"/>
  <c r="T264" i="5"/>
  <c r="S264" i="5"/>
  <c r="R264" i="5"/>
  <c r="M264" i="5"/>
  <c r="Z264" i="5" s="1"/>
  <c r="BF263" i="5"/>
  <c r="AR263" i="5"/>
  <c r="AQ263" i="5"/>
  <c r="AA263" i="5"/>
  <c r="V263" i="5"/>
  <c r="U263" i="5"/>
  <c r="T263" i="5"/>
  <c r="S263" i="5"/>
  <c r="R263" i="5"/>
  <c r="M263" i="5"/>
  <c r="Z263" i="5" s="1"/>
  <c r="BF262" i="5"/>
  <c r="AR262" i="5"/>
  <c r="AS262" i="5" s="1"/>
  <c r="AT262" i="5" s="1"/>
  <c r="AQ262" i="5"/>
  <c r="AA262" i="5"/>
  <c r="V262" i="5"/>
  <c r="U262" i="5"/>
  <c r="T262" i="5"/>
  <c r="S262" i="5"/>
  <c r="R262" i="5"/>
  <c r="M262" i="5"/>
  <c r="Z262" i="5" s="1"/>
  <c r="BF261" i="5"/>
  <c r="AR261" i="5"/>
  <c r="AS261" i="5" s="1"/>
  <c r="AT261" i="5" s="1"/>
  <c r="AU261" i="5" s="1"/>
  <c r="AQ261" i="5"/>
  <c r="AA261" i="5"/>
  <c r="V261" i="5"/>
  <c r="U261" i="5"/>
  <c r="X261" i="5" s="1"/>
  <c r="T261" i="5"/>
  <c r="S261" i="5"/>
  <c r="R261" i="5"/>
  <c r="M261" i="5"/>
  <c r="J261" i="5" s="1"/>
  <c r="BF260" i="5"/>
  <c r="AR260" i="5"/>
  <c r="AS260" i="5" s="1"/>
  <c r="AT260" i="5" s="1"/>
  <c r="AU260" i="5" s="1"/>
  <c r="AV260" i="5" s="1"/>
  <c r="AQ260" i="5"/>
  <c r="AA260" i="5"/>
  <c r="V260" i="5"/>
  <c r="U260" i="5"/>
  <c r="T260" i="5"/>
  <c r="S260" i="5"/>
  <c r="R260" i="5"/>
  <c r="M260" i="5"/>
  <c r="J260" i="5" s="1"/>
  <c r="BF259" i="5"/>
  <c r="AR259" i="5"/>
  <c r="AS259" i="5" s="1"/>
  <c r="AT259" i="5" s="1"/>
  <c r="AU259" i="5" s="1"/>
  <c r="AV259" i="5" s="1"/>
  <c r="AQ259" i="5"/>
  <c r="AA259" i="5"/>
  <c r="V259" i="5"/>
  <c r="U259" i="5"/>
  <c r="X259" i="5" s="1"/>
  <c r="T259" i="5"/>
  <c r="S259" i="5"/>
  <c r="R259" i="5"/>
  <c r="M259" i="5"/>
  <c r="Z259" i="5" s="1"/>
  <c r="BF258" i="5"/>
  <c r="AR258" i="5"/>
  <c r="AS258" i="5" s="1"/>
  <c r="AT258" i="5" s="1"/>
  <c r="AU258" i="5" s="1"/>
  <c r="AQ258" i="5"/>
  <c r="AA258" i="5"/>
  <c r="V258" i="5"/>
  <c r="U258" i="5"/>
  <c r="T258" i="5"/>
  <c r="S258" i="5"/>
  <c r="R258" i="5"/>
  <c r="M258" i="5"/>
  <c r="J258" i="5" s="1"/>
  <c r="BF257" i="5"/>
  <c r="AR257" i="5"/>
  <c r="AQ257" i="5"/>
  <c r="AA257" i="5"/>
  <c r="V257" i="5"/>
  <c r="U257" i="5"/>
  <c r="T257" i="5"/>
  <c r="S257" i="5"/>
  <c r="R257" i="5"/>
  <c r="M257" i="5"/>
  <c r="Z257" i="5" s="1"/>
  <c r="BF256" i="5"/>
  <c r="AR256" i="5"/>
  <c r="AS256" i="5" s="1"/>
  <c r="AT256" i="5" s="1"/>
  <c r="AU256" i="5" s="1"/>
  <c r="AV256" i="5" s="1"/>
  <c r="AQ256" i="5"/>
  <c r="AA256" i="5"/>
  <c r="Z256" i="5"/>
  <c r="V256" i="5"/>
  <c r="U256" i="5"/>
  <c r="X256" i="5" s="1"/>
  <c r="T256" i="5"/>
  <c r="S256" i="5"/>
  <c r="R256" i="5"/>
  <c r="M256" i="5"/>
  <c r="J256" i="5" s="1"/>
  <c r="BF255" i="5"/>
  <c r="AR255" i="5"/>
  <c r="AS255" i="5" s="1"/>
  <c r="AQ255" i="5"/>
  <c r="AA255" i="5"/>
  <c r="V255" i="5"/>
  <c r="U255" i="5"/>
  <c r="X255" i="5" s="1"/>
  <c r="T255" i="5"/>
  <c r="S255" i="5"/>
  <c r="R255" i="5"/>
  <c r="M255" i="5"/>
  <c r="J255" i="5" s="1"/>
  <c r="BF254" i="5"/>
  <c r="AR254" i="5"/>
  <c r="AQ254" i="5"/>
  <c r="AA254" i="5"/>
  <c r="V254" i="5"/>
  <c r="U254" i="5"/>
  <c r="X254" i="5" s="1"/>
  <c r="T254" i="5"/>
  <c r="S254" i="5"/>
  <c r="R254" i="5"/>
  <c r="M254" i="5"/>
  <c r="BF253" i="5"/>
  <c r="AR253" i="5"/>
  <c r="AQ253" i="5"/>
  <c r="AA253" i="5"/>
  <c r="V253" i="5"/>
  <c r="U253" i="5"/>
  <c r="T253" i="5"/>
  <c r="S253" i="5"/>
  <c r="R253" i="5"/>
  <c r="M253" i="5"/>
  <c r="J253" i="5" s="1"/>
  <c r="BF252" i="5"/>
  <c r="AR252" i="5"/>
  <c r="AS252" i="5" s="1"/>
  <c r="AT252" i="5" s="1"/>
  <c r="AU252" i="5" s="1"/>
  <c r="AV252" i="5" s="1"/>
  <c r="AQ252" i="5"/>
  <c r="AA252" i="5"/>
  <c r="V252" i="5"/>
  <c r="U252" i="5"/>
  <c r="X252" i="5" s="1"/>
  <c r="T252" i="5"/>
  <c r="S252" i="5"/>
  <c r="R252" i="5"/>
  <c r="M252" i="5"/>
  <c r="Z252" i="5" s="1"/>
  <c r="BF251" i="5"/>
  <c r="AR251" i="5"/>
  <c r="AS251" i="5" s="1"/>
  <c r="AQ251" i="5"/>
  <c r="AA251" i="5"/>
  <c r="V251" i="5"/>
  <c r="U251" i="5"/>
  <c r="X251" i="5" s="1"/>
  <c r="T251" i="5"/>
  <c r="S251" i="5"/>
  <c r="R251" i="5"/>
  <c r="M251" i="5"/>
  <c r="Z251" i="5" s="1"/>
  <c r="BF250" i="5"/>
  <c r="AR250" i="5"/>
  <c r="AS250" i="5" s="1"/>
  <c r="AQ250" i="5"/>
  <c r="AA250" i="5"/>
  <c r="V250" i="5"/>
  <c r="U250" i="5"/>
  <c r="T250" i="5"/>
  <c r="S250" i="5"/>
  <c r="R250" i="5"/>
  <c r="M250" i="5"/>
  <c r="J250" i="5" s="1"/>
  <c r="BF248" i="5"/>
  <c r="AR248" i="5"/>
  <c r="AQ248" i="5"/>
  <c r="AA248" i="5"/>
  <c r="Z248" i="5"/>
  <c r="V248" i="5"/>
  <c r="U248" i="5"/>
  <c r="T248" i="5"/>
  <c r="S248" i="5"/>
  <c r="R248" i="5"/>
  <c r="M248" i="5"/>
  <c r="J248" i="5" s="1"/>
  <c r="BF247" i="5"/>
  <c r="AR247" i="5"/>
  <c r="AS247" i="5" s="1"/>
  <c r="AT247" i="5" s="1"/>
  <c r="AQ247" i="5"/>
  <c r="AA247" i="5"/>
  <c r="V247" i="5"/>
  <c r="U247" i="5"/>
  <c r="T247" i="5"/>
  <c r="S247" i="5"/>
  <c r="R247" i="5"/>
  <c r="M247" i="5"/>
  <c r="Z247" i="5" s="1"/>
  <c r="BF245" i="5"/>
  <c r="AR245" i="5"/>
  <c r="AS245" i="5" s="1"/>
  <c r="AT245" i="5" s="1"/>
  <c r="AU245" i="5" s="1"/>
  <c r="AV245" i="5" s="1"/>
  <c r="AQ245" i="5"/>
  <c r="AA245" i="5"/>
  <c r="V245" i="5"/>
  <c r="U245" i="5"/>
  <c r="T245" i="5"/>
  <c r="S245" i="5"/>
  <c r="R245" i="5"/>
  <c r="M245" i="5"/>
  <c r="Z245" i="5" s="1"/>
  <c r="BF244" i="5"/>
  <c r="AR244" i="5"/>
  <c r="AQ244" i="5"/>
  <c r="AA244" i="5"/>
  <c r="V244" i="5"/>
  <c r="U244" i="5"/>
  <c r="T244" i="5"/>
  <c r="S244" i="5"/>
  <c r="R244" i="5"/>
  <c r="M244" i="5"/>
  <c r="Z244" i="5" s="1"/>
  <c r="BF243" i="5"/>
  <c r="AR243" i="5"/>
  <c r="AS243" i="5" s="1"/>
  <c r="AT243" i="5" s="1"/>
  <c r="AU243" i="5" s="1"/>
  <c r="AV243" i="5" s="1"/>
  <c r="AQ243" i="5"/>
  <c r="AA243" i="5"/>
  <c r="V243" i="5"/>
  <c r="U243" i="5"/>
  <c r="T243" i="5"/>
  <c r="S243" i="5"/>
  <c r="R243" i="5"/>
  <c r="M243" i="5"/>
  <c r="BF242" i="5"/>
  <c r="AR242" i="5"/>
  <c r="AS242" i="5" s="1"/>
  <c r="AT242" i="5" s="1"/>
  <c r="AU242" i="5" s="1"/>
  <c r="AV242" i="5" s="1"/>
  <c r="AQ242" i="5"/>
  <c r="AA242" i="5"/>
  <c r="V242" i="5"/>
  <c r="U242" i="5"/>
  <c r="X242" i="5" s="1"/>
  <c r="T242" i="5"/>
  <c r="S242" i="5"/>
  <c r="R242" i="5"/>
  <c r="M242" i="5"/>
  <c r="BF241" i="5"/>
  <c r="AR241" i="5"/>
  <c r="AQ241" i="5"/>
  <c r="AA241" i="5"/>
  <c r="V241" i="5"/>
  <c r="U241" i="5"/>
  <c r="T241" i="5"/>
  <c r="S241" i="5"/>
  <c r="R241" i="5"/>
  <c r="M241" i="5"/>
  <c r="Z241" i="5" s="1"/>
  <c r="BF240" i="5"/>
  <c r="AR240" i="5"/>
  <c r="AS240" i="5" s="1"/>
  <c r="AT240" i="5" s="1"/>
  <c r="AQ240" i="5"/>
  <c r="AA240" i="5"/>
  <c r="V240" i="5"/>
  <c r="U240" i="5"/>
  <c r="T240" i="5"/>
  <c r="S240" i="5"/>
  <c r="R240" i="5"/>
  <c r="M240" i="5"/>
  <c r="Z240" i="5" s="1"/>
  <c r="BF239" i="5"/>
  <c r="AR239" i="5"/>
  <c r="AS239" i="5" s="1"/>
  <c r="AT239" i="5" s="1"/>
  <c r="AU239" i="5" s="1"/>
  <c r="AQ239" i="5"/>
  <c r="AA239" i="5"/>
  <c r="V239" i="5"/>
  <c r="U239" i="5"/>
  <c r="T239" i="5"/>
  <c r="S239" i="5"/>
  <c r="R239" i="5"/>
  <c r="M239" i="5"/>
  <c r="J239" i="5" s="1"/>
  <c r="BF238" i="5"/>
  <c r="AR238" i="5"/>
  <c r="AS238" i="5" s="1"/>
  <c r="AT238" i="5" s="1"/>
  <c r="AU238" i="5" s="1"/>
  <c r="AV238" i="5" s="1"/>
  <c r="AQ238" i="5"/>
  <c r="AA238" i="5"/>
  <c r="V238" i="5"/>
  <c r="U238" i="5"/>
  <c r="X238" i="5" s="1"/>
  <c r="T238" i="5"/>
  <c r="S238" i="5"/>
  <c r="R238" i="5"/>
  <c r="M238" i="5"/>
  <c r="J238" i="5" s="1"/>
  <c r="BF237" i="5"/>
  <c r="AR237" i="5"/>
  <c r="AS237" i="5" s="1"/>
  <c r="AT237" i="5" s="1"/>
  <c r="AU237" i="5" s="1"/>
  <c r="AV237" i="5" s="1"/>
  <c r="AQ237" i="5"/>
  <c r="AA237" i="5"/>
  <c r="V237" i="5"/>
  <c r="U237" i="5"/>
  <c r="T237" i="5"/>
  <c r="S237" i="5"/>
  <c r="R237" i="5"/>
  <c r="M237" i="5"/>
  <c r="Z237" i="5" s="1"/>
  <c r="BF236" i="5"/>
  <c r="AR236" i="5"/>
  <c r="AS236" i="5" s="1"/>
  <c r="AT236" i="5" s="1"/>
  <c r="AU236" i="5" s="1"/>
  <c r="AV236" i="5" s="1"/>
  <c r="AQ236" i="5"/>
  <c r="AA236" i="5"/>
  <c r="V236" i="5"/>
  <c r="U236" i="5"/>
  <c r="X236" i="5" s="1"/>
  <c r="T236" i="5"/>
  <c r="S236" i="5"/>
  <c r="R236" i="5"/>
  <c r="M236" i="5"/>
  <c r="J236" i="5" s="1"/>
  <c r="BF235" i="5"/>
  <c r="AR235" i="5"/>
  <c r="AQ235" i="5"/>
  <c r="AA235" i="5"/>
  <c r="V235" i="5"/>
  <c r="U235" i="5"/>
  <c r="T235" i="5"/>
  <c r="S235" i="5"/>
  <c r="R235" i="5"/>
  <c r="M235" i="5"/>
  <c r="Z235" i="5" s="1"/>
  <c r="BF234" i="5"/>
  <c r="AR234" i="5"/>
  <c r="AS234" i="5" s="1"/>
  <c r="AT234" i="5" s="1"/>
  <c r="AU234" i="5" s="1"/>
  <c r="AV234" i="5" s="1"/>
  <c r="AQ234" i="5"/>
  <c r="AA234" i="5"/>
  <c r="V234" i="5"/>
  <c r="U234" i="5"/>
  <c r="X234" i="5" s="1"/>
  <c r="T234" i="5"/>
  <c r="S234" i="5"/>
  <c r="R234" i="5"/>
  <c r="M234" i="5"/>
  <c r="Z234" i="5" s="1"/>
  <c r="BF233" i="5"/>
  <c r="AR233" i="5"/>
  <c r="AS233" i="5" s="1"/>
  <c r="AQ233" i="5"/>
  <c r="AA233" i="5"/>
  <c r="V233" i="5"/>
  <c r="U233" i="5"/>
  <c r="X233" i="5" s="1"/>
  <c r="T233" i="5"/>
  <c r="S233" i="5"/>
  <c r="R233" i="5"/>
  <c r="M233" i="5"/>
  <c r="Z233" i="5" s="1"/>
  <c r="BF232" i="5"/>
  <c r="AR232" i="5"/>
  <c r="AQ232" i="5"/>
  <c r="AA232" i="5"/>
  <c r="V232" i="5"/>
  <c r="U232" i="5"/>
  <c r="X232" i="5" s="1"/>
  <c r="T232" i="5"/>
  <c r="S232" i="5"/>
  <c r="R232" i="5"/>
  <c r="M232" i="5"/>
  <c r="J232" i="5" s="1"/>
  <c r="BF231" i="5"/>
  <c r="AR231" i="5"/>
  <c r="AQ231" i="5"/>
  <c r="AA231" i="5"/>
  <c r="V231" i="5"/>
  <c r="U231" i="5"/>
  <c r="T231" i="5"/>
  <c r="S231" i="5"/>
  <c r="R231" i="5"/>
  <c r="M231" i="5"/>
  <c r="Z231" i="5" s="1"/>
  <c r="BF230" i="5"/>
  <c r="AR230" i="5"/>
  <c r="AS230" i="5" s="1"/>
  <c r="AT230" i="5" s="1"/>
  <c r="AU230" i="5" s="1"/>
  <c r="AV230" i="5" s="1"/>
  <c r="AQ230" i="5"/>
  <c r="AA230" i="5"/>
  <c r="V230" i="5"/>
  <c r="U230" i="5"/>
  <c r="T230" i="5"/>
  <c r="S230" i="5"/>
  <c r="R230" i="5"/>
  <c r="M230" i="5"/>
  <c r="Z230" i="5" s="1"/>
  <c r="BF229" i="5"/>
  <c r="AR229" i="5"/>
  <c r="AS229" i="5" s="1"/>
  <c r="AT229" i="5" s="1"/>
  <c r="AU229" i="5" s="1"/>
  <c r="AV229" i="5" s="1"/>
  <c r="AQ229" i="5"/>
  <c r="AA229" i="5"/>
  <c r="V229" i="5"/>
  <c r="U229" i="5"/>
  <c r="X229" i="5" s="1"/>
  <c r="T229" i="5"/>
  <c r="S229" i="5"/>
  <c r="R229" i="5"/>
  <c r="M229" i="5"/>
  <c r="Z229" i="5" s="1"/>
  <c r="BF228" i="5"/>
  <c r="AR228" i="5"/>
  <c r="AQ228" i="5"/>
  <c r="AA228" i="5"/>
  <c r="V228" i="5"/>
  <c r="U228" i="5"/>
  <c r="T228" i="5"/>
  <c r="S228" i="5"/>
  <c r="R228" i="5"/>
  <c r="M228" i="5"/>
  <c r="BF227" i="5"/>
  <c r="AR227" i="5"/>
  <c r="AS227" i="5" s="1"/>
  <c r="AT227" i="5" s="1"/>
  <c r="AU227" i="5" s="1"/>
  <c r="AV227" i="5" s="1"/>
  <c r="AQ227" i="5"/>
  <c r="AA227" i="5"/>
  <c r="V227" i="5"/>
  <c r="U227" i="5"/>
  <c r="T227" i="5"/>
  <c r="S227" i="5"/>
  <c r="R227" i="5"/>
  <c r="M227" i="5"/>
  <c r="J227" i="5" s="1"/>
  <c r="BF226" i="5"/>
  <c r="AR226" i="5"/>
  <c r="AS226" i="5" s="1"/>
  <c r="AT226" i="5" s="1"/>
  <c r="AU226" i="5" s="1"/>
  <c r="AV226" i="5" s="1"/>
  <c r="AQ226" i="5"/>
  <c r="AA226" i="5"/>
  <c r="V226" i="5"/>
  <c r="U226" i="5"/>
  <c r="T226" i="5"/>
  <c r="S226" i="5"/>
  <c r="R226" i="5"/>
  <c r="M226" i="5"/>
  <c r="J226" i="5" s="1"/>
  <c r="BF225" i="5"/>
  <c r="AR225" i="5"/>
  <c r="AQ225" i="5"/>
  <c r="AA225" i="5"/>
  <c r="V225" i="5"/>
  <c r="U225" i="5"/>
  <c r="T225" i="5"/>
  <c r="S225" i="5"/>
  <c r="R225" i="5"/>
  <c r="M225" i="5"/>
  <c r="Z225" i="5" s="1"/>
  <c r="BF224" i="5"/>
  <c r="AR224" i="5"/>
  <c r="AS224" i="5" s="1"/>
  <c r="AT224" i="5" s="1"/>
  <c r="AU224" i="5" s="1"/>
  <c r="AV224" i="5" s="1"/>
  <c r="AQ224" i="5"/>
  <c r="AA224" i="5"/>
  <c r="V224" i="5"/>
  <c r="U224" i="5"/>
  <c r="T224" i="5"/>
  <c r="S224" i="5"/>
  <c r="R224" i="5"/>
  <c r="M224" i="5"/>
  <c r="Z224" i="5" s="1"/>
  <c r="BF222" i="5"/>
  <c r="AR222" i="5"/>
  <c r="AS222" i="5" s="1"/>
  <c r="AT222" i="5" s="1"/>
  <c r="AU222" i="5" s="1"/>
  <c r="AV222" i="5" s="1"/>
  <c r="AQ222" i="5"/>
  <c r="AA222" i="5"/>
  <c r="V222" i="5"/>
  <c r="U222" i="5"/>
  <c r="T222" i="5"/>
  <c r="S222" i="5"/>
  <c r="R222" i="5"/>
  <c r="M222" i="5"/>
  <c r="AR221" i="5"/>
  <c r="AS221" i="5" s="1"/>
  <c r="AT221" i="5" s="1"/>
  <c r="AU221" i="5" s="1"/>
  <c r="AV221" i="5" s="1"/>
  <c r="AQ221" i="5"/>
  <c r="AA221" i="5"/>
  <c r="V221" i="5"/>
  <c r="U221" i="5"/>
  <c r="T221" i="5"/>
  <c r="S221" i="5"/>
  <c r="R221" i="5"/>
  <c r="M221" i="5"/>
  <c r="Z221" i="5" s="1"/>
  <c r="BF220" i="5"/>
  <c r="AR220" i="5"/>
  <c r="AQ220" i="5"/>
  <c r="AA220" i="5"/>
  <c r="V220" i="5"/>
  <c r="U220" i="5"/>
  <c r="T220" i="5"/>
  <c r="S220" i="5"/>
  <c r="R220" i="5"/>
  <c r="M220" i="5"/>
  <c r="BF219" i="5"/>
  <c r="AR219" i="5"/>
  <c r="AS219" i="5" s="1"/>
  <c r="AT219" i="5" s="1"/>
  <c r="AU219" i="5" s="1"/>
  <c r="AV219" i="5" s="1"/>
  <c r="AQ219" i="5"/>
  <c r="AA219" i="5"/>
  <c r="V219" i="5"/>
  <c r="U219" i="5"/>
  <c r="T219" i="5"/>
  <c r="S219" i="5"/>
  <c r="R219" i="5"/>
  <c r="M219" i="5"/>
  <c r="BF218" i="5"/>
  <c r="AR218" i="5"/>
  <c r="AS218" i="5" s="1"/>
  <c r="AT218" i="5" s="1"/>
  <c r="AU218" i="5" s="1"/>
  <c r="AV218" i="5" s="1"/>
  <c r="AQ218" i="5"/>
  <c r="AA218" i="5"/>
  <c r="V218" i="5"/>
  <c r="U218" i="5"/>
  <c r="T218" i="5"/>
  <c r="S218" i="5"/>
  <c r="R218" i="5"/>
  <c r="M218" i="5"/>
  <c r="Z218" i="5" s="1"/>
  <c r="BF217" i="5"/>
  <c r="AR217" i="5"/>
  <c r="AQ217" i="5"/>
  <c r="AA217" i="5"/>
  <c r="V217" i="5"/>
  <c r="U217" i="5"/>
  <c r="T217" i="5"/>
  <c r="S217" i="5"/>
  <c r="R217" i="5"/>
  <c r="M217" i="5"/>
  <c r="Z217" i="5" s="1"/>
  <c r="BF216" i="5"/>
  <c r="AR216" i="5"/>
  <c r="AS216" i="5" s="1"/>
  <c r="AT216" i="5" s="1"/>
  <c r="AU216" i="5" s="1"/>
  <c r="AV216" i="5" s="1"/>
  <c r="AQ216" i="5"/>
  <c r="AA216" i="5"/>
  <c r="Z216" i="5"/>
  <c r="V216" i="5"/>
  <c r="U216" i="5"/>
  <c r="T216" i="5"/>
  <c r="S216" i="5"/>
  <c r="R216" i="5"/>
  <c r="M216" i="5"/>
  <c r="J216" i="5" s="1"/>
  <c r="BF214" i="5"/>
  <c r="AR214" i="5"/>
  <c r="AS214" i="5" s="1"/>
  <c r="AT214" i="5" s="1"/>
  <c r="AU214" i="5" s="1"/>
  <c r="AV214" i="5" s="1"/>
  <c r="AQ214" i="5"/>
  <c r="AA214" i="5"/>
  <c r="V214" i="5"/>
  <c r="U214" i="5"/>
  <c r="T214" i="5"/>
  <c r="S214" i="5"/>
  <c r="R214" i="5"/>
  <c r="M214" i="5"/>
  <c r="BF213" i="5"/>
  <c r="AR213" i="5"/>
  <c r="AS213" i="5" s="1"/>
  <c r="AT213" i="5" s="1"/>
  <c r="AQ213" i="5"/>
  <c r="AA213" i="5"/>
  <c r="V213" i="5"/>
  <c r="U213" i="5"/>
  <c r="T213" i="5"/>
  <c r="S213" i="5"/>
  <c r="R213" i="5"/>
  <c r="M213" i="5"/>
  <c r="Z213" i="5" s="1"/>
  <c r="BF212" i="5"/>
  <c r="AR212" i="5"/>
  <c r="AQ212" i="5"/>
  <c r="AA212" i="5"/>
  <c r="V212" i="5"/>
  <c r="U212" i="5"/>
  <c r="T212" i="5"/>
  <c r="S212" i="5"/>
  <c r="R212" i="5"/>
  <c r="M212" i="5"/>
  <c r="Z212" i="5" s="1"/>
  <c r="BF211" i="5"/>
  <c r="AR211" i="5"/>
  <c r="AS211" i="5" s="1"/>
  <c r="AT211" i="5" s="1"/>
  <c r="AU211" i="5" s="1"/>
  <c r="AV211" i="5" s="1"/>
  <c r="AQ211" i="5"/>
  <c r="AA211" i="5"/>
  <c r="V211" i="5"/>
  <c r="U211" i="5"/>
  <c r="T211" i="5"/>
  <c r="S211" i="5"/>
  <c r="R211" i="5"/>
  <c r="M211" i="5"/>
  <c r="J211" i="5" s="1"/>
  <c r="BF210" i="5"/>
  <c r="AR210" i="5"/>
  <c r="AS210" i="5" s="1"/>
  <c r="AT210" i="5" s="1"/>
  <c r="AU210" i="5" s="1"/>
  <c r="AQ210" i="5"/>
  <c r="AA210" i="5"/>
  <c r="V210" i="5"/>
  <c r="U210" i="5"/>
  <c r="T210" i="5"/>
  <c r="S210" i="5"/>
  <c r="R210" i="5"/>
  <c r="M210" i="5"/>
  <c r="Z210" i="5" s="1"/>
  <c r="BF209" i="5"/>
  <c r="AR209" i="5"/>
  <c r="AQ209" i="5"/>
  <c r="AA209" i="5"/>
  <c r="V209" i="5"/>
  <c r="U209" i="5"/>
  <c r="T209" i="5"/>
  <c r="S209" i="5"/>
  <c r="R209" i="5"/>
  <c r="M209" i="5"/>
  <c r="J209" i="5" s="1"/>
  <c r="BF207" i="5"/>
  <c r="AR207" i="5"/>
  <c r="AS207" i="5" s="1"/>
  <c r="AT207" i="5" s="1"/>
  <c r="AU207" i="5" s="1"/>
  <c r="AQ207" i="5"/>
  <c r="AA207" i="5"/>
  <c r="V207" i="5"/>
  <c r="U207" i="5"/>
  <c r="T207" i="5"/>
  <c r="S207" i="5"/>
  <c r="R207" i="5"/>
  <c r="M207" i="5"/>
  <c r="Z207" i="5" s="1"/>
  <c r="BF206" i="5"/>
  <c r="AR206" i="5"/>
  <c r="AS206" i="5" s="1"/>
  <c r="AT206" i="5" s="1"/>
  <c r="AU206" i="5" s="1"/>
  <c r="AV206" i="5" s="1"/>
  <c r="AQ206" i="5"/>
  <c r="AA206" i="5"/>
  <c r="V206" i="5"/>
  <c r="U206" i="5"/>
  <c r="X206" i="5" s="1"/>
  <c r="T206" i="5"/>
  <c r="S206" i="5"/>
  <c r="R206" i="5"/>
  <c r="M206" i="5"/>
  <c r="Z206" i="5" s="1"/>
  <c r="BF205" i="5"/>
  <c r="AR205" i="5"/>
  <c r="AQ205" i="5"/>
  <c r="AA205" i="5"/>
  <c r="V205" i="5"/>
  <c r="U205" i="5"/>
  <c r="T205" i="5"/>
  <c r="S205" i="5"/>
  <c r="R205" i="5"/>
  <c r="M205" i="5"/>
  <c r="Z205" i="5" s="1"/>
  <c r="BF204" i="5"/>
  <c r="AR204" i="5"/>
  <c r="AQ204" i="5"/>
  <c r="AA204" i="5"/>
  <c r="V204" i="5"/>
  <c r="U204" i="5"/>
  <c r="X204" i="5" s="1"/>
  <c r="T204" i="5"/>
  <c r="S204" i="5"/>
  <c r="R204" i="5"/>
  <c r="M204" i="5"/>
  <c r="Z204" i="5" s="1"/>
  <c r="BF203" i="5"/>
  <c r="AR203" i="5"/>
  <c r="AS203" i="5" s="1"/>
  <c r="AQ203" i="5"/>
  <c r="AA203" i="5"/>
  <c r="V203" i="5"/>
  <c r="U203" i="5"/>
  <c r="T203" i="5"/>
  <c r="S203" i="5"/>
  <c r="R203" i="5"/>
  <c r="M203" i="5"/>
  <c r="Z203" i="5" s="1"/>
  <c r="BF202" i="5"/>
  <c r="AR202" i="5"/>
  <c r="AQ202" i="5"/>
  <c r="AA202" i="5"/>
  <c r="V202" i="5"/>
  <c r="U202" i="5"/>
  <c r="T202" i="5"/>
  <c r="S202" i="5"/>
  <c r="R202" i="5"/>
  <c r="M202" i="5"/>
  <c r="J202" i="5" s="1"/>
  <c r="BF201" i="5"/>
  <c r="AR201" i="5"/>
  <c r="AQ201" i="5"/>
  <c r="AA201" i="5"/>
  <c r="V201" i="5"/>
  <c r="U201" i="5"/>
  <c r="T201" i="5"/>
  <c r="S201" i="5"/>
  <c r="R201" i="5"/>
  <c r="M201" i="5"/>
  <c r="J201" i="5" s="1"/>
  <c r="BF200" i="5"/>
  <c r="AR200" i="5"/>
  <c r="AS200" i="5" s="1"/>
  <c r="AQ200" i="5"/>
  <c r="AA200" i="5"/>
  <c r="V200" i="5"/>
  <c r="U200" i="5"/>
  <c r="T200" i="5"/>
  <c r="S200" i="5"/>
  <c r="R200" i="5"/>
  <c r="M200" i="5"/>
  <c r="Z200" i="5" s="1"/>
  <c r="BF199" i="5"/>
  <c r="AR199" i="5"/>
  <c r="AS199" i="5" s="1"/>
  <c r="AT199" i="5" s="1"/>
  <c r="AU199" i="5" s="1"/>
  <c r="AV199" i="5" s="1"/>
  <c r="AW199" i="5" s="1"/>
  <c r="AX199" i="5" s="1"/>
  <c r="AQ199" i="5"/>
  <c r="AA199" i="5"/>
  <c r="V199" i="5"/>
  <c r="U199" i="5"/>
  <c r="T199" i="5"/>
  <c r="S199" i="5"/>
  <c r="R199" i="5"/>
  <c r="M199" i="5"/>
  <c r="Z199" i="5" s="1"/>
  <c r="BF198" i="5"/>
  <c r="AR198" i="5"/>
  <c r="AQ198" i="5"/>
  <c r="AA198" i="5"/>
  <c r="V198" i="5"/>
  <c r="U198" i="5"/>
  <c r="T198" i="5"/>
  <c r="S198" i="5"/>
  <c r="R198" i="5"/>
  <c r="M198" i="5"/>
  <c r="J198" i="5" s="1"/>
  <c r="BF197" i="5"/>
  <c r="AR197" i="5"/>
  <c r="AS197" i="5" s="1"/>
  <c r="AT197" i="5" s="1"/>
  <c r="AU197" i="5" s="1"/>
  <c r="AV197" i="5" s="1"/>
  <c r="AQ197" i="5"/>
  <c r="AA197" i="5"/>
  <c r="V197" i="5"/>
  <c r="U197" i="5"/>
  <c r="X197" i="5" s="1"/>
  <c r="T197" i="5"/>
  <c r="S197" i="5"/>
  <c r="R197" i="5"/>
  <c r="M197" i="5"/>
  <c r="J197" i="5" s="1"/>
  <c r="BF196" i="5"/>
  <c r="AR196" i="5"/>
  <c r="AS196" i="5" s="1"/>
  <c r="AT196" i="5" s="1"/>
  <c r="AU196" i="5" s="1"/>
  <c r="AV196" i="5" s="1"/>
  <c r="AQ196" i="5"/>
  <c r="AA196" i="5"/>
  <c r="V196" i="5"/>
  <c r="U196" i="5"/>
  <c r="X196" i="5" s="1"/>
  <c r="T196" i="5"/>
  <c r="S196" i="5"/>
  <c r="R196" i="5"/>
  <c r="M196" i="5"/>
  <c r="J196" i="5" s="1"/>
  <c r="BF195" i="5"/>
  <c r="AR195" i="5"/>
  <c r="AQ195" i="5"/>
  <c r="AA195" i="5"/>
  <c r="V195" i="5"/>
  <c r="U195" i="5"/>
  <c r="T195" i="5"/>
  <c r="S195" i="5"/>
  <c r="R195" i="5"/>
  <c r="M195" i="5"/>
  <c r="BF193" i="5"/>
  <c r="AR193" i="5"/>
  <c r="AQ193" i="5"/>
  <c r="AA193" i="5"/>
  <c r="V193" i="5"/>
  <c r="U193" i="5"/>
  <c r="T193" i="5"/>
  <c r="S193" i="5"/>
  <c r="R193" i="5"/>
  <c r="M193" i="5"/>
  <c r="BF192" i="5"/>
  <c r="AR192" i="5"/>
  <c r="AS192" i="5" s="1"/>
  <c r="AT192" i="5" s="1"/>
  <c r="AU192" i="5" s="1"/>
  <c r="AV192" i="5" s="1"/>
  <c r="AQ192" i="5"/>
  <c r="AA192" i="5"/>
  <c r="V192" i="5"/>
  <c r="U192" i="5"/>
  <c r="T192" i="5"/>
  <c r="S192" i="5"/>
  <c r="R192" i="5"/>
  <c r="M192" i="5"/>
  <c r="Z192" i="5" s="1"/>
  <c r="BF191" i="5"/>
  <c r="AR191" i="5"/>
  <c r="AS191" i="5" s="1"/>
  <c r="AT191" i="5" s="1"/>
  <c r="AU191" i="5" s="1"/>
  <c r="AV191" i="5" s="1"/>
  <c r="AQ191" i="5"/>
  <c r="AA191" i="5"/>
  <c r="V191" i="5"/>
  <c r="U191" i="5"/>
  <c r="X191" i="5" s="1"/>
  <c r="T191" i="5"/>
  <c r="S191" i="5"/>
  <c r="R191" i="5"/>
  <c r="M191" i="5"/>
  <c r="Z191" i="5" s="1"/>
  <c r="BF190" i="5"/>
  <c r="AR190" i="5"/>
  <c r="AS190" i="5" s="1"/>
  <c r="AQ190" i="5"/>
  <c r="AA190" i="5"/>
  <c r="V190" i="5"/>
  <c r="U190" i="5"/>
  <c r="T190" i="5"/>
  <c r="S190" i="5"/>
  <c r="R190" i="5"/>
  <c r="M190" i="5"/>
  <c r="Z190" i="5" s="1"/>
  <c r="BF189" i="5"/>
  <c r="AR189" i="5"/>
  <c r="AS189" i="5" s="1"/>
  <c r="AT189" i="5" s="1"/>
  <c r="AU189" i="5" s="1"/>
  <c r="AV189" i="5" s="1"/>
  <c r="AQ189" i="5"/>
  <c r="AA189" i="5"/>
  <c r="V189" i="5"/>
  <c r="U189" i="5"/>
  <c r="T189" i="5"/>
  <c r="S189" i="5"/>
  <c r="R189" i="5"/>
  <c r="M189" i="5"/>
  <c r="J189" i="5" s="1"/>
  <c r="BF188" i="5"/>
  <c r="AR188" i="5"/>
  <c r="AS188" i="5" s="1"/>
  <c r="AT188" i="5" s="1"/>
  <c r="AU188" i="5" s="1"/>
  <c r="AV188" i="5" s="1"/>
  <c r="AQ188" i="5"/>
  <c r="AA188" i="5"/>
  <c r="V188" i="5"/>
  <c r="U188" i="5"/>
  <c r="X188" i="5" s="1"/>
  <c r="T188" i="5"/>
  <c r="S188" i="5"/>
  <c r="R188" i="5"/>
  <c r="M188" i="5"/>
  <c r="Z188" i="5" s="1"/>
  <c r="BF187" i="5"/>
  <c r="AR187" i="5"/>
  <c r="AQ187" i="5"/>
  <c r="AA187" i="5"/>
  <c r="V187" i="5"/>
  <c r="U187" i="5"/>
  <c r="X187" i="5" s="1"/>
  <c r="T187" i="5"/>
  <c r="S187" i="5"/>
  <c r="R187" i="5"/>
  <c r="M187" i="5"/>
  <c r="BF186" i="5"/>
  <c r="AR186" i="5"/>
  <c r="AQ186" i="5"/>
  <c r="AA186" i="5"/>
  <c r="V186" i="5"/>
  <c r="U186" i="5"/>
  <c r="X186" i="5" s="1"/>
  <c r="T186" i="5"/>
  <c r="S186" i="5"/>
  <c r="R186" i="5"/>
  <c r="M186" i="5"/>
  <c r="Z186" i="5" s="1"/>
  <c r="BF185" i="5"/>
  <c r="AR185" i="5"/>
  <c r="AS185" i="5" s="1"/>
  <c r="AQ185" i="5"/>
  <c r="AA185" i="5"/>
  <c r="V185" i="5"/>
  <c r="U185" i="5"/>
  <c r="X185" i="5" s="1"/>
  <c r="T185" i="5"/>
  <c r="S185" i="5"/>
  <c r="R185" i="5"/>
  <c r="M185" i="5"/>
  <c r="Z185" i="5" s="1"/>
  <c r="BF184" i="5"/>
  <c r="AR184" i="5"/>
  <c r="AQ184" i="5"/>
  <c r="AA184" i="5"/>
  <c r="V184" i="5"/>
  <c r="U184" i="5"/>
  <c r="T184" i="5"/>
  <c r="S184" i="5"/>
  <c r="R184" i="5"/>
  <c r="M184" i="5"/>
  <c r="Z184" i="5" s="1"/>
  <c r="BF183" i="5"/>
  <c r="AR183" i="5"/>
  <c r="AS183" i="5" s="1"/>
  <c r="AT183" i="5" s="1"/>
  <c r="AU183" i="5" s="1"/>
  <c r="AV183" i="5" s="1"/>
  <c r="AQ183" i="5"/>
  <c r="AA183" i="5"/>
  <c r="V183" i="5"/>
  <c r="U183" i="5"/>
  <c r="T183" i="5"/>
  <c r="S183" i="5"/>
  <c r="R183" i="5"/>
  <c r="M183" i="5"/>
  <c r="Z183" i="5" s="1"/>
  <c r="BF182" i="5"/>
  <c r="AR182" i="5"/>
  <c r="AS182" i="5" s="1"/>
  <c r="AT182" i="5" s="1"/>
  <c r="AU182" i="5" s="1"/>
  <c r="AV182" i="5" s="1"/>
  <c r="AW182" i="5" s="1"/>
  <c r="AX182" i="5" s="1"/>
  <c r="AQ182" i="5"/>
  <c r="AA182" i="5"/>
  <c r="Z182" i="5"/>
  <c r="V182" i="5"/>
  <c r="U182" i="5"/>
  <c r="X182" i="5" s="1"/>
  <c r="T182" i="5"/>
  <c r="S182" i="5"/>
  <c r="R182" i="5"/>
  <c r="M182" i="5"/>
  <c r="J182" i="5" s="1"/>
  <c r="BF181" i="5"/>
  <c r="AR181" i="5"/>
  <c r="AQ181" i="5"/>
  <c r="AA181" i="5"/>
  <c r="V181" i="5"/>
  <c r="U181" i="5"/>
  <c r="X181" i="5" s="1"/>
  <c r="T181" i="5"/>
  <c r="S181" i="5"/>
  <c r="R181" i="5"/>
  <c r="M181" i="5"/>
  <c r="BF179" i="5"/>
  <c r="AR179" i="5"/>
  <c r="AS179" i="5" s="1"/>
  <c r="AT179" i="5" s="1"/>
  <c r="AU179" i="5" s="1"/>
  <c r="AV179" i="5" s="1"/>
  <c r="AQ179" i="5"/>
  <c r="AA179" i="5"/>
  <c r="V179" i="5"/>
  <c r="U179" i="5"/>
  <c r="T179" i="5"/>
  <c r="S179" i="5"/>
  <c r="R179" i="5"/>
  <c r="M179" i="5"/>
  <c r="Z179" i="5" s="1"/>
  <c r="BF178" i="5"/>
  <c r="AR178" i="5"/>
  <c r="AS178" i="5" s="1"/>
  <c r="AQ178" i="5"/>
  <c r="AA178" i="5"/>
  <c r="V178" i="5"/>
  <c r="U178" i="5"/>
  <c r="X178" i="5" s="1"/>
  <c r="T178" i="5"/>
  <c r="S178" i="5"/>
  <c r="R178" i="5"/>
  <c r="M178" i="5"/>
  <c r="Z178" i="5" s="1"/>
  <c r="BF177" i="5"/>
  <c r="AR177" i="5"/>
  <c r="AS177" i="5" s="1"/>
  <c r="AT177" i="5" s="1"/>
  <c r="AU177" i="5" s="1"/>
  <c r="AV177" i="5" s="1"/>
  <c r="AQ177" i="5"/>
  <c r="AA177" i="5"/>
  <c r="V177" i="5"/>
  <c r="U177" i="5"/>
  <c r="T177" i="5"/>
  <c r="S177" i="5"/>
  <c r="R177" i="5"/>
  <c r="M177" i="5"/>
  <c r="J177" i="5" s="1"/>
  <c r="BF176" i="5"/>
  <c r="AR176" i="5"/>
  <c r="AS176" i="5" s="1"/>
  <c r="AT176" i="5" s="1"/>
  <c r="AU176" i="5" s="1"/>
  <c r="AV176" i="5" s="1"/>
  <c r="AQ176" i="5"/>
  <c r="AA176" i="5"/>
  <c r="V176" i="5"/>
  <c r="U176" i="5"/>
  <c r="X176" i="5" s="1"/>
  <c r="T176" i="5"/>
  <c r="S176" i="5"/>
  <c r="R176" i="5"/>
  <c r="M176" i="5"/>
  <c r="BF175" i="5"/>
  <c r="AR175" i="5"/>
  <c r="AQ175" i="5"/>
  <c r="AA175" i="5"/>
  <c r="V175" i="5"/>
  <c r="U175" i="5"/>
  <c r="T175" i="5"/>
  <c r="S175" i="5"/>
  <c r="R175" i="5"/>
  <c r="M175" i="5"/>
  <c r="BF174" i="5"/>
  <c r="AR174" i="5"/>
  <c r="AQ174" i="5"/>
  <c r="AA174" i="5"/>
  <c r="V174" i="5"/>
  <c r="U174" i="5"/>
  <c r="X174" i="5" s="1"/>
  <c r="T174" i="5"/>
  <c r="S174" i="5"/>
  <c r="R174" i="5"/>
  <c r="M174" i="5"/>
  <c r="J174" i="5" s="1"/>
  <c r="BF173" i="5"/>
  <c r="AR173" i="5"/>
  <c r="AS173" i="5" s="1"/>
  <c r="AT173" i="5" s="1"/>
  <c r="AQ173" i="5"/>
  <c r="AA173" i="5"/>
  <c r="V173" i="5"/>
  <c r="U173" i="5"/>
  <c r="X173" i="5" s="1"/>
  <c r="T173" i="5"/>
  <c r="S173" i="5"/>
  <c r="R173" i="5"/>
  <c r="M173" i="5"/>
  <c r="BF172" i="5"/>
  <c r="AR172" i="5"/>
  <c r="AQ172" i="5"/>
  <c r="AA172" i="5"/>
  <c r="V172" i="5"/>
  <c r="U172" i="5"/>
  <c r="T172" i="5"/>
  <c r="S172" i="5"/>
  <c r="R172" i="5"/>
  <c r="M172" i="5"/>
  <c r="J172" i="5" s="1"/>
  <c r="BF171" i="5"/>
  <c r="AR171" i="5"/>
  <c r="AQ171" i="5"/>
  <c r="AA171" i="5"/>
  <c r="V171" i="5"/>
  <c r="U171" i="5"/>
  <c r="T171" i="5"/>
  <c r="S171" i="5"/>
  <c r="R171" i="5"/>
  <c r="M171" i="5"/>
  <c r="Z171" i="5" s="1"/>
  <c r="BF170" i="5"/>
  <c r="AR170" i="5"/>
  <c r="AS170" i="5" s="1"/>
  <c r="AT170" i="5" s="1"/>
  <c r="AU170" i="5" s="1"/>
  <c r="AV170" i="5" s="1"/>
  <c r="AQ170" i="5"/>
  <c r="AA170" i="5"/>
  <c r="V170" i="5"/>
  <c r="U170" i="5"/>
  <c r="X170" i="5" s="1"/>
  <c r="T170" i="5"/>
  <c r="S170" i="5"/>
  <c r="R170" i="5"/>
  <c r="M170" i="5"/>
  <c r="J170" i="5" s="1"/>
  <c r="BF169" i="5"/>
  <c r="AR169" i="5"/>
  <c r="AS169" i="5" s="1"/>
  <c r="AT169" i="5" s="1"/>
  <c r="AU169" i="5" s="1"/>
  <c r="AV169" i="5" s="1"/>
  <c r="AW169" i="5" s="1"/>
  <c r="AX169" i="5" s="1"/>
  <c r="AQ169" i="5"/>
  <c r="AA169" i="5"/>
  <c r="V169" i="5"/>
  <c r="U169" i="5"/>
  <c r="X169" i="5" s="1"/>
  <c r="T169" i="5"/>
  <c r="S169" i="5"/>
  <c r="R169" i="5"/>
  <c r="M169" i="5"/>
  <c r="BF168" i="5"/>
  <c r="AR168" i="5"/>
  <c r="AQ168" i="5"/>
  <c r="AA168" i="5"/>
  <c r="V168" i="5"/>
  <c r="U168" i="5"/>
  <c r="T168" i="5"/>
  <c r="S168" i="5"/>
  <c r="R168" i="5"/>
  <c r="M168" i="5"/>
  <c r="BF167" i="5"/>
  <c r="AR167" i="5"/>
  <c r="AS167" i="5" s="1"/>
  <c r="AQ167" i="5"/>
  <c r="AA167" i="5"/>
  <c r="V167" i="5"/>
  <c r="U167" i="5"/>
  <c r="T167" i="5"/>
  <c r="S167" i="5"/>
  <c r="R167" i="5"/>
  <c r="M167" i="5"/>
  <c r="J167" i="5" s="1"/>
  <c r="BF166" i="5"/>
  <c r="AR166" i="5"/>
  <c r="AQ166" i="5"/>
  <c r="AA166" i="5"/>
  <c r="V166" i="5"/>
  <c r="U166" i="5"/>
  <c r="T166" i="5"/>
  <c r="S166" i="5"/>
  <c r="R166" i="5"/>
  <c r="M166" i="5"/>
  <c r="Z166" i="5" s="1"/>
  <c r="BF165" i="5"/>
  <c r="AR165" i="5"/>
  <c r="AS165" i="5" s="1"/>
  <c r="AT165" i="5" s="1"/>
  <c r="AU165" i="5" s="1"/>
  <c r="AV165" i="5" s="1"/>
  <c r="AQ165" i="5"/>
  <c r="AA165" i="5"/>
  <c r="V165" i="5"/>
  <c r="U165" i="5"/>
  <c r="X165" i="5" s="1"/>
  <c r="T165" i="5"/>
  <c r="S165" i="5"/>
  <c r="R165" i="5"/>
  <c r="M165" i="5"/>
  <c r="Z165" i="5" s="1"/>
  <c r="BF164" i="5"/>
  <c r="AR164" i="5"/>
  <c r="AQ164" i="5"/>
  <c r="AA164" i="5"/>
  <c r="V164" i="5"/>
  <c r="U164" i="5"/>
  <c r="T164" i="5"/>
  <c r="S164" i="5"/>
  <c r="R164" i="5"/>
  <c r="M164" i="5"/>
  <c r="J164" i="5" s="1"/>
  <c r="BF163" i="5"/>
  <c r="AR163" i="5"/>
  <c r="AS163" i="5" s="1"/>
  <c r="AT163" i="5" s="1"/>
  <c r="AU163" i="5" s="1"/>
  <c r="AV163" i="5" s="1"/>
  <c r="AQ163" i="5"/>
  <c r="AA163" i="5"/>
  <c r="V163" i="5"/>
  <c r="U163" i="5"/>
  <c r="T163" i="5"/>
  <c r="S163" i="5"/>
  <c r="R163" i="5"/>
  <c r="M163" i="5"/>
  <c r="BF162" i="5"/>
  <c r="AR162" i="5"/>
  <c r="AS162" i="5" s="1"/>
  <c r="AT162" i="5" s="1"/>
  <c r="AU162" i="5" s="1"/>
  <c r="AV162" i="5" s="1"/>
  <c r="AQ162" i="5"/>
  <c r="AA162" i="5"/>
  <c r="V162" i="5"/>
  <c r="U162" i="5"/>
  <c r="X162" i="5" s="1"/>
  <c r="T162" i="5"/>
  <c r="S162" i="5"/>
  <c r="R162" i="5"/>
  <c r="M162" i="5"/>
  <c r="BF161" i="5"/>
  <c r="AR161" i="5"/>
  <c r="AS161" i="5" s="1"/>
  <c r="AQ161" i="5"/>
  <c r="AA161" i="5"/>
  <c r="V161" i="5"/>
  <c r="U161" i="5"/>
  <c r="T161" i="5"/>
  <c r="S161" i="5"/>
  <c r="R161" i="5"/>
  <c r="M161" i="5"/>
  <c r="Z161" i="5" s="1"/>
  <c r="BF160" i="5"/>
  <c r="AR160" i="5"/>
  <c r="AS160" i="5" s="1"/>
  <c r="AT160" i="5" s="1"/>
  <c r="AQ160" i="5"/>
  <c r="AA160" i="5"/>
  <c r="V160" i="5"/>
  <c r="U160" i="5"/>
  <c r="T160" i="5"/>
  <c r="S160" i="5"/>
  <c r="R160" i="5"/>
  <c r="M160" i="5"/>
  <c r="Z160" i="5" s="1"/>
  <c r="BF159" i="5"/>
  <c r="AR159" i="5"/>
  <c r="AS159" i="5" s="1"/>
  <c r="AQ159" i="5"/>
  <c r="AA159" i="5"/>
  <c r="V159" i="5"/>
  <c r="U159" i="5"/>
  <c r="X159" i="5" s="1"/>
  <c r="T159" i="5"/>
  <c r="S159" i="5"/>
  <c r="R159" i="5"/>
  <c r="M159" i="5"/>
  <c r="J159" i="5" s="1"/>
  <c r="BF158" i="5"/>
  <c r="AR158" i="5"/>
  <c r="AQ158" i="5"/>
  <c r="AA158" i="5"/>
  <c r="V158" i="5"/>
  <c r="U158" i="5"/>
  <c r="X158" i="5" s="1"/>
  <c r="T158" i="5"/>
  <c r="S158" i="5"/>
  <c r="R158" i="5"/>
  <c r="M158" i="5"/>
  <c r="J158" i="5" s="1"/>
  <c r="BF157" i="5"/>
  <c r="AR157" i="5"/>
  <c r="AQ157" i="5"/>
  <c r="AA157" i="5"/>
  <c r="V157" i="5"/>
  <c r="U157" i="5"/>
  <c r="T157" i="5"/>
  <c r="S157" i="5"/>
  <c r="R157" i="5"/>
  <c r="M157" i="5"/>
  <c r="J157" i="5" s="1"/>
  <c r="BF156" i="5"/>
  <c r="AR156" i="5"/>
  <c r="AS156" i="5" s="1"/>
  <c r="AT156" i="5" s="1"/>
  <c r="AU156" i="5" s="1"/>
  <c r="AV156" i="5" s="1"/>
  <c r="AW156" i="5" s="1"/>
  <c r="AX156" i="5" s="1"/>
  <c r="AQ156" i="5"/>
  <c r="AA156" i="5"/>
  <c r="V156" i="5"/>
  <c r="U156" i="5"/>
  <c r="X156" i="5" s="1"/>
  <c r="T156" i="5"/>
  <c r="S156" i="5"/>
  <c r="R156" i="5"/>
  <c r="M156" i="5"/>
  <c r="Z156" i="5" s="1"/>
  <c r="BF155" i="5"/>
  <c r="AR155" i="5"/>
  <c r="AQ155" i="5"/>
  <c r="AA155" i="5"/>
  <c r="Z155" i="5"/>
  <c r="V155" i="5"/>
  <c r="U155" i="5"/>
  <c r="T155" i="5"/>
  <c r="S155" i="5"/>
  <c r="R155" i="5"/>
  <c r="M155" i="5"/>
  <c r="J155" i="5" s="1"/>
  <c r="BF154" i="5"/>
  <c r="AR154" i="5"/>
  <c r="AQ154" i="5"/>
  <c r="AA154" i="5"/>
  <c r="V154" i="5"/>
  <c r="U154" i="5"/>
  <c r="T154" i="5"/>
  <c r="S154" i="5"/>
  <c r="R154" i="5"/>
  <c r="M154" i="5"/>
  <c r="J154" i="5" s="1"/>
  <c r="BF153" i="5"/>
  <c r="AR153" i="5"/>
  <c r="AS153" i="5" s="1"/>
  <c r="AT153" i="5" s="1"/>
  <c r="AU153" i="5" s="1"/>
  <c r="AV153" i="5" s="1"/>
  <c r="AW153" i="5" s="1"/>
  <c r="AX153" i="5" s="1"/>
  <c r="AQ153" i="5"/>
  <c r="AA153" i="5"/>
  <c r="V153" i="5"/>
  <c r="U153" i="5"/>
  <c r="X153" i="5" s="1"/>
  <c r="T153" i="5"/>
  <c r="S153" i="5"/>
  <c r="R153" i="5"/>
  <c r="M153" i="5"/>
  <c r="J153" i="5" s="1"/>
  <c r="BF152" i="5"/>
  <c r="AR152" i="5"/>
  <c r="AQ152" i="5"/>
  <c r="AA152" i="5"/>
  <c r="V152" i="5"/>
  <c r="U152" i="5"/>
  <c r="T152" i="5"/>
  <c r="S152" i="5"/>
  <c r="R152" i="5"/>
  <c r="M152" i="5"/>
  <c r="Z152" i="5" s="1"/>
  <c r="BF151" i="5"/>
  <c r="AR151" i="5"/>
  <c r="AQ151" i="5"/>
  <c r="AA151" i="5"/>
  <c r="V151" i="5"/>
  <c r="U151" i="5"/>
  <c r="T151" i="5"/>
  <c r="S151" i="5"/>
  <c r="R151" i="5"/>
  <c r="M151" i="5"/>
  <c r="BF150" i="5"/>
  <c r="AR150" i="5"/>
  <c r="AS150" i="5" s="1"/>
  <c r="AT150" i="5" s="1"/>
  <c r="AU150" i="5" s="1"/>
  <c r="AV150" i="5" s="1"/>
  <c r="AQ150" i="5"/>
  <c r="AA150" i="5"/>
  <c r="V150" i="5"/>
  <c r="U150" i="5"/>
  <c r="X150" i="5" s="1"/>
  <c r="T150" i="5"/>
  <c r="S150" i="5"/>
  <c r="R150" i="5"/>
  <c r="M150" i="5"/>
  <c r="Z150" i="5" s="1"/>
  <c r="BF149" i="5"/>
  <c r="AR149" i="5"/>
  <c r="AS149" i="5" s="1"/>
  <c r="AT149" i="5" s="1"/>
  <c r="AU149" i="5" s="1"/>
  <c r="AV149" i="5" s="1"/>
  <c r="AQ149" i="5"/>
  <c r="AA149" i="5"/>
  <c r="V149" i="5"/>
  <c r="U149" i="5"/>
  <c r="T149" i="5"/>
  <c r="S149" i="5"/>
  <c r="R149" i="5"/>
  <c r="M149" i="5"/>
  <c r="Z149" i="5" s="1"/>
  <c r="BF148" i="5"/>
  <c r="AR148" i="5"/>
  <c r="AQ148" i="5"/>
  <c r="AA148" i="5"/>
  <c r="V148" i="5"/>
  <c r="U148" i="5"/>
  <c r="X148" i="5" s="1"/>
  <c r="T148" i="5"/>
  <c r="S148" i="5"/>
  <c r="R148" i="5"/>
  <c r="M148" i="5"/>
  <c r="BF147" i="5"/>
  <c r="AR147" i="5"/>
  <c r="AQ147" i="5"/>
  <c r="AA147" i="5"/>
  <c r="V147" i="5"/>
  <c r="U147" i="5"/>
  <c r="T147" i="5"/>
  <c r="S147" i="5"/>
  <c r="R147" i="5"/>
  <c r="M147" i="5"/>
  <c r="J147" i="5" s="1"/>
  <c r="BF146" i="5"/>
  <c r="AR146" i="5"/>
  <c r="AS146" i="5" s="1"/>
  <c r="AQ146" i="5"/>
  <c r="AA146" i="5"/>
  <c r="V146" i="5"/>
  <c r="U146" i="5"/>
  <c r="T146" i="5"/>
  <c r="S146" i="5"/>
  <c r="R146" i="5"/>
  <c r="M146" i="5"/>
  <c r="J146" i="5" s="1"/>
  <c r="BF145" i="5"/>
  <c r="AR145" i="5"/>
  <c r="AS145" i="5" s="1"/>
  <c r="AQ145" i="5"/>
  <c r="AA145" i="5"/>
  <c r="V145" i="5"/>
  <c r="U145" i="5"/>
  <c r="T145" i="5"/>
  <c r="S145" i="5"/>
  <c r="R145" i="5"/>
  <c r="M145" i="5"/>
  <c r="BF144" i="5"/>
  <c r="AR144" i="5"/>
  <c r="AQ144" i="5"/>
  <c r="AA144" i="5"/>
  <c r="V144" i="5"/>
  <c r="U144" i="5"/>
  <c r="T144" i="5"/>
  <c r="S144" i="5"/>
  <c r="R144" i="5"/>
  <c r="M144" i="5"/>
  <c r="Z144" i="5" s="1"/>
  <c r="BF143" i="5"/>
  <c r="AR143" i="5"/>
  <c r="AS143" i="5" s="1"/>
  <c r="AT143" i="5" s="1"/>
  <c r="AU143" i="5" s="1"/>
  <c r="AV143" i="5" s="1"/>
  <c r="AQ143" i="5"/>
  <c r="AA143" i="5"/>
  <c r="V143" i="5"/>
  <c r="U143" i="5"/>
  <c r="T143" i="5"/>
  <c r="S143" i="5"/>
  <c r="R143" i="5"/>
  <c r="M143" i="5"/>
  <c r="BF142" i="5"/>
  <c r="AR142" i="5"/>
  <c r="AS142" i="5" s="1"/>
  <c r="AT142" i="5" s="1"/>
  <c r="AU142" i="5" s="1"/>
  <c r="AV142" i="5" s="1"/>
  <c r="AQ142" i="5"/>
  <c r="AA142" i="5"/>
  <c r="V142" i="5"/>
  <c r="U142" i="5"/>
  <c r="T142" i="5"/>
  <c r="S142" i="5"/>
  <c r="R142" i="5"/>
  <c r="M142" i="5"/>
  <c r="Z142" i="5" s="1"/>
  <c r="BF141" i="5"/>
  <c r="AR141" i="5"/>
  <c r="AS141" i="5" s="1"/>
  <c r="AT141" i="5" s="1"/>
  <c r="AU141" i="5" s="1"/>
  <c r="AV141" i="5" s="1"/>
  <c r="AQ141" i="5"/>
  <c r="AA141" i="5"/>
  <c r="V141" i="5"/>
  <c r="U141" i="5"/>
  <c r="T141" i="5"/>
  <c r="S141" i="5"/>
  <c r="R141" i="5"/>
  <c r="M141" i="5"/>
  <c r="Z141" i="5" s="1"/>
  <c r="BF140" i="5"/>
  <c r="AR140" i="5"/>
  <c r="AS140" i="5" s="1"/>
  <c r="AQ140" i="5"/>
  <c r="AA140" i="5"/>
  <c r="V140" i="5"/>
  <c r="U140" i="5"/>
  <c r="T140" i="5"/>
  <c r="S140" i="5"/>
  <c r="R140" i="5"/>
  <c r="M140" i="5"/>
  <c r="Z140" i="5" s="1"/>
  <c r="BF138" i="5"/>
  <c r="AR138" i="5"/>
  <c r="AS138" i="5" s="1"/>
  <c r="AQ138" i="5"/>
  <c r="AA138" i="5"/>
  <c r="V138" i="5"/>
  <c r="U138" i="5"/>
  <c r="X138" i="5" s="1"/>
  <c r="T138" i="5"/>
  <c r="S138" i="5"/>
  <c r="R138" i="5"/>
  <c r="M138" i="5"/>
  <c r="J138" i="5" s="1"/>
  <c r="BF137" i="5"/>
  <c r="AR137" i="5"/>
  <c r="AQ137" i="5"/>
  <c r="AA137" i="5"/>
  <c r="V137" i="5"/>
  <c r="U137" i="5"/>
  <c r="X137" i="5" s="1"/>
  <c r="T137" i="5"/>
  <c r="S137" i="5"/>
  <c r="R137" i="5"/>
  <c r="M137" i="5"/>
  <c r="Z137" i="5" s="1"/>
  <c r="BF136" i="5"/>
  <c r="AR136" i="5"/>
  <c r="AQ136" i="5"/>
  <c r="AA136" i="5"/>
  <c r="V136" i="5"/>
  <c r="U136" i="5"/>
  <c r="T136" i="5"/>
  <c r="S136" i="5"/>
  <c r="R136" i="5"/>
  <c r="M136" i="5"/>
  <c r="Z136" i="5" s="1"/>
  <c r="BF135" i="5"/>
  <c r="AR135" i="5"/>
  <c r="AS135" i="5" s="1"/>
  <c r="AT135" i="5" s="1"/>
  <c r="AQ135" i="5"/>
  <c r="AA135" i="5"/>
  <c r="V135" i="5"/>
  <c r="U135" i="5"/>
  <c r="T135" i="5"/>
  <c r="S135" i="5"/>
  <c r="R135" i="5"/>
  <c r="M135" i="5"/>
  <c r="Z135" i="5" s="1"/>
  <c r="BF134" i="5"/>
  <c r="AR134" i="5"/>
  <c r="AQ134" i="5"/>
  <c r="AA134" i="5"/>
  <c r="V134" i="5"/>
  <c r="U134" i="5"/>
  <c r="T134" i="5"/>
  <c r="S134" i="5"/>
  <c r="R134" i="5"/>
  <c r="M134" i="5"/>
  <c r="Z134" i="5" s="1"/>
  <c r="BF132" i="5"/>
  <c r="AR132" i="5"/>
  <c r="AQ132" i="5"/>
  <c r="AA132" i="5"/>
  <c r="V132" i="5"/>
  <c r="U132" i="5"/>
  <c r="T132" i="5"/>
  <c r="S132" i="5"/>
  <c r="R132" i="5"/>
  <c r="M132" i="5"/>
  <c r="J132" i="5" s="1"/>
  <c r="BF131" i="5"/>
  <c r="AR131" i="5"/>
  <c r="AS131" i="5" s="1"/>
  <c r="AT131" i="5" s="1"/>
  <c r="AU131" i="5" s="1"/>
  <c r="AV131" i="5" s="1"/>
  <c r="AQ131" i="5"/>
  <c r="AA131" i="5"/>
  <c r="V131" i="5"/>
  <c r="U131" i="5"/>
  <c r="T131" i="5"/>
  <c r="S131" i="5"/>
  <c r="R131" i="5"/>
  <c r="M131" i="5"/>
  <c r="J131" i="5" s="1"/>
  <c r="BF130" i="5"/>
  <c r="AR130" i="5"/>
  <c r="AQ130" i="5"/>
  <c r="AA130" i="5"/>
  <c r="V130" i="5"/>
  <c r="U130" i="5"/>
  <c r="T130" i="5"/>
  <c r="S130" i="5"/>
  <c r="R130" i="5"/>
  <c r="M130" i="5"/>
  <c r="Z130" i="5" s="1"/>
  <c r="BF129" i="5"/>
  <c r="AR129" i="5"/>
  <c r="AQ129" i="5"/>
  <c r="AA129" i="5"/>
  <c r="V129" i="5"/>
  <c r="U129" i="5"/>
  <c r="T129" i="5"/>
  <c r="S129" i="5"/>
  <c r="R129" i="5"/>
  <c r="M129" i="5"/>
  <c r="Z129" i="5" s="1"/>
  <c r="BF128" i="5"/>
  <c r="AR128" i="5"/>
  <c r="AS128" i="5" s="1"/>
  <c r="AQ128" i="5"/>
  <c r="AA128" i="5"/>
  <c r="V128" i="5"/>
  <c r="U128" i="5"/>
  <c r="T128" i="5"/>
  <c r="S128" i="5"/>
  <c r="R128" i="5"/>
  <c r="M128" i="5"/>
  <c r="J128" i="5" s="1"/>
  <c r="BF127" i="5"/>
  <c r="AR127" i="5"/>
  <c r="AS127" i="5" s="1"/>
  <c r="AQ127" i="5"/>
  <c r="AA127" i="5"/>
  <c r="V127" i="5"/>
  <c r="U127" i="5"/>
  <c r="T127" i="5"/>
  <c r="S127" i="5"/>
  <c r="R127" i="5"/>
  <c r="M127" i="5"/>
  <c r="Z127" i="5" s="1"/>
  <c r="BF126" i="5"/>
  <c r="AR126" i="5"/>
  <c r="AQ126" i="5"/>
  <c r="AA126" i="5"/>
  <c r="V126" i="5"/>
  <c r="U126" i="5"/>
  <c r="X126" i="5" s="1"/>
  <c r="T126" i="5"/>
  <c r="S126" i="5"/>
  <c r="R126" i="5"/>
  <c r="M126" i="5"/>
  <c r="BF125" i="5"/>
  <c r="AR125" i="5"/>
  <c r="AQ125" i="5"/>
  <c r="AA125" i="5"/>
  <c r="V125" i="5"/>
  <c r="U125" i="5"/>
  <c r="T125" i="5"/>
  <c r="S125" i="5"/>
  <c r="R125" i="5"/>
  <c r="M125" i="5"/>
  <c r="Z125" i="5" s="1"/>
  <c r="BF124" i="5"/>
  <c r="AR124" i="5"/>
  <c r="AS124" i="5" s="1"/>
  <c r="AT124" i="5" s="1"/>
  <c r="AQ124" i="5"/>
  <c r="AA124" i="5"/>
  <c r="V124" i="5"/>
  <c r="U124" i="5"/>
  <c r="T124" i="5"/>
  <c r="S124" i="5"/>
  <c r="R124" i="5"/>
  <c r="M124" i="5"/>
  <c r="Z124" i="5" s="1"/>
  <c r="BF123" i="5"/>
  <c r="AR123" i="5"/>
  <c r="AS123" i="5" s="1"/>
  <c r="AQ123" i="5"/>
  <c r="AA123" i="5"/>
  <c r="V123" i="5"/>
  <c r="U123" i="5"/>
  <c r="T123" i="5"/>
  <c r="S123" i="5"/>
  <c r="R123" i="5"/>
  <c r="M123" i="5"/>
  <c r="Z123" i="5" s="1"/>
  <c r="BF121" i="5"/>
  <c r="AR121" i="5"/>
  <c r="AS121" i="5" s="1"/>
  <c r="AT121" i="5" s="1"/>
  <c r="AU121" i="5" s="1"/>
  <c r="AV121" i="5" s="1"/>
  <c r="AQ121" i="5"/>
  <c r="AA121" i="5"/>
  <c r="V121" i="5"/>
  <c r="U121" i="5"/>
  <c r="X121" i="5" s="1"/>
  <c r="T121" i="5"/>
  <c r="S121" i="5"/>
  <c r="R121" i="5"/>
  <c r="M121" i="5"/>
  <c r="J121" i="5" s="1"/>
  <c r="BF119" i="5"/>
  <c r="AR119" i="5"/>
  <c r="AS119" i="5" s="1"/>
  <c r="AT119" i="5" s="1"/>
  <c r="AU119" i="5" s="1"/>
  <c r="AV119" i="5" s="1"/>
  <c r="AQ119" i="5"/>
  <c r="AA119" i="5"/>
  <c r="Z119" i="5"/>
  <c r="V119" i="5"/>
  <c r="U119" i="5"/>
  <c r="T119" i="5"/>
  <c r="S119" i="5"/>
  <c r="R119" i="5"/>
  <c r="M119" i="5"/>
  <c r="J119" i="5" s="1"/>
  <c r="BF118" i="5"/>
  <c r="AR118" i="5"/>
  <c r="AS118" i="5" s="1"/>
  <c r="AT118" i="5" s="1"/>
  <c r="AU118" i="5" s="1"/>
  <c r="AV118" i="5" s="1"/>
  <c r="AQ118" i="5"/>
  <c r="AA118" i="5"/>
  <c r="V118" i="5"/>
  <c r="U118" i="5"/>
  <c r="T118" i="5"/>
  <c r="S118" i="5"/>
  <c r="R118" i="5"/>
  <c r="M118" i="5"/>
  <c r="Z118" i="5" s="1"/>
  <c r="BF117" i="5"/>
  <c r="AR117" i="5"/>
  <c r="AS117" i="5" s="1"/>
  <c r="AT117" i="5" s="1"/>
  <c r="AU117" i="5" s="1"/>
  <c r="AV117" i="5" s="1"/>
  <c r="AQ117" i="5"/>
  <c r="AA117" i="5"/>
  <c r="V117" i="5"/>
  <c r="U117" i="5"/>
  <c r="X117" i="5" s="1"/>
  <c r="T117" i="5"/>
  <c r="S117" i="5"/>
  <c r="R117" i="5"/>
  <c r="M117" i="5"/>
  <c r="Z117" i="5" s="1"/>
  <c r="BF116" i="5"/>
  <c r="AR116" i="5"/>
  <c r="AS116" i="5" s="1"/>
  <c r="AT116" i="5" s="1"/>
  <c r="AU116" i="5" s="1"/>
  <c r="AV116" i="5" s="1"/>
  <c r="AQ116" i="5"/>
  <c r="AA116" i="5"/>
  <c r="V116" i="5"/>
  <c r="U116" i="5"/>
  <c r="T116" i="5"/>
  <c r="S116" i="5"/>
  <c r="R116" i="5"/>
  <c r="M116" i="5"/>
  <c r="J116" i="5" s="1"/>
  <c r="BF115" i="5"/>
  <c r="AR115" i="5"/>
  <c r="AS115" i="5" s="1"/>
  <c r="AQ115" i="5"/>
  <c r="AA115" i="5"/>
  <c r="V115" i="5"/>
  <c r="U115" i="5"/>
  <c r="X115" i="5" s="1"/>
  <c r="T115" i="5"/>
  <c r="S115" i="5"/>
  <c r="R115" i="5"/>
  <c r="M115" i="5"/>
  <c r="J115" i="5" s="1"/>
  <c r="BF114" i="5"/>
  <c r="AR114" i="5"/>
  <c r="AS114" i="5" s="1"/>
  <c r="AT114" i="5" s="1"/>
  <c r="AU114" i="5" s="1"/>
  <c r="AV114" i="5" s="1"/>
  <c r="AQ114" i="5"/>
  <c r="AA114" i="5"/>
  <c r="V114" i="5"/>
  <c r="U114" i="5"/>
  <c r="X114" i="5" s="1"/>
  <c r="T114" i="5"/>
  <c r="S114" i="5"/>
  <c r="R114" i="5"/>
  <c r="M114" i="5"/>
  <c r="Z114" i="5" s="1"/>
  <c r="BF113" i="5"/>
  <c r="AR113" i="5"/>
  <c r="AQ113" i="5"/>
  <c r="AA113" i="5"/>
  <c r="V113" i="5"/>
  <c r="U113" i="5"/>
  <c r="T113" i="5"/>
  <c r="S113" i="5"/>
  <c r="R113" i="5"/>
  <c r="M113" i="5"/>
  <c r="Z113" i="5" s="1"/>
  <c r="BF112" i="5"/>
  <c r="AR112" i="5"/>
  <c r="AS112" i="5" s="1"/>
  <c r="AT112" i="5" s="1"/>
  <c r="AU112" i="5" s="1"/>
  <c r="AQ112" i="5"/>
  <c r="AA112" i="5"/>
  <c r="V112" i="5"/>
  <c r="U112" i="5"/>
  <c r="T112" i="5"/>
  <c r="S112" i="5"/>
  <c r="R112" i="5"/>
  <c r="M112" i="5"/>
  <c r="Z112" i="5" s="1"/>
  <c r="BF111" i="5"/>
  <c r="AR111" i="5"/>
  <c r="AS111" i="5" s="1"/>
  <c r="AT111" i="5" s="1"/>
  <c r="AU111" i="5" s="1"/>
  <c r="AV111" i="5" s="1"/>
  <c r="AQ111" i="5"/>
  <c r="AA111" i="5"/>
  <c r="V111" i="5"/>
  <c r="U111" i="5"/>
  <c r="T111" i="5"/>
  <c r="S111" i="5"/>
  <c r="R111" i="5"/>
  <c r="M111" i="5"/>
  <c r="Z111" i="5" s="1"/>
  <c r="BF110" i="5"/>
  <c r="AR110" i="5"/>
  <c r="AQ110" i="5"/>
  <c r="AA110" i="5"/>
  <c r="V110" i="5"/>
  <c r="U110" i="5"/>
  <c r="T110" i="5"/>
  <c r="S110" i="5"/>
  <c r="R110" i="5"/>
  <c r="M110" i="5"/>
  <c r="J110" i="5" s="1"/>
  <c r="BF109" i="5"/>
  <c r="AR109" i="5"/>
  <c r="AS109" i="5" s="1"/>
  <c r="AQ109" i="5"/>
  <c r="AA109" i="5"/>
  <c r="V109" i="5"/>
  <c r="U109" i="5"/>
  <c r="T109" i="5"/>
  <c r="S109" i="5"/>
  <c r="R109" i="5"/>
  <c r="M109" i="5"/>
  <c r="J109" i="5" s="1"/>
  <c r="BF108" i="5"/>
  <c r="AR108" i="5"/>
  <c r="AQ108" i="5"/>
  <c r="AA108" i="5"/>
  <c r="V108" i="5"/>
  <c r="U108" i="5"/>
  <c r="T108" i="5"/>
  <c r="S108" i="5"/>
  <c r="R108" i="5"/>
  <c r="M108" i="5"/>
  <c r="J108" i="5" s="1"/>
  <c r="BF107" i="5"/>
  <c r="AR107" i="5"/>
  <c r="AQ107" i="5"/>
  <c r="AA107" i="5"/>
  <c r="V107" i="5"/>
  <c r="U107" i="5"/>
  <c r="T107" i="5"/>
  <c r="S107" i="5"/>
  <c r="R107" i="5"/>
  <c r="M107" i="5"/>
  <c r="Z107" i="5" s="1"/>
  <c r="BF106" i="5"/>
  <c r="AR106" i="5"/>
  <c r="AS106" i="5" s="1"/>
  <c r="AT106" i="5" s="1"/>
  <c r="AU106" i="5" s="1"/>
  <c r="AV106" i="5" s="1"/>
  <c r="AQ106" i="5"/>
  <c r="AA106" i="5"/>
  <c r="V106" i="5"/>
  <c r="U106" i="5"/>
  <c r="X106" i="5" s="1"/>
  <c r="T106" i="5"/>
  <c r="S106" i="5"/>
  <c r="R106" i="5"/>
  <c r="M106" i="5"/>
  <c r="J106" i="5" s="1"/>
  <c r="BF105" i="5"/>
  <c r="AR105" i="5"/>
  <c r="AQ105" i="5"/>
  <c r="AA105" i="5"/>
  <c r="V105" i="5"/>
  <c r="U105" i="5"/>
  <c r="X105" i="5" s="1"/>
  <c r="T105" i="5"/>
  <c r="S105" i="5"/>
  <c r="R105" i="5"/>
  <c r="M105" i="5"/>
  <c r="BF104" i="5"/>
  <c r="AR104" i="5"/>
  <c r="AQ104" i="5"/>
  <c r="AA104" i="5"/>
  <c r="V104" i="5"/>
  <c r="U104" i="5"/>
  <c r="T104" i="5"/>
  <c r="S104" i="5"/>
  <c r="R104" i="5"/>
  <c r="M104" i="5"/>
  <c r="Z104" i="5" s="1"/>
  <c r="BF103" i="5"/>
  <c r="AR103" i="5"/>
  <c r="AS103" i="5" s="1"/>
  <c r="AT103" i="5" s="1"/>
  <c r="AU103" i="5" s="1"/>
  <c r="AV103" i="5" s="1"/>
  <c r="AQ103" i="5"/>
  <c r="AA103" i="5"/>
  <c r="V103" i="5"/>
  <c r="U103" i="5"/>
  <c r="T103" i="5"/>
  <c r="S103" i="5"/>
  <c r="R103" i="5"/>
  <c r="M103" i="5"/>
  <c r="J103" i="5" s="1"/>
  <c r="BF102" i="5"/>
  <c r="AR102" i="5"/>
  <c r="AS102" i="5" s="1"/>
  <c r="AQ102" i="5"/>
  <c r="AA102" i="5"/>
  <c r="V102" i="5"/>
  <c r="U102" i="5"/>
  <c r="T102" i="5"/>
  <c r="S102" i="5"/>
  <c r="R102" i="5"/>
  <c r="M102" i="5"/>
  <c r="Z102" i="5" s="1"/>
  <c r="BF101" i="5"/>
  <c r="AR101" i="5"/>
  <c r="AQ101" i="5"/>
  <c r="AA101" i="5"/>
  <c r="V101" i="5"/>
  <c r="U101" i="5"/>
  <c r="X101" i="5" s="1"/>
  <c r="T101" i="5"/>
  <c r="S101" i="5"/>
  <c r="R101" i="5"/>
  <c r="M101" i="5"/>
  <c r="J101" i="5" s="1"/>
  <c r="BF100" i="5"/>
  <c r="AR100" i="5"/>
  <c r="AS100" i="5" s="1"/>
  <c r="AT100" i="5" s="1"/>
  <c r="AU100" i="5" s="1"/>
  <c r="AV100" i="5" s="1"/>
  <c r="AQ100" i="5"/>
  <c r="AA100" i="5"/>
  <c r="V100" i="5"/>
  <c r="U100" i="5"/>
  <c r="T100" i="5"/>
  <c r="S100" i="5"/>
  <c r="R100" i="5"/>
  <c r="M100" i="5"/>
  <c r="BF99" i="5"/>
  <c r="AR99" i="5"/>
  <c r="AS99" i="5" s="1"/>
  <c r="AT99" i="5" s="1"/>
  <c r="AU99" i="5" s="1"/>
  <c r="AV99" i="5" s="1"/>
  <c r="AQ99" i="5"/>
  <c r="AA99" i="5"/>
  <c r="Z99" i="5"/>
  <c r="V99" i="5"/>
  <c r="U99" i="5"/>
  <c r="T99" i="5"/>
  <c r="S99" i="5"/>
  <c r="R99" i="5"/>
  <c r="M99" i="5"/>
  <c r="J99" i="5" s="1"/>
  <c r="BF98" i="5"/>
  <c r="AR98" i="5"/>
  <c r="AS98" i="5" s="1"/>
  <c r="AT98" i="5" s="1"/>
  <c r="AU98" i="5" s="1"/>
  <c r="AV98" i="5" s="1"/>
  <c r="AQ98" i="5"/>
  <c r="AA98" i="5"/>
  <c r="V98" i="5"/>
  <c r="U98" i="5"/>
  <c r="X98" i="5" s="1"/>
  <c r="T98" i="5"/>
  <c r="S98" i="5"/>
  <c r="R98" i="5"/>
  <c r="M98" i="5"/>
  <c r="Z98" i="5" s="1"/>
  <c r="BF97" i="5"/>
  <c r="AR97" i="5"/>
  <c r="AS97" i="5" s="1"/>
  <c r="AT97" i="5" s="1"/>
  <c r="AU97" i="5" s="1"/>
  <c r="AV97" i="5" s="1"/>
  <c r="AQ97" i="5"/>
  <c r="AA97" i="5"/>
  <c r="V97" i="5"/>
  <c r="U97" i="5"/>
  <c r="T97" i="5"/>
  <c r="S97" i="5"/>
  <c r="R97" i="5"/>
  <c r="M97" i="5"/>
  <c r="Z97" i="5" s="1"/>
  <c r="BF96" i="5"/>
  <c r="AR96" i="5"/>
  <c r="AS96" i="5" s="1"/>
  <c r="AQ96" i="5"/>
  <c r="AA96" i="5"/>
  <c r="V96" i="5"/>
  <c r="U96" i="5"/>
  <c r="X96" i="5" s="1"/>
  <c r="T96" i="5"/>
  <c r="S96" i="5"/>
  <c r="R96" i="5"/>
  <c r="M96" i="5"/>
  <c r="BF95" i="5"/>
  <c r="AR95" i="5"/>
  <c r="AS95" i="5" s="1"/>
  <c r="AT95" i="5" s="1"/>
  <c r="AU95" i="5" s="1"/>
  <c r="AV95" i="5" s="1"/>
  <c r="AQ95" i="5"/>
  <c r="AA95" i="5"/>
  <c r="V95" i="5"/>
  <c r="U95" i="5"/>
  <c r="X95" i="5" s="1"/>
  <c r="T95" i="5"/>
  <c r="S95" i="5"/>
  <c r="R95" i="5"/>
  <c r="M95" i="5"/>
  <c r="Z95" i="5" s="1"/>
  <c r="BF94" i="5"/>
  <c r="AR94" i="5"/>
  <c r="AS94" i="5" s="1"/>
  <c r="AQ94" i="5"/>
  <c r="AA94" i="5"/>
  <c r="V94" i="5"/>
  <c r="U94" i="5"/>
  <c r="T94" i="5"/>
  <c r="S94" i="5"/>
  <c r="R94" i="5"/>
  <c r="M94" i="5"/>
  <c r="Z94" i="5" s="1"/>
  <c r="BF93" i="5"/>
  <c r="AR93" i="5"/>
  <c r="AS93" i="5" s="1"/>
  <c r="AT93" i="5" s="1"/>
  <c r="AU93" i="5" s="1"/>
  <c r="AQ93" i="5"/>
  <c r="AA93" i="5"/>
  <c r="V93" i="5"/>
  <c r="U93" i="5"/>
  <c r="X93" i="5" s="1"/>
  <c r="T93" i="5"/>
  <c r="S93" i="5"/>
  <c r="R93" i="5"/>
  <c r="M93" i="5"/>
  <c r="Z93" i="5" s="1"/>
  <c r="BF92" i="5"/>
  <c r="AR92" i="5"/>
  <c r="AQ92" i="5"/>
  <c r="AA92" i="5"/>
  <c r="V92" i="5"/>
  <c r="U92" i="5"/>
  <c r="T92" i="5"/>
  <c r="S92" i="5"/>
  <c r="R92" i="5"/>
  <c r="M92" i="5"/>
  <c r="Z92" i="5" s="1"/>
  <c r="BF91" i="5"/>
  <c r="AR91" i="5"/>
  <c r="AQ91" i="5"/>
  <c r="AA91" i="5"/>
  <c r="Z91" i="5"/>
  <c r="V91" i="5"/>
  <c r="U91" i="5"/>
  <c r="T91" i="5"/>
  <c r="S91" i="5"/>
  <c r="R91" i="5"/>
  <c r="M91" i="5"/>
  <c r="J91" i="5" s="1"/>
  <c r="BF90" i="5"/>
  <c r="AR90" i="5"/>
  <c r="AS90" i="5" s="1"/>
  <c r="AQ90" i="5"/>
  <c r="AA90" i="5"/>
  <c r="V90" i="5"/>
  <c r="U90" i="5"/>
  <c r="T90" i="5"/>
  <c r="S90" i="5"/>
  <c r="R90" i="5"/>
  <c r="M90" i="5"/>
  <c r="J90" i="5" s="1"/>
  <c r="BF89" i="5"/>
  <c r="AR89" i="5"/>
  <c r="AS89" i="5" s="1"/>
  <c r="AT89" i="5" s="1"/>
  <c r="AU89" i="5" s="1"/>
  <c r="AV89" i="5" s="1"/>
  <c r="AQ89" i="5"/>
  <c r="AA89" i="5"/>
  <c r="V89" i="5"/>
  <c r="U89" i="5"/>
  <c r="X89" i="5" s="1"/>
  <c r="T89" i="5"/>
  <c r="S89" i="5"/>
  <c r="R89" i="5"/>
  <c r="M89" i="5"/>
  <c r="J89" i="5" s="1"/>
  <c r="BF88" i="5"/>
  <c r="AR88" i="5"/>
  <c r="AQ88" i="5"/>
  <c r="AA88" i="5"/>
  <c r="V88" i="5"/>
  <c r="U88" i="5"/>
  <c r="T88" i="5"/>
  <c r="S88" i="5"/>
  <c r="R88" i="5"/>
  <c r="M88" i="5"/>
  <c r="Z88" i="5" s="1"/>
  <c r="BF87" i="5"/>
  <c r="AR87" i="5"/>
  <c r="AS87" i="5" s="1"/>
  <c r="AQ87" i="5"/>
  <c r="AA87" i="5"/>
  <c r="V87" i="5"/>
  <c r="U87" i="5"/>
  <c r="T87" i="5"/>
  <c r="S87" i="5"/>
  <c r="R87" i="5"/>
  <c r="M87" i="5"/>
  <c r="J87" i="5" s="1"/>
  <c r="BF86" i="5"/>
  <c r="AR86" i="5"/>
  <c r="AS86" i="5" s="1"/>
  <c r="AQ86" i="5"/>
  <c r="AA86" i="5"/>
  <c r="V86" i="5"/>
  <c r="U86" i="5"/>
  <c r="T86" i="5"/>
  <c r="S86" i="5"/>
  <c r="R86" i="5"/>
  <c r="M86" i="5"/>
  <c r="J86" i="5" s="1"/>
  <c r="BF85" i="5"/>
  <c r="AR85" i="5"/>
  <c r="AS85" i="5" s="1"/>
  <c r="AT85" i="5" s="1"/>
  <c r="AU85" i="5" s="1"/>
  <c r="AV85" i="5" s="1"/>
  <c r="AQ85" i="5"/>
  <c r="AA85" i="5"/>
  <c r="V85" i="5"/>
  <c r="U85" i="5"/>
  <c r="X85" i="5" s="1"/>
  <c r="T85" i="5"/>
  <c r="S85" i="5"/>
  <c r="R85" i="5"/>
  <c r="M85" i="5"/>
  <c r="BF84" i="5"/>
  <c r="AR84" i="5"/>
  <c r="AQ84" i="5"/>
  <c r="AA84" i="5"/>
  <c r="V84" i="5"/>
  <c r="U84" i="5"/>
  <c r="T84" i="5"/>
  <c r="S84" i="5"/>
  <c r="R84" i="5"/>
  <c r="M84" i="5"/>
  <c r="Z84" i="5" s="1"/>
  <c r="BF83" i="5"/>
  <c r="AR83" i="5"/>
  <c r="AS83" i="5" s="1"/>
  <c r="AT83" i="5" s="1"/>
  <c r="AU83" i="5" s="1"/>
  <c r="AV83" i="5" s="1"/>
  <c r="AQ83" i="5"/>
  <c r="AA83" i="5"/>
  <c r="V83" i="5"/>
  <c r="U83" i="5"/>
  <c r="T83" i="5"/>
  <c r="S83" i="5"/>
  <c r="R83" i="5"/>
  <c r="M83" i="5"/>
  <c r="Z83" i="5" s="1"/>
  <c r="BF82" i="5"/>
  <c r="AR82" i="5"/>
  <c r="AQ82" i="5"/>
  <c r="AA82" i="5"/>
  <c r="Z82" i="5"/>
  <c r="V82" i="5"/>
  <c r="U82" i="5"/>
  <c r="T82" i="5"/>
  <c r="S82" i="5"/>
  <c r="R82" i="5"/>
  <c r="M82" i="5"/>
  <c r="J82" i="5" s="1"/>
  <c r="BF81" i="5"/>
  <c r="AR81" i="5"/>
  <c r="AQ81" i="5"/>
  <c r="AA81" i="5"/>
  <c r="V81" i="5"/>
  <c r="U81" i="5"/>
  <c r="X81" i="5" s="1"/>
  <c r="T81" i="5"/>
  <c r="S81" i="5"/>
  <c r="R81" i="5"/>
  <c r="M81" i="5"/>
  <c r="J81" i="5" s="1"/>
  <c r="BF80" i="5"/>
  <c r="AR80" i="5"/>
  <c r="AQ80" i="5"/>
  <c r="AA80" i="5"/>
  <c r="V80" i="5"/>
  <c r="U80" i="5"/>
  <c r="T80" i="5"/>
  <c r="S80" i="5"/>
  <c r="R80" i="5"/>
  <c r="M80" i="5"/>
  <c r="J80" i="5" s="1"/>
  <c r="BF79" i="5"/>
  <c r="AR79" i="5"/>
  <c r="AS79" i="5" s="1"/>
  <c r="AT79" i="5" s="1"/>
  <c r="AU79" i="5" s="1"/>
  <c r="AQ79" i="5"/>
  <c r="AA79" i="5"/>
  <c r="V79" i="5"/>
  <c r="U79" i="5"/>
  <c r="X79" i="5" s="1"/>
  <c r="T79" i="5"/>
  <c r="S79" i="5"/>
  <c r="R79" i="5"/>
  <c r="M79" i="5"/>
  <c r="BF78" i="5"/>
  <c r="AR78" i="5"/>
  <c r="AS78" i="5" s="1"/>
  <c r="AT78" i="5" s="1"/>
  <c r="AU78" i="5" s="1"/>
  <c r="AV78" i="5" s="1"/>
  <c r="AQ78" i="5"/>
  <c r="AA78" i="5"/>
  <c r="V78" i="5"/>
  <c r="U78" i="5"/>
  <c r="X78" i="5" s="1"/>
  <c r="T78" i="5"/>
  <c r="S78" i="5"/>
  <c r="R78" i="5"/>
  <c r="M78" i="5"/>
  <c r="Z78" i="5" s="1"/>
  <c r="BF77" i="5"/>
  <c r="AR77" i="5"/>
  <c r="AQ77" i="5"/>
  <c r="AA77" i="5"/>
  <c r="V77" i="5"/>
  <c r="U77" i="5"/>
  <c r="T77" i="5"/>
  <c r="S77" i="5"/>
  <c r="R77" i="5"/>
  <c r="M77" i="5"/>
  <c r="J77" i="5" s="1"/>
  <c r="BF76" i="5"/>
  <c r="AR76" i="5"/>
  <c r="AS76" i="5" s="1"/>
  <c r="AT76" i="5" s="1"/>
  <c r="AU76" i="5" s="1"/>
  <c r="AV76" i="5" s="1"/>
  <c r="AW76" i="5" s="1"/>
  <c r="AX76" i="5" s="1"/>
  <c r="AQ76" i="5"/>
  <c r="AA76" i="5"/>
  <c r="Z76" i="5"/>
  <c r="V76" i="5"/>
  <c r="U76" i="5"/>
  <c r="X76" i="5" s="1"/>
  <c r="T76" i="5"/>
  <c r="S76" i="5"/>
  <c r="R76" i="5"/>
  <c r="M76" i="5"/>
  <c r="J76" i="5" s="1"/>
  <c r="BF75" i="5"/>
  <c r="AR75" i="5"/>
  <c r="AS75" i="5" s="1"/>
  <c r="AT75" i="5" s="1"/>
  <c r="AU75" i="5" s="1"/>
  <c r="AV75" i="5" s="1"/>
  <c r="AQ75" i="5"/>
  <c r="AA75" i="5"/>
  <c r="V75" i="5"/>
  <c r="U75" i="5"/>
  <c r="T75" i="5"/>
  <c r="S75" i="5"/>
  <c r="R75" i="5"/>
  <c r="M75" i="5"/>
  <c r="Z75" i="5" s="1"/>
  <c r="BF74" i="5"/>
  <c r="AR74" i="5"/>
  <c r="AS74" i="5" s="1"/>
  <c r="AQ74" i="5"/>
  <c r="AA74" i="5"/>
  <c r="V74" i="5"/>
  <c r="U74" i="5"/>
  <c r="T74" i="5"/>
  <c r="S74" i="5"/>
  <c r="R74" i="5"/>
  <c r="M74" i="5"/>
  <c r="J74" i="5" s="1"/>
  <c r="BF73" i="5"/>
  <c r="AR73" i="5"/>
  <c r="AS73" i="5" s="1"/>
  <c r="AT73" i="5" s="1"/>
  <c r="AQ73" i="5"/>
  <c r="AA73" i="5"/>
  <c r="V73" i="5"/>
  <c r="U73" i="5"/>
  <c r="X73" i="5" s="1"/>
  <c r="T73" i="5"/>
  <c r="S73" i="5"/>
  <c r="R73" i="5"/>
  <c r="M73" i="5"/>
  <c r="BF72" i="5"/>
  <c r="AR72" i="5"/>
  <c r="AQ72" i="5"/>
  <c r="AA72" i="5"/>
  <c r="V72" i="5"/>
  <c r="U72" i="5"/>
  <c r="T72" i="5"/>
  <c r="S72" i="5"/>
  <c r="R72" i="5"/>
  <c r="M72" i="5"/>
  <c r="Z72" i="5" s="1"/>
  <c r="BF70" i="5"/>
  <c r="AR70" i="5"/>
  <c r="AQ70" i="5"/>
  <c r="AA70" i="5"/>
  <c r="V70" i="5"/>
  <c r="U70" i="5"/>
  <c r="T70" i="5"/>
  <c r="S70" i="5"/>
  <c r="R70" i="5"/>
  <c r="M70" i="5"/>
  <c r="BF69" i="5"/>
  <c r="AR69" i="5"/>
  <c r="AS69" i="5" s="1"/>
  <c r="AQ69" i="5"/>
  <c r="AA69" i="5"/>
  <c r="V69" i="5"/>
  <c r="U69" i="5"/>
  <c r="T69" i="5"/>
  <c r="S69" i="5"/>
  <c r="R69" i="5"/>
  <c r="M69" i="5"/>
  <c r="Z69" i="5" s="1"/>
  <c r="BF68" i="5"/>
  <c r="AR68" i="5"/>
  <c r="AQ68" i="5"/>
  <c r="AA68" i="5"/>
  <c r="V68" i="5"/>
  <c r="U68" i="5"/>
  <c r="T68" i="5"/>
  <c r="S68" i="5"/>
  <c r="R68" i="5"/>
  <c r="M68" i="5"/>
  <c r="J68" i="5" s="1"/>
  <c r="BF67" i="5"/>
  <c r="AR67" i="5"/>
  <c r="AQ67" i="5"/>
  <c r="AA67" i="5"/>
  <c r="V67" i="5"/>
  <c r="U67" i="5"/>
  <c r="T67" i="5"/>
  <c r="S67" i="5"/>
  <c r="R67" i="5"/>
  <c r="M67" i="5"/>
  <c r="BF66" i="5"/>
  <c r="AR66" i="5"/>
  <c r="AS66" i="5" s="1"/>
  <c r="AT66" i="5" s="1"/>
  <c r="AU66" i="5" s="1"/>
  <c r="AV66" i="5" s="1"/>
  <c r="AQ66" i="5"/>
  <c r="AA66" i="5"/>
  <c r="V66" i="5"/>
  <c r="U66" i="5"/>
  <c r="T66" i="5"/>
  <c r="S66" i="5"/>
  <c r="R66" i="5"/>
  <c r="M66" i="5"/>
  <c r="Z66" i="5" s="1"/>
  <c r="BF65" i="5"/>
  <c r="AR65" i="5"/>
  <c r="AS65" i="5" s="1"/>
  <c r="AT65" i="5" s="1"/>
  <c r="AU65" i="5" s="1"/>
  <c r="AV65" i="5" s="1"/>
  <c r="AQ65" i="5"/>
  <c r="AA65" i="5"/>
  <c r="V65" i="5"/>
  <c r="U65" i="5"/>
  <c r="X65" i="5" s="1"/>
  <c r="T65" i="5"/>
  <c r="S65" i="5"/>
  <c r="R65" i="5"/>
  <c r="M65" i="5"/>
  <c r="Z65" i="5" s="1"/>
  <c r="BF64" i="5"/>
  <c r="AR64" i="5"/>
  <c r="AS64" i="5" s="1"/>
  <c r="AQ64" i="5"/>
  <c r="AA64" i="5"/>
  <c r="V64" i="5"/>
  <c r="U64" i="5"/>
  <c r="T64" i="5"/>
  <c r="S64" i="5"/>
  <c r="R64" i="5"/>
  <c r="M64" i="5"/>
  <c r="Z64" i="5" s="1"/>
  <c r="BF63" i="5"/>
  <c r="AR63" i="5"/>
  <c r="AS63" i="5" s="1"/>
  <c r="AT63" i="5" s="1"/>
  <c r="AU63" i="5" s="1"/>
  <c r="AV63" i="5" s="1"/>
  <c r="AQ63" i="5"/>
  <c r="AA63" i="5"/>
  <c r="V63" i="5"/>
  <c r="U63" i="5"/>
  <c r="T63" i="5"/>
  <c r="S63" i="5"/>
  <c r="R63" i="5"/>
  <c r="M63" i="5"/>
  <c r="J63" i="5" s="1"/>
  <c r="BF62" i="5"/>
  <c r="AR62" i="5"/>
  <c r="AS62" i="5" s="1"/>
  <c r="AT62" i="5" s="1"/>
  <c r="AQ62" i="5"/>
  <c r="AA62" i="5"/>
  <c r="V62" i="5"/>
  <c r="U62" i="5"/>
  <c r="X62" i="5" s="1"/>
  <c r="T62" i="5"/>
  <c r="S62" i="5"/>
  <c r="R62" i="5"/>
  <c r="M62" i="5"/>
  <c r="Z62" i="5" s="1"/>
  <c r="BF61" i="5"/>
  <c r="AR61" i="5"/>
  <c r="AQ61" i="5"/>
  <c r="AA61" i="5"/>
  <c r="V61" i="5"/>
  <c r="U61" i="5"/>
  <c r="T61" i="5"/>
  <c r="S61" i="5"/>
  <c r="R61" i="5"/>
  <c r="M61" i="5"/>
  <c r="Z61" i="5" s="1"/>
  <c r="BF60" i="5"/>
  <c r="AR60" i="5"/>
  <c r="AS60" i="5" s="1"/>
  <c r="AT60" i="5" s="1"/>
  <c r="AU60" i="5" s="1"/>
  <c r="AV60" i="5" s="1"/>
  <c r="AQ60" i="5"/>
  <c r="AA60" i="5"/>
  <c r="V60" i="5"/>
  <c r="U60" i="5"/>
  <c r="T60" i="5"/>
  <c r="S60" i="5"/>
  <c r="R60" i="5"/>
  <c r="M60" i="5"/>
  <c r="J60" i="5" s="1"/>
  <c r="BF58" i="5"/>
  <c r="AR58" i="5"/>
  <c r="AS58" i="5" s="1"/>
  <c r="AT58" i="5" s="1"/>
  <c r="AU58" i="5" s="1"/>
  <c r="AV58" i="5" s="1"/>
  <c r="AW58" i="5" s="1"/>
  <c r="AX58" i="5" s="1"/>
  <c r="AQ58" i="5"/>
  <c r="AA58" i="5"/>
  <c r="Z58" i="5"/>
  <c r="V58" i="5"/>
  <c r="U58" i="5"/>
  <c r="T58" i="5"/>
  <c r="S58" i="5"/>
  <c r="R58" i="5"/>
  <c r="M58" i="5"/>
  <c r="J58" i="5" s="1"/>
  <c r="BF57" i="5"/>
  <c r="AR57" i="5"/>
  <c r="AQ57" i="5"/>
  <c r="AA57" i="5"/>
  <c r="V57" i="5"/>
  <c r="U57" i="5"/>
  <c r="X57" i="5" s="1"/>
  <c r="T57" i="5"/>
  <c r="S57" i="5"/>
  <c r="R57" i="5"/>
  <c r="M57" i="5"/>
  <c r="BF56" i="5"/>
  <c r="AR56" i="5"/>
  <c r="AQ56" i="5"/>
  <c r="AA56" i="5"/>
  <c r="V56" i="5"/>
  <c r="U56" i="5"/>
  <c r="X56" i="5" s="1"/>
  <c r="T56" i="5"/>
  <c r="S56" i="5"/>
  <c r="R56" i="5"/>
  <c r="M56" i="5"/>
  <c r="Z56" i="5" s="1"/>
  <c r="BF55" i="5"/>
  <c r="AR55" i="5"/>
  <c r="AQ55" i="5"/>
  <c r="AA55" i="5"/>
  <c r="V55" i="5"/>
  <c r="U55" i="5"/>
  <c r="T55" i="5"/>
  <c r="S55" i="5"/>
  <c r="R55" i="5"/>
  <c r="M55" i="5"/>
  <c r="BF54" i="5"/>
  <c r="AR54" i="5"/>
  <c r="AS54" i="5" s="1"/>
  <c r="AT54" i="5" s="1"/>
  <c r="AQ54" i="5"/>
  <c r="AA54" i="5"/>
  <c r="V54" i="5"/>
  <c r="U54" i="5"/>
  <c r="T54" i="5"/>
  <c r="S54" i="5"/>
  <c r="R54" i="5"/>
  <c r="M54" i="5"/>
  <c r="J54" i="5" s="1"/>
  <c r="BF53" i="5"/>
  <c r="AR53" i="5"/>
  <c r="AQ53" i="5"/>
  <c r="AA53" i="5"/>
  <c r="V53" i="5"/>
  <c r="U53" i="5"/>
  <c r="T53" i="5"/>
  <c r="S53" i="5"/>
  <c r="R53" i="5"/>
  <c r="M53" i="5"/>
  <c r="Z53" i="5" s="1"/>
  <c r="BF52" i="5"/>
  <c r="AR52" i="5"/>
  <c r="AS52" i="5" s="1"/>
  <c r="AT52" i="5" s="1"/>
  <c r="AQ52" i="5"/>
  <c r="AA52" i="5"/>
  <c r="Z52" i="5"/>
  <c r="V52" i="5"/>
  <c r="U52" i="5"/>
  <c r="X52" i="5" s="1"/>
  <c r="T52" i="5"/>
  <c r="S52" i="5"/>
  <c r="R52" i="5"/>
  <c r="M52" i="5"/>
  <c r="J52" i="5" s="1"/>
  <c r="BF51" i="5"/>
  <c r="AR51" i="5"/>
  <c r="AS51" i="5" s="1"/>
  <c r="AQ51" i="5"/>
  <c r="AA51" i="5"/>
  <c r="V51" i="5"/>
  <c r="U51" i="5"/>
  <c r="X51" i="5" s="1"/>
  <c r="T51" i="5"/>
  <c r="S51" i="5"/>
  <c r="R51" i="5"/>
  <c r="M51" i="5"/>
  <c r="Z51" i="5" s="1"/>
  <c r="BF50" i="5"/>
  <c r="AR50" i="5"/>
  <c r="AS50" i="5" s="1"/>
  <c r="AT50" i="5" s="1"/>
  <c r="AU50" i="5" s="1"/>
  <c r="AV50" i="5" s="1"/>
  <c r="AQ50" i="5"/>
  <c r="AA50" i="5"/>
  <c r="Z50" i="5"/>
  <c r="V50" i="5"/>
  <c r="U50" i="5"/>
  <c r="T50" i="5"/>
  <c r="S50" i="5"/>
  <c r="R50" i="5"/>
  <c r="M50" i="5"/>
  <c r="J50" i="5" s="1"/>
  <c r="BF49" i="5"/>
  <c r="AR49" i="5"/>
  <c r="AS49" i="5" s="1"/>
  <c r="AT49" i="5" s="1"/>
  <c r="AQ49" i="5"/>
  <c r="AA49" i="5"/>
  <c r="V49" i="5"/>
  <c r="U49" i="5"/>
  <c r="T49" i="5"/>
  <c r="S49" i="5"/>
  <c r="R49" i="5"/>
  <c r="M49" i="5"/>
  <c r="BF48" i="5"/>
  <c r="AR48" i="5"/>
  <c r="AS48" i="5" s="1"/>
  <c r="AT48" i="5" s="1"/>
  <c r="AU48" i="5" s="1"/>
  <c r="AV48" i="5" s="1"/>
  <c r="AQ48" i="5"/>
  <c r="AA48" i="5"/>
  <c r="V48" i="5"/>
  <c r="U48" i="5"/>
  <c r="X48" i="5" s="1"/>
  <c r="T48" i="5"/>
  <c r="S48" i="5"/>
  <c r="R48" i="5"/>
  <c r="M48" i="5"/>
  <c r="Z48" i="5" s="1"/>
  <c r="BF47" i="5"/>
  <c r="AR47" i="5"/>
  <c r="AS47" i="5" s="1"/>
  <c r="AQ47" i="5"/>
  <c r="AA47" i="5"/>
  <c r="V47" i="5"/>
  <c r="U47" i="5"/>
  <c r="T47" i="5"/>
  <c r="S47" i="5"/>
  <c r="R47" i="5"/>
  <c r="M47" i="5"/>
  <c r="J47" i="5" s="1"/>
  <c r="BF46" i="5"/>
  <c r="AR46" i="5"/>
  <c r="AS46" i="5" s="1"/>
  <c r="AT46" i="5" s="1"/>
  <c r="AU46" i="5" s="1"/>
  <c r="AV46" i="5" s="1"/>
  <c r="AQ46" i="5"/>
  <c r="AA46" i="5"/>
  <c r="V46" i="5"/>
  <c r="U46" i="5"/>
  <c r="T46" i="5"/>
  <c r="S46" i="5"/>
  <c r="R46" i="5"/>
  <c r="M46" i="5"/>
  <c r="BF45" i="5"/>
  <c r="AR45" i="5"/>
  <c r="AS45" i="5" s="1"/>
  <c r="AT45" i="5" s="1"/>
  <c r="AQ45" i="5"/>
  <c r="AA45" i="5"/>
  <c r="V45" i="5"/>
  <c r="U45" i="5"/>
  <c r="X45" i="5" s="1"/>
  <c r="T45" i="5"/>
  <c r="S45" i="5"/>
  <c r="R45" i="5"/>
  <c r="M45" i="5"/>
  <c r="BF44" i="5"/>
  <c r="AR44" i="5"/>
  <c r="AS44" i="5" s="1"/>
  <c r="AT44" i="5" s="1"/>
  <c r="AU44" i="5" s="1"/>
  <c r="AV44" i="5" s="1"/>
  <c r="AQ44" i="5"/>
  <c r="AA44" i="5"/>
  <c r="V44" i="5"/>
  <c r="U44" i="5"/>
  <c r="X44" i="5" s="1"/>
  <c r="T44" i="5"/>
  <c r="S44" i="5"/>
  <c r="R44" i="5"/>
  <c r="M44" i="5"/>
  <c r="Z44" i="5" s="1"/>
  <c r="BF42" i="5"/>
  <c r="AR42" i="5"/>
  <c r="AS42" i="5" s="1"/>
  <c r="AQ42" i="5"/>
  <c r="AA42" i="5"/>
  <c r="V42" i="5"/>
  <c r="U42" i="5"/>
  <c r="T42" i="5"/>
  <c r="S42" i="5"/>
  <c r="R42" i="5"/>
  <c r="M42" i="5"/>
  <c r="Z42" i="5" s="1"/>
  <c r="BF41" i="5"/>
  <c r="AR41" i="5"/>
  <c r="AS41" i="5" s="1"/>
  <c r="AT41" i="5" s="1"/>
  <c r="AU41" i="5" s="1"/>
  <c r="AQ41" i="5"/>
  <c r="AA41" i="5"/>
  <c r="V41" i="5"/>
  <c r="U41" i="5"/>
  <c r="T41" i="5"/>
  <c r="S41" i="5"/>
  <c r="R41" i="5"/>
  <c r="M41" i="5"/>
  <c r="Z41" i="5" s="1"/>
  <c r="BF40" i="5"/>
  <c r="AR40" i="5"/>
  <c r="AQ40" i="5"/>
  <c r="AA40" i="5"/>
  <c r="V40" i="5"/>
  <c r="U40" i="5"/>
  <c r="T40" i="5"/>
  <c r="S40" i="5"/>
  <c r="R40" i="5"/>
  <c r="M40" i="5"/>
  <c r="Z40" i="5" s="1"/>
  <c r="BF39" i="5"/>
  <c r="AR39" i="5"/>
  <c r="AQ39" i="5"/>
  <c r="AA39" i="5"/>
  <c r="V39" i="5"/>
  <c r="U39" i="5"/>
  <c r="X39" i="5" s="1"/>
  <c r="T39" i="5"/>
  <c r="S39" i="5"/>
  <c r="R39" i="5"/>
  <c r="M39" i="5"/>
  <c r="Z39" i="5" s="1"/>
  <c r="BF37" i="5"/>
  <c r="AR37" i="5"/>
  <c r="AQ37" i="5"/>
  <c r="AA37" i="5"/>
  <c r="V37" i="5"/>
  <c r="U37" i="5"/>
  <c r="X37" i="5" s="1"/>
  <c r="T37" i="5"/>
  <c r="S37" i="5"/>
  <c r="R37" i="5"/>
  <c r="M37" i="5"/>
  <c r="J37" i="5" s="1"/>
  <c r="BF36" i="5"/>
  <c r="AR36" i="5"/>
  <c r="AQ36" i="5"/>
  <c r="AA36" i="5"/>
  <c r="V36" i="5"/>
  <c r="U36" i="5"/>
  <c r="X36" i="5" s="1"/>
  <c r="T36" i="5"/>
  <c r="S36" i="5"/>
  <c r="R36" i="5"/>
  <c r="M36" i="5"/>
  <c r="Z36" i="5" s="1"/>
  <c r="BF35" i="5"/>
  <c r="AR35" i="5"/>
  <c r="AQ35" i="5"/>
  <c r="AA35" i="5"/>
  <c r="V35" i="5"/>
  <c r="U35" i="5"/>
  <c r="T35" i="5"/>
  <c r="S35" i="5"/>
  <c r="R35" i="5"/>
  <c r="M35" i="5"/>
  <c r="Z35" i="5" s="1"/>
  <c r="BF34" i="5"/>
  <c r="AR34" i="5"/>
  <c r="AS34" i="5" s="1"/>
  <c r="AT34" i="5" s="1"/>
  <c r="AU34" i="5" s="1"/>
  <c r="AV34" i="5" s="1"/>
  <c r="AQ34" i="5"/>
  <c r="AA34" i="5"/>
  <c r="V34" i="5"/>
  <c r="U34" i="5"/>
  <c r="T34" i="5"/>
  <c r="S34" i="5"/>
  <c r="R34" i="5"/>
  <c r="M34" i="5"/>
  <c r="Z34" i="5" s="1"/>
  <c r="BF33" i="5"/>
  <c r="AR33" i="5"/>
  <c r="AS33" i="5" s="1"/>
  <c r="AT33" i="5" s="1"/>
  <c r="AU33" i="5" s="1"/>
  <c r="AV33" i="5" s="1"/>
  <c r="AQ33" i="5"/>
  <c r="AA33" i="5"/>
  <c r="V33" i="5"/>
  <c r="U33" i="5"/>
  <c r="T33" i="5"/>
  <c r="S33" i="5"/>
  <c r="R33" i="5"/>
  <c r="M33" i="5"/>
  <c r="J33" i="5" s="1"/>
  <c r="BF32" i="5"/>
  <c r="AR32" i="5"/>
  <c r="AQ32" i="5"/>
  <c r="AA32" i="5"/>
  <c r="V32" i="5"/>
  <c r="U32" i="5"/>
  <c r="T32" i="5"/>
  <c r="S32" i="5"/>
  <c r="R32" i="5"/>
  <c r="M32" i="5"/>
  <c r="BF31" i="5"/>
  <c r="AR31" i="5"/>
  <c r="AS31" i="5" s="1"/>
  <c r="AQ31" i="5"/>
  <c r="AA31" i="5"/>
  <c r="Z31" i="5"/>
  <c r="V31" i="5"/>
  <c r="U31" i="5"/>
  <c r="T31" i="5"/>
  <c r="S31" i="5"/>
  <c r="R31" i="5"/>
  <c r="M31" i="5"/>
  <c r="J31" i="5" s="1"/>
  <c r="BF30" i="5"/>
  <c r="AR30" i="5"/>
  <c r="AS30" i="5" s="1"/>
  <c r="AT30" i="5" s="1"/>
  <c r="AU30" i="5" s="1"/>
  <c r="AV30" i="5" s="1"/>
  <c r="AQ30" i="5"/>
  <c r="AA30" i="5"/>
  <c r="V30" i="5"/>
  <c r="U30" i="5"/>
  <c r="X30" i="5" s="1"/>
  <c r="T30" i="5"/>
  <c r="S30" i="5"/>
  <c r="R30" i="5"/>
  <c r="M30" i="5"/>
  <c r="Z30" i="5" s="1"/>
  <c r="BF29" i="5"/>
  <c r="AR29" i="5"/>
  <c r="AS29" i="5" s="1"/>
  <c r="AT29" i="5" s="1"/>
  <c r="AU29" i="5" s="1"/>
  <c r="AV29" i="5" s="1"/>
  <c r="AQ29" i="5"/>
  <c r="AA29" i="5"/>
  <c r="V29" i="5"/>
  <c r="U29" i="5"/>
  <c r="X29" i="5" s="1"/>
  <c r="T29" i="5"/>
  <c r="S29" i="5"/>
  <c r="R29" i="5"/>
  <c r="M29" i="5"/>
  <c r="Z29" i="5" s="1"/>
  <c r="BF28" i="5"/>
  <c r="AR28" i="5"/>
  <c r="AS28" i="5" s="1"/>
  <c r="AT28" i="5" s="1"/>
  <c r="AQ28" i="5"/>
  <c r="AA28" i="5"/>
  <c r="V28" i="5"/>
  <c r="U28" i="5"/>
  <c r="T28" i="5"/>
  <c r="S28" i="5"/>
  <c r="R28" i="5"/>
  <c r="M28" i="5"/>
  <c r="BF27" i="5"/>
  <c r="AR27" i="5"/>
  <c r="AS27" i="5" s="1"/>
  <c r="AT27" i="5" s="1"/>
  <c r="AU27" i="5" s="1"/>
  <c r="AV27" i="5" s="1"/>
  <c r="AQ27" i="5"/>
  <c r="AA27" i="5"/>
  <c r="Z27" i="5"/>
  <c r="V27" i="5"/>
  <c r="U27" i="5"/>
  <c r="X27" i="5" s="1"/>
  <c r="T27" i="5"/>
  <c r="S27" i="5"/>
  <c r="R27" i="5"/>
  <c r="M27" i="5"/>
  <c r="J27" i="5" s="1"/>
  <c r="BF26" i="5"/>
  <c r="AR26" i="5"/>
  <c r="AS26" i="5" s="1"/>
  <c r="AQ26" i="5"/>
  <c r="AA26" i="5"/>
  <c r="V26" i="5"/>
  <c r="U26" i="5"/>
  <c r="T26" i="5"/>
  <c r="S26" i="5"/>
  <c r="R26" i="5"/>
  <c r="M26" i="5"/>
  <c r="J26" i="5" s="1"/>
  <c r="BF25" i="5"/>
  <c r="AR25" i="5"/>
  <c r="AS25" i="5" s="1"/>
  <c r="AT25" i="5" s="1"/>
  <c r="AU25" i="5" s="1"/>
  <c r="AV25" i="5" s="1"/>
  <c r="AQ25" i="5"/>
  <c r="AA25" i="5"/>
  <c r="V25" i="5"/>
  <c r="U25" i="5"/>
  <c r="T25" i="5"/>
  <c r="S25" i="5"/>
  <c r="R25" i="5"/>
  <c r="M25" i="5"/>
  <c r="J25" i="5" s="1"/>
  <c r="BF24" i="5"/>
  <c r="AR24" i="5"/>
  <c r="AS24" i="5" s="1"/>
  <c r="AT24" i="5" s="1"/>
  <c r="AQ24" i="5"/>
  <c r="AA24" i="5"/>
  <c r="V24" i="5"/>
  <c r="U24" i="5"/>
  <c r="X24" i="5" s="1"/>
  <c r="T24" i="5"/>
  <c r="S24" i="5"/>
  <c r="R24" i="5"/>
  <c r="M24" i="5"/>
  <c r="J24" i="5" s="1"/>
  <c r="BF23" i="5"/>
  <c r="AR23" i="5"/>
  <c r="AS23" i="5" s="1"/>
  <c r="AT23" i="5" s="1"/>
  <c r="AU23" i="5" s="1"/>
  <c r="AV23" i="5" s="1"/>
  <c r="AQ23" i="5"/>
  <c r="AA23" i="5"/>
  <c r="V23" i="5"/>
  <c r="U23" i="5"/>
  <c r="X23" i="5" s="1"/>
  <c r="T23" i="5"/>
  <c r="S23" i="5"/>
  <c r="R23" i="5"/>
  <c r="M23" i="5"/>
  <c r="Z23" i="5" s="1"/>
  <c r="BF22" i="5"/>
  <c r="AR22" i="5"/>
  <c r="AQ22" i="5"/>
  <c r="AA22" i="5"/>
  <c r="V22" i="5"/>
  <c r="U22" i="5"/>
  <c r="T22" i="5"/>
  <c r="S22" i="5"/>
  <c r="R22" i="5"/>
  <c r="M22" i="5"/>
  <c r="Z22" i="5" s="1"/>
  <c r="BF21" i="5"/>
  <c r="AR21" i="5"/>
  <c r="AS21" i="5" s="1"/>
  <c r="AT21" i="5" s="1"/>
  <c r="AU21" i="5" s="1"/>
  <c r="AQ21" i="5"/>
  <c r="AA21" i="5"/>
  <c r="V21" i="5"/>
  <c r="U21" i="5"/>
  <c r="T21" i="5"/>
  <c r="S21" i="5"/>
  <c r="R21" i="5"/>
  <c r="M21" i="5"/>
  <c r="Z21" i="5" s="1"/>
  <c r="BF20" i="5"/>
  <c r="AR20" i="5"/>
  <c r="AQ20" i="5"/>
  <c r="AA20" i="5"/>
  <c r="V20" i="5"/>
  <c r="U20" i="5"/>
  <c r="T20" i="5"/>
  <c r="S20" i="5"/>
  <c r="R20" i="5"/>
  <c r="M20" i="5"/>
  <c r="J20" i="5" s="1"/>
  <c r="BF19" i="5"/>
  <c r="AR19" i="5"/>
  <c r="AQ19" i="5"/>
  <c r="AA19" i="5"/>
  <c r="V19" i="5"/>
  <c r="U19" i="5"/>
  <c r="T19" i="5"/>
  <c r="S19" i="5"/>
  <c r="R19" i="5"/>
  <c r="M19" i="5"/>
  <c r="J19" i="5" s="1"/>
  <c r="BF18" i="5"/>
  <c r="AR18" i="5"/>
  <c r="AQ18" i="5"/>
  <c r="AA18" i="5"/>
  <c r="V18" i="5"/>
  <c r="U18" i="5"/>
  <c r="T18" i="5"/>
  <c r="S18" i="5"/>
  <c r="R18" i="5"/>
  <c r="M18" i="5"/>
  <c r="BF17" i="5"/>
  <c r="AR17" i="5"/>
  <c r="AQ17" i="5"/>
  <c r="AA17" i="5"/>
  <c r="V17" i="5"/>
  <c r="U17" i="5"/>
  <c r="T17" i="5"/>
  <c r="S17" i="5"/>
  <c r="R17" i="5"/>
  <c r="M17" i="5"/>
  <c r="Z17" i="5" s="1"/>
  <c r="BF16" i="5"/>
  <c r="AR16" i="5"/>
  <c r="AQ16" i="5"/>
  <c r="AA16" i="5"/>
  <c r="V16" i="5"/>
  <c r="U16" i="5"/>
  <c r="T16" i="5"/>
  <c r="S16" i="5"/>
  <c r="R16" i="5"/>
  <c r="M16" i="5"/>
  <c r="J16" i="5" s="1"/>
  <c r="BF15" i="5"/>
  <c r="AR15" i="5"/>
  <c r="AS15" i="5" s="1"/>
  <c r="AT15" i="5" s="1"/>
  <c r="AU15" i="5" s="1"/>
  <c r="AV15" i="5" s="1"/>
  <c r="AQ15" i="5"/>
  <c r="AA15" i="5"/>
  <c r="V15" i="5"/>
  <c r="U15" i="5"/>
  <c r="T15" i="5"/>
  <c r="S15" i="5"/>
  <c r="R15" i="5"/>
  <c r="M15" i="5"/>
  <c r="Z15" i="5" s="1"/>
  <c r="BF14" i="5"/>
  <c r="AR14" i="5"/>
  <c r="AS14" i="5" s="1"/>
  <c r="AQ14" i="5"/>
  <c r="AA14" i="5"/>
  <c r="V14" i="5"/>
  <c r="U14" i="5"/>
  <c r="X14" i="5" s="1"/>
  <c r="T14" i="5"/>
  <c r="S14" i="5"/>
  <c r="R14" i="5"/>
  <c r="M14" i="5"/>
  <c r="Z14" i="5" s="1"/>
  <c r="BF13" i="5"/>
  <c r="AR13" i="5"/>
  <c r="AQ13" i="5"/>
  <c r="AA13" i="5"/>
  <c r="V13" i="5"/>
  <c r="U13" i="5"/>
  <c r="X13" i="5" s="1"/>
  <c r="T13" i="5"/>
  <c r="S13" i="5"/>
  <c r="R13" i="5"/>
  <c r="M13" i="5"/>
  <c r="BF11" i="5"/>
  <c r="AR11" i="5"/>
  <c r="AQ11" i="5"/>
  <c r="AA11" i="5"/>
  <c r="V11" i="5"/>
  <c r="U11" i="5"/>
  <c r="T11" i="5"/>
  <c r="S11" i="5"/>
  <c r="R11" i="5"/>
  <c r="M11" i="5"/>
  <c r="J11" i="5" s="1"/>
  <c r="BF10" i="5"/>
  <c r="AR10" i="5"/>
  <c r="AS10" i="5" s="1"/>
  <c r="AQ10" i="5"/>
  <c r="AA10" i="5"/>
  <c r="V10" i="5"/>
  <c r="U10" i="5"/>
  <c r="X10" i="5" s="1"/>
  <c r="T10" i="5"/>
  <c r="S10" i="5"/>
  <c r="R10" i="5"/>
  <c r="M10" i="5"/>
  <c r="Z10" i="5" s="1"/>
  <c r="BF9" i="5"/>
  <c r="AR9" i="5"/>
  <c r="AS9" i="5" s="1"/>
  <c r="AT9" i="5" s="1"/>
  <c r="AU9" i="5" s="1"/>
  <c r="AV9" i="5" s="1"/>
  <c r="AQ9" i="5"/>
  <c r="AA9" i="5"/>
  <c r="V9" i="5"/>
  <c r="U9" i="5"/>
  <c r="X9" i="5" s="1"/>
  <c r="T9" i="5"/>
  <c r="S9" i="5"/>
  <c r="R9" i="5"/>
  <c r="M9" i="5"/>
  <c r="Z9" i="5" s="1"/>
  <c r="BF8" i="5"/>
  <c r="AR8" i="5"/>
  <c r="AQ8" i="5"/>
  <c r="AA8" i="5"/>
  <c r="V8" i="5"/>
  <c r="U8" i="5"/>
  <c r="T8" i="5"/>
  <c r="S8" i="5"/>
  <c r="R8" i="5"/>
  <c r="M8" i="5"/>
  <c r="J8" i="5" s="1"/>
  <c r="BF7" i="5"/>
  <c r="AR7" i="5"/>
  <c r="AS7" i="5" s="1"/>
  <c r="AT7" i="5" s="1"/>
  <c r="AQ7" i="5"/>
  <c r="AA7" i="5"/>
  <c r="V7" i="5"/>
  <c r="U7" i="5"/>
  <c r="X7" i="5" s="1"/>
  <c r="T7" i="5"/>
  <c r="S7" i="5"/>
  <c r="R7" i="5"/>
  <c r="M7" i="5"/>
  <c r="AW111" i="12" l="1"/>
  <c r="AW123" i="12"/>
  <c r="AU154" i="12"/>
  <c r="AU204" i="14"/>
  <c r="AX8" i="14"/>
  <c r="AW200" i="14"/>
  <c r="AX200" i="14"/>
  <c r="AU205" i="14"/>
  <c r="AV205" i="14"/>
  <c r="AV207" i="14"/>
  <c r="AU194" i="14"/>
  <c r="AU198" i="14"/>
  <c r="AV198" i="14"/>
  <c r="AV203" i="14"/>
  <c r="AU206" i="14"/>
  <c r="AU197" i="14"/>
  <c r="AW199" i="14"/>
  <c r="AX199" i="14"/>
  <c r="AW202" i="14"/>
  <c r="AX202" i="14"/>
  <c r="AU201" i="14"/>
  <c r="AV201" i="14"/>
  <c r="AU393" i="13"/>
  <c r="AW398" i="13"/>
  <c r="AX398" i="13"/>
  <c r="AU394" i="13"/>
  <c r="AU392" i="13"/>
  <c r="AV392" i="13"/>
  <c r="AU391" i="13"/>
  <c r="AV13" i="13"/>
  <c r="AU396" i="13"/>
  <c r="AV400" i="13"/>
  <c r="AU387" i="13"/>
  <c r="AU397" i="13"/>
  <c r="AU395" i="13"/>
  <c r="AV167" i="12"/>
  <c r="AW19" i="12"/>
  <c r="AU163" i="12"/>
  <c r="AV51" i="12"/>
  <c r="AV163" i="12" s="1"/>
  <c r="AU160" i="12"/>
  <c r="AV151" i="12"/>
  <c r="AW165" i="12"/>
  <c r="AX123" i="12"/>
  <c r="AX165" i="12" s="1"/>
  <c r="AU161" i="12"/>
  <c r="AV39" i="12"/>
  <c r="AV161" i="12" s="1"/>
  <c r="AU157" i="12"/>
  <c r="AV147" i="12"/>
  <c r="AV157" i="12" s="1"/>
  <c r="AU164" i="12"/>
  <c r="AV26" i="12"/>
  <c r="AW159" i="12"/>
  <c r="AX111" i="12"/>
  <c r="AX159" i="12" s="1"/>
  <c r="AU158" i="12"/>
  <c r="AV71" i="12"/>
  <c r="AW79" i="12"/>
  <c r="Z277" i="5"/>
  <c r="Z428" i="5"/>
  <c r="AL73" i="9"/>
  <c r="BH711" i="6"/>
  <c r="BH714" i="6"/>
  <c r="BH713" i="6"/>
  <c r="BH712" i="6"/>
  <c r="BH716" i="6"/>
  <c r="BH715" i="6"/>
  <c r="BH698" i="6"/>
  <c r="BH701" i="6"/>
  <c r="BH705" i="6"/>
  <c r="BH708" i="6"/>
  <c r="BH703" i="6"/>
  <c r="BH702" i="6"/>
  <c r="BH699" i="6"/>
  <c r="BH706" i="6"/>
  <c r="BH709" i="6"/>
  <c r="BH700" i="6"/>
  <c r="BH704" i="6"/>
  <c r="BH707" i="6"/>
  <c r="BH710" i="6"/>
  <c r="AK78" i="9"/>
  <c r="AH73" i="9"/>
  <c r="AI88" i="9" s="1"/>
  <c r="AJ73" i="9"/>
  <c r="AJ96" i="9" s="1"/>
  <c r="AM78" i="9"/>
  <c r="AN78" i="9"/>
  <c r="AM79" i="9"/>
  <c r="AI73" i="9"/>
  <c r="AJ88" i="9" s="1"/>
  <c r="AW246" i="5"/>
  <c r="AX246" i="5" s="1"/>
  <c r="AW365" i="5"/>
  <c r="AX365" i="5" s="1"/>
  <c r="BH692" i="6"/>
  <c r="Z336" i="5"/>
  <c r="Z398" i="5"/>
  <c r="Z128" i="5"/>
  <c r="BH687" i="6"/>
  <c r="BH691" i="6"/>
  <c r="BH694" i="6"/>
  <c r="BH688" i="6"/>
  <c r="BH690" i="6"/>
  <c r="BH689" i="6"/>
  <c r="BH693" i="6"/>
  <c r="BH696" i="6"/>
  <c r="BH686" i="6"/>
  <c r="BH695" i="6"/>
  <c r="Z133" i="5"/>
  <c r="Z38" i="5"/>
  <c r="N1131" i="8"/>
  <c r="C1126" i="8"/>
  <c r="C1125" i="8"/>
  <c r="F1150" i="8"/>
  <c r="C1150" i="8"/>
  <c r="D1147" i="8" s="1"/>
  <c r="N1127" i="8"/>
  <c r="N1128" i="8"/>
  <c r="N1117" i="8"/>
  <c r="N1120" i="8"/>
  <c r="AL77" i="9"/>
  <c r="AK77" i="9"/>
  <c r="AM77" i="9"/>
  <c r="AM80" i="9" s="1"/>
  <c r="AM95" i="9" s="1"/>
  <c r="AN77" i="9"/>
  <c r="AO73" i="9"/>
  <c r="AO96" i="9" s="1"/>
  <c r="AL78" i="9"/>
  <c r="AR80" i="9"/>
  <c r="AR95" i="9" s="1"/>
  <c r="AQ88" i="9"/>
  <c r="AR88" i="9"/>
  <c r="AO78" i="9"/>
  <c r="AR96" i="9"/>
  <c r="Z208" i="5"/>
  <c r="Z479" i="5"/>
  <c r="Z417" i="5"/>
  <c r="Z250" i="5"/>
  <c r="Z402" i="5"/>
  <c r="Z496" i="5"/>
  <c r="Z393" i="5"/>
  <c r="Z717" i="5"/>
  <c r="Z368" i="5"/>
  <c r="Z709" i="5"/>
  <c r="Z689" i="5"/>
  <c r="Z348" i="5"/>
  <c r="Z687" i="5"/>
  <c r="Z309" i="5"/>
  <c r="Z354" i="5"/>
  <c r="Z666" i="5"/>
  <c r="Z275" i="5"/>
  <c r="BG354" i="6"/>
  <c r="BH674" i="6"/>
  <c r="BG717" i="6"/>
  <c r="BG348" i="6"/>
  <c r="BH679" i="6"/>
  <c r="BH685" i="6"/>
  <c r="BG417" i="6"/>
  <c r="BH677" i="6"/>
  <c r="BH670" i="6"/>
  <c r="BH678" i="6"/>
  <c r="BG208" i="6"/>
  <c r="BG709" i="6"/>
  <c r="BG133" i="6"/>
  <c r="BG666" i="6"/>
  <c r="BG368" i="6"/>
  <c r="BG309" i="6"/>
  <c r="BG38" i="6"/>
  <c r="BG402" i="6"/>
  <c r="BG687" i="6"/>
  <c r="BH680" i="6"/>
  <c r="BG275" i="6"/>
  <c r="BG689" i="6"/>
  <c r="BH669" i="6"/>
  <c r="BH683" i="6"/>
  <c r="BG479" i="6"/>
  <c r="N1125" i="8"/>
  <c r="E1150" i="8"/>
  <c r="C1118" i="8"/>
  <c r="C1121" i="8"/>
  <c r="C1127" i="8"/>
  <c r="AJ94" i="9"/>
  <c r="N1121" i="8"/>
  <c r="C1130" i="8"/>
  <c r="N1124" i="8"/>
  <c r="C1111" i="8"/>
  <c r="N1116" i="8"/>
  <c r="N1130" i="8"/>
  <c r="U720" i="5"/>
  <c r="AQ720" i="5"/>
  <c r="R720" i="5"/>
  <c r="L224" i="9" s="1"/>
  <c r="V56" i="9" s="1"/>
  <c r="T720" i="5"/>
  <c r="S720" i="5"/>
  <c r="BF720" i="5"/>
  <c r="M720" i="5"/>
  <c r="AA720" i="5"/>
  <c r="AR720" i="5"/>
  <c r="V720" i="5"/>
  <c r="J123" i="5"/>
  <c r="AP123" i="5" s="1"/>
  <c r="AP709" i="5"/>
  <c r="AO689" i="5"/>
  <c r="AO393" i="5"/>
  <c r="AP275" i="5"/>
  <c r="AP208" i="5"/>
  <c r="J78" i="5"/>
  <c r="AP78" i="5" s="1"/>
  <c r="AO496" i="5"/>
  <c r="J84" i="5"/>
  <c r="AP84" i="5" s="1"/>
  <c r="AO354" i="5"/>
  <c r="AP402" i="5"/>
  <c r="AO348" i="5"/>
  <c r="Z599" i="5"/>
  <c r="AO309" i="5"/>
  <c r="J263" i="5"/>
  <c r="AP263" i="5" s="1"/>
  <c r="J271" i="5"/>
  <c r="AO271" i="5" s="1"/>
  <c r="J292" i="5"/>
  <c r="AP292" i="5" s="1"/>
  <c r="BH681" i="6"/>
  <c r="BG496" i="6"/>
  <c r="BG393" i="6"/>
  <c r="BH672" i="6"/>
  <c r="BH676" i="6"/>
  <c r="BH671" i="6"/>
  <c r="BH682" i="6"/>
  <c r="BH673" i="6"/>
  <c r="BH684" i="6"/>
  <c r="BH675" i="6"/>
  <c r="BH697" i="6"/>
  <c r="W38" i="5"/>
  <c r="AW717" i="5"/>
  <c r="AX717" i="5" s="1"/>
  <c r="BH179" i="6"/>
  <c r="BH439" i="6"/>
  <c r="BH620" i="6"/>
  <c r="X496" i="5"/>
  <c r="BH238" i="6"/>
  <c r="AS709" i="5"/>
  <c r="AT709" i="5" s="1"/>
  <c r="AU709" i="5" s="1"/>
  <c r="AV709" i="5" s="1"/>
  <c r="BH638" i="6"/>
  <c r="BH646" i="6"/>
  <c r="BG113" i="6"/>
  <c r="BG136" i="6"/>
  <c r="BH572" i="6"/>
  <c r="BH629" i="6"/>
  <c r="BH54" i="6"/>
  <c r="BH614" i="6"/>
  <c r="BH16" i="6"/>
  <c r="AW666" i="5"/>
  <c r="AX666" i="5" s="1"/>
  <c r="AP348" i="5"/>
  <c r="BH262" i="6"/>
  <c r="BH246" i="6"/>
  <c r="BH485" i="6"/>
  <c r="W717" i="5"/>
  <c r="W348" i="5"/>
  <c r="BH369" i="6"/>
  <c r="BH608" i="6"/>
  <c r="BG396" i="6"/>
  <c r="BH395" i="6"/>
  <c r="BG427" i="6"/>
  <c r="BG448" i="6"/>
  <c r="BG454" i="6"/>
  <c r="BH426" i="6"/>
  <c r="BH475" i="6"/>
  <c r="BH555" i="6"/>
  <c r="BH341" i="6"/>
  <c r="BH355" i="6"/>
  <c r="W393" i="5"/>
  <c r="BH141" i="6"/>
  <c r="BH305" i="6"/>
  <c r="BH333" i="6"/>
  <c r="BH501" i="6"/>
  <c r="BH205" i="6"/>
  <c r="BH291" i="6"/>
  <c r="AO402" i="5"/>
  <c r="BH453" i="6"/>
  <c r="W479" i="5"/>
  <c r="X275" i="5"/>
  <c r="AP717" i="5"/>
  <c r="BH21" i="6"/>
  <c r="BG61" i="6"/>
  <c r="BG73" i="6"/>
  <c r="BH210" i="6"/>
  <c r="BH288" i="6"/>
  <c r="BH319" i="6"/>
  <c r="BH383" i="6"/>
  <c r="BH410" i="6"/>
  <c r="BH468" i="6"/>
  <c r="BG518" i="6"/>
  <c r="BG552" i="6"/>
  <c r="BH534" i="6"/>
  <c r="BG576" i="6"/>
  <c r="BG628" i="6"/>
  <c r="BH649" i="6"/>
  <c r="AS496" i="5"/>
  <c r="AT496" i="5" s="1"/>
  <c r="AU496" i="5" s="1"/>
  <c r="AV496" i="5" s="1"/>
  <c r="BH148" i="6"/>
  <c r="BH515" i="6"/>
  <c r="BG583" i="6"/>
  <c r="BG599" i="6"/>
  <c r="BH632" i="6"/>
  <c r="BG686" i="6"/>
  <c r="W368" i="5"/>
  <c r="BH255" i="6"/>
  <c r="BG352" i="6"/>
  <c r="BH378" i="6"/>
  <c r="BG510" i="6"/>
  <c r="BG524" i="6"/>
  <c r="BH541" i="6"/>
  <c r="BH554" i="6"/>
  <c r="BG659" i="6"/>
  <c r="BH658" i="6"/>
  <c r="BG708" i="6"/>
  <c r="BG8" i="6"/>
  <c r="BH38" i="6"/>
  <c r="BG64" i="6"/>
  <c r="BH75" i="6"/>
  <c r="BH80" i="6"/>
  <c r="BH95" i="6"/>
  <c r="BG148" i="6"/>
  <c r="BH256" i="6"/>
  <c r="BG300" i="6"/>
  <c r="BG302" i="6"/>
  <c r="BH296" i="6"/>
  <c r="BH368" i="6"/>
  <c r="BH403" i="6"/>
  <c r="BH418" i="6"/>
  <c r="BH488" i="6"/>
  <c r="BH525" i="6"/>
  <c r="BG588" i="6"/>
  <c r="BH578" i="6"/>
  <c r="BG625" i="6"/>
  <c r="BH599" i="6"/>
  <c r="BH156" i="6"/>
  <c r="BG91" i="6"/>
  <c r="BH121" i="6"/>
  <c r="BG220" i="6"/>
  <c r="BG67" i="6"/>
  <c r="BH78" i="6"/>
  <c r="BH181" i="6"/>
  <c r="BH193" i="6"/>
  <c r="BH199" i="6"/>
  <c r="BG265" i="6"/>
  <c r="BG284" i="6"/>
  <c r="BG345" i="6"/>
  <c r="BG370" i="6"/>
  <c r="BG379" i="6"/>
  <c r="BG425" i="6"/>
  <c r="BG493" i="6"/>
  <c r="BG495" i="6"/>
  <c r="BG530" i="6"/>
  <c r="BH549" i="6"/>
  <c r="BG643" i="6"/>
  <c r="BG52" i="6"/>
  <c r="BH64" i="6"/>
  <c r="BH97" i="6"/>
  <c r="BH266" i="6"/>
  <c r="BG288" i="6"/>
  <c r="BH278" i="6"/>
  <c r="BG323" i="6"/>
  <c r="BG325" i="6"/>
  <c r="BG340" i="6"/>
  <c r="BG421" i="6"/>
  <c r="BG424" i="6"/>
  <c r="BG573" i="6"/>
  <c r="BH551" i="6"/>
  <c r="BG651" i="6"/>
  <c r="BG683" i="6"/>
  <c r="BG702" i="6"/>
  <c r="W687" i="5"/>
  <c r="X354" i="5"/>
  <c r="BH8" i="6"/>
  <c r="BG15" i="6"/>
  <c r="BG202" i="6"/>
  <c r="BG250" i="6"/>
  <c r="BG403" i="6"/>
  <c r="BG416" i="6"/>
  <c r="BH392" i="6"/>
  <c r="BG422" i="6"/>
  <c r="BH455" i="6"/>
  <c r="BG531" i="6"/>
  <c r="BH499" i="6"/>
  <c r="BH514" i="6"/>
  <c r="BH565" i="6"/>
  <c r="BG623" i="6"/>
  <c r="BH643" i="6"/>
  <c r="W417" i="5"/>
  <c r="AP417" i="5"/>
  <c r="AO275" i="5"/>
  <c r="BH89" i="6"/>
  <c r="BH108" i="6"/>
  <c r="BG157" i="6"/>
  <c r="BG199" i="6"/>
  <c r="BG218" i="6"/>
  <c r="BG228" i="6"/>
  <c r="BG380" i="6"/>
  <c r="BG388" i="6"/>
  <c r="BG556" i="6"/>
  <c r="BH588" i="6"/>
  <c r="BG637" i="6"/>
  <c r="BH605" i="6"/>
  <c r="BG670" i="6"/>
  <c r="BH626" i="6"/>
  <c r="AW208" i="5"/>
  <c r="AX208" i="5" s="1"/>
  <c r="BG50" i="6"/>
  <c r="BG197" i="6"/>
  <c r="BH200" i="6"/>
  <c r="BG242" i="6"/>
  <c r="BH259" i="6"/>
  <c r="BH337" i="6"/>
  <c r="BH340" i="6"/>
  <c r="BH390" i="6"/>
  <c r="BG600" i="6"/>
  <c r="BH593" i="6"/>
  <c r="BH624" i="6"/>
  <c r="X208" i="5"/>
  <c r="BG94" i="6"/>
  <c r="BG49" i="6"/>
  <c r="BG31" i="6"/>
  <c r="BG41" i="6"/>
  <c r="BG56" i="6"/>
  <c r="BH55" i="6"/>
  <c r="BG62" i="6"/>
  <c r="BG83" i="6"/>
  <c r="BG103" i="6"/>
  <c r="BH117" i="6"/>
  <c r="BH140" i="6"/>
  <c r="BG163" i="6"/>
  <c r="BH166" i="6"/>
  <c r="BH183" i="6"/>
  <c r="BH226" i="6"/>
  <c r="BH303" i="6"/>
  <c r="BG329" i="6"/>
  <c r="BG334" i="6"/>
  <c r="BG337" i="6"/>
  <c r="BG394" i="6"/>
  <c r="BH382" i="6"/>
  <c r="BG467" i="6"/>
  <c r="BG604" i="6"/>
  <c r="BG703" i="6"/>
  <c r="BH9" i="6"/>
  <c r="BG29" i="6"/>
  <c r="BH39" i="6"/>
  <c r="BG75" i="6"/>
  <c r="BH115" i="6"/>
  <c r="BH222" i="6"/>
  <c r="BG245" i="6"/>
  <c r="BH252" i="6"/>
  <c r="BG320" i="6"/>
  <c r="BH527" i="6"/>
  <c r="AW687" i="5"/>
  <c r="AX687" i="5" s="1"/>
  <c r="AW393" i="5"/>
  <c r="AX393" i="5" s="1"/>
  <c r="BH26" i="6"/>
  <c r="BH44" i="6"/>
  <c r="BH116" i="6"/>
  <c r="BG144" i="6"/>
  <c r="BG155" i="6"/>
  <c r="BH149" i="6"/>
  <c r="BH186" i="6"/>
  <c r="BH270" i="6"/>
  <c r="BG305" i="6"/>
  <c r="BG332" i="6"/>
  <c r="BH351" i="6"/>
  <c r="BH489" i="6"/>
  <c r="BH590" i="6"/>
  <c r="BH625" i="6"/>
  <c r="X348" i="5"/>
  <c r="AO208" i="5"/>
  <c r="BG74" i="6"/>
  <c r="BH14" i="6"/>
  <c r="BH15" i="6"/>
  <c r="BG53" i="6"/>
  <c r="BH198" i="6"/>
  <c r="BG212" i="6"/>
  <c r="BH236" i="6"/>
  <c r="BH251" i="6"/>
  <c r="BH282" i="6"/>
  <c r="BG306" i="6"/>
  <c r="BG308" i="6"/>
  <c r="BH311" i="6"/>
  <c r="BG363" i="6"/>
  <c r="BG480" i="6"/>
  <c r="BH478" i="6"/>
  <c r="BH495" i="6"/>
  <c r="BG667" i="6"/>
  <c r="BG679" i="6"/>
  <c r="BG18" i="6"/>
  <c r="BG34" i="6"/>
  <c r="BG121" i="6"/>
  <c r="BG234" i="6"/>
  <c r="BG292" i="6"/>
  <c r="BG346" i="6"/>
  <c r="BH349" i="6"/>
  <c r="BG512" i="6"/>
  <c r="BH586" i="6"/>
  <c r="BG685" i="6"/>
  <c r="BH654" i="6"/>
  <c r="BH68" i="6"/>
  <c r="BG141" i="6"/>
  <c r="BH158" i="6"/>
  <c r="BG203" i="6"/>
  <c r="BH285" i="6"/>
  <c r="BG398" i="6"/>
  <c r="BH376" i="6"/>
  <c r="BH433" i="6"/>
  <c r="BG617" i="6"/>
  <c r="BH603" i="6"/>
  <c r="BH640" i="6"/>
  <c r="AP687" i="5"/>
  <c r="AP133" i="5"/>
  <c r="BG70" i="6"/>
  <c r="BH59" i="6"/>
  <c r="BH147" i="6"/>
  <c r="BH170" i="6"/>
  <c r="BG182" i="6"/>
  <c r="BG195" i="6"/>
  <c r="BH277" i="6"/>
  <c r="BG410" i="6"/>
  <c r="BG432" i="6"/>
  <c r="BG456" i="6"/>
  <c r="BG523" i="6"/>
  <c r="BG542" i="6"/>
  <c r="BG554" i="6"/>
  <c r="BG641" i="6"/>
  <c r="BH660" i="6"/>
  <c r="AO687" i="5"/>
  <c r="BG179" i="6"/>
  <c r="BG296" i="6"/>
  <c r="BG560" i="6"/>
  <c r="BH57" i="6"/>
  <c r="BH135" i="6"/>
  <c r="BG164" i="6"/>
  <c r="BG167" i="6"/>
  <c r="BG293" i="6"/>
  <c r="BG316" i="6"/>
  <c r="BG344" i="6"/>
  <c r="BG413" i="6"/>
  <c r="BH432" i="6"/>
  <c r="BH471" i="6"/>
  <c r="BH474" i="6"/>
  <c r="BH507" i="6"/>
  <c r="BG565" i="6"/>
  <c r="BH529" i="6"/>
  <c r="BG661" i="6"/>
  <c r="BH397" i="6"/>
  <c r="BG460" i="6"/>
  <c r="BG30" i="6"/>
  <c r="BH29" i="6"/>
  <c r="BH58" i="6"/>
  <c r="BH133" i="6"/>
  <c r="BG188" i="6"/>
  <c r="BH280" i="6"/>
  <c r="BG418" i="6"/>
  <c r="BG457" i="6"/>
  <c r="BG462" i="6"/>
  <c r="BH448" i="6"/>
  <c r="BH457" i="6"/>
  <c r="BH548" i="6"/>
  <c r="BG622" i="6"/>
  <c r="BG677" i="6"/>
  <c r="BH650" i="6"/>
  <c r="X689" i="5"/>
  <c r="BH35" i="6"/>
  <c r="BH107" i="6"/>
  <c r="BH153" i="6"/>
  <c r="BH249" i="6"/>
  <c r="BH297" i="6"/>
  <c r="BH344" i="6"/>
  <c r="BH396" i="6"/>
  <c r="BG442" i="6"/>
  <c r="BH434" i="6"/>
  <c r="BG540" i="6"/>
  <c r="BH560" i="6"/>
  <c r="W689" i="5"/>
  <c r="AW348" i="5"/>
  <c r="AX348" i="5" s="1"/>
  <c r="AS417" i="5"/>
  <c r="AT417" i="5" s="1"/>
  <c r="AU417" i="5" s="1"/>
  <c r="AV417" i="5" s="1"/>
  <c r="AO368" i="5"/>
  <c r="W666" i="5"/>
  <c r="AW354" i="5"/>
  <c r="AX354" i="5" s="1"/>
  <c r="AO417" i="5"/>
  <c r="W709" i="5"/>
  <c r="X402" i="5"/>
  <c r="W354" i="5"/>
  <c r="W275" i="5"/>
  <c r="AO717" i="5"/>
  <c r="AW402" i="5"/>
  <c r="AX402" i="5" s="1"/>
  <c r="AP354" i="5"/>
  <c r="W402" i="5"/>
  <c r="AP666" i="5"/>
  <c r="AO666" i="5"/>
  <c r="W496" i="5"/>
  <c r="AW133" i="5"/>
  <c r="AX133" i="5" s="1"/>
  <c r="W208" i="5"/>
  <c r="AO709" i="5"/>
  <c r="X393" i="5"/>
  <c r="AW689" i="5"/>
  <c r="AX689" i="5" s="1"/>
  <c r="AP496" i="5"/>
  <c r="AS309" i="5"/>
  <c r="AT309" i="5" s="1"/>
  <c r="AU309" i="5" s="1"/>
  <c r="AV309" i="5" s="1"/>
  <c r="AO133" i="5"/>
  <c r="AW38" i="5"/>
  <c r="AX38" i="5" s="1"/>
  <c r="AW479" i="5"/>
  <c r="AX479" i="5" s="1"/>
  <c r="AP393" i="5"/>
  <c r="AP689" i="5"/>
  <c r="AP309" i="5"/>
  <c r="AW368" i="5"/>
  <c r="AX368" i="5" s="1"/>
  <c r="AP38" i="5"/>
  <c r="AP479" i="5"/>
  <c r="AW275" i="5"/>
  <c r="AX275" i="5" s="1"/>
  <c r="AO38" i="5"/>
  <c r="AO479" i="5"/>
  <c r="X417" i="5"/>
  <c r="W309" i="5"/>
  <c r="AP368" i="5"/>
  <c r="W133" i="5"/>
  <c r="X717" i="5"/>
  <c r="X687" i="5"/>
  <c r="X38" i="5"/>
  <c r="X709" i="5"/>
  <c r="X368" i="5"/>
  <c r="X309" i="5"/>
  <c r="J251" i="5"/>
  <c r="AO251" i="5" s="1"/>
  <c r="J233" i="5"/>
  <c r="AO233" i="5" s="1"/>
  <c r="J191" i="5"/>
  <c r="AP191" i="5" s="1"/>
  <c r="J318" i="5"/>
  <c r="AP318" i="5" s="1"/>
  <c r="W240" i="5"/>
  <c r="J118" i="5"/>
  <c r="AO118" i="5" s="1"/>
  <c r="J493" i="5"/>
  <c r="AO493" i="5" s="1"/>
  <c r="W555" i="5"/>
  <c r="J178" i="5"/>
  <c r="AO178" i="5" s="1"/>
  <c r="J530" i="5"/>
  <c r="AP530" i="5" s="1"/>
  <c r="AP470" i="5"/>
  <c r="AP108" i="5"/>
  <c r="W183" i="5"/>
  <c r="J53" i="5"/>
  <c r="AO53" i="5" s="1"/>
  <c r="J212" i="5"/>
  <c r="AP212" i="5" s="1"/>
  <c r="J543" i="5"/>
  <c r="AP543" i="5" s="1"/>
  <c r="W530" i="5"/>
  <c r="J504" i="5"/>
  <c r="AO504" i="5" s="1"/>
  <c r="AP518" i="5"/>
  <c r="AP47" i="5"/>
  <c r="AP253" i="5"/>
  <c r="J382" i="5"/>
  <c r="AO382" i="5" s="1"/>
  <c r="J408" i="5"/>
  <c r="AO408" i="5" s="1"/>
  <c r="Z518" i="5"/>
  <c r="J113" i="5"/>
  <c r="AP113" i="5" s="1"/>
  <c r="J430" i="5"/>
  <c r="AP430" i="5" s="1"/>
  <c r="J344" i="5"/>
  <c r="AO344" i="5" s="1"/>
  <c r="J356" i="5"/>
  <c r="AP356" i="5" s="1"/>
  <c r="Z202" i="5"/>
  <c r="Z495" i="5"/>
  <c r="J582" i="5"/>
  <c r="AP582" i="5" s="1"/>
  <c r="Z632" i="5"/>
  <c r="AP76" i="5"/>
  <c r="J161" i="5"/>
  <c r="AP161" i="5" s="1"/>
  <c r="W195" i="5"/>
  <c r="J472" i="5"/>
  <c r="AP472" i="5" s="1"/>
  <c r="J483" i="5"/>
  <c r="AP483" i="5" s="1"/>
  <c r="W245" i="5"/>
  <c r="J612" i="5"/>
  <c r="AP612" i="5" s="1"/>
  <c r="J631" i="5"/>
  <c r="AP631" i="5" s="1"/>
  <c r="W384" i="5"/>
  <c r="J424" i="5"/>
  <c r="AP424" i="5" s="1"/>
  <c r="AP458" i="5"/>
  <c r="W518" i="5"/>
  <c r="J140" i="5"/>
  <c r="AO140" i="5" s="1"/>
  <c r="J289" i="5"/>
  <c r="AP289" i="5" s="1"/>
  <c r="W410" i="5"/>
  <c r="J451" i="5"/>
  <c r="AP451" i="5" s="1"/>
  <c r="J660" i="5"/>
  <c r="AP660" i="5" s="1"/>
  <c r="J427" i="5"/>
  <c r="AP427" i="5" s="1"/>
  <c r="Z545" i="5"/>
  <c r="J581" i="5"/>
  <c r="AO581" i="5" s="1"/>
  <c r="J10" i="5"/>
  <c r="W233" i="5"/>
  <c r="Z388" i="5"/>
  <c r="J293" i="5"/>
  <c r="AP293" i="5" s="1"/>
  <c r="W298" i="5"/>
  <c r="J320" i="5"/>
  <c r="AP320" i="5" s="1"/>
  <c r="Z323" i="5"/>
  <c r="AP86" i="5"/>
  <c r="J396" i="5"/>
  <c r="AP396" i="5" s="1"/>
  <c r="AP486" i="5"/>
  <c r="J104" i="5"/>
  <c r="AP104" i="5" s="1"/>
  <c r="AW149" i="5"/>
  <c r="AX149" i="5" s="1"/>
  <c r="W239" i="5"/>
  <c r="J252" i="5"/>
  <c r="AO252" i="5" s="1"/>
  <c r="J361" i="5"/>
  <c r="AP361" i="5" s="1"/>
  <c r="W421" i="5"/>
  <c r="J62" i="5"/>
  <c r="AP62" i="5" s="1"/>
  <c r="J66" i="5"/>
  <c r="AP66" i="5" s="1"/>
  <c r="J150" i="5"/>
  <c r="AO150" i="5" s="1"/>
  <c r="AO366" i="5"/>
  <c r="W652" i="5"/>
  <c r="J313" i="5"/>
  <c r="AP313" i="5" s="1"/>
  <c r="J440" i="5"/>
  <c r="AO440" i="5" s="1"/>
  <c r="W438" i="5"/>
  <c r="AP68" i="5"/>
  <c r="W489" i="5"/>
  <c r="W686" i="5"/>
  <c r="Z267" i="5"/>
  <c r="W470" i="5"/>
  <c r="W544" i="5"/>
  <c r="W649" i="5"/>
  <c r="J17" i="5"/>
  <c r="AP17" i="5" s="1"/>
  <c r="Z189" i="5"/>
  <c r="W290" i="5"/>
  <c r="J429" i="5"/>
  <c r="AO429" i="5" s="1"/>
  <c r="W55" i="5"/>
  <c r="J136" i="5"/>
  <c r="AP136" i="5" s="1"/>
  <c r="J535" i="5"/>
  <c r="AO535" i="5" s="1"/>
  <c r="Z609" i="5"/>
  <c r="W37" i="5"/>
  <c r="Z209" i="5"/>
  <c r="Z523" i="5"/>
  <c r="Z511" i="5"/>
  <c r="Z559" i="5"/>
  <c r="Z24" i="5"/>
  <c r="AP497" i="5"/>
  <c r="AP81" i="5"/>
  <c r="J200" i="5"/>
  <c r="AP200" i="5" s="1"/>
  <c r="J321" i="5"/>
  <c r="AO321" i="5" s="1"/>
  <c r="J420" i="5"/>
  <c r="AO420" i="5" s="1"/>
  <c r="J450" i="5"/>
  <c r="AO450" i="5" s="1"/>
  <c r="AP510" i="5"/>
  <c r="AP517" i="5"/>
  <c r="J316" i="5"/>
  <c r="AP316" i="5" s="1"/>
  <c r="AP558" i="5"/>
  <c r="J192" i="5"/>
  <c r="AP192" i="5" s="1"/>
  <c r="J379" i="5"/>
  <c r="AO379" i="5" s="1"/>
  <c r="J205" i="5"/>
  <c r="AP205" i="5" s="1"/>
  <c r="J499" i="5"/>
  <c r="J594" i="5"/>
  <c r="AO594" i="5" s="1"/>
  <c r="J655" i="5"/>
  <c r="AP655" i="5" s="1"/>
  <c r="W196" i="5"/>
  <c r="W306" i="5"/>
  <c r="J694" i="5"/>
  <c r="AP694" i="5" s="1"/>
  <c r="W420" i="5"/>
  <c r="W28" i="5"/>
  <c r="Z87" i="5"/>
  <c r="W135" i="5"/>
  <c r="J218" i="5"/>
  <c r="AO218" i="5" s="1"/>
  <c r="Z261" i="5"/>
  <c r="J282" i="5"/>
  <c r="AP282" i="5" s="1"/>
  <c r="J290" i="5"/>
  <c r="AO290" i="5" s="1"/>
  <c r="Z306" i="5"/>
  <c r="J339" i="5"/>
  <c r="AP339" i="5" s="1"/>
  <c r="J387" i="5"/>
  <c r="AO387" i="5" s="1"/>
  <c r="AO578" i="5"/>
  <c r="W587" i="5"/>
  <c r="J614" i="5"/>
  <c r="AP614" i="5" s="1"/>
  <c r="W655" i="5"/>
  <c r="J711" i="5"/>
  <c r="AO711" i="5" s="1"/>
  <c r="Z19" i="5"/>
  <c r="Z101" i="5"/>
  <c r="AP226" i="5"/>
  <c r="Z300" i="5"/>
  <c r="AO522" i="5"/>
  <c r="Z562" i="5"/>
  <c r="Z713" i="5"/>
  <c r="Z103" i="5"/>
  <c r="W207" i="5"/>
  <c r="J230" i="5"/>
  <c r="AP230" i="5" s="1"/>
  <c r="W493" i="5"/>
  <c r="Z634" i="5"/>
  <c r="W487" i="5"/>
  <c r="Z226" i="5"/>
  <c r="J547" i="5"/>
  <c r="AO547" i="5" s="1"/>
  <c r="J561" i="5"/>
  <c r="AO561" i="5" s="1"/>
  <c r="W678" i="5"/>
  <c r="AP691" i="5"/>
  <c r="J698" i="5"/>
  <c r="AP698" i="5" s="1"/>
  <c r="Z629" i="5"/>
  <c r="Z378" i="5"/>
  <c r="Z330" i="5"/>
  <c r="J343" i="5"/>
  <c r="AP343" i="5" s="1"/>
  <c r="J421" i="5"/>
  <c r="AP421" i="5" s="1"/>
  <c r="AP524" i="5"/>
  <c r="AP570" i="5"/>
  <c r="J579" i="5"/>
  <c r="AP579" i="5" s="1"/>
  <c r="AO598" i="5"/>
  <c r="X678" i="5"/>
  <c r="J707" i="5"/>
  <c r="AP707" i="5" s="1"/>
  <c r="Z89" i="5"/>
  <c r="J15" i="5"/>
  <c r="AP15" i="5" s="1"/>
  <c r="J142" i="5"/>
  <c r="AO142" i="5" s="1"/>
  <c r="W163" i="5"/>
  <c r="J556" i="5"/>
  <c r="AP556" i="5" s="1"/>
  <c r="J644" i="5"/>
  <c r="AO644" i="5" s="1"/>
  <c r="J686" i="5"/>
  <c r="AO686" i="5" s="1"/>
  <c r="W197" i="5"/>
  <c r="AP37" i="5"/>
  <c r="Z284" i="5"/>
  <c r="Z74" i="5"/>
  <c r="Z352" i="5"/>
  <c r="Z358" i="5"/>
  <c r="W442" i="5"/>
  <c r="Z542" i="5"/>
  <c r="Z33" i="5"/>
  <c r="AP119" i="5"/>
  <c r="J130" i="5"/>
  <c r="AO130" i="5" s="1"/>
  <c r="Z239" i="5"/>
  <c r="W315" i="5"/>
  <c r="W320" i="5"/>
  <c r="W579" i="5"/>
  <c r="J653" i="5"/>
  <c r="AP653" i="5" s="1"/>
  <c r="W146" i="5"/>
  <c r="W331" i="5"/>
  <c r="Z167" i="5"/>
  <c r="AP196" i="5"/>
  <c r="J274" i="5"/>
  <c r="AO274" i="5" s="1"/>
  <c r="J373" i="5"/>
  <c r="AO373" i="5" s="1"/>
  <c r="Z406" i="5"/>
  <c r="J125" i="5"/>
  <c r="AP125" i="5" s="1"/>
  <c r="J190" i="5"/>
  <c r="AP190" i="5" s="1"/>
  <c r="W217" i="5"/>
  <c r="AP333" i="5"/>
  <c r="AO516" i="5"/>
  <c r="Z677" i="5"/>
  <c r="J21" i="5"/>
  <c r="AO21" i="5" s="1"/>
  <c r="J35" i="5"/>
  <c r="AO35" i="5" s="1"/>
  <c r="J98" i="5"/>
  <c r="AO98" i="5" s="1"/>
  <c r="J134" i="5"/>
  <c r="AP134" i="5" s="1"/>
  <c r="J241" i="5"/>
  <c r="AO241" i="5" s="1"/>
  <c r="J463" i="5"/>
  <c r="AP463" i="5" s="1"/>
  <c r="J468" i="5"/>
  <c r="AP468" i="5" s="1"/>
  <c r="J597" i="5"/>
  <c r="AO597" i="5" s="1"/>
  <c r="Z598" i="5"/>
  <c r="J663" i="5"/>
  <c r="AO663" i="5" s="1"/>
  <c r="W698" i="5"/>
  <c r="J525" i="5"/>
  <c r="AP525" i="5" s="1"/>
  <c r="W534" i="5"/>
  <c r="J697" i="5"/>
  <c r="AP697" i="5" s="1"/>
  <c r="J702" i="5"/>
  <c r="AP702" i="5" s="1"/>
  <c r="AP395" i="5"/>
  <c r="J577" i="5"/>
  <c r="AO577" i="5" s="1"/>
  <c r="AO693" i="5"/>
  <c r="X195" i="5"/>
  <c r="W332" i="5"/>
  <c r="W98" i="5"/>
  <c r="Z236" i="5"/>
  <c r="AO629" i="5"/>
  <c r="W663" i="5"/>
  <c r="J34" i="5"/>
  <c r="AP34" i="5" s="1"/>
  <c r="J75" i="5"/>
  <c r="AP75" i="5" s="1"/>
  <c r="W81" i="5"/>
  <c r="Z116" i="5"/>
  <c r="AQ725" i="5"/>
  <c r="Z480" i="5"/>
  <c r="Z500" i="5"/>
  <c r="J583" i="5"/>
  <c r="AP583" i="5" s="1"/>
  <c r="X663" i="5"/>
  <c r="J665" i="5"/>
  <c r="AP665" i="5" s="1"/>
  <c r="J704" i="5"/>
  <c r="AP704" i="5" s="1"/>
  <c r="W705" i="5"/>
  <c r="J712" i="5"/>
  <c r="AP712" i="5" s="1"/>
  <c r="AO347" i="5"/>
  <c r="Z164" i="5"/>
  <c r="Z258" i="5"/>
  <c r="Z297" i="5"/>
  <c r="Z395" i="5"/>
  <c r="W400" i="5"/>
  <c r="Z458" i="5"/>
  <c r="J48" i="5"/>
  <c r="AO48" i="5" s="1"/>
  <c r="J127" i="5"/>
  <c r="AP127" i="5" s="1"/>
  <c r="AR725" i="5"/>
  <c r="Z159" i="5"/>
  <c r="J257" i="5"/>
  <c r="AP257" i="5" s="1"/>
  <c r="J279" i="5"/>
  <c r="AO279" i="5" s="1"/>
  <c r="J328" i="5"/>
  <c r="AP328" i="5" s="1"/>
  <c r="J341" i="5"/>
  <c r="AP341" i="5" s="1"/>
  <c r="W416" i="5"/>
  <c r="J462" i="5"/>
  <c r="AO462" i="5" s="1"/>
  <c r="J478" i="5"/>
  <c r="AP478" i="5" s="1"/>
  <c r="J675" i="5"/>
  <c r="AP675" i="5" s="1"/>
  <c r="Z539" i="5"/>
  <c r="Z705" i="5"/>
  <c r="AP480" i="5"/>
  <c r="Z147" i="5"/>
  <c r="Z505" i="5"/>
  <c r="W78" i="5"/>
  <c r="J179" i="5"/>
  <c r="AO179" i="5" s="1"/>
  <c r="J185" i="5"/>
  <c r="AP185" i="5" s="1"/>
  <c r="Z238" i="5"/>
  <c r="AO255" i="5"/>
  <c r="J288" i="5"/>
  <c r="AP288" i="5" s="1"/>
  <c r="W311" i="5"/>
  <c r="J363" i="5"/>
  <c r="AO363" i="5" s="1"/>
  <c r="Z364" i="5"/>
  <c r="J407" i="5"/>
  <c r="AP407" i="5" s="1"/>
  <c r="W423" i="5"/>
  <c r="J431" i="5"/>
  <c r="AP431" i="5" s="1"/>
  <c r="J437" i="5"/>
  <c r="AO437" i="5" s="1"/>
  <c r="W626" i="5"/>
  <c r="J635" i="5"/>
  <c r="AO635" i="5" s="1"/>
  <c r="J640" i="5"/>
  <c r="AO640" i="5" s="1"/>
  <c r="Z63" i="5"/>
  <c r="Z81" i="5"/>
  <c r="Z260" i="5"/>
  <c r="Z294" i="5"/>
  <c r="Z445" i="5"/>
  <c r="Z502" i="5"/>
  <c r="Z621" i="5"/>
  <c r="W644" i="5"/>
  <c r="AP369" i="5"/>
  <c r="J14" i="5"/>
  <c r="AP58" i="5"/>
  <c r="J72" i="5"/>
  <c r="AO72" i="5" s="1"/>
  <c r="J141" i="5"/>
  <c r="AP141" i="5" s="1"/>
  <c r="J338" i="5"/>
  <c r="AP338" i="5" s="1"/>
  <c r="Z405" i="5"/>
  <c r="AO445" i="5"/>
  <c r="J469" i="5"/>
  <c r="AP469" i="5" s="1"/>
  <c r="AP537" i="5"/>
  <c r="Z546" i="5"/>
  <c r="Z570" i="5"/>
  <c r="J586" i="5"/>
  <c r="AP586" i="5" s="1"/>
  <c r="W633" i="5"/>
  <c r="Z650" i="5"/>
  <c r="X655" i="5"/>
  <c r="AO699" i="5"/>
  <c r="J714" i="5"/>
  <c r="AO714" i="5" s="1"/>
  <c r="AS61" i="5"/>
  <c r="AT61" i="5" s="1"/>
  <c r="AU61" i="5" s="1"/>
  <c r="AV61" i="5" s="1"/>
  <c r="Z60" i="5"/>
  <c r="Z384" i="5"/>
  <c r="Z394" i="5"/>
  <c r="Z25" i="5"/>
  <c r="W30" i="5"/>
  <c r="AP90" i="5"/>
  <c r="W121" i="5"/>
  <c r="J160" i="5"/>
  <c r="AP160" i="5" s="1"/>
  <c r="Z291" i="5"/>
  <c r="J335" i="5"/>
  <c r="AP335" i="5" s="1"/>
  <c r="AO336" i="5"/>
  <c r="J383" i="5"/>
  <c r="AP428" i="5"/>
  <c r="Z467" i="5"/>
  <c r="AO470" i="5"/>
  <c r="AP519" i="5"/>
  <c r="W553" i="5"/>
  <c r="W623" i="5"/>
  <c r="Z678" i="5"/>
  <c r="Z699" i="5"/>
  <c r="X704" i="5"/>
  <c r="AO559" i="5"/>
  <c r="W49" i="5"/>
  <c r="Z108" i="5"/>
  <c r="Z121" i="5"/>
  <c r="X217" i="5"/>
  <c r="Z447" i="5"/>
  <c r="X675" i="5"/>
  <c r="AW264" i="5"/>
  <c r="AX264" i="5" s="1"/>
  <c r="AO26" i="5"/>
  <c r="Z255" i="5"/>
  <c r="AO510" i="5"/>
  <c r="W9" i="5"/>
  <c r="Z158" i="5"/>
  <c r="AS286" i="5"/>
  <c r="AT286" i="5" s="1"/>
  <c r="AU286" i="5" s="1"/>
  <c r="AV286" i="5" s="1"/>
  <c r="Z307" i="5"/>
  <c r="Z333" i="5"/>
  <c r="Z376" i="5"/>
  <c r="Z381" i="5"/>
  <c r="W431" i="5"/>
  <c r="AW435" i="5"/>
  <c r="AX435" i="5" s="1"/>
  <c r="Z519" i="5"/>
  <c r="Z623" i="5"/>
  <c r="AP696" i="5"/>
  <c r="AO86" i="5"/>
  <c r="Z37" i="5"/>
  <c r="AP52" i="5"/>
  <c r="Z146" i="5"/>
  <c r="AQ728" i="5"/>
  <c r="Z172" i="5"/>
  <c r="Z196" i="5"/>
  <c r="Z227" i="5"/>
  <c r="J234" i="5"/>
  <c r="AP234" i="5" s="1"/>
  <c r="J247" i="5"/>
  <c r="AO247" i="5" s="1"/>
  <c r="J272" i="5"/>
  <c r="AP272" i="5" s="1"/>
  <c r="AP327" i="5"/>
  <c r="W363" i="5"/>
  <c r="J446" i="5"/>
  <c r="AP446" i="5" s="1"/>
  <c r="J508" i="5"/>
  <c r="AP508" i="5" s="1"/>
  <c r="W576" i="5"/>
  <c r="AP598" i="5"/>
  <c r="J622" i="5"/>
  <c r="AO622" i="5" s="1"/>
  <c r="W635" i="5"/>
  <c r="Z657" i="5"/>
  <c r="W670" i="5"/>
  <c r="Z680" i="5"/>
  <c r="AO691" i="5"/>
  <c r="Z153" i="5"/>
  <c r="AO486" i="5"/>
  <c r="W516" i="5"/>
  <c r="AO521" i="5"/>
  <c r="X635" i="5"/>
  <c r="AP258" i="5"/>
  <c r="J41" i="5"/>
  <c r="AO41" i="5" s="1"/>
  <c r="W117" i="5"/>
  <c r="J231" i="5"/>
  <c r="AO231" i="5" s="1"/>
  <c r="AO284" i="5"/>
  <c r="W300" i="5"/>
  <c r="Z315" i="5"/>
  <c r="Z459" i="5"/>
  <c r="J471" i="5"/>
  <c r="AO471" i="5" s="1"/>
  <c r="Z481" i="5"/>
  <c r="Z501" i="5"/>
  <c r="Z516" i="5"/>
  <c r="Z593" i="5"/>
  <c r="X598" i="5"/>
  <c r="W625" i="5"/>
  <c r="J646" i="5"/>
  <c r="AO646" i="5" s="1"/>
  <c r="J667" i="5"/>
  <c r="AP667" i="5" s="1"/>
  <c r="AV21" i="5"/>
  <c r="AW21" i="5" s="1"/>
  <c r="AX21" i="5" s="1"/>
  <c r="AT190" i="5"/>
  <c r="AU190" i="5" s="1"/>
  <c r="AV190" i="5" s="1"/>
  <c r="J55" i="5"/>
  <c r="AP55" i="5" s="1"/>
  <c r="Z55" i="5"/>
  <c r="J219" i="5"/>
  <c r="AO219" i="5" s="1"/>
  <c r="Z219" i="5"/>
  <c r="X312" i="5"/>
  <c r="AO312" i="5"/>
  <c r="X552" i="5"/>
  <c r="J83" i="5"/>
  <c r="AP83" i="5" s="1"/>
  <c r="J97" i="5"/>
  <c r="AO97" i="5" s="1"/>
  <c r="AO103" i="5"/>
  <c r="Z145" i="5"/>
  <c r="J145" i="5"/>
  <c r="AP145" i="5" s="1"/>
  <c r="W161" i="5"/>
  <c r="J206" i="5"/>
  <c r="AP206" i="5" s="1"/>
  <c r="W252" i="5"/>
  <c r="AO267" i="5"/>
  <c r="AP267" i="5"/>
  <c r="X267" i="5"/>
  <c r="AO291" i="5"/>
  <c r="J303" i="5"/>
  <c r="AP303" i="5" s="1"/>
  <c r="W333" i="5"/>
  <c r="W339" i="5"/>
  <c r="J346" i="5"/>
  <c r="AO346" i="5" s="1"/>
  <c r="Z346" i="5"/>
  <c r="J452" i="5"/>
  <c r="AP452" i="5" s="1"/>
  <c r="J484" i="5"/>
  <c r="AO484" i="5" s="1"/>
  <c r="Z484" i="5"/>
  <c r="J588" i="5"/>
  <c r="AP588" i="5" s="1"/>
  <c r="Z662" i="5"/>
  <c r="J662" i="5"/>
  <c r="AO662" i="5" s="1"/>
  <c r="W693" i="5"/>
  <c r="X591" i="5"/>
  <c r="W591" i="5"/>
  <c r="AO650" i="5"/>
  <c r="X650" i="5"/>
  <c r="W650" i="5"/>
  <c r="W263" i="5"/>
  <c r="X502" i="5"/>
  <c r="AP502" i="5"/>
  <c r="Z541" i="5"/>
  <c r="J541" i="5"/>
  <c r="AP541" i="5" s="1"/>
  <c r="Z671" i="5"/>
  <c r="J36" i="5"/>
  <c r="AO36" i="5" s="1"/>
  <c r="J40" i="5"/>
  <c r="AP40" i="5" s="1"/>
  <c r="J94" i="5"/>
  <c r="AO94" i="5" s="1"/>
  <c r="J102" i="5"/>
  <c r="AP102" i="5" s="1"/>
  <c r="J124" i="5"/>
  <c r="AO124" i="5" s="1"/>
  <c r="AA725" i="5"/>
  <c r="J188" i="5"/>
  <c r="AP188" i="5" s="1"/>
  <c r="AO201" i="5"/>
  <c r="J203" i="5"/>
  <c r="AO203" i="5" s="1"/>
  <c r="AW242" i="5"/>
  <c r="AX242" i="5" s="1"/>
  <c r="J262" i="5"/>
  <c r="AO262" i="5" s="1"/>
  <c r="J301" i="5"/>
  <c r="AO301" i="5" s="1"/>
  <c r="J349" i="5"/>
  <c r="AO349" i="5" s="1"/>
  <c r="J380" i="5"/>
  <c r="AP380" i="5" s="1"/>
  <c r="J642" i="5"/>
  <c r="AO642" i="5" s="1"/>
  <c r="J715" i="5"/>
  <c r="Z715" i="5"/>
  <c r="AA726" i="5"/>
  <c r="Z47" i="5"/>
  <c r="W86" i="5"/>
  <c r="J144" i="5"/>
  <c r="AP144" i="5" s="1"/>
  <c r="J152" i="5"/>
  <c r="AP152" i="5" s="1"/>
  <c r="W177" i="5"/>
  <c r="W186" i="5"/>
  <c r="X192" i="5"/>
  <c r="AO196" i="5"/>
  <c r="Z201" i="5"/>
  <c r="X210" i="5"/>
  <c r="J229" i="5"/>
  <c r="AP229" i="5" s="1"/>
  <c r="J298" i="5"/>
  <c r="AO298" i="5" s="1"/>
  <c r="Z319" i="5"/>
  <c r="J319" i="5"/>
  <c r="AP319" i="5" s="1"/>
  <c r="W497" i="5"/>
  <c r="X604" i="5"/>
  <c r="W604" i="5"/>
  <c r="J637" i="5"/>
  <c r="AP637" i="5" s="1"/>
  <c r="Z637" i="5"/>
  <c r="J670" i="5"/>
  <c r="AP670" i="5" s="1"/>
  <c r="Z670" i="5"/>
  <c r="AO37" i="5"/>
  <c r="X86" i="5"/>
  <c r="Z600" i="5"/>
  <c r="J600" i="5"/>
  <c r="AP600" i="5" s="1"/>
  <c r="Z604" i="5"/>
  <c r="J604" i="5"/>
  <c r="AP604" i="5" s="1"/>
  <c r="W192" i="5"/>
  <c r="AO44" i="5"/>
  <c r="W89" i="5"/>
  <c r="Z296" i="5"/>
  <c r="J371" i="5"/>
  <c r="AP371" i="5" s="1"/>
  <c r="Z371" i="5"/>
  <c r="Z385" i="5"/>
  <c r="J385" i="5"/>
  <c r="AP385" i="5" s="1"/>
  <c r="J390" i="5"/>
  <c r="AO390" i="5" s="1"/>
  <c r="Z390" i="5"/>
  <c r="X421" i="5"/>
  <c r="X472" i="5"/>
  <c r="W472" i="5"/>
  <c r="Z553" i="5"/>
  <c r="J553" i="5"/>
  <c r="AO553" i="5" s="1"/>
  <c r="W556" i="5"/>
  <c r="M727" i="5"/>
  <c r="J18" i="5"/>
  <c r="AO18" i="5" s="1"/>
  <c r="AP44" i="5"/>
  <c r="J46" i="5"/>
  <c r="AP46" i="5" s="1"/>
  <c r="Z46" i="5"/>
  <c r="Z86" i="5"/>
  <c r="BF725" i="5"/>
  <c r="Z170" i="5"/>
  <c r="W241" i="5"/>
  <c r="W247" i="5"/>
  <c r="J295" i="5"/>
  <c r="AP295" i="5" s="1"/>
  <c r="Z295" i="5"/>
  <c r="J324" i="5"/>
  <c r="AP324" i="5" s="1"/>
  <c r="J340" i="5"/>
  <c r="AP495" i="5"/>
  <c r="W657" i="5"/>
  <c r="J664" i="5"/>
  <c r="AO664" i="5" s="1"/>
  <c r="J688" i="5"/>
  <c r="AO688" i="5" s="1"/>
  <c r="Z688" i="5"/>
  <c r="R727" i="5"/>
  <c r="AR726" i="5"/>
  <c r="Z77" i="5"/>
  <c r="Z80" i="5"/>
  <c r="J149" i="5"/>
  <c r="AO149" i="5" s="1"/>
  <c r="Z169" i="5"/>
  <c r="J169" i="5"/>
  <c r="AP169" i="5" s="1"/>
  <c r="J240" i="5"/>
  <c r="AO240" i="5" s="1"/>
  <c r="X247" i="5"/>
  <c r="X290" i="5"/>
  <c r="J367" i="5"/>
  <c r="AO367" i="5" s="1"/>
  <c r="W369" i="5"/>
  <c r="AP423" i="5"/>
  <c r="X423" i="5"/>
  <c r="W529" i="5"/>
  <c r="Z555" i="5"/>
  <c r="J555" i="5"/>
  <c r="AP555" i="5" s="1"/>
  <c r="J616" i="5"/>
  <c r="AP616" i="5" s="1"/>
  <c r="Z616" i="5"/>
  <c r="AP33" i="5"/>
  <c r="AO89" i="5"/>
  <c r="J96" i="5"/>
  <c r="AP96" i="5" s="1"/>
  <c r="Z96" i="5"/>
  <c r="Z138" i="5"/>
  <c r="W47" i="5"/>
  <c r="W319" i="5"/>
  <c r="J326" i="5"/>
  <c r="AO326" i="5" s="1"/>
  <c r="Z326" i="5"/>
  <c r="J334" i="5"/>
  <c r="AP334" i="5" s="1"/>
  <c r="Z334" i="5"/>
  <c r="Z531" i="5"/>
  <c r="J531" i="5"/>
  <c r="AP531" i="5" s="1"/>
  <c r="Z558" i="5"/>
  <c r="J560" i="5"/>
  <c r="AP560" i="5" s="1"/>
  <c r="Z560" i="5"/>
  <c r="X600" i="5"/>
  <c r="W600" i="5"/>
  <c r="J651" i="5"/>
  <c r="AP651" i="5" s="1"/>
  <c r="Z651" i="5"/>
  <c r="Z682" i="5"/>
  <c r="J682" i="5"/>
  <c r="AP682" i="5" s="1"/>
  <c r="AW106" i="5"/>
  <c r="AX106" i="5" s="1"/>
  <c r="U727" i="5"/>
  <c r="J39" i="5"/>
  <c r="AO39" i="5" s="1"/>
  <c r="X135" i="5"/>
  <c r="W144" i="5"/>
  <c r="J166" i="5"/>
  <c r="AO166" i="5" s="1"/>
  <c r="J187" i="5"/>
  <c r="AO187" i="5" s="1"/>
  <c r="Z187" i="5"/>
  <c r="W191" i="5"/>
  <c r="X200" i="5"/>
  <c r="W200" i="5"/>
  <c r="W218" i="5"/>
  <c r="X226" i="5"/>
  <c r="W232" i="5"/>
  <c r="J270" i="5"/>
  <c r="AP270" i="5" s="1"/>
  <c r="Z423" i="5"/>
  <c r="Z492" i="5"/>
  <c r="J492" i="5"/>
  <c r="AP492" i="5" s="1"/>
  <c r="W524" i="5"/>
  <c r="Z620" i="5"/>
  <c r="J620" i="5"/>
  <c r="AP620" i="5" s="1"/>
  <c r="AO82" i="5"/>
  <c r="X82" i="5"/>
  <c r="W113" i="5"/>
  <c r="X144" i="5"/>
  <c r="Z157" i="5"/>
  <c r="X218" i="5"/>
  <c r="Z232" i="5"/>
  <c r="W352" i="5"/>
  <c r="AP409" i="5"/>
  <c r="Z415" i="5"/>
  <c r="AO495" i="5"/>
  <c r="X495" i="5"/>
  <c r="W495" i="5"/>
  <c r="Z567" i="5"/>
  <c r="J567" i="5"/>
  <c r="AP567" i="5" s="1"/>
  <c r="W570" i="5"/>
  <c r="J641" i="5"/>
  <c r="AO641" i="5" s="1"/>
  <c r="Z641" i="5"/>
  <c r="W680" i="5"/>
  <c r="AP701" i="5"/>
  <c r="AO701" i="5"/>
  <c r="BF726" i="5"/>
  <c r="Z287" i="5"/>
  <c r="Z425" i="5"/>
  <c r="J79" i="5"/>
  <c r="AP79" i="5" s="1"/>
  <c r="Z79" i="5"/>
  <c r="W226" i="5"/>
  <c r="V727" i="5"/>
  <c r="X18" i="5"/>
  <c r="Z26" i="5"/>
  <c r="J45" i="5"/>
  <c r="AP45" i="5" s="1"/>
  <c r="Z45" i="5"/>
  <c r="Z68" i="5"/>
  <c r="X149" i="5"/>
  <c r="W149" i="5"/>
  <c r="J156" i="5"/>
  <c r="AP156" i="5" s="1"/>
  <c r="W169" i="5"/>
  <c r="AO232" i="5"/>
  <c r="AP250" i="5"/>
  <c r="AO315" i="5"/>
  <c r="J465" i="5"/>
  <c r="AP465" i="5" s="1"/>
  <c r="Z465" i="5"/>
  <c r="Z613" i="5"/>
  <c r="J613" i="5"/>
  <c r="AP613" i="5" s="1"/>
  <c r="W616" i="5"/>
  <c r="Z626" i="5"/>
  <c r="J626" i="5"/>
  <c r="AO626" i="5" s="1"/>
  <c r="AO677" i="5"/>
  <c r="X677" i="5"/>
  <c r="J254" i="5"/>
  <c r="AO254" i="5" s="1"/>
  <c r="Z254" i="5"/>
  <c r="Z18" i="5"/>
  <c r="W76" i="5"/>
  <c r="AO226" i="5"/>
  <c r="X245" i="5"/>
  <c r="Z268" i="5"/>
  <c r="AP306" i="5"/>
  <c r="Z409" i="5"/>
  <c r="AP418" i="5"/>
  <c r="AO518" i="5"/>
  <c r="X518" i="5"/>
  <c r="J608" i="5"/>
  <c r="AO608" i="5" s="1"/>
  <c r="Z608" i="5"/>
  <c r="W672" i="5"/>
  <c r="X701" i="5"/>
  <c r="Z710" i="5"/>
  <c r="J314" i="5"/>
  <c r="AP314" i="5" s="1"/>
  <c r="Z314" i="5"/>
  <c r="AO109" i="5"/>
  <c r="X109" i="5"/>
  <c r="AA727" i="5"/>
  <c r="AO108" i="5"/>
  <c r="W123" i="5"/>
  <c r="R728" i="5"/>
  <c r="W159" i="5"/>
  <c r="J204" i="5"/>
  <c r="AP204" i="5" s="1"/>
  <c r="W222" i="5"/>
  <c r="W264" i="5"/>
  <c r="W358" i="5"/>
  <c r="W418" i="5"/>
  <c r="Z460" i="5"/>
  <c r="J460" i="5"/>
  <c r="AP460" i="5" s="1"/>
  <c r="X463" i="5"/>
  <c r="W463" i="5"/>
  <c r="J476" i="5"/>
  <c r="AO476" i="5" s="1"/>
  <c r="Z552" i="5"/>
  <c r="J552" i="5"/>
  <c r="AP552" i="5" s="1"/>
  <c r="Z569" i="5"/>
  <c r="J569" i="5"/>
  <c r="AP569" i="5" s="1"/>
  <c r="AO570" i="5"/>
  <c r="AQ727" i="5"/>
  <c r="J173" i="5"/>
  <c r="AP173" i="5" s="1"/>
  <c r="Z173" i="5"/>
  <c r="AO480" i="5"/>
  <c r="X480" i="5"/>
  <c r="Z11" i="5"/>
  <c r="W115" i="5"/>
  <c r="J117" i="5"/>
  <c r="X123" i="5"/>
  <c r="J213" i="5"/>
  <c r="AP213" i="5" s="1"/>
  <c r="X222" i="5"/>
  <c r="Z253" i="5"/>
  <c r="Z273" i="5"/>
  <c r="J276" i="5"/>
  <c r="AP276" i="5" s="1"/>
  <c r="Z276" i="5"/>
  <c r="J299" i="5"/>
  <c r="AP299" i="5" s="1"/>
  <c r="X315" i="5"/>
  <c r="AP315" i="5"/>
  <c r="J362" i="5"/>
  <c r="AO362" i="5" s="1"/>
  <c r="Z418" i="5"/>
  <c r="AO458" i="5"/>
  <c r="Z591" i="5"/>
  <c r="J591" i="5"/>
  <c r="AP591" i="5" s="1"/>
  <c r="W594" i="5"/>
  <c r="AO623" i="5"/>
  <c r="AP648" i="5"/>
  <c r="AO648" i="5"/>
  <c r="BF727" i="5"/>
  <c r="J92" i="5"/>
  <c r="AP92" i="5" s="1"/>
  <c r="Z106" i="5"/>
  <c r="Z115" i="5"/>
  <c r="J210" i="5"/>
  <c r="AO210" i="5" s="1"/>
  <c r="Z211" i="5"/>
  <c r="X225" i="5"/>
  <c r="W225" i="5"/>
  <c r="W336" i="5"/>
  <c r="J391" i="5"/>
  <c r="AO391" i="5" s="1"/>
  <c r="J416" i="5"/>
  <c r="AO416" i="5" s="1"/>
  <c r="Z416" i="5"/>
  <c r="J439" i="5"/>
  <c r="AP439" i="5" s="1"/>
  <c r="Z439" i="5"/>
  <c r="J457" i="5"/>
  <c r="AP457" i="5" s="1"/>
  <c r="AO502" i="5"/>
  <c r="J544" i="5"/>
  <c r="AO544" i="5" s="1"/>
  <c r="J610" i="5"/>
  <c r="AO610" i="5" s="1"/>
  <c r="J695" i="5"/>
  <c r="AP695" i="5" s="1"/>
  <c r="Z695" i="5"/>
  <c r="Z540" i="5"/>
  <c r="W559" i="5"/>
  <c r="AO571" i="5"/>
  <c r="J589" i="5"/>
  <c r="AP589" i="5" s="1"/>
  <c r="AO657" i="5"/>
  <c r="J674" i="5"/>
  <c r="AO674" i="5" s="1"/>
  <c r="AP677" i="5"/>
  <c r="AP521" i="5"/>
  <c r="W612" i="5"/>
  <c r="W505" i="5"/>
  <c r="W510" i="5"/>
  <c r="W521" i="5"/>
  <c r="Z524" i="5"/>
  <c r="W532" i="5"/>
  <c r="Z643" i="5"/>
  <c r="AP650" i="5"/>
  <c r="Z654" i="5"/>
  <c r="Z693" i="5"/>
  <c r="W701" i="5"/>
  <c r="W458" i="5"/>
  <c r="AO466" i="5"/>
  <c r="J487" i="5"/>
  <c r="AP487" i="5" s="1"/>
  <c r="J520" i="5"/>
  <c r="AP520" i="5" s="1"/>
  <c r="J566" i="5"/>
  <c r="AP566" i="5" s="1"/>
  <c r="W584" i="5"/>
  <c r="W614" i="5"/>
  <c r="AP671" i="5"/>
  <c r="AO710" i="5"/>
  <c r="AS598" i="5"/>
  <c r="AT598" i="5" s="1"/>
  <c r="AU598" i="5" s="1"/>
  <c r="AV598" i="5" s="1"/>
  <c r="AO634" i="5"/>
  <c r="W482" i="5"/>
  <c r="M734" i="5"/>
  <c r="AA735" i="5"/>
  <c r="W79" i="5"/>
  <c r="W399" i="5"/>
  <c r="W422" i="5"/>
  <c r="AP438" i="5"/>
  <c r="J443" i="5"/>
  <c r="AP443" i="5" s="1"/>
  <c r="AP466" i="5"/>
  <c r="J494" i="5"/>
  <c r="AP494" i="5" s="1"/>
  <c r="J563" i="5"/>
  <c r="AP563" i="5" s="1"/>
  <c r="J590" i="5"/>
  <c r="AO590" i="5" s="1"/>
  <c r="W656" i="5"/>
  <c r="AP679" i="5"/>
  <c r="AO454" i="5"/>
  <c r="AO52" i="5"/>
  <c r="W109" i="5"/>
  <c r="AP401" i="5"/>
  <c r="Z438" i="5"/>
  <c r="AP475" i="5"/>
  <c r="AP498" i="5"/>
  <c r="Z517" i="5"/>
  <c r="Z537" i="5"/>
  <c r="Z630" i="5"/>
  <c r="AP636" i="5"/>
  <c r="Z661" i="5"/>
  <c r="Z679" i="5"/>
  <c r="W691" i="5"/>
  <c r="BF735" i="5"/>
  <c r="W96" i="5"/>
  <c r="R725" i="5"/>
  <c r="AO146" i="5"/>
  <c r="X379" i="5"/>
  <c r="W475" i="5"/>
  <c r="X560" i="5"/>
  <c r="W664" i="5"/>
  <c r="X670" i="5"/>
  <c r="X691" i="5"/>
  <c r="W57" i="5"/>
  <c r="M725" i="5"/>
  <c r="W219" i="5"/>
  <c r="W69" i="5"/>
  <c r="AO81" i="5"/>
  <c r="AW85" i="5"/>
  <c r="AX85" i="5" s="1"/>
  <c r="AW118" i="5"/>
  <c r="AX118" i="5" s="1"/>
  <c r="J264" i="5"/>
  <c r="AO264" i="5" s="1"/>
  <c r="AP352" i="5"/>
  <c r="W419" i="5"/>
  <c r="W446" i="5"/>
  <c r="J448" i="5"/>
  <c r="AP448" i="5" s="1"/>
  <c r="W471" i="5"/>
  <c r="X475" i="5"/>
  <c r="X641" i="5"/>
  <c r="X664" i="5"/>
  <c r="J672" i="5"/>
  <c r="AP672" i="5" s="1"/>
  <c r="AP159" i="5"/>
  <c r="AO253" i="5"/>
  <c r="AO305" i="5"/>
  <c r="AP522" i="5"/>
  <c r="Z596" i="5"/>
  <c r="AP678" i="5"/>
  <c r="Z16" i="5"/>
  <c r="Z54" i="5"/>
  <c r="X146" i="5"/>
  <c r="M728" i="5"/>
  <c r="AP238" i="5"/>
  <c r="W242" i="5"/>
  <c r="AW396" i="5"/>
  <c r="AX396" i="5" s="1"/>
  <c r="AO398" i="5"/>
  <c r="AO410" i="5"/>
  <c r="J442" i="5"/>
  <c r="AO442" i="5" s="1"/>
  <c r="W454" i="5"/>
  <c r="AO615" i="5"/>
  <c r="W627" i="5"/>
  <c r="AS630" i="5"/>
  <c r="AT630" i="5" s="1"/>
  <c r="AU630" i="5" s="1"/>
  <c r="AV630" i="5" s="1"/>
  <c r="AW650" i="5"/>
  <c r="AX650" i="5" s="1"/>
  <c r="AO652" i="5"/>
  <c r="J683" i="5"/>
  <c r="AP683" i="5" s="1"/>
  <c r="AW162" i="5"/>
  <c r="AX162" i="5" s="1"/>
  <c r="W464" i="5"/>
  <c r="X464" i="5"/>
  <c r="W142" i="5"/>
  <c r="X142" i="5"/>
  <c r="AO164" i="5"/>
  <c r="AP164" i="5"/>
  <c r="X164" i="5"/>
  <c r="X430" i="5"/>
  <c r="AU262" i="5"/>
  <c r="AV262" i="5" s="1"/>
  <c r="X112" i="5"/>
  <c r="W112" i="5"/>
  <c r="AT251" i="5"/>
  <c r="AU251" i="5" s="1"/>
  <c r="AV251" i="5" s="1"/>
  <c r="U734" i="5"/>
  <c r="AP16" i="5"/>
  <c r="AO60" i="5"/>
  <c r="X60" i="5"/>
  <c r="W48" i="5"/>
  <c r="W60" i="5"/>
  <c r="W254" i="5"/>
  <c r="W397" i="5"/>
  <c r="AO138" i="5"/>
  <c r="W209" i="5"/>
  <c r="AP209" i="5"/>
  <c r="X209" i="5"/>
  <c r="AS225" i="5"/>
  <c r="AT225" i="5" s="1"/>
  <c r="AU225" i="5" s="1"/>
  <c r="AV225" i="5" s="1"/>
  <c r="X335" i="5"/>
  <c r="W335" i="5"/>
  <c r="AV686" i="5"/>
  <c r="AW686" i="5" s="1"/>
  <c r="AX686" i="5" s="1"/>
  <c r="AW48" i="5"/>
  <c r="AX48" i="5" s="1"/>
  <c r="W102" i="5"/>
  <c r="X102" i="5"/>
  <c r="AU124" i="5"/>
  <c r="AV124" i="5" s="1"/>
  <c r="W461" i="5"/>
  <c r="W634" i="5"/>
  <c r="X53" i="5"/>
  <c r="AP131" i="5"/>
  <c r="X131" i="5"/>
  <c r="X172" i="5"/>
  <c r="W172" i="5"/>
  <c r="AP172" i="5"/>
  <c r="X202" i="5"/>
  <c r="AP202" i="5"/>
  <c r="AU240" i="5"/>
  <c r="AV240" i="5" s="1"/>
  <c r="X289" i="5"/>
  <c r="W289" i="5"/>
  <c r="X577" i="5"/>
  <c r="AO27" i="5"/>
  <c r="W27" i="5"/>
  <c r="W50" i="5"/>
  <c r="X99" i="5"/>
  <c r="W99" i="5"/>
  <c r="W131" i="5"/>
  <c r="AU135" i="5"/>
  <c r="AV135" i="5" s="1"/>
  <c r="AP388" i="5"/>
  <c r="AO388" i="5"/>
  <c r="AW66" i="5"/>
  <c r="AX66" i="5" s="1"/>
  <c r="X141" i="5"/>
  <c r="W141" i="5"/>
  <c r="X166" i="5"/>
  <c r="W166" i="5"/>
  <c r="W547" i="5"/>
  <c r="W65" i="5"/>
  <c r="AV93" i="5"/>
  <c r="AW93" i="5" s="1"/>
  <c r="AX93" i="5" s="1"/>
  <c r="X214" i="5"/>
  <c r="W214" i="5"/>
  <c r="X429" i="5"/>
  <c r="AT489" i="5"/>
  <c r="AU489" i="5" s="1"/>
  <c r="AV489" i="5" s="1"/>
  <c r="AT109" i="5"/>
  <c r="AU109" i="5" s="1"/>
  <c r="AV109" i="5" s="1"/>
  <c r="W449" i="5"/>
  <c r="AO449" i="5"/>
  <c r="X449" i="5"/>
  <c r="AT90" i="5"/>
  <c r="AU90" i="5" s="1"/>
  <c r="AV90" i="5" s="1"/>
  <c r="X266" i="5"/>
  <c r="W266" i="5"/>
  <c r="W359" i="5"/>
  <c r="X359" i="5"/>
  <c r="AU611" i="5"/>
  <c r="AV611" i="5" s="1"/>
  <c r="AS155" i="5"/>
  <c r="AT155" i="5" s="1"/>
  <c r="AU155" i="5" s="1"/>
  <c r="AV155" i="5" s="1"/>
  <c r="AP182" i="5"/>
  <c r="X372" i="5"/>
  <c r="W372" i="5"/>
  <c r="AO372" i="5"/>
  <c r="X17" i="5"/>
  <c r="AR727" i="5"/>
  <c r="T735" i="5"/>
  <c r="W23" i="5"/>
  <c r="X113" i="5"/>
  <c r="AS282" i="5"/>
  <c r="AT282" i="5" s="1"/>
  <c r="AU282" i="5" s="1"/>
  <c r="AV282" i="5" s="1"/>
  <c r="W356" i="5"/>
  <c r="X356" i="5"/>
  <c r="W10" i="5"/>
  <c r="AP157" i="5"/>
  <c r="W157" i="5"/>
  <c r="AP60" i="5"/>
  <c r="AP115" i="5"/>
  <c r="W260" i="5"/>
  <c r="X260" i="5"/>
  <c r="AS55" i="5"/>
  <c r="AT55" i="5" s="1"/>
  <c r="AU55" i="5" s="1"/>
  <c r="AV55" i="5" s="1"/>
  <c r="W187" i="5"/>
  <c r="X280" i="5"/>
  <c r="W280" i="5"/>
  <c r="X94" i="5"/>
  <c r="W94" i="5"/>
  <c r="X124" i="5"/>
  <c r="W124" i="5"/>
  <c r="W145" i="5"/>
  <c r="X145" i="5"/>
  <c r="X203" i="5"/>
  <c r="W203" i="5"/>
  <c r="X213" i="5"/>
  <c r="W213" i="5"/>
  <c r="X243" i="5"/>
  <c r="W243" i="5"/>
  <c r="AP287" i="5"/>
  <c r="AO287" i="5"/>
  <c r="X287" i="5"/>
  <c r="X299" i="5"/>
  <c r="W299" i="5"/>
  <c r="AW404" i="5"/>
  <c r="AX404" i="5" s="1"/>
  <c r="X433" i="5"/>
  <c r="W433" i="5"/>
  <c r="V726" i="5"/>
  <c r="W82" i="5"/>
  <c r="AP103" i="5"/>
  <c r="AW150" i="5"/>
  <c r="AX150" i="5" s="1"/>
  <c r="X152" i="5"/>
  <c r="W152" i="5"/>
  <c r="AP296" i="5"/>
  <c r="AP297" i="5"/>
  <c r="W297" i="5"/>
  <c r="AW441" i="5"/>
  <c r="AX441" i="5" s="1"/>
  <c r="X530" i="5"/>
  <c r="AW560" i="5"/>
  <c r="AX560" i="5" s="1"/>
  <c r="AS694" i="5"/>
  <c r="AT694" i="5" s="1"/>
  <c r="AU694" i="5" s="1"/>
  <c r="AV694" i="5" s="1"/>
  <c r="AO632" i="5"/>
  <c r="X632" i="5"/>
  <c r="W273" i="5"/>
  <c r="W353" i="5"/>
  <c r="AO481" i="5"/>
  <c r="X481" i="5"/>
  <c r="W481" i="5"/>
  <c r="AS568" i="5"/>
  <c r="AT568" i="5" s="1"/>
  <c r="AU568" i="5" s="1"/>
  <c r="AV568" i="5" s="1"/>
  <c r="AP26" i="5"/>
  <c r="W51" i="5"/>
  <c r="W138" i="5"/>
  <c r="AP146" i="5"/>
  <c r="W164" i="5"/>
  <c r="AS270" i="5"/>
  <c r="AT270" i="5" s="1"/>
  <c r="AU270" i="5" s="1"/>
  <c r="AV270" i="5" s="1"/>
  <c r="AP347" i="5"/>
  <c r="W403" i="5"/>
  <c r="AO423" i="5"/>
  <c r="AP516" i="5"/>
  <c r="W552" i="5"/>
  <c r="AO599" i="5"/>
  <c r="W599" i="5"/>
  <c r="X656" i="5"/>
  <c r="AO209" i="5"/>
  <c r="AO273" i="5"/>
  <c r="W312" i="5"/>
  <c r="W376" i="5"/>
  <c r="W380" i="5"/>
  <c r="AP405" i="5"/>
  <c r="X416" i="5"/>
  <c r="X492" i="5"/>
  <c r="W492" i="5"/>
  <c r="AS587" i="5"/>
  <c r="AT587" i="5" s="1"/>
  <c r="AU587" i="5" s="1"/>
  <c r="AV587" i="5" s="1"/>
  <c r="AW653" i="5"/>
  <c r="AX653" i="5" s="1"/>
  <c r="X682" i="5"/>
  <c r="W682" i="5"/>
  <c r="W54" i="5"/>
  <c r="W61" i="5"/>
  <c r="AP82" i="5"/>
  <c r="AO99" i="5"/>
  <c r="S728" i="5"/>
  <c r="W173" i="5"/>
  <c r="AU303" i="5"/>
  <c r="AV303" i="5" s="1"/>
  <c r="AW336" i="5"/>
  <c r="AX336" i="5" s="1"/>
  <c r="AS487" i="5"/>
  <c r="AT487" i="5" s="1"/>
  <c r="AU487" i="5" s="1"/>
  <c r="AV487" i="5" s="1"/>
  <c r="W513" i="5"/>
  <c r="AS541" i="5"/>
  <c r="AT541" i="5" s="1"/>
  <c r="AU541" i="5" s="1"/>
  <c r="AV541" i="5" s="1"/>
  <c r="AS559" i="5"/>
  <c r="AT559" i="5" s="1"/>
  <c r="AU559" i="5" s="1"/>
  <c r="AV559" i="5" s="1"/>
  <c r="W567" i="5"/>
  <c r="X567" i="5"/>
  <c r="AS277" i="5"/>
  <c r="AT277" i="5" s="1"/>
  <c r="AU277" i="5" s="1"/>
  <c r="AV277" i="5" s="1"/>
  <c r="W409" i="5"/>
  <c r="W452" i="5"/>
  <c r="AS477" i="5"/>
  <c r="AT477" i="5" s="1"/>
  <c r="AU477" i="5" s="1"/>
  <c r="AV477" i="5" s="1"/>
  <c r="AP481" i="5"/>
  <c r="W68" i="5"/>
  <c r="AS82" i="5"/>
  <c r="AT82" i="5" s="1"/>
  <c r="AU82" i="5" s="1"/>
  <c r="AV82" i="5" s="1"/>
  <c r="W101" i="5"/>
  <c r="W202" i="5"/>
  <c r="AS266" i="5"/>
  <c r="AT266" i="5" s="1"/>
  <c r="AU266" i="5" s="1"/>
  <c r="AV266" i="5" s="1"/>
  <c r="W344" i="5"/>
  <c r="X363" i="5"/>
  <c r="AT372" i="5"/>
  <c r="AU372" i="5" s="1"/>
  <c r="AV372" i="5" s="1"/>
  <c r="W379" i="5"/>
  <c r="X409" i="5"/>
  <c r="X452" i="5"/>
  <c r="W466" i="5"/>
  <c r="AP539" i="5"/>
  <c r="W546" i="5"/>
  <c r="AO558" i="5"/>
  <c r="AW632" i="5"/>
  <c r="AX632" i="5" s="1"/>
  <c r="AO643" i="5"/>
  <c r="X643" i="5"/>
  <c r="X688" i="5"/>
  <c r="W688" i="5"/>
  <c r="W26" i="5"/>
  <c r="AW95" i="5"/>
  <c r="AX95" i="5" s="1"/>
  <c r="AW116" i="5"/>
  <c r="AX116" i="5" s="1"/>
  <c r="X130" i="5"/>
  <c r="W130" i="5"/>
  <c r="AO153" i="5"/>
  <c r="W160" i="5"/>
  <c r="AO182" i="5"/>
  <c r="AO202" i="5"/>
  <c r="W287" i="5"/>
  <c r="AW293" i="5"/>
  <c r="AX293" i="5" s="1"/>
  <c r="AP330" i="5"/>
  <c r="AP398" i="5"/>
  <c r="AO409" i="5"/>
  <c r="AP459" i="5"/>
  <c r="W551" i="5"/>
  <c r="W613" i="5"/>
  <c r="AS552" i="5"/>
  <c r="AT552" i="5" s="1"/>
  <c r="AU552" i="5" s="1"/>
  <c r="AV552" i="5" s="1"/>
  <c r="AS610" i="5"/>
  <c r="AT610" i="5" s="1"/>
  <c r="AU610" i="5" s="1"/>
  <c r="AV610" i="5" s="1"/>
  <c r="W697" i="5"/>
  <c r="AS296" i="5"/>
  <c r="AT296" i="5" s="1"/>
  <c r="AU296" i="5" s="1"/>
  <c r="AV296" i="5" s="1"/>
  <c r="W362" i="5"/>
  <c r="AU376" i="5"/>
  <c r="AV376" i="5" s="1"/>
  <c r="W428" i="5"/>
  <c r="X428" i="5"/>
  <c r="AS540" i="5"/>
  <c r="AT540" i="5" s="1"/>
  <c r="AU540" i="5" s="1"/>
  <c r="AV540" i="5" s="1"/>
  <c r="W29" i="5"/>
  <c r="W53" i="5"/>
  <c r="X127" i="5"/>
  <c r="W127" i="5"/>
  <c r="X230" i="5"/>
  <c r="W230" i="5"/>
  <c r="W291" i="5"/>
  <c r="W411" i="5"/>
  <c r="X654" i="5"/>
  <c r="W654" i="5"/>
  <c r="W667" i="5"/>
  <c r="X697" i="5"/>
  <c r="AS248" i="5"/>
  <c r="AT248" i="5" s="1"/>
  <c r="AU248" i="5" s="1"/>
  <c r="AV248" i="5" s="1"/>
  <c r="X291" i="5"/>
  <c r="W327" i="5"/>
  <c r="X330" i="5"/>
  <c r="W330" i="5"/>
  <c r="W382" i="5"/>
  <c r="AO459" i="5"/>
  <c r="W459" i="5"/>
  <c r="AW469" i="5"/>
  <c r="AX469" i="5" s="1"/>
  <c r="W503" i="5"/>
  <c r="W523" i="5"/>
  <c r="AP523" i="5"/>
  <c r="AW577" i="5"/>
  <c r="AX577" i="5" s="1"/>
  <c r="X667" i="5"/>
  <c r="W694" i="5"/>
  <c r="T733" i="5"/>
  <c r="W73" i="5"/>
  <c r="AP89" i="5"/>
  <c r="W90" i="5"/>
  <c r="W93" i="5"/>
  <c r="X118" i="5"/>
  <c r="W118" i="5"/>
  <c r="AS137" i="5"/>
  <c r="AT137" i="5" s="1"/>
  <c r="AU137" i="5" s="1"/>
  <c r="AV137" i="5" s="1"/>
  <c r="S725" i="5"/>
  <c r="W153" i="5"/>
  <c r="AO172" i="5"/>
  <c r="W271" i="5"/>
  <c r="W355" i="5"/>
  <c r="AS359" i="5"/>
  <c r="AT359" i="5" s="1"/>
  <c r="AU359" i="5" s="1"/>
  <c r="AV359" i="5" s="1"/>
  <c r="X382" i="5"/>
  <c r="X462" i="5"/>
  <c r="W462" i="5"/>
  <c r="AO505" i="5"/>
  <c r="AS509" i="5"/>
  <c r="AT509" i="5" s="1"/>
  <c r="AU509" i="5" s="1"/>
  <c r="AV509" i="5" s="1"/>
  <c r="W512" i="5"/>
  <c r="AO33" i="5"/>
  <c r="X90" i="5"/>
  <c r="W103" i="5"/>
  <c r="T725" i="5"/>
  <c r="W156" i="5"/>
  <c r="X177" i="5"/>
  <c r="W181" i="5"/>
  <c r="AP197" i="5"/>
  <c r="W212" i="5"/>
  <c r="AS217" i="5"/>
  <c r="AT217" i="5" s="1"/>
  <c r="AU217" i="5" s="1"/>
  <c r="AV217" i="5" s="1"/>
  <c r="AP232" i="5"/>
  <c r="X239" i="5"/>
  <c r="W262" i="5"/>
  <c r="W274" i="5"/>
  <c r="W278" i="5"/>
  <c r="AS295" i="5"/>
  <c r="AT295" i="5" s="1"/>
  <c r="AU295" i="5" s="1"/>
  <c r="AV295" i="5" s="1"/>
  <c r="W324" i="5"/>
  <c r="AO327" i="5"/>
  <c r="W340" i="5"/>
  <c r="X366" i="5"/>
  <c r="W398" i="5"/>
  <c r="AO428" i="5"/>
  <c r="X438" i="5"/>
  <c r="W441" i="5"/>
  <c r="AW442" i="5"/>
  <c r="AX442" i="5" s="1"/>
  <c r="W444" i="5"/>
  <c r="AP449" i="5"/>
  <c r="X459" i="5"/>
  <c r="X471" i="5"/>
  <c r="AP489" i="5"/>
  <c r="AO489" i="5"/>
  <c r="X489" i="5"/>
  <c r="X523" i="5"/>
  <c r="W545" i="5"/>
  <c r="AP545" i="5"/>
  <c r="X545" i="5"/>
  <c r="AP629" i="5"/>
  <c r="X672" i="5"/>
  <c r="X694" i="5"/>
  <c r="W15" i="5"/>
  <c r="V733" i="5"/>
  <c r="X34" i="5"/>
  <c r="W63" i="5"/>
  <c r="AT64" i="5"/>
  <c r="AU64" i="5" s="1"/>
  <c r="AV64" i="5" s="1"/>
  <c r="AO76" i="5"/>
  <c r="X103" i="5"/>
  <c r="W136" i="5"/>
  <c r="W255" i="5"/>
  <c r="W282" i="5"/>
  <c r="W314" i="5"/>
  <c r="AO330" i="5"/>
  <c r="AP372" i="5"/>
  <c r="AO433" i="5"/>
  <c r="W535" i="5"/>
  <c r="W601" i="5"/>
  <c r="X662" i="5"/>
  <c r="AP27" i="5"/>
  <c r="T726" i="5"/>
  <c r="W83" i="5"/>
  <c r="AO90" i="5"/>
  <c r="AW97" i="5"/>
  <c r="AX97" i="5" s="1"/>
  <c r="AP99" i="5"/>
  <c r="W106" i="5"/>
  <c r="X108" i="5"/>
  <c r="W108" i="5"/>
  <c r="AO131" i="5"/>
  <c r="X136" i="5"/>
  <c r="V725" i="5"/>
  <c r="AP201" i="5"/>
  <c r="W238" i="5"/>
  <c r="W267" i="5"/>
  <c r="AP273" i="5"/>
  <c r="AO438" i="5"/>
  <c r="AO523" i="5"/>
  <c r="X535" i="5"/>
  <c r="W568" i="5"/>
  <c r="AW609" i="5"/>
  <c r="AX609" i="5" s="1"/>
  <c r="T727" i="5"/>
  <c r="W24" i="5"/>
  <c r="U726" i="5"/>
  <c r="AP138" i="5"/>
  <c r="X258" i="5"/>
  <c r="AP260" i="5"/>
  <c r="W261" i="5"/>
  <c r="X310" i="5"/>
  <c r="W310" i="5"/>
  <c r="AW355" i="5"/>
  <c r="AX355" i="5" s="1"/>
  <c r="AP376" i="5"/>
  <c r="X450" i="5"/>
  <c r="AP511" i="5"/>
  <c r="AO511" i="5"/>
  <c r="X511" i="5"/>
  <c r="W511" i="5"/>
  <c r="X522" i="5"/>
  <c r="W522" i="5"/>
  <c r="AW588" i="5"/>
  <c r="AX588" i="5" s="1"/>
  <c r="X627" i="5"/>
  <c r="W683" i="5"/>
  <c r="AW671" i="5"/>
  <c r="AX671" i="5" s="1"/>
  <c r="AW578" i="5"/>
  <c r="AX578" i="5" s="1"/>
  <c r="W605" i="5"/>
  <c r="AP632" i="5"/>
  <c r="AP654" i="5"/>
  <c r="AW663" i="5"/>
  <c r="AX663" i="5" s="1"/>
  <c r="W704" i="5"/>
  <c r="W502" i="5"/>
  <c r="W539" i="5"/>
  <c r="W586" i="5"/>
  <c r="X679" i="5"/>
  <c r="W707" i="5"/>
  <c r="W661" i="5"/>
  <c r="AP710" i="5"/>
  <c r="W643" i="5"/>
  <c r="AP693" i="5"/>
  <c r="W714" i="5"/>
  <c r="W450" i="5"/>
  <c r="W474" i="5"/>
  <c r="AW508" i="5"/>
  <c r="AX508" i="5" s="1"/>
  <c r="X714" i="5"/>
  <c r="W646" i="5"/>
  <c r="W671" i="5"/>
  <c r="AS707" i="5"/>
  <c r="AT707" i="5" s="1"/>
  <c r="AU707" i="5" s="1"/>
  <c r="AV707" i="5" s="1"/>
  <c r="W178" i="5"/>
  <c r="W182" i="5"/>
  <c r="AP312" i="5"/>
  <c r="AP336" i="5"/>
  <c r="W347" i="5"/>
  <c r="W377" i="5"/>
  <c r="W443" i="5"/>
  <c r="X446" i="5"/>
  <c r="W494" i="5"/>
  <c r="W498" i="5"/>
  <c r="W571" i="5"/>
  <c r="AP578" i="5"/>
  <c r="W592" i="5"/>
  <c r="W598" i="5"/>
  <c r="AP621" i="5"/>
  <c r="W622" i="5"/>
  <c r="W636" i="5"/>
  <c r="X646" i="5"/>
  <c r="X649" i="5"/>
  <c r="AP652" i="5"/>
  <c r="W653" i="5"/>
  <c r="X671" i="5"/>
  <c r="W677" i="5"/>
  <c r="AO678" i="5"/>
  <c r="W710" i="5"/>
  <c r="W52" i="5"/>
  <c r="W70" i="5"/>
  <c r="AW89" i="5"/>
  <c r="AX89" i="5" s="1"/>
  <c r="AS92" i="5"/>
  <c r="AT92" i="5" s="1"/>
  <c r="AU92" i="5" s="1"/>
  <c r="AV92" i="5" s="1"/>
  <c r="AS204" i="5"/>
  <c r="AT204" i="5" s="1"/>
  <c r="AU204" i="5" s="1"/>
  <c r="AV204" i="5" s="1"/>
  <c r="AP255" i="5"/>
  <c r="AO306" i="5"/>
  <c r="AS334" i="5"/>
  <c r="AT334" i="5" s="1"/>
  <c r="AU334" i="5" s="1"/>
  <c r="AV334" i="5" s="1"/>
  <c r="W514" i="5"/>
  <c r="W517" i="5"/>
  <c r="AW531" i="5"/>
  <c r="AX531" i="5" s="1"/>
  <c r="AO545" i="5"/>
  <c r="X636" i="5"/>
  <c r="AO654" i="5"/>
  <c r="AS658" i="5"/>
  <c r="AT658" i="5" s="1"/>
  <c r="AU658" i="5" s="1"/>
  <c r="AV658" i="5" s="1"/>
  <c r="W674" i="5"/>
  <c r="W706" i="5"/>
  <c r="X710" i="5"/>
  <c r="W713" i="5"/>
  <c r="W45" i="5"/>
  <c r="AW111" i="5"/>
  <c r="AX111" i="5" s="1"/>
  <c r="AO159" i="5"/>
  <c r="W313" i="5"/>
  <c r="X333" i="5"/>
  <c r="W394" i="5"/>
  <c r="AW395" i="5"/>
  <c r="AX395" i="5" s="1"/>
  <c r="W439" i="5"/>
  <c r="X504" i="5"/>
  <c r="AS518" i="5"/>
  <c r="AT518" i="5" s="1"/>
  <c r="AU518" i="5" s="1"/>
  <c r="AV518" i="5" s="1"/>
  <c r="AP540" i="5"/>
  <c r="AP559" i="5"/>
  <c r="AP634" i="5"/>
  <c r="AW678" i="5"/>
  <c r="AX678" i="5" s="1"/>
  <c r="X702" i="5"/>
  <c r="W480" i="5"/>
  <c r="AW561" i="5"/>
  <c r="AX561" i="5" s="1"/>
  <c r="AO636" i="5"/>
  <c r="AO649" i="5"/>
  <c r="AO671" i="5"/>
  <c r="W445" i="5"/>
  <c r="AO475" i="5"/>
  <c r="W486" i="5"/>
  <c r="AO517" i="5"/>
  <c r="AW604" i="5"/>
  <c r="AX604" i="5" s="1"/>
  <c r="W621" i="5"/>
  <c r="AP649" i="5"/>
  <c r="AS654" i="5"/>
  <c r="AT654" i="5" s="1"/>
  <c r="AU654" i="5" s="1"/>
  <c r="AV654" i="5" s="1"/>
  <c r="AO713" i="5"/>
  <c r="AW714" i="5"/>
  <c r="AX714" i="5" s="1"/>
  <c r="W716" i="5"/>
  <c r="N1119" i="8"/>
  <c r="C1119" i="8"/>
  <c r="N1122" i="8"/>
  <c r="C1128" i="8"/>
  <c r="C1131" i="8"/>
  <c r="H1150" i="8"/>
  <c r="N1123" i="8"/>
  <c r="C1129" i="8"/>
  <c r="H1132" i="8"/>
  <c r="N1126" i="8"/>
  <c r="N1115" i="8"/>
  <c r="N1118" i="8"/>
  <c r="N1129" i="8"/>
  <c r="Z181" i="5"/>
  <c r="J181" i="5"/>
  <c r="AP181" i="5" s="1"/>
  <c r="Z57" i="5"/>
  <c r="J57" i="5"/>
  <c r="J32" i="5"/>
  <c r="AP32" i="5" s="1"/>
  <c r="Z32" i="5"/>
  <c r="BF730" i="5"/>
  <c r="AW27" i="5"/>
  <c r="AX27" i="5" s="1"/>
  <c r="AP25" i="5"/>
  <c r="AO25" i="5"/>
  <c r="X25" i="5"/>
  <c r="W25" i="5"/>
  <c r="X46" i="5"/>
  <c r="W46" i="5"/>
  <c r="AT94" i="5"/>
  <c r="AU94" i="5" s="1"/>
  <c r="AV94" i="5" s="1"/>
  <c r="AS22" i="5"/>
  <c r="AT22" i="5" s="1"/>
  <c r="AU22" i="5" s="1"/>
  <c r="AV22" i="5" s="1"/>
  <c r="W18" i="5"/>
  <c r="AW34" i="5"/>
  <c r="AX34" i="5" s="1"/>
  <c r="AS68" i="5"/>
  <c r="AT68" i="5" s="1"/>
  <c r="AU68" i="5" s="1"/>
  <c r="AV68" i="5" s="1"/>
  <c r="J13" i="5"/>
  <c r="Z13" i="5"/>
  <c r="AW15" i="5"/>
  <c r="AX15" i="5" s="1"/>
  <c r="AW23" i="5"/>
  <c r="AX23" i="5" s="1"/>
  <c r="AW44" i="5"/>
  <c r="AX44" i="5" s="1"/>
  <c r="AV79" i="5"/>
  <c r="AW79" i="5" s="1"/>
  <c r="AX79" i="5" s="1"/>
  <c r="Z49" i="5"/>
  <c r="J49" i="5"/>
  <c r="AO49" i="5" s="1"/>
  <c r="AP50" i="5"/>
  <c r="AP54" i="5"/>
  <c r="AW33" i="5"/>
  <c r="AX33" i="5" s="1"/>
  <c r="AT42" i="5"/>
  <c r="AU42" i="5" s="1"/>
  <c r="AV42" i="5" s="1"/>
  <c r="AR728" i="5"/>
  <c r="AS151" i="5"/>
  <c r="M730" i="5"/>
  <c r="Z7" i="5"/>
  <c r="J7" i="5"/>
  <c r="AW9" i="5"/>
  <c r="AX9" i="5" s="1"/>
  <c r="M735" i="5"/>
  <c r="Z20" i="5"/>
  <c r="Z28" i="5"/>
  <c r="J28" i="5"/>
  <c r="AP28" i="5" s="1"/>
  <c r="AT51" i="5"/>
  <c r="AU51" i="5" s="1"/>
  <c r="AV51" i="5" s="1"/>
  <c r="R735" i="5"/>
  <c r="AP77" i="5"/>
  <c r="AO77" i="5"/>
  <c r="X77" i="5"/>
  <c r="W77" i="5"/>
  <c r="AV112" i="5"/>
  <c r="AW112" i="5" s="1"/>
  <c r="AX112" i="5" s="1"/>
  <c r="AP167" i="5"/>
  <c r="AO167" i="5"/>
  <c r="X167" i="5"/>
  <c r="W167" i="5"/>
  <c r="AW25" i="5"/>
  <c r="AX25" i="5" s="1"/>
  <c r="AW30" i="5"/>
  <c r="AX30" i="5" s="1"/>
  <c r="AW46" i="5"/>
  <c r="AX46" i="5" s="1"/>
  <c r="AS67" i="5"/>
  <c r="AT67" i="5" s="1"/>
  <c r="AU67" i="5" s="1"/>
  <c r="AV67" i="5" s="1"/>
  <c r="X235" i="5"/>
  <c r="W235" i="5"/>
  <c r="AQ732" i="5"/>
  <c r="AW50" i="5"/>
  <c r="AX50" i="5" s="1"/>
  <c r="AS81" i="5"/>
  <c r="AT81" i="5" s="1"/>
  <c r="AU81" i="5" s="1"/>
  <c r="AV81" i="5" s="1"/>
  <c r="AR732" i="5"/>
  <c r="U735" i="5"/>
  <c r="AP20" i="5"/>
  <c r="AO20" i="5"/>
  <c r="X20" i="5"/>
  <c r="W20" i="5"/>
  <c r="AP80" i="5"/>
  <c r="X80" i="5"/>
  <c r="AO80" i="5"/>
  <c r="W80" i="5"/>
  <c r="AT128" i="5"/>
  <c r="AU128" i="5" s="1"/>
  <c r="AV128" i="5" s="1"/>
  <c r="AS8" i="5"/>
  <c r="AP11" i="5"/>
  <c r="AO11" i="5"/>
  <c r="X11" i="5"/>
  <c r="W11" i="5"/>
  <c r="AO24" i="5"/>
  <c r="AW29" i="5"/>
  <c r="AX29" i="5" s="1"/>
  <c r="AV41" i="5"/>
  <c r="AW41" i="5" s="1"/>
  <c r="AX41" i="5" s="1"/>
  <c r="AS17" i="5"/>
  <c r="AT17" i="5" s="1"/>
  <c r="AU17" i="5" s="1"/>
  <c r="AV17" i="5" s="1"/>
  <c r="X40" i="5"/>
  <c r="W40" i="5"/>
  <c r="Z162" i="5"/>
  <c r="J162" i="5"/>
  <c r="AP162" i="5" s="1"/>
  <c r="S729" i="5"/>
  <c r="U733" i="5"/>
  <c r="AP31" i="5"/>
  <c r="AO31" i="5"/>
  <c r="X31" i="5"/>
  <c r="W31" i="5"/>
  <c r="AU62" i="5"/>
  <c r="AV62" i="5" s="1"/>
  <c r="AT102" i="5"/>
  <c r="AU102" i="5" s="1"/>
  <c r="AV102" i="5" s="1"/>
  <c r="J126" i="5"/>
  <c r="Z126" i="5"/>
  <c r="AS36" i="5"/>
  <c r="AT36" i="5" s="1"/>
  <c r="AU36" i="5" s="1"/>
  <c r="AV36" i="5" s="1"/>
  <c r="AP87" i="5"/>
  <c r="AO87" i="5"/>
  <c r="W87" i="5"/>
  <c r="X87" i="5"/>
  <c r="AQ734" i="5"/>
  <c r="AU73" i="5"/>
  <c r="AV73" i="5" s="1"/>
  <c r="AR734" i="5"/>
  <c r="AS16" i="5"/>
  <c r="AP19" i="5"/>
  <c r="AO19" i="5"/>
  <c r="W19" i="5"/>
  <c r="AU49" i="5"/>
  <c r="AV49" i="5" s="1"/>
  <c r="AT69" i="5"/>
  <c r="AU69" i="5" s="1"/>
  <c r="AV69" i="5" s="1"/>
  <c r="AT127" i="5"/>
  <c r="AU127" i="5" s="1"/>
  <c r="AV127" i="5" s="1"/>
  <c r="AU7" i="5"/>
  <c r="X19" i="5"/>
  <c r="AU28" i="5"/>
  <c r="AV28" i="5" s="1"/>
  <c r="AS35" i="5"/>
  <c r="AT35" i="5" s="1"/>
  <c r="AU35" i="5" s="1"/>
  <c r="AV35" i="5" s="1"/>
  <c r="W39" i="5"/>
  <c r="AP116" i="5"/>
  <c r="AO116" i="5"/>
  <c r="X116" i="5"/>
  <c r="W116" i="5"/>
  <c r="AP158" i="5"/>
  <c r="AO158" i="5"/>
  <c r="AU173" i="5"/>
  <c r="AV173" i="5" s="1"/>
  <c r="AW179" i="5"/>
  <c r="AX179" i="5" s="1"/>
  <c r="AW259" i="5"/>
  <c r="AX259" i="5" s="1"/>
  <c r="AV290" i="5"/>
  <c r="AW290" i="5" s="1"/>
  <c r="AX290" i="5" s="1"/>
  <c r="AA731" i="5"/>
  <c r="M729" i="5"/>
  <c r="BF729" i="5"/>
  <c r="S735" i="5"/>
  <c r="X54" i="5"/>
  <c r="AW63" i="5"/>
  <c r="AX63" i="5" s="1"/>
  <c r="Z73" i="5"/>
  <c r="J73" i="5"/>
  <c r="AP73" i="5" s="1"/>
  <c r="J85" i="5"/>
  <c r="AP85" i="5" s="1"/>
  <c r="Z85" i="5"/>
  <c r="AS88" i="5"/>
  <c r="AT88" i="5" s="1"/>
  <c r="AU88" i="5" s="1"/>
  <c r="AV88" i="5" s="1"/>
  <c r="J148" i="5"/>
  <c r="Z148" i="5"/>
  <c r="R729" i="5"/>
  <c r="AP24" i="5"/>
  <c r="AW65" i="5"/>
  <c r="AX65" i="5" s="1"/>
  <c r="AW83" i="5"/>
  <c r="AX83" i="5" s="1"/>
  <c r="AP91" i="5"/>
  <c r="AO91" i="5"/>
  <c r="W91" i="5"/>
  <c r="AS101" i="5"/>
  <c r="AT101" i="5" s="1"/>
  <c r="AU101" i="5" s="1"/>
  <c r="AV101" i="5" s="1"/>
  <c r="X111" i="5"/>
  <c r="W111" i="5"/>
  <c r="AS113" i="5"/>
  <c r="AT113" i="5" s="1"/>
  <c r="AU113" i="5" s="1"/>
  <c r="AV113" i="5" s="1"/>
  <c r="AW117" i="5"/>
  <c r="AX117" i="5" s="1"/>
  <c r="AW142" i="5"/>
  <c r="AX142" i="5" s="1"/>
  <c r="AP154" i="5"/>
  <c r="AO154" i="5"/>
  <c r="W154" i="5"/>
  <c r="AW163" i="5"/>
  <c r="AX163" i="5" s="1"/>
  <c r="AS164" i="5"/>
  <c r="AT164" i="5" s="1"/>
  <c r="AU164" i="5" s="1"/>
  <c r="AV164" i="5" s="1"/>
  <c r="AW214" i="5"/>
  <c r="AX214" i="5" s="1"/>
  <c r="R730" i="5"/>
  <c r="AQ731" i="5"/>
  <c r="W13" i="5"/>
  <c r="T729" i="5"/>
  <c r="V735" i="5"/>
  <c r="J22" i="5"/>
  <c r="AO22" i="5" s="1"/>
  <c r="X26" i="5"/>
  <c r="AA733" i="5"/>
  <c r="W32" i="5"/>
  <c r="J42" i="5"/>
  <c r="AP42" i="5" s="1"/>
  <c r="X47" i="5"/>
  <c r="AO54" i="5"/>
  <c r="X55" i="5"/>
  <c r="W56" i="5"/>
  <c r="J61" i="5"/>
  <c r="AP61" i="5" s="1"/>
  <c r="J65" i="5"/>
  <c r="X91" i="5"/>
  <c r="AP153" i="5"/>
  <c r="X154" i="5"/>
  <c r="AP170" i="5"/>
  <c r="AS172" i="5"/>
  <c r="AT172" i="5" s="1"/>
  <c r="AU172" i="5" s="1"/>
  <c r="AV172" i="5" s="1"/>
  <c r="AT185" i="5"/>
  <c r="AU185" i="5" s="1"/>
  <c r="AV185" i="5" s="1"/>
  <c r="AS201" i="5"/>
  <c r="AT201" i="5" s="1"/>
  <c r="AU201" i="5" s="1"/>
  <c r="AV201" i="5" s="1"/>
  <c r="AT462" i="5"/>
  <c r="AU462" i="5" s="1"/>
  <c r="AV462" i="5" s="1"/>
  <c r="S730" i="5"/>
  <c r="AR731" i="5"/>
  <c r="U729" i="5"/>
  <c r="J29" i="5"/>
  <c r="AP29" i="5" s="1"/>
  <c r="X32" i="5"/>
  <c r="AQ726" i="5"/>
  <c r="J64" i="5"/>
  <c r="AP64" i="5" s="1"/>
  <c r="J69" i="5"/>
  <c r="AP69" i="5" s="1"/>
  <c r="AO74" i="5"/>
  <c r="X75" i="5"/>
  <c r="W75" i="5"/>
  <c r="AP106" i="5"/>
  <c r="AO106" i="5"/>
  <c r="AT123" i="5"/>
  <c r="AU123" i="5" s="1"/>
  <c r="AV123" i="5" s="1"/>
  <c r="U725" i="5"/>
  <c r="X140" i="5"/>
  <c r="AT159" i="5"/>
  <c r="AU159" i="5" s="1"/>
  <c r="AV159" i="5" s="1"/>
  <c r="T730" i="5"/>
  <c r="M732" i="5"/>
  <c r="BF732" i="5"/>
  <c r="V729" i="5"/>
  <c r="J70" i="5"/>
  <c r="AP70" i="5" s="1"/>
  <c r="Z70" i="5"/>
  <c r="AS80" i="5"/>
  <c r="AT80" i="5" s="1"/>
  <c r="AU80" i="5" s="1"/>
  <c r="AV80" i="5" s="1"/>
  <c r="AT96" i="5"/>
  <c r="AU96" i="5" s="1"/>
  <c r="AV96" i="5" s="1"/>
  <c r="X104" i="5"/>
  <c r="W104" i="5"/>
  <c r="AS108" i="5"/>
  <c r="AT108" i="5" s="1"/>
  <c r="AU108" i="5" s="1"/>
  <c r="AV108" i="5" s="1"/>
  <c r="Z143" i="5"/>
  <c r="J143" i="5"/>
  <c r="AP143" i="5" s="1"/>
  <c r="AT146" i="5"/>
  <c r="AU146" i="5" s="1"/>
  <c r="AV146" i="5" s="1"/>
  <c r="AS171" i="5"/>
  <c r="AT171" i="5" s="1"/>
  <c r="AU171" i="5" s="1"/>
  <c r="AV171" i="5" s="1"/>
  <c r="J176" i="5"/>
  <c r="Z176" i="5"/>
  <c r="X184" i="5"/>
  <c r="W184" i="5"/>
  <c r="AV352" i="5"/>
  <c r="AW352" i="5" s="1"/>
  <c r="AX352" i="5" s="1"/>
  <c r="AT369" i="5"/>
  <c r="AU369" i="5" s="1"/>
  <c r="AV369" i="5" s="1"/>
  <c r="U730" i="5"/>
  <c r="R732" i="5"/>
  <c r="AT10" i="5"/>
  <c r="W14" i="5"/>
  <c r="BF734" i="5"/>
  <c r="AS18" i="5"/>
  <c r="J23" i="5"/>
  <c r="AU24" i="5"/>
  <c r="AV24" i="5" s="1"/>
  <c r="AQ733" i="5"/>
  <c r="W33" i="5"/>
  <c r="AS37" i="5"/>
  <c r="J44" i="5"/>
  <c r="AU45" i="5"/>
  <c r="AV45" i="5" s="1"/>
  <c r="AO47" i="5"/>
  <c r="AU52" i="5"/>
  <c r="AV52" i="5" s="1"/>
  <c r="AS53" i="5"/>
  <c r="AT53" i="5" s="1"/>
  <c r="AU53" i="5" s="1"/>
  <c r="AV53" i="5" s="1"/>
  <c r="Z67" i="5"/>
  <c r="J67" i="5"/>
  <c r="AO67" i="5" s="1"/>
  <c r="W74" i="5"/>
  <c r="AT87" i="5"/>
  <c r="AU87" i="5" s="1"/>
  <c r="AV87" i="5" s="1"/>
  <c r="AW121" i="5"/>
  <c r="AX121" i="5" s="1"/>
  <c r="AW131" i="5"/>
  <c r="AX131" i="5" s="1"/>
  <c r="AS136" i="5"/>
  <c r="AT136" i="5" s="1"/>
  <c r="AU136" i="5" s="1"/>
  <c r="AV136" i="5" s="1"/>
  <c r="W140" i="5"/>
  <c r="AW141" i="5"/>
  <c r="AX141" i="5" s="1"/>
  <c r="AP174" i="5"/>
  <c r="AO174" i="5"/>
  <c r="W174" i="5"/>
  <c r="Z195" i="5"/>
  <c r="J195" i="5"/>
  <c r="AU213" i="5"/>
  <c r="AV213" i="5" s="1"/>
  <c r="AT255" i="5"/>
  <c r="AU255" i="5" s="1"/>
  <c r="AV255" i="5" s="1"/>
  <c r="AV258" i="5"/>
  <c r="AW258" i="5" s="1"/>
  <c r="AX258" i="5" s="1"/>
  <c r="AT271" i="5"/>
  <c r="AU271" i="5" s="1"/>
  <c r="AV271" i="5" s="1"/>
  <c r="V730" i="5"/>
  <c r="S732" i="5"/>
  <c r="J9" i="5"/>
  <c r="AP9" i="5" s="1"/>
  <c r="R734" i="5"/>
  <c r="W21" i="5"/>
  <c r="J30" i="5"/>
  <c r="AP30" i="5" s="1"/>
  <c r="AR733" i="5"/>
  <c r="X33" i="5"/>
  <c r="W41" i="5"/>
  <c r="J51" i="5"/>
  <c r="W58" i="5"/>
  <c r="X72" i="5"/>
  <c r="W72" i="5"/>
  <c r="X74" i="5"/>
  <c r="AT86" i="5"/>
  <c r="AU86" i="5" s="1"/>
  <c r="AV86" i="5" s="1"/>
  <c r="X134" i="5"/>
  <c r="W134" i="5"/>
  <c r="AP227" i="5"/>
  <c r="AO227" i="5"/>
  <c r="X227" i="5"/>
  <c r="W227" i="5"/>
  <c r="J269" i="5"/>
  <c r="AP269" i="5" s="1"/>
  <c r="Z269" i="5"/>
  <c r="AT343" i="5"/>
  <c r="AU343" i="5" s="1"/>
  <c r="AV343" i="5" s="1"/>
  <c r="W7" i="5"/>
  <c r="T732" i="5"/>
  <c r="AS11" i="5"/>
  <c r="AT11" i="5" s="1"/>
  <c r="AU11" i="5" s="1"/>
  <c r="AV11" i="5" s="1"/>
  <c r="S734" i="5"/>
  <c r="X21" i="5"/>
  <c r="X41" i="5"/>
  <c r="X58" i="5"/>
  <c r="AW78" i="5"/>
  <c r="AX78" i="5" s="1"/>
  <c r="AS107" i="5"/>
  <c r="AT107" i="5" s="1"/>
  <c r="AU107" i="5" s="1"/>
  <c r="AV107" i="5" s="1"/>
  <c r="AP110" i="5"/>
  <c r="AO110" i="5"/>
  <c r="W110" i="5"/>
  <c r="J168" i="5"/>
  <c r="AP168" i="5" s="1"/>
  <c r="Z168" i="5"/>
  <c r="AT250" i="5"/>
  <c r="AU250" i="5" s="1"/>
  <c r="AV250" i="5" s="1"/>
  <c r="AU283" i="5"/>
  <c r="AV283" i="5" s="1"/>
  <c r="U732" i="5"/>
  <c r="AA729" i="5"/>
  <c r="T734" i="5"/>
  <c r="AS19" i="5"/>
  <c r="AT19" i="5" s="1"/>
  <c r="AU19" i="5" s="1"/>
  <c r="AV19" i="5" s="1"/>
  <c r="X28" i="5"/>
  <c r="AT31" i="5"/>
  <c r="W34" i="5"/>
  <c r="AS39" i="5"/>
  <c r="AT39" i="5" s="1"/>
  <c r="AU39" i="5" s="1"/>
  <c r="AV39" i="5" s="1"/>
  <c r="X49" i="5"/>
  <c r="AU54" i="5"/>
  <c r="AV54" i="5" s="1"/>
  <c r="AS56" i="5"/>
  <c r="AT56" i="5" s="1"/>
  <c r="AU56" i="5" s="1"/>
  <c r="AV56" i="5" s="1"/>
  <c r="W62" i="5"/>
  <c r="AP63" i="5"/>
  <c r="AO63" i="5"/>
  <c r="X64" i="5"/>
  <c r="W64" i="5"/>
  <c r="AS77" i="5"/>
  <c r="AT77" i="5" s="1"/>
  <c r="AU77" i="5" s="1"/>
  <c r="AV77" i="5" s="1"/>
  <c r="AO115" i="5"/>
  <c r="AT145" i="5"/>
  <c r="AU145" i="5" s="1"/>
  <c r="AV145" i="5" s="1"/>
  <c r="AW170" i="5"/>
  <c r="AX170" i="5" s="1"/>
  <c r="AP211" i="5"/>
  <c r="AO211" i="5"/>
  <c r="X211" i="5"/>
  <c r="W211" i="5"/>
  <c r="AW237" i="5"/>
  <c r="AX237" i="5" s="1"/>
  <c r="V732" i="5"/>
  <c r="X15" i="5"/>
  <c r="AQ735" i="5"/>
  <c r="W22" i="5"/>
  <c r="W42" i="5"/>
  <c r="X61" i="5"/>
  <c r="W66" i="5"/>
  <c r="AP74" i="5"/>
  <c r="AP101" i="5"/>
  <c r="AO101" i="5"/>
  <c r="X110" i="5"/>
  <c r="AS187" i="5"/>
  <c r="AT187" i="5" s="1"/>
  <c r="AU187" i="5" s="1"/>
  <c r="AV187" i="5" s="1"/>
  <c r="AO294" i="5"/>
  <c r="AP294" i="5"/>
  <c r="X294" i="5"/>
  <c r="W294" i="5"/>
  <c r="AA730" i="5"/>
  <c r="W8" i="5"/>
  <c r="M731" i="5"/>
  <c r="BF731" i="5"/>
  <c r="AS13" i="5"/>
  <c r="AT13" i="5" s="1"/>
  <c r="AU13" i="5" s="1"/>
  <c r="AV13" i="5" s="1"/>
  <c r="V734" i="5"/>
  <c r="AR735" i="5"/>
  <c r="X22" i="5"/>
  <c r="AT26" i="5"/>
  <c r="AU26" i="5" s="1"/>
  <c r="AV26" i="5" s="1"/>
  <c r="AS32" i="5"/>
  <c r="AT32" i="5" s="1"/>
  <c r="AU32" i="5" s="1"/>
  <c r="AV32" i="5" s="1"/>
  <c r="X42" i="5"/>
  <c r="AT47" i="5"/>
  <c r="AU47" i="5" s="1"/>
  <c r="AV47" i="5" s="1"/>
  <c r="AO58" i="5"/>
  <c r="AW75" i="5"/>
  <c r="AX75" i="5" s="1"/>
  <c r="X84" i="5"/>
  <c r="W84" i="5"/>
  <c r="AT115" i="5"/>
  <c r="AU115" i="5" s="1"/>
  <c r="AV115" i="5" s="1"/>
  <c r="X125" i="5"/>
  <c r="W125" i="5"/>
  <c r="AS130" i="5"/>
  <c r="AT130" i="5" s="1"/>
  <c r="AU130" i="5" s="1"/>
  <c r="AV130" i="5" s="1"/>
  <c r="AV207" i="5"/>
  <c r="AW207" i="5" s="1"/>
  <c r="AX207" i="5" s="1"/>
  <c r="AS212" i="5"/>
  <c r="AT212" i="5" s="1"/>
  <c r="AU212" i="5" s="1"/>
  <c r="AV212" i="5" s="1"/>
  <c r="X8" i="5"/>
  <c r="R731" i="5"/>
  <c r="AQ729" i="5"/>
  <c r="W16" i="5"/>
  <c r="AS20" i="5"/>
  <c r="W35" i="5"/>
  <c r="M726" i="5"/>
  <c r="AS40" i="5"/>
  <c r="AT40" i="5" s="1"/>
  <c r="AU40" i="5" s="1"/>
  <c r="AV40" i="5" s="1"/>
  <c r="X50" i="5"/>
  <c r="AS57" i="5"/>
  <c r="AT57" i="5" s="1"/>
  <c r="AU57" i="5" s="1"/>
  <c r="AV57" i="5" s="1"/>
  <c r="X63" i="5"/>
  <c r="X66" i="5"/>
  <c r="W67" i="5"/>
  <c r="X68" i="5"/>
  <c r="X69" i="5"/>
  <c r="X70" i="5"/>
  <c r="AW99" i="5"/>
  <c r="AX99" i="5" s="1"/>
  <c r="AP109" i="5"/>
  <c r="AS144" i="5"/>
  <c r="AT144" i="5" s="1"/>
  <c r="AU144" i="5" s="1"/>
  <c r="AV144" i="5" s="1"/>
  <c r="AP147" i="5"/>
  <c r="AO147" i="5"/>
  <c r="X147" i="5"/>
  <c r="W147" i="5"/>
  <c r="X160" i="5"/>
  <c r="Z163" i="5"/>
  <c r="J163" i="5"/>
  <c r="AO163" i="5" s="1"/>
  <c r="AW192" i="5"/>
  <c r="AX192" i="5" s="1"/>
  <c r="Z8" i="5"/>
  <c r="S731" i="5"/>
  <c r="AR729" i="5"/>
  <c r="X16" i="5"/>
  <c r="X35" i="5"/>
  <c r="R726" i="5"/>
  <c r="W44" i="5"/>
  <c r="X67" i="5"/>
  <c r="X97" i="5"/>
  <c r="J105" i="5"/>
  <c r="Z105" i="5"/>
  <c r="AP128" i="5"/>
  <c r="AU291" i="5"/>
  <c r="AV291" i="5" s="1"/>
  <c r="AQ730" i="5"/>
  <c r="AA732" i="5"/>
  <c r="T731" i="5"/>
  <c r="S727" i="5"/>
  <c r="M733" i="5"/>
  <c r="BF733" i="5"/>
  <c r="S726" i="5"/>
  <c r="AS72" i="5"/>
  <c r="AT72" i="5" s="1"/>
  <c r="AU72" i="5" s="1"/>
  <c r="AV72" i="5" s="1"/>
  <c r="AT74" i="5"/>
  <c r="AU74" i="5" s="1"/>
  <c r="AV74" i="5" s="1"/>
  <c r="X83" i="5"/>
  <c r="AS129" i="5"/>
  <c r="AT129" i="5" s="1"/>
  <c r="AU129" i="5" s="1"/>
  <c r="AV129" i="5" s="1"/>
  <c r="AP132" i="5"/>
  <c r="AO132" i="5"/>
  <c r="W132" i="5"/>
  <c r="AP155" i="5"/>
  <c r="AO155" i="5"/>
  <c r="X155" i="5"/>
  <c r="W155" i="5"/>
  <c r="AS157" i="5"/>
  <c r="AT157" i="5" s="1"/>
  <c r="AU157" i="5" s="1"/>
  <c r="AV157" i="5" s="1"/>
  <c r="J175" i="5"/>
  <c r="AP175" i="5" s="1"/>
  <c r="Z175" i="5"/>
  <c r="AO198" i="5"/>
  <c r="X198" i="5"/>
  <c r="W198" i="5"/>
  <c r="AP198" i="5"/>
  <c r="X303" i="5"/>
  <c r="W303" i="5"/>
  <c r="AR730" i="5"/>
  <c r="AO8" i="5"/>
  <c r="U731" i="5"/>
  <c r="AT14" i="5"/>
  <c r="AA734" i="5"/>
  <c r="W17" i="5"/>
  <c r="R733" i="5"/>
  <c r="W36" i="5"/>
  <c r="AO50" i="5"/>
  <c r="AO68" i="5"/>
  <c r="X92" i="5"/>
  <c r="W92" i="5"/>
  <c r="W97" i="5"/>
  <c r="AW98" i="5"/>
  <c r="AX98" i="5" s="1"/>
  <c r="AW165" i="5"/>
  <c r="AX165" i="5" s="1"/>
  <c r="AW191" i="5"/>
  <c r="AX191" i="5" s="1"/>
  <c r="Z242" i="5"/>
  <c r="J242" i="5"/>
  <c r="AP8" i="5"/>
  <c r="V731" i="5"/>
  <c r="AO16" i="5"/>
  <c r="S733" i="5"/>
  <c r="J56" i="5"/>
  <c r="AW60" i="5"/>
  <c r="AX60" i="5" s="1"/>
  <c r="AS70" i="5"/>
  <c r="AT70" i="5" s="1"/>
  <c r="AU70" i="5" s="1"/>
  <c r="AV70" i="5" s="1"/>
  <c r="AS84" i="5"/>
  <c r="AT84" i="5" s="1"/>
  <c r="AU84" i="5" s="1"/>
  <c r="AV84" i="5" s="1"/>
  <c r="Z100" i="5"/>
  <c r="J100" i="5"/>
  <c r="AP100" i="5" s="1"/>
  <c r="AW103" i="5"/>
  <c r="AX103" i="5" s="1"/>
  <c r="J111" i="5"/>
  <c r="AP111" i="5" s="1"/>
  <c r="AW114" i="5"/>
  <c r="AX114" i="5" s="1"/>
  <c r="AP121" i="5"/>
  <c r="AO121" i="5"/>
  <c r="X132" i="5"/>
  <c r="AT138" i="5"/>
  <c r="AU138" i="5" s="1"/>
  <c r="AV138" i="5" s="1"/>
  <c r="AS152" i="5"/>
  <c r="AT152" i="5" s="1"/>
  <c r="AU152" i="5" s="1"/>
  <c r="AV152" i="5" s="1"/>
  <c r="AS186" i="5"/>
  <c r="AT186" i="5" s="1"/>
  <c r="AU186" i="5" s="1"/>
  <c r="AV186" i="5" s="1"/>
  <c r="W185" i="5"/>
  <c r="AT233" i="5"/>
  <c r="AU233" i="5" s="1"/>
  <c r="AV233" i="5" s="1"/>
  <c r="AW245" i="5"/>
  <c r="AX245" i="5" s="1"/>
  <c r="W304" i="5"/>
  <c r="X304" i="5"/>
  <c r="Z311" i="5"/>
  <c r="J311" i="5"/>
  <c r="AO311" i="5" s="1"/>
  <c r="AT392" i="5"/>
  <c r="AU392" i="5" s="1"/>
  <c r="AV392" i="5" s="1"/>
  <c r="Z90" i="5"/>
  <c r="J93" i="5"/>
  <c r="AP93" i="5" s="1"/>
  <c r="AW100" i="5"/>
  <c r="AX100" i="5" s="1"/>
  <c r="Z109" i="5"/>
  <c r="J112" i="5"/>
  <c r="AP112" i="5" s="1"/>
  <c r="AW119" i="5"/>
  <c r="AX119" i="5" s="1"/>
  <c r="Z131" i="5"/>
  <c r="J135" i="5"/>
  <c r="AP135" i="5" s="1"/>
  <c r="AW143" i="5"/>
  <c r="AX143" i="5" s="1"/>
  <c r="AW206" i="5"/>
  <c r="AX206" i="5" s="1"/>
  <c r="AW219" i="5"/>
  <c r="AX219" i="5" s="1"/>
  <c r="AW236" i="5"/>
  <c r="AX236" i="5" s="1"/>
  <c r="W293" i="5"/>
  <c r="AS326" i="5"/>
  <c r="AT326" i="5" s="1"/>
  <c r="AU326" i="5" s="1"/>
  <c r="AV326" i="5" s="1"/>
  <c r="X507" i="5"/>
  <c r="W507" i="5"/>
  <c r="AU512" i="5"/>
  <c r="AV512" i="5" s="1"/>
  <c r="AS158" i="5"/>
  <c r="AT158" i="5" s="1"/>
  <c r="AU158" i="5" s="1"/>
  <c r="AV158" i="5" s="1"/>
  <c r="W176" i="5"/>
  <c r="AW189" i="5"/>
  <c r="AX189" i="5" s="1"/>
  <c r="AO197" i="5"/>
  <c r="Z198" i="5"/>
  <c r="AT200" i="5"/>
  <c r="AU200" i="5" s="1"/>
  <c r="AV200" i="5" s="1"/>
  <c r="W204" i="5"/>
  <c r="W210" i="5"/>
  <c r="AW222" i="5"/>
  <c r="AX222" i="5" s="1"/>
  <c r="AS232" i="5"/>
  <c r="AT232" i="5" s="1"/>
  <c r="AU232" i="5" s="1"/>
  <c r="AV232" i="5" s="1"/>
  <c r="AS244" i="5"/>
  <c r="AT244" i="5" s="1"/>
  <c r="AU244" i="5" s="1"/>
  <c r="AV244" i="5" s="1"/>
  <c r="X262" i="5"/>
  <c r="AU267" i="5"/>
  <c r="AV267" i="5" s="1"/>
  <c r="AP300" i="5"/>
  <c r="AO300" i="5"/>
  <c r="Z503" i="5"/>
  <c r="J503" i="5"/>
  <c r="AP503" i="5" s="1"/>
  <c r="W85" i="5"/>
  <c r="W105" i="5"/>
  <c r="Z110" i="5"/>
  <c r="W126" i="5"/>
  <c r="Z132" i="5"/>
  <c r="W148" i="5"/>
  <c r="Z154" i="5"/>
  <c r="X161" i="5"/>
  <c r="W168" i="5"/>
  <c r="Z174" i="5"/>
  <c r="W175" i="5"/>
  <c r="Z177" i="5"/>
  <c r="X179" i="5"/>
  <c r="W179" i="5"/>
  <c r="X183" i="5"/>
  <c r="Z193" i="5"/>
  <c r="J193" i="5"/>
  <c r="AO193" i="5" s="1"/>
  <c r="AP248" i="5"/>
  <c r="AO248" i="5"/>
  <c r="X248" i="5"/>
  <c r="W248" i="5"/>
  <c r="J310" i="5"/>
  <c r="AP310" i="5" s="1"/>
  <c r="Z310" i="5"/>
  <c r="X328" i="5"/>
  <c r="W328" i="5"/>
  <c r="X168" i="5"/>
  <c r="X175" i="5"/>
  <c r="AW188" i="5"/>
  <c r="AX188" i="5" s="1"/>
  <c r="Z214" i="5"/>
  <c r="J214" i="5"/>
  <c r="AP214" i="5" s="1"/>
  <c r="AW227" i="5"/>
  <c r="AX227" i="5" s="1"/>
  <c r="AS284" i="5"/>
  <c r="AT284" i="5" s="1"/>
  <c r="AU284" i="5" s="1"/>
  <c r="AV284" i="5" s="1"/>
  <c r="J88" i="5"/>
  <c r="AP88" i="5" s="1"/>
  <c r="J107" i="5"/>
  <c r="AP107" i="5" s="1"/>
  <c r="J129" i="5"/>
  <c r="AP129" i="5" s="1"/>
  <c r="J151" i="5"/>
  <c r="AO151" i="5" s="1"/>
  <c r="W162" i="5"/>
  <c r="AS166" i="5"/>
  <c r="AT166" i="5" s="1"/>
  <c r="AU166" i="5" s="1"/>
  <c r="AV166" i="5" s="1"/>
  <c r="J171" i="5"/>
  <c r="AP171" i="5" s="1"/>
  <c r="AO177" i="5"/>
  <c r="Z197" i="5"/>
  <c r="AP216" i="5"/>
  <c r="AO216" i="5"/>
  <c r="X216" i="5"/>
  <c r="W216" i="5"/>
  <c r="J220" i="5"/>
  <c r="AP220" i="5" s="1"/>
  <c r="Z220" i="5"/>
  <c r="W234" i="5"/>
  <c r="X257" i="5"/>
  <c r="W257" i="5"/>
  <c r="AW294" i="5"/>
  <c r="AX294" i="5" s="1"/>
  <c r="J95" i="5"/>
  <c r="J114" i="5"/>
  <c r="J137" i="5"/>
  <c r="BF728" i="5"/>
  <c r="AP177" i="5"/>
  <c r="AO238" i="5"/>
  <c r="AS254" i="5"/>
  <c r="AT254" i="5" s="1"/>
  <c r="AU254" i="5" s="1"/>
  <c r="AV254" i="5" s="1"/>
  <c r="AT269" i="5"/>
  <c r="AU269" i="5" s="1"/>
  <c r="AV269" i="5" s="1"/>
  <c r="AU274" i="5"/>
  <c r="AV274" i="5" s="1"/>
  <c r="X277" i="5"/>
  <c r="AP277" i="5"/>
  <c r="AO277" i="5"/>
  <c r="W277" i="5"/>
  <c r="AT278" i="5"/>
  <c r="AU278" i="5" s="1"/>
  <c r="AV278" i="5" s="1"/>
  <c r="J280" i="5"/>
  <c r="AO280" i="5" s="1"/>
  <c r="Z280" i="5"/>
  <c r="X292" i="5"/>
  <c r="AT307" i="5"/>
  <c r="AU307" i="5" s="1"/>
  <c r="AV307" i="5" s="1"/>
  <c r="J165" i="5"/>
  <c r="AP165" i="5" s="1"/>
  <c r="AW183" i="5"/>
  <c r="AX183" i="5" s="1"/>
  <c r="X193" i="5"/>
  <c r="W193" i="5"/>
  <c r="AW211" i="5"/>
  <c r="AX211" i="5" s="1"/>
  <c r="AW218" i="5"/>
  <c r="AX218" i="5" s="1"/>
  <c r="AS231" i="5"/>
  <c r="AT231" i="5" s="1"/>
  <c r="AU231" i="5" s="1"/>
  <c r="AV231" i="5" s="1"/>
  <c r="AV239" i="5"/>
  <c r="AW239" i="5" s="1"/>
  <c r="AX239" i="5" s="1"/>
  <c r="AS265" i="5"/>
  <c r="AT265" i="5" s="1"/>
  <c r="AU265" i="5" s="1"/>
  <c r="AV265" i="5" s="1"/>
  <c r="X334" i="5"/>
  <c r="W334" i="5"/>
  <c r="W100" i="5"/>
  <c r="AS104" i="5"/>
  <c r="AT104" i="5" s="1"/>
  <c r="AU104" i="5" s="1"/>
  <c r="AV104" i="5" s="1"/>
  <c r="W119" i="5"/>
  <c r="AS125" i="5"/>
  <c r="AT125" i="5" s="1"/>
  <c r="AU125" i="5" s="1"/>
  <c r="AV125" i="5" s="1"/>
  <c r="AT140" i="5"/>
  <c r="W143" i="5"/>
  <c r="AS147" i="5"/>
  <c r="AT147" i="5" s="1"/>
  <c r="AU147" i="5" s="1"/>
  <c r="AV147" i="5" s="1"/>
  <c r="AW221" i="5"/>
  <c r="AX221" i="5" s="1"/>
  <c r="AP268" i="5"/>
  <c r="AO268" i="5"/>
  <c r="X268" i="5"/>
  <c r="W268" i="5"/>
  <c r="W292" i="5"/>
  <c r="AS315" i="5"/>
  <c r="AT315" i="5" s="1"/>
  <c r="AU315" i="5" s="1"/>
  <c r="AV315" i="5" s="1"/>
  <c r="AS325" i="5"/>
  <c r="AT325" i="5" s="1"/>
  <c r="AU325" i="5" s="1"/>
  <c r="AV325" i="5" s="1"/>
  <c r="AS91" i="5"/>
  <c r="AT91" i="5" s="1"/>
  <c r="AU91" i="5" s="1"/>
  <c r="AV91" i="5" s="1"/>
  <c r="X100" i="5"/>
  <c r="AS110" i="5"/>
  <c r="AT110" i="5" s="1"/>
  <c r="AU110" i="5" s="1"/>
  <c r="AV110" i="5" s="1"/>
  <c r="X119" i="5"/>
  <c r="W128" i="5"/>
  <c r="AS132" i="5"/>
  <c r="AT132" i="5" s="1"/>
  <c r="AU132" i="5" s="1"/>
  <c r="AV132" i="5" s="1"/>
  <c r="X143" i="5"/>
  <c r="W150" i="5"/>
  <c r="T728" i="5"/>
  <c r="AS154" i="5"/>
  <c r="AT154" i="5" s="1"/>
  <c r="AU154" i="5" s="1"/>
  <c r="AV154" i="5" s="1"/>
  <c r="AU160" i="5"/>
  <c r="AV160" i="5" s="1"/>
  <c r="X163" i="5"/>
  <c r="AT167" i="5"/>
  <c r="AU167" i="5" s="1"/>
  <c r="AV167" i="5" s="1"/>
  <c r="W170" i="5"/>
  <c r="AS174" i="5"/>
  <c r="AT174" i="5" s="1"/>
  <c r="AU174" i="5" s="1"/>
  <c r="AV174" i="5" s="1"/>
  <c r="AW197" i="5"/>
  <c r="AX197" i="5" s="1"/>
  <c r="J199" i="5"/>
  <c r="AP199" i="5" s="1"/>
  <c r="J228" i="5"/>
  <c r="AP228" i="5" s="1"/>
  <c r="Z228" i="5"/>
  <c r="AW238" i="5"/>
  <c r="AX238" i="5" s="1"/>
  <c r="AS288" i="5"/>
  <c r="AT288" i="5" s="1"/>
  <c r="AU288" i="5" s="1"/>
  <c r="AV288" i="5" s="1"/>
  <c r="J302" i="5"/>
  <c r="Z302" i="5"/>
  <c r="AT427" i="5"/>
  <c r="AU427" i="5" s="1"/>
  <c r="AV427" i="5" s="1"/>
  <c r="X128" i="5"/>
  <c r="U728" i="5"/>
  <c r="AS181" i="5"/>
  <c r="AT181" i="5" s="1"/>
  <c r="AU181" i="5" s="1"/>
  <c r="AV181" i="5" s="1"/>
  <c r="AV210" i="5"/>
  <c r="AW210" i="5" s="1"/>
  <c r="AX210" i="5" s="1"/>
  <c r="AW216" i="5"/>
  <c r="AX216" i="5" s="1"/>
  <c r="AW230" i="5"/>
  <c r="AX230" i="5" s="1"/>
  <c r="AW234" i="5"/>
  <c r="AX234" i="5" s="1"/>
  <c r="AP256" i="5"/>
  <c r="AO256" i="5"/>
  <c r="W256" i="5"/>
  <c r="AS273" i="5"/>
  <c r="AT273" i="5" s="1"/>
  <c r="AU273" i="5" s="1"/>
  <c r="AV273" i="5" s="1"/>
  <c r="AW331" i="5"/>
  <c r="AX331" i="5" s="1"/>
  <c r="Z337" i="5"/>
  <c r="J337" i="5"/>
  <c r="AP337" i="5" s="1"/>
  <c r="AT379" i="5"/>
  <c r="AU379" i="5" s="1"/>
  <c r="AV379" i="5" s="1"/>
  <c r="AO415" i="5"/>
  <c r="X415" i="5"/>
  <c r="W415" i="5"/>
  <c r="AP415" i="5"/>
  <c r="AS105" i="5"/>
  <c r="AT105" i="5" s="1"/>
  <c r="AU105" i="5" s="1"/>
  <c r="AV105" i="5" s="1"/>
  <c r="AS126" i="5"/>
  <c r="AT126" i="5" s="1"/>
  <c r="AU126" i="5" s="1"/>
  <c r="AV126" i="5" s="1"/>
  <c r="AS148" i="5"/>
  <c r="AT148" i="5" s="1"/>
  <c r="AU148" i="5" s="1"/>
  <c r="AV148" i="5" s="1"/>
  <c r="V728" i="5"/>
  <c r="X157" i="5"/>
  <c r="AT161" i="5"/>
  <c r="AU161" i="5" s="1"/>
  <c r="AV161" i="5" s="1"/>
  <c r="AS168" i="5"/>
  <c r="AT168" i="5" s="1"/>
  <c r="AU168" i="5" s="1"/>
  <c r="AV168" i="5" s="1"/>
  <c r="AS175" i="5"/>
  <c r="AT175" i="5" s="1"/>
  <c r="AU175" i="5" s="1"/>
  <c r="AV175" i="5" s="1"/>
  <c r="AT178" i="5"/>
  <c r="AU178" i="5" s="1"/>
  <c r="AV178" i="5" s="1"/>
  <c r="X190" i="5"/>
  <c r="Z222" i="5"/>
  <c r="J222" i="5"/>
  <c r="AO222" i="5" s="1"/>
  <c r="X224" i="5"/>
  <c r="W224" i="5"/>
  <c r="AP236" i="5"/>
  <c r="AV297" i="5"/>
  <c r="AW297" i="5" s="1"/>
  <c r="AX297" i="5" s="1"/>
  <c r="W88" i="5"/>
  <c r="W107" i="5"/>
  <c r="AO119" i="5"/>
  <c r="W129" i="5"/>
  <c r="AS134" i="5"/>
  <c r="AT134" i="5" s="1"/>
  <c r="AU134" i="5" s="1"/>
  <c r="AV134" i="5" s="1"/>
  <c r="W151" i="5"/>
  <c r="W171" i="5"/>
  <c r="AW176" i="5"/>
  <c r="AX176" i="5" s="1"/>
  <c r="AW177" i="5"/>
  <c r="AX177" i="5" s="1"/>
  <c r="AP189" i="5"/>
  <c r="AO189" i="5"/>
  <c r="AS195" i="5"/>
  <c r="AT195" i="5" s="1"/>
  <c r="AU195" i="5" s="1"/>
  <c r="AV195" i="5" s="1"/>
  <c r="AT203" i="5"/>
  <c r="AU203" i="5" s="1"/>
  <c r="AV203" i="5" s="1"/>
  <c r="AS209" i="5"/>
  <c r="AT209" i="5" s="1"/>
  <c r="AU209" i="5" s="1"/>
  <c r="AV209" i="5" s="1"/>
  <c r="AW226" i="5"/>
  <c r="AX226" i="5" s="1"/>
  <c r="AS253" i="5"/>
  <c r="AT253" i="5" s="1"/>
  <c r="AU253" i="5" s="1"/>
  <c r="AV253" i="5" s="1"/>
  <c r="AO260" i="5"/>
  <c r="AW306" i="5"/>
  <c r="AX306" i="5" s="1"/>
  <c r="AP357" i="5"/>
  <c r="AO357" i="5"/>
  <c r="X357" i="5"/>
  <c r="W357" i="5"/>
  <c r="X88" i="5"/>
  <c r="W95" i="5"/>
  <c r="X107" i="5"/>
  <c r="W114" i="5"/>
  <c r="AO128" i="5"/>
  <c r="X129" i="5"/>
  <c r="W137" i="5"/>
  <c r="X151" i="5"/>
  <c r="W158" i="5"/>
  <c r="AO170" i="5"/>
  <c r="X171" i="5"/>
  <c r="J184" i="5"/>
  <c r="AO184" i="5" s="1"/>
  <c r="W188" i="5"/>
  <c r="W190" i="5"/>
  <c r="AS193" i="5"/>
  <c r="AT193" i="5" s="1"/>
  <c r="AU193" i="5" s="1"/>
  <c r="AV193" i="5" s="1"/>
  <c r="AW196" i="5"/>
  <c r="AX196" i="5" s="1"/>
  <c r="AW229" i="5"/>
  <c r="AX229" i="5" s="1"/>
  <c r="AV261" i="5"/>
  <c r="AW261" i="5" s="1"/>
  <c r="AX261" i="5" s="1"/>
  <c r="AW268" i="5"/>
  <c r="AX268" i="5" s="1"/>
  <c r="X276" i="5"/>
  <c r="W276" i="5"/>
  <c r="X295" i="5"/>
  <c r="W295" i="5"/>
  <c r="AU300" i="5"/>
  <c r="AV300" i="5" s="1"/>
  <c r="AW353" i="5"/>
  <c r="AX353" i="5" s="1"/>
  <c r="Z151" i="5"/>
  <c r="AO157" i="5"/>
  <c r="W165" i="5"/>
  <c r="W189" i="5"/>
  <c r="X219" i="5"/>
  <c r="J235" i="5"/>
  <c r="AP235" i="5" s="1"/>
  <c r="AW287" i="5"/>
  <c r="AX287" i="5" s="1"/>
  <c r="AP381" i="5"/>
  <c r="AO381" i="5"/>
  <c r="X381" i="5"/>
  <c r="W381" i="5"/>
  <c r="AP384" i="5"/>
  <c r="AO384" i="5"/>
  <c r="AA728" i="5"/>
  <c r="J183" i="5"/>
  <c r="AP183" i="5" s="1"/>
  <c r="X189" i="5"/>
  <c r="AW224" i="5"/>
  <c r="AX224" i="5" s="1"/>
  <c r="X240" i="5"/>
  <c r="AW252" i="5"/>
  <c r="AX252" i="5" s="1"/>
  <c r="AW260" i="5"/>
  <c r="AX260" i="5" s="1"/>
  <c r="AP323" i="5"/>
  <c r="AS401" i="5"/>
  <c r="AT401" i="5" s="1"/>
  <c r="AU401" i="5" s="1"/>
  <c r="AV401" i="5" s="1"/>
  <c r="AS202" i="5"/>
  <c r="AT202" i="5" s="1"/>
  <c r="AU202" i="5" s="1"/>
  <c r="AV202" i="5" s="1"/>
  <c r="X205" i="5"/>
  <c r="W205" i="5"/>
  <c r="X212" i="5"/>
  <c r="J221" i="5"/>
  <c r="AO221" i="5" s="1"/>
  <c r="Z243" i="5"/>
  <c r="J243" i="5"/>
  <c r="AP243" i="5" s="1"/>
  <c r="AU247" i="5"/>
  <c r="AV247" i="5" s="1"/>
  <c r="AW256" i="5"/>
  <c r="AX256" i="5" s="1"/>
  <c r="AS272" i="5"/>
  <c r="AT272" i="5" s="1"/>
  <c r="AU272" i="5" s="1"/>
  <c r="AV272" i="5" s="1"/>
  <c r="J278" i="5"/>
  <c r="Z278" i="5"/>
  <c r="AU324" i="5"/>
  <c r="AV324" i="5" s="1"/>
  <c r="X329" i="5"/>
  <c r="W329" i="5"/>
  <c r="J342" i="5"/>
  <c r="AO342" i="5" s="1"/>
  <c r="Z342" i="5"/>
  <c r="AT459" i="5"/>
  <c r="AU459" i="5" s="1"/>
  <c r="AV459" i="5" s="1"/>
  <c r="AO239" i="5"/>
  <c r="AW243" i="5"/>
  <c r="AX243" i="5" s="1"/>
  <c r="AO261" i="5"/>
  <c r="W296" i="5"/>
  <c r="J317" i="5"/>
  <c r="AP317" i="5" s="1"/>
  <c r="J351" i="5"/>
  <c r="AO351" i="5" s="1"/>
  <c r="AW378" i="5"/>
  <c r="AX378" i="5" s="1"/>
  <c r="AW388" i="5"/>
  <c r="AX388" i="5" s="1"/>
  <c r="AV428" i="5"/>
  <c r="AW428" i="5" s="1"/>
  <c r="AX428" i="5" s="1"/>
  <c r="AP239" i="5"/>
  <c r="AP261" i="5"/>
  <c r="AT340" i="5"/>
  <c r="AU340" i="5" s="1"/>
  <c r="AV340" i="5" s="1"/>
  <c r="AW347" i="5"/>
  <c r="AX347" i="5" s="1"/>
  <c r="Z360" i="5"/>
  <c r="J360" i="5"/>
  <c r="AP360" i="5" s="1"/>
  <c r="AP366" i="5"/>
  <c r="Z413" i="5"/>
  <c r="J413" i="5"/>
  <c r="AP413" i="5" s="1"/>
  <c r="AU416" i="5"/>
  <c r="AV416" i="5" s="1"/>
  <c r="AS494" i="5"/>
  <c r="AT494" i="5" s="1"/>
  <c r="AU494" i="5" s="1"/>
  <c r="AV494" i="5" s="1"/>
  <c r="J186" i="5"/>
  <c r="J207" i="5"/>
  <c r="AO207" i="5" s="1"/>
  <c r="W220" i="5"/>
  <c r="W228" i="5"/>
  <c r="J237" i="5"/>
  <c r="AO237" i="5" s="1"/>
  <c r="X241" i="5"/>
  <c r="W250" i="5"/>
  <c r="J259" i="5"/>
  <c r="X263" i="5"/>
  <c r="W269" i="5"/>
  <c r="J283" i="5"/>
  <c r="X297" i="5"/>
  <c r="W302" i="5"/>
  <c r="AW305" i="5"/>
  <c r="AX305" i="5" s="1"/>
  <c r="AW314" i="5"/>
  <c r="AX314" i="5" s="1"/>
  <c r="X318" i="5"/>
  <c r="W318" i="5"/>
  <c r="AW329" i="5"/>
  <c r="AX329" i="5" s="1"/>
  <c r="AW330" i="5"/>
  <c r="AX330" i="5" s="1"/>
  <c r="AW339" i="5"/>
  <c r="AX339" i="5" s="1"/>
  <c r="AW367" i="5"/>
  <c r="AX367" i="5" s="1"/>
  <c r="J375" i="5"/>
  <c r="AP375" i="5" s="1"/>
  <c r="AW391" i="5"/>
  <c r="AX391" i="5" s="1"/>
  <c r="AW398" i="5"/>
  <c r="AX398" i="5" s="1"/>
  <c r="X220" i="5"/>
  <c r="J224" i="5"/>
  <c r="AO224" i="5" s="1"/>
  <c r="X228" i="5"/>
  <c r="J244" i="5"/>
  <c r="AP244" i="5" s="1"/>
  <c r="X250" i="5"/>
  <c r="J265" i="5"/>
  <c r="AO265" i="5" s="1"/>
  <c r="X269" i="5"/>
  <c r="AW289" i="5"/>
  <c r="AX289" i="5" s="1"/>
  <c r="J308" i="5"/>
  <c r="AP308" i="5" s="1"/>
  <c r="AO352" i="5"/>
  <c r="AT362" i="5"/>
  <c r="AU362" i="5" s="1"/>
  <c r="AV362" i="5" s="1"/>
  <c r="AO426" i="5"/>
  <c r="W426" i="5"/>
  <c r="AP426" i="5"/>
  <c r="X426" i="5"/>
  <c r="AU476" i="5"/>
  <c r="AV476" i="5" s="1"/>
  <c r="AO296" i="5"/>
  <c r="J322" i="5"/>
  <c r="AP322" i="5" s="1"/>
  <c r="Z322" i="5"/>
  <c r="X351" i="5"/>
  <c r="W351" i="5"/>
  <c r="J359" i="5"/>
  <c r="AW377" i="5"/>
  <c r="AX377" i="5" s="1"/>
  <c r="W413" i="5"/>
  <c r="X413" i="5"/>
  <c r="W199" i="5"/>
  <c r="W221" i="5"/>
  <c r="W229" i="5"/>
  <c r="W251" i="5"/>
  <c r="W270" i="5"/>
  <c r="AS276" i="5"/>
  <c r="AT276" i="5" s="1"/>
  <c r="AU276" i="5" s="1"/>
  <c r="AV276" i="5" s="1"/>
  <c r="W279" i="5"/>
  <c r="J286" i="5"/>
  <c r="AP286" i="5" s="1"/>
  <c r="AS292" i="5"/>
  <c r="AT292" i="5" s="1"/>
  <c r="AU292" i="5" s="1"/>
  <c r="AV292" i="5" s="1"/>
  <c r="AO297" i="5"/>
  <c r="X298" i="5"/>
  <c r="W301" i="5"/>
  <c r="AU304" i="5"/>
  <c r="AV304" i="5" s="1"/>
  <c r="AW320" i="5"/>
  <c r="AX320" i="5" s="1"/>
  <c r="AS346" i="5"/>
  <c r="AT346" i="5" s="1"/>
  <c r="AU346" i="5" s="1"/>
  <c r="AV346" i="5" s="1"/>
  <c r="AU394" i="5"/>
  <c r="AV394" i="5" s="1"/>
  <c r="AP406" i="5"/>
  <c r="AO406" i="5"/>
  <c r="Z485" i="5"/>
  <c r="J485" i="5"/>
  <c r="AP485" i="5" s="1"/>
  <c r="X199" i="5"/>
  <c r="W206" i="5"/>
  <c r="J217" i="5"/>
  <c r="AP217" i="5" s="1"/>
  <c r="X221" i="5"/>
  <c r="J225" i="5"/>
  <c r="AP225" i="5" s="1"/>
  <c r="W236" i="5"/>
  <c r="J245" i="5"/>
  <c r="AO250" i="5"/>
  <c r="W258" i="5"/>
  <c r="J266" i="5"/>
  <c r="AP266" i="5" s="1"/>
  <c r="X279" i="5"/>
  <c r="X301" i="5"/>
  <c r="AT313" i="5"/>
  <c r="AU313" i="5" s="1"/>
  <c r="AV313" i="5" s="1"/>
  <c r="W316" i="5"/>
  <c r="AS319" i="5"/>
  <c r="AT319" i="5" s="1"/>
  <c r="AU319" i="5" s="1"/>
  <c r="AV319" i="5" s="1"/>
  <c r="AW338" i="5"/>
  <c r="AX338" i="5" s="1"/>
  <c r="AW361" i="5"/>
  <c r="AX361" i="5" s="1"/>
  <c r="AO376" i="5"/>
  <c r="X528" i="5"/>
  <c r="W528" i="5"/>
  <c r="AW312" i="5"/>
  <c r="AX312" i="5" s="1"/>
  <c r="AW318" i="5"/>
  <c r="AX318" i="5" s="1"/>
  <c r="AW357" i="5"/>
  <c r="AX357" i="5" s="1"/>
  <c r="X375" i="5"/>
  <c r="W375" i="5"/>
  <c r="AW397" i="5"/>
  <c r="AX397" i="5" s="1"/>
  <c r="Z477" i="5"/>
  <c r="J477" i="5"/>
  <c r="AP477" i="5" s="1"/>
  <c r="X308" i="5"/>
  <c r="AS311" i="5"/>
  <c r="AT311" i="5" s="1"/>
  <c r="AU311" i="5" s="1"/>
  <c r="AV311" i="5" s="1"/>
  <c r="W322" i="5"/>
  <c r="X341" i="5"/>
  <c r="W341" i="5"/>
  <c r="AW351" i="5"/>
  <c r="AX351" i="5" s="1"/>
  <c r="AP364" i="5"/>
  <c r="AO364" i="5"/>
  <c r="X364" i="5"/>
  <c r="W364" i="5"/>
  <c r="AS371" i="5"/>
  <c r="AT371" i="5" s="1"/>
  <c r="AU371" i="5" s="1"/>
  <c r="AV371" i="5" s="1"/>
  <c r="AS386" i="5"/>
  <c r="AT386" i="5" s="1"/>
  <c r="AU386" i="5" s="1"/>
  <c r="AV386" i="5" s="1"/>
  <c r="W237" i="5"/>
  <c r="AS241" i="5"/>
  <c r="AT241" i="5" s="1"/>
  <c r="AU241" i="5" s="1"/>
  <c r="AV241" i="5" s="1"/>
  <c r="W259" i="5"/>
  <c r="AS263" i="5"/>
  <c r="AT263" i="5" s="1"/>
  <c r="AU263" i="5" s="1"/>
  <c r="AV263" i="5" s="1"/>
  <c r="W283" i="5"/>
  <c r="AS302" i="5"/>
  <c r="AT302" i="5" s="1"/>
  <c r="AU302" i="5" s="1"/>
  <c r="AV302" i="5" s="1"/>
  <c r="AO307" i="5"/>
  <c r="AT328" i="5"/>
  <c r="AU328" i="5" s="1"/>
  <c r="AV328" i="5" s="1"/>
  <c r="W349" i="5"/>
  <c r="AS400" i="5"/>
  <c r="AT400" i="5" s="1"/>
  <c r="AU400" i="5" s="1"/>
  <c r="AV400" i="5" s="1"/>
  <c r="AS437" i="5"/>
  <c r="AT437" i="5" s="1"/>
  <c r="AU437" i="5" s="1"/>
  <c r="AV437" i="5" s="1"/>
  <c r="AS198" i="5"/>
  <c r="AT198" i="5" s="1"/>
  <c r="AU198" i="5" s="1"/>
  <c r="AV198" i="5" s="1"/>
  <c r="X207" i="5"/>
  <c r="AS220" i="5"/>
  <c r="AT220" i="5" s="1"/>
  <c r="AU220" i="5" s="1"/>
  <c r="AV220" i="5" s="1"/>
  <c r="AS228" i="5"/>
  <c r="AT228" i="5" s="1"/>
  <c r="AU228" i="5" s="1"/>
  <c r="AV228" i="5" s="1"/>
  <c r="AO236" i="5"/>
  <c r="X237" i="5"/>
  <c r="W244" i="5"/>
  <c r="AO258" i="5"/>
  <c r="W265" i="5"/>
  <c r="X286" i="5"/>
  <c r="W286" i="5"/>
  <c r="AS298" i="5"/>
  <c r="AT298" i="5" s="1"/>
  <c r="AU298" i="5" s="1"/>
  <c r="AV298" i="5" s="1"/>
  <c r="AS299" i="5"/>
  <c r="AT299" i="5" s="1"/>
  <c r="AU299" i="5" s="1"/>
  <c r="AV299" i="5" s="1"/>
  <c r="W308" i="5"/>
  <c r="X322" i="5"/>
  <c r="AP432" i="5"/>
  <c r="AO432" i="5"/>
  <c r="X432" i="5"/>
  <c r="W432" i="5"/>
  <c r="AS184" i="5"/>
  <c r="AT184" i="5" s="1"/>
  <c r="AU184" i="5" s="1"/>
  <c r="AV184" i="5" s="1"/>
  <c r="W201" i="5"/>
  <c r="AS205" i="5"/>
  <c r="AT205" i="5" s="1"/>
  <c r="AU205" i="5" s="1"/>
  <c r="AV205" i="5" s="1"/>
  <c r="W231" i="5"/>
  <c r="AS235" i="5"/>
  <c r="AT235" i="5" s="1"/>
  <c r="AU235" i="5" s="1"/>
  <c r="AV235" i="5" s="1"/>
  <c r="X244" i="5"/>
  <c r="W253" i="5"/>
  <c r="AS257" i="5"/>
  <c r="AT257" i="5" s="1"/>
  <c r="AU257" i="5" s="1"/>
  <c r="AV257" i="5" s="1"/>
  <c r="X265" i="5"/>
  <c r="W272" i="5"/>
  <c r="W284" i="5"/>
  <c r="W307" i="5"/>
  <c r="AW327" i="5"/>
  <c r="AX327" i="5" s="1"/>
  <c r="AT337" i="5"/>
  <c r="AU337" i="5" s="1"/>
  <c r="AV337" i="5" s="1"/>
  <c r="AS345" i="5"/>
  <c r="AT345" i="5" s="1"/>
  <c r="AU345" i="5" s="1"/>
  <c r="AV345" i="5" s="1"/>
  <c r="X349" i="5"/>
  <c r="AP358" i="5"/>
  <c r="AO358" i="5"/>
  <c r="AW375" i="5"/>
  <c r="AX375" i="5" s="1"/>
  <c r="AP383" i="5"/>
  <c r="AO383" i="5"/>
  <c r="X383" i="5"/>
  <c r="W383" i="5"/>
  <c r="AS410" i="5"/>
  <c r="AT410" i="5" s="1"/>
  <c r="AU410" i="5" s="1"/>
  <c r="AV410" i="5" s="1"/>
  <c r="X201" i="5"/>
  <c r="X231" i="5"/>
  <c r="X253" i="5"/>
  <c r="X272" i="5"/>
  <c r="X284" i="5"/>
  <c r="AS301" i="5"/>
  <c r="AT301" i="5" s="1"/>
  <c r="AU301" i="5" s="1"/>
  <c r="AV301" i="5" s="1"/>
  <c r="X307" i="5"/>
  <c r="AU317" i="5"/>
  <c r="AV317" i="5" s="1"/>
  <c r="J329" i="5"/>
  <c r="AO329" i="5" s="1"/>
  <c r="AW332" i="5"/>
  <c r="AX332" i="5" s="1"/>
  <c r="AU360" i="5"/>
  <c r="AV360" i="5" s="1"/>
  <c r="W373" i="5"/>
  <c r="AW385" i="5"/>
  <c r="AX385" i="5" s="1"/>
  <c r="Z304" i="5"/>
  <c r="J304" i="5"/>
  <c r="AO304" i="5" s="1"/>
  <c r="X305" i="5"/>
  <c r="W305" i="5"/>
  <c r="AP305" i="5"/>
  <c r="W321" i="5"/>
  <c r="AT380" i="5"/>
  <c r="AU380" i="5" s="1"/>
  <c r="AV380" i="5" s="1"/>
  <c r="Z507" i="5"/>
  <c r="J507" i="5"/>
  <c r="AP507" i="5" s="1"/>
  <c r="AS370" i="5"/>
  <c r="AT370" i="5" s="1"/>
  <c r="AU370" i="5" s="1"/>
  <c r="AV370" i="5" s="1"/>
  <c r="AT403" i="5"/>
  <c r="AU403" i="5" s="1"/>
  <c r="AV403" i="5" s="1"/>
  <c r="AS429" i="5"/>
  <c r="AT429" i="5" s="1"/>
  <c r="AU429" i="5" s="1"/>
  <c r="AV429" i="5" s="1"/>
  <c r="AS450" i="5"/>
  <c r="AT450" i="5" s="1"/>
  <c r="AU450" i="5" s="1"/>
  <c r="AV450" i="5" s="1"/>
  <c r="AT470" i="5"/>
  <c r="AU470" i="5" s="1"/>
  <c r="AV470" i="5" s="1"/>
  <c r="AO501" i="5"/>
  <c r="X501" i="5"/>
  <c r="AP501" i="5"/>
  <c r="W501" i="5"/>
  <c r="AS280" i="5"/>
  <c r="AT280" i="5" s="1"/>
  <c r="AU280" i="5" s="1"/>
  <c r="AV280" i="5" s="1"/>
  <c r="AP284" i="5"/>
  <c r="W288" i="5"/>
  <c r="AP291" i="5"/>
  <c r="Z305" i="5"/>
  <c r="AP307" i="5"/>
  <c r="AW308" i="5"/>
  <c r="AX308" i="5" s="1"/>
  <c r="AW310" i="5"/>
  <c r="AX310" i="5" s="1"/>
  <c r="X314" i="5"/>
  <c r="AW316" i="5"/>
  <c r="AX316" i="5" s="1"/>
  <c r="X321" i="5"/>
  <c r="AW344" i="5"/>
  <c r="AX344" i="5" s="1"/>
  <c r="AW383" i="5"/>
  <c r="AX383" i="5" s="1"/>
  <c r="AW384" i="5"/>
  <c r="AX384" i="5" s="1"/>
  <c r="AS399" i="5"/>
  <c r="AT399" i="5" s="1"/>
  <c r="AU399" i="5" s="1"/>
  <c r="AV399" i="5" s="1"/>
  <c r="AU502" i="5"/>
  <c r="AV502" i="5" s="1"/>
  <c r="AS411" i="5"/>
  <c r="AT411" i="5" s="1"/>
  <c r="AU411" i="5" s="1"/>
  <c r="AV411" i="5" s="1"/>
  <c r="AS423" i="5"/>
  <c r="AT423" i="5" s="1"/>
  <c r="AU423" i="5" s="1"/>
  <c r="AV423" i="5" s="1"/>
  <c r="X427" i="5"/>
  <c r="W427" i="5"/>
  <c r="AW529" i="5"/>
  <c r="AX529" i="5" s="1"/>
  <c r="AS537" i="5"/>
  <c r="AT537" i="5" s="1"/>
  <c r="AU537" i="5" s="1"/>
  <c r="AV537" i="5" s="1"/>
  <c r="AV562" i="5"/>
  <c r="AW562" i="5" s="1"/>
  <c r="AX562" i="5" s="1"/>
  <c r="J617" i="5"/>
  <c r="AO617" i="5" s="1"/>
  <c r="Z617" i="5"/>
  <c r="Z327" i="5"/>
  <c r="AO333" i="5"/>
  <c r="Z347" i="5"/>
  <c r="Z372" i="5"/>
  <c r="AO394" i="5"/>
  <c r="J412" i="5"/>
  <c r="AO412" i="5" s="1"/>
  <c r="J419" i="5"/>
  <c r="AP419" i="5" s="1"/>
  <c r="J435" i="5"/>
  <c r="AO435" i="5" s="1"/>
  <c r="AT438" i="5"/>
  <c r="AU438" i="5" s="1"/>
  <c r="AV438" i="5" s="1"/>
  <c r="Z456" i="5"/>
  <c r="J456" i="5"/>
  <c r="AP456" i="5" s="1"/>
  <c r="AS523" i="5"/>
  <c r="AT523" i="5" s="1"/>
  <c r="AU523" i="5" s="1"/>
  <c r="AV523" i="5" s="1"/>
  <c r="AU589" i="5"/>
  <c r="AV589" i="5" s="1"/>
  <c r="AS387" i="5"/>
  <c r="AT387" i="5" s="1"/>
  <c r="AU387" i="5" s="1"/>
  <c r="AV387" i="5" s="1"/>
  <c r="AP394" i="5"/>
  <c r="AW418" i="5"/>
  <c r="AX418" i="5" s="1"/>
  <c r="AS422" i="5"/>
  <c r="AT422" i="5" s="1"/>
  <c r="AU422" i="5" s="1"/>
  <c r="AV422" i="5" s="1"/>
  <c r="X483" i="5"/>
  <c r="W483" i="5"/>
  <c r="AS592" i="5"/>
  <c r="AT592" i="5" s="1"/>
  <c r="AU592" i="5" s="1"/>
  <c r="AV592" i="5" s="1"/>
  <c r="J331" i="5"/>
  <c r="AO331" i="5" s="1"/>
  <c r="W342" i="5"/>
  <c r="J353" i="5"/>
  <c r="AP353" i="5" s="1"/>
  <c r="W366" i="5"/>
  <c r="J377" i="5"/>
  <c r="AP377" i="5" s="1"/>
  <c r="J403" i="5"/>
  <c r="AO403" i="5" s="1"/>
  <c r="W406" i="5"/>
  <c r="X440" i="5"/>
  <c r="W440" i="5"/>
  <c r="AP453" i="5"/>
  <c r="AO453" i="5"/>
  <c r="X453" i="5"/>
  <c r="AT458" i="5"/>
  <c r="AU458" i="5" s="1"/>
  <c r="AV458" i="5" s="1"/>
  <c r="AS528" i="5"/>
  <c r="AT528" i="5" s="1"/>
  <c r="AU528" i="5" s="1"/>
  <c r="AV528" i="5" s="1"/>
  <c r="X342" i="5"/>
  <c r="AW389" i="5"/>
  <c r="AX389" i="5" s="1"/>
  <c r="AS421" i="5"/>
  <c r="AT421" i="5" s="1"/>
  <c r="AU421" i="5" s="1"/>
  <c r="AV421" i="5" s="1"/>
  <c r="AW436" i="5"/>
  <c r="AX436" i="5" s="1"/>
  <c r="X448" i="5"/>
  <c r="W448" i="5"/>
  <c r="J455" i="5"/>
  <c r="AO455" i="5" s="1"/>
  <c r="AT522" i="5"/>
  <c r="AU522" i="5" s="1"/>
  <c r="AV522" i="5" s="1"/>
  <c r="X645" i="5"/>
  <c r="W645" i="5"/>
  <c r="J325" i="5"/>
  <c r="AP325" i="5" s="1"/>
  <c r="AT333" i="5"/>
  <c r="AU333" i="5" s="1"/>
  <c r="AV333" i="5" s="1"/>
  <c r="J345" i="5"/>
  <c r="AP345" i="5" s="1"/>
  <c r="AT356" i="5"/>
  <c r="AU356" i="5" s="1"/>
  <c r="AV356" i="5" s="1"/>
  <c r="AS363" i="5"/>
  <c r="AT363" i="5" s="1"/>
  <c r="AU363" i="5" s="1"/>
  <c r="AV363" i="5" s="1"/>
  <c r="J370" i="5"/>
  <c r="AP370" i="5" s="1"/>
  <c r="J386" i="5"/>
  <c r="AP386" i="5" s="1"/>
  <c r="AW390" i="5"/>
  <c r="AX390" i="5" s="1"/>
  <c r="AO405" i="5"/>
  <c r="X405" i="5"/>
  <c r="W405" i="5"/>
  <c r="W412" i="5"/>
  <c r="AS445" i="5"/>
  <c r="AT445" i="5" s="1"/>
  <c r="AU445" i="5" s="1"/>
  <c r="AV445" i="5" s="1"/>
  <c r="W453" i="5"/>
  <c r="AW461" i="5"/>
  <c r="AX461" i="5" s="1"/>
  <c r="AT480" i="5"/>
  <c r="AU480" i="5" s="1"/>
  <c r="AV480" i="5" s="1"/>
  <c r="AU486" i="5"/>
  <c r="AV486" i="5" s="1"/>
  <c r="AO500" i="5"/>
  <c r="W500" i="5"/>
  <c r="AP500" i="5"/>
  <c r="X500" i="5"/>
  <c r="J506" i="5"/>
  <c r="AP506" i="5" s="1"/>
  <c r="W323" i="5"/>
  <c r="J332" i="5"/>
  <c r="W343" i="5"/>
  <c r="J355" i="5"/>
  <c r="W367" i="5"/>
  <c r="J397" i="5"/>
  <c r="AP397" i="5" s="1"/>
  <c r="J399" i="5"/>
  <c r="J411" i="5"/>
  <c r="AO411" i="5" s="1"/>
  <c r="Z411" i="5"/>
  <c r="AS457" i="5"/>
  <c r="AT457" i="5" s="1"/>
  <c r="AU457" i="5" s="1"/>
  <c r="AV457" i="5" s="1"/>
  <c r="X460" i="5"/>
  <c r="W460" i="5"/>
  <c r="AP474" i="5"/>
  <c r="X485" i="5"/>
  <c r="W485" i="5"/>
  <c r="AS543" i="5"/>
  <c r="AT543" i="5" s="1"/>
  <c r="AU543" i="5" s="1"/>
  <c r="AV543" i="5" s="1"/>
  <c r="AS607" i="5"/>
  <c r="AT607" i="5" s="1"/>
  <c r="AU607" i="5" s="1"/>
  <c r="AV607" i="5" s="1"/>
  <c r="X323" i="5"/>
  <c r="X343" i="5"/>
  <c r="X367" i="5"/>
  <c r="Z400" i="5"/>
  <c r="J400" i="5"/>
  <c r="AP400" i="5" s="1"/>
  <c r="AO404" i="5"/>
  <c r="W404" i="5"/>
  <c r="AS409" i="5"/>
  <c r="AT409" i="5" s="1"/>
  <c r="AU409" i="5" s="1"/>
  <c r="AV409" i="5" s="1"/>
  <c r="AW413" i="5"/>
  <c r="AX413" i="5" s="1"/>
  <c r="AS465" i="5"/>
  <c r="AT465" i="5" s="1"/>
  <c r="AU465" i="5" s="1"/>
  <c r="AV465" i="5" s="1"/>
  <c r="X468" i="5"/>
  <c r="W468" i="5"/>
  <c r="W317" i="5"/>
  <c r="AS321" i="5"/>
  <c r="AT321" i="5" s="1"/>
  <c r="AU321" i="5" s="1"/>
  <c r="AV321" i="5" s="1"/>
  <c r="W337" i="5"/>
  <c r="AS341" i="5"/>
  <c r="AT341" i="5" s="1"/>
  <c r="AU341" i="5" s="1"/>
  <c r="AV341" i="5" s="1"/>
  <c r="W360" i="5"/>
  <c r="AS364" i="5"/>
  <c r="AT364" i="5" s="1"/>
  <c r="AU364" i="5" s="1"/>
  <c r="AV364" i="5" s="1"/>
  <c r="AS381" i="5"/>
  <c r="AT381" i="5" s="1"/>
  <c r="AU381" i="5" s="1"/>
  <c r="AV381" i="5" s="1"/>
  <c r="W385" i="5"/>
  <c r="J389" i="5"/>
  <c r="AW415" i="5"/>
  <c r="AX415" i="5" s="1"/>
  <c r="AW420" i="5"/>
  <c r="AX420" i="5" s="1"/>
  <c r="W424" i="5"/>
  <c r="AV449" i="5"/>
  <c r="AW449" i="5" s="1"/>
  <c r="AX449" i="5" s="1"/>
  <c r="AW456" i="5"/>
  <c r="AX456" i="5" s="1"/>
  <c r="AS478" i="5"/>
  <c r="AT478" i="5" s="1"/>
  <c r="AU478" i="5" s="1"/>
  <c r="AV478" i="5" s="1"/>
  <c r="W509" i="5"/>
  <c r="AP509" i="5"/>
  <c r="AO509" i="5"/>
  <c r="X509" i="5"/>
  <c r="Z392" i="5"/>
  <c r="J392" i="5"/>
  <c r="X404" i="5"/>
  <c r="X424" i="5"/>
  <c r="AW440" i="5"/>
  <c r="AX440" i="5" s="1"/>
  <c r="AP447" i="5"/>
  <c r="AO447" i="5"/>
  <c r="W447" i="5"/>
  <c r="AV511" i="5"/>
  <c r="AW511" i="5" s="1"/>
  <c r="AX511" i="5" s="1"/>
  <c r="AO539" i="5"/>
  <c r="J576" i="5"/>
  <c r="AO576" i="5" s="1"/>
  <c r="Z576" i="5"/>
  <c r="AO323" i="5"/>
  <c r="X324" i="5"/>
  <c r="AS335" i="5"/>
  <c r="AT335" i="5" s="1"/>
  <c r="AU335" i="5" s="1"/>
  <c r="AV335" i="5" s="1"/>
  <c r="X344" i="5"/>
  <c r="AT349" i="5"/>
  <c r="AU349" i="5" s="1"/>
  <c r="AV349" i="5" s="1"/>
  <c r="AS358" i="5"/>
  <c r="AT358" i="5" s="1"/>
  <c r="AU358" i="5" s="1"/>
  <c r="AV358" i="5" s="1"/>
  <c r="X369" i="5"/>
  <c r="AT373" i="5"/>
  <c r="AU373" i="5" s="1"/>
  <c r="AV373" i="5" s="1"/>
  <c r="AS382" i="5"/>
  <c r="AT382" i="5" s="1"/>
  <c r="AU382" i="5" s="1"/>
  <c r="AV382" i="5" s="1"/>
  <c r="AP425" i="5"/>
  <c r="AO425" i="5"/>
  <c r="X425" i="5"/>
  <c r="W425" i="5"/>
  <c r="Z422" i="5"/>
  <c r="J422" i="5"/>
  <c r="AS444" i="5"/>
  <c r="AT444" i="5" s="1"/>
  <c r="AU444" i="5" s="1"/>
  <c r="AV444" i="5" s="1"/>
  <c r="AS492" i="5"/>
  <c r="AT492" i="5" s="1"/>
  <c r="AU492" i="5" s="1"/>
  <c r="AV492" i="5" s="1"/>
  <c r="AT597" i="5"/>
  <c r="AU597" i="5" s="1"/>
  <c r="AV597" i="5" s="1"/>
  <c r="X311" i="5"/>
  <c r="AS322" i="5"/>
  <c r="AT322" i="5" s="1"/>
  <c r="AU322" i="5" s="1"/>
  <c r="AV322" i="5" s="1"/>
  <c r="X331" i="5"/>
  <c r="W338" i="5"/>
  <c r="AS342" i="5"/>
  <c r="AT342" i="5" s="1"/>
  <c r="AU342" i="5" s="1"/>
  <c r="AV342" i="5" s="1"/>
  <c r="X353" i="5"/>
  <c r="W361" i="5"/>
  <c r="AS366" i="5"/>
  <c r="AT366" i="5" s="1"/>
  <c r="AU366" i="5" s="1"/>
  <c r="AV366" i="5" s="1"/>
  <c r="X377" i="5"/>
  <c r="W401" i="5"/>
  <c r="X403" i="5"/>
  <c r="AT406" i="5"/>
  <c r="AU406" i="5" s="1"/>
  <c r="AV406" i="5" s="1"/>
  <c r="AS407" i="5"/>
  <c r="AT407" i="5" s="1"/>
  <c r="AU407" i="5" s="1"/>
  <c r="AV407" i="5" s="1"/>
  <c r="AU419" i="5"/>
  <c r="AV419" i="5" s="1"/>
  <c r="AP433" i="5"/>
  <c r="X447" i="5"/>
  <c r="AP499" i="5"/>
  <c r="AO499" i="5"/>
  <c r="X499" i="5"/>
  <c r="W499" i="5"/>
  <c r="AV500" i="5"/>
  <c r="AW500" i="5" s="1"/>
  <c r="AX500" i="5" s="1"/>
  <c r="AW503" i="5"/>
  <c r="AX503" i="5" s="1"/>
  <c r="AU520" i="5"/>
  <c r="AV520" i="5" s="1"/>
  <c r="W325" i="5"/>
  <c r="X338" i="5"/>
  <c r="W345" i="5"/>
  <c r="X361" i="5"/>
  <c r="W370" i="5"/>
  <c r="W378" i="5"/>
  <c r="W386" i="5"/>
  <c r="X396" i="5"/>
  <c r="X401" i="5"/>
  <c r="AP404" i="5"/>
  <c r="AP467" i="5"/>
  <c r="AO467" i="5"/>
  <c r="W467" i="5"/>
  <c r="W484" i="5"/>
  <c r="AU535" i="5"/>
  <c r="AV535" i="5" s="1"/>
  <c r="AO369" i="5"/>
  <c r="AO395" i="5"/>
  <c r="Z401" i="5"/>
  <c r="AO418" i="5"/>
  <c r="J441" i="5"/>
  <c r="AP441" i="5" s="1"/>
  <c r="Z441" i="5"/>
  <c r="AW443" i="5"/>
  <c r="AX443" i="5" s="1"/>
  <c r="AS464" i="5"/>
  <c r="AT464" i="5" s="1"/>
  <c r="AU464" i="5" s="1"/>
  <c r="AV464" i="5" s="1"/>
  <c r="AU513" i="5"/>
  <c r="AV513" i="5" s="1"/>
  <c r="AS573" i="5"/>
  <c r="AT573" i="5" s="1"/>
  <c r="AU573" i="5" s="1"/>
  <c r="AV573" i="5" s="1"/>
  <c r="W387" i="5"/>
  <c r="W391" i="5"/>
  <c r="W396" i="5"/>
  <c r="X467" i="5"/>
  <c r="X515" i="5"/>
  <c r="W515" i="5"/>
  <c r="AP526" i="5"/>
  <c r="AO526" i="5"/>
  <c r="X526" i="5"/>
  <c r="W526" i="5"/>
  <c r="AV542" i="5"/>
  <c r="AW542" i="5" s="1"/>
  <c r="AX542" i="5" s="1"/>
  <c r="AS601" i="5"/>
  <c r="AT601" i="5" s="1"/>
  <c r="AU601" i="5" s="1"/>
  <c r="AV601" i="5" s="1"/>
  <c r="AW605" i="5"/>
  <c r="AX605" i="5" s="1"/>
  <c r="W326" i="5"/>
  <c r="W346" i="5"/>
  <c r="W371" i="5"/>
  <c r="AO378" i="5"/>
  <c r="W388" i="5"/>
  <c r="W389" i="5"/>
  <c r="W390" i="5"/>
  <c r="W392" i="5"/>
  <c r="W395" i="5"/>
  <c r="AO401" i="5"/>
  <c r="AT424" i="5"/>
  <c r="AU424" i="5" s="1"/>
  <c r="AV424" i="5" s="1"/>
  <c r="AT439" i="5"/>
  <c r="AU439" i="5" s="1"/>
  <c r="AV439" i="5" s="1"/>
  <c r="AP454" i="5"/>
  <c r="AS490" i="5"/>
  <c r="AT490" i="5" s="1"/>
  <c r="AU490" i="5" s="1"/>
  <c r="AV490" i="5" s="1"/>
  <c r="AV506" i="5"/>
  <c r="AW506" i="5" s="1"/>
  <c r="AX506" i="5" s="1"/>
  <c r="AT596" i="5"/>
  <c r="AU596" i="5" s="1"/>
  <c r="AV596" i="5" s="1"/>
  <c r="AV620" i="5"/>
  <c r="AW620" i="5" s="1"/>
  <c r="AX620" i="5" s="1"/>
  <c r="AP378" i="5"/>
  <c r="X388" i="5"/>
  <c r="X390" i="5"/>
  <c r="X391" i="5"/>
  <c r="X395" i="5"/>
  <c r="AP410" i="5"/>
  <c r="X410" i="5"/>
  <c r="AW425" i="5"/>
  <c r="AX425" i="5" s="1"/>
  <c r="Z436" i="5"/>
  <c r="J436" i="5"/>
  <c r="AO436" i="5" s="1"/>
  <c r="AW455" i="5"/>
  <c r="AX455" i="5" s="1"/>
  <c r="J461" i="5"/>
  <c r="AP461" i="5" s="1"/>
  <c r="Z461" i="5"/>
  <c r="AW463" i="5"/>
  <c r="AX463" i="5" s="1"/>
  <c r="Z557" i="5"/>
  <c r="J557" i="5"/>
  <c r="AP557" i="5" s="1"/>
  <c r="W595" i="5"/>
  <c r="X595" i="5"/>
  <c r="AP482" i="5"/>
  <c r="AS524" i="5"/>
  <c r="AT524" i="5" s="1"/>
  <c r="AU524" i="5" s="1"/>
  <c r="AV524" i="5" s="1"/>
  <c r="AP542" i="5"/>
  <c r="AS570" i="5"/>
  <c r="AT570" i="5" s="1"/>
  <c r="AU570" i="5" s="1"/>
  <c r="AV570" i="5" s="1"/>
  <c r="AP445" i="5"/>
  <c r="X474" i="5"/>
  <c r="X482" i="5"/>
  <c r="X497" i="5"/>
  <c r="X498" i="5"/>
  <c r="AW521" i="5"/>
  <c r="AX521" i="5" s="1"/>
  <c r="X541" i="5"/>
  <c r="W541" i="5"/>
  <c r="AT564" i="5"/>
  <c r="AU564" i="5" s="1"/>
  <c r="AV564" i="5" s="1"/>
  <c r="J584" i="5"/>
  <c r="AS615" i="5"/>
  <c r="AT615" i="5" s="1"/>
  <c r="AU615" i="5" s="1"/>
  <c r="AV615" i="5" s="1"/>
  <c r="AS408" i="5"/>
  <c r="AT408" i="5" s="1"/>
  <c r="AU408" i="5" s="1"/>
  <c r="AV408" i="5" s="1"/>
  <c r="Z410" i="5"/>
  <c r="AS430" i="5"/>
  <c r="AT430" i="5" s="1"/>
  <c r="AU430" i="5" s="1"/>
  <c r="AV430" i="5" s="1"/>
  <c r="Z432" i="5"/>
  <c r="AS451" i="5"/>
  <c r="AT451" i="5" s="1"/>
  <c r="AU451" i="5" s="1"/>
  <c r="AV451" i="5" s="1"/>
  <c r="Z453" i="5"/>
  <c r="AS471" i="5"/>
  <c r="AT471" i="5" s="1"/>
  <c r="AU471" i="5" s="1"/>
  <c r="AV471" i="5" s="1"/>
  <c r="Z474" i="5"/>
  <c r="Z482" i="5"/>
  <c r="AS493" i="5"/>
  <c r="AT493" i="5" s="1"/>
  <c r="AU493" i="5" s="1"/>
  <c r="AV493" i="5" s="1"/>
  <c r="Z497" i="5"/>
  <c r="Z498" i="5"/>
  <c r="X513" i="5"/>
  <c r="AW519" i="5"/>
  <c r="AX519" i="5" s="1"/>
  <c r="W527" i="5"/>
  <c r="AW536" i="5"/>
  <c r="AX536" i="5" s="1"/>
  <c r="AS544" i="5"/>
  <c r="AT544" i="5" s="1"/>
  <c r="AU544" i="5" s="1"/>
  <c r="AV544" i="5" s="1"/>
  <c r="AT549" i="5"/>
  <c r="AU549" i="5" s="1"/>
  <c r="AV549" i="5" s="1"/>
  <c r="X553" i="5"/>
  <c r="AP562" i="5"/>
  <c r="AW627" i="5"/>
  <c r="AX627" i="5" s="1"/>
  <c r="Z426" i="5"/>
  <c r="AO474" i="5"/>
  <c r="AO482" i="5"/>
  <c r="AO497" i="5"/>
  <c r="AO498" i="5"/>
  <c r="W508" i="5"/>
  <c r="AO540" i="5"/>
  <c r="AS558" i="5"/>
  <c r="AT558" i="5" s="1"/>
  <c r="AU558" i="5" s="1"/>
  <c r="AV558" i="5" s="1"/>
  <c r="X599" i="5"/>
  <c r="AP599" i="5"/>
  <c r="AO609" i="5"/>
  <c r="AP609" i="5"/>
  <c r="W609" i="5"/>
  <c r="AW618" i="5"/>
  <c r="AX618" i="5" s="1"/>
  <c r="J656" i="5"/>
  <c r="Z656" i="5"/>
  <c r="AS431" i="5"/>
  <c r="AT431" i="5" s="1"/>
  <c r="AU431" i="5" s="1"/>
  <c r="AV431" i="5" s="1"/>
  <c r="Z433" i="5"/>
  <c r="AS452" i="5"/>
  <c r="AT452" i="5" s="1"/>
  <c r="AU452" i="5" s="1"/>
  <c r="AV452" i="5" s="1"/>
  <c r="Z454" i="5"/>
  <c r="AS472" i="5"/>
  <c r="AT472" i="5" s="1"/>
  <c r="AU472" i="5" s="1"/>
  <c r="AV472" i="5" s="1"/>
  <c r="Z475" i="5"/>
  <c r="AP505" i="5"/>
  <c r="AP512" i="5"/>
  <c r="AO512" i="5"/>
  <c r="AW530" i="5"/>
  <c r="AX530" i="5" s="1"/>
  <c r="J532" i="5"/>
  <c r="AP532" i="5" s="1"/>
  <c r="Z532" i="5"/>
  <c r="X547" i="5"/>
  <c r="X561" i="5"/>
  <c r="W561" i="5"/>
  <c r="AS563" i="5"/>
  <c r="AT563" i="5" s="1"/>
  <c r="AU563" i="5" s="1"/>
  <c r="AV563" i="5" s="1"/>
  <c r="AP571" i="5"/>
  <c r="X571" i="5"/>
  <c r="X594" i="5"/>
  <c r="AT668" i="5"/>
  <c r="AU668" i="5" s="1"/>
  <c r="AV668" i="5" s="1"/>
  <c r="W435" i="5"/>
  <c r="J444" i="5"/>
  <c r="W455" i="5"/>
  <c r="J464" i="5"/>
  <c r="W476" i="5"/>
  <c r="AW482" i="5"/>
  <c r="AX482" i="5" s="1"/>
  <c r="J490" i="5"/>
  <c r="AP490" i="5" s="1"/>
  <c r="AW495" i="5"/>
  <c r="AX495" i="5" s="1"/>
  <c r="W504" i="5"/>
  <c r="W506" i="5"/>
  <c r="X508" i="5"/>
  <c r="W540" i="5"/>
  <c r="Z574" i="5"/>
  <c r="J574" i="5"/>
  <c r="AP574" i="5" s="1"/>
  <c r="J585" i="5"/>
  <c r="AO585" i="5" s="1"/>
  <c r="Z603" i="5"/>
  <c r="J603" i="5"/>
  <c r="AO603" i="5" s="1"/>
  <c r="X398" i="5"/>
  <c r="X420" i="5"/>
  <c r="AS432" i="5"/>
  <c r="AT432" i="5" s="1"/>
  <c r="AU432" i="5" s="1"/>
  <c r="AV432" i="5" s="1"/>
  <c r="AT446" i="5"/>
  <c r="AU446" i="5" s="1"/>
  <c r="AV446" i="5" s="1"/>
  <c r="AS453" i="5"/>
  <c r="AT453" i="5" s="1"/>
  <c r="AU453" i="5" s="1"/>
  <c r="AV453" i="5" s="1"/>
  <c r="AT466" i="5"/>
  <c r="AU466" i="5" s="1"/>
  <c r="AV466" i="5" s="1"/>
  <c r="W469" i="5"/>
  <c r="AS474" i="5"/>
  <c r="AT474" i="5" s="1"/>
  <c r="AU474" i="5" s="1"/>
  <c r="AV474" i="5" s="1"/>
  <c r="AS483" i="5"/>
  <c r="AT483" i="5" s="1"/>
  <c r="AU483" i="5" s="1"/>
  <c r="AV483" i="5" s="1"/>
  <c r="Z486" i="5"/>
  <c r="AS497" i="5"/>
  <c r="AT497" i="5" s="1"/>
  <c r="AU497" i="5" s="1"/>
  <c r="AV497" i="5" s="1"/>
  <c r="AS498" i="5"/>
  <c r="AT498" i="5" s="1"/>
  <c r="AU498" i="5" s="1"/>
  <c r="AV498" i="5" s="1"/>
  <c r="AW499" i="5"/>
  <c r="AX499" i="5" s="1"/>
  <c r="AS501" i="5"/>
  <c r="AT501" i="5" s="1"/>
  <c r="AU501" i="5" s="1"/>
  <c r="AV501" i="5" s="1"/>
  <c r="AT514" i="5"/>
  <c r="AU514" i="5" s="1"/>
  <c r="AV514" i="5" s="1"/>
  <c r="AT515" i="5"/>
  <c r="AU515" i="5" s="1"/>
  <c r="AV515" i="5" s="1"/>
  <c r="AS516" i="5"/>
  <c r="AT516" i="5" s="1"/>
  <c r="AU516" i="5" s="1"/>
  <c r="AV516" i="5" s="1"/>
  <c r="AS517" i="5"/>
  <c r="AT517" i="5" s="1"/>
  <c r="AU517" i="5" s="1"/>
  <c r="AV517" i="5" s="1"/>
  <c r="AT527" i="5"/>
  <c r="AU527" i="5" s="1"/>
  <c r="AV527" i="5" s="1"/>
  <c r="AW548" i="5"/>
  <c r="AX548" i="5" s="1"/>
  <c r="AS567" i="5"/>
  <c r="AT567" i="5" s="1"/>
  <c r="AU567" i="5" s="1"/>
  <c r="AV567" i="5" s="1"/>
  <c r="X590" i="5"/>
  <c r="W590" i="5"/>
  <c r="AW595" i="5"/>
  <c r="AX595" i="5" s="1"/>
  <c r="AT626" i="5"/>
  <c r="AU626" i="5" s="1"/>
  <c r="AV626" i="5" s="1"/>
  <c r="X640" i="5"/>
  <c r="W640" i="5"/>
  <c r="W436" i="5"/>
  <c r="W456" i="5"/>
  <c r="W477" i="5"/>
  <c r="AW481" i="5"/>
  <c r="AX481" i="5" s="1"/>
  <c r="Z512" i="5"/>
  <c r="W525" i="5"/>
  <c r="X532" i="5"/>
  <c r="AW534" i="5"/>
  <c r="AX534" i="5" s="1"/>
  <c r="AP546" i="5"/>
  <c r="AO546" i="5"/>
  <c r="AW553" i="5"/>
  <c r="AX553" i="5" s="1"/>
  <c r="AS557" i="5"/>
  <c r="AT557" i="5" s="1"/>
  <c r="AU557" i="5" s="1"/>
  <c r="AV557" i="5" s="1"/>
  <c r="W560" i="5"/>
  <c r="AS576" i="5"/>
  <c r="AT576" i="5" s="1"/>
  <c r="AU576" i="5" s="1"/>
  <c r="AV576" i="5" s="1"/>
  <c r="AT617" i="5"/>
  <c r="AU617" i="5" s="1"/>
  <c r="AV617" i="5" s="1"/>
  <c r="AP661" i="5"/>
  <c r="AO661" i="5"/>
  <c r="W685" i="5"/>
  <c r="AP685" i="5"/>
  <c r="AO685" i="5"/>
  <c r="X685" i="5"/>
  <c r="X436" i="5"/>
  <c r="X456" i="5"/>
  <c r="X477" i="5"/>
  <c r="X525" i="5"/>
  <c r="AP593" i="5"/>
  <c r="X593" i="5"/>
  <c r="AT641" i="5"/>
  <c r="AU641" i="5" s="1"/>
  <c r="AV641" i="5" s="1"/>
  <c r="W407" i="5"/>
  <c r="AT426" i="5"/>
  <c r="AU426" i="5" s="1"/>
  <c r="AV426" i="5" s="1"/>
  <c r="W429" i="5"/>
  <c r="AS433" i="5"/>
  <c r="AT433" i="5" s="1"/>
  <c r="AU433" i="5" s="1"/>
  <c r="AV433" i="5" s="1"/>
  <c r="AT447" i="5"/>
  <c r="AU447" i="5" s="1"/>
  <c r="AV447" i="5" s="1"/>
  <c r="AS454" i="5"/>
  <c r="AT454" i="5" s="1"/>
  <c r="AU454" i="5" s="1"/>
  <c r="AV454" i="5" s="1"/>
  <c r="AU460" i="5"/>
  <c r="AV460" i="5" s="1"/>
  <c r="AT467" i="5"/>
  <c r="AU467" i="5" s="1"/>
  <c r="AV467" i="5" s="1"/>
  <c r="AS475" i="5"/>
  <c r="AT475" i="5" s="1"/>
  <c r="AU475" i="5" s="1"/>
  <c r="AV475" i="5" s="1"/>
  <c r="AT484" i="5"/>
  <c r="AU484" i="5" s="1"/>
  <c r="AV484" i="5" s="1"/>
  <c r="Z564" i="5"/>
  <c r="J564" i="5"/>
  <c r="AP564" i="5" s="1"/>
  <c r="J611" i="5"/>
  <c r="AP611" i="5" s="1"/>
  <c r="X616" i="5"/>
  <c r="AW633" i="5"/>
  <c r="AX633" i="5" s="1"/>
  <c r="W437" i="5"/>
  <c r="W457" i="5"/>
  <c r="W478" i="5"/>
  <c r="X546" i="5"/>
  <c r="AS547" i="5"/>
  <c r="AT547" i="5" s="1"/>
  <c r="AU547" i="5" s="1"/>
  <c r="AV547" i="5" s="1"/>
  <c r="Z549" i="5"/>
  <c r="J549" i="5"/>
  <c r="AP549" i="5" s="1"/>
  <c r="X550" i="5"/>
  <c r="W550" i="5"/>
  <c r="AW556" i="5"/>
  <c r="AX556" i="5" s="1"/>
  <c r="AS571" i="5"/>
  <c r="AT571" i="5" s="1"/>
  <c r="AU571" i="5" s="1"/>
  <c r="AV571" i="5" s="1"/>
  <c r="W593" i="5"/>
  <c r="X597" i="5"/>
  <c r="W597" i="5"/>
  <c r="Z627" i="5"/>
  <c r="J627" i="5"/>
  <c r="AU659" i="5"/>
  <c r="AV659" i="5" s="1"/>
  <c r="X437" i="5"/>
  <c r="AS448" i="5"/>
  <c r="AT448" i="5" s="1"/>
  <c r="AU448" i="5" s="1"/>
  <c r="AV448" i="5" s="1"/>
  <c r="X457" i="5"/>
  <c r="AS468" i="5"/>
  <c r="AT468" i="5" s="1"/>
  <c r="AU468" i="5" s="1"/>
  <c r="AV468" i="5" s="1"/>
  <c r="X478" i="5"/>
  <c r="AS485" i="5"/>
  <c r="AT485" i="5" s="1"/>
  <c r="AU485" i="5" s="1"/>
  <c r="AV485" i="5" s="1"/>
  <c r="W490" i="5"/>
  <c r="AS504" i="5"/>
  <c r="AT504" i="5" s="1"/>
  <c r="AU504" i="5" s="1"/>
  <c r="AV504" i="5" s="1"/>
  <c r="AW505" i="5"/>
  <c r="AX505" i="5" s="1"/>
  <c r="X520" i="5"/>
  <c r="W520" i="5"/>
  <c r="X524" i="5"/>
  <c r="AW526" i="5"/>
  <c r="AX526" i="5" s="1"/>
  <c r="Z536" i="5"/>
  <c r="J536" i="5"/>
  <c r="AP536" i="5" s="1"/>
  <c r="J554" i="5"/>
  <c r="AO554" i="5" s="1"/>
  <c r="Z554" i="5"/>
  <c r="AW566" i="5"/>
  <c r="AX566" i="5" s="1"/>
  <c r="Z592" i="5"/>
  <c r="J592" i="5"/>
  <c r="AS613" i="5"/>
  <c r="AT613" i="5" s="1"/>
  <c r="AU613" i="5" s="1"/>
  <c r="AV613" i="5" s="1"/>
  <c r="J624" i="5"/>
  <c r="AP624" i="5" s="1"/>
  <c r="Z624" i="5"/>
  <c r="W408" i="5"/>
  <c r="W430" i="5"/>
  <c r="W451" i="5"/>
  <c r="AO519" i="5"/>
  <c r="X569" i="5"/>
  <c r="AP615" i="5"/>
  <c r="X615" i="5"/>
  <c r="X631" i="5"/>
  <c r="W631" i="5"/>
  <c r="AW507" i="5"/>
  <c r="AX507" i="5" s="1"/>
  <c r="AT510" i="5"/>
  <c r="AU510" i="5" s="1"/>
  <c r="AV510" i="5" s="1"/>
  <c r="J514" i="5"/>
  <c r="AO514" i="5" s="1"/>
  <c r="J515" i="5"/>
  <c r="AP515" i="5" s="1"/>
  <c r="AS525" i="5"/>
  <c r="AT525" i="5" s="1"/>
  <c r="AU525" i="5" s="1"/>
  <c r="AV525" i="5" s="1"/>
  <c r="Z528" i="5"/>
  <c r="J528" i="5"/>
  <c r="AP528" i="5" s="1"/>
  <c r="W531" i="5"/>
  <c r="AW539" i="5"/>
  <c r="AX539" i="5" s="1"/>
  <c r="J548" i="5"/>
  <c r="AO548" i="5" s="1"/>
  <c r="AW551" i="5"/>
  <c r="AX551" i="5" s="1"/>
  <c r="AS565" i="5"/>
  <c r="AT565" i="5" s="1"/>
  <c r="AU565" i="5" s="1"/>
  <c r="AV565" i="5" s="1"/>
  <c r="J573" i="5"/>
  <c r="AP573" i="5" s="1"/>
  <c r="Z573" i="5"/>
  <c r="AO593" i="5"/>
  <c r="AO596" i="5"/>
  <c r="AP596" i="5"/>
  <c r="AS603" i="5"/>
  <c r="AT603" i="5" s="1"/>
  <c r="AU603" i="5" s="1"/>
  <c r="AV603" i="5" s="1"/>
  <c r="AU640" i="5"/>
  <c r="AV640" i="5" s="1"/>
  <c r="W465" i="5"/>
  <c r="W519" i="5"/>
  <c r="AO524" i="5"/>
  <c r="AO537" i="5"/>
  <c r="AS546" i="5"/>
  <c r="AT546" i="5" s="1"/>
  <c r="AU546" i="5" s="1"/>
  <c r="AV546" i="5" s="1"/>
  <c r="W549" i="5"/>
  <c r="AW555" i="5"/>
  <c r="AX555" i="5" s="1"/>
  <c r="W569" i="5"/>
  <c r="AP607" i="5"/>
  <c r="AO607" i="5"/>
  <c r="X607" i="5"/>
  <c r="W607" i="5"/>
  <c r="W615" i="5"/>
  <c r="W618" i="5"/>
  <c r="X618" i="5"/>
  <c r="J513" i="5"/>
  <c r="AO513" i="5" s="1"/>
  <c r="X519" i="5"/>
  <c r="J527" i="5"/>
  <c r="AO527" i="5" s="1"/>
  <c r="J534" i="5"/>
  <c r="AP534" i="5" s="1"/>
  <c r="AS550" i="5"/>
  <c r="AT550" i="5" s="1"/>
  <c r="AU550" i="5" s="1"/>
  <c r="AV550" i="5" s="1"/>
  <c r="AT574" i="5"/>
  <c r="AU574" i="5" s="1"/>
  <c r="AV574" i="5" s="1"/>
  <c r="AS593" i="5"/>
  <c r="AT593" i="5" s="1"/>
  <c r="AU593" i="5" s="1"/>
  <c r="AV593" i="5" s="1"/>
  <c r="W596" i="5"/>
  <c r="Z605" i="5"/>
  <c r="J605" i="5"/>
  <c r="AO605" i="5" s="1"/>
  <c r="AW608" i="5"/>
  <c r="AX608" i="5" s="1"/>
  <c r="AW621" i="5"/>
  <c r="AX621" i="5" s="1"/>
  <c r="AS637" i="5"/>
  <c r="AT637" i="5" s="1"/>
  <c r="AU637" i="5" s="1"/>
  <c r="AV637" i="5" s="1"/>
  <c r="W641" i="5"/>
  <c r="X681" i="5"/>
  <c r="W681" i="5"/>
  <c r="AS656" i="5"/>
  <c r="AT656" i="5" s="1"/>
  <c r="AU656" i="5" s="1"/>
  <c r="AV656" i="5" s="1"/>
  <c r="AW675" i="5"/>
  <c r="AX675" i="5" s="1"/>
  <c r="W574" i="5"/>
  <c r="AS625" i="5"/>
  <c r="AT625" i="5" s="1"/>
  <c r="AU625" i="5" s="1"/>
  <c r="AV625" i="5" s="1"/>
  <c r="AW634" i="5"/>
  <c r="AX634" i="5" s="1"/>
  <c r="AS636" i="5"/>
  <c r="AT636" i="5" s="1"/>
  <c r="AU636" i="5" s="1"/>
  <c r="AV636" i="5" s="1"/>
  <c r="W639" i="5"/>
  <c r="AW643" i="5"/>
  <c r="AX643" i="5" s="1"/>
  <c r="J645" i="5"/>
  <c r="AP645" i="5" s="1"/>
  <c r="AT649" i="5"/>
  <c r="AU649" i="5" s="1"/>
  <c r="AV649" i="5" s="1"/>
  <c r="AW655" i="5"/>
  <c r="AX655" i="5" s="1"/>
  <c r="AP658" i="5"/>
  <c r="AO658" i="5"/>
  <c r="W658" i="5"/>
  <c r="AT674" i="5"/>
  <c r="AU674" i="5" s="1"/>
  <c r="AV674" i="5" s="1"/>
  <c r="AO630" i="5"/>
  <c r="AO680" i="5"/>
  <c r="W554" i="5"/>
  <c r="W573" i="5"/>
  <c r="X583" i="5"/>
  <c r="AP623" i="5"/>
  <c r="W624" i="5"/>
  <c r="AS635" i="5"/>
  <c r="AT635" i="5" s="1"/>
  <c r="AU635" i="5" s="1"/>
  <c r="AV635" i="5" s="1"/>
  <c r="X639" i="5"/>
  <c r="AS642" i="5"/>
  <c r="AT642" i="5" s="1"/>
  <c r="AU642" i="5" s="1"/>
  <c r="AV642" i="5" s="1"/>
  <c r="AS648" i="5"/>
  <c r="AT648" i="5" s="1"/>
  <c r="AU648" i="5" s="1"/>
  <c r="AV648" i="5" s="1"/>
  <c r="X658" i="5"/>
  <c r="AP673" i="5"/>
  <c r="AS545" i="5"/>
  <c r="AT545" i="5" s="1"/>
  <c r="AU545" i="5" s="1"/>
  <c r="AV545" i="5" s="1"/>
  <c r="J550" i="5"/>
  <c r="AP550" i="5" s="1"/>
  <c r="X554" i="5"/>
  <c r="X573" i="5"/>
  <c r="X576" i="5"/>
  <c r="W578" i="5"/>
  <c r="AO587" i="5"/>
  <c r="AW600" i="5"/>
  <c r="AX600" i="5" s="1"/>
  <c r="J618" i="5"/>
  <c r="AO618" i="5" s="1"/>
  <c r="X624" i="5"/>
  <c r="W630" i="5"/>
  <c r="AS647" i="5"/>
  <c r="AT647" i="5" s="1"/>
  <c r="AU647" i="5" s="1"/>
  <c r="AV647" i="5" s="1"/>
  <c r="AT677" i="5"/>
  <c r="AU677" i="5" s="1"/>
  <c r="AV677" i="5" s="1"/>
  <c r="AP690" i="5"/>
  <c r="AO690" i="5"/>
  <c r="W548" i="5"/>
  <c r="W577" i="5"/>
  <c r="W583" i="5"/>
  <c r="W585" i="5"/>
  <c r="W588" i="5"/>
  <c r="X610" i="5"/>
  <c r="AS616" i="5"/>
  <c r="AT616" i="5" s="1"/>
  <c r="AU616" i="5" s="1"/>
  <c r="AV616" i="5" s="1"/>
  <c r="W629" i="5"/>
  <c r="X630" i="5"/>
  <c r="AP638" i="5"/>
  <c r="W638" i="5"/>
  <c r="X651" i="5"/>
  <c r="AP657" i="5"/>
  <c r="J529" i="5"/>
  <c r="X534" i="5"/>
  <c r="W542" i="5"/>
  <c r="J551" i="5"/>
  <c r="X555" i="5"/>
  <c r="W562" i="5"/>
  <c r="J565" i="5"/>
  <c r="AP565" i="5" s="1"/>
  <c r="AW569" i="5"/>
  <c r="AX569" i="5" s="1"/>
  <c r="X579" i="5"/>
  <c r="W581" i="5"/>
  <c r="W582" i="5"/>
  <c r="X586" i="5"/>
  <c r="X587" i="5"/>
  <c r="AW599" i="5"/>
  <c r="AX599" i="5" s="1"/>
  <c r="W610" i="5"/>
  <c r="X638" i="5"/>
  <c r="W651" i="5"/>
  <c r="AV652" i="5"/>
  <c r="AW652" i="5" s="1"/>
  <c r="AX652" i="5" s="1"/>
  <c r="AS662" i="5"/>
  <c r="AT662" i="5" s="1"/>
  <c r="AU662" i="5" s="1"/>
  <c r="AV662" i="5" s="1"/>
  <c r="AT667" i="5"/>
  <c r="AU667" i="5" s="1"/>
  <c r="AV667" i="5" s="1"/>
  <c r="AU670" i="5"/>
  <c r="AV670" i="5" s="1"/>
  <c r="X542" i="5"/>
  <c r="X562" i="5"/>
  <c r="X581" i="5"/>
  <c r="X582" i="5"/>
  <c r="AW591" i="5"/>
  <c r="AX591" i="5" s="1"/>
  <c r="AW594" i="5"/>
  <c r="AX594" i="5" s="1"/>
  <c r="W608" i="5"/>
  <c r="X620" i="5"/>
  <c r="W620" i="5"/>
  <c r="X628" i="5"/>
  <c r="W628" i="5"/>
  <c r="AP630" i="5"/>
  <c r="X665" i="5"/>
  <c r="AU631" i="5"/>
  <c r="AV631" i="5" s="1"/>
  <c r="W543" i="5"/>
  <c r="W563" i="5"/>
  <c r="AP587" i="5"/>
  <c r="X608" i="5"/>
  <c r="AO621" i="5"/>
  <c r="Z628" i="5"/>
  <c r="AO638" i="5"/>
  <c r="AW639" i="5"/>
  <c r="AX639" i="5" s="1"/>
  <c r="AW646" i="5"/>
  <c r="AX646" i="5" s="1"/>
  <c r="Z659" i="5"/>
  <c r="J659" i="5"/>
  <c r="AP659" i="5" s="1"/>
  <c r="W665" i="5"/>
  <c r="AS676" i="5"/>
  <c r="AT676" i="5" s="1"/>
  <c r="AU676" i="5" s="1"/>
  <c r="AV676" i="5" s="1"/>
  <c r="X521" i="5"/>
  <c r="AS532" i="5"/>
  <c r="AT532" i="5" s="1"/>
  <c r="AU532" i="5" s="1"/>
  <c r="AV532" i="5" s="1"/>
  <c r="AO542" i="5"/>
  <c r="X543" i="5"/>
  <c r="AS554" i="5"/>
  <c r="AT554" i="5" s="1"/>
  <c r="AU554" i="5" s="1"/>
  <c r="AV554" i="5" s="1"/>
  <c r="AO562" i="5"/>
  <c r="X563" i="5"/>
  <c r="J568" i="5"/>
  <c r="AP568" i="5" s="1"/>
  <c r="AS584" i="5"/>
  <c r="AT584" i="5" s="1"/>
  <c r="AU584" i="5" s="1"/>
  <c r="AV584" i="5" s="1"/>
  <c r="J601" i="5"/>
  <c r="AO601" i="5" s="1"/>
  <c r="AS614" i="5"/>
  <c r="AT614" i="5" s="1"/>
  <c r="AU614" i="5" s="1"/>
  <c r="AV614" i="5" s="1"/>
  <c r="J625" i="5"/>
  <c r="AP625" i="5" s="1"/>
  <c r="W637" i="5"/>
  <c r="AS645" i="5"/>
  <c r="AT645" i="5" s="1"/>
  <c r="AU645" i="5" s="1"/>
  <c r="AV645" i="5" s="1"/>
  <c r="W536" i="5"/>
  <c r="W557" i="5"/>
  <c r="W564" i="5"/>
  <c r="AW585" i="5"/>
  <c r="AX585" i="5" s="1"/>
  <c r="AW590" i="5"/>
  <c r="AX590" i="5" s="1"/>
  <c r="X605" i="5"/>
  <c r="AW612" i="5"/>
  <c r="AX612" i="5" s="1"/>
  <c r="AW623" i="5"/>
  <c r="AX623" i="5" s="1"/>
  <c r="AO628" i="5"/>
  <c r="J633" i="5"/>
  <c r="AO633" i="5" s="1"/>
  <c r="X637" i="5"/>
  <c r="AW638" i="5"/>
  <c r="AX638" i="5" s="1"/>
  <c r="AP643" i="5"/>
  <c r="AW661" i="5"/>
  <c r="AX661" i="5" s="1"/>
  <c r="AS669" i="5"/>
  <c r="AT669" i="5" s="1"/>
  <c r="AU669" i="5" s="1"/>
  <c r="AV669" i="5" s="1"/>
  <c r="X536" i="5"/>
  <c r="X557" i="5"/>
  <c r="X564" i="5"/>
  <c r="AW581" i="5"/>
  <c r="AX581" i="5" s="1"/>
  <c r="X603" i="5"/>
  <c r="Z607" i="5"/>
  <c r="W617" i="5"/>
  <c r="AP628" i="5"/>
  <c r="AU651" i="5"/>
  <c r="AV651" i="5" s="1"/>
  <c r="W565" i="5"/>
  <c r="AW582" i="5"/>
  <c r="AX582" i="5" s="1"/>
  <c r="AW583" i="5"/>
  <c r="AX583" i="5" s="1"/>
  <c r="J595" i="5"/>
  <c r="AP595" i="5" s="1"/>
  <c r="Z595" i="5"/>
  <c r="AT629" i="5"/>
  <c r="AU629" i="5" s="1"/>
  <c r="AV629" i="5" s="1"/>
  <c r="X644" i="5"/>
  <c r="Z647" i="5"/>
  <c r="J647" i="5"/>
  <c r="AP647" i="5" s="1"/>
  <c r="X659" i="5"/>
  <c r="W659" i="5"/>
  <c r="AU660" i="5"/>
  <c r="AV660" i="5" s="1"/>
  <c r="W537" i="5"/>
  <c r="W558" i="5"/>
  <c r="W603" i="5"/>
  <c r="X617" i="5"/>
  <c r="AW622" i="5"/>
  <c r="AX622" i="5" s="1"/>
  <c r="X648" i="5"/>
  <c r="W648" i="5"/>
  <c r="X684" i="5"/>
  <c r="W684" i="5"/>
  <c r="W566" i="5"/>
  <c r="AW579" i="5"/>
  <c r="AX579" i="5" s="1"/>
  <c r="X625" i="5"/>
  <c r="AS628" i="5"/>
  <c r="AT628" i="5" s="1"/>
  <c r="AU628" i="5" s="1"/>
  <c r="AV628" i="5" s="1"/>
  <c r="Z636" i="5"/>
  <c r="J639" i="5"/>
  <c r="AO639" i="5" s="1"/>
  <c r="W679" i="5"/>
  <c r="BH511" i="6"/>
  <c r="BG132" i="6"/>
  <c r="BH125" i="6"/>
  <c r="AP692" i="5"/>
  <c r="AO692" i="5"/>
  <c r="BH111" i="6"/>
  <c r="BG116" i="6"/>
  <c r="BH493" i="6"/>
  <c r="BG529" i="6"/>
  <c r="J700" i="5"/>
  <c r="AO700" i="5" s="1"/>
  <c r="Z700" i="5"/>
  <c r="AT702" i="5"/>
  <c r="AU702" i="5" s="1"/>
  <c r="AV702" i="5" s="1"/>
  <c r="BG168" i="6"/>
  <c r="BH159" i="6"/>
  <c r="BH187" i="6"/>
  <c r="BG198" i="6"/>
  <c r="J668" i="5"/>
  <c r="AP668" i="5" s="1"/>
  <c r="AO679" i="5"/>
  <c r="Z685" i="5"/>
  <c r="Z690" i="5"/>
  <c r="W692" i="5"/>
  <c r="AW698" i="5"/>
  <c r="AX698" i="5" s="1"/>
  <c r="AP716" i="5"/>
  <c r="AO716" i="5"/>
  <c r="BH18" i="6"/>
  <c r="BH77" i="6"/>
  <c r="BG86" i="6"/>
  <c r="BH81" i="6"/>
  <c r="BH98" i="6"/>
  <c r="BH100" i="6"/>
  <c r="BH128" i="6"/>
  <c r="BH195" i="6"/>
  <c r="BH365" i="6"/>
  <c r="BG391" i="6"/>
  <c r="BH509" i="6"/>
  <c r="W673" i="5"/>
  <c r="X692" i="5"/>
  <c r="BG22" i="6"/>
  <c r="BG89" i="6"/>
  <c r="BG106" i="6"/>
  <c r="BH101" i="6"/>
  <c r="BG171" i="6"/>
  <c r="BH207" i="6"/>
  <c r="BH221" i="6"/>
  <c r="BH235" i="6"/>
  <c r="BG251" i="6"/>
  <c r="BH268" i="6"/>
  <c r="BH354" i="6"/>
  <c r="BH544" i="6"/>
  <c r="W589" i="5"/>
  <c r="W611" i="5"/>
  <c r="W632" i="5"/>
  <c r="Z658" i="5"/>
  <c r="X673" i="5"/>
  <c r="Z703" i="5"/>
  <c r="J703" i="5"/>
  <c r="AP703" i="5" s="1"/>
  <c r="BH34" i="6"/>
  <c r="BH69" i="6"/>
  <c r="BH87" i="6"/>
  <c r="BG92" i="6"/>
  <c r="BH165" i="6"/>
  <c r="BG174" i="6"/>
  <c r="BH419" i="6"/>
  <c r="BH518" i="6"/>
  <c r="BG673" i="6"/>
  <c r="BH628" i="6"/>
  <c r="J669" i="5"/>
  <c r="AO669" i="5" s="1"/>
  <c r="Z673" i="5"/>
  <c r="J676" i="5"/>
  <c r="AP708" i="5"/>
  <c r="AS710" i="5"/>
  <c r="AT710" i="5" s="1"/>
  <c r="AU710" i="5" s="1"/>
  <c r="AV710" i="5" s="1"/>
  <c r="BG19" i="6"/>
  <c r="BH37" i="6"/>
  <c r="BH106" i="6"/>
  <c r="BH151" i="6"/>
  <c r="BG160" i="6"/>
  <c r="BH230" i="6"/>
  <c r="BG244" i="6"/>
  <c r="BH244" i="6"/>
  <c r="BG260" i="6"/>
  <c r="BH254" i="6"/>
  <c r="BH446" i="6"/>
  <c r="BG478" i="6"/>
  <c r="BH466" i="6"/>
  <c r="BG571" i="6"/>
  <c r="BH547" i="6"/>
  <c r="BG587" i="6"/>
  <c r="Z652" i="5"/>
  <c r="BH10" i="6"/>
  <c r="BH13" i="6"/>
  <c r="BG14" i="6"/>
  <c r="BG42" i="6"/>
  <c r="BH62" i="6"/>
  <c r="BG66" i="6"/>
  <c r="BH73" i="6"/>
  <c r="BG78" i="6"/>
  <c r="BH109" i="6"/>
  <c r="BG154" i="6"/>
  <c r="BH298" i="6"/>
  <c r="BG318" i="6"/>
  <c r="BG373" i="6"/>
  <c r="BH404" i="6"/>
  <c r="BG545" i="6"/>
  <c r="BH577" i="6"/>
  <c r="AS657" i="5"/>
  <c r="AT657" i="5" s="1"/>
  <c r="AU657" i="5" s="1"/>
  <c r="AV657" i="5" s="1"/>
  <c r="AO673" i="5"/>
  <c r="AT680" i="5"/>
  <c r="AU680" i="5" s="1"/>
  <c r="AV680" i="5" s="1"/>
  <c r="AS681" i="5"/>
  <c r="AT681" i="5" s="1"/>
  <c r="AU681" i="5" s="1"/>
  <c r="AV681" i="5" s="1"/>
  <c r="AS683" i="5"/>
  <c r="AT683" i="5" s="1"/>
  <c r="AU683" i="5" s="1"/>
  <c r="AV683" i="5" s="1"/>
  <c r="AW691" i="5"/>
  <c r="AX691" i="5" s="1"/>
  <c r="AS693" i="5"/>
  <c r="AT693" i="5" s="1"/>
  <c r="AU693" i="5" s="1"/>
  <c r="AV693" i="5" s="1"/>
  <c r="AW697" i="5"/>
  <c r="AX697" i="5" s="1"/>
  <c r="X712" i="5"/>
  <c r="W712" i="5"/>
  <c r="BG28" i="6"/>
  <c r="BG46" i="6"/>
  <c r="BH48" i="6"/>
  <c r="BG51" i="6"/>
  <c r="BH84" i="6"/>
  <c r="BH93" i="6"/>
  <c r="BG98" i="6"/>
  <c r="BG435" i="6"/>
  <c r="BH424" i="6"/>
  <c r="BG487" i="6"/>
  <c r="BG532" i="6"/>
  <c r="X612" i="5"/>
  <c r="AS624" i="5"/>
  <c r="AT624" i="5" s="1"/>
  <c r="AU624" i="5" s="1"/>
  <c r="AV624" i="5" s="1"/>
  <c r="X633" i="5"/>
  <c r="AS644" i="5"/>
  <c r="AT644" i="5" s="1"/>
  <c r="AU644" i="5" s="1"/>
  <c r="AV644" i="5" s="1"/>
  <c r="X653" i="5"/>
  <c r="W660" i="5"/>
  <c r="AS664" i="5"/>
  <c r="AT664" i="5" s="1"/>
  <c r="AU664" i="5" s="1"/>
  <c r="AV664" i="5" s="1"/>
  <c r="AS672" i="5"/>
  <c r="AT672" i="5" s="1"/>
  <c r="AU672" i="5" s="1"/>
  <c r="AV672" i="5" s="1"/>
  <c r="AW679" i="5"/>
  <c r="AX679" i="5" s="1"/>
  <c r="AS684" i="5"/>
  <c r="AT684" i="5" s="1"/>
  <c r="AU684" i="5" s="1"/>
  <c r="AV684" i="5" s="1"/>
  <c r="AS685" i="5"/>
  <c r="AT685" i="5" s="1"/>
  <c r="AU685" i="5" s="1"/>
  <c r="AV685" i="5" s="1"/>
  <c r="AS688" i="5"/>
  <c r="AT688" i="5" s="1"/>
  <c r="AU688" i="5" s="1"/>
  <c r="AV688" i="5" s="1"/>
  <c r="AS690" i="5"/>
  <c r="AT690" i="5" s="1"/>
  <c r="AU690" i="5" s="1"/>
  <c r="AV690" i="5" s="1"/>
  <c r="AS692" i="5"/>
  <c r="AT692" i="5" s="1"/>
  <c r="AU692" i="5" s="1"/>
  <c r="AV692" i="5" s="1"/>
  <c r="X703" i="5"/>
  <c r="W703" i="5"/>
  <c r="AW705" i="5"/>
  <c r="AX705" i="5" s="1"/>
  <c r="AW713" i="5"/>
  <c r="AX713" i="5" s="1"/>
  <c r="BG72" i="6"/>
  <c r="BG95" i="6"/>
  <c r="BG124" i="6"/>
  <c r="BG152" i="6"/>
  <c r="BH143" i="6"/>
  <c r="BH171" i="6"/>
  <c r="BH174" i="6"/>
  <c r="BG184" i="6"/>
  <c r="BH469" i="6"/>
  <c r="BH497" i="6"/>
  <c r="BG534" i="6"/>
  <c r="W647" i="5"/>
  <c r="X660" i="5"/>
  <c r="W668" i="5"/>
  <c r="W675" i="5"/>
  <c r="AW682" i="5"/>
  <c r="AX682" i="5" s="1"/>
  <c r="AS700" i="5"/>
  <c r="AT700" i="5" s="1"/>
  <c r="AU700" i="5" s="1"/>
  <c r="AV700" i="5" s="1"/>
  <c r="BH19" i="6"/>
  <c r="BH30" i="6"/>
  <c r="BH46" i="6"/>
  <c r="BG196" i="6"/>
  <c r="BH213" i="6"/>
  <c r="BG263" i="6"/>
  <c r="BH379" i="6"/>
  <c r="BH402" i="6"/>
  <c r="BG463" i="6"/>
  <c r="BG20" i="6"/>
  <c r="BH22" i="6"/>
  <c r="BH79" i="6"/>
  <c r="BH163" i="6"/>
  <c r="BG270" i="6"/>
  <c r="BG355" i="6"/>
  <c r="BG455" i="6"/>
  <c r="AS665" i="5"/>
  <c r="AT665" i="5" s="1"/>
  <c r="AU665" i="5" s="1"/>
  <c r="AV665" i="5" s="1"/>
  <c r="AS673" i="5"/>
  <c r="AT673" i="5" s="1"/>
  <c r="AU673" i="5" s="1"/>
  <c r="AV673" i="5" s="1"/>
  <c r="BH25" i="6"/>
  <c r="BG26" i="6"/>
  <c r="BG36" i="6"/>
  <c r="BH49" i="6"/>
  <c r="BH60" i="6"/>
  <c r="BG76" i="6"/>
  <c r="BH71" i="6"/>
  <c r="BH99" i="6"/>
  <c r="BG111" i="6"/>
  <c r="BH152" i="6"/>
  <c r="BG161" i="6"/>
  <c r="BG214" i="6"/>
  <c r="BH239" i="6"/>
  <c r="BH243" i="6"/>
  <c r="BH269" i="6"/>
  <c r="BG290" i="6"/>
  <c r="BG310" i="6"/>
  <c r="BH293" i="6"/>
  <c r="BG313" i="6"/>
  <c r="BG338" i="6"/>
  <c r="BG384" i="6"/>
  <c r="BH405" i="6"/>
  <c r="BG436" i="6"/>
  <c r="BH464" i="6"/>
  <c r="BH528" i="6"/>
  <c r="BG566" i="6"/>
  <c r="W669" i="5"/>
  <c r="W676" i="5"/>
  <c r="W695" i="5"/>
  <c r="AS712" i="5"/>
  <c r="AT712" i="5" s="1"/>
  <c r="BH11" i="6"/>
  <c r="BG11" i="6"/>
  <c r="BH88" i="6"/>
  <c r="BG93" i="6"/>
  <c r="BG96" i="6"/>
  <c r="BH138" i="6"/>
  <c r="BG147" i="6"/>
  <c r="BH450" i="6"/>
  <c r="BH467" i="6"/>
  <c r="BG503" i="6"/>
  <c r="X669" i="5"/>
  <c r="AW703" i="5"/>
  <c r="AX703" i="5" s="1"/>
  <c r="X715" i="5"/>
  <c r="W715" i="5"/>
  <c r="BH40" i="6"/>
  <c r="BH91" i="6"/>
  <c r="BH110" i="6"/>
  <c r="BG115" i="6"/>
  <c r="BG131" i="6"/>
  <c r="BH242" i="6"/>
  <c r="BH358" i="6"/>
  <c r="BG401" i="6"/>
  <c r="BG500" i="6"/>
  <c r="BG514" i="6"/>
  <c r="BG517" i="6"/>
  <c r="BH481" i="6"/>
  <c r="BH508" i="6"/>
  <c r="BG627" i="6"/>
  <c r="W642" i="5"/>
  <c r="W662" i="5"/>
  <c r="J681" i="5"/>
  <c r="AO681" i="5" s="1"/>
  <c r="X695" i="5"/>
  <c r="BG47" i="6"/>
  <c r="BG135" i="6"/>
  <c r="BG280" i="6"/>
  <c r="BH304" i="6"/>
  <c r="BG327" i="6"/>
  <c r="BH347" i="6"/>
  <c r="BG372" i="6"/>
  <c r="BG483" i="6"/>
  <c r="BG486" i="6"/>
  <c r="Z684" i="5"/>
  <c r="J684" i="5"/>
  <c r="AP684" i="5" s="1"/>
  <c r="BG356" i="6"/>
  <c r="BG430" i="6"/>
  <c r="BH400" i="6"/>
  <c r="BG470" i="6"/>
  <c r="BH442" i="6"/>
  <c r="BG474" i="6"/>
  <c r="BH498" i="6"/>
  <c r="BG535" i="6"/>
  <c r="BG597" i="6"/>
  <c r="AP705" i="5"/>
  <c r="AO705" i="5"/>
  <c r="BH41" i="6"/>
  <c r="BH353" i="6"/>
  <c r="BG415" i="6"/>
  <c r="AP680" i="5"/>
  <c r="BH20" i="6"/>
  <c r="BH23" i="6"/>
  <c r="BG24" i="6"/>
  <c r="BH209" i="6"/>
  <c r="BG222" i="6"/>
  <c r="BH328" i="6"/>
  <c r="BG349" i="6"/>
  <c r="BH553" i="6"/>
  <c r="BG654" i="6"/>
  <c r="BH610" i="6"/>
  <c r="BH627" i="6"/>
  <c r="BG672" i="6"/>
  <c r="AP699" i="5"/>
  <c r="X707" i="5"/>
  <c r="AW711" i="5"/>
  <c r="AX711" i="5" s="1"/>
  <c r="BG21" i="6"/>
  <c r="BG32" i="6"/>
  <c r="BH36" i="6"/>
  <c r="BH83" i="6"/>
  <c r="BG107" i="6"/>
  <c r="BG112" i="6"/>
  <c r="BH112" i="6"/>
  <c r="BH130" i="6"/>
  <c r="BH197" i="6"/>
  <c r="BH218" i="6"/>
  <c r="BH231" i="6"/>
  <c r="BH274" i="6"/>
  <c r="BH289" i="6"/>
  <c r="BH294" i="6"/>
  <c r="BH460" i="6"/>
  <c r="BH494" i="6"/>
  <c r="BG536" i="6"/>
  <c r="BH546" i="6"/>
  <c r="BG612" i="6"/>
  <c r="BH585" i="6"/>
  <c r="BG690" i="6"/>
  <c r="AW704" i="5"/>
  <c r="AX704" i="5" s="1"/>
  <c r="W708" i="5"/>
  <c r="AP713" i="5"/>
  <c r="BG10" i="6"/>
  <c r="BG40" i="6"/>
  <c r="BG44" i="6"/>
  <c r="BH56" i="6"/>
  <c r="BG85" i="6"/>
  <c r="BG105" i="6"/>
  <c r="BG138" i="6"/>
  <c r="BG165" i="6"/>
  <c r="BH169" i="6"/>
  <c r="BG178" i="6"/>
  <c r="BG192" i="6"/>
  <c r="BH190" i="6"/>
  <c r="BG232" i="6"/>
  <c r="BG255" i="6"/>
  <c r="BG267" i="6"/>
  <c r="BH264" i="6"/>
  <c r="BG282" i="6"/>
  <c r="BG303" i="6"/>
  <c r="BH307" i="6"/>
  <c r="BH309" i="6"/>
  <c r="BH323" i="6"/>
  <c r="BH336" i="6"/>
  <c r="BG359" i="6"/>
  <c r="BG375" i="6"/>
  <c r="BH413" i="6"/>
  <c r="BH421" i="6"/>
  <c r="BG452" i="6"/>
  <c r="BH429" i="6"/>
  <c r="BH436" i="6"/>
  <c r="BG504" i="6"/>
  <c r="BG519" i="6"/>
  <c r="BH575" i="6"/>
  <c r="BG618" i="6"/>
  <c r="BH583" i="6"/>
  <c r="BH613" i="6"/>
  <c r="BG657" i="6"/>
  <c r="BH618" i="6"/>
  <c r="BG662" i="6"/>
  <c r="BG674" i="6"/>
  <c r="BG714" i="6"/>
  <c r="AS699" i="5"/>
  <c r="AT699" i="5" s="1"/>
  <c r="AU699" i="5" s="1"/>
  <c r="AV699" i="5" s="1"/>
  <c r="Z701" i="5"/>
  <c r="X708" i="5"/>
  <c r="BG16" i="6"/>
  <c r="BG54" i="6"/>
  <c r="BH66" i="6"/>
  <c r="BG110" i="6"/>
  <c r="BH120" i="6"/>
  <c r="BG149" i="6"/>
  <c r="BH292" i="6"/>
  <c r="BG312" i="6"/>
  <c r="BG317" i="6"/>
  <c r="BG322" i="6"/>
  <c r="BG335" i="6"/>
  <c r="BH315" i="6"/>
  <c r="BH357" i="6"/>
  <c r="BG383" i="6"/>
  <c r="BH416" i="6"/>
  <c r="BG489" i="6"/>
  <c r="BG492" i="6"/>
  <c r="BH463" i="6"/>
  <c r="BG499" i="6"/>
  <c r="BG553" i="6"/>
  <c r="BG558" i="6"/>
  <c r="BG569" i="6"/>
  <c r="BH531" i="6"/>
  <c r="BG594" i="6"/>
  <c r="BH567" i="6"/>
  <c r="BG610" i="6"/>
  <c r="BH569" i="6"/>
  <c r="BG701" i="6"/>
  <c r="BH668" i="6"/>
  <c r="W702" i="5"/>
  <c r="AS706" i="5"/>
  <c r="AT706" i="5" s="1"/>
  <c r="AU706" i="5" s="1"/>
  <c r="AV706" i="5" s="1"/>
  <c r="Z708" i="5"/>
  <c r="BG65" i="6"/>
  <c r="BH76" i="6"/>
  <c r="BH86" i="6"/>
  <c r="BH96" i="6"/>
  <c r="BH146" i="6"/>
  <c r="BH164" i="6"/>
  <c r="BG173" i="6"/>
  <c r="BG187" i="6"/>
  <c r="BH182" i="6"/>
  <c r="BH185" i="6"/>
  <c r="BG201" i="6"/>
  <c r="BG216" i="6"/>
  <c r="BH203" i="6"/>
  <c r="BH208" i="6"/>
  <c r="BG221" i="6"/>
  <c r="BG243" i="6"/>
  <c r="BH247" i="6"/>
  <c r="BG291" i="6"/>
  <c r="BH272" i="6"/>
  <c r="BH318" i="6"/>
  <c r="BG343" i="6"/>
  <c r="BG369" i="6"/>
  <c r="BH377" i="6"/>
  <c r="BG405" i="6"/>
  <c r="BG439" i="6"/>
  <c r="BH437" i="6"/>
  <c r="BH484" i="6"/>
  <c r="BG520" i="6"/>
  <c r="BH510" i="6"/>
  <c r="BG548" i="6"/>
  <c r="BH523" i="6"/>
  <c r="BG579" i="6"/>
  <c r="BH665" i="6"/>
  <c r="W696" i="5"/>
  <c r="AO708" i="5"/>
  <c r="BG17" i="6"/>
  <c r="BH28" i="6"/>
  <c r="BH31" i="6"/>
  <c r="BG57" i="6"/>
  <c r="BG88" i="6"/>
  <c r="BG117" i="6"/>
  <c r="BG130" i="6"/>
  <c r="BH123" i="6"/>
  <c r="BH154" i="6"/>
  <c r="BG206" i="6"/>
  <c r="BH216" i="6"/>
  <c r="BH224" i="6"/>
  <c r="BG238" i="6"/>
  <c r="BG240" i="6"/>
  <c r="BH250" i="6"/>
  <c r="BG279" i="6"/>
  <c r="BH275" i="6"/>
  <c r="BH283" i="6"/>
  <c r="BH320" i="6"/>
  <c r="BH360" i="6"/>
  <c r="BG428" i="6"/>
  <c r="BH398" i="6"/>
  <c r="BG433" i="6"/>
  <c r="BH487" i="6"/>
  <c r="BG543" i="6"/>
  <c r="BH505" i="6"/>
  <c r="BH513" i="6"/>
  <c r="BH594" i="6"/>
  <c r="BG638" i="6"/>
  <c r="AN94" i="9"/>
  <c r="X696" i="5"/>
  <c r="BG63" i="6"/>
  <c r="BH131" i="6"/>
  <c r="BG145" i="6"/>
  <c r="BH180" i="6"/>
  <c r="BG190" i="6"/>
  <c r="BH219" i="6"/>
  <c r="BH232" i="6"/>
  <c r="BG357" i="6"/>
  <c r="BH373" i="6"/>
  <c r="BH388" i="6"/>
  <c r="BH393" i="6"/>
  <c r="BG444" i="6"/>
  <c r="BG450" i="6"/>
  <c r="BG481" i="6"/>
  <c r="BH458" i="6"/>
  <c r="BH550" i="6"/>
  <c r="BG590" i="6"/>
  <c r="BG595" i="6"/>
  <c r="BH573" i="6"/>
  <c r="BH589" i="6"/>
  <c r="BG633" i="6"/>
  <c r="BH652" i="6"/>
  <c r="W690" i="5"/>
  <c r="Z696" i="5"/>
  <c r="W711" i="5"/>
  <c r="Z716" i="5"/>
  <c r="BH32" i="6"/>
  <c r="BG33" i="6"/>
  <c r="BG79" i="6"/>
  <c r="BG84" i="6"/>
  <c r="BG99" i="6"/>
  <c r="BG104" i="6"/>
  <c r="BH113" i="6"/>
  <c r="BG125" i="6"/>
  <c r="BH136" i="6"/>
  <c r="BH162" i="6"/>
  <c r="BG176" i="6"/>
  <c r="BG225" i="6"/>
  <c r="BH245" i="6"/>
  <c r="BG261" i="6"/>
  <c r="BH313" i="6"/>
  <c r="BG333" i="6"/>
  <c r="BG341" i="6"/>
  <c r="BH321" i="6"/>
  <c r="BH342" i="6"/>
  <c r="BG366" i="6"/>
  <c r="BG399" i="6"/>
  <c r="BH375" i="6"/>
  <c r="BH380" i="6"/>
  <c r="BH427" i="6"/>
  <c r="BG458" i="6"/>
  <c r="BG471" i="6"/>
  <c r="BH479" i="6"/>
  <c r="BG515" i="6"/>
  <c r="BG559" i="6"/>
  <c r="BH521" i="6"/>
  <c r="BG561" i="6"/>
  <c r="BH557" i="6"/>
  <c r="BH600" i="6"/>
  <c r="BG647" i="6"/>
  <c r="BH611" i="6"/>
  <c r="BG655" i="6"/>
  <c r="BG663" i="6"/>
  <c r="BH663" i="6"/>
  <c r="J706" i="5"/>
  <c r="BG35" i="6"/>
  <c r="BH47" i="6"/>
  <c r="BH51" i="6"/>
  <c r="BG108" i="6"/>
  <c r="BH105" i="6"/>
  <c r="BG127" i="6"/>
  <c r="BH126" i="6"/>
  <c r="BG134" i="6"/>
  <c r="BH139" i="6"/>
  <c r="BG158" i="6"/>
  <c r="BH177" i="6"/>
  <c r="BG207" i="6"/>
  <c r="BG210" i="6"/>
  <c r="BG213" i="6"/>
  <c r="BH201" i="6"/>
  <c r="BG219" i="6"/>
  <c r="BH227" i="6"/>
  <c r="BG268" i="6"/>
  <c r="BH257" i="6"/>
  <c r="BG273" i="6"/>
  <c r="BG276" i="6"/>
  <c r="BH265" i="6"/>
  <c r="BG283" i="6"/>
  <c r="BG289" i="6"/>
  <c r="BG297" i="6"/>
  <c r="BH300" i="6"/>
  <c r="BH308" i="6"/>
  <c r="BG328" i="6"/>
  <c r="BH316" i="6"/>
  <c r="BH324" i="6"/>
  <c r="BH329" i="6"/>
  <c r="BG351" i="6"/>
  <c r="BH350" i="6"/>
  <c r="BG376" i="6"/>
  <c r="BH363" i="6"/>
  <c r="BG389" i="6"/>
  <c r="BG411" i="6"/>
  <c r="BH406" i="6"/>
  <c r="BH408" i="6"/>
  <c r="BG447" i="6"/>
  <c r="BH422" i="6"/>
  <c r="BH435" i="6"/>
  <c r="BG466" i="6"/>
  <c r="BG475" i="6"/>
  <c r="BH461" i="6"/>
  <c r="BG537" i="6"/>
  <c r="BG546" i="6"/>
  <c r="BH537" i="6"/>
  <c r="BG577" i="6"/>
  <c r="BH539" i="6"/>
  <c r="BG593" i="6"/>
  <c r="BH592" i="6"/>
  <c r="BG636" i="6"/>
  <c r="BH633" i="6"/>
  <c r="BG713" i="6"/>
  <c r="BH666" i="6"/>
  <c r="AO696" i="5"/>
  <c r="BH7" i="6"/>
  <c r="BG27" i="6"/>
  <c r="BH42" i="6"/>
  <c r="BG45" i="6"/>
  <c r="BH61" i="6"/>
  <c r="BH175" i="6"/>
  <c r="BH191" i="6"/>
  <c r="BH196" i="6"/>
  <c r="BH229" i="6"/>
  <c r="BH240" i="6"/>
  <c r="BG258" i="6"/>
  <c r="BH295" i="6"/>
  <c r="BG360" i="6"/>
  <c r="BH391" i="6"/>
  <c r="BG420" i="6"/>
  <c r="BG426" i="6"/>
  <c r="BG445" i="6"/>
  <c r="BH414" i="6"/>
  <c r="BH456" i="6"/>
  <c r="BG490" i="6"/>
  <c r="BH524" i="6"/>
  <c r="BG562" i="6"/>
  <c r="BG611" i="6"/>
  <c r="BH568" i="6"/>
  <c r="BG658" i="6"/>
  <c r="BH622" i="6"/>
  <c r="BH647" i="6"/>
  <c r="BG696" i="6"/>
  <c r="BH717" i="6"/>
  <c r="BG716" i="6"/>
  <c r="AS695" i="5"/>
  <c r="AT695" i="5" s="1"/>
  <c r="AU695" i="5" s="1"/>
  <c r="AV695" i="5" s="1"/>
  <c r="AU701" i="5"/>
  <c r="AV701" i="5" s="1"/>
  <c r="AT708" i="5"/>
  <c r="AU708" i="5" s="1"/>
  <c r="AV708" i="5" s="1"/>
  <c r="AS715" i="5"/>
  <c r="BH52" i="6"/>
  <c r="BG55" i="6"/>
  <c r="BH67" i="6"/>
  <c r="BG82" i="6"/>
  <c r="BG102" i="6"/>
  <c r="BG123" i="6"/>
  <c r="BG128" i="6"/>
  <c r="BH134" i="6"/>
  <c r="BG143" i="6"/>
  <c r="BH157" i="6"/>
  <c r="BG166" i="6"/>
  <c r="BG185" i="6"/>
  <c r="BH178" i="6"/>
  <c r="BG230" i="6"/>
  <c r="BG236" i="6"/>
  <c r="BH237" i="6"/>
  <c r="BH273" i="6"/>
  <c r="BH286" i="6"/>
  <c r="BG304" i="6"/>
  <c r="BG336" i="6"/>
  <c r="BH345" i="6"/>
  <c r="BG397" i="6"/>
  <c r="BH371" i="6"/>
  <c r="BH417" i="6"/>
  <c r="BH477" i="6"/>
  <c r="BG513" i="6"/>
  <c r="BH490" i="6"/>
  <c r="BG526" i="6"/>
  <c r="BH503" i="6"/>
  <c r="BG541" i="6"/>
  <c r="BG585" i="6"/>
  <c r="BH545" i="6"/>
  <c r="BG630" i="6"/>
  <c r="BH644" i="6"/>
  <c r="AO79" i="9"/>
  <c r="AN79" i="9"/>
  <c r="AN73" i="9"/>
  <c r="BG9" i="6"/>
  <c r="BG13" i="6"/>
  <c r="BH24" i="6"/>
  <c r="BG39" i="6"/>
  <c r="BG68" i="6"/>
  <c r="BH72" i="6"/>
  <c r="BG77" i="6"/>
  <c r="BH82" i="6"/>
  <c r="BG87" i="6"/>
  <c r="BH92" i="6"/>
  <c r="BG97" i="6"/>
  <c r="BH102" i="6"/>
  <c r="BG137" i="6"/>
  <c r="BG140" i="6"/>
  <c r="BH167" i="6"/>
  <c r="BH194" i="6"/>
  <c r="BG205" i="6"/>
  <c r="BG211" i="6"/>
  <c r="BG217" i="6"/>
  <c r="BH206" i="6"/>
  <c r="BH211" i="6"/>
  <c r="BG233" i="6"/>
  <c r="BH225" i="6"/>
  <c r="BG247" i="6"/>
  <c r="BG347" i="6"/>
  <c r="BH334" i="6"/>
  <c r="BH348" i="6"/>
  <c r="BG387" i="6"/>
  <c r="BH374" i="6"/>
  <c r="BH381" i="6"/>
  <c r="BH386" i="6"/>
  <c r="BG581" i="6"/>
  <c r="BH587" i="6"/>
  <c r="BG631" i="6"/>
  <c r="BG684" i="6"/>
  <c r="BH653" i="6"/>
  <c r="BG711" i="6"/>
  <c r="AS696" i="5"/>
  <c r="AT696" i="5" s="1"/>
  <c r="AU696" i="5" s="1"/>
  <c r="AV696" i="5" s="1"/>
  <c r="AS716" i="5"/>
  <c r="AT716" i="5" s="1"/>
  <c r="AU716" i="5" s="1"/>
  <c r="AV716" i="5" s="1"/>
  <c r="BH17" i="6"/>
  <c r="BG48" i="6"/>
  <c r="BG58" i="6"/>
  <c r="BH74" i="6"/>
  <c r="BH94" i="6"/>
  <c r="BH103" i="6"/>
  <c r="BH118" i="6"/>
  <c r="BH129" i="6"/>
  <c r="BH142" i="6"/>
  <c r="BG151" i="6"/>
  <c r="BG169" i="6"/>
  <c r="BG183" i="6"/>
  <c r="BH173" i="6"/>
  <c r="BG231" i="6"/>
  <c r="BH217" i="6"/>
  <c r="BG241" i="6"/>
  <c r="BG254" i="6"/>
  <c r="BG295" i="6"/>
  <c r="BH281" i="6"/>
  <c r="BH284" i="6"/>
  <c r="BG307" i="6"/>
  <c r="BG321" i="6"/>
  <c r="BH301" i="6"/>
  <c r="BH306" i="6"/>
  <c r="BG326" i="6"/>
  <c r="BG437" i="6"/>
  <c r="BG464" i="6"/>
  <c r="BH441" i="6"/>
  <c r="BH443" i="6"/>
  <c r="BH454" i="6"/>
  <c r="BH459" i="6"/>
  <c r="BH535" i="6"/>
  <c r="BG591" i="6"/>
  <c r="BH556" i="6"/>
  <c r="BG596" i="6"/>
  <c r="BH563" i="6"/>
  <c r="BH598" i="6"/>
  <c r="BH601" i="6"/>
  <c r="BG645" i="6"/>
  <c r="BH609" i="6"/>
  <c r="AO94" i="9"/>
  <c r="W699" i="5"/>
  <c r="BH45" i="6"/>
  <c r="BH50" i="6"/>
  <c r="BH114" i="6"/>
  <c r="BG119" i="6"/>
  <c r="BH137" i="6"/>
  <c r="BH168" i="6"/>
  <c r="BG200" i="6"/>
  <c r="BH220" i="6"/>
  <c r="BG239" i="6"/>
  <c r="BG266" i="6"/>
  <c r="BH314" i="6"/>
  <c r="BH322" i="6"/>
  <c r="BG342" i="6"/>
  <c r="BH330" i="6"/>
  <c r="BH343" i="6"/>
  <c r="BG367" i="6"/>
  <c r="BH412" i="6"/>
  <c r="BG443" i="6"/>
  <c r="BG451" i="6"/>
  <c r="BH420" i="6"/>
  <c r="BG482" i="6"/>
  <c r="BH449" i="6"/>
  <c r="BG494" i="6"/>
  <c r="BG498" i="6"/>
  <c r="BH519" i="6"/>
  <c r="BG557" i="6"/>
  <c r="BH543" i="6"/>
  <c r="BG584" i="6"/>
  <c r="BH574" i="6"/>
  <c r="BH612" i="6"/>
  <c r="BG705" i="6"/>
  <c r="AR90" i="9"/>
  <c r="C1124" i="8"/>
  <c r="X699" i="5"/>
  <c r="BG7" i="6"/>
  <c r="BH33" i="6"/>
  <c r="BG69" i="6"/>
  <c r="BG80" i="6"/>
  <c r="BG100" i="6"/>
  <c r="BH104" i="6"/>
  <c r="BH119" i="6"/>
  <c r="BG126" i="6"/>
  <c r="BH145" i="6"/>
  <c r="BH155" i="6"/>
  <c r="BH176" i="6"/>
  <c r="BG186" i="6"/>
  <c r="BH184" i="6"/>
  <c r="BH189" i="6"/>
  <c r="BH258" i="6"/>
  <c r="BG274" i="6"/>
  <c r="BH317" i="6"/>
  <c r="BG377" i="6"/>
  <c r="BH356" i="6"/>
  <c r="BG382" i="6"/>
  <c r="BH364" i="6"/>
  <c r="BG390" i="6"/>
  <c r="BG395" i="6"/>
  <c r="BG404" i="6"/>
  <c r="BH407" i="6"/>
  <c r="BG438" i="6"/>
  <c r="BH415" i="6"/>
  <c r="BH423" i="6"/>
  <c r="BH428" i="6"/>
  <c r="BG459" i="6"/>
  <c r="BH444" i="6"/>
  <c r="BG511" i="6"/>
  <c r="BG516" i="6"/>
  <c r="BH530" i="6"/>
  <c r="BG568" i="6"/>
  <c r="BH538" i="6"/>
  <c r="BG578" i="6"/>
  <c r="BH558" i="6"/>
  <c r="BH566" i="6"/>
  <c r="BG609" i="6"/>
  <c r="BG621" i="6"/>
  <c r="BH584" i="6"/>
  <c r="BG688" i="6"/>
  <c r="BH664" i="6"/>
  <c r="BH667" i="6"/>
  <c r="BG23" i="6"/>
  <c r="BH43" i="6"/>
  <c r="BH65" i="6"/>
  <c r="BH70" i="6"/>
  <c r="BG90" i="6"/>
  <c r="BH90" i="6"/>
  <c r="BG114" i="6"/>
  <c r="BH127" i="6"/>
  <c r="BH150" i="6"/>
  <c r="BG159" i="6"/>
  <c r="BG262" i="6"/>
  <c r="BH279" i="6"/>
  <c r="BG298" i="6"/>
  <c r="BH338" i="6"/>
  <c r="BH394" i="6"/>
  <c r="BH470" i="6"/>
  <c r="BG506" i="6"/>
  <c r="BH533" i="6"/>
  <c r="BG626" i="6"/>
  <c r="BH634" i="6"/>
  <c r="W700" i="5"/>
  <c r="BH27" i="6"/>
  <c r="BH85" i="6"/>
  <c r="BG146" i="6"/>
  <c r="BG156" i="6"/>
  <c r="BG271" i="6"/>
  <c r="BH325" i="6"/>
  <c r="BH372" i="6"/>
  <c r="BH384" i="6"/>
  <c r="BG412" i="6"/>
  <c r="BH483" i="6"/>
  <c r="BG527" i="6"/>
  <c r="BH491" i="6"/>
  <c r="BH504" i="6"/>
  <c r="BG642" i="6"/>
  <c r="BH607" i="6"/>
  <c r="BH623" i="6"/>
  <c r="BG668" i="6"/>
  <c r="BH637" i="6"/>
  <c r="BG682" i="6"/>
  <c r="BH12" i="6"/>
  <c r="BG25" i="6"/>
  <c r="BH53" i="6"/>
  <c r="BH63" i="6"/>
  <c r="BH122" i="6"/>
  <c r="BH160" i="6"/>
  <c r="BG175" i="6"/>
  <c r="BG181" i="6"/>
  <c r="BG189" i="6"/>
  <c r="BH202" i="6"/>
  <c r="BG224" i="6"/>
  <c r="BH215" i="6"/>
  <c r="BG229" i="6"/>
  <c r="BG237" i="6"/>
  <c r="BH223" i="6"/>
  <c r="BG252" i="6"/>
  <c r="BH261" i="6"/>
  <c r="BH276" i="6"/>
  <c r="BG314" i="6"/>
  <c r="BG319" i="6"/>
  <c r="BH299" i="6"/>
  <c r="BG324" i="6"/>
  <c r="BH327" i="6"/>
  <c r="BH335" i="6"/>
  <c r="BH361" i="6"/>
  <c r="BH367" i="6"/>
  <c r="BG407" i="6"/>
  <c r="BG409" i="6"/>
  <c r="BH387" i="6"/>
  <c r="BH399" i="6"/>
  <c r="BG429" i="6"/>
  <c r="BH447" i="6"/>
  <c r="BG501" i="6"/>
  <c r="BH465" i="6"/>
  <c r="BH473" i="6"/>
  <c r="BG574" i="6"/>
  <c r="BG615" i="6"/>
  <c r="BH596" i="6"/>
  <c r="BG640" i="6"/>
  <c r="BH645" i="6"/>
  <c r="BH651" i="6"/>
  <c r="BG698" i="6"/>
  <c r="BG706" i="6"/>
  <c r="D1110" i="8"/>
  <c r="C1117" i="8"/>
  <c r="BG170" i="6"/>
  <c r="BH212" i="6"/>
  <c r="BG248" i="6"/>
  <c r="BH253" i="6"/>
  <c r="BH310" i="6"/>
  <c r="BG353" i="6"/>
  <c r="BH352" i="6"/>
  <c r="BH409" i="6"/>
  <c r="BG461" i="6"/>
  <c r="BG522" i="6"/>
  <c r="BH500" i="6"/>
  <c r="BG564" i="6"/>
  <c r="BH540" i="6"/>
  <c r="BH552" i="6"/>
  <c r="BG592" i="6"/>
  <c r="BG613" i="6"/>
  <c r="BG650" i="6"/>
  <c r="BG675" i="6"/>
  <c r="BH642" i="6"/>
  <c r="BG277" i="6"/>
  <c r="BH267" i="6"/>
  <c r="BG385" i="6"/>
  <c r="BH366" i="6"/>
  <c r="BG484" i="6"/>
  <c r="BH472" i="6"/>
  <c r="BH512" i="6"/>
  <c r="BH582" i="6"/>
  <c r="BH659" i="6"/>
  <c r="C1115" i="8"/>
  <c r="C1122" i="8"/>
  <c r="AJ77" i="9"/>
  <c r="AJ100" i="9"/>
  <c r="AJ105" i="9" s="1"/>
  <c r="BH635" i="6"/>
  <c r="AP94" i="9"/>
  <c r="AP100" i="9" s="1"/>
  <c r="AP106" i="9" s="1"/>
  <c r="AL96" i="9"/>
  <c r="AM88" i="9"/>
  <c r="AK94" i="9"/>
  <c r="BH517" i="6"/>
  <c r="BH561" i="6"/>
  <c r="BG624" i="6"/>
  <c r="BH616" i="6"/>
  <c r="BG692" i="6"/>
  <c r="BH657" i="6"/>
  <c r="F1132" i="8"/>
  <c r="AI91" i="9"/>
  <c r="C1120" i="8"/>
  <c r="BG629" i="6"/>
  <c r="BG648" i="6"/>
  <c r="BH621" i="6"/>
  <c r="BG37" i="6"/>
  <c r="BG60" i="6"/>
  <c r="BG81" i="6"/>
  <c r="BG101" i="6"/>
  <c r="BG109" i="6"/>
  <c r="BG118" i="6"/>
  <c r="BG129" i="6"/>
  <c r="BG150" i="6"/>
  <c r="BH161" i="6"/>
  <c r="BG177" i="6"/>
  <c r="BG226" i="6"/>
  <c r="BH233" i="6"/>
  <c r="BG256" i="6"/>
  <c r="BG259" i="6"/>
  <c r="BG269" i="6"/>
  <c r="BH263" i="6"/>
  <c r="BG330" i="6"/>
  <c r="BH331" i="6"/>
  <c r="BG361" i="6"/>
  <c r="BG364" i="6"/>
  <c r="BG378" i="6"/>
  <c r="BH362" i="6"/>
  <c r="BG440" i="6"/>
  <c r="BH430" i="6"/>
  <c r="BG468" i="6"/>
  <c r="BG476" i="6"/>
  <c r="BH482" i="6"/>
  <c r="BH486" i="6"/>
  <c r="BG525" i="6"/>
  <c r="BH496" i="6"/>
  <c r="BH522" i="6"/>
  <c r="BH526" i="6"/>
  <c r="BG567" i="6"/>
  <c r="BH536" i="6"/>
  <c r="BG605" i="6"/>
  <c r="BH570" i="6"/>
  <c r="BH597" i="6"/>
  <c r="BH606" i="6"/>
  <c r="BG671" i="6"/>
  <c r="BH630" i="6"/>
  <c r="BG694" i="6"/>
  <c r="BG697" i="6"/>
  <c r="BH662" i="6"/>
  <c r="E1103" i="8"/>
  <c r="E1112" i="8"/>
  <c r="E1111" i="8" s="1"/>
  <c r="AL90" i="9"/>
  <c r="BG272" i="6"/>
  <c r="BH260" i="6"/>
  <c r="BG286" i="6"/>
  <c r="BG381" i="6"/>
  <c r="BH359" i="6"/>
  <c r="BG392" i="6"/>
  <c r="BH440" i="6"/>
  <c r="BH451" i="6"/>
  <c r="BG497" i="6"/>
  <c r="BG508" i="6"/>
  <c r="BG550" i="6"/>
  <c r="BG699" i="6"/>
  <c r="E1132" i="8"/>
  <c r="BH132" i="6"/>
  <c r="BH192" i="6"/>
  <c r="BG227" i="6"/>
  <c r="BH234" i="6"/>
  <c r="BH290" i="6"/>
  <c r="BG331" i="6"/>
  <c r="BH332" i="6"/>
  <c r="BH389" i="6"/>
  <c r="BG441" i="6"/>
  <c r="BH431" i="6"/>
  <c r="BG539" i="6"/>
  <c r="BG582" i="6"/>
  <c r="BH559" i="6"/>
  <c r="BH571" i="6"/>
  <c r="BG614" i="6"/>
  <c r="BG634" i="6"/>
  <c r="BH602" i="6"/>
  <c r="BH631" i="6"/>
  <c r="BG676" i="6"/>
  <c r="BG680" i="6"/>
  <c r="BH655" i="6"/>
  <c r="G1150" i="8"/>
  <c r="BG257" i="6"/>
  <c r="BH248" i="6"/>
  <c r="BG362" i="6"/>
  <c r="BH346" i="6"/>
  <c r="BG469" i="6"/>
  <c r="BH452" i="6"/>
  <c r="BG586" i="6"/>
  <c r="BH619" i="6"/>
  <c r="BG695" i="6"/>
  <c r="BG707" i="6"/>
  <c r="C1123" i="8"/>
  <c r="AJ78" i="9"/>
  <c r="AI78" i="9"/>
  <c r="AI96" i="9"/>
  <c r="BG162" i="6"/>
  <c r="BG193" i="6"/>
  <c r="BH204" i="6"/>
  <c r="BG301" i="6"/>
  <c r="BH302" i="6"/>
  <c r="BG408" i="6"/>
  <c r="BH401" i="6"/>
  <c r="BG477" i="6"/>
  <c r="BH480" i="6"/>
  <c r="BG544" i="6"/>
  <c r="BG555" i="6"/>
  <c r="BH520" i="6"/>
  <c r="BG603" i="6"/>
  <c r="BG607" i="6"/>
  <c r="BG616" i="6"/>
  <c r="BH576" i="6"/>
  <c r="BH580" i="6"/>
  <c r="BH595" i="6"/>
  <c r="BH604" i="6"/>
  <c r="BG660" i="6"/>
  <c r="BG678" i="6"/>
  <c r="BH636" i="6"/>
  <c r="BG704" i="6"/>
  <c r="BG712" i="6"/>
  <c r="F1103" i="8"/>
  <c r="F1112" i="8"/>
  <c r="F1111" i="8" s="1"/>
  <c r="C1116" i="8"/>
  <c r="BH144" i="6"/>
  <c r="BG209" i="6"/>
  <c r="BG315" i="6"/>
  <c r="BG423" i="6"/>
  <c r="BH492" i="6"/>
  <c r="BH532" i="6"/>
  <c r="BG632" i="6"/>
  <c r="BG644" i="6"/>
  <c r="BG653" i="6"/>
  <c r="BG665" i="6"/>
  <c r="BG669" i="6"/>
  <c r="BH641" i="6"/>
  <c r="BG710" i="6"/>
  <c r="AQ94" i="9"/>
  <c r="AI77" i="9"/>
  <c r="BH581" i="6"/>
  <c r="BG649" i="6"/>
  <c r="BH617" i="6"/>
  <c r="BG693" i="6"/>
  <c r="G1103" i="8"/>
  <c r="AP80" i="9"/>
  <c r="AP95" i="9" s="1"/>
  <c r="AM91" i="9"/>
  <c r="AM94" i="9" s="1"/>
  <c r="BG191" i="6"/>
  <c r="BH188" i="6"/>
  <c r="BG299" i="6"/>
  <c r="BH287" i="6"/>
  <c r="BG406" i="6"/>
  <c r="BH385" i="6"/>
  <c r="BG507" i="6"/>
  <c r="BG521" i="6"/>
  <c r="BG549" i="6"/>
  <c r="BG563" i="6"/>
  <c r="BH562" i="6"/>
  <c r="BG646" i="6"/>
  <c r="H1103" i="8"/>
  <c r="AQ80" i="9"/>
  <c r="AQ95" i="9" s="1"/>
  <c r="BG253" i="6"/>
  <c r="BH241" i="6"/>
  <c r="BG264" i="6"/>
  <c r="BG278" i="6"/>
  <c r="BG287" i="6"/>
  <c r="BG294" i="6"/>
  <c r="BG358" i="6"/>
  <c r="BH339" i="6"/>
  <c r="BG371" i="6"/>
  <c r="BG386" i="6"/>
  <c r="BG400" i="6"/>
  <c r="BG465" i="6"/>
  <c r="BH438" i="6"/>
  <c r="BG472" i="6"/>
  <c r="BH445" i="6"/>
  <c r="BG485" i="6"/>
  <c r="BH462" i="6"/>
  <c r="BG502" i="6"/>
  <c r="BG509" i="6"/>
  <c r="BG551" i="6"/>
  <c r="BG589" i="6"/>
  <c r="BH564" i="6"/>
  <c r="BG656" i="6"/>
  <c r="BH639" i="6"/>
  <c r="BH648" i="6"/>
  <c r="BG715" i="6"/>
  <c r="BG142" i="6"/>
  <c r="BH172" i="6"/>
  <c r="BG204" i="6"/>
  <c r="BH214" i="6"/>
  <c r="BH271" i="6"/>
  <c r="BG311" i="6"/>
  <c r="BH312" i="6"/>
  <c r="BH370" i="6"/>
  <c r="BG419" i="6"/>
  <c r="BG431" i="6"/>
  <c r="BH411" i="6"/>
  <c r="BG446" i="6"/>
  <c r="BG453" i="6"/>
  <c r="BG505" i="6"/>
  <c r="BH476" i="6"/>
  <c r="BH502" i="6"/>
  <c r="BH506" i="6"/>
  <c r="BG547" i="6"/>
  <c r="BH516" i="6"/>
  <c r="BH542" i="6"/>
  <c r="BG598" i="6"/>
  <c r="BG601" i="6"/>
  <c r="BG620" i="6"/>
  <c r="BH579" i="6"/>
  <c r="BH591" i="6"/>
  <c r="BG635" i="6"/>
  <c r="BG639" i="6"/>
  <c r="BH615" i="6"/>
  <c r="BG681" i="6"/>
  <c r="BG700" i="6"/>
  <c r="BH656" i="6"/>
  <c r="D1108" i="8"/>
  <c r="AK73" i="9"/>
  <c r="AK79" i="9"/>
  <c r="BH124" i="6"/>
  <c r="BG153" i="6"/>
  <c r="BG172" i="6"/>
  <c r="BG235" i="6"/>
  <c r="BH228" i="6"/>
  <c r="BG339" i="6"/>
  <c r="BH326" i="6"/>
  <c r="BG449" i="6"/>
  <c r="BH425" i="6"/>
  <c r="BG528" i="6"/>
  <c r="BG570" i="6"/>
  <c r="BG608" i="6"/>
  <c r="BG652" i="6"/>
  <c r="BG664" i="6"/>
  <c r="BG691" i="6"/>
  <c r="BH661" i="6"/>
  <c r="D1109" i="8"/>
  <c r="AL79" i="9"/>
  <c r="AO77" i="9"/>
  <c r="AM73" i="9"/>
  <c r="G1132" i="8"/>
  <c r="C1145" i="8"/>
  <c r="D1143" i="8" s="1"/>
  <c r="AK88" i="9"/>
  <c r="AO190" i="5" l="1"/>
  <c r="AV387" i="13"/>
  <c r="AW207" i="14"/>
  <c r="AV194" i="14"/>
  <c r="AW201" i="14"/>
  <c r="AX201" i="14"/>
  <c r="AV197" i="14"/>
  <c r="AV206" i="14"/>
  <c r="AV204" i="14"/>
  <c r="AW203" i="14"/>
  <c r="AX203" i="14"/>
  <c r="AW13" i="13"/>
  <c r="AW390" i="13"/>
  <c r="AX390" i="13"/>
  <c r="AV391" i="13"/>
  <c r="AW400" i="13"/>
  <c r="AV395" i="13"/>
  <c r="AV397" i="13"/>
  <c r="AV394" i="13"/>
  <c r="AV396" i="13"/>
  <c r="AV393" i="13"/>
  <c r="AV160" i="12"/>
  <c r="AW151" i="12"/>
  <c r="AW162" i="12"/>
  <c r="AX79" i="12"/>
  <c r="AX162" i="12" s="1"/>
  <c r="AV158" i="12"/>
  <c r="AW71" i="12"/>
  <c r="AV164" i="12"/>
  <c r="AW26" i="12"/>
  <c r="AW51" i="12"/>
  <c r="AW167" i="12"/>
  <c r="AX19" i="12"/>
  <c r="AW147" i="12"/>
  <c r="AV154" i="12"/>
  <c r="AW39" i="12"/>
  <c r="AO631" i="5"/>
  <c r="AK80" i="9"/>
  <c r="AK95" i="9" s="1"/>
  <c r="AN80" i="9"/>
  <c r="AN95" i="9" s="1"/>
  <c r="AL80" i="9"/>
  <c r="AL95" i="9" s="1"/>
  <c r="AP88" i="9"/>
  <c r="AP219" i="5"/>
  <c r="AP346" i="5"/>
  <c r="AJ103" i="9"/>
  <c r="AP89" i="9"/>
  <c r="AJ104" i="9"/>
  <c r="AJ106" i="9"/>
  <c r="AJ101" i="9"/>
  <c r="AP240" i="5"/>
  <c r="AP547" i="5"/>
  <c r="AP476" i="5"/>
  <c r="AO356" i="5"/>
  <c r="AP326" i="5"/>
  <c r="AP644" i="5"/>
  <c r="AO192" i="5"/>
  <c r="AP264" i="5"/>
  <c r="AP590" i="5"/>
  <c r="AO318" i="5"/>
  <c r="AP674" i="5"/>
  <c r="AP344" i="5"/>
  <c r="AO84" i="5"/>
  <c r="AO104" i="5"/>
  <c r="AO263" i="5"/>
  <c r="AP39" i="5"/>
  <c r="AP72" i="5"/>
  <c r="AP178" i="5"/>
  <c r="AO371" i="5"/>
  <c r="AP298" i="5"/>
  <c r="Z720" i="5"/>
  <c r="W720" i="5"/>
  <c r="J720" i="5"/>
  <c r="K224" i="9" s="1"/>
  <c r="V55" i="9" s="1"/>
  <c r="AS720" i="5"/>
  <c r="AO276" i="5"/>
  <c r="X720" i="5"/>
  <c r="AP271" i="5"/>
  <c r="AP14" i="5"/>
  <c r="AO556" i="5"/>
  <c r="AP493" i="5"/>
  <c r="AO361" i="5"/>
  <c r="AP262" i="5"/>
  <c r="AP10" i="5"/>
  <c r="AO319" i="5"/>
  <c r="AO589" i="5"/>
  <c r="AP210" i="5"/>
  <c r="AP118" i="5"/>
  <c r="AO123" i="5"/>
  <c r="AO566" i="5"/>
  <c r="AP149" i="5"/>
  <c r="AP715" i="5"/>
  <c r="AO468" i="5"/>
  <c r="AO725" i="5" s="1"/>
  <c r="AU712" i="5"/>
  <c r="AO113" i="5"/>
  <c r="AO34" i="5"/>
  <c r="AO430" i="5"/>
  <c r="AO75" i="5"/>
  <c r="AT715" i="5"/>
  <c r="AT729" i="5" s="1"/>
  <c r="AP714" i="5"/>
  <c r="AO288" i="5"/>
  <c r="AO292" i="5"/>
  <c r="AO583" i="5"/>
  <c r="AO530" i="5"/>
  <c r="AO341" i="5"/>
  <c r="AO697" i="5"/>
  <c r="AP373" i="5"/>
  <c r="AO407" i="5"/>
  <c r="AO125" i="5"/>
  <c r="AO191" i="5"/>
  <c r="AP301" i="5"/>
  <c r="AP440" i="5"/>
  <c r="AO343" i="5"/>
  <c r="AO694" i="5"/>
  <c r="AO472" i="5"/>
  <c r="AO543" i="5"/>
  <c r="AP437" i="5"/>
  <c r="AP349" i="5"/>
  <c r="AO78" i="5"/>
  <c r="AP626" i="5"/>
  <c r="AO293" i="5"/>
  <c r="AP642" i="5"/>
  <c r="AP640" i="5"/>
  <c r="AO324" i="5"/>
  <c r="AO569" i="5"/>
  <c r="AP504" i="5"/>
  <c r="AO667" i="5"/>
  <c r="AP251" i="5"/>
  <c r="AP379" i="5"/>
  <c r="AO506" i="5"/>
  <c r="AO483" i="5"/>
  <c r="AO200" i="5"/>
  <c r="AO160" i="5"/>
  <c r="AP166" i="5"/>
  <c r="AP408" i="5"/>
  <c r="AP233" i="5"/>
  <c r="AO457" i="5"/>
  <c r="AP382" i="5"/>
  <c r="AP130" i="5"/>
  <c r="AP321" i="5"/>
  <c r="AO707" i="5"/>
  <c r="AO345" i="5"/>
  <c r="AO173" i="5"/>
  <c r="AO712" i="5"/>
  <c r="AO396" i="5"/>
  <c r="AO234" i="5"/>
  <c r="AW417" i="5"/>
  <c r="AX417" i="5" s="1"/>
  <c r="AW496" i="5"/>
  <c r="AX496" i="5" s="1"/>
  <c r="AW309" i="5"/>
  <c r="AX309" i="5" s="1"/>
  <c r="AW709" i="5"/>
  <c r="AX709" i="5" s="1"/>
  <c r="AW476" i="5"/>
  <c r="AX476" i="5" s="1"/>
  <c r="AO161" i="5"/>
  <c r="AO14" i="5"/>
  <c r="AP363" i="5"/>
  <c r="AO655" i="5"/>
  <c r="AP581" i="5"/>
  <c r="AP711" i="5"/>
  <c r="AP279" i="5"/>
  <c r="AO257" i="5"/>
  <c r="AO525" i="5"/>
  <c r="AO10" i="5"/>
  <c r="AP484" i="5"/>
  <c r="AP53" i="5"/>
  <c r="AP274" i="5"/>
  <c r="AW648" i="5"/>
  <c r="AX648" i="5" s="1"/>
  <c r="AP594" i="5"/>
  <c r="AO698" i="5"/>
  <c r="AO443" i="5"/>
  <c r="AO204" i="5"/>
  <c r="AO328" i="5"/>
  <c r="AO478" i="5"/>
  <c r="AP662" i="5"/>
  <c r="AP601" i="5"/>
  <c r="AP577" i="5"/>
  <c r="AO229" i="5"/>
  <c r="AO704" i="5"/>
  <c r="AO665" i="5"/>
  <c r="AO563" i="5"/>
  <c r="AO212" i="5"/>
  <c r="AO520" i="5"/>
  <c r="AO313" i="5"/>
  <c r="AO620" i="5"/>
  <c r="AO451" i="5"/>
  <c r="AO612" i="5"/>
  <c r="AO494" i="5"/>
  <c r="AO421" i="5"/>
  <c r="AO465" i="5"/>
  <c r="AO42" i="5"/>
  <c r="AO185" i="5"/>
  <c r="AO136" i="5"/>
  <c r="AP663" i="5"/>
  <c r="AW674" i="5"/>
  <c r="AX674" i="5" s="1"/>
  <c r="AP150" i="5"/>
  <c r="AP686" i="5"/>
  <c r="AO560" i="5"/>
  <c r="AP48" i="5"/>
  <c r="AO335" i="5"/>
  <c r="AP351" i="5"/>
  <c r="AP222" i="5"/>
  <c r="AO614" i="5"/>
  <c r="AO303" i="5"/>
  <c r="AO62" i="5"/>
  <c r="AO586" i="5"/>
  <c r="AP247" i="5"/>
  <c r="AP561" i="5"/>
  <c r="AP535" i="5"/>
  <c r="AP391" i="5"/>
  <c r="AO66" i="5"/>
  <c r="AO582" i="5"/>
  <c r="AO660" i="5"/>
  <c r="AP416" i="5"/>
  <c r="AO715" i="5"/>
  <c r="AO637" i="5"/>
  <c r="AO427" i="5"/>
  <c r="AO64" i="5"/>
  <c r="AO205" i="5"/>
  <c r="AP597" i="5"/>
  <c r="AO492" i="5"/>
  <c r="AO424" i="5"/>
  <c r="AP97" i="5"/>
  <c r="AP622" i="5"/>
  <c r="AP140" i="5"/>
  <c r="AP252" i="5"/>
  <c r="AP21" i="5"/>
  <c r="AP462" i="5"/>
  <c r="AO282" i="5"/>
  <c r="AO230" i="5"/>
  <c r="AW470" i="5"/>
  <c r="AX470" i="5" s="1"/>
  <c r="AP420" i="5"/>
  <c r="AP124" i="5"/>
  <c r="AO289" i="5"/>
  <c r="AP471" i="5"/>
  <c r="AP36" i="5"/>
  <c r="AO338" i="5"/>
  <c r="AO588" i="5"/>
  <c r="AO579" i="5"/>
  <c r="AP18" i="5"/>
  <c r="AP554" i="5"/>
  <c r="AO168" i="5"/>
  <c r="AP641" i="5"/>
  <c r="AO46" i="5"/>
  <c r="AP646" i="5"/>
  <c r="AO320" i="5"/>
  <c r="AO28" i="5"/>
  <c r="AO156" i="5"/>
  <c r="AW137" i="5"/>
  <c r="AX137" i="5" s="1"/>
  <c r="AP664" i="5"/>
  <c r="AO600" i="5"/>
  <c r="AW422" i="5"/>
  <c r="AX422" i="5" s="1"/>
  <c r="AP218" i="5"/>
  <c r="AP290" i="5"/>
  <c r="AO314" i="5"/>
  <c r="AO45" i="5"/>
  <c r="AO96" i="5"/>
  <c r="AO611" i="5"/>
  <c r="AO15" i="5"/>
  <c r="AP49" i="5"/>
  <c r="AP362" i="5"/>
  <c r="AW477" i="5"/>
  <c r="AX477" i="5" s="1"/>
  <c r="AO487" i="5"/>
  <c r="AO508" i="5"/>
  <c r="AO573" i="5"/>
  <c r="AO299" i="5"/>
  <c r="AO29" i="5"/>
  <c r="AW654" i="5"/>
  <c r="AX654" i="5" s="1"/>
  <c r="AO272" i="5"/>
  <c r="AP450" i="5"/>
  <c r="AP231" i="5"/>
  <c r="AO17" i="5"/>
  <c r="AO647" i="5"/>
  <c r="AO143" i="5"/>
  <c r="AO152" i="5"/>
  <c r="AP94" i="5"/>
  <c r="AO446" i="5"/>
  <c r="J725" i="5"/>
  <c r="AO477" i="5"/>
  <c r="AO102" i="5"/>
  <c r="AP254" i="5"/>
  <c r="AO460" i="5"/>
  <c r="AW220" i="5"/>
  <c r="AX220" i="5" s="1"/>
  <c r="AO134" i="5"/>
  <c r="AO552" i="5"/>
  <c r="AW392" i="5"/>
  <c r="AX392" i="5" s="1"/>
  <c r="AO456" i="5"/>
  <c r="AO316" i="5"/>
  <c r="AP442" i="5"/>
  <c r="AP429" i="5"/>
  <c r="AP553" i="5"/>
  <c r="AW304" i="5"/>
  <c r="AX304" i="5" s="1"/>
  <c r="AP367" i="5"/>
  <c r="AW427" i="5"/>
  <c r="AX427" i="5" s="1"/>
  <c r="AP142" i="5"/>
  <c r="AO672" i="5"/>
  <c r="AO625" i="5"/>
  <c r="AP390" i="5"/>
  <c r="AO169" i="5"/>
  <c r="AP241" i="5"/>
  <c r="AP618" i="5"/>
  <c r="AO386" i="5"/>
  <c r="AO295" i="5"/>
  <c r="AO334" i="5"/>
  <c r="AO380" i="5"/>
  <c r="AP610" i="5"/>
  <c r="AO463" i="5"/>
  <c r="AO69" i="5"/>
  <c r="AP387" i="5"/>
  <c r="AP41" i="5"/>
  <c r="AO591" i="5"/>
  <c r="AP187" i="5"/>
  <c r="AO141" i="5"/>
  <c r="AW251" i="5"/>
  <c r="AX251" i="5" s="1"/>
  <c r="AO670" i="5"/>
  <c r="AO385" i="5"/>
  <c r="AP544" i="5"/>
  <c r="AW109" i="5"/>
  <c r="AX109" i="5" s="1"/>
  <c r="AP527" i="5"/>
  <c r="AO541" i="5"/>
  <c r="AW90" i="5"/>
  <c r="AX90" i="5" s="1"/>
  <c r="AO339" i="5"/>
  <c r="AO55" i="5"/>
  <c r="AO682" i="5"/>
  <c r="AW55" i="5"/>
  <c r="AX55" i="5" s="1"/>
  <c r="AP35" i="5"/>
  <c r="AW286" i="5"/>
  <c r="AX286" i="5" s="1"/>
  <c r="AO653" i="5"/>
  <c r="AO93" i="5"/>
  <c r="AO431" i="5"/>
  <c r="AP98" i="5"/>
  <c r="AW232" i="5"/>
  <c r="AX232" i="5" s="1"/>
  <c r="AW528" i="5"/>
  <c r="AX528" i="5" s="1"/>
  <c r="AO567" i="5"/>
  <c r="AO79" i="5"/>
  <c r="AP179" i="5"/>
  <c r="AO702" i="5"/>
  <c r="AW692" i="5"/>
  <c r="AX692" i="5" s="1"/>
  <c r="AW535" i="5"/>
  <c r="AX535" i="5" s="1"/>
  <c r="AO413" i="5"/>
  <c r="AP311" i="5"/>
  <c r="AW202" i="5"/>
  <c r="AX202" i="5" s="1"/>
  <c r="AP639" i="5"/>
  <c r="AO645" i="5"/>
  <c r="AP331" i="5"/>
  <c r="AW658" i="5"/>
  <c r="AX658" i="5" s="1"/>
  <c r="AW457" i="5"/>
  <c r="AX457" i="5" s="1"/>
  <c r="AW523" i="5"/>
  <c r="AX523" i="5" s="1"/>
  <c r="AW541" i="5"/>
  <c r="AX541" i="5" s="1"/>
  <c r="AW525" i="5"/>
  <c r="AX525" i="5" s="1"/>
  <c r="AO353" i="5"/>
  <c r="AO100" i="5"/>
  <c r="AW190" i="5"/>
  <c r="AX190" i="5" s="1"/>
  <c r="AO308" i="5"/>
  <c r="AP207" i="5"/>
  <c r="AW647" i="5"/>
  <c r="AX647" i="5" s="1"/>
  <c r="AP435" i="5"/>
  <c r="AP342" i="5"/>
  <c r="AP412" i="5"/>
  <c r="AW630" i="5"/>
  <c r="AX630" i="5" s="1"/>
  <c r="AO127" i="5"/>
  <c r="AW36" i="5"/>
  <c r="AX36" i="5" s="1"/>
  <c r="AW468" i="5"/>
  <c r="AX468" i="5" s="1"/>
  <c r="AW152" i="5"/>
  <c r="AX152" i="5" s="1"/>
  <c r="AP265" i="5"/>
  <c r="AO452" i="5"/>
  <c r="AW284" i="5"/>
  <c r="AX284" i="5" s="1"/>
  <c r="AO531" i="5"/>
  <c r="AO40" i="5"/>
  <c r="AW707" i="5"/>
  <c r="AX707" i="5" s="1"/>
  <c r="AW303" i="5"/>
  <c r="AX303" i="5" s="1"/>
  <c r="AW487" i="5"/>
  <c r="AX487" i="5" s="1"/>
  <c r="AW61" i="5"/>
  <c r="AX61" i="5" s="1"/>
  <c r="AO675" i="5"/>
  <c r="AW673" i="5"/>
  <c r="AX673" i="5" s="1"/>
  <c r="AO181" i="5"/>
  <c r="AP635" i="5"/>
  <c r="AP633" i="5"/>
  <c r="AO469" i="5"/>
  <c r="AW467" i="5"/>
  <c r="AX467" i="5" s="1"/>
  <c r="AO555" i="5"/>
  <c r="AW617" i="5"/>
  <c r="AX617" i="5" s="1"/>
  <c r="AP700" i="5"/>
  <c r="AW626" i="5"/>
  <c r="AX626" i="5" s="1"/>
  <c r="AW439" i="5"/>
  <c r="AX439" i="5" s="1"/>
  <c r="AO206" i="5"/>
  <c r="AW174" i="5"/>
  <c r="AX174" i="5" s="1"/>
  <c r="AO266" i="5"/>
  <c r="AW369" i="5"/>
  <c r="AX369" i="5" s="1"/>
  <c r="AP67" i="5"/>
  <c r="AW694" i="5"/>
  <c r="AX694" i="5" s="1"/>
  <c r="AW683" i="5"/>
  <c r="AX683" i="5" s="1"/>
  <c r="AO616" i="5"/>
  <c r="AO503" i="5"/>
  <c r="AO448" i="5"/>
  <c r="AP514" i="5"/>
  <c r="AP237" i="5"/>
  <c r="AO135" i="5"/>
  <c r="AW102" i="5"/>
  <c r="AX102" i="5" s="1"/>
  <c r="AO188" i="5"/>
  <c r="AW138" i="5"/>
  <c r="AX138" i="5" s="1"/>
  <c r="AP455" i="5"/>
  <c r="AW280" i="5"/>
  <c r="AX280" i="5" s="1"/>
  <c r="AW437" i="5"/>
  <c r="AX437" i="5" s="1"/>
  <c r="AO213" i="5"/>
  <c r="AW17" i="5"/>
  <c r="AX17" i="5" s="1"/>
  <c r="AW610" i="5"/>
  <c r="AX610" i="5" s="1"/>
  <c r="AP688" i="5"/>
  <c r="AW359" i="5"/>
  <c r="AX359" i="5" s="1"/>
  <c r="AO144" i="5"/>
  <c r="AP340" i="5"/>
  <c r="AO340" i="5"/>
  <c r="AW690" i="5"/>
  <c r="AX690" i="5" s="1"/>
  <c r="AO515" i="5"/>
  <c r="Z734" i="5"/>
  <c r="AW130" i="5"/>
  <c r="AX130" i="5" s="1"/>
  <c r="AO85" i="5"/>
  <c r="AO32" i="5"/>
  <c r="J726" i="5"/>
  <c r="AO684" i="5"/>
  <c r="AW629" i="5"/>
  <c r="AX629" i="5" s="1"/>
  <c r="AO461" i="5"/>
  <c r="AW432" i="5"/>
  <c r="AX432" i="5" s="1"/>
  <c r="AO441" i="5"/>
  <c r="AW337" i="5"/>
  <c r="AX337" i="5" s="1"/>
  <c r="AW400" i="5"/>
  <c r="AX400" i="5" s="1"/>
  <c r="AW362" i="5"/>
  <c r="AX362" i="5" s="1"/>
  <c r="AW203" i="5"/>
  <c r="AX203" i="5" s="1"/>
  <c r="AW145" i="5"/>
  <c r="AX145" i="5" s="1"/>
  <c r="AP184" i="5"/>
  <c r="AW73" i="5"/>
  <c r="AX73" i="5" s="1"/>
  <c r="AW248" i="5"/>
  <c r="AX248" i="5" s="1"/>
  <c r="AO83" i="5"/>
  <c r="AW489" i="5"/>
  <c r="AX489" i="5" s="1"/>
  <c r="AP608" i="5"/>
  <c r="AO568" i="5"/>
  <c r="AO397" i="5"/>
  <c r="AP411" i="5"/>
  <c r="AO92" i="5"/>
  <c r="AO235" i="5"/>
  <c r="AW22" i="5"/>
  <c r="AX22" i="5" s="1"/>
  <c r="AW372" i="5"/>
  <c r="AX372" i="5" s="1"/>
  <c r="AO651" i="5"/>
  <c r="AO532" i="5"/>
  <c r="AO129" i="5"/>
  <c r="AO175" i="5"/>
  <c r="AW24" i="5"/>
  <c r="AX24" i="5" s="1"/>
  <c r="AW217" i="5"/>
  <c r="AX217" i="5" s="1"/>
  <c r="AW640" i="5"/>
  <c r="AX640" i="5" s="1"/>
  <c r="Z733" i="5"/>
  <c r="AP224" i="5"/>
  <c r="AP193" i="5"/>
  <c r="AO199" i="5"/>
  <c r="AO88" i="5"/>
  <c r="AO145" i="5"/>
  <c r="AW598" i="5"/>
  <c r="AX598" i="5" s="1"/>
  <c r="Z726" i="5"/>
  <c r="AW343" i="5"/>
  <c r="AX343" i="5" s="1"/>
  <c r="Z727" i="5"/>
  <c r="AW67" i="5"/>
  <c r="AX67" i="5" s="1"/>
  <c r="AP203" i="5"/>
  <c r="AO490" i="5"/>
  <c r="AW676" i="5"/>
  <c r="AX676" i="5" s="1"/>
  <c r="AW625" i="5"/>
  <c r="AX625" i="5" s="1"/>
  <c r="AO536" i="5"/>
  <c r="AW471" i="5"/>
  <c r="AX471" i="5" s="1"/>
  <c r="AW459" i="5"/>
  <c r="AX459" i="5" s="1"/>
  <c r="AO70" i="5"/>
  <c r="AW178" i="5"/>
  <c r="AX178" i="5" s="1"/>
  <c r="AW568" i="5"/>
  <c r="AX568" i="5" s="1"/>
  <c r="AW135" i="5"/>
  <c r="AX135" i="5" s="1"/>
  <c r="AO439" i="5"/>
  <c r="AP117" i="5"/>
  <c r="AO117" i="5"/>
  <c r="Z725" i="5"/>
  <c r="AO695" i="5"/>
  <c r="AW628" i="5"/>
  <c r="AX628" i="5" s="1"/>
  <c r="AO624" i="5"/>
  <c r="AO604" i="5"/>
  <c r="AW483" i="5"/>
  <c r="AX483" i="5" s="1"/>
  <c r="AW410" i="5"/>
  <c r="AX410" i="5" s="1"/>
  <c r="AO243" i="5"/>
  <c r="AW349" i="5"/>
  <c r="AX349" i="5" s="1"/>
  <c r="AW307" i="5"/>
  <c r="AX307" i="5" s="1"/>
  <c r="AO683" i="5"/>
  <c r="AW298" i="5"/>
  <c r="AX298" i="5" s="1"/>
  <c r="Z731" i="5"/>
  <c r="AW168" i="5"/>
  <c r="AX168" i="5" s="1"/>
  <c r="J735" i="5"/>
  <c r="AO613" i="5"/>
  <c r="AO270" i="5"/>
  <c r="AW87" i="5"/>
  <c r="AX87" i="5" s="1"/>
  <c r="AW696" i="5"/>
  <c r="AX696" i="5" s="1"/>
  <c r="AW614" i="5"/>
  <c r="AX614" i="5" s="1"/>
  <c r="AW592" i="5"/>
  <c r="AX592" i="5" s="1"/>
  <c r="AW403" i="5"/>
  <c r="AX403" i="5" s="1"/>
  <c r="AW209" i="5"/>
  <c r="AX209" i="5" s="1"/>
  <c r="AW205" i="5"/>
  <c r="AX205" i="5" s="1"/>
  <c r="AW80" i="5"/>
  <c r="AX80" i="5" s="1"/>
  <c r="AW201" i="5"/>
  <c r="AX201" i="5" s="1"/>
  <c r="AW105" i="5"/>
  <c r="AX105" i="5" s="1"/>
  <c r="AW51" i="5"/>
  <c r="AX51" i="5" s="1"/>
  <c r="AW295" i="5"/>
  <c r="AX295" i="5" s="1"/>
  <c r="AW240" i="5"/>
  <c r="AX240" i="5" s="1"/>
  <c r="AW225" i="5"/>
  <c r="AX225" i="5" s="1"/>
  <c r="AW613" i="5"/>
  <c r="AX613" i="5" s="1"/>
  <c r="AW708" i="5"/>
  <c r="AX708" i="5" s="1"/>
  <c r="AW563" i="5"/>
  <c r="AX563" i="5" s="1"/>
  <c r="AW474" i="5"/>
  <c r="AX474" i="5" s="1"/>
  <c r="AW510" i="5"/>
  <c r="AX510" i="5" s="1"/>
  <c r="AW514" i="5"/>
  <c r="AX514" i="5" s="1"/>
  <c r="AW486" i="5"/>
  <c r="AX486" i="5" s="1"/>
  <c r="AW342" i="5"/>
  <c r="AX342" i="5" s="1"/>
  <c r="AW204" i="5"/>
  <c r="AX204" i="5" s="1"/>
  <c r="AW386" i="5"/>
  <c r="AX386" i="5" s="1"/>
  <c r="X726" i="5"/>
  <c r="X730" i="5"/>
  <c r="AW128" i="5"/>
  <c r="AX128" i="5" s="1"/>
  <c r="AW186" i="5"/>
  <c r="AX186" i="5" s="1"/>
  <c r="AW636" i="5"/>
  <c r="AX636" i="5" s="1"/>
  <c r="AW444" i="5"/>
  <c r="AX444" i="5" s="1"/>
  <c r="AW423" i="5"/>
  <c r="AX423" i="5" s="1"/>
  <c r="AW429" i="5"/>
  <c r="AX429" i="5" s="1"/>
  <c r="AW292" i="5"/>
  <c r="AX292" i="5" s="1"/>
  <c r="AW278" i="5"/>
  <c r="AX278" i="5" s="1"/>
  <c r="AW35" i="5"/>
  <c r="AX35" i="5" s="1"/>
  <c r="AW124" i="5"/>
  <c r="AX124" i="5" s="1"/>
  <c r="AW40" i="5"/>
  <c r="AX40" i="5" s="1"/>
  <c r="AW92" i="5"/>
  <c r="AX92" i="5" s="1"/>
  <c r="AW693" i="5"/>
  <c r="AX693" i="5" s="1"/>
  <c r="AW430" i="5"/>
  <c r="AX430" i="5" s="1"/>
  <c r="AW515" i="5"/>
  <c r="AX515" i="5" s="1"/>
  <c r="AW341" i="5"/>
  <c r="AX341" i="5" s="1"/>
  <c r="AW317" i="5"/>
  <c r="AX317" i="5" s="1"/>
  <c r="AW335" i="5"/>
  <c r="AX335" i="5" s="1"/>
  <c r="AW231" i="5"/>
  <c r="AX231" i="5" s="1"/>
  <c r="AW283" i="5"/>
  <c r="AX283" i="5" s="1"/>
  <c r="W731" i="5"/>
  <c r="AW68" i="5"/>
  <c r="AX68" i="5" s="1"/>
  <c r="AW616" i="5"/>
  <c r="AX616" i="5" s="1"/>
  <c r="AW409" i="5"/>
  <c r="AX409" i="5" s="1"/>
  <c r="AW399" i="5"/>
  <c r="AX399" i="5" s="1"/>
  <c r="AW379" i="5"/>
  <c r="AX379" i="5" s="1"/>
  <c r="AW146" i="5"/>
  <c r="AX146" i="5" s="1"/>
  <c r="AW552" i="5"/>
  <c r="AX552" i="5" s="1"/>
  <c r="AW660" i="5"/>
  <c r="AX660" i="5" s="1"/>
  <c r="AW570" i="5"/>
  <c r="AX570" i="5" s="1"/>
  <c r="AW250" i="5"/>
  <c r="AX250" i="5" s="1"/>
  <c r="AW266" i="5"/>
  <c r="AX266" i="5" s="1"/>
  <c r="AW270" i="5"/>
  <c r="AX270" i="5" s="1"/>
  <c r="AW262" i="5"/>
  <c r="AX262" i="5" s="1"/>
  <c r="AW532" i="5"/>
  <c r="AX532" i="5" s="1"/>
  <c r="AW195" i="5"/>
  <c r="AX195" i="5" s="1"/>
  <c r="W726" i="5"/>
  <c r="AW299" i="5"/>
  <c r="AX299" i="5" s="1"/>
  <c r="X731" i="5"/>
  <c r="AW47" i="5"/>
  <c r="AX47" i="5" s="1"/>
  <c r="AW645" i="5"/>
  <c r="AX645" i="5" s="1"/>
  <c r="AW589" i="5"/>
  <c r="AX589" i="5" s="1"/>
  <c r="AW394" i="5"/>
  <c r="AX394" i="5" s="1"/>
  <c r="AW382" i="5"/>
  <c r="AX382" i="5" s="1"/>
  <c r="AW272" i="5"/>
  <c r="AX272" i="5" s="1"/>
  <c r="AW269" i="5"/>
  <c r="AX269" i="5" s="1"/>
  <c r="AW39" i="5"/>
  <c r="AX39" i="5" s="1"/>
  <c r="AW376" i="5"/>
  <c r="AX376" i="5" s="1"/>
  <c r="AW688" i="5"/>
  <c r="AX688" i="5" s="1"/>
  <c r="AW257" i="5"/>
  <c r="AX257" i="5" s="1"/>
  <c r="AW101" i="5"/>
  <c r="AX101" i="5" s="1"/>
  <c r="AW26" i="5"/>
  <c r="AX26" i="5" s="1"/>
  <c r="AW509" i="5"/>
  <c r="AX509" i="5" s="1"/>
  <c r="AW296" i="5"/>
  <c r="AX296" i="5" s="1"/>
  <c r="AW670" i="5"/>
  <c r="AX670" i="5" s="1"/>
  <c r="AW450" i="5"/>
  <c r="AX450" i="5" s="1"/>
  <c r="AW346" i="5"/>
  <c r="AX346" i="5" s="1"/>
  <c r="AW247" i="5"/>
  <c r="AX247" i="5" s="1"/>
  <c r="AW254" i="5"/>
  <c r="AX254" i="5" s="1"/>
  <c r="AW326" i="5"/>
  <c r="AX326" i="5" s="1"/>
  <c r="AW291" i="5"/>
  <c r="AX291" i="5" s="1"/>
  <c r="AW88" i="5"/>
  <c r="AX88" i="5" s="1"/>
  <c r="AW282" i="5"/>
  <c r="AX282" i="5" s="1"/>
  <c r="AW64" i="5"/>
  <c r="AX64" i="5" s="1"/>
  <c r="X725" i="5"/>
  <c r="AW53" i="5"/>
  <c r="AX53" i="5" s="1"/>
  <c r="AW518" i="5"/>
  <c r="AX518" i="5" s="1"/>
  <c r="AW540" i="5"/>
  <c r="AX540" i="5" s="1"/>
  <c r="AW82" i="5"/>
  <c r="AX82" i="5" s="1"/>
  <c r="AW277" i="5"/>
  <c r="AX277" i="5" s="1"/>
  <c r="AW587" i="5"/>
  <c r="AX587" i="5" s="1"/>
  <c r="AW611" i="5"/>
  <c r="AX611" i="5" s="1"/>
  <c r="AW56" i="5"/>
  <c r="AX56" i="5" s="1"/>
  <c r="AW494" i="5"/>
  <c r="AX494" i="5" s="1"/>
  <c r="AW253" i="5"/>
  <c r="AX253" i="5" s="1"/>
  <c r="AW358" i="5"/>
  <c r="AX358" i="5" s="1"/>
  <c r="AW315" i="5"/>
  <c r="AX315" i="5" s="1"/>
  <c r="AW184" i="5"/>
  <c r="AX184" i="5" s="1"/>
  <c r="AW166" i="5"/>
  <c r="AX166" i="5" s="1"/>
  <c r="AW136" i="5"/>
  <c r="AX136" i="5" s="1"/>
  <c r="AW706" i="5"/>
  <c r="AX706" i="5" s="1"/>
  <c r="AW460" i="5"/>
  <c r="AX460" i="5" s="1"/>
  <c r="AW451" i="5"/>
  <c r="AX451" i="5" s="1"/>
  <c r="AW300" i="5"/>
  <c r="AX300" i="5" s="1"/>
  <c r="AW228" i="5"/>
  <c r="AX228" i="5" s="1"/>
  <c r="X727" i="5"/>
  <c r="AW187" i="5"/>
  <c r="AX187" i="5" s="1"/>
  <c r="AW96" i="5"/>
  <c r="AX96" i="5" s="1"/>
  <c r="AW45" i="5"/>
  <c r="AX45" i="5" s="1"/>
  <c r="AW86" i="5"/>
  <c r="AX86" i="5" s="1"/>
  <c r="AW94" i="5"/>
  <c r="AX94" i="5" s="1"/>
  <c r="AW334" i="5"/>
  <c r="AX334" i="5" s="1"/>
  <c r="AW559" i="5"/>
  <c r="AX559" i="5" s="1"/>
  <c r="AW155" i="5"/>
  <c r="AX155" i="5" s="1"/>
  <c r="AN89" i="9"/>
  <c r="D1141" i="8"/>
  <c r="AQ89" i="9"/>
  <c r="AJ102" i="9"/>
  <c r="AP103" i="9"/>
  <c r="X729" i="5"/>
  <c r="AS726" i="5"/>
  <c r="AT37" i="5"/>
  <c r="AK96" i="9"/>
  <c r="AL88" i="9"/>
  <c r="AO534" i="5"/>
  <c r="AW571" i="5"/>
  <c r="AX571" i="5" s="1"/>
  <c r="AW522" i="5"/>
  <c r="AX522" i="5" s="1"/>
  <c r="AO244" i="5"/>
  <c r="AW366" i="5"/>
  <c r="AX366" i="5" s="1"/>
  <c r="AW175" i="5"/>
  <c r="AX175" i="5" s="1"/>
  <c r="AS730" i="5"/>
  <c r="AW161" i="5"/>
  <c r="AX161" i="5" s="1"/>
  <c r="W732" i="5"/>
  <c r="AW213" i="5"/>
  <c r="AX213" i="5" s="1"/>
  <c r="AO217" i="5"/>
  <c r="AP65" i="5"/>
  <c r="AO65" i="5"/>
  <c r="AW49" i="5"/>
  <c r="AX49" i="5" s="1"/>
  <c r="AW32" i="5"/>
  <c r="AX32" i="5" s="1"/>
  <c r="J733" i="5"/>
  <c r="AO30" i="5"/>
  <c r="AP592" i="5"/>
  <c r="AO592" i="5"/>
  <c r="AW631" i="5"/>
  <c r="AX631" i="5" s="1"/>
  <c r="AW642" i="5"/>
  <c r="AX642" i="5" s="1"/>
  <c r="AW478" i="5"/>
  <c r="AX478" i="5" s="1"/>
  <c r="W735" i="5"/>
  <c r="D1144" i="8"/>
  <c r="AW669" i="5"/>
  <c r="AX669" i="5" s="1"/>
  <c r="AW567" i="5"/>
  <c r="AX567" i="5" s="1"/>
  <c r="AW543" i="5"/>
  <c r="AX543" i="5" s="1"/>
  <c r="AO214" i="5"/>
  <c r="AO228" i="5"/>
  <c r="AS729" i="5"/>
  <c r="AW107" i="5"/>
  <c r="AX107" i="5" s="1"/>
  <c r="AW74" i="5"/>
  <c r="AX74" i="5" s="1"/>
  <c r="W727" i="5"/>
  <c r="J732" i="5"/>
  <c r="AW607" i="5"/>
  <c r="AX607" i="5" s="1"/>
  <c r="AW445" i="5"/>
  <c r="AX445" i="5" s="1"/>
  <c r="AW360" i="5"/>
  <c r="AX360" i="5" s="1"/>
  <c r="AP242" i="5"/>
  <c r="AO242" i="5"/>
  <c r="X735" i="5"/>
  <c r="AW615" i="5"/>
  <c r="AX615" i="5" s="1"/>
  <c r="AP332" i="5"/>
  <c r="AO332" i="5"/>
  <c r="AW475" i="5"/>
  <c r="AX475" i="5" s="1"/>
  <c r="AW438" i="5"/>
  <c r="AX438" i="5" s="1"/>
  <c r="AP104" i="9"/>
  <c r="AW649" i="5"/>
  <c r="AX649" i="5" s="1"/>
  <c r="AP681" i="5"/>
  <c r="AO549" i="5"/>
  <c r="AO550" i="5"/>
  <c r="AW557" i="5"/>
  <c r="AX557" i="5" s="1"/>
  <c r="AO464" i="5"/>
  <c r="AP464" i="5"/>
  <c r="AP584" i="5"/>
  <c r="AO584" i="5"/>
  <c r="AW493" i="5"/>
  <c r="AX493" i="5" s="1"/>
  <c r="AO419" i="5"/>
  <c r="AW454" i="5"/>
  <c r="AX454" i="5" s="1"/>
  <c r="AP436" i="5"/>
  <c r="AW537" i="5"/>
  <c r="AX537" i="5" s="1"/>
  <c r="AW380" i="5"/>
  <c r="AX380" i="5" s="1"/>
  <c r="AW319" i="5"/>
  <c r="AX319" i="5" s="1"/>
  <c r="AW321" i="5"/>
  <c r="AX321" i="5" s="1"/>
  <c r="AP329" i="5"/>
  <c r="AO61" i="5"/>
  <c r="AW276" i="5"/>
  <c r="AX276" i="5" s="1"/>
  <c r="AW28" i="5"/>
  <c r="AX28" i="5" s="1"/>
  <c r="AP13" i="5"/>
  <c r="AO13" i="5"/>
  <c r="AP605" i="5"/>
  <c r="AP669" i="5"/>
  <c r="AW677" i="5"/>
  <c r="AX677" i="5" s="1"/>
  <c r="AW524" i="5"/>
  <c r="AX524" i="5" s="1"/>
  <c r="AW453" i="5"/>
  <c r="AX453" i="5" s="1"/>
  <c r="AP105" i="9"/>
  <c r="AP101" i="9"/>
  <c r="AO668" i="5"/>
  <c r="AW558" i="5"/>
  <c r="AX558" i="5" s="1"/>
  <c r="AW564" i="5"/>
  <c r="AX564" i="5" s="1"/>
  <c r="AW431" i="5"/>
  <c r="AX431" i="5" s="1"/>
  <c r="AW448" i="5"/>
  <c r="AX448" i="5" s="1"/>
  <c r="AO325" i="5"/>
  <c r="AW364" i="5"/>
  <c r="AX364" i="5" s="1"/>
  <c r="AW302" i="5"/>
  <c r="AX302" i="5" s="1"/>
  <c r="AO528" i="5"/>
  <c r="AO360" i="5"/>
  <c r="AP280" i="5"/>
  <c r="AW406" i="5"/>
  <c r="AX406" i="5" s="1"/>
  <c r="AW198" i="5"/>
  <c r="AX198" i="5" s="1"/>
  <c r="AW512" i="5"/>
  <c r="AX512" i="5" s="1"/>
  <c r="AW144" i="5"/>
  <c r="AX144" i="5" s="1"/>
  <c r="AP23" i="5"/>
  <c r="AO23" i="5"/>
  <c r="AP176" i="5"/>
  <c r="AO176" i="5"/>
  <c r="AW462" i="5"/>
  <c r="AX462" i="5" s="1"/>
  <c r="AO171" i="5"/>
  <c r="AP22" i="5"/>
  <c r="AW665" i="5"/>
  <c r="AX665" i="5" s="1"/>
  <c r="AW644" i="5"/>
  <c r="AX644" i="5" s="1"/>
  <c r="AO444" i="5"/>
  <c r="AP444" i="5"/>
  <c r="AO595" i="5"/>
  <c r="AO220" i="5"/>
  <c r="AP359" i="5"/>
  <c r="AO359" i="5"/>
  <c r="AP137" i="5"/>
  <c r="AO137" i="5"/>
  <c r="AW134" i="5"/>
  <c r="AX134" i="5" s="1"/>
  <c r="AW154" i="5"/>
  <c r="AX154" i="5" s="1"/>
  <c r="AS727" i="5"/>
  <c r="AT18" i="5"/>
  <c r="AW164" i="5"/>
  <c r="AX164" i="5" s="1"/>
  <c r="AS734" i="5"/>
  <c r="AT16" i="5"/>
  <c r="AO9" i="5"/>
  <c r="AP259" i="5"/>
  <c r="AO259" i="5"/>
  <c r="AW657" i="5"/>
  <c r="AX657" i="5" s="1"/>
  <c r="AP576" i="5"/>
  <c r="AW546" i="5"/>
  <c r="AX546" i="5" s="1"/>
  <c r="AW565" i="5"/>
  <c r="AX565" i="5" s="1"/>
  <c r="AW641" i="5"/>
  <c r="AX641" i="5" s="1"/>
  <c r="AW517" i="5"/>
  <c r="AX517" i="5" s="1"/>
  <c r="AW554" i="5"/>
  <c r="AX554" i="5" s="1"/>
  <c r="AW465" i="5"/>
  <c r="AX465" i="5" s="1"/>
  <c r="AO485" i="5"/>
  <c r="AW433" i="5"/>
  <c r="AX433" i="5" s="1"/>
  <c r="AW322" i="5"/>
  <c r="AX322" i="5" s="1"/>
  <c r="AW345" i="5"/>
  <c r="AX345" i="5" s="1"/>
  <c r="AO322" i="5"/>
  <c r="AO400" i="5"/>
  <c r="AW273" i="5"/>
  <c r="AX273" i="5" s="1"/>
  <c r="AP302" i="5"/>
  <c r="AO302" i="5"/>
  <c r="AP114" i="5"/>
  <c r="AO114" i="5"/>
  <c r="AO183" i="5"/>
  <c r="AW84" i="5"/>
  <c r="AX84" i="5" s="1"/>
  <c r="AW171" i="5"/>
  <c r="AX171" i="5" s="1"/>
  <c r="J734" i="5"/>
  <c r="AW123" i="5"/>
  <c r="AX123" i="5" s="1"/>
  <c r="AW160" i="5"/>
  <c r="AX160" i="5" s="1"/>
  <c r="J729" i="5"/>
  <c r="AW132" i="5"/>
  <c r="AX132" i="5" s="1"/>
  <c r="AO337" i="5"/>
  <c r="AW340" i="5"/>
  <c r="AX340" i="5" s="1"/>
  <c r="AW699" i="5"/>
  <c r="AX699" i="5" s="1"/>
  <c r="AO564" i="5"/>
  <c r="AW516" i="5"/>
  <c r="AX516" i="5" s="1"/>
  <c r="AW544" i="5"/>
  <c r="AX544" i="5" s="1"/>
  <c r="AP186" i="5"/>
  <c r="AO186" i="5"/>
  <c r="X728" i="5"/>
  <c r="AP95" i="5"/>
  <c r="AO95" i="5"/>
  <c r="AS733" i="5"/>
  <c r="W725" i="5"/>
  <c r="W729" i="5"/>
  <c r="AW167" i="5"/>
  <c r="AX167" i="5" s="1"/>
  <c r="AS728" i="5"/>
  <c r="AT151" i="5"/>
  <c r="AP195" i="5"/>
  <c r="AO195" i="5"/>
  <c r="AW159" i="5"/>
  <c r="AX159" i="5" s="1"/>
  <c r="AK89" i="9"/>
  <c r="AO706" i="5"/>
  <c r="AP706" i="5"/>
  <c r="AW651" i="5"/>
  <c r="AX651" i="5" s="1"/>
  <c r="AW667" i="5"/>
  <c r="AX667" i="5" s="1"/>
  <c r="AW637" i="5"/>
  <c r="AX637" i="5" s="1"/>
  <c r="AW547" i="5"/>
  <c r="AX547" i="5" s="1"/>
  <c r="AW664" i="5"/>
  <c r="AX664" i="5" s="1"/>
  <c r="AW668" i="5"/>
  <c r="AX668" i="5" s="1"/>
  <c r="AP513" i="5"/>
  <c r="AW497" i="5"/>
  <c r="AX497" i="5" s="1"/>
  <c r="AW426" i="5"/>
  <c r="AX426" i="5" s="1"/>
  <c r="AP389" i="5"/>
  <c r="AO389" i="5"/>
  <c r="AW421" i="5"/>
  <c r="AX421" i="5" s="1"/>
  <c r="AW324" i="5"/>
  <c r="AX324" i="5" s="1"/>
  <c r="AW288" i="5"/>
  <c r="AX288" i="5" s="1"/>
  <c r="AT725" i="5"/>
  <c r="AU140" i="5"/>
  <c r="AO507" i="5"/>
  <c r="AW70" i="5"/>
  <c r="AX70" i="5" s="1"/>
  <c r="AW129" i="5"/>
  <c r="AX129" i="5" s="1"/>
  <c r="X734" i="5"/>
  <c r="AS735" i="5"/>
  <c r="AT20" i="5"/>
  <c r="AW126" i="5"/>
  <c r="AX126" i="5" s="1"/>
  <c r="AT731" i="5"/>
  <c r="AU10" i="5"/>
  <c r="AW185" i="5"/>
  <c r="AX185" i="5" s="1"/>
  <c r="AP148" i="5"/>
  <c r="AO148" i="5"/>
  <c r="AW11" i="5"/>
  <c r="AX11" i="5" s="1"/>
  <c r="AW13" i="5"/>
  <c r="AX13" i="5" s="1"/>
  <c r="Z735" i="5"/>
  <c r="AW113" i="5"/>
  <c r="AX113" i="5" s="1"/>
  <c r="AW702" i="5"/>
  <c r="AX702" i="5" s="1"/>
  <c r="AW328" i="5"/>
  <c r="AX328" i="5" s="1"/>
  <c r="AW685" i="5"/>
  <c r="AX685" i="5" s="1"/>
  <c r="AP221" i="5"/>
  <c r="W734" i="5"/>
  <c r="J731" i="5"/>
  <c r="AT730" i="5"/>
  <c r="AO112" i="5"/>
  <c r="AW52" i="5"/>
  <c r="AX52" i="5" s="1"/>
  <c r="AP422" i="5"/>
  <c r="AO422" i="5"/>
  <c r="AW656" i="5"/>
  <c r="AX656" i="5" s="1"/>
  <c r="AJ80" i="9"/>
  <c r="AJ95" i="9" s="1"/>
  <c r="AJ89" i="9" s="1"/>
  <c r="AN96" i="9"/>
  <c r="AO88" i="9"/>
  <c r="AW716" i="5"/>
  <c r="AX716" i="5" s="1"/>
  <c r="AW684" i="5"/>
  <c r="AX684" i="5" s="1"/>
  <c r="AO659" i="5"/>
  <c r="AW659" i="5"/>
  <c r="AX659" i="5" s="1"/>
  <c r="AW576" i="5"/>
  <c r="AX576" i="5" s="1"/>
  <c r="AW597" i="5"/>
  <c r="AX597" i="5" s="1"/>
  <c r="AW408" i="5"/>
  <c r="AX408" i="5" s="1"/>
  <c r="AW387" i="5"/>
  <c r="AX387" i="5" s="1"/>
  <c r="AW416" i="5"/>
  <c r="AX416" i="5" s="1"/>
  <c r="AW373" i="5"/>
  <c r="AX373" i="5" s="1"/>
  <c r="AP278" i="5"/>
  <c r="AO278" i="5"/>
  <c r="AW401" i="5"/>
  <c r="AX401" i="5" s="1"/>
  <c r="AO286" i="5"/>
  <c r="AW490" i="5"/>
  <c r="AX490" i="5" s="1"/>
  <c r="AP163" i="5"/>
  <c r="AP56" i="5"/>
  <c r="AO56" i="5"/>
  <c r="J727" i="5"/>
  <c r="AW158" i="5"/>
  <c r="AX158" i="5" s="1"/>
  <c r="Z729" i="5"/>
  <c r="AW91" i="5"/>
  <c r="AX91" i="5" s="1"/>
  <c r="AS731" i="5"/>
  <c r="AO111" i="5"/>
  <c r="AW72" i="5"/>
  <c r="AX72" i="5" s="1"/>
  <c r="D1111" i="8"/>
  <c r="X733" i="5"/>
  <c r="AR94" i="9"/>
  <c r="AP617" i="5"/>
  <c r="AW662" i="5"/>
  <c r="AX662" i="5" s="1"/>
  <c r="AO627" i="5"/>
  <c r="AP627" i="5"/>
  <c r="AW596" i="5"/>
  <c r="AX596" i="5" s="1"/>
  <c r="AW520" i="5"/>
  <c r="AX520" i="5" s="1"/>
  <c r="AO377" i="5"/>
  <c r="AW301" i="5"/>
  <c r="AX301" i="5" s="1"/>
  <c r="AW472" i="5"/>
  <c r="AX472" i="5" s="1"/>
  <c r="AW193" i="5"/>
  <c r="AX193" i="5" s="1"/>
  <c r="J728" i="5"/>
  <c r="AP151" i="5"/>
  <c r="AW172" i="5"/>
  <c r="AX172" i="5" s="1"/>
  <c r="AW42" i="5"/>
  <c r="AX42" i="5" s="1"/>
  <c r="AO165" i="5"/>
  <c r="AW19" i="5"/>
  <c r="AX19" i="5" s="1"/>
  <c r="AW233" i="5"/>
  <c r="AX233" i="5" s="1"/>
  <c r="W733" i="5"/>
  <c r="AW700" i="5"/>
  <c r="AX700" i="5" s="1"/>
  <c r="AW681" i="5"/>
  <c r="AX681" i="5" s="1"/>
  <c r="AP551" i="5"/>
  <c r="AO551" i="5"/>
  <c r="AW635" i="5"/>
  <c r="AX635" i="5" s="1"/>
  <c r="AW549" i="5"/>
  <c r="AX549" i="5" s="1"/>
  <c r="AW480" i="5"/>
  <c r="AX480" i="5" s="1"/>
  <c r="AO557" i="5"/>
  <c r="AW407" i="5"/>
  <c r="AX407" i="5" s="1"/>
  <c r="AW333" i="5"/>
  <c r="AX333" i="5" s="1"/>
  <c r="AP403" i="5"/>
  <c r="AW313" i="5"/>
  <c r="AX313" i="5" s="1"/>
  <c r="AO317" i="5"/>
  <c r="AW325" i="5"/>
  <c r="AX325" i="5" s="1"/>
  <c r="AW274" i="5"/>
  <c r="AX274" i="5" s="1"/>
  <c r="AP304" i="5"/>
  <c r="AW115" i="5"/>
  <c r="AX115" i="5" s="1"/>
  <c r="AW200" i="5"/>
  <c r="AX200" i="5" s="1"/>
  <c r="AW271" i="5"/>
  <c r="AX271" i="5" s="1"/>
  <c r="AW108" i="5"/>
  <c r="AX108" i="5" s="1"/>
  <c r="Z730" i="5"/>
  <c r="AW458" i="5"/>
  <c r="AX458" i="5" s="1"/>
  <c r="AP245" i="5"/>
  <c r="AO245" i="5"/>
  <c r="AM96" i="9"/>
  <c r="AN88" i="9"/>
  <c r="AI80" i="9"/>
  <c r="AI95" i="9" s="1"/>
  <c r="AI94" i="9"/>
  <c r="AO703" i="5"/>
  <c r="AW710" i="5"/>
  <c r="AX710" i="5" s="1"/>
  <c r="AW695" i="5"/>
  <c r="AX695" i="5" s="1"/>
  <c r="AO565" i="5"/>
  <c r="AW601" i="5"/>
  <c r="AX601" i="5" s="1"/>
  <c r="AW419" i="5"/>
  <c r="AX419" i="5" s="1"/>
  <c r="AW492" i="5"/>
  <c r="AX492" i="5" s="1"/>
  <c r="AW381" i="5"/>
  <c r="AX381" i="5" s="1"/>
  <c r="AW466" i="5"/>
  <c r="AX466" i="5" s="1"/>
  <c r="AW411" i="5"/>
  <c r="AX411" i="5" s="1"/>
  <c r="AW370" i="5"/>
  <c r="AX370" i="5" s="1"/>
  <c r="AW371" i="5"/>
  <c r="AX371" i="5" s="1"/>
  <c r="AW110" i="5"/>
  <c r="AX110" i="5" s="1"/>
  <c r="Z732" i="5"/>
  <c r="X732" i="5"/>
  <c r="AW104" i="5"/>
  <c r="AX104" i="5" s="1"/>
  <c r="AW147" i="5"/>
  <c r="AX147" i="5" s="1"/>
  <c r="AW157" i="5"/>
  <c r="AX157" i="5" s="1"/>
  <c r="AW77" i="5"/>
  <c r="AX77" i="5" s="1"/>
  <c r="AO225" i="5"/>
  <c r="AW424" i="5"/>
  <c r="AX424" i="5" s="1"/>
  <c r="D1139" i="8"/>
  <c r="D1136" i="8"/>
  <c r="D1140" i="8"/>
  <c r="D1138" i="8"/>
  <c r="D1137" i="8"/>
  <c r="D1148" i="8"/>
  <c r="AP392" i="5"/>
  <c r="AO392" i="5"/>
  <c r="J730" i="5"/>
  <c r="AP603" i="5"/>
  <c r="AP656" i="5"/>
  <c r="AO656" i="5"/>
  <c r="AW356" i="5"/>
  <c r="AX356" i="5" s="1"/>
  <c r="AO310" i="5"/>
  <c r="AO370" i="5"/>
  <c r="AW363" i="5"/>
  <c r="AX363" i="5" s="1"/>
  <c r="AS725" i="5"/>
  <c r="AW446" i="5"/>
  <c r="AX446" i="5" s="1"/>
  <c r="AP7" i="5"/>
  <c r="AO7" i="5"/>
  <c r="W730" i="5"/>
  <c r="AO73" i="5"/>
  <c r="AS732" i="5"/>
  <c r="AT8" i="5"/>
  <c r="AW464" i="5"/>
  <c r="AX464" i="5" s="1"/>
  <c r="AW550" i="5"/>
  <c r="AX550" i="5" s="1"/>
  <c r="AW267" i="5"/>
  <c r="AX267" i="5" s="1"/>
  <c r="AU730" i="5"/>
  <c r="AV7" i="5"/>
  <c r="AO100" i="9"/>
  <c r="AL94" i="9"/>
  <c r="AL100" i="9" s="1"/>
  <c r="AW701" i="5"/>
  <c r="AX701" i="5" s="1"/>
  <c r="AW672" i="5"/>
  <c r="AX672" i="5" s="1"/>
  <c r="AW624" i="5"/>
  <c r="AX624" i="5" s="1"/>
  <c r="AP529" i="5"/>
  <c r="AO529" i="5"/>
  <c r="AW593" i="5"/>
  <c r="AX593" i="5" s="1"/>
  <c r="AW452" i="5"/>
  <c r="AX452" i="5" s="1"/>
  <c r="AP548" i="5"/>
  <c r="AW573" i="5"/>
  <c r="AX573" i="5" s="1"/>
  <c r="AW527" i="5"/>
  <c r="AX527" i="5" s="1"/>
  <c r="AW485" i="5"/>
  <c r="AX485" i="5" s="1"/>
  <c r="AW501" i="5"/>
  <c r="AX501" i="5" s="1"/>
  <c r="AW502" i="5"/>
  <c r="AX502" i="5" s="1"/>
  <c r="AO375" i="5"/>
  <c r="AO269" i="5"/>
  <c r="AW545" i="5"/>
  <c r="AX545" i="5" s="1"/>
  <c r="AW311" i="5"/>
  <c r="AX311" i="5" s="1"/>
  <c r="AW265" i="5"/>
  <c r="AX265" i="5" s="1"/>
  <c r="AW235" i="5"/>
  <c r="AX235" i="5" s="1"/>
  <c r="AW244" i="5"/>
  <c r="AX244" i="5" s="1"/>
  <c r="AW241" i="5"/>
  <c r="AX241" i="5" s="1"/>
  <c r="AO107" i="5"/>
  <c r="AW173" i="5"/>
  <c r="AX173" i="5" s="1"/>
  <c r="AO162" i="5"/>
  <c r="AP126" i="5"/>
  <c r="AO126" i="5"/>
  <c r="AW62" i="5"/>
  <c r="AX62" i="5" s="1"/>
  <c r="AW81" i="5"/>
  <c r="AX81" i="5" s="1"/>
  <c r="AP355" i="5"/>
  <c r="AO355" i="5"/>
  <c r="Z728" i="5"/>
  <c r="AU14" i="5"/>
  <c r="C1132" i="8"/>
  <c r="D1123" i="8" s="1"/>
  <c r="AO80" i="9"/>
  <c r="AO95" i="9" s="1"/>
  <c r="AO89" i="9" s="1"/>
  <c r="D1149" i="8"/>
  <c r="AQ100" i="9"/>
  <c r="AQ105" i="9" s="1"/>
  <c r="AM89" i="9"/>
  <c r="D1142" i="8"/>
  <c r="D1135" i="8"/>
  <c r="AP102" i="9"/>
  <c r="AP676" i="5"/>
  <c r="AO676" i="5"/>
  <c r="AW680" i="5"/>
  <c r="AX680" i="5" s="1"/>
  <c r="AO574" i="5"/>
  <c r="AW574" i="5"/>
  <c r="AX574" i="5" s="1"/>
  <c r="AW603" i="5"/>
  <c r="AX603" i="5" s="1"/>
  <c r="AW504" i="5"/>
  <c r="AX504" i="5" s="1"/>
  <c r="AW584" i="5"/>
  <c r="AX584" i="5" s="1"/>
  <c r="AP585" i="5"/>
  <c r="AW447" i="5"/>
  <c r="AX447" i="5" s="1"/>
  <c r="AW513" i="5"/>
  <c r="AX513" i="5" s="1"/>
  <c r="AP399" i="5"/>
  <c r="AO399" i="5"/>
  <c r="AW498" i="5"/>
  <c r="AX498" i="5" s="1"/>
  <c r="AW484" i="5"/>
  <c r="AX484" i="5" s="1"/>
  <c r="AP283" i="5"/>
  <c r="AO283" i="5"/>
  <c r="W728" i="5"/>
  <c r="AW181" i="5"/>
  <c r="AX181" i="5" s="1"/>
  <c r="AW263" i="5"/>
  <c r="AX263" i="5" s="1"/>
  <c r="AW125" i="5"/>
  <c r="AX125" i="5" s="1"/>
  <c r="AP105" i="5"/>
  <c r="AO105" i="5"/>
  <c r="AW212" i="5"/>
  <c r="AX212" i="5" s="1"/>
  <c r="AT733" i="5"/>
  <c r="AU31" i="5"/>
  <c r="AW148" i="5"/>
  <c r="AX148" i="5" s="1"/>
  <c r="AP51" i="5"/>
  <c r="AO51" i="5"/>
  <c r="AW255" i="5"/>
  <c r="AX255" i="5" s="1"/>
  <c r="AW127" i="5"/>
  <c r="AX127" i="5" s="1"/>
  <c r="AW69" i="5"/>
  <c r="AX69" i="5" s="1"/>
  <c r="AW54" i="5"/>
  <c r="AX54" i="5" s="1"/>
  <c r="AW57" i="5"/>
  <c r="AX57" i="5" s="1"/>
  <c r="AP57" i="5"/>
  <c r="AO57" i="5"/>
  <c r="AW198" i="14" l="1"/>
  <c r="AX198" i="14"/>
  <c r="AW206" i="14"/>
  <c r="AX206" i="14"/>
  <c r="AW197" i="14"/>
  <c r="AX197" i="14"/>
  <c r="AW205" i="14"/>
  <c r="AX205" i="14"/>
  <c r="AX204" i="14"/>
  <c r="AW204" i="14"/>
  <c r="AX207" i="14"/>
  <c r="AX194" i="14"/>
  <c r="AW194" i="14"/>
  <c r="AW394" i="13"/>
  <c r="AX394" i="13"/>
  <c r="AW395" i="13"/>
  <c r="AX395" i="13"/>
  <c r="AW392" i="13"/>
  <c r="AX392" i="13"/>
  <c r="AX400" i="13"/>
  <c r="AW387" i="13"/>
  <c r="AW391" i="13"/>
  <c r="AX391" i="13"/>
  <c r="AW396" i="13"/>
  <c r="AX396" i="13"/>
  <c r="AW397" i="13"/>
  <c r="AW393" i="13"/>
  <c r="AX393" i="13"/>
  <c r="AX13" i="13"/>
  <c r="AW161" i="12"/>
  <c r="AX39" i="12"/>
  <c r="AW157" i="12"/>
  <c r="AX147" i="12"/>
  <c r="AX157" i="12" s="1"/>
  <c r="AX167" i="12"/>
  <c r="AW154" i="12"/>
  <c r="AW163" i="12"/>
  <c r="AX51" i="12"/>
  <c r="AX163" i="12" s="1"/>
  <c r="AW164" i="12"/>
  <c r="AX26" i="12"/>
  <c r="AX164" i="12" s="1"/>
  <c r="AW158" i="12"/>
  <c r="AX71" i="12"/>
  <c r="AX158" i="12" s="1"/>
  <c r="AW160" i="12"/>
  <c r="AX151" i="12"/>
  <c r="AX160" i="12" s="1"/>
  <c r="D1150" i="8"/>
  <c r="AW7" i="5"/>
  <c r="AX7" i="5" s="1"/>
  <c r="AT720" i="5"/>
  <c r="AO720" i="5"/>
  <c r="AP720" i="5"/>
  <c r="AV712" i="5"/>
  <c r="AW712" i="5" s="1"/>
  <c r="AU715" i="5"/>
  <c r="AP725" i="5"/>
  <c r="AP734" i="5"/>
  <c r="AO734" i="5"/>
  <c r="AP726" i="5"/>
  <c r="AO728" i="5"/>
  <c r="AP733" i="5"/>
  <c r="AO735" i="5"/>
  <c r="AP731" i="5"/>
  <c r="AP732" i="5"/>
  <c r="AO726" i="5"/>
  <c r="AO732" i="5"/>
  <c r="AO733" i="5"/>
  <c r="AO729" i="5"/>
  <c r="AP735" i="5"/>
  <c r="AO727" i="5"/>
  <c r="AP729" i="5"/>
  <c r="AP727" i="5"/>
  <c r="AP728" i="5"/>
  <c r="AO731" i="5"/>
  <c r="D1116" i="8"/>
  <c r="D1120" i="8"/>
  <c r="D1117" i="8"/>
  <c r="D1145" i="8"/>
  <c r="AI89" i="9"/>
  <c r="D1115" i="8"/>
  <c r="D1122" i="8"/>
  <c r="AL104" i="9"/>
  <c r="AL103" i="9"/>
  <c r="AL102" i="9"/>
  <c r="AL101" i="9"/>
  <c r="AL106" i="9"/>
  <c r="AT728" i="5"/>
  <c r="AU151" i="5"/>
  <c r="AT734" i="5"/>
  <c r="AU16" i="5"/>
  <c r="AL89" i="9"/>
  <c r="AK100" i="9"/>
  <c r="AK106" i="9"/>
  <c r="AR100" i="9"/>
  <c r="AR105" i="9" s="1"/>
  <c r="AR89" i="9"/>
  <c r="D1124" i="8"/>
  <c r="AN100" i="9"/>
  <c r="AT726" i="5"/>
  <c r="AU37" i="5"/>
  <c r="AM100" i="9"/>
  <c r="AM106" i="9" s="1"/>
  <c r="AT727" i="5"/>
  <c r="AU18" i="5"/>
  <c r="AT732" i="5"/>
  <c r="AU8" i="5"/>
  <c r="AU731" i="5"/>
  <c r="AV10" i="5"/>
  <c r="AO106" i="9"/>
  <c r="AO102" i="9"/>
  <c r="AO103" i="9"/>
  <c r="AO101" i="9"/>
  <c r="AO104" i="9"/>
  <c r="AL105" i="9"/>
  <c r="AO730" i="5"/>
  <c r="AV730" i="5"/>
  <c r="AP730" i="5"/>
  <c r="D1128" i="8"/>
  <c r="D1118" i="8"/>
  <c r="D1126" i="8"/>
  <c r="D1131" i="8"/>
  <c r="D1121" i="8"/>
  <c r="D1127" i="8"/>
  <c r="D1119" i="8"/>
  <c r="D1129" i="8"/>
  <c r="D1130" i="8"/>
  <c r="D1125" i="8"/>
  <c r="AI100" i="9"/>
  <c r="AQ101" i="9"/>
  <c r="AQ106" i="9"/>
  <c r="AQ102" i="9"/>
  <c r="AQ103" i="9"/>
  <c r="AQ104" i="9"/>
  <c r="AT735" i="5"/>
  <c r="AU20" i="5"/>
  <c r="AU729" i="5"/>
  <c r="AV14" i="5"/>
  <c r="AO105" i="9"/>
  <c r="AU733" i="5"/>
  <c r="AV31" i="5"/>
  <c r="AV733" i="5" s="1"/>
  <c r="AU725" i="5"/>
  <c r="AV140" i="5"/>
  <c r="AV725" i="5" s="1"/>
  <c r="AX397" i="13" l="1"/>
  <c r="AX387" i="13"/>
  <c r="AX154" i="12"/>
  <c r="AX161" i="12"/>
  <c r="AW730" i="5"/>
  <c r="AU720" i="5"/>
  <c r="AW10" i="5"/>
  <c r="AX10" i="5" s="1"/>
  <c r="AV715" i="5"/>
  <c r="AW715" i="5" s="1"/>
  <c r="AX712" i="5"/>
  <c r="AW31" i="5"/>
  <c r="AX31" i="5" s="1"/>
  <c r="AX733" i="5" s="1"/>
  <c r="D1132" i="8"/>
  <c r="AN102" i="9"/>
  <c r="AN101" i="9"/>
  <c r="AN103" i="9"/>
  <c r="AN104" i="9"/>
  <c r="AN105" i="9"/>
  <c r="AV731" i="5"/>
  <c r="AR104" i="9"/>
  <c r="AR103" i="9"/>
  <c r="AR106" i="9"/>
  <c r="AR102" i="9"/>
  <c r="AR101" i="9"/>
  <c r="AU727" i="5"/>
  <c r="AV18" i="5"/>
  <c r="AV727" i="5" s="1"/>
  <c r="AX730" i="5"/>
  <c r="AI104" i="9"/>
  <c r="AI103" i="9"/>
  <c r="AI101" i="9"/>
  <c r="AI102" i="9"/>
  <c r="AI106" i="9"/>
  <c r="AI105" i="9"/>
  <c r="AU732" i="5"/>
  <c r="AV8" i="5"/>
  <c r="AM103" i="9"/>
  <c r="AM101" i="9"/>
  <c r="AM104" i="9"/>
  <c r="AM102" i="9"/>
  <c r="AM105" i="9"/>
  <c r="AW733" i="5"/>
  <c r="AU726" i="5"/>
  <c r="AV37" i="5"/>
  <c r="AV726" i="5" s="1"/>
  <c r="AK103" i="9"/>
  <c r="AK102" i="9"/>
  <c r="AK101" i="9"/>
  <c r="AK104" i="9"/>
  <c r="AK105" i="9"/>
  <c r="AU735" i="5"/>
  <c r="AV20" i="5"/>
  <c r="AW140" i="5"/>
  <c r="AU734" i="5"/>
  <c r="AV16" i="5"/>
  <c r="AV734" i="5" s="1"/>
  <c r="AV729" i="5"/>
  <c r="AU728" i="5"/>
  <c r="AV151" i="5"/>
  <c r="AV728" i="5" s="1"/>
  <c r="AN106" i="9"/>
  <c r="AW14" i="5"/>
  <c r="AW731" i="5" l="1"/>
  <c r="AV720" i="5"/>
  <c r="AX715" i="5"/>
  <c r="AW16" i="5"/>
  <c r="AW151" i="5"/>
  <c r="AX151" i="5" s="1"/>
  <c r="AX728" i="5" s="1"/>
  <c r="AW734" i="5"/>
  <c r="AX16" i="5"/>
  <c r="AX734" i="5" s="1"/>
  <c r="AW725" i="5"/>
  <c r="AX140" i="5"/>
  <c r="AX725" i="5" s="1"/>
  <c r="AX731" i="5"/>
  <c r="AW37" i="5"/>
  <c r="AV732" i="5"/>
  <c r="AW18" i="5"/>
  <c r="AW8" i="5"/>
  <c r="AW729" i="5"/>
  <c r="AX14" i="5"/>
  <c r="AV735" i="5"/>
  <c r="AW20" i="5"/>
  <c r="AW728" i="5" l="1"/>
  <c r="AW720" i="5"/>
  <c r="AW726" i="5"/>
  <c r="AX37" i="5"/>
  <c r="AX726" i="5" s="1"/>
  <c r="AW735" i="5"/>
  <c r="AX20" i="5"/>
  <c r="AX735" i="5" s="1"/>
  <c r="AW727" i="5"/>
  <c r="AX18" i="5"/>
  <c r="AX729" i="5"/>
  <c r="AW732" i="5"/>
  <c r="AX8" i="5"/>
  <c r="AX720" i="5" l="1"/>
  <c r="AX732" i="5"/>
  <c r="AX727" i="5"/>
  <c r="AX722" i="5" l="1"/>
  <c r="AW722" i="5"/>
  <c r="AV722" i="5"/>
  <c r="AU722" i="5"/>
  <c r="AO722" i="5"/>
  <c r="AP722" i="5"/>
  <c r="AT722" i="5"/>
  <c r="X722" i="5"/>
  <c r="J722" i="5"/>
  <c r="W722" i="5"/>
  <c r="Z722" i="5"/>
  <c r="AS722" i="5"/>
  <c r="AQ722" i="5"/>
  <c r="AR722" i="5"/>
  <c r="R722" i="5"/>
  <c r="AA722" i="5"/>
  <c r="T722" i="5"/>
  <c r="S722" i="5"/>
  <c r="U722" i="5"/>
  <c r="M722" i="5"/>
  <c r="BF722" i="5"/>
  <c r="V722" i="5"/>
  <c r="B722" i="5"/>
  <c r="BC722" i="5"/>
  <c r="K722" i="5"/>
  <c r="AN722" i="5"/>
  <c r="BG722" i="5"/>
  <c r="AM722" i="5"/>
  <c r="BA722" i="5"/>
  <c r="AZ722" i="5"/>
  <c r="O722" i="5"/>
  <c r="AL722" i="5"/>
  <c r="AK722" i="5"/>
  <c r="AC722" i="5"/>
  <c r="AJ722" i="5"/>
  <c r="AI722" i="5"/>
  <c r="AD722" i="5"/>
  <c r="AE722" i="5"/>
  <c r="AY722" i="5"/>
  <c r="AF722" i="5"/>
  <c r="E722" i="5"/>
  <c r="AG722" i="5"/>
  <c r="BB722" i="5"/>
  <c r="I722" i="5"/>
  <c r="BE722" i="5"/>
  <c r="AH722" i="5"/>
  <c r="X56" i="9" l="1"/>
  <c r="X54" i="9"/>
  <c r="X55" i="9"/>
  <c r="X52" i="9"/>
  <c r="X53" i="9"/>
  <c r="AS64" i="9" l="1"/>
  <c r="AS66" i="9" s="1"/>
  <c r="J159" i="11"/>
  <c r="J179" i="11" s="1"/>
  <c r="M719" i="5" l="1"/>
  <c r="W719" i="5"/>
  <c r="T721" i="5"/>
  <c r="B721" i="5"/>
  <c r="N224" i="9" s="1"/>
  <c r="W52" i="9" s="1"/>
  <c r="AS72" i="9" s="1"/>
  <c r="AS79" i="9" s="1"/>
  <c r="AM719" i="5"/>
  <c r="T719" i="5"/>
  <c r="AT719" i="5"/>
  <c r="BA721" i="5"/>
  <c r="AH719" i="5"/>
  <c r="S719" i="5"/>
  <c r="AZ721" i="5"/>
  <c r="AS721" i="5"/>
  <c r="AZ719" i="5"/>
  <c r="AA719" i="5"/>
  <c r="AP719" i="5"/>
  <c r="AH721" i="5"/>
  <c r="AE719" i="5"/>
  <c r="K721" i="5"/>
  <c r="AG721" i="5"/>
  <c r="R721" i="5"/>
  <c r="R224" i="9" s="1"/>
  <c r="W56" i="9" s="1"/>
  <c r="X719" i="5"/>
  <c r="AN721" i="5"/>
  <c r="BE721" i="5"/>
  <c r="AI719" i="5"/>
  <c r="AK721" i="5"/>
  <c r="K719" i="5"/>
  <c r="AJ721" i="5"/>
  <c r="O721" i="5"/>
  <c r="S721" i="5"/>
  <c r="J719" i="5"/>
  <c r="E224" i="9" s="1"/>
  <c r="U55" i="9" s="1"/>
  <c r="E720" i="5"/>
  <c r="I224" i="9" s="1"/>
  <c r="V53" i="9" s="1"/>
  <c r="AC719" i="5"/>
  <c r="AV719" i="5"/>
  <c r="U719" i="5"/>
  <c r="BA719" i="5"/>
  <c r="BG719" i="5"/>
  <c r="AN719" i="5"/>
  <c r="U721" i="5"/>
  <c r="E721" i="5"/>
  <c r="O224" i="9" s="1"/>
  <c r="W53" i="9" s="1"/>
  <c r="AR721" i="5"/>
  <c r="AY719" i="5"/>
  <c r="AQ721" i="5"/>
  <c r="Z721" i="5"/>
  <c r="AO719" i="5"/>
  <c r="M721" i="5"/>
  <c r="AU719" i="5"/>
  <c r="AY721" i="5"/>
  <c r="AE721" i="5"/>
  <c r="AV721" i="5"/>
  <c r="AK719" i="5"/>
  <c r="V719" i="5"/>
  <c r="AS719" i="5"/>
  <c r="AW719" i="5"/>
  <c r="W721" i="5"/>
  <c r="AO721" i="5"/>
  <c r="AF721" i="5"/>
  <c r="BE719" i="5"/>
  <c r="AD719" i="5"/>
  <c r="BB719" i="5"/>
  <c r="AP721" i="5"/>
  <c r="R719" i="5"/>
  <c r="F224" i="9" s="1"/>
  <c r="U56" i="9" s="1"/>
  <c r="BF721" i="5"/>
  <c r="AQ719" i="5"/>
  <c r="AM721" i="5"/>
  <c r="AT721" i="5"/>
  <c r="BC721" i="5"/>
  <c r="AU721" i="5"/>
  <c r="J721" i="5"/>
  <c r="Q224" i="9" s="1"/>
  <c r="W55" i="9" s="1"/>
  <c r="I719" i="5"/>
  <c r="D224" i="9" s="1"/>
  <c r="U54" i="9" s="1"/>
  <c r="AG719" i="5"/>
  <c r="AR719" i="5"/>
  <c r="V721" i="5"/>
  <c r="BC719" i="5"/>
  <c r="AI721" i="5"/>
  <c r="AX721" i="5"/>
  <c r="Z719" i="5"/>
  <c r="AX719" i="5"/>
  <c r="O719" i="5"/>
  <c r="AF719" i="5"/>
  <c r="B720" i="5"/>
  <c r="H224" i="9" s="1"/>
  <c r="V52" i="9" s="1"/>
  <c r="AS71" i="9" s="1"/>
  <c r="AS78" i="9" s="1"/>
  <c r="AW721" i="5"/>
  <c r="AA721" i="5"/>
  <c r="BG721" i="5"/>
  <c r="AJ719" i="5"/>
  <c r="AL721" i="5"/>
  <c r="AD721" i="5"/>
  <c r="BB721" i="5"/>
  <c r="AL719" i="5"/>
  <c r="BF719" i="5"/>
  <c r="AC721" i="5"/>
  <c r="I721" i="5"/>
  <c r="P224" i="9" s="1"/>
  <c r="W54" i="9" s="1"/>
  <c r="X721" i="5"/>
  <c r="AW6" i="7"/>
  <c r="AK6" i="7"/>
  <c r="F6" i="7"/>
  <c r="AQ6" i="7"/>
  <c r="AT6" i="7"/>
  <c r="AY6" i="7"/>
  <c r="G6" i="7"/>
  <c r="AE6" i="7"/>
  <c r="AN6" i="7"/>
  <c r="J6" i="7"/>
  <c r="U6" i="7"/>
  <c r="AP6" i="7"/>
  <c r="AD6" i="7"/>
  <c r="Y6" i="7"/>
  <c r="AG6" i="7"/>
  <c r="D6" i="7"/>
  <c r="Z6" i="7"/>
  <c r="AF6" i="7"/>
  <c r="O6" i="7"/>
  <c r="I6" i="7"/>
  <c r="BD6" i="7"/>
  <c r="T6" i="7"/>
  <c r="M6" i="7"/>
  <c r="AM6" i="7"/>
  <c r="BE6" i="7"/>
  <c r="AS6" i="7"/>
  <c r="C6" i="7"/>
  <c r="BC6" i="7"/>
  <c r="V6" i="7"/>
  <c r="AR6" i="7"/>
  <c r="AI6" i="7"/>
  <c r="AO6" i="7"/>
  <c r="AZ6" i="7"/>
  <c r="AJ6" i="7"/>
  <c r="N6" i="7"/>
  <c r="Q6" i="7"/>
  <c r="AC6" i="7"/>
  <c r="E6" i="7"/>
  <c r="AB6" i="7"/>
  <c r="AA6" i="7"/>
  <c r="H6" i="7"/>
  <c r="AU6" i="7"/>
  <c r="AL6" i="7"/>
  <c r="BF6" i="7"/>
  <c r="K6" i="7"/>
  <c r="AX6" i="7"/>
  <c r="AH6" i="7"/>
  <c r="BB6" i="7"/>
  <c r="X6" i="7"/>
  <c r="BG6" i="7"/>
  <c r="BA6" i="7"/>
  <c r="P6" i="7"/>
  <c r="S6" i="7"/>
  <c r="AV6" i="7"/>
  <c r="A6" i="7"/>
  <c r="W6" i="7"/>
  <c r="L6" i="7"/>
  <c r="E719" i="5"/>
  <c r="C224" i="9" s="1"/>
  <c r="U53" i="9" s="1"/>
  <c r="B719" i="5"/>
  <c r="B224" i="9" s="1"/>
  <c r="U52" i="9" s="1"/>
  <c r="AS70" i="9" s="1"/>
  <c r="R6" i="7"/>
  <c r="AS77" i="9" l="1"/>
  <c r="AS73" i="9"/>
  <c r="AS96" i="9" s="1"/>
  <c r="AS100" i="9" s="1"/>
  <c r="AS80" i="9"/>
  <c r="AS95" i="9" s="1"/>
  <c r="AS89" i="9" s="1"/>
  <c r="AS106" i="9" l="1"/>
  <c r="AS101" i="9"/>
  <c r="AS105" i="9"/>
  <c r="AS103" i="9"/>
  <c r="AS102" i="9"/>
  <c r="AS104" i="9"/>
</calcChain>
</file>

<file path=xl/sharedStrings.xml><?xml version="1.0" encoding="utf-8"?>
<sst xmlns="http://schemas.openxmlformats.org/spreadsheetml/2006/main" count="22440" uniqueCount="5638">
  <si>
    <t>The Dividend Champions List</t>
  </si>
  <si>
    <t>A Resource For Dividend Growth Investors</t>
  </si>
  <si>
    <t>A monthly publication tracking companies with a history of consistently increasing their dividends</t>
  </si>
  <si>
    <t>To be included on the list, a company must be consistently increasing its calendar year dividend payout for at least the past 5 years</t>
  </si>
  <si>
    <t>Created by David Fish</t>
  </si>
  <si>
    <t>Updated by Justin Law</t>
  </si>
  <si>
    <t>U.S. Dividend Champions</t>
  </si>
  <si>
    <t>Sign up for free updates at:</t>
  </si>
  <si>
    <t>Dividend Information</t>
  </si>
  <si>
    <t>Fundamental Data</t>
  </si>
  <si>
    <t>Numbers in Blue directly from Finviz</t>
  </si>
  <si>
    <t>Special</t>
  </si>
  <si>
    <t>Dividend Growth Model</t>
  </si>
  <si>
    <t>Technical Data</t>
  </si>
  <si>
    <t>Other</t>
  </si>
  <si>
    <t>(and American Depository Receipts)</t>
  </si>
  <si>
    <t>https://www.ireitinvestor.com/dividend-champions/</t>
  </si>
  <si>
    <t>DEG=Dividend to Earnings Growth; A/D=Acceleration/Deceleration; DGR=Dividend Growth Rate</t>
  </si>
  <si>
    <t>EPS=Earnings Per Share; P/E=Price/Earnings Per Share; TTM=Trailing Twelve Months; FYE=Fiscal Year End; MRQ=Most Recent Quarter; ROE = Return on Equity</t>
  </si>
  <si>
    <t>(see Notes tab)</t>
  </si>
  <si>
    <t>(based on Earnings Estimates, if available)</t>
  </si>
  <si>
    <t>MMA=Moving Market Average</t>
  </si>
  <si>
    <t>Dates in Red (right-aligned) indicate last increase more than a year ago (Ex-Div Date)</t>
  </si>
  <si>
    <t>Dates in Green (centered) indicate increase (by Ex-Div. Date) expected in next 2 months</t>
  </si>
  <si>
    <t>Past Performance is No Guarantee of Future Results</t>
  </si>
  <si>
    <t>Disclaimer: Although all figures are thought to be correct, no guarantee is expressed or implied.</t>
  </si>
  <si>
    <t>5-year Total</t>
  </si>
  <si>
    <t>Current Price as % from:</t>
  </si>
  <si>
    <t>Company</t>
  </si>
  <si>
    <t>Ticker</t>
  </si>
  <si>
    <t>No.</t>
  </si>
  <si>
    <t>CCC</t>
  </si>
  <si>
    <t>DRIP Fees</t>
  </si>
  <si>
    <t>Div.</t>
  </si>
  <si>
    <t>Current</t>
  </si>
  <si>
    <t>Payouts/</t>
  </si>
  <si>
    <t>Qtly</t>
  </si>
  <si>
    <t>Previous</t>
  </si>
  <si>
    <t>Last Increased on:</t>
  </si>
  <si>
    <t>MR%</t>
  </si>
  <si>
    <t>DGR</t>
  </si>
  <si>
    <t>5/10</t>
  </si>
  <si>
    <t>Past 5yr</t>
  </si>
  <si>
    <t>&amp;=MultiIncThisYr</t>
  </si>
  <si>
    <t>EPS%</t>
  </si>
  <si>
    <t>TTM</t>
  </si>
  <si>
    <t>FYE</t>
  </si>
  <si>
    <t>MRQ</t>
  </si>
  <si>
    <t>NY</t>
  </si>
  <si>
    <t>Est-5yr</t>
  </si>
  <si>
    <t>MktCap</t>
  </si>
  <si>
    <t>Inside</t>
  </si>
  <si>
    <t>Debt/</t>
  </si>
  <si>
    <t>Tweed</t>
  </si>
  <si>
    <t>Chowder</t>
  </si>
  <si>
    <t>+/-% vs.</t>
  </si>
  <si>
    <t>Estimated Dividends to be Paid in Year:</t>
  </si>
  <si>
    <t>Est. Payback</t>
  </si>
  <si>
    <t>5-yr</t>
  </si>
  <si>
    <t>52-wk</t>
  </si>
  <si>
    <t>50-day</t>
  </si>
  <si>
    <t>200-day</t>
  </si>
  <si>
    <t>Streak</t>
  </si>
  <si>
    <t>Recessions</t>
  </si>
  <si>
    <t>Dividend</t>
  </si>
  <si>
    <t>Name</t>
  </si>
  <si>
    <t>Symbol</t>
  </si>
  <si>
    <t>Sector</t>
  </si>
  <si>
    <t>Industry</t>
  </si>
  <si>
    <t>Yrs</t>
  </si>
  <si>
    <t>Seq</t>
  </si>
  <si>
    <t>DR</t>
  </si>
  <si>
    <t>SP</t>
  </si>
  <si>
    <t>Price</t>
  </si>
  <si>
    <t>Yield</t>
  </si>
  <si>
    <t>Year</t>
  </si>
  <si>
    <t>Annualized</t>
  </si>
  <si>
    <t>Sch</t>
  </si>
  <si>
    <t>Payout</t>
  </si>
  <si>
    <t>Ex-Div</t>
  </si>
  <si>
    <t>Pay</t>
  </si>
  <si>
    <t>Inc.</t>
  </si>
  <si>
    <t>1-yr</t>
  </si>
  <si>
    <t>3-yr</t>
  </si>
  <si>
    <t>10-yr</t>
  </si>
  <si>
    <t>A/D*</t>
  </si>
  <si>
    <t>DEG</t>
  </si>
  <si>
    <t>Notes</t>
  </si>
  <si>
    <t>P/E</t>
  </si>
  <si>
    <t>Month</t>
  </si>
  <si>
    <t>EPS</t>
  </si>
  <si>
    <t>PEG</t>
  </si>
  <si>
    <t>P/Sales</t>
  </si>
  <si>
    <t>P/Book</t>
  </si>
  <si>
    <t>ROE</t>
  </si>
  <si>
    <t>Growth</t>
  </si>
  <si>
    <t>($Mil)</t>
  </si>
  <si>
    <t>Own.</t>
  </si>
  <si>
    <t>Equity</t>
  </si>
  <si>
    <t>Factor</t>
  </si>
  <si>
    <t>Rule</t>
  </si>
  <si>
    <t>Graham</t>
  </si>
  <si>
    <t>$</t>
  </si>
  <si>
    <t>%</t>
  </si>
  <si>
    <t>Beta</t>
  </si>
  <si>
    <t>Low</t>
  </si>
  <si>
    <t>High</t>
  </si>
  <si>
    <t>MMA</t>
  </si>
  <si>
    <t>OTC</t>
  </si>
  <si>
    <t>Began</t>
  </si>
  <si>
    <t>Survived</t>
  </si>
  <si>
    <t>ROA</t>
  </si>
  <si>
    <t>Currency</t>
  </si>
  <si>
    <t>Tax</t>
  </si>
  <si>
    <t>ABM Industries Incorporated</t>
  </si>
  <si>
    <t>ABM</t>
  </si>
  <si>
    <t>Industrials</t>
  </si>
  <si>
    <t>Commercial Services &amp; Supplies</t>
  </si>
  <si>
    <t>Y</t>
  </si>
  <si>
    <t>N</t>
  </si>
  <si>
    <t>B05</t>
  </si>
  <si>
    <t>USD</t>
  </si>
  <si>
    <t>Corp</t>
  </si>
  <si>
    <t>Archer-Daniels-Midland Company</t>
  </si>
  <si>
    <t>ADM</t>
  </si>
  <si>
    <t>Consumer Staples</t>
  </si>
  <si>
    <t>Food Products</t>
  </si>
  <si>
    <t>C13</t>
  </si>
  <si>
    <t>Automatic Data Processing, Inc.</t>
  </si>
  <si>
    <t>ADP</t>
  </si>
  <si>
    <t>Professional Services</t>
  </si>
  <si>
    <t>A01</t>
  </si>
  <si>
    <t>Aflac Incorporated</t>
  </si>
  <si>
    <t>AFL</t>
  </si>
  <si>
    <t>Financials</t>
  </si>
  <si>
    <t>Insurance</t>
  </si>
  <si>
    <t>C01</t>
  </si>
  <si>
    <t>Albemarle Corporation</t>
  </si>
  <si>
    <t>ALB</t>
  </si>
  <si>
    <t>Materials</t>
  </si>
  <si>
    <t>Chemicals</t>
  </si>
  <si>
    <t>A02</t>
  </si>
  <si>
    <t>n/a</t>
  </si>
  <si>
    <t>Alerus Financial Corporation</t>
  </si>
  <si>
    <t>ALRS</t>
  </si>
  <si>
    <t>Diversified Financial Services</t>
  </si>
  <si>
    <t>-</t>
  </si>
  <si>
    <t>A10</t>
  </si>
  <si>
    <t>A. O. Smith Corporation</t>
  </si>
  <si>
    <t>AOS</t>
  </si>
  <si>
    <t>Building Products</t>
  </si>
  <si>
    <t>B15</t>
  </si>
  <si>
    <t>Air Products and Chemicals, Inc.</t>
  </si>
  <si>
    <t>APD</t>
  </si>
  <si>
    <t>B14</t>
  </si>
  <si>
    <t>Arrow Financial Corporation</t>
  </si>
  <si>
    <t>AROW</t>
  </si>
  <si>
    <t>Banks</t>
  </si>
  <si>
    <t>C15</t>
  </si>
  <si>
    <t>Adj Stock dividend</t>
  </si>
  <si>
    <t>Artesian Resources Corporation</t>
  </si>
  <si>
    <t>ARTNA</t>
  </si>
  <si>
    <t>Utilities</t>
  </si>
  <si>
    <t>Water Utilities</t>
  </si>
  <si>
    <t>B22</t>
  </si>
  <si>
    <t>Atmos Energy Corporation</t>
  </si>
  <si>
    <t>ATO</t>
  </si>
  <si>
    <t>Gas Utilities</t>
  </si>
  <si>
    <t>C11</t>
  </si>
  <si>
    <t>AptarGroup, Inc.</t>
  </si>
  <si>
    <t>ATR</t>
  </si>
  <si>
    <t>Containers &amp; Packaging</t>
  </si>
  <si>
    <t>B23</t>
  </si>
  <si>
    <t>American States Water Company</t>
  </si>
  <si>
    <t>AWR</t>
  </si>
  <si>
    <t>BancFirst Corporation</t>
  </si>
  <si>
    <t>BANF</t>
  </si>
  <si>
    <t>A13</t>
  </si>
  <si>
    <t>Becton, Dickinson and Company</t>
  </si>
  <si>
    <t>BDX</t>
  </si>
  <si>
    <t>Health Care</t>
  </si>
  <si>
    <t>Health Care Equipment &amp; Supplies</t>
  </si>
  <si>
    <t>C29</t>
  </si>
  <si>
    <t>FY Streak</t>
  </si>
  <si>
    <t>Franklin Resources, Inc.</t>
  </si>
  <si>
    <t>BEN</t>
  </si>
  <si>
    <t>Capital Markets</t>
  </si>
  <si>
    <t>Brown-Forman Corporation</t>
  </si>
  <si>
    <t>BF-B</t>
  </si>
  <si>
    <t>Beverages</t>
  </si>
  <si>
    <t>Black Hills Corporation</t>
  </si>
  <si>
    <t>BKH</t>
  </si>
  <si>
    <t>Multi-Utilities</t>
  </si>
  <si>
    <t>Bank of Utica</t>
  </si>
  <si>
    <t>BKUTK</t>
  </si>
  <si>
    <t>JaJl</t>
  </si>
  <si>
    <t>Badger Meter, Inc.</t>
  </si>
  <si>
    <t>BMI</t>
  </si>
  <si>
    <t>Information Technology</t>
  </si>
  <si>
    <t>Electronic Equipment, Instruments &amp; Components</t>
  </si>
  <si>
    <t>Brady Corporation</t>
  </si>
  <si>
    <t>BRC</t>
  </si>
  <si>
    <t>A31</t>
  </si>
  <si>
    <t>Brown &amp; Brown, Inc.</t>
  </si>
  <si>
    <t>BRO</t>
  </si>
  <si>
    <t>B08</t>
  </si>
  <si>
    <t>Cardinal Health, Inc.</t>
  </si>
  <si>
    <t>CAH</t>
  </si>
  <si>
    <t>Health Care Providers &amp; Services</t>
  </si>
  <si>
    <t>A15</t>
  </si>
  <si>
    <t>Casey's General Stores, Inc.</t>
  </si>
  <si>
    <t>CASY</t>
  </si>
  <si>
    <t>Consumer Staples Distribution &amp; Retail</t>
  </si>
  <si>
    <t>Caterpillar Inc.</t>
  </si>
  <si>
    <t>CAT</t>
  </si>
  <si>
    <t>Machinery</t>
  </si>
  <si>
    <t>B19</t>
  </si>
  <si>
    <t>Chubb Limited</t>
  </si>
  <si>
    <t>CB</t>
  </si>
  <si>
    <t>A21</t>
  </si>
  <si>
    <t>Switz.,US$</t>
  </si>
  <si>
    <t>Commerce Bancshares, Inc.</t>
  </si>
  <si>
    <t>CBSH</t>
  </si>
  <si>
    <t>C26</t>
  </si>
  <si>
    <t>Adj/Stk Div</t>
  </si>
  <si>
    <t>Community Bank System, Inc.</t>
  </si>
  <si>
    <t>CBU</t>
  </si>
  <si>
    <t>Muncy Columbia Financial Corporation</t>
  </si>
  <si>
    <t>CCFN</t>
  </si>
  <si>
    <t>Cullen/Frost Bankers, Inc.</t>
  </si>
  <si>
    <t>CFR</t>
  </si>
  <si>
    <t>Church &amp; Dwight Co., Inc.</t>
  </si>
  <si>
    <t>CHD</t>
  </si>
  <si>
    <t>Household Products</t>
  </si>
  <si>
    <t>C.H. Robinson Worldwide, Inc.</t>
  </si>
  <si>
    <t>CHRW</t>
  </si>
  <si>
    <t>Air Freight &amp; Logistics</t>
  </si>
  <si>
    <t>Rec Date Streak</t>
  </si>
  <si>
    <t>Cincinnati Financial Corporation</t>
  </si>
  <si>
    <t>CINF</t>
  </si>
  <si>
    <t>A16</t>
  </si>
  <si>
    <t>Colgate-Palmolive Company</t>
  </si>
  <si>
    <t>CL</t>
  </si>
  <si>
    <t>The Clorox Company</t>
  </si>
  <si>
    <t>CLX</t>
  </si>
  <si>
    <t>B11</t>
  </si>
  <si>
    <t>Canadian National Railway Company</t>
  </si>
  <si>
    <t>CNI</t>
  </si>
  <si>
    <t>Road &amp; Rail</t>
  </si>
  <si>
    <t>@,Canada</t>
  </si>
  <si>
    <t>CAD</t>
  </si>
  <si>
    <t>Chesapeake Financial Shares, Inc.</t>
  </si>
  <si>
    <t>CPKF</t>
  </si>
  <si>
    <t>Carlisle Companies Incorporated</t>
  </si>
  <si>
    <t>CSL</t>
  </si>
  <si>
    <t>Industrial Conglomerates</t>
  </si>
  <si>
    <t>Cintas Corporation</t>
  </si>
  <si>
    <t>CTAS</t>
  </si>
  <si>
    <t>Dec</t>
  </si>
  <si>
    <t>Community Trust Bancorp, Inc.</t>
  </si>
  <si>
    <t>CTBI</t>
  </si>
  <si>
    <t>Chevron Corporation</t>
  </si>
  <si>
    <t>CVX</t>
  </si>
  <si>
    <t>Energy</t>
  </si>
  <si>
    <t>Oil, Gas &amp; Consumable Fuels</t>
  </si>
  <si>
    <t>C12</t>
  </si>
  <si>
    <t>California Water Service Group</t>
  </si>
  <si>
    <t>CWT</t>
  </si>
  <si>
    <t>Citizens Financial Services, Inc.</t>
  </si>
  <si>
    <t>CZFS</t>
  </si>
  <si>
    <t>C30</t>
  </si>
  <si>
    <t>Donaldson Company, Inc.</t>
  </si>
  <si>
    <t>DCI</t>
  </si>
  <si>
    <t>B31</t>
  </si>
  <si>
    <t>Dover Corporation</t>
  </si>
  <si>
    <t>DOV</t>
  </si>
  <si>
    <t>Eagle Bancorp Montana, Inc.</t>
  </si>
  <si>
    <t>EBMT</t>
  </si>
  <si>
    <t>Ecolab Inc.</t>
  </si>
  <si>
    <t>ECL</t>
  </si>
  <si>
    <t>Consolidated Edison, Inc.</t>
  </si>
  <si>
    <t>ED</t>
  </si>
  <si>
    <t>Eagle Financial Services, Inc.</t>
  </si>
  <si>
    <t>EFSI</t>
  </si>
  <si>
    <t>B16</t>
  </si>
  <si>
    <t>Emerson Electric Co.</t>
  </si>
  <si>
    <t>EMR</t>
  </si>
  <si>
    <t>Electrical Equipment</t>
  </si>
  <si>
    <t>Enterprise Products Partners L.P.</t>
  </si>
  <si>
    <t>EPD</t>
  </si>
  <si>
    <t>LP</t>
  </si>
  <si>
    <t>Erie Indemnity Company</t>
  </si>
  <si>
    <t>ERIE</t>
  </si>
  <si>
    <t>A23</t>
  </si>
  <si>
    <t>Eversource Energy</t>
  </si>
  <si>
    <t>ES</t>
  </si>
  <si>
    <t>Electric Utilities</t>
  </si>
  <si>
    <t>C31</t>
  </si>
  <si>
    <t>Essex Property Trust, Inc.</t>
  </si>
  <si>
    <t>ESS</t>
  </si>
  <si>
    <t>Real Estate</t>
  </si>
  <si>
    <t>Residential REITs</t>
  </si>
  <si>
    <t>REIT</t>
  </si>
  <si>
    <t>Expeditors International of Washington, Inc.</t>
  </si>
  <si>
    <t>EXPD</t>
  </si>
  <si>
    <t>JnDe</t>
  </si>
  <si>
    <t>Fastenal Company</t>
  </si>
  <si>
    <t>FAST</t>
  </si>
  <si>
    <t>Trading Companies &amp; Distributors</t>
  </si>
  <si>
    <t>B27</t>
  </si>
  <si>
    <t>FactSet Research Systems Inc.</t>
  </si>
  <si>
    <t>FDS</t>
  </si>
  <si>
    <t>C20</t>
  </si>
  <si>
    <t>Franklin Electric Co., Inc.</t>
  </si>
  <si>
    <t>FELE</t>
  </si>
  <si>
    <t>B17</t>
  </si>
  <si>
    <t>First Farmers Financial Corporation</t>
  </si>
  <si>
    <t>FFMR</t>
  </si>
  <si>
    <t>Farmers &amp; Merchants Bancorp</t>
  </si>
  <si>
    <t>FMCB</t>
  </si>
  <si>
    <t>A1</t>
  </si>
  <si>
    <t>Federal Realty Investment Trust</t>
  </si>
  <si>
    <t>FRT</t>
  </si>
  <si>
    <t>Retail REITs</t>
  </si>
  <si>
    <t>H.B. Fuller Company</t>
  </si>
  <si>
    <t>FUL</t>
  </si>
  <si>
    <t>B10</t>
  </si>
  <si>
    <t>General Dynamics Corporation</t>
  </si>
  <si>
    <t>GD</t>
  </si>
  <si>
    <t>Aerospace &amp; Defense</t>
  </si>
  <si>
    <t>Graco Inc.</t>
  </si>
  <si>
    <t>GGG</t>
  </si>
  <si>
    <t>B07</t>
  </si>
  <si>
    <t>Genuine Parts Company</t>
  </si>
  <si>
    <t>GPC</t>
  </si>
  <si>
    <t>Consumer Discretionary</t>
  </si>
  <si>
    <t>Distributors</t>
  </si>
  <si>
    <t>The Gorman-Rupp Company</t>
  </si>
  <si>
    <t>GRC</t>
  </si>
  <si>
    <t>C08</t>
  </si>
  <si>
    <t>W.W. Grainger, Inc.</t>
  </si>
  <si>
    <t>GWW</t>
  </si>
  <si>
    <t>Hormel Foods Corporation</t>
  </si>
  <si>
    <t>HRL</t>
  </si>
  <si>
    <t>H2O America</t>
  </si>
  <si>
    <t>HTO</t>
  </si>
  <si>
    <t>International Business Machines Corporation</t>
  </si>
  <si>
    <t>IBM</t>
  </si>
  <si>
    <t>IT Services</t>
  </si>
  <si>
    <t>C09</t>
  </si>
  <si>
    <t>Illinois Tool Works Inc.</t>
  </si>
  <si>
    <t>ITW</t>
  </si>
  <si>
    <t>Jack Henry &amp; Associates, Inc.</t>
  </si>
  <si>
    <t>JKHY</t>
  </si>
  <si>
    <t>Financial Services</t>
  </si>
  <si>
    <t>C16</t>
  </si>
  <si>
    <t>Johnson &amp; Johnson</t>
  </si>
  <si>
    <t>JNJ</t>
  </si>
  <si>
    <t>Pharmaceuticals</t>
  </si>
  <si>
    <t>Kimberly-Clark Corporation</t>
  </si>
  <si>
    <t>KMB</t>
  </si>
  <si>
    <t>A03</t>
  </si>
  <si>
    <t>The Coca-Cola Company</t>
  </si>
  <si>
    <t>KO</t>
  </si>
  <si>
    <t>Lincoln Electric Holdings, Inc.</t>
  </si>
  <si>
    <t>LECO</t>
  </si>
  <si>
    <t>A12</t>
  </si>
  <si>
    <t>Linde plc</t>
  </si>
  <si>
    <t>LIN</t>
  </si>
  <si>
    <t>Lowe's Companies, Inc.</t>
  </si>
  <si>
    <t>LOW</t>
  </si>
  <si>
    <t>Specialty Retail</t>
  </si>
  <si>
    <t>B09</t>
  </si>
  <si>
    <t>Matthews International Corporation</t>
  </si>
  <si>
    <t>MATW</t>
  </si>
  <si>
    <t>McDonald's Corporation</t>
  </si>
  <si>
    <t>MCD</t>
  </si>
  <si>
    <t>Hotels, Restaurants &amp; Leisure</t>
  </si>
  <si>
    <t>Medtronic plc</t>
  </si>
  <si>
    <t>MDT</t>
  </si>
  <si>
    <t>A26</t>
  </si>
  <si>
    <t>ADR-Ireland,US$</t>
  </si>
  <si>
    <t>MGE Energy, Inc.</t>
  </si>
  <si>
    <t>MGEE</t>
  </si>
  <si>
    <t>McGrath RentCorp</t>
  </si>
  <si>
    <t>MGRC</t>
  </si>
  <si>
    <t>A30</t>
  </si>
  <si>
    <t>McCormick &amp; Company, Incorporated</t>
  </si>
  <si>
    <t>MKC</t>
  </si>
  <si>
    <t>Also MKCV</t>
  </si>
  <si>
    <t>Altria Group, Inc.</t>
  </si>
  <si>
    <t>MO</t>
  </si>
  <si>
    <t>Tobacco</t>
  </si>
  <si>
    <t>MSA Safety Incorporated</t>
  </si>
  <si>
    <t>MSA</t>
  </si>
  <si>
    <t>C10</t>
  </si>
  <si>
    <t>Middlesex Water Company</t>
  </si>
  <si>
    <t>MSEX</t>
  </si>
  <si>
    <t>The Marzetti Company</t>
  </si>
  <si>
    <t>MZTI</t>
  </si>
  <si>
    <t>NACCO Industries, Inc.</t>
  </si>
  <si>
    <t>NC</t>
  </si>
  <si>
    <t>Nordson Corporation</t>
  </si>
  <si>
    <t>NDSN</t>
  </si>
  <si>
    <t>C05</t>
  </si>
  <si>
    <t>NextEra Energy, Inc.</t>
  </si>
  <si>
    <t>NEE</t>
  </si>
  <si>
    <t>National Fuel Gas Company</t>
  </si>
  <si>
    <t>NFG</t>
  </si>
  <si>
    <t>A14</t>
  </si>
  <si>
    <t>Northeast Indiana Bancorp, Inc.</t>
  </si>
  <si>
    <t>NIDB</t>
  </si>
  <si>
    <t>Thrifts &amp; Mortgage Finance</t>
  </si>
  <si>
    <t>B21</t>
  </si>
  <si>
    <t>New Jersey Resources Corporation</t>
  </si>
  <si>
    <t>NJR</t>
  </si>
  <si>
    <t>NNN REIT, Inc.</t>
  </si>
  <si>
    <t>NNN</t>
  </si>
  <si>
    <t>Nucor Corporation</t>
  </si>
  <si>
    <t>NUE</t>
  </si>
  <si>
    <t>Metals &amp; Mining</t>
  </si>
  <si>
    <t>Norwood Financial Corp.</t>
  </si>
  <si>
    <t>NWFL</t>
  </si>
  <si>
    <t>B01</t>
  </si>
  <si>
    <t>Northwest Natural Holding Company</t>
  </si>
  <si>
    <t>NWN</t>
  </si>
  <si>
    <t>Realty Income Corporation</t>
  </si>
  <si>
    <t>O</t>
  </si>
  <si>
    <t>Mo</t>
  </si>
  <si>
    <t>Old Republic International Corporation</t>
  </si>
  <si>
    <t>ORI</t>
  </si>
  <si>
    <t>Bank OZK</t>
  </si>
  <si>
    <t>OZK</t>
  </si>
  <si>
    <t>A20</t>
  </si>
  <si>
    <t>Formerly OZRK</t>
  </si>
  <si>
    <t>Prosperity Bancshares, Inc.</t>
  </si>
  <si>
    <t>PB</t>
  </si>
  <si>
    <t>PepsiCo, Inc.</t>
  </si>
  <si>
    <t>PEP</t>
  </si>
  <si>
    <t>The Procter &amp; Gamble Company</t>
  </si>
  <si>
    <t>PG</t>
  </si>
  <si>
    <t>Parker-Hannifin Corporation</t>
  </si>
  <si>
    <t>PH</t>
  </si>
  <si>
    <t>Polaris Inc.</t>
  </si>
  <si>
    <t>PII</t>
  </si>
  <si>
    <t>Leisure Products</t>
  </si>
  <si>
    <t>Pentair plc</t>
  </si>
  <si>
    <t>PNR</t>
  </si>
  <si>
    <t>Adj 2018 spinoff of nVent Electric</t>
  </si>
  <si>
    <t>PPG Industries, Inc.</t>
  </si>
  <si>
    <t>PPG</t>
  </si>
  <si>
    <t>PSB Holdings, Inc.</t>
  </si>
  <si>
    <t>PSBQ</t>
  </si>
  <si>
    <t>Adj Split</t>
  </si>
  <si>
    <t>Republic Bancorp, Inc.</t>
  </si>
  <si>
    <t>RBCAA</t>
  </si>
  <si>
    <t>Royal Gold, Inc.</t>
  </si>
  <si>
    <t>RGLD</t>
  </si>
  <si>
    <t>A19</t>
  </si>
  <si>
    <t>RLI Corp.</t>
  </si>
  <si>
    <t>RLI</t>
  </si>
  <si>
    <t>RenaissanceRe Holdings Ltd.</t>
  </si>
  <si>
    <t>RNR</t>
  </si>
  <si>
    <t>ADR-Berm,US$</t>
  </si>
  <si>
    <t>Roper Technologies, Inc.</t>
  </si>
  <si>
    <t>ROP</t>
  </si>
  <si>
    <t>RPM International Inc.</t>
  </si>
  <si>
    <t>RPM</t>
  </si>
  <si>
    <t>Southside Bancshares, Inc.</t>
  </si>
  <si>
    <t>SBSI</t>
  </si>
  <si>
    <t>C07</t>
  </si>
  <si>
    <t>Stepan Company</t>
  </si>
  <si>
    <t>SCL</t>
  </si>
  <si>
    <t>SEI Investments Company</t>
  </si>
  <si>
    <t>SEIC</t>
  </si>
  <si>
    <t>JaJu</t>
  </si>
  <si>
    <t>The Sherwin-Williams Company</t>
  </si>
  <si>
    <t>SHW</t>
  </si>
  <si>
    <t>The J. M. Smucker Company</t>
  </si>
  <si>
    <t>SJM</t>
  </si>
  <si>
    <t>The Southern Company</t>
  </si>
  <si>
    <t>SO</t>
  </si>
  <si>
    <t>C06</t>
  </si>
  <si>
    <t>Sonoco Products Company</t>
  </si>
  <si>
    <t>SON</t>
  </si>
  <si>
    <t>S&amp;P Global Inc.</t>
  </si>
  <si>
    <t>SPGI</t>
  </si>
  <si>
    <t>1st Source Corporation</t>
  </si>
  <si>
    <t>SRCE</t>
  </si>
  <si>
    <t>Stanley Black &amp; Decker, Inc.</t>
  </si>
  <si>
    <t>SWK</t>
  </si>
  <si>
    <t>C19</t>
  </si>
  <si>
    <t>Stryker Corporation</t>
  </si>
  <si>
    <t>SYK</t>
  </si>
  <si>
    <t>Sysco Corporation</t>
  </si>
  <si>
    <t>SYY</t>
  </si>
  <si>
    <t>Target Corporation</t>
  </si>
  <si>
    <t>TGT</t>
  </si>
  <si>
    <t>First Financial Corporation</t>
  </si>
  <si>
    <t>THFF</t>
  </si>
  <si>
    <t>Tompkins Financial Corporation</t>
  </si>
  <si>
    <t>TMP</t>
  </si>
  <si>
    <t>Tennant Company</t>
  </si>
  <si>
    <t>TNC</t>
  </si>
  <si>
    <t>Tootsie Roll Industries, Inc.</t>
  </si>
  <si>
    <t>TR</t>
  </si>
  <si>
    <t>C27</t>
  </si>
  <si>
    <t>Thomson Reuters Corporation</t>
  </si>
  <si>
    <t>TRI</t>
  </si>
  <si>
    <t>Canada,US$</t>
  </si>
  <si>
    <t>T. Rowe Price Group, Inc.</t>
  </si>
  <si>
    <t>TROW</t>
  </si>
  <si>
    <t>Calvin B. Taylor Bankshares, Inc.</t>
  </si>
  <si>
    <t>TYCB</t>
  </si>
  <si>
    <t>United Bankshares Inc.</t>
  </si>
  <si>
    <t>UBSI</t>
  </si>
  <si>
    <t>Universal Health Realty Income Trust</t>
  </si>
  <si>
    <t>UHT</t>
  </si>
  <si>
    <t>Healthcare REITs</t>
  </si>
  <si>
    <t>UMB Financial Corporation</t>
  </si>
  <si>
    <t>UMBF</t>
  </si>
  <si>
    <t>Universal Corporation</t>
  </si>
  <si>
    <t>UVV</t>
  </si>
  <si>
    <t>Westamerica Bancorporation</t>
  </si>
  <si>
    <t>WABC</t>
  </si>
  <si>
    <t>John Wiley &amp; Sons, Inc.</t>
  </si>
  <si>
    <t>WLY</t>
  </si>
  <si>
    <t>Communication Services</t>
  </si>
  <si>
    <t>Media</t>
  </si>
  <si>
    <t>Also Class B</t>
  </si>
  <si>
    <t>Walmart Inc.</t>
  </si>
  <si>
    <t>WMT</t>
  </si>
  <si>
    <t>West Pharmaceutical Services, Inc.</t>
  </si>
  <si>
    <t>WST</t>
  </si>
  <si>
    <t>Essential Utilities, Inc.</t>
  </si>
  <si>
    <t>WTRG</t>
  </si>
  <si>
    <t>Exxon Mobil Corporation</t>
  </si>
  <si>
    <t>XOM</t>
  </si>
  <si>
    <t>The York Water Company</t>
  </si>
  <si>
    <t>YORW</t>
  </si>
  <si>
    <t>Averages for All</t>
  </si>
  <si>
    <t>Averages by Sector</t>
  </si>
  <si>
    <t>Contenders</t>
  </si>
  <si>
    <t>Agilent Technologies, Inc.</t>
  </si>
  <si>
    <t>A</t>
  </si>
  <si>
    <t>Life Sciences Tools &amp; Services</t>
  </si>
  <si>
    <t>A24</t>
  </si>
  <si>
    <t>Apple Inc.</t>
  </si>
  <si>
    <t>AAPL</t>
  </si>
  <si>
    <t>Technology Hardware, Storage &amp; Peripherals</t>
  </si>
  <si>
    <t>B18</t>
  </si>
  <si>
    <t>Adj. Split</t>
  </si>
  <si>
    <t>AbbVie Inc.</t>
  </si>
  <si>
    <t>ABBV</t>
  </si>
  <si>
    <t>Biotechnology</t>
  </si>
  <si>
    <t>Abbott Laboratories</t>
  </si>
  <si>
    <t>ABT</t>
  </si>
  <si>
    <t>Accenture plc</t>
  </si>
  <si>
    <t>ACN</t>
  </si>
  <si>
    <t>Ireland,US$</t>
  </si>
  <si>
    <t>Agree Realty Corporation</t>
  </si>
  <si>
    <t>ADC</t>
  </si>
  <si>
    <t>Mo.</t>
  </si>
  <si>
    <t>Analog Devices, Inc.</t>
  </si>
  <si>
    <t>ADI</t>
  </si>
  <si>
    <t>Semiconductors &amp; Semiconductor Equipment</t>
  </si>
  <si>
    <t>Ameren Corporation</t>
  </si>
  <si>
    <t>AEE</t>
  </si>
  <si>
    <t>American Electric Power Company, Inc.</t>
  </si>
  <si>
    <t>AEP</t>
  </si>
  <si>
    <t>The AES Corporation</t>
  </si>
  <si>
    <t>AES</t>
  </si>
  <si>
    <t>Independent Power and Renewable Electricity Producers</t>
  </si>
  <si>
    <t>American Financial Group, Inc.</t>
  </si>
  <si>
    <t>AFG</t>
  </si>
  <si>
    <t>A25</t>
  </si>
  <si>
    <t>Federal Agricultural Mortgage Corporation</t>
  </si>
  <si>
    <t>AGM</t>
  </si>
  <si>
    <t>Also Cl. A/B</t>
  </si>
  <si>
    <t>Assured Guaranty Ltd.</t>
  </si>
  <si>
    <t>AGO</t>
  </si>
  <si>
    <t>C21</t>
  </si>
  <si>
    <t>Bermuda,US$</t>
  </si>
  <si>
    <t>Applied Industrial Technologies, Inc.</t>
  </si>
  <si>
    <t>AIT</t>
  </si>
  <si>
    <t>B28</t>
  </si>
  <si>
    <t>Assurant, Inc.</t>
  </si>
  <si>
    <t>AIZ</t>
  </si>
  <si>
    <t>C18</t>
  </si>
  <si>
    <t>Arthur J. Gallagher &amp; Co.</t>
  </si>
  <si>
    <t>AJG</t>
  </si>
  <si>
    <t>Air Lease Corporation</t>
  </si>
  <si>
    <t>AL</t>
  </si>
  <si>
    <t>A04</t>
  </si>
  <si>
    <t>ALLETE, Inc.</t>
  </si>
  <si>
    <t>ALE</t>
  </si>
  <si>
    <t>Alamo Group Inc.</t>
  </si>
  <si>
    <t>ALG</t>
  </si>
  <si>
    <t>The Allstate Corporation</t>
  </si>
  <si>
    <t>ALL</t>
  </si>
  <si>
    <t>Allegion plc</t>
  </si>
  <si>
    <t>ALLE</t>
  </si>
  <si>
    <t>Ireland, US$</t>
  </si>
  <si>
    <t>Amgen Inc.</t>
  </si>
  <si>
    <t>AMGN</t>
  </si>
  <si>
    <t>Ameriprise Financial, Inc.</t>
  </si>
  <si>
    <t>AMP</t>
  </si>
  <si>
    <t>AMERISAFE, Inc.</t>
  </si>
  <si>
    <t>AMSF</t>
  </si>
  <si>
    <t>C23</t>
  </si>
  <si>
    <t>American Tower Corporation (REIT)</t>
  </si>
  <si>
    <t>AMT</t>
  </si>
  <si>
    <t>Specialized REITs</t>
  </si>
  <si>
    <t>A27</t>
  </si>
  <si>
    <t>RecDat Streak</t>
  </si>
  <si>
    <t>Aon plc</t>
  </si>
  <si>
    <t>AON</t>
  </si>
  <si>
    <t>ADR-UK,US$</t>
  </si>
  <si>
    <t>Amphenol Corporation</t>
  </si>
  <si>
    <t>APH</t>
  </si>
  <si>
    <t>Apollo Bancorp, Inc.</t>
  </si>
  <si>
    <t>APLO</t>
  </si>
  <si>
    <t>Apogee Enterprises, Inc.</t>
  </si>
  <si>
    <t>APOG</t>
  </si>
  <si>
    <t>Alexandria Real Estate Equities, Inc.</t>
  </si>
  <si>
    <t>ARE</t>
  </si>
  <si>
    <t>Office REITs</t>
  </si>
  <si>
    <t>Associated Banc-Corp</t>
  </si>
  <si>
    <t>ASB</t>
  </si>
  <si>
    <t>Ashland Global Holdings Inc.</t>
  </si>
  <si>
    <t>ASH</t>
  </si>
  <si>
    <t>Atlantic Union Bankshares Corporation</t>
  </si>
  <si>
    <t>AUB</t>
  </si>
  <si>
    <t>Avista Corporation</t>
  </si>
  <si>
    <t>AVA</t>
  </si>
  <si>
    <t>Broadcom Inc.</t>
  </si>
  <si>
    <t>AVGO</t>
  </si>
  <si>
    <t>Avient Corporation</t>
  </si>
  <si>
    <t>AVNT</t>
  </si>
  <si>
    <t>Avnet, Inc.</t>
  </si>
  <si>
    <t>AVT</t>
  </si>
  <si>
    <t>Avery Dennison Corporation</t>
  </si>
  <si>
    <t>AVY</t>
  </si>
  <si>
    <t>American Water Works Company, Inc.</t>
  </si>
  <si>
    <t>AWK</t>
  </si>
  <si>
    <t>Bank of America Corporation</t>
  </si>
  <si>
    <t>BAC</t>
  </si>
  <si>
    <t>Booz Allen Hamilton Holding Corporation</t>
  </si>
  <si>
    <t>BAH</t>
  </si>
  <si>
    <t>Best Buy Co., Inc.</t>
  </si>
  <si>
    <t>BBY</t>
  </si>
  <si>
    <t>Brunswick Corporation</t>
  </si>
  <si>
    <t>BC</t>
  </si>
  <si>
    <t>Balchem Corporation</t>
  </si>
  <si>
    <t>BCPC</t>
  </si>
  <si>
    <t>Jan</t>
  </si>
  <si>
    <t>Brookfield Renewable Partners L.P.</t>
  </si>
  <si>
    <t>BEP</t>
  </si>
  <si>
    <t>Bermuda,US$, Adj. Stk Div.</t>
  </si>
  <si>
    <t>Bar Harbor Bankshares</t>
  </si>
  <si>
    <t>BHB</t>
  </si>
  <si>
    <t>C14</t>
  </si>
  <si>
    <t>Brookfield Infrastructure Partners L.P.</t>
  </si>
  <si>
    <t>BIP</t>
  </si>
  <si>
    <t>The Bank of New York Mellon Corporation</t>
  </si>
  <si>
    <t>BK</t>
  </si>
  <si>
    <t>BlackRock, Inc.</t>
  </si>
  <si>
    <t>BLK</t>
  </si>
  <si>
    <t>C22</t>
  </si>
  <si>
    <t>Bank of Montreal</t>
  </si>
  <si>
    <t>BMO</t>
  </si>
  <si>
    <t>B25</t>
  </si>
  <si>
    <t>Canada</t>
  </si>
  <si>
    <t>Bristol-Myers Squibb Company</t>
  </si>
  <si>
    <t>BMY</t>
  </si>
  <si>
    <t>Brookfield Corporation</t>
  </si>
  <si>
    <t>BN</t>
  </si>
  <si>
    <t>BOK Financial Corporation</t>
  </si>
  <si>
    <t>BOKF</t>
  </si>
  <si>
    <t>Bank of Botetourt</t>
  </si>
  <si>
    <t>BORT</t>
  </si>
  <si>
    <t>Popular, Inc.</t>
  </si>
  <si>
    <t>BPOP</t>
  </si>
  <si>
    <t>Broadridge Financial Solutions, Inc.</t>
  </si>
  <si>
    <t>BR</t>
  </si>
  <si>
    <t>BWX Technologies, Inc.</t>
  </si>
  <si>
    <t>BWXT</t>
  </si>
  <si>
    <t>Cadence Bank</t>
  </si>
  <si>
    <t>CADE</t>
  </si>
  <si>
    <t>Cass Information Systems, Inc.</t>
  </si>
  <si>
    <t>CASS</t>
  </si>
  <si>
    <t>Cboe Global Markets, Inc.</t>
  </si>
  <si>
    <t>CBOE</t>
  </si>
  <si>
    <t>Cabot Corporation</t>
  </si>
  <si>
    <t>CBT</t>
  </si>
  <si>
    <t>Capital City Bank Group, Inc.</t>
  </si>
  <si>
    <t>CCBG</t>
  </si>
  <si>
    <t>B30</t>
  </si>
  <si>
    <t>CDW Corporation</t>
  </si>
  <si>
    <t>CDW</t>
  </si>
  <si>
    <t>C&amp;F Financial Corporation</t>
  </si>
  <si>
    <t>CFFI</t>
  </si>
  <si>
    <t>Cognex Corporation</t>
  </si>
  <si>
    <t>CGNX</t>
  </si>
  <si>
    <t>City Holding Company</t>
  </si>
  <si>
    <t>CHCO</t>
  </si>
  <si>
    <t>Community Healthcare Trust Incorporated</t>
  </si>
  <si>
    <t>CHCT</t>
  </si>
  <si>
    <t>C1</t>
  </si>
  <si>
    <t>Churchill Downs Incorporated</t>
  </si>
  <si>
    <t>CHDN</t>
  </si>
  <si>
    <t>Chemed Corporation</t>
  </si>
  <si>
    <t>CHE</t>
  </si>
  <si>
    <t>Civista Bancshares, Inc.</t>
  </si>
  <si>
    <t>CIVB</t>
  </si>
  <si>
    <t>Canadian Imperial Bank of Commerce</t>
  </si>
  <si>
    <t>CM</t>
  </si>
  <si>
    <t>A28</t>
  </si>
  <si>
    <t>Comcast Corporation</t>
  </si>
  <si>
    <t>CMCSA</t>
  </si>
  <si>
    <t>CME Group Inc.</t>
  </si>
  <si>
    <t>CME</t>
  </si>
  <si>
    <t>Cummins Inc.</t>
  </si>
  <si>
    <t>CMI</t>
  </si>
  <si>
    <t>CMS Energy Corporation</t>
  </si>
  <si>
    <t>CMS</t>
  </si>
  <si>
    <t>CNO Financial Group, Inc.</t>
  </si>
  <si>
    <t>CNO</t>
  </si>
  <si>
    <t>Cohen &amp; Steers, Inc.</t>
  </si>
  <si>
    <t>CNS</t>
  </si>
  <si>
    <t>ChoiceOne Financial Services, Inc.</t>
  </si>
  <si>
    <t>COFS</t>
  </si>
  <si>
    <t>Cencora, Inc.</t>
  </si>
  <si>
    <t>COR</t>
  </si>
  <si>
    <t>C04</t>
  </si>
  <si>
    <t>Costco Wholesale Corporation</t>
  </si>
  <si>
    <t>COST</t>
  </si>
  <si>
    <t>B26</t>
  </si>
  <si>
    <t>Chesapeake Utilities Corporation</t>
  </si>
  <si>
    <t>CPK</t>
  </si>
  <si>
    <t>A05</t>
  </si>
  <si>
    <t>Camden Property Trust</t>
  </si>
  <si>
    <t>CPT</t>
  </si>
  <si>
    <t>A17</t>
  </si>
  <si>
    <t>CRA International, Inc.</t>
  </si>
  <si>
    <t>CRAI</t>
  </si>
  <si>
    <t>Cisco Systems, Inc.</t>
  </si>
  <si>
    <t>CSCO</t>
  </si>
  <si>
    <t>Communications Equipment</t>
  </si>
  <si>
    <t>CSG Systems International, Inc.</t>
  </si>
  <si>
    <t>CSGS</t>
  </si>
  <si>
    <t>Capital Southwest</t>
  </si>
  <si>
    <t>CSWC</t>
  </si>
  <si>
    <t>BDC</t>
  </si>
  <si>
    <t>CSX Corporation</t>
  </si>
  <si>
    <t>CSX</t>
  </si>
  <si>
    <t>CareTrust REIT, Inc.</t>
  </si>
  <si>
    <t>CTRE</t>
  </si>
  <si>
    <t>CubeSmart</t>
  </si>
  <si>
    <t>CUBE</t>
  </si>
  <si>
    <t>Dillard's, Inc.</t>
  </si>
  <si>
    <t>DDS</t>
  </si>
  <si>
    <t>Multiline Retail</t>
  </si>
  <si>
    <t>Donegal Group Inc. A</t>
  </si>
  <si>
    <t>DGICA</t>
  </si>
  <si>
    <t>Donegal Group Inc. B</t>
  </si>
  <si>
    <t>DGICB</t>
  </si>
  <si>
    <t>Quest Diagnostics Incorporated</t>
  </si>
  <si>
    <t>DGX</t>
  </si>
  <si>
    <t>A18</t>
  </si>
  <si>
    <t>D.R. Horton, Inc.</t>
  </si>
  <si>
    <t>DHI</t>
  </si>
  <si>
    <t>Household Durables</t>
  </si>
  <si>
    <t>Danaher Corporation</t>
  </si>
  <si>
    <t>DHR</t>
  </si>
  <si>
    <t>Adj. Spinoff</t>
  </si>
  <si>
    <t>Delek Logistics Partners, LP</t>
  </si>
  <si>
    <t>DKL</t>
  </si>
  <si>
    <t>DICK'S Sporting Goods, Inc.</t>
  </si>
  <si>
    <t>DKS</t>
  </si>
  <si>
    <t>Dolby Laboratories, Inc.</t>
  </si>
  <si>
    <t>DLB</t>
  </si>
  <si>
    <t>Amdocs Limited</t>
  </si>
  <si>
    <t>DOX</t>
  </si>
  <si>
    <t>Channel Isles,US$</t>
  </si>
  <si>
    <t>Domino's Pizza, Inc.</t>
  </si>
  <si>
    <t>DPZ</t>
  </si>
  <si>
    <t>DTE Energy Company</t>
  </si>
  <si>
    <t>DTE</t>
  </si>
  <si>
    <t>Duke Energy Corporation</t>
  </si>
  <si>
    <t>DUK</t>
  </si>
  <si>
    <t>Enterprise Financial Services Corp</t>
  </si>
  <si>
    <t>EFSC</t>
  </si>
  <si>
    <t>EastGroup Properties, Inc.</t>
  </si>
  <si>
    <t>EGP</t>
  </si>
  <si>
    <t>Industrial REITs</t>
  </si>
  <si>
    <t>Edison International</t>
  </si>
  <si>
    <t>EIX</t>
  </si>
  <si>
    <t>Equity LifeStyle Properties, Inc.</t>
  </si>
  <si>
    <t>ELS</t>
  </si>
  <si>
    <t>Elevance Health Inc.</t>
  </si>
  <si>
    <t>ELV</t>
  </si>
  <si>
    <t>Eastman Chemical Company</t>
  </si>
  <si>
    <t>EMN</t>
  </si>
  <si>
    <t>The Ensign Group, Inc.</t>
  </si>
  <si>
    <t>ENSG</t>
  </si>
  <si>
    <t>Equinix, Inc.</t>
  </si>
  <si>
    <t>EQIX</t>
  </si>
  <si>
    <t>Eaton Corporation plc</t>
  </si>
  <si>
    <t>ETN</t>
  </si>
  <si>
    <t>Entergy Corporation</t>
  </si>
  <si>
    <t>ETR</t>
  </si>
  <si>
    <t>Evercore Inc.</t>
  </si>
  <si>
    <t>EVR</t>
  </si>
  <si>
    <t>Evergy, Inc.</t>
  </si>
  <si>
    <t>EVRG</t>
  </si>
  <si>
    <t>Merger of WR and GXP</t>
  </si>
  <si>
    <t>Exponent, Inc.</t>
  </si>
  <si>
    <t>EXPO</t>
  </si>
  <si>
    <t>First American Financial Corporation</t>
  </si>
  <si>
    <t>FAF</t>
  </si>
  <si>
    <t>First Business Financial Services, Inc.</t>
  </si>
  <si>
    <t>FBIZ</t>
  </si>
  <si>
    <t>First Community Bankshares, Inc.</t>
  </si>
  <si>
    <t>FCBC</t>
  </si>
  <si>
    <t>FirstCash, Inc.</t>
  </si>
  <si>
    <t>FCFS</t>
  </si>
  <si>
    <t>Consumer Finance</t>
  </si>
  <si>
    <t>Four Corners Property Trust, Inc.</t>
  </si>
  <si>
    <t>FCPT</t>
  </si>
  <si>
    <t>Fidelity D &amp; D Bancorp, Inc.</t>
  </si>
  <si>
    <t>FDBC</t>
  </si>
  <si>
    <t>First Financial Bankshares, Inc.</t>
  </si>
  <si>
    <t>FFIN</t>
  </si>
  <si>
    <t>Financial Institutions, Inc.</t>
  </si>
  <si>
    <t>FISI</t>
  </si>
  <si>
    <t>A2</t>
  </si>
  <si>
    <t>Fifth Third Bancorp</t>
  </si>
  <si>
    <t>FITB</t>
  </si>
  <si>
    <t>Comfort Systems USA, Inc.</t>
  </si>
  <si>
    <t>FIX</t>
  </si>
  <si>
    <t>Construction &amp; Engineering</t>
  </si>
  <si>
    <t>Flowers Foods, Inc.</t>
  </si>
  <si>
    <t>FLO</t>
  </si>
  <si>
    <t>Farmers &amp; Merchants Bancorp, Inc.</t>
  </si>
  <si>
    <t>FMAO</t>
  </si>
  <si>
    <t>First Mid Bancshares, Inc.</t>
  </si>
  <si>
    <t>FMBH</t>
  </si>
  <si>
    <t>Fidelity National Financial, Inc.</t>
  </si>
  <si>
    <t>FNF</t>
  </si>
  <si>
    <t>Adj/Spin-off</t>
  </si>
  <si>
    <t>The First Bancorp, Inc.</t>
  </si>
  <si>
    <t>FNLC</t>
  </si>
  <si>
    <t>Franco-Nevada Corporation</t>
  </si>
  <si>
    <t>FNV</t>
  </si>
  <si>
    <t>Canadian,US$</t>
  </si>
  <si>
    <t>First Industrial Realty Trust, Inc.</t>
  </si>
  <si>
    <t>FR</t>
  </si>
  <si>
    <t>First Merchants Corporation</t>
  </si>
  <si>
    <t>FRME</t>
  </si>
  <si>
    <t>FS Bancorp, Inc.</t>
  </si>
  <si>
    <t>FSBW</t>
  </si>
  <si>
    <t>First Savings Financial Group, Inc.</t>
  </si>
  <si>
    <t>FSFG</t>
  </si>
  <si>
    <t>FirstService Corporation</t>
  </si>
  <si>
    <t>FSV</t>
  </si>
  <si>
    <t>Real Estate Management &amp; Development</t>
  </si>
  <si>
    <t>A7</t>
  </si>
  <si>
    <t>Fulton Financial Corporation</t>
  </si>
  <si>
    <t>FULT</t>
  </si>
  <si>
    <t>First National Corporation</t>
  </si>
  <si>
    <t>FXNC</t>
  </si>
  <si>
    <t>German American Bancorp, Inc.</t>
  </si>
  <si>
    <t>GABC</t>
  </si>
  <si>
    <t>B20</t>
  </si>
  <si>
    <t>GATX Corporation</t>
  </si>
  <si>
    <t>GATX</t>
  </si>
  <si>
    <t>Greene County Bancorp, Inc.</t>
  </si>
  <si>
    <t>GCBC</t>
  </si>
  <si>
    <t>Griffon Corporation</t>
  </si>
  <si>
    <t>GFF</t>
  </si>
  <si>
    <t>Global Industrial Company</t>
  </si>
  <si>
    <t>GIC</t>
  </si>
  <si>
    <t>Gilead Sciences, Inc.</t>
  </si>
  <si>
    <t>GILD</t>
  </si>
  <si>
    <t>C28</t>
  </si>
  <si>
    <t>Globe Life Inc.</t>
  </si>
  <si>
    <t>GL</t>
  </si>
  <si>
    <t>The Goldman Sachs Group, Inc.</t>
  </si>
  <si>
    <t>GS</t>
  </si>
  <si>
    <t>Getty Realty Corp.</t>
  </si>
  <si>
    <t>GTY</t>
  </si>
  <si>
    <t>Global Water Resources, Inc.</t>
  </si>
  <si>
    <t>GWRS</t>
  </si>
  <si>
    <t>Home Bancorp, Inc.</t>
  </si>
  <si>
    <t>HBCP</t>
  </si>
  <si>
    <t>The Home Depot, Inc.</t>
  </si>
  <si>
    <t>HD</t>
  </si>
  <si>
    <t>HEICO Corporation</t>
  </si>
  <si>
    <t>HEI</t>
  </si>
  <si>
    <t>Home Federal Bancorp, Inc. of Louisiana</t>
  </si>
  <si>
    <t>HFBL</t>
  </si>
  <si>
    <t>B5</t>
  </si>
  <si>
    <t>Heritage Financial Corporation</t>
  </si>
  <si>
    <t>HFWA</t>
  </si>
  <si>
    <t>Hillenbrand, Inc.</t>
  </si>
  <si>
    <t>HI</t>
  </si>
  <si>
    <t>The Hartford Financial Services Group, Inc.</t>
  </si>
  <si>
    <t>HIG</t>
  </si>
  <si>
    <t>Huntington Ingalls Industries, Inc.</t>
  </si>
  <si>
    <t>HII</t>
  </si>
  <si>
    <t>Houlihan Lokey, Inc.</t>
  </si>
  <si>
    <t>HLI</t>
  </si>
  <si>
    <t>Horace Mann Educators Corporation</t>
  </si>
  <si>
    <t>HMN</t>
  </si>
  <si>
    <t>HNI Corporation</t>
  </si>
  <si>
    <t>HNI</t>
  </si>
  <si>
    <t>Home Bancshares, Inc. (Conway, AR)</t>
  </si>
  <si>
    <t>HOMB</t>
  </si>
  <si>
    <t>Honeywell International Inc.</t>
  </si>
  <si>
    <t>HON</t>
  </si>
  <si>
    <t>Honat Bancorp, Inc.</t>
  </si>
  <si>
    <t>HONT</t>
  </si>
  <si>
    <t>HP Inc.</t>
  </si>
  <si>
    <t>HPQ</t>
  </si>
  <si>
    <t>H&amp;R Block, Inc.</t>
  </si>
  <si>
    <t>HRB</t>
  </si>
  <si>
    <t>Diversified Consumer Services</t>
  </si>
  <si>
    <t>Hilltop Holdings Inc.</t>
  </si>
  <si>
    <t>HTH</t>
  </si>
  <si>
    <t>Hubbell Incorporated</t>
  </si>
  <si>
    <t>HUBB</t>
  </si>
  <si>
    <t>Haverty Furniture Companies, Inc.</t>
  </si>
  <si>
    <t>HVT</t>
  </si>
  <si>
    <t>Hawthorn Bancshares, Inc.</t>
  </si>
  <si>
    <t>HWBK</t>
  </si>
  <si>
    <t>Hawkins, Inc.</t>
  </si>
  <si>
    <t>HWKN</t>
  </si>
  <si>
    <t>Hyster-Yale Materials Handling, Inc.</t>
  </si>
  <si>
    <t>HY</t>
  </si>
  <si>
    <t>Independent Bank Corporation</t>
  </si>
  <si>
    <t>IBCP</t>
  </si>
  <si>
    <t>International Bancshares Corporation</t>
  </si>
  <si>
    <t>IBOC</t>
  </si>
  <si>
    <t>ApOc</t>
  </si>
  <si>
    <t>Intercontinental Exchange, Inc.</t>
  </si>
  <si>
    <t>ICE</t>
  </si>
  <si>
    <t>IDACORP, Inc.</t>
  </si>
  <si>
    <t>IDA</t>
  </si>
  <si>
    <t>IDEX Corporation</t>
  </si>
  <si>
    <t>IEX</t>
  </si>
  <si>
    <t>Independent Bank Corp.</t>
  </si>
  <si>
    <t>INDB</t>
  </si>
  <si>
    <t>A06</t>
  </si>
  <si>
    <t>Ingredion Incorporated</t>
  </si>
  <si>
    <t>INGR</t>
  </si>
  <si>
    <t>Intuit Inc.</t>
  </si>
  <si>
    <t>INTU</t>
  </si>
  <si>
    <t>Software</t>
  </si>
  <si>
    <t>Innospec Inc.</t>
  </si>
  <si>
    <t>IOSP</t>
  </si>
  <si>
    <t>MyNv</t>
  </si>
  <si>
    <t>Investar Holding Corporation</t>
  </si>
  <si>
    <t>ISTR</t>
  </si>
  <si>
    <t>ITT Inc</t>
  </si>
  <si>
    <t>ITT</t>
  </si>
  <si>
    <t>J.B. Hunt Transport Services, Inc.</t>
  </si>
  <si>
    <t>JBHT</t>
  </si>
  <si>
    <t>J &amp; J Snack Foods Corp.</t>
  </si>
  <si>
    <t>JJSF</t>
  </si>
  <si>
    <t>JPMorgan Chase &amp; Co.</t>
  </si>
  <si>
    <t>JPM</t>
  </si>
  <si>
    <t>Kellanova</t>
  </si>
  <si>
    <t>K</t>
  </si>
  <si>
    <t>Kadant Inc.</t>
  </si>
  <si>
    <t>KAI</t>
  </si>
  <si>
    <t>KLA Corporation</t>
  </si>
  <si>
    <t>KLAC</t>
  </si>
  <si>
    <t>Kinsale Capital Group, Inc.</t>
  </si>
  <si>
    <t>KNSL</t>
  </si>
  <si>
    <t>The Kroger Co.</t>
  </si>
  <si>
    <t>KR</t>
  </si>
  <si>
    <t>Quaker Chemical Corporation</t>
  </si>
  <si>
    <t>KWR</t>
  </si>
  <si>
    <t>Lithia Motors, Inc.</t>
  </si>
  <si>
    <t>LAD</t>
  </si>
  <si>
    <t>Gladstone Land Corporation</t>
  </si>
  <si>
    <t>LAND</t>
  </si>
  <si>
    <t>Landmark Bancorp, Inc.</t>
  </si>
  <si>
    <t>LARK</t>
  </si>
  <si>
    <t>Littelfuse, Inc.</t>
  </si>
  <si>
    <t>LFUS</t>
  </si>
  <si>
    <t>L3Harris Technologies, Inc.</t>
  </si>
  <si>
    <t>LHX</t>
  </si>
  <si>
    <t>Lennox International Inc.</t>
  </si>
  <si>
    <t>LII</t>
  </si>
  <si>
    <t>Lakeland Financial Corporation</t>
  </si>
  <si>
    <t>LKFN</t>
  </si>
  <si>
    <t>Eli Lilly and Company</t>
  </si>
  <si>
    <t>LLY</t>
  </si>
  <si>
    <t>C9</t>
  </si>
  <si>
    <t>LeMaitre Vascular, Inc.</t>
  </si>
  <si>
    <t>LMAT</t>
  </si>
  <si>
    <t>Lockheed Martin Corporation</t>
  </si>
  <si>
    <t>LMT</t>
  </si>
  <si>
    <t>Lindsay Corporation</t>
  </si>
  <si>
    <t>LNN</t>
  </si>
  <si>
    <t>Alliant Energy Corporation</t>
  </si>
  <si>
    <t>LNT</t>
  </si>
  <si>
    <t>Logitech International S.A.</t>
  </si>
  <si>
    <t>LOGI</t>
  </si>
  <si>
    <t>Sep</t>
  </si>
  <si>
    <t>Switz, CHF</t>
  </si>
  <si>
    <t>CHF</t>
  </si>
  <si>
    <t>Lam Research Corporation</t>
  </si>
  <si>
    <t>LRCX</t>
  </si>
  <si>
    <t>Landstar System, Inc.</t>
  </si>
  <si>
    <t>LSTR</t>
  </si>
  <si>
    <t>LyondellBasell Industries N.V.</t>
  </si>
  <si>
    <t>LYB</t>
  </si>
  <si>
    <t>Mastercard Incorporated</t>
  </si>
  <si>
    <t>MA</t>
  </si>
  <si>
    <t>Mid-America Apartment Communities, Inc.</t>
  </si>
  <si>
    <t>MAA</t>
  </si>
  <si>
    <t>Main Street Capital</t>
  </si>
  <si>
    <t>MAIN</t>
  </si>
  <si>
    <t>Masco Corporation</t>
  </si>
  <si>
    <t>MAS</t>
  </si>
  <si>
    <t>A11</t>
  </si>
  <si>
    <t>Matson, Inc.</t>
  </si>
  <si>
    <t>MATX</t>
  </si>
  <si>
    <t>Marine</t>
  </si>
  <si>
    <t>C2</t>
  </si>
  <si>
    <t>Mercantile Bank Corporation</t>
  </si>
  <si>
    <t>MBWM</t>
  </si>
  <si>
    <t>Microchip Technology Incorporated</t>
  </si>
  <si>
    <t>MCHP</t>
  </si>
  <si>
    <t>McKesson Corporation</t>
  </si>
  <si>
    <t>MCK</t>
  </si>
  <si>
    <t>Moody's Corporation</t>
  </si>
  <si>
    <t>MCO</t>
  </si>
  <si>
    <t>Mondelez International, Inc.</t>
  </si>
  <si>
    <t>MDLZ</t>
  </si>
  <si>
    <t>MetLife, Inc.</t>
  </si>
  <si>
    <t>MET</t>
  </si>
  <si>
    <t>Manulife Financial Corporation</t>
  </si>
  <si>
    <t>MFC</t>
  </si>
  <si>
    <t>Canada CAD</t>
  </si>
  <si>
    <t>Magna International Inc.</t>
  </si>
  <si>
    <t>MGA</t>
  </si>
  <si>
    <t>Auto Components</t>
  </si>
  <si>
    <t>MarketAxess Holdings Inc.</t>
  </si>
  <si>
    <t>MKTX</t>
  </si>
  <si>
    <t>Martin Marietta Materials, Inc.</t>
  </si>
  <si>
    <t>MLM</t>
  </si>
  <si>
    <t>Construction Materials</t>
  </si>
  <si>
    <t>Marsh &amp; McLennan Companies, Inc.</t>
  </si>
  <si>
    <t>MMC</t>
  </si>
  <si>
    <t>Morningstar, Inc.</t>
  </si>
  <si>
    <t>MORN</t>
  </si>
  <si>
    <t>MPLX LP</t>
  </si>
  <si>
    <t>MPLX</t>
  </si>
  <si>
    <t>Merck &amp; Co., Inc.</t>
  </si>
  <si>
    <t>MRK</t>
  </si>
  <si>
    <t>A08</t>
  </si>
  <si>
    <t>Morgan Stanley</t>
  </si>
  <si>
    <t>MS</t>
  </si>
  <si>
    <t>Midland States Bancorp, Inc.</t>
  </si>
  <si>
    <t>MSBI</t>
  </si>
  <si>
    <t>MSCI Inc.</t>
  </si>
  <si>
    <t>MSCI</t>
  </si>
  <si>
    <t>Microsoft Corporation</t>
  </si>
  <si>
    <t>MSFT</t>
  </si>
  <si>
    <t>Motorola Solutions, Inc.</t>
  </si>
  <si>
    <t>MSI</t>
  </si>
  <si>
    <t>Materion Corporation</t>
  </si>
  <si>
    <t>MTRN</t>
  </si>
  <si>
    <t>C02</t>
  </si>
  <si>
    <t>Mueller Water Products, Inc</t>
  </si>
  <si>
    <t>MWA</t>
  </si>
  <si>
    <t>National Bank Holdings Corporation</t>
  </si>
  <si>
    <t>NBHC</t>
  </si>
  <si>
    <t>NBT Bancorp Inc.</t>
  </si>
  <si>
    <t>NBTB</t>
  </si>
  <si>
    <t>Nasdaq, Inc.</t>
  </si>
  <si>
    <t>NDAQ</t>
  </si>
  <si>
    <t>NewMarket Corporation</t>
  </si>
  <si>
    <t>NEU</t>
  </si>
  <si>
    <t>NiSource Inc.</t>
  </si>
  <si>
    <t>NI</t>
  </si>
  <si>
    <t>NIKE, Inc.</t>
  </si>
  <si>
    <t>NKE</t>
  </si>
  <si>
    <t>Textiles, Apparel &amp; Luxury Goods</t>
  </si>
  <si>
    <t>Nelnet, Inc.</t>
  </si>
  <si>
    <t>NNI</t>
  </si>
  <si>
    <t>Northrop Grumman Corporation</t>
  </si>
  <si>
    <t>NOC</t>
  </si>
  <si>
    <t>EnPro Industries, Inc.</t>
  </si>
  <si>
    <t>NPO</t>
  </si>
  <si>
    <t>Northrim BanCorp, Inc.</t>
  </si>
  <si>
    <t>NRIM</t>
  </si>
  <si>
    <t>National Storage Affiliates Trust</t>
  </si>
  <si>
    <t>NSA</t>
  </si>
  <si>
    <t>Insperity, Inc.</t>
  </si>
  <si>
    <t>NSP</t>
  </si>
  <si>
    <t>NorthWestern Corporation</t>
  </si>
  <si>
    <t>NWE</t>
  </si>
  <si>
    <t>NexPoint Residential Trust, Inc.</t>
  </si>
  <si>
    <t>NXRT</t>
  </si>
  <si>
    <t>Nexstar Media Group, Inc.</t>
  </si>
  <si>
    <t>NXST</t>
  </si>
  <si>
    <t>Owens Corning</t>
  </si>
  <si>
    <t>OC</t>
  </si>
  <si>
    <t>Oil-Dri Corporation of America</t>
  </si>
  <si>
    <t>ODC</t>
  </si>
  <si>
    <t>OGE Energy Corp.</t>
  </si>
  <si>
    <t>OGE</t>
  </si>
  <si>
    <t>ONE Gas, Inc.</t>
  </si>
  <si>
    <t>OGS</t>
  </si>
  <si>
    <t>Oracle Corporation</t>
  </si>
  <si>
    <t>ORCL</t>
  </si>
  <si>
    <t>Orrstown Financial Services, Inc.</t>
  </si>
  <si>
    <t>ORRF</t>
  </si>
  <si>
    <t>Oshkosh Corporation</t>
  </si>
  <si>
    <t>OSK</t>
  </si>
  <si>
    <t>Open Text Corporation</t>
  </si>
  <si>
    <t>OTEX</t>
  </si>
  <si>
    <t>Otter Tail Corporation</t>
  </si>
  <si>
    <t>OTTR</t>
  </si>
  <si>
    <t>Oak Valley Bancorp</t>
  </si>
  <si>
    <t>OVLY</t>
  </si>
  <si>
    <t>Paychex, Inc.</t>
  </si>
  <si>
    <t>PAYX</t>
  </si>
  <si>
    <t>B24</t>
  </si>
  <si>
    <t>Peoples Bancorp Inc.</t>
  </si>
  <si>
    <t>PEBO</t>
  </si>
  <si>
    <t>Public Service Enterprise Group Incorporated</t>
  </si>
  <si>
    <t>Pfizer Inc.</t>
  </si>
  <si>
    <t>PFE</t>
  </si>
  <si>
    <t>Principal Financial Group, Inc.</t>
  </si>
  <si>
    <t>PFG</t>
  </si>
  <si>
    <t>Prologis, Inc.</t>
  </si>
  <si>
    <t>PLD</t>
  </si>
  <si>
    <t>Philip Morris International Inc.</t>
  </si>
  <si>
    <t>PM</t>
  </si>
  <si>
    <t>The PNC Financial Services Group, Inc.</t>
  </si>
  <si>
    <t>PNC</t>
  </si>
  <si>
    <t>Pinnacle West Capital Corporation</t>
  </si>
  <si>
    <t>PNW</t>
  </si>
  <si>
    <t>Pool Corporation</t>
  </si>
  <si>
    <t>POOL</t>
  </si>
  <si>
    <t>Portland General Electric Company</t>
  </si>
  <si>
    <t>POR</t>
  </si>
  <si>
    <t>Power Integrations, Inc.</t>
  </si>
  <si>
    <t>POWI</t>
  </si>
  <si>
    <t>Peoples Ltd.</t>
  </si>
  <si>
    <t>PPLL</t>
  </si>
  <si>
    <t>Perrigo Company plc</t>
  </si>
  <si>
    <t>PRGO</t>
  </si>
  <si>
    <t>Primerica, Inc.</t>
  </si>
  <si>
    <t>PRI</t>
  </si>
  <si>
    <t>Prudential Financial, Inc.</t>
  </si>
  <si>
    <t>PRU</t>
  </si>
  <si>
    <t>Phillips 66</t>
  </si>
  <si>
    <t>PSX</t>
  </si>
  <si>
    <t>QUALCOMM Incorporated</t>
  </si>
  <si>
    <t>QCOM</t>
  </si>
  <si>
    <t>Restaurant Brands International Inc.</t>
  </si>
  <si>
    <t>QSR</t>
  </si>
  <si>
    <t>A3</t>
  </si>
  <si>
    <t>Ryder System, Inc.</t>
  </si>
  <si>
    <t>R</t>
  </si>
  <si>
    <t>RB Global</t>
  </si>
  <si>
    <t>RBA</t>
  </si>
  <si>
    <t>Regency Centers Corporation</t>
  </si>
  <si>
    <t>REG</t>
  </si>
  <si>
    <t>Rexford Industrial Realty, Inc.</t>
  </si>
  <si>
    <t>REXR</t>
  </si>
  <si>
    <t>Regions Financial Corporation</t>
  </si>
  <si>
    <t>RF</t>
  </si>
  <si>
    <t>Reinsurance Group of America, Incorporated</t>
  </si>
  <si>
    <t>RGA</t>
  </si>
  <si>
    <t>B29</t>
  </si>
  <si>
    <t>RGC Resources, Inc.</t>
  </si>
  <si>
    <t>RGCO</t>
  </si>
  <si>
    <t>Robert Half International Inc.</t>
  </si>
  <si>
    <t>RHI</t>
  </si>
  <si>
    <t>Raymond James Financial, Inc.</t>
  </si>
  <si>
    <t>RJF</t>
  </si>
  <si>
    <t>ResMed Inc.</t>
  </si>
  <si>
    <t>RMD</t>
  </si>
  <si>
    <t>Rockwell Automation, Inc.</t>
  </si>
  <si>
    <t>ROK</t>
  </si>
  <si>
    <t>Reliance Steel &amp; Aluminum Co.</t>
  </si>
  <si>
    <t>RS</t>
  </si>
  <si>
    <t>Republic Services, Inc.</t>
  </si>
  <si>
    <t>RSG</t>
  </si>
  <si>
    <t>Royal Bank of Canada</t>
  </si>
  <si>
    <t>RY</t>
  </si>
  <si>
    <t>Sonic Automotive, Inc.</t>
  </si>
  <si>
    <t>SAH</t>
  </si>
  <si>
    <t>SB Financial Group, Inc.</t>
  </si>
  <si>
    <t>SBFG</t>
  </si>
  <si>
    <t>Starbucks Corporation</t>
  </si>
  <si>
    <t>SBUX</t>
  </si>
  <si>
    <t>Service Corporation International</t>
  </si>
  <si>
    <t>SCI</t>
  </si>
  <si>
    <t>Shoe Carnival, Inc.</t>
  </si>
  <si>
    <t>SCVL</t>
  </si>
  <si>
    <t>ServisFirst Bancshares, Inc.</t>
  </si>
  <si>
    <t>SFBS</t>
  </si>
  <si>
    <t>Simmons First National Corporation</t>
  </si>
  <si>
    <t>SFNC</t>
  </si>
  <si>
    <t>Star Group, L.P.</t>
  </si>
  <si>
    <t>SGU</t>
  </si>
  <si>
    <t>Selective Insurance Group, Inc.</t>
  </si>
  <si>
    <t>SIGI</t>
  </si>
  <si>
    <t>Silgan Holdings Inc.</t>
  </si>
  <si>
    <t>SLGN</t>
  </si>
  <si>
    <t>Southern Missouri Bancorp, Inc.</t>
  </si>
  <si>
    <t>SMBC</t>
  </si>
  <si>
    <t>Snap-on Incorporated</t>
  </si>
  <si>
    <t>SNA</t>
  </si>
  <si>
    <t>Synovus Financial Corp.</t>
  </si>
  <si>
    <t>SNV</t>
  </si>
  <si>
    <t>Southern Michigan Bancorp, Inc.</t>
  </si>
  <si>
    <t>SOMC</t>
  </si>
  <si>
    <t>Spire Inc.</t>
  </si>
  <si>
    <t>SR</t>
  </si>
  <si>
    <t>Sempra</t>
  </si>
  <si>
    <t>SRE</t>
  </si>
  <si>
    <t>SouthState Corporation</t>
  </si>
  <si>
    <t>SSB</t>
  </si>
  <si>
    <t>Simpson Manufacturing Co., Inc.</t>
  </si>
  <si>
    <t>SSD</t>
  </si>
  <si>
    <t>STAG Industrial, Inc.</t>
  </si>
  <si>
    <t>STAG</t>
  </si>
  <si>
    <t>S&amp;T Bancorp, Inc.</t>
  </si>
  <si>
    <t>STBA</t>
  </si>
  <si>
    <t>STERIS plc</t>
  </si>
  <si>
    <t>STE</t>
  </si>
  <si>
    <t>Steel Dynamics, Inc.</t>
  </si>
  <si>
    <t>STLD</t>
  </si>
  <si>
    <t>State Street Corporation</t>
  </si>
  <si>
    <t>STT</t>
  </si>
  <si>
    <t>Constellation Brands, Inc.</t>
  </si>
  <si>
    <t>STZ</t>
  </si>
  <si>
    <t>Skyworks Solutions, Inc.</t>
  </si>
  <si>
    <t>SWKS</t>
  </si>
  <si>
    <t>Standex International Corporation</t>
  </si>
  <si>
    <t>SXI</t>
  </si>
  <si>
    <t>Stock Yards Bancorp, Inc.</t>
  </si>
  <si>
    <t>SYBT</t>
  </si>
  <si>
    <t>TriCo Bancshares</t>
  </si>
  <si>
    <t>TCBK</t>
  </si>
  <si>
    <t>The Toronto-Dominion Bank</t>
  </si>
  <si>
    <t>TD</t>
  </si>
  <si>
    <t>TE Connectivity Ltd.</t>
  </si>
  <si>
    <t>TEL</t>
  </si>
  <si>
    <t>Switz,US$</t>
  </si>
  <si>
    <t>TFI International Inc.</t>
  </si>
  <si>
    <t>TFII</t>
  </si>
  <si>
    <t>Ground Transportation</t>
  </si>
  <si>
    <t>The Hanover Insurance Group, Inc.</t>
  </si>
  <si>
    <t>THG</t>
  </si>
  <si>
    <t>Thor Industries, Inc.</t>
  </si>
  <si>
    <t>THO</t>
  </si>
  <si>
    <t>Automobiles</t>
  </si>
  <si>
    <t>The Timken Company</t>
  </si>
  <si>
    <t>TKR</t>
  </si>
  <si>
    <t>TowneBank</t>
  </si>
  <si>
    <t>TOWN</t>
  </si>
  <si>
    <t>Texas Pacific Land Corporation</t>
  </si>
  <si>
    <t>TPL</t>
  </si>
  <si>
    <t>Trinity Industries, Inc.</t>
  </si>
  <si>
    <t>TRN</t>
  </si>
  <si>
    <t>Terreno Realty Corporation</t>
  </si>
  <si>
    <t>TRNO</t>
  </si>
  <si>
    <t>Truxton Corporation</t>
  </si>
  <si>
    <t>TRUX</t>
  </si>
  <si>
    <t>The Travelers Companies, Inc.</t>
  </si>
  <si>
    <t>TRV</t>
  </si>
  <si>
    <t>Timberland Bancorp, Inc.</t>
  </si>
  <si>
    <t>TSBK</t>
  </si>
  <si>
    <t>10¢ Spec-5/25</t>
  </si>
  <si>
    <t>Tractor Supply Company</t>
  </si>
  <si>
    <t>TSCO</t>
  </si>
  <si>
    <t>Tyson Foods, Inc.</t>
  </si>
  <si>
    <t>TSN</t>
  </si>
  <si>
    <t>The Toro Company</t>
  </si>
  <si>
    <t>TTC</t>
  </si>
  <si>
    <t>Tetra Tech, Inc.</t>
  </si>
  <si>
    <t>TTEK</t>
  </si>
  <si>
    <t>Texas Instruments Incorporated</t>
  </si>
  <si>
    <t>TXN</t>
  </si>
  <si>
    <t>B13</t>
  </si>
  <si>
    <t>TXNM Energy, Inc.</t>
  </si>
  <si>
    <t>TXNM</t>
  </si>
  <si>
    <t>Trinity Bank, N.A.</t>
  </si>
  <si>
    <t>TYBT</t>
  </si>
  <si>
    <t>United Bancorp, Inc.</t>
  </si>
  <si>
    <t>UBCP</t>
  </si>
  <si>
    <t>United Community Banks, Inc.</t>
  </si>
  <si>
    <t>UCB</t>
  </si>
  <si>
    <t>UDR, Inc.</t>
  </si>
  <si>
    <t>UDR</t>
  </si>
  <si>
    <t>UFP Industries, Inc.</t>
  </si>
  <si>
    <t>UFPI</t>
  </si>
  <si>
    <t>UnitedHealth Group Incorporated</t>
  </si>
  <si>
    <t>UNH</t>
  </si>
  <si>
    <t>Unum Group</t>
  </si>
  <si>
    <t>UNM</t>
  </si>
  <si>
    <t>Union Pacific Corporation</t>
  </si>
  <si>
    <t>UNP</t>
  </si>
  <si>
    <t>Unity Bancorp, Inc.</t>
  </si>
  <si>
    <t>UNTY</t>
  </si>
  <si>
    <t>United Parcel Service, Inc.</t>
  </si>
  <si>
    <t>UPS</t>
  </si>
  <si>
    <t>U.S. Bancorp</t>
  </si>
  <si>
    <t>USB</t>
  </si>
  <si>
    <t>Unitil Corporation</t>
  </si>
  <si>
    <t>UTL</t>
  </si>
  <si>
    <t>Utah Medical Products, Inc.</t>
  </si>
  <si>
    <t>UTMD</t>
  </si>
  <si>
    <t>Visa Inc.</t>
  </si>
  <si>
    <t>V</t>
  </si>
  <si>
    <t>Value Line, Inc.</t>
  </si>
  <si>
    <t>VALU</t>
  </si>
  <si>
    <t>Vulcan Materials Company</t>
  </si>
  <si>
    <t>VMC</t>
  </si>
  <si>
    <t>Verizon Communications Inc.</t>
  </si>
  <si>
    <t>VZ</t>
  </si>
  <si>
    <t>Diversified Telecommunication Services</t>
  </si>
  <si>
    <t>Washington Federal, Inc.</t>
  </si>
  <si>
    <t>WAFD</t>
  </si>
  <si>
    <t>Waste Connections, Inc.</t>
  </si>
  <si>
    <t>WCN</t>
  </si>
  <si>
    <t>WD-40 Company</t>
  </si>
  <si>
    <t>WDFC</t>
  </si>
  <si>
    <t>WEC Energy Group, Inc.</t>
  </si>
  <si>
    <t>WEC</t>
  </si>
  <si>
    <t>Westlake Chemical Corporation</t>
  </si>
  <si>
    <t>WLK</t>
  </si>
  <si>
    <t>Waste Management, Inc.</t>
  </si>
  <si>
    <t>WM</t>
  </si>
  <si>
    <t>Advanced Drainage Systems, Inc.</t>
  </si>
  <si>
    <t>WMS</t>
  </si>
  <si>
    <t>Worthington Industries, Inc.</t>
  </si>
  <si>
    <t>WOR</t>
  </si>
  <si>
    <t>Adj. Spinoff of Worthington Steel</t>
  </si>
  <si>
    <t>W. R. Berkley Corporation</t>
  </si>
  <si>
    <t>WRB</t>
  </si>
  <si>
    <t>WesBanco, Inc.</t>
  </si>
  <si>
    <t>WSBC</t>
  </si>
  <si>
    <t>Williams-Sonoma, Inc.</t>
  </si>
  <si>
    <t>WSM</t>
  </si>
  <si>
    <t>Watsco, Inc.</t>
  </si>
  <si>
    <t>WSO</t>
  </si>
  <si>
    <t>Also WSOB</t>
  </si>
  <si>
    <t>Wintrust Financial Corporation</t>
  </si>
  <si>
    <t>WTFC</t>
  </si>
  <si>
    <t>Watts Water Technologies, Inc.</t>
  </si>
  <si>
    <t>WTS</t>
  </si>
  <si>
    <t>Xcel Energy Inc.</t>
  </si>
  <si>
    <t>XEL</t>
  </si>
  <si>
    <t>DENTSPLY SIRONA Inc.</t>
  </si>
  <si>
    <t>XRAY</t>
  </si>
  <si>
    <t>Xylem Inc.</t>
  </si>
  <si>
    <t>XYL</t>
  </si>
  <si>
    <t>Zions Bancorporation, National Association</t>
  </si>
  <si>
    <t>ZION</t>
  </si>
  <si>
    <t>Zoetis Inc.</t>
  </si>
  <si>
    <t>ZTS</t>
  </si>
  <si>
    <t>Challengers</t>
  </si>
  <si>
    <t>ACNB Corporation</t>
  </si>
  <si>
    <t>ACNB</t>
  </si>
  <si>
    <t>Acme United Corporation</t>
  </si>
  <si>
    <t>ACU</t>
  </si>
  <si>
    <t>Albany International Corp.</t>
  </si>
  <si>
    <t>AIN</t>
  </si>
  <si>
    <t>Allison Transmission Holdings, Inc.</t>
  </si>
  <si>
    <t>ALSN</t>
  </si>
  <si>
    <t>Applied Materials, Inc.</t>
  </si>
  <si>
    <t>AMAT</t>
  </si>
  <si>
    <t>Amcor plc</t>
  </si>
  <si>
    <t>AMCR</t>
  </si>
  <si>
    <t>AMETEK, Inc.</t>
  </si>
  <si>
    <t>AME</t>
  </si>
  <si>
    <t>Ares Management Corporation</t>
  </si>
  <si>
    <t>ARES</t>
  </si>
  <si>
    <t>Armstrong World Industries, Inc.</t>
  </si>
  <si>
    <t>AWI</t>
  </si>
  <si>
    <t>Boise Cascade Company</t>
  </si>
  <si>
    <t>BCC</t>
  </si>
  <si>
    <t>The Brink's Company</t>
  </si>
  <si>
    <t>BCO</t>
  </si>
  <si>
    <t>Bank First Corporation</t>
  </si>
  <si>
    <t>BFC</t>
  </si>
  <si>
    <t>Bunge Global</t>
  </si>
  <si>
    <t>BG</t>
  </si>
  <si>
    <t>BankUnited, Inc.</t>
  </si>
  <si>
    <t>BKU</t>
  </si>
  <si>
    <t>Broadstone Net Lease, Inc.</t>
  </si>
  <si>
    <t>BNL</t>
  </si>
  <si>
    <t>Diversified REITs</t>
  </si>
  <si>
    <t>The Bank of Nova Scotia</t>
  </si>
  <si>
    <t>BNS</t>
  </si>
  <si>
    <t>Bank of the James Financial Group, Inc.</t>
  </si>
  <si>
    <t>BOTJ</t>
  </si>
  <si>
    <t>Brixmor Property Group Inc.</t>
  </si>
  <si>
    <t>BRX</t>
  </si>
  <si>
    <t>Bank7 Corp.</t>
  </si>
  <si>
    <t>BSVN</t>
  </si>
  <si>
    <t>Carrier Global Corporation</t>
  </si>
  <si>
    <t>CARR</t>
  </si>
  <si>
    <t>Colony Bankcorp, Inc.</t>
  </si>
  <si>
    <t>CBAN</t>
  </si>
  <si>
    <t>CF Bankshares Inc.</t>
  </si>
  <si>
    <t>CFBK</t>
  </si>
  <si>
    <t>CNA Financial Corporation</t>
  </si>
  <si>
    <t>CNA</t>
  </si>
  <si>
    <t>ConnectOne Bancorp, Inc.</t>
  </si>
  <si>
    <t>CNOB</t>
  </si>
  <si>
    <t>ConocoPhillips</t>
  </si>
  <si>
    <t>COP</t>
  </si>
  <si>
    <t>Cheniere Energy Partners, L.P.</t>
  </si>
  <si>
    <t>CQP</t>
  </si>
  <si>
    <t>Centerspace</t>
  </si>
  <si>
    <t>CSR</t>
  </si>
  <si>
    <t>CSW Industrials, Inc.</t>
  </si>
  <si>
    <t>CSW</t>
  </si>
  <si>
    <t>Coterra Energy Inc.</t>
  </si>
  <si>
    <t>CTRA</t>
  </si>
  <si>
    <t>Cognizant Technology Solutions Corporation</t>
  </si>
  <si>
    <t>CTSH</t>
  </si>
  <si>
    <t>Corteva, Inc.</t>
  </si>
  <si>
    <t>CTVA</t>
  </si>
  <si>
    <t>Curtiss-Wright Corporation</t>
  </si>
  <si>
    <t>CW</t>
  </si>
  <si>
    <t>Clearway Energy, Inc.</t>
  </si>
  <si>
    <t>CWEN</t>
  </si>
  <si>
    <t>Citizens Community Bancorp, Inc.</t>
  </si>
  <si>
    <t>CZWI</t>
  </si>
  <si>
    <t>Darden Restaurants, Inc.</t>
  </si>
  <si>
    <t>DRI</t>
  </si>
  <si>
    <t>B1</t>
  </si>
  <si>
    <t>Devon Energy Corporation</t>
  </si>
  <si>
    <t>DVN</t>
  </si>
  <si>
    <t>eBay Inc.</t>
  </si>
  <si>
    <t>EBAY</t>
  </si>
  <si>
    <t>Broadline Retail</t>
  </si>
  <si>
    <t>Eastern Bankshares, Inc.</t>
  </si>
  <si>
    <t>EBC</t>
  </si>
  <si>
    <t>EOG Resources, Inc.</t>
  </si>
  <si>
    <t>EOG</t>
  </si>
  <si>
    <t>Essential Properties Realty Trust, Inc.</t>
  </si>
  <si>
    <t>EPRT</t>
  </si>
  <si>
    <t>Equitable Holdings, Inc.</t>
  </si>
  <si>
    <t>EQH</t>
  </si>
  <si>
    <t>Equity Residential</t>
  </si>
  <si>
    <t>EQR</t>
  </si>
  <si>
    <t>Essent Group Ltd.</t>
  </si>
  <si>
    <t>ESNT</t>
  </si>
  <si>
    <t>East West Bancorp, Inc.</t>
  </si>
  <si>
    <t>EWBC</t>
  </si>
  <si>
    <t>Diamondback Energy, Inc.</t>
  </si>
  <si>
    <t>FANG</t>
  </si>
  <si>
    <t>FB Financial Corporation</t>
  </si>
  <si>
    <t>FBK</t>
  </si>
  <si>
    <t>First BanCorp.</t>
  </si>
  <si>
    <t>FBP</t>
  </si>
  <si>
    <t>First Commonwealth Financial Corporation</t>
  </si>
  <si>
    <t>FCF</t>
  </si>
  <si>
    <t>Fresh Del Monte Produce Inc.</t>
  </si>
  <si>
    <t>FDP</t>
  </si>
  <si>
    <t>FedEx Corporation</t>
  </si>
  <si>
    <t>FDX</t>
  </si>
  <si>
    <t>Fox Corporation</t>
  </si>
  <si>
    <t>FOX</t>
  </si>
  <si>
    <t>MrSe</t>
  </si>
  <si>
    <t>First United Corporation</t>
  </si>
  <si>
    <t>FUNC</t>
  </si>
  <si>
    <t>Genpact Limited</t>
  </si>
  <si>
    <t>G</t>
  </si>
  <si>
    <t>GFL Environmental Inc.</t>
  </si>
  <si>
    <t>GFL</t>
  </si>
  <si>
    <t>Graham Holdings Company</t>
  </si>
  <si>
    <t>GHC</t>
  </si>
  <si>
    <t>General Mills, Inc.</t>
  </si>
  <si>
    <t>GIS</t>
  </si>
  <si>
    <t>Gaming and Leisure Properties, Inc.</t>
  </si>
  <si>
    <t>GLPI</t>
  </si>
  <si>
    <t>Acushnet Holdings Corp.</t>
  </si>
  <si>
    <t>GOLF</t>
  </si>
  <si>
    <t>Garmin Ltd.</t>
  </si>
  <si>
    <t>GRMN</t>
  </si>
  <si>
    <t>HA Sustainable Infrastructure Capital, Inc.</t>
  </si>
  <si>
    <t>HASI</t>
  </si>
  <si>
    <t>Hamilton Beach Brands Holding Company</t>
  </si>
  <si>
    <t>HBB</t>
  </si>
  <si>
    <t>Hess Midstream LP</t>
  </si>
  <si>
    <t>HESM</t>
  </si>
  <si>
    <t>Hamilton Lane Incorporated</t>
  </si>
  <si>
    <t>HLNE</t>
  </si>
  <si>
    <t>A5</t>
  </si>
  <si>
    <t>Hooker Furnishings Corporation</t>
  </si>
  <si>
    <t>HOFT</t>
  </si>
  <si>
    <t>HomeTrust Bancshares, Inc.</t>
  </si>
  <si>
    <t>HTB</t>
  </si>
  <si>
    <t>Howmet Aerospace Inc.</t>
  </si>
  <si>
    <t>HWM</t>
  </si>
  <si>
    <t>Innovative Industrial Properties, Inc.</t>
  </si>
  <si>
    <t>IIPR</t>
  </si>
  <si>
    <t>Invitation Homes Inc.</t>
  </si>
  <si>
    <t>INVH</t>
  </si>
  <si>
    <t>Jacobs Solutions Inc.</t>
  </si>
  <si>
    <t>J</t>
  </si>
  <si>
    <t>C25</t>
  </si>
  <si>
    <t>John B. Sanfilippo &amp; Son, Inc.</t>
  </si>
  <si>
    <t>JBSS</t>
  </si>
  <si>
    <t>Aug</t>
  </si>
  <si>
    <t>Johnson Controls International</t>
  </si>
  <si>
    <t>JCI</t>
  </si>
  <si>
    <t>Jefferies Financial Group Inc.</t>
  </si>
  <si>
    <t>JEF</t>
  </si>
  <si>
    <t>Adj. Spinoff of Vitesse</t>
  </si>
  <si>
    <t>KBR, Inc.</t>
  </si>
  <si>
    <t>KBR</t>
  </si>
  <si>
    <t>Kforce Inc.</t>
  </si>
  <si>
    <t>KFRC</t>
  </si>
  <si>
    <t>KKR &amp; Co. Inc.</t>
  </si>
  <si>
    <t>KKR</t>
  </si>
  <si>
    <t>Kulicke and Soffa Industries, Inc.</t>
  </si>
  <si>
    <t>KLIC</t>
  </si>
  <si>
    <t>Kinder Morgan, Inc.</t>
  </si>
  <si>
    <t>KMI</t>
  </si>
  <si>
    <t>Knight-Swift Transportation Holdings Inc.</t>
  </si>
  <si>
    <t>KNX</t>
  </si>
  <si>
    <t>Kite Realty Group Trust</t>
  </si>
  <si>
    <t>KRG</t>
  </si>
  <si>
    <t>LCI Industries</t>
  </si>
  <si>
    <t>LCII</t>
  </si>
  <si>
    <t>LCNB Corp.</t>
  </si>
  <si>
    <t>LCNB</t>
  </si>
  <si>
    <t>Leidos Holdings</t>
  </si>
  <si>
    <t>LDOS</t>
  </si>
  <si>
    <t>Cheniere Energy, Inc.</t>
  </si>
  <si>
    <t>LNG</t>
  </si>
  <si>
    <t>Louisiana-Pacific Corporation</t>
  </si>
  <si>
    <t>LPX</t>
  </si>
  <si>
    <t>Paper &amp; Forest Products</t>
  </si>
  <si>
    <t>Lamb Weston Holdings, Inc.</t>
  </si>
  <si>
    <t>LW</t>
  </si>
  <si>
    <t>C5</t>
  </si>
  <si>
    <t>LXP Industrial Trust</t>
  </si>
  <si>
    <t>LXP</t>
  </si>
  <si>
    <t>Merchants Bancorp</t>
  </si>
  <si>
    <t>MBIN</t>
  </si>
  <si>
    <t>The Mosaic Company</t>
  </si>
  <si>
    <t>MOS</t>
  </si>
  <si>
    <t>Monolithic Power Systems, Inc.</t>
  </si>
  <si>
    <t>MPWR</t>
  </si>
  <si>
    <t>M&amp;T Bank Corporation</t>
  </si>
  <si>
    <t>MTB</t>
  </si>
  <si>
    <t>MGIC Investment Corporation</t>
  </si>
  <si>
    <t>MTG</t>
  </si>
  <si>
    <t>Murphy USA Inc.</t>
  </si>
  <si>
    <t>MUSA</t>
  </si>
  <si>
    <t>NRG Energy, Inc.</t>
  </si>
  <si>
    <t>NRG</t>
  </si>
  <si>
    <t>Nutrien Ltd.</t>
  </si>
  <si>
    <t>NTR</t>
  </si>
  <si>
    <t>Novartis AG</t>
  </si>
  <si>
    <t>NVS</t>
  </si>
  <si>
    <t>Apr</t>
  </si>
  <si>
    <t>The New York Times Company</t>
  </si>
  <si>
    <t>NYT</t>
  </si>
  <si>
    <t>Old Dominion Freight Line, Inc.</t>
  </si>
  <si>
    <t>ODFL</t>
  </si>
  <si>
    <t>Omega Flex, Inc.</t>
  </si>
  <si>
    <t>OFLX</t>
  </si>
  <si>
    <t>Universal Display Corporation</t>
  </si>
  <si>
    <t>OLED</t>
  </si>
  <si>
    <t>OneMain Holdings, Inc.</t>
  </si>
  <si>
    <t>OMF</t>
  </si>
  <si>
    <t>Otis Worldwide Corporation</t>
  </si>
  <si>
    <t>OTIS</t>
  </si>
  <si>
    <t>Oxford Industries, Inc.</t>
  </si>
  <si>
    <t>OXM</t>
  </si>
  <si>
    <t>Penske Automotive Group, Inc.</t>
  </si>
  <si>
    <t>PAG</t>
  </si>
  <si>
    <t>Patrick Industries, Inc.</t>
  </si>
  <si>
    <t>PATK</t>
  </si>
  <si>
    <t>Automobile Components</t>
  </si>
  <si>
    <t>PCB Bancorp</t>
  </si>
  <si>
    <t>PCB</t>
  </si>
  <si>
    <t>Phillips Edison &amp; Company, Inc.</t>
  </si>
  <si>
    <t>PECO</t>
  </si>
  <si>
    <t>Preferred Bank</t>
  </si>
  <si>
    <t>PFBC</t>
  </si>
  <si>
    <t>Peoples Financial Services Corp.</t>
  </si>
  <si>
    <t>PFIS</t>
  </si>
  <si>
    <t>PulteGroup, Inc.</t>
  </si>
  <si>
    <t>PHM</t>
  </si>
  <si>
    <t>Alpine Income Property Trust, Inc.</t>
  </si>
  <si>
    <t>PINE</t>
  </si>
  <si>
    <t>Plumas Bancorp</t>
  </si>
  <si>
    <t>PLBC</t>
  </si>
  <si>
    <t>Park National Corporation</t>
  </si>
  <si>
    <t>PRK</t>
  </si>
  <si>
    <t>Postal Realty Trust, Inc.</t>
  </si>
  <si>
    <t>PSTL</t>
  </si>
  <si>
    <t>Quanta Services, Inc.</t>
  </si>
  <si>
    <t>PWR</t>
  </si>
  <si>
    <t>Radian Group Inc.</t>
  </si>
  <si>
    <t>RDN</t>
  </si>
  <si>
    <t>RCI Hospitality Holdings, Inc.</t>
  </si>
  <si>
    <t>RICK</t>
  </si>
  <si>
    <t>Rollins, Inc.</t>
  </si>
  <si>
    <t>ROL</t>
  </si>
  <si>
    <t>Ross Stores, Inc.</t>
  </si>
  <si>
    <t>ROST</t>
  </si>
  <si>
    <t>Royalty Pharma plc</t>
  </si>
  <si>
    <t>RPRX</t>
  </si>
  <si>
    <t>Rush Enterprises, Inc.</t>
  </si>
  <si>
    <t>RUSHA</t>
  </si>
  <si>
    <t>Silvercrest Asset Management Group Inc.</t>
  </si>
  <si>
    <t>SAMG</t>
  </si>
  <si>
    <t>SBA Communications Corporation</t>
  </si>
  <si>
    <t>SBAC</t>
  </si>
  <si>
    <t>Stifel Financial Corp.</t>
  </si>
  <si>
    <t>SF</t>
  </si>
  <si>
    <t>Sirius XM Holdings Inc.</t>
  </si>
  <si>
    <t>SIRI</t>
  </si>
  <si>
    <t>Tanger Inc.</t>
  </si>
  <si>
    <t>SKT</t>
  </si>
  <si>
    <t>Schneider National, Inc.</t>
  </si>
  <si>
    <t>SNDR</t>
  </si>
  <si>
    <t>TD SYNNEX Corporation</t>
  </si>
  <si>
    <t>SNX</t>
  </si>
  <si>
    <t>South Plains Financial, Inc.</t>
  </si>
  <si>
    <t>SPFI</t>
  </si>
  <si>
    <t>SS&amp;C Technologies Holdings, Inc.</t>
  </si>
  <si>
    <t>SSNC</t>
  </si>
  <si>
    <t>Shutterstock, Inc.</t>
  </si>
  <si>
    <t>SSTK</t>
  </si>
  <si>
    <t>Interactive Media &amp; Services</t>
  </si>
  <si>
    <t>Stewart Information Services Corporation</t>
  </si>
  <si>
    <t>STC</t>
  </si>
  <si>
    <t>Sun Communities, Inc.</t>
  </si>
  <si>
    <t>SUI</t>
  </si>
  <si>
    <t>Smith &amp; Wesson Brands, Inc.</t>
  </si>
  <si>
    <t>SWBI</t>
  </si>
  <si>
    <t>Molson Coors Beverage Company</t>
  </si>
  <si>
    <t>TAP</t>
  </si>
  <si>
    <t>The TJX Companies, Inc.</t>
  </si>
  <si>
    <t>TJX</t>
  </si>
  <si>
    <t>Thermo Fisher Scientific Inc.</t>
  </si>
  <si>
    <t>TMO</t>
  </si>
  <si>
    <t>Toll Brothers, Inc.</t>
  </si>
  <si>
    <t>TOL</t>
  </si>
  <si>
    <t>Turning Point Brands, Inc.</t>
  </si>
  <si>
    <t>TPB</t>
  </si>
  <si>
    <t>Trane Technologies</t>
  </si>
  <si>
    <t>TT</t>
  </si>
  <si>
    <t>UMH Properties, Inc.</t>
  </si>
  <si>
    <t>UMH</t>
  </si>
  <si>
    <t>Victory Capital Holdings, Inc.</t>
  </si>
  <si>
    <t>VCTR</t>
  </si>
  <si>
    <t>VICI Properties Inc.</t>
  </si>
  <si>
    <t>VICI</t>
  </si>
  <si>
    <t>Valmont Industries, Inc.</t>
  </si>
  <si>
    <t>VMI</t>
  </si>
  <si>
    <t>Voya Financial, Inc.</t>
  </si>
  <si>
    <t>VOYA</t>
  </si>
  <si>
    <t>Verisk Analytics, Inc.</t>
  </si>
  <si>
    <t>VRSK</t>
  </si>
  <si>
    <t>Virtus Investment Partners, Inc.</t>
  </si>
  <si>
    <t>VRTS</t>
  </si>
  <si>
    <t>Vistra Corp.</t>
  </si>
  <si>
    <t>VST</t>
  </si>
  <si>
    <t>Western Alliance Bancorporation</t>
  </si>
  <si>
    <t>WAL</t>
  </si>
  <si>
    <t>Walker &amp; Dunlop, Inc.</t>
  </si>
  <si>
    <t>WD</t>
  </si>
  <si>
    <t>Winnebago Industries, Inc.</t>
  </si>
  <si>
    <t>WGO</t>
  </si>
  <si>
    <t>Cactus, Inc.</t>
  </si>
  <si>
    <t>WHD</t>
  </si>
  <si>
    <t>Energy Equipment &amp; Services</t>
  </si>
  <si>
    <t>Wingstop Inc.</t>
  </si>
  <si>
    <t>WING</t>
  </si>
  <si>
    <t>World Kinect Corporation</t>
  </si>
  <si>
    <t>WKC</t>
  </si>
  <si>
    <t>The Williams Companies, Inc.</t>
  </si>
  <si>
    <t>WMB</t>
  </si>
  <si>
    <t>Warner Music Group Corp.</t>
  </si>
  <si>
    <t>WMG</t>
  </si>
  <si>
    <t>Entertainment</t>
  </si>
  <si>
    <t>Willis Towers Watson Public Limited Company</t>
  </si>
  <si>
    <t>WTW</t>
  </si>
  <si>
    <t>Yum! Brands, Inc.</t>
  </si>
  <si>
    <t>YUM</t>
  </si>
  <si>
    <t>All CCC Companies</t>
  </si>
  <si>
    <t>Numbers in Gray last updated 12/31/2025</t>
  </si>
  <si>
    <t>Last updated 12/31/2025</t>
  </si>
  <si>
    <t>2025 = Year 31</t>
  </si>
  <si>
    <t>Autoliv, Inc.</t>
  </si>
  <si>
    <t>ALV</t>
  </si>
  <si>
    <t>Amkor Technology, Inc.</t>
  </si>
  <si>
    <t>AMKR</t>
  </si>
  <si>
    <t>2025 = Year 6</t>
  </si>
  <si>
    <t>2025 = Year 7</t>
  </si>
  <si>
    <t>CenterPoint Energy, Inc.</t>
  </si>
  <si>
    <t>CNP</t>
  </si>
  <si>
    <t>2025 = Year 39</t>
  </si>
  <si>
    <t>2025 = Year 14</t>
  </si>
  <si>
    <t>2025 = Year 8</t>
  </si>
  <si>
    <t>2025 = Year 11</t>
  </si>
  <si>
    <t>2025 = Year 10</t>
  </si>
  <si>
    <t>2025 = Year 24</t>
  </si>
  <si>
    <t>2025 = Year 15</t>
  </si>
  <si>
    <t>2025 = Year 9</t>
  </si>
  <si>
    <t>2025 = Year 13</t>
  </si>
  <si>
    <t>Adj. Stock Dividend</t>
  </si>
  <si>
    <t>Champions</t>
  </si>
  <si>
    <t>Historical Information</t>
  </si>
  <si>
    <t>Dividends Paid by Year</t>
  </si>
  <si>
    <t>Percentage Increase by Year</t>
  </si>
  <si>
    <t>(excluding Special/Extra Dividends)</t>
  </si>
  <si>
    <t>5 or more straight years of higher dividends</t>
  </si>
  <si>
    <t># Column on right excludes amount normally paid in following year but accelerated; included next year (column on left)</t>
  </si>
  <si>
    <t>26 yrs</t>
  </si>
  <si>
    <t>2013</t>
  </si>
  <si>
    <t>Mean</t>
  </si>
  <si>
    <t>Amounts in Red indicate no increase during year</t>
  </si>
  <si>
    <t>99-'25</t>
  </si>
  <si>
    <t>vs.</t>
  </si>
  <si>
    <t>(simple</t>
  </si>
  <si>
    <t>Standard</t>
  </si>
  <si>
    <t>#</t>
  </si>
  <si>
    <t>RegDivs</t>
  </si>
  <si>
    <t>2012</t>
  </si>
  <si>
    <t>average)</t>
  </si>
  <si>
    <t>Deviation</t>
  </si>
  <si>
    <t>Agilent Technologies Inc.</t>
  </si>
  <si>
    <t>ABM Industries Inc.</t>
  </si>
  <si>
    <t>Agree Realty Corp.</t>
  </si>
  <si>
    <t>Analog Devices Inc.</t>
  </si>
  <si>
    <t>Archer Daniels Midland</t>
  </si>
  <si>
    <t>Automatic Data Proc.</t>
  </si>
  <si>
    <t>Ameren Corp</t>
  </si>
  <si>
    <t>American Electric Power Co.</t>
  </si>
  <si>
    <t>AES Corp.</t>
  </si>
  <si>
    <t>American Financial Group Inc.</t>
  </si>
  <si>
    <t>AFLAC Inc.</t>
  </si>
  <si>
    <t>Federal Agricultural Mortgage Corp.</t>
  </si>
  <si>
    <t>Applied Industrial Technologies Inc.</t>
  </si>
  <si>
    <t>Assurant Inc.</t>
  </si>
  <si>
    <t>Albemarle Corp.</t>
  </si>
  <si>
    <t>Alamo Group Inc</t>
  </si>
  <si>
    <t>Allstate Corp.</t>
  </si>
  <si>
    <t>Alerus Financial Corp.</t>
  </si>
  <si>
    <t>Ameriprise Financial Inc.</t>
  </si>
  <si>
    <t>Amerisafe Inc.</t>
  </si>
  <si>
    <t>American Tower Corp.</t>
  </si>
  <si>
    <t>A.O. Smith Corp.</t>
  </si>
  <si>
    <t>Air Products &amp; Chem.</t>
  </si>
  <si>
    <t>Amphenol Corp.</t>
  </si>
  <si>
    <t>Apollo Bancorp Inc.</t>
  </si>
  <si>
    <t>Apogee Enterprises Inc.</t>
  </si>
  <si>
    <t>Arrow Financial Corp.</t>
  </si>
  <si>
    <t>Artesian Resources</t>
  </si>
  <si>
    <t>Atmos Energy</t>
  </si>
  <si>
    <t>AptarGroup Inc.</t>
  </si>
  <si>
    <t>Atlantic Union Bankshares Corp.</t>
  </si>
  <si>
    <t>Avista Corp.</t>
  </si>
  <si>
    <t>Broadcom Limited</t>
  </si>
  <si>
    <t>Avient Corp.</t>
  </si>
  <si>
    <t>Avnet Inc.</t>
  </si>
  <si>
    <t>Avery Dennison Corp.</t>
  </si>
  <si>
    <t>American Water Works</t>
  </si>
  <si>
    <t>American States Water</t>
  </si>
  <si>
    <t>Bank of America Corp</t>
  </si>
  <si>
    <t>Booz Allen Hamilton Holding Corp.</t>
  </si>
  <si>
    <t>BancFirst Corp. OK</t>
  </si>
  <si>
    <t>Best Buy Corp.</t>
  </si>
  <si>
    <t>Brunswick Corp.</t>
  </si>
  <si>
    <t>Balchem Inc.</t>
  </si>
  <si>
    <t>Becton Dickinson &amp; Co.</t>
  </si>
  <si>
    <t>Franklin Resources</t>
  </si>
  <si>
    <t>Brookfield Renewable Partners LP</t>
  </si>
  <si>
    <t>Brown-Forman Class B</t>
  </si>
  <si>
    <t>Brookfield Infrastructure Partners LP</t>
  </si>
  <si>
    <t>Bank of New York Mellon Corp.</t>
  </si>
  <si>
    <t>Black Hills Corp.</t>
  </si>
  <si>
    <t>BlackRock Inc.</t>
  </si>
  <si>
    <t>Badger Meter Inc.</t>
  </si>
  <si>
    <t>Bristol-Myers Squibb Co.</t>
  </si>
  <si>
    <t>BOK Financial Corp.</t>
  </si>
  <si>
    <t>Broadridge Financial Solutions Inc.</t>
  </si>
  <si>
    <t>Brady Corp.</t>
  </si>
  <si>
    <t>Brown &amp; Brown Inc.</t>
  </si>
  <si>
    <t>Cardinal Health Inc.</t>
  </si>
  <si>
    <t>Cass Information Systems Inc.</t>
  </si>
  <si>
    <t>Casey's General Stores Inc.</t>
  </si>
  <si>
    <t>CBOE Holdings Inc.</t>
  </si>
  <si>
    <t>Commerce Bancshares</t>
  </si>
  <si>
    <t>Cabot Corp.</t>
  </si>
  <si>
    <t>Community Bank System</t>
  </si>
  <si>
    <t>Capital City Bank Group</t>
  </si>
  <si>
    <t>CDW Corp.</t>
  </si>
  <si>
    <t>C&amp;F Financial Corp.</t>
  </si>
  <si>
    <t>Cullen/Frost Bankers</t>
  </si>
  <si>
    <t>City Holding Co.</t>
  </si>
  <si>
    <t>Community Healthcare Trust Inc.</t>
  </si>
  <si>
    <t>Church &amp; Dwight</t>
  </si>
  <si>
    <t>Churchill Downs Inc.</t>
  </si>
  <si>
    <t>Chemed Corp.</t>
  </si>
  <si>
    <t>C.H. Robinson Worldwide</t>
  </si>
  <si>
    <t>Cincinnati Financial</t>
  </si>
  <si>
    <t>Civista Bancshares Inc.</t>
  </si>
  <si>
    <t>Colgate-Palmolive Co.</t>
  </si>
  <si>
    <t>Clorox Company</t>
  </si>
  <si>
    <t>Comcast Corp.</t>
  </si>
  <si>
    <t>CMS Energy Corp.</t>
  </si>
  <si>
    <t>Canadian National Railway</t>
  </si>
  <si>
    <t>CNO Financial Group Inc.</t>
  </si>
  <si>
    <t>Cohen &amp; Steers Inc.</t>
  </si>
  <si>
    <t>ChoiceOne Financial Services Inc.</t>
  </si>
  <si>
    <t>Costco Wholesale</t>
  </si>
  <si>
    <t>Chesapeake Utilities</t>
  </si>
  <si>
    <t>Chesapeake Financial Shares</t>
  </si>
  <si>
    <t>Cisco Systems Inc.</t>
  </si>
  <si>
    <t>CSG Systems International Inc.</t>
  </si>
  <si>
    <t>Carlisle Companies</t>
  </si>
  <si>
    <t>Capital Southwest Corp.</t>
  </si>
  <si>
    <t>CSX Corp.</t>
  </si>
  <si>
    <t>Cintas Corp.</t>
  </si>
  <si>
    <t>Community Trust Banc.</t>
  </si>
  <si>
    <t>CareTrust REIT Inc.</t>
  </si>
  <si>
    <t>Chevron Corp.</t>
  </si>
  <si>
    <t>California Water Service</t>
  </si>
  <si>
    <t>Citizens Financial Services</t>
  </si>
  <si>
    <t>Donaldson Company</t>
  </si>
  <si>
    <t>Dillard's Inc.</t>
  </si>
  <si>
    <t>Quest Diagnostics Inc.</t>
  </si>
  <si>
    <t>D.R. Horton Inc</t>
  </si>
  <si>
    <t>Danaher Corp.</t>
  </si>
  <si>
    <t>Delek Logistics Partners LP</t>
  </si>
  <si>
    <t>Dicks Sporting Goods Inc.</t>
  </si>
  <si>
    <t>Dolby Laboratories Inc</t>
  </si>
  <si>
    <t>Dover Corp.</t>
  </si>
  <si>
    <t>Domino's Pizza Inc.</t>
  </si>
  <si>
    <t>Duke Energy Corp.</t>
  </si>
  <si>
    <t>Eagle Bancorp Montana Inc.</t>
  </si>
  <si>
    <t>Consolidated Edison</t>
  </si>
  <si>
    <t>Eagle Financial Services</t>
  </si>
  <si>
    <t>EastGroup Properties Inc.</t>
  </si>
  <si>
    <t>Equity LifeStyle Properties</t>
  </si>
  <si>
    <t>Eastman Chemical Co.</t>
  </si>
  <si>
    <t>Emerson Electric</t>
  </si>
  <si>
    <t>Ensign Group Inc.</t>
  </si>
  <si>
    <t>Enterprise Products Partners LP</t>
  </si>
  <si>
    <t>Equinix Inc.</t>
  </si>
  <si>
    <t>Essex Property Trust</t>
  </si>
  <si>
    <t>Eaton Corp. plc</t>
  </si>
  <si>
    <t>Evercore Partners Inc.</t>
  </si>
  <si>
    <t>Evergy Inc</t>
  </si>
  <si>
    <t>Expeditors International</t>
  </si>
  <si>
    <t>Exponent Inc.</t>
  </si>
  <si>
    <t>First American Financial Corp.</t>
  </si>
  <si>
    <t>First Business Financial Services Inc.</t>
  </si>
  <si>
    <t>First Community Bancshares Inc.</t>
  </si>
  <si>
    <t>FirstCash Inc.</t>
  </si>
  <si>
    <t>Factset Research System Inc.</t>
  </si>
  <si>
    <t>Franklin Electric Co.</t>
  </si>
  <si>
    <t>First Financial Bankshares Inc.</t>
  </si>
  <si>
    <t>First Farmers Financial Corp.</t>
  </si>
  <si>
    <t>Financial Institutions Inc.</t>
  </si>
  <si>
    <t>Comfort Systems USA Inc.</t>
  </si>
  <si>
    <t>Flowers Foods</t>
  </si>
  <si>
    <t>Farmers and Merchants Bancorp</t>
  </si>
  <si>
    <t>First Mid-Illinois Bancshares Inc.</t>
  </si>
  <si>
    <t>Fidelity National Financial Inc.</t>
  </si>
  <si>
    <t>First Bancorp Inc.</t>
  </si>
  <si>
    <t>Franco-Nevada Corp.</t>
  </si>
  <si>
    <t>First Industrial Realty Trust Inc.</t>
  </si>
  <si>
    <t>First Merchants Corp.</t>
  </si>
  <si>
    <t>Federal Realty Inv. Trust</t>
  </si>
  <si>
    <t>FS Bancorp Inc.</t>
  </si>
  <si>
    <t>FirstService Corp.</t>
  </si>
  <si>
    <t>Fulton Financial Corp.</t>
  </si>
  <si>
    <t>First National Corp.</t>
  </si>
  <si>
    <t>German American Bancorp</t>
  </si>
  <si>
    <t>GATX Corp.</t>
  </si>
  <si>
    <t>General Dynamics</t>
  </si>
  <si>
    <t>Griffon Corp.</t>
  </si>
  <si>
    <t>Gilead Sciences Inc.</t>
  </si>
  <si>
    <t>Globe Life Inc</t>
  </si>
  <si>
    <t>Genuine Parts Co.</t>
  </si>
  <si>
    <t>Gorman-Rupp Company</t>
  </si>
  <si>
    <t>Goldman Sachs Group Inc.</t>
  </si>
  <si>
    <t>Global Water Resources Inc.</t>
  </si>
  <si>
    <t>W.W. Grainger Inc.</t>
  </si>
  <si>
    <t>Home Bancorp Inc.</t>
  </si>
  <si>
    <t>Home Depot Inc.</t>
  </si>
  <si>
    <t>HEICO Corp.</t>
  </si>
  <si>
    <t>Home Federal Bancorp Inc. of Louisiana</t>
  </si>
  <si>
    <t>Heritage Financial Corp.</t>
  </si>
  <si>
    <t>Hartford Financial Services Group Inc.</t>
  </si>
  <si>
    <t>Huntington Ingalls Industries Inc.</t>
  </si>
  <si>
    <t>Horace Mann Educators Corp.</t>
  </si>
  <si>
    <t>HNI Corp.</t>
  </si>
  <si>
    <t>Home Bancshares Inc.</t>
  </si>
  <si>
    <t>Honat Bancorp Inc.</t>
  </si>
  <si>
    <t>Hormel Foods Corp.</t>
  </si>
  <si>
    <t>Hubbell Inc.</t>
  </si>
  <si>
    <t>Hawthorn Bancshares Inc.</t>
  </si>
  <si>
    <t>Hawkins Inc.</t>
  </si>
  <si>
    <t>Hyster-Yale Materials Handling Inc.</t>
  </si>
  <si>
    <t>Independent Bank Corp. MI</t>
  </si>
  <si>
    <t>International Business Machines</t>
  </si>
  <si>
    <t>International Bancshares Corp.</t>
  </si>
  <si>
    <t>Intercontinental Exchange Inc.</t>
  </si>
  <si>
    <t>Idacorp Inc.</t>
  </si>
  <si>
    <t>IDEX Corp.</t>
  </si>
  <si>
    <t>Independent Bancorp MA</t>
  </si>
  <si>
    <t>Ingredion Inc.</t>
  </si>
  <si>
    <t>Investar Holding Corp.</t>
  </si>
  <si>
    <t>ITT Corp.</t>
  </si>
  <si>
    <t>Illinois Tool Works</t>
  </si>
  <si>
    <t>JB Hunt Transport Services Inc.</t>
  </si>
  <si>
    <t>J&amp;J Snack Foods Corp.</t>
  </si>
  <si>
    <t>Jack Henry &amp; Associates</t>
  </si>
  <si>
    <t>KLA-Tencor Corp.</t>
  </si>
  <si>
    <t>Kimberly-Clark Corp.</t>
  </si>
  <si>
    <t>Coca-Cola Company</t>
  </si>
  <si>
    <t>Kroger Company</t>
  </si>
  <si>
    <t>Quaker Chemical Corp.</t>
  </si>
  <si>
    <t>Lithia Motors Inc.</t>
  </si>
  <si>
    <t>Gladstone Land Corp.</t>
  </si>
  <si>
    <t>Landmark Bancorp Inc.</t>
  </si>
  <si>
    <t>Lincoln Electric Holdings</t>
  </si>
  <si>
    <t>Littelfuse Inc.</t>
  </si>
  <si>
    <t>L3Harris Technologies Inc</t>
  </si>
  <si>
    <t>Linde Plc</t>
  </si>
  <si>
    <t>Lakeland Financial Corp.</t>
  </si>
  <si>
    <t>Eli Lilly &amp; Company</t>
  </si>
  <si>
    <t>LeMaitre Vascular Inc.</t>
  </si>
  <si>
    <t>Lockheed Martin</t>
  </si>
  <si>
    <t>Lindsay Corp.</t>
  </si>
  <si>
    <t>Alliant Energy Corp.</t>
  </si>
  <si>
    <t>Logitech International</t>
  </si>
  <si>
    <t>Lowe's Companies</t>
  </si>
  <si>
    <t>Lam Research Corp.</t>
  </si>
  <si>
    <t>Landstar System Inc.</t>
  </si>
  <si>
    <t>MasterCard Inc.</t>
  </si>
  <si>
    <t>Mid-America Apartment Communities Inc.</t>
  </si>
  <si>
    <t>Main Street Capital Corp.</t>
  </si>
  <si>
    <t>Masco Corp</t>
  </si>
  <si>
    <t>Matthews International</t>
  </si>
  <si>
    <t>Matson Inc.</t>
  </si>
  <si>
    <t>Mercantile Bank Corp.</t>
  </si>
  <si>
    <t>McDonald's Corp.</t>
  </si>
  <si>
    <t>Microchip Technology Inc.</t>
  </si>
  <si>
    <t>McKesson Corp.</t>
  </si>
  <si>
    <t>Moody's Corp.</t>
  </si>
  <si>
    <t>Mondelez International Inc.</t>
  </si>
  <si>
    <t>MetLife Inc.</t>
  </si>
  <si>
    <t>MGE Energy Inc.</t>
  </si>
  <si>
    <t>McGrath Rentcorp</t>
  </si>
  <si>
    <t>McCormick &amp; Co.</t>
  </si>
  <si>
    <t>Marsh &amp; McLennan Companies Inc.</t>
  </si>
  <si>
    <t>Altria Group Inc.</t>
  </si>
  <si>
    <t>Morningstar Inc.</t>
  </si>
  <si>
    <t>Merck &amp; Company</t>
  </si>
  <si>
    <t>MSA Safety Inc.</t>
  </si>
  <si>
    <t>Middlesex Water Co.</t>
  </si>
  <si>
    <t>Microsoft Corp.</t>
  </si>
  <si>
    <t>Motorola Solutions Inc.</t>
  </si>
  <si>
    <t>Materion Corp.</t>
  </si>
  <si>
    <t>Mueller Water Products, Inc.</t>
  </si>
  <si>
    <t>NACCO Industries</t>
  </si>
  <si>
    <t>Nasdaq Inc.</t>
  </si>
  <si>
    <t>Nordson Corp.</t>
  </si>
  <si>
    <t>NextEra Energy Inc.</t>
  </si>
  <si>
    <t>NewMarket Corp.</t>
  </si>
  <si>
    <t>National Fuel Gas</t>
  </si>
  <si>
    <t>Northeast Indiana Bancorp</t>
  </si>
  <si>
    <t>New Jersey Resources</t>
  </si>
  <si>
    <t>Nike Inc.</t>
  </si>
  <si>
    <t>Northrop Grumman</t>
  </si>
  <si>
    <t>Enpro Industries Inc.</t>
  </si>
  <si>
    <t>Northrim BanCorp Inc.</t>
  </si>
  <si>
    <t>Insperity Inc.</t>
  </si>
  <si>
    <t>Nucor Corp.</t>
  </si>
  <si>
    <t>NorthWestern Corp.</t>
  </si>
  <si>
    <t>Norwood Financial</t>
  </si>
  <si>
    <t>Northwest Natural Gas</t>
  </si>
  <si>
    <t>NexPoint Residential Trust Inc.</t>
  </si>
  <si>
    <t>Nexstar Media Group Inc.</t>
  </si>
  <si>
    <t>Realty Income Corp.</t>
  </si>
  <si>
    <t>Owens Corning Inc.</t>
  </si>
  <si>
    <t>Oil-Dri Corp. of America</t>
  </si>
  <si>
    <t>ONE Gas Inc.</t>
  </si>
  <si>
    <t>Oracle Corp.</t>
  </si>
  <si>
    <t>Old Republic International</t>
  </si>
  <si>
    <t>Orrstown Financial Services Inc.</t>
  </si>
  <si>
    <t>Oshkosh Corp.</t>
  </si>
  <si>
    <t>Open Text Corp.</t>
  </si>
  <si>
    <t>Otter Tail Corp.</t>
  </si>
  <si>
    <t>Paychex Inc.</t>
  </si>
  <si>
    <t>Prosperity Bancshares</t>
  </si>
  <si>
    <t>Public Service Enterprise Group Inc.</t>
  </si>
  <si>
    <t>PepsiCo Inc.</t>
  </si>
  <si>
    <t>Principal Financial Group Inc.</t>
  </si>
  <si>
    <t>Procter &amp; Gamble Co.</t>
  </si>
  <si>
    <t>Parker-Hannifin Corp.</t>
  </si>
  <si>
    <t>Polaris Industries</t>
  </si>
  <si>
    <t>Prologis Inc.</t>
  </si>
  <si>
    <t>Philip Morris International</t>
  </si>
  <si>
    <t>PNC Financial Services Group Inc.</t>
  </si>
  <si>
    <t>Pentair Ltd.</t>
  </si>
  <si>
    <t>Pinnacle West Capital Corp.</t>
  </si>
  <si>
    <t>Pool Corp.</t>
  </si>
  <si>
    <t>Portland General Electric Co.</t>
  </si>
  <si>
    <t>Power Integrations Inc.</t>
  </si>
  <si>
    <t>PPG Industries Inc.</t>
  </si>
  <si>
    <t>Primerica Inc.</t>
  </si>
  <si>
    <t>Prudential Financial Inc.</t>
  </si>
  <si>
    <t>PSB Holdings Inc.</t>
  </si>
  <si>
    <t>Qualcomm Inc.</t>
  </si>
  <si>
    <t>Ryder System</t>
  </si>
  <si>
    <t>Republic Bancorp KY</t>
  </si>
  <si>
    <t>Regency Centers Corp.</t>
  </si>
  <si>
    <t>Rexford Industrial Realty Inc.</t>
  </si>
  <si>
    <t>Regions Financial Corp.</t>
  </si>
  <si>
    <t>Reinsurance Group of America Inc.</t>
  </si>
  <si>
    <t>RGC Resources Inc.</t>
  </si>
  <si>
    <t>Royal Gold Inc.</t>
  </si>
  <si>
    <t>Raymond James Financial Inc.</t>
  </si>
  <si>
    <t>RenaissanceRe Holdings</t>
  </si>
  <si>
    <t>Rockwell Automation Inc.</t>
  </si>
  <si>
    <t>Roper Technologies Inc.</t>
  </si>
  <si>
    <t>Republic Services Inc.</t>
  </si>
  <si>
    <t>Sonic Automotive Inc.</t>
  </si>
  <si>
    <t>SB Financial Group Inc.</t>
  </si>
  <si>
    <t>Starbucks Corp.</t>
  </si>
  <si>
    <t>Service Corp International</t>
  </si>
  <si>
    <t>Shoe Carnival Inc.</t>
  </si>
  <si>
    <t>ServisFirst Bancshares Inc.</t>
  </si>
  <si>
    <t>Simmons First National Corp.</t>
  </si>
  <si>
    <t>Star Gas Partners LP</t>
  </si>
  <si>
    <t>Sherwin-Williams Co.</t>
  </si>
  <si>
    <t>Selective Insurance Group Inc.</t>
  </si>
  <si>
    <t>J.M. Smucker Co.</t>
  </si>
  <si>
    <t>Southern Missouri Bancorp Inc.</t>
  </si>
  <si>
    <t>Snap-on Inc.</t>
  </si>
  <si>
    <t>Synovus Financial</t>
  </si>
  <si>
    <t>Southern Company</t>
  </si>
  <si>
    <t>Southern Michigan Bancorp Inc.</t>
  </si>
  <si>
    <t>Sonoco Products Co.</t>
  </si>
  <si>
    <t>1st Source Corp.</t>
  </si>
  <si>
    <t>Sempra Energy</t>
  </si>
  <si>
    <t>South State Corp.</t>
  </si>
  <si>
    <t>Simpsom Manufacturing Co.</t>
  </si>
  <si>
    <t>SS&amp;C Technologies Holdings Inc.</t>
  </si>
  <si>
    <t>STAG Industrial Inc.</t>
  </si>
  <si>
    <t>S&amp;T Bancorp Inc.</t>
  </si>
  <si>
    <t>Steris plc</t>
  </si>
  <si>
    <t>Steel Dynamics Inc.</t>
  </si>
  <si>
    <t>State Street Corp.</t>
  </si>
  <si>
    <t>Constellation Brands Inc. A</t>
  </si>
  <si>
    <t>Stanley Black &amp; Decker</t>
  </si>
  <si>
    <t>Skyworks Solutions Inc.</t>
  </si>
  <si>
    <t>Standex International Inc.</t>
  </si>
  <si>
    <t>Stock Yards Bancorp Inc.</t>
  </si>
  <si>
    <t>Stryker Corp.</t>
  </si>
  <si>
    <t>Sysco Corp.</t>
  </si>
  <si>
    <t>Target Corp.</t>
  </si>
  <si>
    <t>First Financial Corp.</t>
  </si>
  <si>
    <t>Hanover Insurance Group (The)</t>
  </si>
  <si>
    <t>Thor Industries Inc.</t>
  </si>
  <si>
    <t>Timken Company (The)</t>
  </si>
  <si>
    <t>Tompkins Financial Corp.</t>
  </si>
  <si>
    <t>Towne Bank</t>
  </si>
  <si>
    <t>Texas Pacific Land Trust</t>
  </si>
  <si>
    <t>Tootsie Roll Industries</t>
  </si>
  <si>
    <t>Thomson Reuters Corp.</t>
  </si>
  <si>
    <t>Trinity Industries Inc.</t>
  </si>
  <si>
    <t>Terreno Realty Corp.</t>
  </si>
  <si>
    <t>T. Rowe Price Group</t>
  </si>
  <si>
    <t>Truxton Corp.</t>
  </si>
  <si>
    <t>Travelers Companies</t>
  </si>
  <si>
    <t>Timberland Bancorp Inc.</t>
  </si>
  <si>
    <t>Tyson Foods Inc.</t>
  </si>
  <si>
    <t>Toro Company</t>
  </si>
  <si>
    <t>Tetra Tech Inc.</t>
  </si>
  <si>
    <t>Texas Instruments</t>
  </si>
  <si>
    <t>Trinity Bank NA</t>
  </si>
  <si>
    <t>Calvin B. Taylor Bankshares Inc.</t>
  </si>
  <si>
    <t>United Bancorp Inc.</t>
  </si>
  <si>
    <t>United Community Banks Inc.</t>
  </si>
  <si>
    <t>UDR Inc.</t>
  </si>
  <si>
    <t>Universal Forest Products Inc.</t>
  </si>
  <si>
    <t>Universal Health Realty Trust</t>
  </si>
  <si>
    <t>UMB Financial Corp.</t>
  </si>
  <si>
    <t>UnitedHealth Group Inc.</t>
  </si>
  <si>
    <t>Union Pacific</t>
  </si>
  <si>
    <t>Unity Bancorp Inc.</t>
  </si>
  <si>
    <t>United Parcel Service Inc.</t>
  </si>
  <si>
    <t>Unitil Corp.</t>
  </si>
  <si>
    <t>Utah Medical Products Inc.</t>
  </si>
  <si>
    <t>Universal Corp.</t>
  </si>
  <si>
    <t>Value Line Inc.</t>
  </si>
  <si>
    <t>Vulcan Materials</t>
  </si>
  <si>
    <t>Verizon Communications</t>
  </si>
  <si>
    <t>Westamerica Bancorp</t>
  </si>
  <si>
    <t>Washington Federal Inc.</t>
  </si>
  <si>
    <t>Waste Connections Inc.</t>
  </si>
  <si>
    <t>WEC Energy Group Inc.</t>
  </si>
  <si>
    <t>Westlake Chemical Corp.</t>
  </si>
  <si>
    <t>John Wiley &amp; Sons Inc.</t>
  </si>
  <si>
    <t>Waste Management</t>
  </si>
  <si>
    <t>Advanced Drainage Systems Inc.</t>
  </si>
  <si>
    <t>Wal-Mart Inc.</t>
  </si>
  <si>
    <t>Worthington Industries Inc.</t>
  </si>
  <si>
    <t>W.R. Berkley Corp.</t>
  </si>
  <si>
    <t>WesBanco Inc.</t>
  </si>
  <si>
    <t>Williams-Sonoma Inc.</t>
  </si>
  <si>
    <t>Watsco Inc.</t>
  </si>
  <si>
    <t>West Pharmaceutical Services</t>
  </si>
  <si>
    <t>Wintrust Financial Corp.</t>
  </si>
  <si>
    <t>Essential Utilities Inc.</t>
  </si>
  <si>
    <t>Watts Water Technologies Inc.</t>
  </si>
  <si>
    <t>Willis Towers Watson plc</t>
  </si>
  <si>
    <t>Xcel Energy</t>
  </si>
  <si>
    <t>ExxonMobil Corp.</t>
  </si>
  <si>
    <t>York Water Company</t>
  </si>
  <si>
    <t>Zions Bancorp Inc.</t>
  </si>
  <si>
    <t>Watch List</t>
  </si>
  <si>
    <t>Enter the Ticker Symbol(s) of interest into Column B. All other fields will automatically populate.</t>
  </si>
  <si>
    <t>Numbers in Gray last updated 1/31/2019</t>
  </si>
  <si>
    <t>Last increased on:</t>
  </si>
  <si>
    <t xml:space="preserve">To add more rows: Select a row above. Copy and paste the entire row below. </t>
  </si>
  <si>
    <t>Deletions</t>
  </si>
  <si>
    <t>#Unchanged in consecutive years</t>
  </si>
  <si>
    <t>Companies in Green froze dividend, then resumed increases (See Appendix C on Notes tab)</t>
  </si>
  <si>
    <t>Companies in Blue cut dividend, then resumed increases</t>
  </si>
  <si>
    <t>Companies in Purple "cut" dividend due to currency exchange rate changes</t>
  </si>
  <si>
    <t>Companies in Red were mistakenly added, later eliminated from statistics</t>
  </si>
  <si>
    <t>Date</t>
  </si>
  <si>
    <t>Div</t>
  </si>
  <si>
    <t>Div #</t>
  </si>
  <si>
    <t>Merg</t>
  </si>
  <si>
    <t>Deleted</t>
  </si>
  <si>
    <t>Cut</t>
  </si>
  <si>
    <t>Unch</t>
  </si>
  <si>
    <t>Acq</t>
  </si>
  <si>
    <t>X</t>
  </si>
  <si>
    <t>Acquired by Global Infrastructure Partners</t>
  </si>
  <si>
    <t>Currency Exchange Rates</t>
  </si>
  <si>
    <t>Acquired by Mars, Inc.</t>
  </si>
  <si>
    <t>Cogent Communications Holdings, Inc.</t>
  </si>
  <si>
    <t>CCOI</t>
  </si>
  <si>
    <t>The Interpublic Group of Companies, Inc.</t>
  </si>
  <si>
    <t>IPG</t>
  </si>
  <si>
    <t>Acquired by Omnicom Group</t>
  </si>
  <si>
    <t>AGCO Corporation</t>
  </si>
  <si>
    <t>AGCO</t>
  </si>
  <si>
    <t>Dollar General Corporation</t>
  </si>
  <si>
    <t>DG</t>
  </si>
  <si>
    <t>Guaranty Bancshares, Inc.</t>
  </si>
  <si>
    <t>GNTY</t>
  </si>
  <si>
    <t>Acquired by Glacier Bancorp</t>
  </si>
  <si>
    <t>The Hershey Company</t>
  </si>
  <si>
    <t>HSY</t>
  </si>
  <si>
    <t>Humana Inc.</t>
  </si>
  <si>
    <t>HUM</t>
  </si>
  <si>
    <t>Johnson Outdoors Inc.</t>
  </si>
  <si>
    <t>JOUT</t>
  </si>
  <si>
    <t>NXP Semiconductors N.V.</t>
  </si>
  <si>
    <t>NXPI</t>
  </si>
  <si>
    <t>UGI Corporation</t>
  </si>
  <si>
    <t>UGI</t>
  </si>
  <si>
    <t>Woodlands Financial Services Company</t>
  </si>
  <si>
    <t>WDFN</t>
  </si>
  <si>
    <t>SpartanNash Company</t>
  </si>
  <si>
    <t>SPTN</t>
  </si>
  <si>
    <t>Accquired by C&amp;S Wholesale Grocers</t>
  </si>
  <si>
    <t>Enterprise Bancorp, Inc.</t>
  </si>
  <si>
    <t>EBTC</t>
  </si>
  <si>
    <t>Acquired by Independent Bank Corp</t>
  </si>
  <si>
    <t>Arbor Realty Trust, Inc.</t>
  </si>
  <si>
    <t>ABR</t>
  </si>
  <si>
    <t>Cable One, Inc.</t>
  </si>
  <si>
    <t>CABO</t>
  </si>
  <si>
    <t>Dividend suspended</t>
  </si>
  <si>
    <t>Discover Financial Services</t>
  </si>
  <si>
    <t>DFS</t>
  </si>
  <si>
    <t>Acquired by Capital One Financial Corporation</t>
  </si>
  <si>
    <t>ManpowerGroup Inc</t>
  </si>
  <si>
    <t>MAN</t>
  </si>
  <si>
    <t>The First Bancshares, Inc.</t>
  </si>
  <si>
    <t>FBMS</t>
  </si>
  <si>
    <t>Acquired by Renasant</t>
  </si>
  <si>
    <t>Heartland BancCorp</t>
  </si>
  <si>
    <t>HLAN</t>
  </si>
  <si>
    <t>Acquired by German American Bancorp</t>
  </si>
  <si>
    <t>NextEra Energy Partners, LP</t>
  </si>
  <si>
    <t>NEP</t>
  </si>
  <si>
    <t>Douglas Dynamics, Inc.</t>
  </si>
  <si>
    <t>PLOW</t>
  </si>
  <si>
    <t>Auburn National Bancorporation, Inc.</t>
  </si>
  <si>
    <t>AUBN</t>
  </si>
  <si>
    <t>Atlantica Sustainable Infrastructure plc</t>
  </si>
  <si>
    <t>AY</t>
  </si>
  <si>
    <t>Acquired by Energy Capital Partners</t>
  </si>
  <si>
    <t>Crown Castle International Corp. (REIT)</t>
  </si>
  <si>
    <t>CCI</t>
  </si>
  <si>
    <t>CTO Realty Growth, Inc.</t>
  </si>
  <si>
    <t>CTO</t>
  </si>
  <si>
    <t>Extra Space Storage Inc.</t>
  </si>
  <si>
    <t>EXR</t>
  </si>
  <si>
    <t>First Financial Northwest, Inc.</t>
  </si>
  <si>
    <t>FFNW</t>
  </si>
  <si>
    <t>Acquired by  Global Credit Union</t>
  </si>
  <si>
    <t>Farmers National Banc Corp.</t>
  </si>
  <si>
    <t>FMNB</t>
  </si>
  <si>
    <t>KeyCorp</t>
  </si>
  <si>
    <t>KEY</t>
  </si>
  <si>
    <t>Kilroy Realty Corporation</t>
  </si>
  <si>
    <t>KRC</t>
  </si>
  <si>
    <t>Middlefield Banc Corp.</t>
  </si>
  <si>
    <t>MBCN</t>
  </si>
  <si>
    <t>Monro, Inc.</t>
  </si>
  <si>
    <t>MNRO</t>
  </si>
  <si>
    <t>Oaktree Specialty Lending Corporation</t>
  </si>
  <si>
    <t>OCSL</t>
  </si>
  <si>
    <t>Peoples Bancorp of North Carolina, Inc.</t>
  </si>
  <si>
    <t>PEBK</t>
  </si>
  <si>
    <t>Pioneer Bankshares, Inc.</t>
  </si>
  <si>
    <t>PNBI</t>
  </si>
  <si>
    <t>QNB Corp.</t>
  </si>
  <si>
    <t>QNBC</t>
  </si>
  <si>
    <t>Taitron Components Incorporated</t>
  </si>
  <si>
    <t>TAIT</t>
  </si>
  <si>
    <t>AXIS Capital Holdings Limited</t>
  </si>
  <si>
    <t>AXS</t>
  </si>
  <si>
    <t>Baxter International Inc.</t>
  </si>
  <si>
    <t>BAX</t>
  </si>
  <si>
    <t>Bank of Marin Bancorp</t>
  </si>
  <si>
    <t>BMRC</t>
  </si>
  <si>
    <t>Princeton Bancorp, Inc.</t>
  </si>
  <si>
    <t>BPRN</t>
  </si>
  <si>
    <t>Brookline Bancorp, Inc.</t>
  </si>
  <si>
    <t>BRKL</t>
  </si>
  <si>
    <t>Camden National Corporation</t>
  </si>
  <si>
    <t>CAC</t>
  </si>
  <si>
    <t>Celanese Corporation</t>
  </si>
  <si>
    <t>CE</t>
  </si>
  <si>
    <t>Digital Realty Trust, Inc.</t>
  </si>
  <si>
    <t>DLR</t>
  </si>
  <si>
    <t>First Bancorp</t>
  </si>
  <si>
    <t>FBNC</t>
  </si>
  <si>
    <t>First Interstate BancSystem, Inc.</t>
  </si>
  <si>
    <t>FIBK</t>
  </si>
  <si>
    <t>The First of Long Island Corporation</t>
  </si>
  <si>
    <t>FLIC</t>
  </si>
  <si>
    <t>FMC Corporation</t>
  </si>
  <si>
    <t>FMC</t>
  </si>
  <si>
    <t>Gladstone Investment</t>
  </si>
  <si>
    <t>GAIN</t>
  </si>
  <si>
    <t>Corning Incorporated</t>
  </si>
  <si>
    <t>GLW</t>
  </si>
  <si>
    <t>Great Southern Bancorp, Inc.</t>
  </si>
  <si>
    <t>GSBC</t>
  </si>
  <si>
    <t>Horizon Bancorp, Inc.</t>
  </si>
  <si>
    <t>HBNC</t>
  </si>
  <si>
    <t>Hingham Institution for Savings</t>
  </si>
  <si>
    <t>HIFS</t>
  </si>
  <si>
    <t>Heartland Financial USA, Inc.</t>
  </si>
  <si>
    <t>HTLF</t>
  </si>
  <si>
    <t>IF Bancorp, Inc.</t>
  </si>
  <si>
    <t>IROQ</t>
  </si>
  <si>
    <t>Marquette National Corporation</t>
  </si>
  <si>
    <t>MNAT</t>
  </si>
  <si>
    <t>MidWestOne Financial Group, Inc.</t>
  </si>
  <si>
    <t>MOFG</t>
  </si>
  <si>
    <t>Norfolk Southern Corporation</t>
  </si>
  <si>
    <t>NSC</t>
  </si>
  <si>
    <t>Origin Bancorp, Inc.</t>
  </si>
  <si>
    <t>OBK</t>
  </si>
  <si>
    <t>Premier Financial Corp.</t>
  </si>
  <si>
    <t>PFC</t>
  </si>
  <si>
    <t>Quaint Oak Bancorp, Inc.</t>
  </si>
  <si>
    <t>QNTO</t>
  </si>
  <si>
    <t>Regal Rexnord Corporation</t>
  </si>
  <si>
    <t>RRX</t>
  </si>
  <si>
    <t>Southwest Gas Holdings, Inc.</t>
  </si>
  <si>
    <t>SWX</t>
  </si>
  <si>
    <t>Truist Financial Corporation</t>
  </si>
  <si>
    <t>TFC</t>
  </si>
  <si>
    <t>Union Bankshares, Inc.</t>
  </si>
  <si>
    <t>UNB</t>
  </si>
  <si>
    <t>Washington Trust Bancorp, Inc.</t>
  </si>
  <si>
    <t>WASH</t>
  </si>
  <si>
    <t>WSFS Financial Corporation</t>
  </si>
  <si>
    <t>WSFS</t>
  </si>
  <si>
    <t>Atrion Corporation</t>
  </si>
  <si>
    <t>ATRI</t>
  </si>
  <si>
    <t>Acquired by Nordson</t>
  </si>
  <si>
    <t>Evans Bancorp, Inc.</t>
  </si>
  <si>
    <t>EVBN</t>
  </si>
  <si>
    <t>Ames National Corporation</t>
  </si>
  <si>
    <t>ATLO</t>
  </si>
  <si>
    <t>Cambridge Bancorp</t>
  </si>
  <si>
    <t>CATC</t>
  </si>
  <si>
    <t>Acquired by Eastern Bankshares</t>
  </si>
  <si>
    <t>FNCB Bancorp, Inc.</t>
  </si>
  <si>
    <t>FNCB</t>
  </si>
  <si>
    <t>Acquired by Peoples Financial Services Corp.</t>
  </si>
  <si>
    <t>Hurco Companies, Inc.</t>
  </si>
  <si>
    <t>HURC</t>
  </si>
  <si>
    <t>Riverview Bancorp, Inc.</t>
  </si>
  <si>
    <t>RVSB</t>
  </si>
  <si>
    <t>Lakeland Bancorp, Inc.</t>
  </si>
  <si>
    <t>LBAI</t>
  </si>
  <si>
    <t>Acquired by Provident Financial Services</t>
  </si>
  <si>
    <t>Leggett &amp; Platt, Incorporated</t>
  </si>
  <si>
    <t>LEG</t>
  </si>
  <si>
    <t>3M Company</t>
  </si>
  <si>
    <t>MMM</t>
  </si>
  <si>
    <t>Summit Financial Group, Inc.</t>
  </si>
  <si>
    <t>SMMF</t>
  </si>
  <si>
    <t>Merged with Burke &amp; Herbert Financial Services</t>
  </si>
  <si>
    <t>Telephone and Data Systems, Inc.</t>
  </si>
  <si>
    <t>TDS</t>
  </si>
  <si>
    <t>American National Bankshares Inc.</t>
  </si>
  <si>
    <t>AMNB</t>
  </si>
  <si>
    <t>Acquired by Atlantic Union Bank</t>
  </si>
  <si>
    <t>CapStar Financial Holdings, Inc.</t>
  </si>
  <si>
    <t>CSTR</t>
  </si>
  <si>
    <t>Acquired by Old National Bancorp</t>
  </si>
  <si>
    <t>TTEC Holdings, Inc.</t>
  </si>
  <si>
    <t>TTEC</t>
  </si>
  <si>
    <t>International Flavors &amp; Fragrances Inc.</t>
  </si>
  <si>
    <t>IFF</t>
  </si>
  <si>
    <t>Nu Skin Enterprises, Inc.</t>
  </si>
  <si>
    <t>NUS</t>
  </si>
  <si>
    <t>Medifast, Inc.</t>
  </si>
  <si>
    <t>MED</t>
  </si>
  <si>
    <t>Walgreens Boots Alliance, Inc.</t>
  </si>
  <si>
    <t>WBA</t>
  </si>
  <si>
    <t>American Equity Investment Life Holding Company</t>
  </si>
  <si>
    <t>AEL</t>
  </si>
  <si>
    <t>Acquired by Brookfield Reinsurance</t>
  </si>
  <si>
    <t>Glacier Bancorp, Inc.</t>
  </si>
  <si>
    <t>GBCI</t>
  </si>
  <si>
    <t>The Hackett Group, Inc.</t>
  </si>
  <si>
    <t>HCKT</t>
  </si>
  <si>
    <t>Marten Transport, Ltd.</t>
  </si>
  <si>
    <t>MRTN</t>
  </si>
  <si>
    <t>Muncy Bank Financial, Inc.</t>
  </si>
  <si>
    <t>MYBF</t>
  </si>
  <si>
    <t>Acquired by CCFNB Bancorp</t>
  </si>
  <si>
    <t>W. P. Carey Inc.</t>
  </si>
  <si>
    <t>WPC</t>
  </si>
  <si>
    <t>Spinoff of Net Lease Office Properties</t>
  </si>
  <si>
    <t>Agnico Eagle Mines Limited</t>
  </si>
  <si>
    <t>AEM</t>
  </si>
  <si>
    <t>Apartment Income REIT Corp.</t>
  </si>
  <si>
    <t>AIRC</t>
  </si>
  <si>
    <t>Ally Financial Inc.</t>
  </si>
  <si>
    <t>ALLY</t>
  </si>
  <si>
    <t>Sierra Bancorp</t>
  </si>
  <si>
    <t>BSRR</t>
  </si>
  <si>
    <t>Bankwell Financial Group, Inc.</t>
  </si>
  <si>
    <t>BWFG</t>
  </si>
  <si>
    <t>Central Pacific Financial Corp.</t>
  </si>
  <si>
    <t>CPF</t>
  </si>
  <si>
    <t>First Guaranty Bancshares, Inc.</t>
  </si>
  <si>
    <t>FGBI</t>
  </si>
  <si>
    <t>Forward Air Corporation</t>
  </si>
  <si>
    <t>FWRD</t>
  </si>
  <si>
    <t>Independent Bank Group, Inc.</t>
  </si>
  <si>
    <t>IBTX</t>
  </si>
  <si>
    <t>Kaiser Aluminum Corporation</t>
  </si>
  <si>
    <t>KALU</t>
  </si>
  <si>
    <t>Lincoln National Corporation</t>
  </si>
  <si>
    <t>LNC</t>
  </si>
  <si>
    <t>MVB Financial Corp.</t>
  </si>
  <si>
    <t>MVBF</t>
  </si>
  <si>
    <t>Sandy Spring Bancorp, Inc.</t>
  </si>
  <si>
    <t>SASR</t>
  </si>
  <si>
    <t>The Scotts Miracle-Gro Company</t>
  </si>
  <si>
    <t>SMG</t>
  </si>
  <si>
    <t>TFS Financial Corporation</t>
  </si>
  <si>
    <t>TFSL</t>
  </si>
  <si>
    <t>Vishay Intertechnology, Inc.</t>
  </si>
  <si>
    <t>VSH</t>
  </si>
  <si>
    <t>Whirlpool Corporation</t>
  </si>
  <si>
    <t>WHR</t>
  </si>
  <si>
    <t>West Bancorporation, Inc.</t>
  </si>
  <si>
    <t>WTBA</t>
  </si>
  <si>
    <t>Bank of Hawaii Corporation</t>
  </si>
  <si>
    <t>BOH</t>
  </si>
  <si>
    <t>Franklin Financial Services Corporation</t>
  </si>
  <si>
    <t>FRAF</t>
  </si>
  <si>
    <t>Highwoods Properties, Inc.</t>
  </si>
  <si>
    <t>HIW</t>
  </si>
  <si>
    <t>Kearny Financial Corp.</t>
  </si>
  <si>
    <t>KRNY</t>
  </si>
  <si>
    <t>Magellan Midstream Partners, L.P.</t>
  </si>
  <si>
    <t>MMP</t>
  </si>
  <si>
    <t>Acquired by ONEOK</t>
  </si>
  <si>
    <t>Mid Penn Bancorp, Inc.</t>
  </si>
  <si>
    <t>MPB</t>
  </si>
  <si>
    <t>National Instruments Corporation</t>
  </si>
  <si>
    <t>NATI</t>
  </si>
  <si>
    <t>Acquired by Emerson</t>
  </si>
  <si>
    <t>Northfield Bancorp, Inc. (Staten Island, NY)</t>
  </si>
  <si>
    <t>NFBK</t>
  </si>
  <si>
    <t>NetApp, Inc.</t>
  </si>
  <si>
    <t>NTAP</t>
  </si>
  <si>
    <t>Northwest Bancshares, Inc.</t>
  </si>
  <si>
    <t>NWBI</t>
  </si>
  <si>
    <t>Omnicom Group Inc.</t>
  </si>
  <si>
    <t>OMC</t>
  </si>
  <si>
    <t>PetMed Express, Inc.</t>
  </si>
  <si>
    <t>PETS</t>
  </si>
  <si>
    <t>Sensient Technologies Corporation</t>
  </si>
  <si>
    <t>SXT</t>
  </si>
  <si>
    <t>Triton International Limited</t>
  </si>
  <si>
    <t>TRTN</t>
  </si>
  <si>
    <t>Acquired by Brookfield Infrastructure</t>
  </si>
  <si>
    <t>Hawaiian Electric Industries, Inc.</t>
  </si>
  <si>
    <t>HE</t>
  </si>
  <si>
    <t>MDU Resources Group, Inc.</t>
  </si>
  <si>
    <t>MDU</t>
  </si>
  <si>
    <t>Spinoff of Knife River</t>
  </si>
  <si>
    <t>Medical Properties Trust, Inc.</t>
  </si>
  <si>
    <t>MPW</t>
  </si>
  <si>
    <t>Enviva Inc.</t>
  </si>
  <si>
    <t>EVA</t>
  </si>
  <si>
    <t>First Republic Bank</t>
  </si>
  <si>
    <t>FRC</t>
  </si>
  <si>
    <t>Lake Shore Bancorp, Inc.</t>
  </si>
  <si>
    <t>LSBK</t>
  </si>
  <si>
    <t>Farmers Bankshares, Inc.</t>
  </si>
  <si>
    <t>FBVA</t>
  </si>
  <si>
    <t>Acquired by TowneBank</t>
  </si>
  <si>
    <t>Healthcare Services Group, Inc.</t>
  </si>
  <si>
    <t>HCSG</t>
  </si>
  <si>
    <t>Intel Corporation</t>
  </si>
  <si>
    <t>INTC</t>
  </si>
  <si>
    <t>South Jersey Industries, Inc.</t>
  </si>
  <si>
    <t>SJI</t>
  </si>
  <si>
    <t>Acquired by Infrastructure Investments Fund</t>
  </si>
  <si>
    <t>STORE Capital Corporation</t>
  </si>
  <si>
    <t>STOR</t>
  </si>
  <si>
    <t>Acquired by GIC and Oak Street</t>
  </si>
  <si>
    <t>V.F. Corporation</t>
  </si>
  <si>
    <t>VFC</t>
  </si>
  <si>
    <t>Algonquin Power &amp; Utilities Corp.</t>
  </si>
  <si>
    <t>AQN</t>
  </si>
  <si>
    <t>Fortune Brands Home &amp; Security, Inc.</t>
  </si>
  <si>
    <t>FBHS</t>
  </si>
  <si>
    <t>Spinoff of MasterBrand</t>
  </si>
  <si>
    <t>Fresenius Medical Care AG &amp; Co. KGaA</t>
  </si>
  <si>
    <t>FMS</t>
  </si>
  <si>
    <t>Healthcare Realty Trust Inc.</t>
  </si>
  <si>
    <t>HR</t>
  </si>
  <si>
    <t>SAP SE</t>
  </si>
  <si>
    <t>SAP</t>
  </si>
  <si>
    <t>Silicon Motion Technology Corporation</t>
  </si>
  <si>
    <t>SIMO</t>
  </si>
  <si>
    <t>SL Green Realty Corp.</t>
  </si>
  <si>
    <t>SLG</t>
  </si>
  <si>
    <t>Sony Group Corporation</t>
  </si>
  <si>
    <t>SONY</t>
  </si>
  <si>
    <t>Switch, Inc.</t>
  </si>
  <si>
    <t>SWCH</t>
  </si>
  <si>
    <t>Acquired by DigitalBridge</t>
  </si>
  <si>
    <t>The Western Union Company</t>
  </si>
  <si>
    <t>WU</t>
  </si>
  <si>
    <t>Activision Blizzard, Inc.</t>
  </si>
  <si>
    <t>ATVI</t>
  </si>
  <si>
    <t>Computer Services, Inc.</t>
  </si>
  <si>
    <t>CSVI</t>
  </si>
  <si>
    <t>Acquired by Centerbridge Partners</t>
  </si>
  <si>
    <t>Enbridge Inc.</t>
  </si>
  <si>
    <t>ENB</t>
  </si>
  <si>
    <t>First Capital, Inc.</t>
  </si>
  <si>
    <t>FCAP</t>
  </si>
  <si>
    <t>RE/MAX Holdings, Inc.</t>
  </si>
  <si>
    <t>RMAX</t>
  </si>
  <si>
    <t>Valvoline Inc.</t>
  </si>
  <si>
    <t>VVV</t>
  </si>
  <si>
    <t>First Busey Corporation</t>
  </si>
  <si>
    <t>BUSE</t>
  </si>
  <si>
    <t>Duke Realty Corporation</t>
  </si>
  <si>
    <t>DRE</t>
  </si>
  <si>
    <t>Acquired by Prologis</t>
  </si>
  <si>
    <t>Sound Financial Bancorp, Inc.</t>
  </si>
  <si>
    <t>SFBC</t>
  </si>
  <si>
    <t>AvalonBay Communities, Inc.</t>
  </si>
  <si>
    <t>AVB</t>
  </si>
  <si>
    <t>Bank of South Carolina Corporation</t>
  </si>
  <si>
    <t>BKSC</t>
  </si>
  <si>
    <t>Comerica Incorporated</t>
  </si>
  <si>
    <t>CMA</t>
  </si>
  <si>
    <t>First Horizon Corporation</t>
  </si>
  <si>
    <t>FHN</t>
  </si>
  <si>
    <t>Gentex Corporation</t>
  </si>
  <si>
    <t>GNTX</t>
  </si>
  <si>
    <t>ManTech International Corporation</t>
  </si>
  <si>
    <t>MANT</t>
  </si>
  <si>
    <t>Acquired by Carlyle Group</t>
  </si>
  <si>
    <t>Progress Software Corporation</t>
  </si>
  <si>
    <t>PRGS</t>
  </si>
  <si>
    <t>Mercury General Corporation</t>
  </si>
  <si>
    <t>MCY</t>
  </si>
  <si>
    <t>CMC Materials, Inc.</t>
  </si>
  <si>
    <t>CCMP</t>
  </si>
  <si>
    <t>Acquired by Entegris</t>
  </si>
  <si>
    <t>Culp, Inc.</t>
  </si>
  <si>
    <t>CULP</t>
  </si>
  <si>
    <t>Neenah Paper, Inc.</t>
  </si>
  <si>
    <t>NP</t>
  </si>
  <si>
    <t>Acquired by Schweitzer-Mauduit</t>
  </si>
  <si>
    <t>MGM Growth Properties LLC</t>
  </si>
  <si>
    <t>MGP</t>
  </si>
  <si>
    <t>Acquired by VICI Properties</t>
  </si>
  <si>
    <t>CyrusOne Inc.</t>
  </si>
  <si>
    <t>CONE</t>
  </si>
  <si>
    <t>Acquired by KKR</t>
  </si>
  <si>
    <t>Investors Bancorp, Inc.</t>
  </si>
  <si>
    <t>ISBC</t>
  </si>
  <si>
    <t>Acquired by Citizens Financial Group</t>
  </si>
  <si>
    <t>Level One Bancorp, Inc.</t>
  </si>
  <si>
    <t>LEVL</t>
  </si>
  <si>
    <t>Acquired by First Merchants Corp</t>
  </si>
  <si>
    <t>People's United Financial, Inc.</t>
  </si>
  <si>
    <t>PBCT</t>
  </si>
  <si>
    <t>Acquired by M&amp;T Bank Corporation</t>
  </si>
  <si>
    <t>Independence Holding Company</t>
  </si>
  <si>
    <t>IHC</t>
  </si>
  <si>
    <t>Acquired by Geneve Holdings</t>
  </si>
  <si>
    <t>PPL Corporation</t>
  </si>
  <si>
    <t>PPL</t>
  </si>
  <si>
    <t>Bryn Mawr Bank Corporation</t>
  </si>
  <si>
    <t>BMTC</t>
  </si>
  <si>
    <t>Acquired by WSFS Financial Corp</t>
  </si>
  <si>
    <t>CoreSite Realty Corporation</t>
  </si>
  <si>
    <t>Acquired by American Tower Corp</t>
  </si>
  <si>
    <t>1st Constitution Bancorp</t>
  </si>
  <si>
    <t>FCCY</t>
  </si>
  <si>
    <t>Acquired by Lakeland Bancorp</t>
  </si>
  <si>
    <t>Flanigan's Enterprises, Inc.</t>
  </si>
  <si>
    <t>BDL</t>
  </si>
  <si>
    <t>Cortland Bancorp</t>
  </si>
  <si>
    <t>CLDB</t>
  </si>
  <si>
    <t>Acquired by Farmers National Banc Corp.</t>
  </si>
  <si>
    <t>Calavo Growers, Inc.</t>
  </si>
  <si>
    <t>CVGW</t>
  </si>
  <si>
    <t>Hill-Rom Holdings, Inc.</t>
  </si>
  <si>
    <t>HRC</t>
  </si>
  <si>
    <t>Acquired by Baxter</t>
  </si>
  <si>
    <t>Isabella Bank Corporation</t>
  </si>
  <si>
    <t>ISBA</t>
  </si>
  <si>
    <t>William Penn Bancorporation</t>
  </si>
  <si>
    <t>WMPN</t>
  </si>
  <si>
    <t>American Campus Communities, Inc.</t>
  </si>
  <si>
    <t>ACC</t>
  </si>
  <si>
    <t>Ares Commercial Real Estate Corporation</t>
  </si>
  <si>
    <t>ACRE</t>
  </si>
  <si>
    <t>Diamond Hill Investment Group, Inc.</t>
  </si>
  <si>
    <t>DHIL</t>
  </si>
  <si>
    <t>Growth streak based on special dividends; company initiated regular quarterly dividends</t>
  </si>
  <si>
    <t>Meridian Bancorp, Inc.</t>
  </si>
  <si>
    <t>EBSB</t>
  </si>
  <si>
    <t>Acquired by Independent Bancorp</t>
  </si>
  <si>
    <t>Employers Holdings, Inc.</t>
  </si>
  <si>
    <t>EIG</t>
  </si>
  <si>
    <t>Emclaire Financial Corp</t>
  </si>
  <si>
    <t>EMCF</t>
  </si>
  <si>
    <t>Exelon Corporation</t>
  </si>
  <si>
    <t>EXC</t>
  </si>
  <si>
    <t>Exchange Bank (Santa Rosa, CA)</t>
  </si>
  <si>
    <t>EXSR</t>
  </si>
  <si>
    <t>Hennessy Advisors, Inc.</t>
  </si>
  <si>
    <t>HNNA</t>
  </si>
  <si>
    <t>Heritage Commerce Corp</t>
  </si>
  <si>
    <t>HTBK</t>
  </si>
  <si>
    <t>Lazard Ltd</t>
  </si>
  <si>
    <t>LAZ</t>
  </si>
  <si>
    <t>Macatawa Bank Corporation</t>
  </si>
  <si>
    <t>MCBC</t>
  </si>
  <si>
    <t>Marathon Petroleum Corporation</t>
  </si>
  <si>
    <t>MPC</t>
  </si>
  <si>
    <t>Pinnacle Bankshares Corporation</t>
  </si>
  <si>
    <t>PPBN</t>
  </si>
  <si>
    <t>Everest Re Group, Ltd.</t>
  </si>
  <si>
    <t>RE</t>
  </si>
  <si>
    <t>Shore Bancshares, Inc.</t>
  </si>
  <si>
    <t>SHBI</t>
  </si>
  <si>
    <t>Territorial Bancorp Inc.</t>
  </si>
  <si>
    <t>TBNK</t>
  </si>
  <si>
    <t>Valero Energy Corporation</t>
  </si>
  <si>
    <t>VLO</t>
  </si>
  <si>
    <t>Weyco Group, Inc.</t>
  </si>
  <si>
    <t>WEYS</t>
  </si>
  <si>
    <t>Westlake Chemical Partners LP</t>
  </si>
  <si>
    <t>WLKP</t>
  </si>
  <si>
    <t>W.T.B. Financial Corporation</t>
  </si>
  <si>
    <t>WTBFA</t>
  </si>
  <si>
    <t>Altabancorp</t>
  </si>
  <si>
    <t>ALTA</t>
  </si>
  <si>
    <t>American Express Company</t>
  </si>
  <si>
    <t>AXP</t>
  </si>
  <si>
    <t>Banner Corporation</t>
  </si>
  <si>
    <t>BANR</t>
  </si>
  <si>
    <t>Citigroup Inc.</t>
  </si>
  <si>
    <t>C</t>
  </si>
  <si>
    <t>Citizens Financial Group, Inc.</t>
  </si>
  <si>
    <t>CFG</t>
  </si>
  <si>
    <t>First Community Corporation</t>
  </si>
  <si>
    <t>FCCO</t>
  </si>
  <si>
    <t>F &amp; M Bank Corp.</t>
  </si>
  <si>
    <t>FMBM</t>
  </si>
  <si>
    <t>The Greenbrier Companies, Inc.</t>
  </si>
  <si>
    <t>GBX</t>
  </si>
  <si>
    <t>Guaranty Federal Bancshares, Inc.</t>
  </si>
  <si>
    <t>GFED</t>
  </si>
  <si>
    <t>International Paper Company</t>
  </si>
  <si>
    <t>IP</t>
  </si>
  <si>
    <t>Kimball International, Inc.</t>
  </si>
  <si>
    <t>KBAL</t>
  </si>
  <si>
    <t>MSC Industrial Direct Co., Inc.</t>
  </si>
  <si>
    <t>MSM</t>
  </si>
  <si>
    <t>Omega Healthcare Investors, Inc.</t>
  </si>
  <si>
    <t>OHI</t>
  </si>
  <si>
    <t>ONEOK, Inc.</t>
  </si>
  <si>
    <t>OKE</t>
  </si>
  <si>
    <t>Phillips 66 Partners LP</t>
  </si>
  <si>
    <t>PSXP</t>
  </si>
  <si>
    <t>Resources Connection, Inc.</t>
  </si>
  <si>
    <t>RGP</t>
  </si>
  <si>
    <t>The Charles Schwab Corporation</t>
  </si>
  <si>
    <t>SCHW</t>
  </si>
  <si>
    <t>Shenandoah Telecommunications Company</t>
  </si>
  <si>
    <t>SHEN</t>
  </si>
  <si>
    <t>Sturgis Bancorp, Inc.</t>
  </si>
  <si>
    <t>STBI</t>
  </si>
  <si>
    <t>Webster Financial Corporation</t>
  </si>
  <si>
    <t>WBS</t>
  </si>
  <si>
    <t>The Andersons, Inc.</t>
  </si>
  <si>
    <t>ANDE</t>
  </si>
  <si>
    <t>Core-Mark Holding Company</t>
  </si>
  <si>
    <t>CORE</t>
  </si>
  <si>
    <t>Acquired by Performance Food Group Company</t>
  </si>
  <si>
    <t>CVB Financial Corp.</t>
  </si>
  <si>
    <t>CVBF</t>
  </si>
  <si>
    <t>Douglas Emmett, Inc.</t>
  </si>
  <si>
    <t>DEI</t>
  </si>
  <si>
    <t>Encompass Health Corporation</t>
  </si>
  <si>
    <t>EHC</t>
  </si>
  <si>
    <t>First Midwest Bancorp, Inc.</t>
  </si>
  <si>
    <t>FMBI</t>
  </si>
  <si>
    <t>W. R. Grace &amp; Co.</t>
  </si>
  <si>
    <t>GRA</t>
  </si>
  <si>
    <t>Acquired by Standard Industries Holdings</t>
  </si>
  <si>
    <t>Huntington Bancshares Incorporated</t>
  </si>
  <si>
    <t>HBAN</t>
  </si>
  <si>
    <t>Hewlett Packard Enterprise Company</t>
  </si>
  <si>
    <t>HPE</t>
  </si>
  <si>
    <t>Iron Mountain Incorporated</t>
  </si>
  <si>
    <t>IRM</t>
  </si>
  <si>
    <t>Kennedy-Wilson Holdings, Inc.</t>
  </si>
  <si>
    <t>KW</t>
  </si>
  <si>
    <t>Lyons Bancorp Inc.</t>
  </si>
  <si>
    <t>LYBC</t>
  </si>
  <si>
    <t>Mackinac Financial Corporation</t>
  </si>
  <si>
    <t>MFNC</t>
  </si>
  <si>
    <t>Acquired by Nicolet National Bank</t>
  </si>
  <si>
    <t>National HealthCare Corporation</t>
  </si>
  <si>
    <t>NHC</t>
  </si>
  <si>
    <t>Northern Trust Corporation</t>
  </si>
  <si>
    <t>NTRS</t>
  </si>
  <si>
    <t>Parke Bancorp, Inc.</t>
  </si>
  <si>
    <t>PKBK</t>
  </si>
  <si>
    <t>QTS Realty Trust, Inc.</t>
  </si>
  <si>
    <t>QTS</t>
  </si>
  <si>
    <t>Acquired by Blackstone</t>
  </si>
  <si>
    <t>AT&amp;T Inc.</t>
  </si>
  <si>
    <t>T</t>
  </si>
  <si>
    <t>VSE Corporation</t>
  </si>
  <si>
    <t>VSEC</t>
  </si>
  <si>
    <t>Brookfield Property Partners LP</t>
  </si>
  <si>
    <t>BPY</t>
  </si>
  <si>
    <t>Acquired by Brookfield Asset Management</t>
  </si>
  <si>
    <t>Hasbro Inc.</t>
  </si>
  <si>
    <t>HAS</t>
  </si>
  <si>
    <t>Shell Midstream Partners LP</t>
  </si>
  <si>
    <t>SHLX</t>
  </si>
  <si>
    <t>National Health Investors</t>
  </si>
  <si>
    <t>NHI</t>
  </si>
  <si>
    <t>TCF Financial Corp.</t>
  </si>
  <si>
    <t>TCF</t>
  </si>
  <si>
    <t>Acquired by Huntington Bancshares</t>
  </si>
  <si>
    <t>FBL Financial Group Inc.</t>
  </si>
  <si>
    <t>FFG</t>
  </si>
  <si>
    <t>Acquired by Farm Bureau Property &amp; Casualty Insurance Company</t>
  </si>
  <si>
    <t>Aaron's Inc.</t>
  </si>
  <si>
    <t>AAN</t>
  </si>
  <si>
    <t>Spinoff, renamed to PROG Holdings, eliminated div</t>
  </si>
  <si>
    <t>Eaton Vance Corp.</t>
  </si>
  <si>
    <t>EV</t>
  </si>
  <si>
    <t>Acquired by Morgan Stanley</t>
  </si>
  <si>
    <t>Xilinx Inc.</t>
  </si>
  <si>
    <t>XLNX</t>
  </si>
  <si>
    <t>Acquired by Advanced Micro Devices</t>
  </si>
  <si>
    <t>Tiffany &amp; Company</t>
  </si>
  <si>
    <t>TIF</t>
  </si>
  <si>
    <t>Acquired by LVMH</t>
  </si>
  <si>
    <t>Argo Group International Holdings Ltd.</t>
  </si>
  <si>
    <t>ARGO</t>
  </si>
  <si>
    <t>Aramark Services Inc.</t>
  </si>
  <si>
    <t>ARMK</t>
  </si>
  <si>
    <t>BankFinancial Corp.</t>
  </si>
  <si>
    <t>BFIN</t>
  </si>
  <si>
    <t>Cathay General Bancorp</t>
  </si>
  <si>
    <t>CATY</t>
  </si>
  <si>
    <t>Columbia Banking System Inc.</t>
  </si>
  <si>
    <t>COLB</t>
  </si>
  <si>
    <t>Dominion Energy Inc.</t>
  </si>
  <si>
    <t>D</t>
  </si>
  <si>
    <t>Energizer Holdings, Inc.</t>
  </si>
  <si>
    <t>ENR</t>
  </si>
  <si>
    <t>Flushing Financial Corp.</t>
  </si>
  <si>
    <t>FFIC</t>
  </si>
  <si>
    <t>Flir Systems Inc.</t>
  </si>
  <si>
    <t>FLIR</t>
  </si>
  <si>
    <t>HDFC Bank Limited</t>
  </si>
  <si>
    <t>HDB</t>
  </si>
  <si>
    <t>Limoneira Company</t>
  </si>
  <si>
    <t>LMNR</t>
  </si>
  <si>
    <t>National Bankshares</t>
  </si>
  <si>
    <t>NKSH</t>
  </si>
  <si>
    <t>NVIDIA Corp.</t>
  </si>
  <si>
    <t>NVDA</t>
  </si>
  <si>
    <t>OceanFirst Financial Corp</t>
  </si>
  <si>
    <t>OCFC</t>
  </si>
  <si>
    <t>Provident Financial Services Inc.</t>
  </si>
  <si>
    <t>PFS</t>
  </si>
  <si>
    <t>PS Business Parks Inc</t>
  </si>
  <si>
    <t>PSB</t>
  </si>
  <si>
    <t>Raytheon Technologies</t>
  </si>
  <si>
    <t>RTX</t>
  </si>
  <si>
    <t>Sinclair Broadcast Group Inc.</t>
  </si>
  <si>
    <t>SBGI</t>
  </si>
  <si>
    <t>Superior Group of Companies Inc.</t>
  </si>
  <si>
    <t>SGC</t>
  </si>
  <si>
    <t>Schweitzer-Mauduit International Inc.</t>
  </si>
  <si>
    <t>SWM</t>
  </si>
  <si>
    <t>United Fire Group Inc.</t>
  </si>
  <si>
    <t>UFCS</t>
  </si>
  <si>
    <t>Umpqua Holdings Corp.</t>
  </si>
  <si>
    <t>UMPQ</t>
  </si>
  <si>
    <t>TD Ameritrade Holding Corp.</t>
  </si>
  <si>
    <t>AMTD</t>
  </si>
  <si>
    <t>Acquired by Charles Schwab Corporation</t>
  </si>
  <si>
    <t>Barnes Group Inc.</t>
  </si>
  <si>
    <t>B</t>
  </si>
  <si>
    <t>GEO Group Inc.</t>
  </si>
  <si>
    <t>GEO</t>
  </si>
  <si>
    <t>Hoegh LNG Partners LP</t>
  </si>
  <si>
    <t>HMLP</t>
  </si>
  <si>
    <t>Hope Bancorp Inc.</t>
  </si>
  <si>
    <t>HOPE</t>
  </si>
  <si>
    <t>MKS Instruments Inc.</t>
  </si>
  <si>
    <t>MKSI</t>
  </si>
  <si>
    <t>Sprague Resources LP</t>
  </si>
  <si>
    <t>SRLP</t>
  </si>
  <si>
    <t>Acme United Corp.</t>
  </si>
  <si>
    <t>Saul Centers Inc.</t>
  </si>
  <si>
    <t>BFS</t>
  </si>
  <si>
    <t>Bunge Limited</t>
  </si>
  <si>
    <t>B&amp;G Foods Inc.</t>
  </si>
  <si>
    <t>BGS</t>
  </si>
  <si>
    <t>Berkshire Hills Bancorp Inc.</t>
  </si>
  <si>
    <t>BHLB</t>
  </si>
  <si>
    <t>FedEx Corp.</t>
  </si>
  <si>
    <t>Logansport Financial Corp.</t>
  </si>
  <si>
    <t>LOGN</t>
  </si>
  <si>
    <t>Malaga Financial Corp.</t>
  </si>
  <si>
    <t>MLGF</t>
  </si>
  <si>
    <t>Pathfinder Bancorp, Inc.</t>
  </si>
  <si>
    <t>PBHC</t>
  </si>
  <si>
    <t>Paccar Inc.</t>
  </si>
  <si>
    <t>PCAR</t>
  </si>
  <si>
    <t>Packaging Corp of America</t>
  </si>
  <si>
    <t>PKG</t>
  </si>
  <si>
    <t>Werner Enterprises, Inc.</t>
  </si>
  <si>
    <t>WERN</t>
  </si>
  <si>
    <t>Legg Mason Inc.</t>
  </si>
  <si>
    <t>LM</t>
  </si>
  <si>
    <t>Acquired by Franklin Templeton</t>
  </si>
  <si>
    <t>Codorus Valley Bancorp Inc.</t>
  </si>
  <si>
    <t>CVLY</t>
  </si>
  <si>
    <t>El Paso Electric Co.</t>
  </si>
  <si>
    <t>EE</t>
  </si>
  <si>
    <t>Acquired by Infrastructure Investment Fund</t>
  </si>
  <si>
    <t>IBERIABANK Corporation</t>
  </si>
  <si>
    <t>IBKC</t>
  </si>
  <si>
    <t>Acquired by First Horizon National</t>
  </si>
  <si>
    <t>Jones Lang Lasalle</t>
  </si>
  <si>
    <t>JLL</t>
  </si>
  <si>
    <t>Mobile Mini Inc.</t>
  </si>
  <si>
    <t>MINI</t>
  </si>
  <si>
    <t>Acquired by WillScot</t>
  </si>
  <si>
    <t>Maxim Integrated Products</t>
  </si>
  <si>
    <t>MXIM</t>
  </si>
  <si>
    <t>Acquired by Analog Devices</t>
  </si>
  <si>
    <t>Wells Fargo &amp; Co.</t>
  </si>
  <si>
    <t>WFC</t>
  </si>
  <si>
    <t>Wyndham Destinations Inc.</t>
  </si>
  <si>
    <t>WYND</t>
  </si>
  <si>
    <t>Armanino Foods of Distinction Inc.</t>
  </si>
  <si>
    <t>AMNF</t>
  </si>
  <si>
    <t>CenterState Bank Corp.</t>
  </si>
  <si>
    <t>CSFL</t>
  </si>
  <si>
    <t>Acquired by South State Corporation</t>
  </si>
  <si>
    <t>Simon Property Group Inc.</t>
  </si>
  <si>
    <t>SPG</t>
  </si>
  <si>
    <t>Taubman Centers Inc.</t>
  </si>
  <si>
    <t>TCO</t>
  </si>
  <si>
    <t>Urstadt Biddle Properties</t>
  </si>
  <si>
    <t>UBA</t>
  </si>
  <si>
    <t>Urstadt Biddle Properties Inc.</t>
  </si>
  <si>
    <t>UBP</t>
  </si>
  <si>
    <t>Ventas Inc.</t>
  </si>
  <si>
    <t>VTR</t>
  </si>
  <si>
    <t>Wellesley Bancorp Inc.</t>
  </si>
  <si>
    <t>WEBK</t>
  </si>
  <si>
    <t>Acquired by Cambridge Bancorp</t>
  </si>
  <si>
    <t>Armada Hoffler Properties Inc.</t>
  </si>
  <si>
    <t>AHH</t>
  </si>
  <si>
    <t>Great Ajax Corp.</t>
  </si>
  <si>
    <t>AJX</t>
  </si>
  <si>
    <t>Acadia Realty Trust</t>
  </si>
  <si>
    <t>AKR</t>
  </si>
  <si>
    <t>Preferred Apartment Communities Inc.</t>
  </si>
  <si>
    <t>APTS</t>
  </si>
  <si>
    <t>Brixmor Property Group</t>
  </si>
  <si>
    <t>Cheesecake Factory Inc.</t>
  </si>
  <si>
    <t>CAKE</t>
  </si>
  <si>
    <t>Carolina Financial Corp</t>
  </si>
  <si>
    <t>CARO</t>
  </si>
  <si>
    <t>Acquired by United Bankshares</t>
  </si>
  <si>
    <t>Chico's FAS Inc.</t>
  </si>
  <si>
    <t>CHS</t>
  </si>
  <si>
    <t>Cantel Medical Corp.</t>
  </si>
  <si>
    <t>CMD</t>
  </si>
  <si>
    <t>Carter's Inc.</t>
  </si>
  <si>
    <t>CRI</t>
  </si>
  <si>
    <t>Walt Disney Company</t>
  </si>
  <si>
    <t>DIS</t>
  </si>
  <si>
    <t>EPR Properties</t>
  </si>
  <si>
    <t>EPR</t>
  </si>
  <si>
    <t>Expedia Inc.</t>
  </si>
  <si>
    <t>EXPE</t>
  </si>
  <si>
    <t>Foot Locker Inc.</t>
  </si>
  <si>
    <t>FL</t>
  </si>
  <si>
    <t>Gildan Activewear Inc.</t>
  </si>
  <si>
    <t>GIL</t>
  </si>
  <si>
    <t>Gaming and Leisure Properties</t>
  </si>
  <si>
    <t>Haverty Furniture Companies Inc.</t>
  </si>
  <si>
    <t>Haverty Furniture Companies Inc. A</t>
  </si>
  <si>
    <t>HVT-A</t>
  </si>
  <si>
    <t>Inter Parfums Inc.</t>
  </si>
  <si>
    <t>IPAR</t>
  </si>
  <si>
    <t>Ladder Capital Corp</t>
  </si>
  <si>
    <t>LADR</t>
  </si>
  <si>
    <t>Lamar Advertising Co.</t>
  </si>
  <si>
    <t>LAMR</t>
  </si>
  <si>
    <t>National Research Corporation</t>
  </si>
  <si>
    <t>NRC</t>
  </si>
  <si>
    <t>Penske Automotive Group Inc.</t>
  </si>
  <si>
    <t>PBF Logistics LP</t>
  </si>
  <si>
    <t>PBFX</t>
  </si>
  <si>
    <t>Children's Place Inc. (The)</t>
  </si>
  <si>
    <t>PLCE</t>
  </si>
  <si>
    <t>Royal Caribbean Cruises Ltd.</t>
  </si>
  <si>
    <t>RCL</t>
  </si>
  <si>
    <t>Ross Stores Inc.</t>
  </si>
  <si>
    <t>Saratoga Investment Corp.</t>
  </si>
  <si>
    <t>SAR</t>
  </si>
  <si>
    <t>Tanger Factory Outlet Centers</t>
  </si>
  <si>
    <t>Standard Motor Products Inc.</t>
  </si>
  <si>
    <t>SMP</t>
  </si>
  <si>
    <t>Extended Stay America Inc.</t>
  </si>
  <si>
    <t>STAY</t>
  </si>
  <si>
    <t>Thomasville Bancshares Inc.</t>
  </si>
  <si>
    <t>THVB</t>
  </si>
  <si>
    <t>TJX Companies Inc.</t>
  </si>
  <si>
    <t>Domtar Corp.</t>
  </si>
  <si>
    <t>UFS</t>
  </si>
  <si>
    <t>Marriot Vacations Worldwide Corp.</t>
  </si>
  <si>
    <t>VAC</t>
  </si>
  <si>
    <t>Wendy's Company</t>
  </si>
  <si>
    <t>WEN</t>
  </si>
  <si>
    <t>WestRock Company</t>
  </si>
  <si>
    <t>WRK</t>
  </si>
  <si>
    <t>Weyerhaeuser Company</t>
  </si>
  <si>
    <t>WY</t>
  </si>
  <si>
    <t>American Assets Trust Inc.</t>
  </si>
  <si>
    <t>AAT</t>
  </si>
  <si>
    <t>Autoliv Inc.</t>
  </si>
  <si>
    <t>Aircastle Limited</t>
  </si>
  <si>
    <t>AYR</t>
  </si>
  <si>
    <t>Acquired by Marubeni and Mizuho Leasing</t>
  </si>
  <si>
    <t>Bassett Furniture Industries Inc.</t>
  </si>
  <si>
    <t>BSET</t>
  </si>
  <si>
    <t>Carnival Corporation &amp; Plc</t>
  </si>
  <si>
    <t>CCL</t>
  </si>
  <si>
    <t>CenterPoint Energy</t>
  </si>
  <si>
    <t>CNX Midstream Partners LP</t>
  </si>
  <si>
    <t>CNXM</t>
  </si>
  <si>
    <t>Columbia Sportswear Co.</t>
  </si>
  <si>
    <t>COLM</t>
  </si>
  <si>
    <t>Community West Bancshares</t>
  </si>
  <si>
    <t>CWBC</t>
  </si>
  <si>
    <t>Dunkin' Brands Group Inc.</t>
  </si>
  <si>
    <t>DNKN</t>
  </si>
  <si>
    <t>Estee Lauder Companies Inc.</t>
  </si>
  <si>
    <t>EL</t>
  </si>
  <si>
    <t>Cedar Fair LP</t>
  </si>
  <si>
    <t>FUN</t>
  </si>
  <si>
    <t>Group 1 Automotive Inc.</t>
  </si>
  <si>
    <t>GPI</t>
  </si>
  <si>
    <t>Green Plains Partners LP</t>
  </si>
  <si>
    <t>GPP</t>
  </si>
  <si>
    <t>Goodyear Tire &amp; Rubber Company</t>
  </si>
  <si>
    <t>GT</t>
  </si>
  <si>
    <t>Great Western Bancorp Inc.</t>
  </si>
  <si>
    <t>GWB</t>
  </si>
  <si>
    <t>Holly Energy Partners LP</t>
  </si>
  <si>
    <t>HEP</t>
  </si>
  <si>
    <t>Harley-Davidson Inc.</t>
  </si>
  <si>
    <t>HOG</t>
  </si>
  <si>
    <t>Helmerich &amp; Payne Inc.</t>
  </si>
  <si>
    <t>HP</t>
  </si>
  <si>
    <t>Hexcel Corporation</t>
  </si>
  <si>
    <t>HXL</t>
  </si>
  <si>
    <t>Invesco Limited</t>
  </si>
  <si>
    <t>IVZ</t>
  </si>
  <si>
    <t>Kohl's Corp.</t>
  </si>
  <si>
    <t>KSS</t>
  </si>
  <si>
    <t>Southwest Airlines Co.</t>
  </si>
  <si>
    <t>LUV</t>
  </si>
  <si>
    <t>Las Vegas Sands Corp.</t>
  </si>
  <si>
    <t>LVS</t>
  </si>
  <si>
    <t>Moelis &amp; Company</t>
  </si>
  <si>
    <t>MC</t>
  </si>
  <si>
    <t>Marcus Corp.</t>
  </si>
  <si>
    <t>MCS</t>
  </si>
  <si>
    <t>Meredith Corp.</t>
  </si>
  <si>
    <t>MDP</t>
  </si>
  <si>
    <t>Methanex Corp.</t>
  </si>
  <si>
    <t>MEOH</t>
  </si>
  <si>
    <t>MutualFirst Financial Inc.</t>
  </si>
  <si>
    <t>MFSF</t>
  </si>
  <si>
    <t>Merged with Northwest Bancshares Inc</t>
  </si>
  <si>
    <t>Herman Miller Inc.</t>
  </si>
  <si>
    <t>MLHR</t>
  </si>
  <si>
    <t>Marine Products Corp.</t>
  </si>
  <si>
    <t>MPX</t>
  </si>
  <si>
    <t>Vail Resorts Inc.</t>
  </si>
  <si>
    <t>MTN</t>
  </si>
  <si>
    <t>Retail Opportunity Investments Corp.</t>
  </si>
  <si>
    <t>ROIC</t>
  </si>
  <si>
    <t>Rollins Inc.</t>
  </si>
  <si>
    <t>Raytheon Company</t>
  </si>
  <si>
    <t>RTN</t>
  </si>
  <si>
    <t>Merged with United Technologies</t>
  </si>
  <si>
    <t>Ruth's Hospitality Group Inc.</t>
  </si>
  <si>
    <t>RUTH</t>
  </si>
  <si>
    <t>Southwest Georgia Financial Corp.</t>
  </si>
  <si>
    <t>SGB</t>
  </si>
  <si>
    <t>Acquired by First Bancshares, Inc</t>
  </si>
  <si>
    <t>SkyWest, Inc.</t>
  </si>
  <si>
    <t>SKYW</t>
  </si>
  <si>
    <t>Terex Corp.</t>
  </si>
  <si>
    <t>TEX</t>
  </si>
  <si>
    <t>Tallgrass Energy LP</t>
  </si>
  <si>
    <t>TGE</t>
  </si>
  <si>
    <t>Acquired by Blackstone Infrastructure Partners</t>
  </si>
  <si>
    <t>USD Partners LP</t>
  </si>
  <si>
    <t>USDP</t>
  </si>
  <si>
    <t>US Physical Therapy Inc.</t>
  </si>
  <si>
    <t>USPH</t>
  </si>
  <si>
    <t>Western Midstream Partners LP</t>
  </si>
  <si>
    <t>WES</t>
  </si>
  <si>
    <t>Winmark Corp.</t>
  </si>
  <si>
    <t>WINA</t>
  </si>
  <si>
    <t>Woodward Inc.</t>
  </si>
  <si>
    <t>WWD</t>
  </si>
  <si>
    <t>Alaska Air Group Inc.</t>
  </si>
  <si>
    <t>ALK</t>
  </si>
  <si>
    <t>Boeing Company</t>
  </si>
  <si>
    <t>BA</t>
  </si>
  <si>
    <t>Bloomin' Brands Inc.</t>
  </si>
  <si>
    <t>BLMN</t>
  </si>
  <si>
    <t>Cracker Barrel Old Country</t>
  </si>
  <si>
    <t>CBRL</t>
  </si>
  <si>
    <t>Delta Air Lines Inc.</t>
  </si>
  <si>
    <t>DAL</t>
  </si>
  <si>
    <t>EQT Midstream Partners LP</t>
  </si>
  <si>
    <t>EQM</t>
  </si>
  <si>
    <t>Lear Corp.</t>
  </si>
  <si>
    <t>LEA</t>
  </si>
  <si>
    <t>La-Z-Boy Inc.</t>
  </si>
  <si>
    <t>LZB</t>
  </si>
  <si>
    <t>Macerich Company</t>
  </si>
  <si>
    <t>MAC</t>
  </si>
  <si>
    <t>Marriott International Inc.</t>
  </si>
  <si>
    <t>MAR</t>
  </si>
  <si>
    <t>Oxford Industries Inc.</t>
  </si>
  <si>
    <t>Occidental Petroleum</t>
  </si>
  <si>
    <t>OXY</t>
  </si>
  <si>
    <t>Ryman Hospitality Properties Inc.</t>
  </si>
  <si>
    <t>RHP</t>
  </si>
  <si>
    <t>Steelcase Inc.</t>
  </si>
  <si>
    <t>SCS</t>
  </si>
  <si>
    <t>Signet Jewelers Limited</t>
  </si>
  <si>
    <t>SIG</t>
  </si>
  <si>
    <t>SYNNEX Corp.</t>
  </si>
  <si>
    <t>Sotherly Hotels Inc.</t>
  </si>
  <si>
    <t>SOHO</t>
  </si>
  <si>
    <t>Service Properties Trust</t>
  </si>
  <si>
    <t>SVC</t>
  </si>
  <si>
    <t>Texas Roadhouse Inc.</t>
  </si>
  <si>
    <t>TXRH</t>
  </si>
  <si>
    <t>Vector Group Ltd.</t>
  </si>
  <si>
    <t>VGR</t>
  </si>
  <si>
    <t>Black Stone Minerals, L.P.</t>
  </si>
  <si>
    <t>BSM</t>
  </si>
  <si>
    <t>Gannett Co., Inc</t>
  </si>
  <si>
    <t>GCI</t>
  </si>
  <si>
    <t>GasLog Partners LP</t>
  </si>
  <si>
    <t>GLOP</t>
  </si>
  <si>
    <t>Manhattan Bridge Capital Inc.</t>
  </si>
  <si>
    <t>LOAN</t>
  </si>
  <si>
    <t>Six Flags Entertainment Corp.</t>
  </si>
  <si>
    <t>SIX</t>
  </si>
  <si>
    <t>United Community Financial Corp.</t>
  </si>
  <si>
    <t>UCFC</t>
  </si>
  <si>
    <t>Merged with First Defiance Financial Corp</t>
  </si>
  <si>
    <t>Westwood Holdings Group Inc.</t>
  </si>
  <si>
    <t>WHG</t>
  </si>
  <si>
    <t>Two River Bancorp</t>
  </si>
  <si>
    <t>TRCB</t>
  </si>
  <si>
    <t>Acquired by OceanFirst Financial</t>
  </si>
  <si>
    <t>Big Lots Inc.</t>
  </si>
  <si>
    <t>BIG</t>
  </si>
  <si>
    <t>Flexsteel Industries Inc.</t>
  </si>
  <si>
    <t>FLXS</t>
  </si>
  <si>
    <t>Kewaunee Scientific Corp.</t>
  </si>
  <si>
    <t>KEQU</t>
  </si>
  <si>
    <t>Kansas City Southern</t>
  </si>
  <si>
    <t>KSU</t>
  </si>
  <si>
    <t>NASB Financial Inc.</t>
  </si>
  <si>
    <t>NASB</t>
  </si>
  <si>
    <t>Natural Health Trends Corp.</t>
  </si>
  <si>
    <t>NHTC</t>
  </si>
  <si>
    <t>Old Line Bancshares Inc.</t>
  </si>
  <si>
    <t>OLBK</t>
  </si>
  <si>
    <t>Acquired by WesBanco</t>
  </si>
  <si>
    <t>SunTrust Banks Inc.</t>
  </si>
  <si>
    <t>STI</t>
  </si>
  <si>
    <t>Merged with BB&amp;T to form Truist Financial Corp</t>
  </si>
  <si>
    <t>Weingarten Realty Investors</t>
  </si>
  <si>
    <t>WRI</t>
  </si>
  <si>
    <t>Alexander's Inc.</t>
  </si>
  <si>
    <t>ALX</t>
  </si>
  <si>
    <t>Boston Private Financial Holdings Inc.</t>
  </si>
  <si>
    <t>BPFH</t>
  </si>
  <si>
    <t>BorgWarner Inc.</t>
  </si>
  <si>
    <t>BWA</t>
  </si>
  <si>
    <t>CDK Global Inc</t>
  </si>
  <si>
    <t>CDK</t>
  </si>
  <si>
    <t>Citizens Community Bancorp Inc.</t>
  </si>
  <si>
    <t>Escalade Inc.</t>
  </si>
  <si>
    <t>ESCA</t>
  </si>
  <si>
    <t>Energy Transfer LP</t>
  </si>
  <si>
    <t>ET</t>
  </si>
  <si>
    <t>Entravision Communications Corp.</t>
  </si>
  <si>
    <t>EVC</t>
  </si>
  <si>
    <t>Hanmi Financial Corp.</t>
  </si>
  <si>
    <t>HAFC</t>
  </si>
  <si>
    <t>Summit Hotel Properties Inc.</t>
  </si>
  <si>
    <t>INN</t>
  </si>
  <si>
    <t>Johnson Controls International plc</t>
  </si>
  <si>
    <t>Kimco Realty Corp.</t>
  </si>
  <si>
    <t>KIM</t>
  </si>
  <si>
    <t>LegacyTexas Financial Group Inc.</t>
  </si>
  <si>
    <t>LTXB</t>
  </si>
  <si>
    <t>Acquired by Prosperity Bancshares</t>
  </si>
  <si>
    <t>Nielsen Holdings plc</t>
  </si>
  <si>
    <t>NLSN</t>
  </si>
  <si>
    <t>One Liberty Properties Inc.</t>
  </si>
  <si>
    <t>OLP</t>
  </si>
  <si>
    <t>Pattern Energy Group Inc.</t>
  </si>
  <si>
    <t>PEGI</t>
  </si>
  <si>
    <t>Primoris Services Corporation</t>
  </si>
  <si>
    <t>PRIM</t>
  </si>
  <si>
    <t>WPP plc</t>
  </si>
  <si>
    <t>WPP</t>
  </si>
  <si>
    <t>AVX Corp.</t>
  </si>
  <si>
    <t>AVX</t>
  </si>
  <si>
    <t>Connecticut Water Service</t>
  </si>
  <si>
    <t>CTWS</t>
  </si>
  <si>
    <t>Acquired by SJW Group</t>
  </si>
  <si>
    <t>Brinker International</t>
  </si>
  <si>
    <t>EAT</t>
  </si>
  <si>
    <t>International Speedway Corp.</t>
  </si>
  <si>
    <t>ISCA</t>
  </si>
  <si>
    <t>Acquired by NASCAR Holdings Inc</t>
  </si>
  <si>
    <t>Life Storage Inc.</t>
  </si>
  <si>
    <t>LSI</t>
  </si>
  <si>
    <t>Provident Financial Holdings Inc.</t>
  </si>
  <si>
    <t>PROV</t>
  </si>
  <si>
    <t>Potomac Bancshares Inc.</t>
  </si>
  <si>
    <t>PTBS</t>
  </si>
  <si>
    <t>Papa John's International</t>
  </si>
  <si>
    <t>PZZA</t>
  </si>
  <si>
    <t>Sabra Health Care REIT Inc.</t>
  </si>
  <si>
    <t>SBRA</t>
  </si>
  <si>
    <t>Interface Inc.</t>
  </si>
  <si>
    <t>TILE</t>
  </si>
  <si>
    <t>Monotype Imaging Holdings Inc.</t>
  </si>
  <si>
    <t>TYPE</t>
  </si>
  <si>
    <t>Acquired by HGGC</t>
  </si>
  <si>
    <t>Wabtech Corp.</t>
  </si>
  <si>
    <t>WAB</t>
  </si>
  <si>
    <t>Altra Industrial Motion Corp.</t>
  </si>
  <si>
    <t>AIMC</t>
  </si>
  <si>
    <t>AmeriGas Partners LP</t>
  </si>
  <si>
    <t>APU</t>
  </si>
  <si>
    <t>Acquired by UGI Corp</t>
  </si>
  <si>
    <t>EMC Insurance Group Inc.</t>
  </si>
  <si>
    <t>EMCI</t>
  </si>
  <si>
    <t>Acquired by Employers Mutual Casualty Co</t>
  </si>
  <si>
    <t>General Mills</t>
  </si>
  <si>
    <t>P.H. Glatfelter Co.</t>
  </si>
  <si>
    <t>GLT</t>
  </si>
  <si>
    <t>Interdigital Inc</t>
  </si>
  <si>
    <t>IDCC</t>
  </si>
  <si>
    <t>New Residential Investment Corp.</t>
  </si>
  <si>
    <t>NRZ</t>
  </si>
  <si>
    <t>Patterson Companies Inc.</t>
  </si>
  <si>
    <t>PDCO</t>
  </si>
  <si>
    <t>Sanderson Farms Inc.</t>
  </si>
  <si>
    <t>SAFM</t>
  </si>
  <si>
    <t>Andeavor Logistics LP</t>
  </si>
  <si>
    <t>ANDX</t>
  </si>
  <si>
    <t>Acquired by MPLX LP</t>
  </si>
  <si>
    <t>KAR Auction Services Inc.</t>
  </si>
  <si>
    <t>KAR</t>
  </si>
  <si>
    <t>Spinoff IAA, lowered div</t>
  </si>
  <si>
    <t>Kingstone Companies Inc.</t>
  </si>
  <si>
    <t>KINS</t>
  </si>
  <si>
    <t>L3 Technologies Inc.</t>
  </si>
  <si>
    <t>LLL</t>
  </si>
  <si>
    <t>Merged with Harris Corp to form L3Harris</t>
  </si>
  <si>
    <t>Bemis Company</t>
  </si>
  <si>
    <t>BMS</t>
  </si>
  <si>
    <t>Acquired by Amcor</t>
  </si>
  <si>
    <t>j2 Global Inc.</t>
  </si>
  <si>
    <t>JCOM</t>
  </si>
  <si>
    <t>Forrester Research Inc.</t>
  </si>
  <si>
    <t>FORR</t>
  </si>
  <si>
    <t>Owens Realty Mortgage Inc.</t>
  </si>
  <si>
    <t>ORM</t>
  </si>
  <si>
    <t>Acquired by Ready Capital</t>
  </si>
  <si>
    <t>Lexington Realty Trust</t>
  </si>
  <si>
    <t>MB Financial Inc.</t>
  </si>
  <si>
    <t>MBFI</t>
  </si>
  <si>
    <t>Acquired by Fifth Third Bancorp</t>
  </si>
  <si>
    <t>Transmontaigne Partners LP</t>
  </si>
  <si>
    <t>TLP</t>
  </si>
  <si>
    <t>Acquired by Arclight Energy Partners</t>
  </si>
  <si>
    <t>Clearway Energy Inc.</t>
  </si>
  <si>
    <t>Kraft Heinz Company</t>
  </si>
  <si>
    <t>KHC</t>
  </si>
  <si>
    <t>Vectren Corp.</t>
  </si>
  <si>
    <t>VVC</t>
  </si>
  <si>
    <t>Acquired by CenterPoint Energy</t>
  </si>
  <si>
    <t>Western Gas Partners LP</t>
  </si>
  <si>
    <t>Acquired by Western Gas Equity Partners LP</t>
  </si>
  <si>
    <t>BT Group plc</t>
  </si>
  <si>
    <t>BT</t>
  </si>
  <si>
    <t>Chase Corp.</t>
  </si>
  <si>
    <t>CCF</t>
  </si>
  <si>
    <t>Dun &amp; Bradstreet Corp.</t>
  </si>
  <si>
    <t>DNB</t>
  </si>
  <si>
    <t>Go private</t>
  </si>
  <si>
    <t>Guaranty Bancorp</t>
  </si>
  <si>
    <t>GBNK</t>
  </si>
  <si>
    <t>Acquired by Independent Bank Group</t>
  </si>
  <si>
    <t>Shire plc</t>
  </si>
  <si>
    <t>SHPG</t>
  </si>
  <si>
    <t>Acquired by Takeda</t>
  </si>
  <si>
    <t>Valero Energy Partners LP</t>
  </si>
  <si>
    <t>VLP</t>
  </si>
  <si>
    <t>Acquired by Valero Energy Corp</t>
  </si>
  <si>
    <t>Aspen Insurance Holdings Ltd.</t>
  </si>
  <si>
    <t>AHL</t>
  </si>
  <si>
    <t>Spectra Energy Partners LP</t>
  </si>
  <si>
    <t>SEP</t>
  </si>
  <si>
    <t>Acquired by Enbridge</t>
  </si>
  <si>
    <t>STRATTEC Security Corp.</t>
  </si>
  <si>
    <t>STRT</t>
  </si>
  <si>
    <t>Buckeye Partners LP</t>
  </si>
  <si>
    <t>BPL</t>
  </si>
  <si>
    <t>CBS Corp. (Class B)</t>
  </si>
  <si>
    <t>CBS</t>
  </si>
  <si>
    <t>Chatham Lodging Trust</t>
  </si>
  <si>
    <t>CLDT</t>
  </si>
  <si>
    <t>Compass Minerals International</t>
  </si>
  <si>
    <t>CMP</t>
  </si>
  <si>
    <t>Equifax Inc.</t>
  </si>
  <si>
    <t>EFX</t>
  </si>
  <si>
    <t>First Robinson Financial Corp.</t>
  </si>
  <si>
    <t>FRFC</t>
  </si>
  <si>
    <t>GameStop Corp.</t>
  </si>
  <si>
    <t>GME</t>
  </si>
  <si>
    <t>LTC Properties Inc.</t>
  </si>
  <si>
    <t>LTC</t>
  </si>
  <si>
    <t>Miller Industries Inc.</t>
  </si>
  <si>
    <t>MLR</t>
  </si>
  <si>
    <t>Old Point Financial Corp.</t>
  </si>
  <si>
    <t>OPOF</t>
  </si>
  <si>
    <t>Pinnacle Foods Inc.</t>
  </si>
  <si>
    <t>PF</t>
  </si>
  <si>
    <t>Acquired by Conagra Brands</t>
  </si>
  <si>
    <t>Spectrum Brands Holdings Inc.</t>
  </si>
  <si>
    <t>SPB</t>
  </si>
  <si>
    <t>Welltower Inc.</t>
  </si>
  <si>
    <t>WELL</t>
  </si>
  <si>
    <t>AmTrust Financial Services Inc.</t>
  </si>
  <si>
    <t>AFSI</t>
  </si>
  <si>
    <t>Andeavor</t>
  </si>
  <si>
    <t>ANDV</t>
  </si>
  <si>
    <t>Acquired by Marathon Petroleum Corp</t>
  </si>
  <si>
    <t>Aquesta Financial Holdings Inc.</t>
  </si>
  <si>
    <t>AQFH</t>
  </si>
  <si>
    <t>AZZ Inc.</t>
  </si>
  <si>
    <t>AZZ</t>
  </si>
  <si>
    <t>2018=2017</t>
  </si>
  <si>
    <t>Briggs &amp; Stratton Corp.</t>
  </si>
  <si>
    <t>BGG</t>
  </si>
  <si>
    <t>CoBiz Financial Inc.</t>
  </si>
  <si>
    <t>COBZ</t>
  </si>
  <si>
    <t>Acquired by BOK Financial</t>
  </si>
  <si>
    <t>Cheniere Energy Partners LP Holdings LLC</t>
  </si>
  <si>
    <t>CQH</t>
  </si>
  <si>
    <t>Acquired by Cheniere Energy Inc</t>
  </si>
  <si>
    <t>Convergys Corp.</t>
  </si>
  <si>
    <t>CVG</t>
  </si>
  <si>
    <t>Acquired by Synnex Corp</t>
  </si>
  <si>
    <t>CVS Health Corp.</t>
  </si>
  <si>
    <t>CVS</t>
  </si>
  <si>
    <t>Education Realty Trust Inc.</t>
  </si>
  <si>
    <t>EDR</t>
  </si>
  <si>
    <t>Acquired by Blackstone Group</t>
  </si>
  <si>
    <t>Ethan Allen Interiors Inc.</t>
  </si>
  <si>
    <t>ETH</t>
  </si>
  <si>
    <t>Energy Transfer Partners LP</t>
  </si>
  <si>
    <t>ETP</t>
  </si>
  <si>
    <t>Acquired by Energy Transfer Equity</t>
  </si>
  <si>
    <t>First Connecticut Bancorp Inc.</t>
  </si>
  <si>
    <t>FBNK</t>
  </si>
  <si>
    <t xml:space="preserve">Acquired by People’s United Financial </t>
  </si>
  <si>
    <t>Flowserve Corp.</t>
  </si>
  <si>
    <t>FLS</t>
  </si>
  <si>
    <t>Federated National Holding Co.</t>
  </si>
  <si>
    <t>FNHC</t>
  </si>
  <si>
    <t>Twenty-First Century Fox Inc.</t>
  </si>
  <si>
    <t>FOXA</t>
  </si>
  <si>
    <t>Hannon Armstrong Sustainable Infrstructure Capital Inc.</t>
  </si>
  <si>
    <t>Hanesbrands Inc.</t>
  </si>
  <si>
    <t>HBI</t>
  </si>
  <si>
    <t>Macy's Inc.</t>
  </si>
  <si>
    <t>M</t>
  </si>
  <si>
    <t>National General Holdings Corp.</t>
  </si>
  <si>
    <t>NGHC</t>
  </si>
  <si>
    <t>Owens &amp; Minor Inc.</t>
  </si>
  <si>
    <t>OMI</t>
  </si>
  <si>
    <t>Pebblebrook Hotel Trust</t>
  </si>
  <si>
    <t>PEB</t>
  </si>
  <si>
    <t>Public Storage</t>
  </si>
  <si>
    <t>PSA</t>
  </si>
  <si>
    <t>Ramco Gershenson Properties</t>
  </si>
  <si>
    <t>RPT</t>
  </si>
  <si>
    <t>Select Income REIT</t>
  </si>
  <si>
    <t>SIR</t>
  </si>
  <si>
    <t>Sunoco LP</t>
  </si>
  <si>
    <t>SUN</t>
  </si>
  <si>
    <t>United Bancshares Inc.</t>
  </si>
  <si>
    <t>UBOH</t>
  </si>
  <si>
    <t>Zimmer Biomet Holdings Inc.</t>
  </si>
  <si>
    <t>ZBH</t>
  </si>
  <si>
    <t>First Federal of Northern Michigan Bancorp Inc.</t>
  </si>
  <si>
    <t>FFNM</t>
  </si>
  <si>
    <t>Acquired by Mackinac Financial</t>
  </si>
  <si>
    <t>General Growth Properties Inc.</t>
  </si>
  <si>
    <t>GGP</t>
  </si>
  <si>
    <t>Acquired by Brookfield Property Partners</t>
  </si>
  <si>
    <t>Spirit Realty Capital</t>
  </si>
  <si>
    <t>SRC</t>
  </si>
  <si>
    <t>Spinoff/Div cut</t>
  </si>
  <si>
    <t>XL Group Limited</t>
  </si>
  <si>
    <t>XL</t>
  </si>
  <si>
    <t>Acquired by AXA</t>
  </si>
  <si>
    <t>Abaxis Inc.</t>
  </si>
  <si>
    <t>ABAX</t>
  </si>
  <si>
    <t>Acquired by Zoetis</t>
  </si>
  <si>
    <t>Capella Education Company</t>
  </si>
  <si>
    <t>CPLA</t>
  </si>
  <si>
    <t>Merged with Strayer to form Strategic Education</t>
  </si>
  <si>
    <t>Maiden Holdings Ltd.</t>
  </si>
  <si>
    <t>MHLD</t>
  </si>
  <si>
    <t>Dr Pepper Snapple Group</t>
  </si>
  <si>
    <t>DPS</t>
  </si>
  <si>
    <t>Merged with Keurig to form Keurig Dr Pepper</t>
  </si>
  <si>
    <t>Finish Line Inc. (The)</t>
  </si>
  <si>
    <t>FINL</t>
  </si>
  <si>
    <t>Acquired by JD Sports Fashion</t>
  </si>
  <si>
    <t>FNB Bancorp</t>
  </si>
  <si>
    <t>FNBG</t>
  </si>
  <si>
    <t>Acquired by Trico Bancshares</t>
  </si>
  <si>
    <t>Infinity Property &amp; Casualty</t>
  </si>
  <si>
    <t>IPCC</t>
  </si>
  <si>
    <t>Acquired by Kemper</t>
  </si>
  <si>
    <t>Tallgrass Energy Partners LP</t>
  </si>
  <si>
    <t>TEP</t>
  </si>
  <si>
    <t>Acquired by Tallgras Energy GP</t>
  </si>
  <si>
    <t>WGL Holdings Inc.</t>
  </si>
  <si>
    <t>WGL</t>
  </si>
  <si>
    <t>Acquired by Altgas</t>
  </si>
  <si>
    <t>Great Plains Energy Inc.</t>
  </si>
  <si>
    <t>GXP</t>
  </si>
  <si>
    <t>Merged with Westar Energy to form Evergy</t>
  </si>
  <si>
    <t>SCANA Corp.</t>
  </si>
  <si>
    <t>SCG</t>
  </si>
  <si>
    <t>Westar Energy</t>
  </si>
  <si>
    <t>WR</t>
  </si>
  <si>
    <t>Merged with Great Plains Energy to form Evergy</t>
  </si>
  <si>
    <t>DDR Corp</t>
  </si>
  <si>
    <t>DDR</t>
  </si>
  <si>
    <t>2017=2016</t>
  </si>
  <si>
    <t>TC Pipelines LP</t>
  </si>
  <si>
    <t>TCP</t>
  </si>
  <si>
    <t>Xerox Corp.</t>
  </si>
  <si>
    <t>XRX</t>
  </si>
  <si>
    <t>First Banc Trust Corp.</t>
  </si>
  <si>
    <t>FIRT</t>
  </si>
  <si>
    <t>Acquired by First Mid-Illinois Banc.</t>
  </si>
  <si>
    <t>MainSource Financial Group Inc.</t>
  </si>
  <si>
    <t>MSFG</t>
  </si>
  <si>
    <t>Acquired by First Financial Bancorp</t>
  </si>
  <si>
    <t>Inmarsat plc</t>
  </si>
  <si>
    <t>IMASF</t>
  </si>
  <si>
    <t>Scripps Networks Interactive Inc.</t>
  </si>
  <si>
    <t>SNI</t>
  </si>
  <si>
    <t>Acquired by Discovery Commun.</t>
  </si>
  <si>
    <t>Macquarie Infrastructure Company LLC</t>
  </si>
  <si>
    <t>MIC</t>
  </si>
  <si>
    <t>2018 not Year 8</t>
  </si>
  <si>
    <t>Minden Bancorp Inc.</t>
  </si>
  <si>
    <t>MDNB</t>
  </si>
  <si>
    <t>Acquired by Business First Bancs.</t>
  </si>
  <si>
    <t>C.R. Bard Inc.</t>
  </si>
  <si>
    <t>BCR</t>
  </si>
  <si>
    <t>Acq'd by Becton Dickinson &amp; Co.</t>
  </si>
  <si>
    <t>Bob Evans Farms</t>
  </si>
  <si>
    <t>BOBE</t>
  </si>
  <si>
    <t>2017=2016, Also Being Acquired</t>
  </si>
  <si>
    <t>Movado Group Inc.</t>
  </si>
  <si>
    <t>MOV</t>
  </si>
  <si>
    <t>2017=2016, Incr 2018</t>
  </si>
  <si>
    <t>GrandSouth Bancorp</t>
  </si>
  <si>
    <t>GRRB</t>
  </si>
  <si>
    <t>State Bank Financial Corp.</t>
  </si>
  <si>
    <t>STBZ</t>
  </si>
  <si>
    <t>L Brands Inc.</t>
  </si>
  <si>
    <t>LB</t>
  </si>
  <si>
    <t>OTC Markets Group Inc.</t>
  </si>
  <si>
    <t>OTCM</t>
  </si>
  <si>
    <t>HollyFrontier Corp.</t>
  </si>
  <si>
    <t>HFC</t>
  </si>
  <si>
    <t>Pope Resources LP</t>
  </si>
  <si>
    <t>POPE</t>
  </si>
  <si>
    <t>Kennametal Inc.</t>
  </si>
  <si>
    <t>KMT</t>
  </si>
  <si>
    <t>Pacific Continental Corp.</t>
  </si>
  <si>
    <t>PCBK</t>
  </si>
  <si>
    <t>Acqd by Columbia Banking System</t>
  </si>
  <si>
    <t>Anheuser-Busch InBev SA/NV</t>
  </si>
  <si>
    <t>BUD</t>
  </si>
  <si>
    <t>Old National Bancorp</t>
  </si>
  <si>
    <t>ONB</t>
  </si>
  <si>
    <t>Access National Corp.</t>
  </si>
  <si>
    <t>ANCX</t>
  </si>
  <si>
    <t>Marlin Business Services Corp.</t>
  </si>
  <si>
    <t>MRLN</t>
  </si>
  <si>
    <t>EnLink Midstream LLC</t>
  </si>
  <si>
    <t>ENLC</t>
  </si>
  <si>
    <t>EnLink Midstream Partners LP</t>
  </si>
  <si>
    <t>ENLK</t>
  </si>
  <si>
    <t>Golar LNG Partners LP</t>
  </si>
  <si>
    <t>GMLP</t>
  </si>
  <si>
    <t>Blueknight Energy Partners LP</t>
  </si>
  <si>
    <t>BKEP</t>
  </si>
  <si>
    <t>Targa Resources Corp.</t>
  </si>
  <si>
    <t>TRGP</t>
  </si>
  <si>
    <t>Genesis Energy LP</t>
  </si>
  <si>
    <t>GEL</t>
  </si>
  <si>
    <t>Cut '17, Incr. '18</t>
  </si>
  <si>
    <t>Black Box Corp.</t>
  </si>
  <si>
    <t>BBOX</t>
  </si>
  <si>
    <t>Dividend Suspended</t>
  </si>
  <si>
    <t>Waddell &amp; Reed Financial Inc.</t>
  </si>
  <si>
    <t>WDR</t>
  </si>
  <si>
    <t>2017=2016, Cut in 2018</t>
  </si>
  <si>
    <t>Time Warner Inc.</t>
  </si>
  <si>
    <t>TWX</t>
  </si>
  <si>
    <t>Also being acquired by AT&amp;T</t>
  </si>
  <si>
    <t>Pier 1 Imports Inc.</t>
  </si>
  <si>
    <t>PIR</t>
  </si>
  <si>
    <t>Delta Natural Gas</t>
  </si>
  <si>
    <t>DGAS</t>
  </si>
  <si>
    <t>Acquired by PNG Companies LLC</t>
  </si>
  <si>
    <t>Chesapeake Lodging Trust</t>
  </si>
  <si>
    <t>CHSP</t>
  </si>
  <si>
    <t>DiamondRock Hospitality Co.</t>
  </si>
  <si>
    <t>DRH</t>
  </si>
  <si>
    <t>ATN International Inc.</t>
  </si>
  <si>
    <t>ATNI</t>
  </si>
  <si>
    <t>LaSalle Hotel Properties</t>
  </si>
  <si>
    <t>LHO</t>
  </si>
  <si>
    <t>2017=2016, Being Acquired?</t>
  </si>
  <si>
    <t>Ralph Lauren Corp.</t>
  </si>
  <si>
    <t>RL</t>
  </si>
  <si>
    <t>DuPont Fabros Technology Inc.</t>
  </si>
  <si>
    <t>DFT</t>
  </si>
  <si>
    <t>Acquired by Digital Realty Trust</t>
  </si>
  <si>
    <t>RLJ Lodging Trust</t>
  </si>
  <si>
    <t>RLJ</t>
  </si>
  <si>
    <t>Smith &amp; Nephew plc</t>
  </si>
  <si>
    <t>SNN</t>
  </si>
  <si>
    <t>Dow Chemical Company</t>
  </si>
  <si>
    <t>DOW</t>
  </si>
  <si>
    <t>Merged with DuPont</t>
  </si>
  <si>
    <t>Whole Foods Market Inc.</t>
  </si>
  <si>
    <t>WFM</t>
  </si>
  <si>
    <t>Acquired by Amazon</t>
  </si>
  <si>
    <t>Gap Inc.</t>
  </si>
  <si>
    <t>GPS</t>
  </si>
  <si>
    <t>Monsanto Company</t>
  </si>
  <si>
    <t>MON</t>
  </si>
  <si>
    <t>Also being acquired by Bayer 1Q18</t>
  </si>
  <si>
    <t>Intercontinental Hotels Group plc</t>
  </si>
  <si>
    <t>IHG</t>
  </si>
  <si>
    <t>Lifetime Brands Inc.</t>
  </si>
  <si>
    <t>LCUT</t>
  </si>
  <si>
    <t>Primoris Services Corp.</t>
  </si>
  <si>
    <t>2017=2016, Incr. 2018</t>
  </si>
  <si>
    <t>Myers Industries Inc.</t>
  </si>
  <si>
    <t>MYE</t>
  </si>
  <si>
    <t>FMC Corp.</t>
  </si>
  <si>
    <t>Schlumberger Limited</t>
  </si>
  <si>
    <t>SLB</t>
  </si>
  <si>
    <t>Seagate Technology plc</t>
  </si>
  <si>
    <t>STX</t>
  </si>
  <si>
    <t>Western Digital Corp.</t>
  </si>
  <si>
    <t>WDC</t>
  </si>
  <si>
    <t>Tredegar Corp.</t>
  </si>
  <si>
    <t>TG</t>
  </si>
  <si>
    <t>Reynolds American Inc.</t>
  </si>
  <si>
    <t>RAI</t>
  </si>
  <si>
    <t>Acquired by British Amer. Tobacco</t>
  </si>
  <si>
    <t>Allied World Assurance Co. Holdings AG</t>
  </si>
  <si>
    <t>AWH</t>
  </si>
  <si>
    <t>Acquired by Fairfax Financial</t>
  </si>
  <si>
    <t>Agrium Inc.</t>
  </si>
  <si>
    <t>AGU</t>
  </si>
  <si>
    <t>x</t>
  </si>
  <si>
    <t>Merger with Potash (to be Nutrien)</t>
  </si>
  <si>
    <t>Span-America Medical Systems</t>
  </si>
  <si>
    <t>SPAN</t>
  </si>
  <si>
    <t>Acquired by Savaria Corp.</t>
  </si>
  <si>
    <t>Mead Johnson Nutrition Co.</t>
  </si>
  <si>
    <t>MJN</t>
  </si>
  <si>
    <t>Acquired by Reckitt Benckiser</t>
  </si>
  <si>
    <t>Janus Capital Group Inc.</t>
  </si>
  <si>
    <t>JNS</t>
  </si>
  <si>
    <t>Acquired by Henderson Group</t>
  </si>
  <si>
    <t>Valspar Corp.</t>
  </si>
  <si>
    <t>VAL</t>
  </si>
  <si>
    <t>Acquired by Sherwin-Williams</t>
  </si>
  <si>
    <t>Western Refining Inc.</t>
  </si>
  <si>
    <t>WNR</t>
  </si>
  <si>
    <t>Acquired by Tesoro Corp.</t>
  </si>
  <si>
    <t>Stage Stores Inc.</t>
  </si>
  <si>
    <t>SSI</t>
  </si>
  <si>
    <t>Commercial Bancshares Inc.</t>
  </si>
  <si>
    <t>CMOH</t>
  </si>
  <si>
    <t>Acquired by First Defiance Fin'l</t>
  </si>
  <si>
    <t>Enbridge Energy Partners LP</t>
  </si>
  <si>
    <t>EEP</t>
  </si>
  <si>
    <t>Cardinal Financial Corp.</t>
  </si>
  <si>
    <t>CFNL</t>
  </si>
  <si>
    <t>Seaspan Corp.</t>
  </si>
  <si>
    <t>SSW</t>
  </si>
  <si>
    <t>CEB Inc.</t>
  </si>
  <si>
    <t>CEB</t>
  </si>
  <si>
    <t>Acquired by Gartner Inc.</t>
  </si>
  <si>
    <t>G&amp;K Services Inc.</t>
  </si>
  <si>
    <t>GK</t>
  </si>
  <si>
    <t>Acquired by Cintas Corp.</t>
  </si>
  <si>
    <t>Endurance Specialty Holdings Ltd.</t>
  </si>
  <si>
    <t>ENH</t>
  </si>
  <si>
    <t>Acquired by Sompo Japan</t>
  </si>
  <si>
    <t>Harman International Industries Inc.</t>
  </si>
  <si>
    <t>HAR</t>
  </si>
  <si>
    <t>Acquired by Samsung Electronics</t>
  </si>
  <si>
    <t>Linear Technology Corp.</t>
  </si>
  <si>
    <t>LLTC</t>
  </si>
  <si>
    <t>Clarcor Inc.</t>
  </si>
  <si>
    <t>CLC</t>
  </si>
  <si>
    <t>Acquired by Parker-Hannifin</t>
  </si>
  <si>
    <t>Spectra Energy Corp.</t>
  </si>
  <si>
    <t>SE</t>
  </si>
  <si>
    <t>GNC Holdings Inc.</t>
  </si>
  <si>
    <t>GNC</t>
  </si>
  <si>
    <t>Div. Suspended</t>
  </si>
  <si>
    <t>Poage Bankshares Inc.</t>
  </si>
  <si>
    <t>PBSK</t>
  </si>
  <si>
    <t>Colony Capital Inc.</t>
  </si>
  <si>
    <t>CLNY</t>
  </si>
  <si>
    <t>Merged with 2 NorthStar co's</t>
  </si>
  <si>
    <t>St. Jude Medical Inc.</t>
  </si>
  <si>
    <t>STJ</t>
  </si>
  <si>
    <t>Acquired by Abbott Laboratories</t>
  </si>
  <si>
    <t>Yum! Brands Inc.</t>
  </si>
  <si>
    <t>Spun off YUMC, lower div, Incr '18</t>
  </si>
  <si>
    <t>Corrections Corp of America</t>
  </si>
  <si>
    <t>CXW</t>
  </si>
  <si>
    <t>Post Properties Inc.</t>
  </si>
  <si>
    <t>PPS</t>
  </si>
  <si>
    <t>Acq'd by Mid-America Apt. Comm.</t>
  </si>
  <si>
    <t>First Keystone Corp.</t>
  </si>
  <si>
    <t>FKYS</t>
  </si>
  <si>
    <t>2016=2015</t>
  </si>
  <si>
    <t>DSW Inc.</t>
  </si>
  <si>
    <t>DSW</t>
  </si>
  <si>
    <t>2016=2015, incr. 2017, 2018</t>
  </si>
  <si>
    <t>Nordstrom Inc.</t>
  </si>
  <si>
    <t>JWN</t>
  </si>
  <si>
    <t>Pardee Resource Company Inc.</t>
  </si>
  <si>
    <t>PDER</t>
  </si>
  <si>
    <t>Crawford &amp; Company</t>
  </si>
  <si>
    <t>CRD-B</t>
  </si>
  <si>
    <t>DeVry Education Group Inc.</t>
  </si>
  <si>
    <t>DV</t>
  </si>
  <si>
    <t>Barrett Business Services Inc.</t>
  </si>
  <si>
    <t>BBSI</t>
  </si>
  <si>
    <t>2016=2015, incr. 2017</t>
  </si>
  <si>
    <t>National Interstate Corp.</t>
  </si>
  <si>
    <t>NATL</t>
  </si>
  <si>
    <t>Acq'd by Great American Insurance</t>
  </si>
  <si>
    <t>Newell Brands Inc.</t>
  </si>
  <si>
    <t>NWL</t>
  </si>
  <si>
    <t>2016=2015, incr.'17</t>
  </si>
  <si>
    <t>Ceco Environmental Corp.</t>
  </si>
  <si>
    <t>CECE</t>
  </si>
  <si>
    <t>2016=2015, incr 2017</t>
  </si>
  <si>
    <t>HSN Inc.</t>
  </si>
  <si>
    <t>HSNI</t>
  </si>
  <si>
    <t>2016=2015, '17 Acqd/Liberty</t>
  </si>
  <si>
    <t>HCP Inc.</t>
  </si>
  <si>
    <t>HCP</t>
  </si>
  <si>
    <t>Spun off QCP, lower div</t>
  </si>
  <si>
    <t>Ametek Inc.</t>
  </si>
  <si>
    <t>2016=2015, Incr 2018</t>
  </si>
  <si>
    <t>BP plc</t>
  </si>
  <si>
    <t>BP</t>
  </si>
  <si>
    <t>Lexmark International Inc.</t>
  </si>
  <si>
    <t>LXK</t>
  </si>
  <si>
    <t>PacWest Bancorp</t>
  </si>
  <si>
    <t>PACW</t>
  </si>
  <si>
    <t>Safety Insurance Group Inc.</t>
  </si>
  <si>
    <t>SAFT</t>
  </si>
  <si>
    <t>2016=2015, Inc. 2017</t>
  </si>
  <si>
    <t>Bio-Techne Corp.</t>
  </si>
  <si>
    <t>TECH</t>
  </si>
  <si>
    <t>Innophos Holdings Inc.</t>
  </si>
  <si>
    <t>IPHS</t>
  </si>
  <si>
    <t>Calamos Asset Management Inc.</t>
  </si>
  <si>
    <t>CLMS</t>
  </si>
  <si>
    <t>DCP Midstream Partners LP</t>
  </si>
  <si>
    <t>DPM</t>
  </si>
  <si>
    <t>Oceaneering International Inc.</t>
  </si>
  <si>
    <t>OII</t>
  </si>
  <si>
    <t>StoneMor Partners LP</t>
  </si>
  <si>
    <t>STON</t>
  </si>
  <si>
    <t>Martin Midstream Partners LP</t>
  </si>
  <si>
    <t>MMLP</t>
  </si>
  <si>
    <t>Crane Company</t>
  </si>
  <si>
    <t>CR</t>
  </si>
  <si>
    <t>Norfolk Southern</t>
  </si>
  <si>
    <t>2016=2015, Incr. '17, '18</t>
  </si>
  <si>
    <t>PCTEL Inc.</t>
  </si>
  <si>
    <t>PCTI</t>
  </si>
  <si>
    <t>2016=2015, Incr 2017</t>
  </si>
  <si>
    <t>Williams Partners LP new</t>
  </si>
  <si>
    <t>WPZ</t>
  </si>
  <si>
    <t>2016=2015, Cut 2017, Incr 2018</t>
  </si>
  <si>
    <t>Banco Latinoamericano De Comercio Exterior SA</t>
  </si>
  <si>
    <t>BLX</t>
  </si>
  <si>
    <t>East West Bancorp</t>
  </si>
  <si>
    <t>ONEOK Partners LP</t>
  </si>
  <si>
    <t>OKS</t>
  </si>
  <si>
    <t>2016=2015, Bg Acq'd by OKE</t>
  </si>
  <si>
    <t>A. Schulman Inc.</t>
  </si>
  <si>
    <t>SHLM</t>
  </si>
  <si>
    <t>2016=2015, Being Acquired</t>
  </si>
  <si>
    <t>HCI Group Inc.</t>
  </si>
  <si>
    <t>HCI</t>
  </si>
  <si>
    <t>2016=2015, Incr. 2017, 2018</t>
  </si>
  <si>
    <t>ITC Holdings Corp.</t>
  </si>
  <si>
    <t>ITC</t>
  </si>
  <si>
    <t>Acquired by Fortis Inc.</t>
  </si>
  <si>
    <t>Core Laboratories NV</t>
  </si>
  <si>
    <t>CLB</t>
  </si>
  <si>
    <t>Orange County Bancorp Inc.</t>
  </si>
  <si>
    <t>OCBI</t>
  </si>
  <si>
    <t>Mesa Laboratories Inc.</t>
  </si>
  <si>
    <t>MLAB</t>
  </si>
  <si>
    <t>Piedmont Natural Gas</t>
  </si>
  <si>
    <t>PNY</t>
  </si>
  <si>
    <t>Acquired by Duke Energy</t>
  </si>
  <si>
    <t>Aetna Inc.</t>
  </si>
  <si>
    <t>AET</t>
  </si>
  <si>
    <t>2016=2015, Incr 2017,Bg Acqd</t>
  </si>
  <si>
    <t>EOG Resources Inc.</t>
  </si>
  <si>
    <t>2016=2015, Incr. 2018</t>
  </si>
  <si>
    <t>Frederick County Bancorp Inc.</t>
  </si>
  <si>
    <t>FCBI</t>
  </si>
  <si>
    <t>2016=2015, Incr. 2017</t>
  </si>
  <si>
    <t>Coca-Cola European Partners plc</t>
  </si>
  <si>
    <t>CCE</t>
  </si>
  <si>
    <t>Currency Switch, incr. 2017</t>
  </si>
  <si>
    <t>Covanta Holding Corp.</t>
  </si>
  <si>
    <t>CVA</t>
  </si>
  <si>
    <t>Wayne Savings Bancshares Inc.</t>
  </si>
  <si>
    <t>WAYN</t>
  </si>
  <si>
    <t>Starwood Hotels &amp; Resorts Worldwide Inc.</t>
  </si>
  <si>
    <t>HOT</t>
  </si>
  <si>
    <t>Acquired by Marriott International</t>
  </si>
  <si>
    <t>Viacom Inc. B</t>
  </si>
  <si>
    <t>VIAB</t>
  </si>
  <si>
    <t>Also Class A</t>
  </si>
  <si>
    <t>Bowl America Class A</t>
  </si>
  <si>
    <t>BWL-A</t>
  </si>
  <si>
    <t>FY16=FY15</t>
  </si>
  <si>
    <t>Plains All American Pipeline LP</t>
  </si>
  <si>
    <t>PAA</t>
  </si>
  <si>
    <t>Cut again in 2017</t>
  </si>
  <si>
    <t>Questar Corp.</t>
  </si>
  <si>
    <t>STR</t>
  </si>
  <si>
    <t>Acquired by Dominion Resources</t>
  </si>
  <si>
    <t>Ashford Hospitality Trust</t>
  </si>
  <si>
    <t>AHT</t>
  </si>
  <si>
    <t>Host Hotels &amp; Resorts Inc.</t>
  </si>
  <si>
    <t>HST</t>
  </si>
  <si>
    <t>General Electric Co.</t>
  </si>
  <si>
    <t>GE</t>
  </si>
  <si>
    <t>2016=2015, Incr. '17,Cut '18</t>
  </si>
  <si>
    <t>ARM Holdings plc</t>
  </si>
  <si>
    <t>ARMH</t>
  </si>
  <si>
    <t>Acquired by SoftBank</t>
  </si>
  <si>
    <t>Reinstated; deleted in error</t>
  </si>
  <si>
    <t>ProAssurance Corp.</t>
  </si>
  <si>
    <t>PRA</t>
  </si>
  <si>
    <t>2016=2015, $4.69 Special-1/9/17</t>
  </si>
  <si>
    <t>Valmont Industries</t>
  </si>
  <si>
    <t>CBL &amp; Associates Properties Inc.</t>
  </si>
  <si>
    <t>CBL</t>
  </si>
  <si>
    <t>Deere &amp; Company</t>
  </si>
  <si>
    <t>DE</t>
  </si>
  <si>
    <t>Raven Industries</t>
  </si>
  <si>
    <t>RAVN</t>
  </si>
  <si>
    <t>Starwood Property Trust Inc.</t>
  </si>
  <si>
    <t>STWD</t>
  </si>
  <si>
    <t>Tupperware Brands Corp.</t>
  </si>
  <si>
    <t>TUP</t>
  </si>
  <si>
    <t>Tyco International Ltd.</t>
  </si>
  <si>
    <t>TYC</t>
  </si>
  <si>
    <t>Acquired by Johnson Controls</t>
  </si>
  <si>
    <t>Murphy Oil Corp.</t>
  </si>
  <si>
    <t>MUR</t>
  </si>
  <si>
    <t>Williams Companies</t>
  </si>
  <si>
    <t>Incr. 2017 *, 2018</t>
  </si>
  <si>
    <t>Medallion Financial Corp.</t>
  </si>
  <si>
    <t>MFIN</t>
  </si>
  <si>
    <t>Diageo plc</t>
  </si>
  <si>
    <t>DEO</t>
  </si>
  <si>
    <t>Fox Chase Bancorp Inc.</t>
  </si>
  <si>
    <t>FXCB</t>
  </si>
  <si>
    <t>Acquired by Univest Bank</t>
  </si>
  <si>
    <t>AGL Resources</t>
  </si>
  <si>
    <t>GAS</t>
  </si>
  <si>
    <t>Acquired by Southern Company</t>
  </si>
  <si>
    <t>Monarch Financial Holdings Inc.</t>
  </si>
  <si>
    <t>MNRK</t>
  </si>
  <si>
    <t>Daktronics Inc.</t>
  </si>
  <si>
    <t>DAKT</t>
  </si>
  <si>
    <t>Reg 10¢/qtr&gt;Reg 6¢+Special 4¢</t>
  </si>
  <si>
    <t>Airgas Inc.</t>
  </si>
  <si>
    <t>ARG</t>
  </si>
  <si>
    <t>Acquired by Air Liquide</t>
  </si>
  <si>
    <t>Triangle Capital Corp.</t>
  </si>
  <si>
    <t>TCAP</t>
  </si>
  <si>
    <t>Cut again in 2017, 2018</t>
  </si>
  <si>
    <t>Archrock Partners LP</t>
  </si>
  <si>
    <t>APLP</t>
  </si>
  <si>
    <t>ADT Corp.</t>
  </si>
  <si>
    <t>ADT</t>
  </si>
  <si>
    <t>Acquired by Apollo Global Mgmt.</t>
  </si>
  <si>
    <t>Alliance Holdings GP LP</t>
  </si>
  <si>
    <t>AHGP</t>
  </si>
  <si>
    <t>Incr. 2017, 2018</t>
  </si>
  <si>
    <t>Alliance Resource Partners LP</t>
  </si>
  <si>
    <t>ARLP</t>
  </si>
  <si>
    <t>American Midstream Partners LP</t>
  </si>
  <si>
    <t>AMID</t>
  </si>
  <si>
    <t>Heartland Payment Systems Inc.</t>
  </si>
  <si>
    <t>HPY</t>
  </si>
  <si>
    <t>Acquired by Global Payments Inc.</t>
  </si>
  <si>
    <t>NGL Energy Partners LP</t>
  </si>
  <si>
    <t>NGL</t>
  </si>
  <si>
    <t>JMP Group Inc.</t>
  </si>
  <si>
    <t>JMP</t>
  </si>
  <si>
    <t>Cleco Corp.</t>
  </si>
  <si>
    <t>CNL</t>
  </si>
  <si>
    <t>Acquired by Macquarie et al.</t>
  </si>
  <si>
    <t>National Oilwell Varco Inc.</t>
  </si>
  <si>
    <t>NOV</t>
  </si>
  <si>
    <t>PartnerRe Limited</t>
  </si>
  <si>
    <t>PRE</t>
  </si>
  <si>
    <t>Acquired by EXOR</t>
  </si>
  <si>
    <t>StanCorp Financial Group</t>
  </si>
  <si>
    <t>SFG</t>
  </si>
  <si>
    <t>Acquired by Meiji Yasuda Life</t>
  </si>
  <si>
    <t>Solera Holdings Inc.</t>
  </si>
  <si>
    <t>SLH</t>
  </si>
  <si>
    <t>Acquired by Vista Equity Partners</t>
  </si>
  <si>
    <t>Cimarex Energy Co.</t>
  </si>
  <si>
    <t>XEC</t>
  </si>
  <si>
    <t>BHP Billiton plc</t>
  </si>
  <si>
    <t>BBL</t>
  </si>
  <si>
    <t>cut again 8/16, incr. 2017, 2018</t>
  </si>
  <si>
    <t>BHP Billiton Ltd.</t>
  </si>
  <si>
    <t>BHP</t>
  </si>
  <si>
    <t>Syngenta AG</t>
  </si>
  <si>
    <t>SYT</t>
  </si>
  <si>
    <t>Acquired by ChemChina</t>
  </si>
  <si>
    <t>Targa Resources Partners LP</t>
  </si>
  <si>
    <t>NGLS</t>
  </si>
  <si>
    <t>Acq'd by Targa Res. Corp. (TRGP)</t>
  </si>
  <si>
    <t>Devon Energy Corp.</t>
  </si>
  <si>
    <t>Incr 2018</t>
  </si>
  <si>
    <t>Symetra Financial Corp.</t>
  </si>
  <si>
    <t>SYA</t>
  </si>
  <si>
    <t>Acquired by Sumitomo Life</t>
  </si>
  <si>
    <t>Bristow Group Inc.</t>
  </si>
  <si>
    <t>BRS</t>
  </si>
  <si>
    <t>Suspended 2017</t>
  </si>
  <si>
    <t>Rent-A-Center Inc.</t>
  </si>
  <si>
    <t>RCII</t>
  </si>
  <si>
    <t>Broadcom Corp.</t>
  </si>
  <si>
    <t>BRCM</t>
  </si>
  <si>
    <t>Acqd/Avago (now Broadcom Ltd)</t>
  </si>
  <si>
    <t>Global Partners LP</t>
  </si>
  <si>
    <t>GLP</t>
  </si>
  <si>
    <t>BioMed Realty Trust Inc.</t>
  </si>
  <si>
    <t>BMR</t>
  </si>
  <si>
    <t>Noble Energy Inc.</t>
  </si>
  <si>
    <t>NBL</t>
  </si>
  <si>
    <t>CSI Compressco LP</t>
  </si>
  <si>
    <t>CCLP</t>
  </si>
  <si>
    <t>Cut again 2017</t>
  </si>
  <si>
    <t>Chubb Corp.</t>
  </si>
  <si>
    <t>Acqd by ACE (Now Chubb Ltd.)</t>
  </si>
  <si>
    <t>Altera Corp.</t>
  </si>
  <si>
    <t>ALTR</t>
  </si>
  <si>
    <t>Acquired by Intel Corp.</t>
  </si>
  <si>
    <t>Teekay LNG Partners LP</t>
  </si>
  <si>
    <t>TGP</t>
  </si>
  <si>
    <t>Teekay Offshore Partners LP</t>
  </si>
  <si>
    <t>TOO</t>
  </si>
  <si>
    <t>Scholastic Corp.</t>
  </si>
  <si>
    <t>SCHL</t>
  </si>
  <si>
    <t>Marketing Alliance Inc.</t>
  </si>
  <si>
    <t>MAAL</t>
  </si>
  <si>
    <t>FY16=FY15, Incr. FY17, FY18</t>
  </si>
  <si>
    <t>Time Warner Cable Inc.</t>
  </si>
  <si>
    <t>TWC</t>
  </si>
  <si>
    <t>Acqd by Charter Commun.</t>
  </si>
  <si>
    <t>Kinder Morgan Inc.</t>
  </si>
  <si>
    <t>Cut for 2016, Incr 2018</t>
  </si>
  <si>
    <t>RAIT Financial Trust</t>
  </si>
  <si>
    <t>RAS</t>
  </si>
  <si>
    <t>Cut for 2016, 2017, suspended</t>
  </si>
  <si>
    <t>MarkWest Energy Partners LP</t>
  </si>
  <si>
    <t>MWE</t>
  </si>
  <si>
    <t>Acquired by MPLX LP (Marathon)</t>
  </si>
  <si>
    <t>Sigma-Aldrich Corp.</t>
  </si>
  <si>
    <t>SIAL</t>
  </si>
  <si>
    <t>Acquired by Merck KGaA</t>
  </si>
  <si>
    <t>Suncor Energy Inc.</t>
  </si>
  <si>
    <t>SU</t>
  </si>
  <si>
    <t>CAE Inc.</t>
  </si>
  <si>
    <t>CAE</t>
  </si>
  <si>
    <t>Coach Inc.</t>
  </si>
  <si>
    <t>COH</t>
  </si>
  <si>
    <t>2015=2014, now Tapestry Inc. TPR</t>
  </si>
  <si>
    <t>TAL International Group Inc.</t>
  </si>
  <si>
    <t>TAL</t>
  </si>
  <si>
    <t>Wi-Lan Inc.</t>
  </si>
  <si>
    <t>WILN</t>
  </si>
  <si>
    <t>Textainer Group Holdings Ltd.</t>
  </si>
  <si>
    <t>TGH</t>
  </si>
  <si>
    <t>Cut again in 2016</t>
  </si>
  <si>
    <t>Barclays plc</t>
  </si>
  <si>
    <t>BCS</t>
  </si>
  <si>
    <t>Kohlberg Kravis Roberts &amp; Co. LP</t>
  </si>
  <si>
    <t>irregular rate</t>
  </si>
  <si>
    <t>Marathon Oil Corp.</t>
  </si>
  <si>
    <t>MRO</t>
  </si>
  <si>
    <t>Teva Pharmaceutical Industries</t>
  </si>
  <si>
    <t>TEVA</t>
  </si>
  <si>
    <t>Cut in 2017</t>
  </si>
  <si>
    <t>HCC Insurance Holdings</t>
  </si>
  <si>
    <t>HCC</t>
  </si>
  <si>
    <t>Acquired by Tokio Marine Hdgs</t>
  </si>
  <si>
    <t>Oritani Financial Corp.</t>
  </si>
  <si>
    <t>ORIT</t>
  </si>
  <si>
    <t>2015=2014, Incr 2018</t>
  </si>
  <si>
    <t>TESSCO Technologies Inc.</t>
  </si>
  <si>
    <t>TESS</t>
  </si>
  <si>
    <t>2015=2014</t>
  </si>
  <si>
    <t>Calumet Specialty Products Partners LP</t>
  </si>
  <si>
    <t>CLMT</t>
  </si>
  <si>
    <t>Mattel Inc.</t>
  </si>
  <si>
    <t>MAT</t>
  </si>
  <si>
    <t>2015=2014, cut, suspended '17</t>
  </si>
  <si>
    <t>Home Properties Inc.</t>
  </si>
  <si>
    <t>HME</t>
  </si>
  <si>
    <t>Acquired by Loan Star Funds</t>
  </si>
  <si>
    <t>PennyMac Mortgage Investment Trust</t>
  </si>
  <si>
    <t>PMT</t>
  </si>
  <si>
    <t>Darden Restaurants</t>
  </si>
  <si>
    <t>2015=2014, Cut '16, Incr. '16, '17</t>
  </si>
  <si>
    <t>Applied Materials Inc.</t>
  </si>
  <si>
    <t>MOCON Inc.</t>
  </si>
  <si>
    <t>MOCO</t>
  </si>
  <si>
    <t>2015=2014, Incr 2017, Acqd</t>
  </si>
  <si>
    <t>National American University Holdings Inc.</t>
  </si>
  <si>
    <t>NAUH</t>
  </si>
  <si>
    <t>2015=2014, Suspended 2017</t>
  </si>
  <si>
    <t>Pall Corp.</t>
  </si>
  <si>
    <t>PLL</t>
  </si>
  <si>
    <t>Acquired by Danaher Corp.</t>
  </si>
  <si>
    <t>Admiral Group plc</t>
  </si>
  <si>
    <t>AMIGY</t>
  </si>
  <si>
    <t>BAE Systems plc</t>
  </si>
  <si>
    <t>BAESY</t>
  </si>
  <si>
    <t>Bank of Nova Scotia</t>
  </si>
  <si>
    <t>Frisch's Restaurants Inc.</t>
  </si>
  <si>
    <t>FRS</t>
  </si>
  <si>
    <t>Acquired by NRD Partners I LP</t>
  </si>
  <si>
    <t>Omnicare Inc.</t>
  </si>
  <si>
    <t>OCR</t>
  </si>
  <si>
    <t>Acquired by CVS Health Corp.</t>
  </si>
  <si>
    <t>TELUS Corp.</t>
  </si>
  <si>
    <t>TU</t>
  </si>
  <si>
    <t>Canadian Natural Resources Ltd.</t>
  </si>
  <si>
    <t>CNQ</t>
  </si>
  <si>
    <t>British American Tobacco plc</t>
  </si>
  <si>
    <t>BTI</t>
  </si>
  <si>
    <t>Excel Trust Inc.</t>
  </si>
  <si>
    <t>EXL</t>
  </si>
  <si>
    <t>Aquired by Blackstone subsidiary</t>
  </si>
  <si>
    <t>Imperial OilLtd.</t>
  </si>
  <si>
    <t>IMO</t>
  </si>
  <si>
    <t>Incr. '16, '17</t>
  </si>
  <si>
    <t>Montpelier Re Holdings Ltd.</t>
  </si>
  <si>
    <t>MRH</t>
  </si>
  <si>
    <t>Acquired by Endurance SPHdgs</t>
  </si>
  <si>
    <t>Cenovus Energy Inc.</t>
  </si>
  <si>
    <t>CVE</t>
  </si>
  <si>
    <t>Spun Baxalta, Div. cut, incr '16, '17</t>
  </si>
  <si>
    <t>Lorillard Inc.</t>
  </si>
  <si>
    <t>LO</t>
  </si>
  <si>
    <t>Acquired by Reynolds American</t>
  </si>
  <si>
    <t>Assa Abloy AB</t>
  </si>
  <si>
    <t>ASAZY</t>
  </si>
  <si>
    <t>Telenor ASA</t>
  </si>
  <si>
    <t>TELNY</t>
  </si>
  <si>
    <t>ABB Limited</t>
  </si>
  <si>
    <t>ABB</t>
  </si>
  <si>
    <t>Alfa Laval AB</t>
  </si>
  <si>
    <t>ALFVY</t>
  </si>
  <si>
    <t>Nestle S.A.</t>
  </si>
  <si>
    <t>NSRGY</t>
  </si>
  <si>
    <t>Novo Nordisk A/S</t>
  </si>
  <si>
    <t>NVO</t>
  </si>
  <si>
    <t>CARBO Ceramics</t>
  </si>
  <si>
    <t>CRR</t>
  </si>
  <si>
    <t>Suspended in '16</t>
  </si>
  <si>
    <t>PetSmart Inc.</t>
  </si>
  <si>
    <t>PETM</t>
  </si>
  <si>
    <t>Acquired by BC Partners</t>
  </si>
  <si>
    <t>W&amp;T Offshore Inc.</t>
  </si>
  <si>
    <t>WTI</t>
  </si>
  <si>
    <t>Ensco plc</t>
  </si>
  <si>
    <t>ESV</t>
  </si>
  <si>
    <t>Vanguard Natural Resources LLC</t>
  </si>
  <si>
    <t>VNR</t>
  </si>
  <si>
    <t>Cut again in 2015</t>
  </si>
  <si>
    <t>Copa Holdings SA</t>
  </si>
  <si>
    <t>CPA</t>
  </si>
  <si>
    <t>Cut again '16, incr '17, '18</t>
  </si>
  <si>
    <t>EV Energy Partners LP</t>
  </si>
  <si>
    <t>EVEP</t>
  </si>
  <si>
    <t>Family Dollar Stores</t>
  </si>
  <si>
    <t>FDO</t>
  </si>
  <si>
    <t>Acquired by Dollar Tree Stores</t>
  </si>
  <si>
    <t>Protective Life Corp.</t>
  </si>
  <si>
    <t>PL</t>
  </si>
  <si>
    <t>Acquired by Dai-ichi Life</t>
  </si>
  <si>
    <t>Safeway Inc.</t>
  </si>
  <si>
    <t>SWY</t>
  </si>
  <si>
    <t>Acquired by Cerberus et al</t>
  </si>
  <si>
    <t>Williams Partners LP old</t>
  </si>
  <si>
    <t>Acquired by Access Midstream LP</t>
  </si>
  <si>
    <t>Covidien plc</t>
  </si>
  <si>
    <t>COV</t>
  </si>
  <si>
    <t>Acquired by Medtronic</t>
  </si>
  <si>
    <t>ConAgra Foods Inc.</t>
  </si>
  <si>
    <t>CAG</t>
  </si>
  <si>
    <t>FY15=FY14, Spun LW '16, Incr '17</t>
  </si>
  <si>
    <t>Breitburn Energy Partners LP</t>
  </si>
  <si>
    <t>BBEP</t>
  </si>
  <si>
    <t>Riverview Financial Corp.</t>
  </si>
  <si>
    <t>RIVE</t>
  </si>
  <si>
    <t>2014=2013, 2015 Cut</t>
  </si>
  <si>
    <t>Tim Hortons Inc.</t>
  </si>
  <si>
    <t>THI</t>
  </si>
  <si>
    <t>Acquired by Burger King</t>
  </si>
  <si>
    <t>Shaw Communications Inc.</t>
  </si>
  <si>
    <t>SJR</t>
  </si>
  <si>
    <t>Prospect Capital Corp.</t>
  </si>
  <si>
    <t>PSEC</t>
  </si>
  <si>
    <t>Only 4 years before 2015 cut</t>
  </si>
  <si>
    <t>Western Union Company</t>
  </si>
  <si>
    <t>2014=2013, Incr. '15, '16, '17</t>
  </si>
  <si>
    <t>El Paso Pipeline Partners LP</t>
  </si>
  <si>
    <t>EPB</t>
  </si>
  <si>
    <t>Acquired by Kinder Morgan Inc.</t>
  </si>
  <si>
    <t>Kinder Morgan Energy Partners</t>
  </si>
  <si>
    <t>KMP</t>
  </si>
  <si>
    <t>SeaDrill Limited</t>
  </si>
  <si>
    <t>SDRL</t>
  </si>
  <si>
    <t>United-Guardian Inc.</t>
  </si>
  <si>
    <t>UG</t>
  </si>
  <si>
    <t>High Country Bancorp Inc.</t>
  </si>
  <si>
    <t>HCBC</t>
  </si>
  <si>
    <t>2014=2013</t>
  </si>
  <si>
    <t>NuStar GP Holdings LLC</t>
  </si>
  <si>
    <t>NSH</t>
  </si>
  <si>
    <t>2014=2013,Cut'18,To Merge w/NS</t>
  </si>
  <si>
    <t>Sturm Ruger &amp; Company Inc.</t>
  </si>
  <si>
    <t>RGR</t>
  </si>
  <si>
    <t>irregular rate, incr. '16</t>
  </si>
  <si>
    <t>Navios Maritime Partners LP</t>
  </si>
  <si>
    <t>NMM</t>
  </si>
  <si>
    <t>Energen Corp.</t>
  </si>
  <si>
    <t>EGN</t>
  </si>
  <si>
    <t>Cut After NatGas unit sale</t>
  </si>
  <si>
    <t>Diebold Inc.</t>
  </si>
  <si>
    <t>DBD</t>
  </si>
  <si>
    <t>'14='13,Cut'16,now Diebold Nixdorf</t>
  </si>
  <si>
    <t>Enventis Corp.</t>
  </si>
  <si>
    <t>ENVE</t>
  </si>
  <si>
    <t>Acquired by Consolidated Comm.</t>
  </si>
  <si>
    <t>Senior Housing Properties Trust</t>
  </si>
  <si>
    <t>SNH</t>
  </si>
  <si>
    <t>China Mobile Limited</t>
  </si>
  <si>
    <t>CHL</t>
  </si>
  <si>
    <t>China Petroleum &amp; Chemical Corp.</t>
  </si>
  <si>
    <t>SNP</t>
  </si>
  <si>
    <t>BCE Inc.</t>
  </si>
  <si>
    <t>BCE</t>
  </si>
  <si>
    <t>Rogers Communications Inc.</t>
  </si>
  <si>
    <t>RCI</t>
  </si>
  <si>
    <t>WaterFurnace Renewable Energy Inc.</t>
  </si>
  <si>
    <t>WFIFF</t>
  </si>
  <si>
    <t>Acquired by NIBE Industrier AB</t>
  </si>
  <si>
    <t>Intel Corp.</t>
  </si>
  <si>
    <t>2014=2013, Incr.'15, '16, '17, '18</t>
  </si>
  <si>
    <t>Communications Systems Inc.</t>
  </si>
  <si>
    <t>JCS</t>
  </si>
  <si>
    <t>2014=2013, cut in '16</t>
  </si>
  <si>
    <t>UNS Energy Corp.</t>
  </si>
  <si>
    <t>UNS</t>
  </si>
  <si>
    <t>Acquired by Fortis</t>
  </si>
  <si>
    <t>Constellation Software Inc.</t>
  </si>
  <si>
    <t>CNSWF</t>
  </si>
  <si>
    <t>Acq by AbbVie cancelled</t>
  </si>
  <si>
    <t>Teche Holding Co.</t>
  </si>
  <si>
    <t>TSH</t>
  </si>
  <si>
    <t>Acquired by IberiaBank</t>
  </si>
  <si>
    <t>United Financial Bancorp</t>
  </si>
  <si>
    <t>UBNK</t>
  </si>
  <si>
    <t>Only 3 years before 2009 freeze</t>
  </si>
  <si>
    <t>R.G.Barry Corp.</t>
  </si>
  <si>
    <t>DFZ</t>
  </si>
  <si>
    <t>Acq by Mill Road Capital</t>
  </si>
  <si>
    <t>Randgold Resources Ltd.</t>
  </si>
  <si>
    <t>GOLD</t>
  </si>
  <si>
    <t>Boardwalk Pipeline Partners LP</t>
  </si>
  <si>
    <t>BWP</t>
  </si>
  <si>
    <t>American Science and Engineering Inc.</t>
  </si>
  <si>
    <t>ASEI</t>
  </si>
  <si>
    <t>FY14=FY13</t>
  </si>
  <si>
    <t>Stewart Enterprises Inc.</t>
  </si>
  <si>
    <t>STEI</t>
  </si>
  <si>
    <t>Acquired by Service Corp. Int'l</t>
  </si>
  <si>
    <t>NV Energy Inc.</t>
  </si>
  <si>
    <t>NVE</t>
  </si>
  <si>
    <t>Acquired by Berkshire Hathaway</t>
  </si>
  <si>
    <t>Nippon Telegraph &amp; Telephone</t>
  </si>
  <si>
    <t>NTT</t>
  </si>
  <si>
    <t>Molex Inc.</t>
  </si>
  <si>
    <t>MOLX</t>
  </si>
  <si>
    <t>Acquired by Koch Industries</t>
  </si>
  <si>
    <t>NTT DoCoMo Inc.</t>
  </si>
  <si>
    <t>DCM</t>
  </si>
  <si>
    <t>Molson Coors Brewing Co. B</t>
  </si>
  <si>
    <t>2013=2012, incr. 2014, 2015</t>
  </si>
  <si>
    <t>Cablevision Systems Corp.</t>
  </si>
  <si>
    <t>CVC</t>
  </si>
  <si>
    <t>2013=2012</t>
  </si>
  <si>
    <t>Juniata Valley Financial</t>
  </si>
  <si>
    <t>JUVF</t>
  </si>
  <si>
    <t>National Instruments Corp.</t>
  </si>
  <si>
    <t>2013=2012, Incr. '14, '15, '16, '17</t>
  </si>
  <si>
    <t>National CineMedia Inc.</t>
  </si>
  <si>
    <t>NCMI</t>
  </si>
  <si>
    <t>2013=2012, Cut 2018</t>
  </si>
  <si>
    <t>NuStar Energy LP</t>
  </si>
  <si>
    <t>NS</t>
  </si>
  <si>
    <t>2013=2012, Cut '18</t>
  </si>
  <si>
    <t>TECO Energy Inc.</t>
  </si>
  <si>
    <t>TE</t>
  </si>
  <si>
    <t>Acquired by Emera Inc.</t>
  </si>
  <si>
    <t>Natural Resource Partners LP</t>
  </si>
  <si>
    <t>NRP</t>
  </si>
  <si>
    <t>Cut in 2014, cut twice in '15</t>
  </si>
  <si>
    <t>Crestwood Midstream Partners LP</t>
  </si>
  <si>
    <t>CMLP</t>
  </si>
  <si>
    <t>Merged with Inergy LP; new CMLP</t>
  </si>
  <si>
    <t>Birner Dental Management</t>
  </si>
  <si>
    <t>BDMS</t>
  </si>
  <si>
    <t>Dynex Capital Inc.</t>
  </si>
  <si>
    <t>DX</t>
  </si>
  <si>
    <t>Cut again '14, '15, '16, '17</t>
  </si>
  <si>
    <t>Kaydon Corp.</t>
  </si>
  <si>
    <t>KDN</t>
  </si>
  <si>
    <t>Acquired by AB SKF</t>
  </si>
  <si>
    <t>PennantPark Investment Corp.</t>
  </si>
  <si>
    <t>PNNT</t>
  </si>
  <si>
    <t>2013=2012, Cut 2016, 2017</t>
  </si>
  <si>
    <t>Met-Pro Corp.</t>
  </si>
  <si>
    <t>MPR</t>
  </si>
  <si>
    <t>Acquired by CECO Environmental</t>
  </si>
  <si>
    <t>Kinross Gold Corp.</t>
  </si>
  <si>
    <t>KGC</t>
  </si>
  <si>
    <t>Astrazeneca plc</t>
  </si>
  <si>
    <t>AZN</t>
  </si>
  <si>
    <t>Tower Group Inc.</t>
  </si>
  <si>
    <t>TWGP</t>
  </si>
  <si>
    <t>Merged with Canopius Holdings</t>
  </si>
  <si>
    <t>National Research Inc.</t>
  </si>
  <si>
    <t>NRCI</t>
  </si>
  <si>
    <t>Reorg&gt;A/B shares, Incr. '15-'17</t>
  </si>
  <si>
    <t>H.J. Heinz Co.</t>
  </si>
  <si>
    <t>HNZ</t>
  </si>
  <si>
    <t>Acquired by Berkshire Hathaway+</t>
  </si>
  <si>
    <t>Somerset Hills Bancorp</t>
  </si>
  <si>
    <t>SOMH</t>
  </si>
  <si>
    <t>Campbell Soup Co.</t>
  </si>
  <si>
    <t>CPB</t>
  </si>
  <si>
    <t>FY13=FY12, Incr. FY14, FY17</t>
  </si>
  <si>
    <t>Landauer Inc.</t>
  </si>
  <si>
    <t>LDR</t>
  </si>
  <si>
    <t>FY12=FY11, cut in FY15, Bg Acqd</t>
  </si>
  <si>
    <t>Alterra Capital Holdings Ltd.</t>
  </si>
  <si>
    <t>ALTE</t>
  </si>
  <si>
    <t>Acquired by Markel Corp.</t>
  </si>
  <si>
    <t>Pitney Bowes Inc.</t>
  </si>
  <si>
    <t>PBI</t>
  </si>
  <si>
    <t>Northfield Bancorp Inc.</t>
  </si>
  <si>
    <t>'12 Reorg., incr. '13-'16</t>
  </si>
  <si>
    <t>Coca-Cola FEMSA S.A.B. de C.V.</t>
  </si>
  <si>
    <t>KOF</t>
  </si>
  <si>
    <t>(Increase in 2014)</t>
  </si>
  <si>
    <t>Epoch Holding Co.</t>
  </si>
  <si>
    <t>EPHC</t>
  </si>
  <si>
    <t>Acquired by TD Bank</t>
  </si>
  <si>
    <t>Alliance Financial Corp.</t>
  </si>
  <si>
    <t>ALNC</t>
  </si>
  <si>
    <t>Acquired by NBT Bancorp</t>
  </si>
  <si>
    <t>Robbins &amp; Myers Inc.</t>
  </si>
  <si>
    <t>RBN</t>
  </si>
  <si>
    <t>Acquired by National Oilwell Varco</t>
  </si>
  <si>
    <t>Reinstated-2013&gt;2012 (cut/incr)</t>
  </si>
  <si>
    <t>2018 Challenger</t>
  </si>
  <si>
    <t>Spun AbbVie, 2018 Challenger</t>
  </si>
  <si>
    <t>Eisai Company Ltd.</t>
  </si>
  <si>
    <t>ESALY</t>
  </si>
  <si>
    <t>Medicis Pharmaceutical Corp.</t>
  </si>
  <si>
    <t>MRX</t>
  </si>
  <si>
    <t>Acquired by Valeant Pharma.</t>
  </si>
  <si>
    <t>American Greetings</t>
  </si>
  <si>
    <t>AM</t>
  </si>
  <si>
    <t>'12='11, Acqd by Weiss family</t>
  </si>
  <si>
    <t>Unilever plc</t>
  </si>
  <si>
    <t>UL</t>
  </si>
  <si>
    <t>Incr. '13, '14; decr. '15, Incr. '16-'18</t>
  </si>
  <si>
    <t>Unilever NV</t>
  </si>
  <si>
    <t>UN</t>
  </si>
  <si>
    <t>Greif Inc. B</t>
  </si>
  <si>
    <t>GEF.B</t>
  </si>
  <si>
    <t>Talisman Energy Inc.</t>
  </si>
  <si>
    <t>TLM</t>
  </si>
  <si>
    <t>2012=2011, Acquired by Repsol</t>
  </si>
  <si>
    <t>Citizens Holding Co.</t>
  </si>
  <si>
    <t>CIZN</t>
  </si>
  <si>
    <t>2012=2011, incr '14, '15, ('16)</t>
  </si>
  <si>
    <t>No trade 3 Months; Reinstated '13</t>
  </si>
  <si>
    <t>Guess? Inc.</t>
  </si>
  <si>
    <t>GES</t>
  </si>
  <si>
    <t>2012=2011, increase in 2014</t>
  </si>
  <si>
    <t>First Capital Inc.</t>
  </si>
  <si>
    <t>2012=2011, incr. '13, '14, '17, '18</t>
  </si>
  <si>
    <t>TransAlta Corp.</t>
  </si>
  <si>
    <t>TAC</t>
  </si>
  <si>
    <t>Strayer Education Inc.</t>
  </si>
  <si>
    <t>STRA</t>
  </si>
  <si>
    <t>Suspended '13, Resumed '17</t>
  </si>
  <si>
    <t>Knight Transportation Inc.</t>
  </si>
  <si>
    <t>2012=2011</t>
  </si>
  <si>
    <t>Ecology &amp; Environment Inc.</t>
  </si>
  <si>
    <t>EEI</t>
  </si>
  <si>
    <t>2012=2011, cut 2016</t>
  </si>
  <si>
    <t>Suburban Propane Partners LP</t>
  </si>
  <si>
    <t>SPH</t>
  </si>
  <si>
    <t>'12='11, incr. '13, '15, Cut '17</t>
  </si>
  <si>
    <t>Avon Products Inc.</t>
  </si>
  <si>
    <t>AVP</t>
  </si>
  <si>
    <t>Lake Shore Bancorp Inc.</t>
  </si>
  <si>
    <t>Incr. in 2017, 2018</t>
  </si>
  <si>
    <t>United Community Bancorp</t>
  </si>
  <si>
    <t>UCBA</t>
  </si>
  <si>
    <t>Cut again in 2013</t>
  </si>
  <si>
    <t>2017 Challenger</t>
  </si>
  <si>
    <t>PG&amp;E Corp.</t>
  </si>
  <si>
    <t>PCG</t>
  </si>
  <si>
    <t>Greif Inc. A</t>
  </si>
  <si>
    <t>GEF</t>
  </si>
  <si>
    <t>FY2012=2011</t>
  </si>
  <si>
    <t>CNOOC Ltd.</t>
  </si>
  <si>
    <t>CEO</t>
  </si>
  <si>
    <t>Increase in 2013</t>
  </si>
  <si>
    <t>Astro-Med Inc.</t>
  </si>
  <si>
    <t>ALOT</t>
  </si>
  <si>
    <t>Koninklijke KPN N.V.</t>
  </si>
  <si>
    <t>KKPNY</t>
  </si>
  <si>
    <t>TransAtlantic Holdings</t>
  </si>
  <si>
    <t>TRH</t>
  </si>
  <si>
    <t>Acquired by Alleghany Corp.</t>
  </si>
  <si>
    <t>Washington REIT</t>
  </si>
  <si>
    <t>WRE</t>
  </si>
  <si>
    <t>Delphi Financial Group</t>
  </si>
  <si>
    <t>DFG</t>
  </si>
  <si>
    <t>Acquired by Tokio Marine Holdings</t>
  </si>
  <si>
    <t>Empresa Nacional de Electricidad SA</t>
  </si>
  <si>
    <t>EOC</t>
  </si>
  <si>
    <t>Arch Coal Inc.</t>
  </si>
  <si>
    <t>ACI</t>
  </si>
  <si>
    <t>Cut again in 2014</t>
  </si>
  <si>
    <t>Harleysville Group</t>
  </si>
  <si>
    <t>HGIC</t>
  </si>
  <si>
    <t>Acquired by Nationwide Mutual</t>
  </si>
  <si>
    <t>Inergy LP</t>
  </si>
  <si>
    <t>NRGY</t>
  </si>
  <si>
    <t>Cut again 2012/13, spun NRGM</t>
  </si>
  <si>
    <t>NSTAR</t>
  </si>
  <si>
    <t>NST</t>
  </si>
  <si>
    <t>Acquired by Northeast Utilities</t>
  </si>
  <si>
    <t>Cheviot Financial Corp.</t>
  </si>
  <si>
    <t>CHEV</t>
  </si>
  <si>
    <t>Increases in 2013, 2015</t>
  </si>
  <si>
    <t>National Presto Industries</t>
  </si>
  <si>
    <t>NPK</t>
  </si>
  <si>
    <t>Increase in 2013 (Paid Dec '12)</t>
  </si>
  <si>
    <t>Noble Corp.</t>
  </si>
  <si>
    <t>NE</t>
  </si>
  <si>
    <t>Cut '12, Incr. '13, '14, cut '15, '16</t>
  </si>
  <si>
    <t>Corporate Office Properties Trust</t>
  </si>
  <si>
    <t>OFC</t>
  </si>
  <si>
    <t>Telefonica S.A.</t>
  </si>
  <si>
    <t>TEF</t>
  </si>
  <si>
    <t>Gas Natural Inc.</t>
  </si>
  <si>
    <t>EGAS</t>
  </si>
  <si>
    <t>2011=2010, cut 2016</t>
  </si>
  <si>
    <t>Infosys Technologies Ltd.</t>
  </si>
  <si>
    <t>INFY</t>
  </si>
  <si>
    <t>DPL Inc.</t>
  </si>
  <si>
    <t>DPL</t>
  </si>
  <si>
    <t>Acquired by AES Corp.</t>
  </si>
  <si>
    <t>Pharmaceutical Product Development Inc.</t>
  </si>
  <si>
    <t>PPDI</t>
  </si>
  <si>
    <t>Acquired by Carlyle Groep et al.</t>
  </si>
  <si>
    <t>CenturyLink Inc.</t>
  </si>
  <si>
    <t>CTL</t>
  </si>
  <si>
    <t>2011=2010, cut in 2013</t>
  </si>
  <si>
    <t>Public Service Enterprise Group</t>
  </si>
  <si>
    <t>2016 Challenger</t>
  </si>
  <si>
    <t>Meridian Bioscience Inc.</t>
  </si>
  <si>
    <t>VIVO</t>
  </si>
  <si>
    <t>2011=2010, incr. '14, cut '17</t>
  </si>
  <si>
    <t>Spun off XLS, XYL, '17 Challenger</t>
  </si>
  <si>
    <t>Orrstown Financial Services</t>
  </si>
  <si>
    <t>Div. Susp.; Incr. '15, '16, '17, '18</t>
  </si>
  <si>
    <t>Royal Dutch Shell plc A</t>
  </si>
  <si>
    <t>RDS-A</t>
  </si>
  <si>
    <t>2011=2010, incr. in '12, '13, '14</t>
  </si>
  <si>
    <t>Royal Dutch Shell plc B</t>
  </si>
  <si>
    <t>RDS-B</t>
  </si>
  <si>
    <t>Shenandoah Telecommunications</t>
  </si>
  <si>
    <t>Harleysville Savings</t>
  </si>
  <si>
    <t>HARL</t>
  </si>
  <si>
    <t>2011=2010, incr. '12, '13, '17, '18</t>
  </si>
  <si>
    <t>Ohio Valley Banc Corp.</t>
  </si>
  <si>
    <t>OVBC</t>
  </si>
  <si>
    <t>2011=2010</t>
  </si>
  <si>
    <t>Universal Forest Products</t>
  </si>
  <si>
    <t>2011=2010, Incr. '13, '14, '15, '16</t>
  </si>
  <si>
    <t>Consolidated Water Co.</t>
  </si>
  <si>
    <t>CWCO</t>
  </si>
  <si>
    <t>2011=2010, Incr 2018</t>
  </si>
  <si>
    <t>Harsco Corp.</t>
  </si>
  <si>
    <t>HSC</t>
  </si>
  <si>
    <t>National Semiconductor</t>
  </si>
  <si>
    <t>NSM</t>
  </si>
  <si>
    <t>Acquired by Texas Instruments</t>
  </si>
  <si>
    <t>Duncan Energy Partners LP</t>
  </si>
  <si>
    <t>DEP</t>
  </si>
  <si>
    <t>Acq. by Enterprise Prod. Partners</t>
  </si>
  <si>
    <t>Allied World Assurance Co. Holdings Ltd.</t>
  </si>
  <si>
    <t>Reinstated: '11 skip but '12 Incr.</t>
  </si>
  <si>
    <t>Beckman Coulter</t>
  </si>
  <si>
    <t>BEC</t>
  </si>
  <si>
    <t>Acq. by Danaher Corp.</t>
  </si>
  <si>
    <t>Investors Real Estate Trust</t>
  </si>
  <si>
    <t>IRET</t>
  </si>
  <si>
    <t>Wesco Financial Corp.</t>
  </si>
  <si>
    <t>WSC</t>
  </si>
  <si>
    <t>Acquired By Berkshire Hathaway</t>
  </si>
  <si>
    <t>Hudson City Bancorp</t>
  </si>
  <si>
    <t>HCBK</t>
  </si>
  <si>
    <t>Village Super Market Inc.</t>
  </si>
  <si>
    <t>VLGEA</t>
  </si>
  <si>
    <t>Cut after '10 Special; incr. '12</t>
  </si>
  <si>
    <t>Heritage Financial Group</t>
  </si>
  <si>
    <t>HBOS</t>
  </si>
  <si>
    <t>Incr. '12, '13 (4Q'sPdDec12), '14</t>
  </si>
  <si>
    <t>2015 Challenger</t>
  </si>
  <si>
    <t>Joy Global Inc.</t>
  </si>
  <si>
    <t>JOYG</t>
  </si>
  <si>
    <t>'10='09,now JOY, incr. '14, cut '15</t>
  </si>
  <si>
    <t>CSS Industries Inc.</t>
  </si>
  <si>
    <t>CSS</t>
  </si>
  <si>
    <t>2010=2009, incr. '15, '16</t>
  </si>
  <si>
    <t>Courier Corp.</t>
  </si>
  <si>
    <t>CRRC</t>
  </si>
  <si>
    <t>2010=2009</t>
  </si>
  <si>
    <t>National Healthcare Corp.</t>
  </si>
  <si>
    <t>Martin Marietta Materials Inc.</t>
  </si>
  <si>
    <t>2010=2009, Incr. 2016, 2017, '18</t>
  </si>
  <si>
    <t>2010=2009, Cut '12, Incr. '13-'16</t>
  </si>
  <si>
    <t>CNB Financial Corp.</t>
  </si>
  <si>
    <t>CCNE</t>
  </si>
  <si>
    <t>Honeywell International</t>
  </si>
  <si>
    <t>WSFS Financial Corp.</t>
  </si>
  <si>
    <t>Energy Transfer Partners L P</t>
  </si>
  <si>
    <t>2010=2009, Incr. In '13, '14, '15</t>
  </si>
  <si>
    <t>Federated Investors Inc.</t>
  </si>
  <si>
    <t>FII</t>
  </si>
  <si>
    <t>2010=2009, incr 2013, 2018</t>
  </si>
  <si>
    <t>PVR Partners LP</t>
  </si>
  <si>
    <t>PVR</t>
  </si>
  <si>
    <t>incr. '11-'13,Acq'd by RGP</t>
  </si>
  <si>
    <t>Charles Schwab Corp.</t>
  </si>
  <si>
    <t>Teleflex Inc.</t>
  </si>
  <si>
    <t>TFX</t>
  </si>
  <si>
    <t>Bank of Hawaii</t>
  </si>
  <si>
    <t>Rockwell Collins Inc.</t>
  </si>
  <si>
    <t>COL</t>
  </si>
  <si>
    <t>2010=2009, incr. '12, '15</t>
  </si>
  <si>
    <t>GMT</t>
  </si>
  <si>
    <t>Only 4 years before 2010 freeze</t>
  </si>
  <si>
    <t>Allete Inc.</t>
  </si>
  <si>
    <t>Lakeland Financial</t>
  </si>
  <si>
    <t>2010=2009, Incr. In '15, '16, '17, '18</t>
  </si>
  <si>
    <t>Integrys Energy Group</t>
  </si>
  <si>
    <t>TEG</t>
  </si>
  <si>
    <t>2010=2009, Acquired by WEC</t>
  </si>
  <si>
    <t>Copano Energy LLC</t>
  </si>
  <si>
    <t>CPNO</t>
  </si>
  <si>
    <t>2010=2009; Acq. by KMP</t>
  </si>
  <si>
    <t>Carpenter Technology Corp.</t>
  </si>
  <si>
    <t>CRS</t>
  </si>
  <si>
    <t>Teekay Corp.</t>
  </si>
  <si>
    <t>TK</t>
  </si>
  <si>
    <t>2010=2009, cut in 2015</t>
  </si>
  <si>
    <t>Reinstated; Fiscal Year Streak OK</t>
  </si>
  <si>
    <t>Buckeye GP Holdings LP</t>
  </si>
  <si>
    <t>BGH</t>
  </si>
  <si>
    <t>Acq. by Buckeye Partners LP</t>
  </si>
  <si>
    <t>Choice Hotels International</t>
  </si>
  <si>
    <t>CHH</t>
  </si>
  <si>
    <t>2010=2009, Incr. '15, '16, '17</t>
  </si>
  <si>
    <t>Buckle Inc.</t>
  </si>
  <si>
    <t>BKE</t>
  </si>
  <si>
    <t>2010=2009, incr. '14, '15, '16</t>
  </si>
  <si>
    <t>NB&amp;T Financial Group Inc.</t>
  </si>
  <si>
    <t>NBTF</t>
  </si>
  <si>
    <t>2010=2009, Acq. by Peoples Bcp</t>
  </si>
  <si>
    <t>Overseas Shipholding Group Inc.</t>
  </si>
  <si>
    <t>OSG</t>
  </si>
  <si>
    <t>Only 4 yrs bef. freeze, now OSGB</t>
  </si>
  <si>
    <t>Progress Energy</t>
  </si>
  <si>
    <t>PGN</t>
  </si>
  <si>
    <t>2010=2009, acq. by Duke Energy</t>
  </si>
  <si>
    <t>Washington Trust Bancorp</t>
  </si>
  <si>
    <t>Independent Bank Corp MA</t>
  </si>
  <si>
    <t>Enterprise GP Holdings LP</t>
  </si>
  <si>
    <t>EPE</t>
  </si>
  <si>
    <t>Acq. by Enterprise Prod LP</t>
  </si>
  <si>
    <t>Amcol International Corp.</t>
  </si>
  <si>
    <t>ACO</t>
  </si>
  <si>
    <t>Incr.'12,Acquired by Minerals Tech.</t>
  </si>
  <si>
    <t>Chesapeake Energy Corp.</t>
  </si>
  <si>
    <t>CHK</t>
  </si>
  <si>
    <t>2010=2009, incr. '11, Susp. '15</t>
  </si>
  <si>
    <t>Gentex Corp.</t>
  </si>
  <si>
    <t>Block (H&amp;R) Inc.</t>
  </si>
  <si>
    <t>2010=2009, incr. '12,'16, '17</t>
  </si>
  <si>
    <t>Kraft Foods</t>
  </si>
  <si>
    <t>KFT</t>
  </si>
  <si>
    <t>2010=2009; now KHC/MDLZ</t>
  </si>
  <si>
    <t>Willis Group Holdings plc</t>
  </si>
  <si>
    <t>WSH</t>
  </si>
  <si>
    <t>(Now WLTW), 2016 Challenger</t>
  </si>
  <si>
    <t>Wolverine World Wide</t>
  </si>
  <si>
    <t>WWW</t>
  </si>
  <si>
    <t>2010=2009, increase in 2011</t>
  </si>
  <si>
    <t>Dentsply International Inc.</t>
  </si>
  <si>
    <t>BancorpSouth Inc.</t>
  </si>
  <si>
    <t>BXS</t>
  </si>
  <si>
    <t>cut twice '11; Incr. '13-'15</t>
  </si>
  <si>
    <t>NewAlliance Bancshares</t>
  </si>
  <si>
    <t>NAL</t>
  </si>
  <si>
    <t>Acquired by First Niagara</t>
  </si>
  <si>
    <t>Park National Corp.</t>
  </si>
  <si>
    <t>2009=2008</t>
  </si>
  <si>
    <t>2014 Challenger</t>
  </si>
  <si>
    <t>Inergy Holdings LP</t>
  </si>
  <si>
    <t>NRGP</t>
  </si>
  <si>
    <t>Acquired by Inergy LP</t>
  </si>
  <si>
    <t>Holly Corp. (now HFC)</t>
  </si>
  <si>
    <t>HOC</t>
  </si>
  <si>
    <t>First Financial Bankshares</t>
  </si>
  <si>
    <t>EastGroup Properties</t>
  </si>
  <si>
    <t>Valley National Bancorp</t>
  </si>
  <si>
    <t>VLY</t>
  </si>
  <si>
    <t>Cuts in '09, '10, Incr. in '11, cut '12</t>
  </si>
  <si>
    <t>Northern Trust</t>
  </si>
  <si>
    <t>M&amp;T Bank Corp.</t>
  </si>
  <si>
    <t>2009=2008, incr. 2017</t>
  </si>
  <si>
    <t>State Auto Financial</t>
  </si>
  <si>
    <t>STFC</t>
  </si>
  <si>
    <t>2009=2008, Cut in 2012</t>
  </si>
  <si>
    <t>2009=2008, Incr. '14, '15, '16, '17</t>
  </si>
  <si>
    <t>Trustmark Corp.</t>
  </si>
  <si>
    <t>TRMK</t>
  </si>
  <si>
    <t>Florida Public Utilities</t>
  </si>
  <si>
    <t>FPU</t>
  </si>
  <si>
    <t>Acq. by Chesapeake Utilities</t>
  </si>
  <si>
    <t>Chemical Financial</t>
  </si>
  <si>
    <t>CHFC</t>
  </si>
  <si>
    <t>Teppco Partners</t>
  </si>
  <si>
    <t>TPP</t>
  </si>
  <si>
    <t>Acq. by Enterprise Products LP</t>
  </si>
  <si>
    <t>Supervalu Inc.</t>
  </si>
  <si>
    <t>SVU</t>
  </si>
  <si>
    <t>Div. Suspended in 2012</t>
  </si>
  <si>
    <t>Hershey Company</t>
  </si>
  <si>
    <t>Glacier Bancorp</t>
  </si>
  <si>
    <t>Johnson Controls</t>
  </si>
  <si>
    <t>Kimco Realty</t>
  </si>
  <si>
    <t>Myers Industries</t>
  </si>
  <si>
    <t>United Bankshares</t>
  </si>
  <si>
    <t>Reinstated 12/3/09-YE Increase</t>
  </si>
  <si>
    <t>S&amp;T Bancorp</t>
  </si>
  <si>
    <t>Incr. in 2013, 2014, 2015, 2016</t>
  </si>
  <si>
    <t>Peoples Bancorp OH</t>
  </si>
  <si>
    <t>Incr. '12-'14,'16(x2),'17(x2),'18(x2)</t>
  </si>
  <si>
    <t>Wesbanco Inc.</t>
  </si>
  <si>
    <t>Avery Dennison</t>
  </si>
  <si>
    <t>Cut again in 2011, incr. '14-'17</t>
  </si>
  <si>
    <t>BB&amp;T Corp.</t>
  </si>
  <si>
    <t>BBT</t>
  </si>
  <si>
    <t>Legg Mason</t>
  </si>
  <si>
    <t>National Penn Bancshares</t>
  </si>
  <si>
    <t>NPBC</t>
  </si>
  <si>
    <t>Acq'd by BB&amp;T Corp. 2015</t>
  </si>
  <si>
    <t>ASBC</t>
  </si>
  <si>
    <t>Susquehanna Bancshares</t>
  </si>
  <si>
    <t>SUSQ</t>
  </si>
  <si>
    <t>Increases 2011-2014</t>
  </si>
  <si>
    <t>Masco Corp.</t>
  </si>
  <si>
    <t>Incr. in 2014, 2015, 2016, 2017</t>
  </si>
  <si>
    <t>Fulton Financial</t>
  </si>
  <si>
    <t>Incr '11, '12, then '15, '16, '17, '18</t>
  </si>
  <si>
    <t>Susp '10, +/- '11, cut '12, +'13</t>
  </si>
  <si>
    <t>Rohm and Haas</t>
  </si>
  <si>
    <t>ROH</t>
  </si>
  <si>
    <t>Acquired by Dow Chemical</t>
  </si>
  <si>
    <t>Gannett Company</t>
  </si>
  <si>
    <t>Incr in '11, '12; 2015 Split-up</t>
  </si>
  <si>
    <t>F.N.B. Corp.</t>
  </si>
  <si>
    <t>FNB</t>
  </si>
  <si>
    <t>Wilmington Trust</t>
  </si>
  <si>
    <t>WL</t>
  </si>
  <si>
    <t>Acquired by M&amp;T Bank</t>
  </si>
  <si>
    <t>Washington Federal</t>
  </si>
  <si>
    <t>WFSL</t>
  </si>
  <si>
    <t>Marshall &amp; Ilsley</t>
  </si>
  <si>
    <t>MI</t>
  </si>
  <si>
    <t>Acquired by Bank of Montreal</t>
  </si>
  <si>
    <t>FirstMerit Corp.</t>
  </si>
  <si>
    <t>FMER</t>
  </si>
  <si>
    <t>2008=2007, cut in 2009,Incr 2015</t>
  </si>
  <si>
    <t>Anheuser-Busch</t>
  </si>
  <si>
    <t>Acq. by InBev</t>
  </si>
  <si>
    <t>Harleysville National</t>
  </si>
  <si>
    <t>HNBC</t>
  </si>
  <si>
    <t>2008=2007, acq. by First Niagara</t>
  </si>
  <si>
    <t>Lincoln National</t>
  </si>
  <si>
    <t>EnergySouth Inc.</t>
  </si>
  <si>
    <t>ENSI</t>
  </si>
  <si>
    <t>Acquired by Sempra Energy</t>
  </si>
  <si>
    <t>Wrigley (Wm. Jr.) Co.</t>
  </si>
  <si>
    <t>WWY</t>
  </si>
  <si>
    <t>Acquired by Mars Inc.</t>
  </si>
  <si>
    <t>Bank of America</t>
  </si>
  <si>
    <t>Cut again in 2009, Incr. '14, '16</t>
  </si>
  <si>
    <t>Comerica Inc.</t>
  </si>
  <si>
    <t>Regions Financial</t>
  </si>
  <si>
    <t>Cut again in 2009, incr. '13-'16</t>
  </si>
  <si>
    <t>Hillenbrand Industries</t>
  </si>
  <si>
    <t>HB</t>
  </si>
  <si>
    <t>Split into Hill-Rom/Hillenbrand Inc.</t>
  </si>
  <si>
    <t>Altria Group</t>
  </si>
  <si>
    <t>PM Spin-off; Reinstated 3/6/10</t>
  </si>
  <si>
    <t>Progressive Corp.</t>
  </si>
  <si>
    <t>PGR</t>
  </si>
  <si>
    <t>Incr. 2018</t>
  </si>
  <si>
    <t>SLM Corp.</t>
  </si>
  <si>
    <t>SLM</t>
  </si>
  <si>
    <t>DivSusp2Q07; Incorrectly included</t>
  </si>
  <si>
    <t>Number of Companies</t>
  </si>
  <si>
    <t>Includes Later Adjustments</t>
  </si>
  <si>
    <t>Excl. Incorrectly Added</t>
  </si>
  <si>
    <t>Excludes Incorrect Additions</t>
  </si>
  <si>
    <t>Adj. No. of Companies</t>
  </si>
  <si>
    <t>Excludes Reinstatements</t>
  </si>
  <si>
    <t>Percent of Total</t>
  </si>
  <si>
    <t>Average Streak Ended:</t>
  </si>
  <si>
    <t>* Despite increase, yearly total was lower than prior year</t>
  </si>
  <si>
    <t>Supplemental Statistics:</t>
  </si>
  <si>
    <t>% of Total</t>
  </si>
  <si>
    <t>Freeze</t>
  </si>
  <si>
    <t>M&amp;A</t>
  </si>
  <si>
    <t>Deletions, followed by Increases</t>
  </si>
  <si>
    <t>(see Appendix C on Notes tab)</t>
  </si>
  <si>
    <t>"Cut" due to currency exchange</t>
  </si>
  <si>
    <t>---</t>
  </si>
  <si>
    <t>(Despite local-currency increase)</t>
  </si>
  <si>
    <t>Companies no longer traded</t>
  </si>
  <si>
    <t>"Permanent" Deletions - so far</t>
  </si>
  <si>
    <t>Deletions by Year:</t>
  </si>
  <si>
    <t>Total</t>
  </si>
  <si>
    <t>Notes: Includes Incorrect Additions and Reinstatements</t>
  </si>
  <si>
    <t>(Prior to Contenders, Challengers)</t>
  </si>
  <si>
    <t>(Challengers first populated)</t>
  </si>
  <si>
    <t>Deletions by Streak Length:</t>
  </si>
  <si>
    <t>5-9 years</t>
  </si>
  <si>
    <t>10-14 years</t>
  </si>
  <si>
    <t>15-19 years</t>
  </si>
  <si>
    <t>20-24 years</t>
  </si>
  <si>
    <t>25-29 years</t>
  </si>
  <si>
    <t>30-34 years</t>
  </si>
  <si>
    <t>35-39 years</t>
  </si>
  <si>
    <t>40-44 years</t>
  </si>
  <si>
    <t>45-49 years</t>
  </si>
  <si>
    <t>50 years or more</t>
  </si>
  <si>
    <t>Deletions by Category:</t>
  </si>
  <si>
    <t>(5-9 years)</t>
  </si>
  <si>
    <t>(10-24 years)</t>
  </si>
  <si>
    <t>(25 or more years)</t>
  </si>
  <si>
    <t>Streak-length corrections</t>
  </si>
  <si>
    <t>Old</t>
  </si>
  <si>
    <t>New</t>
  </si>
  <si>
    <t>Changed</t>
  </si>
  <si>
    <t>Source, *</t>
  </si>
  <si>
    <t>website</t>
  </si>
  <si>
    <t>research</t>
  </si>
  <si>
    <t>press release</t>
  </si>
  <si>
    <t>Annual Report</t>
  </si>
  <si>
    <t>BWL.A</t>
  </si>
  <si>
    <t>Fiscal Year streak *</t>
  </si>
  <si>
    <t>press release, website</t>
  </si>
  <si>
    <t>press release *</t>
  </si>
  <si>
    <t>website *</t>
  </si>
  <si>
    <t>press release/website *</t>
  </si>
  <si>
    <t>Computer Services Inc.</t>
  </si>
  <si>
    <t>Enterprise Bancorp Inc.</t>
  </si>
  <si>
    <t>Yahoo history</t>
  </si>
  <si>
    <t>Health Care REIT</t>
  </si>
  <si>
    <t>HCN</t>
  </si>
  <si>
    <t>press release, now Welltower Inc. (see below)</t>
  </si>
  <si>
    <t>exclude "regular" Special dividends</t>
  </si>
  <si>
    <t>Fiscal Year streak</t>
  </si>
  <si>
    <t>Annual Report *</t>
  </si>
  <si>
    <t>1976=Year 1</t>
  </si>
  <si>
    <t>MGE Energy</t>
  </si>
  <si>
    <t>People's United Financial</t>
  </si>
  <si>
    <t>Sheanandoah Telecommunications</t>
  </si>
  <si>
    <t>Adjust for 2001 Mirant spin-off</t>
  </si>
  <si>
    <t>T. Rowe Price</t>
  </si>
  <si>
    <t>Yahoo history *</t>
  </si>
  <si>
    <t>Thomasville Bancshares</t>
  </si>
  <si>
    <t>Merged into St. Paul Companies</t>
  </si>
  <si>
    <t>United Technologies</t>
  </si>
  <si>
    <t>UTX</t>
  </si>
  <si>
    <t>Wal-Mart Stores</t>
  </si>
  <si>
    <t>* Subsequently deleted; see Deletions table above</t>
  </si>
  <si>
    <t>Name/Symbol changes</t>
  </si>
  <si>
    <t>*</t>
  </si>
  <si>
    <t>Note</t>
  </si>
  <si>
    <t>AmerisourceBergen Corporation</t>
  </si>
  <si>
    <t>ABC</t>
  </si>
  <si>
    <t>Access Midstream Partners LP</t>
  </si>
  <si>
    <t>ACMP</t>
  </si>
  <si>
    <t>Merger</t>
  </si>
  <si>
    <t>ACE Limited</t>
  </si>
  <si>
    <t>ACE</t>
  </si>
  <si>
    <t>Chubb Corp. acquisition</t>
  </si>
  <si>
    <t>Anthem, Inc.</t>
  </si>
  <si>
    <t>ANTM</t>
  </si>
  <si>
    <t>Torchmark Corp.</t>
  </si>
  <si>
    <t>TMK</t>
  </si>
  <si>
    <t>Global Life Inc</t>
  </si>
  <si>
    <t>Chemical Financial Corp.</t>
  </si>
  <si>
    <t>Apartment Investment &amp; Management Co.</t>
  </si>
  <si>
    <t>AIV</t>
  </si>
  <si>
    <t>Spinoff</t>
  </si>
  <si>
    <t>AGL</t>
  </si>
  <si>
    <t>Arlantic Tele Network Inc.</t>
  </si>
  <si>
    <t>Ashland Inc.</t>
  </si>
  <si>
    <t>Avago Technologies Ltd.</t>
  </si>
  <si>
    <t>Broadcom (BRCM) acquisition</t>
  </si>
  <si>
    <t>BB&amp;T Corp</t>
  </si>
  <si>
    <t>Truist Financial Corp</t>
  </si>
  <si>
    <t>BKUT</t>
  </si>
  <si>
    <t>Google</t>
  </si>
  <si>
    <t>BancorpSouth Bank</t>
  </si>
  <si>
    <t>CMN</t>
  </si>
  <si>
    <t>CenturyTel Inc.</t>
  </si>
  <si>
    <t>Merger with Embarq Inc.</t>
  </si>
  <si>
    <t>Coca-Cola Enterprises Inc.</t>
  </si>
  <si>
    <t>Merger w/2 companies</t>
  </si>
  <si>
    <t>CCFNB Bancorp, Inc.</t>
  </si>
  <si>
    <t>Colony Financial Inc.</t>
  </si>
  <si>
    <t>Consolidated-Tomoka Land Co.</t>
  </si>
  <si>
    <t>Culp Inc.</t>
  </si>
  <si>
    <t>CFI</t>
  </si>
  <si>
    <t>CSWI</t>
  </si>
  <si>
    <t>CVS Caremark</t>
  </si>
  <si>
    <t>DeVry Inc.</t>
  </si>
  <si>
    <t>Dominion Resources Inc.</t>
  </si>
  <si>
    <t>Exterran Partners LP</t>
  </si>
  <si>
    <t>EXLP</t>
  </si>
  <si>
    <t>First Defiance Financial Corp.</t>
  </si>
  <si>
    <t>FDEF</t>
  </si>
  <si>
    <t>Premier Bank</t>
  </si>
  <si>
    <t>FPL Group Inc.</t>
  </si>
  <si>
    <t>FPL</t>
  </si>
  <si>
    <t>GKSR</t>
  </si>
  <si>
    <t>Great Plains Energy</t>
  </si>
  <si>
    <t>merger</t>
  </si>
  <si>
    <t>GRF-B</t>
  </si>
  <si>
    <t>HealthSouth Corp.</t>
  </si>
  <si>
    <t>HLS</t>
  </si>
  <si>
    <t>Encompass Health Corp.</t>
  </si>
  <si>
    <t>Hewlett-Packard Company</t>
  </si>
  <si>
    <t>Hospitality Properties Trust</t>
  </si>
  <si>
    <t>HPT</t>
  </si>
  <si>
    <t>Hickory Tech Corp.</t>
  </si>
  <si>
    <t>HTCO</t>
  </si>
  <si>
    <t>HUB.B</t>
  </si>
  <si>
    <t>HUB-A</t>
  </si>
  <si>
    <t>FinViz</t>
  </si>
  <si>
    <t>HUB-B</t>
  </si>
  <si>
    <t>Class A/B combined</t>
  </si>
  <si>
    <t>Ingersroll Rand</t>
  </si>
  <si>
    <t>IR</t>
  </si>
  <si>
    <t>Johnson Controls Inc.</t>
  </si>
  <si>
    <t>JW-A</t>
  </si>
  <si>
    <t>Lancaster Colony Corporation</t>
  </si>
  <si>
    <t>LANC</t>
  </si>
  <si>
    <t>L-3 Communications Holdings Inc.</t>
  </si>
  <si>
    <t>Laclede Group Inc.</t>
  </si>
  <si>
    <t>LG</t>
  </si>
  <si>
    <t>McGraw-Hill Companies</t>
  </si>
  <si>
    <t>MHP</t>
  </si>
  <si>
    <t>MHFI</t>
  </si>
  <si>
    <t>McGraw-Hill Financial</t>
  </si>
  <si>
    <t>TAXI</t>
  </si>
  <si>
    <t>Medtronic Inc.</t>
  </si>
  <si>
    <t>ADR after Covidien merger</t>
  </si>
  <si>
    <t>Mine Safety Appliances</t>
  </si>
  <si>
    <t>Monroe Muffler Brake Inc.</t>
  </si>
  <si>
    <t>Monroe Inc.</t>
  </si>
  <si>
    <t>New Media</t>
  </si>
  <si>
    <t>NEWM</t>
  </si>
  <si>
    <t>National Retail Properties, Inc.</t>
  </si>
  <si>
    <t>NRCIB</t>
  </si>
  <si>
    <t>National Research B</t>
  </si>
  <si>
    <t>Reorg.&gt;A/B shares</t>
  </si>
  <si>
    <t>Newell Rubbermaid Inc.</t>
  </si>
  <si>
    <t>Northeast Utilities</t>
  </si>
  <si>
    <t>NU</t>
  </si>
  <si>
    <t>NRG Yield Inc</t>
  </si>
  <si>
    <t>NYLD</t>
  </si>
  <si>
    <t>Clearway Energy Inc</t>
  </si>
  <si>
    <t>Merger+Name/Symbol change</t>
  </si>
  <si>
    <t>OBNK</t>
  </si>
  <si>
    <t>PNM Resources, Inc.</t>
  </si>
  <si>
    <t>PNM</t>
  </si>
  <si>
    <t>Pentair Inc.</t>
  </si>
  <si>
    <t>became ADR</t>
  </si>
  <si>
    <t>PolyOne Corp.</t>
  </si>
  <si>
    <t>POL</t>
  </si>
  <si>
    <t>PRSP</t>
  </si>
  <si>
    <t>People's Utah Bancorp</t>
  </si>
  <si>
    <t>PUB</t>
  </si>
  <si>
    <t>Praxair Inc.</t>
  </si>
  <si>
    <t>PX</t>
  </si>
  <si>
    <t>Questar Resources</t>
  </si>
  <si>
    <t>QEP Spin-off</t>
  </si>
  <si>
    <t>Systemax Inc.</t>
  </si>
  <si>
    <t>SYX</t>
  </si>
  <si>
    <t>Ritchie Bros. Auctioneers Incorporated</t>
  </si>
  <si>
    <t>Regal Beloit Corporation</t>
  </si>
  <si>
    <t>RBC</t>
  </si>
  <si>
    <t>Resources Connection Inc.</t>
  </si>
  <si>
    <t>RECN</t>
  </si>
  <si>
    <t>RockTenn Co.</t>
  </si>
  <si>
    <t>RKT</t>
  </si>
  <si>
    <t>WestRock Co.</t>
  </si>
  <si>
    <t>Merger with MeadWestvaco</t>
  </si>
  <si>
    <t>Roper Industries Inc.</t>
  </si>
  <si>
    <t>TOP</t>
  </si>
  <si>
    <t>S.Y. Bancorp</t>
  </si>
  <si>
    <t>SHPGY</t>
  </si>
  <si>
    <t>SJW Group</t>
  </si>
  <si>
    <t>SJW</t>
  </si>
  <si>
    <t>Sony Corp.</t>
  </si>
  <si>
    <t>SNE</t>
  </si>
  <si>
    <t>Steris Corp.</t>
  </si>
  <si>
    <t>Sunoco Logistics Partners LP</t>
  </si>
  <si>
    <t>SXL</t>
  </si>
  <si>
    <t>TCLP</t>
  </si>
  <si>
    <t>Techne Corp.</t>
  </si>
  <si>
    <t>Tesoro Corp.</t>
  </si>
  <si>
    <t>TSO</t>
  </si>
  <si>
    <t>Tesoro Logistics LP</t>
  </si>
  <si>
    <t>TLLP</t>
  </si>
  <si>
    <t>United Community Banks</t>
  </si>
  <si>
    <t>UFP Industries</t>
  </si>
  <si>
    <t>UniSource Energy Corp.</t>
  </si>
  <si>
    <t>W.P. Carey &amp; Co. LLC</t>
  </si>
  <si>
    <t>W.P. Carey Inc.</t>
  </si>
  <si>
    <t>became REIT</t>
  </si>
  <si>
    <t>Walgreen Company</t>
  </si>
  <si>
    <t>WAG</t>
  </si>
  <si>
    <t>Walgeens Boots Alliance</t>
  </si>
  <si>
    <t>Wal-Mart Stores Inc.</t>
  </si>
  <si>
    <t>Wisconsin Energy</t>
  </si>
  <si>
    <t>Western Gas Equity Partners LP</t>
  </si>
  <si>
    <t>WGP</t>
  </si>
  <si>
    <t>WLTW</t>
  </si>
  <si>
    <t>Willis Towers Watson Plc</t>
  </si>
  <si>
    <t>Symbol Change</t>
  </si>
  <si>
    <t>WPPGY</t>
  </si>
  <si>
    <t>Aqua America</t>
  </si>
  <si>
    <t>WTR</t>
  </si>
  <si>
    <t>Name/Symbol change</t>
  </si>
  <si>
    <t>Wyndham Worldwide Corp</t>
  </si>
  <si>
    <t>WYN</t>
  </si>
  <si>
    <t>Wyndham Destinations</t>
  </si>
  <si>
    <t>* (new name/symbol) Subsequently deleted; see Deletions table above</t>
  </si>
  <si>
    <t>Comparison with Previous Months (NOT adjusted for additions, deletions, etc.)</t>
  </si>
  <si>
    <t>CCC Aging:</t>
  </si>
  <si>
    <t>No. of</t>
  </si>
  <si>
    <t>Champions (25+ years)</t>
  </si>
  <si>
    <t>Contenders (10-24 years)</t>
  </si>
  <si>
    <t>Challengers (5-9 years)</t>
  </si>
  <si>
    <t># of Years</t>
  </si>
  <si>
    <t>Number of Companies at December 31:</t>
  </si>
  <si>
    <t>End of</t>
  </si>
  <si>
    <t>Companies</t>
  </si>
  <si>
    <t>% Inc</t>
  </si>
  <si>
    <t>in Streak</t>
  </si>
  <si>
    <t>2010</t>
  </si>
  <si>
    <t>2011</t>
  </si>
  <si>
    <t>2014</t>
  </si>
  <si>
    <t>2015</t>
  </si>
  <si>
    <t>2016</t>
  </si>
  <si>
    <t>Dec07</t>
  </si>
  <si>
    <t>Jan08</t>
  </si>
  <si>
    <t>Feb08</t>
  </si>
  <si>
    <t>Mar08</t>
  </si>
  <si>
    <t>Apr08</t>
  </si>
  <si>
    <t>May08</t>
  </si>
  <si>
    <t>Jun08</t>
  </si>
  <si>
    <t>Jul08</t>
  </si>
  <si>
    <t>Aug08</t>
  </si>
  <si>
    <t>Sep08</t>
  </si>
  <si>
    <t>Oct08</t>
  </si>
  <si>
    <t>Nov08</t>
  </si>
  <si>
    <t>Contenders:</t>
  </si>
  <si>
    <t>Dec08</t>
  </si>
  <si>
    <t>Prior to May 2009, informal list of 27 companies or less</t>
  </si>
  <si>
    <t>Jan09</t>
  </si>
  <si>
    <t>Prior to June 2009, no pricing or div. rate included</t>
  </si>
  <si>
    <t>Feb09</t>
  </si>
  <si>
    <t>Prior to July 2010, prev. div. rate, % increase not included</t>
  </si>
  <si>
    <t>Mar09</t>
  </si>
  <si>
    <t>Prior to August 2010, streaks of 10-14 years not included</t>
  </si>
  <si>
    <t>Apr09</t>
  </si>
  <si>
    <t>(Prior Listing was 15-24 years)</t>
  </si>
  <si>
    <t>May09</t>
  </si>
  <si>
    <t>Jun09</t>
  </si>
  <si>
    <t>Jul09</t>
  </si>
  <si>
    <t>Aug09</t>
  </si>
  <si>
    <t>Sep09</t>
  </si>
  <si>
    <t>(This space reserved for the future)</t>
  </si>
  <si>
    <t>Oct09</t>
  </si>
  <si>
    <t>Nov09</t>
  </si>
  <si>
    <t>Dec09</t>
  </si>
  <si>
    <t>Jan10</t>
  </si>
  <si>
    <t>Feb10</t>
  </si>
  <si>
    <t>Mar10</t>
  </si>
  <si>
    <t>Challengers:</t>
  </si>
  <si>
    <t>Apr10</t>
  </si>
  <si>
    <t>Prior to Nov. 2010, prev. div. rate, % increase not included</t>
  </si>
  <si>
    <t>May10</t>
  </si>
  <si>
    <t>Prior to August 2010, streaks of 10-14 years included</t>
  </si>
  <si>
    <t>Jun10</t>
  </si>
  <si>
    <t>(Initial Listing was 5-14 years)</t>
  </si>
  <si>
    <t>Jul10</t>
  </si>
  <si>
    <t>v</t>
  </si>
  <si>
    <t>Aug10</t>
  </si>
  <si>
    <t>&lt;</t>
  </si>
  <si>
    <t>Sep10</t>
  </si>
  <si>
    <t>Oct10</t>
  </si>
  <si>
    <t>Nov10</t>
  </si>
  <si>
    <t>Dec10</t>
  </si>
  <si>
    <t>Jan11</t>
  </si>
  <si>
    <t>Feb11</t>
  </si>
  <si>
    <t>Mar11</t>
  </si>
  <si>
    <t>Apr11</t>
  </si>
  <si>
    <t>May11</t>
  </si>
  <si>
    <t>Jun11</t>
  </si>
  <si>
    <t>Jul11</t>
  </si>
  <si>
    <t>Aug11</t>
  </si>
  <si>
    <t>Sep11</t>
  </si>
  <si>
    <t>Oct11</t>
  </si>
  <si>
    <t>Quick Summary:</t>
  </si>
  <si>
    <t>Nov11</t>
  </si>
  <si>
    <t>Dec11</t>
  </si>
  <si>
    <t>No. of Companies</t>
  </si>
  <si>
    <t>Jan12</t>
  </si>
  <si>
    <t>Ave. No. of Years</t>
  </si>
  <si>
    <t>Feb12</t>
  </si>
  <si>
    <t>Average Price</t>
  </si>
  <si>
    <t>Mar12</t>
  </si>
  <si>
    <t>Average % Yield</t>
  </si>
  <si>
    <t>Apr12</t>
  </si>
  <si>
    <t>Ave. MR % Increase</t>
  </si>
  <si>
    <t>May12</t>
  </si>
  <si>
    <t>Jun12</t>
  </si>
  <si>
    <t>Additions:</t>
  </si>
  <si>
    <t>Jul12</t>
  </si>
  <si>
    <t>Aug12</t>
  </si>
  <si>
    <t>Sep12</t>
  </si>
  <si>
    <t>Oct12</t>
  </si>
  <si>
    <t>Nov12</t>
  </si>
  <si>
    <t>Dec12</t>
  </si>
  <si>
    <t>CCC Totals:</t>
  </si>
  <si>
    <t>Jan13</t>
  </si>
  <si>
    <t>Feb13</t>
  </si>
  <si>
    <t>Totals:</t>
  </si>
  <si>
    <t>Mar13</t>
  </si>
  <si>
    <t>(including Near-Challengers)</t>
  </si>
  <si>
    <t>//\\</t>
  </si>
  <si>
    <t>Apr13</t>
  </si>
  <si>
    <t>YTD</t>
  </si>
  <si>
    <t>May13</t>
  </si>
  <si>
    <t>\\//</t>
  </si>
  <si>
    <t>Jun13</t>
  </si>
  <si>
    <t>Jul13</t>
  </si>
  <si>
    <t>Aug13</t>
  </si>
  <si>
    <t>Promotions:</t>
  </si>
  <si>
    <t>Sep13</t>
  </si>
  <si>
    <t>To Contender</t>
  </si>
  <si>
    <t>Oct13</t>
  </si>
  <si>
    <t>Nov13</t>
  </si>
  <si>
    <t>Change from</t>
  </si>
  <si>
    <t>Dec13</t>
  </si>
  <si>
    <t>Prior Year:</t>
  </si>
  <si>
    <t>Jan14</t>
  </si>
  <si>
    <t>Feb14</t>
  </si>
  <si>
    <t>Mar14</t>
  </si>
  <si>
    <t>Apr14</t>
  </si>
  <si>
    <t>May14</t>
  </si>
  <si>
    <t>Jun14</t>
  </si>
  <si>
    <t>=No Data</t>
  </si>
  <si>
    <t>Jul14</t>
  </si>
  <si>
    <t>=Streaks began in recession year. For more information, see the</t>
  </si>
  <si>
    <t>Aug14</t>
  </si>
  <si>
    <t xml:space="preserve">following website: </t>
  </si>
  <si>
    <t>http://en.wikipedia.org/wiki/List_of_recessions_in_the_United_States</t>
  </si>
  <si>
    <t>Sep14</t>
  </si>
  <si>
    <t>=Recession Year</t>
  </si>
  <si>
    <t>Oct14</t>
  </si>
  <si>
    <t>Population Change</t>
  </si>
  <si>
    <t>Number of Companies:</t>
  </si>
  <si>
    <t>Nov14</t>
  </si>
  <si>
    <t>Reconciliation</t>
  </si>
  <si>
    <t>Dec14</t>
  </si>
  <si>
    <t># Companies Jan. 1</t>
  </si>
  <si>
    <t>Jan15</t>
  </si>
  <si>
    <t>Feb15</t>
  </si>
  <si>
    <t>Deletions:</t>
  </si>
  <si>
    <t>Cuts</t>
  </si>
  <si>
    <t>Mar15</t>
  </si>
  <si>
    <t>Freezes</t>
  </si>
  <si>
    <t>Apr15</t>
  </si>
  <si>
    <t>Acquired</t>
  </si>
  <si>
    <t>May15</t>
  </si>
  <si>
    <t>Jun15</t>
  </si>
  <si>
    <t>Jul15</t>
  </si>
  <si>
    <t>Net Changes:</t>
  </si>
  <si>
    <t>Aug15</t>
  </si>
  <si>
    <t># Companies Dec. 31</t>
  </si>
  <si>
    <t>Sep15</t>
  </si>
  <si>
    <t>Oct15</t>
  </si>
  <si>
    <t>Percentage Change</t>
  </si>
  <si>
    <t>Nov15</t>
  </si>
  <si>
    <t>Dec15</t>
  </si>
  <si>
    <t>Companies at Risk</t>
  </si>
  <si>
    <t>Jan16</t>
  </si>
  <si>
    <t>% Deletions:</t>
  </si>
  <si>
    <t>Feb16</t>
  </si>
  <si>
    <t>Mar16</t>
  </si>
  <si>
    <t>Apr16</t>
  </si>
  <si>
    <t>May16</t>
  </si>
  <si>
    <t>Jun16</t>
  </si>
  <si>
    <t>% Success</t>
  </si>
  <si>
    <t>Rate</t>
  </si>
  <si>
    <t>Jul16</t>
  </si>
  <si>
    <t>Aug16</t>
  </si>
  <si>
    <t>Sep16</t>
  </si>
  <si>
    <t>Oct16</t>
  </si>
  <si>
    <t>Nov16</t>
  </si>
  <si>
    <t>Dec16</t>
  </si>
  <si>
    <t>Jan17</t>
  </si>
  <si>
    <t>Feb17</t>
  </si>
  <si>
    <t>Mar17</t>
  </si>
  <si>
    <t>Apr17</t>
  </si>
  <si>
    <t>May17</t>
  </si>
  <si>
    <t>Jun17</t>
  </si>
  <si>
    <t>Jul17</t>
  </si>
  <si>
    <t>Aug17</t>
  </si>
  <si>
    <t>Sep17</t>
  </si>
  <si>
    <t>Oct17</t>
  </si>
  <si>
    <t>Nov17</t>
  </si>
  <si>
    <t>Dec17</t>
  </si>
  <si>
    <t>Jan18</t>
  </si>
  <si>
    <t>Feb18</t>
  </si>
  <si>
    <t>Mar18</t>
  </si>
  <si>
    <t>Apr18</t>
  </si>
  <si>
    <t>May18</t>
  </si>
  <si>
    <t>Jun18</t>
  </si>
  <si>
    <t>Jul18</t>
  </si>
  <si>
    <t>Aug18</t>
  </si>
  <si>
    <t>Sep18</t>
  </si>
  <si>
    <t>Oct18</t>
  </si>
  <si>
    <t>Nov18</t>
  </si>
  <si>
    <t>Dec18</t>
  </si>
  <si>
    <t>Jan19</t>
  </si>
  <si>
    <t>Feb19</t>
  </si>
  <si>
    <t>Mar19</t>
  </si>
  <si>
    <t>Apr19</t>
  </si>
  <si>
    <t>May19</t>
  </si>
  <si>
    <t>Jun19</t>
  </si>
  <si>
    <t>Warnings:</t>
  </si>
  <si>
    <t>Jul19</t>
  </si>
  <si>
    <t>Aug19</t>
  </si>
  <si>
    <t>Sep19</t>
  </si>
  <si>
    <t>Oct19</t>
  </si>
  <si>
    <t>Nov19</t>
  </si>
  <si>
    <t>Dec19</t>
  </si>
  <si>
    <t>Jan20</t>
  </si>
  <si>
    <t>Feb20</t>
  </si>
  <si>
    <t>Mar20</t>
  </si>
  <si>
    <t>Apr20</t>
  </si>
  <si>
    <t>May20</t>
  </si>
  <si>
    <t>Jun20</t>
  </si>
  <si>
    <t>Jul20</t>
  </si>
  <si>
    <t>Aug20</t>
  </si>
  <si>
    <t>Sep20</t>
  </si>
  <si>
    <t>Oct20</t>
  </si>
  <si>
    <t>Nov20</t>
  </si>
  <si>
    <t>Dec20</t>
  </si>
  <si>
    <t>Jan21</t>
  </si>
  <si>
    <t>Feb21</t>
  </si>
  <si>
    <t>Mar21</t>
  </si>
  <si>
    <t>Apr21</t>
  </si>
  <si>
    <t>May21</t>
  </si>
  <si>
    <t>Jun21</t>
  </si>
  <si>
    <t>Jul21</t>
  </si>
  <si>
    <t>Aug21</t>
  </si>
  <si>
    <t>Sep21</t>
  </si>
  <si>
    <t>Oct21</t>
  </si>
  <si>
    <t>Nov21</t>
  </si>
  <si>
    <t>Dec21</t>
  </si>
  <si>
    <t>Jan22</t>
  </si>
  <si>
    <t>Feb22</t>
  </si>
  <si>
    <t>Mar22</t>
  </si>
  <si>
    <t>Apr22</t>
  </si>
  <si>
    <t>May22</t>
  </si>
  <si>
    <t>Jun22</t>
  </si>
  <si>
    <t>Jul22</t>
  </si>
  <si>
    <t>Aug22</t>
  </si>
  <si>
    <t>Sep22</t>
  </si>
  <si>
    <t>Oct22</t>
  </si>
  <si>
    <t>Nov22</t>
  </si>
  <si>
    <t>Dec22</t>
  </si>
  <si>
    <t>Jan23</t>
  </si>
  <si>
    <t>Feb23</t>
  </si>
  <si>
    <t>Mar23</t>
  </si>
  <si>
    <t>Apr23</t>
  </si>
  <si>
    <t>May23</t>
  </si>
  <si>
    <t>Jun23</t>
  </si>
  <si>
    <t>Jul23</t>
  </si>
  <si>
    <t>Aug23</t>
  </si>
  <si>
    <t>Sep23</t>
  </si>
  <si>
    <t>Oct23</t>
  </si>
  <si>
    <t>Nov23</t>
  </si>
  <si>
    <t>Dec23</t>
  </si>
  <si>
    <t>Jan24</t>
  </si>
  <si>
    <t>Feb24</t>
  </si>
  <si>
    <t>Mar24</t>
  </si>
  <si>
    <t>Apr24</t>
  </si>
  <si>
    <t>May24</t>
  </si>
  <si>
    <t>Jun24</t>
  </si>
  <si>
    <t>Jul24</t>
  </si>
  <si>
    <t>Aug24</t>
  </si>
  <si>
    <t>Sep24</t>
  </si>
  <si>
    <t>Oct24</t>
  </si>
  <si>
    <t>Nov24</t>
  </si>
  <si>
    <t>Dec24</t>
  </si>
  <si>
    <t>Jan25</t>
  </si>
  <si>
    <t>Feb25</t>
  </si>
  <si>
    <t>Mar25</t>
  </si>
  <si>
    <t>Apr25</t>
  </si>
  <si>
    <t>May25</t>
  </si>
  <si>
    <t>Jun25</t>
  </si>
  <si>
    <t>Jul25</t>
  </si>
  <si>
    <t>Aug25</t>
  </si>
  <si>
    <t>Sep25</t>
  </si>
  <si>
    <t>Oct25</t>
  </si>
  <si>
    <t>Nov25</t>
  </si>
  <si>
    <t>Dec25</t>
  </si>
  <si>
    <t>Revisions</t>
  </si>
  <si>
    <t>Price and Yield columns added</t>
  </si>
  <si>
    <t>Default printing changed from Portrait to Landscape</t>
  </si>
  <si>
    <t>Added horizontal lines every five companies to improve readability</t>
  </si>
  <si>
    <t>Added Industry column and averages for yield and dividend increase percentage</t>
  </si>
  <si>
    <t>Combined Source(s) into one column (PR=Press Release; WS=Web Site; IR=IR Response)</t>
  </si>
  <si>
    <t>Sent e-mails to IR Depts. at all unconfirmed companies requesting confirmation/correction</t>
  </si>
  <si>
    <t>Entered (IR) in Blue to indicate that no response was received.</t>
  </si>
  <si>
    <t>Changed Date text to Green for companies expected to announce increase in next 30 days</t>
  </si>
  <si>
    <t>Changed file name format to reflect specific date of update (yymmdd)</t>
  </si>
  <si>
    <t>Added columns for DRIP fees on dividend reinvestment (DR) and/or stock purchase (SP)</t>
  </si>
  <si>
    <t>Added Average Price and Comparison to Last Month at bottom</t>
  </si>
  <si>
    <t>Deleted DRIP w/SPP column as unnecessary (Y/N implied by DRIP Fees columns)</t>
  </si>
  <si>
    <t>Added Tab for Contenders - companies nearing eligibility</t>
  </si>
  <si>
    <t>Added link to www.dripinvesting.org (Tools page) at top of heading</t>
  </si>
  <si>
    <t>Added Web Links tab for companies' Yahoo! Summary page, IR Page, DRIP Prospectus</t>
  </si>
  <si>
    <t>Completed population of Web Links tab</t>
  </si>
  <si>
    <t>Added DRIP Fee Notations to Contenders tab</t>
  </si>
  <si>
    <t>Highlighted in Red yields above 10%</t>
  </si>
  <si>
    <t>Added Average Price and Comparison to Last Year at bottom</t>
  </si>
  <si>
    <t>Added companies with 15-19 years to Contenders tab (with date of last increase)</t>
  </si>
  <si>
    <t>Added Price, Annual Dividend, and Yield columns to Contenders tab</t>
  </si>
  <si>
    <t>Added DivHistory tab; began population</t>
  </si>
  <si>
    <t>Added subtitle to include U.S.-traded American Depository Receipts (ADRs)</t>
  </si>
  <si>
    <t>Completed DivHistory population; inserted columns for 5- and 10-year % change</t>
  </si>
  <si>
    <t>Changed 5- and 10-year % Change to Average % Change on DivHistory tab</t>
  </si>
  <si>
    <t>Added Acceleration/Deceleration Ratio and Averages to DivHistory tab</t>
  </si>
  <si>
    <t>Added Industry column to Contenders tab and populated</t>
  </si>
  <si>
    <t>Duplicated Champions heading design to Contenders tab and added all other columns</t>
  </si>
  <si>
    <t>Completed population of additional columns, formulas on Contenders tab</t>
  </si>
  <si>
    <t>Added Summary/average line to Contenders tab</t>
  </si>
  <si>
    <t>Added Summary/average lines for all prior months to Champions tab</t>
  </si>
  <si>
    <t>Replaced 5- and 10-year Average Annual Dividend Increase with CAGR on DivHistory tab</t>
  </si>
  <si>
    <t>Moved Contenders tab to left behind DivHistory tab</t>
  </si>
  <si>
    <t>Moved Revisions tab to left behind Contenders tab</t>
  </si>
  <si>
    <t>Added Challengers tab for streaks of up to 14 years</t>
  </si>
  <si>
    <t>Began additional population of Challengers tab per online research</t>
  </si>
  <si>
    <t>Renamed CAGR to DGR (Dividend Growth Rate) on DivHistory tab</t>
  </si>
  <si>
    <t>Moved all companies with streaks of 10-14 years to Contenders tab and filled columns</t>
  </si>
  <si>
    <t>Completed additional population of Challengers tab per online research</t>
  </si>
  <si>
    <t>Added Contenders section to DivHistory tab and began population</t>
  </si>
  <si>
    <t>Completed population of Contenders section of DivHistory tab; added summaries</t>
  </si>
  <si>
    <t>Deleted Web Links tab due to limited usefulness; saved 30k per file</t>
  </si>
  <si>
    <t>Replaced Source(s) column with Quarterly Schedule on Champions, Contenders tabs</t>
  </si>
  <si>
    <t>Inserted Sequence column next to No./Years on Champions, Conteners, Challengers tabs</t>
  </si>
  <si>
    <t>Updated Note tab for recent changes, additions</t>
  </si>
  <si>
    <t>Added Changes tab for company-specific actions</t>
  </si>
  <si>
    <t>Added Fundamental Data Section to Champions, Contenders; Inserted Formulas</t>
  </si>
  <si>
    <t>Moved Champions, Contenders Summary stats to new tab to avoid printing overlap</t>
  </si>
  <si>
    <t>Added Charts to Summary tab, arranged for printing</t>
  </si>
  <si>
    <t>Added Note column to Challengers tab</t>
  </si>
  <si>
    <t>Added Industry column to Challengers tab and populated</t>
  </si>
  <si>
    <t>Moved Dividend History to Champions and Contenders tabs; deleted DivHistory tab</t>
  </si>
  <si>
    <t>Added DRIP Fees columns to Challengers tab and populated</t>
  </si>
  <si>
    <t>Duplicated Champions heading design to Challengers tab and added all other columns</t>
  </si>
  <si>
    <t>Completed population of additional columns, formulas on Challengers tab</t>
  </si>
  <si>
    <t>Added Fundamental Data Section to Challengers; Inserted Formulas</t>
  </si>
  <si>
    <t>Added Annual Dividend column to Fundamental Data sections, now used for Payout Ratio</t>
  </si>
  <si>
    <t>Added 2010 column to Dividend History on Champions/Contenders tabs; began population</t>
  </si>
  <si>
    <t>Completed population of 2010 dividend column on Champions/Contenders tabs</t>
  </si>
  <si>
    <t>Changed 5- and 10-year DGRs to compare 2010 dividend to 2005 and 2000 dividends</t>
  </si>
  <si>
    <t>Added Dividend History to Challengers tab; began population</t>
  </si>
  <si>
    <t>Completed population of Challengers' Dividend History and calculations</t>
  </si>
  <si>
    <t>Added 1- and 3-year DGR (Dividend Growth Rate) to all Dividend History sections</t>
  </si>
  <si>
    <t>Added Average % Change vs. Prior Year to bottom of each Dividend History</t>
  </si>
  <si>
    <t>Removed Update Date from main headings; Date at top of Price column coincides with posting</t>
  </si>
  <si>
    <t>Added Fiscal Year Ending month column to Fundamental Data sections and populated</t>
  </si>
  <si>
    <t>Added Appendix to Notes tab listing companies with 4-year streaks</t>
  </si>
  <si>
    <t>Revised Market Cap format in Fundamental Data sections and added average</t>
  </si>
  <si>
    <t>Added Annualized Rate (@) to Notes columns, filled in ADR countries</t>
  </si>
  <si>
    <t>Added detail to Industry columns, esp. MLPs, REITs, Retail, Technology</t>
  </si>
  <si>
    <t>Added combined Champions/Contenders averages to Contenders tab</t>
  </si>
  <si>
    <t>Added combined Contenders/Challengers averages to Challengers tab</t>
  </si>
  <si>
    <t>Added combined Champions/Contenders/Challengers averages to Challengers tab</t>
  </si>
  <si>
    <t>Added Multiple Increases This Year (&amp;) to Notes columns</t>
  </si>
  <si>
    <t>Inserted Fundamental Data column for Premium/Discount to Graham Number</t>
  </si>
  <si>
    <t>Added column explanations to Notes tab</t>
  </si>
  <si>
    <t>Changed Yield calculation to use Annual Dividend (from New Rate)</t>
  </si>
  <si>
    <t>Added columns for Percentage Increase by Year (excludes decreases, division by zero)</t>
  </si>
  <si>
    <t>Added columns for Mean (simple average) and Standard Deviation</t>
  </si>
  <si>
    <t>Inserted column for Estimated 5-year Annual EPS Growth to Fundamental Data sectio</t>
  </si>
  <si>
    <t>Added Quick Summary (page 2 of 3) to Summary tab</t>
  </si>
  <si>
    <t>Expanded notations on Deletions section of Changes tab</t>
  </si>
  <si>
    <t>Expanded range of green dates to 1-2 months ahead (by ex-dividend date), including Appendix</t>
  </si>
  <si>
    <t>Inserted column for Number of Analysts to Fundamental Data section</t>
  </si>
  <si>
    <t>Revised columns AG-AJ to show % current price vs. 52-week High/Low and 50, 200-day MMA</t>
  </si>
  <si>
    <t>Added Count and Average lines to deletion table on Changes tab</t>
  </si>
  <si>
    <t>Added Tweed Factor column to Champions, Contenders, and Challengers tabs</t>
  </si>
  <si>
    <t>Added descriptions of Mean, Standard Deviation, and Tweed Factor to Notes tab</t>
  </si>
  <si>
    <t>Added Appendix B to Notes tab listing "Frozen Angels"</t>
  </si>
  <si>
    <t>Added Confidence Factor and new Appendix A to Notes with Scoring System</t>
  </si>
  <si>
    <t>Changed Appendix A and B to B and C, respectively</t>
  </si>
  <si>
    <t>Added columns for 2011 Dividends Paid and 2011 vs. 2010 Percent Change</t>
  </si>
  <si>
    <t>Reset Dividend Growth Rate columns to use 2011 instead of 2010</t>
  </si>
  <si>
    <t>Modified Mean (Simple Average) and Standard Deviation to include 2011 Change</t>
  </si>
  <si>
    <t>Completed population of 2011 Dividends Paid column</t>
  </si>
  <si>
    <t>Added Dividend Growth Model columns and inserted description on Notes tab</t>
  </si>
  <si>
    <t>Adjusted column widths and formatting for printing purposes</t>
  </si>
  <si>
    <t>Set up portfolios on FinViz to replace data from Yahoo Finance</t>
  </si>
  <si>
    <t>Changed notation in cells X1 to indicate that data is from FinViz.com</t>
  </si>
  <si>
    <t>Set up portfolio on Google for (12) companies not recognized by FinViz</t>
  </si>
  <si>
    <t>Changed Estimated Next Year and Next 5 Year % Change from formulas to values</t>
  </si>
  <si>
    <t>Changed This Year Est EPS from $ amount to percentage and 2 decimals to 1</t>
  </si>
  <si>
    <t>Deleted Next Year Est EPS amount column; Inserted Beta column</t>
  </si>
  <si>
    <t>Color-coded data cells from FinViz (Blue) and Google (Brown)</t>
  </si>
  <si>
    <t>Adjusted Confidence Factor formula for This Year Est EPS % (from $ amount/TTM EPS)</t>
  </si>
  <si>
    <t>Updated Notes for changes to EPS estimated growth columns</t>
  </si>
  <si>
    <t>Changed note for alternate source from Google to Yahoo</t>
  </si>
  <si>
    <t>Color-coded subsequent increases in Deletion table on Changes tab</t>
  </si>
  <si>
    <t>Modified Column Headings and Created Range-Names for easier sorting</t>
  </si>
  <si>
    <t>Added more column dexcriptions to main Notes section</t>
  </si>
  <si>
    <t>Added All CCC tab to combine companies (values only)</t>
  </si>
  <si>
    <t>Revised Summary tab to include Challengers historical data, updated formatting</t>
  </si>
  <si>
    <t>Added (temporary) Appendix D to Notes tab for Special Dividends paid</t>
  </si>
  <si>
    <t>Added columns for 2012 Dividends Paid and marker for 2013 accelerated dividends</t>
  </si>
  <si>
    <t>Began population of 2012 Dividends Paid column with current annual rate, to be replaced</t>
  </si>
  <si>
    <t>Changed Dividend Growth Rate calculations from 2011 to 2012 Dividends Paid</t>
  </si>
  <si>
    <t>Added column for 2012 vs. 2011 Dividends Paid and extended range of Simple Average</t>
  </si>
  <si>
    <t>Revised headings and updated formulas for Dividend Growth Model columns</t>
  </si>
  <si>
    <t>Completed population of 2012 Dividends Paid columns</t>
  </si>
  <si>
    <t>Modified formulas for Payout Ratio, Graham, P/E to show "n/a" when appropriate</t>
  </si>
  <si>
    <t>Added calculations of average Old/New dividend rates and Annual Dividend</t>
  </si>
  <si>
    <t>Copied Technical Data columns to extreme right and deleted old columns</t>
  </si>
  <si>
    <t>Added columns for P/FCF, ROE, Debt/Equity, and Insider Ownership %</t>
  </si>
  <si>
    <t>Added column to calculate Free Cash Flow (FCF) Payout Ratio</t>
  </si>
  <si>
    <t>Relabeled Payout % Ratio as EPS % Payout</t>
  </si>
  <si>
    <t>Filled new data columns with temporary data and added formula for FCF Payout Ratio</t>
  </si>
  <si>
    <t>Added new column for Sector designations and adjusted printing width</t>
  </si>
  <si>
    <t>Reset Range Names and Print Ranges to include relocated columns</t>
  </si>
  <si>
    <t>Populated Sector column with designatyions from FinViz (and Yahoo)</t>
  </si>
  <si>
    <t>Added Chowder Rule column and formulas, with conditional formatting</t>
  </si>
  <si>
    <t>Updated explanations for new and relocated columns on Notes tab</t>
  </si>
  <si>
    <t>Removed notations for multiple increases in 2012 (&amp;) and Jan13 Pd 2012</t>
  </si>
  <si>
    <t>Applied Conditional Formatting to Yield and MR% Increase columns (Red if &lt;2%)</t>
  </si>
  <si>
    <t>Applied Conditional Formatting to DGR columns (Red if &lt;2%)</t>
  </si>
  <si>
    <t>Applied Conditional Formatting to Premium/Discount to Graham Number (Green if &lt;0%)</t>
  </si>
  <si>
    <t>Added Supplemental Statistics below Deletion table on Changes tab</t>
  </si>
  <si>
    <t>Removed notations for Feb13 Pd 2012</t>
  </si>
  <si>
    <t>Added notations for additional streak year (by default) for overdue companies in Red</t>
  </si>
  <si>
    <t>Deleted (temporary) Appendix D to Notes tab for Special Dividends paid</t>
  </si>
  <si>
    <t>Updated Number of Analysts per Yahoo Analysts Estimates pages</t>
  </si>
  <si>
    <t>Updated Deletions table on Changes tab and Frozen Angels for subsequent actions</t>
  </si>
  <si>
    <t>Added column for Past 5 years' EPS Growth percentage</t>
  </si>
  <si>
    <t>Added "New" designation for companies added to Near-Challengers in current month</t>
  </si>
  <si>
    <t>Replaced FinViz Sector names with GICS (Global Industry Classification Standard)</t>
  </si>
  <si>
    <t>Added CCC (Number of Companies) Projection to Summary tab</t>
  </si>
  <si>
    <t>Updated Frozen Angels for default year of increases in 2012 (no incr. but higher than 2011)</t>
  </si>
  <si>
    <t>Modified Challenger 3-, 5-, and 10-year DGR formulas to insert "n/a" (instead of manually)</t>
  </si>
  <si>
    <t>Modified Contender 10-year DGR formulas to insert "n/a" (instead of manually)</t>
  </si>
  <si>
    <t>Modified Challenger/Contender A/D formulas to insert "n/a" (instead of manually)</t>
  </si>
  <si>
    <t>Modified EPS%Payout, +/-%Graham, and P/E formulas to insert "n/a" (instead of manually)</t>
  </si>
  <si>
    <t>Added column for 2013 Dividends Paid and initially populated at current rates</t>
  </si>
  <si>
    <t>Began re-population of 2013 Dividends Paid column (adjusted for '13 to '12 acceleration)</t>
  </si>
  <si>
    <t>Completed population of 2013 Dividends Paid column with actual (adjusted) figures</t>
  </si>
  <si>
    <t>Changed Dividend Growth Rate calculations from 2012 to 2013 Dividends Paid</t>
  </si>
  <si>
    <t>Added column for 2013 vs. 2012 Dividends Paid and extended range of Simple Average</t>
  </si>
  <si>
    <t>Added column for 5-year DEG (Dividend-to-Earnings Growth) ratio, added item to Notes</t>
  </si>
  <si>
    <t>Added column for Regular Dividends Paid over 15 years (1999-2013, inclusive), plus Note</t>
  </si>
  <si>
    <t>Changed Dividends Paid from 4 to 3 decimals and adjusted column-widths from 5.5 to 5</t>
  </si>
  <si>
    <t>Removed notations for multiple increases in 2013 (&amp;) and 2014=Year # (in 2013 file)</t>
  </si>
  <si>
    <t>Added "US$" notation to foreign ADRs that pay dividends in US$</t>
  </si>
  <si>
    <t>Removed columns for FCF % Payout Ratio and P/FCF due to questionable/missing data</t>
  </si>
  <si>
    <t>Added purple color to deletions table for "cuts" due to currency exchange rates</t>
  </si>
  <si>
    <t>Added purple color to Near-Challengers due to pending currency-rate effect on pay dates</t>
  </si>
  <si>
    <t>Modified CCC Projection on Summary tab for currency-rate "cuts" in additions/deletions</t>
  </si>
  <si>
    <t>Adjusted Supplemental Data on Changes tab to move currency deletions from Cuts to Other</t>
  </si>
  <si>
    <t>Added CCC Aging to Summary tab to show Streak lengths by year at December 31</t>
  </si>
  <si>
    <t>Expanded CCC Aging to include streaks up to 64 years and adjusted sub-total, total cells</t>
  </si>
  <si>
    <t>Added Pink shading to CCC Aging for streaks started during recession years and wikipedia link</t>
  </si>
  <si>
    <t>Added scatter pattern to CCC Aging for recession years (2008, 2009)</t>
  </si>
  <si>
    <t>Added column for 2014 Dividends Paid and initially populated at current rates</t>
  </si>
  <si>
    <t>Updated formula for Regular Dividends Paid over 16 years (1999-2014, inclusive)</t>
  </si>
  <si>
    <t>Added column for '14 vs. '13 Dividends, extended range of Simple Average, Standard Deviation</t>
  </si>
  <si>
    <t>Changed Dividend Growth Rate calculations from 2013 to 2014 Dividends Paid</t>
  </si>
  <si>
    <t>Began re-population of 2014 Dividends Paid column with actual amounts</t>
  </si>
  <si>
    <t>Completed population of 2014 Dividends Paid column with actual figures</t>
  </si>
  <si>
    <t>Input 2014 number of companies by streak length data in CCC Aging (on Summary tab)</t>
  </si>
  <si>
    <t>Removed notations for multiple increases in 2014 (&amp;) and 2015=Year # (for 2014 file)</t>
  </si>
  <si>
    <t>Updated Frozen Angels (Appendix C) to eliminate companies with subsequent freezes</t>
  </si>
  <si>
    <t>Changed Confidence Factor to subtract CCC Seq from 1000 instead of 500</t>
  </si>
  <si>
    <t>Added Red color to No. of Years for streaks extended by default (no increase during year)</t>
  </si>
  <si>
    <t>Added Deletions by Category to Supplemental Statistics (below Deletions table) on Changes tab</t>
  </si>
  <si>
    <t>Added column for 2015 Dividends Paid and initially populated at current rates</t>
  </si>
  <si>
    <t>Updated formula for Regular Dividends Paid over 17 years (1999-2015, inclusive)</t>
  </si>
  <si>
    <t>Added column for '15 vs. '14 Dividends, extended range of Simple Average, Standard Deviation</t>
  </si>
  <si>
    <t>Changed Dividend Growth Rate calculations from 2014 to 2015 Dividends Paid</t>
  </si>
  <si>
    <t>Began re-population of 2015 Dividends Paid column with actual amounts</t>
  </si>
  <si>
    <t>Completed population of 2015 Dividends Paid column with actual figures</t>
  </si>
  <si>
    <t>Input 2015 number of companies by streak length data in CCC Aging (on Summary tab)</t>
  </si>
  <si>
    <t>Removed notations for multiple increases in 2015 (&amp;) and 2016=Year # (for 2015 file)</t>
  </si>
  <si>
    <t>Added Conditional Formatting (Red+Bold) for Yield over 10%</t>
  </si>
  <si>
    <t>Added Preliminary 2016 column (AQ) to CCC Aging (on Summary tab)</t>
  </si>
  <si>
    <t>Added Population Change Reconciliation below CCC Aging on Summary tab</t>
  </si>
  <si>
    <t>Changed the formula disclaimer on the All CCC tab to Red and Bold</t>
  </si>
  <si>
    <t>Added Percentage Change Reconciliation on Summary tab</t>
  </si>
  <si>
    <t>Changed Sector designation for REITs from "Financials" to "REITs"</t>
  </si>
  <si>
    <t>Added column for 2016 Dividends Paid and initially populated at current rates</t>
  </si>
  <si>
    <t>Updated formula for Regular Dividends Paid over 18 years (1999-2016, inclusive)</t>
  </si>
  <si>
    <t>Added column for '16 vs. '15 Dividends, extended range of Simple Average, Standard Deviation</t>
  </si>
  <si>
    <t>Changed Dividend Growth Rate calculations from 2015 to 2016 Dividends Paid</t>
  </si>
  <si>
    <t>Began re-population of 2016 Dividends Paid column with actual amounts</t>
  </si>
  <si>
    <t>Completed population of 2016 Dividends Paid column with actual figures</t>
  </si>
  <si>
    <t>Input 2016 number of companies by streak length data in CCC Aging (on Summary tab)</t>
  </si>
  <si>
    <t>Removed notations for multiple increases in 2016 (&amp;) and 2017=Year # (for 2016 file)</t>
  </si>
  <si>
    <t>Removed notations for "Former" status; to be used only when being added</t>
  </si>
  <si>
    <t>Added Red color to No. of Years for streaks extended by default (potential 2017 Freezes)</t>
  </si>
  <si>
    <t>Added Preliminary 2017 column (AR) to CCC Aging (on Summary tab)</t>
  </si>
  <si>
    <t>Added WatchList tab with basic instructions</t>
  </si>
  <si>
    <t>Removed old Addition, Promotion notes from Changes tab (Now on Summary monthly)</t>
  </si>
  <si>
    <t>Added tables for Streak Corrections and Name/Symbol Changes to Changes tab</t>
  </si>
  <si>
    <t>Added column for 2017 Dividends Paid and initially populated at current rates</t>
  </si>
  <si>
    <t>Updated formula for Regular Dividends Paid over 19 years (1999-2017, inclusive)</t>
  </si>
  <si>
    <t>Changed Dividend Growth Rate calculations from 2016 to 2017 Dividends Paid</t>
  </si>
  <si>
    <t>Added column for '17 vs. '16 Dividends, extended range of Simple Average, Standard Deviation</t>
  </si>
  <si>
    <t>Began re-population of 2017 Dividends Paid column with actual amounts</t>
  </si>
  <si>
    <t>Completed population of 2017 Dividends Paid column with actual figures</t>
  </si>
  <si>
    <t>Input 2017 number of companies by streak length data in CCC Aging (on Summary tab)</t>
  </si>
  <si>
    <t>Added Preliminary 2018 column (AS) to CCC Aging (on Summary tab)</t>
  </si>
  <si>
    <t>Removed notations for multiple increases in 2017 (&amp;) and 2018=Year # (for 2017 file)</t>
  </si>
  <si>
    <t>Added Red color to No. of Years for streaks extended by default (potential 2018 Freezes)</t>
  </si>
  <si>
    <t>Cleared faulty graphs from Summary tab</t>
  </si>
  <si>
    <t>Record Date, Confidence Factor removed</t>
  </si>
  <si>
    <t>Payouts/Year Added</t>
  </si>
  <si>
    <t>Sector moved adjacent to Industry</t>
  </si>
  <si>
    <t>Dividends Paid by Year and Percent Increase by Year moved to new "Historical" sheet</t>
  </si>
  <si>
    <t>Reorganized data to consolidate Dividend Information</t>
  </si>
  <si>
    <t>Dropped coverage of Fundamental Data for OTC stocks</t>
  </si>
  <si>
    <t>Added "Streak Began" and "Recessions Survived" Columns</t>
  </si>
  <si>
    <t>Updated Sector and Industry classifications</t>
  </si>
  <si>
    <t>Added TTM ROA</t>
  </si>
  <si>
    <t>Added Averages by Sector</t>
  </si>
  <si>
    <t>Updated Historical data with 2018 dividends</t>
  </si>
  <si>
    <t>Updated Dividend Growth Rate formulas</t>
  </si>
  <si>
    <t>Updated Dividend Growth Model formulas</t>
  </si>
  <si>
    <t>Added Title page</t>
  </si>
  <si>
    <t>Updated Historical data with 2019 dividends</t>
  </si>
  <si>
    <t>Updated Historical data with 2020 dividends</t>
  </si>
  <si>
    <t>Removed Appendix B - Near Challengers from "Notes"</t>
  </si>
  <si>
    <t>Removed Appendix C - Frozen Angels from "Notes"</t>
  </si>
  <si>
    <t>Watchlist expanded to 300 rows</t>
  </si>
  <si>
    <t>Added Dividend Currency</t>
  </si>
  <si>
    <t>Added Tax Status</t>
  </si>
  <si>
    <t>"Recessions Survived" formula updated to reflect 2020 recession</t>
  </si>
  <si>
    <t>Updated Company Names</t>
  </si>
  <si>
    <t>Updated Historical data with 2021 dividends</t>
  </si>
  <si>
    <t>Added Methodology section to Notes</t>
  </si>
  <si>
    <t>This listing was inspired by the efforts of several individuals and is intended to be freely distributed for individual, non-commercial</t>
  </si>
  <si>
    <t>use. The initial goal was to identify companies that had increased their dividend in at least 25 consecutive years. But that</t>
  </si>
  <si>
    <t>definition was broadened to include additional companies that had paid higher dividends (without necessarily having</t>
  </si>
  <si>
    <t>increased the quarterly rate in every calendar year. Also included (under the Contenders tab) are companies that have increased</t>
  </si>
  <si>
    <t>their dividend for 10-24 straight years and (under the Challengers tab) companies that have increased their dividend for 5-9</t>
  </si>
  <si>
    <t>straight years. Unless it is clear that a streak is shorter, the number of years shown will coincide with statement(s) by the</t>
  </si>
  <si>
    <t>company itself. Some notable sub-groups include:</t>
  </si>
  <si>
    <t>"The Alternators"</t>
  </si>
  <si>
    <t>are companies that appear to follow a pattern of increasing their dividend only in alternating years, but</t>
  </si>
  <si>
    <t>do so in mid-year, so that the total paid (per share) is higher every year. An example follows:</t>
  </si>
  <si>
    <t>Q1 Div</t>
  </si>
  <si>
    <t>Q2 Div</t>
  </si>
  <si>
    <t>Q3 Div</t>
  </si>
  <si>
    <t>Q4 Div</t>
  </si>
  <si>
    <t>Year 1</t>
  </si>
  <si>
    <t>Year 2</t>
  </si>
  <si>
    <t>Year 3</t>
  </si>
  <si>
    <t>Year4</t>
  </si>
  <si>
    <t>Year 5</t>
  </si>
  <si>
    <t>As you can see, the dividend was increased only in years 2 and 4, but the company paid higher TOTAL dividends each year. To</t>
  </si>
  <si>
    <t>highlight these companies, the dates are indicated in Red (and right-aligned to stand out when printing.)</t>
  </si>
  <si>
    <t>"The Penny-Pinchers"</t>
  </si>
  <si>
    <t>are companies that typically increase their quarterly payout by a fraction of a penny, often as little as one-</t>
  </si>
  <si>
    <t>quarter cent, or one cent per share on an annual basis. Generally, these are utilities with impressive streaks. But since profits</t>
  </si>
  <si>
    <t>are limited by regulators, they may not declare substantial dividend increases. Although they typically offer relatively high yields,</t>
  </si>
  <si>
    <t>dividend and share price growth may be limited.</t>
  </si>
  <si>
    <t>Percentage increases of 2% or less are highlighted in Red.</t>
  </si>
  <si>
    <t>"The Foreigners"</t>
  </si>
  <si>
    <t>are companies that have dividend growth streaks, in U.S. dollar terms, and trade on a U.S. Exchange</t>
  </si>
  <si>
    <t>as ADRs (American Depository Receipts).</t>
  </si>
  <si>
    <t>Data Sources/Discrepancies</t>
  </si>
  <si>
    <t>As mentioned above, the dividend streaks are generally specified by the companies themselves. In some cases, however, there</t>
  </si>
  <si>
    <t>were differences between the length of the streak shown by outside sources and what was stated in company literature. Usually,</t>
  </si>
  <si>
    <t>the company's claim is shown, when it appears reasonable. For example, one source showed that Vectren had increased its</t>
  </si>
  <si>
    <t>dividend for 31 straight years, but the company stated that its latest increase marked "the 48th consecutive year that Vectren and</t>
  </si>
  <si>
    <t>its predecessor companies have increased annual dividends paid." In addition to not taking into account records of predecessor</t>
  </si>
  <si>
    <t>companies, some sources appear to curtail streaks because of a lack of clear data as much as 25 years ago. Other issues:</t>
  </si>
  <si>
    <t>Rounding errors</t>
  </si>
  <si>
    <t>can make it appear that a company did not raise its dividend, especially in the distant past. For example,</t>
  </si>
  <si>
    <t>an adjusted payout of .012275, increased to .012325, could appear unchanged if both were rounded to .0123 by the data provider.</t>
  </si>
  <si>
    <t>Splits/Stock Dividends</t>
  </si>
  <si>
    <t>may not always result in accurate adjustment of prior dividends. This is especially true if the split were</t>
  </si>
  <si>
    <t>at a ratio of 6-for-5 or higher, or if a stock dividend of 5% or less was paid. In some cases, a firm states that it is "maintaining"</t>
  </si>
  <si>
    <t>a dividend rate following a stock dividend, but that, in fact, is an increase. So, for example, a company may start the year paying a</t>
  </si>
  <si>
    <t>rate of 10¢/share and finish the year by paying 10¢/share, but a 5% stock dividend adjusts the first figure to 9.6¢/share.</t>
  </si>
  <si>
    <t>Special Dividends</t>
  </si>
  <si>
    <t>might cause some sources to drop a company from a listing such as this one. For example, if a firm</t>
  </si>
  <si>
    <t>actually increases its annual dividend from 30¢ to 40¢ per share, but paid a special (or "extra") dividend of $1 in the first year, then</t>
  </si>
  <si>
    <t>it could appear that it had reduced its payout from $1.30 to 40¢ per share, thus ending its streak. However, I don't think that such a</t>
  </si>
  <si>
    <t>company should be penalized for making an extra payout, so these special dividends are generally factored out for this listing.</t>
  </si>
  <si>
    <t>Column Headings (for Champions, Contenders, Challengers, and All CCC tabs)</t>
  </si>
  <si>
    <t>Company Name</t>
  </si>
  <si>
    <t>is the identity under which a company is incorporated.</t>
  </si>
  <si>
    <t>Ticker Symbol</t>
  </si>
  <si>
    <t>is the stock symbol under which the company's shares are traded.</t>
  </si>
  <si>
    <t>is the major part of the economy within which the company operates. Each sector is composed of</t>
  </si>
  <si>
    <t>numerous sub-groups, referred to as Industries.</t>
  </si>
  <si>
    <t>is the primary business that the company operates. Keep in mind that some companies operate in</t>
  </si>
  <si>
    <t>more than on industry; those that do business in several may be designated as 'conglomerates."</t>
  </si>
  <si>
    <t>No. Yrs</t>
  </si>
  <si>
    <t>represents the number of consecutive years of higher dividends.</t>
  </si>
  <si>
    <t>No. Yrs (in Red)</t>
  </si>
  <si>
    <t>indicates latest year of streak was by default (no rate increase but total dividends greater than prior year).</t>
  </si>
  <si>
    <t>CCC Seq</t>
  </si>
  <si>
    <t>lists all companies in sequence, from longest (#1) to shortest, from Champions to Challengers.</t>
  </si>
  <si>
    <t>indicates whether a company offers a Dividend Reinvestment Plan (DRIP) that also allows enrollees</t>
  </si>
  <si>
    <t>to invest additional cash on a voluntary, periodic basis. The vast majority of these companies offer these plans, also known as</t>
  </si>
  <si>
    <t>Direct Investment Plans, but many have recently added fees, so potential participants should carefully check the features before</t>
  </si>
  <si>
    <t>enrolling. DR=Dividend Reinvestment; SP=Stock Purchase. Information about DRIPs can be found at www.directinvesting.com.</t>
  </si>
  <si>
    <t>Disclosure:</t>
  </si>
  <si>
    <t>As shown below, I am employed by The Moneypaper Inc., which operates that web site and is affiliated with Temper</t>
  </si>
  <si>
    <t>Enrollment Service, which facilitates DRIP enrollment. This is not meant as a sales pitch!</t>
  </si>
  <si>
    <t>as of the date shown, which was the last trading day of the month.</t>
  </si>
  <si>
    <t>indicates the dividend yield of the latest dividend rate on an annualized basis.</t>
  </si>
  <si>
    <t>Yield percentages of 2% or less are highlighted in Red.</t>
  </si>
  <si>
    <t>Yield percentages of 10% or more are highlighted in Red and Bold.</t>
  </si>
  <si>
    <t>is the information associated with the most recent increase, not necessarily the most recent dividend</t>
  </si>
  <si>
    <t>to be declared. Note that Ex-Dividend Dates are always one trading day prior to the Record Date.</t>
  </si>
  <si>
    <t>Most recent increase dates older than one year are highlighted in Red (and are considered "overdue").</t>
  </si>
  <si>
    <t>Most recent Increases expected to be replaced in the next 1-2 months are highlighted in Green.</t>
  </si>
  <si>
    <t>Quarterly Schedule</t>
  </si>
  <si>
    <t>shows estimated Pay Dates, where A=Jan/Apr/Jul/Oct, B=Feb/May/Aug/Nov, C=Mar/Jun/Sep/Dec.</t>
  </si>
  <si>
    <t>includes indications of streaks that are based on a company's Fiscal Year, rather than the Calendar</t>
  </si>
  <si>
    <t>Year, upcoming splits, spin-offs, or acquisitions (by another company), companies that are based outside the United States</t>
  </si>
  <si>
    <t>and other company-specific information.</t>
  </si>
  <si>
    <t>Annual Dividend</t>
  </si>
  <si>
    <t>projects the "new" (current) rate to a full-year amount</t>
  </si>
  <si>
    <t>EPS % Payout</t>
  </si>
  <si>
    <t>calculates the annual dividend as a percentage of trailing twelve months Earnings Per Share</t>
  </si>
  <si>
    <t>TTM P/E</t>
  </si>
  <si>
    <t>shows the price/earnings ratio using trailing twelve months earnings divided into current price</t>
  </si>
  <si>
    <t>TTM EPS</t>
  </si>
  <si>
    <t>shows earnings per share for the most recently reported trailing twelve months</t>
  </si>
  <si>
    <t>PEG Ratio</t>
  </si>
  <si>
    <t>shows the price/earnings ratio divided by 5-year estimates growth rate</t>
  </si>
  <si>
    <t>TTM P/Sales</t>
  </si>
  <si>
    <t>shows the price divided by the trailing twelve months' sales</t>
  </si>
  <si>
    <t>MRQ P/Book</t>
  </si>
  <si>
    <t>shows the price divided by the most recent quarter's book value per share</t>
  </si>
  <si>
    <t>TTM ROE</t>
  </si>
  <si>
    <t>shows the trailing twelve months' rate of return on shareholder equity</t>
  </si>
  <si>
    <t>TY% Growth</t>
  </si>
  <si>
    <t>shows the percentage change of this year's earnings estimate compared with last year's EPS</t>
  </si>
  <si>
    <t>NY% Growth</t>
  </si>
  <si>
    <t>shows the percentage change of next year's earnings estimate compared with this year's estimate</t>
  </si>
  <si>
    <t>Past 5yr Growth</t>
  </si>
  <si>
    <t>shows the annual EPS Growth for the past five years</t>
  </si>
  <si>
    <t>Est 5-yr Growth</t>
  </si>
  <si>
    <t>shows the estimated annual EPS Growth for the next five years</t>
  </si>
  <si>
    <t>MktCap ($Mil)</t>
  </si>
  <si>
    <t>shows the market value in millions of dollars of all outstanding shares at the current price</t>
  </si>
  <si>
    <t>Inside Ownwership</t>
  </si>
  <si>
    <t>shows the percentage of shares outstanding that is owned by founders, executives, and directors</t>
  </si>
  <si>
    <t>Debt/Equity</t>
  </si>
  <si>
    <t>shows the proportion of capitalization provided by debt in relation to shareholder equity</t>
  </si>
  <si>
    <t>Past 5-year DEG</t>
  </si>
  <si>
    <t>(Dividend-to-Earnings Growth Ratio) shows the relationship between the Dividend Growth Rate (per</t>
  </si>
  <si>
    <t>share) and the Earnings (per share) Growth Rate over the past 5 years. Correlates (+/-) with change in EPS % Payout ratio.</t>
  </si>
  <si>
    <t>5/10 A/D</t>
  </si>
  <si>
    <t>is a calculation of the acceleration or deceleration of the 5-year vs. the 10-year DGR</t>
  </si>
  <si>
    <t>(multiple columns)</t>
  </si>
  <si>
    <t>(or Dividend Growth Rate) is the compound annual growth rate of the dividend for the periods shown</t>
  </si>
  <si>
    <t>Tweed Factor</t>
  </si>
  <si>
    <t>Named after "Seeking Alpha" author Norman Tweed, this is a "quick-and-dirty" method of comparing</t>
  </si>
  <si>
    <t>the combination of a stock's dividend yield and dividend growth rate (DGR) to its price/earnings ratio. Although this is somewhat</t>
  </si>
  <si>
    <t>of an "apples-to-oranges" comparison, it builds in a margin of safety when determining a stock's fair value. The Tweed Factor is</t>
  </si>
  <si>
    <t>part of the "Tweed Model," which also requires (per Mr. Tweed) a 4% yield and a "reasonable" payout ratio. (See Payout % Ratio</t>
  </si>
  <si>
    <t>above.) Other investors may set a lower yield threshold than 4%, often in conjunction with age and years remaining to invest. The</t>
  </si>
  <si>
    <t>more positive the Tweed Factor is, the better, as it expresses the excess of the dividend data over price level.</t>
  </si>
  <si>
    <t>Chowder Rule</t>
  </si>
  <si>
    <t>Named after "Seeking Alpha" member Chowder, this is a method of identifying candidates for purchase</t>
  </si>
  <si>
    <t>based on a combination of yield and (5-year) dividend growth rate. When the sum of these elements is above 12%, the company</t>
  </si>
  <si>
    <t>presents an attractive entry point (8% for utilities). When the figure is above 8%, an existing holding is still considered worthy of</t>
  </si>
  <si>
    <t>being retained. Caution: This 'Rule" is intended to be used in conjunction with measures of quality, such as high marks for safety</t>
  </si>
  <si>
    <t>and financial stability, as specified by organizations such as Value Line or Morningstar.</t>
  </si>
  <si>
    <t>+/-% vs. Graham</t>
  </si>
  <si>
    <t>calculates the premium or discount that the current price represents, compared with the "Graham</t>
  </si>
  <si>
    <t>number," which is an estimation of "fair value" or what Benjamin Graham said would be the most an investor should pay for a</t>
  </si>
  <si>
    <t>share of the company's stock. Since he believed that a reasonable price/earnings ratio was 15 and a reasonable price/book</t>
  </si>
  <si>
    <t>value ratio would be 1.5, the formula for the "Graham number" is the square root of (22.5 times the earnings per share times the</t>
  </si>
  <si>
    <t>book value per share). Book value per share is derived by dividing the Price/Book Value ratio in column AF into the current price</t>
  </si>
  <si>
    <t>in column I. The actual Graham number is not shown, but is divided into the current price in order to produce a premium or</t>
  </si>
  <si>
    <t>discount percentage, compared with the Graham number.</t>
  </si>
  <si>
    <t>Confidence Factor</t>
  </si>
  <si>
    <t>(removed, See Appendix A below)</t>
  </si>
  <si>
    <t>(Next Five Years) Dividends based on growth from latest completed year of dividends paid, using Next</t>
  </si>
  <si>
    <t>Year and 5-year Earnings Per Share Estimates. (If either is "n/a," then a 3% dividend growth rate is used; if either is negative, then</t>
  </si>
  <si>
    <t>a 1% dividend growth rate is used; if either is greater than 10%, then a 10% dividend growth rate is used. The total estimated</t>
  </si>
  <si>
    <t>dividends per share for the next five years is also shown, and that total is translated into a percentage "payback," based on the</t>
  </si>
  <si>
    <t>current share price.</t>
  </si>
  <si>
    <t>Disclaimer: Past Performance is No Guarantee of Future Results.</t>
  </si>
  <si>
    <t>(mulitple columns)</t>
  </si>
  <si>
    <t>compares a stock's volatility with that of the overall market (S&amp;P 500=1.00)</t>
  </si>
  <si>
    <t>% from 52-week low/high</t>
  </si>
  <si>
    <t>these columns show the percentage that the current price varies from the 52-week range of the stock</t>
  </si>
  <si>
    <t>% from 50-, 200-day MMA</t>
  </si>
  <si>
    <t>these columns show the percentage the current price varies from the 50- and 200-day Moving Average</t>
  </si>
  <si>
    <t xml:space="preserve">Indicates a security that is traded "over-the-counter." </t>
  </si>
  <si>
    <t>Such securities typically have low liquidity and high bid-ask spreads.</t>
  </si>
  <si>
    <t>Streak Began</t>
  </si>
  <si>
    <t>Year the current dividend growth streak started. (This may not be the year the dividend was initiated, for</t>
  </si>
  <si>
    <t>example if the dividend was cut or frozen and subsequently increased a new streak is started)</t>
  </si>
  <si>
    <t>Recessions Survived</t>
  </si>
  <si>
    <t>Number of recessions the dividend growth streak has survived. For the purposes of this metric, the</t>
  </si>
  <si>
    <t>following years are defined as beginnings of recessions: 1953, 1958, 1960, 1970, 1973, 1980, 1990, 2001, 2008, 2020</t>
  </si>
  <si>
    <t>TTM ROA</t>
  </si>
  <si>
    <t>shows the trailing twelve months' rate of return on assets</t>
  </si>
  <si>
    <t>Dividend Currency</t>
  </si>
  <si>
    <t>shows the currency in which the dividend is declared</t>
  </si>
  <si>
    <t>shows the structure of the company for US federal tax purposes</t>
  </si>
  <si>
    <t>Historical Data</t>
  </si>
  <si>
    <t>Dividends by Year</t>
  </si>
  <si>
    <t>on a per-share basis, from 1999 to the most recently completed calendar year</t>
  </si>
  <si>
    <t>20 Yrs Reg Dividends</t>
  </si>
  <si>
    <t>Summarizes total dividends paid since 1999 (inclusive)</t>
  </si>
  <si>
    <t>% Increase by Year</t>
  </si>
  <si>
    <t>shows the percentage dividend increase compared with the dividend paid in the previous year.</t>
  </si>
  <si>
    <t>Mean (simple average)</t>
  </si>
  <si>
    <t>is the "modified" average of the individual year's increases over the prior year. The averages include</t>
  </si>
  <si>
    <t>some companies whose average has been "modified" to exclude divisions by zero or negative actions (reductions) since those</t>
  </si>
  <si>
    <t>calculations would pre-date the companies' current streaks of increases.</t>
  </si>
  <si>
    <t>Standard Deviation</t>
  </si>
  <si>
    <t>expresses the degree by which the individual year's increases vary from the Mean, or simple average,</t>
  </si>
  <si>
    <t>showing how erratic (high number) or "smooth" (low number) that the annual increases have been.</t>
  </si>
  <si>
    <t>Acknowledements/Updates</t>
  </si>
  <si>
    <t>I'd like to thank Motley Fool poster Bruce Doe, whose listing was the starting point for this compilation. Also, thanks to Moneypaper</t>
  </si>
  <si>
    <t>reader Jacob Geller, who brought attention to RPM International's claim to be one of 70 companies to have increased its</t>
  </si>
  <si>
    <t>dividend for at least 34 straight years. Many thanks to Publisher Vita Nelson, who has made Moneypaper's DRIP database info</t>
  </si>
  <si>
    <t>available to the general public. Also, thanks to "Seeking Alpha" Contributors Dividends4Life, Dividend Growth Investor, David Van</t>
  </si>
  <si>
    <t>Knapp, Robert Allan Schwartz, Norman Tweed, Chuck Carnevale, Five Plus Investor, David Crosetti, and others (a growing list!)</t>
  </si>
  <si>
    <t>for their valuable info and assistance. And finally, thanks to George L. Smyth for running the non-profit message boards at</t>
  </si>
  <si>
    <t>www.dripinvesting.org, where I hope to post this spreadsheet and a related PDF file (for those who can't use the spreadsheet).</t>
  </si>
  <si>
    <t>Hopefully, it can continue to be updated on a monthly basis there. Please post comments/questions on its U.S. DRIPs board or</t>
  </si>
  <si>
    <t>add a Comment to one of my articles on the Seeking Alpha website:</t>
  </si>
  <si>
    <t>http://seekingalpha.com/author/david-fish/articles</t>
  </si>
  <si>
    <t>Historical Data Available</t>
  </si>
  <si>
    <t>Previous copies of the Dividend Champions spreadsheets have been made available for downloading, thanks to Seeking Alpha</t>
  </si>
  <si>
    <t>author Robert Allan Schwartz at the following Internet address (URL):</t>
  </si>
  <si>
    <t>http://www.tessellation.com/david_fish/</t>
  </si>
  <si>
    <t>David Fish</t>
  </si>
  <si>
    <t>Former Editor,</t>
  </si>
  <si>
    <t>The Moneypaper, The Moneypaper Guide to Direct Investment Plans</t>
  </si>
  <si>
    <t>©2007-2020 All Rights Reserved. This listing is intended for personal, non-commercial use only.</t>
  </si>
  <si>
    <t>Appendix A - Confidence Factor Scoring System</t>
  </si>
  <si>
    <t>Listed below are items used to gauge confidence in continuation of dividend-increase streaks, with formulas and point ranges.</t>
  </si>
  <si>
    <t>Item</t>
  </si>
  <si>
    <t>General Formula</t>
  </si>
  <si>
    <t>Min</t>
  </si>
  <si>
    <t>Max</t>
  </si>
  <si>
    <t>Number of Years Dividend Increased</t>
  </si>
  <si>
    <t>Divided by 10</t>
  </si>
  <si>
    <t>Sequence Number within CCC companies</t>
  </si>
  <si>
    <t>(1000 minus Seq) divided by 100</t>
  </si>
  <si>
    <t>Dividend Reinvestment Plan</t>
  </si>
  <si>
    <t>No-fee=2 points; Fees=1; No plan=0</t>
  </si>
  <si>
    <t>Stock Purchase Plan</t>
  </si>
  <si>
    <t>Most Recent Increase (percentage)</t>
  </si>
  <si>
    <t>Increase divided by 2, up to 5 points</t>
  </si>
  <si>
    <t>Payout Ratio (if not over 100% or negative)</t>
  </si>
  <si>
    <t>(100 minus payout ratio) divided by 10</t>
  </si>
  <si>
    <t>Price/Earnings Ratio (if not over 100% or negative)</t>
  </si>
  <si>
    <t>(100 minus P/E ratio) divided by 10</t>
  </si>
  <si>
    <t>PEG (P/E divided by Growth Rate) Ratio (if numerical)</t>
  </si>
  <si>
    <t>5 minus PEG (up to 5)</t>
  </si>
  <si>
    <t>Price/Sales Ratio</t>
  </si>
  <si>
    <t>5 minus P/S (up to 5)</t>
  </si>
  <si>
    <t>Price/Book Value (if numerical)</t>
  </si>
  <si>
    <t>5 minus P/B (up to 5)</t>
  </si>
  <si>
    <t>This Year EPS Est Percentage Increase vs. TTM EPS</t>
  </si>
  <si>
    <t>Up to 10% Increase divided by 2</t>
  </si>
  <si>
    <t>Next Year EPS Est Percentage Increase vs. TY EPS Est</t>
  </si>
  <si>
    <t>Est 5-year EPS Percentage Increase</t>
  </si>
  <si>
    <t>Number of Analysts</t>
  </si>
  <si>
    <t>Number Divided by 10</t>
  </si>
  <si>
    <t>Market Capitalization</t>
  </si>
  <si>
    <t>Points for one, ten, one hundred billion</t>
  </si>
  <si>
    <t>Dividend Growth Rate 1-year</t>
  </si>
  <si>
    <t>Dividend Growth Rate 3-year (if numeric)</t>
  </si>
  <si>
    <t>Dividend Growth Rate 5-year (if numeric)</t>
  </si>
  <si>
    <t>Dividend Growth Rate 10-year (if numeric)</t>
  </si>
  <si>
    <t>Mean (Simple Average)</t>
  </si>
  <si>
    <t>Total Point Range:</t>
  </si>
  <si>
    <t>Methodology</t>
  </si>
  <si>
    <t>The Dividend Champions List tracks dividend growth streaks based on a calendar year payout system.</t>
  </si>
  <si>
    <t>A growth streak begins in the first year a company initiates a dividend or increases a previously frozen dividend.</t>
  </si>
  <si>
    <t>Each year, the growth streak will be considered to be intact as long as the total dividend payouts (excluding special</t>
  </si>
  <si>
    <t>dividends) received during the calendar year (based on payout date) is greater than that of the previous calendar year.</t>
  </si>
  <si>
    <t>Examples:</t>
  </si>
  <si>
    <t>Company A</t>
  </si>
  <si>
    <t>Pay Date</t>
  </si>
  <si>
    <t>Company A is an example of a company that regularly increases its dividend every year</t>
  </si>
  <si>
    <t>Company B</t>
  </si>
  <si>
    <t xml:space="preserve">Company B is an example of a company that has an extended period (10 quarters) of the same dividend payout. However, </t>
  </si>
  <si>
    <t>since the total dividend payments in each year is higher than the previous, it is considered to be growing its dividend.</t>
  </si>
  <si>
    <t>Company C</t>
  </si>
  <si>
    <t xml:space="preserve">Company C is an example of a company that has an extended period (8 quarters) of the same dividend payout. However, </t>
  </si>
  <si>
    <t xml:space="preserve">since the total dividend payments in the second year is the same as the first, it is considered to be a frozen dividend and </t>
  </si>
  <si>
    <t>would be removed from the list.</t>
  </si>
  <si>
    <t>If a company claims to have a longer dividend growth streak than that produced by this methodology (for example, based</t>
  </si>
  <si>
    <t>on Ex-Div or Fiscal Year) then the company's claim will take priority and a Note will be added.</t>
  </si>
  <si>
    <t>©2026 All Rights Reserved. This listing is intended for personal, non-commercial use only.</t>
  </si>
  <si>
    <t>MRSH</t>
  </si>
  <si>
    <t>AMAL</t>
  </si>
  <si>
    <t>CI</t>
  </si>
  <si>
    <t>EME</t>
  </si>
  <si>
    <t>JOE</t>
  </si>
  <si>
    <t>KFY</t>
  </si>
  <si>
    <t>MCBS</t>
  </si>
  <si>
    <t>MLI</t>
  </si>
  <si>
    <t>OR</t>
  </si>
  <si>
    <t>UTZ</t>
  </si>
  <si>
    <t>WH</t>
  </si>
  <si>
    <t>ZWS</t>
  </si>
  <si>
    <t>Zurn Elkay Water Solutions Corporation</t>
  </si>
  <si>
    <t>Woodward, Inc.</t>
  </si>
  <si>
    <t>Winmark Corporation</t>
  </si>
  <si>
    <t>Wyndham Hotels &amp; Resorts, Inc.</t>
  </si>
  <si>
    <t>Utz Brands, Inc.</t>
  </si>
  <si>
    <t>PACCAR Inc</t>
  </si>
  <si>
    <t>OR Royalties Inc.</t>
  </si>
  <si>
    <t>Mueller Industries, Inc.</t>
  </si>
  <si>
    <t>MetroCity Bankshares, Inc.</t>
  </si>
  <si>
    <t>La-Z-Boy Incorporated</t>
  </si>
  <si>
    <t>Lamar Advertising Company</t>
  </si>
  <si>
    <t>Korn Ferry</t>
  </si>
  <si>
    <t>The St. Joe Company</t>
  </si>
  <si>
    <t>Harley-Davidson, Inc.</t>
  </si>
  <si>
    <t>Greif, Inc.</t>
  </si>
  <si>
    <t>EMCOR Group, Inc.</t>
  </si>
  <si>
    <t>The Cigna Group</t>
  </si>
  <si>
    <t>Amalgamated Financial Corp.</t>
  </si>
  <si>
    <t>Acquired by Pinnacle Financial Partners</t>
  </si>
  <si>
    <t>Jan26</t>
  </si>
  <si>
    <t>Acquired by First Merchants Corporation</t>
  </si>
  <si>
    <t>Acquired by Loan Star</t>
  </si>
  <si>
    <t>AMH</t>
  </si>
  <si>
    <t>OFG</t>
  </si>
  <si>
    <t>CCS</t>
  </si>
  <si>
    <t>DTM</t>
  </si>
  <si>
    <t>JXN</t>
  </si>
  <si>
    <t>OWL</t>
  </si>
  <si>
    <t>REPX</t>
  </si>
  <si>
    <t>SGI</t>
  </si>
  <si>
    <t>STEP</t>
  </si>
  <si>
    <t>Plains All American Pipeline, L.P.</t>
  </si>
  <si>
    <t>American Homes 4 Rent</t>
  </si>
  <si>
    <t>OFG Bancorp</t>
  </si>
  <si>
    <t>Century Communities, Inc.</t>
  </si>
  <si>
    <t>DT Midstream, Inc.</t>
  </si>
  <si>
    <t>Jackson Financial Inc.</t>
  </si>
  <si>
    <t>Blue Owl Capital Inc.</t>
  </si>
  <si>
    <t>StepStone Group Inc.</t>
  </si>
  <si>
    <t>SLB N.V.</t>
  </si>
  <si>
    <t>Oil &amp; Gas Equipment &amp; Services</t>
  </si>
  <si>
    <t>Somnigroup International Inc.</t>
  </si>
  <si>
    <t>Riley Exploration Permian, Inc.</t>
  </si>
  <si>
    <t>FINV</t>
  </si>
  <si>
    <t>ASO</t>
  </si>
  <si>
    <t>ACM</t>
  </si>
  <si>
    <t>DELL</t>
  </si>
  <si>
    <t>CEG</t>
  </si>
  <si>
    <t>FERG</t>
  </si>
  <si>
    <t>MTDR</t>
  </si>
  <si>
    <t>RACE</t>
  </si>
  <si>
    <t>KTB</t>
  </si>
  <si>
    <t>May</t>
  </si>
  <si>
    <t>EUR</t>
  </si>
  <si>
    <t>FinVolution Group</t>
  </si>
  <si>
    <t>Academy Sports and Outdoors, Inc.</t>
  </si>
  <si>
    <t>AECOM</t>
  </si>
  <si>
    <t>Dell Technologies Inc.</t>
  </si>
  <si>
    <t>Technology Hardware Storage and Peripherals</t>
  </si>
  <si>
    <t>Constellation Energy Corporation</t>
  </si>
  <si>
    <t>Ferguson Enterprises Inc.</t>
  </si>
  <si>
    <t>Apparel Accessories and Luxury Goods</t>
  </si>
  <si>
    <t>Matador Resources Company</t>
  </si>
  <si>
    <t>Ferrari N.V.</t>
  </si>
  <si>
    <t>Kontoor Brands, Inc.</t>
  </si>
  <si>
    <t>Feb26</t>
  </si>
  <si>
    <t>Mar26</t>
  </si>
  <si>
    <t>CMC</t>
  </si>
  <si>
    <t>EQBK</t>
  </si>
  <si>
    <t>LEVI</t>
  </si>
  <si>
    <t>MGY</t>
  </si>
  <si>
    <t>TFPM</t>
  </si>
  <si>
    <t>Triple Flag Precious Metals Corp.</t>
  </si>
  <si>
    <t>Magnolia Oil &amp; Gas Corporation</t>
  </si>
  <si>
    <t>Levi Strauss &amp; Co.</t>
  </si>
  <si>
    <t>Equity Bancshares, Inc.</t>
  </si>
  <si>
    <t>Commercial Metals Company</t>
  </si>
  <si>
    <t>Acquired by Sumitomo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</si>
</sst>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00000"/>
    <numFmt numFmtId="165" formatCode="m/d/yy"/>
    <numFmt numFmtId="166" formatCode="mm/dd/yy"/>
    <numFmt numFmtId="167" formatCode="0.0_);[Red]\(0.0\)"/>
    <numFmt numFmtId="168" formatCode="0.000_);[Red]\(0.000\)"/>
    <numFmt numFmtId="169" formatCode="0.000"/>
    <numFmt numFmtId="170" formatCode="0.0_);\(0.0\)"/>
    <numFmt numFmtId="171" formatCode="0.0"/>
    <numFmt numFmtId="172" formatCode="0.0000"/>
    <numFmt numFmtId="173" formatCode="yyyy\-m\-d;@"/>
    <numFmt numFmtId="174" formatCode="m/d/yy;@"/>
  </numFmts>
  <fonts count="78" x14ac:knownFonts="1">
    <font>
      <sz val="10"/>
      <name val="Arial"/>
      <family val="2"/>
      <charset val="1"/>
    </font>
    <font>
      <u/>
      <sz val="10"/>
      <color rgb="FF0000FF"/>
      <name val="Arial"/>
      <family val="2"/>
      <charset val="1"/>
    </font>
    <font>
      <sz val="11"/>
      <color theme="1"/>
      <name val="Calibri"/>
      <family val="2"/>
      <charset val="1"/>
    </font>
    <font>
      <sz val="48"/>
      <name val="Calibri"/>
      <family val="2"/>
      <charset val="1"/>
    </font>
    <font>
      <sz val="16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0"/>
      <color rgb="FF00CCFF"/>
      <name val="Arial"/>
      <family val="2"/>
      <charset val="1"/>
    </font>
    <font>
      <sz val="8"/>
      <name val="Calibri"/>
      <family val="2"/>
      <charset val="1"/>
    </font>
    <font>
      <sz val="10"/>
      <color theme="0" tint="-0.499984740745262"/>
      <name val="Arial"/>
      <family val="2"/>
      <charset val="1"/>
    </font>
    <font>
      <sz val="10"/>
      <color rgb="FF0070C0"/>
      <name val="Arial"/>
      <family val="2"/>
      <charset val="1"/>
    </font>
    <font>
      <b/>
      <i/>
      <u/>
      <sz val="10"/>
      <color rgb="FF008000"/>
      <name val="Arial"/>
      <family val="2"/>
      <charset val="1"/>
    </font>
    <font>
      <i/>
      <sz val="9"/>
      <name val="Arial"/>
      <family val="2"/>
      <charset val="1"/>
    </font>
    <font>
      <sz val="8"/>
      <name val="Arial"/>
      <family val="2"/>
      <charset val="1"/>
    </font>
    <font>
      <b/>
      <i/>
      <u/>
      <sz val="10"/>
      <name val="Arial"/>
      <family val="2"/>
      <charset val="1"/>
    </font>
    <font>
      <sz val="9"/>
      <name val="Arial"/>
      <family val="2"/>
      <charset val="1"/>
    </font>
    <font>
      <b/>
      <i/>
      <u/>
      <sz val="10"/>
      <color theme="0" tint="-0.499984740745262"/>
      <name val="Arial"/>
      <family val="2"/>
      <charset val="1"/>
    </font>
    <font>
      <sz val="9"/>
      <color rgb="FF0070C0"/>
      <name val="Arial"/>
      <family val="2"/>
      <charset val="1"/>
    </font>
    <font>
      <b/>
      <i/>
      <u/>
      <sz val="9"/>
      <name val="Arial"/>
      <family val="2"/>
      <charset val="1"/>
    </font>
    <font>
      <i/>
      <sz val="7"/>
      <name val="Arial"/>
      <family val="2"/>
      <charset val="1"/>
    </font>
    <font>
      <sz val="7"/>
      <name val="Arial"/>
      <family val="2"/>
      <charset val="1"/>
    </font>
    <font>
      <i/>
      <sz val="8"/>
      <color theme="0" tint="-0.499984740745262"/>
      <name val="Arial"/>
      <family val="2"/>
      <charset val="1"/>
    </font>
    <font>
      <i/>
      <sz val="8"/>
      <name val="Arial"/>
      <family val="2"/>
      <charset val="1"/>
    </font>
    <font>
      <i/>
      <sz val="10"/>
      <name val="Arial"/>
      <family val="2"/>
      <charset val="1"/>
    </font>
    <font>
      <sz val="7"/>
      <color rgb="FFFF0000"/>
      <name val="Arial"/>
      <family val="2"/>
      <charset val="1"/>
    </font>
    <font>
      <sz val="7"/>
      <color theme="9"/>
      <name val="Arial"/>
      <family val="2"/>
      <charset val="1"/>
    </font>
    <font>
      <sz val="8"/>
      <color theme="0" tint="-0.499984740745262"/>
      <name val="Arial"/>
      <family val="2"/>
      <charset val="1"/>
    </font>
    <font>
      <sz val="7"/>
      <color theme="0" tint="-0.499984740745262"/>
      <name val="Arial"/>
      <family val="2"/>
      <charset val="1"/>
    </font>
    <font>
      <sz val="7"/>
      <color rgb="FF0070C0"/>
      <name val="Arial"/>
      <family val="2"/>
      <charset val="1"/>
    </font>
    <font>
      <i/>
      <sz val="7"/>
      <color rgb="FFFF0000"/>
      <name val="Arial"/>
      <family val="2"/>
      <charset val="1"/>
    </font>
    <font>
      <sz val="10"/>
      <color rgb="FF3366FF"/>
      <name val="Arial"/>
      <family val="2"/>
      <charset val="1"/>
    </font>
    <font>
      <b/>
      <sz val="8"/>
      <name val="Arial"/>
      <family val="2"/>
      <charset val="1"/>
    </font>
    <font>
      <sz val="9"/>
      <color theme="0" tint="-0.499984740745262"/>
      <name val="Arial"/>
      <family val="2"/>
      <charset val="1"/>
    </font>
    <font>
      <sz val="9"/>
      <color rgb="FF3366FF"/>
      <name val="Arial"/>
      <family val="2"/>
      <charset val="1"/>
    </font>
    <font>
      <sz val="8"/>
      <color rgb="FF3366FF"/>
      <name val="Arial"/>
      <family val="2"/>
      <charset val="1"/>
    </font>
    <font>
      <b/>
      <sz val="9"/>
      <name val="Arial"/>
      <family val="2"/>
      <charset val="1"/>
    </font>
    <font>
      <sz val="9"/>
      <color rgb="FF008000"/>
      <name val="Arial"/>
      <family val="2"/>
      <charset val="1"/>
    </font>
    <font>
      <sz val="9"/>
      <color rgb="FFFF0000"/>
      <name val="Arial"/>
      <family val="2"/>
      <charset val="1"/>
    </font>
    <font>
      <sz val="9"/>
      <color theme="5" tint="-0.499984740745262"/>
      <name val="Arial"/>
      <family val="2"/>
      <charset val="1"/>
    </font>
    <font>
      <sz val="9"/>
      <color rgb="FF993300"/>
      <name val="Arial"/>
      <family val="2"/>
      <charset val="1"/>
    </font>
    <font>
      <sz val="8"/>
      <color rgb="FF008000"/>
      <name val="Arial"/>
      <family val="2"/>
      <charset val="1"/>
    </font>
    <font>
      <sz val="9"/>
      <color rgb="FF993366"/>
      <name val="Arial"/>
      <family val="2"/>
      <charset val="1"/>
    </font>
    <font>
      <sz val="8"/>
      <color rgb="FFFF0000"/>
      <name val="Arial"/>
      <family val="2"/>
      <charset val="1"/>
    </font>
    <font>
      <sz val="9"/>
      <color rgb="FF009900"/>
      <name val="Arial"/>
      <family val="2"/>
      <charset val="1"/>
    </font>
    <font>
      <b/>
      <i/>
      <u/>
      <sz val="10"/>
      <color rgb="FF008080"/>
      <name val="Arial"/>
      <family val="2"/>
      <charset val="1"/>
    </font>
    <font>
      <sz val="7"/>
      <color rgb="FF008000"/>
      <name val="Arial"/>
      <family val="2"/>
      <charset val="1"/>
    </font>
    <font>
      <sz val="8"/>
      <color theme="5" tint="-0.499984740745262"/>
      <name val="Arial"/>
      <family val="2"/>
      <charset val="1"/>
    </font>
    <font>
      <sz val="9"/>
      <color rgb="FF007826"/>
      <name val="Arial"/>
      <family val="2"/>
      <charset val="1"/>
    </font>
    <font>
      <sz val="8"/>
      <color rgb="FF006600"/>
      <name val="Arial"/>
      <family val="2"/>
      <charset val="1"/>
    </font>
    <font>
      <b/>
      <i/>
      <u/>
      <sz val="10"/>
      <color rgb="FFFF6600"/>
      <name val="Arial"/>
      <family val="2"/>
      <charset val="1"/>
    </font>
    <font>
      <b/>
      <i/>
      <u/>
      <sz val="10"/>
      <color rgb="FF00CCFF"/>
      <name val="Arial"/>
      <family val="2"/>
      <charset val="1"/>
    </font>
    <font>
      <sz val="9"/>
      <color theme="9"/>
      <name val="Arial"/>
      <family val="2"/>
      <charset val="1"/>
    </font>
    <font>
      <b/>
      <i/>
      <u/>
      <sz val="9"/>
      <color rgb="FF00CCFF"/>
      <name val="Arial"/>
      <family val="2"/>
      <charset val="1"/>
    </font>
    <font>
      <b/>
      <i/>
      <sz val="9"/>
      <name val="Arial"/>
      <family val="2"/>
      <charset val="1"/>
    </font>
    <font>
      <b/>
      <i/>
      <sz val="9"/>
      <color rgb="FFFF0000"/>
      <name val="Arial"/>
      <family val="2"/>
      <charset val="1"/>
    </font>
    <font>
      <u/>
      <sz val="9"/>
      <color rgb="FF0000FF"/>
      <name val="Arial"/>
      <family val="2"/>
      <charset val="1"/>
    </font>
    <font>
      <i/>
      <sz val="9"/>
      <color rgb="FF008000"/>
      <name val="Arial"/>
      <family val="2"/>
      <charset val="1"/>
    </font>
    <font>
      <i/>
      <sz val="9"/>
      <color rgb="FFFF0000"/>
      <name val="Arial"/>
      <family val="2"/>
      <charset val="1"/>
    </font>
    <font>
      <sz val="9"/>
      <color theme="1"/>
      <name val="Arial"/>
      <family val="2"/>
      <charset val="1"/>
    </font>
    <font>
      <sz val="9"/>
      <color rgb="FFEE0000"/>
      <name val="Arial"/>
      <family val="2"/>
      <charset val="1"/>
    </font>
    <font>
      <sz val="9"/>
      <color rgb="FFFF3333"/>
      <name val="Arial"/>
      <family val="2"/>
      <charset val="1"/>
    </font>
    <font>
      <sz val="9"/>
      <color rgb="FFFF3300"/>
      <name val="Arial"/>
      <family val="2"/>
      <charset val="1"/>
    </font>
    <font>
      <b/>
      <i/>
      <u/>
      <sz val="10"/>
      <color rgb="FF800000"/>
      <name val="Arial"/>
      <family val="2"/>
      <charset val="1"/>
    </font>
    <font>
      <sz val="10"/>
      <color rgb="FF800000"/>
      <name val="Arial"/>
      <family val="2"/>
      <charset val="1"/>
    </font>
    <font>
      <i/>
      <sz val="9"/>
      <color rgb="FF3366FF"/>
      <name val="Arial"/>
      <family val="2"/>
      <charset val="1"/>
    </font>
    <font>
      <i/>
      <sz val="9"/>
      <color rgb="FFCC99FF"/>
      <name val="Arial"/>
      <family val="2"/>
      <charset val="1"/>
    </font>
    <font>
      <b/>
      <sz val="10"/>
      <name val="Arial"/>
      <family val="2"/>
      <charset val="1"/>
    </font>
    <font>
      <b/>
      <sz val="9"/>
      <color theme="1"/>
      <name val="Arial"/>
      <family val="2"/>
      <charset val="1"/>
    </font>
    <font>
      <sz val="9"/>
      <color rgb="FFCC99FF"/>
      <name val="Arial"/>
      <family val="2"/>
      <charset val="1"/>
    </font>
    <font>
      <i/>
      <u/>
      <sz val="9"/>
      <name val="Arial"/>
      <family val="2"/>
      <charset val="1"/>
    </font>
    <font>
      <u/>
      <sz val="8"/>
      <name val="Arial"/>
      <family val="2"/>
      <charset val="1"/>
    </font>
    <font>
      <b/>
      <i/>
      <sz val="8"/>
      <name val="Arial"/>
      <family val="2"/>
      <charset val="1"/>
    </font>
    <font>
      <u/>
      <sz val="8"/>
      <color rgb="FF0000FF"/>
      <name val="Arial"/>
      <family val="2"/>
      <charset val="1"/>
    </font>
    <font>
      <b/>
      <u/>
      <sz val="9"/>
      <name val="Arial"/>
      <family val="2"/>
      <charset val="1"/>
    </font>
    <font>
      <b/>
      <sz val="9"/>
      <color rgb="FFFF0000"/>
      <name val="Arial"/>
      <family val="2"/>
      <charset val="1"/>
    </font>
    <font>
      <sz val="6"/>
      <name val="Arial"/>
      <family val="2"/>
      <charset val="1"/>
    </font>
    <font>
      <u/>
      <sz val="9"/>
      <name val="Arial"/>
      <family val="2"/>
      <charset val="1"/>
    </font>
    <font>
      <sz val="1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EFEFEF"/>
      </patternFill>
    </fill>
    <fill>
      <patternFill patternType="solid">
        <fgColor theme="2"/>
        <bgColor rgb="FFEFEFEF"/>
      </patternFill>
    </fill>
    <fill>
      <patternFill patternType="solid">
        <fgColor rgb="FFC0C0C0"/>
        <bgColor rgb="FFB4B4B4"/>
      </patternFill>
    </fill>
    <fill>
      <patternFill patternType="solid">
        <fgColor rgb="FFEF8FBF"/>
        <bgColor rgb="FFFF99CC"/>
      </patternFill>
    </fill>
    <fill>
      <patternFill patternType="solid">
        <fgColor rgb="FFB4B4B4"/>
        <bgColor rgb="FFC0C0C0"/>
      </patternFill>
    </fill>
    <fill>
      <patternFill patternType="solid">
        <fgColor rgb="FFFF99CC"/>
        <bgColor rgb="FFEF8FBF"/>
      </patternFill>
    </fill>
    <fill>
      <patternFill patternType="solid">
        <fgColor rgb="FFEFEFEF"/>
        <bgColor rgb="FFE7E6E6"/>
      </patternFill>
    </fill>
    <fill>
      <patternFill patternType="solid">
        <fgColor theme="0" tint="-0.34998626667073579"/>
        <bgColor rgb="FFB4B4B4"/>
      </patternFill>
    </fill>
  </fills>
  <borders count="2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1" fillId="0" borderId="0" applyBorder="0" applyProtection="0"/>
    <xf numFmtId="0" fontId="1" fillId="0" borderId="0" applyBorder="0" applyProtection="0"/>
    <xf numFmtId="0" fontId="77" fillId="0" borderId="0"/>
    <xf numFmtId="0" fontId="77" fillId="0" borderId="0"/>
    <xf numFmtId="0" fontId="77" fillId="0" borderId="0"/>
    <xf numFmtId="0" fontId="77" fillId="0" borderId="0"/>
    <xf numFmtId="0" fontId="2" fillId="0" borderId="0"/>
    <xf numFmtId="0" fontId="2" fillId="0" borderId="0"/>
  </cellStyleXfs>
  <cellXfs count="715">
    <xf numFmtId="0" fontId="0" fillId="0" borderId="0" xfId="0"/>
    <xf numFmtId="2" fontId="13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4" xfId="0" applyFont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11" fillId="0" borderId="3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" fillId="0" borderId="0" xfId="1" applyBorder="1" applyAlignment="1" applyProtection="1">
      <alignment horizontal="center"/>
    </xf>
    <xf numFmtId="0" fontId="1" fillId="0" borderId="0" xfId="1" applyBorder="1" applyProtection="1"/>
    <xf numFmtId="0" fontId="13" fillId="0" borderId="0" xfId="0" applyFont="1"/>
    <xf numFmtId="0" fontId="14" fillId="0" borderId="2" xfId="0" applyFont="1" applyBorder="1"/>
    <xf numFmtId="165" fontId="0" fillId="0" borderId="0" xfId="0" applyNumberFormat="1" applyAlignment="1">
      <alignment horizontal="center"/>
    </xf>
    <xf numFmtId="2" fontId="15" fillId="0" borderId="0" xfId="0" applyNumberFormat="1" applyFont="1" applyAlignment="1">
      <alignment horizontal="center"/>
    </xf>
    <xf numFmtId="165" fontId="0" fillId="0" borderId="0" xfId="0" applyNumberFormat="1"/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" fillId="0" borderId="0" xfId="1" applyBorder="1" applyAlignment="1" applyProtection="1">
      <alignment horizontal="left"/>
    </xf>
    <xf numFmtId="0" fontId="18" fillId="0" borderId="2" xfId="0" applyFont="1" applyBorder="1"/>
    <xf numFmtId="0" fontId="14" fillId="0" borderId="0" xfId="0" applyFont="1"/>
    <xf numFmtId="0" fontId="18" fillId="0" borderId="2" xfId="0" applyFont="1" applyBorder="1" applyAlignment="1">
      <alignment horizontal="left"/>
    </xf>
    <xf numFmtId="0" fontId="15" fillId="0" borderId="0" xfId="0" applyFont="1" applyAlignment="1">
      <alignment horizontal="right"/>
    </xf>
    <xf numFmtId="0" fontId="14" fillId="0" borderId="2" xfId="0" applyFont="1" applyBorder="1" applyAlignment="1">
      <alignment horizontal="left"/>
    </xf>
    <xf numFmtId="0" fontId="18" fillId="0" borderId="2" xfId="0" applyFont="1" applyBorder="1" applyAlignment="1">
      <alignment horizontal="center"/>
    </xf>
    <xf numFmtId="0" fontId="19" fillId="0" borderId="0" xfId="0" applyFont="1" applyAlignment="1">
      <alignment horizontal="left"/>
    </xf>
    <xf numFmtId="0" fontId="20" fillId="0" borderId="2" xfId="0" applyFont="1" applyBorder="1" applyAlignment="1">
      <alignment horizontal="left"/>
    </xf>
    <xf numFmtId="0" fontId="21" fillId="0" borderId="0" xfId="0" applyFont="1" applyAlignment="1">
      <alignment horizontal="center"/>
    </xf>
    <xf numFmtId="2" fontId="21" fillId="0" borderId="0" xfId="0" applyNumberFormat="1" applyFont="1" applyAlignment="1">
      <alignment horizontal="center"/>
    </xf>
    <xf numFmtId="0" fontId="22" fillId="0" borderId="2" xfId="0" applyFont="1" applyBorder="1" applyAlignment="1">
      <alignment horizontal="left"/>
    </xf>
    <xf numFmtId="0" fontId="20" fillId="0" borderId="2" xfId="0" applyFont="1" applyBorder="1"/>
    <xf numFmtId="14" fontId="23" fillId="0" borderId="0" xfId="0" applyNumberFormat="1" applyFont="1" applyAlignment="1">
      <alignment horizontal="left"/>
    </xf>
    <xf numFmtId="0" fontId="24" fillId="0" borderId="2" xfId="0" applyFont="1" applyBorder="1" applyAlignment="1">
      <alignment horizontal="left"/>
    </xf>
    <xf numFmtId="0" fontId="25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/>
    <xf numFmtId="0" fontId="13" fillId="0" borderId="2" xfId="0" applyFont="1" applyBorder="1"/>
    <xf numFmtId="0" fontId="29" fillId="0" borderId="2" xfId="0" applyFont="1" applyBorder="1" applyAlignment="1">
      <alignment horizontal="left"/>
    </xf>
    <xf numFmtId="0" fontId="20" fillId="0" borderId="0" xfId="0" applyFont="1"/>
    <xf numFmtId="0" fontId="22" fillId="0" borderId="0" xfId="0" applyFont="1" applyAlignment="1">
      <alignment horizontal="left"/>
    </xf>
    <xf numFmtId="0" fontId="15" fillId="0" borderId="0" xfId="0" applyFont="1"/>
    <xf numFmtId="0" fontId="30" fillId="0" borderId="0" xfId="0" applyFont="1" applyAlignment="1">
      <alignment horizontal="center"/>
    </xf>
    <xf numFmtId="0" fontId="27" fillId="0" borderId="2" xfId="0" applyFont="1" applyBorder="1" applyAlignment="1">
      <alignment horizontal="left"/>
    </xf>
    <xf numFmtId="164" fontId="15" fillId="0" borderId="0" xfId="0" applyNumberFormat="1" applyFont="1"/>
    <xf numFmtId="0" fontId="12" fillId="0" borderId="2" xfId="0" applyFont="1" applyBorder="1" applyAlignment="1">
      <alignment horizontal="left"/>
    </xf>
    <xf numFmtId="0" fontId="17" fillId="0" borderId="0" xfId="0" applyFont="1"/>
    <xf numFmtId="0" fontId="12" fillId="0" borderId="0" xfId="0" applyFont="1"/>
    <xf numFmtId="0" fontId="13" fillId="0" borderId="2" xfId="0" applyFont="1" applyBorder="1" applyAlignment="1">
      <alignment horizontal="left"/>
    </xf>
    <xf numFmtId="0" fontId="13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15" fillId="0" borderId="1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165" fontId="31" fillId="0" borderId="0" xfId="0" applyNumberFormat="1" applyFont="1" applyAlignment="1">
      <alignment horizontal="center"/>
    </xf>
    <xf numFmtId="0" fontId="15" fillId="0" borderId="2" xfId="0" applyFont="1" applyBorder="1" applyAlignment="1">
      <alignment horizontal="center"/>
    </xf>
    <xf numFmtId="164" fontId="15" fillId="0" borderId="0" xfId="0" applyNumberFormat="1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3" fillId="0" borderId="2" xfId="0" applyFont="1" applyBorder="1" applyAlignment="1">
      <alignment horizontal="center"/>
    </xf>
    <xf numFmtId="0" fontId="33" fillId="0" borderId="2" xfId="0" applyFont="1" applyBorder="1" applyAlignment="1">
      <alignment horizontal="center"/>
    </xf>
    <xf numFmtId="0" fontId="34" fillId="0" borderId="2" xfId="0" applyFont="1" applyBorder="1" applyAlignment="1">
      <alignment horizontal="center"/>
    </xf>
    <xf numFmtId="0" fontId="34" fillId="0" borderId="0" xfId="0" applyFont="1" applyAlignment="1">
      <alignment horizontal="center"/>
    </xf>
    <xf numFmtId="0" fontId="34" fillId="0" borderId="1" xfId="0" applyFont="1" applyBorder="1" applyAlignment="1">
      <alignment horizontal="center"/>
    </xf>
    <xf numFmtId="0" fontId="15" fillId="0" borderId="5" xfId="0" applyFont="1" applyBorder="1"/>
    <xf numFmtId="0" fontId="15" fillId="0" borderId="5" xfId="0" applyFont="1" applyBorder="1" applyAlignment="1">
      <alignment horizontal="center"/>
    </xf>
    <xf numFmtId="0" fontId="31" fillId="0" borderId="5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164" fontId="15" fillId="0" borderId="5" xfId="0" applyNumberFormat="1" applyFont="1" applyBorder="1" applyAlignment="1">
      <alignment horizontal="center"/>
    </xf>
    <xf numFmtId="1" fontId="15" fillId="0" borderId="5" xfId="0" applyNumberFormat="1" applyFont="1" applyBorder="1" applyAlignment="1">
      <alignment horizontal="center"/>
    </xf>
    <xf numFmtId="0" fontId="32" fillId="0" borderId="5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7" xfId="0" applyFont="1" applyBorder="1" applyAlignment="1">
      <alignment horizontal="right"/>
    </xf>
    <xf numFmtId="0" fontId="13" fillId="0" borderId="5" xfId="0" applyFont="1" applyBorder="1" applyAlignment="1">
      <alignment horizontal="right"/>
    </xf>
    <xf numFmtId="0" fontId="33" fillId="0" borderId="7" xfId="0" applyFont="1" applyBorder="1" applyAlignment="1">
      <alignment horizontal="center"/>
    </xf>
    <xf numFmtId="0" fontId="34" fillId="0" borderId="7" xfId="0" applyFont="1" applyBorder="1" applyAlignment="1">
      <alignment horizontal="center"/>
    </xf>
    <xf numFmtId="0" fontId="34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15" fillId="0" borderId="8" xfId="0" applyFont="1" applyBorder="1"/>
    <xf numFmtId="0" fontId="15" fillId="0" borderId="0" xfId="0" applyFont="1" applyAlignment="1">
      <alignment vertical="center"/>
    </xf>
    <xf numFmtId="0" fontId="35" fillId="0" borderId="2" xfId="0" applyFont="1" applyBorder="1" applyAlignment="1">
      <alignment horizontal="center"/>
    </xf>
    <xf numFmtId="0" fontId="10" fillId="0" borderId="0" xfId="0" applyFont="1" applyAlignment="1">
      <alignment wrapText="1"/>
    </xf>
    <xf numFmtId="2" fontId="15" fillId="0" borderId="2" xfId="0" applyNumberFormat="1" applyFont="1" applyBorder="1" applyAlignment="1">
      <alignment horizontal="right"/>
    </xf>
    <xf numFmtId="0" fontId="0" fillId="0" borderId="0" xfId="0" applyAlignment="1">
      <alignment wrapText="1"/>
    </xf>
    <xf numFmtId="165" fontId="15" fillId="0" borderId="0" xfId="0" applyNumberFormat="1" applyFont="1" applyAlignment="1">
      <alignment horizontal="center"/>
    </xf>
    <xf numFmtId="0" fontId="15" fillId="0" borderId="0" xfId="0" applyFont="1" applyAlignment="1">
      <alignment wrapText="1"/>
    </xf>
    <xf numFmtId="167" fontId="32" fillId="0" borderId="0" xfId="0" applyNumberFormat="1" applyFont="1" applyAlignment="1">
      <alignment horizontal="center"/>
    </xf>
    <xf numFmtId="168" fontId="32" fillId="0" borderId="0" xfId="0" applyNumberFormat="1" applyFont="1" applyAlignment="1">
      <alignment horizontal="center"/>
    </xf>
    <xf numFmtId="169" fontId="32" fillId="0" borderId="0" xfId="0" applyNumberFormat="1" applyFont="1" applyAlignment="1">
      <alignment horizontal="center"/>
    </xf>
    <xf numFmtId="0" fontId="36" fillId="0" borderId="8" xfId="0" applyFont="1" applyBorder="1"/>
    <xf numFmtId="2" fontId="15" fillId="0" borderId="0" xfId="0" applyNumberFormat="1" applyFont="1" applyAlignment="1">
      <alignment horizontal="right"/>
    </xf>
    <xf numFmtId="167" fontId="15" fillId="0" borderId="2" xfId="0" applyNumberFormat="1" applyFont="1" applyBorder="1" applyAlignment="1">
      <alignment horizontal="right"/>
    </xf>
    <xf numFmtId="167" fontId="15" fillId="0" borderId="0" xfId="0" applyNumberFormat="1" applyFont="1" applyAlignment="1">
      <alignment horizontal="right"/>
    </xf>
    <xf numFmtId="170" fontId="15" fillId="0" borderId="0" xfId="0" applyNumberFormat="1" applyFont="1" applyAlignment="1">
      <alignment horizontal="right"/>
    </xf>
    <xf numFmtId="171" fontId="15" fillId="0" borderId="0" xfId="0" applyNumberFormat="1" applyFont="1" applyAlignment="1">
      <alignment horizontal="right"/>
    </xf>
    <xf numFmtId="0" fontId="15" fillId="0" borderId="8" xfId="0" applyFont="1" applyBorder="1" applyAlignment="1">
      <alignment horizontal="left"/>
    </xf>
    <xf numFmtId="166" fontId="37" fillId="0" borderId="0" xfId="0" applyNumberFormat="1" applyFont="1" applyAlignment="1">
      <alignment horizontal="right" wrapText="1"/>
    </xf>
    <xf numFmtId="2" fontId="15" fillId="0" borderId="0" xfId="0" applyNumberFormat="1" applyFont="1" applyAlignment="1">
      <alignment horizontal="left"/>
    </xf>
    <xf numFmtId="0" fontId="37" fillId="0" borderId="8" xfId="0" applyFont="1" applyBorder="1" applyAlignment="1">
      <alignment horizontal="left"/>
    </xf>
    <xf numFmtId="0" fontId="15" fillId="0" borderId="9" xfId="0" applyFont="1" applyBorder="1"/>
    <xf numFmtId="0" fontId="15" fillId="0" borderId="4" xfId="0" applyFont="1" applyBorder="1"/>
    <xf numFmtId="0" fontId="35" fillId="0" borderId="10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36" fillId="0" borderId="8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37" fillId="0" borderId="8" xfId="0" applyFont="1" applyBorder="1"/>
    <xf numFmtId="0" fontId="36" fillId="0" borderId="4" xfId="0" applyFont="1" applyBorder="1"/>
    <xf numFmtId="0" fontId="15" fillId="0" borderId="9" xfId="0" applyFont="1" applyBorder="1" applyAlignment="1">
      <alignment horizontal="left"/>
    </xf>
    <xf numFmtId="0" fontId="15" fillId="0" borderId="2" xfId="0" applyFont="1" applyBorder="1"/>
    <xf numFmtId="0" fontId="36" fillId="0" borderId="4" xfId="0" applyFont="1" applyBorder="1" applyAlignment="1">
      <alignment horizontal="left"/>
    </xf>
    <xf numFmtId="0" fontId="33" fillId="0" borderId="8" xfId="0" applyFont="1" applyBorder="1"/>
    <xf numFmtId="0" fontId="33" fillId="0" borderId="8" xfId="0" applyFont="1" applyBorder="1" applyAlignment="1">
      <alignment horizontal="left"/>
    </xf>
    <xf numFmtId="0" fontId="15" fillId="0" borderId="10" xfId="0" applyFont="1" applyBorder="1" applyAlignment="1">
      <alignment horizontal="center"/>
    </xf>
    <xf numFmtId="0" fontId="37" fillId="0" borderId="4" xfId="0" applyFont="1" applyBorder="1"/>
    <xf numFmtId="0" fontId="0" fillId="0" borderId="7" xfId="0" applyBorder="1" applyAlignment="1">
      <alignment horizontal="center"/>
    </xf>
    <xf numFmtId="17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72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72" fontId="0" fillId="0" borderId="0" xfId="0" applyNumberFormat="1"/>
    <xf numFmtId="169" fontId="9" fillId="0" borderId="0" xfId="0" applyNumberFormat="1" applyFont="1" applyAlignment="1">
      <alignment horizontal="center"/>
    </xf>
    <xf numFmtId="3" fontId="0" fillId="0" borderId="0" xfId="0" applyNumberFormat="1"/>
    <xf numFmtId="1" fontId="0" fillId="0" borderId="0" xfId="0" applyNumberFormat="1"/>
    <xf numFmtId="0" fontId="44" fillId="0" borderId="3" xfId="0" applyFont="1" applyBorder="1" applyAlignment="1">
      <alignment horizontal="left"/>
    </xf>
    <xf numFmtId="2" fontId="15" fillId="0" borderId="0" xfId="0" applyNumberFormat="1" applyFont="1"/>
    <xf numFmtId="0" fontId="15" fillId="0" borderId="4" xfId="0" applyFont="1" applyBorder="1" applyAlignment="1">
      <alignment horizontal="left"/>
    </xf>
    <xf numFmtId="2" fontId="15" fillId="0" borderId="9" xfId="0" applyNumberFormat="1" applyFont="1" applyBorder="1" applyAlignment="1">
      <alignment horizontal="left"/>
    </xf>
    <xf numFmtId="173" fontId="15" fillId="0" borderId="0" xfId="0" applyNumberFormat="1" applyFont="1"/>
    <xf numFmtId="0" fontId="0" fillId="0" borderId="8" xfId="0" applyBorder="1"/>
    <xf numFmtId="0" fontId="0" fillId="0" borderId="4" xfId="0" applyBorder="1"/>
    <xf numFmtId="0" fontId="40" fillId="0" borderId="8" xfId="0" applyFont="1" applyBorder="1"/>
    <xf numFmtId="0" fontId="49" fillId="0" borderId="3" xfId="0" applyFont="1" applyBorder="1" applyAlignment="1">
      <alignment horizontal="left"/>
    </xf>
    <xf numFmtId="0" fontId="50" fillId="0" borderId="0" xfId="0" applyFont="1" applyAlignment="1">
      <alignment horizontal="left"/>
    </xf>
    <xf numFmtId="0" fontId="1" fillId="0" borderId="2" xfId="1" applyBorder="1" applyProtection="1"/>
    <xf numFmtId="0" fontId="15" fillId="0" borderId="2" xfId="0" applyFont="1" applyBorder="1" applyAlignment="1">
      <alignment vertical="center"/>
    </xf>
    <xf numFmtId="0" fontId="35" fillId="0" borderId="0" xfId="0" applyFont="1" applyAlignment="1">
      <alignment horizontal="center"/>
    </xf>
    <xf numFmtId="166" fontId="15" fillId="0" borderId="0" xfId="0" applyNumberFormat="1" applyFont="1" applyAlignment="1">
      <alignment horizontal="left" wrapText="1"/>
    </xf>
    <xf numFmtId="0" fontId="36" fillId="0" borderId="0" xfId="0" applyFont="1" applyAlignment="1">
      <alignment horizontal="left"/>
    </xf>
    <xf numFmtId="0" fontId="38" fillId="0" borderId="0" xfId="0" applyFont="1"/>
    <xf numFmtId="0" fontId="36" fillId="0" borderId="0" xfId="0" applyFont="1"/>
    <xf numFmtId="0" fontId="37" fillId="0" borderId="0" xfId="0" applyFont="1"/>
    <xf numFmtId="166" fontId="51" fillId="0" borderId="0" xfId="0" applyNumberFormat="1" applyFont="1" applyAlignment="1">
      <alignment horizontal="center" wrapText="1"/>
    </xf>
    <xf numFmtId="0" fontId="40" fillId="0" borderId="0" xfId="0" applyFont="1" applyAlignment="1">
      <alignment horizontal="left"/>
    </xf>
    <xf numFmtId="0" fontId="37" fillId="0" borderId="0" xfId="0" applyFont="1" applyAlignment="1">
      <alignment horizontal="left"/>
    </xf>
    <xf numFmtId="0" fontId="45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0" fontId="39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41" fillId="0" borderId="0" xfId="0" applyFont="1" applyAlignment="1">
      <alignment horizontal="left"/>
    </xf>
    <xf numFmtId="0" fontId="46" fillId="0" borderId="0" xfId="0" applyFont="1"/>
    <xf numFmtId="0" fontId="40" fillId="0" borderId="0" xfId="0" applyFont="1"/>
    <xf numFmtId="0" fontId="47" fillId="0" borderId="0" xfId="0" applyFont="1" applyAlignment="1">
      <alignment horizontal="left"/>
    </xf>
    <xf numFmtId="0" fontId="42" fillId="0" borderId="0" xfId="0" applyFont="1" applyAlignment="1">
      <alignment horizontal="left"/>
    </xf>
    <xf numFmtId="0" fontId="33" fillId="0" borderId="0" xfId="0" applyFont="1"/>
    <xf numFmtId="0" fontId="33" fillId="0" borderId="0" xfId="0" applyFont="1" applyAlignment="1">
      <alignment horizontal="left"/>
    </xf>
    <xf numFmtId="0" fontId="43" fillId="0" borderId="0" xfId="0" applyFont="1"/>
    <xf numFmtId="0" fontId="48" fillId="0" borderId="0" xfId="0" applyFont="1" applyAlignment="1">
      <alignment horizontal="left"/>
    </xf>
    <xf numFmtId="0" fontId="46" fillId="0" borderId="0" xfId="0" applyFont="1" applyAlignment="1">
      <alignment horizontal="left"/>
    </xf>
    <xf numFmtId="171" fontId="15" fillId="0" borderId="2" xfId="0" applyNumberFormat="1" applyFont="1" applyBorder="1"/>
    <xf numFmtId="169" fontId="15" fillId="0" borderId="0" xfId="0" applyNumberFormat="1" applyFont="1" applyAlignment="1">
      <alignment horizontal="right"/>
    </xf>
    <xf numFmtId="171" fontId="15" fillId="0" borderId="0" xfId="0" applyNumberFormat="1" applyFont="1" applyAlignment="1">
      <alignment horizontal="center"/>
    </xf>
    <xf numFmtId="0" fontId="52" fillId="0" borderId="3" xfId="0" applyFont="1" applyBorder="1" applyAlignment="1">
      <alignment horizontal="left"/>
    </xf>
    <xf numFmtId="0" fontId="15" fillId="0" borderId="12" xfId="0" applyFont="1" applyBorder="1"/>
    <xf numFmtId="0" fontId="18" fillId="0" borderId="0" xfId="0" applyFont="1" applyAlignment="1">
      <alignment horizontal="left"/>
    </xf>
    <xf numFmtId="0" fontId="15" fillId="0" borderId="13" xfId="0" applyFont="1" applyBorder="1"/>
    <xf numFmtId="0" fontId="53" fillId="0" borderId="9" xfId="0" applyFont="1" applyBorder="1"/>
    <xf numFmtId="0" fontId="18" fillId="0" borderId="9" xfId="0" applyFont="1" applyBorder="1" applyAlignment="1">
      <alignment horizontal="left"/>
    </xf>
    <xf numFmtId="0" fontId="18" fillId="0" borderId="9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5" fillId="0" borderId="1" xfId="0" applyFont="1" applyBorder="1"/>
    <xf numFmtId="0" fontId="12" fillId="0" borderId="0" xfId="0" applyFont="1" applyAlignment="1">
      <alignment horizontal="center"/>
    </xf>
    <xf numFmtId="0" fontId="54" fillId="0" borderId="2" xfId="0" applyFont="1" applyBorder="1" applyAlignment="1">
      <alignment horizontal="left"/>
    </xf>
    <xf numFmtId="0" fontId="55" fillId="0" borderId="0" xfId="1" applyFont="1" applyBorder="1" applyProtection="1"/>
    <xf numFmtId="0" fontId="55" fillId="0" borderId="0" xfId="1" applyFont="1" applyBorder="1" applyAlignment="1" applyProtection="1">
      <alignment horizontal="right"/>
    </xf>
    <xf numFmtId="169" fontId="55" fillId="0" borderId="0" xfId="1" applyNumberFormat="1" applyFont="1" applyBorder="1" applyAlignment="1" applyProtection="1">
      <alignment horizontal="right"/>
    </xf>
    <xf numFmtId="0" fontId="56" fillId="0" borderId="0" xfId="0" applyFont="1"/>
    <xf numFmtId="0" fontId="15" fillId="0" borderId="14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left"/>
    </xf>
    <xf numFmtId="0" fontId="15" fillId="0" borderId="14" xfId="0" applyFont="1" applyBorder="1"/>
    <xf numFmtId="169" fontId="15" fillId="0" borderId="0" xfId="0" applyNumberFormat="1" applyFont="1"/>
    <xf numFmtId="0" fontId="15" fillId="0" borderId="10" xfId="0" applyFont="1" applyBorder="1"/>
    <xf numFmtId="0" fontId="15" fillId="0" borderId="14" xfId="0" applyFont="1" applyBorder="1" applyAlignment="1">
      <alignment horizontal="left"/>
    </xf>
    <xf numFmtId="0" fontId="57" fillId="0" borderId="14" xfId="0" applyFont="1" applyBorder="1"/>
    <xf numFmtId="0" fontId="15" fillId="0" borderId="15" xfId="0" applyFont="1" applyBorder="1"/>
    <xf numFmtId="0" fontId="15" fillId="0" borderId="8" xfId="0" applyFont="1" applyBorder="1" applyAlignment="1">
      <alignment horizontal="center"/>
    </xf>
    <xf numFmtId="0" fontId="15" fillId="0" borderId="16" xfId="0" applyFont="1" applyBorder="1"/>
    <xf numFmtId="0" fontId="15" fillId="0" borderId="17" xfId="0" applyFont="1" applyBorder="1" applyAlignment="1">
      <alignment horizontal="center"/>
    </xf>
    <xf numFmtId="0" fontId="15" fillId="0" borderId="17" xfId="0" applyFont="1" applyBorder="1" applyAlignment="1">
      <alignment horizontal="right"/>
    </xf>
    <xf numFmtId="1" fontId="15" fillId="0" borderId="18" xfId="0" applyNumberFormat="1" applyFont="1" applyBorder="1" applyAlignment="1">
      <alignment horizontal="right"/>
    </xf>
    <xf numFmtId="1" fontId="15" fillId="0" borderId="18" xfId="0" applyNumberFormat="1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15" fillId="0" borderId="1" xfId="0" applyFont="1" applyBorder="1" applyAlignment="1">
      <alignment horizontal="right"/>
    </xf>
    <xf numFmtId="169" fontId="15" fillId="0" borderId="1" xfId="0" applyNumberFormat="1" applyFont="1" applyBorder="1" applyAlignment="1">
      <alignment horizontal="right"/>
    </xf>
    <xf numFmtId="169" fontId="15" fillId="0" borderId="1" xfId="0" applyNumberFormat="1" applyFont="1" applyBorder="1"/>
    <xf numFmtId="169" fontId="15" fillId="0" borderId="13" xfId="0" applyNumberFormat="1" applyFont="1" applyBorder="1" applyAlignment="1">
      <alignment horizontal="right"/>
    </xf>
    <xf numFmtId="169" fontId="36" fillId="0" borderId="13" xfId="0" applyNumberFormat="1" applyFont="1" applyBorder="1" applyAlignment="1">
      <alignment horizontal="right"/>
    </xf>
    <xf numFmtId="169" fontId="37" fillId="0" borderId="4" xfId="0" applyNumberFormat="1" applyFont="1" applyBorder="1" applyAlignment="1">
      <alignment horizontal="right"/>
    </xf>
    <xf numFmtId="169" fontId="37" fillId="0" borderId="4" xfId="0" applyNumberFormat="1" applyFont="1" applyBorder="1"/>
    <xf numFmtId="169" fontId="37" fillId="0" borderId="9" xfId="0" applyNumberFormat="1" applyFont="1" applyBorder="1"/>
    <xf numFmtId="169" fontId="15" fillId="0" borderId="8" xfId="0" applyNumberFormat="1" applyFont="1" applyBorder="1"/>
    <xf numFmtId="171" fontId="15" fillId="0" borderId="18" xfId="0" applyNumberFormat="1" applyFont="1" applyBorder="1" applyAlignment="1">
      <alignment horizontal="center"/>
    </xf>
    <xf numFmtId="0" fontId="15" fillId="0" borderId="2" xfId="0" applyFont="1" applyBorder="1" applyAlignment="1">
      <alignment horizontal="left"/>
    </xf>
    <xf numFmtId="169" fontId="36" fillId="0" borderId="1" xfId="0" applyNumberFormat="1" applyFont="1" applyBorder="1" applyAlignment="1">
      <alignment horizontal="right"/>
    </xf>
    <xf numFmtId="169" fontId="37" fillId="0" borderId="8" xfId="0" applyNumberFormat="1" applyFont="1" applyBorder="1" applyAlignment="1">
      <alignment horizontal="right"/>
    </xf>
    <xf numFmtId="169" fontId="37" fillId="0" borderId="8" xfId="0" applyNumberFormat="1" applyFont="1" applyBorder="1"/>
    <xf numFmtId="169" fontId="37" fillId="0" borderId="0" xfId="0" applyNumberFormat="1" applyFont="1"/>
    <xf numFmtId="169" fontId="15" fillId="0" borderId="4" xfId="0" applyNumberFormat="1" applyFont="1" applyBorder="1"/>
    <xf numFmtId="169" fontId="37" fillId="0" borderId="1" xfId="0" applyNumberFormat="1" applyFont="1" applyBorder="1" applyAlignment="1">
      <alignment horizontal="right"/>
    </xf>
    <xf numFmtId="169" fontId="15" fillId="0" borderId="8" xfId="0" applyNumberFormat="1" applyFont="1" applyBorder="1" applyAlignment="1">
      <alignment horizontal="right"/>
    </xf>
    <xf numFmtId="0" fontId="15" fillId="0" borderId="16" xfId="0" applyFont="1" applyBorder="1" applyAlignment="1">
      <alignment horizontal="left"/>
    </xf>
    <xf numFmtId="0" fontId="15" fillId="0" borderId="17" xfId="0" applyFont="1" applyBorder="1" applyAlignment="1">
      <alignment horizontal="left"/>
    </xf>
    <xf numFmtId="169" fontId="15" fillId="0" borderId="17" xfId="0" applyNumberFormat="1" applyFont="1" applyBorder="1"/>
    <xf numFmtId="2" fontId="15" fillId="0" borderId="2" xfId="0" applyNumberFormat="1" applyFont="1" applyBorder="1" applyAlignment="1">
      <alignment horizontal="left"/>
    </xf>
    <xf numFmtId="0" fontId="37" fillId="0" borderId="1" xfId="0" applyFont="1" applyBorder="1"/>
    <xf numFmtId="169" fontId="37" fillId="0" borderId="0" xfId="0" applyNumberFormat="1" applyFont="1" applyAlignment="1">
      <alignment horizontal="right"/>
    </xf>
    <xf numFmtId="2" fontId="15" fillId="0" borderId="16" xfId="0" applyNumberFormat="1" applyFont="1" applyBorder="1" applyAlignment="1">
      <alignment horizontal="left"/>
    </xf>
    <xf numFmtId="0" fontId="15" fillId="0" borderId="17" xfId="0" applyFont="1" applyBorder="1"/>
    <xf numFmtId="169" fontId="15" fillId="0" borderId="15" xfId="0" applyNumberFormat="1" applyFont="1" applyBorder="1" applyAlignment="1">
      <alignment horizontal="right"/>
    </xf>
    <xf numFmtId="169" fontId="15" fillId="0" borderId="17" xfId="0" applyNumberFormat="1" applyFont="1" applyBorder="1" applyAlignment="1">
      <alignment horizontal="right"/>
    </xf>
    <xf numFmtId="169" fontId="15" fillId="0" borderId="14" xfId="0" applyNumberFormat="1" applyFont="1" applyBorder="1" applyAlignment="1">
      <alignment horizontal="right"/>
    </xf>
    <xf numFmtId="169" fontId="15" fillId="0" borderId="14" xfId="0" applyNumberFormat="1" applyFont="1" applyBorder="1"/>
    <xf numFmtId="169" fontId="37" fillId="0" borderId="14" xfId="0" applyNumberFormat="1" applyFont="1" applyBorder="1"/>
    <xf numFmtId="169" fontId="15" fillId="0" borderId="4" xfId="0" applyNumberFormat="1" applyFont="1" applyBorder="1" applyAlignment="1">
      <alignment horizontal="right"/>
    </xf>
    <xf numFmtId="169" fontId="15" fillId="0" borderId="9" xfId="0" applyNumberFormat="1" applyFont="1" applyBorder="1"/>
    <xf numFmtId="2" fontId="15" fillId="0" borderId="2" xfId="0" applyNumberFormat="1" applyFont="1" applyBorder="1"/>
    <xf numFmtId="169" fontId="36" fillId="0" borderId="15" xfId="0" applyNumberFormat="1" applyFont="1" applyBorder="1" applyAlignment="1">
      <alignment horizontal="right"/>
    </xf>
    <xf numFmtId="169" fontId="37" fillId="0" borderId="17" xfId="0" applyNumberFormat="1" applyFont="1" applyBorder="1" applyAlignment="1">
      <alignment horizontal="right"/>
    </xf>
    <xf numFmtId="169" fontId="37" fillId="0" borderId="17" xfId="0" applyNumberFormat="1" applyFont="1" applyBorder="1"/>
    <xf numFmtId="0" fontId="15" fillId="0" borderId="10" xfId="0" applyFont="1" applyBorder="1" applyAlignment="1">
      <alignment horizontal="left"/>
    </xf>
    <xf numFmtId="169" fontId="15" fillId="0" borderId="13" xfId="0" applyNumberFormat="1" applyFont="1" applyBorder="1"/>
    <xf numFmtId="169" fontId="37" fillId="0" borderId="1" xfId="0" applyNumberFormat="1" applyFont="1" applyBorder="1"/>
    <xf numFmtId="169" fontId="37" fillId="0" borderId="13" xfId="0" applyNumberFormat="1" applyFont="1" applyBorder="1" applyAlignment="1">
      <alignment horizontal="right"/>
    </xf>
    <xf numFmtId="2" fontId="15" fillId="0" borderId="10" xfId="0" applyNumberFormat="1" applyFont="1" applyBorder="1" applyAlignment="1">
      <alignment horizontal="left"/>
    </xf>
    <xf numFmtId="2" fontId="15" fillId="0" borderId="16" xfId="0" applyNumberFormat="1" applyFont="1" applyBorder="1"/>
    <xf numFmtId="169" fontId="37" fillId="0" borderId="9" xfId="0" applyNumberFormat="1" applyFont="1" applyBorder="1" applyAlignment="1">
      <alignment horizontal="right"/>
    </xf>
    <xf numFmtId="169" fontId="37" fillId="0" borderId="15" xfId="0" applyNumberFormat="1" applyFont="1" applyBorder="1" applyAlignment="1">
      <alignment horizontal="right"/>
    </xf>
    <xf numFmtId="169" fontId="15" fillId="0" borderId="2" xfId="0" applyNumberFormat="1" applyFont="1" applyBorder="1"/>
    <xf numFmtId="169" fontId="37" fillId="0" borderId="2" xfId="0" applyNumberFormat="1" applyFont="1" applyBorder="1"/>
    <xf numFmtId="169" fontId="15" fillId="0" borderId="9" xfId="0" applyNumberFormat="1" applyFont="1" applyBorder="1" applyAlignment="1">
      <alignment horizontal="right"/>
    </xf>
    <xf numFmtId="169" fontId="15" fillId="0" borderId="10" xfId="0" applyNumberFormat="1" applyFont="1" applyBorder="1" applyAlignment="1">
      <alignment horizontal="right"/>
    </xf>
    <xf numFmtId="169" fontId="36" fillId="0" borderId="4" xfId="0" applyNumberFormat="1" applyFont="1" applyBorder="1" applyAlignment="1">
      <alignment horizontal="right"/>
    </xf>
    <xf numFmtId="2" fontId="15" fillId="0" borderId="8" xfId="0" applyNumberFormat="1" applyFont="1" applyBorder="1" applyAlignment="1">
      <alignment horizontal="left"/>
    </xf>
    <xf numFmtId="169" fontId="37" fillId="0" borderId="2" xfId="0" applyNumberFormat="1" applyFont="1" applyBorder="1" applyAlignment="1">
      <alignment horizontal="right"/>
    </xf>
    <xf numFmtId="169" fontId="15" fillId="0" borderId="16" xfId="0" applyNumberFormat="1" applyFont="1" applyBorder="1"/>
    <xf numFmtId="2" fontId="15" fillId="0" borderId="10" xfId="0" applyNumberFormat="1" applyFont="1" applyBorder="1"/>
    <xf numFmtId="169" fontId="37" fillId="0" borderId="13" xfId="0" applyNumberFormat="1" applyFont="1" applyBorder="1"/>
    <xf numFmtId="0" fontId="37" fillId="0" borderId="13" xfId="0" applyFont="1" applyBorder="1"/>
    <xf numFmtId="169" fontId="37" fillId="0" borderId="14" xfId="0" applyNumberFormat="1" applyFont="1" applyBorder="1" applyAlignment="1">
      <alignment horizontal="right"/>
    </xf>
    <xf numFmtId="169" fontId="58" fillId="0" borderId="0" xfId="0" applyNumberFormat="1" applyFont="1"/>
    <xf numFmtId="169" fontId="36" fillId="0" borderId="0" xfId="0" applyNumberFormat="1" applyFont="1" applyAlignment="1">
      <alignment horizontal="right"/>
    </xf>
    <xf numFmtId="169" fontId="58" fillId="0" borderId="1" xfId="0" applyNumberFormat="1" applyFont="1" applyBorder="1" applyAlignment="1">
      <alignment horizontal="right"/>
    </xf>
    <xf numFmtId="169" fontId="15" fillId="0" borderId="15" xfId="0" applyNumberFormat="1" applyFont="1" applyBorder="1"/>
    <xf numFmtId="169" fontId="37" fillId="0" borderId="15" xfId="0" applyNumberFormat="1" applyFont="1" applyBorder="1"/>
    <xf numFmtId="169" fontId="36" fillId="0" borderId="8" xfId="0" applyNumberFormat="1" applyFont="1" applyBorder="1" applyAlignment="1">
      <alignment horizontal="right"/>
    </xf>
    <xf numFmtId="2" fontId="15" fillId="0" borderId="4" xfId="0" applyNumberFormat="1" applyFont="1" applyBorder="1" applyAlignment="1">
      <alignment horizontal="left"/>
    </xf>
    <xf numFmtId="169" fontId="15" fillId="0" borderId="2" xfId="0" applyNumberFormat="1" applyFont="1" applyBorder="1" applyAlignment="1">
      <alignment horizontal="right"/>
    </xf>
    <xf numFmtId="169" fontId="37" fillId="0" borderId="16" xfId="0" applyNumberFormat="1" applyFont="1" applyBorder="1" applyAlignment="1">
      <alignment horizontal="right"/>
    </xf>
    <xf numFmtId="169" fontId="15" fillId="0" borderId="10" xfId="0" applyNumberFormat="1" applyFont="1" applyBorder="1"/>
    <xf numFmtId="169" fontId="37" fillId="0" borderId="16" xfId="0" applyNumberFormat="1" applyFont="1" applyBorder="1"/>
    <xf numFmtId="169" fontId="37" fillId="0" borderId="10" xfId="0" applyNumberFormat="1" applyFont="1" applyBorder="1"/>
    <xf numFmtId="169" fontId="59" fillId="0" borderId="1" xfId="0" applyNumberFormat="1" applyFont="1" applyBorder="1" applyAlignment="1">
      <alignment horizontal="right"/>
    </xf>
    <xf numFmtId="169" fontId="59" fillId="0" borderId="0" xfId="0" applyNumberFormat="1" applyFont="1"/>
    <xf numFmtId="0" fontId="37" fillId="0" borderId="15" xfId="0" applyFont="1" applyBorder="1"/>
    <xf numFmtId="169" fontId="37" fillId="0" borderId="10" xfId="0" applyNumberFormat="1" applyFont="1" applyBorder="1" applyAlignment="1">
      <alignment horizontal="right"/>
    </xf>
    <xf numFmtId="173" fontId="15" fillId="0" borderId="2" xfId="0" applyNumberFormat="1" applyFont="1" applyBorder="1"/>
    <xf numFmtId="2" fontId="15" fillId="0" borderId="17" xfId="0" applyNumberFormat="1" applyFont="1" applyBorder="1" applyAlignment="1">
      <alignment horizontal="left"/>
    </xf>
    <xf numFmtId="173" fontId="15" fillId="0" borderId="8" xfId="0" applyNumberFormat="1" applyFont="1" applyBorder="1"/>
    <xf numFmtId="2" fontId="15" fillId="0" borderId="8" xfId="0" applyNumberFormat="1" applyFont="1" applyBorder="1"/>
    <xf numFmtId="0" fontId="15" fillId="0" borderId="1" xfId="0" applyFont="1" applyBorder="1" applyAlignment="1">
      <alignment horizontal="left"/>
    </xf>
    <xf numFmtId="2" fontId="15" fillId="0" borderId="1" xfId="0" applyNumberFormat="1" applyFont="1" applyBorder="1" applyAlignment="1">
      <alignment horizontal="left"/>
    </xf>
    <xf numFmtId="169" fontId="60" fillId="0" borderId="0" xfId="0" applyNumberFormat="1" applyFont="1" applyAlignment="1">
      <alignment horizontal="right"/>
    </xf>
    <xf numFmtId="169" fontId="60" fillId="0" borderId="0" xfId="0" applyNumberFormat="1" applyFont="1"/>
    <xf numFmtId="169" fontId="61" fillId="0" borderId="0" xfId="0" applyNumberFormat="1" applyFont="1"/>
    <xf numFmtId="0" fontId="37" fillId="0" borderId="0" xfId="0" applyFont="1" applyAlignment="1">
      <alignment horizontal="right"/>
    </xf>
    <xf numFmtId="169" fontId="59" fillId="0" borderId="0" xfId="0" applyNumberFormat="1" applyFont="1" applyAlignment="1">
      <alignment horizontal="right"/>
    </xf>
    <xf numFmtId="0" fontId="59" fillId="0" borderId="0" xfId="0" applyFont="1"/>
    <xf numFmtId="174" fontId="0" fillId="0" borderId="0" xfId="0" applyNumberFormat="1"/>
    <xf numFmtId="171" fontId="0" fillId="0" borderId="0" xfId="0" applyNumberFormat="1"/>
    <xf numFmtId="2" fontId="0" fillId="0" borderId="0" xfId="0" applyNumberFormat="1"/>
    <xf numFmtId="0" fontId="62" fillId="0" borderId="3" xfId="0" applyFont="1" applyBorder="1" applyAlignment="1">
      <alignment horizontal="left"/>
    </xf>
    <xf numFmtId="0" fontId="63" fillId="0" borderId="9" xfId="0" applyFont="1" applyBorder="1" applyAlignment="1">
      <alignment horizontal="left"/>
    </xf>
    <xf numFmtId="0" fontId="63" fillId="0" borderId="2" xfId="0" applyFont="1" applyBorder="1" applyAlignment="1">
      <alignment horizontal="left" wrapText="1"/>
    </xf>
    <xf numFmtId="0" fontId="63" fillId="0" borderId="0" xfId="0" applyFont="1"/>
    <xf numFmtId="0" fontId="30" fillId="0" borderId="0" xfId="0" applyFont="1"/>
    <xf numFmtId="174" fontId="15" fillId="0" borderId="0" xfId="0" applyNumberFormat="1" applyFont="1"/>
    <xf numFmtId="0" fontId="32" fillId="0" borderId="0" xfId="0" applyFont="1"/>
    <xf numFmtId="0" fontId="9" fillId="0" borderId="0" xfId="0" applyFont="1"/>
    <xf numFmtId="0" fontId="26" fillId="0" borderId="0" xfId="0" applyFont="1" applyAlignment="1">
      <alignment horizontal="left"/>
    </xf>
    <xf numFmtId="171" fontId="13" fillId="0" borderId="0" xfId="0" applyNumberFormat="1" applyFont="1" applyAlignment="1">
      <alignment horizontal="center"/>
    </xf>
    <xf numFmtId="171" fontId="12" fillId="0" borderId="0" xfId="0" applyNumberFormat="1" applyFont="1"/>
    <xf numFmtId="2" fontId="13" fillId="0" borderId="0" xfId="0" applyNumberFormat="1" applyFont="1" applyAlignment="1">
      <alignment horizontal="left"/>
    </xf>
    <xf numFmtId="2" fontId="20" fillId="0" borderId="0" xfId="0" applyNumberFormat="1" applyFont="1" applyAlignment="1">
      <alignment horizontal="left"/>
    </xf>
    <xf numFmtId="2" fontId="13" fillId="0" borderId="0" xfId="0" applyNumberFormat="1" applyFont="1"/>
    <xf numFmtId="0" fontId="33" fillId="0" borderId="0" xfId="0" applyFont="1" applyAlignment="1">
      <alignment horizontal="center"/>
    </xf>
    <xf numFmtId="0" fontId="31" fillId="0" borderId="14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1" fontId="15" fillId="0" borderId="14" xfId="0" applyNumberFormat="1" applyFont="1" applyBorder="1" applyAlignment="1">
      <alignment horizontal="center"/>
    </xf>
    <xf numFmtId="0" fontId="13" fillId="0" borderId="14" xfId="0" applyFont="1" applyBorder="1" applyAlignment="1">
      <alignment horizontal="left"/>
    </xf>
    <xf numFmtId="174" fontId="15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71" fontId="13" fillId="0" borderId="14" xfId="0" applyNumberFormat="1" applyFont="1" applyBorder="1" applyAlignment="1">
      <alignment horizontal="center"/>
    </xf>
    <xf numFmtId="171" fontId="15" fillId="0" borderId="14" xfId="0" applyNumberFormat="1" applyFont="1" applyBorder="1" applyAlignment="1">
      <alignment horizontal="center"/>
    </xf>
    <xf numFmtId="2" fontId="13" fillId="0" borderId="14" xfId="0" applyNumberFormat="1" applyFont="1" applyBorder="1" applyAlignment="1">
      <alignment horizontal="center"/>
    </xf>
    <xf numFmtId="0" fontId="33" fillId="0" borderId="14" xfId="0" applyFont="1" applyBorder="1" applyAlignment="1">
      <alignment horizontal="center"/>
    </xf>
    <xf numFmtId="0" fontId="34" fillId="0" borderId="16" xfId="0" applyFont="1" applyBorder="1" applyAlignment="1">
      <alignment horizontal="center"/>
    </xf>
    <xf numFmtId="0" fontId="34" fillId="0" borderId="14" xfId="0" applyFont="1" applyBorder="1" applyAlignment="1">
      <alignment horizontal="center"/>
    </xf>
    <xf numFmtId="0" fontId="34" fillId="0" borderId="15" xfId="0" applyFont="1" applyBorder="1" applyAlignment="1">
      <alignment horizontal="center"/>
    </xf>
    <xf numFmtId="0" fontId="15" fillId="0" borderId="7" xfId="0" applyFont="1" applyBorder="1"/>
    <xf numFmtId="0" fontId="0" fillId="0" borderId="14" xfId="0" applyBorder="1"/>
    <xf numFmtId="0" fontId="15" fillId="3" borderId="2" xfId="0" applyFont="1" applyFill="1" applyBorder="1" applyAlignment="1">
      <alignment horizontal="left"/>
    </xf>
    <xf numFmtId="0" fontId="15" fillId="3" borderId="2" xfId="0" applyFont="1" applyFill="1" applyBorder="1" applyAlignment="1">
      <alignment horizontal="center"/>
    </xf>
    <xf numFmtId="174" fontId="15" fillId="3" borderId="2" xfId="0" applyNumberFormat="1" applyFont="1" applyFill="1" applyBorder="1" applyAlignment="1">
      <alignment horizontal="center"/>
    </xf>
    <xf numFmtId="0" fontId="15" fillId="3" borderId="16" xfId="0" applyFont="1" applyFill="1" applyBorder="1" applyAlignment="1">
      <alignment horizontal="left"/>
    </xf>
    <xf numFmtId="0" fontId="15" fillId="3" borderId="16" xfId="0" applyFont="1" applyFill="1" applyBorder="1" applyAlignment="1">
      <alignment horizontal="center"/>
    </xf>
    <xf numFmtId="174" fontId="15" fillId="3" borderId="16" xfId="0" applyNumberFormat="1" applyFont="1" applyFill="1" applyBorder="1" applyAlignment="1">
      <alignment horizontal="center"/>
    </xf>
    <xf numFmtId="0" fontId="14" fillId="0" borderId="18" xfId="0" applyFont="1" applyBorder="1" applyAlignment="1">
      <alignment horizontal="left"/>
    </xf>
    <xf numFmtId="0" fontId="56" fillId="0" borderId="0" xfId="0" applyFont="1" applyAlignment="1">
      <alignment horizontal="left"/>
    </xf>
    <xf numFmtId="0" fontId="64" fillId="0" borderId="0" xfId="0" applyFont="1" applyAlignment="1">
      <alignment horizontal="left"/>
    </xf>
    <xf numFmtId="0" fontId="65" fillId="0" borderId="0" xfId="0" applyFont="1" applyAlignment="1">
      <alignment horizontal="left"/>
    </xf>
    <xf numFmtId="0" fontId="57" fillId="0" borderId="0" xfId="0" applyFont="1" applyAlignment="1">
      <alignment horizontal="left"/>
    </xf>
    <xf numFmtId="0" fontId="35" fillId="0" borderId="4" xfId="0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165" fontId="15" fillId="0" borderId="8" xfId="0" applyNumberFormat="1" applyFont="1" applyBorder="1"/>
    <xf numFmtId="0" fontId="35" fillId="0" borderId="8" xfId="0" applyFont="1" applyBorder="1" applyAlignment="1">
      <alignment horizontal="center"/>
    </xf>
    <xf numFmtId="0" fontId="66" fillId="0" borderId="0" xfId="0" applyFont="1"/>
    <xf numFmtId="0" fontId="67" fillId="0" borderId="2" xfId="0" applyFont="1" applyBorder="1" applyAlignment="1">
      <alignment horizontal="center"/>
    </xf>
    <xf numFmtId="165" fontId="15" fillId="0" borderId="2" xfId="0" applyNumberFormat="1" applyFont="1" applyBorder="1"/>
    <xf numFmtId="165" fontId="15" fillId="0" borderId="1" xfId="0" applyNumberFormat="1" applyFont="1" applyBorder="1"/>
    <xf numFmtId="0" fontId="35" fillId="0" borderId="1" xfId="0" applyFont="1" applyBorder="1" applyAlignment="1">
      <alignment horizontal="center"/>
    </xf>
    <xf numFmtId="2" fontId="15" fillId="0" borderId="1" xfId="0" applyNumberFormat="1" applyFont="1" applyBorder="1"/>
    <xf numFmtId="165" fontId="15" fillId="0" borderId="0" xfId="0" applyNumberFormat="1" applyFont="1"/>
    <xf numFmtId="0" fontId="15" fillId="0" borderId="19" xfId="0" applyFont="1" applyBorder="1"/>
    <xf numFmtId="0" fontId="35" fillId="0" borderId="11" xfId="0" applyFont="1" applyBorder="1" applyAlignment="1">
      <alignment horizontal="center"/>
    </xf>
    <xf numFmtId="0" fontId="35" fillId="0" borderId="16" xfId="0" applyFont="1" applyBorder="1" applyAlignment="1">
      <alignment horizontal="center"/>
    </xf>
    <xf numFmtId="165" fontId="15" fillId="0" borderId="16" xfId="0" applyNumberFormat="1" applyFont="1" applyBorder="1"/>
    <xf numFmtId="0" fontId="15" fillId="0" borderId="16" xfId="0" applyFont="1" applyBorder="1" applyAlignment="1">
      <alignment horizontal="center"/>
    </xf>
    <xf numFmtId="165" fontId="15" fillId="0" borderId="10" xfId="0" applyNumberFormat="1" applyFont="1" applyBorder="1"/>
    <xf numFmtId="0" fontId="36" fillId="0" borderId="2" xfId="0" applyFont="1" applyBorder="1"/>
    <xf numFmtId="0" fontId="36" fillId="0" borderId="10" xfId="0" applyFont="1" applyBorder="1" applyAlignment="1">
      <alignment horizontal="left"/>
    </xf>
    <xf numFmtId="0" fontId="68" fillId="0" borderId="2" xfId="0" applyFont="1" applyBorder="1" applyAlignment="1">
      <alignment horizontal="left"/>
    </xf>
    <xf numFmtId="0" fontId="68" fillId="0" borderId="8" xfId="0" applyFont="1" applyBorder="1"/>
    <xf numFmtId="0" fontId="33" fillId="0" borderId="2" xfId="0" applyFont="1" applyBorder="1" applyAlignment="1">
      <alignment horizontal="left"/>
    </xf>
    <xf numFmtId="0" fontId="15" fillId="0" borderId="13" xfId="0" applyFont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68" fillId="0" borderId="16" xfId="0" applyFont="1" applyBorder="1" applyAlignment="1">
      <alignment horizontal="left"/>
    </xf>
    <xf numFmtId="0" fontId="68" fillId="0" borderId="17" xfId="0" applyFont="1" applyBorder="1"/>
    <xf numFmtId="0" fontId="36" fillId="0" borderId="2" xfId="0" applyFont="1" applyBorder="1" applyAlignment="1">
      <alignment horizontal="left"/>
    </xf>
    <xf numFmtId="2" fontId="68" fillId="0" borderId="10" xfId="0" applyNumberFormat="1" applyFont="1" applyBorder="1"/>
    <xf numFmtId="0" fontId="68" fillId="0" borderId="4" xfId="0" applyFont="1" applyBorder="1"/>
    <xf numFmtId="0" fontId="36" fillId="0" borderId="10" xfId="0" applyFont="1" applyBorder="1"/>
    <xf numFmtId="0" fontId="15" fillId="0" borderId="15" xfId="0" applyFont="1" applyBorder="1" applyAlignment="1">
      <alignment horizontal="left"/>
    </xf>
    <xf numFmtId="0" fontId="33" fillId="0" borderId="16" xfId="0" applyFont="1" applyBorder="1" applyAlignment="1">
      <alignment horizontal="left"/>
    </xf>
    <xf numFmtId="0" fontId="33" fillId="0" borderId="17" xfId="0" applyFont="1" applyBorder="1"/>
    <xf numFmtId="0" fontId="36" fillId="0" borderId="16" xfId="0" applyFont="1" applyBorder="1" applyAlignment="1">
      <alignment horizontal="left"/>
    </xf>
    <xf numFmtId="0" fontId="36" fillId="0" borderId="17" xfId="0" applyFont="1" applyBorder="1"/>
    <xf numFmtId="0" fontId="36" fillId="0" borderId="1" xfId="0" applyFont="1" applyBorder="1"/>
    <xf numFmtId="2" fontId="33" fillId="0" borderId="17" xfId="0" applyNumberFormat="1" applyFont="1" applyBorder="1" applyAlignment="1">
      <alignment horizontal="left"/>
    </xf>
    <xf numFmtId="0" fontId="33" fillId="0" borderId="14" xfId="0" applyFont="1" applyBorder="1"/>
    <xf numFmtId="0" fontId="36" fillId="0" borderId="17" xfId="0" applyFont="1" applyBorder="1" applyAlignment="1">
      <alignment horizontal="left"/>
    </xf>
    <xf numFmtId="0" fontId="36" fillId="0" borderId="14" xfId="0" applyFont="1" applyBorder="1"/>
    <xf numFmtId="0" fontId="35" fillId="0" borderId="13" xfId="0" applyFont="1" applyBorder="1" applyAlignment="1">
      <alignment horizontal="center"/>
    </xf>
    <xf numFmtId="0" fontId="35" fillId="0" borderId="15" xfId="0" applyFont="1" applyBorder="1" applyAlignment="1">
      <alignment horizontal="center"/>
    </xf>
    <xf numFmtId="0" fontId="36" fillId="0" borderId="15" xfId="0" applyFont="1" applyBorder="1"/>
    <xf numFmtId="0" fontId="37" fillId="0" borderId="2" xfId="0" applyFont="1" applyBorder="1" applyAlignment="1">
      <alignment horizontal="center"/>
    </xf>
    <xf numFmtId="0" fontId="33" fillId="0" borderId="2" xfId="0" applyFont="1" applyBorder="1"/>
    <xf numFmtId="0" fontId="33" fillId="0" borderId="10" xfId="0" applyFont="1" applyBorder="1" applyAlignment="1">
      <alignment horizontal="left"/>
    </xf>
    <xf numFmtId="0" fontId="33" fillId="0" borderId="4" xfId="0" applyFont="1" applyBorder="1"/>
    <xf numFmtId="0" fontId="36" fillId="0" borderId="16" xfId="0" applyFont="1" applyBorder="1"/>
    <xf numFmtId="0" fontId="68" fillId="0" borderId="17" xfId="0" applyFont="1" applyBorder="1" applyAlignment="1">
      <alignment horizontal="left"/>
    </xf>
    <xf numFmtId="0" fontId="68" fillId="0" borderId="8" xfId="0" applyFont="1" applyBorder="1" applyAlignment="1">
      <alignment horizontal="left"/>
    </xf>
    <xf numFmtId="0" fontId="37" fillId="0" borderId="10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35" fillId="0" borderId="9" xfId="0" applyFont="1" applyBorder="1" applyAlignment="1">
      <alignment horizontal="center"/>
    </xf>
    <xf numFmtId="165" fontId="15" fillId="0" borderId="4" xfId="0" applyNumberFormat="1" applyFont="1" applyBorder="1"/>
    <xf numFmtId="0" fontId="68" fillId="0" borderId="2" xfId="0" applyFont="1" applyBorder="1"/>
    <xf numFmtId="0" fontId="68" fillId="0" borderId="16" xfId="0" applyFont="1" applyBorder="1"/>
    <xf numFmtId="0" fontId="35" fillId="0" borderId="14" xfId="0" applyFont="1" applyBorder="1" applyAlignment="1">
      <alignment horizontal="center"/>
    </xf>
    <xf numFmtId="165" fontId="15" fillId="0" borderId="17" xfId="0" applyNumberFormat="1" applyFont="1" applyBorder="1"/>
    <xf numFmtId="0" fontId="36" fillId="0" borderId="13" xfId="0" applyFont="1" applyBorder="1"/>
    <xf numFmtId="0" fontId="68" fillId="0" borderId="1" xfId="0" applyFont="1" applyBorder="1"/>
    <xf numFmtId="0" fontId="33" fillId="0" borderId="1" xfId="0" applyFont="1" applyBorder="1"/>
    <xf numFmtId="0" fontId="36" fillId="0" borderId="1" xfId="0" applyFont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68" fillId="0" borderId="15" xfId="0" applyFont="1" applyBorder="1"/>
    <xf numFmtId="0" fontId="33" fillId="0" borderId="13" xfId="0" applyFont="1" applyBorder="1"/>
    <xf numFmtId="0" fontId="33" fillId="0" borderId="4" xfId="0" applyFont="1" applyBorder="1" applyAlignment="1">
      <alignment horizontal="left"/>
    </xf>
    <xf numFmtId="0" fontId="33" fillId="0" borderId="15" xfId="0" applyFont="1" applyBorder="1"/>
    <xf numFmtId="0" fontId="36" fillId="0" borderId="15" xfId="0" applyFont="1" applyBorder="1" applyAlignment="1">
      <alignment horizontal="left"/>
    </xf>
    <xf numFmtId="0" fontId="37" fillId="0" borderId="16" xfId="0" applyFont="1" applyBorder="1" applyAlignment="1">
      <alignment horizontal="center"/>
    </xf>
    <xf numFmtId="0" fontId="37" fillId="0" borderId="8" xfId="0" applyFont="1" applyBorder="1" applyAlignment="1">
      <alignment horizontal="center"/>
    </xf>
    <xf numFmtId="0" fontId="36" fillId="0" borderId="13" xfId="0" applyFont="1" applyBorder="1" applyAlignment="1">
      <alignment horizontal="left"/>
    </xf>
    <xf numFmtId="0" fontId="37" fillId="0" borderId="17" xfId="0" applyFont="1" applyBorder="1"/>
    <xf numFmtId="0" fontId="37" fillId="0" borderId="17" xfId="0" applyFont="1" applyBorder="1" applyAlignment="1">
      <alignment horizontal="center"/>
    </xf>
    <xf numFmtId="0" fontId="37" fillId="0" borderId="17" xfId="0" applyFont="1" applyBorder="1" applyAlignment="1">
      <alignment horizontal="left"/>
    </xf>
    <xf numFmtId="165" fontId="15" fillId="0" borderId="14" xfId="0" applyNumberFormat="1" applyFont="1" applyBorder="1"/>
    <xf numFmtId="0" fontId="15" fillId="0" borderId="3" xfId="0" applyFont="1" applyBorder="1" applyAlignment="1">
      <alignment horizontal="left"/>
    </xf>
    <xf numFmtId="0" fontId="15" fillId="0" borderId="12" xfId="0" applyFont="1" applyBorder="1" applyAlignment="1">
      <alignment horizontal="center"/>
    </xf>
    <xf numFmtId="0" fontId="35" fillId="0" borderId="12" xfId="0" applyFont="1" applyBorder="1" applyAlignment="1">
      <alignment horizontal="center"/>
    </xf>
    <xf numFmtId="165" fontId="15" fillId="0" borderId="12" xfId="0" applyNumberFormat="1" applyFont="1" applyBorder="1"/>
    <xf numFmtId="0" fontId="15" fillId="0" borderId="20" xfId="0" applyFont="1" applyBorder="1" applyAlignment="1">
      <alignment horizontal="left"/>
    </xf>
    <xf numFmtId="0" fontId="37" fillId="0" borderId="20" xfId="0" applyFont="1" applyBorder="1" applyAlignment="1">
      <alignment horizontal="left"/>
    </xf>
    <xf numFmtId="171" fontId="35" fillId="0" borderId="14" xfId="0" applyNumberFormat="1" applyFont="1" applyBorder="1" applyAlignment="1">
      <alignment horizontal="center"/>
    </xf>
    <xf numFmtId="171" fontId="15" fillId="0" borderId="14" xfId="0" applyNumberFormat="1" applyFont="1" applyBorder="1"/>
    <xf numFmtId="165" fontId="35" fillId="0" borderId="14" xfId="0" applyNumberFormat="1" applyFont="1" applyBorder="1" applyAlignment="1">
      <alignment horizontal="center"/>
    </xf>
    <xf numFmtId="0" fontId="53" fillId="0" borderId="3" xfId="0" applyFont="1" applyBorder="1" applyAlignment="1">
      <alignment horizontal="left"/>
    </xf>
    <xf numFmtId="0" fontId="35" fillId="0" borderId="3" xfId="0" applyFont="1" applyBorder="1" applyAlignment="1">
      <alignment horizontal="center"/>
    </xf>
    <xf numFmtId="165" fontId="15" fillId="0" borderId="3" xfId="0" applyNumberFormat="1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15" fillId="0" borderId="18" xfId="0" applyFont="1" applyBorder="1" applyAlignment="1">
      <alignment horizontal="left"/>
    </xf>
    <xf numFmtId="171" fontId="15" fillId="0" borderId="2" xfId="0" applyNumberFormat="1" applyFont="1" applyBorder="1" applyAlignment="1">
      <alignment horizontal="center"/>
    </xf>
    <xf numFmtId="0" fontId="36" fillId="0" borderId="8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68" fillId="0" borderId="8" xfId="0" applyFont="1" applyBorder="1" applyAlignment="1">
      <alignment horizontal="center"/>
    </xf>
    <xf numFmtId="0" fontId="68" fillId="0" borderId="0" xfId="0" applyFont="1" applyAlignment="1">
      <alignment horizontal="left"/>
    </xf>
    <xf numFmtId="0" fontId="35" fillId="0" borderId="18" xfId="0" applyFont="1" applyBorder="1" applyAlignment="1">
      <alignment horizontal="center"/>
    </xf>
    <xf numFmtId="0" fontId="35" fillId="0" borderId="20" xfId="0" applyFont="1" applyBorder="1" applyAlignment="1">
      <alignment horizontal="center"/>
    </xf>
    <xf numFmtId="0" fontId="15" fillId="0" borderId="20" xfId="0" applyFont="1" applyBorder="1"/>
    <xf numFmtId="0" fontId="15" fillId="0" borderId="4" xfId="0" applyFont="1" applyBorder="1" applyAlignment="1">
      <alignment horizontal="right"/>
    </xf>
    <xf numFmtId="171" fontId="15" fillId="0" borderId="10" xfId="0" applyNumberFormat="1" applyFont="1" applyBorder="1" applyAlignment="1">
      <alignment horizontal="center"/>
    </xf>
    <xf numFmtId="0" fontId="0" fillId="0" borderId="18" xfId="0" applyBorder="1"/>
    <xf numFmtId="0" fontId="15" fillId="0" borderId="8" xfId="0" applyFont="1" applyBorder="1" applyAlignment="1">
      <alignment horizontal="right"/>
    </xf>
    <xf numFmtId="171" fontId="15" fillId="0" borderId="16" xfId="0" applyNumberFormat="1" applyFont="1" applyBorder="1" applyAlignment="1">
      <alignment horizontal="center"/>
    </xf>
    <xf numFmtId="171" fontId="15" fillId="0" borderId="12" xfId="0" applyNumberFormat="1" applyFont="1" applyBorder="1" applyAlignment="1">
      <alignment horizontal="center"/>
    </xf>
    <xf numFmtId="0" fontId="53" fillId="0" borderId="0" xfId="0" applyFont="1" applyAlignment="1">
      <alignment horizontal="left"/>
    </xf>
    <xf numFmtId="165" fontId="15" fillId="0" borderId="12" xfId="0" applyNumberFormat="1" applyFont="1" applyBorder="1" applyAlignment="1">
      <alignment horizontal="center"/>
    </xf>
    <xf numFmtId="0" fontId="15" fillId="0" borderId="16" xfId="0" applyFont="1" applyBorder="1" applyAlignment="1">
      <alignment horizontal="right"/>
    </xf>
    <xf numFmtId="0" fontId="15" fillId="0" borderId="3" xfId="0" applyFont="1" applyBorder="1"/>
    <xf numFmtId="0" fontId="15" fillId="0" borderId="10" xfId="0" applyFont="1" applyBorder="1" applyAlignment="1">
      <alignment horizontal="right"/>
    </xf>
    <xf numFmtId="0" fontId="15" fillId="0" borderId="2" xfId="0" applyFont="1" applyBorder="1" applyAlignment="1">
      <alignment horizontal="right"/>
    </xf>
    <xf numFmtId="0" fontId="14" fillId="0" borderId="0" xfId="0" applyFont="1" applyAlignment="1">
      <alignment horizontal="left"/>
    </xf>
    <xf numFmtId="0" fontId="35" fillId="0" borderId="16" xfId="0" applyFont="1" applyBorder="1" applyAlignment="1">
      <alignment horizontal="left"/>
    </xf>
    <xf numFmtId="165" fontId="15" fillId="0" borderId="4" xfId="0" applyNumberFormat="1" applyFont="1" applyBorder="1" applyAlignment="1">
      <alignment horizontal="center"/>
    </xf>
    <xf numFmtId="165" fontId="15" fillId="0" borderId="8" xfId="0" applyNumberFormat="1" applyFont="1" applyBorder="1" applyAlignment="1">
      <alignment horizontal="center"/>
    </xf>
    <xf numFmtId="165" fontId="15" fillId="0" borderId="17" xfId="0" applyNumberFormat="1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165" fontId="15" fillId="0" borderId="10" xfId="0" applyNumberFormat="1" applyFont="1" applyBorder="1" applyAlignment="1">
      <alignment horizontal="center"/>
    </xf>
    <xf numFmtId="165" fontId="15" fillId="0" borderId="2" xfId="0" applyNumberFormat="1" applyFont="1" applyBorder="1" applyAlignment="1">
      <alignment horizontal="center"/>
    </xf>
    <xf numFmtId="165" fontId="15" fillId="0" borderId="16" xfId="0" applyNumberFormat="1" applyFont="1" applyBorder="1" applyAlignment="1">
      <alignment horizontal="center"/>
    </xf>
    <xf numFmtId="0" fontId="69" fillId="0" borderId="0" xfId="0" applyFont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10" xfId="0" applyFont="1" applyBorder="1" applyAlignment="1">
      <alignment horizontal="center"/>
    </xf>
    <xf numFmtId="0" fontId="13" fillId="0" borderId="3" xfId="0" applyFont="1" applyBorder="1"/>
    <xf numFmtId="0" fontId="13" fillId="0" borderId="3" xfId="0" applyFont="1" applyBorder="1" applyAlignment="1">
      <alignment horizontal="center"/>
    </xf>
    <xf numFmtId="0" fontId="13" fillId="0" borderId="12" xfId="0" applyFont="1" applyBorder="1"/>
    <xf numFmtId="0" fontId="0" fillId="0" borderId="20" xfId="0" applyBorder="1"/>
    <xf numFmtId="0" fontId="13" fillId="0" borderId="18" xfId="0" applyFont="1" applyBorder="1" applyAlignment="1">
      <alignment horizontal="center"/>
    </xf>
    <xf numFmtId="0" fontId="13" fillId="0" borderId="17" xfId="0" applyFont="1" applyBorder="1" applyAlignment="1">
      <alignment horizontal="left"/>
    </xf>
    <xf numFmtId="2" fontId="13" fillId="0" borderId="12" xfId="0" applyNumberFormat="1" applyFont="1" applyBorder="1" applyAlignment="1">
      <alignment horizontal="center"/>
    </xf>
    <xf numFmtId="2" fontId="13" fillId="0" borderId="20" xfId="0" applyNumberFormat="1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9" fontId="13" fillId="4" borderId="4" xfId="0" applyNumberFormat="1" applyFont="1" applyFill="1" applyBorder="1" applyAlignment="1">
      <alignment horizontal="center"/>
    </xf>
    <xf numFmtId="1" fontId="13" fillId="4" borderId="4" xfId="0" applyNumberFormat="1" applyFont="1" applyFill="1" applyBorder="1"/>
    <xf numFmtId="171" fontId="13" fillId="4" borderId="8" xfId="0" applyNumberFormat="1" applyFont="1" applyFill="1" applyBorder="1"/>
    <xf numFmtId="2" fontId="13" fillId="2" borderId="0" xfId="0" applyNumberFormat="1" applyFont="1" applyFill="1" applyAlignment="1">
      <alignment horizontal="right"/>
    </xf>
    <xf numFmtId="2" fontId="13" fillId="4" borderId="8" xfId="0" applyNumberFormat="1" applyFont="1" applyFill="1" applyBorder="1"/>
    <xf numFmtId="0" fontId="13" fillId="4" borderId="2" xfId="0" applyFont="1" applyFill="1" applyBorder="1"/>
    <xf numFmtId="0" fontId="13" fillId="5" borderId="2" xfId="0" applyFont="1" applyFill="1" applyBorder="1"/>
    <xf numFmtId="0" fontId="13" fillId="6" borderId="2" xfId="0" applyFont="1" applyFill="1" applyBorder="1"/>
    <xf numFmtId="0" fontId="13" fillId="7" borderId="2" xfId="0" applyFont="1" applyFill="1" applyBorder="1"/>
    <xf numFmtId="0" fontId="13" fillId="7" borderId="8" xfId="0" applyFont="1" applyFill="1" applyBorder="1"/>
    <xf numFmtId="0" fontId="13" fillId="4" borderId="8" xfId="0" applyFont="1" applyFill="1" applyBorder="1"/>
    <xf numFmtId="0" fontId="13" fillId="4" borderId="1" xfId="0" applyFont="1" applyFill="1" applyBorder="1"/>
    <xf numFmtId="0" fontId="13" fillId="4" borderId="4" xfId="0" applyFont="1" applyFill="1" applyBorder="1"/>
    <xf numFmtId="0" fontId="13" fillId="7" borderId="4" xfId="0" applyFont="1" applyFill="1" applyBorder="1"/>
    <xf numFmtId="0" fontId="13" fillId="0" borderId="4" xfId="0" applyFont="1" applyBorder="1"/>
    <xf numFmtId="49" fontId="13" fillId="0" borderId="18" xfId="0" applyNumberFormat="1" applyFont="1" applyBorder="1" applyAlignment="1">
      <alignment horizontal="center"/>
    </xf>
    <xf numFmtId="1" fontId="13" fillId="0" borderId="18" xfId="0" applyNumberFormat="1" applyFont="1" applyBorder="1"/>
    <xf numFmtId="171" fontId="13" fillId="0" borderId="18" xfId="0" applyNumberFormat="1" applyFont="1" applyBorder="1"/>
    <xf numFmtId="2" fontId="13" fillId="0" borderId="18" xfId="0" applyNumberFormat="1" applyFont="1" applyBorder="1"/>
    <xf numFmtId="0" fontId="13" fillId="0" borderId="8" xfId="0" applyFont="1" applyBorder="1"/>
    <xf numFmtId="49" fontId="13" fillId="0" borderId="4" xfId="0" applyNumberFormat="1" applyFont="1" applyBorder="1" applyAlignment="1">
      <alignment horizontal="center"/>
    </xf>
    <xf numFmtId="1" fontId="13" fillId="0" borderId="4" xfId="0" applyNumberFormat="1" applyFont="1" applyBorder="1"/>
    <xf numFmtId="171" fontId="13" fillId="0" borderId="4" xfId="0" applyNumberFormat="1" applyFont="1" applyBorder="1"/>
    <xf numFmtId="2" fontId="13" fillId="0" borderId="4" xfId="0" applyNumberFormat="1" applyFont="1" applyBorder="1"/>
    <xf numFmtId="0" fontId="13" fillId="7" borderId="1" xfId="0" applyFont="1" applyFill="1" applyBorder="1"/>
    <xf numFmtId="0" fontId="13" fillId="0" borderId="1" xfId="0" applyFont="1" applyBorder="1"/>
    <xf numFmtId="0" fontId="13" fillId="0" borderId="10" xfId="0" applyFont="1" applyBorder="1"/>
    <xf numFmtId="0" fontId="13" fillId="7" borderId="10" xfId="0" applyFont="1" applyFill="1" applyBorder="1"/>
    <xf numFmtId="0" fontId="13" fillId="6" borderId="10" xfId="0" applyFont="1" applyFill="1" applyBorder="1"/>
    <xf numFmtId="0" fontId="13" fillId="4" borderId="10" xfId="0" applyFont="1" applyFill="1" applyBorder="1"/>
    <xf numFmtId="0" fontId="13" fillId="0" borderId="13" xfId="0" applyFont="1" applyBorder="1"/>
    <xf numFmtId="0" fontId="13" fillId="0" borderId="16" xfId="0" applyFont="1" applyBorder="1"/>
    <xf numFmtId="0" fontId="13" fillId="7" borderId="16" xfId="0" applyFont="1" applyFill="1" applyBorder="1"/>
    <xf numFmtId="0" fontId="13" fillId="5" borderId="16" xfId="0" applyFont="1" applyFill="1" applyBorder="1"/>
    <xf numFmtId="0" fontId="13" fillId="8" borderId="16" xfId="0" applyFont="1" applyFill="1" applyBorder="1"/>
    <xf numFmtId="0" fontId="13" fillId="7" borderId="17" xfId="0" applyFont="1" applyFill="1" applyBorder="1"/>
    <xf numFmtId="0" fontId="13" fillId="0" borderId="15" xfId="0" applyFont="1" applyBorder="1"/>
    <xf numFmtId="0" fontId="13" fillId="7" borderId="15" xfId="0" applyFont="1" applyFill="1" applyBorder="1"/>
    <xf numFmtId="0" fontId="13" fillId="0" borderId="17" xfId="0" applyFont="1" applyBorder="1"/>
    <xf numFmtId="0" fontId="70" fillId="0" borderId="0" xfId="0" applyFont="1" applyAlignment="1">
      <alignment horizontal="left"/>
    </xf>
    <xf numFmtId="0" fontId="70" fillId="0" borderId="0" xfId="0" applyFont="1" applyAlignment="1">
      <alignment horizontal="right"/>
    </xf>
    <xf numFmtId="0" fontId="13" fillId="8" borderId="10" xfId="0" applyFont="1" applyFill="1" applyBorder="1"/>
    <xf numFmtId="0" fontId="13" fillId="7" borderId="13" xfId="0" applyFont="1" applyFill="1" applyBorder="1"/>
    <xf numFmtId="0" fontId="13" fillId="8" borderId="2" xfId="0" applyFont="1" applyFill="1" applyBorder="1"/>
    <xf numFmtId="0" fontId="13" fillId="0" borderId="18" xfId="0" applyFont="1" applyBorder="1"/>
    <xf numFmtId="49" fontId="13" fillId="4" borderId="18" xfId="0" applyNumberFormat="1" applyFont="1" applyFill="1" applyBorder="1" applyAlignment="1">
      <alignment horizontal="center"/>
    </xf>
    <xf numFmtId="1" fontId="13" fillId="4" borderId="18" xfId="0" applyNumberFormat="1" applyFont="1" applyFill="1" applyBorder="1"/>
    <xf numFmtId="171" fontId="13" fillId="4" borderId="18" xfId="0" applyNumberFormat="1" applyFont="1" applyFill="1" applyBorder="1"/>
    <xf numFmtId="2" fontId="13" fillId="4" borderId="18" xfId="0" applyNumberFormat="1" applyFont="1" applyFill="1" applyBorder="1"/>
    <xf numFmtId="0" fontId="13" fillId="4" borderId="18" xfId="0" applyFont="1" applyFill="1" applyBorder="1"/>
    <xf numFmtId="49" fontId="13" fillId="0" borderId="0" xfId="0" applyNumberFormat="1" applyFont="1" applyAlignment="1">
      <alignment horizontal="left"/>
    </xf>
    <xf numFmtId="0" fontId="13" fillId="4" borderId="17" xfId="0" applyFont="1" applyFill="1" applyBorder="1"/>
    <xf numFmtId="1" fontId="13" fillId="4" borderId="17" xfId="0" applyNumberFormat="1" applyFont="1" applyFill="1" applyBorder="1"/>
    <xf numFmtId="0" fontId="13" fillId="5" borderId="10" xfId="0" applyFont="1" applyFill="1" applyBorder="1"/>
    <xf numFmtId="1" fontId="13" fillId="4" borderId="10" xfId="0" applyNumberFormat="1" applyFont="1" applyFill="1" applyBorder="1"/>
    <xf numFmtId="171" fontId="13" fillId="4" borderId="4" xfId="0" applyNumberFormat="1" applyFont="1" applyFill="1" applyBorder="1"/>
    <xf numFmtId="2" fontId="13" fillId="0" borderId="0" xfId="0" applyNumberFormat="1" applyFont="1" applyAlignment="1">
      <alignment horizontal="right"/>
    </xf>
    <xf numFmtId="2" fontId="13" fillId="4" borderId="9" xfId="0" applyNumberFormat="1" applyFont="1" applyFill="1" applyBorder="1"/>
    <xf numFmtId="2" fontId="13" fillId="4" borderId="4" xfId="0" applyNumberFormat="1" applyFont="1" applyFill="1" applyBorder="1"/>
    <xf numFmtId="1" fontId="13" fillId="4" borderId="3" xfId="0" applyNumberFormat="1" applyFont="1" applyFill="1" applyBorder="1"/>
    <xf numFmtId="2" fontId="13" fillId="4" borderId="12" xfId="0" applyNumberFormat="1" applyFont="1" applyFill="1" applyBorder="1"/>
    <xf numFmtId="1" fontId="13" fillId="4" borderId="2" xfId="0" applyNumberFormat="1" applyFont="1" applyFill="1" applyBorder="1"/>
    <xf numFmtId="2" fontId="13" fillId="4" borderId="0" xfId="0" applyNumberFormat="1" applyFont="1" applyFill="1"/>
    <xf numFmtId="0" fontId="0" fillId="0" borderId="0" xfId="0" applyAlignment="1">
      <alignment horizontal="left"/>
    </xf>
    <xf numFmtId="1" fontId="13" fillId="0" borderId="3" xfId="0" applyNumberFormat="1" applyFont="1" applyBorder="1"/>
    <xf numFmtId="2" fontId="13" fillId="0" borderId="12" xfId="0" applyNumberFormat="1" applyFont="1" applyBorder="1"/>
    <xf numFmtId="1" fontId="13" fillId="0" borderId="2" xfId="0" applyNumberFormat="1" applyFont="1" applyBorder="1"/>
    <xf numFmtId="171" fontId="13" fillId="0" borderId="8" xfId="0" applyNumberFormat="1" applyFont="1" applyBorder="1"/>
    <xf numFmtId="2" fontId="13" fillId="0" borderId="8" xfId="0" applyNumberFormat="1" applyFont="1" applyBorder="1"/>
    <xf numFmtId="2" fontId="13" fillId="0" borderId="9" xfId="0" applyNumberFormat="1" applyFont="1" applyBorder="1"/>
    <xf numFmtId="2" fontId="13" fillId="0" borderId="13" xfId="0" applyNumberFormat="1" applyFont="1" applyBorder="1"/>
    <xf numFmtId="1" fontId="13" fillId="0" borderId="10" xfId="0" applyNumberFormat="1" applyFont="1" applyBorder="1"/>
    <xf numFmtId="0" fontId="13" fillId="0" borderId="20" xfId="0" applyFont="1" applyBorder="1"/>
    <xf numFmtId="171" fontId="13" fillId="0" borderId="17" xfId="0" applyNumberFormat="1" applyFont="1" applyBorder="1"/>
    <xf numFmtId="2" fontId="13" fillId="0" borderId="14" xfId="0" applyNumberFormat="1" applyFont="1" applyBorder="1"/>
    <xf numFmtId="2" fontId="13" fillId="0" borderId="17" xfId="0" applyNumberFormat="1" applyFont="1" applyBorder="1"/>
    <xf numFmtId="2" fontId="13" fillId="0" borderId="15" xfId="0" applyNumberFormat="1" applyFont="1" applyBorder="1"/>
    <xf numFmtId="2" fontId="13" fillId="0" borderId="20" xfId="0" applyNumberFormat="1" applyFont="1" applyBorder="1"/>
    <xf numFmtId="0" fontId="13" fillId="4" borderId="3" xfId="0" applyFont="1" applyFill="1" applyBorder="1"/>
    <xf numFmtId="2" fontId="13" fillId="4" borderId="20" xfId="0" applyNumberFormat="1" applyFont="1" applyFill="1" applyBorder="1"/>
    <xf numFmtId="2" fontId="13" fillId="4" borderId="13" xfId="0" applyNumberFormat="1" applyFont="1" applyFill="1" applyBorder="1"/>
    <xf numFmtId="0" fontId="13" fillId="8" borderId="4" xfId="0" applyFont="1" applyFill="1" applyBorder="1"/>
    <xf numFmtId="0" fontId="13" fillId="8" borderId="0" xfId="0" applyFont="1" applyFill="1"/>
    <xf numFmtId="0" fontId="13" fillId="4" borderId="0" xfId="0" applyFont="1" applyFill="1"/>
    <xf numFmtId="0" fontId="13" fillId="8" borderId="8" xfId="0" applyFont="1" applyFill="1" applyBorder="1"/>
    <xf numFmtId="0" fontId="13" fillId="8" borderId="17" xfId="0" applyFont="1" applyFill="1" applyBorder="1"/>
    <xf numFmtId="0" fontId="13" fillId="5" borderId="0" xfId="0" applyFont="1" applyFill="1"/>
    <xf numFmtId="0" fontId="13" fillId="5" borderId="4" xfId="0" applyFont="1" applyFill="1" applyBorder="1"/>
    <xf numFmtId="165" fontId="13" fillId="0" borderId="12" xfId="0" applyNumberFormat="1" applyFont="1" applyBorder="1"/>
    <xf numFmtId="0" fontId="20" fillId="0" borderId="3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1" fontId="13" fillId="0" borderId="2" xfId="0" applyNumberFormat="1" applyFont="1" applyBorder="1" applyAlignment="1">
      <alignment horizontal="right"/>
    </xf>
    <xf numFmtId="1" fontId="13" fillId="0" borderId="8" xfId="0" applyNumberFormat="1" applyFont="1" applyBorder="1" applyAlignment="1">
      <alignment horizontal="right"/>
    </xf>
    <xf numFmtId="1" fontId="13" fillId="0" borderId="1" xfId="0" applyNumberFormat="1" applyFont="1" applyBorder="1" applyAlignment="1">
      <alignment horizontal="right"/>
    </xf>
    <xf numFmtId="171" fontId="13" fillId="0" borderId="2" xfId="0" applyNumberFormat="1" applyFont="1" applyBorder="1" applyAlignment="1">
      <alignment horizontal="right"/>
    </xf>
    <xf numFmtId="171" fontId="13" fillId="0" borderId="8" xfId="0" applyNumberFormat="1" applyFont="1" applyBorder="1" applyAlignment="1">
      <alignment horizontal="right"/>
    </xf>
    <xf numFmtId="171" fontId="13" fillId="0" borderId="1" xfId="0" applyNumberFormat="1" applyFont="1" applyBorder="1" applyAlignment="1">
      <alignment horizontal="right"/>
    </xf>
    <xf numFmtId="1" fontId="13" fillId="0" borderId="16" xfId="0" applyNumberFormat="1" applyFont="1" applyBorder="1"/>
    <xf numFmtId="2" fontId="13" fillId="0" borderId="2" xfId="0" applyNumberFormat="1" applyFont="1" applyBorder="1" applyAlignment="1">
      <alignment horizontal="right"/>
    </xf>
    <xf numFmtId="2" fontId="13" fillId="0" borderId="8" xfId="0" applyNumberFormat="1" applyFont="1" applyBorder="1" applyAlignment="1">
      <alignment horizontal="right"/>
    </xf>
    <xf numFmtId="2" fontId="13" fillId="0" borderId="1" xfId="0" applyNumberFormat="1" applyFont="1" applyBorder="1" applyAlignment="1">
      <alignment horizontal="right"/>
    </xf>
    <xf numFmtId="165" fontId="13" fillId="0" borderId="9" xfId="0" applyNumberFormat="1" applyFont="1" applyBorder="1"/>
    <xf numFmtId="0" fontId="13" fillId="0" borderId="9" xfId="0" applyFont="1" applyBorder="1" applyAlignment="1">
      <alignment horizontal="center"/>
    </xf>
    <xf numFmtId="1" fontId="13" fillId="4" borderId="16" xfId="0" applyNumberFormat="1" applyFont="1" applyFill="1" applyBorder="1"/>
    <xf numFmtId="171" fontId="13" fillId="4" borderId="17" xfId="0" applyNumberFormat="1" applyFont="1" applyFill="1" applyBorder="1"/>
    <xf numFmtId="2" fontId="13" fillId="4" borderId="14" xfId="0" applyNumberFormat="1" applyFont="1" applyFill="1" applyBorder="1"/>
    <xf numFmtId="2" fontId="13" fillId="4" borderId="17" xfId="0" applyNumberFormat="1" applyFont="1" applyFill="1" applyBorder="1"/>
    <xf numFmtId="2" fontId="13" fillId="4" borderId="15" xfId="0" applyNumberFormat="1" applyFont="1" applyFill="1" applyBorder="1"/>
    <xf numFmtId="0" fontId="13" fillId="7" borderId="0" xfId="0" applyFont="1" applyFill="1"/>
    <xf numFmtId="1" fontId="13" fillId="0" borderId="8" xfId="0" applyNumberFormat="1" applyFont="1" applyBorder="1"/>
    <xf numFmtId="0" fontId="13" fillId="4" borderId="0" xfId="0" applyFont="1" applyFill="1" applyAlignment="1">
      <alignment horizontal="center"/>
    </xf>
    <xf numFmtId="0" fontId="71" fillId="0" borderId="4" xfId="0" applyFont="1" applyBorder="1" applyAlignment="1">
      <alignment horizontal="left"/>
    </xf>
    <xf numFmtId="0" fontId="71" fillId="0" borderId="17" xfId="0" applyFont="1" applyBorder="1" applyAlignment="1">
      <alignment horizontal="left"/>
    </xf>
    <xf numFmtId="0" fontId="13" fillId="0" borderId="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9" xfId="0" applyFont="1" applyBorder="1"/>
    <xf numFmtId="0" fontId="72" fillId="0" borderId="0" xfId="1" applyFont="1" applyBorder="1" applyProtection="1"/>
    <xf numFmtId="0" fontId="71" fillId="0" borderId="10" xfId="0" applyFont="1" applyBorder="1"/>
    <xf numFmtId="0" fontId="13" fillId="0" borderId="3" xfId="0" applyFont="1" applyBorder="1" applyAlignment="1">
      <alignment horizontal="left"/>
    </xf>
    <xf numFmtId="0" fontId="0" fillId="0" borderId="12" xfId="0" applyBorder="1"/>
    <xf numFmtId="0" fontId="71" fillId="0" borderId="16" xfId="0" applyFont="1" applyBorder="1" applyAlignment="1">
      <alignment horizontal="left"/>
    </xf>
    <xf numFmtId="0" fontId="13" fillId="0" borderId="14" xfId="0" applyFont="1" applyBorder="1"/>
    <xf numFmtId="0" fontId="31" fillId="0" borderId="3" xfId="0" applyFont="1" applyBorder="1" applyAlignment="1">
      <alignment horizontal="left"/>
    </xf>
    <xf numFmtId="0" fontId="31" fillId="0" borderId="12" xfId="0" applyFont="1" applyBorder="1"/>
    <xf numFmtId="0" fontId="31" fillId="0" borderId="18" xfId="0" applyFont="1" applyBorder="1"/>
    <xf numFmtId="0" fontId="40" fillId="0" borderId="2" xfId="0" applyFont="1" applyBorder="1" applyAlignment="1">
      <alignment horizontal="right"/>
    </xf>
    <xf numFmtId="0" fontId="13" fillId="0" borderId="10" xfId="0" applyFont="1" applyBorder="1" applyAlignment="1">
      <alignment horizontal="right"/>
    </xf>
    <xf numFmtId="0" fontId="13" fillId="0" borderId="2" xfId="0" applyFont="1" applyBorder="1" applyAlignment="1">
      <alignment horizontal="right"/>
    </xf>
    <xf numFmtId="0" fontId="42" fillId="0" borderId="3" xfId="0" applyFont="1" applyBorder="1" applyAlignment="1">
      <alignment horizontal="right"/>
    </xf>
    <xf numFmtId="0" fontId="42" fillId="0" borderId="12" xfId="0" applyFont="1" applyBorder="1"/>
    <xf numFmtId="0" fontId="42" fillId="0" borderId="18" xfId="0" applyFont="1" applyBorder="1"/>
    <xf numFmtId="0" fontId="71" fillId="0" borderId="10" xfId="0" applyFont="1" applyBorder="1" applyAlignment="1">
      <alignment horizontal="left"/>
    </xf>
    <xf numFmtId="2" fontId="13" fillId="4" borderId="1" xfId="0" applyNumberFormat="1" applyFont="1" applyFill="1" applyBorder="1"/>
    <xf numFmtId="0" fontId="31" fillId="0" borderId="10" xfId="0" applyFont="1" applyBorder="1" applyAlignment="1">
      <alignment horizontal="left"/>
    </xf>
    <xf numFmtId="0" fontId="31" fillId="0" borderId="9" xfId="0" applyFont="1" applyBorder="1"/>
    <xf numFmtId="0" fontId="31" fillId="0" borderId="4" xfId="0" applyFont="1" applyBorder="1"/>
    <xf numFmtId="171" fontId="13" fillId="0" borderId="9" xfId="0" applyNumberFormat="1" applyFont="1" applyBorder="1"/>
    <xf numFmtId="2" fontId="13" fillId="0" borderId="1" xfId="0" applyNumberFormat="1" applyFont="1" applyBorder="1"/>
    <xf numFmtId="171" fontId="13" fillId="0" borderId="0" xfId="0" applyNumberFormat="1" applyFont="1"/>
    <xf numFmtId="0" fontId="13" fillId="0" borderId="16" xfId="0" applyFont="1" applyBorder="1" applyAlignment="1">
      <alignment horizontal="right"/>
    </xf>
    <xf numFmtId="0" fontId="42" fillId="0" borderId="16" xfId="0" applyFont="1" applyBorder="1" applyAlignment="1">
      <alignment horizontal="right"/>
    </xf>
    <xf numFmtId="0" fontId="42" fillId="0" borderId="14" xfId="0" applyFont="1" applyBorder="1"/>
    <xf numFmtId="171" fontId="42" fillId="0" borderId="18" xfId="0" applyNumberFormat="1" applyFont="1" applyBorder="1"/>
    <xf numFmtId="171" fontId="42" fillId="0" borderId="12" xfId="0" applyNumberFormat="1" applyFont="1" applyBorder="1"/>
    <xf numFmtId="0" fontId="40" fillId="0" borderId="16" xfId="0" applyFont="1" applyBorder="1" applyAlignment="1">
      <alignment horizontal="right"/>
    </xf>
    <xf numFmtId="0" fontId="40" fillId="0" borderId="14" xfId="0" applyFont="1" applyBorder="1"/>
    <xf numFmtId="171" fontId="40" fillId="0" borderId="17" xfId="0" applyNumberFormat="1" applyFont="1" applyBorder="1"/>
    <xf numFmtId="0" fontId="40" fillId="0" borderId="0" xfId="0" applyFont="1" applyAlignment="1">
      <alignment horizontal="right"/>
    </xf>
    <xf numFmtId="171" fontId="40" fillId="0" borderId="0" xfId="0" applyNumberFormat="1" applyFont="1"/>
    <xf numFmtId="49" fontId="13" fillId="9" borderId="18" xfId="0" applyNumberFormat="1" applyFont="1" applyFill="1" applyBorder="1" applyAlignment="1">
      <alignment horizontal="center"/>
    </xf>
    <xf numFmtId="1" fontId="13" fillId="9" borderId="18" xfId="0" applyNumberFormat="1" applyFont="1" applyFill="1" applyBorder="1"/>
    <xf numFmtId="171" fontId="13" fillId="9" borderId="18" xfId="0" applyNumberFormat="1" applyFont="1" applyFill="1" applyBorder="1"/>
    <xf numFmtId="2" fontId="13" fillId="9" borderId="18" xfId="0" applyNumberFormat="1" applyFont="1" applyFill="1" applyBorder="1"/>
    <xf numFmtId="2" fontId="13" fillId="9" borderId="12" xfId="0" applyNumberFormat="1" applyFont="1" applyFill="1" applyBorder="1"/>
    <xf numFmtId="1" fontId="13" fillId="9" borderId="3" xfId="0" applyNumberFormat="1" applyFont="1" applyFill="1" applyBorder="1"/>
    <xf numFmtId="2" fontId="13" fillId="9" borderId="20" xfId="0" applyNumberFormat="1" applyFont="1" applyFill="1" applyBorder="1"/>
    <xf numFmtId="0" fontId="13" fillId="9" borderId="12" xfId="0" applyFont="1" applyFill="1" applyBorder="1"/>
    <xf numFmtId="49" fontId="13" fillId="2" borderId="18" xfId="0" applyNumberFormat="1" applyFont="1" applyFill="1" applyBorder="1" applyAlignment="1">
      <alignment horizontal="center"/>
    </xf>
    <xf numFmtId="1" fontId="13" fillId="2" borderId="18" xfId="0" applyNumberFormat="1" applyFont="1" applyFill="1" applyBorder="1"/>
    <xf numFmtId="171" fontId="13" fillId="2" borderId="18" xfId="0" applyNumberFormat="1" applyFont="1" applyFill="1" applyBorder="1"/>
    <xf numFmtId="2" fontId="13" fillId="2" borderId="18" xfId="0" applyNumberFormat="1" applyFont="1" applyFill="1" applyBorder="1"/>
    <xf numFmtId="2" fontId="13" fillId="2" borderId="12" xfId="0" applyNumberFormat="1" applyFont="1" applyFill="1" applyBorder="1"/>
    <xf numFmtId="1" fontId="13" fillId="2" borderId="3" xfId="0" applyNumberFormat="1" applyFont="1" applyFill="1" applyBorder="1"/>
    <xf numFmtId="2" fontId="13" fillId="2" borderId="20" xfId="0" applyNumberFormat="1" applyFont="1" applyFill="1" applyBorder="1"/>
    <xf numFmtId="0" fontId="13" fillId="2" borderId="12" xfId="0" applyFont="1" applyFill="1" applyBorder="1"/>
    <xf numFmtId="165" fontId="13" fillId="0" borderId="0" xfId="0" applyNumberFormat="1" applyFont="1"/>
    <xf numFmtId="16" fontId="13" fillId="0" borderId="0" xfId="0" applyNumberFormat="1" applyFont="1"/>
    <xf numFmtId="14" fontId="0" fillId="0" borderId="0" xfId="0" applyNumberFormat="1"/>
    <xf numFmtId="0" fontId="18" fillId="0" borderId="10" xfId="0" applyFont="1" applyBorder="1" applyAlignment="1">
      <alignment horizontal="left"/>
    </xf>
    <xf numFmtId="0" fontId="69" fillId="0" borderId="0" xfId="0" applyFont="1" applyAlignment="1">
      <alignment horizontal="right"/>
    </xf>
    <xf numFmtId="0" fontId="20" fillId="0" borderId="0" xfId="0" applyFont="1" applyAlignment="1">
      <alignment horizontal="center"/>
    </xf>
    <xf numFmtId="2" fontId="20" fillId="0" borderId="0" xfId="0" applyNumberFormat="1" applyFont="1"/>
    <xf numFmtId="0" fontId="18" fillId="0" borderId="10" xfId="0" applyFont="1" applyBorder="1"/>
    <xf numFmtId="0" fontId="12" fillId="0" borderId="0" xfId="0" applyFont="1" applyAlignment="1">
      <alignment horizontal="right"/>
    </xf>
    <xf numFmtId="0" fontId="53" fillId="0" borderId="0" xfId="0" applyFont="1" applyAlignment="1">
      <alignment horizontal="right"/>
    </xf>
    <xf numFmtId="0" fontId="54" fillId="0" borderId="0" xfId="0" applyFont="1" applyAlignment="1">
      <alignment horizontal="right"/>
    </xf>
    <xf numFmtId="0" fontId="35" fillId="0" borderId="0" xfId="0" applyFont="1"/>
    <xf numFmtId="0" fontId="73" fillId="0" borderId="2" xfId="0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74" fillId="0" borderId="0" xfId="0" applyFont="1" applyAlignment="1">
      <alignment horizontal="left"/>
    </xf>
    <xf numFmtId="0" fontId="75" fillId="0" borderId="17" xfId="0" applyFont="1" applyBorder="1" applyAlignment="1">
      <alignment horizontal="left"/>
    </xf>
    <xf numFmtId="0" fontId="53" fillId="0" borderId="9" xfId="0" applyFont="1" applyBorder="1" applyAlignment="1">
      <alignment horizontal="right"/>
    </xf>
    <xf numFmtId="0" fontId="53" fillId="0" borderId="14" xfId="0" applyFont="1" applyBorder="1" applyAlignment="1">
      <alignment horizontal="right"/>
    </xf>
    <xf numFmtId="0" fontId="57" fillId="0" borderId="14" xfId="0" applyFont="1" applyBorder="1" applyAlignment="1">
      <alignment horizontal="left"/>
    </xf>
    <xf numFmtId="0" fontId="71" fillId="0" borderId="0" xfId="0" applyFont="1" applyAlignment="1">
      <alignment horizontal="right"/>
    </xf>
    <xf numFmtId="0" fontId="71" fillId="0" borderId="14" xfId="0" applyFont="1" applyBorder="1" applyAlignment="1">
      <alignment horizontal="right"/>
    </xf>
    <xf numFmtId="0" fontId="1" fillId="0" borderId="14" xfId="1" applyBorder="1" applyProtection="1"/>
    <xf numFmtId="0" fontId="1" fillId="0" borderId="9" xfId="1" applyBorder="1" applyProtection="1"/>
    <xf numFmtId="0" fontId="1" fillId="0" borderId="14" xfId="1" applyBorder="1" applyAlignment="1" applyProtection="1">
      <alignment horizontal="left"/>
    </xf>
    <xf numFmtId="0" fontId="13" fillId="0" borderId="18" xfId="0" applyFont="1" applyBorder="1" applyAlignment="1">
      <alignment horizontal="left"/>
    </xf>
    <xf numFmtId="0" fontId="13" fillId="0" borderId="9" xfId="0" applyFont="1" applyBorder="1" applyAlignment="1">
      <alignment horizontal="left"/>
    </xf>
    <xf numFmtId="0" fontId="22" fillId="0" borderId="9" xfId="0" applyFont="1" applyBorder="1" applyAlignment="1">
      <alignment horizontal="left"/>
    </xf>
    <xf numFmtId="0" fontId="76" fillId="0" borderId="2" xfId="0" applyFont="1" applyBorder="1"/>
    <xf numFmtId="0" fontId="76" fillId="0" borderId="0" xfId="0" applyFont="1"/>
    <xf numFmtId="0" fontId="76" fillId="0" borderId="0" xfId="0" applyFont="1" applyAlignment="1">
      <alignment horizontal="center"/>
    </xf>
    <xf numFmtId="0" fontId="76" fillId="0" borderId="1" xfId="0" applyFont="1" applyBorder="1" applyAlignment="1">
      <alignment horizontal="center"/>
    </xf>
    <xf numFmtId="2" fontId="15" fillId="0" borderId="14" xfId="0" applyNumberFormat="1" applyFont="1" applyBorder="1"/>
    <xf numFmtId="2" fontId="15" fillId="0" borderId="15" xfId="0" applyNumberFormat="1" applyFont="1" applyBorder="1"/>
    <xf numFmtId="0" fontId="23" fillId="0" borderId="0" xfId="0" applyFont="1"/>
    <xf numFmtId="0" fontId="2" fillId="2" borderId="0" xfId="7" applyFill="1"/>
    <xf numFmtId="2" fontId="15" fillId="0" borderId="5" xfId="0" applyNumberFormat="1" applyFont="1" applyBorder="1" applyAlignment="1">
      <alignment horizontal="left"/>
    </xf>
    <xf numFmtId="0" fontId="15" fillId="0" borderId="7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35" fillId="0" borderId="5" xfId="0" applyFont="1" applyBorder="1" applyAlignment="1">
      <alignment horizontal="center"/>
    </xf>
    <xf numFmtId="0" fontId="10" fillId="0" borderId="5" xfId="0" applyFont="1" applyBorder="1" applyAlignment="1">
      <alignment wrapText="1"/>
    </xf>
    <xf numFmtId="2" fontId="15" fillId="0" borderId="7" xfId="0" applyNumberFormat="1" applyFont="1" applyBorder="1" applyAlignment="1">
      <alignment horizontal="right"/>
    </xf>
    <xf numFmtId="0" fontId="15" fillId="0" borderId="5" xfId="0" applyFont="1" applyBorder="1" applyAlignment="1">
      <alignment wrapText="1"/>
    </xf>
    <xf numFmtId="2" fontId="15" fillId="0" borderId="5" xfId="0" applyNumberFormat="1" applyFont="1" applyBorder="1" applyAlignment="1">
      <alignment horizontal="center"/>
    </xf>
    <xf numFmtId="165" fontId="15" fillId="0" borderId="5" xfId="0" applyNumberFormat="1" applyFont="1" applyBorder="1" applyAlignment="1">
      <alignment horizontal="center"/>
    </xf>
    <xf numFmtId="166" fontId="15" fillId="0" borderId="5" xfId="0" applyNumberFormat="1" applyFont="1" applyBorder="1" applyAlignment="1">
      <alignment horizontal="left" wrapText="1"/>
    </xf>
    <xf numFmtId="167" fontId="32" fillId="0" borderId="5" xfId="0" applyNumberFormat="1" applyFont="1" applyBorder="1" applyAlignment="1">
      <alignment horizontal="center"/>
    </xf>
    <xf numFmtId="168" fontId="32" fillId="0" borderId="5" xfId="0" applyNumberFormat="1" applyFont="1" applyBorder="1" applyAlignment="1">
      <alignment horizontal="center"/>
    </xf>
    <xf numFmtId="169" fontId="32" fillId="0" borderId="5" xfId="0" applyNumberFormat="1" applyFont="1" applyBorder="1" applyAlignment="1">
      <alignment horizontal="center"/>
    </xf>
    <xf numFmtId="0" fontId="37" fillId="0" borderId="5" xfId="0" applyFont="1" applyBorder="1"/>
    <xf numFmtId="2" fontId="15" fillId="0" borderId="5" xfId="0" applyNumberFormat="1" applyFont="1" applyBorder="1" applyAlignment="1">
      <alignment horizontal="right"/>
    </xf>
    <xf numFmtId="167" fontId="15" fillId="0" borderId="7" xfId="0" applyNumberFormat="1" applyFont="1" applyBorder="1" applyAlignment="1">
      <alignment horizontal="right"/>
    </xf>
    <xf numFmtId="167" fontId="15" fillId="0" borderId="5" xfId="0" applyNumberFormat="1" applyFont="1" applyBorder="1" applyAlignment="1">
      <alignment horizontal="right"/>
    </xf>
    <xf numFmtId="170" fontId="15" fillId="0" borderId="5" xfId="0" applyNumberFormat="1" applyFont="1" applyBorder="1" applyAlignment="1">
      <alignment horizontal="right"/>
    </xf>
    <xf numFmtId="171" fontId="15" fillId="0" borderId="5" xfId="0" applyNumberFormat="1" applyFont="1" applyBorder="1" applyAlignment="1">
      <alignment horizontal="right"/>
    </xf>
    <xf numFmtId="0" fontId="10" fillId="0" borderId="2" xfId="0" applyFont="1" applyBorder="1" applyAlignment="1">
      <alignment wrapText="1"/>
    </xf>
    <xf numFmtId="0" fontId="10" fillId="0" borderId="7" xfId="0" applyFont="1" applyBorder="1" applyAlignment="1">
      <alignment wrapText="1"/>
    </xf>
    <xf numFmtId="0" fontId="10" fillId="0" borderId="6" xfId="0" applyFont="1" applyBorder="1" applyAlignment="1">
      <alignment wrapText="1"/>
    </xf>
    <xf numFmtId="173" fontId="15" fillId="0" borderId="4" xfId="0" applyNumberFormat="1" applyFont="1" applyBorder="1"/>
    <xf numFmtId="0" fontId="18" fillId="0" borderId="0" xfId="0" applyFont="1"/>
    <xf numFmtId="169" fontId="15" fillId="0" borderId="16" xfId="0" applyNumberFormat="1" applyFont="1" applyBorder="1" applyAlignment="1">
      <alignment horizontal="right"/>
    </xf>
    <xf numFmtId="169" fontId="58" fillId="0" borderId="15" xfId="0" applyNumberFormat="1" applyFont="1" applyBorder="1" applyAlignment="1">
      <alignment horizontal="right"/>
    </xf>
    <xf numFmtId="169" fontId="58" fillId="0" borderId="15" xfId="0" applyNumberFormat="1" applyFont="1" applyBorder="1"/>
    <xf numFmtId="2" fontId="15" fillId="0" borderId="4" xfId="0" applyNumberFormat="1" applyFont="1" applyBorder="1"/>
    <xf numFmtId="173" fontId="15" fillId="0" borderId="17" xfId="0" applyNumberFormat="1" applyFont="1" applyBorder="1"/>
    <xf numFmtId="173" fontId="15" fillId="0" borderId="16" xfId="0" applyNumberFormat="1" applyFont="1" applyBorder="1"/>
    <xf numFmtId="169" fontId="36" fillId="0" borderId="1" xfId="0" applyNumberFormat="1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2" fontId="15" fillId="0" borderId="4" xfId="0" applyNumberFormat="1" applyFont="1" applyBorder="1" applyAlignment="1">
      <alignment horizontal="center"/>
    </xf>
    <xf numFmtId="174" fontId="15" fillId="0" borderId="0" xfId="0" applyNumberFormat="1" applyFont="1" applyAlignment="1">
      <alignment horizontal="center"/>
    </xf>
  </cellXfs>
  <cellStyles count="9">
    <cellStyle name="Hyperlink" xfId="1" builtinId="8"/>
    <cellStyle name="Hyperlink 2" xfId="2" xr:uid="{00000000-0005-0000-0000-000006000000}"/>
    <cellStyle name="Normal" xfId="0" builtinId="0"/>
    <cellStyle name="Normal 2" xfId="3" xr:uid="{00000000-0005-0000-0000-000007000000}"/>
    <cellStyle name="Normal 3" xfId="4" xr:uid="{00000000-0005-0000-0000-000008000000}"/>
    <cellStyle name="Normal 4" xfId="5" xr:uid="{00000000-0005-0000-0000-000009000000}"/>
    <cellStyle name="Normal 5" xfId="6" xr:uid="{00000000-0005-0000-0000-00000A000000}"/>
    <cellStyle name="Normal 6" xfId="7" xr:uid="{00000000-0005-0000-0000-00000B000000}"/>
    <cellStyle name="Normal 7" xfId="8" xr:uid="{00000000-0005-0000-0000-00000C000000}"/>
  </cellStyles>
  <dxfs count="31">
    <dxf>
      <font>
        <b val="0"/>
        <color rgb="FFFF0000"/>
      </font>
    </dxf>
    <dxf>
      <font>
        <b val="0"/>
        <color rgb="FFFF0000"/>
      </font>
    </dxf>
    <dxf>
      <font>
        <b val="0"/>
        <color rgb="FFFF0000"/>
      </font>
    </dxf>
    <dxf>
      <font>
        <b val="0"/>
        <color rgb="FFFF0000"/>
      </font>
    </dxf>
    <dxf>
      <font>
        <b val="0"/>
        <color rgb="FFFF0000"/>
      </font>
    </dxf>
    <dxf>
      <font>
        <b val="0"/>
        <color rgb="FF008000"/>
      </font>
    </dxf>
    <dxf>
      <font>
        <b val="0"/>
        <color rgb="FFFF0000"/>
      </font>
    </dxf>
    <dxf>
      <font>
        <b val="0"/>
        <color rgb="FF008000"/>
      </font>
    </dxf>
    <dxf>
      <font>
        <b val="0"/>
        <color rgb="FFFF0000"/>
      </font>
    </dxf>
    <dxf>
      <font>
        <b val="0"/>
        <color rgb="FFFF0000"/>
      </font>
    </dxf>
    <dxf>
      <font>
        <b/>
        <i val="0"/>
        <color rgb="FFFF0000"/>
      </font>
    </dxf>
    <dxf>
      <font>
        <b val="0"/>
        <color rgb="FFFF0000"/>
      </font>
    </dxf>
    <dxf>
      <font>
        <b val="0"/>
        <color rgb="FF008000"/>
      </font>
    </dxf>
    <dxf>
      <font>
        <b val="0"/>
        <color rgb="FFFF0000"/>
      </font>
    </dxf>
    <dxf>
      <font>
        <b val="0"/>
        <color rgb="FF008000"/>
      </font>
    </dxf>
    <dxf>
      <font>
        <b val="0"/>
        <color rgb="FFFF0000"/>
      </font>
    </dxf>
    <dxf>
      <font>
        <b val="0"/>
        <color rgb="FFFF0000"/>
      </font>
    </dxf>
    <dxf>
      <font>
        <b/>
        <i val="0"/>
        <color rgb="FFFF0000"/>
      </font>
    </dxf>
    <dxf>
      <font>
        <b val="0"/>
        <color rgb="FF008000"/>
      </font>
    </dxf>
    <dxf>
      <font>
        <b val="0"/>
        <color rgb="FFFF0000"/>
      </font>
    </dxf>
    <dxf>
      <font>
        <b val="0"/>
        <color rgb="FF008000"/>
      </font>
    </dxf>
    <dxf>
      <font>
        <b val="0"/>
        <color rgb="FFFF0000"/>
      </font>
    </dxf>
    <dxf>
      <font>
        <b val="0"/>
        <color rgb="FFFF0000"/>
      </font>
    </dxf>
    <dxf>
      <font>
        <b/>
        <i val="0"/>
        <color rgb="FFFF0000"/>
      </font>
    </dxf>
    <dxf>
      <font>
        <b val="0"/>
        <color rgb="FFFF0000"/>
      </font>
    </dxf>
    <dxf>
      <font>
        <b val="0"/>
        <color rgb="FF008000"/>
      </font>
    </dxf>
    <dxf>
      <font>
        <b val="0"/>
        <color rgb="FFFF0000"/>
      </font>
    </dxf>
    <dxf>
      <font>
        <b val="0"/>
        <color rgb="FF008000"/>
      </font>
    </dxf>
    <dxf>
      <font>
        <b val="0"/>
        <color rgb="FFFF0000"/>
      </font>
    </dxf>
    <dxf>
      <font>
        <b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3333"/>
      <rgbColor rgb="FF00FFFF"/>
      <rgbColor rgb="FF800000"/>
      <rgbColor rgb="FF008000"/>
      <rgbColor rgb="FF000080"/>
      <rgbColor rgb="FF009900"/>
      <rgbColor rgb="FF800080"/>
      <rgbColor rgb="FF008080"/>
      <rgbColor rgb="FFC0C0C0"/>
      <rgbColor rgb="FF808080"/>
      <rgbColor rgb="FF9999FF"/>
      <rgbColor rgb="FF993366"/>
      <rgbColor rgb="FFEFEFEF"/>
      <rgbColor rgb="FFE7E6E6"/>
      <rgbColor rgb="FF660066"/>
      <rgbColor rgb="FFEF8FBF"/>
      <rgbColor rgb="FF0070C0"/>
      <rgbColor rgb="FFB4B4B4"/>
      <rgbColor rgb="FF000080"/>
      <rgbColor rgb="FFFF00FF"/>
      <rgbColor rgb="FFFFFF00"/>
      <rgbColor rgb="FF00FFFF"/>
      <rgbColor rgb="FF800080"/>
      <rgbColor rgb="FFEE0000"/>
      <rgbColor rgb="FF00782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77BC65"/>
      <rgbColor rgb="FFFFCC00"/>
      <rgbColor rgb="FFFF3300"/>
      <rgbColor rgb="FFFF6600"/>
      <rgbColor rgb="FF666699"/>
      <rgbColor rgb="FFA6A6A6"/>
      <rgbColor rgb="FF003366"/>
      <rgbColor rgb="FF70AD47"/>
      <rgbColor rgb="FF006600"/>
      <rgbColor rgb="FF333300"/>
      <rgbColor rgb="FF993300"/>
      <rgbColor rgb="FF843C0B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199800</xdr:colOff>
      <xdr:row>1</xdr:row>
      <xdr:rowOff>123480</xdr:rowOff>
    </xdr:from>
    <xdr:to>
      <xdr:col>1</xdr:col>
      <xdr:colOff>199800</xdr:colOff>
      <xdr:row>5</xdr:row>
      <xdr:rowOff>131400</xdr:rowOff>
    </xdr:to>
    <xdr:cxnSp macro="">
      <xdr:nvCxnSpPr>
        <xdr:cNvPr id="2" name="Straight Arrow Connector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1578960" y="285480"/>
          <a:ext cx="360" cy="1223640"/>
        </a:xfrm>
        <a:prstGeom prst="straightConnector1">
          <a:avLst/>
        </a:prstGeom>
        <a:ln w="9525">
          <a:solidFill>
            <a:srgbClr val="000000"/>
          </a:solidFill>
          <a:round/>
          <a:tailEnd type="arrow" w="med" len="med"/>
        </a:ln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alni\Desktop\2025-01\U.S.DividendChampions%202025-01-31%20maste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lni\Desktop\2026-02\U.S.DividendChampions%202026-02-27%20master.xlsx" TargetMode="External"/><Relationship Id="rId1" Type="http://schemas.openxmlformats.org/officeDocument/2006/relationships/externalLinkPath" Target="file:///C:\Users\walni\Desktop\2026-02\U.S.DividendChampions%202026-02-27%20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hampions"/>
      <sheetName val="Contenders"/>
      <sheetName val="Challengers"/>
      <sheetName val="All CCC"/>
      <sheetName val="Historical"/>
      <sheetName val="WatchList"/>
      <sheetName val="Changes"/>
      <sheetName val="Summary"/>
      <sheetName val="Revisions"/>
      <sheetName val="Notes"/>
    </sheetNames>
    <sheetDataSet>
      <sheetData sheetId="0"/>
      <sheetData sheetId="1"/>
      <sheetData sheetId="2"/>
      <sheetData sheetId="3"/>
      <sheetData sheetId="4">
        <row r="670">
          <cell r="B670">
            <v>145</v>
          </cell>
          <cell r="E670">
            <v>41.848275862069002</v>
          </cell>
          <cell r="I670">
            <v>142.75544827586199</v>
          </cell>
          <cell r="J670">
            <v>2.6861533766665802</v>
          </cell>
          <cell r="R670">
            <v>5.5545172181791296</v>
          </cell>
        </row>
        <row r="671">
          <cell r="B671">
            <v>378</v>
          </cell>
          <cell r="E671">
            <v>14.6507936507937</v>
          </cell>
          <cell r="I671">
            <v>142.990026455026</v>
          </cell>
          <cell r="J671">
            <v>2.5980297031084101</v>
          </cell>
          <cell r="R671">
            <v>7.5233783189760102</v>
          </cell>
        </row>
        <row r="672">
          <cell r="B672">
            <v>138</v>
          </cell>
          <cell r="E672">
            <v>6.9855072463768098</v>
          </cell>
          <cell r="I672">
            <v>107.445724637681</v>
          </cell>
          <cell r="J672">
            <v>2.67865425755322</v>
          </cell>
          <cell r="R672">
            <v>8.7462235511928199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tle"/>
      <sheetName val="Champions"/>
      <sheetName val="Contenders"/>
      <sheetName val="Challengers"/>
      <sheetName val="All CCC"/>
      <sheetName val="Historical"/>
      <sheetName val="WatchList"/>
      <sheetName val="Changes"/>
      <sheetName val="Summary"/>
      <sheetName val="Revisions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01">
          <cell r="B701">
            <v>146</v>
          </cell>
          <cell r="E701">
            <v>42.650684931506852</v>
          </cell>
          <cell r="I701">
            <v>160.58575342465761</v>
          </cell>
          <cell r="J701">
            <v>2.5411477878101159</v>
          </cell>
          <cell r="R701">
            <v>4.968987659972055</v>
          </cell>
        </row>
        <row r="702">
          <cell r="B702">
            <v>378</v>
          </cell>
          <cell r="E702">
            <v>15.399470899470899</v>
          </cell>
          <cell r="I702">
            <v>158.75280423280412</v>
          </cell>
          <cell r="J702">
            <v>2.6325611027767768</v>
          </cell>
          <cell r="R702">
            <v>7.2917188834146103</v>
          </cell>
        </row>
        <row r="703">
          <cell r="B703">
            <v>169</v>
          </cell>
          <cell r="E703">
            <v>6.8639053254437874</v>
          </cell>
          <cell r="I703">
            <v>114.59165680473367</v>
          </cell>
          <cell r="J703">
            <v>2.6731866533167525</v>
          </cell>
          <cell r="R703">
            <v>9.3386384142989431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reitinvestor.com/dividend-champions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ireitinvestor.com/dividend-champions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reitinvestor.com/dividend-champions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ireitinvestor.com/dividend-champions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en.wikipedia.org/wiki/List_of_recessions_in_the_United_States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://www.tessellation.com/david_fish/" TargetMode="External"/><Relationship Id="rId1" Type="http://schemas.openxmlformats.org/officeDocument/2006/relationships/hyperlink" Target="http://seekingalpha.com/author/david-fish/artic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M38"/>
  <sheetViews>
    <sheetView tabSelected="1" topLeftCell="A3" zoomScaleNormal="100" workbookViewId="0">
      <selection activeCell="M38" sqref="M38"/>
    </sheetView>
  </sheetViews>
  <sheetFormatPr defaultColWidth="9.140625" defaultRowHeight="12.75" customHeight="1" x14ac:dyDescent="0.2"/>
  <cols>
    <col min="1" max="1" width="9.140625" style="4"/>
    <col min="2" max="2" width="9.140625" style="5"/>
    <col min="3" max="3" width="9.140625" style="4"/>
    <col min="4" max="4" width="9.140625" style="5"/>
    <col min="5" max="5" width="9.140625" style="4"/>
    <col min="6" max="6" width="9.140625" style="5"/>
    <col min="7" max="16384" width="9.140625" style="4"/>
  </cols>
  <sheetData>
    <row r="6" spans="13:13" ht="61.5" x14ac:dyDescent="0.9">
      <c r="M6" s="6" t="s">
        <v>0</v>
      </c>
    </row>
    <row r="8" spans="13:13" ht="21" x14ac:dyDescent="0.35">
      <c r="M8" s="7" t="s">
        <v>1</v>
      </c>
    </row>
    <row r="18" spans="13:13" ht="15.75" x14ac:dyDescent="0.25">
      <c r="M18" s="8" t="s">
        <v>2</v>
      </c>
    </row>
    <row r="20" spans="13:13" ht="15.75" x14ac:dyDescent="0.25">
      <c r="M20" s="9" t="s">
        <v>3</v>
      </c>
    </row>
    <row r="34" spans="8:13" x14ac:dyDescent="0.2">
      <c r="M34" s="5" t="s">
        <v>4</v>
      </c>
    </row>
    <row r="36" spans="8:13" x14ac:dyDescent="0.2">
      <c r="H36" s="10"/>
      <c r="M36" s="5" t="s">
        <v>5</v>
      </c>
    </row>
    <row r="38" spans="8:13" x14ac:dyDescent="0.2">
      <c r="M38" s="11" t="s">
        <v>5547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BB283-9D08-42E2-9498-09D4AFC043CF}">
  <dimension ref="A1:BI168"/>
  <sheetViews>
    <sheetView zoomScaleNormal="100" workbookViewId="0">
      <pane xSplit="2" ySplit="6" topLeftCell="C7" activePane="bottomRight" state="frozen"/>
      <selection pane="topRight"/>
      <selection pane="bottomLeft"/>
      <selection pane="bottomRight"/>
    </sheetView>
  </sheetViews>
  <sheetFormatPr defaultColWidth="8.85546875" defaultRowHeight="12.75" customHeight="1" x14ac:dyDescent="0.2"/>
  <cols>
    <col min="1" max="1" width="25.5703125" customWidth="1"/>
    <col min="2" max="2" width="6" customWidth="1"/>
    <col min="3" max="3" width="12.28515625" style="13" customWidth="1"/>
    <col min="4" max="4" width="13.85546875" customWidth="1"/>
    <col min="5" max="5" width="4.85546875" style="12" customWidth="1"/>
    <col min="6" max="6" width="3.7109375" style="12" customWidth="1"/>
    <col min="7" max="7" width="3.85546875" customWidth="1"/>
    <col min="8" max="8" width="4" customWidth="1"/>
    <col min="9" max="9" width="7.140625" customWidth="1"/>
    <col min="10" max="10" width="5.42578125" style="13" customWidth="1"/>
    <col min="11" max="11" width="8.42578125" style="14" customWidth="1"/>
    <col min="12" max="12" width="7.5703125" style="15" customWidth="1"/>
    <col min="13" max="13" width="8.7109375" style="12" customWidth="1"/>
    <col min="14" max="14" width="4.5703125" style="12" customWidth="1"/>
    <col min="15" max="15" width="7.5703125" customWidth="1"/>
    <col min="16" max="17" width="7.7109375" customWidth="1"/>
    <col min="18" max="18" width="6.42578125" style="12" customWidth="1"/>
    <col min="19" max="22" width="6" style="16" customWidth="1"/>
    <col min="23" max="24" width="7.42578125" style="16" customWidth="1"/>
    <col min="25" max="25" width="12.5703125" customWidth="1"/>
    <col min="26" max="26" width="7.85546875" style="13" customWidth="1"/>
    <col min="27" max="27" width="6.140625" customWidth="1"/>
    <col min="28" max="28" width="4.5703125" customWidth="1"/>
    <col min="29" max="29" width="5.140625" style="17" customWidth="1"/>
    <col min="30" max="30" width="6.140625" style="17" customWidth="1"/>
    <col min="31" max="31" width="7.140625" style="17" customWidth="1"/>
    <col min="32" max="32" width="7.7109375" style="17" customWidth="1"/>
    <col min="33" max="33" width="8.7109375" style="17" customWidth="1"/>
    <col min="34" max="35" width="8.5703125" style="17" customWidth="1"/>
    <col min="36" max="37" width="8" style="17" customWidth="1"/>
    <col min="38" max="38" width="9.7109375" style="17" customWidth="1"/>
    <col min="39" max="39" width="6" style="17" customWidth="1"/>
    <col min="40" max="40" width="6.42578125" style="17" customWidth="1"/>
    <col min="41" max="41" width="6.85546875" style="13" customWidth="1"/>
    <col min="42" max="43" width="7" customWidth="1"/>
    <col min="44" max="44" width="5.28515625" style="18" customWidth="1"/>
    <col min="45" max="48" width="5.28515625" style="19" customWidth="1"/>
    <col min="49" max="49" width="5.42578125" style="19" customWidth="1"/>
    <col min="50" max="50" width="5.85546875" style="19" customWidth="1"/>
    <col min="51" max="51" width="5.28515625" style="13" customWidth="1"/>
    <col min="52" max="55" width="6.7109375" customWidth="1"/>
    <col min="56" max="56" width="8.85546875" style="20"/>
    <col min="57" max="58" width="8.85546875" style="12"/>
  </cols>
  <sheetData>
    <row r="1" spans="1:61" ht="12.75" customHeight="1" x14ac:dyDescent="0.2">
      <c r="A1" s="21" t="s">
        <v>6</v>
      </c>
      <c r="C1" s="59" t="s">
        <v>7</v>
      </c>
      <c r="E1" s="23"/>
      <c r="G1" s="24"/>
      <c r="H1" s="25"/>
      <c r="I1" s="25"/>
      <c r="J1" s="26" t="s">
        <v>8</v>
      </c>
      <c r="N1" s="27"/>
      <c r="Q1" s="28"/>
      <c r="R1" s="29"/>
      <c r="S1" s="30"/>
      <c r="T1" s="30"/>
      <c r="W1" s="30"/>
      <c r="Z1" s="26" t="s">
        <v>9</v>
      </c>
      <c r="AC1" s="31" t="s">
        <v>10</v>
      </c>
      <c r="AG1" s="24"/>
      <c r="AJ1" s="31"/>
      <c r="AK1" s="31"/>
      <c r="AL1" s="32"/>
      <c r="AO1" s="33" t="s">
        <v>11</v>
      </c>
      <c r="AP1" s="25"/>
      <c r="AQ1" s="34"/>
      <c r="AR1" s="35" t="s">
        <v>12</v>
      </c>
      <c r="AS1" s="36"/>
      <c r="AT1" s="36"/>
      <c r="AU1" s="36"/>
      <c r="AV1" s="36"/>
      <c r="AW1" s="36"/>
      <c r="AX1" s="36"/>
      <c r="AY1" s="37" t="s">
        <v>13</v>
      </c>
      <c r="BD1" s="38" t="s">
        <v>14</v>
      </c>
    </row>
    <row r="2" spans="1:61" ht="12.75" customHeight="1" x14ac:dyDescent="0.2">
      <c r="A2" s="39" t="s">
        <v>15</v>
      </c>
      <c r="C2" s="155" t="s">
        <v>16</v>
      </c>
      <c r="D2" s="39"/>
      <c r="G2" s="25"/>
      <c r="H2" s="25"/>
      <c r="I2" s="25"/>
      <c r="J2" s="40" t="s">
        <v>17</v>
      </c>
      <c r="N2" s="27"/>
      <c r="Q2" s="29"/>
      <c r="S2" s="41"/>
      <c r="T2" s="42"/>
      <c r="W2" s="41"/>
      <c r="Z2" s="40" t="s">
        <v>18</v>
      </c>
      <c r="AO2" s="43" t="s">
        <v>19</v>
      </c>
      <c r="AP2" s="25"/>
      <c r="AR2" s="43" t="s">
        <v>20</v>
      </c>
      <c r="AS2" s="36"/>
      <c r="AT2" s="36"/>
      <c r="AU2" s="36"/>
      <c r="AV2" s="36"/>
      <c r="AW2" s="36"/>
      <c r="AX2" s="36"/>
      <c r="AY2" s="44" t="s">
        <v>21</v>
      </c>
    </row>
    <row r="3" spans="1:61" ht="12.75" customHeight="1" x14ac:dyDescent="0.2">
      <c r="A3" s="45">
        <v>46142</v>
      </c>
      <c r="B3" s="24"/>
      <c r="D3" s="39"/>
      <c r="G3" s="25"/>
      <c r="H3" s="25"/>
      <c r="I3" s="25"/>
      <c r="J3" s="46" t="s">
        <v>22</v>
      </c>
      <c r="Q3" s="47" t="s">
        <v>23</v>
      </c>
      <c r="S3" s="48"/>
      <c r="T3" s="48"/>
      <c r="W3" s="48"/>
      <c r="X3" s="49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  <c r="AP3" s="25"/>
      <c r="AR3" s="52" t="s">
        <v>24</v>
      </c>
      <c r="AS3" s="36"/>
      <c r="AT3" s="36"/>
      <c r="AU3" s="36"/>
      <c r="AV3" s="36"/>
      <c r="AW3" s="36"/>
      <c r="AX3" s="36"/>
      <c r="BA3" s="53"/>
      <c r="BB3" s="53"/>
      <c r="BC3" s="53"/>
    </row>
    <row r="4" spans="1:61" ht="12.75" customHeight="1" x14ac:dyDescent="0.2">
      <c r="A4" s="54"/>
      <c r="C4" s="127"/>
      <c r="E4" s="56"/>
      <c r="F4" s="56"/>
      <c r="J4" s="57" t="s">
        <v>1704</v>
      </c>
      <c r="K4" s="58"/>
      <c r="N4" s="2"/>
      <c r="O4" s="55"/>
      <c r="P4" s="55"/>
      <c r="R4" s="2"/>
      <c r="T4" s="48"/>
      <c r="W4" s="48"/>
      <c r="Y4" s="55"/>
      <c r="Z4" s="59" t="s">
        <v>25</v>
      </c>
      <c r="AA4" s="55"/>
      <c r="AB4" s="55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51"/>
      <c r="AP4" s="25"/>
      <c r="AQ4" s="61"/>
      <c r="AR4" s="62" t="s">
        <v>1705</v>
      </c>
      <c r="AS4" s="63"/>
      <c r="AT4" s="63"/>
      <c r="AU4" s="63"/>
      <c r="AV4" s="63"/>
      <c r="AW4" s="64" t="s">
        <v>26</v>
      </c>
      <c r="AX4" s="63"/>
      <c r="AZ4" s="710" t="s">
        <v>27</v>
      </c>
      <c r="BA4" s="710"/>
      <c r="BB4" s="710"/>
      <c r="BC4" s="710"/>
    </row>
    <row r="5" spans="1:61" ht="12.75" customHeight="1" x14ac:dyDescent="0.2">
      <c r="A5" s="55" t="s">
        <v>28</v>
      </c>
      <c r="B5" s="2" t="s">
        <v>29</v>
      </c>
      <c r="C5" s="75"/>
      <c r="D5" s="55"/>
      <c r="E5" s="67" t="s">
        <v>30</v>
      </c>
      <c r="F5" s="67" t="s">
        <v>31</v>
      </c>
      <c r="G5" s="64" t="s">
        <v>32</v>
      </c>
      <c r="H5" s="66"/>
      <c r="I5" s="68">
        <v>46142</v>
      </c>
      <c r="J5" s="69" t="s">
        <v>33</v>
      </c>
      <c r="K5" s="70" t="s">
        <v>34</v>
      </c>
      <c r="L5" s="71" t="s">
        <v>35</v>
      </c>
      <c r="M5" s="66"/>
      <c r="N5" s="2" t="s">
        <v>36</v>
      </c>
      <c r="O5" s="2" t="s">
        <v>37</v>
      </c>
      <c r="P5" s="711" t="s">
        <v>38</v>
      </c>
      <c r="Q5" s="711"/>
      <c r="R5" s="2" t="s">
        <v>39</v>
      </c>
      <c r="S5" s="72" t="s">
        <v>40</v>
      </c>
      <c r="T5" s="72" t="s">
        <v>40</v>
      </c>
      <c r="U5" s="72" t="s">
        <v>40</v>
      </c>
      <c r="V5" s="72" t="s">
        <v>40</v>
      </c>
      <c r="W5" s="72" t="s">
        <v>41</v>
      </c>
      <c r="X5" s="72" t="s">
        <v>42</v>
      </c>
      <c r="Y5" s="73" t="s">
        <v>43</v>
      </c>
      <c r="Z5" s="69" t="s">
        <v>44</v>
      </c>
      <c r="AA5" s="2" t="s">
        <v>45</v>
      </c>
      <c r="AB5" s="2" t="s">
        <v>46</v>
      </c>
      <c r="AC5" s="74" t="s">
        <v>45</v>
      </c>
      <c r="AD5" s="74"/>
      <c r="AE5" s="74" t="s">
        <v>45</v>
      </c>
      <c r="AF5" s="74" t="s">
        <v>47</v>
      </c>
      <c r="AG5" s="74" t="s">
        <v>45</v>
      </c>
      <c r="AH5" s="74" t="s">
        <v>45</v>
      </c>
      <c r="AI5" s="74" t="s">
        <v>48</v>
      </c>
      <c r="AJ5" s="74" t="s">
        <v>42</v>
      </c>
      <c r="AK5" s="74" t="s">
        <v>49</v>
      </c>
      <c r="AL5" s="74" t="s">
        <v>50</v>
      </c>
      <c r="AM5" s="74" t="s">
        <v>51</v>
      </c>
      <c r="AN5" s="74" t="s">
        <v>52</v>
      </c>
      <c r="AO5" s="75" t="s">
        <v>53</v>
      </c>
      <c r="AP5" s="66" t="s">
        <v>54</v>
      </c>
      <c r="AQ5" s="2" t="s">
        <v>55</v>
      </c>
      <c r="AR5" s="40" t="s">
        <v>56</v>
      </c>
      <c r="AS5" s="63"/>
      <c r="AT5" s="63"/>
      <c r="AU5" s="63"/>
      <c r="AV5" s="63"/>
      <c r="AW5" s="64" t="s">
        <v>57</v>
      </c>
      <c r="AX5" s="63"/>
      <c r="AY5" s="76" t="s">
        <v>58</v>
      </c>
      <c r="AZ5" s="77" t="s">
        <v>59</v>
      </c>
      <c r="BA5" s="78" t="s">
        <v>59</v>
      </c>
      <c r="BB5" s="78" t="s">
        <v>60</v>
      </c>
      <c r="BC5" s="78" t="s">
        <v>61</v>
      </c>
      <c r="BE5" s="66" t="s">
        <v>62</v>
      </c>
      <c r="BF5" s="66" t="s">
        <v>63</v>
      </c>
      <c r="BG5" s="12" t="s">
        <v>45</v>
      </c>
      <c r="BH5" t="s">
        <v>64</v>
      </c>
    </row>
    <row r="6" spans="1:61" s="96" customFormat="1" ht="12.75" customHeight="1" thickBot="1" x14ac:dyDescent="0.25">
      <c r="A6" s="80" t="s">
        <v>65</v>
      </c>
      <c r="B6" s="81" t="s">
        <v>66</v>
      </c>
      <c r="C6" s="84" t="s">
        <v>67</v>
      </c>
      <c r="D6" s="81" t="s">
        <v>68</v>
      </c>
      <c r="E6" s="82" t="s">
        <v>69</v>
      </c>
      <c r="F6" s="82" t="s">
        <v>70</v>
      </c>
      <c r="G6" s="83" t="s">
        <v>71</v>
      </c>
      <c r="H6" s="83" t="s">
        <v>72</v>
      </c>
      <c r="I6" s="81" t="s">
        <v>73</v>
      </c>
      <c r="J6" s="84" t="s">
        <v>74</v>
      </c>
      <c r="K6" s="85" t="s">
        <v>64</v>
      </c>
      <c r="L6" s="86" t="s">
        <v>75</v>
      </c>
      <c r="M6" s="83" t="s">
        <v>76</v>
      </c>
      <c r="N6" s="83" t="s">
        <v>77</v>
      </c>
      <c r="O6" s="81" t="s">
        <v>78</v>
      </c>
      <c r="P6" s="81" t="s">
        <v>79</v>
      </c>
      <c r="Q6" s="81" t="s">
        <v>80</v>
      </c>
      <c r="R6" s="81" t="s">
        <v>81</v>
      </c>
      <c r="S6" s="87" t="s">
        <v>82</v>
      </c>
      <c r="T6" s="87" t="s">
        <v>83</v>
      </c>
      <c r="U6" s="87" t="s">
        <v>58</v>
      </c>
      <c r="V6" s="87" t="s">
        <v>84</v>
      </c>
      <c r="W6" s="87" t="s">
        <v>85</v>
      </c>
      <c r="X6" s="87" t="s">
        <v>86</v>
      </c>
      <c r="Y6" s="80" t="s">
        <v>87</v>
      </c>
      <c r="Z6" s="84" t="s">
        <v>78</v>
      </c>
      <c r="AA6" s="81" t="s">
        <v>88</v>
      </c>
      <c r="AB6" s="81" t="s">
        <v>89</v>
      </c>
      <c r="AC6" s="88" t="s">
        <v>90</v>
      </c>
      <c r="AD6" s="88" t="s">
        <v>91</v>
      </c>
      <c r="AE6" s="88" t="s">
        <v>92</v>
      </c>
      <c r="AF6" s="88" t="s">
        <v>93</v>
      </c>
      <c r="AG6" s="88" t="s">
        <v>94</v>
      </c>
      <c r="AH6" s="88" t="s">
        <v>95</v>
      </c>
      <c r="AI6" s="88" t="s">
        <v>95</v>
      </c>
      <c r="AJ6" s="88" t="s">
        <v>95</v>
      </c>
      <c r="AK6" s="88" t="s">
        <v>95</v>
      </c>
      <c r="AL6" s="88" t="s">
        <v>96</v>
      </c>
      <c r="AM6" s="88" t="s">
        <v>97</v>
      </c>
      <c r="AN6" s="88" t="s">
        <v>98</v>
      </c>
      <c r="AO6" s="89" t="s">
        <v>99</v>
      </c>
      <c r="AP6" s="83" t="s">
        <v>100</v>
      </c>
      <c r="AQ6" s="81" t="s">
        <v>101</v>
      </c>
      <c r="AR6" s="90">
        <v>2024</v>
      </c>
      <c r="AS6" s="91">
        <v>2025</v>
      </c>
      <c r="AT6" s="90">
        <v>2026</v>
      </c>
      <c r="AU6" s="91">
        <v>2027</v>
      </c>
      <c r="AV6" s="90">
        <v>2028</v>
      </c>
      <c r="AW6" s="83" t="s">
        <v>102</v>
      </c>
      <c r="AX6" s="83" t="s">
        <v>103</v>
      </c>
      <c r="AY6" s="92" t="s">
        <v>104</v>
      </c>
      <c r="AZ6" s="93" t="s">
        <v>105</v>
      </c>
      <c r="BA6" s="94" t="s">
        <v>106</v>
      </c>
      <c r="BB6" s="94" t="s">
        <v>107</v>
      </c>
      <c r="BC6" s="94" t="s">
        <v>107</v>
      </c>
      <c r="BD6" s="84" t="s">
        <v>108</v>
      </c>
      <c r="BE6" s="83" t="s">
        <v>109</v>
      </c>
      <c r="BF6" s="83" t="s">
        <v>110</v>
      </c>
      <c r="BG6" s="95" t="s">
        <v>111</v>
      </c>
      <c r="BH6" s="96" t="s">
        <v>112</v>
      </c>
      <c r="BI6" s="96" t="s">
        <v>113</v>
      </c>
    </row>
    <row r="7" spans="1:61" ht="11.25" customHeight="1" x14ac:dyDescent="0.2">
      <c r="A7" s="55" t="s">
        <v>114</v>
      </c>
      <c r="B7" s="55" t="s">
        <v>115</v>
      </c>
      <c r="C7" s="156" t="s">
        <v>116</v>
      </c>
      <c r="D7" s="98" t="s">
        <v>117</v>
      </c>
      <c r="E7" s="157">
        <v>59</v>
      </c>
      <c r="F7" s="2">
        <v>18</v>
      </c>
      <c r="G7" s="2" t="s">
        <v>118</v>
      </c>
      <c r="H7" s="2" t="s">
        <v>119</v>
      </c>
      <c r="I7" s="100">
        <v>40.799999999999997</v>
      </c>
      <c r="J7" s="101">
        <f t="shared" ref="J7:J38" si="0">(M7/I7)*100</f>
        <v>2.8431372549019609</v>
      </c>
      <c r="K7" s="102">
        <v>0.28999999999999998</v>
      </c>
      <c r="L7" s="71">
        <v>4</v>
      </c>
      <c r="M7" s="28">
        <f t="shared" ref="M7:M38" si="1">K7*L7</f>
        <v>1.1599999999999999</v>
      </c>
      <c r="N7" s="103" t="s">
        <v>120</v>
      </c>
      <c r="O7" s="104">
        <v>0.26500000000000001</v>
      </c>
      <c r="P7" s="158">
        <v>46038</v>
      </c>
      <c r="Q7" s="158">
        <v>46055</v>
      </c>
      <c r="R7" s="28">
        <f t="shared" ref="R7:R38" si="2">(K7-O7)/O7*100</f>
        <v>9.4339622641509298</v>
      </c>
      <c r="S7" s="105">
        <f>IF(INDEX(Historical!$D$7:$D1047,MATCH(B7,Historical!$B$7:$B$1044,0))=0,"n/a",(INDEX(Historical!$C$7:$C$1044,MATCH(B7,Historical!$B$7:$B$1044,0))/INDEX(Historical!$D$7:$D$1044,MATCH(B7,Historical!$B$7:$B$1044,0))-1)*100)</f>
        <v>17.777777777777782</v>
      </c>
      <c r="T7" s="105">
        <f>IF(INDEX(Historical!$F$7:$F$1044,MATCH(B7,Historical!$B$7:$B$1044,0))=0,"n/a",((INDEX(Historical!$C$7:$C$1044,MATCH(B7,Historical!$B$7:$B$1044,0))/INDEX(Historical!$F$7:$F$1044,MATCH(B7,Historical!$B$7:$B$1044,0)))^(1/3)-1)*100)</f>
        <v>10.765306656385331</v>
      </c>
      <c r="U7" s="105">
        <f>IF(INDEX(Historical!$H$7:$H$1044,MATCH(B7,Historical!$B$7:$B$1044,0))=0,"n/a",((INDEX(Historical!$C$7:$C$1044,MATCH(B7,Historical!$B$7:$B$1044,0))/INDEX(Historical!$H$7:$H$1044,MATCH(B7,Historical!$B$7:$B$1044,0)))^(1/5)-1)*100)</f>
        <v>7.4520805832128945</v>
      </c>
      <c r="V7" s="105">
        <f>IF(INDEX(Historical!$M$7:$M$1044,MATCH(B7,Historical!$B$7:$B$1044,0))=0,"n/a",((INDEX(Historical!$C$7:$C$1044,MATCH(B7,Historical!$B$7:$B$1044,0))/INDEX(Historical!$M$7:$M$1044,MATCH(B7,Historical!$B$7:$B$1044,0)))^(1/10)-1)*100)</f>
        <v>5.1750165741873522</v>
      </c>
      <c r="W7" s="106">
        <f t="shared" ref="W7:W38" si="3">IF(OR(U7&lt;=0,U7="n/a",V7&lt;=0,V7="n/a"),"n/a",U7/V7)</f>
        <v>1.440010959652456</v>
      </c>
      <c r="X7" s="107">
        <f t="shared" ref="X7:X38" si="4">IF(OR(AJ7&lt;=0,AJ7="n/a",U7&lt;=0,U7="n/a"),"n/a",U7/AJ7)</f>
        <v>2.9056344146344188E-2</v>
      </c>
      <c r="Y7" s="161"/>
      <c r="Z7" s="101">
        <f t="shared" ref="Z7:Z38" si="5">IF(OR(AC7&lt;0.01,AC7="n/a"),"n/a",M7/AC7*100)</f>
        <v>45.669291338582674</v>
      </c>
      <c r="AA7" s="109">
        <f t="shared" ref="AA7:AA38" si="6">IF(OR(AC7&lt;0.01,AC7="n/a"),"n/a",I7/AC7)</f>
        <v>16.062992125984252</v>
      </c>
      <c r="AB7" s="71">
        <v>10</v>
      </c>
      <c r="AC7" s="100">
        <v>2.54</v>
      </c>
      <c r="AD7" s="100">
        <v>0.92</v>
      </c>
      <c r="AE7" s="100">
        <v>0.27</v>
      </c>
      <c r="AF7" s="100">
        <v>1.39</v>
      </c>
      <c r="AG7" s="100">
        <v>9</v>
      </c>
      <c r="AH7" s="100">
        <v>15.09</v>
      </c>
      <c r="AI7" s="100">
        <v>9.5</v>
      </c>
      <c r="AJ7" s="100">
        <v>256.47000000000003</v>
      </c>
      <c r="AK7" s="100">
        <v>10.25</v>
      </c>
      <c r="AL7" s="100">
        <v>2390</v>
      </c>
      <c r="AM7" s="100">
        <v>1.68</v>
      </c>
      <c r="AN7" s="100">
        <v>1.01</v>
      </c>
      <c r="AO7" s="110">
        <f t="shared" ref="AO7:AO38" si="7">IF(U7="n/a","n/a",IF(AA7&lt;0,"n/a",IF(AA7="n/a","n/a",J7+U7-AA7)))</f>
        <v>-5.7677742878693969</v>
      </c>
      <c r="AP7" s="111">
        <f t="shared" ref="AP7:AP38" si="8">IF(U7="n/a","n/a",J7+U7)</f>
        <v>10.295217838114855</v>
      </c>
      <c r="AQ7" s="112">
        <f t="shared" ref="AQ7:AQ38" si="9">IF(OR(AC7&lt;0.01,AC7="n/a",AF7="n/a"),"n/a",(I7/SQRT(22.5*AC7*(I7/AF7))-1)*100)</f>
        <v>-0.38393914607698365</v>
      </c>
      <c r="AR7" s="101">
        <f>INDEX(Historical!$C$7:$C$1045,MATCH(B7,Historical!$B$7:$B$1045,0))*IF(AH7="n/a",1.03,IF(AH7&lt;0,1.01,IF(AH7&gt;10,1.1,(1+AH7/100))))</f>
        <v>1.1660000000000001</v>
      </c>
      <c r="AS7" s="109">
        <f t="shared" ref="AS7:AS38" si="10">IF($AI7="n/a",1.03*AR7,IF($AI7&lt;0,1.01*AR7,IF($AI7&gt;10,1.1*AR7,(1+$AI7/100)*AR7)))</f>
        <v>1.2767700000000002</v>
      </c>
      <c r="AT7" s="109">
        <f t="shared" ref="AT7:AV26" si="11">IF($AK7="n/a",1.03*AS7,IF($AK7&lt;0,1.01*AS7,IF($AK7&gt;10,1.1*AS7,(1+$AK7/100)*AS7)))</f>
        <v>1.4044470000000002</v>
      </c>
      <c r="AU7" s="109">
        <f t="shared" si="11"/>
        <v>1.5448917000000004</v>
      </c>
      <c r="AV7" s="109">
        <f t="shared" si="11"/>
        <v>1.6993808700000006</v>
      </c>
      <c r="AW7" s="109">
        <f t="shared" ref="AW7:AW38" si="12">SUM(AR7:AV7)</f>
        <v>7.091489570000002</v>
      </c>
      <c r="AX7" s="113">
        <f t="shared" ref="AX7:AX38" si="13">AW7/I7*100</f>
        <v>17.381101887254907</v>
      </c>
      <c r="AY7" s="100">
        <v>0.72</v>
      </c>
      <c r="AZ7" s="100">
        <v>10.38</v>
      </c>
      <c r="BA7" s="100">
        <v>-22.93</v>
      </c>
      <c r="BB7" s="100">
        <v>0.72</v>
      </c>
      <c r="BC7" s="100">
        <v>-7.6499999999999995</v>
      </c>
      <c r="BE7" s="12">
        <v>1968</v>
      </c>
      <c r="BF7" s="12">
        <f t="shared" ref="BF7:BF38" si="14">IF(BE7&gt;2020,0,IF(BE7&gt;2008,1,IF(BE7&gt;2001,2,IF(BE7&gt;1990,3,IF(BE7&gt;1980,4,IF(BE7&gt;1973,5,IF(BE7&gt;1970,6,IF(BE7&gt;1960,7,IF(BE7&gt;1958,8,IF(BE7&gt;1953,9,10))))))))))</f>
        <v>7</v>
      </c>
      <c r="BG7" s="100">
        <v>3</v>
      </c>
      <c r="BH7" t="s">
        <v>121</v>
      </c>
      <c r="BI7" t="s">
        <v>122</v>
      </c>
    </row>
    <row r="8" spans="1:61" ht="11.25" customHeight="1" x14ac:dyDescent="0.2">
      <c r="A8" s="55" t="s">
        <v>123</v>
      </c>
      <c r="B8" s="55" t="s">
        <v>124</v>
      </c>
      <c r="C8" s="156" t="s">
        <v>125</v>
      </c>
      <c r="D8" s="98" t="s">
        <v>126</v>
      </c>
      <c r="E8" s="157">
        <v>51</v>
      </c>
      <c r="F8" s="2">
        <v>47</v>
      </c>
      <c r="G8" s="2" t="s">
        <v>119</v>
      </c>
      <c r="H8" s="2" t="s">
        <v>118</v>
      </c>
      <c r="I8" s="100">
        <v>74.540000000000006</v>
      </c>
      <c r="J8" s="101">
        <f t="shared" si="0"/>
        <v>2.7904480815669439</v>
      </c>
      <c r="K8" s="104">
        <v>0.52</v>
      </c>
      <c r="L8" s="71">
        <v>4</v>
      </c>
      <c r="M8" s="28">
        <f t="shared" si="1"/>
        <v>2.08</v>
      </c>
      <c r="N8" s="103" t="s">
        <v>127</v>
      </c>
      <c r="O8" s="104">
        <v>0.51</v>
      </c>
      <c r="P8" s="158">
        <v>46070</v>
      </c>
      <c r="Q8" s="158">
        <v>46091</v>
      </c>
      <c r="R8" s="28">
        <f t="shared" si="2"/>
        <v>1.9607843137254919</v>
      </c>
      <c r="S8" s="105">
        <f>IF(INDEX(Historical!$D$7:$D1054,MATCH(B8,Historical!$B$7:$B$1044,0))=0,"n/a",(INDEX(Historical!$C$7:$C$1044,MATCH(B8,Historical!$B$7:$B$1044,0))/INDEX(Historical!$D$7:$D$1044,MATCH(B8,Historical!$B$7:$B$1044,0))-1)*100)</f>
        <v>2.0000000000000018</v>
      </c>
      <c r="T8" s="105">
        <f>IF(INDEX(Historical!$F$7:$F$1044,MATCH(B8,Historical!$B$7:$B$1044,0))=0,"n/a",((INDEX(Historical!$C$7:$C$1044,MATCH(B8,Historical!$B$7:$B$1044,0))/INDEX(Historical!$F$7:$F$1044,MATCH(B8,Historical!$B$7:$B$1044,0)))^(1/3)-1)*100)</f>
        <v>8.4351442625098407</v>
      </c>
      <c r="U8" s="105">
        <f>IF(INDEX(Historical!$H$7:$H$1044,MATCH(B8,Historical!$B$7:$B$1044,0))=0,"n/a",((INDEX(Historical!$C$7:$C$1044,MATCH(B8,Historical!$B$7:$B$1044,0))/INDEX(Historical!$H$7:$H$1044,MATCH(B8,Historical!$B$7:$B$1044,0)))^(1/5)-1)*100)</f>
        <v>7.2145025900850923</v>
      </c>
      <c r="V8" s="105">
        <f>IF(INDEX(Historical!$M$7:$M$1044,MATCH(B8,Historical!$B$7:$B$1044,0))=0,"n/a",((INDEX(Historical!$C$7:$C$1044,MATCH(B8,Historical!$B$7:$B$1044,0))/INDEX(Historical!$M$7:$M$1044,MATCH(B8,Historical!$B$7:$B$1044,0)))^(1/10)-1)*100)</f>
        <v>6.1796316715072797</v>
      </c>
      <c r="W8" s="106">
        <f t="shared" si="3"/>
        <v>1.1674648221105703</v>
      </c>
      <c r="X8" s="107" t="str">
        <f t="shared" si="4"/>
        <v>n/a</v>
      </c>
      <c r="Y8" s="123"/>
      <c r="Z8" s="101">
        <f t="shared" si="5"/>
        <v>93.27354260089686</v>
      </c>
      <c r="AA8" s="109">
        <f t="shared" si="6"/>
        <v>33.426008968609871</v>
      </c>
      <c r="AB8" s="71">
        <v>6</v>
      </c>
      <c r="AC8" s="100">
        <v>2.23</v>
      </c>
      <c r="AD8" s="100">
        <v>0.99</v>
      </c>
      <c r="AE8" s="100">
        <v>0.45</v>
      </c>
      <c r="AF8" s="100">
        <v>1.57</v>
      </c>
      <c r="AG8" s="100">
        <v>4.8</v>
      </c>
      <c r="AH8" s="100">
        <v>21.349999999999998</v>
      </c>
      <c r="AI8" s="100">
        <v>16.27</v>
      </c>
      <c r="AJ8" s="100">
        <v>-6.68</v>
      </c>
      <c r="AK8" s="100">
        <v>15.620000000000001</v>
      </c>
      <c r="AL8" s="100">
        <v>35920</v>
      </c>
      <c r="AM8" s="100">
        <v>0.67999999999999994</v>
      </c>
      <c r="AN8" s="100">
        <v>0.43</v>
      </c>
      <c r="AO8" s="110">
        <f t="shared" si="7"/>
        <v>-23.421058296957835</v>
      </c>
      <c r="AP8" s="111">
        <f t="shared" si="8"/>
        <v>10.004950671652036</v>
      </c>
      <c r="AQ8" s="112">
        <f t="shared" si="9"/>
        <v>52.721728179380769</v>
      </c>
      <c r="AR8" s="101">
        <f>INDEX(Historical!$C$7:$C$1045,MATCH(B8,Historical!$B$7:$B$1045,0))*IF(AH8="n/a",1.03,IF(AH8&lt;0,1.01,IF(AH8&gt;10,1.1,(1+AH8/100))))</f>
        <v>2.2440000000000002</v>
      </c>
      <c r="AS8" s="109">
        <f t="shared" si="10"/>
        <v>2.4684000000000004</v>
      </c>
      <c r="AT8" s="109">
        <f t="shared" si="11"/>
        <v>2.7152400000000005</v>
      </c>
      <c r="AU8" s="109">
        <f t="shared" si="11"/>
        <v>2.9867640000000009</v>
      </c>
      <c r="AV8" s="109">
        <f t="shared" si="11"/>
        <v>3.285440400000001</v>
      </c>
      <c r="AW8" s="109">
        <f t="shared" si="12"/>
        <v>13.699844400000002</v>
      </c>
      <c r="AX8" s="113">
        <f t="shared" si="13"/>
        <v>18.379184867185405</v>
      </c>
      <c r="AY8" s="100">
        <v>0.57999999999999996</v>
      </c>
      <c r="AZ8" s="100">
        <v>59.24</v>
      </c>
      <c r="BA8" s="100">
        <v>-0.47000000000000003</v>
      </c>
      <c r="BB8" s="100">
        <v>6.4799999999999995</v>
      </c>
      <c r="BC8" s="100">
        <v>18.079999999999998</v>
      </c>
      <c r="BE8" s="12">
        <v>1976</v>
      </c>
      <c r="BF8" s="12">
        <f t="shared" si="14"/>
        <v>5</v>
      </c>
      <c r="BG8" s="100">
        <v>2.04</v>
      </c>
      <c r="BH8" t="s">
        <v>121</v>
      </c>
      <c r="BI8" t="s">
        <v>122</v>
      </c>
    </row>
    <row r="9" spans="1:61" ht="11.25" customHeight="1" x14ac:dyDescent="0.2">
      <c r="A9" s="55" t="s">
        <v>128</v>
      </c>
      <c r="B9" s="55" t="s">
        <v>129</v>
      </c>
      <c r="C9" s="156" t="s">
        <v>116</v>
      </c>
      <c r="D9" s="98" t="s">
        <v>130</v>
      </c>
      <c r="E9" s="157">
        <v>50</v>
      </c>
      <c r="F9" s="2">
        <v>51</v>
      </c>
      <c r="G9" s="2" t="s">
        <v>119</v>
      </c>
      <c r="H9" s="2" t="s">
        <v>118</v>
      </c>
      <c r="I9" s="100">
        <v>211.91</v>
      </c>
      <c r="J9" s="101">
        <f t="shared" si="0"/>
        <v>3.2089094426879337</v>
      </c>
      <c r="K9" s="104">
        <v>1.7</v>
      </c>
      <c r="L9" s="71">
        <v>4</v>
      </c>
      <c r="M9" s="28">
        <f t="shared" si="1"/>
        <v>6.8</v>
      </c>
      <c r="N9" s="103" t="s">
        <v>131</v>
      </c>
      <c r="O9" s="104">
        <v>1.54</v>
      </c>
      <c r="P9" s="158">
        <v>46003</v>
      </c>
      <c r="Q9" s="158">
        <v>46023</v>
      </c>
      <c r="R9" s="28">
        <f t="shared" si="2"/>
        <v>10.389610389610384</v>
      </c>
      <c r="S9" s="105">
        <f>IF(INDEX(Historical!$D$7:$D1055,MATCH(B9,Historical!$B$7:$B$1044,0))=0,"n/a",(INDEX(Historical!$C$7:$C$1044,MATCH(B9,Historical!$B$7:$B$1044,0))/INDEX(Historical!$D$7:$D$1044,MATCH(B9,Historical!$B$7:$B$1044,0))-1)*100)</f>
        <v>10.000000000000009</v>
      </c>
      <c r="T9" s="105">
        <f>IF(INDEX(Historical!$F$7:$F$1044,MATCH(B9,Historical!$B$7:$B$1044,0))=0,"n/a",((INDEX(Historical!$C$7:$C$1044,MATCH(B9,Historical!$B$7:$B$1044,0))/INDEX(Historical!$F$7:$F$1044,MATCH(B9,Historical!$B$7:$B$1044,0)))^(1/3)-1)*100)</f>
        <v>13.980124542821471</v>
      </c>
      <c r="U9" s="105">
        <f>IF(INDEX(Historical!$H$7:$H$1044,MATCH(B9,Historical!$B$7:$B$1044,0))=0,"n/a",((INDEX(Historical!$C$7:$C$1044,MATCH(B9,Historical!$B$7:$B$1044,0))/INDEX(Historical!$H$7:$H$1044,MATCH(B9,Historical!$B$7:$B$1044,0)))^(1/5)-1)*100)</f>
        <v>11.09534595426207</v>
      </c>
      <c r="V9" s="105">
        <f>IF(INDEX(Historical!$M$7:$M$1044,MATCH(B9,Historical!$B$7:$B$1044,0))=0,"n/a",((INDEX(Historical!$C$7:$C$1044,MATCH(B9,Historical!$B$7:$B$1044,0))/INDEX(Historical!$M$7:$M$1044,MATCH(B9,Historical!$B$7:$B$1044,0)))^(1/10)-1)*100)</f>
        <v>12.132747661084519</v>
      </c>
      <c r="W9" s="106">
        <f t="shared" si="3"/>
        <v>0.91449573206324164</v>
      </c>
      <c r="X9" s="107">
        <f t="shared" si="4"/>
        <v>0.93552664032563837</v>
      </c>
      <c r="Y9" s="55"/>
      <c r="Z9" s="101">
        <f t="shared" si="5"/>
        <v>63.373718546132338</v>
      </c>
      <c r="AA9" s="109">
        <f t="shared" si="6"/>
        <v>19.749301025163092</v>
      </c>
      <c r="AB9" s="71">
        <v>6</v>
      </c>
      <c r="AC9" s="100">
        <v>10.73</v>
      </c>
      <c r="AD9" s="100">
        <v>1.78</v>
      </c>
      <c r="AE9" s="100">
        <v>3.95</v>
      </c>
      <c r="AF9" s="100">
        <v>13.37</v>
      </c>
      <c r="AG9" s="100">
        <v>71.2</v>
      </c>
      <c r="AH9" s="100">
        <v>10.32</v>
      </c>
      <c r="AI9" s="100">
        <v>9.91</v>
      </c>
      <c r="AJ9" s="100">
        <v>11.86</v>
      </c>
      <c r="AK9" s="100">
        <v>9.7900000000000009</v>
      </c>
      <c r="AL9" s="100">
        <v>85320</v>
      </c>
      <c r="AM9" s="100">
        <v>0.15</v>
      </c>
      <c r="AN9" s="100">
        <v>0.68</v>
      </c>
      <c r="AO9" s="110">
        <f t="shared" si="7"/>
        <v>-5.4450456282130872</v>
      </c>
      <c r="AP9" s="111">
        <f t="shared" si="8"/>
        <v>14.304255396950005</v>
      </c>
      <c r="AQ9" s="112">
        <f t="shared" si="9"/>
        <v>242.57077433003568</v>
      </c>
      <c r="AR9" s="101">
        <f>INDEX(Historical!$C$7:$C$1045,MATCH(B9,Historical!$B$7:$B$1045,0))*IF(AH9="n/a",1.03,IF(AH9&lt;0,1.01,IF(AH9&gt;10,1.1,(1+AH9/100))))</f>
        <v>6.7760000000000007</v>
      </c>
      <c r="AS9" s="109">
        <f t="shared" si="10"/>
        <v>7.4475016000000007</v>
      </c>
      <c r="AT9" s="109">
        <f t="shared" si="11"/>
        <v>8.176612006640001</v>
      </c>
      <c r="AU9" s="109">
        <f t="shared" si="11"/>
        <v>8.9771023220900581</v>
      </c>
      <c r="AV9" s="109">
        <f t="shared" si="11"/>
        <v>9.8559606394226762</v>
      </c>
      <c r="AW9" s="109">
        <f t="shared" si="12"/>
        <v>41.233176568152743</v>
      </c>
      <c r="AX9" s="113">
        <f t="shared" si="13"/>
        <v>19.457872006112378</v>
      </c>
      <c r="AY9" s="100">
        <v>0.86</v>
      </c>
      <c r="AZ9" s="100">
        <v>12.620000000000001</v>
      </c>
      <c r="BA9" s="100">
        <v>-35.770000000000003</v>
      </c>
      <c r="BB9" s="100">
        <v>2.42</v>
      </c>
      <c r="BC9" s="100">
        <v>-17.61</v>
      </c>
      <c r="BE9" s="12">
        <v>1976</v>
      </c>
      <c r="BF9" s="12">
        <f t="shared" si="14"/>
        <v>5</v>
      </c>
      <c r="BG9" s="100">
        <v>7.19</v>
      </c>
      <c r="BH9" t="s">
        <v>121</v>
      </c>
      <c r="BI9" t="s">
        <v>122</v>
      </c>
    </row>
    <row r="10" spans="1:61" ht="11.25" customHeight="1" x14ac:dyDescent="0.2">
      <c r="A10" s="55" t="s">
        <v>132</v>
      </c>
      <c r="B10" s="55" t="s">
        <v>133</v>
      </c>
      <c r="C10" s="156" t="s">
        <v>134</v>
      </c>
      <c r="D10" s="98" t="s">
        <v>135</v>
      </c>
      <c r="E10" s="157">
        <v>44</v>
      </c>
      <c r="F10" s="2">
        <v>61</v>
      </c>
      <c r="G10" s="2" t="s">
        <v>119</v>
      </c>
      <c r="H10" s="2" t="s">
        <v>119</v>
      </c>
      <c r="I10" s="100">
        <v>113.67</v>
      </c>
      <c r="J10" s="101">
        <f t="shared" si="0"/>
        <v>2.1465646168734054</v>
      </c>
      <c r="K10" s="104">
        <v>0.61</v>
      </c>
      <c r="L10" s="71">
        <v>4</v>
      </c>
      <c r="M10" s="28">
        <f t="shared" si="1"/>
        <v>2.44</v>
      </c>
      <c r="N10" s="103" t="s">
        <v>136</v>
      </c>
      <c r="O10" s="104">
        <v>0.57999999999999996</v>
      </c>
      <c r="P10" s="158">
        <v>46071</v>
      </c>
      <c r="Q10" s="158">
        <v>46083</v>
      </c>
      <c r="R10" s="28">
        <f t="shared" si="2"/>
        <v>5.1724137931034528</v>
      </c>
      <c r="S10" s="105">
        <f>IF(INDEX(Historical!$D$7:$D1060,MATCH(B10,Historical!$B$7:$B$1044,0))=0,"n/a",(INDEX(Historical!$C$7:$C$1044,MATCH(B10,Historical!$B$7:$B$1044,0))/INDEX(Historical!$D$7:$D$1044,MATCH(B10,Historical!$B$7:$B$1044,0))-1)*100)</f>
        <v>15.999999999999993</v>
      </c>
      <c r="T10" s="105">
        <f>IF(INDEX(Historical!$F$7:$F$1044,MATCH(B10,Historical!$B$7:$B$1044,0))=0,"n/a",((INDEX(Historical!$C$7:$C$1044,MATCH(B10,Historical!$B$7:$B$1044,0))/INDEX(Historical!$F$7:$F$1044,MATCH(B10,Historical!$B$7:$B$1044,0)))^(1/3)-1)*100)</f>
        <v>13.18511959629507</v>
      </c>
      <c r="U10" s="105">
        <f>IF(INDEX(Historical!$H$7:$H$1044,MATCH(B10,Historical!$B$7:$B$1044,0))=0,"n/a",((INDEX(Historical!$C$7:$C$1044,MATCH(B10,Historical!$B$7:$B$1044,0))/INDEX(Historical!$H$7:$H$1044,MATCH(B10,Historical!$B$7:$B$1044,0)))^(1/5)-1)*100)</f>
        <v>15.678857972406712</v>
      </c>
      <c r="V10" s="105">
        <f>IF(INDEX(Historical!$M$7:$M$1044,MATCH(B10,Historical!$B$7:$B$1044,0))=0,"n/a",((INDEX(Historical!$C$7:$C$1044,MATCH(B10,Historical!$B$7:$B$1044,0))/INDEX(Historical!$M$7:$M$1044,MATCH(B10,Historical!$B$7:$B$1044,0)))^(1/10)-1)*100)</f>
        <v>11.374582580318314</v>
      </c>
      <c r="W10" s="106">
        <f t="shared" si="3"/>
        <v>1.3784117229529089</v>
      </c>
      <c r="X10" s="107">
        <f t="shared" si="4"/>
        <v>36.462460400945844</v>
      </c>
      <c r="Y10" s="161"/>
      <c r="Z10" s="101">
        <f t="shared" si="5"/>
        <v>27.695800227014754</v>
      </c>
      <c r="AA10" s="109">
        <f t="shared" si="6"/>
        <v>12.902383654937571</v>
      </c>
      <c r="AB10" s="71">
        <v>12</v>
      </c>
      <c r="AC10" s="100">
        <v>8.81</v>
      </c>
      <c r="AD10" s="100">
        <v>5.53</v>
      </c>
      <c r="AE10" s="100">
        <v>3.24</v>
      </c>
      <c r="AF10" s="100">
        <v>2.59</v>
      </c>
      <c r="AG10" s="100">
        <v>19.009999999999998</v>
      </c>
      <c r="AH10" s="100">
        <v>-3.7800000000000002</v>
      </c>
      <c r="AI10" s="100">
        <v>7.22</v>
      </c>
      <c r="AJ10" s="100">
        <v>0.43</v>
      </c>
      <c r="AK10" s="100">
        <v>2.6599999999999997</v>
      </c>
      <c r="AL10" s="100">
        <v>58560</v>
      </c>
      <c r="AM10" s="100">
        <v>10.82</v>
      </c>
      <c r="AN10" s="100">
        <v>0.35</v>
      </c>
      <c r="AO10" s="110">
        <f t="shared" si="7"/>
        <v>4.9230389343425447</v>
      </c>
      <c r="AP10" s="111">
        <f t="shared" si="8"/>
        <v>17.825422589280116</v>
      </c>
      <c r="AQ10" s="112">
        <f t="shared" si="9"/>
        <v>21.869098564882417</v>
      </c>
      <c r="AR10" s="101">
        <f>INDEX(Historical!$C$7:$C$1045,MATCH(B10,Historical!$B$7:$B$1045,0))*IF(AH10="n/a",1.03,IF(AH10&lt;0,1.01,IF(AH10&gt;10,1.1,(1+AH10/100))))</f>
        <v>2.3431999999999999</v>
      </c>
      <c r="AS10" s="109">
        <f t="shared" si="10"/>
        <v>2.5123790399999999</v>
      </c>
      <c r="AT10" s="109">
        <f t="shared" si="11"/>
        <v>2.5792083224639999</v>
      </c>
      <c r="AU10" s="109">
        <f t="shared" si="11"/>
        <v>2.647815263841542</v>
      </c>
      <c r="AV10" s="109">
        <f t="shared" si="11"/>
        <v>2.7182471498597267</v>
      </c>
      <c r="AW10" s="109">
        <f t="shared" si="12"/>
        <v>12.800849776165268</v>
      </c>
      <c r="AX10" s="113">
        <f t="shared" si="13"/>
        <v>11.261414424355827</v>
      </c>
      <c r="AY10" s="100">
        <v>0.64</v>
      </c>
      <c r="AZ10" s="100">
        <v>17.25</v>
      </c>
      <c r="BA10" s="100">
        <v>-4.74</v>
      </c>
      <c r="BB10" s="100">
        <v>2.02</v>
      </c>
      <c r="BC10" s="100">
        <v>3.8899999999999997</v>
      </c>
      <c r="BE10" s="12">
        <v>1983</v>
      </c>
      <c r="BF10" s="12">
        <f t="shared" si="14"/>
        <v>4</v>
      </c>
      <c r="BG10" s="100">
        <v>3.8600000000000003</v>
      </c>
      <c r="BH10" t="s">
        <v>121</v>
      </c>
      <c r="BI10" t="s">
        <v>122</v>
      </c>
    </row>
    <row r="11" spans="1:61" ht="11.25" customHeight="1" x14ac:dyDescent="0.2">
      <c r="A11" s="55" t="s">
        <v>137</v>
      </c>
      <c r="B11" s="55" t="s">
        <v>138</v>
      </c>
      <c r="C11" s="156" t="s">
        <v>139</v>
      </c>
      <c r="D11" s="98" t="s">
        <v>140</v>
      </c>
      <c r="E11" s="157">
        <v>31</v>
      </c>
      <c r="F11" s="2">
        <v>114</v>
      </c>
      <c r="G11" s="2" t="s">
        <v>119</v>
      </c>
      <c r="H11" s="2" t="s">
        <v>119</v>
      </c>
      <c r="I11" s="100">
        <v>196.7</v>
      </c>
      <c r="J11" s="101">
        <f t="shared" si="0"/>
        <v>0.82358922216573471</v>
      </c>
      <c r="K11" s="104">
        <v>0.40500000000000003</v>
      </c>
      <c r="L11" s="71">
        <v>4</v>
      </c>
      <c r="M11" s="28">
        <f t="shared" si="1"/>
        <v>1.62</v>
      </c>
      <c r="N11" s="103" t="s">
        <v>141</v>
      </c>
      <c r="O11" s="104">
        <v>0.4</v>
      </c>
      <c r="P11" s="115">
        <v>45548</v>
      </c>
      <c r="Q11" s="115">
        <v>45566</v>
      </c>
      <c r="R11" s="28">
        <f t="shared" si="2"/>
        <v>1.2500000000000011</v>
      </c>
      <c r="S11" s="105">
        <f>IF(INDEX(Historical!$D$7:$D1068,MATCH(B11,Historical!$B$7:$B$1044,0))=0,"n/a",(INDEX(Historical!$C$7:$C$1044,MATCH(B11,Historical!$B$7:$B$1044,0))/INDEX(Historical!$D$7:$D$1044,MATCH(B11,Historical!$B$7:$B$1044,0))-1)*100)</f>
        <v>0.93457943925234765</v>
      </c>
      <c r="T11" s="105">
        <f>IF(INDEX(Historical!$F$7:$F$1044,MATCH(B11,Historical!$B$7:$B$1044,0))=0,"n/a",((INDEX(Historical!$C$7:$C$1044,MATCH(B11,Historical!$B$7:$B$1044,0))/INDEX(Historical!$F$7:$F$1044,MATCH(B11,Historical!$B$7:$B$1044,0)))^(1/3)-1)*100)</f>
        <v>0.94345194439846569</v>
      </c>
      <c r="U11" s="105">
        <f>IF(INDEX(Historical!$H$7:$H$1044,MATCH(B11,Historical!$B$7:$B$1044,0))=0,"n/a",((INDEX(Historical!$C$7:$C$1044,MATCH(B11,Historical!$B$7:$B$1044,0))/INDEX(Historical!$H$7:$H$1044,MATCH(B11,Historical!$B$7:$B$1044,0)))^(1/5)-1)*100)</f>
        <v>1.2491865334220531</v>
      </c>
      <c r="V11" s="105">
        <f>IF(INDEX(Historical!$M$7:$M$1044,MATCH(B11,Historical!$B$7:$B$1044,0))=0,"n/a",((INDEX(Historical!$C$7:$C$1044,MATCH(B11,Historical!$B$7:$B$1044,0))/INDEX(Historical!$M$7:$M$1044,MATCH(B11,Historical!$B$7:$B$1044,0)))^(1/10)-1)*100)</f>
        <v>3.5311296669125802</v>
      </c>
      <c r="W11" s="106">
        <f t="shared" si="3"/>
        <v>0.35376399375168543</v>
      </c>
      <c r="X11" s="107" t="str">
        <f t="shared" si="4"/>
        <v>n/a</v>
      </c>
      <c r="Y11" s="165" t="s">
        <v>1706</v>
      </c>
      <c r="Z11" s="101" t="str">
        <f t="shared" si="5"/>
        <v>n/a</v>
      </c>
      <c r="AA11" s="109" t="str">
        <f t="shared" si="6"/>
        <v>n/a</v>
      </c>
      <c r="AB11" s="71">
        <v>12</v>
      </c>
      <c r="AC11" s="100">
        <v>-5.76</v>
      </c>
      <c r="AD11" s="100" t="s">
        <v>142</v>
      </c>
      <c r="AE11" s="100">
        <v>4.51</v>
      </c>
      <c r="AF11" s="100">
        <v>3.17</v>
      </c>
      <c r="AG11" s="100">
        <v>-5.24</v>
      </c>
      <c r="AH11" s="100">
        <v>1222.73</v>
      </c>
      <c r="AI11" s="100">
        <v>6.72</v>
      </c>
      <c r="AJ11" s="100" t="s">
        <v>142</v>
      </c>
      <c r="AK11" s="100" t="s">
        <v>142</v>
      </c>
      <c r="AL11" s="100">
        <v>23180</v>
      </c>
      <c r="AM11" s="100">
        <v>0.28999999999999998</v>
      </c>
      <c r="AN11" s="100">
        <v>0.35</v>
      </c>
      <c r="AO11" s="110" t="str">
        <f t="shared" si="7"/>
        <v>n/a</v>
      </c>
      <c r="AP11" s="111">
        <f t="shared" si="8"/>
        <v>2.0727757555877879</v>
      </c>
      <c r="AQ11" s="112" t="str">
        <f t="shared" si="9"/>
        <v>n/a</v>
      </c>
      <c r="AR11" s="101">
        <f>INDEX(Historical!$C$7:$C$1045,MATCH(B11,Historical!$B$7:$B$1045,0))*IF(AH11="n/a",1.03,IF(AH11&lt;0,1.01,IF(AH11&gt;10,1.1,(1+AH11/100))))</f>
        <v>1.7820000000000003</v>
      </c>
      <c r="AS11" s="109">
        <f t="shared" si="10"/>
        <v>1.9017504000000001</v>
      </c>
      <c r="AT11" s="109">
        <f t="shared" si="11"/>
        <v>1.9588029120000001</v>
      </c>
      <c r="AU11" s="109">
        <f t="shared" si="11"/>
        <v>2.0175669993600001</v>
      </c>
      <c r="AV11" s="109">
        <f t="shared" si="11"/>
        <v>2.0780940093408002</v>
      </c>
      <c r="AW11" s="109">
        <f t="shared" si="12"/>
        <v>9.7382143207008003</v>
      </c>
      <c r="AX11" s="113">
        <f t="shared" si="13"/>
        <v>4.9507952825118462</v>
      </c>
      <c r="AY11" s="100">
        <v>1.36</v>
      </c>
      <c r="AZ11" s="100">
        <v>266.29000000000002</v>
      </c>
      <c r="BA11" s="100">
        <v>-8.81</v>
      </c>
      <c r="BB11" s="100">
        <v>10.27</v>
      </c>
      <c r="BC11" s="100">
        <v>52.080000000000005</v>
      </c>
      <c r="BE11" s="12">
        <v>1995</v>
      </c>
      <c r="BF11" s="12">
        <f t="shared" si="14"/>
        <v>3</v>
      </c>
      <c r="BG11" s="100">
        <v>-3.1</v>
      </c>
      <c r="BH11" t="s">
        <v>121</v>
      </c>
      <c r="BI11" t="s">
        <v>122</v>
      </c>
    </row>
    <row r="12" spans="1:61" ht="11.25" customHeight="1" x14ac:dyDescent="0.2">
      <c r="A12" s="116" t="s">
        <v>143</v>
      </c>
      <c r="B12" s="55" t="s">
        <v>144</v>
      </c>
      <c r="C12" s="156" t="s">
        <v>134</v>
      </c>
      <c r="D12" s="98" t="s">
        <v>145</v>
      </c>
      <c r="E12" s="157">
        <v>27</v>
      </c>
      <c r="F12" s="2">
        <v>137</v>
      </c>
      <c r="G12" s="2" t="s">
        <v>146</v>
      </c>
      <c r="H12" s="2" t="s">
        <v>146</v>
      </c>
      <c r="I12" s="100">
        <v>26.94</v>
      </c>
      <c r="J12" s="101">
        <f t="shared" si="0"/>
        <v>3.1180400890868594</v>
      </c>
      <c r="K12" s="104">
        <v>0.21</v>
      </c>
      <c r="L12" s="71">
        <v>4</v>
      </c>
      <c r="M12" s="28">
        <f t="shared" si="1"/>
        <v>0.84</v>
      </c>
      <c r="N12" s="103" t="s">
        <v>147</v>
      </c>
      <c r="O12" s="104">
        <v>0.2</v>
      </c>
      <c r="P12" s="158">
        <v>45835</v>
      </c>
      <c r="Q12" s="158">
        <v>45849</v>
      </c>
      <c r="R12" s="28">
        <f t="shared" si="2"/>
        <v>4.9999999999999902</v>
      </c>
      <c r="S12" s="105">
        <f>IF(INDEX(Historical!$D$7:$D1072,MATCH(B12,Historical!$B$7:$B$1044,0))=0,"n/a",(INDEX(Historical!$C$7:$C$1044,MATCH(B12,Historical!$B$7:$B$1044,0))/INDEX(Historical!$D$7:$D$1044,MATCH(B12,Historical!$B$7:$B$1044,0))-1)*100)</f>
        <v>5.12820512820511</v>
      </c>
      <c r="T12" s="105">
        <f>IF(INDEX(Historical!$F$7:$F$1044,MATCH(B12,Historical!$B$7:$B$1044,0))=0,"n/a",((INDEX(Historical!$C$7:$C$1044,MATCH(B12,Historical!$B$7:$B$1044,0))/INDEX(Historical!$F$7:$F$1044,MATCH(B12,Historical!$B$7:$B$1044,0)))^(1/3)-1)*100)</f>
        <v>6.4392109888903093</v>
      </c>
      <c r="U12" s="105">
        <f>IF(INDEX(Historical!$H$7:$H$1044,MATCH(B12,Historical!$B$7:$B$1044,0))=0,"n/a",((INDEX(Historical!$C$7:$C$1044,MATCH(B12,Historical!$B$7:$B$1044,0))/INDEX(Historical!$H$7:$H$1044,MATCH(B12,Historical!$B$7:$B$1044,0)))^(1/5)-1)*100)</f>
        <v>6.4467779836540062</v>
      </c>
      <c r="V12" s="105">
        <f>IF(INDEX(Historical!$M$7:$M$1044,MATCH(B12,Historical!$B$7:$B$1044,0))=0,"n/a",((INDEX(Historical!$C$7:$C$1044,MATCH(B12,Historical!$B$7:$B$1044,0))/INDEX(Historical!$M$7:$M$1044,MATCH(B12,Historical!$B$7:$B$1044,0)))^(1/10)-1)*100)</f>
        <v>7.1773462536293131</v>
      </c>
      <c r="W12" s="106">
        <f t="shared" si="3"/>
        <v>0.89821192343815293</v>
      </c>
      <c r="X12" s="107" t="str">
        <f t="shared" si="4"/>
        <v>n/a</v>
      </c>
      <c r="Y12" s="165"/>
      <c r="Z12" s="101">
        <f t="shared" si="5"/>
        <v>80.769230769230759</v>
      </c>
      <c r="AA12" s="109">
        <f t="shared" si="6"/>
        <v>25.903846153846153</v>
      </c>
      <c r="AB12" s="71">
        <v>12</v>
      </c>
      <c r="AC12" s="100">
        <v>1.04</v>
      </c>
      <c r="AD12" s="100" t="s">
        <v>142</v>
      </c>
      <c r="AE12" s="100">
        <v>2.06</v>
      </c>
      <c r="AF12" s="100">
        <v>1.18</v>
      </c>
      <c r="AG12" s="100">
        <v>5</v>
      </c>
      <c r="AH12" s="100">
        <v>-7.37</v>
      </c>
      <c r="AI12" s="100">
        <v>6.12</v>
      </c>
      <c r="AJ12" s="100">
        <v>-23.04</v>
      </c>
      <c r="AK12" s="100" t="s">
        <v>142</v>
      </c>
      <c r="AL12" s="100">
        <v>688.6</v>
      </c>
      <c r="AM12" s="100">
        <v>9.39</v>
      </c>
      <c r="AN12" s="100">
        <v>0.53</v>
      </c>
      <c r="AO12" s="110">
        <f t="shared" si="7"/>
        <v>-16.339028081105287</v>
      </c>
      <c r="AP12" s="111">
        <f t="shared" si="8"/>
        <v>9.5648180727408665</v>
      </c>
      <c r="AQ12" s="112">
        <f t="shared" si="9"/>
        <v>16.555258161647114</v>
      </c>
      <c r="AR12" s="101">
        <f>INDEX(Historical!$C$7:$C$1045,MATCH(B12,Historical!$B$7:$B$1045,0))*IF(AH12="n/a",1.03,IF(AH12&lt;0,1.01,IF(AH12&gt;10,1.1,(1+AH12/100))))</f>
        <v>0.82819999999999994</v>
      </c>
      <c r="AS12" s="109">
        <f t="shared" si="10"/>
        <v>0.87888583999999992</v>
      </c>
      <c r="AT12" s="109">
        <f t="shared" si="11"/>
        <v>0.90525241519999999</v>
      </c>
      <c r="AU12" s="109">
        <f t="shared" si="11"/>
        <v>0.93240998765600003</v>
      </c>
      <c r="AV12" s="109">
        <f t="shared" si="11"/>
        <v>0.96038228728568009</v>
      </c>
      <c r="AW12" s="109">
        <f t="shared" si="12"/>
        <v>4.5051305301416802</v>
      </c>
      <c r="AX12" s="113">
        <f t="shared" si="13"/>
        <v>16.722830475655829</v>
      </c>
      <c r="AY12" s="100">
        <v>0.65</v>
      </c>
      <c r="AZ12" s="100">
        <v>38.479999999999997</v>
      </c>
      <c r="BA12" s="100">
        <v>2.36</v>
      </c>
      <c r="BB12" s="100">
        <v>9.76</v>
      </c>
      <c r="BC12" s="100">
        <v>17.18</v>
      </c>
      <c r="BE12" s="12">
        <v>1999</v>
      </c>
      <c r="BF12" s="12">
        <f t="shared" si="14"/>
        <v>3</v>
      </c>
      <c r="BG12" s="100">
        <v>0.51</v>
      </c>
      <c r="BH12" t="s">
        <v>121</v>
      </c>
      <c r="BI12" t="s">
        <v>122</v>
      </c>
    </row>
    <row r="13" spans="1:61" ht="11.25" customHeight="1" x14ac:dyDescent="0.2">
      <c r="A13" s="55" t="s">
        <v>148</v>
      </c>
      <c r="B13" s="55" t="s">
        <v>149</v>
      </c>
      <c r="C13" s="156" t="s">
        <v>116</v>
      </c>
      <c r="D13" s="98" t="s">
        <v>150</v>
      </c>
      <c r="E13" s="157">
        <v>32</v>
      </c>
      <c r="F13" s="2">
        <v>110</v>
      </c>
      <c r="G13" s="2" t="s">
        <v>119</v>
      </c>
      <c r="H13" s="2" t="s">
        <v>119</v>
      </c>
      <c r="I13" s="100">
        <v>61.84</v>
      </c>
      <c r="J13" s="101">
        <f t="shared" si="0"/>
        <v>2.3285899094437257</v>
      </c>
      <c r="K13" s="104">
        <v>0.36</v>
      </c>
      <c r="L13" s="71">
        <v>4</v>
      </c>
      <c r="M13" s="28">
        <f t="shared" si="1"/>
        <v>1.44</v>
      </c>
      <c r="N13" s="103" t="s">
        <v>151</v>
      </c>
      <c r="O13" s="104">
        <v>0.34</v>
      </c>
      <c r="P13" s="158">
        <v>45961</v>
      </c>
      <c r="Q13" s="158">
        <v>45978</v>
      </c>
      <c r="R13" s="28">
        <f t="shared" si="2"/>
        <v>5.8823529411764595</v>
      </c>
      <c r="S13" s="105">
        <f>IF(INDEX(Historical!$D$7:$D1082,MATCH(B13,Historical!$B$7:$B$1044,0))=0,"n/a",(INDEX(Historical!$C$7:$C$1044,MATCH(B13,Historical!$B$7:$B$1044,0))/INDEX(Historical!$D$7:$D$1044,MATCH(B13,Historical!$B$7:$B$1044,0))-1)*100)</f>
        <v>6.153846153846132</v>
      </c>
      <c r="T13" s="105">
        <f>IF(INDEX(Historical!$F$7:$F$1044,MATCH(B13,Historical!$B$7:$B$1044,0))=0,"n/a",((INDEX(Historical!$C$7:$C$1044,MATCH(B13,Historical!$B$7:$B$1044,0))/INDEX(Historical!$F$7:$F$1044,MATCH(B13,Historical!$B$7:$B$1044,0)))^(1/3)-1)*100)</f>
        <v>6.5756716652330516</v>
      </c>
      <c r="U13" s="105">
        <f>IF(INDEX(Historical!$H$7:$H$1044,MATCH(B13,Historical!$B$7:$B$1044,0))=0,"n/a",((INDEX(Historical!$C$7:$C$1044,MATCH(B13,Historical!$B$7:$B$1044,0))/INDEX(Historical!$H$7:$H$1044,MATCH(B13,Historical!$B$7:$B$1044,0)))^(1/5)-1)*100)</f>
        <v>7.0854835608517686</v>
      </c>
      <c r="V13" s="105">
        <f>IF(INDEX(Historical!$M$7:$M$1044,MATCH(B13,Historical!$B$7:$B$1044,0))=0,"n/a",((INDEX(Historical!$C$7:$C$1044,MATCH(B13,Historical!$B$7:$B$1044,0))/INDEX(Historical!$M$7:$M$1044,MATCH(B13,Historical!$B$7:$B$1044,0)))^(1/10)-1)*100)</f>
        <v>13.765229949113289</v>
      </c>
      <c r="W13" s="106">
        <f t="shared" si="3"/>
        <v>0.51473775498448482</v>
      </c>
      <c r="X13" s="107">
        <f t="shared" si="4"/>
        <v>0.55967484682873381</v>
      </c>
      <c r="Y13" s="159"/>
      <c r="Z13" s="101">
        <f t="shared" si="5"/>
        <v>37.402597402597401</v>
      </c>
      <c r="AA13" s="109">
        <f t="shared" si="6"/>
        <v>16.062337662337661</v>
      </c>
      <c r="AB13" s="71">
        <v>12</v>
      </c>
      <c r="AC13" s="100">
        <v>3.85</v>
      </c>
      <c r="AD13" s="100">
        <v>2.21</v>
      </c>
      <c r="AE13" s="100">
        <v>2.23</v>
      </c>
      <c r="AF13" s="100">
        <v>4.6100000000000003</v>
      </c>
      <c r="AG13" s="100">
        <v>29.2</v>
      </c>
      <c r="AH13" s="100">
        <v>3.11</v>
      </c>
      <c r="AI13" s="100">
        <v>8.6499999999999986</v>
      </c>
      <c r="AJ13" s="100">
        <v>12.659999999999998</v>
      </c>
      <c r="AK13" s="100">
        <v>6.5</v>
      </c>
      <c r="AL13" s="100">
        <v>8550</v>
      </c>
      <c r="AM13" s="100">
        <v>19.850000000000001</v>
      </c>
      <c r="AN13" s="100">
        <v>0.11</v>
      </c>
      <c r="AO13" s="110">
        <f t="shared" si="7"/>
        <v>-6.6482641920421663</v>
      </c>
      <c r="AP13" s="111">
        <f t="shared" si="8"/>
        <v>9.4140734702954951</v>
      </c>
      <c r="AQ13" s="112">
        <f t="shared" si="9"/>
        <v>81.410984138075776</v>
      </c>
      <c r="AR13" s="101">
        <f>INDEX(Historical!$C$7:$C$1045,MATCH(B13,Historical!$B$7:$B$1045,0))*IF(AH13="n/a",1.03,IF(AH13&lt;0,1.01,IF(AH13&gt;10,1.1,(1+AH13/100))))</f>
        <v>1.4229179999999997</v>
      </c>
      <c r="AS13" s="109">
        <f t="shared" si="10"/>
        <v>1.5460004069999997</v>
      </c>
      <c r="AT13" s="109">
        <f t="shared" si="11"/>
        <v>1.6464904334549997</v>
      </c>
      <c r="AU13" s="109">
        <f t="shared" si="11"/>
        <v>1.7535123116295745</v>
      </c>
      <c r="AV13" s="109">
        <f t="shared" si="11"/>
        <v>1.8674906118854968</v>
      </c>
      <c r="AW13" s="109">
        <f t="shared" si="12"/>
        <v>8.2364117639700698</v>
      </c>
      <c r="AX13" s="113">
        <f t="shared" si="13"/>
        <v>13.318906474725209</v>
      </c>
      <c r="AY13" s="100">
        <v>1.26</v>
      </c>
      <c r="AZ13" s="100">
        <v>-0.48</v>
      </c>
      <c r="BA13" s="100">
        <v>-24.46</v>
      </c>
      <c r="BB13" s="100">
        <v>-8.99</v>
      </c>
      <c r="BC13" s="100">
        <v>-11.44</v>
      </c>
      <c r="BE13" s="12">
        <v>1994</v>
      </c>
      <c r="BF13" s="12">
        <f t="shared" si="14"/>
        <v>3</v>
      </c>
      <c r="BG13" s="100">
        <v>17.11</v>
      </c>
      <c r="BH13" t="s">
        <v>121</v>
      </c>
      <c r="BI13" t="s">
        <v>122</v>
      </c>
    </row>
    <row r="14" spans="1:61" ht="11.25" customHeight="1" x14ac:dyDescent="0.2">
      <c r="A14" s="55" t="s">
        <v>152</v>
      </c>
      <c r="B14" s="55" t="s">
        <v>153</v>
      </c>
      <c r="C14" s="156" t="s">
        <v>139</v>
      </c>
      <c r="D14" s="98" t="s">
        <v>140</v>
      </c>
      <c r="E14" s="157">
        <v>44</v>
      </c>
      <c r="F14" s="2">
        <v>62</v>
      </c>
      <c r="G14" s="2" t="s">
        <v>118</v>
      </c>
      <c r="H14" s="2" t="s">
        <v>118</v>
      </c>
      <c r="I14" s="100">
        <v>300.05</v>
      </c>
      <c r="J14" s="101">
        <f t="shared" si="0"/>
        <v>2.4129311781369771</v>
      </c>
      <c r="K14" s="104">
        <v>1.81</v>
      </c>
      <c r="L14" s="71">
        <v>4</v>
      </c>
      <c r="M14" s="28">
        <f t="shared" si="1"/>
        <v>7.24</v>
      </c>
      <c r="N14" s="103" t="s">
        <v>154</v>
      </c>
      <c r="O14" s="104">
        <v>1.79</v>
      </c>
      <c r="P14" s="158">
        <v>46113</v>
      </c>
      <c r="Q14" s="158">
        <v>46153</v>
      </c>
      <c r="R14" s="28">
        <f t="shared" si="2"/>
        <v>1.1173184357541908</v>
      </c>
      <c r="S14" s="105">
        <f>IF(INDEX(Historical!$D$7:$D1083,MATCH(B14,Historical!$B$7:$B$1044,0))=0,"n/a",(INDEX(Historical!$C$7:$C$1044,MATCH(B14,Historical!$B$7:$B$1044,0))/INDEX(Historical!$D$7:$D$1044,MATCH(B14,Historical!$B$7:$B$1044,0))-1)*100)</f>
        <v>1.1331444759206777</v>
      </c>
      <c r="T14" s="105">
        <f>IF(INDEX(Historical!$F$7:$F$1044,MATCH(B14,Historical!$B$7:$B$1044,0))=0,"n/a",((INDEX(Historical!$C$7:$C$1044,MATCH(B14,Historical!$B$7:$B$1044,0))/INDEX(Historical!$F$7:$F$1044,MATCH(B14,Historical!$B$7:$B$1044,0)))^(1/3)-1)*100)</f>
        <v>3.9314609252725896</v>
      </c>
      <c r="U14" s="105">
        <f>IF(INDEX(Historical!$H$7:$H$1044,MATCH(B14,Historical!$B$7:$B$1044,0))=0,"n/a",((INDEX(Historical!$C$7:$C$1044,MATCH(B14,Historical!$B$7:$B$1044,0))/INDEX(Historical!$H$7:$H$1044,MATCH(B14,Historical!$B$7:$B$1044,0)))^(1/5)-1)*100)</f>
        <v>6.6285959026347374</v>
      </c>
      <c r="V14" s="105">
        <f>IF(INDEX(Historical!$M$7:$M$1044,MATCH(B14,Historical!$B$7:$B$1044,0))=0,"n/a",((INDEX(Historical!$C$7:$C$1044,MATCH(B14,Historical!$B$7:$B$1044,0))/INDEX(Historical!$M$7:$M$1044,MATCH(B14,Historical!$B$7:$B$1044,0)))^(1/10)-1)*100)</f>
        <v>8.3564637752392414</v>
      </c>
      <c r="W14" s="106">
        <f t="shared" si="3"/>
        <v>0.79322977768128533</v>
      </c>
      <c r="X14" s="107" t="str">
        <f t="shared" si="4"/>
        <v>n/a</v>
      </c>
      <c r="Y14" s="55"/>
      <c r="Z14" s="101" t="str">
        <f t="shared" si="5"/>
        <v>n/a</v>
      </c>
      <c r="AA14" s="109" t="str">
        <f t="shared" si="6"/>
        <v>n/a</v>
      </c>
      <c r="AB14" s="71">
        <v>9</v>
      </c>
      <c r="AC14" s="100">
        <v>-1.5</v>
      </c>
      <c r="AD14" s="100">
        <v>2.46</v>
      </c>
      <c r="AE14" s="100">
        <v>5.47</v>
      </c>
      <c r="AF14" s="100">
        <v>4.33</v>
      </c>
      <c r="AG14" s="100">
        <v>-2.0299999999999998</v>
      </c>
      <c r="AH14" s="100">
        <v>9.24</v>
      </c>
      <c r="AI14" s="100">
        <v>7.89</v>
      </c>
      <c r="AJ14" s="100" t="s">
        <v>142</v>
      </c>
      <c r="AK14" s="100">
        <v>8.6199999999999992</v>
      </c>
      <c r="AL14" s="100">
        <v>66810</v>
      </c>
      <c r="AM14" s="100">
        <v>0.42</v>
      </c>
      <c r="AN14" s="100">
        <v>1.18</v>
      </c>
      <c r="AO14" s="110" t="str">
        <f t="shared" si="7"/>
        <v>n/a</v>
      </c>
      <c r="AP14" s="111">
        <f t="shared" si="8"/>
        <v>9.041527080771715</v>
      </c>
      <c r="AQ14" s="112" t="str">
        <f t="shared" si="9"/>
        <v>n/a</v>
      </c>
      <c r="AR14" s="101">
        <f>INDEX(Historical!$C$7:$C$1045,MATCH(B14,Historical!$B$7:$B$1045,0))*IF(AH14="n/a",1.03,IF(AH14&lt;0,1.01,IF(AH14&gt;10,1.1,(1+AH14/100))))</f>
        <v>7.7997360000000002</v>
      </c>
      <c r="AS14" s="109">
        <f t="shared" si="10"/>
        <v>8.4151351703999993</v>
      </c>
      <c r="AT14" s="109">
        <f t="shared" si="11"/>
        <v>9.1405198220884802</v>
      </c>
      <c r="AU14" s="109">
        <f t="shared" si="11"/>
        <v>9.928432630752507</v>
      </c>
      <c r="AV14" s="109">
        <f t="shared" si="11"/>
        <v>10.784263523523373</v>
      </c>
      <c r="AW14" s="109">
        <f t="shared" si="12"/>
        <v>46.068087146764363</v>
      </c>
      <c r="AX14" s="113">
        <f t="shared" si="13"/>
        <v>15.353470137231914</v>
      </c>
      <c r="AY14" s="100">
        <v>0.79</v>
      </c>
      <c r="AZ14" s="100">
        <v>30.959999999999997</v>
      </c>
      <c r="BA14" s="100">
        <v>-2.36</v>
      </c>
      <c r="BB14" s="100">
        <v>4.0199999999999996</v>
      </c>
      <c r="BC14" s="100">
        <v>9.3000000000000007</v>
      </c>
      <c r="BE14" s="12">
        <v>1983</v>
      </c>
      <c r="BF14" s="12">
        <f t="shared" si="14"/>
        <v>4</v>
      </c>
      <c r="BG14" s="100">
        <v>-0.8</v>
      </c>
      <c r="BH14" t="s">
        <v>121</v>
      </c>
      <c r="BI14" t="s">
        <v>122</v>
      </c>
    </row>
    <row r="15" spans="1:61" ht="11.25" customHeight="1" x14ac:dyDescent="0.2">
      <c r="A15" s="55" t="s">
        <v>155</v>
      </c>
      <c r="B15" s="55" t="s">
        <v>156</v>
      </c>
      <c r="C15" s="156" t="s">
        <v>134</v>
      </c>
      <c r="D15" s="98" t="s">
        <v>157</v>
      </c>
      <c r="E15" s="157">
        <v>33</v>
      </c>
      <c r="F15" s="2">
        <v>99</v>
      </c>
      <c r="G15" s="2" t="s">
        <v>119</v>
      </c>
      <c r="H15" s="2" t="s">
        <v>119</v>
      </c>
      <c r="I15" s="100">
        <v>36.85</v>
      </c>
      <c r="J15" s="101">
        <f t="shared" si="0"/>
        <v>3.2564450474898234</v>
      </c>
      <c r="K15" s="104">
        <v>0.3</v>
      </c>
      <c r="L15" s="71">
        <v>4</v>
      </c>
      <c r="M15" s="28">
        <f t="shared" si="1"/>
        <v>1.2</v>
      </c>
      <c r="N15" s="103" t="s">
        <v>158</v>
      </c>
      <c r="O15" s="104">
        <v>0.28999999999999998</v>
      </c>
      <c r="P15" s="158">
        <v>46064</v>
      </c>
      <c r="Q15" s="158">
        <v>46078</v>
      </c>
      <c r="R15" s="28">
        <f t="shared" si="2"/>
        <v>3.4482758620689689</v>
      </c>
      <c r="S15" s="105">
        <f>IF(INDEX(Historical!$D$7:$D1088,MATCH(B15,Historical!$B$7:$B$1044,0))=0,"n/a",(INDEX(Historical!$C$7:$C$1044,MATCH(B15,Historical!$B$7:$B$1044,0))/INDEX(Historical!$D$7:$D$1044,MATCH(B15,Historical!$B$7:$B$1044,0))-1)*100)</f>
        <v>4.5871559633027248</v>
      </c>
      <c r="T15" s="105">
        <f>IF(INDEX(Historical!$F$7:$F$1044,MATCH(B15,Historical!$B$7:$B$1044,0))=0,"n/a",((INDEX(Historical!$C$7:$C$1044,MATCH(B15,Historical!$B$7:$B$1044,0))/INDEX(Historical!$F$7:$F$1044,MATCH(B15,Historical!$B$7:$B$1044,0)))^(1/3)-1)*100)</f>
        <v>3.5868343711658035</v>
      </c>
      <c r="U15" s="105">
        <f>IF(INDEX(Historical!$H$7:$H$1044,MATCH(B15,Historical!$B$7:$B$1044,0))=0,"n/a",((INDEX(Historical!$C$7:$C$1044,MATCH(B15,Historical!$B$7:$B$1044,0))/INDEX(Historical!$H$7:$H$1044,MATCH(B15,Historical!$B$7:$B$1044,0)))^(1/5)-1)*100)</f>
        <v>4.1346043266181853</v>
      </c>
      <c r="V15" s="105">
        <f>IF(INDEX(Historical!$M$7:$M$1044,MATCH(B15,Historical!$B$7:$B$1044,0))=0,"n/a",((INDEX(Historical!$C$7:$C$1044,MATCH(B15,Historical!$B$7:$B$1044,0))/INDEX(Historical!$M$7:$M$1044,MATCH(B15,Historical!$B$7:$B$1044,0)))^(1/10)-1)*100)</f>
        <v>3.8971598798798857</v>
      </c>
      <c r="W15" s="106">
        <f t="shared" si="3"/>
        <v>1.0609275611103792</v>
      </c>
      <c r="X15" s="107">
        <f t="shared" si="4"/>
        <v>2.1534397534469716</v>
      </c>
      <c r="Y15" s="167" t="s">
        <v>159</v>
      </c>
      <c r="Z15" s="101">
        <f t="shared" si="5"/>
        <v>45.112781954887218</v>
      </c>
      <c r="AA15" s="109">
        <f t="shared" si="6"/>
        <v>13.853383458646617</v>
      </c>
      <c r="AB15" s="71">
        <v>12</v>
      </c>
      <c r="AC15" s="100">
        <v>2.66</v>
      </c>
      <c r="AD15" s="100" t="s">
        <v>142</v>
      </c>
      <c r="AE15" s="100">
        <v>2.5099999999999998</v>
      </c>
      <c r="AF15" s="100">
        <v>1.4</v>
      </c>
      <c r="AG15" s="100">
        <v>10.549999999999999</v>
      </c>
      <c r="AH15" s="100">
        <v>37.74</v>
      </c>
      <c r="AI15" s="100">
        <v>18.63</v>
      </c>
      <c r="AJ15" s="100">
        <v>1.92</v>
      </c>
      <c r="AK15" s="100" t="s">
        <v>142</v>
      </c>
      <c r="AL15" s="100">
        <v>608.45000000000005</v>
      </c>
      <c r="AM15" s="100">
        <v>2.9499999999999997</v>
      </c>
      <c r="AN15" s="100">
        <v>0.08</v>
      </c>
      <c r="AO15" s="110">
        <f t="shared" si="7"/>
        <v>-6.4623340845386075</v>
      </c>
      <c r="AP15" s="111">
        <f t="shared" si="8"/>
        <v>7.3910493741080092</v>
      </c>
      <c r="AQ15" s="112">
        <f t="shared" si="9"/>
        <v>-7.1566747636876542</v>
      </c>
      <c r="AR15" s="101">
        <f>INDEX(Historical!$C$7:$C$1045,MATCH(B15,Historical!$B$7:$B$1045,0))*IF(AH15="n/a",1.03,IF(AH15&lt;0,1.01,IF(AH15&gt;10,1.1,(1+AH15/100))))</f>
        <v>1.254</v>
      </c>
      <c r="AS15" s="109">
        <f t="shared" si="10"/>
        <v>1.3794000000000002</v>
      </c>
      <c r="AT15" s="109">
        <f t="shared" si="11"/>
        <v>1.4207820000000002</v>
      </c>
      <c r="AU15" s="109">
        <f t="shared" si="11"/>
        <v>1.4634054600000002</v>
      </c>
      <c r="AV15" s="109">
        <f t="shared" si="11"/>
        <v>1.5073076238000003</v>
      </c>
      <c r="AW15" s="109">
        <f t="shared" si="12"/>
        <v>7.0248950837999997</v>
      </c>
      <c r="AX15" s="113">
        <f t="shared" si="13"/>
        <v>19.063487337313433</v>
      </c>
      <c r="AY15" s="100">
        <v>0.76</v>
      </c>
      <c r="AZ15" s="100">
        <v>57.75</v>
      </c>
      <c r="BA15" s="100">
        <v>-3.26</v>
      </c>
      <c r="BB15" s="100">
        <v>7.02</v>
      </c>
      <c r="BC15" s="100">
        <v>18.61</v>
      </c>
      <c r="BE15" s="12">
        <v>1994</v>
      </c>
      <c r="BF15" s="12">
        <f t="shared" si="14"/>
        <v>3</v>
      </c>
      <c r="BG15" s="100">
        <v>1</v>
      </c>
      <c r="BH15" t="s">
        <v>121</v>
      </c>
      <c r="BI15" t="s">
        <v>122</v>
      </c>
    </row>
    <row r="16" spans="1:61" ht="11.25" customHeight="1" x14ac:dyDescent="0.2">
      <c r="A16" s="55" t="s">
        <v>160</v>
      </c>
      <c r="B16" s="55" t="s">
        <v>161</v>
      </c>
      <c r="C16" s="156" t="s">
        <v>162</v>
      </c>
      <c r="D16" s="98" t="s">
        <v>163</v>
      </c>
      <c r="E16" s="157">
        <v>33</v>
      </c>
      <c r="F16" s="2">
        <v>95</v>
      </c>
      <c r="G16" s="2" t="s">
        <v>119</v>
      </c>
      <c r="H16" s="2" t="s">
        <v>119</v>
      </c>
      <c r="I16" s="100">
        <v>31.31</v>
      </c>
      <c r="J16" s="101">
        <f t="shared" si="0"/>
        <v>4.0063877355477482</v>
      </c>
      <c r="K16" s="104">
        <v>0.31359999999999999</v>
      </c>
      <c r="L16" s="71">
        <v>4</v>
      </c>
      <c r="M16" s="28">
        <f t="shared" si="1"/>
        <v>1.2544</v>
      </c>
      <c r="N16" s="103" t="s">
        <v>164</v>
      </c>
      <c r="O16" s="104">
        <v>0.30740000000000001</v>
      </c>
      <c r="P16" s="158">
        <v>45975</v>
      </c>
      <c r="Q16" s="158">
        <v>45985</v>
      </c>
      <c r="R16" s="28">
        <f t="shared" si="2"/>
        <v>2.0169160702667477</v>
      </c>
      <c r="S16" s="105">
        <f>IF(INDEX(Historical!$D$7:$D1089,MATCH(B16,Historical!$B$7:$B$1044,0))=0,"n/a",(INDEX(Historical!$C$7:$C$1044,MATCH(B16,Historical!$B$7:$B$1044,0))/INDEX(Historical!$D$7:$D$1044,MATCH(B16,Historical!$B$7:$B$1044,0))-1)*100)</f>
        <v>4.0351916081549755</v>
      </c>
      <c r="T16" s="105">
        <f>IF(INDEX(Historical!$F$7:$F$1044,MATCH(B16,Historical!$B$7:$B$1044,0))=0,"n/a",((INDEX(Historical!$C$7:$C$1044,MATCH(B16,Historical!$B$7:$B$1044,0))/INDEX(Historical!$F$7:$F$1044,MATCH(B16,Historical!$B$7:$B$1044,0)))^(1/3)-1)*100)</f>
        <v>4.0503932985922475</v>
      </c>
      <c r="U16" s="105">
        <f>IF(INDEX(Historical!$H$7:$H$1044,MATCH(B16,Historical!$B$7:$B$1044,0))=0,"n/a",((INDEX(Historical!$C$7:$C$1044,MATCH(B16,Historical!$B$7:$B$1044,0))/INDEX(Historical!$H$7:$H$1044,MATCH(B16,Historical!$B$7:$B$1044,0)))^(1/5)-1)*100)</f>
        <v>4.1012480252156314</v>
      </c>
      <c r="V16" s="105">
        <f>IF(INDEX(Historical!$M$7:$M$1044,MATCH(B16,Historical!$B$7:$B$1044,0))=0,"n/a",((INDEX(Historical!$C$7:$C$1044,MATCH(B16,Historical!$B$7:$B$1044,0))/INDEX(Historical!$M$7:$M$1044,MATCH(B16,Historical!$B$7:$B$1044,0)))^(1/10)-1)*100)</f>
        <v>3.4837304751527576</v>
      </c>
      <c r="W16" s="106">
        <f t="shared" si="3"/>
        <v>1.177257556078817</v>
      </c>
      <c r="X16" s="107">
        <f t="shared" si="4"/>
        <v>0.9582355199101944</v>
      </c>
      <c r="Y16" s="123"/>
      <c r="Z16" s="101">
        <f t="shared" si="5"/>
        <v>56.76018099547511</v>
      </c>
      <c r="AA16" s="109">
        <f t="shared" si="6"/>
        <v>14.167420814479637</v>
      </c>
      <c r="AB16" s="71">
        <v>12</v>
      </c>
      <c r="AC16" s="100">
        <v>2.21</v>
      </c>
      <c r="AD16" s="100" t="s">
        <v>142</v>
      </c>
      <c r="AE16" s="100">
        <v>2.88</v>
      </c>
      <c r="AF16" s="100">
        <v>1.29</v>
      </c>
      <c r="AG16" s="100">
        <v>9.33</v>
      </c>
      <c r="AH16" s="100" t="s">
        <v>142</v>
      </c>
      <c r="AI16" s="100" t="s">
        <v>142</v>
      </c>
      <c r="AJ16" s="100">
        <v>4.2799999999999994</v>
      </c>
      <c r="AK16" s="100" t="s">
        <v>142</v>
      </c>
      <c r="AL16" s="100">
        <v>324.91000000000003</v>
      </c>
      <c r="AM16" s="100">
        <v>12</v>
      </c>
      <c r="AN16" s="100">
        <v>0.73</v>
      </c>
      <c r="AO16" s="110">
        <f t="shared" si="7"/>
        <v>-6.0597850537162579</v>
      </c>
      <c r="AP16" s="111">
        <f t="shared" si="8"/>
        <v>8.1076357607633796</v>
      </c>
      <c r="AQ16" s="112">
        <f t="shared" si="9"/>
        <v>-9.8742289891417414</v>
      </c>
      <c r="AR16" s="101">
        <f>INDEX(Historical!$C$7:$C$1045,MATCH(B16,Historical!$B$7:$B$1045,0))*IF(AH16="n/a",1.03,IF(AH16&lt;0,1.01,IF(AH16&gt;10,1.1,(1+AH16/100))))</f>
        <v>1.266694</v>
      </c>
      <c r="AS16" s="109">
        <f t="shared" si="10"/>
        <v>1.3046948199999999</v>
      </c>
      <c r="AT16" s="109">
        <f t="shared" si="11"/>
        <v>1.3438356646</v>
      </c>
      <c r="AU16" s="109">
        <f t="shared" si="11"/>
        <v>1.384150734538</v>
      </c>
      <c r="AV16" s="109">
        <f t="shared" si="11"/>
        <v>1.42567525657414</v>
      </c>
      <c r="AW16" s="109">
        <f t="shared" si="12"/>
        <v>6.7250504757121403</v>
      </c>
      <c r="AX16" s="113">
        <f t="shared" si="13"/>
        <v>21.478921992054108</v>
      </c>
      <c r="AY16" s="100">
        <v>0.33</v>
      </c>
      <c r="AZ16" s="100">
        <v>2.6599999999999997</v>
      </c>
      <c r="BA16" s="100">
        <v>-13.48</v>
      </c>
      <c r="BB16" s="100">
        <v>-3.6700000000000004</v>
      </c>
      <c r="BC16" s="100">
        <v>-3.9800000000000004</v>
      </c>
      <c r="BE16" s="12">
        <v>1993</v>
      </c>
      <c r="BF16" s="12">
        <f t="shared" si="14"/>
        <v>3</v>
      </c>
      <c r="BG16" s="100">
        <v>2.74</v>
      </c>
      <c r="BH16" t="s">
        <v>121</v>
      </c>
      <c r="BI16" t="s">
        <v>122</v>
      </c>
    </row>
    <row r="17" spans="1:61" ht="11.25" customHeight="1" x14ac:dyDescent="0.2">
      <c r="A17" s="123" t="s">
        <v>165</v>
      </c>
      <c r="B17" s="55" t="s">
        <v>166</v>
      </c>
      <c r="C17" s="156" t="s">
        <v>162</v>
      </c>
      <c r="D17" s="98" t="s">
        <v>167</v>
      </c>
      <c r="E17" s="157">
        <v>42</v>
      </c>
      <c r="F17" s="2">
        <v>66</v>
      </c>
      <c r="G17" s="2" t="s">
        <v>119</v>
      </c>
      <c r="H17" s="2" t="s">
        <v>119</v>
      </c>
      <c r="I17" s="100">
        <v>189.98</v>
      </c>
      <c r="J17" s="101">
        <f t="shared" si="0"/>
        <v>2.1054847878724079</v>
      </c>
      <c r="K17" s="104">
        <v>1</v>
      </c>
      <c r="L17" s="71">
        <v>4</v>
      </c>
      <c r="M17" s="28">
        <f t="shared" si="1"/>
        <v>4</v>
      </c>
      <c r="N17" s="103" t="s">
        <v>168</v>
      </c>
      <c r="O17" s="104">
        <v>0.87</v>
      </c>
      <c r="P17" s="158">
        <v>45985</v>
      </c>
      <c r="Q17" s="158">
        <v>45999</v>
      </c>
      <c r="R17" s="28">
        <f t="shared" si="2"/>
        <v>14.942528735632186</v>
      </c>
      <c r="S17" s="105">
        <f>IF(INDEX(Historical!$D$7:$D1092,MATCH(B17,Historical!$B$7:$B$1044,0))=0,"n/a",(INDEX(Historical!$C$7:$C$1044,MATCH(B17,Historical!$B$7:$B$1044,0))/INDEX(Historical!$D$7:$D$1044,MATCH(B17,Historical!$B$7:$B$1044,0))-1)*100)</f>
        <v>9.8934550989345347</v>
      </c>
      <c r="T17" s="105">
        <f>IF(INDEX(Historical!$F$7:$F$1044,MATCH(B17,Historical!$B$7:$B$1044,0))=0,"n/a",((INDEX(Historical!$C$7:$C$1044,MATCH(B17,Historical!$B$7:$B$1044,0))/INDEX(Historical!$F$7:$F$1044,MATCH(B17,Historical!$B$7:$B$1044,0)))^(1/3)-1)*100)</f>
        <v>9.0990080705620322</v>
      </c>
      <c r="U17" s="105">
        <f>IF(INDEX(Historical!$H$7:$H$1044,MATCH(B17,Historical!$B$7:$B$1044,0))=0,"n/a",((INDEX(Historical!$C$7:$C$1044,MATCH(B17,Historical!$B$7:$B$1044,0))/INDEX(Historical!$H$7:$H$1044,MATCH(B17,Historical!$B$7:$B$1044,0)))^(1/5)-1)*100)</f>
        <v>8.9652119456370638</v>
      </c>
      <c r="V17" s="105">
        <f>IF(INDEX(Historical!$M$7:$M$1044,MATCH(B17,Historical!$B$7:$B$1044,0))=0,"n/a",((INDEX(Historical!$C$7:$C$1044,MATCH(B17,Historical!$B$7:$B$1044,0))/INDEX(Historical!$M$7:$M$1044,MATCH(B17,Historical!$B$7:$B$1044,0)))^(1/10)-1)*100)</f>
        <v>8.5452961175287214</v>
      </c>
      <c r="W17" s="106">
        <f t="shared" si="3"/>
        <v>1.049139997295937</v>
      </c>
      <c r="X17" s="107">
        <f t="shared" si="4"/>
        <v>1.0164639394146331</v>
      </c>
      <c r="Y17" s="55"/>
      <c r="Z17" s="101">
        <f t="shared" si="5"/>
        <v>52.083333333333336</v>
      </c>
      <c r="AA17" s="109">
        <f t="shared" si="6"/>
        <v>24.736979166666668</v>
      </c>
      <c r="AB17" s="71">
        <v>9</v>
      </c>
      <c r="AC17" s="100">
        <v>7.68</v>
      </c>
      <c r="AD17" s="100">
        <v>2.44</v>
      </c>
      <c r="AE17" s="100">
        <v>6.45</v>
      </c>
      <c r="AF17" s="100">
        <v>2.2000000000000002</v>
      </c>
      <c r="AG17" s="100">
        <v>9.2299999999999986</v>
      </c>
      <c r="AH17" s="100">
        <v>11.43</v>
      </c>
      <c r="AI17" s="100">
        <v>6.78</v>
      </c>
      <c r="AJ17" s="100">
        <v>8.82</v>
      </c>
      <c r="AK17" s="100">
        <v>8.77</v>
      </c>
      <c r="AL17" s="100">
        <v>31430</v>
      </c>
      <c r="AM17" s="100">
        <v>0.44999999999999996</v>
      </c>
      <c r="AN17" s="100">
        <v>0.67</v>
      </c>
      <c r="AO17" s="110">
        <f t="shared" si="7"/>
        <v>-13.666282433157196</v>
      </c>
      <c r="AP17" s="111">
        <f t="shared" si="8"/>
        <v>11.070696733509472</v>
      </c>
      <c r="AQ17" s="112">
        <f t="shared" si="9"/>
        <v>55.52256594629128</v>
      </c>
      <c r="AR17" s="101">
        <f>INDEX(Historical!$C$7:$C$1045,MATCH(B17,Historical!$B$7:$B$1045,0))*IF(AH17="n/a",1.03,IF(AH17&lt;0,1.01,IF(AH17&gt;10,1.1,(1+AH17/100))))</f>
        <v>3.9710000000000001</v>
      </c>
      <c r="AS17" s="109">
        <f t="shared" si="10"/>
        <v>4.2402338000000004</v>
      </c>
      <c r="AT17" s="109">
        <f t="shared" si="11"/>
        <v>4.6121023042599996</v>
      </c>
      <c r="AU17" s="109">
        <f t="shared" si="11"/>
        <v>5.0165836763436014</v>
      </c>
      <c r="AV17" s="109">
        <f t="shared" si="11"/>
        <v>5.4565380647589343</v>
      </c>
      <c r="AW17" s="109">
        <f t="shared" si="12"/>
        <v>23.296457845362536</v>
      </c>
      <c r="AX17" s="113">
        <f t="shared" si="13"/>
        <v>12.262584401180407</v>
      </c>
      <c r="AY17" s="100">
        <v>0.64</v>
      </c>
      <c r="AZ17" s="100">
        <v>26.669999999999998</v>
      </c>
      <c r="BA17" s="100">
        <v>-1.31</v>
      </c>
      <c r="BB17" s="100">
        <v>2.4299999999999997</v>
      </c>
      <c r="BC17" s="100">
        <v>9.879999999999999</v>
      </c>
      <c r="BE17" s="12">
        <v>1985</v>
      </c>
      <c r="BF17" s="12">
        <f t="shared" si="14"/>
        <v>4</v>
      </c>
      <c r="BG17" s="100">
        <v>4.4400000000000004</v>
      </c>
      <c r="BH17" t="s">
        <v>121</v>
      </c>
      <c r="BI17" t="s">
        <v>122</v>
      </c>
    </row>
    <row r="18" spans="1:61" ht="11.25" customHeight="1" x14ac:dyDescent="0.2">
      <c r="A18" s="55" t="s">
        <v>169</v>
      </c>
      <c r="B18" s="55" t="s">
        <v>170</v>
      </c>
      <c r="C18" s="156" t="s">
        <v>139</v>
      </c>
      <c r="D18" s="98" t="s">
        <v>171</v>
      </c>
      <c r="E18" s="157">
        <v>32</v>
      </c>
      <c r="F18" s="2">
        <v>109</v>
      </c>
      <c r="G18" s="2" t="s">
        <v>146</v>
      </c>
      <c r="H18" s="2" t="s">
        <v>146</v>
      </c>
      <c r="I18" s="100">
        <v>123.68</v>
      </c>
      <c r="J18" s="101">
        <f t="shared" si="0"/>
        <v>1.5523932729624836</v>
      </c>
      <c r="K18" s="104">
        <v>0.48</v>
      </c>
      <c r="L18" s="71">
        <v>4</v>
      </c>
      <c r="M18" s="28">
        <f t="shared" si="1"/>
        <v>1.92</v>
      </c>
      <c r="N18" s="103" t="s">
        <v>172</v>
      </c>
      <c r="O18" s="104">
        <v>0.45</v>
      </c>
      <c r="P18" s="158">
        <v>45953</v>
      </c>
      <c r="Q18" s="158">
        <v>45974</v>
      </c>
      <c r="R18" s="28">
        <f t="shared" si="2"/>
        <v>6.6666666666666599</v>
      </c>
      <c r="S18" s="105">
        <f>IF(INDEX(Historical!$D$7:$D1093,MATCH(B18,Historical!$B$7:$B$1044,0))=0,"n/a",(INDEX(Historical!$C$7:$C$1044,MATCH(B18,Historical!$B$7:$B$1044,0))/INDEX(Historical!$D$7:$D$1044,MATCH(B18,Historical!$B$7:$B$1044,0))-1)*100)</f>
        <v>6.3953488372093137</v>
      </c>
      <c r="T18" s="105">
        <f>IF(INDEX(Historical!$F$7:$F$1044,MATCH(B18,Historical!$B$7:$B$1044,0))=0,"n/a",((INDEX(Historical!$C$7:$C$1044,MATCH(B18,Historical!$B$7:$B$1044,0))/INDEX(Historical!$F$7:$F$1044,MATCH(B18,Historical!$B$7:$B$1044,0)))^(1/3)-1)*100)</f>
        <v>6.3822489684916883</v>
      </c>
      <c r="U18" s="105">
        <f>IF(INDEX(Historical!$H$7:$H$1044,MATCH(B18,Historical!$B$7:$B$1044,0))=0,"n/a",((INDEX(Historical!$C$7:$C$1044,MATCH(B18,Historical!$B$7:$B$1044,0))/INDEX(Historical!$H$7:$H$1044,MATCH(B18,Historical!$B$7:$B$1044,0)))^(1/5)-1)*100)</f>
        <v>4.9102011019389824</v>
      </c>
      <c r="V18" s="105">
        <f>IF(INDEX(Historical!$M$7:$M$1044,MATCH(B18,Historical!$B$7:$B$1044,0))=0,"n/a",((INDEX(Historical!$C$7:$C$1044,MATCH(B18,Historical!$B$7:$B$1044,0))/INDEX(Historical!$M$7:$M$1044,MATCH(B18,Historical!$B$7:$B$1044,0)))^(1/10)-1)*100)</f>
        <v>4.8466657270637814</v>
      </c>
      <c r="W18" s="106">
        <f t="shared" si="3"/>
        <v>1.01310908951703</v>
      </c>
      <c r="X18" s="107">
        <f t="shared" si="4"/>
        <v>0.38152300714366605</v>
      </c>
      <c r="Y18" s="165"/>
      <c r="Z18" s="101">
        <f t="shared" si="5"/>
        <v>32.653061224489797</v>
      </c>
      <c r="AA18" s="109">
        <f t="shared" si="6"/>
        <v>21.03401360544218</v>
      </c>
      <c r="AB18" s="71">
        <v>12</v>
      </c>
      <c r="AC18" s="100">
        <v>5.88</v>
      </c>
      <c r="AD18" s="100">
        <v>2.4</v>
      </c>
      <c r="AE18" s="100">
        <v>2.09</v>
      </c>
      <c r="AF18" s="100">
        <v>2.98</v>
      </c>
      <c r="AG18" s="100">
        <v>15.28</v>
      </c>
      <c r="AH18" s="100">
        <v>-2.9899999999999998</v>
      </c>
      <c r="AI18" s="100">
        <v>16.059999999999999</v>
      </c>
      <c r="AJ18" s="100">
        <v>12.870000000000001</v>
      </c>
      <c r="AK18" s="100">
        <v>7.9699999999999989</v>
      </c>
      <c r="AL18" s="100">
        <v>7890</v>
      </c>
      <c r="AM18" s="100">
        <v>0.72</v>
      </c>
      <c r="AN18" s="100">
        <v>0.57999999999999996</v>
      </c>
      <c r="AO18" s="110">
        <f t="shared" si="7"/>
        <v>-14.571419230540714</v>
      </c>
      <c r="AP18" s="111">
        <f t="shared" si="8"/>
        <v>6.4625943749014656</v>
      </c>
      <c r="AQ18" s="112">
        <f t="shared" si="9"/>
        <v>66.908305557562812</v>
      </c>
      <c r="AR18" s="101">
        <f>INDEX(Historical!$C$7:$C$1045,MATCH(B18,Historical!$B$7:$B$1045,0))*IF(AH18="n/a",1.03,IF(AH18&lt;0,1.01,IF(AH18&gt;10,1.1,(1+AH18/100))))</f>
        <v>1.8483000000000001</v>
      </c>
      <c r="AS18" s="109">
        <f t="shared" si="10"/>
        <v>2.0331300000000003</v>
      </c>
      <c r="AT18" s="109">
        <f t="shared" si="11"/>
        <v>2.195170461</v>
      </c>
      <c r="AU18" s="109">
        <f t="shared" si="11"/>
        <v>2.3701255467416997</v>
      </c>
      <c r="AV18" s="109">
        <f t="shared" si="11"/>
        <v>2.559024552817013</v>
      </c>
      <c r="AW18" s="109">
        <f t="shared" si="12"/>
        <v>11.005750560558711</v>
      </c>
      <c r="AX18" s="113">
        <f t="shared" si="13"/>
        <v>8.8985693406845972</v>
      </c>
      <c r="AY18" s="100">
        <v>0.43</v>
      </c>
      <c r="AZ18" s="100">
        <v>19.809999999999999</v>
      </c>
      <c r="BA18" s="100">
        <v>-24.709999999999997</v>
      </c>
      <c r="BB18" s="100">
        <v>-5.2299999999999995</v>
      </c>
      <c r="BC18" s="100">
        <v>-5.59</v>
      </c>
      <c r="BE18" s="12">
        <v>1994</v>
      </c>
      <c r="BF18" s="12">
        <f t="shared" si="14"/>
        <v>3</v>
      </c>
      <c r="BG18" s="100">
        <v>8.1100000000000012</v>
      </c>
      <c r="BH18" t="s">
        <v>121</v>
      </c>
      <c r="BI18" t="s">
        <v>122</v>
      </c>
    </row>
    <row r="19" spans="1:61" ht="11.25" customHeight="1" x14ac:dyDescent="0.2">
      <c r="A19" s="55" t="s">
        <v>173</v>
      </c>
      <c r="B19" s="55" t="s">
        <v>174</v>
      </c>
      <c r="C19" s="156" t="s">
        <v>162</v>
      </c>
      <c r="D19" s="98" t="s">
        <v>163</v>
      </c>
      <c r="E19" s="157">
        <v>71</v>
      </c>
      <c r="F19" s="2">
        <v>1</v>
      </c>
      <c r="G19" s="2" t="s">
        <v>119</v>
      </c>
      <c r="H19" s="2" t="s">
        <v>119</v>
      </c>
      <c r="I19" s="100">
        <v>75.290000000000006</v>
      </c>
      <c r="J19" s="101">
        <f t="shared" si="0"/>
        <v>2.6776464337893477</v>
      </c>
      <c r="K19" s="104">
        <v>0.504</v>
      </c>
      <c r="L19" s="71">
        <v>4</v>
      </c>
      <c r="M19" s="28">
        <f t="shared" si="1"/>
        <v>2.016</v>
      </c>
      <c r="N19" s="103" t="s">
        <v>136</v>
      </c>
      <c r="O19" s="104">
        <v>0.46550000000000002</v>
      </c>
      <c r="P19" s="158">
        <v>45884</v>
      </c>
      <c r="Q19" s="158">
        <v>45903</v>
      </c>
      <c r="R19" s="28">
        <f t="shared" si="2"/>
        <v>8.2706766917293191</v>
      </c>
      <c r="S19" s="105">
        <f>IF(INDEX(Historical!$D$7:$D1102,MATCH(B19,Historical!$B$7:$B$1044,0))=0,"n/a",(INDEX(Historical!$C$7:$C$1044,MATCH(B19,Historical!$B$7:$B$1044,0))/INDEX(Historical!$D$7:$D$1044,MATCH(B19,Historical!$B$7:$B$1044,0))-1)*100)</f>
        <v>8.2635399218313985</v>
      </c>
      <c r="T19" s="105">
        <f>IF(INDEX(Historical!$F$7:$F$1044,MATCH(B19,Historical!$B$7:$B$1044,0))=0,"n/a",((INDEX(Historical!$C$7:$C$1044,MATCH(B19,Historical!$B$7:$B$1044,0))/INDEX(Historical!$F$7:$F$1044,MATCH(B19,Historical!$B$7:$B$1044,0)))^(1/3)-1)*100)</f>
        <v>8.3351332409157486</v>
      </c>
      <c r="U19" s="105">
        <f>IF(INDEX(Historical!$H$7:$H$1044,MATCH(B19,Historical!$B$7:$B$1044,0))=0,"n/a",((INDEX(Historical!$C$7:$C$1044,MATCH(B19,Historical!$B$7:$B$1044,0))/INDEX(Historical!$H$7:$H$1044,MATCH(B19,Historical!$B$7:$B$1044,0)))^(1/5)-1)*100)</f>
        <v>8.6609675705933142</v>
      </c>
      <c r="V19" s="105">
        <f>IF(INDEX(Historical!$M$7:$M$1044,MATCH(B19,Historical!$B$7:$B$1044,0))=0,"n/a",((INDEX(Historical!$C$7:$C$1044,MATCH(B19,Historical!$B$7:$B$1044,0))/INDEX(Historical!$M$7:$M$1044,MATCH(B19,Historical!$B$7:$B$1044,0)))^(1/10)-1)*100)</f>
        <v>8.2945591381623949</v>
      </c>
      <c r="W19" s="106">
        <f t="shared" si="3"/>
        <v>1.0441745518149497</v>
      </c>
      <c r="X19" s="107">
        <f t="shared" si="4"/>
        <v>1.1366099174006974</v>
      </c>
      <c r="Y19" s="165"/>
      <c r="Z19" s="101">
        <f t="shared" si="5"/>
        <v>59.821958456973292</v>
      </c>
      <c r="AA19" s="109">
        <f t="shared" si="6"/>
        <v>22.341246290801188</v>
      </c>
      <c r="AB19" s="71">
        <v>12</v>
      </c>
      <c r="AC19" s="100">
        <v>3.37</v>
      </c>
      <c r="AD19" s="100">
        <v>2.62</v>
      </c>
      <c r="AE19" s="100">
        <v>4.4800000000000004</v>
      </c>
      <c r="AF19" s="100">
        <v>2.81</v>
      </c>
      <c r="AG19" s="100">
        <v>13.22</v>
      </c>
      <c r="AH19" s="100">
        <v>10.09</v>
      </c>
      <c r="AI19" s="100">
        <v>2.83</v>
      </c>
      <c r="AJ19" s="100">
        <v>7.62</v>
      </c>
      <c r="AK19" s="100">
        <v>7.53</v>
      </c>
      <c r="AL19" s="100">
        <v>2950</v>
      </c>
      <c r="AM19" s="100">
        <v>0.97</v>
      </c>
      <c r="AN19" s="100">
        <v>0.9</v>
      </c>
      <c r="AO19" s="110">
        <f t="shared" si="7"/>
        <v>-11.002632286418525</v>
      </c>
      <c r="AP19" s="111">
        <f t="shared" si="8"/>
        <v>11.338614004382663</v>
      </c>
      <c r="AQ19" s="112">
        <f t="shared" si="9"/>
        <v>67.038122165306049</v>
      </c>
      <c r="AR19" s="101">
        <f>INDEX(Historical!$C$7:$C$1045,MATCH(B19,Historical!$B$7:$B$1045,0))*IF(AH19="n/a",1.03,IF(AH19&lt;0,1.01,IF(AH19&gt;10,1.1,(1+AH19/100))))</f>
        <v>2.1329000000000002</v>
      </c>
      <c r="AS19" s="109">
        <f t="shared" si="10"/>
        <v>2.1932610700000001</v>
      </c>
      <c r="AT19" s="109">
        <f t="shared" si="11"/>
        <v>2.3584136285709998</v>
      </c>
      <c r="AU19" s="109">
        <f t="shared" si="11"/>
        <v>2.536002174802396</v>
      </c>
      <c r="AV19" s="109">
        <f t="shared" si="11"/>
        <v>2.7269631385650164</v>
      </c>
      <c r="AW19" s="109">
        <f t="shared" si="12"/>
        <v>11.947540011938413</v>
      </c>
      <c r="AX19" s="113">
        <f t="shared" si="13"/>
        <v>15.868694397580571</v>
      </c>
      <c r="AY19" s="100">
        <v>0.63</v>
      </c>
      <c r="AZ19" s="100">
        <v>8.41</v>
      </c>
      <c r="BA19" s="100">
        <v>-9.2200000000000006</v>
      </c>
      <c r="BB19" s="100">
        <v>-0.57000000000000006</v>
      </c>
      <c r="BC19" s="100">
        <v>1.52</v>
      </c>
      <c r="BE19" s="12">
        <v>1955</v>
      </c>
      <c r="BF19" s="12">
        <f t="shared" si="14"/>
        <v>9</v>
      </c>
      <c r="BG19" s="100">
        <v>4.9799999999999995</v>
      </c>
      <c r="BH19" t="s">
        <v>121</v>
      </c>
      <c r="BI19" t="s">
        <v>122</v>
      </c>
    </row>
    <row r="20" spans="1:61" ht="11.25" customHeight="1" x14ac:dyDescent="0.2">
      <c r="A20" s="55" t="s">
        <v>175</v>
      </c>
      <c r="B20" s="55" t="s">
        <v>176</v>
      </c>
      <c r="C20" s="156" t="s">
        <v>134</v>
      </c>
      <c r="D20" s="98" t="s">
        <v>157</v>
      </c>
      <c r="E20" s="157">
        <v>32</v>
      </c>
      <c r="F20" s="2">
        <v>108</v>
      </c>
      <c r="G20" s="2" t="s">
        <v>146</v>
      </c>
      <c r="H20" s="2" t="s">
        <v>146</v>
      </c>
      <c r="I20" s="100">
        <v>111.61</v>
      </c>
      <c r="J20" s="101">
        <f t="shared" si="0"/>
        <v>1.7561150434548873</v>
      </c>
      <c r="K20" s="104">
        <v>0.49</v>
      </c>
      <c r="L20" s="71">
        <v>4</v>
      </c>
      <c r="M20" s="28">
        <f t="shared" si="1"/>
        <v>1.96</v>
      </c>
      <c r="N20" s="103" t="s">
        <v>177</v>
      </c>
      <c r="O20" s="104">
        <v>0.46</v>
      </c>
      <c r="P20" s="158">
        <v>45930</v>
      </c>
      <c r="Q20" s="158">
        <v>45945</v>
      </c>
      <c r="R20" s="28">
        <f t="shared" si="2"/>
        <v>6.5217391304347752</v>
      </c>
      <c r="S20" s="105">
        <f>IF(INDEX(Historical!$D$7:$D1105,MATCH(B20,Historical!$B$7:$B$1044,0))=0,"n/a",(INDEX(Historical!$C$7:$C$1044,MATCH(B20,Historical!$B$7:$B$1044,0))/INDEX(Historical!$D$7:$D$1044,MATCH(B20,Historical!$B$7:$B$1044,0))-1)*100)</f>
        <v>6.8571428571428727</v>
      </c>
      <c r="T20" s="105">
        <f>IF(INDEX(Historical!$F$7:$F$1044,MATCH(B20,Historical!$B$7:$B$1044,0))=0,"n/a",((INDEX(Historical!$C$7:$C$1044,MATCH(B20,Historical!$B$7:$B$1044,0))/INDEX(Historical!$F$7:$F$1044,MATCH(B20,Historical!$B$7:$B$1044,0)))^(1/3)-1)*100)</f>
        <v>8.1085304037558092</v>
      </c>
      <c r="U20" s="105">
        <f>IF(INDEX(Historical!$H$7:$H$1044,MATCH(B20,Historical!$B$7:$B$1044,0))=0,"n/a",((INDEX(Historical!$C$7:$C$1044,MATCH(B20,Historical!$B$7:$B$1044,0))/INDEX(Historical!$H$7:$H$1044,MATCH(B20,Historical!$B$7:$B$1044,0)))^(1/5)-1)*100)</f>
        <v>7.5423818100751161</v>
      </c>
      <c r="V20" s="105">
        <f>IF(INDEX(Historical!$M$7:$M$1044,MATCH(B20,Historical!$B$7:$B$1044,0))=0,"n/a",((INDEX(Historical!$C$7:$C$1044,MATCH(B20,Historical!$B$7:$B$1044,0))/INDEX(Historical!$M$7:$M$1044,MATCH(B20,Historical!$B$7:$B$1044,0)))^(1/10)-1)*100)</f>
        <v>10.483964989848339</v>
      </c>
      <c r="W20" s="106">
        <f t="shared" si="3"/>
        <v>0.71942073608395596</v>
      </c>
      <c r="X20" s="107">
        <f t="shared" si="4"/>
        <v>0.40012635597215468</v>
      </c>
      <c r="Y20" s="159"/>
      <c r="Z20" s="101">
        <f t="shared" si="5"/>
        <v>26.849315068493151</v>
      </c>
      <c r="AA20" s="109">
        <f t="shared" si="6"/>
        <v>15.289041095890411</v>
      </c>
      <c r="AB20" s="71">
        <v>12</v>
      </c>
      <c r="AC20" s="100">
        <v>7.3</v>
      </c>
      <c r="AD20" s="100" t="s">
        <v>142</v>
      </c>
      <c r="AE20" s="100">
        <v>4.2300000000000004</v>
      </c>
      <c r="AF20" s="100">
        <v>1.97</v>
      </c>
      <c r="AG20" s="100">
        <v>13.850000000000001</v>
      </c>
      <c r="AH20" s="100">
        <v>2.86</v>
      </c>
      <c r="AI20" s="100">
        <v>0.05</v>
      </c>
      <c r="AJ20" s="100">
        <v>18.850000000000001</v>
      </c>
      <c r="AK20" s="100" t="s">
        <v>142</v>
      </c>
      <c r="AL20" s="100">
        <v>3750</v>
      </c>
      <c r="AM20" s="100">
        <v>37.130000000000003</v>
      </c>
      <c r="AN20" s="100">
        <v>7.0000000000000007E-2</v>
      </c>
      <c r="AO20" s="110">
        <f t="shared" si="7"/>
        <v>-5.9905442423604072</v>
      </c>
      <c r="AP20" s="111">
        <f t="shared" si="8"/>
        <v>9.2984968535300041</v>
      </c>
      <c r="AQ20" s="112">
        <f t="shared" si="9"/>
        <v>15.699632111014283</v>
      </c>
      <c r="AR20" s="101">
        <f>INDEX(Historical!$C$7:$C$1045,MATCH(B20,Historical!$B$7:$B$1045,0))*IF(AH20="n/a",1.03,IF(AH20&lt;0,1.01,IF(AH20&gt;10,1.1,(1+AH20/100))))</f>
        <v>1.9234820000000001</v>
      </c>
      <c r="AS20" s="109">
        <f t="shared" si="10"/>
        <v>1.9244437409999999</v>
      </c>
      <c r="AT20" s="109">
        <f t="shared" si="11"/>
        <v>1.98217705323</v>
      </c>
      <c r="AU20" s="109">
        <f t="shared" si="11"/>
        <v>2.0416423648269002</v>
      </c>
      <c r="AV20" s="109">
        <f t="shared" si="11"/>
        <v>2.1028916357717073</v>
      </c>
      <c r="AW20" s="109">
        <f t="shared" si="12"/>
        <v>9.9746367948286068</v>
      </c>
      <c r="AX20" s="113">
        <f t="shared" si="13"/>
        <v>8.9370457797944685</v>
      </c>
      <c r="AY20" s="100">
        <v>0.62</v>
      </c>
      <c r="AZ20" s="100">
        <v>9.98</v>
      </c>
      <c r="BA20" s="100">
        <v>-19.57</v>
      </c>
      <c r="BB20" s="100">
        <v>0.65</v>
      </c>
      <c r="BC20" s="100">
        <v>-4.47</v>
      </c>
      <c r="BE20" s="12">
        <v>1994</v>
      </c>
      <c r="BF20" s="12">
        <f t="shared" si="14"/>
        <v>3</v>
      </c>
      <c r="BG20" s="100">
        <v>1.7000000000000002</v>
      </c>
      <c r="BH20" t="s">
        <v>121</v>
      </c>
      <c r="BI20" t="s">
        <v>122</v>
      </c>
    </row>
    <row r="21" spans="1:61" ht="11.25" customHeight="1" x14ac:dyDescent="0.2">
      <c r="A21" s="55" t="s">
        <v>178</v>
      </c>
      <c r="B21" s="55" t="s">
        <v>179</v>
      </c>
      <c r="C21" s="156" t="s">
        <v>180</v>
      </c>
      <c r="D21" s="98" t="s">
        <v>181</v>
      </c>
      <c r="E21" s="157">
        <v>54</v>
      </c>
      <c r="F21" s="2">
        <v>36</v>
      </c>
      <c r="G21" s="2" t="s">
        <v>119</v>
      </c>
      <c r="H21" s="2" t="s">
        <v>119</v>
      </c>
      <c r="I21" s="100">
        <v>149.04</v>
      </c>
      <c r="J21" s="101">
        <f t="shared" si="0"/>
        <v>2.8180354267310794</v>
      </c>
      <c r="K21" s="104">
        <v>1.05</v>
      </c>
      <c r="L21" s="71">
        <v>4</v>
      </c>
      <c r="M21" s="28">
        <f t="shared" si="1"/>
        <v>4.2</v>
      </c>
      <c r="N21" s="103" t="s">
        <v>182</v>
      </c>
      <c r="O21" s="104">
        <v>1.04</v>
      </c>
      <c r="P21" s="158">
        <v>45999</v>
      </c>
      <c r="Q21" s="158">
        <v>46022</v>
      </c>
      <c r="R21" s="28">
        <f t="shared" si="2"/>
        <v>0.96153846153846234</v>
      </c>
      <c r="S21" s="105">
        <f>IF(INDEX(Historical!$D$7:$D1111,MATCH(B21,Historical!$B$7:$B$1044,0))=0,"n/a",(INDEX(Historical!$C$7:$C$1044,MATCH(B21,Historical!$B$7:$B$1044,0))/INDEX(Historical!$D$7:$D$1044,MATCH(B21,Historical!$B$7:$B$1044,0))-1)*100)</f>
        <v>7.1979434447300816</v>
      </c>
      <c r="T21" s="105">
        <f>IF(INDEX(Historical!$F$7:$F$1044,MATCH(B21,Historical!$B$7:$B$1044,0))=0,"n/a",((INDEX(Historical!$C$7:$C$1044,MATCH(B21,Historical!$B$7:$B$1044,0))/INDEX(Historical!$F$7:$F$1044,MATCH(B21,Historical!$B$7:$B$1044,0)))^(1/3)-1)*100)</f>
        <v>5.8110759315196603</v>
      </c>
      <c r="U21" s="105">
        <f>IF(INDEX(Historical!$H$7:$H$1044,MATCH(B21,Historical!$B$7:$B$1044,0))=0,"n/a",((INDEX(Historical!$C$7:$C$1044,MATCH(B21,Historical!$B$7:$B$1044,0))/INDEX(Historical!$H$7:$H$1044,MATCH(B21,Historical!$B$7:$B$1044,0)))^(1/5)-1)*100)</f>
        <v>5.4380135749676262</v>
      </c>
      <c r="V21" s="105">
        <f>IF(INDEX(Historical!$M$7:$M$1044,MATCH(B21,Historical!$B$7:$B$1044,0))=0,"n/a",((INDEX(Historical!$C$7:$C$1044,MATCH(B21,Historical!$B$7:$B$1044,0))/INDEX(Historical!$M$7:$M$1044,MATCH(B21,Historical!$B$7:$B$1044,0)))^(1/10)-1)*100)</f>
        <v>5.4192919118059013</v>
      </c>
      <c r="W21" s="106">
        <f t="shared" si="3"/>
        <v>1.0034546327207323</v>
      </c>
      <c r="X21" s="107">
        <f t="shared" si="4"/>
        <v>0.33057833282477972</v>
      </c>
      <c r="Y21" s="123" t="s">
        <v>183</v>
      </c>
      <c r="Z21" s="101">
        <f t="shared" si="5"/>
        <v>68.627450980392155</v>
      </c>
      <c r="AA21" s="109">
        <f t="shared" si="6"/>
        <v>24.352941176470587</v>
      </c>
      <c r="AB21" s="71">
        <v>9</v>
      </c>
      <c r="AC21" s="100">
        <v>6.12</v>
      </c>
      <c r="AD21" s="100">
        <v>1.37</v>
      </c>
      <c r="AE21" s="100">
        <v>1.94</v>
      </c>
      <c r="AF21" s="100">
        <v>1.68</v>
      </c>
      <c r="AG21" s="100">
        <v>6.9599999999999991</v>
      </c>
      <c r="AH21" s="100">
        <v>10.36</v>
      </c>
      <c r="AI21" s="100">
        <v>7.68</v>
      </c>
      <c r="AJ21" s="100">
        <v>16.45</v>
      </c>
      <c r="AK21" s="100">
        <v>8.07</v>
      </c>
      <c r="AL21" s="100">
        <v>42440</v>
      </c>
      <c r="AM21" s="100">
        <v>0.19</v>
      </c>
      <c r="AN21" s="100">
        <v>0.77</v>
      </c>
      <c r="AO21" s="110">
        <f t="shared" si="7"/>
        <v>-16.096892174771881</v>
      </c>
      <c r="AP21" s="111">
        <f t="shared" si="8"/>
        <v>8.256049001698706</v>
      </c>
      <c r="AQ21" s="112">
        <f t="shared" si="9"/>
        <v>34.8463177538219</v>
      </c>
      <c r="AR21" s="101">
        <f>INDEX(Historical!$C$7:$C$1045,MATCH(B21,Historical!$B$7:$B$1045,0))*IF(AH21="n/a",1.03,IF(AH21&lt;0,1.01,IF(AH21&gt;10,1.1,(1+AH21/100))))</f>
        <v>4.5870000000000006</v>
      </c>
      <c r="AS21" s="109">
        <f t="shared" si="10"/>
        <v>4.9392816000000002</v>
      </c>
      <c r="AT21" s="109">
        <f t="shared" si="11"/>
        <v>5.3378816251200005</v>
      </c>
      <c r="AU21" s="109">
        <f t="shared" si="11"/>
        <v>5.7686486722671848</v>
      </c>
      <c r="AV21" s="109">
        <f t="shared" si="11"/>
        <v>6.2341786201191463</v>
      </c>
      <c r="AW21" s="109">
        <f t="shared" si="12"/>
        <v>26.866990517506331</v>
      </c>
      <c r="AX21" s="113">
        <f t="shared" si="13"/>
        <v>18.026697878090669</v>
      </c>
      <c r="AY21" s="100">
        <v>0.22</v>
      </c>
      <c r="AZ21" s="100">
        <v>16.86</v>
      </c>
      <c r="BA21" s="100">
        <v>-20.45</v>
      </c>
      <c r="BB21" s="100">
        <v>-7.59</v>
      </c>
      <c r="BC21" s="100">
        <v>-3.32</v>
      </c>
      <c r="BE21" s="12">
        <v>1973</v>
      </c>
      <c r="BF21" s="12">
        <f t="shared" si="14"/>
        <v>6</v>
      </c>
      <c r="BG21" s="100">
        <v>3.2099999999999995</v>
      </c>
      <c r="BH21" t="s">
        <v>121</v>
      </c>
      <c r="BI21" t="s">
        <v>122</v>
      </c>
    </row>
    <row r="22" spans="1:61" ht="11.25" customHeight="1" x14ac:dyDescent="0.2">
      <c r="A22" s="55" t="s">
        <v>184</v>
      </c>
      <c r="B22" s="55" t="s">
        <v>185</v>
      </c>
      <c r="C22" s="156" t="s">
        <v>134</v>
      </c>
      <c r="D22" s="98" t="s">
        <v>186</v>
      </c>
      <c r="E22" s="157">
        <v>46</v>
      </c>
      <c r="F22" s="2">
        <v>58</v>
      </c>
      <c r="G22" s="2" t="s">
        <v>119</v>
      </c>
      <c r="H22" s="2" t="s">
        <v>118</v>
      </c>
      <c r="I22" s="100">
        <v>29.97</v>
      </c>
      <c r="J22" s="101">
        <f t="shared" si="0"/>
        <v>4.4044044044044046</v>
      </c>
      <c r="K22" s="104">
        <v>0.33</v>
      </c>
      <c r="L22" s="71">
        <v>4</v>
      </c>
      <c r="M22" s="28">
        <f t="shared" si="1"/>
        <v>1.32</v>
      </c>
      <c r="N22" s="103" t="s">
        <v>147</v>
      </c>
      <c r="O22" s="104">
        <v>0.32</v>
      </c>
      <c r="P22" s="158">
        <v>46021</v>
      </c>
      <c r="Q22" s="158">
        <v>46031</v>
      </c>
      <c r="R22" s="28">
        <f t="shared" si="2"/>
        <v>3.1250000000000027</v>
      </c>
      <c r="S22" s="105">
        <f>IF(INDEX(Historical!$D$7:$D1112,MATCH(B22,Historical!$B$7:$B$1044,0))=0,"n/a",(INDEX(Historical!$C$7:$C$1044,MATCH(B22,Historical!$B$7:$B$1044,0))/INDEX(Historical!$D$7:$D$1044,MATCH(B22,Historical!$B$7:$B$1044,0))-1)*100)</f>
        <v>3.2258064516129004</v>
      </c>
      <c r="T22" s="105">
        <f>IF(INDEX(Historical!$F$7:$F$1044,MATCH(B22,Historical!$B$7:$B$1044,0))=0,"n/a",((INDEX(Historical!$C$7:$C$1044,MATCH(B22,Historical!$B$7:$B$1044,0))/INDEX(Historical!$F$7:$F$1044,MATCH(B22,Historical!$B$7:$B$1044,0)))^(1/3)-1)*100)</f>
        <v>3.3357652893651002</v>
      </c>
      <c r="U22" s="105">
        <f>IF(INDEX(Historical!$H$7:$H$1044,MATCH(B22,Historical!$B$7:$B$1044,0))=0,"n/a",((INDEX(Historical!$C$7:$C$1044,MATCH(B22,Historical!$B$7:$B$1044,0))/INDEX(Historical!$H$7:$H$1044,MATCH(B22,Historical!$B$7:$B$1044,0)))^(1/5)-1)*100)</f>
        <v>3.4563715943573214</v>
      </c>
      <c r="V22" s="105">
        <f>IF(INDEX(Historical!$M$7:$M$1044,MATCH(B22,Historical!$B$7:$B$1044,0))=0,"n/a",((INDEX(Historical!$C$7:$C$1044,MATCH(B22,Historical!$B$7:$B$1044,0))/INDEX(Historical!$M$7:$M$1044,MATCH(B22,Historical!$B$7:$B$1044,0)))^(1/10)-1)*100)</f>
        <v>7.871289892416522</v>
      </c>
      <c r="W22" s="106">
        <f t="shared" si="3"/>
        <v>0.4391112056090466</v>
      </c>
      <c r="X22" s="107" t="str">
        <f t="shared" si="4"/>
        <v>n/a</v>
      </c>
      <c r="Y22" s="159"/>
      <c r="Z22" s="101">
        <f t="shared" si="5"/>
        <v>100.76335877862594</v>
      </c>
      <c r="AA22" s="109">
        <f t="shared" si="6"/>
        <v>22.877862595419845</v>
      </c>
      <c r="AB22" s="71">
        <v>9</v>
      </c>
      <c r="AC22" s="100">
        <v>1.31</v>
      </c>
      <c r="AD22" s="100">
        <v>0.86</v>
      </c>
      <c r="AE22" s="100">
        <v>1.74</v>
      </c>
      <c r="AF22" s="100">
        <v>1.28</v>
      </c>
      <c r="AG22" s="100">
        <v>5.54</v>
      </c>
      <c r="AH22" s="100">
        <v>22.64</v>
      </c>
      <c r="AI22" s="100">
        <v>7.1800000000000006</v>
      </c>
      <c r="AJ22" s="100">
        <v>-10.54</v>
      </c>
      <c r="AK22" s="100">
        <v>11.89</v>
      </c>
      <c r="AL22" s="100">
        <v>15570</v>
      </c>
      <c r="AM22" s="100">
        <v>47.04</v>
      </c>
      <c r="AN22" s="100">
        <v>1.27</v>
      </c>
      <c r="AO22" s="110">
        <f t="shared" si="7"/>
        <v>-15.017086596658119</v>
      </c>
      <c r="AP22" s="111">
        <f t="shared" si="8"/>
        <v>7.8607759987617261</v>
      </c>
      <c r="AQ22" s="112">
        <f t="shared" si="9"/>
        <v>14.083135616361231</v>
      </c>
      <c r="AR22" s="101">
        <f>INDEX(Historical!$C$7:$C$1045,MATCH(B22,Historical!$B$7:$B$1045,0))*IF(AH22="n/a",1.03,IF(AH22&lt;0,1.01,IF(AH22&gt;10,1.1,(1+AH22/100))))</f>
        <v>1.4080000000000001</v>
      </c>
      <c r="AS22" s="109">
        <f t="shared" si="10"/>
        <v>1.5090944000000002</v>
      </c>
      <c r="AT22" s="109">
        <f t="shared" si="11"/>
        <v>1.6600038400000003</v>
      </c>
      <c r="AU22" s="109">
        <f t="shared" si="11"/>
        <v>1.8260042240000005</v>
      </c>
      <c r="AV22" s="109">
        <f t="shared" si="11"/>
        <v>2.0086046464000007</v>
      </c>
      <c r="AW22" s="109">
        <f t="shared" si="12"/>
        <v>8.4117071104000019</v>
      </c>
      <c r="AX22" s="113">
        <f t="shared" si="13"/>
        <v>28.067090792125466</v>
      </c>
      <c r="AY22" s="100">
        <v>1.58</v>
      </c>
      <c r="AZ22" s="100">
        <v>64.990000000000009</v>
      </c>
      <c r="BA22" s="100">
        <v>-1.02</v>
      </c>
      <c r="BB22" s="100">
        <v>16.509999999999998</v>
      </c>
      <c r="BC22" s="100">
        <v>21.62</v>
      </c>
      <c r="BE22" s="12">
        <v>1981</v>
      </c>
      <c r="BF22" s="12">
        <f t="shared" si="14"/>
        <v>4</v>
      </c>
      <c r="BG22" s="100">
        <v>2.0500000000000003</v>
      </c>
      <c r="BH22" t="s">
        <v>121</v>
      </c>
      <c r="BI22" t="s">
        <v>122</v>
      </c>
    </row>
    <row r="23" spans="1:61" ht="11.25" customHeight="1" x14ac:dyDescent="0.2">
      <c r="A23" s="123" t="s">
        <v>187</v>
      </c>
      <c r="B23" s="55" t="s">
        <v>188</v>
      </c>
      <c r="C23" s="156" t="s">
        <v>125</v>
      </c>
      <c r="D23" s="98" t="s">
        <v>189</v>
      </c>
      <c r="E23" s="157">
        <v>41</v>
      </c>
      <c r="F23" s="2">
        <v>67</v>
      </c>
      <c r="G23" s="2" t="s">
        <v>118</v>
      </c>
      <c r="H23" s="2" t="s">
        <v>118</v>
      </c>
      <c r="I23" s="100">
        <v>25.77</v>
      </c>
      <c r="J23" s="101">
        <f t="shared" si="0"/>
        <v>3.5855646100116418</v>
      </c>
      <c r="K23" s="104">
        <v>0.23100000000000001</v>
      </c>
      <c r="L23" s="71">
        <v>4</v>
      </c>
      <c r="M23" s="28">
        <f t="shared" si="1"/>
        <v>0.92400000000000004</v>
      </c>
      <c r="N23" s="103" t="s">
        <v>141</v>
      </c>
      <c r="O23" s="104">
        <v>0.22650000000000001</v>
      </c>
      <c r="P23" s="158">
        <v>45996</v>
      </c>
      <c r="Q23" s="158">
        <v>46024</v>
      </c>
      <c r="R23" s="28">
        <f t="shared" si="2"/>
        <v>1.9867549668874189</v>
      </c>
      <c r="S23" s="105">
        <f>IF(INDEX(Historical!$D$7:$D1114,MATCH(B23,Historical!$B$7:$B$1044,0))=0,"n/a",(INDEX(Historical!$C$7:$C$1044,MATCH(B23,Historical!$B$7:$B$1044,0))/INDEX(Historical!$D$7:$D$1044,MATCH(B23,Historical!$B$7:$B$1044,0))-1)*100)</f>
        <v>3.9944903581267344</v>
      </c>
      <c r="T23" s="105">
        <f>IF(INDEX(Historical!$F$7:$F$1044,MATCH(B23,Historical!$B$7:$B$1044,0))=0,"n/a",((INDEX(Historical!$C$7:$C$1044,MATCH(B23,Historical!$B$7:$B$1044,0))/INDEX(Historical!$F$7:$F$1044,MATCH(B23,Historical!$B$7:$B$1044,0)))^(1/3)-1)*100)</f>
        <v>6.3128148814731055</v>
      </c>
      <c r="U23" s="105">
        <f>IF(INDEX(Historical!$H$7:$H$1044,MATCH(B23,Historical!$B$7:$B$1044,0))=0,"n/a",((INDEX(Historical!$C$7:$C$1044,MATCH(B23,Historical!$B$7:$B$1044,0))/INDEX(Historical!$H$7:$H$1044,MATCH(B23,Historical!$B$7:$B$1044,0)))^(1/5)-1)*100)</f>
        <v>5.379022045088</v>
      </c>
      <c r="V23" s="105">
        <f>IF(INDEX(Historical!$M$7:$M$1044,MATCH(B23,Historical!$B$7:$B$1044,0))=0,"n/a",((INDEX(Historical!$C$7:$C$1044,MATCH(B23,Historical!$B$7:$B$1044,0))/INDEX(Historical!$M$7:$M$1044,MATCH(B23,Historical!$B$7:$B$1044,0)))^(1/10)-1)*100)</f>
        <v>5.8318792337760605</v>
      </c>
      <c r="W23" s="106">
        <f t="shared" si="3"/>
        <v>0.92234798243672789</v>
      </c>
      <c r="X23" s="107">
        <f t="shared" si="4"/>
        <v>4.1061236985404577</v>
      </c>
      <c r="Y23" s="159"/>
      <c r="Z23" s="101">
        <f t="shared" si="5"/>
        <v>53.720930232558139</v>
      </c>
      <c r="AA23" s="109">
        <f t="shared" si="6"/>
        <v>14.982558139534884</v>
      </c>
      <c r="AB23" s="71">
        <v>4</v>
      </c>
      <c r="AC23" s="100">
        <v>1.72</v>
      </c>
      <c r="AD23" s="100" t="s">
        <v>142</v>
      </c>
      <c r="AE23" s="100">
        <v>3.04</v>
      </c>
      <c r="AF23" s="100">
        <v>2.9</v>
      </c>
      <c r="AG23" s="100">
        <v>20.419999999999998</v>
      </c>
      <c r="AH23" s="100">
        <v>-4.74</v>
      </c>
      <c r="AI23" s="100">
        <v>-3.2199999999999998</v>
      </c>
      <c r="AJ23" s="100">
        <v>1.31</v>
      </c>
      <c r="AK23" s="100">
        <v>-2.1800000000000002</v>
      </c>
      <c r="AL23" s="100">
        <v>11910</v>
      </c>
      <c r="AM23" s="100">
        <v>39.03</v>
      </c>
      <c r="AN23" s="100">
        <v>0.67</v>
      </c>
      <c r="AO23" s="110">
        <f t="shared" si="7"/>
        <v>-6.0179714844352432</v>
      </c>
      <c r="AP23" s="111">
        <f t="shared" si="8"/>
        <v>8.9645866550996409</v>
      </c>
      <c r="AQ23" s="112">
        <f t="shared" si="9"/>
        <v>38.96349417447118</v>
      </c>
      <c r="AR23" s="101">
        <f>INDEX(Historical!$C$7:$C$1045,MATCH(B23,Historical!$B$7:$B$1045,0))*IF(AH23="n/a",1.03,IF(AH23&lt;0,1.01,IF(AH23&gt;10,1.1,(1+AH23/100))))</f>
        <v>0.91505999999999998</v>
      </c>
      <c r="AS23" s="109">
        <f t="shared" si="10"/>
        <v>0.92421059999999999</v>
      </c>
      <c r="AT23" s="109">
        <f t="shared" si="11"/>
        <v>0.93345270599999997</v>
      </c>
      <c r="AU23" s="109">
        <f t="shared" si="11"/>
        <v>0.94278723306000001</v>
      </c>
      <c r="AV23" s="109">
        <f t="shared" si="11"/>
        <v>0.95221510539060006</v>
      </c>
      <c r="AW23" s="109">
        <f t="shared" si="12"/>
        <v>4.6677256444505995</v>
      </c>
      <c r="AX23" s="113">
        <f t="shared" si="13"/>
        <v>18.1130215151362</v>
      </c>
      <c r="AY23" s="100">
        <v>0.33</v>
      </c>
      <c r="AZ23" s="100">
        <v>13.98</v>
      </c>
      <c r="BA23" s="100">
        <v>-28.77</v>
      </c>
      <c r="BB23" s="100">
        <v>-3.9</v>
      </c>
      <c r="BC23" s="100">
        <v>-7.9600000000000009</v>
      </c>
      <c r="BE23" s="12">
        <v>1985</v>
      </c>
      <c r="BF23" s="12">
        <f t="shared" si="14"/>
        <v>4</v>
      </c>
      <c r="BG23" s="100">
        <v>9.86</v>
      </c>
      <c r="BH23" t="s">
        <v>121</v>
      </c>
      <c r="BI23" t="s">
        <v>122</v>
      </c>
    </row>
    <row r="24" spans="1:61" ht="11.25" customHeight="1" x14ac:dyDescent="0.2">
      <c r="A24" s="55" t="s">
        <v>190</v>
      </c>
      <c r="B24" s="55" t="s">
        <v>191</v>
      </c>
      <c r="C24" s="156" t="s">
        <v>162</v>
      </c>
      <c r="D24" s="98" t="s">
        <v>192</v>
      </c>
      <c r="E24" s="157">
        <v>56</v>
      </c>
      <c r="F24" s="2">
        <v>28</v>
      </c>
      <c r="G24" s="2" t="s">
        <v>119</v>
      </c>
      <c r="H24" s="2" t="s">
        <v>119</v>
      </c>
      <c r="I24" s="100">
        <v>75.290000000000006</v>
      </c>
      <c r="J24" s="101">
        <f t="shared" si="0"/>
        <v>3.7348917518926812</v>
      </c>
      <c r="K24" s="104">
        <v>0.70299999999999996</v>
      </c>
      <c r="L24" s="71">
        <v>4</v>
      </c>
      <c r="M24" s="28">
        <f t="shared" si="1"/>
        <v>2.8119999999999998</v>
      </c>
      <c r="N24" s="103" t="s">
        <v>136</v>
      </c>
      <c r="O24" s="104">
        <v>0.67600000000000005</v>
      </c>
      <c r="P24" s="158">
        <v>46070</v>
      </c>
      <c r="Q24" s="158">
        <v>46082</v>
      </c>
      <c r="R24" s="28">
        <f t="shared" si="2"/>
        <v>3.9940828402366737</v>
      </c>
      <c r="S24" s="105">
        <f>IF(INDEX(Historical!$D$7:$D1120,MATCH(B24,Historical!$B$7:$B$1044,0))=0,"n/a",(INDEX(Historical!$C$7:$C$1044,MATCH(B24,Historical!$B$7:$B$1044,0))/INDEX(Historical!$D$7:$D$1044,MATCH(B24,Historical!$B$7:$B$1044,0))-1)*100)</f>
        <v>4.0000000000000036</v>
      </c>
      <c r="T24" s="105">
        <f>IF(INDEX(Historical!$F$7:$F$1044,MATCH(B24,Historical!$B$7:$B$1044,0))=0,"n/a",((INDEX(Historical!$C$7:$C$1044,MATCH(B24,Historical!$B$7:$B$1044,0))/INDEX(Historical!$F$7:$F$1044,MATCH(B24,Historical!$B$7:$B$1044,0)))^(1/3)-1)*100)</f>
        <v>3.9114044933774128</v>
      </c>
      <c r="U24" s="105">
        <f>IF(INDEX(Historical!$H$7:$H$1044,MATCH(B24,Historical!$B$7:$B$1044,0))=0,"n/a",((INDEX(Historical!$C$7:$C$1044,MATCH(B24,Historical!$B$7:$B$1044,0))/INDEX(Historical!$H$7:$H$1044,MATCH(B24,Historical!$B$7:$B$1044,0)))^(1/5)-1)*100)</f>
        <v>4.4983397912677248</v>
      </c>
      <c r="V24" s="105">
        <f>IF(INDEX(Historical!$M$7:$M$1044,MATCH(B24,Historical!$B$7:$B$1044,0))=0,"n/a",((INDEX(Historical!$C$7:$C$1044,MATCH(B24,Historical!$B$7:$B$1044,0))/INDEX(Historical!$M$7:$M$1044,MATCH(B24,Historical!$B$7:$B$1044,0)))^(1/10)-1)*100)</f>
        <v>5.2565587864513708</v>
      </c>
      <c r="W24" s="106">
        <f t="shared" si="3"/>
        <v>0.85575753530276621</v>
      </c>
      <c r="X24" s="107">
        <f t="shared" si="4"/>
        <v>2.5130389895350418</v>
      </c>
      <c r="Y24" s="162"/>
      <c r="Z24" s="101">
        <f t="shared" si="5"/>
        <v>70.653266331658287</v>
      </c>
      <c r="AA24" s="109">
        <f t="shared" si="6"/>
        <v>18.917085427135682</v>
      </c>
      <c r="AB24" s="71">
        <v>12</v>
      </c>
      <c r="AC24" s="100">
        <v>3.98</v>
      </c>
      <c r="AD24" s="100">
        <v>2.4500000000000002</v>
      </c>
      <c r="AE24" s="100">
        <v>2.48</v>
      </c>
      <c r="AF24" s="100">
        <v>1.49</v>
      </c>
      <c r="AG24" s="100">
        <v>7.9600000000000009</v>
      </c>
      <c r="AH24" s="100">
        <v>6.16</v>
      </c>
      <c r="AI24" s="100">
        <v>6.09</v>
      </c>
      <c r="AJ24" s="100">
        <v>1.79</v>
      </c>
      <c r="AK24" s="100">
        <v>6.65</v>
      </c>
      <c r="AL24" s="100">
        <v>5730</v>
      </c>
      <c r="AM24" s="100">
        <v>0.45999999999999996</v>
      </c>
      <c r="AN24" s="100">
        <v>1.23</v>
      </c>
      <c r="AO24" s="110">
        <f t="shared" si="7"/>
        <v>-10.683853883975276</v>
      </c>
      <c r="AP24" s="111">
        <f t="shared" si="8"/>
        <v>8.2332315431604055</v>
      </c>
      <c r="AQ24" s="112">
        <f t="shared" si="9"/>
        <v>11.925485701538975</v>
      </c>
      <c r="AR24" s="101">
        <f>INDEX(Historical!$C$7:$C$1045,MATCH(B24,Historical!$B$7:$B$1045,0))*IF(AH24="n/a",1.03,IF(AH24&lt;0,1.01,IF(AH24&gt;10,1.1,(1+AH24/100))))</f>
        <v>2.8705664000000004</v>
      </c>
      <c r="AS24" s="109">
        <f t="shared" si="10"/>
        <v>3.0453838937600004</v>
      </c>
      <c r="AT24" s="109">
        <f t="shared" si="11"/>
        <v>3.2479019226950405</v>
      </c>
      <c r="AU24" s="109">
        <f t="shared" si="11"/>
        <v>3.4638874005542606</v>
      </c>
      <c r="AV24" s="109">
        <f t="shared" si="11"/>
        <v>3.6942359126911191</v>
      </c>
      <c r="AW24" s="109">
        <f t="shared" si="12"/>
        <v>16.321975529700421</v>
      </c>
      <c r="AX24" s="113">
        <f t="shared" si="13"/>
        <v>21.678809310267525</v>
      </c>
      <c r="AY24" s="100">
        <v>0.72</v>
      </c>
      <c r="AZ24" s="100">
        <v>35.69</v>
      </c>
      <c r="BA24" s="100">
        <v>-4.32</v>
      </c>
      <c r="BB24" s="100">
        <v>3.62</v>
      </c>
      <c r="BC24" s="100">
        <v>11.88</v>
      </c>
      <c r="BE24" s="12">
        <v>1972</v>
      </c>
      <c r="BF24" s="12">
        <f t="shared" si="14"/>
        <v>6</v>
      </c>
      <c r="BG24" s="100">
        <v>2.7</v>
      </c>
      <c r="BH24" t="s">
        <v>121</v>
      </c>
      <c r="BI24" t="s">
        <v>122</v>
      </c>
    </row>
    <row r="25" spans="1:61" ht="11.25" customHeight="1" x14ac:dyDescent="0.2">
      <c r="A25" s="55" t="s">
        <v>193</v>
      </c>
      <c r="B25" s="123" t="s">
        <v>194</v>
      </c>
      <c r="C25" s="156" t="s">
        <v>134</v>
      </c>
      <c r="D25" s="98" t="s">
        <v>157</v>
      </c>
      <c r="E25" s="157">
        <v>26</v>
      </c>
      <c r="F25" s="2">
        <v>142</v>
      </c>
      <c r="G25" s="2" t="s">
        <v>146</v>
      </c>
      <c r="H25" s="2" t="s">
        <v>146</v>
      </c>
      <c r="I25" s="100">
        <v>659</v>
      </c>
      <c r="J25" s="101">
        <f t="shared" si="0"/>
        <v>2.959028831562974</v>
      </c>
      <c r="K25" s="104">
        <v>9.75</v>
      </c>
      <c r="L25" s="71">
        <v>2</v>
      </c>
      <c r="M25" s="28">
        <f t="shared" si="1"/>
        <v>19.5</v>
      </c>
      <c r="N25" s="103" t="s">
        <v>195</v>
      </c>
      <c r="O25" s="104">
        <v>9.5</v>
      </c>
      <c r="P25" s="158">
        <v>46022</v>
      </c>
      <c r="Q25" s="158">
        <v>46042</v>
      </c>
      <c r="R25" s="28">
        <f t="shared" si="2"/>
        <v>2.6315789473684208</v>
      </c>
      <c r="S25" s="105">
        <f>IF(INDEX(Historical!$D$7:$D1122,MATCH(B25,Historical!$B$7:$B$1044,0))=0,"n/a",(INDEX(Historical!$C$7:$C$1044,MATCH(B25,Historical!$B$7:$B$1044,0))/INDEX(Historical!$D$7:$D$1044,MATCH(B25,Historical!$B$7:$B$1044,0))-1)*100)</f>
        <v>2.7027027027026973</v>
      </c>
      <c r="T25" s="105">
        <f>IF(INDEX(Historical!$F$7:$F$1044,MATCH(B25,Historical!$B$7:$B$1044,0))=0,"n/a",((INDEX(Historical!$C$7:$C$1044,MATCH(B25,Historical!$B$7:$B$1044,0))/INDEX(Historical!$F$7:$F$1044,MATCH(B25,Historical!$B$7:$B$1044,0)))^(1/3)-1)*100)</f>
        <v>2.7791884355023111</v>
      </c>
      <c r="U25" s="105">
        <f>IF(INDEX(Historical!$H$7:$H$1044,MATCH(B25,Historical!$B$7:$B$1044,0))=0,"n/a",((INDEX(Historical!$C$7:$C$1044,MATCH(B25,Historical!$B$7:$B$1044,0))/INDEX(Historical!$H$7:$H$1044,MATCH(B25,Historical!$B$7:$B$1044,0)))^(1/5)-1)*100)</f>
        <v>4.1560210156864175</v>
      </c>
      <c r="V25" s="105">
        <f>IF(INDEX(Historical!$M$7:$M$1044,MATCH(B25,Historical!$B$7:$B$1044,0))=0,"n/a",((INDEX(Historical!$C$7:$C$1044,MATCH(B25,Historical!$B$7:$B$1044,0))/INDEX(Historical!$M$7:$M$1044,MATCH(B25,Historical!$B$7:$B$1044,0)))^(1/10)-1)*100)</f>
        <v>4.5296213079593084</v>
      </c>
      <c r="W25" s="106">
        <f t="shared" si="3"/>
        <v>0.91752063431518827</v>
      </c>
      <c r="X25" s="107" t="str">
        <f t="shared" si="4"/>
        <v>n/a</v>
      </c>
      <c r="Y25" s="123"/>
      <c r="Z25" s="101" t="str">
        <f t="shared" si="5"/>
        <v>n/a</v>
      </c>
      <c r="AA25" s="109" t="str">
        <f t="shared" si="6"/>
        <v>n/a</v>
      </c>
      <c r="AB25" s="71">
        <v>12</v>
      </c>
      <c r="AC25" s="100" t="s">
        <v>142</v>
      </c>
      <c r="AD25" s="100" t="s">
        <v>142</v>
      </c>
      <c r="AE25" s="100" t="s">
        <v>142</v>
      </c>
      <c r="AF25" s="100" t="s">
        <v>142</v>
      </c>
      <c r="AG25" s="100" t="s">
        <v>142</v>
      </c>
      <c r="AH25" s="100" t="s">
        <v>142</v>
      </c>
      <c r="AI25" s="100" t="s">
        <v>142</v>
      </c>
      <c r="AJ25" s="100" t="s">
        <v>142</v>
      </c>
      <c r="AK25" s="100" t="s">
        <v>142</v>
      </c>
      <c r="AL25" s="100" t="s">
        <v>142</v>
      </c>
      <c r="AM25" s="100" t="s">
        <v>142</v>
      </c>
      <c r="AN25" s="100" t="s">
        <v>142</v>
      </c>
      <c r="AO25" s="110" t="str">
        <f t="shared" si="7"/>
        <v>n/a</v>
      </c>
      <c r="AP25" s="111">
        <f t="shared" si="8"/>
        <v>7.1150498472493915</v>
      </c>
      <c r="AQ25" s="112" t="str">
        <f t="shared" si="9"/>
        <v>n/a</v>
      </c>
      <c r="AR25" s="101">
        <f>INDEX(Historical!$C$7:$C$1045,MATCH(B25,Historical!$B$7:$B$1045,0))*IF(AH25="n/a",1.03,IF(AH25&lt;0,1.01,IF(AH25&gt;10,1.1,(1+AH25/100))))</f>
        <v>19.57</v>
      </c>
      <c r="AS25" s="109">
        <f t="shared" si="10"/>
        <v>20.1571</v>
      </c>
      <c r="AT25" s="109">
        <f t="shared" si="11"/>
        <v>20.761813</v>
      </c>
      <c r="AU25" s="109">
        <f t="shared" si="11"/>
        <v>21.384667390000001</v>
      </c>
      <c r="AV25" s="109">
        <f t="shared" si="11"/>
        <v>22.0262074117</v>
      </c>
      <c r="AW25" s="109">
        <f t="shared" si="12"/>
        <v>103.8997878017</v>
      </c>
      <c r="AX25" s="113">
        <f t="shared" si="13"/>
        <v>15.766280394795142</v>
      </c>
      <c r="AY25" s="100" t="s">
        <v>142</v>
      </c>
      <c r="AZ25" s="100" t="s">
        <v>142</v>
      </c>
      <c r="BA25" s="100" t="s">
        <v>142</v>
      </c>
      <c r="BB25" s="100" t="s">
        <v>142</v>
      </c>
      <c r="BC25" s="100" t="s">
        <v>142</v>
      </c>
      <c r="BD25" s="20" t="s">
        <v>108</v>
      </c>
      <c r="BE25" s="12">
        <v>2001</v>
      </c>
      <c r="BF25" s="12">
        <f t="shared" si="14"/>
        <v>3</v>
      </c>
      <c r="BG25" s="100" t="s">
        <v>142</v>
      </c>
      <c r="BH25" t="s">
        <v>121</v>
      </c>
      <c r="BI25" t="s">
        <v>122</v>
      </c>
    </row>
    <row r="26" spans="1:61" ht="11.25" customHeight="1" x14ac:dyDescent="0.2">
      <c r="A26" s="55" t="s">
        <v>196</v>
      </c>
      <c r="B26" s="55" t="s">
        <v>197</v>
      </c>
      <c r="C26" s="156" t="s">
        <v>198</v>
      </c>
      <c r="D26" s="98" t="s">
        <v>199</v>
      </c>
      <c r="E26" s="157">
        <v>33</v>
      </c>
      <c r="F26" s="2">
        <v>93</v>
      </c>
      <c r="G26" s="2" t="s">
        <v>119</v>
      </c>
      <c r="H26" s="2" t="s">
        <v>118</v>
      </c>
      <c r="I26" s="100">
        <v>120.91</v>
      </c>
      <c r="J26" s="101">
        <f t="shared" si="0"/>
        <v>1.3232983210652554</v>
      </c>
      <c r="K26" s="104">
        <v>0.4</v>
      </c>
      <c r="L26" s="71">
        <v>4</v>
      </c>
      <c r="M26" s="28">
        <f t="shared" si="1"/>
        <v>1.6</v>
      </c>
      <c r="N26" s="103" t="s">
        <v>158</v>
      </c>
      <c r="O26" s="104">
        <v>0.34</v>
      </c>
      <c r="P26" s="158">
        <v>45891</v>
      </c>
      <c r="Q26" s="158">
        <v>45905</v>
      </c>
      <c r="R26" s="28">
        <f t="shared" si="2"/>
        <v>17.647058823529409</v>
      </c>
      <c r="S26" s="105">
        <f>IF(INDEX(Historical!$D$7:$D1124,MATCH(B26,Historical!$B$7:$B$1044,0))=0,"n/a",(INDEX(Historical!$C$7:$C$1044,MATCH(B26,Historical!$B$7:$B$1044,0))/INDEX(Historical!$D$7:$D$1044,MATCH(B26,Historical!$B$7:$B$1044,0))-1)*100)</f>
        <v>21.311475409836067</v>
      </c>
      <c r="T26" s="105">
        <f>IF(INDEX(Historical!$F$7:$F$1044,MATCH(B26,Historical!$B$7:$B$1044,0))=0,"n/a",((INDEX(Historical!$C$7:$C$1044,MATCH(B26,Historical!$B$7:$B$1044,0))/INDEX(Historical!$F$7:$F$1044,MATCH(B26,Historical!$B$7:$B$1044,0)))^(1/3)-1)*100)</f>
        <v>20.304238897155781</v>
      </c>
      <c r="U26" s="105">
        <f>IF(INDEX(Historical!$H$7:$H$1044,MATCH(B26,Historical!$B$7:$B$1044,0))=0,"n/a",((INDEX(Historical!$C$7:$C$1044,MATCH(B26,Historical!$B$7:$B$1044,0))/INDEX(Historical!$H$7:$H$1044,MATCH(B26,Historical!$B$7:$B$1044,0)))^(1/5)-1)*100)</f>
        <v>16.153616167554617</v>
      </c>
      <c r="V26" s="105">
        <f>IF(INDEX(Historical!$M$7:$M$1044,MATCH(B26,Historical!$B$7:$B$1044,0))=0,"n/a",((INDEX(Historical!$C$7:$C$1044,MATCH(B26,Historical!$B$7:$B$1044,0))/INDEX(Historical!$M$7:$M$1044,MATCH(B26,Historical!$B$7:$B$1044,0)))^(1/10)-1)*100)</f>
        <v>14.26670673953927</v>
      </c>
      <c r="W26" s="106">
        <f t="shared" si="3"/>
        <v>1.1322596351396148</v>
      </c>
      <c r="X26" s="107">
        <f t="shared" si="4"/>
        <v>0.69657680757027252</v>
      </c>
      <c r="Y26" s="159"/>
      <c r="Z26" s="101">
        <f t="shared" si="5"/>
        <v>36.199095022624441</v>
      </c>
      <c r="AA26" s="109">
        <f t="shared" si="6"/>
        <v>27.355203619909503</v>
      </c>
      <c r="AB26" s="71">
        <v>12</v>
      </c>
      <c r="AC26" s="100">
        <v>4.42</v>
      </c>
      <c r="AD26" s="100">
        <v>4.55</v>
      </c>
      <c r="AE26" s="100">
        <v>3.94</v>
      </c>
      <c r="AF26" s="100">
        <v>5.1100000000000003</v>
      </c>
      <c r="AG26" s="100">
        <v>19.600000000000001</v>
      </c>
      <c r="AH26" s="100">
        <v>-6.17</v>
      </c>
      <c r="AI26" s="100">
        <v>9.34</v>
      </c>
      <c r="AJ26" s="100">
        <v>23.189999999999998</v>
      </c>
      <c r="AK26" s="100">
        <v>5.41</v>
      </c>
      <c r="AL26" s="100">
        <v>3530</v>
      </c>
      <c r="AM26" s="100">
        <v>0.74</v>
      </c>
      <c r="AN26" s="100">
        <v>0</v>
      </c>
      <c r="AO26" s="110">
        <f t="shared" si="7"/>
        <v>-9.8782891312896304</v>
      </c>
      <c r="AP26" s="111">
        <f t="shared" si="8"/>
        <v>17.476914488619872</v>
      </c>
      <c r="AQ26" s="112">
        <f t="shared" si="9"/>
        <v>149.25229565218322</v>
      </c>
      <c r="AR26" s="101">
        <f>INDEX(Historical!$C$7:$C$1045,MATCH(B26,Historical!$B$7:$B$1045,0))*IF(AH26="n/a",1.03,IF(AH26&lt;0,1.01,IF(AH26&gt;10,1.1,(1+AH26/100))))</f>
        <v>1.4947999999999999</v>
      </c>
      <c r="AS26" s="109">
        <f t="shared" si="10"/>
        <v>1.6344143199999999</v>
      </c>
      <c r="AT26" s="109">
        <f t="shared" si="11"/>
        <v>1.7228361347119998</v>
      </c>
      <c r="AU26" s="109">
        <f t="shared" si="11"/>
        <v>1.816041569599919</v>
      </c>
      <c r="AV26" s="109">
        <f t="shared" si="11"/>
        <v>1.9142894185152748</v>
      </c>
      <c r="AW26" s="109">
        <f t="shared" si="12"/>
        <v>8.5823814428271934</v>
      </c>
      <c r="AX26" s="113">
        <f t="shared" si="13"/>
        <v>7.0981568462717668</v>
      </c>
      <c r="AY26" s="100">
        <v>0.7</v>
      </c>
      <c r="AZ26" s="100">
        <v>7.870000000000001</v>
      </c>
      <c r="BA26" s="100">
        <v>-52.78</v>
      </c>
      <c r="BB26" s="100">
        <v>-17.119999999999997</v>
      </c>
      <c r="BC26" s="100">
        <v>-29.299999999999997</v>
      </c>
      <c r="BE26" s="12">
        <v>1993</v>
      </c>
      <c r="BF26" s="12">
        <f t="shared" si="14"/>
        <v>3</v>
      </c>
      <c r="BG26" s="100">
        <v>13.96</v>
      </c>
      <c r="BH26" t="s">
        <v>121</v>
      </c>
      <c r="BI26" t="s">
        <v>122</v>
      </c>
    </row>
    <row r="27" spans="1:61" ht="11.25" customHeight="1" x14ac:dyDescent="0.2">
      <c r="A27" s="123" t="s">
        <v>200</v>
      </c>
      <c r="B27" s="55" t="s">
        <v>201</v>
      </c>
      <c r="C27" s="156" t="s">
        <v>116</v>
      </c>
      <c r="D27" s="98" t="s">
        <v>117</v>
      </c>
      <c r="E27" s="157">
        <v>40</v>
      </c>
      <c r="F27" s="2">
        <v>69</v>
      </c>
      <c r="G27" s="2" t="s">
        <v>119</v>
      </c>
      <c r="H27" s="2" t="s">
        <v>119</v>
      </c>
      <c r="I27" s="100">
        <v>81.819999999999993</v>
      </c>
      <c r="J27" s="101">
        <f t="shared" si="0"/>
        <v>1.1977511610853093</v>
      </c>
      <c r="K27" s="104">
        <v>0.245</v>
      </c>
      <c r="L27" s="71">
        <v>4</v>
      </c>
      <c r="M27" s="28">
        <f t="shared" si="1"/>
        <v>0.98</v>
      </c>
      <c r="N27" s="103" t="s">
        <v>202</v>
      </c>
      <c r="O27" s="104">
        <v>0.24</v>
      </c>
      <c r="P27" s="158">
        <v>45940</v>
      </c>
      <c r="Q27" s="158">
        <v>45961</v>
      </c>
      <c r="R27" s="28">
        <f t="shared" si="2"/>
        <v>2.0833333333333353</v>
      </c>
      <c r="S27" s="105">
        <f>IF(INDEX(Historical!$D$7:$D1133,MATCH(B27,Historical!$B$7:$B$1044,0))=0,"n/a",(INDEX(Historical!$C$7:$C$1044,MATCH(B27,Historical!$B$7:$B$1044,0))/INDEX(Historical!$D$7:$D$1044,MATCH(B27,Historical!$B$7:$B$1044,0))-1)*100)</f>
        <v>2.1164021164021163</v>
      </c>
      <c r="T27" s="105">
        <f>IF(INDEX(Historical!$F$7:$F$1044,MATCH(B27,Historical!$B$7:$B$1044,0))=0,"n/a",((INDEX(Historical!$C$7:$C$1044,MATCH(B27,Historical!$B$7:$B$1044,0))/INDEX(Historical!$F$7:$F$1044,MATCH(B27,Historical!$B$7:$B$1044,0)))^(1/3)-1)*100)</f>
        <v>2.1628292047677578</v>
      </c>
      <c r="U27" s="105">
        <f>IF(INDEX(Historical!$H$7:$H$1044,MATCH(B27,Historical!$B$7:$B$1044,0))=0,"n/a",((INDEX(Historical!$C$7:$C$1044,MATCH(B27,Historical!$B$7:$B$1044,0))/INDEX(Historical!$H$7:$H$1044,MATCH(B27,Historical!$B$7:$B$1044,0)))^(1/5)-1)*100)</f>
        <v>2.0357534046844039</v>
      </c>
      <c r="V27" s="105">
        <f>IF(INDEX(Historical!$M$7:$M$1044,MATCH(B27,Historical!$B$7:$B$1044,0))=0,"n/a",((INDEX(Historical!$C$7:$C$1044,MATCH(B27,Historical!$B$7:$B$1044,0))/INDEX(Historical!$M$7:$M$1044,MATCH(B27,Historical!$B$7:$B$1044,0)))^(1/10)-1)*100)</f>
        <v>1.8610684319620097</v>
      </c>
      <c r="W27" s="106">
        <f t="shared" si="3"/>
        <v>1.0938627348260561</v>
      </c>
      <c r="X27" s="107">
        <f t="shared" si="4"/>
        <v>0.15341020381947276</v>
      </c>
      <c r="Y27" s="55"/>
      <c r="Z27" s="101">
        <f t="shared" si="5"/>
        <v>22.950819672131146</v>
      </c>
      <c r="AA27" s="109">
        <f t="shared" si="6"/>
        <v>19.161592505854802</v>
      </c>
      <c r="AB27" s="71">
        <v>7</v>
      </c>
      <c r="AC27" s="100">
        <v>4.2699999999999996</v>
      </c>
      <c r="AD27" s="100">
        <v>1.46</v>
      </c>
      <c r="AE27" s="100">
        <v>2.46</v>
      </c>
      <c r="AF27" s="100">
        <v>2.94</v>
      </c>
      <c r="AG27" s="100">
        <v>16.78</v>
      </c>
      <c r="AH27" s="100">
        <v>9.35</v>
      </c>
      <c r="AI27" s="100">
        <v>12.72</v>
      </c>
      <c r="AJ27" s="100">
        <v>13.270000000000001</v>
      </c>
      <c r="AK27" s="100">
        <v>9.86</v>
      </c>
      <c r="AL27" s="100">
        <v>3860</v>
      </c>
      <c r="AM27" s="100">
        <v>10.050000000000001</v>
      </c>
      <c r="AN27" s="100">
        <v>0.11</v>
      </c>
      <c r="AO27" s="110">
        <f t="shared" si="7"/>
        <v>-15.928087940085089</v>
      </c>
      <c r="AP27" s="111">
        <f t="shared" si="8"/>
        <v>3.2335045657697132</v>
      </c>
      <c r="AQ27" s="112">
        <f t="shared" si="9"/>
        <v>58.233416848813157</v>
      </c>
      <c r="AR27" s="101">
        <f>INDEX(Historical!$C$7:$C$1045,MATCH(B27,Historical!$B$7:$B$1045,0))*IF(AH27="n/a",1.03,IF(AH27&lt;0,1.01,IF(AH27&gt;10,1.1,(1+AH27/100))))</f>
        <v>1.0552275</v>
      </c>
      <c r="AS27" s="109">
        <f t="shared" si="10"/>
        <v>1.16075025</v>
      </c>
      <c r="AT27" s="109">
        <f t="shared" ref="AT27:AV46" si="15">IF($AK27="n/a",1.03*AS27,IF($AK27&lt;0,1.01*AS27,IF($AK27&gt;10,1.1*AS27,(1+$AK27/100)*AS27)))</f>
        <v>1.27520022465</v>
      </c>
      <c r="AU27" s="109">
        <f t="shared" si="15"/>
        <v>1.40093496680049</v>
      </c>
      <c r="AV27" s="109">
        <f t="shared" si="15"/>
        <v>1.5390671545270183</v>
      </c>
      <c r="AW27" s="109">
        <f t="shared" si="12"/>
        <v>6.4311800959775081</v>
      </c>
      <c r="AX27" s="113">
        <f t="shared" si="13"/>
        <v>7.8601565582712158</v>
      </c>
      <c r="AY27" s="100">
        <v>0.62</v>
      </c>
      <c r="AZ27" s="100">
        <v>24.42</v>
      </c>
      <c r="BA27" s="100">
        <v>-17.59</v>
      </c>
      <c r="BB27" s="100">
        <v>-3.9600000000000004</v>
      </c>
      <c r="BC27" s="100">
        <v>2.04</v>
      </c>
      <c r="BE27" s="12">
        <v>1986</v>
      </c>
      <c r="BF27" s="12">
        <f t="shared" si="14"/>
        <v>4</v>
      </c>
      <c r="BG27" s="100">
        <v>11.959999999999999</v>
      </c>
      <c r="BH27" t="s">
        <v>121</v>
      </c>
      <c r="BI27" t="s">
        <v>122</v>
      </c>
    </row>
    <row r="28" spans="1:61" ht="11.25" customHeight="1" x14ac:dyDescent="0.2">
      <c r="A28" s="55" t="s">
        <v>203</v>
      </c>
      <c r="B28" s="55" t="s">
        <v>204</v>
      </c>
      <c r="C28" s="156" t="s">
        <v>134</v>
      </c>
      <c r="D28" s="98" t="s">
        <v>135</v>
      </c>
      <c r="E28" s="157">
        <v>32</v>
      </c>
      <c r="F28" s="2">
        <v>111</v>
      </c>
      <c r="G28" s="2" t="s">
        <v>146</v>
      </c>
      <c r="H28" s="2" t="s">
        <v>146</v>
      </c>
      <c r="I28" s="100">
        <v>60.15</v>
      </c>
      <c r="J28" s="101">
        <f t="shared" si="0"/>
        <v>1.0972568578553616</v>
      </c>
      <c r="K28" s="104">
        <v>0.16500000000000001</v>
      </c>
      <c r="L28" s="71">
        <v>4</v>
      </c>
      <c r="M28" s="28">
        <f t="shared" si="1"/>
        <v>0.66</v>
      </c>
      <c r="N28" s="103" t="s">
        <v>205</v>
      </c>
      <c r="O28" s="104">
        <v>0.15</v>
      </c>
      <c r="P28" s="158">
        <v>45966</v>
      </c>
      <c r="Q28" s="158">
        <v>45973</v>
      </c>
      <c r="R28" s="28">
        <f t="shared" si="2"/>
        <v>10.000000000000009</v>
      </c>
      <c r="S28" s="105">
        <f>IF(INDEX(Historical!$D$7:$D1134,MATCH(B28,Historical!$B$7:$B$1044,0))=0,"n/a",(INDEX(Historical!$C$7:$C$1044,MATCH(B28,Historical!$B$7:$B$1044,0))/INDEX(Historical!$D$7:$D$1044,MATCH(B28,Historical!$B$7:$B$1044,0))-1)*100)</f>
        <v>13.888888888888884</v>
      </c>
      <c r="T28" s="105">
        <f>IF(INDEX(Historical!$F$7:$F$1044,MATCH(B28,Historical!$B$7:$B$1044,0))=0,"n/a",((INDEX(Historical!$C$7:$C$1044,MATCH(B28,Historical!$B$7:$B$1044,0))/INDEX(Historical!$F$7:$F$1044,MATCH(B28,Historical!$B$7:$B$1044,0)))^(1/3)-1)*100)</f>
        <v>13.331194834628501</v>
      </c>
      <c r="U28" s="105">
        <f>IF(INDEX(Historical!$H$7:$H$1044,MATCH(B28,Historical!$B$7:$B$1044,0))=0,"n/a",((INDEX(Historical!$C$7:$C$1044,MATCH(B28,Historical!$B$7:$B$1044,0))/INDEX(Historical!$H$7:$H$1044,MATCH(B28,Historical!$B$7:$B$1044,0)))^(1/5)-1)*100)</f>
        <v>12.094437340342456</v>
      </c>
      <c r="V28" s="105">
        <f>IF(INDEX(Historical!$M$7:$M$1044,MATCH(B28,Historical!$B$7:$B$1044,0))=0,"n/a",((INDEX(Historical!$C$7:$C$1044,MATCH(B28,Historical!$B$7:$B$1044,0))/INDEX(Historical!$M$7:$M$1044,MATCH(B28,Historical!$B$7:$B$1044,0)))^(1/10)-1)*100)</f>
        <v>10.516889398199481</v>
      </c>
      <c r="W28" s="106">
        <f t="shared" si="3"/>
        <v>1.1500013818166668</v>
      </c>
      <c r="X28" s="107">
        <f t="shared" si="4"/>
        <v>0.90391908373261998</v>
      </c>
      <c r="Y28" s="161"/>
      <c r="Z28" s="101">
        <f t="shared" si="5"/>
        <v>21.221864951768492</v>
      </c>
      <c r="AA28" s="109">
        <f t="shared" si="6"/>
        <v>19.340836012861736</v>
      </c>
      <c r="AB28" s="71">
        <v>12</v>
      </c>
      <c r="AC28" s="100">
        <v>3.11</v>
      </c>
      <c r="AD28" s="100">
        <v>1.59</v>
      </c>
      <c r="AE28" s="100">
        <v>3.19</v>
      </c>
      <c r="AF28" s="100">
        <v>1.6</v>
      </c>
      <c r="AG28" s="100">
        <v>11.700000000000001</v>
      </c>
      <c r="AH28" s="100">
        <v>6.2399999999999993</v>
      </c>
      <c r="AI28" s="100">
        <v>8.5299999999999994</v>
      </c>
      <c r="AJ28" s="100">
        <v>13.38</v>
      </c>
      <c r="AK28" s="100">
        <v>7.71</v>
      </c>
      <c r="AL28" s="100">
        <v>20390</v>
      </c>
      <c r="AM28" s="100">
        <v>14.680000000000001</v>
      </c>
      <c r="AN28" s="100">
        <v>0.64</v>
      </c>
      <c r="AO28" s="110">
        <f t="shared" si="7"/>
        <v>-6.1491418146639187</v>
      </c>
      <c r="AP28" s="111">
        <f t="shared" si="8"/>
        <v>13.191694198197817</v>
      </c>
      <c r="AQ28" s="112">
        <f t="shared" si="9"/>
        <v>17.275246266737398</v>
      </c>
      <c r="AR28" s="101">
        <f>INDEX(Historical!$C$7:$C$1045,MATCH(B28,Historical!$B$7:$B$1045,0))*IF(AH28="n/a",1.03,IF(AH28&lt;0,1.01,IF(AH28&gt;10,1.1,(1+AH28/100))))</f>
        <v>0.65337599999999996</v>
      </c>
      <c r="AS28" s="109">
        <f t="shared" si="10"/>
        <v>0.70910897279999996</v>
      </c>
      <c r="AT28" s="109">
        <f t="shared" si="15"/>
        <v>0.76378127460287992</v>
      </c>
      <c r="AU28" s="109">
        <f t="shared" si="15"/>
        <v>0.82266881087476196</v>
      </c>
      <c r="AV28" s="109">
        <f t="shared" si="15"/>
        <v>0.88609657619320603</v>
      </c>
      <c r="AW28" s="109">
        <f t="shared" si="12"/>
        <v>3.8350316344708482</v>
      </c>
      <c r="AX28" s="113">
        <f t="shared" si="13"/>
        <v>6.3757799409324161</v>
      </c>
      <c r="AY28" s="100">
        <v>0.69</v>
      </c>
      <c r="AZ28" s="100">
        <v>-2.29</v>
      </c>
      <c r="BA28" s="100">
        <v>-47.160000000000004</v>
      </c>
      <c r="BB28" s="100">
        <v>-11.1</v>
      </c>
      <c r="BC28" s="100">
        <v>-26.14</v>
      </c>
      <c r="BE28" s="12">
        <v>1995</v>
      </c>
      <c r="BF28" s="12">
        <f t="shared" si="14"/>
        <v>3</v>
      </c>
      <c r="BG28" s="100">
        <v>4.8899999999999997</v>
      </c>
      <c r="BH28" t="s">
        <v>121</v>
      </c>
      <c r="BI28" t="s">
        <v>122</v>
      </c>
    </row>
    <row r="29" spans="1:61" ht="11.25" customHeight="1" x14ac:dyDescent="0.2">
      <c r="A29" s="55" t="s">
        <v>206</v>
      </c>
      <c r="B29" s="55" t="s">
        <v>207</v>
      </c>
      <c r="C29" s="156" t="s">
        <v>180</v>
      </c>
      <c r="D29" s="98" t="s">
        <v>208</v>
      </c>
      <c r="E29" s="157">
        <v>29</v>
      </c>
      <c r="F29" s="2">
        <v>126</v>
      </c>
      <c r="G29" s="2" t="s">
        <v>146</v>
      </c>
      <c r="H29" s="2" t="s">
        <v>146</v>
      </c>
      <c r="I29" s="100">
        <v>192.88</v>
      </c>
      <c r="J29" s="101">
        <f t="shared" si="0"/>
        <v>1.0591041061800084</v>
      </c>
      <c r="K29" s="104">
        <v>0.51070000000000004</v>
      </c>
      <c r="L29" s="71">
        <v>4</v>
      </c>
      <c r="M29" s="28">
        <f t="shared" si="1"/>
        <v>2.0428000000000002</v>
      </c>
      <c r="N29" s="103" t="s">
        <v>209</v>
      </c>
      <c r="O29" s="104">
        <v>0.50560000000000005</v>
      </c>
      <c r="P29" s="158">
        <v>45839</v>
      </c>
      <c r="Q29" s="158">
        <v>45853</v>
      </c>
      <c r="R29" s="28">
        <f t="shared" si="2"/>
        <v>1.0087025316455682</v>
      </c>
      <c r="S29" s="105">
        <f>IF(INDEX(Historical!$D$7:$D1139,MATCH(B29,Historical!$B$7:$B$1044,0))=0,"n/a",(INDEX(Historical!$C$7:$C$1044,MATCH(B29,Historical!$B$7:$B$1044,0))/INDEX(Historical!$D$7:$D$1044,MATCH(B29,Historical!$B$7:$B$1044,0))-1)*100)</f>
        <v>1.0037765851719449</v>
      </c>
      <c r="T29" s="105">
        <f>IF(INDEX(Historical!$F$7:$F$1044,MATCH(B29,Historical!$B$7:$B$1044,0))=0,"n/a",((INDEX(Historical!$C$7:$C$1044,MATCH(B29,Historical!$B$7:$B$1044,0))/INDEX(Historical!$F$7:$F$1044,MATCH(B29,Historical!$B$7:$B$1044,0)))^(1/3)-1)*100)</f>
        <v>0.99695463067190904</v>
      </c>
      <c r="U29" s="105">
        <f>IF(INDEX(Historical!$H$7:$H$1044,MATCH(B29,Historical!$B$7:$B$1044,0))=0,"n/a",((INDEX(Historical!$C$7:$C$1044,MATCH(B29,Historical!$B$7:$B$1044,0))/INDEX(Historical!$H$7:$H$1044,MATCH(B29,Historical!$B$7:$B$1044,0)))^(1/5)-1)*100)</f>
        <v>0.99946895197273733</v>
      </c>
      <c r="V29" s="105">
        <f>IF(INDEX(Historical!$M$7:$M$1044,MATCH(B29,Historical!$B$7:$B$1044,0))=0,"n/a",((INDEX(Historical!$C$7:$C$1044,MATCH(B29,Historical!$B$7:$B$1044,0))/INDEX(Historical!$M$7:$M$1044,MATCH(B29,Historical!$B$7:$B$1044,0)))^(1/10)-1)*100)</f>
        <v>3.3712250064460214</v>
      </c>
      <c r="W29" s="106">
        <f t="shared" si="3"/>
        <v>0.29647055597347605</v>
      </c>
      <c r="X29" s="107" t="str">
        <f t="shared" si="4"/>
        <v>n/a</v>
      </c>
      <c r="Y29" s="123"/>
      <c r="Z29" s="101">
        <f t="shared" si="5"/>
        <v>29.392805755395685</v>
      </c>
      <c r="AA29" s="109">
        <f t="shared" si="6"/>
        <v>27.752517985611508</v>
      </c>
      <c r="AB29" s="71">
        <v>6</v>
      </c>
      <c r="AC29" s="100">
        <v>6.95</v>
      </c>
      <c r="AD29" s="100">
        <v>1.01</v>
      </c>
      <c r="AE29" s="100">
        <v>0.19</v>
      </c>
      <c r="AF29" s="100" t="s">
        <v>142</v>
      </c>
      <c r="AG29" s="100" t="s">
        <v>142</v>
      </c>
      <c r="AH29" s="100">
        <v>25.290000000000003</v>
      </c>
      <c r="AI29" s="100">
        <v>12.42</v>
      </c>
      <c r="AJ29" s="100" t="s">
        <v>142</v>
      </c>
      <c r="AK29" s="100">
        <v>16.520000000000003</v>
      </c>
      <c r="AL29" s="100">
        <v>45390</v>
      </c>
      <c r="AM29" s="100">
        <v>0.25</v>
      </c>
      <c r="AN29" s="100" t="s">
        <v>142</v>
      </c>
      <c r="AO29" s="110">
        <f t="shared" si="7"/>
        <v>-25.693944927458762</v>
      </c>
      <c r="AP29" s="111">
        <f t="shared" si="8"/>
        <v>2.0585730581527457</v>
      </c>
      <c r="AQ29" s="112" t="str">
        <f t="shared" si="9"/>
        <v>n/a</v>
      </c>
      <c r="AR29" s="101">
        <f>INDEX(Historical!$C$7:$C$1045,MATCH(B29,Historical!$B$7:$B$1045,0))*IF(AH29="n/a",1.03,IF(AH29&lt;0,1.01,IF(AH29&gt;10,1.1,(1+AH29/100))))</f>
        <v>2.2358600000000002</v>
      </c>
      <c r="AS29" s="109">
        <f t="shared" si="10"/>
        <v>2.4594460000000002</v>
      </c>
      <c r="AT29" s="109">
        <f t="shared" si="15"/>
        <v>2.7053906000000003</v>
      </c>
      <c r="AU29" s="109">
        <f t="shared" si="15"/>
        <v>2.9759296600000007</v>
      </c>
      <c r="AV29" s="109">
        <f t="shared" si="15"/>
        <v>3.273522626000001</v>
      </c>
      <c r="AW29" s="109">
        <f t="shared" si="12"/>
        <v>13.650148886000004</v>
      </c>
      <c r="AX29" s="113">
        <f t="shared" si="13"/>
        <v>7.0770162204479483</v>
      </c>
      <c r="AY29" s="100">
        <v>0.59</v>
      </c>
      <c r="AZ29" s="100">
        <v>41.089999999999996</v>
      </c>
      <c r="BA29" s="100">
        <v>-17.43</v>
      </c>
      <c r="BB29" s="100">
        <v>-9.84</v>
      </c>
      <c r="BC29" s="100">
        <v>1.9900000000000002</v>
      </c>
      <c r="BE29" s="12">
        <v>1997</v>
      </c>
      <c r="BF29" s="12">
        <f t="shared" si="14"/>
        <v>3</v>
      </c>
      <c r="BG29" s="100">
        <v>3.16</v>
      </c>
      <c r="BH29" t="s">
        <v>121</v>
      </c>
      <c r="BI29" t="s">
        <v>122</v>
      </c>
    </row>
    <row r="30" spans="1:61" ht="11.25" customHeight="1" x14ac:dyDescent="0.2">
      <c r="A30" s="55" t="s">
        <v>210</v>
      </c>
      <c r="B30" s="55" t="s">
        <v>211</v>
      </c>
      <c r="C30" s="156" t="s">
        <v>125</v>
      </c>
      <c r="D30" s="98" t="s">
        <v>212</v>
      </c>
      <c r="E30" s="157">
        <v>25</v>
      </c>
      <c r="F30" s="2">
        <v>144</v>
      </c>
      <c r="G30" s="2" t="s">
        <v>119</v>
      </c>
      <c r="H30" s="2" t="s">
        <v>119</v>
      </c>
      <c r="I30" s="100">
        <v>822.15</v>
      </c>
      <c r="J30" s="101">
        <f t="shared" si="0"/>
        <v>0.27732165663200148</v>
      </c>
      <c r="K30" s="104">
        <v>0.56999999999999995</v>
      </c>
      <c r="L30" s="71">
        <v>4</v>
      </c>
      <c r="M30" s="28">
        <f t="shared" si="1"/>
        <v>2.2799999999999998</v>
      </c>
      <c r="N30" s="103" t="s">
        <v>151</v>
      </c>
      <c r="O30" s="104">
        <v>0.5</v>
      </c>
      <c r="P30" s="158">
        <v>45870</v>
      </c>
      <c r="Q30" s="158">
        <v>45884</v>
      </c>
      <c r="R30" s="28">
        <f t="shared" si="2"/>
        <v>13.999999999999989</v>
      </c>
      <c r="S30" s="105">
        <f>IF(INDEX(Historical!$D$7:$D1142,MATCH(B30,Historical!$B$7:$B$1044,0))=0,"n/a",(INDEX(Historical!$C$7:$C$1044,MATCH(B30,Historical!$B$7:$B$1044,0))/INDEX(Historical!$D$7:$D$1044,MATCH(B30,Historical!$B$7:$B$1044,0))-1)*100)</f>
        <v>15.053763440860223</v>
      </c>
      <c r="T30" s="105">
        <f>IF(INDEX(Historical!$F$7:$F$1044,MATCH(B30,Historical!$B$7:$B$1044,0))=0,"n/a",((INDEX(Historical!$C$7:$C$1044,MATCH(B30,Historical!$B$7:$B$1044,0))/INDEX(Historical!$F$7:$F$1044,MATCH(B30,Historical!$B$7:$B$1044,0)))^(1/3)-1)*100)</f>
        <v>13.59354135778419</v>
      </c>
      <c r="U30" s="105">
        <f>IF(INDEX(Historical!$H$7:$H$1044,MATCH(B30,Historical!$B$7:$B$1044,0))=0,"n/a",((INDEX(Historical!$C$7:$C$1044,MATCH(B30,Historical!$B$7:$B$1044,0))/INDEX(Historical!$H$7:$H$1044,MATCH(B30,Historical!$B$7:$B$1044,0)))^(1/5)-1)*100)</f>
        <v>10.825770854548544</v>
      </c>
      <c r="V30" s="105">
        <f>IF(INDEX(Historical!$M$7:$M$1044,MATCH(B30,Historical!$B$7:$B$1044,0))=0,"n/a",((INDEX(Historical!$C$7:$C$1044,MATCH(B30,Historical!$B$7:$B$1044,0))/INDEX(Historical!$M$7:$M$1044,MATCH(B30,Historical!$B$7:$B$1044,0)))^(1/10)-1)*100)</f>
        <v>9.8028085585697866</v>
      </c>
      <c r="W30" s="106">
        <f t="shared" si="3"/>
        <v>1.1043540011892272</v>
      </c>
      <c r="X30" s="107">
        <f t="shared" si="4"/>
        <v>0.69485050414303873</v>
      </c>
      <c r="Y30" s="162"/>
      <c r="Z30" s="101">
        <f t="shared" si="5"/>
        <v>13.088404133180251</v>
      </c>
      <c r="AA30" s="109">
        <f t="shared" si="6"/>
        <v>47.195752009184837</v>
      </c>
      <c r="AB30" s="71">
        <v>12</v>
      </c>
      <c r="AC30" s="100">
        <v>17.420000000000002</v>
      </c>
      <c r="AD30" s="100">
        <v>2.76</v>
      </c>
      <c r="AE30" s="100">
        <v>1.79</v>
      </c>
      <c r="AF30" s="100">
        <v>7.89</v>
      </c>
      <c r="AG30" s="100">
        <v>17.88</v>
      </c>
      <c r="AH30" s="100">
        <v>23.54</v>
      </c>
      <c r="AI30" s="100">
        <v>10.31</v>
      </c>
      <c r="AJ30" s="100">
        <v>15.58</v>
      </c>
      <c r="AK30" s="100">
        <v>14.95</v>
      </c>
      <c r="AL30" s="100">
        <v>30390</v>
      </c>
      <c r="AM30" s="100">
        <v>0.52</v>
      </c>
      <c r="AN30" s="100">
        <v>0.75</v>
      </c>
      <c r="AO30" s="110">
        <f t="shared" si="7"/>
        <v>-36.092659498004295</v>
      </c>
      <c r="AP30" s="111">
        <f t="shared" si="8"/>
        <v>11.103092511180545</v>
      </c>
      <c r="AQ30" s="112">
        <f t="shared" si="9"/>
        <v>306.81662991927317</v>
      </c>
      <c r="AR30" s="101">
        <f>INDEX(Historical!$C$7:$C$1045,MATCH(B30,Historical!$B$7:$B$1045,0))*IF(AH30="n/a",1.03,IF(AH30&lt;0,1.01,IF(AH30&gt;10,1.1,(1+AH30/100))))</f>
        <v>2.3540000000000005</v>
      </c>
      <c r="AS30" s="109">
        <f t="shared" si="10"/>
        <v>2.5894000000000008</v>
      </c>
      <c r="AT30" s="109">
        <f t="shared" si="15"/>
        <v>2.8483400000000012</v>
      </c>
      <c r="AU30" s="109">
        <f t="shared" si="15"/>
        <v>3.1331740000000017</v>
      </c>
      <c r="AV30" s="109">
        <f t="shared" si="15"/>
        <v>3.446491400000002</v>
      </c>
      <c r="AW30" s="109">
        <f t="shared" si="12"/>
        <v>14.371405400000008</v>
      </c>
      <c r="AX30" s="113">
        <f t="shared" si="13"/>
        <v>1.7480271726570586</v>
      </c>
      <c r="AY30" s="100">
        <v>0.61</v>
      </c>
      <c r="AZ30" s="100">
        <v>91.2</v>
      </c>
      <c r="BA30" s="100">
        <v>1.94</v>
      </c>
      <c r="BB30" s="100">
        <v>14.719999999999999</v>
      </c>
      <c r="BC30" s="100">
        <v>37.82</v>
      </c>
      <c r="BE30" s="12">
        <v>2000</v>
      </c>
      <c r="BF30" s="12">
        <f t="shared" si="14"/>
        <v>3</v>
      </c>
      <c r="BG30" s="100">
        <v>7.7399999999999993</v>
      </c>
      <c r="BH30" t="s">
        <v>121</v>
      </c>
      <c r="BI30" t="s">
        <v>122</v>
      </c>
    </row>
    <row r="31" spans="1:61" ht="11.25" customHeight="1" x14ac:dyDescent="0.2">
      <c r="A31" s="55" t="s">
        <v>213</v>
      </c>
      <c r="B31" s="55" t="s">
        <v>214</v>
      </c>
      <c r="C31" s="156" t="s">
        <v>116</v>
      </c>
      <c r="D31" s="98" t="s">
        <v>215</v>
      </c>
      <c r="E31" s="157">
        <v>32</v>
      </c>
      <c r="F31" s="2">
        <v>107</v>
      </c>
      <c r="G31" s="2" t="s">
        <v>119</v>
      </c>
      <c r="H31" s="2" t="s">
        <v>118</v>
      </c>
      <c r="I31" s="100">
        <v>890.11</v>
      </c>
      <c r="J31" s="101">
        <f t="shared" si="0"/>
        <v>0.67856781746076333</v>
      </c>
      <c r="K31" s="104">
        <v>1.51</v>
      </c>
      <c r="L31" s="71">
        <v>4</v>
      </c>
      <c r="M31" s="28">
        <f t="shared" si="1"/>
        <v>6.04</v>
      </c>
      <c r="N31" s="103" t="s">
        <v>216</v>
      </c>
      <c r="O31" s="104">
        <v>1.41</v>
      </c>
      <c r="P31" s="158">
        <v>45859</v>
      </c>
      <c r="Q31" s="158">
        <v>45889</v>
      </c>
      <c r="R31" s="28">
        <f t="shared" si="2"/>
        <v>7.0921985815602895</v>
      </c>
      <c r="S31" s="105">
        <f>IF(INDEX(Historical!$D$7:$D1143,MATCH(B31,Historical!$B$7:$B$1044,0))=0,"n/a",(INDEX(Historical!$C$7:$C$1044,MATCH(B31,Historical!$B$7:$B$1044,0))/INDEX(Historical!$D$7:$D$1044,MATCH(B31,Historical!$B$7:$B$1044,0))-1)*100)</f>
        <v>7.7490774907749138</v>
      </c>
      <c r="T31" s="105">
        <f>IF(INDEX(Historical!$F$7:$F$1044,MATCH(B31,Historical!$B$7:$B$1044,0))=0,"n/a",((INDEX(Historical!$C$7:$C$1044,MATCH(B31,Historical!$B$7:$B$1044,0))/INDEX(Historical!$F$7:$F$1044,MATCH(B31,Historical!$B$7:$B$1044,0)))^(1/3)-1)*100)</f>
        <v>8.1243784255681462</v>
      </c>
      <c r="U31" s="105">
        <f>IF(INDEX(Historical!$H$7:$H$1044,MATCH(B31,Historical!$B$7:$B$1044,0))=0,"n/a",((INDEX(Historical!$C$7:$C$1044,MATCH(B31,Historical!$B$7:$B$1044,0))/INDEX(Historical!$H$7:$H$1044,MATCH(B31,Historical!$B$7:$B$1044,0)))^(1/5)-1)*100)</f>
        <v>7.2267458817815822</v>
      </c>
      <c r="V31" s="105">
        <f>IF(INDEX(Historical!$M$7:$M$1044,MATCH(B31,Historical!$B$7:$B$1044,0))=0,"n/a",((INDEX(Historical!$C$7:$C$1044,MATCH(B31,Historical!$B$7:$B$1044,0))/INDEX(Historical!$M$7:$M$1044,MATCH(B31,Historical!$B$7:$B$1044,0)))^(1/10)-1)*100)</f>
        <v>7.1042123347612174</v>
      </c>
      <c r="W31" s="106">
        <f t="shared" si="3"/>
        <v>1.0172480130444304</v>
      </c>
      <c r="X31" s="107">
        <f t="shared" si="4"/>
        <v>0.25763799935050202</v>
      </c>
      <c r="Y31" s="165"/>
      <c r="Z31" s="101">
        <f t="shared" si="5"/>
        <v>32.076473712161444</v>
      </c>
      <c r="AA31" s="109">
        <f t="shared" si="6"/>
        <v>47.270844397238456</v>
      </c>
      <c r="AB31" s="71">
        <v>12</v>
      </c>
      <c r="AC31" s="100">
        <v>18.829999999999998</v>
      </c>
      <c r="AD31" s="100">
        <v>1.56</v>
      </c>
      <c r="AE31" s="100">
        <v>6.13</v>
      </c>
      <c r="AF31" s="100">
        <v>19.43</v>
      </c>
      <c r="AG31" s="100">
        <v>43.54</v>
      </c>
      <c r="AH31" s="100">
        <v>21.19</v>
      </c>
      <c r="AI31" s="100">
        <v>21.05</v>
      </c>
      <c r="AJ31" s="100">
        <v>28.050000000000004</v>
      </c>
      <c r="AK31" s="100">
        <v>20.41</v>
      </c>
      <c r="AL31" s="100">
        <v>414160</v>
      </c>
      <c r="AM31" s="100">
        <v>0.21</v>
      </c>
      <c r="AN31" s="100">
        <v>2.0699999999999998</v>
      </c>
      <c r="AO31" s="110">
        <f t="shared" si="7"/>
        <v>-39.365530697996107</v>
      </c>
      <c r="AP31" s="111">
        <f t="shared" si="8"/>
        <v>7.9053136992423454</v>
      </c>
      <c r="AQ31" s="112">
        <f t="shared" si="9"/>
        <v>538.91314194526842</v>
      </c>
      <c r="AR31" s="101">
        <f>INDEX(Historical!$C$7:$C$1045,MATCH(B31,Historical!$B$7:$B$1045,0))*IF(AH31="n/a",1.03,IF(AH31&lt;0,1.01,IF(AH31&gt;10,1.1,(1+AH31/100))))</f>
        <v>6.4240000000000004</v>
      </c>
      <c r="AS31" s="109">
        <f t="shared" si="10"/>
        <v>7.0664000000000007</v>
      </c>
      <c r="AT31" s="109">
        <f t="shared" si="15"/>
        <v>7.7730400000000017</v>
      </c>
      <c r="AU31" s="109">
        <f t="shared" si="15"/>
        <v>8.5503440000000026</v>
      </c>
      <c r="AV31" s="109">
        <f t="shared" si="15"/>
        <v>9.4053784000000036</v>
      </c>
      <c r="AW31" s="109">
        <f t="shared" si="12"/>
        <v>39.219162400000009</v>
      </c>
      <c r="AX31" s="113">
        <f t="shared" si="13"/>
        <v>4.4061028861601379</v>
      </c>
      <c r="AY31" s="100">
        <v>1.55</v>
      </c>
      <c r="AZ31" s="100">
        <v>194.57</v>
      </c>
      <c r="BA31" s="100">
        <v>5.3</v>
      </c>
      <c r="BB31" s="100">
        <v>19.040000000000003</v>
      </c>
      <c r="BC31" s="100">
        <v>51.21</v>
      </c>
      <c r="BE31" s="12">
        <v>1994</v>
      </c>
      <c r="BF31" s="12">
        <f t="shared" si="14"/>
        <v>3</v>
      </c>
      <c r="BG31" s="100">
        <v>9.5299999999999994</v>
      </c>
      <c r="BH31" t="s">
        <v>121</v>
      </c>
      <c r="BI31" t="s">
        <v>122</v>
      </c>
    </row>
    <row r="32" spans="1:61" ht="11.25" customHeight="1" x14ac:dyDescent="0.2">
      <c r="A32" s="123" t="s">
        <v>217</v>
      </c>
      <c r="B32" s="55" t="s">
        <v>218</v>
      </c>
      <c r="C32" s="156" t="s">
        <v>134</v>
      </c>
      <c r="D32" s="98" t="s">
        <v>135</v>
      </c>
      <c r="E32" s="157">
        <v>32</v>
      </c>
      <c r="F32" s="2">
        <v>105</v>
      </c>
      <c r="G32" s="2" t="s">
        <v>119</v>
      </c>
      <c r="H32" s="2" t="s">
        <v>119</v>
      </c>
      <c r="I32" s="100">
        <v>327</v>
      </c>
      <c r="J32" s="101">
        <f t="shared" si="0"/>
        <v>1.1865443425076454</v>
      </c>
      <c r="K32" s="104">
        <v>0.97</v>
      </c>
      <c r="L32" s="71">
        <v>4</v>
      </c>
      <c r="M32" s="28">
        <f t="shared" si="1"/>
        <v>3.88</v>
      </c>
      <c r="N32" s="103" t="s">
        <v>219</v>
      </c>
      <c r="O32" s="104">
        <v>0.91</v>
      </c>
      <c r="P32" s="158">
        <v>45821</v>
      </c>
      <c r="Q32" s="158">
        <v>45841</v>
      </c>
      <c r="R32" s="28">
        <f t="shared" si="2"/>
        <v>6.5934065934065869</v>
      </c>
      <c r="S32" s="105">
        <f>IF(INDEX(Historical!$D$7:$D1144,MATCH(B32,Historical!$B$7:$B$1044,0))=0,"n/a",(INDEX(Historical!$C$7:$C$1044,MATCH(B32,Historical!$B$7:$B$1044,0))/INDEX(Historical!$D$7:$D$1044,MATCH(B32,Historical!$B$7:$B$1044,0))-1)*100)</f>
        <v>6.2146892655367214</v>
      </c>
      <c r="T32" s="105">
        <f>IF(INDEX(Historical!$F$7:$F$1044,MATCH(B32,Historical!$B$7:$B$1044,0))=0,"n/a",((INDEX(Historical!$C$7:$C$1044,MATCH(B32,Historical!$B$7:$B$1044,0))/INDEX(Historical!$F$7:$F$1044,MATCH(B32,Historical!$B$7:$B$1044,0)))^(1/3)-1)*100)</f>
        <v>4.8713233436015857</v>
      </c>
      <c r="U32" s="105">
        <f>IF(INDEX(Historical!$H$7:$H$1044,MATCH(B32,Historical!$B$7:$B$1044,0))=0,"n/a",((INDEX(Historical!$C$7:$C$1044,MATCH(B32,Historical!$B$7:$B$1044,0))/INDEX(Historical!$H$7:$H$1044,MATCH(B32,Historical!$B$7:$B$1044,0)))^(1/5)-1)*100)</f>
        <v>4.2061339089837002</v>
      </c>
      <c r="V32" s="105">
        <f>IF(INDEX(Historical!$M$7:$M$1044,MATCH(B32,Historical!$B$7:$B$1044,0))=0,"n/a",((INDEX(Historical!$C$7:$C$1044,MATCH(B32,Historical!$B$7:$B$1044,0))/INDEX(Historical!$M$7:$M$1044,MATCH(B32,Historical!$B$7:$B$1044,0)))^(1/10)-1)*100)</f>
        <v>3.5996747158907549</v>
      </c>
      <c r="W32" s="106">
        <f t="shared" si="3"/>
        <v>1.16847610991508</v>
      </c>
      <c r="X32" s="107">
        <f t="shared" si="4"/>
        <v>0.15612969224141426</v>
      </c>
      <c r="Y32" s="123" t="s">
        <v>220</v>
      </c>
      <c r="Z32" s="101">
        <f t="shared" si="5"/>
        <v>13.705404450724126</v>
      </c>
      <c r="AA32" s="109">
        <f t="shared" si="6"/>
        <v>11.550688802543272</v>
      </c>
      <c r="AB32" s="71">
        <v>12</v>
      </c>
      <c r="AC32" s="100">
        <v>28.31</v>
      </c>
      <c r="AD32" s="100">
        <v>1.28</v>
      </c>
      <c r="AE32" s="100">
        <v>2.08</v>
      </c>
      <c r="AF32" s="100">
        <v>1.72</v>
      </c>
      <c r="AG32" s="100">
        <v>16.2</v>
      </c>
      <c r="AH32" s="100">
        <v>9.31</v>
      </c>
      <c r="AI32" s="100">
        <v>7.93</v>
      </c>
      <c r="AJ32" s="100">
        <v>26.939999999999998</v>
      </c>
      <c r="AK32" s="100">
        <v>8.7099999999999991</v>
      </c>
      <c r="AL32" s="100">
        <v>126830</v>
      </c>
      <c r="AM32" s="100">
        <v>0.38</v>
      </c>
      <c r="AN32" s="100">
        <v>0.31</v>
      </c>
      <c r="AO32" s="110">
        <f t="shared" si="7"/>
        <v>-6.1580105510519267</v>
      </c>
      <c r="AP32" s="111">
        <f t="shared" si="8"/>
        <v>5.3926782514913452</v>
      </c>
      <c r="AQ32" s="112">
        <f t="shared" si="9"/>
        <v>-6.0326658640841639</v>
      </c>
      <c r="AR32" s="101">
        <f>INDEX(Historical!$C$7:$C$1045,MATCH(B32,Historical!$B$7:$B$1045,0))*IF(AH32="n/a",1.03,IF(AH32&lt;0,1.01,IF(AH32&gt;10,1.1,(1+AH32/100))))</f>
        <v>4.1100559999999993</v>
      </c>
      <c r="AS32" s="109">
        <f t="shared" si="10"/>
        <v>4.4359834407999985</v>
      </c>
      <c r="AT32" s="109">
        <f t="shared" si="15"/>
        <v>4.822357598493678</v>
      </c>
      <c r="AU32" s="109">
        <f t="shared" si="15"/>
        <v>5.2423849453224767</v>
      </c>
      <c r="AV32" s="109">
        <f t="shared" si="15"/>
        <v>5.6989966740600639</v>
      </c>
      <c r="AW32" s="109">
        <f t="shared" si="12"/>
        <v>24.309778658676215</v>
      </c>
      <c r="AX32" s="113">
        <f t="shared" si="13"/>
        <v>7.4341830760477716</v>
      </c>
      <c r="AY32" s="100">
        <v>0.45</v>
      </c>
      <c r="AZ32" s="100">
        <v>23.82</v>
      </c>
      <c r="BA32" s="100">
        <v>-5.4</v>
      </c>
      <c r="BB32" s="100">
        <v>-0.63</v>
      </c>
      <c r="BC32" s="100">
        <v>9.02</v>
      </c>
      <c r="BE32" s="12">
        <v>1994</v>
      </c>
      <c r="BF32" s="12">
        <f t="shared" si="14"/>
        <v>3</v>
      </c>
      <c r="BG32" s="100">
        <v>4.72</v>
      </c>
      <c r="BH32" t="s">
        <v>121</v>
      </c>
      <c r="BI32" t="s">
        <v>122</v>
      </c>
    </row>
    <row r="33" spans="1:61" ht="11.25" customHeight="1" x14ac:dyDescent="0.2">
      <c r="A33" s="55" t="s">
        <v>221</v>
      </c>
      <c r="B33" s="55" t="s">
        <v>222</v>
      </c>
      <c r="C33" s="156" t="s">
        <v>134</v>
      </c>
      <c r="D33" s="98" t="s">
        <v>157</v>
      </c>
      <c r="E33" s="157">
        <v>57</v>
      </c>
      <c r="F33" s="2">
        <v>25</v>
      </c>
      <c r="G33" s="2" t="s">
        <v>146</v>
      </c>
      <c r="H33" s="2" t="s">
        <v>146</v>
      </c>
      <c r="I33" s="100">
        <v>52.03</v>
      </c>
      <c r="J33" s="101">
        <f t="shared" si="0"/>
        <v>2.1141649048625792</v>
      </c>
      <c r="K33" s="104">
        <v>0.27500000000000002</v>
      </c>
      <c r="L33" s="71">
        <v>4</v>
      </c>
      <c r="M33" s="28">
        <f t="shared" si="1"/>
        <v>1.1000000000000001</v>
      </c>
      <c r="N33" s="103" t="s">
        <v>223</v>
      </c>
      <c r="O33" s="104">
        <v>0.26190476190476197</v>
      </c>
      <c r="P33" s="115">
        <v>45723</v>
      </c>
      <c r="Q33" s="115">
        <v>45741</v>
      </c>
      <c r="R33" s="28">
        <f t="shared" si="2"/>
        <v>4.9999999999999805</v>
      </c>
      <c r="S33" s="105">
        <f>IF(INDEX(Historical!$D$7:$D1147,MATCH(B33,Historical!$B$7:$B$1044,0))=0,"n/a",(INDEX(Historical!$C$7:$C$1044,MATCH(B33,Historical!$B$7:$B$1044,0))/INDEX(Historical!$D$7:$D$1044,MATCH(B33,Historical!$B$7:$B$1044,0))-1)*100)</f>
        <v>6.944444444444553</v>
      </c>
      <c r="T33" s="105">
        <f>IF(INDEX(Historical!$F$7:$F$1044,MATCH(B33,Historical!$B$7:$B$1044,0))=0,"n/a",((INDEX(Historical!$C$7:$C$1044,MATCH(B33,Historical!$B$7:$B$1044,0))/INDEX(Historical!$F$7:$F$1044,MATCH(B33,Historical!$B$7:$B$1044,0)))^(1/3)-1)*100)</f>
        <v>6.304481210256041</v>
      </c>
      <c r="U33" s="105">
        <f>IF(INDEX(Historical!$H$7:$H$1044,MATCH(B33,Historical!$B$7:$B$1044,0))=0,"n/a",((INDEX(Historical!$C$7:$C$1044,MATCH(B33,Historical!$B$7:$B$1044,0))/INDEX(Historical!$H$7:$H$1044,MATCH(B33,Historical!$B$7:$B$1044,0)))^(1/5)-1)*100)</f>
        <v>5.3860398286132982</v>
      </c>
      <c r="V33" s="105">
        <f>IF(INDEX(Historical!$M$7:$M$1044,MATCH(B33,Historical!$B$7:$B$1044,0))=0,"n/a",((INDEX(Historical!$C$7:$C$1044,MATCH(B33,Historical!$B$7:$B$1044,0))/INDEX(Historical!$M$7:$M$1044,MATCH(B33,Historical!$B$7:$B$1044,0)))^(1/10)-1)*100)</f>
        <v>8.178804195095335</v>
      </c>
      <c r="W33" s="106">
        <f t="shared" si="3"/>
        <v>0.65853634591756072</v>
      </c>
      <c r="X33" s="107">
        <f t="shared" si="4"/>
        <v>0.44402636674470713</v>
      </c>
      <c r="Y33" s="168" t="s">
        <v>224</v>
      </c>
      <c r="Z33" s="101">
        <f t="shared" si="5"/>
        <v>27.093596059113306</v>
      </c>
      <c r="AA33" s="109">
        <f t="shared" si="6"/>
        <v>12.815270935960593</v>
      </c>
      <c r="AB33" s="71">
        <v>12</v>
      </c>
      <c r="AC33" s="100">
        <v>4.0599999999999996</v>
      </c>
      <c r="AD33" s="100">
        <v>2.17</v>
      </c>
      <c r="AE33" s="100">
        <v>3.5</v>
      </c>
      <c r="AF33" s="100">
        <v>1.77</v>
      </c>
      <c r="AG33" s="100">
        <v>14.71</v>
      </c>
      <c r="AH33" s="100">
        <v>-0.13999999999999999</v>
      </c>
      <c r="AI33" s="100">
        <v>8.18</v>
      </c>
      <c r="AJ33" s="100">
        <v>12.13</v>
      </c>
      <c r="AK33" s="100">
        <v>5.4899999999999993</v>
      </c>
      <c r="AL33" s="100">
        <v>7640</v>
      </c>
      <c r="AM33" s="100">
        <v>3.66</v>
      </c>
      <c r="AN33" s="100">
        <v>0.6</v>
      </c>
      <c r="AO33" s="110">
        <f t="shared" si="7"/>
        <v>-5.3150662024847151</v>
      </c>
      <c r="AP33" s="111">
        <f t="shared" si="8"/>
        <v>7.5002047334758775</v>
      </c>
      <c r="AQ33" s="112">
        <f t="shared" si="9"/>
        <v>0.40590853939987959</v>
      </c>
      <c r="AR33" s="101">
        <f>INDEX(Historical!$C$7:$C$1045,MATCH(B33,Historical!$B$7:$B$1045,0))*IF(AH33="n/a",1.03,IF(AH33&lt;0,1.01,IF(AH33&gt;10,1.1,(1+AH33/100))))</f>
        <v>1.0580952380952404</v>
      </c>
      <c r="AS33" s="109">
        <f t="shared" si="10"/>
        <v>1.1446474285714312</v>
      </c>
      <c r="AT33" s="109">
        <f t="shared" si="15"/>
        <v>1.2074885724000026</v>
      </c>
      <c r="AU33" s="109">
        <f t="shared" si="15"/>
        <v>1.2737796950247626</v>
      </c>
      <c r="AV33" s="109">
        <f t="shared" si="15"/>
        <v>1.3437102002816221</v>
      </c>
      <c r="AW33" s="109">
        <f t="shared" si="12"/>
        <v>6.027721134373059</v>
      </c>
      <c r="AX33" s="113">
        <f t="shared" si="13"/>
        <v>11.58508770780907</v>
      </c>
      <c r="AY33" s="100">
        <v>0.6</v>
      </c>
      <c r="AZ33" s="100">
        <v>10.74</v>
      </c>
      <c r="BA33" s="100">
        <v>-21.58</v>
      </c>
      <c r="BB33" s="100">
        <v>3.51</v>
      </c>
      <c r="BC33" s="100">
        <v>-5.34</v>
      </c>
      <c r="BE33" s="12">
        <v>1969</v>
      </c>
      <c r="BF33" s="12">
        <f t="shared" si="14"/>
        <v>7</v>
      </c>
      <c r="BG33" s="100">
        <v>1.68</v>
      </c>
      <c r="BH33" t="s">
        <v>121</v>
      </c>
      <c r="BI33" t="s">
        <v>122</v>
      </c>
    </row>
    <row r="34" spans="1:61" ht="11.25" customHeight="1" x14ac:dyDescent="0.2">
      <c r="A34" s="55" t="s">
        <v>225</v>
      </c>
      <c r="B34" s="55" t="s">
        <v>226</v>
      </c>
      <c r="C34" s="156" t="s">
        <v>134</v>
      </c>
      <c r="D34" s="98" t="s">
        <v>157</v>
      </c>
      <c r="E34" s="157">
        <v>34</v>
      </c>
      <c r="F34" s="2">
        <v>88</v>
      </c>
      <c r="G34" s="2" t="s">
        <v>119</v>
      </c>
      <c r="H34" s="2" t="s">
        <v>119</v>
      </c>
      <c r="I34" s="100">
        <v>63.36</v>
      </c>
      <c r="J34" s="101">
        <f t="shared" si="0"/>
        <v>2.9671717171717171</v>
      </c>
      <c r="K34" s="104">
        <v>0.47</v>
      </c>
      <c r="L34" s="71">
        <v>4</v>
      </c>
      <c r="M34" s="28">
        <f t="shared" si="1"/>
        <v>1.88</v>
      </c>
      <c r="N34" s="103" t="s">
        <v>136</v>
      </c>
      <c r="O34" s="104">
        <v>0.46</v>
      </c>
      <c r="P34" s="158">
        <v>45912</v>
      </c>
      <c r="Q34" s="158">
        <v>45940</v>
      </c>
      <c r="R34" s="28">
        <f t="shared" si="2"/>
        <v>2.1739130434782505</v>
      </c>
      <c r="S34" s="105">
        <f>IF(INDEX(Historical!$D$7:$D1149,MATCH(B34,Historical!$B$7:$B$1044,0))=0,"n/a",(INDEX(Historical!$C$7:$C$1044,MATCH(B34,Historical!$B$7:$B$1044,0))/INDEX(Historical!$D$7:$D$1044,MATCH(B34,Historical!$B$7:$B$1044,0))-1)*100)</f>
        <v>2.2099447513812098</v>
      </c>
      <c r="T34" s="105">
        <f>IF(INDEX(Historical!$F$7:$F$1044,MATCH(B34,Historical!$B$7:$B$1044,0))=0,"n/a",((INDEX(Historical!$C$7:$C$1044,MATCH(B34,Historical!$B$7:$B$1044,0))/INDEX(Historical!$F$7:$F$1044,MATCH(B34,Historical!$B$7:$B$1044,0)))^(1/3)-1)*100)</f>
        <v>2.2606483164543834</v>
      </c>
      <c r="U34" s="105">
        <f>IF(INDEX(Historical!$H$7:$H$1044,MATCH(B34,Historical!$B$7:$B$1044,0))=0,"n/a",((INDEX(Historical!$C$7:$C$1044,MATCH(B34,Historical!$B$7:$B$1044,0))/INDEX(Historical!$H$7:$H$1044,MATCH(B34,Historical!$B$7:$B$1044,0)))^(1/5)-1)*100)</f>
        <v>2.3145873080461898</v>
      </c>
      <c r="V34" s="105">
        <f>IF(INDEX(Historical!$M$7:$M$1044,MATCH(B34,Historical!$B$7:$B$1044,0))=0,"n/a",((INDEX(Historical!$C$7:$C$1044,MATCH(B34,Historical!$B$7:$B$1044,0))/INDEX(Historical!$M$7:$M$1044,MATCH(B34,Historical!$B$7:$B$1044,0)))^(1/10)-1)*100)</f>
        <v>4.2512305058414412</v>
      </c>
      <c r="W34" s="106">
        <f t="shared" si="3"/>
        <v>0.54445114299631847</v>
      </c>
      <c r="X34" s="107">
        <f t="shared" si="4"/>
        <v>0.44511294385503647</v>
      </c>
      <c r="Y34" s="55"/>
      <c r="Z34" s="101">
        <f t="shared" si="5"/>
        <v>45.742092457420917</v>
      </c>
      <c r="AA34" s="109">
        <f t="shared" si="6"/>
        <v>15.416058394160583</v>
      </c>
      <c r="AB34" s="71">
        <v>12</v>
      </c>
      <c r="AC34" s="100">
        <v>4.1100000000000003</v>
      </c>
      <c r="AD34" s="100" t="s">
        <v>142</v>
      </c>
      <c r="AE34" s="100">
        <v>3.24</v>
      </c>
      <c r="AF34" s="100">
        <v>1.64</v>
      </c>
      <c r="AG34" s="100">
        <v>11.27</v>
      </c>
      <c r="AH34" s="100">
        <v>12.1</v>
      </c>
      <c r="AI34" s="100">
        <v>13.43</v>
      </c>
      <c r="AJ34" s="100">
        <v>5.2</v>
      </c>
      <c r="AK34" s="100" t="s">
        <v>142</v>
      </c>
      <c r="AL34" s="100">
        <v>3330</v>
      </c>
      <c r="AM34" s="100">
        <v>0.91</v>
      </c>
      <c r="AN34" s="100">
        <v>0.32</v>
      </c>
      <c r="AO34" s="110">
        <f t="shared" si="7"/>
        <v>-10.134299368942676</v>
      </c>
      <c r="AP34" s="111">
        <f t="shared" si="8"/>
        <v>5.281759025217907</v>
      </c>
      <c r="AQ34" s="112">
        <f t="shared" si="9"/>
        <v>6.0028003119065643</v>
      </c>
      <c r="AR34" s="101">
        <f>INDEX(Historical!$C$7:$C$1045,MATCH(B34,Historical!$B$7:$B$1045,0))*IF(AH34="n/a",1.03,IF(AH34&lt;0,1.01,IF(AH34&gt;10,1.1,(1+AH34/100))))</f>
        <v>2.0350000000000001</v>
      </c>
      <c r="AS34" s="109">
        <f t="shared" si="10"/>
        <v>2.2385000000000002</v>
      </c>
      <c r="AT34" s="109">
        <f t="shared" si="15"/>
        <v>2.3056550000000002</v>
      </c>
      <c r="AU34" s="109">
        <f t="shared" si="15"/>
        <v>2.3748246500000003</v>
      </c>
      <c r="AV34" s="109">
        <f t="shared" si="15"/>
        <v>2.4460693895000003</v>
      </c>
      <c r="AW34" s="109">
        <f t="shared" si="12"/>
        <v>11.400049039500001</v>
      </c>
      <c r="AX34" s="113">
        <f t="shared" si="13"/>
        <v>17.992501640625001</v>
      </c>
      <c r="AY34" s="100">
        <v>0.79</v>
      </c>
      <c r="AZ34" s="100">
        <v>23.94</v>
      </c>
      <c r="BA34" s="100">
        <v>-6.13</v>
      </c>
      <c r="BB34" s="100">
        <v>4.83</v>
      </c>
      <c r="BC34" s="100">
        <v>7.07</v>
      </c>
      <c r="BE34" s="12">
        <v>1993</v>
      </c>
      <c r="BF34" s="12">
        <f t="shared" si="14"/>
        <v>3</v>
      </c>
      <c r="BG34" s="100">
        <v>1.26</v>
      </c>
      <c r="BH34" t="s">
        <v>121</v>
      </c>
      <c r="BI34" t="s">
        <v>122</v>
      </c>
    </row>
    <row r="35" spans="1:61" ht="11.25" customHeight="1" x14ac:dyDescent="0.2">
      <c r="A35" s="55" t="s">
        <v>227</v>
      </c>
      <c r="B35" s="55" t="s">
        <v>228</v>
      </c>
      <c r="C35" s="156" t="s">
        <v>134</v>
      </c>
      <c r="D35" s="98" t="s">
        <v>157</v>
      </c>
      <c r="E35" s="157">
        <v>29</v>
      </c>
      <c r="F35" s="2">
        <v>129</v>
      </c>
      <c r="G35" s="2" t="s">
        <v>118</v>
      </c>
      <c r="H35" s="2" t="s">
        <v>118</v>
      </c>
      <c r="I35" s="100">
        <v>71.900000000000006</v>
      </c>
      <c r="J35" s="101">
        <f t="shared" si="0"/>
        <v>2.5591098748261474</v>
      </c>
      <c r="K35" s="104">
        <v>0.46</v>
      </c>
      <c r="L35" s="71">
        <v>4</v>
      </c>
      <c r="M35" s="28">
        <f t="shared" si="1"/>
        <v>1.84</v>
      </c>
      <c r="N35" s="103" t="s">
        <v>158</v>
      </c>
      <c r="O35" s="104">
        <v>0.45</v>
      </c>
      <c r="P35" s="158">
        <v>46085</v>
      </c>
      <c r="Q35" s="158">
        <v>46100</v>
      </c>
      <c r="R35" s="28">
        <f t="shared" si="2"/>
        <v>2.2222222222222241</v>
      </c>
      <c r="S35" s="105">
        <f>IF(INDEX(Historical!$D$7:$D1151,MATCH(B35,Historical!$B$7:$B$1044,0))=0,"n/a",(INDEX(Historical!$C$7:$C$1044,MATCH(B35,Historical!$B$7:$B$1044,0))/INDEX(Historical!$D$7:$D$1044,MATCH(B35,Historical!$B$7:$B$1044,0))-1)*100)</f>
        <v>2.2727272727272707</v>
      </c>
      <c r="T35" s="105">
        <f>IF(INDEX(Historical!$F$7:$F$1044,MATCH(B35,Historical!$B$7:$B$1044,0))=0,"n/a",((INDEX(Historical!$C$7:$C$1044,MATCH(B35,Historical!$B$7:$B$1044,0))/INDEX(Historical!$F$7:$F$1044,MATCH(B35,Historical!$B$7:$B$1044,0)))^(1/3)-1)*100)</f>
        <v>2.5302488198232664</v>
      </c>
      <c r="U35" s="105">
        <f>IF(INDEX(Historical!$H$7:$H$1044,MATCH(B35,Historical!$B$7:$B$1044,0))=0,"n/a",((INDEX(Historical!$C$7:$C$1044,MATCH(B35,Historical!$B$7:$B$1044,0))/INDEX(Historical!$H$7:$H$1044,MATCH(B35,Historical!$B$7:$B$1044,0)))^(1/5)-1)*100)</f>
        <v>2.5120872198526989</v>
      </c>
      <c r="V35" s="105">
        <f>IF(INDEX(Historical!$M$7:$M$1044,MATCH(B35,Historical!$B$7:$B$1044,0))=0,"n/a",((INDEX(Historical!$C$7:$C$1044,MATCH(B35,Historical!$B$7:$B$1044,0))/INDEX(Historical!$M$7:$M$1044,MATCH(B35,Historical!$B$7:$B$1044,0)))^(1/10)-1)*100)</f>
        <v>2.472029871664283</v>
      </c>
      <c r="W35" s="106">
        <f t="shared" si="3"/>
        <v>1.01620423306675</v>
      </c>
      <c r="X35" s="107" t="str">
        <f t="shared" si="4"/>
        <v>n/a</v>
      </c>
      <c r="Y35" s="55"/>
      <c r="Z35" s="101" t="str">
        <f t="shared" si="5"/>
        <v>n/a</v>
      </c>
      <c r="AA35" s="109" t="str">
        <f t="shared" si="6"/>
        <v>n/a</v>
      </c>
      <c r="AB35" s="71">
        <v>12</v>
      </c>
      <c r="AC35" s="100" t="s">
        <v>142</v>
      </c>
      <c r="AD35" s="100" t="s">
        <v>142</v>
      </c>
      <c r="AE35" s="100" t="s">
        <v>142</v>
      </c>
      <c r="AF35" s="100" t="s">
        <v>142</v>
      </c>
      <c r="AG35" s="100" t="s">
        <v>142</v>
      </c>
      <c r="AH35" s="100" t="s">
        <v>142</v>
      </c>
      <c r="AI35" s="100" t="s">
        <v>142</v>
      </c>
      <c r="AJ35" s="100" t="s">
        <v>142</v>
      </c>
      <c r="AK35" s="100" t="s">
        <v>142</v>
      </c>
      <c r="AL35" s="100" t="s">
        <v>142</v>
      </c>
      <c r="AM35" s="100" t="s">
        <v>142</v>
      </c>
      <c r="AN35" s="100" t="s">
        <v>142</v>
      </c>
      <c r="AO35" s="110" t="str">
        <f t="shared" si="7"/>
        <v>n/a</v>
      </c>
      <c r="AP35" s="111">
        <f t="shared" si="8"/>
        <v>5.0711970946788458</v>
      </c>
      <c r="AQ35" s="112" t="str">
        <f t="shared" si="9"/>
        <v>n/a</v>
      </c>
      <c r="AR35" s="101">
        <f>INDEX(Historical!$C$7:$C$1045,MATCH(B35,Historical!$B$7:$B$1045,0))*IF(AH35="n/a",1.03,IF(AH35&lt;0,1.01,IF(AH35&gt;10,1.1,(1+AH35/100))))</f>
        <v>1.8540000000000001</v>
      </c>
      <c r="AS35" s="109">
        <f t="shared" si="10"/>
        <v>1.9096200000000001</v>
      </c>
      <c r="AT35" s="109">
        <f t="shared" si="15"/>
        <v>1.9669086000000002</v>
      </c>
      <c r="AU35" s="109">
        <f t="shared" si="15"/>
        <v>2.0259158580000003</v>
      </c>
      <c r="AV35" s="109">
        <f t="shared" si="15"/>
        <v>2.0866933337400004</v>
      </c>
      <c r="AW35" s="109">
        <f t="shared" si="12"/>
        <v>9.843137791740002</v>
      </c>
      <c r="AX35" s="113">
        <f t="shared" si="13"/>
        <v>13.690038653324063</v>
      </c>
      <c r="AY35" s="100" t="s">
        <v>142</v>
      </c>
      <c r="AZ35" s="100" t="s">
        <v>142</v>
      </c>
      <c r="BA35" s="100" t="s">
        <v>142</v>
      </c>
      <c r="BB35" s="100" t="s">
        <v>142</v>
      </c>
      <c r="BC35" s="100" t="s">
        <v>142</v>
      </c>
      <c r="BD35" s="20" t="s">
        <v>108</v>
      </c>
      <c r="BE35" s="12">
        <v>1998</v>
      </c>
      <c r="BF35" s="12">
        <f t="shared" si="14"/>
        <v>3</v>
      </c>
      <c r="BG35" s="100" t="s">
        <v>142</v>
      </c>
      <c r="BH35" t="s">
        <v>121</v>
      </c>
      <c r="BI35" t="s">
        <v>122</v>
      </c>
    </row>
    <row r="36" spans="1:61" ht="11.25" customHeight="1" x14ac:dyDescent="0.2">
      <c r="A36" s="55" t="s">
        <v>229</v>
      </c>
      <c r="B36" s="55" t="s">
        <v>230</v>
      </c>
      <c r="C36" s="156" t="s">
        <v>134</v>
      </c>
      <c r="D36" s="98" t="s">
        <v>157</v>
      </c>
      <c r="E36" s="157">
        <v>33</v>
      </c>
      <c r="F36" s="2">
        <v>104</v>
      </c>
      <c r="G36" s="2" t="s">
        <v>146</v>
      </c>
      <c r="H36" s="2" t="s">
        <v>146</v>
      </c>
      <c r="I36" s="100">
        <v>144.93</v>
      </c>
      <c r="J36" s="101">
        <f t="shared" si="0"/>
        <v>2.8427516732215552</v>
      </c>
      <c r="K36" s="104">
        <v>1.03</v>
      </c>
      <c r="L36" s="71">
        <v>4</v>
      </c>
      <c r="M36" s="28">
        <f t="shared" si="1"/>
        <v>4.12</v>
      </c>
      <c r="N36" s="103" t="s">
        <v>158</v>
      </c>
      <c r="O36" s="104">
        <v>1</v>
      </c>
      <c r="P36" s="158">
        <v>46171</v>
      </c>
      <c r="Q36" s="158">
        <v>46188</v>
      </c>
      <c r="R36" s="28">
        <f t="shared" si="2"/>
        <v>3.0000000000000027</v>
      </c>
      <c r="S36" s="105">
        <f>IF(INDEX(Historical!$D$7:$D1155,MATCH(B36,Historical!$B$7:$B$1044,0))=0,"n/a",(INDEX(Historical!$C$7:$C$1044,MATCH(B36,Historical!$B$7:$B$1044,0))/INDEX(Historical!$D$7:$D$1044,MATCH(B36,Historical!$B$7:$B$1044,0))-1)*100)</f>
        <v>5.6149732620320858</v>
      </c>
      <c r="T36" s="105">
        <f>IF(INDEX(Historical!$F$7:$F$1044,MATCH(B36,Historical!$B$7:$B$1044,0))=0,"n/a",((INDEX(Historical!$C$7:$C$1044,MATCH(B36,Historical!$B$7:$B$1044,0))/INDEX(Historical!$F$7:$F$1044,MATCH(B36,Historical!$B$7:$B$1044,0)))^(1/3)-1)*100)</f>
        <v>6.8277369799701004</v>
      </c>
      <c r="U36" s="105">
        <f>IF(INDEX(Historical!$H$7:$H$1044,MATCH(B36,Historical!$B$7:$B$1044,0))=0,"n/a",((INDEX(Historical!$C$7:$C$1044,MATCH(B36,Historical!$B$7:$B$1044,0))/INDEX(Historical!$H$7:$H$1044,MATCH(B36,Historical!$B$7:$B$1044,0)))^(1/5)-1)*100)</f>
        <v>6.7457141595617776</v>
      </c>
      <c r="V36" s="105">
        <f>IF(INDEX(Historical!$M$7:$M$1044,MATCH(B36,Historical!$B$7:$B$1044,0))=0,"n/a",((INDEX(Historical!$C$7:$C$1044,MATCH(B36,Historical!$B$7:$B$1044,0))/INDEX(Historical!$M$7:$M$1044,MATCH(B36,Historical!$B$7:$B$1044,0)))^(1/10)-1)*100)</f>
        <v>6.5216242784202905</v>
      </c>
      <c r="W36" s="106">
        <f t="shared" si="3"/>
        <v>1.0343610535619154</v>
      </c>
      <c r="X36" s="107">
        <f t="shared" si="4"/>
        <v>0.47238894674802362</v>
      </c>
      <c r="Y36" s="55"/>
      <c r="Z36" s="101">
        <f t="shared" si="5"/>
        <v>41.532258064516128</v>
      </c>
      <c r="AA36" s="109">
        <f t="shared" si="6"/>
        <v>14.609879032258066</v>
      </c>
      <c r="AB36" s="71">
        <v>12</v>
      </c>
      <c r="AC36" s="100">
        <v>9.92</v>
      </c>
      <c r="AD36" s="100">
        <v>2.75</v>
      </c>
      <c r="AE36" s="100">
        <v>3.13</v>
      </c>
      <c r="AF36" s="100">
        <v>2.0699999999999998</v>
      </c>
      <c r="AG36" s="100">
        <v>15.160000000000002</v>
      </c>
      <c r="AH36" s="100">
        <v>4.3</v>
      </c>
      <c r="AI36" s="100">
        <v>3.83</v>
      </c>
      <c r="AJ36" s="100">
        <v>14.280000000000001</v>
      </c>
      <c r="AK36" s="100">
        <v>4.91</v>
      </c>
      <c r="AL36" s="100">
        <v>9130</v>
      </c>
      <c r="AM36" s="100">
        <v>6.3299999999999992</v>
      </c>
      <c r="AN36" s="100">
        <v>1.1200000000000001</v>
      </c>
      <c r="AO36" s="110">
        <f t="shared" si="7"/>
        <v>-5.0214131994747326</v>
      </c>
      <c r="AP36" s="111">
        <f t="shared" si="8"/>
        <v>9.5884658327833332</v>
      </c>
      <c r="AQ36" s="112">
        <f t="shared" si="9"/>
        <v>15.935709381007456</v>
      </c>
      <c r="AR36" s="101">
        <f>INDEX(Historical!$C$7:$C$1045,MATCH(B36,Historical!$B$7:$B$1045,0))*IF(AH36="n/a",1.03,IF(AH36&lt;0,1.01,IF(AH36&gt;10,1.1,(1+AH36/100))))</f>
        <v>4.1198499999999996</v>
      </c>
      <c r="AS36" s="109">
        <f t="shared" si="10"/>
        <v>4.2776402549999997</v>
      </c>
      <c r="AT36" s="109">
        <f t="shared" si="15"/>
        <v>4.4876723915204995</v>
      </c>
      <c r="AU36" s="109">
        <f t="shared" si="15"/>
        <v>4.7080171059441556</v>
      </c>
      <c r="AV36" s="109">
        <f t="shared" si="15"/>
        <v>4.9391807458460129</v>
      </c>
      <c r="AW36" s="109">
        <f t="shared" si="12"/>
        <v>22.532360498310666</v>
      </c>
      <c r="AX36" s="113">
        <f t="shared" si="13"/>
        <v>15.547064443738815</v>
      </c>
      <c r="AY36" s="100">
        <v>0.56999999999999995</v>
      </c>
      <c r="AZ36" s="100">
        <v>26.810000000000002</v>
      </c>
      <c r="BA36" s="100">
        <v>-2.71</v>
      </c>
      <c r="BB36" s="100">
        <v>4.2299999999999995</v>
      </c>
      <c r="BC36" s="100">
        <v>9.77</v>
      </c>
      <c r="BE36" s="12">
        <v>1994</v>
      </c>
      <c r="BF36" s="12">
        <f t="shared" si="14"/>
        <v>3</v>
      </c>
      <c r="BG36" s="100">
        <v>1.22</v>
      </c>
      <c r="BH36" t="s">
        <v>121</v>
      </c>
      <c r="BI36" t="s">
        <v>122</v>
      </c>
    </row>
    <row r="37" spans="1:61" ht="11.25" customHeight="1" x14ac:dyDescent="0.2">
      <c r="A37" s="55" t="s">
        <v>231</v>
      </c>
      <c r="B37" s="55" t="s">
        <v>232</v>
      </c>
      <c r="C37" s="156" t="s">
        <v>125</v>
      </c>
      <c r="D37" s="98" t="s">
        <v>233</v>
      </c>
      <c r="E37" s="157">
        <v>30</v>
      </c>
      <c r="F37" s="2">
        <v>124</v>
      </c>
      <c r="G37" s="2" t="s">
        <v>118</v>
      </c>
      <c r="H37" s="2" t="s">
        <v>118</v>
      </c>
      <c r="I37" s="100">
        <v>97.06</v>
      </c>
      <c r="J37" s="101">
        <f t="shared" si="0"/>
        <v>1.2672573665773748</v>
      </c>
      <c r="K37" s="104">
        <v>0.3075</v>
      </c>
      <c r="L37" s="71">
        <v>4</v>
      </c>
      <c r="M37" s="28">
        <f t="shared" si="1"/>
        <v>1.23</v>
      </c>
      <c r="N37" s="103" t="s">
        <v>136</v>
      </c>
      <c r="O37" s="104">
        <v>0.29499999999999998</v>
      </c>
      <c r="P37" s="158">
        <v>46066</v>
      </c>
      <c r="Q37" s="158">
        <v>46083</v>
      </c>
      <c r="R37" s="28">
        <f t="shared" si="2"/>
        <v>4.2372881355932241</v>
      </c>
      <c r="S37" s="105">
        <f>IF(INDEX(Historical!$D$7:$D1159,MATCH(B37,Historical!$B$7:$B$1044,0))=0,"n/a",(INDEX(Historical!$C$7:$C$1044,MATCH(B37,Historical!$B$7:$B$1044,0))/INDEX(Historical!$D$7:$D$1044,MATCH(B37,Historical!$B$7:$B$1044,0))-1)*100)</f>
        <v>3.9647577092510877</v>
      </c>
      <c r="T37" s="105">
        <f>IF(INDEX(Historical!$F$7:$F$1044,MATCH(B37,Historical!$B$7:$B$1044,0))=0,"n/a",((INDEX(Historical!$C$7:$C$1044,MATCH(B37,Historical!$B$7:$B$1044,0))/INDEX(Historical!$F$7:$F$1044,MATCH(B37,Historical!$B$7:$B$1044,0)))^(1/3)-1)*100)</f>
        <v>3.9674924229596842</v>
      </c>
      <c r="U37" s="105">
        <f>IF(INDEX(Historical!$H$7:$H$1044,MATCH(B37,Historical!$B$7:$B$1044,0))=0,"n/a",((INDEX(Historical!$C$7:$C$1044,MATCH(B37,Historical!$B$7:$B$1044,0))/INDEX(Historical!$H$7:$H$1044,MATCH(B37,Historical!$B$7:$B$1044,0)))^(1/5)-1)*100)</f>
        <v>4.21306158714021</v>
      </c>
      <c r="V37" s="105">
        <f>IF(INDEX(Historical!$M$7:$M$1044,MATCH(B37,Historical!$B$7:$B$1044,0))=0,"n/a",((INDEX(Historical!$C$7:$C$1044,MATCH(B37,Historical!$B$7:$B$1044,0))/INDEX(Historical!$M$7:$M$1044,MATCH(B37,Historical!$B$7:$B$1044,0)))^(1/10)-1)*100)</f>
        <v>5.8231586703928695</v>
      </c>
      <c r="W37" s="106">
        <f t="shared" si="3"/>
        <v>0.723501080017105</v>
      </c>
      <c r="X37" s="107" t="str">
        <f t="shared" si="4"/>
        <v>n/a</v>
      </c>
      <c r="Y37" s="159"/>
      <c r="Z37" s="101">
        <f t="shared" si="5"/>
        <v>40.863787375415285</v>
      </c>
      <c r="AA37" s="109">
        <f t="shared" si="6"/>
        <v>32.245847176079735</v>
      </c>
      <c r="AB37" s="71">
        <v>12</v>
      </c>
      <c r="AC37" s="100">
        <v>3.01</v>
      </c>
      <c r="AD37" s="100">
        <v>3.58</v>
      </c>
      <c r="AE37" s="100">
        <v>3.71</v>
      </c>
      <c r="AF37" s="100">
        <v>5.74</v>
      </c>
      <c r="AG37" s="100">
        <v>17.62</v>
      </c>
      <c r="AH37" s="100">
        <v>6.35</v>
      </c>
      <c r="AI37" s="100">
        <v>6.660000000000001</v>
      </c>
      <c r="AJ37" s="100">
        <v>-0.65</v>
      </c>
      <c r="AK37" s="100">
        <v>6.77</v>
      </c>
      <c r="AL37" s="100">
        <v>22990</v>
      </c>
      <c r="AM37" s="100">
        <v>0.22</v>
      </c>
      <c r="AN37" s="100">
        <v>0.6</v>
      </c>
      <c r="AO37" s="110">
        <f t="shared" si="7"/>
        <v>-26.76552822236215</v>
      </c>
      <c r="AP37" s="111">
        <f t="shared" si="8"/>
        <v>5.4803189537175845</v>
      </c>
      <c r="AQ37" s="112">
        <f t="shared" si="9"/>
        <v>186.81481659441488</v>
      </c>
      <c r="AR37" s="101">
        <f>INDEX(Historical!$C$7:$C$1045,MATCH(B37,Historical!$B$7:$B$1045,0))*IF(AH37="n/a",1.03,IF(AH37&lt;0,1.01,IF(AH37&gt;10,1.1,(1+AH37/100))))</f>
        <v>1.2549299999999999</v>
      </c>
      <c r="AS37" s="109">
        <f t="shared" si="10"/>
        <v>1.3385083379999998</v>
      </c>
      <c r="AT37" s="109">
        <f t="shared" si="15"/>
        <v>1.4291253524826</v>
      </c>
      <c r="AU37" s="109">
        <f t="shared" si="15"/>
        <v>1.5258771388456722</v>
      </c>
      <c r="AV37" s="109">
        <f t="shared" si="15"/>
        <v>1.6291790211455244</v>
      </c>
      <c r="AW37" s="109">
        <f t="shared" si="12"/>
        <v>7.1776198504737954</v>
      </c>
      <c r="AX37" s="113">
        <f t="shared" si="13"/>
        <v>7.3950338455324491</v>
      </c>
      <c r="AY37" s="100">
        <v>0.48</v>
      </c>
      <c r="AZ37" s="100">
        <v>19.34</v>
      </c>
      <c r="BA37" s="100">
        <v>-8.4699999999999989</v>
      </c>
      <c r="BB37" s="100">
        <v>-0.33</v>
      </c>
      <c r="BC37" s="100">
        <v>5.83</v>
      </c>
      <c r="BE37" s="12">
        <v>1997</v>
      </c>
      <c r="BF37" s="12">
        <f t="shared" si="14"/>
        <v>3</v>
      </c>
      <c r="BG37" s="100">
        <v>8.2799999999999994</v>
      </c>
      <c r="BH37" t="s">
        <v>121</v>
      </c>
      <c r="BI37" t="s">
        <v>122</v>
      </c>
    </row>
    <row r="38" spans="1:61" ht="11.25" customHeight="1" x14ac:dyDescent="0.2">
      <c r="A38" s="55" t="s">
        <v>234</v>
      </c>
      <c r="B38" s="55" t="s">
        <v>235</v>
      </c>
      <c r="C38" s="156" t="s">
        <v>116</v>
      </c>
      <c r="D38" s="98" t="s">
        <v>236</v>
      </c>
      <c r="E38" s="157">
        <v>27</v>
      </c>
      <c r="F38" s="2">
        <v>139</v>
      </c>
      <c r="G38" s="2" t="s">
        <v>146</v>
      </c>
      <c r="H38" s="2" t="s">
        <v>146</v>
      </c>
      <c r="I38" s="100">
        <v>181.81</v>
      </c>
      <c r="J38" s="101">
        <f t="shared" si="0"/>
        <v>1.3860623728067762</v>
      </c>
      <c r="K38" s="104">
        <v>0.63</v>
      </c>
      <c r="L38" s="71">
        <v>4</v>
      </c>
      <c r="M38" s="28">
        <f t="shared" si="1"/>
        <v>2.52</v>
      </c>
      <c r="N38" s="103" t="s">
        <v>182</v>
      </c>
      <c r="O38" s="104">
        <v>0.62</v>
      </c>
      <c r="P38" s="158">
        <v>45996</v>
      </c>
      <c r="Q38" s="158">
        <v>46027</v>
      </c>
      <c r="R38" s="28">
        <f t="shared" si="2"/>
        <v>1.6129032258064528</v>
      </c>
      <c r="S38" s="105">
        <f>IF(INDEX(Historical!$D$7:$D1162,MATCH(B38,Historical!$B$7:$B$1044,0))=0,"n/a",(INDEX(Historical!$C$7:$C$1044,MATCH(B38,Historical!$B$7:$B$1044,0))/INDEX(Historical!$D$7:$D$1044,MATCH(B38,Historical!$B$7:$B$1044,0))-1)*100)</f>
        <v>1.2244897959183598</v>
      </c>
      <c r="T38" s="105">
        <f>IF(INDEX(Historical!$F$7:$F$1044,MATCH(B38,Historical!$B$7:$B$1044,0))=0,"n/a",((INDEX(Historical!$C$7:$C$1044,MATCH(B38,Historical!$B$7:$B$1044,0))/INDEX(Historical!$F$7:$F$1044,MATCH(B38,Historical!$B$7:$B$1044,0)))^(1/3)-1)*100)</f>
        <v>4.0741805351937943</v>
      </c>
      <c r="U38" s="105">
        <f>IF(INDEX(Historical!$H$7:$H$1044,MATCH(B38,Historical!$B$7:$B$1044,0))=0,"n/a",((INDEX(Historical!$C$7:$C$1044,MATCH(B38,Historical!$B$7:$B$1044,0))/INDEX(Historical!$H$7:$H$1044,MATCH(B38,Historical!$B$7:$B$1044,0)))^(1/5)-1)*100)</f>
        <v>3.9834691942561395</v>
      </c>
      <c r="V38" s="105">
        <f>IF(INDEX(Historical!$M$7:$M$1044,MATCH(B38,Historical!$B$7:$B$1044,0))=0,"n/a",((INDEX(Historical!$C$7:$C$1044,MATCH(B38,Historical!$B$7:$B$1044,0))/INDEX(Historical!$M$7:$M$1044,MATCH(B38,Historical!$B$7:$B$1044,0)))^(1/10)-1)*100)</f>
        <v>4.6779485441517998</v>
      </c>
      <c r="W38" s="106">
        <f t="shared" si="3"/>
        <v>0.85154190061285029</v>
      </c>
      <c r="X38" s="107">
        <f t="shared" si="4"/>
        <v>0.74042178331898501</v>
      </c>
      <c r="Y38" s="165" t="s">
        <v>237</v>
      </c>
      <c r="Z38" s="101">
        <f t="shared" si="5"/>
        <v>51.012145748987848</v>
      </c>
      <c r="AA38" s="109">
        <f t="shared" si="6"/>
        <v>36.803643724696357</v>
      </c>
      <c r="AB38" s="71">
        <v>12</v>
      </c>
      <c r="AC38" s="100">
        <v>4.9400000000000004</v>
      </c>
      <c r="AD38" s="100">
        <v>1.58</v>
      </c>
      <c r="AE38" s="100">
        <v>1.32</v>
      </c>
      <c r="AF38" s="100">
        <v>11.67</v>
      </c>
      <c r="AG38" s="100">
        <v>34.839999999999996</v>
      </c>
      <c r="AH38" s="100">
        <v>20.849999999999998</v>
      </c>
      <c r="AI38" s="100">
        <v>18.23</v>
      </c>
      <c r="AJ38" s="100">
        <v>5.38</v>
      </c>
      <c r="AK38" s="100">
        <v>15.8</v>
      </c>
      <c r="AL38" s="100">
        <v>21430</v>
      </c>
      <c r="AM38" s="100">
        <v>0.69</v>
      </c>
      <c r="AN38" s="100">
        <v>0.97</v>
      </c>
      <c r="AO38" s="110">
        <f t="shared" si="7"/>
        <v>-31.434112157633443</v>
      </c>
      <c r="AP38" s="111">
        <f t="shared" si="8"/>
        <v>5.369531567062916</v>
      </c>
      <c r="AQ38" s="112">
        <f t="shared" si="9"/>
        <v>336.90757846340739</v>
      </c>
      <c r="AR38" s="101">
        <f>INDEX(Historical!$C$7:$C$1045,MATCH(B38,Historical!$B$7:$B$1045,0))*IF(AH38="n/a",1.03,IF(AH38&lt;0,1.01,IF(AH38&gt;10,1.1,(1+AH38/100))))</f>
        <v>2.7280000000000002</v>
      </c>
      <c r="AS38" s="109">
        <f t="shared" si="10"/>
        <v>3.0008000000000004</v>
      </c>
      <c r="AT38" s="109">
        <f t="shared" si="15"/>
        <v>3.3008800000000007</v>
      </c>
      <c r="AU38" s="109">
        <f t="shared" si="15"/>
        <v>3.6309680000000011</v>
      </c>
      <c r="AV38" s="109">
        <f t="shared" si="15"/>
        <v>3.9940648000000016</v>
      </c>
      <c r="AW38" s="109">
        <f t="shared" si="12"/>
        <v>16.654712800000002</v>
      </c>
      <c r="AX38" s="113">
        <f t="shared" si="13"/>
        <v>9.1605042626918216</v>
      </c>
      <c r="AY38" s="100">
        <v>0.97</v>
      </c>
      <c r="AZ38" s="100">
        <v>109.99000000000001</v>
      </c>
      <c r="BA38" s="100">
        <v>-10.59</v>
      </c>
      <c r="BB38" s="100">
        <v>3.2</v>
      </c>
      <c r="BC38" s="100">
        <v>18.850000000000001</v>
      </c>
      <c r="BE38" s="12">
        <v>1999</v>
      </c>
      <c r="BF38" s="12">
        <f t="shared" si="14"/>
        <v>3</v>
      </c>
      <c r="BG38" s="100">
        <v>11.450000000000001</v>
      </c>
      <c r="BH38" t="s">
        <v>121</v>
      </c>
      <c r="BI38" t="s">
        <v>122</v>
      </c>
    </row>
    <row r="39" spans="1:61" ht="11.25" customHeight="1" x14ac:dyDescent="0.2">
      <c r="A39" s="55" t="s">
        <v>238</v>
      </c>
      <c r="B39" s="55" t="s">
        <v>239</v>
      </c>
      <c r="C39" s="156" t="s">
        <v>134</v>
      </c>
      <c r="D39" s="98" t="s">
        <v>135</v>
      </c>
      <c r="E39" s="157">
        <v>66</v>
      </c>
      <c r="F39" s="2">
        <v>8</v>
      </c>
      <c r="G39" s="2" t="s">
        <v>119</v>
      </c>
      <c r="H39" s="2" t="s">
        <v>119</v>
      </c>
      <c r="I39" s="100">
        <v>163.6</v>
      </c>
      <c r="J39" s="101">
        <f t="shared" ref="J39:J70" si="16">(M39/I39)*100</f>
        <v>2.2982885085574574</v>
      </c>
      <c r="K39" s="104">
        <v>0.94</v>
      </c>
      <c r="L39" s="71">
        <v>4</v>
      </c>
      <c r="M39" s="28">
        <f t="shared" ref="M39:M70" si="17">K39*L39</f>
        <v>3.76</v>
      </c>
      <c r="N39" s="103" t="s">
        <v>240</v>
      </c>
      <c r="O39" s="104">
        <v>0.87</v>
      </c>
      <c r="P39" s="158">
        <v>46105</v>
      </c>
      <c r="Q39" s="158">
        <v>46127</v>
      </c>
      <c r="R39" s="28">
        <f t="shared" ref="R39:R70" si="18">(K39-O39)/O39*100</f>
        <v>8.0459770114942479</v>
      </c>
      <c r="S39" s="105">
        <f>IF(INDEX(Historical!$D$7:$D1163,MATCH(B39,Historical!$B$7:$B$1044,0))=0,"n/a",(INDEX(Historical!$C$7:$C$1044,MATCH(B39,Historical!$B$7:$B$1044,0))/INDEX(Historical!$D$7:$D$1044,MATCH(B39,Historical!$B$7:$B$1044,0))-1)*100)</f>
        <v>7.547169811320753</v>
      </c>
      <c r="T39" s="105">
        <f>IF(INDEX(Historical!$F$7:$F$1044,MATCH(B39,Historical!$B$7:$B$1044,0))=0,"n/a",((INDEX(Historical!$C$7:$C$1044,MATCH(B39,Historical!$B$7:$B$1044,0))/INDEX(Historical!$F$7:$F$1044,MATCH(B39,Historical!$B$7:$B$1044,0)))^(1/3)-1)*100)</f>
        <v>8.1983855523197526</v>
      </c>
      <c r="U39" s="105">
        <f>IF(INDEX(Historical!$H$7:$H$1044,MATCH(B39,Historical!$B$7:$B$1044,0))=0,"n/a",((INDEX(Historical!$C$7:$C$1044,MATCH(B39,Historical!$B$7:$B$1044,0))/INDEX(Historical!$H$7:$H$1044,MATCH(B39,Historical!$B$7:$B$1044,0)))^(1/5)-1)*100)</f>
        <v>7.7017650271727911</v>
      </c>
      <c r="V39" s="105">
        <f>IF(INDEX(Historical!$M$7:$M$1044,MATCH(B39,Historical!$B$7:$B$1044,0))=0,"n/a",((INDEX(Historical!$C$7:$C$1044,MATCH(B39,Historical!$B$7:$B$1044,0))/INDEX(Historical!$M$7:$M$1044,MATCH(B39,Historical!$B$7:$B$1044,0)))^(1/10)-1)*100)</f>
        <v>6.5112476155574806</v>
      </c>
      <c r="W39" s="106">
        <f t="shared" ref="W39:W70" si="19">IF(OR(U39&lt;=0,U39="n/a",V39&lt;=0,V39="n/a"),"n/a",U39/V39)</f>
        <v>1.182840137851735</v>
      </c>
      <c r="X39" s="107">
        <f t="shared" ref="X39:X70" si="20">IF(OR(AJ39&lt;=0,AJ39="n/a",U39&lt;=0,U39="n/a"),"n/a",U39/AJ39)</f>
        <v>0.50769710132978185</v>
      </c>
      <c r="Y39" s="164"/>
      <c r="Z39" s="101">
        <f t="shared" ref="Z39:Z70" si="21">IF(OR(AC39&lt;0.01,AC39="n/a"),"n/a",M39/AC39*100)</f>
        <v>24.785761371127222</v>
      </c>
      <c r="AA39" s="109">
        <f t="shared" ref="AA39:AA70" si="22">IF(OR(AC39&lt;0.01,AC39="n/a"),"n/a",I39/AC39)</f>
        <v>10.784442979564931</v>
      </c>
      <c r="AB39" s="71">
        <v>12</v>
      </c>
      <c r="AC39" s="100">
        <v>15.17</v>
      </c>
      <c r="AD39" s="100" t="s">
        <v>142</v>
      </c>
      <c r="AE39" s="100">
        <v>2</v>
      </c>
      <c r="AF39" s="100">
        <v>1.6</v>
      </c>
      <c r="AG39" s="100">
        <v>16.04</v>
      </c>
      <c r="AH39" s="100">
        <v>9.08</v>
      </c>
      <c r="AI39" s="100">
        <v>4.83</v>
      </c>
      <c r="AJ39" s="100">
        <v>15.17</v>
      </c>
      <c r="AK39" s="100" t="s">
        <v>142</v>
      </c>
      <c r="AL39" s="100">
        <v>25310</v>
      </c>
      <c r="AM39" s="100">
        <v>1.9800000000000002</v>
      </c>
      <c r="AN39" s="100">
        <v>0.06</v>
      </c>
      <c r="AO39" s="110">
        <f t="shared" ref="AO39:AO70" si="23">IF(U39="n/a","n/a",IF(AA39&lt;0,"n/a",IF(AA39="n/a","n/a",J39+U39-AA39)))</f>
        <v>-0.7843894438346819</v>
      </c>
      <c r="AP39" s="111">
        <f t="shared" ref="AP39:AP70" si="24">IF(U39="n/a","n/a",J39+U39)</f>
        <v>10.000053535730249</v>
      </c>
      <c r="AQ39" s="112">
        <f t="shared" ref="AQ39:AQ70" si="25">IF(OR(AC39&lt;0.01,AC39="n/a",AF39="n/a"),"n/a",(I39/SQRT(22.5*AC39*(I39/AF39))-1)*100)</f>
        <v>-12.427531552931326</v>
      </c>
      <c r="AR39" s="101">
        <f>INDEX(Historical!$C$7:$C$1045,MATCH(B39,Historical!$B$7:$B$1045,0))*IF(AH39="n/a",1.03,IF(AH39&lt;0,1.01,IF(AH39&gt;10,1.1,(1+AH39/100))))</f>
        <v>3.7305359999999999</v>
      </c>
      <c r="AS39" s="109">
        <f t="shared" ref="AS39:AS70" si="26">IF($AI39="n/a",1.03*AR39,IF($AI39&lt;0,1.01*AR39,IF($AI39&gt;10,1.1*AR39,(1+$AI39/100)*AR39)))</f>
        <v>3.9107208887999998</v>
      </c>
      <c r="AT39" s="109">
        <f t="shared" si="15"/>
        <v>4.0280425154639996</v>
      </c>
      <c r="AU39" s="109">
        <f t="shared" si="15"/>
        <v>4.1488837909279201</v>
      </c>
      <c r="AV39" s="109">
        <f t="shared" si="15"/>
        <v>4.2733503046557582</v>
      </c>
      <c r="AW39" s="109">
        <f t="shared" ref="AW39:AW70" si="27">SUM(AR39:AV39)</f>
        <v>20.091533499847678</v>
      </c>
      <c r="AX39" s="113">
        <f t="shared" ref="AX39:AX70" si="28">AW39/I39*100</f>
        <v>12.280888447339656</v>
      </c>
      <c r="AY39" s="100">
        <v>0.6</v>
      </c>
      <c r="AZ39" s="100">
        <v>20.419999999999998</v>
      </c>
      <c r="BA39" s="100">
        <v>-6.12</v>
      </c>
      <c r="BB39" s="100">
        <v>0.51</v>
      </c>
      <c r="BC39" s="100">
        <v>2.39</v>
      </c>
      <c r="BE39" s="12">
        <v>1961</v>
      </c>
      <c r="BF39" s="12">
        <f t="shared" ref="BF39:BF70" si="29">IF(BE39&gt;2020,0,IF(BE39&gt;2008,1,IF(BE39&gt;2001,2,IF(BE39&gt;1990,3,IF(BE39&gt;1980,4,IF(BE39&gt;1973,5,IF(BE39&gt;1970,6,IF(BE39&gt;1960,7,IF(BE39&gt;1958,8,IF(BE39&gt;1953,9,10))))))))))</f>
        <v>7</v>
      </c>
      <c r="BG39" s="100">
        <v>6.21</v>
      </c>
      <c r="BH39" t="s">
        <v>121</v>
      </c>
      <c r="BI39" t="s">
        <v>122</v>
      </c>
    </row>
    <row r="40" spans="1:61" ht="11.25" customHeight="1" x14ac:dyDescent="0.2">
      <c r="A40" s="55" t="s">
        <v>241</v>
      </c>
      <c r="B40" s="55" t="s">
        <v>242</v>
      </c>
      <c r="C40" s="156" t="s">
        <v>125</v>
      </c>
      <c r="D40" s="98" t="s">
        <v>233</v>
      </c>
      <c r="E40" s="157">
        <v>63</v>
      </c>
      <c r="F40" s="2">
        <v>14</v>
      </c>
      <c r="G40" s="2" t="s">
        <v>118</v>
      </c>
      <c r="H40" s="2" t="s">
        <v>118</v>
      </c>
      <c r="I40" s="100">
        <v>85.36</v>
      </c>
      <c r="J40" s="101">
        <f t="shared" si="16"/>
        <v>2.4835988753514529</v>
      </c>
      <c r="K40" s="104">
        <v>0.53</v>
      </c>
      <c r="L40" s="71">
        <v>4</v>
      </c>
      <c r="M40" s="28">
        <f t="shared" si="17"/>
        <v>2.12</v>
      </c>
      <c r="N40" s="103" t="s">
        <v>151</v>
      </c>
      <c r="O40" s="104">
        <v>0.52</v>
      </c>
      <c r="P40" s="158">
        <v>46132</v>
      </c>
      <c r="Q40" s="158">
        <v>46157</v>
      </c>
      <c r="R40" s="28">
        <f t="shared" si="18"/>
        <v>1.9230769230769247</v>
      </c>
      <c r="S40" s="105">
        <f>IF(INDEX(Historical!$D$7:$D1165,MATCH(B40,Historical!$B$7:$B$1044,0))=0,"n/a",(INDEX(Historical!$C$7:$C$1044,MATCH(B40,Historical!$B$7:$B$1044,0))/INDEX(Historical!$D$7:$D$1044,MATCH(B40,Historical!$B$7:$B$1044,0))-1)*100)</f>
        <v>4.0404040404040442</v>
      </c>
      <c r="T40" s="105">
        <f>IF(INDEX(Historical!$F$7:$F$1044,MATCH(B40,Historical!$B$7:$B$1044,0))=0,"n/a",((INDEX(Historical!$C$7:$C$1044,MATCH(B40,Historical!$B$7:$B$1044,0))/INDEX(Historical!$F$7:$F$1044,MATCH(B40,Historical!$B$7:$B$1044,0)))^(1/3)-1)*100)</f>
        <v>3.462926556285062</v>
      </c>
      <c r="U40" s="105">
        <f>IF(INDEX(Historical!$H$7:$H$1044,MATCH(B40,Historical!$B$7:$B$1044,0))=0,"n/a",((INDEX(Historical!$C$7:$C$1044,MATCH(B40,Historical!$B$7:$B$1044,0))/INDEX(Historical!$H$7:$H$1044,MATCH(B40,Historical!$B$7:$B$1044,0)))^(1/5)-1)*100)</f>
        <v>3.3155838601030663</v>
      </c>
      <c r="V40" s="105">
        <f>IF(INDEX(Historical!$M$7:$M$1044,MATCH(B40,Historical!$B$7:$B$1044,0))=0,"n/a",((INDEX(Historical!$C$7:$C$1044,MATCH(B40,Historical!$B$7:$B$1044,0))/INDEX(Historical!$M$7:$M$1044,MATCH(B40,Historical!$B$7:$B$1044,0)))^(1/10)-1)*100)</f>
        <v>3.2232660085260934</v>
      </c>
      <c r="W40" s="106">
        <f t="shared" si="19"/>
        <v>1.0286410899171139</v>
      </c>
      <c r="X40" s="107" t="str">
        <f t="shared" si="20"/>
        <v>n/a</v>
      </c>
      <c r="Y40" s="165"/>
      <c r="Z40" s="101">
        <f t="shared" si="21"/>
        <v>80.916030534351151</v>
      </c>
      <c r="AA40" s="109">
        <f t="shared" si="22"/>
        <v>32.580152671755727</v>
      </c>
      <c r="AB40" s="71">
        <v>12</v>
      </c>
      <c r="AC40" s="100">
        <v>2.62</v>
      </c>
      <c r="AD40" s="100">
        <v>3.84</v>
      </c>
      <c r="AE40" s="100">
        <v>3.36</v>
      </c>
      <c r="AF40" s="100">
        <v>1266.47</v>
      </c>
      <c r="AG40" s="100">
        <v>1602.26</v>
      </c>
      <c r="AH40" s="100">
        <v>3.47</v>
      </c>
      <c r="AI40" s="100">
        <v>5.9700000000000006</v>
      </c>
      <c r="AJ40" s="100">
        <v>-3.47</v>
      </c>
      <c r="AK40" s="100">
        <v>5.5</v>
      </c>
      <c r="AL40" s="100">
        <v>68480</v>
      </c>
      <c r="AM40" s="100">
        <v>0.19</v>
      </c>
      <c r="AN40" s="100">
        <v>158.41</v>
      </c>
      <c r="AO40" s="110">
        <f t="shared" si="23"/>
        <v>-26.780969936301208</v>
      </c>
      <c r="AP40" s="111">
        <f t="shared" si="24"/>
        <v>5.7991827354545187</v>
      </c>
      <c r="AQ40" s="112">
        <f t="shared" si="25"/>
        <v>4182.355839394867</v>
      </c>
      <c r="AR40" s="101">
        <f>INDEX(Historical!$C$7:$C$1045,MATCH(B40,Historical!$B$7:$B$1045,0))*IF(AH40="n/a",1.03,IF(AH40&lt;0,1.01,IF(AH40&gt;10,1.1,(1+AH40/100))))</f>
        <v>2.1314820000000001</v>
      </c>
      <c r="AS40" s="109">
        <f t="shared" si="26"/>
        <v>2.2587314754000003</v>
      </c>
      <c r="AT40" s="109">
        <f t="shared" si="15"/>
        <v>2.3829617065470003</v>
      </c>
      <c r="AU40" s="109">
        <f t="shared" si="15"/>
        <v>2.5140246004070854</v>
      </c>
      <c r="AV40" s="109">
        <f t="shared" si="15"/>
        <v>2.652295953429475</v>
      </c>
      <c r="AW40" s="109">
        <f t="shared" si="27"/>
        <v>11.939495735783561</v>
      </c>
      <c r="AX40" s="113">
        <f t="shared" si="28"/>
        <v>13.987225557384678</v>
      </c>
      <c r="AY40" s="100">
        <v>0.3</v>
      </c>
      <c r="AZ40" s="100">
        <v>14.510000000000002</v>
      </c>
      <c r="BA40" s="100">
        <v>-14.06</v>
      </c>
      <c r="BB40" s="100">
        <v>-3.17</v>
      </c>
      <c r="BC40" s="100">
        <v>1.78</v>
      </c>
      <c r="BE40" s="12">
        <v>1964</v>
      </c>
      <c r="BF40" s="12">
        <f t="shared" si="29"/>
        <v>7</v>
      </c>
      <c r="BG40" s="100">
        <v>13.16</v>
      </c>
      <c r="BH40" t="s">
        <v>121</v>
      </c>
      <c r="BI40" t="s">
        <v>122</v>
      </c>
    </row>
    <row r="41" spans="1:61" ht="11.25" customHeight="1" x14ac:dyDescent="0.2">
      <c r="A41" s="55" t="s">
        <v>243</v>
      </c>
      <c r="B41" s="55" t="s">
        <v>244</v>
      </c>
      <c r="C41" s="156" t="s">
        <v>125</v>
      </c>
      <c r="D41" s="98" t="s">
        <v>233</v>
      </c>
      <c r="E41" s="157">
        <v>48</v>
      </c>
      <c r="F41" s="2">
        <v>56</v>
      </c>
      <c r="G41" s="2" t="s">
        <v>119</v>
      </c>
      <c r="H41" s="2" t="s">
        <v>118</v>
      </c>
      <c r="I41" s="100">
        <v>96.44</v>
      </c>
      <c r="J41" s="101">
        <f t="shared" si="16"/>
        <v>5.1430941518042301</v>
      </c>
      <c r="K41" s="104">
        <v>1.24</v>
      </c>
      <c r="L41" s="71">
        <v>4</v>
      </c>
      <c r="M41" s="28">
        <f t="shared" si="17"/>
        <v>4.96</v>
      </c>
      <c r="N41" s="103" t="s">
        <v>245</v>
      </c>
      <c r="O41" s="104">
        <v>1.24</v>
      </c>
      <c r="P41" s="158">
        <v>45882</v>
      </c>
      <c r="Q41" s="158">
        <v>45898</v>
      </c>
      <c r="R41" s="28">
        <f t="shared" si="18"/>
        <v>0</v>
      </c>
      <c r="S41" s="105">
        <f>IF(INDEX(Historical!$D$7:$D1166,MATCH(B41,Historical!$B$7:$B$1044,0))=0,"n/a",(INDEX(Historical!$C$7:$C$1044,MATCH(B41,Historical!$B$7:$B$1044,0))/INDEX(Historical!$D$7:$D$1044,MATCH(B41,Historical!$B$7:$B$1044,0))-1)*100)</f>
        <v>1.6528925619834656</v>
      </c>
      <c r="T41" s="105">
        <f>IF(INDEX(Historical!$F$7:$F$1044,MATCH(B41,Historical!$B$7:$B$1044,0))=0,"n/a",((INDEX(Historical!$C$7:$C$1044,MATCH(B41,Historical!$B$7:$B$1044,0))/INDEX(Historical!$F$7:$F$1044,MATCH(B41,Historical!$B$7:$B$1044,0)))^(1/3)-1)*100)</f>
        <v>1.6809862294488997</v>
      </c>
      <c r="U41" s="105">
        <f>IF(INDEX(Historical!$H$7:$H$1044,MATCH(B41,Historical!$B$7:$B$1044,0))=0,"n/a",((INDEX(Historical!$C$7:$C$1044,MATCH(B41,Historical!$B$7:$B$1044,0))/INDEX(Historical!$H$7:$H$1044,MATCH(B41,Historical!$B$7:$B$1044,0)))^(1/5)-1)*100)</f>
        <v>2.5404159144569727</v>
      </c>
      <c r="V41" s="105">
        <f>IF(INDEX(Historical!$M$7:$M$1044,MATCH(B41,Historical!$B$7:$B$1044,0))=0,"n/a",((INDEX(Historical!$C$7:$C$1044,MATCH(B41,Historical!$B$7:$B$1044,0))/INDEX(Historical!$M$7:$M$1044,MATCH(B41,Historical!$B$7:$B$1044,0)))^(1/10)-1)*100)</f>
        <v>5.0015756147643531</v>
      </c>
      <c r="W41" s="106">
        <f t="shared" si="19"/>
        <v>0.50792312465652145</v>
      </c>
      <c r="X41" s="107" t="str">
        <f t="shared" si="20"/>
        <v>n/a</v>
      </c>
      <c r="Y41" s="165"/>
      <c r="Z41" s="101">
        <f t="shared" si="21"/>
        <v>81.045751633986924</v>
      </c>
      <c r="AA41" s="109">
        <f t="shared" si="22"/>
        <v>15.758169934640522</v>
      </c>
      <c r="AB41" s="71">
        <v>6</v>
      </c>
      <c r="AC41" s="100">
        <v>6.12</v>
      </c>
      <c r="AD41" s="100" t="s">
        <v>142</v>
      </c>
      <c r="AE41" s="100">
        <v>1.73</v>
      </c>
      <c r="AF41" s="100" t="s">
        <v>142</v>
      </c>
      <c r="AG41" s="100">
        <v>4163.16</v>
      </c>
      <c r="AH41" s="100">
        <v>-24.01</v>
      </c>
      <c r="AI41" s="100">
        <v>12.57</v>
      </c>
      <c r="AJ41" s="100">
        <v>-2.39</v>
      </c>
      <c r="AK41" s="100">
        <v>-3.04</v>
      </c>
      <c r="AL41" s="100">
        <v>11660</v>
      </c>
      <c r="AM41" s="100">
        <v>0.64</v>
      </c>
      <c r="AN41" s="100" t="s">
        <v>142</v>
      </c>
      <c r="AO41" s="110">
        <f t="shared" si="23"/>
        <v>-8.0746598683793191</v>
      </c>
      <c r="AP41" s="111">
        <f t="shared" si="24"/>
        <v>7.6835100662612028</v>
      </c>
      <c r="AQ41" s="112" t="str">
        <f t="shared" si="25"/>
        <v>n/a</v>
      </c>
      <c r="AR41" s="101">
        <f>INDEX(Historical!$C$7:$C$1045,MATCH(B41,Historical!$B$7:$B$1045,0))*IF(AH41="n/a",1.03,IF(AH41&lt;0,1.01,IF(AH41&gt;10,1.1,(1+AH41/100))))</f>
        <v>4.9691999999999998</v>
      </c>
      <c r="AS41" s="109">
        <f t="shared" si="26"/>
        <v>5.4661200000000001</v>
      </c>
      <c r="AT41" s="109">
        <f t="shared" si="15"/>
        <v>5.5207812000000001</v>
      </c>
      <c r="AU41" s="109">
        <f t="shared" si="15"/>
        <v>5.575989012</v>
      </c>
      <c r="AV41" s="109">
        <f t="shared" si="15"/>
        <v>5.63174890212</v>
      </c>
      <c r="AW41" s="109">
        <f t="shared" si="27"/>
        <v>27.163839114120002</v>
      </c>
      <c r="AX41" s="113">
        <f t="shared" si="28"/>
        <v>28.166568969431772</v>
      </c>
      <c r="AY41" s="100">
        <v>0.57999999999999996</v>
      </c>
      <c r="AZ41" s="100">
        <v>3.27</v>
      </c>
      <c r="BA41" s="100">
        <v>-32.269999999999996</v>
      </c>
      <c r="BB41" s="100">
        <v>-11.219999999999999</v>
      </c>
      <c r="BC41" s="100">
        <v>-14.96</v>
      </c>
      <c r="BE41" s="12">
        <v>1978</v>
      </c>
      <c r="BF41" s="12">
        <f t="shared" si="29"/>
        <v>5</v>
      </c>
      <c r="BG41" s="100">
        <v>13.489999999999998</v>
      </c>
      <c r="BH41" t="s">
        <v>121</v>
      </c>
      <c r="BI41" t="s">
        <v>122</v>
      </c>
    </row>
    <row r="42" spans="1:61" ht="11.25" customHeight="1" x14ac:dyDescent="0.2">
      <c r="A42" s="55" t="s">
        <v>246</v>
      </c>
      <c r="B42" s="55" t="s">
        <v>247</v>
      </c>
      <c r="C42" s="156" t="s">
        <v>116</v>
      </c>
      <c r="D42" s="98" t="s">
        <v>248</v>
      </c>
      <c r="E42" s="157">
        <v>31</v>
      </c>
      <c r="F42" s="2">
        <v>120</v>
      </c>
      <c r="G42" s="2" t="s">
        <v>146</v>
      </c>
      <c r="H42" s="2" t="s">
        <v>146</v>
      </c>
      <c r="I42" s="100">
        <v>112.13</v>
      </c>
      <c r="J42" s="101">
        <f t="shared" si="16"/>
        <v>2.3827699991081785</v>
      </c>
      <c r="K42" s="104">
        <v>0.66795000000000004</v>
      </c>
      <c r="L42" s="71">
        <v>4</v>
      </c>
      <c r="M42" s="28">
        <f t="shared" si="17"/>
        <v>2.6718000000000002</v>
      </c>
      <c r="N42" s="103" t="s">
        <v>182</v>
      </c>
      <c r="O42" s="104">
        <v>0.61240000000000006</v>
      </c>
      <c r="P42" s="158">
        <v>46091</v>
      </c>
      <c r="Q42" s="158">
        <v>46112</v>
      </c>
      <c r="R42" s="28">
        <f t="shared" si="18"/>
        <v>9.0708687132593049</v>
      </c>
      <c r="S42" s="105">
        <f>IF(INDEX(Historical!$D$7:$D1173,MATCH(B42,Historical!$B$7:$B$1044,0))=0,"n/a",(INDEX(Historical!$C$7:$C$1044,MATCH(B42,Historical!$B$7:$B$1044,0))/INDEX(Historical!$D$7:$D$1044,MATCH(B42,Historical!$B$7:$B$1044,0))-1)*100)</f>
        <v>2.5522978757773984</v>
      </c>
      <c r="T42" s="105">
        <f>IF(INDEX(Historical!$F$7:$F$1044,MATCH(B42,Historical!$B$7:$B$1044,0))=0,"n/a",((INDEX(Historical!$C$7:$C$1044,MATCH(B42,Historical!$B$7:$B$1044,0))/INDEX(Historical!$F$7:$F$1044,MATCH(B42,Historical!$B$7:$B$1044,0)))^(1/3)-1)*100)</f>
        <v>4.1095250847287934</v>
      </c>
      <c r="U42" s="105">
        <f>IF(INDEX(Historical!$H$7:$H$1044,MATCH(B42,Historical!$B$7:$B$1044,0))=0,"n/a",((INDEX(Historical!$C$7:$C$1044,MATCH(B42,Historical!$B$7:$B$1044,0))/INDEX(Historical!$H$7:$H$1044,MATCH(B42,Historical!$B$7:$B$1044,0)))^(1/5)-1)*100)</f>
        <v>8.1389247791974881</v>
      </c>
      <c r="V42" s="105">
        <f>IF(INDEX(Historical!$M$7:$M$1044,MATCH(B42,Historical!$B$7:$B$1044,0))=0,"n/a",((INDEX(Historical!$C$7:$C$1044,MATCH(B42,Historical!$B$7:$B$1044,0))/INDEX(Historical!$M$7:$M$1044,MATCH(B42,Historical!$B$7:$B$1044,0)))^(1/10)-1)*100)</f>
        <v>9.9259932131168238</v>
      </c>
      <c r="W42" s="106">
        <f t="shared" si="19"/>
        <v>0.81996074392255347</v>
      </c>
      <c r="X42" s="107">
        <f t="shared" si="20"/>
        <v>1.0542648677716953</v>
      </c>
      <c r="Y42" s="123" t="s">
        <v>249</v>
      </c>
      <c r="Z42" s="101">
        <f t="shared" si="21"/>
        <v>48.666666666666671</v>
      </c>
      <c r="AA42" s="109">
        <f t="shared" si="22"/>
        <v>20.424408014571949</v>
      </c>
      <c r="AB42" s="71">
        <v>12</v>
      </c>
      <c r="AC42" s="100">
        <v>5.49</v>
      </c>
      <c r="AD42" s="100">
        <v>2.2000000000000002</v>
      </c>
      <c r="AE42" s="100">
        <v>5.48</v>
      </c>
      <c r="AF42" s="100">
        <v>4.43</v>
      </c>
      <c r="AG42" s="100">
        <v>22.400000000000002</v>
      </c>
      <c r="AH42" s="100">
        <v>2.9899999999999998</v>
      </c>
      <c r="AI42" s="100">
        <v>11.1</v>
      </c>
      <c r="AJ42" s="100">
        <v>7.7200000000000006</v>
      </c>
      <c r="AK42" s="100">
        <v>7.9799999999999995</v>
      </c>
      <c r="AL42" s="100">
        <v>68560</v>
      </c>
      <c r="AM42" s="100">
        <v>3.3000000000000003</v>
      </c>
      <c r="AN42" s="100">
        <v>1.05</v>
      </c>
      <c r="AO42" s="110">
        <f t="shared" si="23"/>
        <v>-9.9027132362662815</v>
      </c>
      <c r="AP42" s="111">
        <f t="shared" si="24"/>
        <v>10.521694778305667</v>
      </c>
      <c r="AQ42" s="112">
        <f t="shared" si="25"/>
        <v>100.53276540761082</v>
      </c>
      <c r="AR42" s="101">
        <f>INDEX(Historical!$C$7:$C$1045,MATCH(B42,Historical!$B$7:$B$1045,0))*IF(AH42="n/a",1.03,IF(AH42&lt;0,1.01,IF(AH42&gt;10,1.1,(1+AH42/100))))</f>
        <v>2.6153280600000004</v>
      </c>
      <c r="AS42" s="109">
        <f t="shared" si="26"/>
        <v>2.8768608660000008</v>
      </c>
      <c r="AT42" s="109">
        <f t="shared" si="15"/>
        <v>3.1064343631068012</v>
      </c>
      <c r="AU42" s="109">
        <f t="shared" si="15"/>
        <v>3.3543278252827244</v>
      </c>
      <c r="AV42" s="109">
        <f t="shared" si="15"/>
        <v>3.6220031857402861</v>
      </c>
      <c r="AW42" s="109">
        <f t="shared" si="27"/>
        <v>15.574954300129814</v>
      </c>
      <c r="AX42" s="113">
        <f t="shared" si="28"/>
        <v>13.890086774395627</v>
      </c>
      <c r="AY42" s="100">
        <v>0.94</v>
      </c>
      <c r="AZ42" s="100">
        <v>23.57</v>
      </c>
      <c r="BA42" s="100">
        <v>-3.17</v>
      </c>
      <c r="BB42" s="100">
        <v>4.24</v>
      </c>
      <c r="BC42" s="100">
        <v>12.809999999999999</v>
      </c>
      <c r="BE42" s="12">
        <v>1998</v>
      </c>
      <c r="BF42" s="12">
        <f t="shared" si="29"/>
        <v>3</v>
      </c>
      <c r="BG42" s="100">
        <v>8.25</v>
      </c>
      <c r="BH42" t="s">
        <v>250</v>
      </c>
      <c r="BI42" t="s">
        <v>122</v>
      </c>
    </row>
    <row r="43" spans="1:61" ht="11.25" customHeight="1" x14ac:dyDescent="0.2">
      <c r="A43" s="123" t="s">
        <v>251</v>
      </c>
      <c r="B43" s="55" t="s">
        <v>252</v>
      </c>
      <c r="C43" s="156" t="s">
        <v>134</v>
      </c>
      <c r="D43" s="98" t="s">
        <v>157</v>
      </c>
      <c r="E43" s="157">
        <v>35</v>
      </c>
      <c r="F43" s="2">
        <v>87</v>
      </c>
      <c r="G43" s="2" t="s">
        <v>146</v>
      </c>
      <c r="H43" s="2" t="s">
        <v>146</v>
      </c>
      <c r="I43" s="100">
        <v>34.5</v>
      </c>
      <c r="J43" s="101">
        <f t="shared" si="16"/>
        <v>2.0869565217391304</v>
      </c>
      <c r="K43" s="104">
        <v>0.18</v>
      </c>
      <c r="L43" s="71">
        <v>4</v>
      </c>
      <c r="M43" s="28">
        <f t="shared" si="17"/>
        <v>0.72</v>
      </c>
      <c r="N43" s="103" t="s">
        <v>158</v>
      </c>
      <c r="O43" s="104">
        <v>0.17</v>
      </c>
      <c r="P43" s="158">
        <v>46174</v>
      </c>
      <c r="Q43" s="158">
        <v>46188</v>
      </c>
      <c r="R43" s="28">
        <f t="shared" si="18"/>
        <v>5.8823529411764595</v>
      </c>
      <c r="S43" s="105">
        <f>IF(INDEX(Historical!$D$7:$D1182,MATCH(B43,Historical!$B$7:$B$1044,0))=0,"n/a",(INDEX(Historical!$C$7:$C$1044,MATCH(B43,Historical!$B$7:$B$1044,0))/INDEX(Historical!$D$7:$D$1044,MATCH(B43,Historical!$B$7:$B$1044,0))-1)*100)</f>
        <v>4.0000000000000036</v>
      </c>
      <c r="T43" s="105">
        <f>IF(INDEX(Historical!$F$7:$F$1044,MATCH(B43,Historical!$B$7:$B$1044,0))=0,"n/a",((INDEX(Historical!$C$7:$C$1044,MATCH(B43,Historical!$B$7:$B$1044,0))/INDEX(Historical!$F$7:$F$1044,MATCH(B43,Historical!$B$7:$B$1044,0)))^(1/3)-1)*100)</f>
        <v>3.8711933206158289</v>
      </c>
      <c r="U43" s="105">
        <f>IF(INDEX(Historical!$H$7:$H$1044,MATCH(B43,Historical!$B$7:$B$1044,0))=0,"n/a",((INDEX(Historical!$C$7:$C$1044,MATCH(B43,Historical!$B$7:$B$1044,0))/INDEX(Historical!$H$7:$H$1044,MATCH(B43,Historical!$B$7:$B$1044,0)))^(1/5)-1)*100)</f>
        <v>5.387395206178347</v>
      </c>
      <c r="V43" s="105">
        <f>IF(INDEX(Historical!$M$7:$M$1044,MATCH(B43,Historical!$B$7:$B$1044,0))=0,"n/a",((INDEX(Historical!$C$7:$C$1044,MATCH(B43,Historical!$B$7:$B$1044,0))/INDEX(Historical!$M$7:$M$1044,MATCH(B43,Historical!$B$7:$B$1044,0)))^(1/10)-1)*100)</f>
        <v>5.3086790001943829</v>
      </c>
      <c r="W43" s="106">
        <f t="shared" si="19"/>
        <v>1.0148278330599914</v>
      </c>
      <c r="X43" s="107" t="str">
        <f t="shared" si="20"/>
        <v>n/a</v>
      </c>
      <c r="Y43" s="165"/>
      <c r="Z43" s="101" t="str">
        <f t="shared" si="21"/>
        <v>n/a</v>
      </c>
      <c r="AA43" s="109" t="str">
        <f t="shared" si="22"/>
        <v>n/a</v>
      </c>
      <c r="AB43" s="71">
        <v>12</v>
      </c>
      <c r="AC43" s="100" t="s">
        <v>142</v>
      </c>
      <c r="AD43" s="100" t="s">
        <v>142</v>
      </c>
      <c r="AE43" s="100" t="s">
        <v>142</v>
      </c>
      <c r="AF43" s="100" t="s">
        <v>142</v>
      </c>
      <c r="AG43" s="100" t="s">
        <v>142</v>
      </c>
      <c r="AH43" s="100" t="s">
        <v>142</v>
      </c>
      <c r="AI43" s="100" t="s">
        <v>142</v>
      </c>
      <c r="AJ43" s="100" t="s">
        <v>142</v>
      </c>
      <c r="AK43" s="100" t="s">
        <v>142</v>
      </c>
      <c r="AL43" s="100" t="s">
        <v>142</v>
      </c>
      <c r="AM43" s="100" t="s">
        <v>142</v>
      </c>
      <c r="AN43" s="100" t="s">
        <v>142</v>
      </c>
      <c r="AO43" s="110" t="str">
        <f t="shared" si="23"/>
        <v>n/a</v>
      </c>
      <c r="AP43" s="111">
        <f t="shared" si="24"/>
        <v>7.4743517279174778</v>
      </c>
      <c r="AQ43" s="112" t="str">
        <f t="shared" si="25"/>
        <v>n/a</v>
      </c>
      <c r="AR43" s="101">
        <f>INDEX(Historical!$C$7:$C$1045,MATCH(B43,Historical!$B$7:$B$1045,0))*IF(AH43="n/a",1.03,IF(AH43&lt;0,1.01,IF(AH43&gt;10,1.1,(1+AH43/100))))</f>
        <v>0.6695000000000001</v>
      </c>
      <c r="AS43" s="109">
        <f t="shared" si="26"/>
        <v>0.68958500000000011</v>
      </c>
      <c r="AT43" s="109">
        <f t="shared" si="15"/>
        <v>0.71027255000000011</v>
      </c>
      <c r="AU43" s="109">
        <f t="shared" si="15"/>
        <v>0.73158072650000017</v>
      </c>
      <c r="AV43" s="109">
        <f t="shared" si="15"/>
        <v>0.75352814829500014</v>
      </c>
      <c r="AW43" s="109">
        <f t="shared" si="27"/>
        <v>3.5544664247950006</v>
      </c>
      <c r="AX43" s="113">
        <f t="shared" si="28"/>
        <v>10.302801231289857</v>
      </c>
      <c r="AY43" s="100" t="s">
        <v>142</v>
      </c>
      <c r="AZ43" s="100" t="s">
        <v>142</v>
      </c>
      <c r="BA43" s="100" t="s">
        <v>142</v>
      </c>
      <c r="BB43" s="100" t="s">
        <v>142</v>
      </c>
      <c r="BC43" s="100" t="s">
        <v>142</v>
      </c>
      <c r="BD43" s="20" t="s">
        <v>108</v>
      </c>
      <c r="BE43" s="12">
        <v>1992</v>
      </c>
      <c r="BF43" s="12">
        <f t="shared" si="29"/>
        <v>3</v>
      </c>
      <c r="BG43" s="100" t="s">
        <v>142</v>
      </c>
      <c r="BH43" t="s">
        <v>121</v>
      </c>
      <c r="BI43" t="s">
        <v>122</v>
      </c>
    </row>
    <row r="44" spans="1:61" ht="11.25" customHeight="1" x14ac:dyDescent="0.2">
      <c r="A44" s="55" t="s">
        <v>253</v>
      </c>
      <c r="B44" s="55" t="s">
        <v>254</v>
      </c>
      <c r="C44" s="156" t="s">
        <v>116</v>
      </c>
      <c r="D44" s="98" t="s">
        <v>255</v>
      </c>
      <c r="E44" s="157">
        <v>49</v>
      </c>
      <c r="F44" s="2">
        <v>54</v>
      </c>
      <c r="G44" s="2" t="s">
        <v>119</v>
      </c>
      <c r="H44" s="2" t="s">
        <v>119</v>
      </c>
      <c r="I44" s="100">
        <v>355.26</v>
      </c>
      <c r="J44" s="101">
        <f t="shared" si="16"/>
        <v>1.2385295276698758</v>
      </c>
      <c r="K44" s="104">
        <v>1.1000000000000001</v>
      </c>
      <c r="L44" s="71">
        <v>4</v>
      </c>
      <c r="M44" s="28">
        <f t="shared" si="17"/>
        <v>4.4000000000000004</v>
      </c>
      <c r="N44" s="103" t="s">
        <v>136</v>
      </c>
      <c r="O44" s="104">
        <v>1</v>
      </c>
      <c r="P44" s="158">
        <v>45888</v>
      </c>
      <c r="Q44" s="158">
        <v>45902</v>
      </c>
      <c r="R44" s="28">
        <f t="shared" si="18"/>
        <v>10.000000000000009</v>
      </c>
      <c r="S44" s="105">
        <f>IF(INDEX(Historical!$D$7:$D1187,MATCH(B44,Historical!$B$7:$B$1044,0))=0,"n/a",(INDEX(Historical!$C$7:$C$1044,MATCH(B44,Historical!$B$7:$B$1044,0))/INDEX(Historical!$D$7:$D$1044,MATCH(B44,Historical!$B$7:$B$1044,0))-1)*100)</f>
        <v>13.513513513513509</v>
      </c>
      <c r="T44" s="105">
        <f>IF(INDEX(Historical!$F$7:$F$1044,MATCH(B44,Historical!$B$7:$B$1044,0))=0,"n/a",((INDEX(Historical!$C$7:$C$1044,MATCH(B44,Historical!$B$7:$B$1044,0))/INDEX(Historical!$F$7:$F$1044,MATCH(B44,Historical!$B$7:$B$1044,0)))^(1/3)-1)*100)</f>
        <v>17.636798010718401</v>
      </c>
      <c r="U44" s="105">
        <f>IF(INDEX(Historical!$H$7:$H$1044,MATCH(B44,Historical!$B$7:$B$1044,0))=0,"n/a",((INDEX(Historical!$C$7:$C$1044,MATCH(B44,Historical!$B$7:$B$1044,0))/INDEX(Historical!$H$7:$H$1044,MATCH(B44,Historical!$B$7:$B$1044,0)))^(1/5)-1)*100)</f>
        <v>15.424788082530828</v>
      </c>
      <c r="V44" s="105">
        <f>IF(INDEX(Historical!$M$7:$M$1044,MATCH(B44,Historical!$B$7:$B$1044,0))=0,"n/a",((INDEX(Historical!$C$7:$C$1044,MATCH(B44,Historical!$B$7:$B$1044,0))/INDEX(Historical!$M$7:$M$1044,MATCH(B44,Historical!$B$7:$B$1044,0)))^(1/10)-1)*100)</f>
        <v>14.336701876053493</v>
      </c>
      <c r="W44" s="106">
        <f t="shared" si="19"/>
        <v>1.0758951546795263</v>
      </c>
      <c r="X44" s="107">
        <f t="shared" si="20"/>
        <v>0.63686160538938186</v>
      </c>
      <c r="Y44" s="55"/>
      <c r="Z44" s="101">
        <f t="shared" si="21"/>
        <v>25.670945157526255</v>
      </c>
      <c r="AA44" s="109">
        <f t="shared" si="22"/>
        <v>20.726954492415402</v>
      </c>
      <c r="AB44" s="71">
        <v>12</v>
      </c>
      <c r="AC44" s="100">
        <v>17.14</v>
      </c>
      <c r="AD44" s="100">
        <v>1.4</v>
      </c>
      <c r="AE44" s="100">
        <v>2.89</v>
      </c>
      <c r="AF44" s="100">
        <v>8.6999999999999993</v>
      </c>
      <c r="AG44" s="100">
        <v>38.440000000000005</v>
      </c>
      <c r="AH44" s="100">
        <v>8.18</v>
      </c>
      <c r="AI44" s="100">
        <v>11.61</v>
      </c>
      <c r="AJ44" s="100">
        <v>24.22</v>
      </c>
      <c r="AK44" s="100">
        <v>10.82</v>
      </c>
      <c r="AL44" s="100">
        <v>14380</v>
      </c>
      <c r="AM44" s="100">
        <v>1.28</v>
      </c>
      <c r="AN44" s="100">
        <v>1.74</v>
      </c>
      <c r="AO44" s="110">
        <f t="shared" si="23"/>
        <v>-4.0636368822146984</v>
      </c>
      <c r="AP44" s="111">
        <f t="shared" si="24"/>
        <v>16.663317610200703</v>
      </c>
      <c r="AQ44" s="112">
        <f t="shared" si="25"/>
        <v>183.09755215709575</v>
      </c>
      <c r="AR44" s="101">
        <f>INDEX(Historical!$C$7:$C$1045,MATCH(B44,Historical!$B$7:$B$1045,0))*IF(AH44="n/a",1.03,IF(AH44&lt;0,1.01,IF(AH44&gt;10,1.1,(1+AH44/100))))</f>
        <v>4.5435600000000003</v>
      </c>
      <c r="AS44" s="109">
        <f t="shared" si="26"/>
        <v>4.9979160000000009</v>
      </c>
      <c r="AT44" s="109">
        <f t="shared" si="15"/>
        <v>5.4977076000000018</v>
      </c>
      <c r="AU44" s="109">
        <f t="shared" si="15"/>
        <v>6.0474783600000022</v>
      </c>
      <c r="AV44" s="109">
        <f t="shared" si="15"/>
        <v>6.6522261960000026</v>
      </c>
      <c r="AW44" s="109">
        <f t="shared" si="27"/>
        <v>27.738888156000009</v>
      </c>
      <c r="AX44" s="113">
        <f t="shared" si="28"/>
        <v>7.8080527377132265</v>
      </c>
      <c r="AY44" s="100">
        <v>0.87</v>
      </c>
      <c r="AZ44" s="100">
        <v>21.07</v>
      </c>
      <c r="BA44" s="100">
        <v>-18.5</v>
      </c>
      <c r="BB44" s="100">
        <v>-0.38999999999999996</v>
      </c>
      <c r="BC44" s="100">
        <v>0.54</v>
      </c>
      <c r="BE44" s="12">
        <v>1977</v>
      </c>
      <c r="BF44" s="12">
        <f t="shared" si="29"/>
        <v>5</v>
      </c>
      <c r="BG44" s="100">
        <v>12.83</v>
      </c>
      <c r="BH44" t="s">
        <v>121</v>
      </c>
      <c r="BI44" t="s">
        <v>122</v>
      </c>
    </row>
    <row r="45" spans="1:61" ht="11.25" customHeight="1" x14ac:dyDescent="0.2">
      <c r="A45" s="55" t="s">
        <v>256</v>
      </c>
      <c r="B45" s="55" t="s">
        <v>257</v>
      </c>
      <c r="C45" s="156" t="s">
        <v>116</v>
      </c>
      <c r="D45" s="98" t="s">
        <v>117</v>
      </c>
      <c r="E45" s="157">
        <v>43</v>
      </c>
      <c r="F45" s="2">
        <v>64</v>
      </c>
      <c r="G45" s="2" t="s">
        <v>146</v>
      </c>
      <c r="H45" s="2" t="s">
        <v>146</v>
      </c>
      <c r="I45" s="100">
        <v>174.65</v>
      </c>
      <c r="J45" s="101">
        <f t="shared" si="16"/>
        <v>1.0306326939593471</v>
      </c>
      <c r="K45" s="104">
        <v>0.45</v>
      </c>
      <c r="L45" s="71">
        <v>4</v>
      </c>
      <c r="M45" s="28">
        <f t="shared" si="17"/>
        <v>1.8</v>
      </c>
      <c r="N45" s="103" t="s">
        <v>258</v>
      </c>
      <c r="O45" s="104">
        <v>0.39</v>
      </c>
      <c r="P45" s="158">
        <v>45884</v>
      </c>
      <c r="Q45" s="158">
        <v>45915</v>
      </c>
      <c r="R45" s="28">
        <f t="shared" si="18"/>
        <v>15.384615384615383</v>
      </c>
      <c r="S45" s="105">
        <f>IF(INDEX(Historical!$D$7:$D1192,MATCH(B45,Historical!$B$7:$B$1044,0))=0,"n/a",(INDEX(Historical!$C$7:$C$1044,MATCH(B45,Historical!$B$7:$B$1044,0))/INDEX(Historical!$D$7:$D$1044,MATCH(B45,Historical!$B$7:$B$1044,0))-1)*100)</f>
        <v>15.463917525773185</v>
      </c>
      <c r="T45" s="105">
        <f>IF(INDEX(Historical!$F$7:$F$1044,MATCH(B45,Historical!$B$7:$B$1044,0))=0,"n/a",((INDEX(Historical!$C$7:$C$1044,MATCH(B45,Historical!$B$7:$B$1044,0))/INDEX(Historical!$F$7:$F$1044,MATCH(B45,Historical!$B$7:$B$1044,0)))^(1/3)-1)*100)</f>
        <v>16.960709528514649</v>
      </c>
      <c r="U45" s="105">
        <f>IF(INDEX(Historical!$H$7:$H$1044,MATCH(B45,Historical!$B$7:$B$1044,0))=0,"n/a",((INDEX(Historical!$C$7:$C$1044,MATCH(B45,Historical!$B$7:$B$1044,0))/INDEX(Historical!$H$7:$H$1044,MATCH(B45,Historical!$B$7:$B$1044,0)))^(1/5)-1)*100)</f>
        <v>19.050874698456923</v>
      </c>
      <c r="V45" s="105">
        <f>IF(INDEX(Historical!$M$7:$M$1044,MATCH(B45,Historical!$B$7:$B$1044,0))=0,"n/a",((INDEX(Historical!$C$7:$C$1044,MATCH(B45,Historical!$B$7:$B$1044,0))/INDEX(Historical!$M$7:$M$1044,MATCH(B45,Historical!$B$7:$B$1044,0)))^(1/10)-1)*100)</f>
        <v>20.397646461855356</v>
      </c>
      <c r="W45" s="106">
        <f t="shared" si="19"/>
        <v>0.93397415893461211</v>
      </c>
      <c r="X45" s="107">
        <f t="shared" si="20"/>
        <v>1.1360092247141875</v>
      </c>
      <c r="Y45" s="123"/>
      <c r="Z45" s="101">
        <f t="shared" si="21"/>
        <v>37.974683544303794</v>
      </c>
      <c r="AA45" s="109">
        <f t="shared" si="22"/>
        <v>36.845991561181435</v>
      </c>
      <c r="AB45" s="71">
        <v>5</v>
      </c>
      <c r="AC45" s="100">
        <v>4.74</v>
      </c>
      <c r="AD45" s="100">
        <v>2.91</v>
      </c>
      <c r="AE45" s="100">
        <v>6.34</v>
      </c>
      <c r="AF45" s="100">
        <v>14.59</v>
      </c>
      <c r="AG45" s="100">
        <v>41.17</v>
      </c>
      <c r="AH45" s="100">
        <v>11.21</v>
      </c>
      <c r="AI45" s="100">
        <v>11.06</v>
      </c>
      <c r="AJ45" s="100">
        <v>16.77</v>
      </c>
      <c r="AK45" s="100">
        <v>11.04</v>
      </c>
      <c r="AL45" s="100">
        <v>69880</v>
      </c>
      <c r="AM45" s="100">
        <v>14.48</v>
      </c>
      <c r="AN45" s="100">
        <v>0.61</v>
      </c>
      <c r="AO45" s="110">
        <f t="shared" si="23"/>
        <v>-16.764484168765165</v>
      </c>
      <c r="AP45" s="111">
        <f t="shared" si="24"/>
        <v>20.08150739241627</v>
      </c>
      <c r="AQ45" s="112">
        <f t="shared" si="25"/>
        <v>388.80035319028752</v>
      </c>
      <c r="AR45" s="101">
        <f>INDEX(Historical!$C$7:$C$1045,MATCH(B45,Historical!$B$7:$B$1045,0))*IF(AH45="n/a",1.03,IF(AH45&lt;0,1.01,IF(AH45&gt;10,1.1,(1+AH45/100))))</f>
        <v>1.8480000000000001</v>
      </c>
      <c r="AS45" s="109">
        <f t="shared" si="26"/>
        <v>2.0328000000000004</v>
      </c>
      <c r="AT45" s="109">
        <f t="shared" si="15"/>
        <v>2.2360800000000007</v>
      </c>
      <c r="AU45" s="109">
        <f t="shared" si="15"/>
        <v>2.4596880000000012</v>
      </c>
      <c r="AV45" s="109">
        <f t="shared" si="15"/>
        <v>2.7056568000000016</v>
      </c>
      <c r="AW45" s="109">
        <f t="shared" si="27"/>
        <v>11.282224800000005</v>
      </c>
      <c r="AX45" s="113">
        <f t="shared" si="28"/>
        <v>6.4599054108216469</v>
      </c>
      <c r="AY45" s="100">
        <v>0.97</v>
      </c>
      <c r="AZ45" s="100">
        <v>5.46</v>
      </c>
      <c r="BA45" s="100">
        <v>-23.810000000000002</v>
      </c>
      <c r="BB45" s="100">
        <v>-5.1100000000000003</v>
      </c>
      <c r="BC45" s="100">
        <v>-10.26</v>
      </c>
      <c r="BE45" s="12">
        <v>1984</v>
      </c>
      <c r="BF45" s="12">
        <f t="shared" si="29"/>
        <v>4</v>
      </c>
      <c r="BG45" s="100">
        <v>19.46</v>
      </c>
      <c r="BH45" t="s">
        <v>121</v>
      </c>
      <c r="BI45" t="s">
        <v>122</v>
      </c>
    </row>
    <row r="46" spans="1:61" ht="11.25" customHeight="1" x14ac:dyDescent="0.2">
      <c r="A46" s="55" t="s">
        <v>259</v>
      </c>
      <c r="B46" s="55" t="s">
        <v>260</v>
      </c>
      <c r="C46" s="156" t="s">
        <v>134</v>
      </c>
      <c r="D46" s="98" t="s">
        <v>157</v>
      </c>
      <c r="E46" s="157">
        <v>45</v>
      </c>
      <c r="F46" s="2">
        <v>59</v>
      </c>
      <c r="G46" s="2" t="s">
        <v>119</v>
      </c>
      <c r="H46" s="2" t="s">
        <v>146</v>
      </c>
      <c r="I46" s="100">
        <v>64.930000000000007</v>
      </c>
      <c r="J46" s="101">
        <f t="shared" si="16"/>
        <v>3.2650546742645927</v>
      </c>
      <c r="K46" s="104">
        <v>0.53</v>
      </c>
      <c r="L46" s="71">
        <v>4</v>
      </c>
      <c r="M46" s="28">
        <f t="shared" si="17"/>
        <v>2.12</v>
      </c>
      <c r="N46" s="103" t="s">
        <v>131</v>
      </c>
      <c r="O46" s="104">
        <v>0.47</v>
      </c>
      <c r="P46" s="158">
        <v>45915</v>
      </c>
      <c r="Q46" s="158">
        <v>45931</v>
      </c>
      <c r="R46" s="28">
        <f t="shared" si="18"/>
        <v>12.765957446808523</v>
      </c>
      <c r="S46" s="105">
        <f>IF(INDEX(Historical!$D$7:$D1193,MATCH(B46,Historical!$B$7:$B$1044,0))=0,"n/a",(INDEX(Historical!$C$7:$C$1044,MATCH(B46,Historical!$B$7:$B$1044,0))/INDEX(Historical!$D$7:$D$1044,MATCH(B46,Historical!$B$7:$B$1044,0))-1)*100)</f>
        <v>4.8648648648648596</v>
      </c>
      <c r="T46" s="105">
        <f>IF(INDEX(Historical!$F$7:$F$1044,MATCH(B46,Historical!$B$7:$B$1044,0))=0,"n/a",((INDEX(Historical!$C$7:$C$1044,MATCH(B46,Historical!$B$7:$B$1044,0))/INDEX(Historical!$F$7:$F$1044,MATCH(B46,Historical!$B$7:$B$1044,0)))^(1/3)-1)*100)</f>
        <v>5.759476873318059</v>
      </c>
      <c r="U46" s="105">
        <f>IF(INDEX(Historical!$H$7:$H$1044,MATCH(B46,Historical!$B$7:$B$1044,0))=0,"n/a",((INDEX(Historical!$C$7:$C$1044,MATCH(B46,Historical!$B$7:$B$1044,0))/INDEX(Historical!$H$7:$H$1044,MATCH(B46,Historical!$B$7:$B$1044,0)))^(1/5)-1)*100)</f>
        <v>4.9316198611353279</v>
      </c>
      <c r="V46" s="105">
        <f>IF(INDEX(Historical!$M$7:$M$1044,MATCH(B46,Historical!$B$7:$B$1044,0))=0,"n/a",((INDEX(Historical!$C$7:$C$1044,MATCH(B46,Historical!$B$7:$B$1044,0))/INDEX(Historical!$M$7:$M$1044,MATCH(B46,Historical!$B$7:$B$1044,0)))^(1/10)-1)*100)</f>
        <v>4.8338742603001084</v>
      </c>
      <c r="W46" s="106">
        <f t="shared" si="19"/>
        <v>1.0202209647110578</v>
      </c>
      <c r="X46" s="107">
        <f t="shared" si="20"/>
        <v>0.48587387794436726</v>
      </c>
      <c r="Y46" s="170"/>
      <c r="Z46" s="101">
        <f t="shared" si="21"/>
        <v>37.127845884413311</v>
      </c>
      <c r="AA46" s="109">
        <f t="shared" si="22"/>
        <v>11.371278458844134</v>
      </c>
      <c r="AB46" s="71">
        <v>12</v>
      </c>
      <c r="AC46" s="100">
        <v>5.71</v>
      </c>
      <c r="AD46" s="100" t="s">
        <v>142</v>
      </c>
      <c r="AE46" s="100">
        <v>2.84</v>
      </c>
      <c r="AF46" s="100">
        <v>1.35</v>
      </c>
      <c r="AG46" s="100">
        <v>12.479999999999999</v>
      </c>
      <c r="AH46" s="100">
        <v>11.97</v>
      </c>
      <c r="AI46" s="100">
        <v>2.63</v>
      </c>
      <c r="AJ46" s="100">
        <v>10.15</v>
      </c>
      <c r="AK46" s="100" t="s">
        <v>142</v>
      </c>
      <c r="AL46" s="100">
        <v>1180</v>
      </c>
      <c r="AM46" s="100">
        <v>2.6100000000000003</v>
      </c>
      <c r="AN46" s="100">
        <v>0.44</v>
      </c>
      <c r="AO46" s="110">
        <f t="shared" si="23"/>
        <v>-3.1746039234442129</v>
      </c>
      <c r="AP46" s="111">
        <f t="shared" si="24"/>
        <v>8.1966745353999215</v>
      </c>
      <c r="AQ46" s="112">
        <f t="shared" si="25"/>
        <v>-17.399957171279379</v>
      </c>
      <c r="AR46" s="101">
        <f>INDEX(Historical!$C$7:$C$1045,MATCH(B46,Historical!$B$7:$B$1045,0))*IF(AH46="n/a",1.03,IF(AH46&lt;0,1.01,IF(AH46&gt;10,1.1,(1+AH46/100))))</f>
        <v>2.1339999999999999</v>
      </c>
      <c r="AS46" s="109">
        <f t="shared" si="26"/>
        <v>2.1901242000000001</v>
      </c>
      <c r="AT46" s="109">
        <f t="shared" si="15"/>
        <v>2.2558279260000003</v>
      </c>
      <c r="AU46" s="109">
        <f t="shared" si="15"/>
        <v>2.3235027637800005</v>
      </c>
      <c r="AV46" s="109">
        <f t="shared" si="15"/>
        <v>2.3932078466934006</v>
      </c>
      <c r="AW46" s="109">
        <f t="shared" si="27"/>
        <v>11.296662736473401</v>
      </c>
      <c r="AX46" s="113">
        <f t="shared" si="28"/>
        <v>17.398217675147698</v>
      </c>
      <c r="AY46" s="100">
        <v>0.56999999999999995</v>
      </c>
      <c r="AZ46" s="100">
        <v>34.43</v>
      </c>
      <c r="BA46" s="100">
        <v>-5.21</v>
      </c>
      <c r="BB46" s="100">
        <v>4.5</v>
      </c>
      <c r="BC46" s="100">
        <v>11.540000000000001</v>
      </c>
      <c r="BE46" s="12">
        <v>1981</v>
      </c>
      <c r="BF46" s="12">
        <f t="shared" si="29"/>
        <v>4</v>
      </c>
      <c r="BG46" s="100">
        <v>1.59</v>
      </c>
      <c r="BH46" t="s">
        <v>121</v>
      </c>
      <c r="BI46" t="s">
        <v>122</v>
      </c>
    </row>
    <row r="47" spans="1:61" ht="11.25" customHeight="1" x14ac:dyDescent="0.2">
      <c r="A47" s="123" t="s">
        <v>261</v>
      </c>
      <c r="B47" s="55" t="s">
        <v>262</v>
      </c>
      <c r="C47" s="156" t="s">
        <v>263</v>
      </c>
      <c r="D47" s="98" t="s">
        <v>264</v>
      </c>
      <c r="E47" s="157">
        <v>39</v>
      </c>
      <c r="F47" s="2">
        <v>76</v>
      </c>
      <c r="G47" s="2" t="s">
        <v>118</v>
      </c>
      <c r="H47" s="2" t="s">
        <v>118</v>
      </c>
      <c r="I47" s="100">
        <v>193.31</v>
      </c>
      <c r="J47" s="101">
        <f t="shared" si="16"/>
        <v>3.6832031452071803</v>
      </c>
      <c r="K47" s="104">
        <v>1.78</v>
      </c>
      <c r="L47" s="71">
        <v>4</v>
      </c>
      <c r="M47" s="28">
        <f t="shared" si="17"/>
        <v>7.12</v>
      </c>
      <c r="N47" s="103" t="s">
        <v>265</v>
      </c>
      <c r="O47" s="104">
        <v>1.71</v>
      </c>
      <c r="P47" s="158">
        <v>46070</v>
      </c>
      <c r="Q47" s="158">
        <v>46091</v>
      </c>
      <c r="R47" s="28">
        <f t="shared" si="18"/>
        <v>4.0935672514619919</v>
      </c>
      <c r="S47" s="105">
        <f>IF(INDEX(Historical!$D$7:$D1199,MATCH(B47,Historical!$B$7:$B$1044,0))=0,"n/a",(INDEX(Historical!$C$7:$C$1044,MATCH(B47,Historical!$B$7:$B$1044,0))/INDEX(Historical!$D$7:$D$1044,MATCH(B47,Historical!$B$7:$B$1044,0))-1)*100)</f>
        <v>4.9079754601226933</v>
      </c>
      <c r="T47" s="105">
        <f>IF(INDEX(Historical!$F$7:$F$1044,MATCH(B47,Historical!$B$7:$B$1044,0))=0,"n/a",((INDEX(Historical!$C$7:$C$1044,MATCH(B47,Historical!$B$7:$B$1044,0))/INDEX(Historical!$F$7:$F$1044,MATCH(B47,Historical!$B$7:$B$1044,0)))^(1/3)-1)*100)</f>
        <v>6.3904359970732294</v>
      </c>
      <c r="U47" s="105">
        <f>IF(INDEX(Historical!$H$7:$H$1044,MATCH(B47,Historical!$B$7:$B$1044,0))=0,"n/a",((INDEX(Historical!$C$7:$C$1044,MATCH(B47,Historical!$B$7:$B$1044,0))/INDEX(Historical!$H$7:$H$1044,MATCH(B47,Historical!$B$7:$B$1044,0)))^(1/5)-1)*100)</f>
        <v>5.676336419578254</v>
      </c>
      <c r="V47" s="105">
        <f>IF(INDEX(Historical!$M$7:$M$1044,MATCH(B47,Historical!$B$7:$B$1044,0))=0,"n/a",((INDEX(Historical!$C$7:$C$1044,MATCH(B47,Historical!$B$7:$B$1044,0))/INDEX(Historical!$M$7:$M$1044,MATCH(B47,Historical!$B$7:$B$1044,0)))^(1/10)-1)*100)</f>
        <v>4.7999880847882537</v>
      </c>
      <c r="W47" s="106">
        <f t="shared" si="19"/>
        <v>1.1825730229554641</v>
      </c>
      <c r="X47" s="107" t="str">
        <f t="shared" si="20"/>
        <v>n/a</v>
      </c>
      <c r="Y47" s="165"/>
      <c r="Z47" s="101">
        <f t="shared" si="21"/>
        <v>107.06766917293234</v>
      </c>
      <c r="AA47" s="109">
        <f t="shared" si="22"/>
        <v>29.069172932330826</v>
      </c>
      <c r="AB47" s="71">
        <v>12</v>
      </c>
      <c r="AC47" s="100">
        <v>6.65</v>
      </c>
      <c r="AD47" s="100">
        <v>0.95</v>
      </c>
      <c r="AE47" s="100">
        <v>2.09</v>
      </c>
      <c r="AF47" s="100">
        <v>2.0699999999999998</v>
      </c>
      <c r="AG47" s="100">
        <v>7.26</v>
      </c>
      <c r="AH47" s="100">
        <v>66.66</v>
      </c>
      <c r="AI47" s="100">
        <v>-7.24</v>
      </c>
      <c r="AJ47" s="100" t="s">
        <v>142</v>
      </c>
      <c r="AK47" s="100">
        <v>18.12</v>
      </c>
      <c r="AL47" s="100">
        <v>385730</v>
      </c>
      <c r="AM47" s="100">
        <v>0.47000000000000003</v>
      </c>
      <c r="AN47" s="100">
        <v>0.25</v>
      </c>
      <c r="AO47" s="110">
        <f t="shared" si="23"/>
        <v>-19.709633367545393</v>
      </c>
      <c r="AP47" s="111">
        <f t="shared" si="24"/>
        <v>9.3595395647854343</v>
      </c>
      <c r="AQ47" s="112">
        <f t="shared" si="25"/>
        <v>63.534825336208911</v>
      </c>
      <c r="AR47" s="101">
        <f>INDEX(Historical!$C$7:$C$1045,MATCH(B47,Historical!$B$7:$B$1045,0))*IF(AH47="n/a",1.03,IF(AH47&lt;0,1.01,IF(AH47&gt;10,1.1,(1+AH47/100))))</f>
        <v>7.524</v>
      </c>
      <c r="AS47" s="109">
        <f t="shared" si="26"/>
        <v>7.59924</v>
      </c>
      <c r="AT47" s="109">
        <f t="shared" ref="AT47:AV66" si="30">IF($AK47="n/a",1.03*AS47,IF($AK47&lt;0,1.01*AS47,IF($AK47&gt;10,1.1*AS47,(1+$AK47/100)*AS47)))</f>
        <v>8.3591639999999998</v>
      </c>
      <c r="AU47" s="109">
        <f t="shared" si="30"/>
        <v>9.1950804000000002</v>
      </c>
      <c r="AV47" s="109">
        <f t="shared" si="30"/>
        <v>10.11458844</v>
      </c>
      <c r="AW47" s="109">
        <f t="shared" si="27"/>
        <v>42.792072839999996</v>
      </c>
      <c r="AX47" s="113">
        <f t="shared" si="28"/>
        <v>22.136502426154877</v>
      </c>
      <c r="AY47" s="100">
        <v>0.51</v>
      </c>
      <c r="AZ47" s="100">
        <v>44.51</v>
      </c>
      <c r="BA47" s="100">
        <v>-9.9699999999999989</v>
      </c>
      <c r="BB47" s="100">
        <v>0.25</v>
      </c>
      <c r="BC47" s="100">
        <v>16.220000000000002</v>
      </c>
      <c r="BE47" s="12">
        <v>1988</v>
      </c>
      <c r="BF47" s="12">
        <f t="shared" si="29"/>
        <v>4</v>
      </c>
      <c r="BG47" s="100">
        <v>4.2299999999999995</v>
      </c>
      <c r="BH47" t="s">
        <v>121</v>
      </c>
      <c r="BI47" t="s">
        <v>122</v>
      </c>
    </row>
    <row r="48" spans="1:61" ht="11.25" customHeight="1" x14ac:dyDescent="0.2">
      <c r="A48" s="55" t="s">
        <v>266</v>
      </c>
      <c r="B48" s="55" t="s">
        <v>267</v>
      </c>
      <c r="C48" s="156" t="s">
        <v>162</v>
      </c>
      <c r="D48" s="98" t="s">
        <v>163</v>
      </c>
      <c r="E48" s="157">
        <v>59</v>
      </c>
      <c r="F48" s="2">
        <v>19</v>
      </c>
      <c r="G48" s="2" t="s">
        <v>119</v>
      </c>
      <c r="H48" s="2" t="s">
        <v>119</v>
      </c>
      <c r="I48" s="100">
        <v>42.24</v>
      </c>
      <c r="J48" s="101">
        <f t="shared" si="16"/>
        <v>3.1723484848484849</v>
      </c>
      <c r="K48" s="104">
        <v>0.33500000000000002</v>
      </c>
      <c r="L48" s="71">
        <v>4</v>
      </c>
      <c r="M48" s="28">
        <f t="shared" si="17"/>
        <v>1.34</v>
      </c>
      <c r="N48" s="103" t="s">
        <v>172</v>
      </c>
      <c r="O48" s="104">
        <v>0.3</v>
      </c>
      <c r="P48" s="158">
        <v>46062</v>
      </c>
      <c r="Q48" s="158">
        <v>46073</v>
      </c>
      <c r="R48" s="28">
        <f t="shared" si="18"/>
        <v>11.666666666666679</v>
      </c>
      <c r="S48" s="105">
        <f>IF(INDEX(Historical!$D$7:$D1202,MATCH(B48,Historical!$B$7:$B$1044,0))=0,"n/a",(INDEX(Historical!$C$7:$C$1044,MATCH(B48,Historical!$B$7:$B$1044,0))/INDEX(Historical!$D$7:$D$1044,MATCH(B48,Historical!$B$7:$B$1044,0))-1)*100)</f>
        <v>7.1428571428571397</v>
      </c>
      <c r="T48" s="105">
        <f>IF(INDEX(Historical!$F$7:$F$1044,MATCH(B48,Historical!$B$7:$B$1044,0))=0,"n/a",((INDEX(Historical!$C$7:$C$1044,MATCH(B48,Historical!$B$7:$B$1044,0))/INDEX(Historical!$F$7:$F$1044,MATCH(B48,Historical!$B$7:$B$1044,0)))^(1/3)-1)*100)</f>
        <v>6.2658569182611146</v>
      </c>
      <c r="U48" s="105">
        <f>IF(INDEX(Historical!$H$7:$H$1044,MATCH(B48,Historical!$B$7:$B$1044,0))=0,"n/a",((INDEX(Historical!$C$7:$C$1044,MATCH(B48,Historical!$B$7:$B$1044,0))/INDEX(Historical!$H$7:$H$1044,MATCH(B48,Historical!$B$7:$B$1044,0)))^(1/5)-1)*100)</f>
        <v>7.1402027941007029</v>
      </c>
      <c r="V48" s="105">
        <f>IF(INDEX(Historical!$M$7:$M$1044,MATCH(B48,Historical!$B$7:$B$1044,0))=0,"n/a",((INDEX(Historical!$C$7:$C$1044,MATCH(B48,Historical!$B$7:$B$1044,0))/INDEX(Historical!$M$7:$M$1044,MATCH(B48,Historical!$B$7:$B$1044,0)))^(1/10)-1)*100)</f>
        <v>6.0011664532219511</v>
      </c>
      <c r="W48" s="106">
        <f t="shared" si="19"/>
        <v>1.189802490858626</v>
      </c>
      <c r="X48" s="107">
        <f t="shared" si="20"/>
        <v>3.9448634221550845</v>
      </c>
      <c r="Y48" s="165"/>
      <c r="Z48" s="101">
        <f t="shared" si="21"/>
        <v>67.336683417085425</v>
      </c>
      <c r="AA48" s="109">
        <f t="shared" si="22"/>
        <v>21.226130653266331</v>
      </c>
      <c r="AB48" s="71">
        <v>12</v>
      </c>
      <c r="AC48" s="100">
        <v>1.99</v>
      </c>
      <c r="AD48" s="100">
        <v>1.76</v>
      </c>
      <c r="AE48" s="100">
        <v>2.5</v>
      </c>
      <c r="AF48" s="100">
        <v>1.41</v>
      </c>
      <c r="AG48" s="100">
        <v>6.9599999999999991</v>
      </c>
      <c r="AH48" s="100">
        <v>20.16</v>
      </c>
      <c r="AI48" s="100">
        <v>7.23</v>
      </c>
      <c r="AJ48" s="100">
        <v>1.81</v>
      </c>
      <c r="AK48" s="100">
        <v>8.68</v>
      </c>
      <c r="AL48" s="100">
        <v>2530</v>
      </c>
      <c r="AM48" s="100">
        <v>0.80999999999999994</v>
      </c>
      <c r="AN48" s="100">
        <v>0.95</v>
      </c>
      <c r="AO48" s="110">
        <f t="shared" si="23"/>
        <v>-10.913579374317143</v>
      </c>
      <c r="AP48" s="111">
        <f t="shared" si="24"/>
        <v>10.312551278949188</v>
      </c>
      <c r="AQ48" s="112">
        <f t="shared" si="25"/>
        <v>15.333033180930311</v>
      </c>
      <c r="AR48" s="101">
        <f>INDEX(Historical!$C$7:$C$1045,MATCH(B48,Historical!$B$7:$B$1045,0))*IF(AH48="n/a",1.03,IF(AH48&lt;0,1.01,IF(AH48&gt;10,1.1,(1+AH48/100))))</f>
        <v>1.32</v>
      </c>
      <c r="AS48" s="109">
        <f t="shared" si="26"/>
        <v>1.4154360000000001</v>
      </c>
      <c r="AT48" s="109">
        <f t="shared" si="30"/>
        <v>1.5382958448000001</v>
      </c>
      <c r="AU48" s="109">
        <f t="shared" si="30"/>
        <v>1.6718199241286402</v>
      </c>
      <c r="AV48" s="109">
        <f t="shared" si="30"/>
        <v>1.8169338935430062</v>
      </c>
      <c r="AW48" s="109">
        <f t="shared" si="27"/>
        <v>7.7624856624716472</v>
      </c>
      <c r="AX48" s="113">
        <f t="shared" si="28"/>
        <v>18.377096738805982</v>
      </c>
      <c r="AY48" s="100">
        <v>0.56999999999999995</v>
      </c>
      <c r="AZ48" s="100">
        <v>2.2999999999999998</v>
      </c>
      <c r="BA48" s="100">
        <v>-17.419999999999998</v>
      </c>
      <c r="BB48" s="100">
        <v>-7.03</v>
      </c>
      <c r="BC48" s="100">
        <v>-7.1999999999999993</v>
      </c>
      <c r="BE48" s="12">
        <v>1968</v>
      </c>
      <c r="BF48" s="12">
        <f t="shared" si="29"/>
        <v>7</v>
      </c>
      <c r="BG48" s="100">
        <v>2.15</v>
      </c>
      <c r="BH48" t="s">
        <v>121</v>
      </c>
      <c r="BI48" t="s">
        <v>122</v>
      </c>
    </row>
    <row r="49" spans="1:61" ht="11.25" customHeight="1" x14ac:dyDescent="0.2">
      <c r="A49" s="55" t="s">
        <v>268</v>
      </c>
      <c r="B49" s="55" t="s">
        <v>269</v>
      </c>
      <c r="C49" s="156" t="s">
        <v>134</v>
      </c>
      <c r="D49" s="98" t="s">
        <v>157</v>
      </c>
      <c r="E49" s="157">
        <v>27</v>
      </c>
      <c r="F49" s="2">
        <v>138</v>
      </c>
      <c r="G49" s="2" t="s">
        <v>146</v>
      </c>
      <c r="H49" s="2" t="s">
        <v>146</v>
      </c>
      <c r="I49" s="100">
        <v>63.16</v>
      </c>
      <c r="J49" s="101">
        <f t="shared" si="16"/>
        <v>3.1665611146295127</v>
      </c>
      <c r="K49" s="104">
        <v>0.5</v>
      </c>
      <c r="L49" s="71">
        <v>4</v>
      </c>
      <c r="M49" s="28">
        <f t="shared" si="17"/>
        <v>2</v>
      </c>
      <c r="N49" s="103" t="s">
        <v>270</v>
      </c>
      <c r="O49" s="104">
        <v>0.495</v>
      </c>
      <c r="P49" s="158">
        <v>45912</v>
      </c>
      <c r="Q49" s="158">
        <v>45926</v>
      </c>
      <c r="R49" s="28">
        <f t="shared" si="18"/>
        <v>1.0101010101010111</v>
      </c>
      <c r="S49" s="105">
        <f>IF(INDEX(Historical!$D$7:$D1203,MATCH(B49,Historical!$B$7:$B$1044,0))=0,"n/a",(INDEX(Historical!$C$7:$C$1044,MATCH(B49,Historical!$B$7:$B$1044,0))/INDEX(Historical!$D$7:$D$1044,MATCH(B49,Historical!$B$7:$B$1044,0))-1)*100)</f>
        <v>2.5484820793990615</v>
      </c>
      <c r="T49" s="105">
        <f>IF(INDEX(Historical!$F$7:$F$1044,MATCH(B49,Historical!$B$7:$B$1044,0))=0,"n/a",((INDEX(Historical!$C$7:$C$1044,MATCH(B49,Historical!$B$7:$B$1044,0))/INDEX(Historical!$F$7:$F$1044,MATCH(B49,Historical!$B$7:$B$1044,0)))^(1/3)-1)*100)</f>
        <v>2.2224907280305795</v>
      </c>
      <c r="U49" s="105">
        <f>IF(INDEX(Historical!$H$7:$H$1044,MATCH(B49,Historical!$B$7:$B$1044,0))=0,"n/a",((INDEX(Historical!$C$7:$C$1044,MATCH(B49,Historical!$B$7:$B$1044,0))/INDEX(Historical!$H$7:$H$1044,MATCH(B49,Historical!$B$7:$B$1044,0)))^(1/5)-1)*100)</f>
        <v>2.1984550850471685</v>
      </c>
      <c r="V49" s="105">
        <f>IF(INDEX(Historical!$M$7:$M$1044,MATCH(B49,Historical!$B$7:$B$1044,0))=0,"n/a",((INDEX(Historical!$C$7:$C$1044,MATCH(B49,Historical!$B$7:$B$1044,0))/INDEX(Historical!$M$7:$M$1044,MATCH(B49,Historical!$B$7:$B$1044,0)))^(1/10)-1)*100)</f>
        <v>2.270060739698021</v>
      </c>
      <c r="W49" s="106">
        <f t="shared" si="19"/>
        <v>0.96845650277164919</v>
      </c>
      <c r="X49" s="107">
        <f t="shared" si="20"/>
        <v>0.55516542551696169</v>
      </c>
      <c r="Y49" s="165"/>
      <c r="Z49" s="101">
        <f t="shared" si="21"/>
        <v>24.390243902439028</v>
      </c>
      <c r="AA49" s="109">
        <f t="shared" si="22"/>
        <v>7.7024390243902445</v>
      </c>
      <c r="AB49" s="71">
        <v>12</v>
      </c>
      <c r="AC49" s="100">
        <v>8.1999999999999993</v>
      </c>
      <c r="AD49" s="100" t="s">
        <v>142</v>
      </c>
      <c r="AE49" s="100">
        <v>1.74</v>
      </c>
      <c r="AF49" s="100">
        <v>0.88</v>
      </c>
      <c r="AG49" s="100">
        <v>12.07</v>
      </c>
      <c r="AH49" s="100">
        <v>2.4899999999999998</v>
      </c>
      <c r="AI49" s="100">
        <v>1.54</v>
      </c>
      <c r="AJ49" s="100">
        <v>3.9600000000000004</v>
      </c>
      <c r="AK49" s="100" t="s">
        <v>142</v>
      </c>
      <c r="AL49" s="100">
        <v>303.63</v>
      </c>
      <c r="AM49" s="100">
        <v>6.5600000000000005</v>
      </c>
      <c r="AN49" s="100">
        <v>0.57999999999999996</v>
      </c>
      <c r="AO49" s="110">
        <f t="shared" si="23"/>
        <v>-2.3374228247135633</v>
      </c>
      <c r="AP49" s="111">
        <f t="shared" si="24"/>
        <v>5.3650161996766812</v>
      </c>
      <c r="AQ49" s="112">
        <f t="shared" si="25"/>
        <v>-45.113667592971282</v>
      </c>
      <c r="AR49" s="101">
        <f>INDEX(Historical!$C$7:$C$1045,MATCH(B49,Historical!$B$7:$B$1045,0))*IF(AH49="n/a",1.03,IF(AH49&lt;0,1.01,IF(AH49&gt;10,1.1,(1+AH49/100))))</f>
        <v>2.0295049504950491</v>
      </c>
      <c r="AS49" s="109">
        <f t="shared" si="26"/>
        <v>2.0607593267326729</v>
      </c>
      <c r="AT49" s="109">
        <f t="shared" si="30"/>
        <v>2.1225821065346531</v>
      </c>
      <c r="AU49" s="109">
        <f t="shared" si="30"/>
        <v>2.1862595697306926</v>
      </c>
      <c r="AV49" s="109">
        <f t="shared" si="30"/>
        <v>2.2518473568226134</v>
      </c>
      <c r="AW49" s="109">
        <f t="shared" si="27"/>
        <v>10.650953310315682</v>
      </c>
      <c r="AX49" s="113">
        <f t="shared" si="28"/>
        <v>16.863447293090061</v>
      </c>
      <c r="AY49" s="100">
        <v>0.42</v>
      </c>
      <c r="AZ49" s="100">
        <v>26.35</v>
      </c>
      <c r="BA49" s="100">
        <v>-9.2299999999999986</v>
      </c>
      <c r="BB49" s="100">
        <v>0.26</v>
      </c>
      <c r="BC49" s="100">
        <v>5.24</v>
      </c>
      <c r="BD49" s="20" t="s">
        <v>108</v>
      </c>
      <c r="BE49" s="12">
        <v>1999</v>
      </c>
      <c r="BF49" s="12">
        <f t="shared" si="29"/>
        <v>3</v>
      </c>
      <c r="BG49" s="100">
        <v>1.3</v>
      </c>
      <c r="BH49" t="s">
        <v>121</v>
      </c>
      <c r="BI49" t="s">
        <v>122</v>
      </c>
    </row>
    <row r="50" spans="1:61" ht="11.25" customHeight="1" x14ac:dyDescent="0.2">
      <c r="A50" s="55" t="s">
        <v>271</v>
      </c>
      <c r="B50" s="55" t="s">
        <v>272</v>
      </c>
      <c r="C50" s="156" t="s">
        <v>116</v>
      </c>
      <c r="D50" s="98" t="s">
        <v>215</v>
      </c>
      <c r="E50" s="157">
        <v>39</v>
      </c>
      <c r="F50" s="2">
        <v>74</v>
      </c>
      <c r="G50" s="2" t="s">
        <v>119</v>
      </c>
      <c r="H50" s="2" t="s">
        <v>119</v>
      </c>
      <c r="I50" s="100">
        <v>88.17</v>
      </c>
      <c r="J50" s="101">
        <f t="shared" si="16"/>
        <v>1.3610071452875128</v>
      </c>
      <c r="K50" s="104">
        <v>0.3</v>
      </c>
      <c r="L50" s="71">
        <v>4</v>
      </c>
      <c r="M50" s="28">
        <f t="shared" si="17"/>
        <v>1.2</v>
      </c>
      <c r="N50" s="103" t="s">
        <v>273</v>
      </c>
      <c r="O50" s="104">
        <v>0.27</v>
      </c>
      <c r="P50" s="158">
        <v>45824</v>
      </c>
      <c r="Q50" s="158">
        <v>45838</v>
      </c>
      <c r="R50" s="28">
        <f t="shared" si="18"/>
        <v>11.1111111111111</v>
      </c>
      <c r="S50" s="105">
        <f>IF(INDEX(Historical!$D$7:$D1205,MATCH(B50,Historical!$B$7:$B$1044,0))=0,"n/a",(INDEX(Historical!$C$7:$C$1044,MATCH(B50,Historical!$B$7:$B$1044,0))/INDEX(Historical!$D$7:$D$1044,MATCH(B50,Historical!$B$7:$B$1044,0))-1)*100)</f>
        <v>10.377358490566024</v>
      </c>
      <c r="T50" s="105">
        <f>IF(INDEX(Historical!$F$7:$F$1044,MATCH(B50,Historical!$B$7:$B$1044,0))=0,"n/a",((INDEX(Historical!$C$7:$C$1044,MATCH(B50,Historical!$B$7:$B$1044,0))/INDEX(Historical!$F$7:$F$1044,MATCH(B50,Historical!$B$7:$B$1044,0)))^(1/3)-1)*100)</f>
        <v>8.7380373002892142</v>
      </c>
      <c r="U50" s="105">
        <f>IF(INDEX(Historical!$H$7:$H$1044,MATCH(B50,Historical!$B$7:$B$1044,0))=0,"n/a",((INDEX(Historical!$C$7:$C$1044,MATCH(B50,Historical!$B$7:$B$1044,0))/INDEX(Historical!$H$7:$H$1044,MATCH(B50,Historical!$B$7:$B$1044,0)))^(1/5)-1)*100)</f>
        <v>6.8516702296210097</v>
      </c>
      <c r="V50" s="105">
        <f>IF(INDEX(Historical!$M$7:$M$1044,MATCH(B50,Historical!$B$7:$B$1044,0))=0,"n/a",((INDEX(Historical!$C$7:$C$1044,MATCH(B50,Historical!$B$7:$B$1044,0))/INDEX(Historical!$M$7:$M$1044,MATCH(B50,Historical!$B$7:$B$1044,0)))^(1/10)-1)*100)</f>
        <v>5.7331341780404221</v>
      </c>
      <c r="W50" s="106">
        <f t="shared" si="19"/>
        <v>1.1951002744475976</v>
      </c>
      <c r="X50" s="107">
        <f t="shared" si="20"/>
        <v>0.78215413580148518</v>
      </c>
      <c r="Y50" s="165"/>
      <c r="Z50" s="101">
        <f t="shared" si="21"/>
        <v>37.499999999999993</v>
      </c>
      <c r="AA50" s="109">
        <f t="shared" si="22"/>
        <v>27.553124999999998</v>
      </c>
      <c r="AB50" s="71">
        <v>7</v>
      </c>
      <c r="AC50" s="100">
        <v>3.2</v>
      </c>
      <c r="AD50" s="100">
        <v>1.88</v>
      </c>
      <c r="AE50" s="100">
        <v>2.72</v>
      </c>
      <c r="AF50" s="100">
        <v>6.48</v>
      </c>
      <c r="AG50" s="100">
        <v>24.27</v>
      </c>
      <c r="AH50" s="100">
        <v>11.76</v>
      </c>
      <c r="AI50" s="100">
        <v>9.98</v>
      </c>
      <c r="AJ50" s="100">
        <v>8.76</v>
      </c>
      <c r="AK50" s="100">
        <v>10.73</v>
      </c>
      <c r="AL50" s="100">
        <v>10210</v>
      </c>
      <c r="AM50" s="100">
        <v>0.61</v>
      </c>
      <c r="AN50" s="100">
        <v>0.43</v>
      </c>
      <c r="AO50" s="110">
        <f t="shared" si="23"/>
        <v>-19.340447625091475</v>
      </c>
      <c r="AP50" s="111">
        <f t="shared" si="24"/>
        <v>8.2126773749085231</v>
      </c>
      <c r="AQ50" s="112">
        <f t="shared" si="25"/>
        <v>181.69664534743757</v>
      </c>
      <c r="AR50" s="101">
        <f>INDEX(Historical!$C$7:$C$1045,MATCH(B50,Historical!$B$7:$B$1045,0))*IF(AH50="n/a",1.03,IF(AH50&lt;0,1.01,IF(AH50&gt;10,1.1,(1+AH50/100))))</f>
        <v>1.2869999999999999</v>
      </c>
      <c r="AS50" s="109">
        <f t="shared" si="26"/>
        <v>1.4154426</v>
      </c>
      <c r="AT50" s="109">
        <f t="shared" si="30"/>
        <v>1.5569868600000001</v>
      </c>
      <c r="AU50" s="109">
        <f t="shared" si="30"/>
        <v>1.7126855460000003</v>
      </c>
      <c r="AV50" s="109">
        <f t="shared" si="30"/>
        <v>1.8839541006000005</v>
      </c>
      <c r="AW50" s="109">
        <f t="shared" si="27"/>
        <v>7.8560691066000006</v>
      </c>
      <c r="AX50" s="113">
        <f t="shared" si="28"/>
        <v>8.9101384899625735</v>
      </c>
      <c r="AY50" s="100">
        <v>1</v>
      </c>
      <c r="AZ50" s="100">
        <v>37.230000000000004</v>
      </c>
      <c r="BA50" s="100">
        <v>-21.86</v>
      </c>
      <c r="BB50" s="100">
        <v>-1.68</v>
      </c>
      <c r="BC50" s="100">
        <v>1.26</v>
      </c>
      <c r="BE50" s="12">
        <v>1987</v>
      </c>
      <c r="BF50" s="12">
        <f t="shared" si="29"/>
        <v>4</v>
      </c>
      <c r="BG50" s="100">
        <v>12.57</v>
      </c>
      <c r="BH50" t="s">
        <v>121</v>
      </c>
      <c r="BI50" t="s">
        <v>122</v>
      </c>
    </row>
    <row r="51" spans="1:61" ht="11.25" customHeight="1" x14ac:dyDescent="0.2">
      <c r="A51" s="55" t="s">
        <v>274</v>
      </c>
      <c r="B51" s="55" t="s">
        <v>275</v>
      </c>
      <c r="C51" s="156" t="s">
        <v>116</v>
      </c>
      <c r="D51" s="98" t="s">
        <v>215</v>
      </c>
      <c r="E51" s="157">
        <v>70</v>
      </c>
      <c r="F51" s="2">
        <v>2</v>
      </c>
      <c r="G51" s="2" t="s">
        <v>118</v>
      </c>
      <c r="H51" s="2" t="s">
        <v>119</v>
      </c>
      <c r="I51" s="100">
        <v>226.41</v>
      </c>
      <c r="J51" s="101">
        <f t="shared" si="16"/>
        <v>0.91868733713175221</v>
      </c>
      <c r="K51" s="104">
        <v>0.52</v>
      </c>
      <c r="L51" s="71">
        <v>4</v>
      </c>
      <c r="M51" s="28">
        <f t="shared" si="17"/>
        <v>2.08</v>
      </c>
      <c r="N51" s="103" t="s">
        <v>158</v>
      </c>
      <c r="O51" s="104">
        <v>0.51500000000000001</v>
      </c>
      <c r="P51" s="158">
        <v>45898</v>
      </c>
      <c r="Q51" s="158">
        <v>45915</v>
      </c>
      <c r="R51" s="28">
        <f t="shared" si="18"/>
        <v>0.97087378640776778</v>
      </c>
      <c r="S51" s="105">
        <f>IF(INDEX(Historical!$D$7:$D1215,MATCH(B51,Historical!$B$7:$B$1044,0))=0,"n/a",(INDEX(Historical!$C$7:$C$1044,MATCH(B51,Historical!$B$7:$B$1044,0))/INDEX(Historical!$D$7:$D$1044,MATCH(B51,Historical!$B$7:$B$1044,0))-1)*100)</f>
        <v>0.97560975609756184</v>
      </c>
      <c r="T51" s="105">
        <f>IF(INDEX(Historical!$F$7:$F$1044,MATCH(B51,Historical!$B$7:$B$1044,0))=0,"n/a",((INDEX(Historical!$C$7:$C$1044,MATCH(B51,Historical!$B$7:$B$1044,0))/INDEX(Historical!$F$7:$F$1044,MATCH(B51,Historical!$B$7:$B$1044,0)))^(1/3)-1)*100)</f>
        <v>0.98528512446465211</v>
      </c>
      <c r="U51" s="105">
        <f>IF(INDEX(Historical!$H$7:$H$1044,MATCH(B51,Historical!$B$7:$B$1044,0))=0,"n/a",((INDEX(Historical!$C$7:$C$1044,MATCH(B51,Historical!$B$7:$B$1044,0))/INDEX(Historical!$H$7:$H$1044,MATCH(B51,Historical!$B$7:$B$1044,0)))^(1/5)-1)*100)</f>
        <v>0.99522100035023264</v>
      </c>
      <c r="V51" s="105">
        <f>IF(INDEX(Historical!$M$7:$M$1044,MATCH(B51,Historical!$B$7:$B$1044,0))=0,"n/a",((INDEX(Historical!$C$7:$C$1044,MATCH(B51,Historical!$B$7:$B$1044,0))/INDEX(Historical!$M$7:$M$1044,MATCH(B51,Historical!$B$7:$B$1044,0)))^(1/10)-1)*100)</f>
        <v>2.3558454189051226</v>
      </c>
      <c r="W51" s="106">
        <f t="shared" si="19"/>
        <v>0.42244749692140704</v>
      </c>
      <c r="X51" s="107">
        <f t="shared" si="20"/>
        <v>9.0065248900473543E-2</v>
      </c>
      <c r="Y51" s="123"/>
      <c r="Z51" s="101">
        <f t="shared" si="21"/>
        <v>25.902864259028647</v>
      </c>
      <c r="AA51" s="109">
        <f t="shared" si="22"/>
        <v>28.195516811955169</v>
      </c>
      <c r="AB51" s="71">
        <v>12</v>
      </c>
      <c r="AC51" s="100">
        <v>8.0299999999999994</v>
      </c>
      <c r="AD51" s="100">
        <v>2.11</v>
      </c>
      <c r="AE51" s="100">
        <v>3.68</v>
      </c>
      <c r="AF51" s="100">
        <v>4.07</v>
      </c>
      <c r="AG51" s="100">
        <v>15</v>
      </c>
      <c r="AH51" s="100">
        <v>10.89</v>
      </c>
      <c r="AI51" s="100">
        <v>9.370000000000001</v>
      </c>
      <c r="AJ51" s="100">
        <v>11.05</v>
      </c>
      <c r="AK51" s="100">
        <v>9.2100000000000009</v>
      </c>
      <c r="AL51" s="100">
        <v>30490</v>
      </c>
      <c r="AM51" s="100">
        <v>0.67999999999999994</v>
      </c>
      <c r="AN51" s="100">
        <v>0.44</v>
      </c>
      <c r="AO51" s="110">
        <f t="shared" si="23"/>
        <v>-26.281608474473185</v>
      </c>
      <c r="AP51" s="111">
        <f t="shared" si="24"/>
        <v>1.9139083374819847</v>
      </c>
      <c r="AQ51" s="112">
        <f t="shared" si="25"/>
        <v>125.83745720678307</v>
      </c>
      <c r="AR51" s="101">
        <f>INDEX(Historical!$C$7:$C$1045,MATCH(B51,Historical!$B$7:$B$1045,0))*IF(AH51="n/a",1.03,IF(AH51&lt;0,1.01,IF(AH51&gt;10,1.1,(1+AH51/100))))</f>
        <v>2.2770000000000001</v>
      </c>
      <c r="AS51" s="109">
        <f t="shared" si="26"/>
        <v>2.4903549000000003</v>
      </c>
      <c r="AT51" s="109">
        <f t="shared" si="30"/>
        <v>2.7197165862900006</v>
      </c>
      <c r="AU51" s="109">
        <f t="shared" si="30"/>
        <v>2.9702024838873098</v>
      </c>
      <c r="AV51" s="109">
        <f t="shared" si="30"/>
        <v>3.2437581326533311</v>
      </c>
      <c r="AW51" s="109">
        <f t="shared" si="27"/>
        <v>13.701032102830643</v>
      </c>
      <c r="AX51" s="113">
        <f t="shared" si="28"/>
        <v>6.051425335820257</v>
      </c>
      <c r="AY51" s="100">
        <v>1.21</v>
      </c>
      <c r="AZ51" s="100">
        <v>42.42</v>
      </c>
      <c r="BA51" s="100">
        <v>-4.6899999999999995</v>
      </c>
      <c r="BB51" s="100">
        <v>4.43</v>
      </c>
      <c r="BC51" s="100">
        <v>16.470000000000002</v>
      </c>
      <c r="BE51" s="12">
        <v>1956</v>
      </c>
      <c r="BF51" s="12">
        <f t="shared" si="29"/>
        <v>9</v>
      </c>
      <c r="BG51" s="100">
        <v>8.39</v>
      </c>
      <c r="BH51" t="s">
        <v>121</v>
      </c>
      <c r="BI51" t="s">
        <v>122</v>
      </c>
    </row>
    <row r="52" spans="1:61" ht="11.25" customHeight="1" x14ac:dyDescent="0.2">
      <c r="A52" s="55" t="s">
        <v>276</v>
      </c>
      <c r="B52" s="55" t="s">
        <v>277</v>
      </c>
      <c r="C52" s="156" t="s">
        <v>134</v>
      </c>
      <c r="D52" s="98" t="s">
        <v>157</v>
      </c>
      <c r="E52" s="157">
        <v>26</v>
      </c>
      <c r="F52" s="2">
        <v>141</v>
      </c>
      <c r="G52" s="2" t="s">
        <v>146</v>
      </c>
      <c r="H52" s="2" t="s">
        <v>146</v>
      </c>
      <c r="I52" s="100">
        <v>22.12</v>
      </c>
      <c r="J52" s="101">
        <f t="shared" si="16"/>
        <v>2.6220614828209761</v>
      </c>
      <c r="K52" s="104">
        <v>0.14499999999999999</v>
      </c>
      <c r="L52" s="71">
        <v>4</v>
      </c>
      <c r="M52" s="28">
        <f t="shared" si="17"/>
        <v>0.57999999999999996</v>
      </c>
      <c r="N52" s="103" t="s">
        <v>136</v>
      </c>
      <c r="O52" s="104">
        <v>0.14249999999999999</v>
      </c>
      <c r="P52" s="158">
        <v>45884</v>
      </c>
      <c r="Q52" s="158">
        <v>45905</v>
      </c>
      <c r="R52" s="28">
        <f t="shared" si="18"/>
        <v>1.7543859649122824</v>
      </c>
      <c r="S52" s="105">
        <f>IF(INDEX(Historical!$D$7:$D1224,MATCH(B52,Historical!$B$7:$B$1044,0))=0,"n/a",(INDEX(Historical!$C$7:$C$1044,MATCH(B52,Historical!$B$7:$B$1044,0))/INDEX(Historical!$D$7:$D$1044,MATCH(B52,Historical!$B$7:$B$1044,0))-1)*100)</f>
        <v>1.7699115044247815</v>
      </c>
      <c r="T52" s="105">
        <f>IF(INDEX(Historical!$F$7:$F$1044,MATCH(B52,Historical!$B$7:$B$1044,0))=0,"n/a",((INDEX(Historical!$C$7:$C$1044,MATCH(B52,Historical!$B$7:$B$1044,0))/INDEX(Historical!$F$7:$F$1044,MATCH(B52,Historical!$B$7:$B$1044,0)))^(1/3)-1)*100)</f>
        <v>3.0788379107201225</v>
      </c>
      <c r="U52" s="105">
        <f>IF(INDEX(Historical!$H$7:$H$1044,MATCH(B52,Historical!$B$7:$B$1044,0))=0,"n/a",((INDEX(Historical!$C$7:$C$1044,MATCH(B52,Historical!$B$7:$B$1044,0))/INDEX(Historical!$H$7:$H$1044,MATCH(B52,Historical!$B$7:$B$1044,0)))^(1/5)-1)*100)</f>
        <v>8.3531204499156075</v>
      </c>
      <c r="V52" s="105">
        <f>IF(INDEX(Historical!$M$7:$M$1044,MATCH(B52,Historical!$B$7:$B$1044,0))=0,"n/a",((INDEX(Historical!$C$7:$C$1044,MATCH(B52,Historical!$B$7:$B$1044,0))/INDEX(Historical!$M$7:$M$1044,MATCH(B52,Historical!$B$7:$B$1044,0)))^(1/10)-1)*100)</f>
        <v>6.5459142973809836</v>
      </c>
      <c r="W52" s="106">
        <f t="shared" si="19"/>
        <v>1.276081548036412</v>
      </c>
      <c r="X52" s="107" t="str">
        <f t="shared" si="20"/>
        <v>n/a</v>
      </c>
      <c r="Y52" s="165"/>
      <c r="Z52" s="101">
        <f t="shared" si="21"/>
        <v>29.145728643216078</v>
      </c>
      <c r="AA52" s="109">
        <f t="shared" si="22"/>
        <v>11.115577889447236</v>
      </c>
      <c r="AB52" s="71">
        <v>6</v>
      </c>
      <c r="AC52" s="100">
        <v>1.99</v>
      </c>
      <c r="AD52" s="100" t="s">
        <v>142</v>
      </c>
      <c r="AE52" s="100">
        <v>1.38</v>
      </c>
      <c r="AF52" s="100">
        <v>0.91</v>
      </c>
      <c r="AG52" s="100">
        <v>8.41</v>
      </c>
      <c r="AH52" s="100">
        <v>7.19</v>
      </c>
      <c r="AI52" s="100">
        <v>5.4</v>
      </c>
      <c r="AJ52" s="100">
        <v>-9.42</v>
      </c>
      <c r="AK52" s="100" t="s">
        <v>142</v>
      </c>
      <c r="AL52" s="100">
        <v>176.19</v>
      </c>
      <c r="AM52" s="100">
        <v>7.870000000000001</v>
      </c>
      <c r="AN52" s="100">
        <v>0.37</v>
      </c>
      <c r="AO52" s="110">
        <f t="shared" si="23"/>
        <v>-0.14039595671065186</v>
      </c>
      <c r="AP52" s="111">
        <f t="shared" si="24"/>
        <v>10.975181932736584</v>
      </c>
      <c r="AQ52" s="112">
        <f t="shared" si="25"/>
        <v>-32.950512871637585</v>
      </c>
      <c r="AR52" s="101">
        <f>INDEX(Historical!$C$7:$C$1045,MATCH(B52,Historical!$B$7:$B$1045,0))*IF(AH52="n/a",1.03,IF(AH52&lt;0,1.01,IF(AH52&gt;10,1.1,(1+AH52/100))))</f>
        <v>0.61634250000000002</v>
      </c>
      <c r="AS52" s="109">
        <f t="shared" si="26"/>
        <v>0.64962499500000004</v>
      </c>
      <c r="AT52" s="109">
        <f t="shared" si="30"/>
        <v>0.66911374485000008</v>
      </c>
      <c r="AU52" s="109">
        <f t="shared" si="30"/>
        <v>0.68918715719550006</v>
      </c>
      <c r="AV52" s="109">
        <f t="shared" si="30"/>
        <v>0.70986277191136504</v>
      </c>
      <c r="AW52" s="109">
        <f t="shared" si="27"/>
        <v>3.3341311689568656</v>
      </c>
      <c r="AX52" s="113">
        <f t="shared" si="28"/>
        <v>15.072925718611508</v>
      </c>
      <c r="AY52" s="100">
        <v>0.36</v>
      </c>
      <c r="AZ52" s="100">
        <v>46.489999999999995</v>
      </c>
      <c r="BA52" s="100">
        <v>-7.62</v>
      </c>
      <c r="BB52" s="100">
        <v>2.88</v>
      </c>
      <c r="BC52" s="100">
        <v>16.77</v>
      </c>
      <c r="BE52" s="12">
        <v>2000</v>
      </c>
      <c r="BF52" s="12">
        <f t="shared" si="29"/>
        <v>3</v>
      </c>
      <c r="BG52" s="100">
        <v>0.75</v>
      </c>
      <c r="BH52" t="s">
        <v>121</v>
      </c>
      <c r="BI52" t="s">
        <v>122</v>
      </c>
    </row>
    <row r="53" spans="1:61" ht="11.25" customHeight="1" x14ac:dyDescent="0.2">
      <c r="A53" s="123" t="s">
        <v>278</v>
      </c>
      <c r="B53" s="55" t="s">
        <v>279</v>
      </c>
      <c r="C53" s="156" t="s">
        <v>139</v>
      </c>
      <c r="D53" s="98" t="s">
        <v>140</v>
      </c>
      <c r="E53" s="157">
        <v>34</v>
      </c>
      <c r="F53" s="2">
        <v>89</v>
      </c>
      <c r="G53" s="2" t="s">
        <v>119</v>
      </c>
      <c r="H53" s="2" t="s">
        <v>119</v>
      </c>
      <c r="I53" s="100">
        <v>260.60000000000002</v>
      </c>
      <c r="J53" s="101">
        <f t="shared" si="16"/>
        <v>1.1204911742133536</v>
      </c>
      <c r="K53" s="104">
        <v>0.73</v>
      </c>
      <c r="L53" s="71">
        <v>4</v>
      </c>
      <c r="M53" s="28">
        <f t="shared" si="17"/>
        <v>2.92</v>
      </c>
      <c r="N53" s="103" t="s">
        <v>240</v>
      </c>
      <c r="O53" s="104">
        <v>0.65</v>
      </c>
      <c r="P53" s="158">
        <v>46007</v>
      </c>
      <c r="Q53" s="158">
        <v>46037</v>
      </c>
      <c r="R53" s="28">
        <f t="shared" si="18"/>
        <v>12.307692307692301</v>
      </c>
      <c r="S53" s="105">
        <f>IF(INDEX(Historical!$D$7:$D1225,MATCH(B53,Historical!$B$7:$B$1044,0))=0,"n/a",(INDEX(Historical!$C$7:$C$1044,MATCH(B53,Historical!$B$7:$B$1044,0))/INDEX(Historical!$D$7:$D$1044,MATCH(B53,Historical!$B$7:$B$1044,0))-1)*100)</f>
        <v>14.035087719298268</v>
      </c>
      <c r="T53" s="105">
        <f>IF(INDEX(Historical!$F$7:$F$1044,MATCH(B53,Historical!$B$7:$B$1044,0))=0,"n/a",((INDEX(Historical!$C$7:$C$1044,MATCH(B53,Historical!$B$7:$B$1044,0))/INDEX(Historical!$F$7:$F$1044,MATCH(B53,Historical!$B$7:$B$1044,0)))^(1/3)-1)*100)</f>
        <v>8.4212458844721283</v>
      </c>
      <c r="U53" s="105">
        <f>IF(INDEX(Historical!$H$7:$H$1044,MATCH(B53,Historical!$B$7:$B$1044,0))=0,"n/a",((INDEX(Historical!$C$7:$C$1044,MATCH(B53,Historical!$B$7:$B$1044,0))/INDEX(Historical!$H$7:$H$1044,MATCH(B53,Historical!$B$7:$B$1044,0)))^(1/5)-1)*100)</f>
        <v>6.699675773069802</v>
      </c>
      <c r="V53" s="105">
        <f>IF(INDEX(Historical!$M$7:$M$1044,MATCH(B53,Historical!$B$7:$B$1044,0))=0,"n/a",((INDEX(Historical!$C$7:$C$1044,MATCH(B53,Historical!$B$7:$B$1044,0))/INDEX(Historical!$M$7:$M$1044,MATCH(B53,Historical!$B$7:$B$1044,0)))^(1/10)-1)*100)</f>
        <v>7.0138383882810906</v>
      </c>
      <c r="W53" s="106">
        <f t="shared" si="19"/>
        <v>0.95520817592030638</v>
      </c>
      <c r="X53" s="107" t="str">
        <f t="shared" si="20"/>
        <v>n/a</v>
      </c>
      <c r="Y53" s="161"/>
      <c r="Z53" s="101">
        <f t="shared" si="21"/>
        <v>40.109890109890109</v>
      </c>
      <c r="AA53" s="109">
        <f t="shared" si="22"/>
        <v>35.796703296703299</v>
      </c>
      <c r="AB53" s="71">
        <v>12</v>
      </c>
      <c r="AC53" s="100">
        <v>7.28</v>
      </c>
      <c r="AD53" s="100">
        <v>2.13</v>
      </c>
      <c r="AE53" s="100">
        <v>4.58</v>
      </c>
      <c r="AF53" s="100">
        <v>7.52</v>
      </c>
      <c r="AG53" s="100">
        <v>22.400000000000002</v>
      </c>
      <c r="AH53" s="100">
        <v>11.200000000000001</v>
      </c>
      <c r="AI53" s="100">
        <v>14.360000000000001</v>
      </c>
      <c r="AJ53" s="100" t="s">
        <v>142</v>
      </c>
      <c r="AK53" s="100">
        <v>12.8</v>
      </c>
      <c r="AL53" s="100">
        <v>73600</v>
      </c>
      <c r="AM53" s="100">
        <v>10.52</v>
      </c>
      <c r="AN53" s="100">
        <v>0.92</v>
      </c>
      <c r="AO53" s="110">
        <f t="shared" si="23"/>
        <v>-27.976536349420144</v>
      </c>
      <c r="AP53" s="111">
        <f t="shared" si="24"/>
        <v>7.8201669472831554</v>
      </c>
      <c r="AQ53" s="112">
        <f t="shared" si="25"/>
        <v>245.89093257924128</v>
      </c>
      <c r="AR53" s="101">
        <f>INDEX(Historical!$C$7:$C$1045,MATCH(B53,Historical!$B$7:$B$1045,0))*IF(AH53="n/a",1.03,IF(AH53&lt;0,1.01,IF(AH53&gt;10,1.1,(1+AH53/100))))</f>
        <v>2.8600000000000003</v>
      </c>
      <c r="AS53" s="109">
        <f t="shared" si="26"/>
        <v>3.1460000000000008</v>
      </c>
      <c r="AT53" s="109">
        <f t="shared" si="30"/>
        <v>3.4606000000000012</v>
      </c>
      <c r="AU53" s="109">
        <f t="shared" si="30"/>
        <v>3.8066600000000017</v>
      </c>
      <c r="AV53" s="109">
        <f t="shared" si="30"/>
        <v>4.1873260000000023</v>
      </c>
      <c r="AW53" s="109">
        <f t="shared" si="27"/>
        <v>17.460586000000006</v>
      </c>
      <c r="AX53" s="113">
        <f t="shared" si="28"/>
        <v>6.7001481197237158</v>
      </c>
      <c r="AY53" s="100">
        <v>0.94</v>
      </c>
      <c r="AZ53" s="100">
        <v>6.9</v>
      </c>
      <c r="BA53" s="100">
        <v>-15.740000000000002</v>
      </c>
      <c r="BB53" s="100">
        <v>-5.75</v>
      </c>
      <c r="BC53" s="100">
        <v>-4.55</v>
      </c>
      <c r="BE53" s="12">
        <v>1993</v>
      </c>
      <c r="BF53" s="12">
        <f t="shared" si="29"/>
        <v>3</v>
      </c>
      <c r="BG53" s="100">
        <v>8.82</v>
      </c>
      <c r="BH53" t="s">
        <v>121</v>
      </c>
      <c r="BI53" t="s">
        <v>122</v>
      </c>
    </row>
    <row r="54" spans="1:61" ht="11.25" customHeight="1" x14ac:dyDescent="0.2">
      <c r="A54" s="55" t="s">
        <v>280</v>
      </c>
      <c r="B54" s="55" t="s">
        <v>281</v>
      </c>
      <c r="C54" s="156" t="s">
        <v>162</v>
      </c>
      <c r="D54" s="98" t="s">
        <v>192</v>
      </c>
      <c r="E54" s="157">
        <v>52</v>
      </c>
      <c r="F54" s="2">
        <v>45</v>
      </c>
      <c r="G54" s="2" t="s">
        <v>119</v>
      </c>
      <c r="H54" s="2" t="s">
        <v>118</v>
      </c>
      <c r="I54" s="100">
        <v>111.49</v>
      </c>
      <c r="J54" s="101">
        <f t="shared" si="16"/>
        <v>3.1841420755224683</v>
      </c>
      <c r="K54" s="104">
        <v>0.88749999999999996</v>
      </c>
      <c r="L54" s="71">
        <v>4</v>
      </c>
      <c r="M54" s="28">
        <f t="shared" si="17"/>
        <v>3.55</v>
      </c>
      <c r="N54" s="103" t="s">
        <v>158</v>
      </c>
      <c r="O54" s="104">
        <v>0.85</v>
      </c>
      <c r="P54" s="158">
        <v>46071</v>
      </c>
      <c r="Q54" s="158">
        <v>46097</v>
      </c>
      <c r="R54" s="28">
        <f t="shared" si="18"/>
        <v>4.4117647058823506</v>
      </c>
      <c r="S54" s="105">
        <f>IF(INDEX(Historical!$D$7:$D1226,MATCH(B54,Historical!$B$7:$B$1044,0))=0,"n/a",(INDEX(Historical!$C$7:$C$1044,MATCH(B54,Historical!$B$7:$B$1044,0))/INDEX(Historical!$D$7:$D$1044,MATCH(B54,Historical!$B$7:$B$1044,0))-1)*100)</f>
        <v>2.4096385542168752</v>
      </c>
      <c r="T54" s="105">
        <f>IF(INDEX(Historical!$F$7:$F$1044,MATCH(B54,Historical!$B$7:$B$1044,0))=0,"n/a",((INDEX(Historical!$C$7:$C$1044,MATCH(B54,Historical!$B$7:$B$1044,0))/INDEX(Historical!$F$7:$F$1044,MATCH(B54,Historical!$B$7:$B$1044,0)))^(1/3)-1)*100)</f>
        <v>2.4701278673611382</v>
      </c>
      <c r="U54" s="105">
        <f>IF(INDEX(Historical!$H$7:$H$1044,MATCH(B54,Historical!$B$7:$B$1044,0))=0,"n/a",((INDEX(Historical!$C$7:$C$1044,MATCH(B54,Historical!$B$7:$B$1044,0))/INDEX(Historical!$H$7:$H$1044,MATCH(B54,Historical!$B$7:$B$1044,0)))^(1/5)-1)*100)</f>
        <v>2.1295687600135116</v>
      </c>
      <c r="V54" s="105">
        <f>IF(INDEX(Historical!$M$7:$M$1044,MATCH(B54,Historical!$B$7:$B$1044,0))=0,"n/a",((INDEX(Historical!$C$7:$C$1044,MATCH(B54,Historical!$B$7:$B$1044,0))/INDEX(Historical!$M$7:$M$1044,MATCH(B54,Historical!$B$7:$B$1044,0)))^(1/10)-1)*100)</f>
        <v>2.7189465815924629</v>
      </c>
      <c r="W54" s="106">
        <f t="shared" si="19"/>
        <v>0.78323302650773008</v>
      </c>
      <c r="X54" s="107">
        <f t="shared" si="20"/>
        <v>0.18598853799244641</v>
      </c>
      <c r="Y54" s="55"/>
      <c r="Z54" s="101">
        <f t="shared" si="21"/>
        <v>62.831858407079643</v>
      </c>
      <c r="AA54" s="109">
        <f t="shared" si="22"/>
        <v>19.732743362831858</v>
      </c>
      <c r="AB54" s="71">
        <v>12</v>
      </c>
      <c r="AC54" s="100">
        <v>5.65</v>
      </c>
      <c r="AD54" s="100">
        <v>2.62</v>
      </c>
      <c r="AE54" s="100">
        <v>2.4300000000000002</v>
      </c>
      <c r="AF54" s="100">
        <v>1.66</v>
      </c>
      <c r="AG54" s="100">
        <v>8.76</v>
      </c>
      <c r="AH54" s="100">
        <v>7.03</v>
      </c>
      <c r="AI54" s="100">
        <v>6.35</v>
      </c>
      <c r="AJ54" s="100">
        <v>11.450000000000001</v>
      </c>
      <c r="AK54" s="100">
        <v>6.5699999999999994</v>
      </c>
      <c r="AL54" s="100">
        <v>41080</v>
      </c>
      <c r="AM54" s="100">
        <v>0.16999999999999998</v>
      </c>
      <c r="AN54" s="100">
        <v>1.17</v>
      </c>
      <c r="AO54" s="110">
        <f t="shared" si="23"/>
        <v>-14.419032527295878</v>
      </c>
      <c r="AP54" s="111">
        <f t="shared" si="24"/>
        <v>5.3137108355359803</v>
      </c>
      <c r="AQ54" s="112">
        <f t="shared" si="25"/>
        <v>20.658110161270461</v>
      </c>
      <c r="AR54" s="101">
        <f>INDEX(Historical!$C$7:$C$1045,MATCH(B54,Historical!$B$7:$B$1045,0))*IF(AH54="n/a",1.03,IF(AH54&lt;0,1.01,IF(AH54&gt;10,1.1,(1+AH54/100))))</f>
        <v>3.6390199999999999</v>
      </c>
      <c r="AS54" s="109">
        <f t="shared" si="26"/>
        <v>3.8700977699999997</v>
      </c>
      <c r="AT54" s="109">
        <f t="shared" si="30"/>
        <v>4.1243631934889997</v>
      </c>
      <c r="AU54" s="109">
        <f t="shared" si="30"/>
        <v>4.3953338553012271</v>
      </c>
      <c r="AV54" s="109">
        <f t="shared" si="30"/>
        <v>4.6841072895945182</v>
      </c>
      <c r="AW54" s="109">
        <f t="shared" si="27"/>
        <v>20.712922108384745</v>
      </c>
      <c r="AX54" s="113">
        <f t="shared" si="28"/>
        <v>18.578277969669699</v>
      </c>
      <c r="AY54" s="100">
        <v>0.28000000000000003</v>
      </c>
      <c r="AZ54" s="100">
        <v>17.41</v>
      </c>
      <c r="BA54" s="100">
        <v>-4.08</v>
      </c>
      <c r="BB54" s="100">
        <v>-0.19</v>
      </c>
      <c r="BC54" s="100">
        <v>7.64</v>
      </c>
      <c r="BE54" s="12">
        <v>1975</v>
      </c>
      <c r="BF54" s="12">
        <f t="shared" si="29"/>
        <v>5</v>
      </c>
      <c r="BG54" s="100">
        <v>2.79</v>
      </c>
      <c r="BH54" t="s">
        <v>121</v>
      </c>
      <c r="BI54" t="s">
        <v>122</v>
      </c>
    </row>
    <row r="55" spans="1:61" ht="11.25" customHeight="1" x14ac:dyDescent="0.2">
      <c r="A55" s="123" t="s">
        <v>282</v>
      </c>
      <c r="B55" s="55" t="s">
        <v>283</v>
      </c>
      <c r="C55" s="156" t="s">
        <v>134</v>
      </c>
      <c r="D55" s="98" t="s">
        <v>157</v>
      </c>
      <c r="E55" s="157">
        <v>39</v>
      </c>
      <c r="F55" s="2">
        <v>73</v>
      </c>
      <c r="G55" s="2" t="s">
        <v>146</v>
      </c>
      <c r="H55" s="2" t="s">
        <v>146</v>
      </c>
      <c r="I55" s="100">
        <v>37.68</v>
      </c>
      <c r="J55" s="101">
        <f t="shared" si="16"/>
        <v>3.2908704883227178</v>
      </c>
      <c r="K55" s="104">
        <v>0.31</v>
      </c>
      <c r="L55" s="71">
        <v>4</v>
      </c>
      <c r="M55" s="28">
        <f t="shared" si="17"/>
        <v>1.24</v>
      </c>
      <c r="N55" s="103" t="s">
        <v>284</v>
      </c>
      <c r="O55" s="104">
        <v>0.3</v>
      </c>
      <c r="P55" s="115">
        <v>45604</v>
      </c>
      <c r="Q55" s="115">
        <v>45611</v>
      </c>
      <c r="R55" s="28">
        <f t="shared" si="18"/>
        <v>3.3333333333333366</v>
      </c>
      <c r="S55" s="105">
        <f>IF(INDEX(Historical!$D$7:$D1228,MATCH(B55,Historical!$B$7:$B$1044,0))=0,"n/a",(INDEX(Historical!$C$7:$C$1044,MATCH(B55,Historical!$B$7:$B$1044,0))/INDEX(Historical!$D$7:$D$1044,MATCH(B55,Historical!$B$7:$B$1044,0))-1)*100)</f>
        <v>2.4793388429751984</v>
      </c>
      <c r="T55" s="105">
        <f>IF(INDEX(Historical!$F$7:$F$1044,MATCH(B55,Historical!$B$7:$B$1044,0))=0,"n/a",((INDEX(Historical!$C$7:$C$1044,MATCH(B55,Historical!$B$7:$B$1044,0))/INDEX(Historical!$F$7:$F$1044,MATCH(B55,Historical!$B$7:$B$1044,0)))^(1/3)-1)*100)</f>
        <v>2.5434555242676238</v>
      </c>
      <c r="U55" s="105">
        <f>IF(INDEX(Historical!$H$7:$H$1044,MATCH(B55,Historical!$B$7:$B$1044,0))=0,"n/a",((INDEX(Historical!$C$7:$C$1044,MATCH(B55,Historical!$B$7:$B$1044,0))/INDEX(Historical!$H$7:$H$1044,MATCH(B55,Historical!$B$7:$B$1044,0)))^(1/5)-1)*100)</f>
        <v>3.5804203580214189</v>
      </c>
      <c r="V55" s="105">
        <f>IF(INDEX(Historical!$M$7:$M$1044,MATCH(B55,Historical!$B$7:$B$1044,0))=0,"n/a",((INDEX(Historical!$C$7:$C$1044,MATCH(B55,Historical!$B$7:$B$1044,0))/INDEX(Historical!$M$7:$M$1044,MATCH(B55,Historical!$B$7:$B$1044,0)))^(1/10)-1)*100)</f>
        <v>4.4800014160264245</v>
      </c>
      <c r="W55" s="106">
        <f t="shared" si="19"/>
        <v>0.79920072016341082</v>
      </c>
      <c r="X55" s="107" t="str">
        <f t="shared" si="20"/>
        <v>n/a</v>
      </c>
      <c r="Y55" s="162" t="s">
        <v>1715</v>
      </c>
      <c r="Z55" s="101">
        <f t="shared" si="21"/>
        <v>35.227272727272727</v>
      </c>
      <c r="AA55" s="109">
        <f t="shared" si="22"/>
        <v>10.704545454545455</v>
      </c>
      <c r="AB55" s="71">
        <v>12</v>
      </c>
      <c r="AC55" s="100">
        <v>3.52</v>
      </c>
      <c r="AD55" s="100">
        <v>0.8</v>
      </c>
      <c r="AE55" s="100">
        <v>1.71</v>
      </c>
      <c r="AF55" s="100">
        <v>1.07</v>
      </c>
      <c r="AG55" s="100">
        <v>10.32</v>
      </c>
      <c r="AH55" s="100">
        <v>6.09</v>
      </c>
      <c r="AI55" s="100">
        <v>9.74</v>
      </c>
      <c r="AJ55" s="100">
        <v>-13.469999999999999</v>
      </c>
      <c r="AK55" s="100">
        <v>11.790000000000001</v>
      </c>
      <c r="AL55" s="100">
        <v>203.94</v>
      </c>
      <c r="AM55" s="100">
        <v>15.440000000000001</v>
      </c>
      <c r="AN55" s="100">
        <v>0.16</v>
      </c>
      <c r="AO55" s="110">
        <f t="shared" si="23"/>
        <v>-3.8332546082013188</v>
      </c>
      <c r="AP55" s="111">
        <f t="shared" si="24"/>
        <v>6.8712908463441362</v>
      </c>
      <c r="AQ55" s="112">
        <f t="shared" si="25"/>
        <v>-28.651516760297834</v>
      </c>
      <c r="AR55" s="101">
        <f>INDEX(Historical!$C$7:$C$1045,MATCH(B55,Historical!$B$7:$B$1045,0))*IF(AH55="n/a",1.03,IF(AH55&lt;0,1.01,IF(AH55&gt;10,1.1,(1+AH55/100))))</f>
        <v>1.3155159999999999</v>
      </c>
      <c r="AS55" s="109">
        <f t="shared" si="26"/>
        <v>1.4436472583999997</v>
      </c>
      <c r="AT55" s="109">
        <f t="shared" si="30"/>
        <v>1.5880119842399998</v>
      </c>
      <c r="AU55" s="109">
        <f t="shared" si="30"/>
        <v>1.7468131826639999</v>
      </c>
      <c r="AV55" s="109">
        <f t="shared" si="30"/>
        <v>1.9214945009304001</v>
      </c>
      <c r="AW55" s="109">
        <f t="shared" si="27"/>
        <v>8.0154829262343998</v>
      </c>
      <c r="AX55" s="113">
        <f t="shared" si="28"/>
        <v>21.272513073870488</v>
      </c>
      <c r="AY55" s="100">
        <v>0.21</v>
      </c>
      <c r="AZ55" s="100">
        <v>31.290000000000003</v>
      </c>
      <c r="BA55" s="100">
        <v>-8.3699999999999992</v>
      </c>
      <c r="BB55" s="100">
        <v>4.71</v>
      </c>
      <c r="BC55" s="100">
        <v>2.17</v>
      </c>
      <c r="BD55" s="20" t="s">
        <v>108</v>
      </c>
      <c r="BE55" s="12">
        <v>1987</v>
      </c>
      <c r="BF55" s="12">
        <f t="shared" si="29"/>
        <v>4</v>
      </c>
      <c r="BG55" s="100">
        <v>1.01</v>
      </c>
      <c r="BH55" t="s">
        <v>121</v>
      </c>
      <c r="BI55" t="s">
        <v>122</v>
      </c>
    </row>
    <row r="56" spans="1:61" ht="11.25" customHeight="1" x14ac:dyDescent="0.2">
      <c r="A56" s="55" t="s">
        <v>285</v>
      </c>
      <c r="B56" s="55" t="s">
        <v>286</v>
      </c>
      <c r="C56" s="156" t="s">
        <v>116</v>
      </c>
      <c r="D56" s="98" t="s">
        <v>287</v>
      </c>
      <c r="E56" s="157">
        <v>69</v>
      </c>
      <c r="F56" s="2">
        <v>7</v>
      </c>
      <c r="G56" s="2" t="s">
        <v>119</v>
      </c>
      <c r="H56" s="2" t="s">
        <v>119</v>
      </c>
      <c r="I56" s="100">
        <v>140.44</v>
      </c>
      <c r="J56" s="101">
        <f t="shared" si="16"/>
        <v>1.5807462261463974</v>
      </c>
      <c r="K56" s="104">
        <v>0.55500000000000005</v>
      </c>
      <c r="L56" s="71">
        <v>4</v>
      </c>
      <c r="M56" s="28">
        <f t="shared" si="17"/>
        <v>2.2200000000000002</v>
      </c>
      <c r="N56" s="103" t="s">
        <v>168</v>
      </c>
      <c r="O56" s="104">
        <v>0.52749999999999997</v>
      </c>
      <c r="P56" s="158">
        <v>45975</v>
      </c>
      <c r="Q56" s="158">
        <v>46001</v>
      </c>
      <c r="R56" s="28">
        <f t="shared" si="18"/>
        <v>5.2132701421801109</v>
      </c>
      <c r="S56" s="105">
        <f>IF(INDEX(Historical!$D$7:$D1234,MATCH(B56,Historical!$B$7:$B$1044,0))=0,"n/a",(INDEX(Historical!$C$7:$C$1044,MATCH(B56,Historical!$B$7:$B$1044,0))/INDEX(Historical!$D$7:$D$1044,MATCH(B56,Historical!$B$7:$B$1044,0))-1)*100)</f>
        <v>1.6646848989298579</v>
      </c>
      <c r="T56" s="105">
        <f>IF(INDEX(Historical!$F$7:$F$1044,MATCH(B56,Historical!$B$7:$B$1044,0))=0,"n/a",((INDEX(Historical!$C$7:$C$1044,MATCH(B56,Historical!$B$7:$B$1044,0))/INDEX(Historical!$F$7:$F$1044,MATCH(B56,Historical!$B$7:$B$1044,0)))^(1/3)-1)*100)</f>
        <v>1.1568636831284618</v>
      </c>
      <c r="U56" s="105">
        <f>IF(INDEX(Historical!$H$7:$H$1044,MATCH(B56,Historical!$B$7:$B$1044,0))=0,"n/a",((INDEX(Historical!$C$7:$C$1044,MATCH(B56,Historical!$B$7:$B$1044,0))/INDEX(Historical!$H$7:$H$1044,MATCH(B56,Historical!$B$7:$B$1044,0)))^(1/5)-1)*100)</f>
        <v>1.2880824468640473</v>
      </c>
      <c r="V56" s="105">
        <f>IF(INDEX(Historical!$M$7:$M$1044,MATCH(B56,Historical!$B$7:$B$1044,0))=0,"n/a",((INDEX(Historical!$C$7:$C$1044,MATCH(B56,Historical!$B$7:$B$1044,0))/INDEX(Historical!$M$7:$M$1044,MATCH(B56,Historical!$B$7:$B$1044,0)))^(1/10)-1)*100)</f>
        <v>1.2650256118486469</v>
      </c>
      <c r="W56" s="106">
        <f t="shared" si="19"/>
        <v>1.0182263780270078</v>
      </c>
      <c r="X56" s="107">
        <f t="shared" si="20"/>
        <v>0.28309504326682361</v>
      </c>
      <c r="Y56" s="162"/>
      <c r="Z56" s="101">
        <f t="shared" si="21"/>
        <v>54.278728606356971</v>
      </c>
      <c r="AA56" s="109">
        <f t="shared" si="22"/>
        <v>34.337408312958438</v>
      </c>
      <c r="AB56" s="71">
        <v>9</v>
      </c>
      <c r="AC56" s="100">
        <v>4.09</v>
      </c>
      <c r="AD56" s="100">
        <v>2.02</v>
      </c>
      <c r="AE56" s="100">
        <v>4.34</v>
      </c>
      <c r="AF56" s="100">
        <v>3.89</v>
      </c>
      <c r="AG56" s="100">
        <v>11.31</v>
      </c>
      <c r="AH56" s="100">
        <v>8.2900000000000009</v>
      </c>
      <c r="AI56" s="100">
        <v>10.34</v>
      </c>
      <c r="AJ56" s="100">
        <v>4.55</v>
      </c>
      <c r="AK56" s="100">
        <v>9.7199999999999989</v>
      </c>
      <c r="AL56" s="100">
        <v>78970</v>
      </c>
      <c r="AM56" s="100">
        <v>0.27</v>
      </c>
      <c r="AN56" s="100">
        <v>0.69</v>
      </c>
      <c r="AO56" s="110">
        <f t="shared" si="23"/>
        <v>-31.468579639947993</v>
      </c>
      <c r="AP56" s="111">
        <f t="shared" si="24"/>
        <v>2.8688286730104444</v>
      </c>
      <c r="AQ56" s="112">
        <f t="shared" si="25"/>
        <v>143.6504949831106</v>
      </c>
      <c r="AR56" s="101">
        <f>INDEX(Historical!$C$7:$C$1045,MATCH(B56,Historical!$B$7:$B$1045,0))*IF(AH56="n/a",1.03,IF(AH56&lt;0,1.01,IF(AH56&gt;10,1.1,(1+AH56/100))))</f>
        <v>2.3146987500000002</v>
      </c>
      <c r="AS56" s="109">
        <f t="shared" si="26"/>
        <v>2.5461686250000004</v>
      </c>
      <c r="AT56" s="109">
        <f t="shared" si="30"/>
        <v>2.7936562153500004</v>
      </c>
      <c r="AU56" s="109">
        <f t="shared" si="30"/>
        <v>3.0651995994820203</v>
      </c>
      <c r="AV56" s="109">
        <f t="shared" si="30"/>
        <v>3.3631370005516725</v>
      </c>
      <c r="AW56" s="109">
        <f t="shared" si="27"/>
        <v>14.082860190383693</v>
      </c>
      <c r="AX56" s="113">
        <f t="shared" si="28"/>
        <v>10.027670314998357</v>
      </c>
      <c r="AY56" s="100">
        <v>1.25</v>
      </c>
      <c r="AZ56" s="100">
        <v>36.559999999999995</v>
      </c>
      <c r="BA56" s="100">
        <v>-14.96</v>
      </c>
      <c r="BB56" s="100">
        <v>0.86</v>
      </c>
      <c r="BC56" s="100">
        <v>1.95</v>
      </c>
      <c r="BE56" s="12">
        <v>1958</v>
      </c>
      <c r="BF56" s="12">
        <f t="shared" si="29"/>
        <v>9</v>
      </c>
      <c r="BG56" s="100">
        <v>5.45</v>
      </c>
      <c r="BH56" t="s">
        <v>121</v>
      </c>
      <c r="BI56" t="s">
        <v>122</v>
      </c>
    </row>
    <row r="57" spans="1:61" ht="11.25" customHeight="1" x14ac:dyDescent="0.2">
      <c r="A57" s="55" t="s">
        <v>288</v>
      </c>
      <c r="B57" s="55" t="s">
        <v>289</v>
      </c>
      <c r="C57" s="156" t="s">
        <v>263</v>
      </c>
      <c r="D57" s="98" t="s">
        <v>264</v>
      </c>
      <c r="E57" s="157">
        <v>29</v>
      </c>
      <c r="F57" s="2">
        <v>128</v>
      </c>
      <c r="G57" s="2" t="s">
        <v>119</v>
      </c>
      <c r="H57" s="2" t="s">
        <v>146</v>
      </c>
      <c r="I57" s="100">
        <v>38.700000000000003</v>
      </c>
      <c r="J57" s="101">
        <f t="shared" si="16"/>
        <v>5.684754521963824</v>
      </c>
      <c r="K57" s="104">
        <v>0.55000000000000004</v>
      </c>
      <c r="L57" s="71">
        <v>4</v>
      </c>
      <c r="M57" s="28">
        <f t="shared" si="17"/>
        <v>2.2000000000000002</v>
      </c>
      <c r="N57" s="103" t="s">
        <v>205</v>
      </c>
      <c r="O57" s="104">
        <v>0.54500000000000004</v>
      </c>
      <c r="P57" s="158">
        <v>46052</v>
      </c>
      <c r="Q57" s="158">
        <v>46066</v>
      </c>
      <c r="R57" s="28">
        <f t="shared" si="18"/>
        <v>0.91743119266055118</v>
      </c>
      <c r="S57" s="105">
        <f>IF(INDEX(Historical!$D$7:$D1237,MATCH(B57,Historical!$B$7:$B$1044,0))=0,"n/a",(INDEX(Historical!$C$7:$C$1044,MATCH(B57,Historical!$B$7:$B$1044,0))/INDEX(Historical!$D$7:$D$1044,MATCH(B57,Historical!$B$7:$B$1044,0))-1)*100)</f>
        <v>3.8461538461538547</v>
      </c>
      <c r="T57" s="105">
        <f>IF(INDEX(Historical!$F$7:$F$1044,MATCH(B57,Historical!$B$7:$B$1044,0))=0,"n/a",((INDEX(Historical!$C$7:$C$1044,MATCH(B57,Historical!$B$7:$B$1044,0))/INDEX(Historical!$F$7:$F$1044,MATCH(B57,Historical!$B$7:$B$1044,0)))^(1/3)-1)*100)</f>
        <v>4.7366391660347285</v>
      </c>
      <c r="U57" s="105">
        <f>IF(INDEX(Historical!$H$7:$H$1044,MATCH(B57,Historical!$B$7:$B$1044,0))=0,"n/a",((INDEX(Historical!$C$7:$C$1044,MATCH(B57,Historical!$B$7:$B$1044,0))/INDEX(Historical!$H$7:$H$1044,MATCH(B57,Historical!$B$7:$B$1044,0)))^(1/5)-1)*100)</f>
        <v>3.9457530185000644</v>
      </c>
      <c r="V57" s="105">
        <f>IF(INDEX(Historical!$M$7:$M$1044,MATCH(B57,Historical!$B$7:$B$1044,0))=0,"n/a",((INDEX(Historical!$C$7:$C$1044,MATCH(B57,Historical!$B$7:$B$1044,0))/INDEX(Historical!$M$7:$M$1044,MATCH(B57,Historical!$B$7:$B$1044,0)))^(1/10)-1)*100)</f>
        <v>3.6448387931322657</v>
      </c>
      <c r="W57" s="106">
        <f t="shared" si="19"/>
        <v>1.0825589943606813</v>
      </c>
      <c r="X57" s="107">
        <f t="shared" si="20"/>
        <v>0.43217448176342432</v>
      </c>
      <c r="Y57" s="123"/>
      <c r="Z57" s="101">
        <f t="shared" si="21"/>
        <v>81.784386617100381</v>
      </c>
      <c r="AA57" s="109">
        <f t="shared" si="22"/>
        <v>14.386617100371749</v>
      </c>
      <c r="AB57" s="71">
        <v>12</v>
      </c>
      <c r="AC57" s="100">
        <v>2.69</v>
      </c>
      <c r="AD57" s="100">
        <v>1.41</v>
      </c>
      <c r="AE57" s="100">
        <v>1.64</v>
      </c>
      <c r="AF57" s="100">
        <v>2.81</v>
      </c>
      <c r="AG57" s="100">
        <v>19.7</v>
      </c>
      <c r="AH57" s="100">
        <v>7.9200000000000008</v>
      </c>
      <c r="AI57" s="100">
        <v>10.89</v>
      </c>
      <c r="AJ57" s="100">
        <v>9.1300000000000008</v>
      </c>
      <c r="AK57" s="100">
        <v>8.6300000000000008</v>
      </c>
      <c r="AL57" s="100">
        <v>83660</v>
      </c>
      <c r="AM57" s="100">
        <v>33.28</v>
      </c>
      <c r="AN57" s="100">
        <v>1.1499999999999999</v>
      </c>
      <c r="AO57" s="110">
        <f t="shared" si="23"/>
        <v>-4.7561095599078609</v>
      </c>
      <c r="AP57" s="111">
        <f t="shared" si="24"/>
        <v>9.6305075404638885</v>
      </c>
      <c r="AQ57" s="112">
        <f t="shared" si="25"/>
        <v>34.042106240364504</v>
      </c>
      <c r="AR57" s="101">
        <f>INDEX(Historical!$C$7:$C$1045,MATCH(B57,Historical!$B$7:$B$1045,0))*IF(AH57="n/a",1.03,IF(AH57&lt;0,1.01,IF(AH57&gt;10,1.1,(1+AH57/100))))</f>
        <v>2.3310719999999998</v>
      </c>
      <c r="AS57" s="109">
        <f t="shared" si="26"/>
        <v>2.5641791999999999</v>
      </c>
      <c r="AT57" s="109">
        <f t="shared" si="30"/>
        <v>2.7854678649599998</v>
      </c>
      <c r="AU57" s="109">
        <f t="shared" si="30"/>
        <v>3.0258537417060478</v>
      </c>
      <c r="AV57" s="109">
        <f t="shared" si="30"/>
        <v>3.2869849196152798</v>
      </c>
      <c r="AW57" s="109">
        <f t="shared" si="27"/>
        <v>13.993557726281328</v>
      </c>
      <c r="AX57" s="113">
        <f t="shared" si="28"/>
        <v>36.159063892199811</v>
      </c>
      <c r="AY57" s="100">
        <v>0.5</v>
      </c>
      <c r="AZ57" s="100">
        <v>30.5</v>
      </c>
      <c r="BA57" s="100">
        <v>-2.6</v>
      </c>
      <c r="BB57" s="100">
        <v>3.2800000000000002</v>
      </c>
      <c r="BC57" s="100">
        <v>15.920000000000002</v>
      </c>
      <c r="BE57" s="12">
        <v>1998</v>
      </c>
      <c r="BF57" s="12">
        <f t="shared" si="29"/>
        <v>3</v>
      </c>
      <c r="BG57" s="100">
        <v>7.42</v>
      </c>
      <c r="BH57" t="s">
        <v>121</v>
      </c>
      <c r="BI57" t="s">
        <v>290</v>
      </c>
    </row>
    <row r="58" spans="1:61" ht="11.25" customHeight="1" x14ac:dyDescent="0.2">
      <c r="A58" s="123" t="s">
        <v>291</v>
      </c>
      <c r="B58" s="55" t="s">
        <v>292</v>
      </c>
      <c r="C58" s="156" t="s">
        <v>134</v>
      </c>
      <c r="D58" s="98" t="s">
        <v>135</v>
      </c>
      <c r="E58" s="157">
        <v>36</v>
      </c>
      <c r="F58" s="2">
        <v>81</v>
      </c>
      <c r="G58" s="2" t="s">
        <v>146</v>
      </c>
      <c r="H58" s="2" t="s">
        <v>146</v>
      </c>
      <c r="I58" s="100">
        <v>218.93</v>
      </c>
      <c r="J58" s="101">
        <f t="shared" si="16"/>
        <v>2.6720869684373998</v>
      </c>
      <c r="K58" s="104">
        <v>1.4624999999999999</v>
      </c>
      <c r="L58" s="71">
        <v>4</v>
      </c>
      <c r="M58" s="28">
        <f t="shared" si="17"/>
        <v>5.85</v>
      </c>
      <c r="N58" s="103" t="s">
        <v>293</v>
      </c>
      <c r="O58" s="104">
        <v>1.365</v>
      </c>
      <c r="P58" s="158">
        <v>46028</v>
      </c>
      <c r="Q58" s="158">
        <v>46043</v>
      </c>
      <c r="R58" s="28">
        <f t="shared" si="18"/>
        <v>7.142857142857137</v>
      </c>
      <c r="S58" s="105">
        <f>IF(INDEX(Historical!$D$7:$D1242,MATCH(B58,Historical!$B$7:$B$1044,0))=0,"n/a",(INDEX(Historical!$C$7:$C$1044,MATCH(B58,Historical!$B$7:$B$1044,0))/INDEX(Historical!$D$7:$D$1044,MATCH(B58,Historical!$B$7:$B$1044,0))-1)*100)</f>
        <v>7.0588235294117618</v>
      </c>
      <c r="T58" s="105">
        <f>IF(INDEX(Historical!$F$7:$F$1044,MATCH(B58,Historical!$B$7:$B$1044,0))=0,"n/a",((INDEX(Historical!$C$7:$C$1044,MATCH(B58,Historical!$B$7:$B$1044,0))/INDEX(Historical!$F$7:$F$1044,MATCH(B58,Historical!$B$7:$B$1044,0)))^(1/3)-1)*100)</f>
        <v>7.1362787323828725</v>
      </c>
      <c r="U58" s="105">
        <f>IF(INDEX(Historical!$H$7:$H$1044,MATCH(B58,Historical!$B$7:$B$1044,0))=0,"n/a",((INDEX(Historical!$C$7:$C$1044,MATCH(B58,Historical!$B$7:$B$1044,0))/INDEX(Historical!$H$7:$H$1044,MATCH(B58,Historical!$B$7:$B$1044,0)))^(1/5)-1)*100)</f>
        <v>7.1818052669571308</v>
      </c>
      <c r="V58" s="105">
        <f>IF(INDEX(Historical!$M$7:$M$1044,MATCH(B58,Historical!$B$7:$B$1044,0))=0,"n/a",((INDEX(Historical!$C$7:$C$1044,MATCH(B58,Historical!$B$7:$B$1044,0))/INDEX(Historical!$M$7:$M$1044,MATCH(B58,Historical!$B$7:$B$1044,0)))^(1/10)-1)*100)</f>
        <v>7.2009302318585711</v>
      </c>
      <c r="W58" s="106">
        <f t="shared" si="19"/>
        <v>0.99734409801433332</v>
      </c>
      <c r="X58" s="107">
        <f t="shared" si="20"/>
        <v>0.52117599905349277</v>
      </c>
      <c r="Y58" s="159"/>
      <c r="Z58" s="101">
        <f t="shared" si="21"/>
        <v>53.917050691244242</v>
      </c>
      <c r="AA58" s="109">
        <f t="shared" si="22"/>
        <v>20.177880184331798</v>
      </c>
      <c r="AB58" s="71">
        <v>12</v>
      </c>
      <c r="AC58" s="100">
        <v>10.85</v>
      </c>
      <c r="AD58" s="100" t="s">
        <v>142</v>
      </c>
      <c r="AE58" s="100">
        <v>2.4900000000000002</v>
      </c>
      <c r="AF58" s="100">
        <v>4.33</v>
      </c>
      <c r="AG58" s="100">
        <v>25.85</v>
      </c>
      <c r="AH58" s="100">
        <v>18.240000000000002</v>
      </c>
      <c r="AI58" s="100" t="s">
        <v>142</v>
      </c>
      <c r="AJ58" s="100">
        <v>13.780000000000001</v>
      </c>
      <c r="AK58" s="100" t="s">
        <v>142</v>
      </c>
      <c r="AL58" s="100">
        <v>10200</v>
      </c>
      <c r="AM58" s="100">
        <v>45.95</v>
      </c>
      <c r="AN58" s="100">
        <v>0</v>
      </c>
      <c r="AO58" s="110">
        <f t="shared" si="23"/>
        <v>-10.323987948937267</v>
      </c>
      <c r="AP58" s="111">
        <f t="shared" si="24"/>
        <v>9.8538922353945306</v>
      </c>
      <c r="AQ58" s="112">
        <f t="shared" si="25"/>
        <v>97.056361027506455</v>
      </c>
      <c r="AR58" s="101">
        <f>INDEX(Historical!$C$7:$C$1045,MATCH(B58,Historical!$B$7:$B$1045,0))*IF(AH58="n/a",1.03,IF(AH58&lt;0,1.01,IF(AH58&gt;10,1.1,(1+AH58/100))))</f>
        <v>6.0060000000000002</v>
      </c>
      <c r="AS58" s="109">
        <f t="shared" si="26"/>
        <v>6.1861800000000002</v>
      </c>
      <c r="AT58" s="109">
        <f t="shared" si="30"/>
        <v>6.3717654000000001</v>
      </c>
      <c r="AU58" s="109">
        <f t="shared" si="30"/>
        <v>6.5629183620000004</v>
      </c>
      <c r="AV58" s="109">
        <f t="shared" si="30"/>
        <v>6.759805912860001</v>
      </c>
      <c r="AW58" s="109">
        <f t="shared" si="27"/>
        <v>31.886669674860002</v>
      </c>
      <c r="AX58" s="113">
        <f t="shared" si="28"/>
        <v>14.56477854787375</v>
      </c>
      <c r="AY58" s="100">
        <v>0.34</v>
      </c>
      <c r="AZ58" s="100">
        <v>0.44999999999999996</v>
      </c>
      <c r="BA58" s="100">
        <v>-42.49</v>
      </c>
      <c r="BB58" s="100">
        <v>-12.57</v>
      </c>
      <c r="BC58" s="100">
        <v>-26.13</v>
      </c>
      <c r="BE58" s="12">
        <v>1991</v>
      </c>
      <c r="BF58" s="12">
        <f t="shared" si="29"/>
        <v>3</v>
      </c>
      <c r="BG58" s="100">
        <v>18.010000000000002</v>
      </c>
      <c r="BH58" t="s">
        <v>121</v>
      </c>
      <c r="BI58" t="s">
        <v>122</v>
      </c>
    </row>
    <row r="59" spans="1:61" ht="11.25" customHeight="1" x14ac:dyDescent="0.2">
      <c r="A59" s="55" t="s">
        <v>294</v>
      </c>
      <c r="B59" s="55" t="s">
        <v>295</v>
      </c>
      <c r="C59" s="156" t="s">
        <v>162</v>
      </c>
      <c r="D59" s="98" t="s">
        <v>296</v>
      </c>
      <c r="E59" s="157">
        <v>28</v>
      </c>
      <c r="F59" s="2">
        <v>134</v>
      </c>
      <c r="G59" s="2" t="s">
        <v>119</v>
      </c>
      <c r="H59" s="2" t="s">
        <v>118</v>
      </c>
      <c r="I59" s="100">
        <v>70.7</v>
      </c>
      <c r="J59" s="101">
        <f t="shared" si="16"/>
        <v>4.455445544554455</v>
      </c>
      <c r="K59" s="104">
        <v>0.78749999999999998</v>
      </c>
      <c r="L59" s="71">
        <v>4</v>
      </c>
      <c r="M59" s="28">
        <f t="shared" si="17"/>
        <v>3.15</v>
      </c>
      <c r="N59" s="103" t="s">
        <v>297</v>
      </c>
      <c r="O59" s="104">
        <v>0.75249999999999995</v>
      </c>
      <c r="P59" s="158">
        <v>46086</v>
      </c>
      <c r="Q59" s="158">
        <v>46112</v>
      </c>
      <c r="R59" s="28">
        <f t="shared" si="18"/>
        <v>4.6511627906976791</v>
      </c>
      <c r="S59" s="105">
        <f>IF(INDEX(Historical!$D$7:$D1243,MATCH(B59,Historical!$B$7:$B$1044,0))=0,"n/a",(INDEX(Historical!$C$7:$C$1044,MATCH(B59,Historical!$B$7:$B$1044,0))/INDEX(Historical!$D$7:$D$1044,MATCH(B59,Historical!$B$7:$B$1044,0))-1)*100)</f>
        <v>5.2447552447552503</v>
      </c>
      <c r="T59" s="105">
        <f>IF(INDEX(Historical!$F$7:$F$1044,MATCH(B59,Historical!$B$7:$B$1044,0))=0,"n/a",((INDEX(Historical!$C$7:$C$1044,MATCH(B59,Historical!$B$7:$B$1044,0))/INDEX(Historical!$F$7:$F$1044,MATCH(B59,Historical!$B$7:$B$1044,0)))^(1/3)-1)*100)</f>
        <v>5.6838854639968295</v>
      </c>
      <c r="U59" s="105">
        <f>IF(INDEX(Historical!$H$7:$H$1044,MATCH(B59,Historical!$B$7:$B$1044,0))=0,"n/a",((INDEX(Historical!$C$7:$C$1044,MATCH(B59,Historical!$B$7:$B$1044,0))/INDEX(Historical!$H$7:$H$1044,MATCH(B59,Historical!$B$7:$B$1044,0)))^(1/5)-1)*100)</f>
        <v>5.805471696125486</v>
      </c>
      <c r="V59" s="105">
        <f>IF(INDEX(Historical!$M$7:$M$1044,MATCH(B59,Historical!$B$7:$B$1044,0))=0,"n/a",((INDEX(Historical!$C$7:$C$1044,MATCH(B59,Historical!$B$7:$B$1044,0))/INDEX(Historical!$M$7:$M$1044,MATCH(B59,Historical!$B$7:$B$1044,0)))^(1/10)-1)*100)</f>
        <v>6.068152033153229</v>
      </c>
      <c r="W59" s="106">
        <f t="shared" si="19"/>
        <v>0.95671164209588122</v>
      </c>
      <c r="X59" s="107">
        <f t="shared" si="20"/>
        <v>1.122915221687715</v>
      </c>
      <c r="Y59" s="73"/>
      <c r="Z59" s="101">
        <f t="shared" si="21"/>
        <v>69.078947368421069</v>
      </c>
      <c r="AA59" s="109">
        <f t="shared" si="22"/>
        <v>15.504385964912283</v>
      </c>
      <c r="AB59" s="71">
        <v>12</v>
      </c>
      <c r="AC59" s="100">
        <v>4.5599999999999996</v>
      </c>
      <c r="AD59" s="100">
        <v>4.28</v>
      </c>
      <c r="AE59" s="100">
        <v>1.96</v>
      </c>
      <c r="AF59" s="100">
        <v>1.64</v>
      </c>
      <c r="AG59" s="100">
        <v>10.84</v>
      </c>
      <c r="AH59" s="100">
        <v>-0.98</v>
      </c>
      <c r="AI59" s="100">
        <v>5.29</v>
      </c>
      <c r="AJ59" s="100">
        <v>5.17</v>
      </c>
      <c r="AK59" s="100">
        <v>3.3300000000000005</v>
      </c>
      <c r="AL59" s="100">
        <v>26570</v>
      </c>
      <c r="AM59" s="100">
        <v>0.15</v>
      </c>
      <c r="AN59" s="100">
        <v>1.87</v>
      </c>
      <c r="AO59" s="110">
        <f t="shared" si="23"/>
        <v>-5.2434687242323417</v>
      </c>
      <c r="AP59" s="111">
        <f t="shared" si="24"/>
        <v>10.260917240679941</v>
      </c>
      <c r="AQ59" s="112">
        <f t="shared" si="25"/>
        <v>6.3060424381859548</v>
      </c>
      <c r="AR59" s="101">
        <f>INDEX(Historical!$C$7:$C$1045,MATCH(B59,Historical!$B$7:$B$1045,0))*IF(AH59="n/a",1.03,IF(AH59&lt;0,1.01,IF(AH59&gt;10,1.1,(1+AH59/100))))</f>
        <v>3.0400999999999998</v>
      </c>
      <c r="AS59" s="109">
        <f t="shared" si="26"/>
        <v>3.2009212899999997</v>
      </c>
      <c r="AT59" s="109">
        <f t="shared" si="30"/>
        <v>3.3075119689569998</v>
      </c>
      <c r="AU59" s="109">
        <f t="shared" si="30"/>
        <v>3.4176521175232684</v>
      </c>
      <c r="AV59" s="109">
        <f t="shared" si="30"/>
        <v>3.5314599330367935</v>
      </c>
      <c r="AW59" s="109">
        <f t="shared" si="27"/>
        <v>16.497645309517061</v>
      </c>
      <c r="AX59" s="113">
        <f t="shared" si="28"/>
        <v>23.334717552357937</v>
      </c>
      <c r="AY59" s="100">
        <v>0.74</v>
      </c>
      <c r="AZ59" s="100">
        <v>21.83</v>
      </c>
      <c r="BA59" s="100">
        <v>-7.4700000000000006</v>
      </c>
      <c r="BB59" s="100">
        <v>-0.25</v>
      </c>
      <c r="BC59" s="100">
        <v>2.46</v>
      </c>
      <c r="BE59" s="12">
        <v>1999</v>
      </c>
      <c r="BF59" s="12">
        <f t="shared" si="29"/>
        <v>3</v>
      </c>
      <c r="BG59" s="100">
        <v>2.74</v>
      </c>
      <c r="BH59" t="s">
        <v>121</v>
      </c>
      <c r="BI59" t="s">
        <v>122</v>
      </c>
    </row>
    <row r="60" spans="1:61" ht="11.25" customHeight="1" x14ac:dyDescent="0.2">
      <c r="A60" s="55" t="s">
        <v>298</v>
      </c>
      <c r="B60" s="55" t="s">
        <v>299</v>
      </c>
      <c r="C60" s="156" t="s">
        <v>300</v>
      </c>
      <c r="D60" s="98" t="s">
        <v>301</v>
      </c>
      <c r="E60" s="157">
        <v>32</v>
      </c>
      <c r="F60" s="2">
        <v>113</v>
      </c>
      <c r="G60" s="2" t="s">
        <v>119</v>
      </c>
      <c r="H60" s="2" t="s">
        <v>118</v>
      </c>
      <c r="I60" s="100">
        <v>263.20999999999998</v>
      </c>
      <c r="J60" s="101">
        <f t="shared" si="16"/>
        <v>3.9360206679077545</v>
      </c>
      <c r="K60" s="104">
        <v>2.59</v>
      </c>
      <c r="L60" s="71">
        <v>4</v>
      </c>
      <c r="M60" s="28">
        <f t="shared" si="17"/>
        <v>10.36</v>
      </c>
      <c r="N60" s="103" t="s">
        <v>240</v>
      </c>
      <c r="O60" s="104">
        <v>2.57</v>
      </c>
      <c r="P60" s="158">
        <v>46112</v>
      </c>
      <c r="Q60" s="158">
        <v>46127</v>
      </c>
      <c r="R60" s="28">
        <f t="shared" si="18"/>
        <v>0.77821011673151819</v>
      </c>
      <c r="S60" s="105">
        <f>IF(INDEX(Historical!$D$7:$D1245,MATCH(B60,Historical!$B$7:$B$1044,0))=0,"n/a",(INDEX(Historical!$C$7:$C$1044,MATCH(B60,Historical!$B$7:$B$1044,0))/INDEX(Historical!$D$7:$D$1044,MATCH(B60,Historical!$B$7:$B$1044,0))-1)*100)</f>
        <v>5.1759834368529933</v>
      </c>
      <c r="T60" s="105">
        <f>IF(INDEX(Historical!$F$7:$F$1044,MATCH(B60,Historical!$B$7:$B$1044,0))=0,"n/a",((INDEX(Historical!$C$7:$C$1044,MATCH(B60,Historical!$B$7:$B$1044,0))/INDEX(Historical!$F$7:$F$1044,MATCH(B60,Historical!$B$7:$B$1044,0)))^(1/3)-1)*100)</f>
        <v>5.3475994550620909</v>
      </c>
      <c r="U60" s="105">
        <f>IF(INDEX(Historical!$H$7:$H$1044,MATCH(B60,Historical!$B$7:$B$1044,0))=0,"n/a",((INDEX(Historical!$C$7:$C$1044,MATCH(B60,Historical!$B$7:$B$1044,0))/INDEX(Historical!$H$7:$H$1044,MATCH(B60,Historical!$B$7:$B$1044,0)))^(1/5)-1)*100)</f>
        <v>4.4242918501406603</v>
      </c>
      <c r="V60" s="105">
        <f>IF(INDEX(Historical!$M$7:$M$1044,MATCH(B60,Historical!$B$7:$B$1044,0))=0,"n/a",((INDEX(Historical!$C$7:$C$1044,MATCH(B60,Historical!$B$7:$B$1044,0))/INDEX(Historical!$M$7:$M$1044,MATCH(B60,Historical!$B$7:$B$1044,0)))^(1/10)-1)*100)</f>
        <v>6.1000868102732975</v>
      </c>
      <c r="W60" s="106">
        <f t="shared" si="19"/>
        <v>0.72528342427678372</v>
      </c>
      <c r="X60" s="107">
        <f t="shared" si="20"/>
        <v>1.1989950813389323</v>
      </c>
      <c r="Y60" s="55"/>
      <c r="Z60" s="101">
        <f t="shared" si="21"/>
        <v>116.53543307086613</v>
      </c>
      <c r="AA60" s="109">
        <f t="shared" si="22"/>
        <v>29.607424071990998</v>
      </c>
      <c r="AB60" s="71">
        <v>12</v>
      </c>
      <c r="AC60" s="100">
        <v>8.89</v>
      </c>
      <c r="AD60" s="100" t="s">
        <v>142</v>
      </c>
      <c r="AE60" s="100">
        <v>9.1999999999999993</v>
      </c>
      <c r="AF60" s="100">
        <v>3.11</v>
      </c>
      <c r="AG60" s="100">
        <v>10.41</v>
      </c>
      <c r="AH60" s="100">
        <v>-44.91</v>
      </c>
      <c r="AI60" s="100">
        <v>5.89</v>
      </c>
      <c r="AJ60" s="100">
        <v>3.6900000000000004</v>
      </c>
      <c r="AK60" s="100">
        <v>-13.969999999999999</v>
      </c>
      <c r="AL60" s="100">
        <v>17550</v>
      </c>
      <c r="AM60" s="100">
        <v>0.72</v>
      </c>
      <c r="AN60" s="100">
        <v>1.26</v>
      </c>
      <c r="AO60" s="110">
        <f t="shared" si="23"/>
        <v>-21.247111553942581</v>
      </c>
      <c r="AP60" s="111">
        <f t="shared" si="24"/>
        <v>8.3603125180484152</v>
      </c>
      <c r="AQ60" s="112">
        <f t="shared" si="25"/>
        <v>102.29690925731694</v>
      </c>
      <c r="AR60" s="101">
        <f>INDEX(Historical!$C$7:$C$1045,MATCH(B60,Historical!$B$7:$B$1045,0))*IF(AH60="n/a",1.03,IF(AH60&lt;0,1.01,IF(AH60&gt;10,1.1,(1+AH60/100))))</f>
        <v>10.2616</v>
      </c>
      <c r="AS60" s="109">
        <f t="shared" si="26"/>
        <v>10.866008239999999</v>
      </c>
      <c r="AT60" s="109">
        <f t="shared" si="30"/>
        <v>10.974668322399999</v>
      </c>
      <c r="AU60" s="109">
        <f t="shared" si="30"/>
        <v>11.084415005623999</v>
      </c>
      <c r="AV60" s="109">
        <f t="shared" si="30"/>
        <v>11.195259155680239</v>
      </c>
      <c r="AW60" s="109">
        <f t="shared" si="27"/>
        <v>54.381950723704243</v>
      </c>
      <c r="AX60" s="113">
        <f t="shared" si="28"/>
        <v>20.661050387030983</v>
      </c>
      <c r="AY60" s="100">
        <v>0.74</v>
      </c>
      <c r="AZ60" s="100">
        <v>10.38</v>
      </c>
      <c r="BA60" s="100">
        <v>-10.5</v>
      </c>
      <c r="BB60" s="100">
        <v>4.51</v>
      </c>
      <c r="BC60" s="100">
        <v>1.77</v>
      </c>
      <c r="BE60" s="12">
        <v>1995</v>
      </c>
      <c r="BF60" s="12">
        <f t="shared" si="29"/>
        <v>3</v>
      </c>
      <c r="BG60" s="100">
        <v>4.3600000000000003</v>
      </c>
      <c r="BH60" t="s">
        <v>121</v>
      </c>
      <c r="BI60" t="s">
        <v>302</v>
      </c>
    </row>
    <row r="61" spans="1:61" ht="11.25" customHeight="1" x14ac:dyDescent="0.2">
      <c r="A61" s="55" t="s">
        <v>303</v>
      </c>
      <c r="B61" s="55" t="s">
        <v>304</v>
      </c>
      <c r="C61" s="156" t="s">
        <v>116</v>
      </c>
      <c r="D61" s="98" t="s">
        <v>236</v>
      </c>
      <c r="E61" s="157">
        <v>31</v>
      </c>
      <c r="F61" s="2">
        <v>115</v>
      </c>
      <c r="G61" s="2" t="s">
        <v>146</v>
      </c>
      <c r="H61" s="2" t="s">
        <v>146</v>
      </c>
      <c r="I61" s="100">
        <v>147.88999999999999</v>
      </c>
      <c r="J61" s="101">
        <f t="shared" si="16"/>
        <v>1.0413144904996958</v>
      </c>
      <c r="K61" s="104">
        <v>0.77</v>
      </c>
      <c r="L61" s="71">
        <v>2</v>
      </c>
      <c r="M61" s="28">
        <f t="shared" si="17"/>
        <v>1.54</v>
      </c>
      <c r="N61" s="103" t="s">
        <v>305</v>
      </c>
      <c r="O61" s="104">
        <v>0.73</v>
      </c>
      <c r="P61" s="158">
        <v>45810</v>
      </c>
      <c r="Q61" s="158">
        <v>45824</v>
      </c>
      <c r="R61" s="28">
        <f t="shared" si="18"/>
        <v>5.4794520547945256</v>
      </c>
      <c r="S61" s="105">
        <f>IF(INDEX(Historical!$D$7:$D1251,MATCH(B61,Historical!$B$7:$B$1044,0))=0,"n/a",(INDEX(Historical!$C$7:$C$1044,MATCH(B61,Historical!$B$7:$B$1044,0))/INDEX(Historical!$D$7:$D$1044,MATCH(B61,Historical!$B$7:$B$1044,0))-1)*100)</f>
        <v>5.4794520547945202</v>
      </c>
      <c r="T61" s="105">
        <f>IF(INDEX(Historical!$F$7:$F$1044,MATCH(B61,Historical!$B$7:$B$1044,0))=0,"n/a",((INDEX(Historical!$C$7:$C$1044,MATCH(B61,Historical!$B$7:$B$1044,0))/INDEX(Historical!$F$7:$F$1044,MATCH(B61,Historical!$B$7:$B$1044,0)))^(1/3)-1)*100)</f>
        <v>4.7462878661506558</v>
      </c>
      <c r="U61" s="105">
        <f>IF(INDEX(Historical!$H$7:$H$1044,MATCH(B61,Historical!$B$7:$B$1044,0))=0,"n/a",((INDEX(Historical!$C$7:$C$1044,MATCH(B61,Historical!$B$7:$B$1044,0))/INDEX(Historical!$H$7:$H$1044,MATCH(B61,Historical!$B$7:$B$1044,0)))^(1/5)-1)*100)</f>
        <v>8.1676703678339901</v>
      </c>
      <c r="V61" s="105">
        <f>IF(INDEX(Historical!$M$7:$M$1044,MATCH(B61,Historical!$B$7:$B$1044,0))=0,"n/a",((INDEX(Historical!$C$7:$C$1044,MATCH(B61,Historical!$B$7:$B$1044,0))/INDEX(Historical!$M$7:$M$1044,MATCH(B61,Historical!$B$7:$B$1044,0)))^(1/10)-1)*100)</f>
        <v>7.8993485086465087</v>
      </c>
      <c r="W61" s="106">
        <f t="shared" si="19"/>
        <v>1.0339675935165769</v>
      </c>
      <c r="X61" s="107">
        <f t="shared" si="20"/>
        <v>1.0391438127015253</v>
      </c>
      <c r="Y61" s="123"/>
      <c r="Z61" s="101">
        <f t="shared" si="21"/>
        <v>25.882352941176475</v>
      </c>
      <c r="AA61" s="109">
        <f t="shared" si="22"/>
        <v>24.855462184873947</v>
      </c>
      <c r="AB61" s="71">
        <v>12</v>
      </c>
      <c r="AC61" s="100">
        <v>5.95</v>
      </c>
      <c r="AD61" s="100">
        <v>4.43</v>
      </c>
      <c r="AE61" s="100">
        <v>1.78</v>
      </c>
      <c r="AF61" s="100">
        <v>8.41</v>
      </c>
      <c r="AG61" s="100">
        <v>35.4</v>
      </c>
      <c r="AH61" s="100">
        <v>1.72</v>
      </c>
      <c r="AI61" s="100">
        <v>6.9500000000000011</v>
      </c>
      <c r="AJ61" s="100">
        <v>7.86</v>
      </c>
      <c r="AK61" s="100">
        <v>5.16</v>
      </c>
      <c r="AL61" s="100">
        <v>19670</v>
      </c>
      <c r="AM61" s="100">
        <v>0.59</v>
      </c>
      <c r="AN61" s="100">
        <v>0.24</v>
      </c>
      <c r="AO61" s="110">
        <f t="shared" si="23"/>
        <v>-15.646477326540261</v>
      </c>
      <c r="AP61" s="111">
        <f t="shared" si="24"/>
        <v>9.208984858333686</v>
      </c>
      <c r="AQ61" s="112">
        <f t="shared" si="25"/>
        <v>204.80189338489637</v>
      </c>
      <c r="AR61" s="101">
        <f>INDEX(Historical!$C$7:$C$1045,MATCH(B61,Historical!$B$7:$B$1045,0))*IF(AH61="n/a",1.03,IF(AH61&lt;0,1.01,IF(AH61&gt;10,1.1,(1+AH61/100))))</f>
        <v>1.5664880000000001</v>
      </c>
      <c r="AS61" s="109">
        <f t="shared" si="26"/>
        <v>1.6753589160000002</v>
      </c>
      <c r="AT61" s="109">
        <f t="shared" si="30"/>
        <v>1.7618074360656004</v>
      </c>
      <c r="AU61" s="109">
        <f t="shared" si="30"/>
        <v>1.8527166997665856</v>
      </c>
      <c r="AV61" s="109">
        <f t="shared" si="30"/>
        <v>1.9483168814745415</v>
      </c>
      <c r="AW61" s="109">
        <f t="shared" si="27"/>
        <v>8.8046879333067274</v>
      </c>
      <c r="AX61" s="113">
        <f t="shared" si="28"/>
        <v>5.9535383956364383</v>
      </c>
      <c r="AY61" s="100">
        <v>1.05</v>
      </c>
      <c r="AZ61" s="100">
        <v>39.519999999999996</v>
      </c>
      <c r="BA61" s="100">
        <v>-11.540000000000001</v>
      </c>
      <c r="BB61" s="100">
        <v>1.69</v>
      </c>
      <c r="BC61" s="100">
        <v>7.55</v>
      </c>
      <c r="BE61" s="12">
        <v>1995</v>
      </c>
      <c r="BF61" s="12">
        <f t="shared" si="29"/>
        <v>3</v>
      </c>
      <c r="BG61" s="100">
        <v>16.580000000000002</v>
      </c>
      <c r="BH61" t="s">
        <v>121</v>
      </c>
      <c r="BI61" t="s">
        <v>122</v>
      </c>
    </row>
    <row r="62" spans="1:61" ht="11.25" customHeight="1" x14ac:dyDescent="0.2">
      <c r="A62" s="55" t="s">
        <v>306</v>
      </c>
      <c r="B62" s="55" t="s">
        <v>307</v>
      </c>
      <c r="C62" s="156" t="s">
        <v>116</v>
      </c>
      <c r="D62" s="98" t="s">
        <v>308</v>
      </c>
      <c r="E62" s="157">
        <v>27</v>
      </c>
      <c r="F62" s="2">
        <v>140</v>
      </c>
      <c r="G62" s="2" t="s">
        <v>146</v>
      </c>
      <c r="H62" s="2" t="s">
        <v>146</v>
      </c>
      <c r="I62" s="100">
        <v>44.93</v>
      </c>
      <c r="J62" s="101">
        <f t="shared" si="16"/>
        <v>2.1366570220342758</v>
      </c>
      <c r="K62" s="104">
        <v>0.24</v>
      </c>
      <c r="L62" s="71">
        <v>4</v>
      </c>
      <c r="M62" s="28">
        <f t="shared" si="17"/>
        <v>0.96</v>
      </c>
      <c r="N62" s="103" t="s">
        <v>309</v>
      </c>
      <c r="O62" s="104">
        <v>0.22</v>
      </c>
      <c r="P62" s="158">
        <v>46051</v>
      </c>
      <c r="Q62" s="158">
        <v>46079</v>
      </c>
      <c r="R62" s="28">
        <f t="shared" si="18"/>
        <v>9.0909090909090864</v>
      </c>
      <c r="S62" s="105">
        <f>IF(INDEX(Historical!$D$7:$D1255,MATCH(B62,Historical!$B$7:$B$1044,0))=0,"n/a",(INDEX(Historical!$C$7:$C$1044,MATCH(B62,Historical!$B$7:$B$1044,0))/INDEX(Historical!$D$7:$D$1044,MATCH(B62,Historical!$B$7:$B$1044,0))-1)*100)</f>
        <v>12.179487179487181</v>
      </c>
      <c r="T62" s="105">
        <f>IF(INDEX(Historical!$F$7:$F$1044,MATCH(B62,Historical!$B$7:$B$1044,0))=0,"n/a",((INDEX(Historical!$C$7:$C$1044,MATCH(B62,Historical!$B$7:$B$1044,0))/INDEX(Historical!$F$7:$F$1044,MATCH(B62,Historical!$B$7:$B$1044,0)))^(1/3)-1)*100)</f>
        <v>12.168812249800066</v>
      </c>
      <c r="U62" s="105">
        <f>IF(INDEX(Historical!$H$7:$H$1044,MATCH(B62,Historical!$B$7:$B$1044,0))=0,"n/a",((INDEX(Historical!$C$7:$C$1044,MATCH(B62,Historical!$B$7:$B$1044,0))/INDEX(Historical!$H$7:$H$1044,MATCH(B62,Historical!$B$7:$B$1044,0)))^(1/5)-1)*100)</f>
        <v>11.842691472014465</v>
      </c>
      <c r="V62" s="105">
        <f>IF(INDEX(Historical!$M$7:$M$1044,MATCH(B62,Historical!$B$7:$B$1044,0))=0,"n/a",((INDEX(Historical!$C$7:$C$1044,MATCH(B62,Historical!$B$7:$B$1044,0))/INDEX(Historical!$M$7:$M$1044,MATCH(B62,Historical!$B$7:$B$1044,0)))^(1/10)-1)*100)</f>
        <v>12.068872384564933</v>
      </c>
      <c r="W62" s="106">
        <f t="shared" si="19"/>
        <v>0.98125915119959883</v>
      </c>
      <c r="X62" s="107">
        <f t="shared" si="20"/>
        <v>1.4896467260395554</v>
      </c>
      <c r="Y62" s="165"/>
      <c r="Z62" s="101">
        <f t="shared" si="21"/>
        <v>84.955752212389385</v>
      </c>
      <c r="AA62" s="109">
        <f t="shared" si="22"/>
        <v>39.761061946902657</v>
      </c>
      <c r="AB62" s="71">
        <v>12</v>
      </c>
      <c r="AC62" s="100">
        <v>1.1299999999999999</v>
      </c>
      <c r="AD62" s="100">
        <v>3.13</v>
      </c>
      <c r="AE62" s="100">
        <v>6.11</v>
      </c>
      <c r="AF62" s="100">
        <v>12.93</v>
      </c>
      <c r="AG62" s="100">
        <v>33.85</v>
      </c>
      <c r="AH62" s="100">
        <v>13.5</v>
      </c>
      <c r="AI62" s="100">
        <v>10.34</v>
      </c>
      <c r="AJ62" s="100">
        <v>7.95</v>
      </c>
      <c r="AK62" s="100">
        <v>10.5</v>
      </c>
      <c r="AL62" s="100">
        <v>51580</v>
      </c>
      <c r="AM62" s="100">
        <v>0.2</v>
      </c>
      <c r="AN62" s="100">
        <v>0.11</v>
      </c>
      <c r="AO62" s="110">
        <f t="shared" si="23"/>
        <v>-25.781713452853914</v>
      </c>
      <c r="AP62" s="111">
        <f t="shared" si="24"/>
        <v>13.979348494048741</v>
      </c>
      <c r="AQ62" s="112">
        <f t="shared" si="25"/>
        <v>378.01000964575405</v>
      </c>
      <c r="AR62" s="101">
        <f>INDEX(Historical!$C$7:$C$1045,MATCH(B62,Historical!$B$7:$B$1045,0))*IF(AH62="n/a",1.03,IF(AH62&lt;0,1.01,IF(AH62&gt;10,1.1,(1+AH62/100))))</f>
        <v>0.96250000000000013</v>
      </c>
      <c r="AS62" s="109">
        <f t="shared" si="26"/>
        <v>1.0587500000000003</v>
      </c>
      <c r="AT62" s="109">
        <f t="shared" si="30"/>
        <v>1.1646250000000005</v>
      </c>
      <c r="AU62" s="109">
        <f t="shared" si="30"/>
        <v>1.2810875000000006</v>
      </c>
      <c r="AV62" s="109">
        <f t="shared" si="30"/>
        <v>1.4091962500000008</v>
      </c>
      <c r="AW62" s="109">
        <f t="shared" si="27"/>
        <v>5.8761587500000019</v>
      </c>
      <c r="AX62" s="113">
        <f t="shared" si="28"/>
        <v>13.078474849766309</v>
      </c>
      <c r="AY62" s="100">
        <v>0.74</v>
      </c>
      <c r="AZ62" s="100">
        <v>15.290000000000001</v>
      </c>
      <c r="BA62" s="100">
        <v>-11.26</v>
      </c>
      <c r="BB62" s="100">
        <v>-1.67</v>
      </c>
      <c r="BC62" s="100">
        <v>0.05</v>
      </c>
      <c r="BE62" s="12">
        <v>2000</v>
      </c>
      <c r="BF62" s="12">
        <f t="shared" si="29"/>
        <v>3</v>
      </c>
      <c r="BG62" s="100">
        <v>25.790000000000003</v>
      </c>
      <c r="BH62" t="s">
        <v>121</v>
      </c>
      <c r="BI62" t="s">
        <v>122</v>
      </c>
    </row>
    <row r="63" spans="1:61" ht="11.25" customHeight="1" x14ac:dyDescent="0.2">
      <c r="A63" s="55" t="s">
        <v>310</v>
      </c>
      <c r="B63" s="55" t="s">
        <v>311</v>
      </c>
      <c r="C63" s="156" t="s">
        <v>134</v>
      </c>
      <c r="D63" s="98" t="s">
        <v>186</v>
      </c>
      <c r="E63" s="157">
        <v>27</v>
      </c>
      <c r="F63" s="2">
        <v>136</v>
      </c>
      <c r="G63" s="2" t="s">
        <v>146</v>
      </c>
      <c r="H63" s="2" t="s">
        <v>146</v>
      </c>
      <c r="I63" s="100">
        <v>227.58</v>
      </c>
      <c r="J63" s="101">
        <f t="shared" si="16"/>
        <v>1.9333860620441166</v>
      </c>
      <c r="K63" s="104">
        <v>1.1000000000000001</v>
      </c>
      <c r="L63" s="71">
        <v>4</v>
      </c>
      <c r="M63" s="28">
        <f t="shared" si="17"/>
        <v>4.4000000000000004</v>
      </c>
      <c r="N63" s="103" t="s">
        <v>312</v>
      </c>
      <c r="O63" s="104">
        <v>1.04</v>
      </c>
      <c r="P63" s="163">
        <v>45807</v>
      </c>
      <c r="Q63" s="163">
        <v>45826</v>
      </c>
      <c r="R63" s="28">
        <f t="shared" si="18"/>
        <v>5.7692307692307745</v>
      </c>
      <c r="S63" s="105">
        <f>IF(INDEX(Historical!$D$7:$D1265,MATCH(B63,Historical!$B$7:$B$1044,0))=0,"n/a",(INDEX(Historical!$C$7:$C$1044,MATCH(B63,Historical!$B$7:$B$1044,0))/INDEX(Historical!$D$7:$D$1044,MATCH(B63,Historical!$B$7:$B$1044,0))-1)*100)</f>
        <v>5.8536585365853711</v>
      </c>
      <c r="T63" s="105">
        <f>IF(INDEX(Historical!$F$7:$F$1044,MATCH(B63,Historical!$B$7:$B$1044,0))=0,"n/a",((INDEX(Historical!$C$7:$C$1044,MATCH(B63,Historical!$B$7:$B$1044,0))/INDEX(Historical!$F$7:$F$1044,MATCH(B63,Historical!$B$7:$B$1044,0)))^(1/3)-1)*100)</f>
        <v>7.536220240384961</v>
      </c>
      <c r="U63" s="105">
        <f>IF(INDEX(Historical!$H$7:$H$1044,MATCH(B63,Historical!$B$7:$B$1044,0))=0,"n/a",((INDEX(Historical!$C$7:$C$1044,MATCH(B63,Historical!$B$7:$B$1044,0))/INDEX(Historical!$H$7:$H$1044,MATCH(B63,Historical!$B$7:$B$1044,0)))^(1/5)-1)*100)</f>
        <v>7.4507423335446132</v>
      </c>
      <c r="V63" s="105">
        <f>IF(INDEX(Historical!$M$7:$M$1044,MATCH(B63,Historical!$B$7:$B$1044,0))=0,"n/a",((INDEX(Historical!$C$7:$C$1044,MATCH(B63,Historical!$B$7:$B$1044,0))/INDEX(Historical!$M$7:$M$1044,MATCH(B63,Historical!$B$7:$B$1044,0)))^(1/10)-1)*100)</f>
        <v>9.7613302740483974</v>
      </c>
      <c r="W63" s="106">
        <f t="shared" si="19"/>
        <v>0.76329169532899177</v>
      </c>
      <c r="X63" s="107">
        <f t="shared" si="20"/>
        <v>0.74358705923598933</v>
      </c>
      <c r="Y63" s="55"/>
      <c r="Z63" s="101">
        <f t="shared" si="21"/>
        <v>28.29581993569132</v>
      </c>
      <c r="AA63" s="109">
        <f t="shared" si="22"/>
        <v>14.635369774919614</v>
      </c>
      <c r="AB63" s="71">
        <v>8</v>
      </c>
      <c r="AC63" s="100">
        <v>15.55</v>
      </c>
      <c r="AD63" s="100">
        <v>1.47</v>
      </c>
      <c r="AE63" s="100">
        <v>3.45</v>
      </c>
      <c r="AF63" s="100">
        <v>3.92</v>
      </c>
      <c r="AG63" s="100">
        <v>28.08</v>
      </c>
      <c r="AH63" s="100">
        <v>4.5</v>
      </c>
      <c r="AI63" s="100">
        <v>9.4</v>
      </c>
      <c r="AJ63" s="100">
        <v>10.02</v>
      </c>
      <c r="AK63" s="100">
        <v>7.9799999999999995</v>
      </c>
      <c r="AL63" s="100">
        <v>8290</v>
      </c>
      <c r="AM63" s="100">
        <v>0.33</v>
      </c>
      <c r="AN63" s="100">
        <v>0.73</v>
      </c>
      <c r="AO63" s="110">
        <f t="shared" si="23"/>
        <v>-5.2512413793308834</v>
      </c>
      <c r="AP63" s="111">
        <f t="shared" si="24"/>
        <v>9.3841283955887302</v>
      </c>
      <c r="AQ63" s="112">
        <f t="shared" si="25"/>
        <v>59.681139939268959</v>
      </c>
      <c r="AR63" s="101">
        <f>INDEX(Historical!$C$7:$C$1045,MATCH(B63,Historical!$B$7:$B$1045,0))*IF(AH63="n/a",1.03,IF(AH63&lt;0,1.01,IF(AH63&gt;10,1.1,(1+AH63/100))))</f>
        <v>4.5352999999999994</v>
      </c>
      <c r="AS63" s="109">
        <f t="shared" si="26"/>
        <v>4.9616182000000002</v>
      </c>
      <c r="AT63" s="109">
        <f t="shared" si="30"/>
        <v>5.3575553323600005</v>
      </c>
      <c r="AU63" s="109">
        <f t="shared" si="30"/>
        <v>5.7850882478823289</v>
      </c>
      <c r="AV63" s="109">
        <f t="shared" si="30"/>
        <v>6.2467382900633392</v>
      </c>
      <c r="AW63" s="109">
        <f t="shared" si="27"/>
        <v>26.886300070305666</v>
      </c>
      <c r="AX63" s="113">
        <f t="shared" si="28"/>
        <v>11.813999503605617</v>
      </c>
      <c r="AY63" s="100">
        <v>0.71</v>
      </c>
      <c r="AZ63" s="100">
        <v>23.02</v>
      </c>
      <c r="BA63" s="100">
        <v>-52.070000000000007</v>
      </c>
      <c r="BB63" s="100">
        <v>4.9799999999999995</v>
      </c>
      <c r="BC63" s="100">
        <v>-20.13</v>
      </c>
      <c r="BE63" s="12">
        <v>1999</v>
      </c>
      <c r="BF63" s="12">
        <f t="shared" si="29"/>
        <v>3</v>
      </c>
      <c r="BG63" s="100">
        <v>13.889999999999999</v>
      </c>
      <c r="BH63" t="s">
        <v>121</v>
      </c>
      <c r="BI63" t="s">
        <v>122</v>
      </c>
    </row>
    <row r="64" spans="1:61" ht="11.25" customHeight="1" x14ac:dyDescent="0.2">
      <c r="A64" s="123" t="s">
        <v>313</v>
      </c>
      <c r="B64" s="55" t="s">
        <v>314</v>
      </c>
      <c r="C64" s="156" t="s">
        <v>116</v>
      </c>
      <c r="D64" s="98" t="s">
        <v>215</v>
      </c>
      <c r="E64" s="157">
        <v>34</v>
      </c>
      <c r="F64" s="2">
        <v>90</v>
      </c>
      <c r="G64" s="2" t="s">
        <v>146</v>
      </c>
      <c r="H64" s="2" t="s">
        <v>146</v>
      </c>
      <c r="I64" s="100">
        <v>100.19</v>
      </c>
      <c r="J64" s="101">
        <f t="shared" si="16"/>
        <v>1.1178760355324884</v>
      </c>
      <c r="K64" s="104">
        <v>0.28000000000000003</v>
      </c>
      <c r="L64" s="71">
        <v>4</v>
      </c>
      <c r="M64" s="28">
        <f t="shared" si="17"/>
        <v>1.1200000000000001</v>
      </c>
      <c r="N64" s="103" t="s">
        <v>315</v>
      </c>
      <c r="O64" s="104">
        <v>0.26500000000000001</v>
      </c>
      <c r="P64" s="158">
        <v>46058</v>
      </c>
      <c r="Q64" s="158">
        <v>46072</v>
      </c>
      <c r="R64" s="28">
        <f t="shared" si="18"/>
        <v>5.660377358490571</v>
      </c>
      <c r="S64" s="105">
        <f>IF(INDEX(Historical!$D$7:$D1267,MATCH(B64,Historical!$B$7:$B$1044,0))=0,"n/a",(INDEX(Historical!$C$7:$C$1044,MATCH(B64,Historical!$B$7:$B$1044,0))/INDEX(Historical!$D$7:$D$1044,MATCH(B64,Historical!$B$7:$B$1044,0))-1)*100)</f>
        <v>6.0000000000000053</v>
      </c>
      <c r="T64" s="105">
        <f>IF(INDEX(Historical!$F$7:$F$1044,MATCH(B64,Historical!$B$7:$B$1044,0))=0,"n/a",((INDEX(Historical!$C$7:$C$1044,MATCH(B64,Historical!$B$7:$B$1044,0))/INDEX(Historical!$F$7:$F$1044,MATCH(B64,Historical!$B$7:$B$1044,0)))^(1/3)-1)*100)</f>
        <v>10.765306656385331</v>
      </c>
      <c r="U64" s="105">
        <f>IF(INDEX(Historical!$H$7:$H$1044,MATCH(B64,Historical!$B$7:$B$1044,0))=0,"n/a",((INDEX(Historical!$C$7:$C$1044,MATCH(B64,Historical!$B$7:$B$1044,0))/INDEX(Historical!$H$7:$H$1044,MATCH(B64,Historical!$B$7:$B$1044,0)))^(1/5)-1)*100)</f>
        <v>11.322470345537216</v>
      </c>
      <c r="V64" s="105">
        <f>IF(INDEX(Historical!$M$7:$M$1044,MATCH(B64,Historical!$B$7:$B$1044,0))=0,"n/a",((INDEX(Historical!$C$7:$C$1044,MATCH(B64,Historical!$B$7:$B$1044,0))/INDEX(Historical!$M$7:$M$1044,MATCH(B64,Historical!$B$7:$B$1044,0)))^(1/10)-1)*100)</f>
        <v>10.730546305743861</v>
      </c>
      <c r="W64" s="106">
        <f t="shared" si="19"/>
        <v>1.0551625260194357</v>
      </c>
      <c r="X64" s="107">
        <f t="shared" si="20"/>
        <v>1.3242655374897327</v>
      </c>
      <c r="Y64" s="159"/>
      <c r="Z64" s="101">
        <f t="shared" si="21"/>
        <v>33.836858006042299</v>
      </c>
      <c r="AA64" s="109">
        <f t="shared" si="22"/>
        <v>30.268882175226587</v>
      </c>
      <c r="AB64" s="71">
        <v>12</v>
      </c>
      <c r="AC64" s="100">
        <v>3.31</v>
      </c>
      <c r="AD64" s="100" t="s">
        <v>142</v>
      </c>
      <c r="AE64" s="100">
        <v>2.0299999999999998</v>
      </c>
      <c r="AF64" s="100">
        <v>3.3</v>
      </c>
      <c r="AG64" s="100">
        <v>11.360000000000001</v>
      </c>
      <c r="AH64" s="100">
        <v>10.870000000000001</v>
      </c>
      <c r="AI64" s="100">
        <v>11.55</v>
      </c>
      <c r="AJ64" s="100">
        <v>8.5500000000000007</v>
      </c>
      <c r="AK64" s="100" t="s">
        <v>142</v>
      </c>
      <c r="AL64" s="100">
        <v>4420</v>
      </c>
      <c r="AM64" s="100">
        <v>7.2900000000000009</v>
      </c>
      <c r="AN64" s="100">
        <v>0.22</v>
      </c>
      <c r="AO64" s="110">
        <f t="shared" si="23"/>
        <v>-17.828535794156885</v>
      </c>
      <c r="AP64" s="111">
        <f t="shared" si="24"/>
        <v>12.440346381069704</v>
      </c>
      <c r="AQ64" s="112">
        <f t="shared" si="25"/>
        <v>110.6996927469655</v>
      </c>
      <c r="AR64" s="101">
        <f>INDEX(Historical!$C$7:$C$1045,MATCH(B64,Historical!$B$7:$B$1045,0))*IF(AH64="n/a",1.03,IF(AH64&lt;0,1.01,IF(AH64&gt;10,1.1,(1+AH64/100))))</f>
        <v>1.1660000000000001</v>
      </c>
      <c r="AS64" s="109">
        <f t="shared" si="26"/>
        <v>1.2826000000000002</v>
      </c>
      <c r="AT64" s="109">
        <f t="shared" si="30"/>
        <v>1.3210780000000002</v>
      </c>
      <c r="AU64" s="109">
        <f t="shared" si="30"/>
        <v>1.3607103400000002</v>
      </c>
      <c r="AV64" s="109">
        <f t="shared" si="30"/>
        <v>1.4015316502000004</v>
      </c>
      <c r="AW64" s="109">
        <f t="shared" si="27"/>
        <v>6.5319199902000022</v>
      </c>
      <c r="AX64" s="113">
        <f t="shared" si="28"/>
        <v>6.5195328777323107</v>
      </c>
      <c r="AY64" s="100">
        <v>1.0900000000000001</v>
      </c>
      <c r="AZ64" s="100">
        <v>21.77</v>
      </c>
      <c r="BA64" s="100">
        <v>-10.17</v>
      </c>
      <c r="BB64" s="100">
        <v>3.4799999999999995</v>
      </c>
      <c r="BC64" s="100">
        <v>3.6999999999999997</v>
      </c>
      <c r="BE64" s="12">
        <v>1993</v>
      </c>
      <c r="BF64" s="12">
        <f t="shared" si="29"/>
        <v>3</v>
      </c>
      <c r="BG64" s="100">
        <v>7.6300000000000008</v>
      </c>
      <c r="BH64" t="s">
        <v>121</v>
      </c>
      <c r="BI64" t="s">
        <v>122</v>
      </c>
    </row>
    <row r="65" spans="1:61" ht="11.25" customHeight="1" x14ac:dyDescent="0.2">
      <c r="A65" s="116" t="s">
        <v>316</v>
      </c>
      <c r="B65" s="55" t="s">
        <v>317</v>
      </c>
      <c r="C65" s="156" t="s">
        <v>134</v>
      </c>
      <c r="D65" s="98" t="s">
        <v>157</v>
      </c>
      <c r="E65" s="157">
        <v>36</v>
      </c>
      <c r="F65" s="2">
        <v>83</v>
      </c>
      <c r="G65" s="2" t="s">
        <v>146</v>
      </c>
      <c r="H65" s="2" t="s">
        <v>146</v>
      </c>
      <c r="I65" s="100">
        <v>65.900000000000006</v>
      </c>
      <c r="J65" s="101">
        <f t="shared" si="16"/>
        <v>3.1562974203338388</v>
      </c>
      <c r="K65" s="104">
        <v>0.52</v>
      </c>
      <c r="L65" s="71">
        <v>4</v>
      </c>
      <c r="M65" s="28">
        <f t="shared" si="17"/>
        <v>2.08</v>
      </c>
      <c r="N65" s="103" t="s">
        <v>177</v>
      </c>
      <c r="O65" s="104">
        <v>0.51</v>
      </c>
      <c r="P65" s="158">
        <v>46112</v>
      </c>
      <c r="Q65" s="158">
        <v>46127</v>
      </c>
      <c r="R65" s="28">
        <f t="shared" si="18"/>
        <v>1.9607843137254919</v>
      </c>
      <c r="S65" s="105">
        <f>IF(INDEX(Historical!$D$7:$D1269,MATCH(B65,Historical!$B$7:$B$1044,0))=0,"n/a",(INDEX(Historical!$C$7:$C$1044,MATCH(B65,Historical!$B$7:$B$1044,0))/INDEX(Historical!$D$7:$D$1044,MATCH(B65,Historical!$B$7:$B$1044,0))-1)*100)</f>
        <v>3.125</v>
      </c>
      <c r="T65" s="105">
        <f>IF(INDEX(Historical!$F$7:$F$1044,MATCH(B65,Historical!$B$7:$B$1044,0))=0,"n/a",((INDEX(Historical!$C$7:$C$1044,MATCH(B65,Historical!$B$7:$B$1044,0))/INDEX(Historical!$F$7:$F$1044,MATCH(B65,Historical!$B$7:$B$1044,0)))^(1/3)-1)*100)</f>
        <v>6.6987165108916447</v>
      </c>
      <c r="U65" s="105">
        <f>IF(INDEX(Historical!$H$7:$H$1044,MATCH(B65,Historical!$B$7:$B$1044,0))=0,"n/a",((INDEX(Historical!$C$7:$C$1044,MATCH(B65,Historical!$B$7:$B$1044,0))/INDEX(Historical!$H$7:$H$1044,MATCH(B65,Historical!$B$7:$B$1044,0)))^(1/5)-1)*100)</f>
        <v>9.1166550047236292</v>
      </c>
      <c r="V65" s="105">
        <f>IF(INDEX(Historical!$M$7:$M$1044,MATCH(B65,Historical!$B$7:$B$1044,0))=0,"n/a",((INDEX(Historical!$C$7:$C$1044,MATCH(B65,Historical!$B$7:$B$1044,0))/INDEX(Historical!$M$7:$M$1044,MATCH(B65,Historical!$B$7:$B$1044,0)))^(1/10)-1)*100)</f>
        <v>12.966827496166932</v>
      </c>
      <c r="W65" s="106">
        <f t="shared" si="19"/>
        <v>0.70307521307108967</v>
      </c>
      <c r="X65" s="107" t="str">
        <f t="shared" si="20"/>
        <v>n/a</v>
      </c>
      <c r="Y65" s="167"/>
      <c r="Z65" s="101" t="str">
        <f t="shared" si="21"/>
        <v>n/a</v>
      </c>
      <c r="AA65" s="109" t="str">
        <f t="shared" si="22"/>
        <v>n/a</v>
      </c>
      <c r="AB65" s="71">
        <v>12</v>
      </c>
      <c r="AC65" s="100" t="s">
        <v>142</v>
      </c>
      <c r="AD65" s="100" t="s">
        <v>142</v>
      </c>
      <c r="AE65" s="100" t="s">
        <v>142</v>
      </c>
      <c r="AF65" s="100" t="s">
        <v>142</v>
      </c>
      <c r="AG65" s="100" t="s">
        <v>142</v>
      </c>
      <c r="AH65" s="100" t="s">
        <v>142</v>
      </c>
      <c r="AI65" s="100" t="s">
        <v>142</v>
      </c>
      <c r="AJ65" s="100" t="s">
        <v>142</v>
      </c>
      <c r="AK65" s="100" t="s">
        <v>142</v>
      </c>
      <c r="AL65" s="100" t="s">
        <v>142</v>
      </c>
      <c r="AM65" s="100" t="s">
        <v>142</v>
      </c>
      <c r="AN65" s="100" t="s">
        <v>142</v>
      </c>
      <c r="AO65" s="110" t="str">
        <f t="shared" si="23"/>
        <v>n/a</v>
      </c>
      <c r="AP65" s="111">
        <f t="shared" si="24"/>
        <v>12.272952425057468</v>
      </c>
      <c r="AQ65" s="112" t="str">
        <f t="shared" si="25"/>
        <v>n/a</v>
      </c>
      <c r="AR65" s="101">
        <f>INDEX(Historical!$C$7:$C$1045,MATCH(B65,Historical!$B$7:$B$1045,0))*IF(AH65="n/a",1.03,IF(AH65&lt;0,1.01,IF(AH65&gt;10,1.1,(1+AH65/100))))</f>
        <v>2.0394000000000001</v>
      </c>
      <c r="AS65" s="109">
        <f t="shared" si="26"/>
        <v>2.1005820000000002</v>
      </c>
      <c r="AT65" s="109">
        <f t="shared" si="30"/>
        <v>2.1635994600000004</v>
      </c>
      <c r="AU65" s="109">
        <f t="shared" si="30"/>
        <v>2.2285074438000003</v>
      </c>
      <c r="AV65" s="109">
        <f t="shared" si="30"/>
        <v>2.2953626671140004</v>
      </c>
      <c r="AW65" s="109">
        <f t="shared" si="27"/>
        <v>10.827451570914</v>
      </c>
      <c r="AX65" s="113">
        <f t="shared" si="28"/>
        <v>16.43012377983915</v>
      </c>
      <c r="AY65" s="100" t="s">
        <v>142</v>
      </c>
      <c r="AZ65" s="100" t="s">
        <v>142</v>
      </c>
      <c r="BA65" s="100" t="s">
        <v>142</v>
      </c>
      <c r="BB65" s="100" t="s">
        <v>142</v>
      </c>
      <c r="BC65" s="100" t="s">
        <v>142</v>
      </c>
      <c r="BD65" s="20" t="s">
        <v>108</v>
      </c>
      <c r="BE65" s="12">
        <v>2008</v>
      </c>
      <c r="BF65" s="12">
        <f t="shared" si="29"/>
        <v>2</v>
      </c>
      <c r="BG65" s="100" t="s">
        <v>142</v>
      </c>
      <c r="BH65" t="s">
        <v>121</v>
      </c>
      <c r="BI65" t="s">
        <v>122</v>
      </c>
    </row>
    <row r="66" spans="1:61" ht="11.25" customHeight="1" x14ac:dyDescent="0.2">
      <c r="A66" s="123" t="s">
        <v>318</v>
      </c>
      <c r="B66" s="55" t="s">
        <v>319</v>
      </c>
      <c r="C66" s="156" t="s">
        <v>134</v>
      </c>
      <c r="D66" s="98" t="s">
        <v>157</v>
      </c>
      <c r="E66" s="157">
        <v>63</v>
      </c>
      <c r="F66" s="2">
        <v>13</v>
      </c>
      <c r="G66" s="2" t="s">
        <v>146</v>
      </c>
      <c r="H66" s="2" t="s">
        <v>146</v>
      </c>
      <c r="I66" s="100">
        <v>1275</v>
      </c>
      <c r="J66" s="101">
        <f t="shared" si="16"/>
        <v>1.6</v>
      </c>
      <c r="K66" s="104">
        <v>5.0999999999999996</v>
      </c>
      <c r="L66" s="71">
        <v>4</v>
      </c>
      <c r="M66" s="28">
        <f t="shared" si="17"/>
        <v>20.399999999999999</v>
      </c>
      <c r="N66" s="103" t="s">
        <v>320</v>
      </c>
      <c r="O66" s="104">
        <v>5.05</v>
      </c>
      <c r="P66" s="158">
        <v>46092</v>
      </c>
      <c r="Q66" s="158">
        <v>46113</v>
      </c>
      <c r="R66" s="28">
        <f t="shared" si="18"/>
        <v>0.99009900990098665</v>
      </c>
      <c r="S66" s="105">
        <f>IF(INDEX(Historical!$D$7:$D1276,MATCH(B66,Historical!$B$7:$B$1044,0))=0,"n/a",(INDEX(Historical!$C$7:$C$1044,MATCH(B66,Historical!$B$7:$B$1044,0))/INDEX(Historical!$D$7:$D$1044,MATCH(B66,Historical!$B$7:$B$1044,0))-1)*100)</f>
        <v>5.6818181818181879</v>
      </c>
      <c r="T66" s="105">
        <f>IF(INDEX(Historical!$F$7:$F$1044,MATCH(B66,Historical!$B$7:$B$1044,0))=0,"n/a",((INDEX(Historical!$C$7:$C$1044,MATCH(B66,Historical!$B$7:$B$1044,0))/INDEX(Historical!$F$7:$F$1044,MATCH(B66,Historical!$B$7:$B$1044,0)))^(1/3)-1)*100)</f>
        <v>5.92525888664448</v>
      </c>
      <c r="U66" s="105">
        <f>IF(INDEX(Historical!$H$7:$H$1044,MATCH(B66,Historical!$B$7:$B$1044,0))=0,"n/a",((INDEX(Historical!$C$7:$C$1044,MATCH(B66,Historical!$B$7:$B$1044,0))/INDEX(Historical!$H$7:$H$1044,MATCH(B66,Historical!$B$7:$B$1044,0)))^(1/5)-1)*100)</f>
        <v>5.2519353814266312</v>
      </c>
      <c r="V66" s="105">
        <f>IF(INDEX(Historical!$M$7:$M$1044,MATCH(B66,Historical!$B$7:$B$1044,0))=0,"n/a",((INDEX(Historical!$C$7:$C$1044,MATCH(B66,Historical!$B$7:$B$1044,0))/INDEX(Historical!$M$7:$M$1044,MATCH(B66,Historical!$B$7:$B$1044,0)))^(1/10)-1)*100)</f>
        <v>3.8078741759105528</v>
      </c>
      <c r="W66" s="106">
        <f t="shared" si="19"/>
        <v>1.3792302840917188</v>
      </c>
      <c r="X66" s="107" t="str">
        <f t="shared" si="20"/>
        <v>n/a</v>
      </c>
      <c r="Y66" s="123"/>
      <c r="Z66" s="101" t="str">
        <f t="shared" si="21"/>
        <v>n/a</v>
      </c>
      <c r="AA66" s="109" t="str">
        <f t="shared" si="22"/>
        <v>n/a</v>
      </c>
      <c r="AB66" s="71">
        <v>12</v>
      </c>
      <c r="AC66" s="100" t="s">
        <v>142</v>
      </c>
      <c r="AD66" s="100" t="s">
        <v>142</v>
      </c>
      <c r="AE66" s="100" t="s">
        <v>142</v>
      </c>
      <c r="AF66" s="100" t="s">
        <v>142</v>
      </c>
      <c r="AG66" s="100" t="s">
        <v>142</v>
      </c>
      <c r="AH66" s="100" t="s">
        <v>142</v>
      </c>
      <c r="AI66" s="100" t="s">
        <v>142</v>
      </c>
      <c r="AJ66" s="100" t="s">
        <v>142</v>
      </c>
      <c r="AK66" s="100" t="s">
        <v>142</v>
      </c>
      <c r="AL66" s="100" t="s">
        <v>142</v>
      </c>
      <c r="AM66" s="100" t="s">
        <v>142</v>
      </c>
      <c r="AN66" s="100" t="s">
        <v>142</v>
      </c>
      <c r="AO66" s="110" t="str">
        <f t="shared" si="23"/>
        <v>n/a</v>
      </c>
      <c r="AP66" s="111">
        <f t="shared" si="24"/>
        <v>6.8519353814266317</v>
      </c>
      <c r="AQ66" s="112" t="str">
        <f t="shared" si="25"/>
        <v>n/a</v>
      </c>
      <c r="AR66" s="101">
        <f>INDEX(Historical!$C$7:$C$1045,MATCH(B66,Historical!$B$7:$B$1045,0))*IF(AH66="n/a",1.03,IF(AH66&lt;0,1.01,IF(AH66&gt;10,1.1,(1+AH66/100))))</f>
        <v>19.158000000000001</v>
      </c>
      <c r="AS66" s="109">
        <f t="shared" si="26"/>
        <v>19.732740000000003</v>
      </c>
      <c r="AT66" s="109">
        <f t="shared" si="30"/>
        <v>20.324722200000004</v>
      </c>
      <c r="AU66" s="109">
        <f t="shared" si="30"/>
        <v>20.934463866000005</v>
      </c>
      <c r="AV66" s="109">
        <f t="shared" si="30"/>
        <v>21.562497781980007</v>
      </c>
      <c r="AW66" s="109">
        <f t="shared" si="27"/>
        <v>101.71242384798003</v>
      </c>
      <c r="AX66" s="113">
        <f t="shared" si="28"/>
        <v>7.9774450076847083</v>
      </c>
      <c r="AY66" s="100" t="s">
        <v>142</v>
      </c>
      <c r="AZ66" s="100" t="s">
        <v>142</v>
      </c>
      <c r="BA66" s="100" t="s">
        <v>142</v>
      </c>
      <c r="BB66" s="100" t="s">
        <v>142</v>
      </c>
      <c r="BC66" s="100" t="s">
        <v>142</v>
      </c>
      <c r="BD66" s="20" t="s">
        <v>108</v>
      </c>
      <c r="BE66" s="12">
        <v>1964</v>
      </c>
      <c r="BF66" s="12">
        <f t="shared" si="29"/>
        <v>7</v>
      </c>
      <c r="BG66" s="100" t="s">
        <v>142</v>
      </c>
      <c r="BH66" t="s">
        <v>121</v>
      </c>
      <c r="BI66" t="s">
        <v>122</v>
      </c>
    </row>
    <row r="67" spans="1:61" ht="11.25" customHeight="1" x14ac:dyDescent="0.2">
      <c r="A67" s="55" t="s">
        <v>321</v>
      </c>
      <c r="B67" s="55" t="s">
        <v>322</v>
      </c>
      <c r="C67" s="156" t="s">
        <v>300</v>
      </c>
      <c r="D67" s="98" t="s">
        <v>323</v>
      </c>
      <c r="E67" s="157">
        <v>58</v>
      </c>
      <c r="F67" s="2">
        <v>23</v>
      </c>
      <c r="G67" s="2" t="s">
        <v>119</v>
      </c>
      <c r="H67" s="2" t="s">
        <v>119</v>
      </c>
      <c r="I67" s="100">
        <v>110.9</v>
      </c>
      <c r="J67" s="101">
        <f t="shared" si="16"/>
        <v>4.0757439134355273</v>
      </c>
      <c r="K67" s="104">
        <v>1.1299999999999999</v>
      </c>
      <c r="L67" s="71">
        <v>4</v>
      </c>
      <c r="M67" s="28">
        <f t="shared" si="17"/>
        <v>4.5199999999999996</v>
      </c>
      <c r="N67" s="103" t="s">
        <v>240</v>
      </c>
      <c r="O67" s="104">
        <v>1.1000000000000001</v>
      </c>
      <c r="P67" s="158">
        <v>45931</v>
      </c>
      <c r="Q67" s="158">
        <v>45945</v>
      </c>
      <c r="R67" s="28">
        <f t="shared" si="18"/>
        <v>2.7272727272727093</v>
      </c>
      <c r="S67" s="105">
        <f>IF(INDEX(Historical!$D$7:$D1283,MATCH(B67,Historical!$B$7:$B$1044,0))=0,"n/a",(INDEX(Historical!$C$7:$C$1044,MATCH(B67,Historical!$B$7:$B$1044,0))/INDEX(Historical!$D$7:$D$1044,MATCH(B67,Historical!$B$7:$B$1044,0))-1)*100)</f>
        <v>1.3729977116704761</v>
      </c>
      <c r="T67" s="105">
        <f>IF(INDEX(Historical!$F$7:$F$1044,MATCH(B67,Historical!$B$7:$B$1044,0))=0,"n/a",((INDEX(Historical!$C$7:$C$1044,MATCH(B67,Historical!$B$7:$B$1044,0))/INDEX(Historical!$F$7:$F$1044,MATCH(B67,Historical!$B$7:$B$1044,0)))^(1/3)-1)*100)</f>
        <v>1.0761779517898029</v>
      </c>
      <c r="U67" s="105">
        <f>IF(INDEX(Historical!$H$7:$H$1044,MATCH(B67,Historical!$B$7:$B$1044,0))=0,"n/a",((INDEX(Historical!$C$7:$C$1044,MATCH(B67,Historical!$B$7:$B$1044,0))/INDEX(Historical!$H$7:$H$1044,MATCH(B67,Historical!$B$7:$B$1044,0)))^(1/5)-1)*100)</f>
        <v>1.0239455364670969</v>
      </c>
      <c r="V67" s="105">
        <f>IF(INDEX(Historical!$M$7:$M$1044,MATCH(B67,Historical!$B$7:$B$1044,0))=0,"n/a",((INDEX(Historical!$C$7:$C$1044,MATCH(B67,Historical!$B$7:$B$1044,0))/INDEX(Historical!$M$7:$M$1044,MATCH(B67,Historical!$B$7:$B$1044,0)))^(1/10)-1)*100)</f>
        <v>2.2392223057931426</v>
      </c>
      <c r="W67" s="106">
        <f t="shared" si="19"/>
        <v>0.4572773028466286</v>
      </c>
      <c r="X67" s="107">
        <f t="shared" si="20"/>
        <v>4.34796406143141E-2</v>
      </c>
      <c r="Y67" s="55"/>
      <c r="Z67" s="101">
        <f t="shared" si="21"/>
        <v>96.788008565310477</v>
      </c>
      <c r="AA67" s="109">
        <f t="shared" si="22"/>
        <v>23.747323340471095</v>
      </c>
      <c r="AB67" s="71">
        <v>12</v>
      </c>
      <c r="AC67" s="100">
        <v>4.67</v>
      </c>
      <c r="AD67" s="100" t="s">
        <v>142</v>
      </c>
      <c r="AE67" s="100">
        <v>7.54</v>
      </c>
      <c r="AF67" s="100">
        <v>3.1</v>
      </c>
      <c r="AG67" s="100">
        <v>12.76</v>
      </c>
      <c r="AH67" s="100">
        <v>-38.29</v>
      </c>
      <c r="AI67" s="100">
        <v>5.88</v>
      </c>
      <c r="AJ67" s="100">
        <v>23.549999999999997</v>
      </c>
      <c r="AK67" s="100">
        <v>-9.99</v>
      </c>
      <c r="AL67" s="100">
        <v>9640</v>
      </c>
      <c r="AM67" s="100">
        <v>0.94000000000000006</v>
      </c>
      <c r="AN67" s="100">
        <v>1.61</v>
      </c>
      <c r="AO67" s="110">
        <f t="shared" si="23"/>
        <v>-18.647633890568471</v>
      </c>
      <c r="AP67" s="111">
        <f t="shared" si="24"/>
        <v>5.0996894499026242</v>
      </c>
      <c r="AQ67" s="112">
        <f t="shared" si="25"/>
        <v>80.882653618871416</v>
      </c>
      <c r="AR67" s="101">
        <f>INDEX(Historical!$C$7:$C$1045,MATCH(B67,Historical!$B$7:$B$1045,0))*IF(AH67="n/a",1.03,IF(AH67&lt;0,1.01,IF(AH67&gt;10,1.1,(1+AH67/100))))</f>
        <v>4.4742999999999995</v>
      </c>
      <c r="AS67" s="109">
        <f t="shared" si="26"/>
        <v>4.7373888399999995</v>
      </c>
      <c r="AT67" s="109">
        <f t="shared" ref="AT67:AV86" si="31">IF($AK67="n/a",1.03*AS67,IF($AK67&lt;0,1.01*AS67,IF($AK67&gt;10,1.1*AS67,(1+$AK67/100)*AS67)))</f>
        <v>4.7847627283999996</v>
      </c>
      <c r="AU67" s="109">
        <f t="shared" si="31"/>
        <v>4.8326103556839994</v>
      </c>
      <c r="AV67" s="109">
        <f t="shared" si="31"/>
        <v>4.8809364592408393</v>
      </c>
      <c r="AW67" s="109">
        <f t="shared" si="27"/>
        <v>23.709998383324837</v>
      </c>
      <c r="AX67" s="113">
        <f t="shared" si="28"/>
        <v>21.3796198226554</v>
      </c>
      <c r="AY67" s="100">
        <v>0.94</v>
      </c>
      <c r="AZ67" s="100">
        <v>23.24</v>
      </c>
      <c r="BA67" s="100">
        <v>-1.94</v>
      </c>
      <c r="BB67" s="100">
        <v>2.8400000000000003</v>
      </c>
      <c r="BC67" s="100">
        <v>9.68</v>
      </c>
      <c r="BE67" s="12">
        <v>1968</v>
      </c>
      <c r="BF67" s="12">
        <f t="shared" si="29"/>
        <v>7</v>
      </c>
      <c r="BG67" s="100">
        <v>4.6399999999999997</v>
      </c>
      <c r="BH67" t="s">
        <v>121</v>
      </c>
      <c r="BI67" t="s">
        <v>302</v>
      </c>
    </row>
    <row r="68" spans="1:61" ht="11.25" customHeight="1" x14ac:dyDescent="0.2">
      <c r="A68" s="55" t="s">
        <v>324</v>
      </c>
      <c r="B68" s="55" t="s">
        <v>325</v>
      </c>
      <c r="C68" s="156" t="s">
        <v>139</v>
      </c>
      <c r="D68" s="98" t="s">
        <v>140</v>
      </c>
      <c r="E68" s="157">
        <v>57</v>
      </c>
      <c r="F68" s="2">
        <v>26</v>
      </c>
      <c r="G68" s="2" t="s">
        <v>118</v>
      </c>
      <c r="H68" s="2" t="s">
        <v>118</v>
      </c>
      <c r="I68" s="100">
        <v>60.52</v>
      </c>
      <c r="J68" s="101">
        <f t="shared" si="16"/>
        <v>1.6192994051553204</v>
      </c>
      <c r="K68" s="104">
        <v>0.245</v>
      </c>
      <c r="L68" s="71">
        <v>4</v>
      </c>
      <c r="M68" s="28">
        <f t="shared" si="17"/>
        <v>0.98</v>
      </c>
      <c r="N68" s="103" t="s">
        <v>326</v>
      </c>
      <c r="O68" s="104">
        <v>0.23499999999999999</v>
      </c>
      <c r="P68" s="158">
        <v>46142</v>
      </c>
      <c r="Q68" s="158">
        <v>46156</v>
      </c>
      <c r="R68" s="28">
        <f t="shared" si="18"/>
        <v>4.2553191489361746</v>
      </c>
      <c r="S68" s="105">
        <f>IF(INDEX(Historical!$D$7:$D1287,MATCH(B68,Historical!$B$7:$B$1044,0))=0,"n/a",(INDEX(Historical!$C$7:$C$1044,MATCH(B68,Historical!$B$7:$B$1044,0))/INDEX(Historical!$D$7:$D$1044,MATCH(B68,Historical!$B$7:$B$1044,0))-1)*100)</f>
        <v>6.3037249283667496</v>
      </c>
      <c r="T68" s="105">
        <f>IF(INDEX(Historical!$F$7:$F$1044,MATCH(B68,Historical!$B$7:$B$1044,0))=0,"n/a",((INDEX(Historical!$C$7:$C$1044,MATCH(B68,Historical!$B$7:$B$1044,0))/INDEX(Historical!$F$7:$F$1044,MATCH(B68,Historical!$B$7:$B$1044,0)))^(1/3)-1)*100)</f>
        <v>7.9403854422093412</v>
      </c>
      <c r="U68" s="105">
        <f>IF(INDEX(Historical!$H$7:$H$1044,MATCH(B68,Historical!$B$7:$B$1044,0))=0,"n/a",((INDEX(Historical!$C$7:$C$1044,MATCH(B68,Historical!$B$7:$B$1044,0))/INDEX(Historical!$H$7:$H$1044,MATCH(B68,Historical!$B$7:$B$1044,0)))^(1/5)-1)*100)</f>
        <v>7.4520805832128945</v>
      </c>
      <c r="V68" s="105">
        <f>IF(INDEX(Historical!$M$7:$M$1044,MATCH(B68,Historical!$B$7:$B$1044,0))=0,"n/a",((INDEX(Historical!$C$7:$C$1044,MATCH(B68,Historical!$B$7:$B$1044,0))/INDEX(Historical!$M$7:$M$1044,MATCH(B68,Historical!$B$7:$B$1044,0)))^(1/10)-1)*100)</f>
        <v>6.1632913125631239</v>
      </c>
      <c r="W68" s="106">
        <f t="shared" si="19"/>
        <v>1.2091073105732857</v>
      </c>
      <c r="X68" s="107">
        <f t="shared" si="20"/>
        <v>2.3961673901006093</v>
      </c>
      <c r="Y68" s="55"/>
      <c r="Z68" s="101">
        <f t="shared" si="21"/>
        <v>33.793103448275865</v>
      </c>
      <c r="AA68" s="109">
        <f t="shared" si="22"/>
        <v>20.868965517241381</v>
      </c>
      <c r="AB68" s="71">
        <v>11</v>
      </c>
      <c r="AC68" s="100">
        <v>2.9</v>
      </c>
      <c r="AD68" s="100">
        <v>1.29</v>
      </c>
      <c r="AE68" s="100">
        <v>0.95</v>
      </c>
      <c r="AF68" s="100">
        <v>1.6</v>
      </c>
      <c r="AG68" s="100">
        <v>8.32</v>
      </c>
      <c r="AH68" s="100">
        <v>11.21</v>
      </c>
      <c r="AI68" s="100">
        <v>9.0300000000000011</v>
      </c>
      <c r="AJ68" s="100">
        <v>3.11</v>
      </c>
      <c r="AK68" s="100">
        <v>9.1300000000000008</v>
      </c>
      <c r="AL68" s="100">
        <v>3300</v>
      </c>
      <c r="AM68" s="100">
        <v>0.44</v>
      </c>
      <c r="AN68" s="100">
        <v>1.01</v>
      </c>
      <c r="AO68" s="110">
        <f t="shared" si="23"/>
        <v>-11.797585528873167</v>
      </c>
      <c r="AP68" s="111">
        <f t="shared" si="24"/>
        <v>9.0713799883682142</v>
      </c>
      <c r="AQ68" s="112">
        <f t="shared" si="25"/>
        <v>21.82016769281261</v>
      </c>
      <c r="AR68" s="101">
        <f>INDEX(Historical!$C$7:$C$1045,MATCH(B68,Historical!$B$7:$B$1045,0))*IF(AH68="n/a",1.03,IF(AH68&lt;0,1.01,IF(AH68&gt;10,1.1,(1+AH68/100))))</f>
        <v>1.0202500000000001</v>
      </c>
      <c r="AS68" s="109">
        <f t="shared" si="26"/>
        <v>1.1123785750000001</v>
      </c>
      <c r="AT68" s="109">
        <f t="shared" si="31"/>
        <v>1.2139387388975</v>
      </c>
      <c r="AU68" s="109">
        <f t="shared" si="31"/>
        <v>1.3247713457588417</v>
      </c>
      <c r="AV68" s="109">
        <f t="shared" si="31"/>
        <v>1.4457229696266238</v>
      </c>
      <c r="AW68" s="109">
        <f t="shared" si="27"/>
        <v>6.1170616292829667</v>
      </c>
      <c r="AX68" s="113">
        <f t="shared" si="28"/>
        <v>10.107504344486065</v>
      </c>
      <c r="AY68" s="100">
        <v>0.96</v>
      </c>
      <c r="AZ68" s="100">
        <v>24.25</v>
      </c>
      <c r="BA68" s="100">
        <v>-11.82</v>
      </c>
      <c r="BB68" s="100">
        <v>0.04</v>
      </c>
      <c r="BC68" s="100">
        <v>0.65</v>
      </c>
      <c r="BE68" s="12">
        <v>1970</v>
      </c>
      <c r="BF68" s="12">
        <f t="shared" si="29"/>
        <v>7</v>
      </c>
      <c r="BG68" s="100">
        <v>3.1399999999999997</v>
      </c>
      <c r="BH68" t="s">
        <v>121</v>
      </c>
      <c r="BI68" t="s">
        <v>122</v>
      </c>
    </row>
    <row r="69" spans="1:61" ht="11.25" customHeight="1" x14ac:dyDescent="0.2">
      <c r="A69" s="123" t="s">
        <v>327</v>
      </c>
      <c r="B69" s="55" t="s">
        <v>328</v>
      </c>
      <c r="C69" s="156" t="s">
        <v>116</v>
      </c>
      <c r="D69" s="98" t="s">
        <v>329</v>
      </c>
      <c r="E69" s="157">
        <v>35</v>
      </c>
      <c r="F69" s="2">
        <v>85</v>
      </c>
      <c r="G69" s="2" t="s">
        <v>146</v>
      </c>
      <c r="H69" s="2" t="s">
        <v>146</v>
      </c>
      <c r="I69" s="100">
        <v>344.3</v>
      </c>
      <c r="J69" s="101">
        <f t="shared" si="16"/>
        <v>1.847226256171943</v>
      </c>
      <c r="K69" s="104">
        <v>1.59</v>
      </c>
      <c r="L69" s="71">
        <v>4</v>
      </c>
      <c r="M69" s="28">
        <f t="shared" si="17"/>
        <v>6.36</v>
      </c>
      <c r="N69" s="103" t="s">
        <v>245</v>
      </c>
      <c r="O69" s="104">
        <v>1.5</v>
      </c>
      <c r="P69" s="158">
        <v>46122</v>
      </c>
      <c r="Q69" s="158">
        <v>46150</v>
      </c>
      <c r="R69" s="28">
        <f t="shared" si="18"/>
        <v>6.0000000000000053</v>
      </c>
      <c r="S69" s="105">
        <f>IF(INDEX(Historical!$D$7:$D1295,MATCH(B69,Historical!$B$7:$B$1044,0))=0,"n/a",(INDEX(Historical!$C$7:$C$1044,MATCH(B69,Historical!$B$7:$B$1044,0))/INDEX(Historical!$D$7:$D$1044,MATCH(B69,Historical!$B$7:$B$1044,0))-1)*100)</f>
        <v>6.0931899641577081</v>
      </c>
      <c r="T69" s="105">
        <f>IF(INDEX(Historical!$F$7:$F$1044,MATCH(B69,Historical!$B$7:$B$1044,0))=0,"n/a",((INDEX(Historical!$C$7:$C$1044,MATCH(B69,Historical!$B$7:$B$1044,0))/INDEX(Historical!$F$7:$F$1044,MATCH(B69,Historical!$B$7:$B$1044,0)))^(1/3)-1)*100)</f>
        <v>6.0038826537859746</v>
      </c>
      <c r="U69" s="105">
        <f>IF(INDEX(Historical!$H$7:$H$1044,MATCH(B69,Historical!$B$7:$B$1044,0))=0,"n/a",((INDEX(Historical!$C$7:$C$1044,MATCH(B69,Historical!$B$7:$B$1044,0))/INDEX(Historical!$H$7:$H$1044,MATCH(B69,Historical!$B$7:$B$1044,0)))^(1/5)-1)*100)</f>
        <v>6.5044102740563714</v>
      </c>
      <c r="V69" s="105">
        <f>IF(INDEX(Historical!$M$7:$M$1044,MATCH(B69,Historical!$B$7:$B$1044,0))=0,"n/a",((INDEX(Historical!$C$7:$C$1044,MATCH(B69,Historical!$B$7:$B$1044,0))/INDEX(Historical!$M$7:$M$1044,MATCH(B69,Historical!$B$7:$B$1044,0)))^(1/10)-1)*100)</f>
        <v>8.2073951929546141</v>
      </c>
      <c r="W69" s="106">
        <f t="shared" si="19"/>
        <v>0.79250604133694968</v>
      </c>
      <c r="X69" s="107">
        <f t="shared" si="20"/>
        <v>0.92392191392846179</v>
      </c>
      <c r="Y69" s="161"/>
      <c r="Z69" s="101">
        <f t="shared" si="21"/>
        <v>40</v>
      </c>
      <c r="AA69" s="109">
        <f t="shared" si="22"/>
        <v>21.654088050314467</v>
      </c>
      <c r="AB69" s="71">
        <v>12</v>
      </c>
      <c r="AC69" s="100">
        <v>15.9</v>
      </c>
      <c r="AD69" s="100">
        <v>2.3199999999999998</v>
      </c>
      <c r="AE69" s="100">
        <v>1.73</v>
      </c>
      <c r="AF69" s="100">
        <v>3.57</v>
      </c>
      <c r="AG69" s="100">
        <v>17.97</v>
      </c>
      <c r="AH69" s="100">
        <v>6.74</v>
      </c>
      <c r="AI69" s="100">
        <v>10</v>
      </c>
      <c r="AJ69" s="100">
        <v>7.04</v>
      </c>
      <c r="AK69" s="100">
        <v>8.17</v>
      </c>
      <c r="AL69" s="100">
        <v>93250</v>
      </c>
      <c r="AM69" s="100">
        <v>0.62</v>
      </c>
      <c r="AN69" s="100">
        <v>0.38</v>
      </c>
      <c r="AO69" s="110">
        <f t="shared" si="23"/>
        <v>-13.302451520086153</v>
      </c>
      <c r="AP69" s="111">
        <f t="shared" si="24"/>
        <v>8.3516365302283138</v>
      </c>
      <c r="AQ69" s="112">
        <f t="shared" si="25"/>
        <v>85.358624580835055</v>
      </c>
      <c r="AR69" s="101">
        <f>INDEX(Historical!$C$7:$C$1045,MATCH(B69,Historical!$B$7:$B$1045,0))*IF(AH69="n/a",1.03,IF(AH69&lt;0,1.01,IF(AH69&gt;10,1.1,(1+AH69/100))))</f>
        <v>6.3190079999999993</v>
      </c>
      <c r="AS69" s="109">
        <f t="shared" si="26"/>
        <v>6.9509087999999997</v>
      </c>
      <c r="AT69" s="109">
        <f t="shared" si="31"/>
        <v>7.5187980489600008</v>
      </c>
      <c r="AU69" s="109">
        <f t="shared" si="31"/>
        <v>8.1330838495600339</v>
      </c>
      <c r="AV69" s="109">
        <f t="shared" si="31"/>
        <v>8.7975568000690902</v>
      </c>
      <c r="AW69" s="109">
        <f t="shared" si="27"/>
        <v>37.719355498589124</v>
      </c>
      <c r="AX69" s="113">
        <f t="shared" si="28"/>
        <v>10.955374818062481</v>
      </c>
      <c r="AY69" s="100">
        <v>0.34</v>
      </c>
      <c r="AZ69" s="100">
        <v>28.96</v>
      </c>
      <c r="BA69" s="100">
        <v>-6.87</v>
      </c>
      <c r="BB69" s="100">
        <v>-0.41000000000000003</v>
      </c>
      <c r="BC69" s="100">
        <v>1.73</v>
      </c>
      <c r="BE69" s="12">
        <v>1992</v>
      </c>
      <c r="BF69" s="12">
        <f t="shared" si="29"/>
        <v>3</v>
      </c>
      <c r="BG69" s="100">
        <v>7.51</v>
      </c>
      <c r="BH69" t="s">
        <v>121</v>
      </c>
      <c r="BI69" t="s">
        <v>122</v>
      </c>
    </row>
    <row r="70" spans="1:61" ht="11.25" customHeight="1" x14ac:dyDescent="0.2">
      <c r="A70" s="55" t="s">
        <v>330</v>
      </c>
      <c r="B70" s="55" t="s">
        <v>331</v>
      </c>
      <c r="C70" s="156" t="s">
        <v>116</v>
      </c>
      <c r="D70" s="98" t="s">
        <v>215</v>
      </c>
      <c r="E70" s="157">
        <v>29</v>
      </c>
      <c r="F70" s="2">
        <v>127</v>
      </c>
      <c r="G70" s="2" t="s">
        <v>119</v>
      </c>
      <c r="H70" s="2" t="s">
        <v>119</v>
      </c>
      <c r="I70" s="100">
        <v>80.27</v>
      </c>
      <c r="J70" s="101">
        <f t="shared" si="16"/>
        <v>1.4700386196586521</v>
      </c>
      <c r="K70" s="104">
        <v>0.29499999999999998</v>
      </c>
      <c r="L70" s="71">
        <v>4</v>
      </c>
      <c r="M70" s="28">
        <f t="shared" si="17"/>
        <v>1.18</v>
      </c>
      <c r="N70" s="103" t="s">
        <v>332</v>
      </c>
      <c r="O70" s="104">
        <v>0.27500000000000002</v>
      </c>
      <c r="P70" s="158">
        <v>46041</v>
      </c>
      <c r="Q70" s="158">
        <v>46057</v>
      </c>
      <c r="R70" s="28">
        <f t="shared" si="18"/>
        <v>7.2727272727272583</v>
      </c>
      <c r="S70" s="105">
        <f>IF(INDEX(Historical!$D$7:$D1298,MATCH(B70,Historical!$B$7:$B$1044,0))=0,"n/a",(INDEX(Historical!$C$7:$C$1044,MATCH(B70,Historical!$B$7:$B$1044,0))/INDEX(Historical!$D$7:$D$1044,MATCH(B70,Historical!$B$7:$B$1044,0))-1)*100)</f>
        <v>7.8431372549019773</v>
      </c>
      <c r="T70" s="105">
        <f>IF(INDEX(Historical!$F$7:$F$1044,MATCH(B70,Historical!$B$7:$B$1044,0))=0,"n/a",((INDEX(Historical!$C$7:$C$1044,MATCH(B70,Historical!$B$7:$B$1044,0))/INDEX(Historical!$F$7:$F$1044,MATCH(B70,Historical!$B$7:$B$1044,0)))^(1/3)-1)*100)</f>
        <v>9.4051585121155412</v>
      </c>
      <c r="U70" s="105">
        <f>IF(INDEX(Historical!$H$7:$H$1044,MATCH(B70,Historical!$B$7:$B$1044,0))=0,"n/a",((INDEX(Historical!$C$7:$C$1044,MATCH(B70,Historical!$B$7:$B$1044,0))/INDEX(Historical!$H$7:$H$1044,MATCH(B70,Historical!$B$7:$B$1044,0)))^(1/5)-1)*100)</f>
        <v>9.4608784223157549</v>
      </c>
      <c r="V70" s="105">
        <f>IF(INDEX(Historical!$M$7:$M$1044,MATCH(B70,Historical!$B$7:$B$1044,0))=0,"n/a",((INDEX(Historical!$C$7:$C$1044,MATCH(B70,Historical!$B$7:$B$1044,0))/INDEX(Historical!$M$7:$M$1044,MATCH(B70,Historical!$B$7:$B$1044,0)))^(1/10)-1)*100)</f>
        <v>10.645376106020565</v>
      </c>
      <c r="W70" s="106">
        <f t="shared" si="19"/>
        <v>0.88873125083528903</v>
      </c>
      <c r="X70" s="107">
        <f t="shared" si="20"/>
        <v>0.95275714222716568</v>
      </c>
      <c r="Y70" s="161"/>
      <c r="Z70" s="101">
        <f t="shared" si="21"/>
        <v>38.436482084690553</v>
      </c>
      <c r="AA70" s="109">
        <f t="shared" si="22"/>
        <v>26.146579804560261</v>
      </c>
      <c r="AB70" s="71">
        <v>12</v>
      </c>
      <c r="AC70" s="100">
        <v>3.07</v>
      </c>
      <c r="AD70" s="100">
        <v>2.87</v>
      </c>
      <c r="AE70" s="100">
        <v>5.93</v>
      </c>
      <c r="AF70" s="100">
        <v>4.8600000000000003</v>
      </c>
      <c r="AG70" s="100">
        <v>19.78</v>
      </c>
      <c r="AH70" s="100">
        <v>6.03</v>
      </c>
      <c r="AI70" s="100">
        <v>8.41</v>
      </c>
      <c r="AJ70" s="100">
        <v>9.93</v>
      </c>
      <c r="AK70" s="100">
        <v>8.2600000000000016</v>
      </c>
      <c r="AL70" s="100">
        <v>13320</v>
      </c>
      <c r="AM70" s="100">
        <v>0.83</v>
      </c>
      <c r="AN70" s="100">
        <v>0.02</v>
      </c>
      <c r="AO70" s="110">
        <f t="shared" si="23"/>
        <v>-15.215662762585854</v>
      </c>
      <c r="AP70" s="111">
        <f t="shared" si="24"/>
        <v>10.930917041974407</v>
      </c>
      <c r="AQ70" s="112">
        <f t="shared" si="25"/>
        <v>137.64808515502534</v>
      </c>
      <c r="AR70" s="101">
        <f>INDEX(Historical!$C$7:$C$1045,MATCH(B70,Historical!$B$7:$B$1045,0))*IF(AH70="n/a",1.03,IF(AH70&lt;0,1.01,IF(AH70&gt;10,1.1,(1+AH70/100))))</f>
        <v>1.1663300000000001</v>
      </c>
      <c r="AS70" s="109">
        <f t="shared" si="26"/>
        <v>1.2644183530000002</v>
      </c>
      <c r="AT70" s="109">
        <f t="shared" si="31"/>
        <v>1.3688593089578003</v>
      </c>
      <c r="AU70" s="109">
        <f t="shared" si="31"/>
        <v>1.4819270878777147</v>
      </c>
      <c r="AV70" s="109">
        <f t="shared" si="31"/>
        <v>1.6043342653364139</v>
      </c>
      <c r="AW70" s="109">
        <f t="shared" si="27"/>
        <v>6.8858690151719291</v>
      </c>
      <c r="AX70" s="113">
        <f t="shared" si="28"/>
        <v>8.578384222214936</v>
      </c>
      <c r="AY70" s="100">
        <v>0.97</v>
      </c>
      <c r="AZ70" s="100">
        <v>1.78</v>
      </c>
      <c r="BA70" s="100">
        <v>-16.11</v>
      </c>
      <c r="BB70" s="100">
        <v>-7.7399999999999993</v>
      </c>
      <c r="BC70" s="100">
        <v>-5.82</v>
      </c>
      <c r="BE70" s="12">
        <v>1998</v>
      </c>
      <c r="BF70" s="12">
        <f t="shared" si="29"/>
        <v>3</v>
      </c>
      <c r="BG70" s="100">
        <v>16.28</v>
      </c>
      <c r="BH70" t="s">
        <v>121</v>
      </c>
      <c r="BI70" t="s">
        <v>122</v>
      </c>
    </row>
    <row r="71" spans="1:61" ht="11.25" customHeight="1" x14ac:dyDescent="0.2">
      <c r="A71" s="55" t="s">
        <v>333</v>
      </c>
      <c r="B71" s="55" t="s">
        <v>334</v>
      </c>
      <c r="C71" s="156" t="s">
        <v>335</v>
      </c>
      <c r="D71" s="98" t="s">
        <v>336</v>
      </c>
      <c r="E71" s="157">
        <v>70</v>
      </c>
      <c r="F71" s="2">
        <v>4</v>
      </c>
      <c r="G71" s="2" t="s">
        <v>119</v>
      </c>
      <c r="H71" s="2" t="s">
        <v>119</v>
      </c>
      <c r="I71" s="100">
        <v>107.23</v>
      </c>
      <c r="J71" s="101">
        <f t="shared" ref="J71:J102" si="32">(M71/I71)*100</f>
        <v>3.9634430663060707</v>
      </c>
      <c r="K71" s="104">
        <v>1.0625</v>
      </c>
      <c r="L71" s="71">
        <v>4</v>
      </c>
      <c r="M71" s="28">
        <f t="shared" ref="M71:M102" si="33">K71*L71</f>
        <v>4.25</v>
      </c>
      <c r="N71" s="103" t="s">
        <v>141</v>
      </c>
      <c r="O71" s="104">
        <v>1.03</v>
      </c>
      <c r="P71" s="158">
        <v>46087</v>
      </c>
      <c r="Q71" s="158">
        <v>46114</v>
      </c>
      <c r="R71" s="28">
        <f t="shared" ref="R71:R102" si="34">(K71-O71)/O71*100</f>
        <v>3.15533980582524</v>
      </c>
      <c r="S71" s="105">
        <f>IF(INDEX(Historical!$D$7:$D1306,MATCH(B71,Historical!$B$7:$B$1044,0))=0,"n/a",(INDEX(Historical!$C$7:$C$1044,MATCH(B71,Historical!$B$7:$B$1044,0))/INDEX(Historical!$D$7:$D$1044,MATCH(B71,Historical!$B$7:$B$1044,0))-1)*100)</f>
        <v>3.5443037974683511</v>
      </c>
      <c r="T71" s="105">
        <f>IF(INDEX(Historical!$F$7:$F$1044,MATCH(B71,Historical!$B$7:$B$1044,0))=0,"n/a",((INDEX(Historical!$C$7:$C$1044,MATCH(B71,Historical!$B$7:$B$1044,0))/INDEX(Historical!$F$7:$F$1044,MATCH(B71,Historical!$B$7:$B$1044,0)))^(1/3)-1)*100)</f>
        <v>5.3299200537972213</v>
      </c>
      <c r="U71" s="105">
        <f>IF(INDEX(Historical!$H$7:$H$1044,MATCH(B71,Historical!$B$7:$B$1044,0))=0,"n/a",((INDEX(Historical!$C$7:$C$1044,MATCH(B71,Historical!$B$7:$B$1044,0))/INDEX(Historical!$H$7:$H$1044,MATCH(B71,Historical!$B$7:$B$1044,0)))^(1/5)-1)*100)</f>
        <v>5.4791073219311093</v>
      </c>
      <c r="V71" s="105">
        <f>IF(INDEX(Historical!$M$7:$M$1044,MATCH(B71,Historical!$B$7:$B$1044,0))=0,"n/a",((INDEX(Historical!$C$7:$C$1044,MATCH(B71,Historical!$B$7:$B$1044,0))/INDEX(Historical!$M$7:$M$1044,MATCH(B71,Historical!$B$7:$B$1044,0)))^(1/10)-1)*100)</f>
        <v>5.3879105618247047</v>
      </c>
      <c r="W71" s="106">
        <f t="shared" ref="W71:W102" si="35">IF(OR(U71&lt;=0,U71="n/a",V71&lt;=0,V71="n/a"),"n/a",U71/V71)</f>
        <v>1.0169261829905951</v>
      </c>
      <c r="X71" s="107" t="str">
        <f t="shared" ref="X71:X102" si="36">IF(OR(AJ71&lt;=0,AJ71="n/a",U71&lt;=0,U71="n/a"),"n/a",U71/AJ71)</f>
        <v>n/a</v>
      </c>
      <c r="Y71" s="55"/>
      <c r="Z71" s="101">
        <f t="shared" ref="Z71:Z102" si="37">IF(OR(AC71&lt;0.01,AC71="n/a"),"n/a",M71/AC71*100)</f>
        <v>988.37209302325584</v>
      </c>
      <c r="AA71" s="109">
        <f t="shared" ref="AA71:AA102" si="38">IF(OR(AC71&lt;0.01,AC71="n/a"),"n/a",I71/AC71)</f>
        <v>249.37209302325581</v>
      </c>
      <c r="AB71" s="71">
        <v>12</v>
      </c>
      <c r="AC71" s="100">
        <v>0.43</v>
      </c>
      <c r="AD71" s="100">
        <v>1.62</v>
      </c>
      <c r="AE71" s="100">
        <v>0.6</v>
      </c>
      <c r="AF71" s="100">
        <v>3.3</v>
      </c>
      <c r="AG71" s="100">
        <v>1.35</v>
      </c>
      <c r="AH71" s="100">
        <v>4.3499999999999996</v>
      </c>
      <c r="AI71" s="100">
        <v>8.8800000000000008</v>
      </c>
      <c r="AJ71" s="100">
        <v>-18.809999999999999</v>
      </c>
      <c r="AK71" s="100">
        <v>7.91</v>
      </c>
      <c r="AL71" s="100">
        <v>14760</v>
      </c>
      <c r="AM71" s="100">
        <v>0.62</v>
      </c>
      <c r="AN71" s="100">
        <v>1.5</v>
      </c>
      <c r="AO71" s="110">
        <f t="shared" ref="AO71:AO102" si="39">IF(U71="n/a","n/a",IF(AA71&lt;0,"n/a",IF(AA71="n/a","n/a",J71+U71-AA71)))</f>
        <v>-239.92954263501863</v>
      </c>
      <c r="AP71" s="111">
        <f t="shared" ref="AP71:AP102" si="40">IF(U71="n/a","n/a",J71+U71)</f>
        <v>9.44255038823718</v>
      </c>
      <c r="AQ71" s="112">
        <f t="shared" ref="AQ71:AQ102" si="41">IF(OR(AC71&lt;0.01,AC71="n/a",AF71="n/a"),"n/a",(I71/SQRT(22.5*AC71*(I71/AF71))-1)*100)</f>
        <v>504.76915962547923</v>
      </c>
      <c r="AR71" s="101">
        <f>INDEX(Historical!$C$7:$C$1045,MATCH(B71,Historical!$B$7:$B$1045,0))*IF(AH71="n/a",1.03,IF(AH71&lt;0,1.01,IF(AH71&gt;10,1.1,(1+AH71/100))))</f>
        <v>4.2679150000000003</v>
      </c>
      <c r="AS71" s="109">
        <f t="shared" ref="AS71:AS102" si="42">IF($AI71="n/a",1.03*AR71,IF($AI71&lt;0,1.01*AR71,IF($AI71&gt;10,1.1*AR71,(1+$AI71/100)*AR71)))</f>
        <v>4.6469058520000006</v>
      </c>
      <c r="AT71" s="109">
        <f t="shared" si="31"/>
        <v>5.0144761048932001</v>
      </c>
      <c r="AU71" s="109">
        <f t="shared" si="31"/>
        <v>5.4111211647902522</v>
      </c>
      <c r="AV71" s="109">
        <f t="shared" si="31"/>
        <v>5.8391408489251608</v>
      </c>
      <c r="AW71" s="109">
        <f t="shared" ref="AW71:AW102" si="43">SUM(AR71:AV71)</f>
        <v>25.179558970608618</v>
      </c>
      <c r="AX71" s="113">
        <f t="shared" ref="AX71:AX102" si="44">AW71/I71*100</f>
        <v>23.481823156400836</v>
      </c>
      <c r="AY71" s="100">
        <v>0.69</v>
      </c>
      <c r="AZ71" s="100">
        <v>11.600000000000001</v>
      </c>
      <c r="BA71" s="100">
        <v>-29.25</v>
      </c>
      <c r="BB71" s="100">
        <v>-1.81</v>
      </c>
      <c r="BC71" s="100">
        <v>-15.7</v>
      </c>
      <c r="BE71" s="12">
        <v>1957</v>
      </c>
      <c r="BF71" s="12">
        <f t="shared" ref="BF71:BF102" si="45">IF(BE71&gt;2020,0,IF(BE71&gt;2008,1,IF(BE71&gt;2001,2,IF(BE71&gt;1990,3,IF(BE71&gt;1980,4,IF(BE71&gt;1973,5,IF(BE71&gt;1970,6,IF(BE71&gt;1960,7,IF(BE71&gt;1958,8,IF(BE71&gt;1953,9,10))))))))))</f>
        <v>9</v>
      </c>
      <c r="BG71" s="100">
        <v>0.28999999999999998</v>
      </c>
      <c r="BH71" t="s">
        <v>121</v>
      </c>
      <c r="BI71" t="s">
        <v>122</v>
      </c>
    </row>
    <row r="72" spans="1:61" ht="11.25" customHeight="1" x14ac:dyDescent="0.2">
      <c r="A72" s="55" t="s">
        <v>337</v>
      </c>
      <c r="B72" s="55" t="s">
        <v>338</v>
      </c>
      <c r="C72" s="156" t="s">
        <v>116</v>
      </c>
      <c r="D72" s="98" t="s">
        <v>215</v>
      </c>
      <c r="E72" s="157">
        <v>53</v>
      </c>
      <c r="F72" s="2">
        <v>39</v>
      </c>
      <c r="G72" s="2" t="s">
        <v>119</v>
      </c>
      <c r="H72" s="2" t="s">
        <v>119</v>
      </c>
      <c r="I72" s="100">
        <v>75.739999999999995</v>
      </c>
      <c r="J72" s="101">
        <f t="shared" si="32"/>
        <v>1.003432796408767</v>
      </c>
      <c r="K72" s="104">
        <v>0.19</v>
      </c>
      <c r="L72" s="71">
        <v>4</v>
      </c>
      <c r="M72" s="28">
        <f t="shared" si="33"/>
        <v>0.76</v>
      </c>
      <c r="N72" s="103" t="s">
        <v>339</v>
      </c>
      <c r="O72" s="104">
        <v>0.185</v>
      </c>
      <c r="P72" s="158">
        <v>45975</v>
      </c>
      <c r="Q72" s="158">
        <v>46001</v>
      </c>
      <c r="R72" s="28">
        <f t="shared" si="34"/>
        <v>2.7027027027027053</v>
      </c>
      <c r="S72" s="105">
        <f>IF(INDEX(Historical!$D$7:$D1307,MATCH(B72,Historical!$B$7:$B$1044,0))=0,"n/a",(INDEX(Historical!$C$7:$C$1044,MATCH(B72,Historical!$B$7:$B$1044,0))/INDEX(Historical!$D$7:$D$1044,MATCH(B72,Historical!$B$7:$B$1044,0))-1)*100)</f>
        <v>2.7586206896551779</v>
      </c>
      <c r="T72" s="105">
        <f>IF(INDEX(Historical!$F$7:$F$1044,MATCH(B72,Historical!$B$7:$B$1044,0))=0,"n/a",((INDEX(Historical!$C$7:$C$1044,MATCH(B72,Historical!$B$7:$B$1044,0))/INDEX(Historical!$F$7:$F$1044,MATCH(B72,Historical!$B$7:$B$1044,0)))^(1/3)-1)*100)</f>
        <v>2.8383816843924548</v>
      </c>
      <c r="U72" s="105">
        <f>IF(INDEX(Historical!$H$7:$H$1044,MATCH(B72,Historical!$B$7:$B$1044,0))=0,"n/a",((INDEX(Historical!$C$7:$C$1044,MATCH(B72,Historical!$B$7:$B$1044,0))/INDEX(Historical!$H$7:$H$1044,MATCH(B72,Historical!$B$7:$B$1044,0)))^(1/5)-1)*100)</f>
        <v>4.7757678435632389</v>
      </c>
      <c r="V72" s="105">
        <f>IF(INDEX(Historical!$M$7:$M$1044,MATCH(B72,Historical!$B$7:$B$1044,0))=0,"n/a",((INDEX(Historical!$C$7:$C$1044,MATCH(B72,Historical!$B$7:$B$1044,0))/INDEX(Historical!$M$7:$M$1044,MATCH(B72,Historical!$B$7:$B$1044,0)))^(1/10)-1)*100)</f>
        <v>6.2845467794388377</v>
      </c>
      <c r="W72" s="106">
        <f t="shared" si="35"/>
        <v>0.75992239554777863</v>
      </c>
      <c r="X72" s="107">
        <f t="shared" si="36"/>
        <v>0.30093055094916438</v>
      </c>
      <c r="Y72" s="165"/>
      <c r="Z72" s="101">
        <f t="shared" si="37"/>
        <v>34.080717488789233</v>
      </c>
      <c r="AA72" s="109">
        <f t="shared" si="38"/>
        <v>33.964125560538115</v>
      </c>
      <c r="AB72" s="71">
        <v>12</v>
      </c>
      <c r="AC72" s="100">
        <v>2.23</v>
      </c>
      <c r="AD72" s="100" t="s">
        <v>142</v>
      </c>
      <c r="AE72" s="100">
        <v>2.88</v>
      </c>
      <c r="AF72" s="100">
        <v>4.7</v>
      </c>
      <c r="AG72" s="100">
        <v>14.540000000000001</v>
      </c>
      <c r="AH72" s="100">
        <v>20.72</v>
      </c>
      <c r="AI72" s="100">
        <v>14.39</v>
      </c>
      <c r="AJ72" s="100">
        <v>15.870000000000001</v>
      </c>
      <c r="AK72" s="100" t="s">
        <v>142</v>
      </c>
      <c r="AL72" s="100">
        <v>2000</v>
      </c>
      <c r="AM72" s="100">
        <v>21.42</v>
      </c>
      <c r="AN72" s="100">
        <v>0.69</v>
      </c>
      <c r="AO72" s="110">
        <f t="shared" si="39"/>
        <v>-28.184924920566111</v>
      </c>
      <c r="AP72" s="111">
        <f t="shared" si="40"/>
        <v>5.7792006399720055</v>
      </c>
      <c r="AQ72" s="112">
        <f t="shared" si="41"/>
        <v>166.35931465641517</v>
      </c>
      <c r="AR72" s="101">
        <f>INDEX(Historical!$C$7:$C$1045,MATCH(B72,Historical!$B$7:$B$1045,0))*IF(AH72="n/a",1.03,IF(AH72&lt;0,1.01,IF(AH72&gt;10,1.1,(1+AH72/100))))</f>
        <v>0.81950000000000001</v>
      </c>
      <c r="AS72" s="109">
        <f t="shared" si="42"/>
        <v>0.90145000000000008</v>
      </c>
      <c r="AT72" s="109">
        <f t="shared" si="31"/>
        <v>0.92849350000000008</v>
      </c>
      <c r="AU72" s="109">
        <f t="shared" si="31"/>
        <v>0.95634830500000012</v>
      </c>
      <c r="AV72" s="109">
        <f t="shared" si="31"/>
        <v>0.9850387541500002</v>
      </c>
      <c r="AW72" s="109">
        <f t="shared" si="43"/>
        <v>4.5908305591500005</v>
      </c>
      <c r="AX72" s="113">
        <f t="shared" si="44"/>
        <v>6.0613025602719839</v>
      </c>
      <c r="AY72" s="100">
        <v>1.31</v>
      </c>
      <c r="AZ72" s="100">
        <v>116.65</v>
      </c>
      <c r="BA72" s="100">
        <v>-3.52</v>
      </c>
      <c r="BB72" s="100">
        <v>15.989999999999998</v>
      </c>
      <c r="BC72" s="100">
        <v>46.79</v>
      </c>
      <c r="BE72" s="12">
        <v>1974</v>
      </c>
      <c r="BF72" s="12">
        <f t="shared" si="45"/>
        <v>5</v>
      </c>
      <c r="BG72" s="100">
        <v>6.83</v>
      </c>
      <c r="BH72" t="s">
        <v>121</v>
      </c>
      <c r="BI72" t="s">
        <v>122</v>
      </c>
    </row>
    <row r="73" spans="1:61" ht="11.25" customHeight="1" x14ac:dyDescent="0.2">
      <c r="A73" s="55" t="s">
        <v>340</v>
      </c>
      <c r="B73" s="55" t="s">
        <v>341</v>
      </c>
      <c r="C73" s="156" t="s">
        <v>116</v>
      </c>
      <c r="D73" s="98" t="s">
        <v>308</v>
      </c>
      <c r="E73" s="157">
        <v>55</v>
      </c>
      <c r="F73" s="2">
        <v>32</v>
      </c>
      <c r="G73" s="2" t="s">
        <v>146</v>
      </c>
      <c r="H73" s="2" t="s">
        <v>146</v>
      </c>
      <c r="I73" s="100">
        <v>1161.3499999999999</v>
      </c>
      <c r="J73" s="101">
        <f t="shared" si="32"/>
        <v>0.85762259439445487</v>
      </c>
      <c r="K73" s="104">
        <v>2.4900000000000002</v>
      </c>
      <c r="L73" s="71">
        <v>4</v>
      </c>
      <c r="M73" s="28">
        <f t="shared" si="33"/>
        <v>9.9600000000000009</v>
      </c>
      <c r="N73" s="103" t="s">
        <v>136</v>
      </c>
      <c r="O73" s="104">
        <v>2.2599999999999998</v>
      </c>
      <c r="P73" s="158">
        <v>46153</v>
      </c>
      <c r="Q73" s="158">
        <v>46174</v>
      </c>
      <c r="R73" s="28">
        <f t="shared" si="34"/>
        <v>10.176991150442499</v>
      </c>
      <c r="S73" s="105">
        <f>IF(INDEX(Historical!$D$7:$D1312,MATCH(B73,Historical!$B$7:$B$1044,0))=0,"n/a",(INDEX(Historical!$C$7:$C$1044,MATCH(B73,Historical!$B$7:$B$1044,0))/INDEX(Historical!$D$7:$D$1044,MATCH(B73,Historical!$B$7:$B$1044,0))-1)*100)</f>
        <v>10.237203495630464</v>
      </c>
      <c r="T73" s="105">
        <f>IF(INDEX(Historical!$F$7:$F$1044,MATCH(B73,Historical!$B$7:$B$1044,0))=0,"n/a",((INDEX(Historical!$C$7:$C$1044,MATCH(B73,Historical!$B$7:$B$1044,0))/INDEX(Historical!$F$7:$F$1044,MATCH(B73,Historical!$B$7:$B$1044,0)))^(1/3)-1)*100)</f>
        <v>9.2052883453614953</v>
      </c>
      <c r="U73" s="105">
        <f>IF(INDEX(Historical!$H$7:$H$1044,MATCH(B73,Historical!$B$7:$B$1044,0))=0,"n/a",((INDEX(Historical!$C$7:$C$1044,MATCH(B73,Historical!$B$7:$B$1044,0))/INDEX(Historical!$H$7:$H$1044,MATCH(B73,Historical!$B$7:$B$1044,0)))^(1/5)-1)*100)</f>
        <v>8.2517315108920251</v>
      </c>
      <c r="V73" s="105">
        <f>IF(INDEX(Historical!$M$7:$M$1044,MATCH(B73,Historical!$B$7:$B$1044,0))=0,"n/a",((INDEX(Historical!$C$7:$C$1044,MATCH(B73,Historical!$B$7:$B$1044,0))/INDEX(Historical!$M$7:$M$1044,MATCH(B73,Historical!$B$7:$B$1044,0)))^(1/10)-1)*100)</f>
        <v>6.7615331386405408</v>
      </c>
      <c r="W73" s="106">
        <f t="shared" si="35"/>
        <v>1.2203935618884063</v>
      </c>
      <c r="X73" s="107">
        <f t="shared" si="36"/>
        <v>0.36854540021849153</v>
      </c>
      <c r="Y73" s="55"/>
      <c r="Z73" s="101">
        <f t="shared" si="37"/>
        <v>28.016877637130804</v>
      </c>
      <c r="AA73" s="109">
        <f t="shared" si="38"/>
        <v>32.668073136427566</v>
      </c>
      <c r="AB73" s="71">
        <v>12</v>
      </c>
      <c r="AC73" s="100">
        <v>35.549999999999997</v>
      </c>
      <c r="AD73" s="100">
        <v>2.35</v>
      </c>
      <c r="AE73" s="100">
        <v>3.06</v>
      </c>
      <c r="AF73" s="100">
        <v>14.74</v>
      </c>
      <c r="AG73" s="100">
        <v>48.1</v>
      </c>
      <c r="AH73" s="100">
        <v>10.489999999999998</v>
      </c>
      <c r="AI73" s="100">
        <v>11.06</v>
      </c>
      <c r="AJ73" s="100">
        <v>22.39</v>
      </c>
      <c r="AK73" s="100">
        <v>10.220000000000001</v>
      </c>
      <c r="AL73" s="100">
        <v>54970</v>
      </c>
      <c r="AM73" s="100">
        <v>6.22</v>
      </c>
      <c r="AN73" s="100">
        <v>0.77</v>
      </c>
      <c r="AO73" s="110">
        <f t="shared" si="39"/>
        <v>-23.558719031141088</v>
      </c>
      <c r="AP73" s="111">
        <f t="shared" si="40"/>
        <v>9.1093541052864797</v>
      </c>
      <c r="AQ73" s="112">
        <f t="shared" si="41"/>
        <v>362.6145013968337</v>
      </c>
      <c r="AR73" s="101">
        <f>INDEX(Historical!$C$7:$C$1045,MATCH(B73,Historical!$B$7:$B$1045,0))*IF(AH73="n/a",1.03,IF(AH73&lt;0,1.01,IF(AH73&gt;10,1.1,(1+AH73/100))))</f>
        <v>9.713000000000001</v>
      </c>
      <c r="AS73" s="109">
        <f t="shared" si="42"/>
        <v>10.684300000000002</v>
      </c>
      <c r="AT73" s="109">
        <f t="shared" si="31"/>
        <v>11.752730000000003</v>
      </c>
      <c r="AU73" s="109">
        <f t="shared" si="31"/>
        <v>12.928003000000004</v>
      </c>
      <c r="AV73" s="109">
        <f t="shared" si="31"/>
        <v>14.220803300000005</v>
      </c>
      <c r="AW73" s="109">
        <f t="shared" si="43"/>
        <v>59.298836300000012</v>
      </c>
      <c r="AX73" s="113">
        <f t="shared" si="44"/>
        <v>5.106026288371293</v>
      </c>
      <c r="AY73" s="100">
        <v>1.04</v>
      </c>
      <c r="AZ73" s="100">
        <v>28.110000000000003</v>
      </c>
      <c r="BA73" s="100">
        <v>-4.7</v>
      </c>
      <c r="BB73" s="100">
        <v>3.8600000000000003</v>
      </c>
      <c r="BC73" s="100">
        <v>12.4</v>
      </c>
      <c r="BE73" s="12">
        <v>1972</v>
      </c>
      <c r="BF73" s="12">
        <f t="shared" si="45"/>
        <v>6</v>
      </c>
      <c r="BG73" s="100">
        <v>19.18</v>
      </c>
      <c r="BH73" t="s">
        <v>121</v>
      </c>
      <c r="BI73" t="s">
        <v>122</v>
      </c>
    </row>
    <row r="74" spans="1:61" ht="11.25" customHeight="1" x14ac:dyDescent="0.2">
      <c r="A74" s="55" t="s">
        <v>342</v>
      </c>
      <c r="B74" s="55" t="s">
        <v>343</v>
      </c>
      <c r="C74" s="156" t="s">
        <v>125</v>
      </c>
      <c r="D74" s="98" t="s">
        <v>126</v>
      </c>
      <c r="E74" s="157">
        <v>60</v>
      </c>
      <c r="F74" s="2">
        <v>16</v>
      </c>
      <c r="G74" s="2" t="s">
        <v>119</v>
      </c>
      <c r="H74" s="2" t="s">
        <v>119</v>
      </c>
      <c r="I74" s="100">
        <v>21.47</v>
      </c>
      <c r="J74" s="101">
        <f t="shared" si="32"/>
        <v>5.4494643688868187</v>
      </c>
      <c r="K74" s="104">
        <v>0.29249999999999998</v>
      </c>
      <c r="L74" s="71">
        <v>4</v>
      </c>
      <c r="M74" s="28">
        <f t="shared" si="33"/>
        <v>1.17</v>
      </c>
      <c r="N74" s="103" t="s">
        <v>151</v>
      </c>
      <c r="O74" s="104">
        <v>0.28999999999999998</v>
      </c>
      <c r="P74" s="158">
        <v>46034</v>
      </c>
      <c r="Q74" s="158">
        <v>46070</v>
      </c>
      <c r="R74" s="28">
        <f t="shared" si="34"/>
        <v>0.86206896551724221</v>
      </c>
      <c r="S74" s="105">
        <f>IF(INDEX(Historical!$D$7:$D1333,MATCH(B74,Historical!$B$7:$B$1044,0))=0,"n/a",(INDEX(Historical!$C$7:$C$1044,MATCH(B74,Historical!$B$7:$B$1044,0))/INDEX(Historical!$D$7:$D$1044,MATCH(B74,Historical!$B$7:$B$1044,0))-1)*100)</f>
        <v>2.6548672566371723</v>
      </c>
      <c r="T74" s="105">
        <f>IF(INDEX(Historical!$F$7:$F$1044,MATCH(B74,Historical!$B$7:$B$1044,0))=0,"n/a",((INDEX(Historical!$C$7:$C$1044,MATCH(B74,Historical!$B$7:$B$1044,0))/INDEX(Historical!$F$7:$F$1044,MATCH(B74,Historical!$B$7:$B$1044,0)))^(1/3)-1)*100)</f>
        <v>3.7070347012313709</v>
      </c>
      <c r="U74" s="105">
        <f>IF(INDEX(Historical!$H$7:$H$1044,MATCH(B74,Historical!$B$7:$B$1044,0))=0,"n/a",((INDEX(Historical!$C$7:$C$1044,MATCH(B74,Historical!$B$7:$B$1044,0))/INDEX(Historical!$H$7:$H$1044,MATCH(B74,Historical!$B$7:$B$1044,0)))^(1/5)-1)*100)</f>
        <v>4.5189427778439706</v>
      </c>
      <c r="V74" s="105">
        <f>IF(INDEX(Historical!$M$7:$M$1044,MATCH(B74,Historical!$B$7:$B$1044,0))=0,"n/a",((INDEX(Historical!$C$7:$C$1044,MATCH(B74,Historical!$B$7:$B$1044,0))/INDEX(Historical!$M$7:$M$1044,MATCH(B74,Historical!$B$7:$B$1044,0)))^(1/10)-1)*100)</f>
        <v>8.7799358808551951</v>
      </c>
      <c r="W74" s="106">
        <f t="shared" si="35"/>
        <v>0.51468972429486703</v>
      </c>
      <c r="X74" s="107" t="str">
        <f t="shared" si="36"/>
        <v>n/a</v>
      </c>
      <c r="Y74" s="159"/>
      <c r="Z74" s="101">
        <f t="shared" si="37"/>
        <v>131.46067415730334</v>
      </c>
      <c r="AA74" s="109">
        <f t="shared" si="38"/>
        <v>24.123595505617978</v>
      </c>
      <c r="AB74" s="71">
        <v>10</v>
      </c>
      <c r="AC74" s="100">
        <v>0.89</v>
      </c>
      <c r="AD74" s="100">
        <v>2.11</v>
      </c>
      <c r="AE74" s="100">
        <v>0.97</v>
      </c>
      <c r="AF74" s="100">
        <v>1.49</v>
      </c>
      <c r="AG74" s="100">
        <v>6.13</v>
      </c>
      <c r="AH74" s="100">
        <v>7.1499999999999995</v>
      </c>
      <c r="AI74" s="100">
        <v>7.02</v>
      </c>
      <c r="AJ74" s="100">
        <v>-12.16</v>
      </c>
      <c r="AK74" s="100">
        <v>6.47</v>
      </c>
      <c r="AL74" s="100">
        <v>11810</v>
      </c>
      <c r="AM74" s="100">
        <v>47.13</v>
      </c>
      <c r="AN74" s="100">
        <v>0.36</v>
      </c>
      <c r="AO74" s="110">
        <f t="shared" si="39"/>
        <v>-14.155188358887187</v>
      </c>
      <c r="AP74" s="111">
        <f t="shared" si="40"/>
        <v>9.9684071467307902</v>
      </c>
      <c r="AQ74" s="112">
        <f t="shared" si="41"/>
        <v>26.392962714386712</v>
      </c>
      <c r="AR74" s="101">
        <f>INDEX(Historical!$C$7:$C$1045,MATCH(B74,Historical!$B$7:$B$1045,0))*IF(AH74="n/a",1.03,IF(AH74&lt;0,1.01,IF(AH74&gt;10,1.1,(1+AH74/100))))</f>
        <v>1.2429399999999997</v>
      </c>
      <c r="AS74" s="109">
        <f t="shared" si="42"/>
        <v>1.3301943879999998</v>
      </c>
      <c r="AT74" s="109">
        <f t="shared" si="31"/>
        <v>1.4162579649035998</v>
      </c>
      <c r="AU74" s="109">
        <f t="shared" si="31"/>
        <v>1.5078898552328626</v>
      </c>
      <c r="AV74" s="109">
        <f t="shared" si="31"/>
        <v>1.6054503288664288</v>
      </c>
      <c r="AW74" s="109">
        <f t="shared" si="43"/>
        <v>7.1027325370028906</v>
      </c>
      <c r="AX74" s="113">
        <f t="shared" si="44"/>
        <v>33.082126394983192</v>
      </c>
      <c r="AY74" s="100">
        <v>0.3</v>
      </c>
      <c r="AZ74" s="100">
        <v>5.6899999999999995</v>
      </c>
      <c r="BA74" s="100">
        <v>-32.61</v>
      </c>
      <c r="BB74" s="100">
        <v>-5.36</v>
      </c>
      <c r="BC74" s="100">
        <v>-11.76</v>
      </c>
      <c r="BE74" s="12">
        <v>1967</v>
      </c>
      <c r="BF74" s="12">
        <f t="shared" si="45"/>
        <v>7</v>
      </c>
      <c r="BG74" s="100">
        <v>3.66</v>
      </c>
      <c r="BH74" t="s">
        <v>121</v>
      </c>
      <c r="BI74" t="s">
        <v>122</v>
      </c>
    </row>
    <row r="75" spans="1:61" ht="11.25" customHeight="1" x14ac:dyDescent="0.2">
      <c r="A75" s="55" t="s">
        <v>344</v>
      </c>
      <c r="B75" s="55" t="s">
        <v>345</v>
      </c>
      <c r="C75" s="156" t="s">
        <v>162</v>
      </c>
      <c r="D75" s="98" t="s">
        <v>163</v>
      </c>
      <c r="E75" s="157">
        <v>59</v>
      </c>
      <c r="F75" s="2">
        <v>20</v>
      </c>
      <c r="G75" s="2" t="s">
        <v>119</v>
      </c>
      <c r="H75" s="2" t="s">
        <v>119</v>
      </c>
      <c r="I75" s="100">
        <v>56.19</v>
      </c>
      <c r="J75" s="101">
        <f t="shared" si="32"/>
        <v>3.1322299341519844</v>
      </c>
      <c r="K75" s="104">
        <v>0.44</v>
      </c>
      <c r="L75" s="71">
        <v>4</v>
      </c>
      <c r="M75" s="28">
        <f t="shared" si="33"/>
        <v>1.76</v>
      </c>
      <c r="N75" s="103" t="s">
        <v>136</v>
      </c>
      <c r="O75" s="104">
        <v>0.42</v>
      </c>
      <c r="P75" s="158">
        <v>46062</v>
      </c>
      <c r="Q75" s="158">
        <v>46083</v>
      </c>
      <c r="R75" s="28">
        <f t="shared" si="34"/>
        <v>4.7619047619047663</v>
      </c>
      <c r="S75" s="105">
        <f>IF(INDEX(Historical!$D$7:$D1336,MATCH(B75,Historical!$B$7:$B$1044,0))=0,"n/a",(INDEX(Historical!$C$7:$C$1044,MATCH(B75,Historical!$B$7:$B$1044,0))/INDEX(Historical!$D$7:$D$1044,MATCH(B75,Historical!$B$7:$B$1044,0))-1)*100)</f>
        <v>4.9999999999999822</v>
      </c>
      <c r="T75" s="105">
        <f>IF(INDEX(Historical!$F$7:$F$1044,MATCH(B75,Historical!$B$7:$B$1044,0))=0,"n/a",((INDEX(Historical!$C$7:$C$1044,MATCH(B75,Historical!$B$7:$B$1044,0))/INDEX(Historical!$F$7:$F$1044,MATCH(B75,Historical!$B$7:$B$1044,0)))^(1/3)-1)*100)</f>
        <v>5.2726599609396629</v>
      </c>
      <c r="U75" s="105">
        <f>IF(INDEX(Historical!$H$7:$H$1044,MATCH(B75,Historical!$B$7:$B$1044,0))=0,"n/a",((INDEX(Historical!$C$7:$C$1044,MATCH(B75,Historical!$B$7:$B$1044,0))/INDEX(Historical!$H$7:$H$1044,MATCH(B75,Historical!$B$7:$B$1044,0)))^(1/5)-1)*100)</f>
        <v>5.5892882483376871</v>
      </c>
      <c r="V75" s="105">
        <f>IF(INDEX(Historical!$M$7:$M$1044,MATCH(B75,Historical!$B$7:$B$1044,0))=0,"n/a",((INDEX(Historical!$C$7:$C$1044,MATCH(B75,Historical!$B$7:$B$1044,0))/INDEX(Historical!$M$7:$M$1044,MATCH(B75,Historical!$B$7:$B$1044,0)))^(1/10)-1)*100)</f>
        <v>7.9745662018819718</v>
      </c>
      <c r="W75" s="106">
        <f t="shared" si="35"/>
        <v>0.70088931571207391</v>
      </c>
      <c r="X75" s="107">
        <f t="shared" si="36"/>
        <v>0.87469299660996669</v>
      </c>
      <c r="Y75" s="172"/>
      <c r="Z75" s="101">
        <f t="shared" si="37"/>
        <v>60.273972602739725</v>
      </c>
      <c r="AA75" s="109">
        <f t="shared" si="38"/>
        <v>19.243150684931507</v>
      </c>
      <c r="AB75" s="71">
        <v>12</v>
      </c>
      <c r="AC75" s="100">
        <v>2.92</v>
      </c>
      <c r="AD75" s="100">
        <v>3.04</v>
      </c>
      <c r="AE75" s="100">
        <v>2.88</v>
      </c>
      <c r="AF75" s="100">
        <v>1.28</v>
      </c>
      <c r="AG75" s="100">
        <v>6.5</v>
      </c>
      <c r="AH75" s="100">
        <v>-8.08</v>
      </c>
      <c r="AI75" s="100">
        <v>2.1800000000000002</v>
      </c>
      <c r="AJ75" s="100">
        <v>6.39</v>
      </c>
      <c r="AK75" s="100">
        <v>6.58</v>
      </c>
      <c r="AL75" s="100">
        <v>2350</v>
      </c>
      <c r="AM75" s="100">
        <v>6.72</v>
      </c>
      <c r="AN75" s="100">
        <v>1.02</v>
      </c>
      <c r="AO75" s="110">
        <f t="shared" si="39"/>
        <v>-10.521632502441836</v>
      </c>
      <c r="AP75" s="111">
        <f t="shared" si="40"/>
        <v>8.721518182489671</v>
      </c>
      <c r="AQ75" s="112">
        <f t="shared" si="41"/>
        <v>4.6289377365179352</v>
      </c>
      <c r="AR75" s="101">
        <f>INDEX(Historical!$C$7:$C$1045,MATCH(B75,Historical!$B$7:$B$1045,0))*IF(AH75="n/a",1.03,IF(AH75&lt;0,1.01,IF(AH75&gt;10,1.1,(1+AH75/100))))</f>
        <v>1.6967999999999999</v>
      </c>
      <c r="AS75" s="109">
        <f t="shared" si="42"/>
        <v>1.73379024</v>
      </c>
      <c r="AT75" s="109">
        <f t="shared" si="31"/>
        <v>1.8478736377920002</v>
      </c>
      <c r="AU75" s="109">
        <f t="shared" si="31"/>
        <v>1.969463723158714</v>
      </c>
      <c r="AV75" s="109">
        <f t="shared" si="31"/>
        <v>2.0990544361425574</v>
      </c>
      <c r="AW75" s="109">
        <f t="shared" si="43"/>
        <v>9.3469820370932712</v>
      </c>
      <c r="AX75" s="113">
        <f t="shared" si="44"/>
        <v>16.634600528729795</v>
      </c>
      <c r="AY75" s="100">
        <v>0.37</v>
      </c>
      <c r="AZ75" s="100">
        <v>28.43</v>
      </c>
      <c r="BA75" s="100">
        <v>-9.1800000000000015</v>
      </c>
      <c r="BB75" s="100">
        <v>-2.5499999999999998</v>
      </c>
      <c r="BC75" s="100">
        <v>9.08</v>
      </c>
      <c r="BE75" s="12">
        <v>1968</v>
      </c>
      <c r="BF75" s="12">
        <f t="shared" si="45"/>
        <v>7</v>
      </c>
      <c r="BG75" s="100">
        <v>2.08</v>
      </c>
      <c r="BH75" t="s">
        <v>121</v>
      </c>
      <c r="BI75" t="s">
        <v>122</v>
      </c>
    </row>
    <row r="76" spans="1:61" ht="11.25" customHeight="1" x14ac:dyDescent="0.2">
      <c r="A76" s="55" t="s">
        <v>346</v>
      </c>
      <c r="B76" s="55" t="s">
        <v>347</v>
      </c>
      <c r="C76" s="156" t="s">
        <v>198</v>
      </c>
      <c r="D76" s="98" t="s">
        <v>348</v>
      </c>
      <c r="E76" s="157">
        <v>31</v>
      </c>
      <c r="F76" s="2">
        <v>122</v>
      </c>
      <c r="G76" s="2" t="s">
        <v>118</v>
      </c>
      <c r="H76" s="2" t="s">
        <v>118</v>
      </c>
      <c r="I76" s="100">
        <v>230.98</v>
      </c>
      <c r="J76" s="101">
        <f t="shared" si="32"/>
        <v>2.9266603169105552</v>
      </c>
      <c r="K76" s="104">
        <v>1.69</v>
      </c>
      <c r="L76" s="71">
        <v>4</v>
      </c>
      <c r="M76" s="28">
        <f t="shared" si="33"/>
        <v>6.76</v>
      </c>
      <c r="N76" s="103" t="s">
        <v>349</v>
      </c>
      <c r="O76" s="104">
        <v>1.68</v>
      </c>
      <c r="P76" s="158">
        <v>46150</v>
      </c>
      <c r="Q76" s="158">
        <v>46183</v>
      </c>
      <c r="R76" s="28">
        <f t="shared" si="34"/>
        <v>0.59523809523809579</v>
      </c>
      <c r="S76" s="105">
        <f>IF(INDEX(Historical!$D$7:$D1344,MATCH(B76,Historical!$B$7:$B$1044,0))=0,"n/a",(INDEX(Historical!$C$7:$C$1044,MATCH(B76,Historical!$B$7:$B$1044,0))/INDEX(Historical!$D$7:$D$1044,MATCH(B76,Historical!$B$7:$B$1044,0))-1)*100)</f>
        <v>0.59970014992503096</v>
      </c>
      <c r="T76" s="105">
        <f>IF(INDEX(Historical!$F$7:$F$1044,MATCH(B76,Historical!$B$7:$B$1044,0))=0,"n/a",((INDEX(Historical!$C$7:$C$1044,MATCH(B76,Historical!$B$7:$B$1044,0))/INDEX(Historical!$F$7:$F$1044,MATCH(B76,Historical!$B$7:$B$1044,0)))^(1/3)-1)*100)</f>
        <v>0.60333284724527481</v>
      </c>
      <c r="U76" s="105">
        <f>IF(INDEX(Historical!$H$7:$H$1044,MATCH(B76,Historical!$B$7:$B$1044,0))=0,"n/a",((INDEX(Historical!$C$7:$C$1044,MATCH(B76,Historical!$B$7:$B$1044,0))/INDEX(Historical!$H$7:$H$1044,MATCH(B76,Historical!$B$7:$B$1044,0)))^(1/5)-1)*100)</f>
        <v>0.60702486913342124</v>
      </c>
      <c r="V76" s="105">
        <f>IF(INDEX(Historical!$M$7:$M$1044,MATCH(B76,Historical!$B$7:$B$1044,0))=0,"n/a",((INDEX(Historical!$C$7:$C$1044,MATCH(B76,Historical!$B$7:$B$1044,0))/INDEX(Historical!$M$7:$M$1044,MATCH(B76,Historical!$B$7:$B$1044,0)))^(1/10)-1)*100)</f>
        <v>2.9853031148165066</v>
      </c>
      <c r="W76" s="106">
        <f t="shared" si="35"/>
        <v>0.20333776698274486</v>
      </c>
      <c r="X76" s="107">
        <f t="shared" si="36"/>
        <v>4.9112044428270329E-2</v>
      </c>
      <c r="Y76" s="55"/>
      <c r="Z76" s="101">
        <f t="shared" si="37"/>
        <v>59.770114942528728</v>
      </c>
      <c r="AA76" s="109">
        <f t="shared" si="38"/>
        <v>20.422634836427939</v>
      </c>
      <c r="AB76" s="71">
        <v>12</v>
      </c>
      <c r="AC76" s="100">
        <v>11.31</v>
      </c>
      <c r="AD76" s="100">
        <v>2.02</v>
      </c>
      <c r="AE76" s="100">
        <v>3.15</v>
      </c>
      <c r="AF76" s="100">
        <v>6.58</v>
      </c>
      <c r="AG76" s="100">
        <v>35.86</v>
      </c>
      <c r="AH76" s="100">
        <v>7.3</v>
      </c>
      <c r="AI76" s="100">
        <v>7.82</v>
      </c>
      <c r="AJ76" s="100">
        <v>12.36</v>
      </c>
      <c r="AK76" s="100">
        <v>8.5400000000000009</v>
      </c>
      <c r="AL76" s="100">
        <v>217090</v>
      </c>
      <c r="AM76" s="100">
        <v>0.11</v>
      </c>
      <c r="AN76" s="100">
        <v>2.12</v>
      </c>
      <c r="AO76" s="110">
        <f t="shared" si="39"/>
        <v>-16.888949650383964</v>
      </c>
      <c r="AP76" s="111">
        <f t="shared" si="40"/>
        <v>3.5336851860439764</v>
      </c>
      <c r="AQ76" s="112">
        <f t="shared" si="41"/>
        <v>144.38670378788871</v>
      </c>
      <c r="AR76" s="101">
        <f>INDEX(Historical!$C$7:$C$1045,MATCH(B76,Historical!$B$7:$B$1045,0))*IF(AH76="n/a",1.03,IF(AH76&lt;0,1.01,IF(AH76&gt;10,1.1,(1+AH76/100))))</f>
        <v>7.1998299999999995</v>
      </c>
      <c r="AS76" s="109">
        <f t="shared" si="42"/>
        <v>7.762856706</v>
      </c>
      <c r="AT76" s="109">
        <f t="shared" si="31"/>
        <v>8.4258046686923986</v>
      </c>
      <c r="AU76" s="109">
        <f t="shared" si="31"/>
        <v>9.1453683873987295</v>
      </c>
      <c r="AV76" s="109">
        <f t="shared" si="31"/>
        <v>9.9263828476825804</v>
      </c>
      <c r="AW76" s="109">
        <f t="shared" si="43"/>
        <v>42.460242609773708</v>
      </c>
      <c r="AX76" s="113">
        <f t="shared" si="44"/>
        <v>18.382648978168547</v>
      </c>
      <c r="AY76" s="100">
        <v>0.57999999999999996</v>
      </c>
      <c r="AZ76" s="100">
        <v>4.6500000000000004</v>
      </c>
      <c r="BA76" s="100">
        <v>-28.910000000000004</v>
      </c>
      <c r="BB76" s="100">
        <v>-5.21</v>
      </c>
      <c r="BC76" s="100">
        <v>-15.4</v>
      </c>
      <c r="BE76" s="12">
        <v>1996</v>
      </c>
      <c r="BF76" s="12">
        <f t="shared" si="45"/>
        <v>3</v>
      </c>
      <c r="BG76" s="100">
        <v>7.1099999999999994</v>
      </c>
      <c r="BH76" t="s">
        <v>121</v>
      </c>
      <c r="BI76" t="s">
        <v>122</v>
      </c>
    </row>
    <row r="77" spans="1:61" ht="11.25" customHeight="1" x14ac:dyDescent="0.2">
      <c r="A77" s="55" t="s">
        <v>350</v>
      </c>
      <c r="B77" s="55" t="s">
        <v>351</v>
      </c>
      <c r="C77" s="156" t="s">
        <v>116</v>
      </c>
      <c r="D77" s="98" t="s">
        <v>215</v>
      </c>
      <c r="E77" s="157">
        <v>51</v>
      </c>
      <c r="F77" s="2">
        <v>46</v>
      </c>
      <c r="G77" s="2" t="s">
        <v>119</v>
      </c>
      <c r="H77" s="2" t="s">
        <v>119</v>
      </c>
      <c r="I77" s="100">
        <v>258.01</v>
      </c>
      <c r="J77" s="101">
        <f t="shared" si="32"/>
        <v>2.4960272857641179</v>
      </c>
      <c r="K77" s="104">
        <v>1.61</v>
      </c>
      <c r="L77" s="71">
        <v>4</v>
      </c>
      <c r="M77" s="28">
        <f t="shared" si="33"/>
        <v>6.44</v>
      </c>
      <c r="N77" s="103" t="s">
        <v>147</v>
      </c>
      <c r="O77" s="104">
        <v>1.5</v>
      </c>
      <c r="P77" s="158">
        <v>45930</v>
      </c>
      <c r="Q77" s="158">
        <v>45940</v>
      </c>
      <c r="R77" s="28">
        <f t="shared" si="34"/>
        <v>7.3333333333333401</v>
      </c>
      <c r="S77" s="105">
        <f>IF(INDEX(Historical!$D$7:$D1357,MATCH(B77,Historical!$B$7:$B$1044,0))=0,"n/a",(INDEX(Historical!$C$7:$C$1044,MATCH(B77,Historical!$B$7:$B$1044,0))/INDEX(Historical!$D$7:$D$1044,MATCH(B77,Historical!$B$7:$B$1044,0))-1)*100)</f>
        <v>7.192982456140351</v>
      </c>
      <c r="T77" s="105">
        <f>IF(INDEX(Historical!$F$7:$F$1044,MATCH(B77,Historical!$B$7:$B$1044,0))=0,"n/a",((INDEX(Historical!$C$7:$C$1044,MATCH(B77,Historical!$B$7:$B$1044,0))/INDEX(Historical!$F$7:$F$1044,MATCH(B77,Historical!$B$7:$B$1044,0)))^(1/3)-1)*100)</f>
        <v>7.1260127033115683</v>
      </c>
      <c r="U77" s="105">
        <f>IF(INDEX(Historical!$H$7:$H$1044,MATCH(B77,Historical!$B$7:$B$1044,0))=0,"n/a",((INDEX(Historical!$C$7:$C$1044,MATCH(B77,Historical!$B$7:$B$1044,0))/INDEX(Historical!$H$7:$H$1044,MATCH(B77,Historical!$B$7:$B$1044,0)))^(1/5)-1)*100)</f>
        <v>7.0311990218919984</v>
      </c>
      <c r="V77" s="105">
        <f>IF(INDEX(Historical!$M$7:$M$1044,MATCH(B77,Historical!$B$7:$B$1044,0))=0,"n/a",((INDEX(Historical!$C$7:$C$1044,MATCH(B77,Historical!$B$7:$B$1044,0))/INDEX(Historical!$M$7:$M$1044,MATCH(B77,Historical!$B$7:$B$1044,0)))^(1/10)-1)*100)</f>
        <v>11.787355744840312</v>
      </c>
      <c r="W77" s="106">
        <f t="shared" si="35"/>
        <v>0.5965035054592096</v>
      </c>
      <c r="X77" s="107">
        <f t="shared" si="36"/>
        <v>0.73089386921954247</v>
      </c>
      <c r="Y77" s="161"/>
      <c r="Z77" s="101">
        <f t="shared" si="37"/>
        <v>61.391801715919925</v>
      </c>
      <c r="AA77" s="109">
        <f t="shared" si="38"/>
        <v>24.59580552907531</v>
      </c>
      <c r="AB77" s="71">
        <v>12</v>
      </c>
      <c r="AC77" s="100">
        <v>10.49</v>
      </c>
      <c r="AD77" s="100">
        <v>3.15</v>
      </c>
      <c r="AE77" s="100">
        <v>4.63</v>
      </c>
      <c r="AF77" s="100">
        <v>23.09</v>
      </c>
      <c r="AG77" s="100">
        <v>93.75</v>
      </c>
      <c r="AH77" s="100">
        <v>7.0499999999999989</v>
      </c>
      <c r="AI77" s="100">
        <v>7.57</v>
      </c>
      <c r="AJ77" s="100">
        <v>9.6199999999999992</v>
      </c>
      <c r="AK77" s="100">
        <v>6.78</v>
      </c>
      <c r="AL77" s="100">
        <v>74360</v>
      </c>
      <c r="AM77" s="100">
        <v>0.37</v>
      </c>
      <c r="AN77" s="100">
        <v>2.86</v>
      </c>
      <c r="AO77" s="110">
        <f t="shared" si="39"/>
        <v>-15.068579221419194</v>
      </c>
      <c r="AP77" s="111">
        <f t="shared" si="40"/>
        <v>9.5272263076561163</v>
      </c>
      <c r="AQ77" s="112">
        <f t="shared" si="41"/>
        <v>402.40185317525732</v>
      </c>
      <c r="AR77" s="101">
        <f>INDEX(Historical!$C$7:$C$1045,MATCH(B77,Historical!$B$7:$B$1045,0))*IF(AH77="n/a",1.03,IF(AH77&lt;0,1.01,IF(AH77&gt;10,1.1,(1+AH77/100))))</f>
        <v>6.5407550000000008</v>
      </c>
      <c r="AS77" s="109">
        <f t="shared" si="42"/>
        <v>7.0358901535000014</v>
      </c>
      <c r="AT77" s="109">
        <f t="shared" si="31"/>
        <v>7.5129235059073016</v>
      </c>
      <c r="AU77" s="109">
        <f t="shared" si="31"/>
        <v>8.0222997196078172</v>
      </c>
      <c r="AV77" s="109">
        <f t="shared" si="31"/>
        <v>8.5662116405972277</v>
      </c>
      <c r="AW77" s="109">
        <f t="shared" si="43"/>
        <v>37.678080019612352</v>
      </c>
      <c r="AX77" s="113">
        <f t="shared" si="44"/>
        <v>14.603340963378301</v>
      </c>
      <c r="AY77" s="100">
        <v>1.0900000000000001</v>
      </c>
      <c r="AZ77" s="100">
        <v>12.790000000000001</v>
      </c>
      <c r="BA77" s="100">
        <v>-14.89</v>
      </c>
      <c r="BB77" s="100">
        <v>-5.04</v>
      </c>
      <c r="BC77" s="100">
        <v>-1.25</v>
      </c>
      <c r="BE77" s="12">
        <v>1975</v>
      </c>
      <c r="BF77" s="12">
        <f t="shared" si="45"/>
        <v>5</v>
      </c>
      <c r="BG77" s="100">
        <v>19.64</v>
      </c>
      <c r="BH77" t="s">
        <v>121</v>
      </c>
      <c r="BI77" t="s">
        <v>122</v>
      </c>
    </row>
    <row r="78" spans="1:61" ht="11.25" customHeight="1" x14ac:dyDescent="0.2">
      <c r="A78" s="123" t="s">
        <v>352</v>
      </c>
      <c r="B78" s="55" t="s">
        <v>353</v>
      </c>
      <c r="C78" s="156" t="s">
        <v>134</v>
      </c>
      <c r="D78" s="98" t="s">
        <v>354</v>
      </c>
      <c r="E78" s="157">
        <v>36</v>
      </c>
      <c r="F78" s="2">
        <v>82</v>
      </c>
      <c r="G78" s="2" t="s">
        <v>119</v>
      </c>
      <c r="H78" s="2" t="s">
        <v>146</v>
      </c>
      <c r="I78" s="100">
        <v>153.75</v>
      </c>
      <c r="J78" s="101">
        <f t="shared" si="32"/>
        <v>1.5869918699186993</v>
      </c>
      <c r="K78" s="104">
        <v>0.61</v>
      </c>
      <c r="L78" s="71">
        <v>4</v>
      </c>
      <c r="M78" s="28">
        <f t="shared" si="33"/>
        <v>2.44</v>
      </c>
      <c r="N78" s="103" t="s">
        <v>355</v>
      </c>
      <c r="O78" s="104">
        <v>0.57999999999999996</v>
      </c>
      <c r="P78" s="158">
        <v>46086</v>
      </c>
      <c r="Q78" s="158">
        <v>46106</v>
      </c>
      <c r="R78" s="28">
        <f t="shared" si="34"/>
        <v>5.1724137931034528</v>
      </c>
      <c r="S78" s="105">
        <f>IF(INDEX(Historical!$D$7:$D1364,MATCH(B78,Historical!$B$7:$B$1044,0))=0,"n/a",(INDEX(Historical!$C$7:$C$1044,MATCH(B78,Historical!$B$7:$B$1044,0))/INDEX(Historical!$D$7:$D$1044,MATCH(B78,Historical!$B$7:$B$1044,0))-1)*100)</f>
        <v>5.4545454545454453</v>
      </c>
      <c r="T78" s="105">
        <f>IF(INDEX(Historical!$F$7:$F$1044,MATCH(B78,Historical!$B$7:$B$1044,0))=0,"n/a",((INDEX(Historical!$C$7:$C$1044,MATCH(B78,Historical!$B$7:$B$1044,0))/INDEX(Historical!$F$7:$F$1044,MATCH(B78,Historical!$B$7:$B$1044,0)))^(1/3)-1)*100)</f>
        <v>5.7817232931734797</v>
      </c>
      <c r="U78" s="105">
        <f>IF(INDEX(Historical!$H$7:$H$1044,MATCH(B78,Historical!$B$7:$B$1044,0))=0,"n/a",((INDEX(Historical!$C$7:$C$1044,MATCH(B78,Historical!$B$7:$B$1044,0))/INDEX(Historical!$H$7:$H$1044,MATCH(B78,Historical!$B$7:$B$1044,0)))^(1/5)-1)*100)</f>
        <v>6.167577433485083</v>
      </c>
      <c r="V78" s="105">
        <f>IF(INDEX(Historical!$M$7:$M$1044,MATCH(B78,Historical!$B$7:$B$1044,0))=0,"n/a",((INDEX(Historical!$C$7:$C$1044,MATCH(B78,Historical!$B$7:$B$1044,0))/INDEX(Historical!$M$7:$M$1044,MATCH(B78,Historical!$B$7:$B$1044,0)))^(1/10)-1)*100)</f>
        <v>8.7799358808551951</v>
      </c>
      <c r="W78" s="106">
        <f t="shared" si="35"/>
        <v>0.70246269644560777</v>
      </c>
      <c r="X78" s="107">
        <f t="shared" si="36"/>
        <v>0.61065123103812691</v>
      </c>
      <c r="Y78" s="123" t="s">
        <v>183</v>
      </c>
      <c r="Z78" s="101">
        <f t="shared" si="37"/>
        <v>35.007173601147777</v>
      </c>
      <c r="AA78" s="109">
        <f t="shared" si="38"/>
        <v>22.058823529411764</v>
      </c>
      <c r="AB78" s="71">
        <v>6</v>
      </c>
      <c r="AC78" s="100">
        <v>6.97</v>
      </c>
      <c r="AD78" s="100">
        <v>2.8</v>
      </c>
      <c r="AE78" s="100">
        <v>4.5</v>
      </c>
      <c r="AF78" s="100">
        <v>5.04</v>
      </c>
      <c r="AG78" s="100">
        <v>24.279999999999998</v>
      </c>
      <c r="AH78" s="100">
        <v>7.6899999999999995</v>
      </c>
      <c r="AI78" s="100">
        <v>6.8199999999999994</v>
      </c>
      <c r="AJ78" s="100">
        <v>10.100000000000001</v>
      </c>
      <c r="AK78" s="100">
        <v>7.6499999999999995</v>
      </c>
      <c r="AL78" s="100">
        <v>11100</v>
      </c>
      <c r="AM78" s="100">
        <v>0.54999999999999993</v>
      </c>
      <c r="AN78" s="100">
        <v>0.03</v>
      </c>
      <c r="AO78" s="110">
        <f t="shared" si="39"/>
        <v>-14.304254226007982</v>
      </c>
      <c r="AP78" s="111">
        <f t="shared" si="40"/>
        <v>7.7545693034037821</v>
      </c>
      <c r="AQ78" s="112">
        <f t="shared" si="41"/>
        <v>122.28757209048453</v>
      </c>
      <c r="AR78" s="101">
        <f>INDEX(Historical!$C$7:$C$1045,MATCH(B78,Historical!$B$7:$B$1045,0))*IF(AH78="n/a",1.03,IF(AH78&lt;0,1.01,IF(AH78&gt;10,1.1,(1+AH78/100))))</f>
        <v>2.498408</v>
      </c>
      <c r="AS78" s="109">
        <f t="shared" si="42"/>
        <v>2.6687994256000001</v>
      </c>
      <c r="AT78" s="109">
        <f t="shared" si="31"/>
        <v>2.8729625816583999</v>
      </c>
      <c r="AU78" s="109">
        <f t="shared" si="31"/>
        <v>3.0927442191552674</v>
      </c>
      <c r="AV78" s="109">
        <f t="shared" si="31"/>
        <v>3.3293391519206454</v>
      </c>
      <c r="AW78" s="109">
        <f t="shared" si="43"/>
        <v>14.462253378334314</v>
      </c>
      <c r="AX78" s="113">
        <f t="shared" si="44"/>
        <v>9.4063436607052449</v>
      </c>
      <c r="AY78" s="100">
        <v>0.64</v>
      </c>
      <c r="AZ78" s="100">
        <v>6.68</v>
      </c>
      <c r="BA78" s="100">
        <v>-20.5</v>
      </c>
      <c r="BB78" s="100">
        <v>-3.44</v>
      </c>
      <c r="BC78" s="100">
        <v>-7.31</v>
      </c>
      <c r="BE78" s="12">
        <v>1991</v>
      </c>
      <c r="BF78" s="12">
        <f t="shared" si="45"/>
        <v>3</v>
      </c>
      <c r="BG78" s="100">
        <v>16.989999999999998</v>
      </c>
      <c r="BH78" t="s">
        <v>121</v>
      </c>
      <c r="BI78" t="s">
        <v>122</v>
      </c>
    </row>
    <row r="79" spans="1:61" ht="11.25" customHeight="1" x14ac:dyDescent="0.2">
      <c r="A79" s="55" t="s">
        <v>356</v>
      </c>
      <c r="B79" s="55" t="s">
        <v>357</v>
      </c>
      <c r="C79" s="156" t="s">
        <v>180</v>
      </c>
      <c r="D79" s="98" t="s">
        <v>358</v>
      </c>
      <c r="E79" s="157">
        <v>64</v>
      </c>
      <c r="F79" s="2">
        <v>10</v>
      </c>
      <c r="G79" s="2" t="s">
        <v>119</v>
      </c>
      <c r="H79" s="2" t="s">
        <v>119</v>
      </c>
      <c r="I79" s="100">
        <v>229.85</v>
      </c>
      <c r="J79" s="101">
        <f t="shared" si="32"/>
        <v>2.3319556232325431</v>
      </c>
      <c r="K79" s="104">
        <v>1.34</v>
      </c>
      <c r="L79" s="71">
        <v>4</v>
      </c>
      <c r="M79" s="28">
        <f t="shared" si="33"/>
        <v>5.36</v>
      </c>
      <c r="N79" s="103" t="s">
        <v>265</v>
      </c>
      <c r="O79" s="104">
        <v>1.3</v>
      </c>
      <c r="P79" s="158">
        <v>46168</v>
      </c>
      <c r="Q79" s="158">
        <v>46182</v>
      </c>
      <c r="R79" s="28">
        <f t="shared" si="34"/>
        <v>3.0769230769230793</v>
      </c>
      <c r="S79" s="105">
        <f>IF(INDEX(Historical!$D$7:$D1365,MATCH(B79,Historical!$B$7:$B$1044,0))=0,"n/a",(INDEX(Historical!$C$7:$C$1044,MATCH(B79,Historical!$B$7:$B$1044,0))/INDEX(Historical!$D$7:$D$1044,MATCH(B79,Historical!$B$7:$B$1044,0))-1)*100)</f>
        <v>4.6843177189409335</v>
      </c>
      <c r="T79" s="105">
        <f>IF(INDEX(Historical!$F$7:$F$1044,MATCH(B79,Historical!$B$7:$B$1044,0))=0,"n/a",((INDEX(Historical!$C$7:$C$1044,MATCH(B79,Historical!$B$7:$B$1044,0))/INDEX(Historical!$F$7:$F$1044,MATCH(B79,Historical!$B$7:$B$1044,0)))^(1/3)-1)*100)</f>
        <v>4.9222759583194886</v>
      </c>
      <c r="U79" s="105">
        <f>IF(INDEX(Historical!$H$7:$H$1044,MATCH(B79,Historical!$B$7:$B$1044,0))=0,"n/a",((INDEX(Historical!$C$7:$C$1044,MATCH(B79,Historical!$B$7:$B$1044,0))/INDEX(Historical!$H$7:$H$1044,MATCH(B79,Historical!$B$7:$B$1044,0)))^(1/5)-1)*100)</f>
        <v>5.2485228750036805</v>
      </c>
      <c r="V79" s="105">
        <f>IF(INDEX(Historical!$M$7:$M$1044,MATCH(B79,Historical!$B$7:$B$1044,0))=0,"n/a",((INDEX(Historical!$C$7:$C$1044,MATCH(B79,Historical!$B$7:$B$1044,0))/INDEX(Historical!$M$7:$M$1044,MATCH(B79,Historical!$B$7:$B$1044,0)))^(1/10)-1)*100)</f>
        <v>5.7095223101745418</v>
      </c>
      <c r="W79" s="106">
        <f t="shared" si="35"/>
        <v>0.91925779248653672</v>
      </c>
      <c r="X79" s="107">
        <f t="shared" si="36"/>
        <v>0.3522498573827974</v>
      </c>
      <c r="Y79" s="55"/>
      <c r="Z79" s="101">
        <f t="shared" si="37"/>
        <v>61.965317919075147</v>
      </c>
      <c r="AA79" s="109">
        <f t="shared" si="38"/>
        <v>26.572254335260112</v>
      </c>
      <c r="AB79" s="71">
        <v>12</v>
      </c>
      <c r="AC79" s="100">
        <v>8.65</v>
      </c>
      <c r="AD79" s="100">
        <v>1.95</v>
      </c>
      <c r="AE79" s="100">
        <v>5.74</v>
      </c>
      <c r="AF79" s="100">
        <v>6.81</v>
      </c>
      <c r="AG79" s="100">
        <v>26.419999999999998</v>
      </c>
      <c r="AH79" s="100">
        <v>7.3800000000000008</v>
      </c>
      <c r="AI79" s="100">
        <v>9.76</v>
      </c>
      <c r="AJ79" s="100">
        <v>14.899999999999999</v>
      </c>
      <c r="AK79" s="100">
        <v>9.25</v>
      </c>
      <c r="AL79" s="100">
        <v>553300</v>
      </c>
      <c r="AM79" s="100">
        <v>0.13999999999999999</v>
      </c>
      <c r="AN79" s="100">
        <v>0.68</v>
      </c>
      <c r="AO79" s="110">
        <f t="shared" si="39"/>
        <v>-18.991775837023887</v>
      </c>
      <c r="AP79" s="111">
        <f t="shared" si="40"/>
        <v>7.5804784982362232</v>
      </c>
      <c r="AQ79" s="112">
        <f t="shared" si="41"/>
        <v>183.59364671078339</v>
      </c>
      <c r="AR79" s="101">
        <f>INDEX(Historical!$C$7:$C$1045,MATCH(B79,Historical!$B$7:$B$1045,0))*IF(AH79="n/a",1.03,IF(AH79&lt;0,1.01,IF(AH79&gt;10,1.1,(1+AH79/100))))</f>
        <v>5.5193320000000003</v>
      </c>
      <c r="AS79" s="109">
        <f t="shared" si="42"/>
        <v>6.0580188031999995</v>
      </c>
      <c r="AT79" s="109">
        <f t="shared" si="31"/>
        <v>6.6183855424960001</v>
      </c>
      <c r="AU79" s="109">
        <f t="shared" si="31"/>
        <v>7.2305862051768806</v>
      </c>
      <c r="AV79" s="109">
        <f t="shared" si="31"/>
        <v>7.8994154291557424</v>
      </c>
      <c r="AW79" s="109">
        <f t="shared" si="43"/>
        <v>33.32573798002862</v>
      </c>
      <c r="AX79" s="113">
        <f t="shared" si="44"/>
        <v>14.498907104645909</v>
      </c>
      <c r="AY79" s="100">
        <v>0.27</v>
      </c>
      <c r="AZ79" s="100">
        <v>57.31</v>
      </c>
      <c r="BA79" s="100">
        <v>-8.68</v>
      </c>
      <c r="BB79" s="100">
        <v>-3.7900000000000005</v>
      </c>
      <c r="BC79" s="100">
        <v>11.600000000000001</v>
      </c>
      <c r="BE79" s="12">
        <v>1963</v>
      </c>
      <c r="BF79" s="12">
        <f t="shared" si="45"/>
        <v>7</v>
      </c>
      <c r="BG79" s="100">
        <v>10.66</v>
      </c>
      <c r="BH79" t="s">
        <v>121</v>
      </c>
      <c r="BI79" t="s">
        <v>122</v>
      </c>
    </row>
    <row r="80" spans="1:61" ht="11.25" customHeight="1" x14ac:dyDescent="0.2">
      <c r="A80" s="55" t="s">
        <v>359</v>
      </c>
      <c r="B80" s="55" t="s">
        <v>360</v>
      </c>
      <c r="C80" s="156" t="s">
        <v>125</v>
      </c>
      <c r="D80" s="98" t="s">
        <v>233</v>
      </c>
      <c r="E80" s="157">
        <v>54</v>
      </c>
      <c r="F80" s="2">
        <v>37</v>
      </c>
      <c r="G80" s="2" t="s">
        <v>118</v>
      </c>
      <c r="H80" s="2" t="s">
        <v>119</v>
      </c>
      <c r="I80" s="100">
        <v>98.4</v>
      </c>
      <c r="J80" s="101">
        <f t="shared" si="32"/>
        <v>5.2032520325203251</v>
      </c>
      <c r="K80" s="104">
        <v>1.28</v>
      </c>
      <c r="L80" s="71">
        <v>4</v>
      </c>
      <c r="M80" s="28">
        <f t="shared" si="33"/>
        <v>5.12</v>
      </c>
      <c r="N80" s="103" t="s">
        <v>361</v>
      </c>
      <c r="O80" s="104">
        <v>1.26</v>
      </c>
      <c r="P80" s="158">
        <v>46087</v>
      </c>
      <c r="Q80" s="158">
        <v>46114</v>
      </c>
      <c r="R80" s="28">
        <f t="shared" si="34"/>
        <v>1.5873015873015885</v>
      </c>
      <c r="S80" s="105">
        <f>IF(INDEX(Historical!$D$7:$D1374,MATCH(B80,Historical!$B$7:$B$1044,0))=0,"n/a",(INDEX(Historical!$C$7:$C$1044,MATCH(B80,Historical!$B$7:$B$1044,0))/INDEX(Historical!$D$7:$D$1044,MATCH(B80,Historical!$B$7:$B$1044,0))-1)*100)</f>
        <v>3.3057851239669533</v>
      </c>
      <c r="T80" s="105">
        <f>IF(INDEX(Historical!$F$7:$F$1044,MATCH(B80,Historical!$B$7:$B$1044,0))=0,"n/a",((INDEX(Historical!$C$7:$C$1044,MATCH(B80,Historical!$B$7:$B$1044,0))/INDEX(Historical!$F$7:$F$1044,MATCH(B80,Historical!$B$7:$B$1044,0)))^(1/3)-1)*100)</f>
        <v>2.6697906003716021</v>
      </c>
      <c r="U80" s="105">
        <f>IF(INDEX(Historical!$H$7:$H$1044,MATCH(B80,Historical!$B$7:$B$1044,0))=0,"n/a",((INDEX(Historical!$C$7:$C$1044,MATCH(B80,Historical!$B$7:$B$1044,0))/INDEX(Historical!$H$7:$H$1044,MATCH(B80,Historical!$B$7:$B$1044,0)))^(1/5)-1)*100)</f>
        <v>3.3524627046467526</v>
      </c>
      <c r="V80" s="105">
        <f>IF(INDEX(Historical!$M$7:$M$1044,MATCH(B80,Historical!$B$7:$B$1044,0))=0,"n/a",((INDEX(Historical!$C$7:$C$1044,MATCH(B80,Historical!$B$7:$B$1044,0))/INDEX(Historical!$M$7:$M$1044,MATCH(B80,Historical!$B$7:$B$1044,0)))^(1/10)-1)*100)</f>
        <v>3.6905256352530058</v>
      </c>
      <c r="W80" s="106">
        <f t="shared" si="35"/>
        <v>0.90839707835193584</v>
      </c>
      <c r="X80" s="107" t="str">
        <f t="shared" si="36"/>
        <v>n/a</v>
      </c>
      <c r="Y80" s="123"/>
      <c r="Z80" s="101">
        <f t="shared" si="37"/>
        <v>80.503144654088047</v>
      </c>
      <c r="AA80" s="109">
        <f t="shared" si="38"/>
        <v>15.471698113207546</v>
      </c>
      <c r="AB80" s="71">
        <v>12</v>
      </c>
      <c r="AC80" s="100">
        <v>6.36</v>
      </c>
      <c r="AD80" s="100">
        <v>5.35</v>
      </c>
      <c r="AE80" s="100">
        <v>1.97</v>
      </c>
      <c r="AF80" s="100">
        <v>18.18</v>
      </c>
      <c r="AG80" s="100">
        <v>118.80999999999999</v>
      </c>
      <c r="AH80" s="100">
        <v>-0.18</v>
      </c>
      <c r="AI80" s="100">
        <v>0.73</v>
      </c>
      <c r="AJ80" s="100">
        <v>-2.4500000000000002</v>
      </c>
      <c r="AK80" s="100">
        <v>2.4299999999999997</v>
      </c>
      <c r="AL80" s="100">
        <v>32659.999999999996</v>
      </c>
      <c r="AM80" s="100">
        <v>0.16999999999999998</v>
      </c>
      <c r="AN80" s="100">
        <v>3.94</v>
      </c>
      <c r="AO80" s="110">
        <f t="shared" si="39"/>
        <v>-6.9159833760404688</v>
      </c>
      <c r="AP80" s="111">
        <f t="shared" si="40"/>
        <v>8.5557147371670776</v>
      </c>
      <c r="AQ80" s="112">
        <f t="shared" si="41"/>
        <v>253.56940019565747</v>
      </c>
      <c r="AR80" s="101">
        <f>INDEX(Historical!$C$7:$C$1045,MATCH(B80,Historical!$B$7:$B$1045,0))*IF(AH80="n/a",1.03,IF(AH80&lt;0,1.01,IF(AH80&gt;10,1.1,(1+AH80/100))))</f>
        <v>5.05</v>
      </c>
      <c r="AS80" s="109">
        <f t="shared" si="42"/>
        <v>5.0868650000000004</v>
      </c>
      <c r="AT80" s="109">
        <f t="shared" si="31"/>
        <v>5.2104758195</v>
      </c>
      <c r="AU80" s="109">
        <f t="shared" si="31"/>
        <v>5.3370903819138498</v>
      </c>
      <c r="AV80" s="109">
        <f t="shared" si="31"/>
        <v>5.4667816781943559</v>
      </c>
      <c r="AW80" s="109">
        <f t="shared" si="43"/>
        <v>26.151212879608206</v>
      </c>
      <c r="AX80" s="113">
        <f t="shared" si="44"/>
        <v>26.576435853260371</v>
      </c>
      <c r="AY80" s="100">
        <v>0.3</v>
      </c>
      <c r="AZ80" s="100">
        <v>6.47</v>
      </c>
      <c r="BA80" s="100">
        <v>-31.81</v>
      </c>
      <c r="BB80" s="100">
        <v>-2.12</v>
      </c>
      <c r="BC80" s="100">
        <v>-11.559999999999999</v>
      </c>
      <c r="BE80" s="12">
        <v>1973</v>
      </c>
      <c r="BF80" s="12">
        <f t="shared" si="45"/>
        <v>6</v>
      </c>
      <c r="BG80" s="100">
        <v>10.280000000000001</v>
      </c>
      <c r="BH80" t="s">
        <v>121</v>
      </c>
      <c r="BI80" t="s">
        <v>122</v>
      </c>
    </row>
    <row r="81" spans="1:61" ht="11.25" customHeight="1" x14ac:dyDescent="0.2">
      <c r="A81" s="55" t="s">
        <v>362</v>
      </c>
      <c r="B81" s="55" t="s">
        <v>363</v>
      </c>
      <c r="C81" s="156" t="s">
        <v>125</v>
      </c>
      <c r="D81" s="98" t="s">
        <v>189</v>
      </c>
      <c r="E81" s="157">
        <v>64</v>
      </c>
      <c r="F81" s="2">
        <v>9</v>
      </c>
      <c r="G81" s="2" t="s">
        <v>118</v>
      </c>
      <c r="H81" s="2" t="s">
        <v>118</v>
      </c>
      <c r="I81" s="100">
        <v>78.760000000000005</v>
      </c>
      <c r="J81" s="101">
        <f t="shared" si="32"/>
        <v>2.6917216861350939</v>
      </c>
      <c r="K81" s="104">
        <v>0.53</v>
      </c>
      <c r="L81" s="71">
        <v>4</v>
      </c>
      <c r="M81" s="28">
        <f t="shared" si="33"/>
        <v>2.12</v>
      </c>
      <c r="N81" s="103" t="s">
        <v>141</v>
      </c>
      <c r="O81" s="104">
        <v>0.51</v>
      </c>
      <c r="P81" s="158">
        <v>46094</v>
      </c>
      <c r="Q81" s="158">
        <v>46113</v>
      </c>
      <c r="R81" s="28">
        <f t="shared" si="34"/>
        <v>3.9215686274509838</v>
      </c>
      <c r="S81" s="105">
        <f>IF(INDEX(Historical!$D$7:$D1378,MATCH(B81,Historical!$B$7:$B$1044,0))=0,"n/a",(INDEX(Historical!$C$7:$C$1044,MATCH(B81,Historical!$B$7:$B$1044,0))/INDEX(Historical!$D$7:$D$1044,MATCH(B81,Historical!$B$7:$B$1044,0))-1)*100)</f>
        <v>5.1546391752577359</v>
      </c>
      <c r="T81" s="105">
        <f>IF(INDEX(Historical!$F$7:$F$1044,MATCH(B81,Historical!$B$7:$B$1044,0))=0,"n/a",((INDEX(Historical!$C$7:$C$1044,MATCH(B81,Historical!$B$7:$B$1044,0))/INDEX(Historical!$F$7:$F$1044,MATCH(B81,Historical!$B$7:$B$1044,0)))^(1/3)-1)*100)</f>
        <v>5.0443020638550884</v>
      </c>
      <c r="U81" s="105">
        <f>IF(INDEX(Historical!$H$7:$H$1044,MATCH(B81,Historical!$B$7:$B$1044,0))=0,"n/a",((INDEX(Historical!$C$7:$C$1044,MATCH(B81,Historical!$B$7:$B$1044,0))/INDEX(Historical!$H$7:$H$1044,MATCH(B81,Historical!$B$7:$B$1044,0)))^(1/5)-1)*100)</f>
        <v>4.4617420086995985</v>
      </c>
      <c r="V81" s="105">
        <f>IF(INDEX(Historical!$M$7:$M$1044,MATCH(B81,Historical!$B$7:$B$1044,0))=0,"n/a",((INDEX(Historical!$C$7:$C$1044,MATCH(B81,Historical!$B$7:$B$1044,0))/INDEX(Historical!$M$7:$M$1044,MATCH(B81,Historical!$B$7:$B$1044,0)))^(1/10)-1)*100)</f>
        <v>4.4493216110784273</v>
      </c>
      <c r="W81" s="106">
        <f t="shared" si="35"/>
        <v>1.0027915261486706</v>
      </c>
      <c r="X81" s="107">
        <f t="shared" si="36"/>
        <v>0.40051544063730682</v>
      </c>
      <c r="Y81" s="165"/>
      <c r="Z81" s="101">
        <f t="shared" si="37"/>
        <v>66.666666666666657</v>
      </c>
      <c r="AA81" s="109">
        <f t="shared" si="38"/>
        <v>24.767295597484278</v>
      </c>
      <c r="AB81" s="71">
        <v>12</v>
      </c>
      <c r="AC81" s="100">
        <v>3.18</v>
      </c>
      <c r="AD81" s="100">
        <v>3.08</v>
      </c>
      <c r="AE81" s="100">
        <v>6.82</v>
      </c>
      <c r="AF81" s="100">
        <v>10.08</v>
      </c>
      <c r="AG81" s="100">
        <v>45.800000000000004</v>
      </c>
      <c r="AH81" s="100">
        <v>8.4500000000000011</v>
      </c>
      <c r="AI81" s="100">
        <v>6.8599999999999994</v>
      </c>
      <c r="AJ81" s="100">
        <v>11.14</v>
      </c>
      <c r="AK81" s="100">
        <v>7.3599999999999994</v>
      </c>
      <c r="AL81" s="100">
        <v>339000</v>
      </c>
      <c r="AM81" s="100">
        <v>0.69</v>
      </c>
      <c r="AN81" s="100">
        <v>1.3</v>
      </c>
      <c r="AO81" s="110">
        <f t="shared" si="39"/>
        <v>-17.613831902649586</v>
      </c>
      <c r="AP81" s="111">
        <f t="shared" si="40"/>
        <v>7.1534636948346924</v>
      </c>
      <c r="AQ81" s="112">
        <f t="shared" si="41"/>
        <v>233.10281337258257</v>
      </c>
      <c r="AR81" s="101">
        <f>INDEX(Historical!$C$7:$C$1045,MATCH(B81,Historical!$B$7:$B$1045,0))*IF(AH81="n/a",1.03,IF(AH81&lt;0,1.01,IF(AH81&gt;10,1.1,(1+AH81/100))))</f>
        <v>2.21238</v>
      </c>
      <c r="AS81" s="109">
        <f t="shared" si="42"/>
        <v>2.3641492679999998</v>
      </c>
      <c r="AT81" s="109">
        <f t="shared" si="31"/>
        <v>2.5381506541247996</v>
      </c>
      <c r="AU81" s="109">
        <f t="shared" si="31"/>
        <v>2.7249585422683844</v>
      </c>
      <c r="AV81" s="109">
        <f t="shared" si="31"/>
        <v>2.9255154909793371</v>
      </c>
      <c r="AW81" s="109">
        <f t="shared" si="43"/>
        <v>12.765153955372522</v>
      </c>
      <c r="AX81" s="113">
        <f t="shared" si="44"/>
        <v>16.207661192702542</v>
      </c>
      <c r="AY81" s="100">
        <v>0.36</v>
      </c>
      <c r="AZ81" s="100">
        <v>20.51</v>
      </c>
      <c r="BA81" s="100">
        <v>-3.95</v>
      </c>
      <c r="BB81" s="100">
        <v>2.06</v>
      </c>
      <c r="BC81" s="100">
        <v>9.5299999999999994</v>
      </c>
      <c r="BE81" s="12">
        <v>1963</v>
      </c>
      <c r="BF81" s="12">
        <f t="shared" si="45"/>
        <v>7</v>
      </c>
      <c r="BG81" s="100">
        <v>13.309999999999999</v>
      </c>
      <c r="BH81" t="s">
        <v>121</v>
      </c>
      <c r="BI81" t="s">
        <v>122</v>
      </c>
    </row>
    <row r="82" spans="1:61" ht="11.25" customHeight="1" x14ac:dyDescent="0.2">
      <c r="A82" s="55" t="s">
        <v>364</v>
      </c>
      <c r="B82" s="55" t="s">
        <v>365</v>
      </c>
      <c r="C82" s="156" t="s">
        <v>116</v>
      </c>
      <c r="D82" s="98" t="s">
        <v>215</v>
      </c>
      <c r="E82" s="157">
        <v>31</v>
      </c>
      <c r="F82" s="2">
        <v>118</v>
      </c>
      <c r="G82" s="2" t="s">
        <v>119</v>
      </c>
      <c r="H82" s="2" t="s">
        <v>119</v>
      </c>
      <c r="I82" s="100">
        <v>265.07</v>
      </c>
      <c r="J82" s="101">
        <f t="shared" si="32"/>
        <v>1.1921379258309126</v>
      </c>
      <c r="K82" s="104">
        <v>0.79</v>
      </c>
      <c r="L82" s="71">
        <v>4</v>
      </c>
      <c r="M82" s="28">
        <f t="shared" si="33"/>
        <v>3.16</v>
      </c>
      <c r="N82" s="103" t="s">
        <v>366</v>
      </c>
      <c r="O82" s="104">
        <v>0.75</v>
      </c>
      <c r="P82" s="158">
        <v>46022</v>
      </c>
      <c r="Q82" s="158">
        <v>46037</v>
      </c>
      <c r="R82" s="28">
        <f t="shared" si="34"/>
        <v>5.3333333333333375</v>
      </c>
      <c r="S82" s="105">
        <f>IF(INDEX(Historical!$D$7:$D1387,MATCH(B82,Historical!$B$7:$B$1044,0))=0,"n/a",(INDEX(Historical!$C$7:$C$1044,MATCH(B82,Historical!$B$7:$B$1044,0))/INDEX(Historical!$D$7:$D$1044,MATCH(B82,Historical!$B$7:$B$1044,0))-1)*100)</f>
        <v>5.6338028169014231</v>
      </c>
      <c r="T82" s="105">
        <f>IF(INDEX(Historical!$F$7:$F$1044,MATCH(B82,Historical!$B$7:$B$1044,0))=0,"n/a",((INDEX(Historical!$C$7:$C$1044,MATCH(B82,Historical!$B$7:$B$1044,0))/INDEX(Historical!$F$7:$F$1044,MATCH(B82,Historical!$B$7:$B$1044,0)))^(1/3)-1)*100)</f>
        <v>10.227784577092303</v>
      </c>
      <c r="U82" s="105">
        <f>IF(INDEX(Historical!$H$7:$H$1044,MATCH(B82,Historical!$B$7:$B$1044,0))=0,"n/a",((INDEX(Historical!$C$7:$C$1044,MATCH(B82,Historical!$B$7:$B$1044,0))/INDEX(Historical!$H$7:$H$1044,MATCH(B82,Historical!$B$7:$B$1044,0)))^(1/5)-1)*100)</f>
        <v>8.88624888199654</v>
      </c>
      <c r="V82" s="105">
        <f>IF(INDEX(Historical!$M$7:$M$1044,MATCH(B82,Historical!$B$7:$B$1044,0))=0,"n/a",((INDEX(Historical!$C$7:$C$1044,MATCH(B82,Historical!$B$7:$B$1044,0))/INDEX(Historical!$M$7:$M$1044,MATCH(B82,Historical!$B$7:$B$1044,0)))^(1/10)-1)*100)</f>
        <v>9.9679999960219803</v>
      </c>
      <c r="W82" s="106">
        <f t="shared" si="35"/>
        <v>0.89147761692845662</v>
      </c>
      <c r="X82" s="107">
        <f t="shared" si="36"/>
        <v>0.40064242028839225</v>
      </c>
      <c r="Y82" s="159"/>
      <c r="Z82" s="101">
        <f t="shared" si="37"/>
        <v>33.905579399141637</v>
      </c>
      <c r="AA82" s="109">
        <f t="shared" si="38"/>
        <v>28.440987124463518</v>
      </c>
      <c r="AB82" s="71">
        <v>12</v>
      </c>
      <c r="AC82" s="100">
        <v>9.32</v>
      </c>
      <c r="AD82" s="100">
        <v>2.52</v>
      </c>
      <c r="AE82" s="100">
        <v>3.43</v>
      </c>
      <c r="AF82" s="100">
        <v>9.89</v>
      </c>
      <c r="AG82" s="100">
        <v>37.22</v>
      </c>
      <c r="AH82" s="100">
        <v>9.629999999999999</v>
      </c>
      <c r="AI82" s="100">
        <v>9.66</v>
      </c>
      <c r="AJ82" s="100">
        <v>22.18</v>
      </c>
      <c r="AK82" s="100">
        <v>8.85</v>
      </c>
      <c r="AL82" s="100">
        <v>14530</v>
      </c>
      <c r="AM82" s="100">
        <v>1.63</v>
      </c>
      <c r="AN82" s="100">
        <v>0.92</v>
      </c>
      <c r="AO82" s="110">
        <f t="shared" si="39"/>
        <v>-18.362600316636065</v>
      </c>
      <c r="AP82" s="111">
        <f t="shared" si="40"/>
        <v>10.078386807827453</v>
      </c>
      <c r="AQ82" s="112">
        <f t="shared" si="41"/>
        <v>253.57310271062707</v>
      </c>
      <c r="AR82" s="101">
        <f>INDEX(Historical!$C$7:$C$1045,MATCH(B82,Historical!$B$7:$B$1045,0))*IF(AH82="n/a",1.03,IF(AH82&lt;0,1.01,IF(AH82&gt;10,1.1,(1+AH82/100))))</f>
        <v>3.2888999999999999</v>
      </c>
      <c r="AS82" s="109">
        <f t="shared" si="42"/>
        <v>3.6066077399999998</v>
      </c>
      <c r="AT82" s="109">
        <f t="shared" si="31"/>
        <v>3.9257925249899999</v>
      </c>
      <c r="AU82" s="109">
        <f t="shared" si="31"/>
        <v>4.273225163451615</v>
      </c>
      <c r="AV82" s="109">
        <f t="shared" si="31"/>
        <v>4.6514055904170828</v>
      </c>
      <c r="AW82" s="109">
        <f t="shared" si="43"/>
        <v>19.745931018858698</v>
      </c>
      <c r="AX82" s="113">
        <f t="shared" si="44"/>
        <v>7.4493269773488882</v>
      </c>
      <c r="AY82" s="100">
        <v>1.24</v>
      </c>
      <c r="AZ82" s="100">
        <v>55.910000000000004</v>
      </c>
      <c r="BA82" s="100">
        <v>-14.49</v>
      </c>
      <c r="BB82" s="100">
        <v>0.9900000000000001</v>
      </c>
      <c r="BC82" s="100">
        <v>6.77</v>
      </c>
      <c r="BE82" s="12">
        <v>1996</v>
      </c>
      <c r="BF82" s="12">
        <f t="shared" si="45"/>
        <v>3</v>
      </c>
      <c r="BG82" s="100">
        <v>14.27</v>
      </c>
      <c r="BH82" t="s">
        <v>121</v>
      </c>
      <c r="BI82" t="s">
        <v>122</v>
      </c>
    </row>
    <row r="83" spans="1:61" ht="11.25" customHeight="1" x14ac:dyDescent="0.2">
      <c r="A83" s="123" t="s">
        <v>992</v>
      </c>
      <c r="B83" s="55" t="s">
        <v>993</v>
      </c>
      <c r="C83" s="156" t="s">
        <v>116</v>
      </c>
      <c r="D83" s="98" t="s">
        <v>329</v>
      </c>
      <c r="E83" s="157">
        <v>25</v>
      </c>
      <c r="F83" s="2">
        <v>146</v>
      </c>
      <c r="G83" s="2" t="s">
        <v>119</v>
      </c>
      <c r="H83" s="2" t="s">
        <v>119</v>
      </c>
      <c r="I83" s="100">
        <v>320.55</v>
      </c>
      <c r="J83" s="101">
        <f t="shared" si="32"/>
        <v>1.5598190609889251</v>
      </c>
      <c r="K83" s="104">
        <v>1.25</v>
      </c>
      <c r="L83" s="71">
        <v>4</v>
      </c>
      <c r="M83" s="28">
        <f t="shared" si="33"/>
        <v>5</v>
      </c>
      <c r="N83" s="103" t="s">
        <v>668</v>
      </c>
      <c r="O83" s="104">
        <v>1.2</v>
      </c>
      <c r="P83" s="158">
        <v>46087</v>
      </c>
      <c r="Q83" s="158">
        <v>46101</v>
      </c>
      <c r="R83" s="28">
        <f t="shared" si="34"/>
        <v>4.1666666666666705</v>
      </c>
      <c r="S83" s="105">
        <f>IF(INDEX(Historical!$D$7:$D1389,MATCH(B83,Historical!$B$7:$B$1044,0))=0,"n/a",(INDEX(Historical!$C$7:$C$1044,MATCH(B83,Historical!$B$7:$B$1044,0))/INDEX(Historical!$D$7:$D$1044,MATCH(B83,Historical!$B$7:$B$1044,0))-1)*100)</f>
        <v>3.4482758620689724</v>
      </c>
      <c r="T83" s="105">
        <f>IF(INDEX(Historical!$F$7:$F$1044,MATCH(B83,Historical!$B$7:$B$1044,0))=0,"n/a",((INDEX(Historical!$C$7:$C$1044,MATCH(B83,Historical!$B$7:$B$1044,0))/INDEX(Historical!$F$7:$F$1044,MATCH(B83,Historical!$B$7:$B$1044,0)))^(1/3)-1)*100)</f>
        <v>2.3264108093813185</v>
      </c>
      <c r="U83" s="105">
        <f>IF(INDEX(Historical!$H$7:$H$1044,MATCH(B83,Historical!$B$7:$B$1044,0))=0,"n/a",((INDEX(Historical!$C$7:$C$1044,MATCH(B83,Historical!$B$7:$B$1044,0))/INDEX(Historical!$H$7:$H$1044,MATCH(B83,Historical!$B$7:$B$1044,0)))^(1/5)-1)*100)</f>
        <v>7.1402027941007029</v>
      </c>
      <c r="V83" s="105">
        <f>IF(INDEX(Historical!$M$7:$M$1044,MATCH(B83,Historical!$B$7:$B$1044,0))=0,"n/a",((INDEX(Historical!$C$7:$C$1044,MATCH(B83,Historical!$B$7:$B$1044,0))/INDEX(Historical!$M$7:$M$1044,MATCH(B83,Historical!$B$7:$B$1044,0)))^(1/10)-1)*100)</f>
        <v>9.482309647228826</v>
      </c>
      <c r="W83" s="106">
        <f t="shared" si="35"/>
        <v>0.7530024919812025</v>
      </c>
      <c r="X83" s="107">
        <f t="shared" si="36"/>
        <v>0.682619769990507</v>
      </c>
      <c r="Y83" s="123"/>
      <c r="Z83" s="101">
        <f t="shared" si="37"/>
        <v>58.61664712778429</v>
      </c>
      <c r="AA83" s="109">
        <f t="shared" si="38"/>
        <v>37.579132473622515</v>
      </c>
      <c r="AB83" s="71">
        <v>6</v>
      </c>
      <c r="AC83" s="100">
        <v>8.5299999999999994</v>
      </c>
      <c r="AD83" s="100">
        <v>1.8</v>
      </c>
      <c r="AE83" s="100">
        <v>2.74</v>
      </c>
      <c r="AF83" s="100">
        <v>3.05</v>
      </c>
      <c r="AG83" s="100">
        <v>8.2000000000000011</v>
      </c>
      <c r="AH83" s="100">
        <v>8.0299999999999994</v>
      </c>
      <c r="AI83" s="100">
        <v>16.520000000000003</v>
      </c>
      <c r="AJ83" s="100">
        <v>10.459999999999999</v>
      </c>
      <c r="AK83" s="100">
        <v>13.200000000000001</v>
      </c>
      <c r="AL83" s="100">
        <v>59870</v>
      </c>
      <c r="AM83" s="100">
        <v>0.49</v>
      </c>
      <c r="AN83" s="100">
        <v>0.56999999999999995</v>
      </c>
      <c r="AO83" s="110">
        <f t="shared" si="39"/>
        <v>-28.879110618532888</v>
      </c>
      <c r="AP83" s="111">
        <f t="shared" si="40"/>
        <v>8.7000218550896271</v>
      </c>
      <c r="AQ83" s="112">
        <f t="shared" si="41"/>
        <v>125.70024766840015</v>
      </c>
      <c r="AR83" s="101">
        <f>INDEX(Historical!$C$7:$C$1045,MATCH(B83,Historical!$B$7:$B$1045,0))*IF(AH83="n/a",1.03,IF(AH83&lt;0,1.01,IF(AH83&gt;10,1.1,(1+AH83/100))))</f>
        <v>5.1854399999999998</v>
      </c>
      <c r="AS83" s="109">
        <f t="shared" si="42"/>
        <v>5.7039840000000002</v>
      </c>
      <c r="AT83" s="109">
        <f t="shared" si="31"/>
        <v>6.2743824000000004</v>
      </c>
      <c r="AU83" s="109">
        <f t="shared" si="31"/>
        <v>6.9018206400000013</v>
      </c>
      <c r="AV83" s="109">
        <f t="shared" si="31"/>
        <v>7.5920027040000022</v>
      </c>
      <c r="AW83" s="109">
        <f t="shared" si="43"/>
        <v>31.657629744000001</v>
      </c>
      <c r="AX83" s="113">
        <f t="shared" si="44"/>
        <v>9.8760348600842303</v>
      </c>
      <c r="AY83" s="100">
        <v>0.53</v>
      </c>
      <c r="AZ83" s="100">
        <v>49.72</v>
      </c>
      <c r="BA83" s="100">
        <v>-15.47</v>
      </c>
      <c r="BB83" s="100">
        <v>-9</v>
      </c>
      <c r="BC83" s="100">
        <v>3.47</v>
      </c>
      <c r="BE83" s="12">
        <v>2002</v>
      </c>
      <c r="BF83" s="12">
        <f t="shared" si="45"/>
        <v>2</v>
      </c>
      <c r="BG83" s="100">
        <v>3.8600000000000003</v>
      </c>
      <c r="BH83" t="s">
        <v>121</v>
      </c>
      <c r="BI83" t="s">
        <v>122</v>
      </c>
    </row>
    <row r="84" spans="1:61" ht="11.25" customHeight="1" x14ac:dyDescent="0.2">
      <c r="A84" s="55" t="s">
        <v>367</v>
      </c>
      <c r="B84" s="55" t="s">
        <v>368</v>
      </c>
      <c r="C84" s="156" t="s">
        <v>139</v>
      </c>
      <c r="D84" s="98" t="s">
        <v>140</v>
      </c>
      <c r="E84" s="157">
        <v>33</v>
      </c>
      <c r="F84" s="2">
        <v>101</v>
      </c>
      <c r="G84" s="2" t="s">
        <v>119</v>
      </c>
      <c r="H84" s="2" t="s">
        <v>119</v>
      </c>
      <c r="I84" s="100">
        <v>500.75</v>
      </c>
      <c r="J84" s="101">
        <f t="shared" si="32"/>
        <v>1.2780828756864704</v>
      </c>
      <c r="K84" s="104">
        <v>1.6</v>
      </c>
      <c r="L84" s="71">
        <v>4</v>
      </c>
      <c r="M84" s="28">
        <f t="shared" si="33"/>
        <v>6.4</v>
      </c>
      <c r="N84" s="103" t="s">
        <v>158</v>
      </c>
      <c r="O84" s="104">
        <v>1.5</v>
      </c>
      <c r="P84" s="158">
        <v>46092</v>
      </c>
      <c r="Q84" s="158">
        <v>46107</v>
      </c>
      <c r="R84" s="28">
        <f t="shared" si="34"/>
        <v>6.6666666666666723</v>
      </c>
      <c r="S84" s="105">
        <f>IF(INDEX(Historical!$D$7:$D1391,MATCH(B84,Historical!$B$7:$B$1044,0))=0,"n/a",(INDEX(Historical!$C$7:$C$1044,MATCH(B84,Historical!$B$7:$B$1044,0))/INDEX(Historical!$D$7:$D$1044,MATCH(B84,Historical!$B$7:$B$1044,0))-1)*100)</f>
        <v>7.9136690647482189</v>
      </c>
      <c r="T84" s="105">
        <f>IF(INDEX(Historical!$F$7:$F$1044,MATCH(B84,Historical!$B$7:$B$1044,0))=0,"n/a",((INDEX(Historical!$C$7:$C$1044,MATCH(B84,Historical!$B$7:$B$1044,0))/INDEX(Historical!$F$7:$F$1044,MATCH(B84,Historical!$B$7:$B$1044,0)))^(1/3)-1)*100)</f>
        <v>8.6346740846674042</v>
      </c>
      <c r="U84" s="105">
        <f>IF(INDEX(Historical!$H$7:$H$1044,MATCH(B84,Historical!$B$7:$B$1044,0))=0,"n/a",((INDEX(Historical!$C$7:$C$1044,MATCH(B84,Historical!$B$7:$B$1044,0))/INDEX(Historical!$H$7:$H$1044,MATCH(B84,Historical!$B$7:$B$1044,0)))^(1/5)-1)*100)</f>
        <v>9.2680001001790302</v>
      </c>
      <c r="V84" s="105">
        <f>IF(INDEX(Historical!$M$7:$M$1044,MATCH(B84,Historical!$B$7:$B$1044,0))=0,"n/a",((INDEX(Historical!$C$7:$C$1044,MATCH(B84,Historical!$B$7:$B$1044,0))/INDEX(Historical!$M$7:$M$1044,MATCH(B84,Historical!$B$7:$B$1044,0)))^(1/10)-1)*100)</f>
        <v>7.6907797954749002</v>
      </c>
      <c r="W84" s="106">
        <f t="shared" si="35"/>
        <v>1.2050793738278835</v>
      </c>
      <c r="X84" s="107">
        <f t="shared" si="36"/>
        <v>0.36473829595352342</v>
      </c>
      <c r="Y84" s="174"/>
      <c r="Z84" s="101">
        <f t="shared" si="37"/>
        <v>43.835616438356169</v>
      </c>
      <c r="AA84" s="109">
        <f t="shared" si="38"/>
        <v>34.297945205479451</v>
      </c>
      <c r="AB84" s="71">
        <v>12</v>
      </c>
      <c r="AC84" s="100">
        <v>14.6</v>
      </c>
      <c r="AD84" s="100">
        <v>2.74</v>
      </c>
      <c r="AE84" s="100">
        <v>6.83</v>
      </c>
      <c r="AF84" s="100">
        <v>6.07</v>
      </c>
      <c r="AG84" s="100">
        <v>18.07</v>
      </c>
      <c r="AH84" s="100">
        <v>8.51</v>
      </c>
      <c r="AI84" s="100">
        <v>9.379999999999999</v>
      </c>
      <c r="AJ84" s="100">
        <v>25.41</v>
      </c>
      <c r="AK84" s="100">
        <v>9.35</v>
      </c>
      <c r="AL84" s="100">
        <v>232040</v>
      </c>
      <c r="AM84" s="100">
        <v>0.53</v>
      </c>
      <c r="AN84" s="100">
        <v>0.73</v>
      </c>
      <c r="AO84" s="110">
        <f t="shared" si="39"/>
        <v>-23.751862229613948</v>
      </c>
      <c r="AP84" s="111">
        <f t="shared" si="40"/>
        <v>10.546082975865501</v>
      </c>
      <c r="AQ84" s="112">
        <f t="shared" si="41"/>
        <v>204.18454003907294</v>
      </c>
      <c r="AR84" s="101">
        <f>INDEX(Historical!$C$7:$C$1045,MATCH(B84,Historical!$B$7:$B$1045,0))*IF(AH84="n/a",1.03,IF(AH84&lt;0,1.01,IF(AH84&gt;10,1.1,(1+AH84/100))))</f>
        <v>6.5106000000000002</v>
      </c>
      <c r="AS84" s="109">
        <f t="shared" si="42"/>
        <v>7.121294279999999</v>
      </c>
      <c r="AT84" s="109">
        <f t="shared" si="31"/>
        <v>7.7871352951799979</v>
      </c>
      <c r="AU84" s="109">
        <f t="shared" si="31"/>
        <v>8.5152324452793273</v>
      </c>
      <c r="AV84" s="109">
        <f t="shared" si="31"/>
        <v>9.3114066789129435</v>
      </c>
      <c r="AW84" s="109">
        <f t="shared" si="43"/>
        <v>39.245668699372267</v>
      </c>
      <c r="AX84" s="113">
        <f t="shared" si="44"/>
        <v>7.8373776733644069</v>
      </c>
      <c r="AY84" s="100">
        <v>0.76</v>
      </c>
      <c r="AZ84" s="100">
        <v>29.13</v>
      </c>
      <c r="BA84" s="100">
        <v>-2.8899999999999997</v>
      </c>
      <c r="BB84" s="100">
        <v>0.82000000000000006</v>
      </c>
      <c r="BC84" s="100">
        <v>8.49</v>
      </c>
      <c r="BE84" s="12">
        <v>1994</v>
      </c>
      <c r="BF84" s="12">
        <f t="shared" si="45"/>
        <v>3</v>
      </c>
      <c r="BG84" s="100">
        <v>8.2600000000000016</v>
      </c>
      <c r="BH84" t="s">
        <v>121</v>
      </c>
      <c r="BI84" t="s">
        <v>122</v>
      </c>
    </row>
    <row r="85" spans="1:61" ht="11.25" customHeight="1" x14ac:dyDescent="0.2">
      <c r="A85" s="55" t="s">
        <v>369</v>
      </c>
      <c r="B85" s="55" t="s">
        <v>370</v>
      </c>
      <c r="C85" s="156" t="s">
        <v>335</v>
      </c>
      <c r="D85" s="98" t="s">
        <v>371</v>
      </c>
      <c r="E85" s="157">
        <v>63</v>
      </c>
      <c r="F85" s="2">
        <v>11</v>
      </c>
      <c r="G85" s="2" t="s">
        <v>119</v>
      </c>
      <c r="H85" s="2" t="s">
        <v>118</v>
      </c>
      <c r="I85" s="100">
        <v>238.79</v>
      </c>
      <c r="J85" s="101">
        <f t="shared" si="32"/>
        <v>2.0101344277398554</v>
      </c>
      <c r="K85" s="104">
        <v>1.2</v>
      </c>
      <c r="L85" s="71">
        <v>4</v>
      </c>
      <c r="M85" s="28">
        <f t="shared" si="33"/>
        <v>4.8</v>
      </c>
      <c r="N85" s="103" t="s">
        <v>372</v>
      </c>
      <c r="O85" s="104">
        <v>1.1499999999999999</v>
      </c>
      <c r="P85" s="158">
        <v>45861</v>
      </c>
      <c r="Q85" s="158">
        <v>45875</v>
      </c>
      <c r="R85" s="28">
        <f t="shared" si="34"/>
        <v>4.3478260869565259</v>
      </c>
      <c r="S85" s="105">
        <f>IF(INDEX(Historical!$D$7:$D1400,MATCH(B85,Historical!$B$7:$B$1044,0))=0,"n/a",(INDEX(Historical!$C$7:$C$1044,MATCH(B85,Historical!$B$7:$B$1044,0))/INDEX(Historical!$D$7:$D$1044,MATCH(B85,Historical!$B$7:$B$1044,0))-1)*100)</f>
        <v>4.4444444444444509</v>
      </c>
      <c r="T85" s="105">
        <f>IF(INDEX(Historical!$F$7:$F$1044,MATCH(B85,Historical!$B$7:$B$1044,0))=0,"n/a",((INDEX(Historical!$C$7:$C$1044,MATCH(B85,Historical!$B$7:$B$1044,0))/INDEX(Historical!$F$7:$F$1044,MATCH(B85,Historical!$B$7:$B$1044,0)))^(1/3)-1)*100)</f>
        <v>8.3008947425307955</v>
      </c>
      <c r="U85" s="105">
        <f>IF(INDEX(Historical!$H$7:$H$1044,MATCH(B85,Historical!$B$7:$B$1044,0))=0,"n/a",((INDEX(Historical!$C$7:$C$1044,MATCH(B85,Historical!$B$7:$B$1044,0))/INDEX(Historical!$H$7:$H$1044,MATCH(B85,Historical!$B$7:$B$1044,0)))^(1/5)-1)*100)</f>
        <v>15.873217925961436</v>
      </c>
      <c r="V85" s="105">
        <f>IF(INDEX(Historical!$M$7:$M$1044,MATCH(B85,Historical!$B$7:$B$1044,0))=0,"n/a",((INDEX(Historical!$C$7:$C$1044,MATCH(B85,Historical!$B$7:$B$1044,0))/INDEX(Historical!$M$7:$M$1044,MATCH(B85,Historical!$B$7:$B$1044,0)))^(1/10)-1)*100)</f>
        <v>16.50639615655971</v>
      </c>
      <c r="W85" s="106">
        <f t="shared" si="35"/>
        <v>0.96164043170945912</v>
      </c>
      <c r="X85" s="107">
        <f t="shared" si="36"/>
        <v>1.7895397887216948</v>
      </c>
      <c r="Y85" s="55"/>
      <c r="Z85" s="101">
        <f t="shared" si="37"/>
        <v>40.506329113924053</v>
      </c>
      <c r="AA85" s="109">
        <f t="shared" si="38"/>
        <v>20.151054852320677</v>
      </c>
      <c r="AB85" s="71">
        <v>1</v>
      </c>
      <c r="AC85" s="100">
        <v>11.85</v>
      </c>
      <c r="AD85" s="100">
        <v>2.5499999999999998</v>
      </c>
      <c r="AE85" s="100">
        <v>1.55</v>
      </c>
      <c r="AF85" s="100" t="s">
        <v>142</v>
      </c>
      <c r="AG85" s="100" t="s">
        <v>142</v>
      </c>
      <c r="AH85" s="100">
        <v>2.42</v>
      </c>
      <c r="AI85" s="100">
        <v>8.2600000000000016</v>
      </c>
      <c r="AJ85" s="100">
        <v>8.870000000000001</v>
      </c>
      <c r="AK85" s="100">
        <v>6.87</v>
      </c>
      <c r="AL85" s="100">
        <v>133740</v>
      </c>
      <c r="AM85" s="100">
        <v>0.13999999999999999</v>
      </c>
      <c r="AN85" s="100" t="s">
        <v>142</v>
      </c>
      <c r="AO85" s="110">
        <f t="shared" si="39"/>
        <v>-2.2677024986193857</v>
      </c>
      <c r="AP85" s="111">
        <f t="shared" si="40"/>
        <v>17.883352353701291</v>
      </c>
      <c r="AQ85" s="112" t="str">
        <f t="shared" si="41"/>
        <v>n/a</v>
      </c>
      <c r="AR85" s="101">
        <f>INDEX(Historical!$C$7:$C$1045,MATCH(B85,Historical!$B$7:$B$1045,0))*IF(AH85="n/a",1.03,IF(AH85&lt;0,1.01,IF(AH85&gt;10,1.1,(1+AH85/100))))</f>
        <v>4.8137400000000001</v>
      </c>
      <c r="AS85" s="109">
        <f t="shared" si="42"/>
        <v>5.2113549240000001</v>
      </c>
      <c r="AT85" s="109">
        <f t="shared" si="31"/>
        <v>5.5693750072787997</v>
      </c>
      <c r="AU85" s="109">
        <f t="shared" si="31"/>
        <v>5.9519910702788534</v>
      </c>
      <c r="AV85" s="109">
        <f t="shared" si="31"/>
        <v>6.3608928568070109</v>
      </c>
      <c r="AW85" s="109">
        <f t="shared" si="43"/>
        <v>27.907353858364665</v>
      </c>
      <c r="AX85" s="113">
        <f t="shared" si="44"/>
        <v>11.686985995378645</v>
      </c>
      <c r="AY85" s="100">
        <v>0.9</v>
      </c>
      <c r="AZ85" s="100">
        <v>13.530000000000001</v>
      </c>
      <c r="BA85" s="100">
        <v>-18.52</v>
      </c>
      <c r="BB85" s="100">
        <v>-3.05</v>
      </c>
      <c r="BC85" s="100">
        <v>-4.2</v>
      </c>
      <c r="BE85" s="12">
        <v>1963</v>
      </c>
      <c r="BF85" s="12">
        <f t="shared" si="45"/>
        <v>7</v>
      </c>
      <c r="BG85" s="100">
        <v>13.18</v>
      </c>
      <c r="BH85" t="s">
        <v>121</v>
      </c>
      <c r="BI85" t="s">
        <v>122</v>
      </c>
    </row>
    <row r="86" spans="1:61" ht="11.25" customHeight="1" x14ac:dyDescent="0.2">
      <c r="A86" s="55" t="s">
        <v>373</v>
      </c>
      <c r="B86" s="55" t="s">
        <v>374</v>
      </c>
      <c r="C86" s="156" t="s">
        <v>116</v>
      </c>
      <c r="D86" s="98" t="s">
        <v>117</v>
      </c>
      <c r="E86" s="157">
        <v>31</v>
      </c>
      <c r="F86" s="2">
        <v>117</v>
      </c>
      <c r="G86" s="2" t="s">
        <v>146</v>
      </c>
      <c r="H86" s="2" t="s">
        <v>146</v>
      </c>
      <c r="I86" s="100">
        <v>28.5</v>
      </c>
      <c r="J86" s="101">
        <f t="shared" si="32"/>
        <v>3.5789473684210522</v>
      </c>
      <c r="K86" s="104">
        <v>0.255</v>
      </c>
      <c r="L86" s="71">
        <v>4</v>
      </c>
      <c r="M86" s="28">
        <f t="shared" si="33"/>
        <v>1.02</v>
      </c>
      <c r="N86" s="103" t="s">
        <v>168</v>
      </c>
      <c r="O86" s="104">
        <v>0.25</v>
      </c>
      <c r="P86" s="158">
        <v>45992</v>
      </c>
      <c r="Q86" s="158">
        <v>46006</v>
      </c>
      <c r="R86" s="28">
        <f t="shared" si="34"/>
        <v>2.0000000000000018</v>
      </c>
      <c r="S86" s="105">
        <f>IF(INDEX(Historical!$D$7:$D1411,MATCH(B86,Historical!$B$7:$B$1044,0))=0,"n/a",(INDEX(Historical!$C$7:$C$1044,MATCH(B86,Historical!$B$7:$B$1044,0))/INDEX(Historical!$D$7:$D$1044,MATCH(B86,Historical!$B$7:$B$1044,0))-1)*100)</f>
        <v>3.0927835051546504</v>
      </c>
      <c r="T86" s="105">
        <f>IF(INDEX(Historical!$F$7:$F$1044,MATCH(B86,Historical!$B$7:$B$1044,0))=0,"n/a",((INDEX(Historical!$C$7:$C$1044,MATCH(B86,Historical!$B$7:$B$1044,0))/INDEX(Historical!$F$7:$F$1044,MATCH(B86,Historical!$B$7:$B$1044,0)))^(1/3)-1)*100)</f>
        <v>3.9608921504417527</v>
      </c>
      <c r="U86" s="105">
        <f>IF(INDEX(Historical!$H$7:$H$1044,MATCH(B86,Historical!$B$7:$B$1044,0))=0,"n/a",((INDEX(Historical!$C$7:$C$1044,MATCH(B86,Historical!$B$7:$B$1044,0))/INDEX(Historical!$H$7:$H$1044,MATCH(B86,Historical!$B$7:$B$1044,0)))^(1/5)-1)*100)</f>
        <v>3.4257450728268246</v>
      </c>
      <c r="V86" s="105">
        <f>IF(INDEX(Historical!$M$7:$M$1044,MATCH(B86,Historical!$B$7:$B$1044,0))=0,"n/a",((INDEX(Historical!$C$7:$C$1044,MATCH(B86,Historical!$B$7:$B$1044,0))/INDEX(Historical!$M$7:$M$1044,MATCH(B86,Historical!$B$7:$B$1044,0)))^(1/10)-1)*100)</f>
        <v>6.355664169358155</v>
      </c>
      <c r="W86" s="106">
        <f t="shared" si="35"/>
        <v>0.53900662173797387</v>
      </c>
      <c r="X86" s="107">
        <f t="shared" si="36"/>
        <v>0.15300335296234144</v>
      </c>
      <c r="Y86" s="55"/>
      <c r="Z86" s="101">
        <f t="shared" si="37"/>
        <v>145.71428571428572</v>
      </c>
      <c r="AA86" s="109">
        <f t="shared" si="38"/>
        <v>40.714285714285715</v>
      </c>
      <c r="AB86" s="71">
        <v>9</v>
      </c>
      <c r="AC86" s="100">
        <v>0.7</v>
      </c>
      <c r="AD86" s="100">
        <v>22.07</v>
      </c>
      <c r="AE86" s="100">
        <v>0.64</v>
      </c>
      <c r="AF86" s="100">
        <v>1.63</v>
      </c>
      <c r="AG86" s="100">
        <v>4.7300000000000004</v>
      </c>
      <c r="AH86" s="100">
        <v>-36.51</v>
      </c>
      <c r="AI86" s="100">
        <v>53.75</v>
      </c>
      <c r="AJ86" s="100">
        <v>22.39</v>
      </c>
      <c r="AK86" s="100">
        <v>1.05</v>
      </c>
      <c r="AL86" s="100">
        <v>887.09</v>
      </c>
      <c r="AM86" s="100">
        <v>7.9399999999999995</v>
      </c>
      <c r="AN86" s="100">
        <v>1.08</v>
      </c>
      <c r="AO86" s="110">
        <f t="shared" si="39"/>
        <v>-33.709593273037839</v>
      </c>
      <c r="AP86" s="111">
        <f t="shared" si="40"/>
        <v>7.0046924412478768</v>
      </c>
      <c r="AQ86" s="112">
        <f t="shared" si="41"/>
        <v>71.741777373002918</v>
      </c>
      <c r="AR86" s="101">
        <f>INDEX(Historical!$C$7:$C$1045,MATCH(B86,Historical!$B$7:$B$1045,0))*IF(AH86="n/a",1.03,IF(AH86&lt;0,1.01,IF(AH86&gt;10,1.1,(1+AH86/100))))</f>
        <v>1.01</v>
      </c>
      <c r="AS86" s="109">
        <f t="shared" si="42"/>
        <v>1.1110000000000002</v>
      </c>
      <c r="AT86" s="109">
        <f t="shared" si="31"/>
        <v>1.1226655000000001</v>
      </c>
      <c r="AU86" s="109">
        <f t="shared" si="31"/>
        <v>1.1344534877500001</v>
      </c>
      <c r="AV86" s="109">
        <f t="shared" si="31"/>
        <v>1.146365249371375</v>
      </c>
      <c r="AW86" s="109">
        <f t="shared" si="43"/>
        <v>5.524484237121376</v>
      </c>
      <c r="AX86" s="113">
        <f t="shared" si="44"/>
        <v>19.384155217969738</v>
      </c>
      <c r="AY86" s="100">
        <v>1.1100000000000001</v>
      </c>
      <c r="AZ86" s="100">
        <v>53.1</v>
      </c>
      <c r="BA86" s="100">
        <v>-2.11</v>
      </c>
      <c r="BB86" s="100">
        <v>8.67</v>
      </c>
      <c r="BC86" s="100">
        <v>12.629999999999999</v>
      </c>
      <c r="BE86" s="12">
        <v>1996</v>
      </c>
      <c r="BF86" s="12">
        <f t="shared" si="45"/>
        <v>3</v>
      </c>
      <c r="BG86" s="100">
        <v>1.35</v>
      </c>
      <c r="BH86" t="s">
        <v>121</v>
      </c>
      <c r="BI86" t="s">
        <v>122</v>
      </c>
    </row>
    <row r="87" spans="1:61" ht="11.25" customHeight="1" x14ac:dyDescent="0.2">
      <c r="A87" s="55" t="s">
        <v>375</v>
      </c>
      <c r="B87" s="55" t="s">
        <v>376</v>
      </c>
      <c r="C87" s="156" t="s">
        <v>335</v>
      </c>
      <c r="D87" s="98" t="s">
        <v>377</v>
      </c>
      <c r="E87" s="157">
        <v>50</v>
      </c>
      <c r="F87" s="2">
        <v>50</v>
      </c>
      <c r="G87" s="2" t="s">
        <v>119</v>
      </c>
      <c r="H87" s="2" t="s">
        <v>118</v>
      </c>
      <c r="I87" s="100">
        <v>293.58999999999997</v>
      </c>
      <c r="J87" s="101">
        <f t="shared" si="32"/>
        <v>2.5341462583875476</v>
      </c>
      <c r="K87" s="104">
        <v>1.86</v>
      </c>
      <c r="L87" s="71">
        <v>4</v>
      </c>
      <c r="M87" s="28">
        <f t="shared" si="33"/>
        <v>7.44</v>
      </c>
      <c r="N87" s="103" t="s">
        <v>158</v>
      </c>
      <c r="O87" s="104">
        <v>1.77</v>
      </c>
      <c r="P87" s="158">
        <v>45992</v>
      </c>
      <c r="Q87" s="158">
        <v>46006</v>
      </c>
      <c r="R87" s="28">
        <f t="shared" si="34"/>
        <v>5.0847457627118686</v>
      </c>
      <c r="S87" s="105">
        <f>IF(INDEX(Historical!$D$7:$D1415,MATCH(B87,Historical!$B$7:$B$1044,0))=0,"n/a",(INDEX(Historical!$C$7:$C$1044,MATCH(B87,Historical!$B$7:$B$1044,0))/INDEX(Historical!$D$7:$D$1044,MATCH(B87,Historical!$B$7:$B$1044,0))-1)*100)</f>
        <v>5.7522123893805288</v>
      </c>
      <c r="T87" s="105">
        <f>IF(INDEX(Historical!$F$7:$F$1044,MATCH(B87,Historical!$B$7:$B$1044,0))=0,"n/a",((INDEX(Historical!$C$7:$C$1044,MATCH(B87,Historical!$B$7:$B$1044,0))/INDEX(Historical!$F$7:$F$1044,MATCH(B87,Historical!$B$7:$B$1044,0)))^(1/3)-1)*100)</f>
        <v>8.2017391891676006</v>
      </c>
      <c r="U87" s="105">
        <f>IF(INDEX(Historical!$H$7:$H$1044,MATCH(B87,Historical!$B$7:$B$1044,0))=0,"n/a",((INDEX(Historical!$C$7:$C$1044,MATCH(B87,Historical!$B$7:$B$1044,0))/INDEX(Historical!$H$7:$H$1044,MATCH(B87,Historical!$B$7:$B$1044,0)))^(1/5)-1)*100)</f>
        <v>7.3044477691469378</v>
      </c>
      <c r="V87" s="105">
        <f>IF(INDEX(Historical!$M$7:$M$1044,MATCH(B87,Historical!$B$7:$B$1044,0))=0,"n/a",((INDEX(Historical!$C$7:$C$1044,MATCH(B87,Historical!$B$7:$B$1044,0))/INDEX(Historical!$M$7:$M$1044,MATCH(B87,Historical!$B$7:$B$1044,0)))^(1/10)-1)*100)</f>
        <v>7.6207641315575003</v>
      </c>
      <c r="W87" s="106">
        <f t="shared" si="35"/>
        <v>0.9584928286783343</v>
      </c>
      <c r="X87" s="107">
        <f t="shared" si="36"/>
        <v>0.5355166986178107</v>
      </c>
      <c r="Y87" s="175"/>
      <c r="Z87" s="101">
        <f t="shared" si="37"/>
        <v>62.259414225941434</v>
      </c>
      <c r="AA87" s="109">
        <f t="shared" si="38"/>
        <v>24.568200836820083</v>
      </c>
      <c r="AB87" s="71">
        <v>12</v>
      </c>
      <c r="AC87" s="100">
        <v>11.95</v>
      </c>
      <c r="AD87" s="100">
        <v>2.5299999999999998</v>
      </c>
      <c r="AE87" s="100">
        <v>7.76</v>
      </c>
      <c r="AF87" s="100" t="s">
        <v>142</v>
      </c>
      <c r="AG87" s="100" t="s">
        <v>142</v>
      </c>
      <c r="AH87" s="100">
        <v>8.08</v>
      </c>
      <c r="AI87" s="100">
        <v>8.7800000000000011</v>
      </c>
      <c r="AJ87" s="100">
        <v>13.639999999999999</v>
      </c>
      <c r="AK87" s="100">
        <v>8.1</v>
      </c>
      <c r="AL87" s="100">
        <v>208690</v>
      </c>
      <c r="AM87" s="100">
        <v>0.05</v>
      </c>
      <c r="AN87" s="100" t="s">
        <v>142</v>
      </c>
      <c r="AO87" s="110">
        <f t="shared" si="39"/>
        <v>-14.729606809285597</v>
      </c>
      <c r="AP87" s="111">
        <f t="shared" si="40"/>
        <v>9.8385940275344854</v>
      </c>
      <c r="AQ87" s="112" t="str">
        <f t="shared" si="41"/>
        <v>n/a</v>
      </c>
      <c r="AR87" s="101">
        <f>INDEX(Historical!$C$7:$C$1045,MATCH(B87,Historical!$B$7:$B$1045,0))*IF(AH87="n/a",1.03,IF(AH87&lt;0,1.01,IF(AH87&gt;10,1.1,(1+AH87/100))))</f>
        <v>7.7493359999999996</v>
      </c>
      <c r="AS87" s="109">
        <f t="shared" si="42"/>
        <v>8.4297277008000009</v>
      </c>
      <c r="AT87" s="109">
        <f t="shared" ref="AT87:AV106" si="46">IF($AK87="n/a",1.03*AS87,IF($AK87&lt;0,1.01*AS87,IF($AK87&gt;10,1.1*AS87,(1+$AK87/100)*AS87)))</f>
        <v>9.1125356445648009</v>
      </c>
      <c r="AU87" s="109">
        <f t="shared" si="46"/>
        <v>9.8506510317745501</v>
      </c>
      <c r="AV87" s="109">
        <f t="shared" si="46"/>
        <v>10.648553765348288</v>
      </c>
      <c r="AW87" s="109">
        <f t="shared" si="43"/>
        <v>45.790804142487637</v>
      </c>
      <c r="AX87" s="113">
        <f t="shared" si="44"/>
        <v>15.596854164817481</v>
      </c>
      <c r="AY87" s="100">
        <v>0.44</v>
      </c>
      <c r="AZ87" s="100">
        <v>3.5700000000000003</v>
      </c>
      <c r="BA87" s="100">
        <v>-14.09</v>
      </c>
      <c r="BB87" s="100">
        <v>-6.68</v>
      </c>
      <c r="BC87" s="100">
        <v>-5.16</v>
      </c>
      <c r="BE87" s="12">
        <v>1976</v>
      </c>
      <c r="BF87" s="12">
        <f t="shared" si="45"/>
        <v>5</v>
      </c>
      <c r="BG87" s="100">
        <v>14.93</v>
      </c>
      <c r="BH87" t="s">
        <v>121</v>
      </c>
      <c r="BI87" t="s">
        <v>122</v>
      </c>
    </row>
    <row r="88" spans="1:61" ht="11.25" customHeight="1" x14ac:dyDescent="0.2">
      <c r="A88" s="123" t="s">
        <v>378</v>
      </c>
      <c r="B88" s="55" t="s">
        <v>379</v>
      </c>
      <c r="C88" s="156" t="s">
        <v>180</v>
      </c>
      <c r="D88" s="98" t="s">
        <v>181</v>
      </c>
      <c r="E88" s="157">
        <v>48</v>
      </c>
      <c r="F88" s="2">
        <v>55</v>
      </c>
      <c r="G88" s="2" t="s">
        <v>118</v>
      </c>
      <c r="H88" s="2" t="s">
        <v>118</v>
      </c>
      <c r="I88" s="100">
        <v>80.97</v>
      </c>
      <c r="J88" s="101">
        <f t="shared" si="32"/>
        <v>3.5074719031740149</v>
      </c>
      <c r="K88" s="104">
        <v>0.71</v>
      </c>
      <c r="L88" s="71">
        <v>4</v>
      </c>
      <c r="M88" s="28">
        <f t="shared" si="33"/>
        <v>2.84</v>
      </c>
      <c r="N88" s="103" t="s">
        <v>380</v>
      </c>
      <c r="O88" s="104">
        <v>0.7</v>
      </c>
      <c r="P88" s="158">
        <v>45835</v>
      </c>
      <c r="Q88" s="158">
        <v>45849</v>
      </c>
      <c r="R88" s="28">
        <f t="shared" si="34"/>
        <v>1.4285714285714299</v>
      </c>
      <c r="S88" s="105">
        <f>IF(INDEX(Historical!$D$7:$D1420,MATCH(B88,Historical!$B$7:$B$1044,0))=0,"n/a",(INDEX(Historical!$C$7:$C$1044,MATCH(B88,Historical!$B$7:$B$1044,0))/INDEX(Historical!$D$7:$D$1044,MATCH(B88,Historical!$B$7:$B$1044,0))-1)*100)</f>
        <v>1.4388489208633004</v>
      </c>
      <c r="T88" s="105">
        <f>IF(INDEX(Historical!$F$7:$F$1044,MATCH(B88,Historical!$B$7:$B$1044,0))=0,"n/a",((INDEX(Historical!$C$7:$C$1044,MATCH(B88,Historical!$B$7:$B$1044,0))/INDEX(Historical!$F$7:$F$1044,MATCH(B88,Historical!$B$7:$B$1044,0)))^(1/3)-1)*100)</f>
        <v>2.4823964331783133</v>
      </c>
      <c r="U88" s="105">
        <f>IF(INDEX(Historical!$H$7:$H$1044,MATCH(B88,Historical!$B$7:$B$1044,0))=0,"n/a",((INDEX(Historical!$C$7:$C$1044,MATCH(B88,Historical!$B$7:$B$1044,0))/INDEX(Historical!$H$7:$H$1044,MATCH(B88,Historical!$B$7:$B$1044,0)))^(1/5)-1)*100)</f>
        <v>4.7129073664257337</v>
      </c>
      <c r="V88" s="105">
        <f>IF(INDEX(Historical!$M$7:$M$1044,MATCH(B88,Historical!$B$7:$B$1044,0))=0,"n/a",((INDEX(Historical!$C$7:$C$1044,MATCH(B88,Historical!$B$7:$B$1044,0))/INDEX(Historical!$M$7:$M$1044,MATCH(B88,Historical!$B$7:$B$1044,0)))^(1/10)-1)*100)</f>
        <v>7.4862358213727331</v>
      </c>
      <c r="W88" s="106">
        <f t="shared" si="35"/>
        <v>0.62954300116631101</v>
      </c>
      <c r="X88" s="107">
        <f t="shared" si="36"/>
        <v>12.084377862630088</v>
      </c>
      <c r="Y88" s="64" t="s">
        <v>381</v>
      </c>
      <c r="Z88" s="101">
        <f t="shared" si="37"/>
        <v>79.32960893854748</v>
      </c>
      <c r="AA88" s="109">
        <f t="shared" si="38"/>
        <v>22.617318435754189</v>
      </c>
      <c r="AB88" s="71">
        <v>4</v>
      </c>
      <c r="AC88" s="100">
        <v>3.58</v>
      </c>
      <c r="AD88" s="100">
        <v>2.2799999999999998</v>
      </c>
      <c r="AE88" s="100">
        <v>2.93</v>
      </c>
      <c r="AF88" s="100">
        <v>2.12</v>
      </c>
      <c r="AG88" s="100">
        <v>9.379999999999999</v>
      </c>
      <c r="AH88" s="100">
        <v>0.51</v>
      </c>
      <c r="AI88" s="100">
        <v>10.01</v>
      </c>
      <c r="AJ88" s="100">
        <v>0.38999999999999996</v>
      </c>
      <c r="AK88" s="100">
        <v>5.84</v>
      </c>
      <c r="AL88" s="100">
        <v>103960</v>
      </c>
      <c r="AM88" s="100">
        <v>0.09</v>
      </c>
      <c r="AN88" s="100">
        <v>0.56999999999999995</v>
      </c>
      <c r="AO88" s="110">
        <f t="shared" si="39"/>
        <v>-14.396939166154441</v>
      </c>
      <c r="AP88" s="111">
        <f t="shared" si="40"/>
        <v>8.2203792695997482</v>
      </c>
      <c r="AQ88" s="112">
        <f t="shared" si="41"/>
        <v>45.981300299880701</v>
      </c>
      <c r="AR88" s="101">
        <f>INDEX(Historical!$C$7:$C$1045,MATCH(B88,Historical!$B$7:$B$1045,0))*IF(AH88="n/a",1.03,IF(AH88&lt;0,1.01,IF(AH88&gt;10,1.1,(1+AH88/100))))</f>
        <v>2.8343820000000002</v>
      </c>
      <c r="AS88" s="109">
        <f t="shared" si="42"/>
        <v>3.1178202000000006</v>
      </c>
      <c r="AT88" s="109">
        <f t="shared" si="46"/>
        <v>3.2999008996800008</v>
      </c>
      <c r="AU88" s="109">
        <f t="shared" si="46"/>
        <v>3.4926151122213129</v>
      </c>
      <c r="AV88" s="109">
        <f t="shared" si="46"/>
        <v>3.6965838347750375</v>
      </c>
      <c r="AW88" s="109">
        <f t="shared" si="43"/>
        <v>16.441302046676352</v>
      </c>
      <c r="AX88" s="113">
        <f t="shared" si="44"/>
        <v>20.305424288843216</v>
      </c>
      <c r="AY88" s="100">
        <v>0.64</v>
      </c>
      <c r="AZ88" s="100">
        <v>2.6100000000000003</v>
      </c>
      <c r="BA88" s="100">
        <v>-23.849999999999998</v>
      </c>
      <c r="BB88" s="100">
        <v>-8.67</v>
      </c>
      <c r="BC88" s="100">
        <v>-14.05</v>
      </c>
      <c r="BE88" s="12">
        <v>1978</v>
      </c>
      <c r="BF88" s="12">
        <f t="shared" si="45"/>
        <v>5</v>
      </c>
      <c r="BG88" s="100">
        <v>5.09</v>
      </c>
      <c r="BH88" t="s">
        <v>121</v>
      </c>
      <c r="BI88" t="s">
        <v>122</v>
      </c>
    </row>
    <row r="89" spans="1:61" ht="11.25" customHeight="1" x14ac:dyDescent="0.2">
      <c r="A89" s="55" t="s">
        <v>382</v>
      </c>
      <c r="B89" s="55" t="s">
        <v>383</v>
      </c>
      <c r="C89" s="156" t="s">
        <v>162</v>
      </c>
      <c r="D89" s="98" t="s">
        <v>296</v>
      </c>
      <c r="E89" s="157">
        <v>50</v>
      </c>
      <c r="F89" s="2">
        <v>49</v>
      </c>
      <c r="G89" s="2" t="s">
        <v>119</v>
      </c>
      <c r="H89" s="2" t="s">
        <v>119</v>
      </c>
      <c r="I89" s="100">
        <v>80.22</v>
      </c>
      <c r="J89" s="101">
        <f t="shared" si="32"/>
        <v>2.3684866616803788</v>
      </c>
      <c r="K89" s="104">
        <v>0.47499999999999998</v>
      </c>
      <c r="L89" s="71">
        <v>4</v>
      </c>
      <c r="M89" s="28">
        <f t="shared" si="33"/>
        <v>1.9</v>
      </c>
      <c r="N89" s="103" t="s">
        <v>158</v>
      </c>
      <c r="O89" s="104">
        <v>0.45</v>
      </c>
      <c r="P89" s="158">
        <v>45901</v>
      </c>
      <c r="Q89" s="158">
        <v>45915</v>
      </c>
      <c r="R89" s="28">
        <f t="shared" si="34"/>
        <v>5.5555555555555483</v>
      </c>
      <c r="S89" s="105">
        <f>IF(INDEX(Historical!$D$7:$D1424,MATCH(B89,Historical!$B$7:$B$1044,0))=0,"n/a",(INDEX(Historical!$C$7:$C$1044,MATCH(B89,Historical!$B$7:$B$1044,0))/INDEX(Historical!$D$7:$D$1044,MATCH(B89,Historical!$B$7:$B$1044,0))-1)*100)</f>
        <v>5.4131054131054235</v>
      </c>
      <c r="T89" s="105">
        <f>IF(INDEX(Historical!$F$7:$F$1044,MATCH(B89,Historical!$B$7:$B$1044,0))=0,"n/a",((INDEX(Historical!$C$7:$C$1044,MATCH(B89,Historical!$B$7:$B$1044,0))/INDEX(Historical!$F$7:$F$1044,MATCH(B89,Historical!$B$7:$B$1044,0)))^(1/3)-1)*100)</f>
        <v>5.1779902516384535</v>
      </c>
      <c r="U89" s="105">
        <f>IF(INDEX(Historical!$H$7:$H$1044,MATCH(B89,Historical!$B$7:$B$1044,0))=0,"n/a",((INDEX(Historical!$C$7:$C$1044,MATCH(B89,Historical!$B$7:$B$1044,0))/INDEX(Historical!$H$7:$H$1044,MATCH(B89,Historical!$B$7:$B$1044,0)))^(1/5)-1)*100)</f>
        <v>5.0656559488593267</v>
      </c>
      <c r="V89" s="105">
        <f>IF(INDEX(Historical!$M$7:$M$1044,MATCH(B89,Historical!$B$7:$B$1044,0))=0,"n/a",((INDEX(Historical!$C$7:$C$1044,MATCH(B89,Historical!$B$7:$B$1044,0))/INDEX(Historical!$M$7:$M$1044,MATCH(B89,Historical!$B$7:$B$1044,0)))^(1/10)-1)*100)</f>
        <v>4.8235767422405207</v>
      </c>
      <c r="W89" s="106">
        <f t="shared" si="35"/>
        <v>1.0501866601393308</v>
      </c>
      <c r="X89" s="107">
        <f t="shared" si="36"/>
        <v>0.68086773506173748</v>
      </c>
      <c r="Y89" s="165"/>
      <c r="Z89" s="101">
        <f t="shared" si="37"/>
        <v>51.075268817204304</v>
      </c>
      <c r="AA89" s="109">
        <f t="shared" si="38"/>
        <v>21.564516129032256</v>
      </c>
      <c r="AB89" s="71">
        <v>12</v>
      </c>
      <c r="AC89" s="100">
        <v>3.72</v>
      </c>
      <c r="AD89" s="100">
        <v>3.03</v>
      </c>
      <c r="AE89" s="100">
        <v>3.96</v>
      </c>
      <c r="AF89" s="100">
        <v>2.25</v>
      </c>
      <c r="AG89" s="100">
        <v>10.72</v>
      </c>
      <c r="AH89" s="100">
        <v>5.91</v>
      </c>
      <c r="AI89" s="100">
        <v>6.6000000000000005</v>
      </c>
      <c r="AJ89" s="100">
        <v>7.4399999999999995</v>
      </c>
      <c r="AK89" s="100">
        <v>6.3100000000000005</v>
      </c>
      <c r="AL89" s="100">
        <v>2950</v>
      </c>
      <c r="AM89" s="100">
        <v>0.33999999999999997</v>
      </c>
      <c r="AN89" s="100">
        <v>0.72</v>
      </c>
      <c r="AO89" s="110">
        <f t="shared" si="39"/>
        <v>-14.130373518492551</v>
      </c>
      <c r="AP89" s="111">
        <f t="shared" si="40"/>
        <v>7.4341426105397055</v>
      </c>
      <c r="AQ89" s="112">
        <f t="shared" si="41"/>
        <v>46.848616367442354</v>
      </c>
      <c r="AR89" s="101">
        <f>INDEX(Historical!$C$7:$C$1045,MATCH(B89,Historical!$B$7:$B$1045,0))*IF(AH89="n/a",1.03,IF(AH89&lt;0,1.01,IF(AH89&gt;10,1.1,(1+AH89/100))))</f>
        <v>1.959335</v>
      </c>
      <c r="AS89" s="109">
        <f t="shared" si="42"/>
        <v>2.0886511100000003</v>
      </c>
      <c r="AT89" s="109">
        <f t="shared" si="46"/>
        <v>2.2204449950410003</v>
      </c>
      <c r="AU89" s="109">
        <f t="shared" si="46"/>
        <v>2.3605550742280874</v>
      </c>
      <c r="AV89" s="109">
        <f t="shared" si="46"/>
        <v>2.5095060994118796</v>
      </c>
      <c r="AW89" s="109">
        <f t="shared" si="43"/>
        <v>11.138492278680967</v>
      </c>
      <c r="AX89" s="113">
        <f t="shared" si="44"/>
        <v>13.884931785939875</v>
      </c>
      <c r="AY89" s="100">
        <v>0.75</v>
      </c>
      <c r="AZ89" s="100">
        <v>11.15</v>
      </c>
      <c r="BA89" s="100">
        <v>-14.66</v>
      </c>
      <c r="BB89" s="100">
        <v>2.1999999999999997</v>
      </c>
      <c r="BC89" s="100">
        <v>-1.6400000000000001</v>
      </c>
      <c r="BE89" s="12">
        <v>1976</v>
      </c>
      <c r="BF89" s="12">
        <f t="shared" si="45"/>
        <v>5</v>
      </c>
      <c r="BG89" s="100">
        <v>4.54</v>
      </c>
      <c r="BH89" t="s">
        <v>121</v>
      </c>
      <c r="BI89" t="s">
        <v>122</v>
      </c>
    </row>
    <row r="90" spans="1:61" ht="11.25" customHeight="1" x14ac:dyDescent="0.2">
      <c r="A90" s="123" t="s">
        <v>384</v>
      </c>
      <c r="B90" s="55" t="s">
        <v>385</v>
      </c>
      <c r="C90" s="156" t="s">
        <v>116</v>
      </c>
      <c r="D90" s="98" t="s">
        <v>117</v>
      </c>
      <c r="E90" s="157">
        <v>34</v>
      </c>
      <c r="F90" s="2">
        <v>91</v>
      </c>
      <c r="G90" s="2" t="s">
        <v>146</v>
      </c>
      <c r="H90" s="2" t="s">
        <v>146</v>
      </c>
      <c r="I90" s="100">
        <v>110.55</v>
      </c>
      <c r="J90" s="101">
        <f t="shared" si="32"/>
        <v>1.791044776119403</v>
      </c>
      <c r="K90" s="104">
        <v>0.495</v>
      </c>
      <c r="L90" s="71">
        <v>4</v>
      </c>
      <c r="M90" s="28">
        <f t="shared" si="33"/>
        <v>1.98</v>
      </c>
      <c r="N90" s="103" t="s">
        <v>386</v>
      </c>
      <c r="O90" s="104">
        <v>0.48499999999999999</v>
      </c>
      <c r="P90" s="158">
        <v>46128</v>
      </c>
      <c r="Q90" s="158">
        <v>46142</v>
      </c>
      <c r="R90" s="28">
        <f t="shared" si="34"/>
        <v>2.0618556701030948</v>
      </c>
      <c r="S90" s="105">
        <f>IF(INDEX(Historical!$D$7:$D1425,MATCH(B90,Historical!$B$7:$B$1044,0))=0,"n/a",(INDEX(Historical!$C$7:$C$1044,MATCH(B90,Historical!$B$7:$B$1044,0))/INDEX(Historical!$D$7:$D$1044,MATCH(B90,Historical!$B$7:$B$1044,0))-1)*100)</f>
        <v>2.1164021164021163</v>
      </c>
      <c r="T90" s="105">
        <f>IF(INDEX(Historical!$F$7:$F$1044,MATCH(B90,Historical!$B$7:$B$1044,0))=0,"n/a",((INDEX(Historical!$C$7:$C$1044,MATCH(B90,Historical!$B$7:$B$1044,0))/INDEX(Historical!$F$7:$F$1044,MATCH(B90,Historical!$B$7:$B$1044,0)))^(1/3)-1)*100)</f>
        <v>2.3516703539297579</v>
      </c>
      <c r="U90" s="105">
        <f>IF(INDEX(Historical!$H$7:$H$1044,MATCH(B90,Historical!$B$7:$B$1044,0))=0,"n/a",((INDEX(Historical!$C$7:$C$1044,MATCH(B90,Historical!$B$7:$B$1044,0))/INDEX(Historical!$H$7:$H$1044,MATCH(B90,Historical!$B$7:$B$1044,0)))^(1/5)-1)*100)</f>
        <v>3.373188095861801</v>
      </c>
      <c r="V90" s="105">
        <f>IF(INDEX(Historical!$M$7:$M$1044,MATCH(B90,Historical!$B$7:$B$1044,0))=0,"n/a",((INDEX(Historical!$C$7:$C$1044,MATCH(B90,Historical!$B$7:$B$1044,0))/INDEX(Historical!$M$7:$M$1044,MATCH(B90,Historical!$B$7:$B$1044,0)))^(1/10)-1)*100)</f>
        <v>6.8497284621161336</v>
      </c>
      <c r="W90" s="106">
        <f t="shared" si="35"/>
        <v>0.49245573959871963</v>
      </c>
      <c r="X90" s="107">
        <f t="shared" si="36"/>
        <v>0.38201450689261618</v>
      </c>
      <c r="Y90" s="55"/>
      <c r="Z90" s="101">
        <f t="shared" si="37"/>
        <v>31.428571428571427</v>
      </c>
      <c r="AA90" s="109">
        <f t="shared" si="38"/>
        <v>17.547619047619047</v>
      </c>
      <c r="AB90" s="71">
        <v>12</v>
      </c>
      <c r="AC90" s="100">
        <v>6.3</v>
      </c>
      <c r="AD90" s="100" t="s">
        <v>142</v>
      </c>
      <c r="AE90" s="100">
        <v>2.87</v>
      </c>
      <c r="AF90" s="100">
        <v>2.2000000000000002</v>
      </c>
      <c r="AG90" s="100">
        <v>13.07</v>
      </c>
      <c r="AH90" s="100">
        <v>0.3</v>
      </c>
      <c r="AI90" s="100">
        <v>9.58</v>
      </c>
      <c r="AJ90" s="100">
        <v>8.83</v>
      </c>
      <c r="AK90" s="100" t="s">
        <v>142</v>
      </c>
      <c r="AL90" s="100">
        <v>2720</v>
      </c>
      <c r="AM90" s="100">
        <v>1.5</v>
      </c>
      <c r="AN90" s="100">
        <v>0.44</v>
      </c>
      <c r="AO90" s="110">
        <f t="shared" si="39"/>
        <v>-12.383386175637844</v>
      </c>
      <c r="AP90" s="111">
        <f t="shared" si="40"/>
        <v>5.1642328719812038</v>
      </c>
      <c r="AQ90" s="112">
        <f t="shared" si="41"/>
        <v>30.987296932458143</v>
      </c>
      <c r="AR90" s="101">
        <f>INDEX(Historical!$C$7:$C$1045,MATCH(B90,Historical!$B$7:$B$1045,0))*IF(AH90="n/a",1.03,IF(AH90&lt;0,1.01,IF(AH90&gt;10,1.1,(1+AH90/100))))</f>
        <v>1.9357899999999997</v>
      </c>
      <c r="AS90" s="109">
        <f t="shared" si="42"/>
        <v>2.121238682</v>
      </c>
      <c r="AT90" s="109">
        <f t="shared" si="46"/>
        <v>2.1848758424599999</v>
      </c>
      <c r="AU90" s="109">
        <f t="shared" si="46"/>
        <v>2.2504221177338</v>
      </c>
      <c r="AV90" s="109">
        <f t="shared" si="46"/>
        <v>2.317934781265814</v>
      </c>
      <c r="AW90" s="109">
        <f t="shared" si="43"/>
        <v>10.810261423459613</v>
      </c>
      <c r="AX90" s="113">
        <f t="shared" si="44"/>
        <v>9.7786172984709303</v>
      </c>
      <c r="AY90" s="100">
        <v>0.51</v>
      </c>
      <c r="AZ90" s="100">
        <v>16.38</v>
      </c>
      <c r="BA90" s="100">
        <v>-13.91</v>
      </c>
      <c r="BB90" s="100">
        <v>-0.35000000000000003</v>
      </c>
      <c r="BC90" s="100">
        <v>-2.31</v>
      </c>
      <c r="BE90" s="12">
        <v>1993</v>
      </c>
      <c r="BF90" s="12">
        <f t="shared" si="45"/>
        <v>3</v>
      </c>
      <c r="BG90" s="100">
        <v>6.72</v>
      </c>
      <c r="BH90" s="55" t="s">
        <v>121</v>
      </c>
      <c r="BI90" s="55" t="s">
        <v>122</v>
      </c>
    </row>
    <row r="91" spans="1:61" ht="11.25" customHeight="1" x14ac:dyDescent="0.2">
      <c r="A91" s="55" t="s">
        <v>387</v>
      </c>
      <c r="B91" s="55" t="s">
        <v>388</v>
      </c>
      <c r="C91" s="156" t="s">
        <v>125</v>
      </c>
      <c r="D91" s="98" t="s">
        <v>126</v>
      </c>
      <c r="E91" s="157">
        <v>39</v>
      </c>
      <c r="F91" s="2">
        <v>75</v>
      </c>
      <c r="G91" s="2" t="s">
        <v>119</v>
      </c>
      <c r="H91" s="2" t="s">
        <v>119</v>
      </c>
      <c r="I91" s="100">
        <v>50.84</v>
      </c>
      <c r="J91" s="101">
        <f t="shared" si="32"/>
        <v>3.7765538945712032</v>
      </c>
      <c r="K91" s="104">
        <v>0.48</v>
      </c>
      <c r="L91" s="71">
        <v>4</v>
      </c>
      <c r="M91" s="28">
        <f t="shared" si="33"/>
        <v>1.92</v>
      </c>
      <c r="N91" s="103" t="s">
        <v>240</v>
      </c>
      <c r="O91" s="104">
        <v>0.45</v>
      </c>
      <c r="P91" s="158">
        <v>46020</v>
      </c>
      <c r="Q91" s="158">
        <v>46034</v>
      </c>
      <c r="R91" s="28">
        <f t="shared" si="34"/>
        <v>6.6666666666666599</v>
      </c>
      <c r="S91" s="105">
        <f>IF(INDEX(Historical!$D$7:$D1426,MATCH(B91,Historical!$B$7:$B$1044,0))=0,"n/a",(INDEX(Historical!$C$7:$C$1044,MATCH(B91,Historical!$B$7:$B$1044,0))/INDEX(Historical!$D$7:$D$1044,MATCH(B91,Historical!$B$7:$B$1044,0))-1)*100)</f>
        <v>7.1428571428571397</v>
      </c>
      <c r="T91" s="105">
        <f>IF(INDEX(Historical!$F$7:$F$1044,MATCH(B91,Historical!$B$7:$B$1044,0))=0,"n/a",((INDEX(Historical!$C$7:$C$1044,MATCH(B91,Historical!$B$7:$B$1044,0))/INDEX(Historical!$F$7:$F$1044,MATCH(B91,Historical!$B$7:$B$1044,0)))^(1/3)-1)*100)</f>
        <v>6.7423917988273407</v>
      </c>
      <c r="U91" s="105">
        <f>IF(INDEX(Historical!$H$7:$H$1044,MATCH(B91,Historical!$B$7:$B$1044,0))=0,"n/a",((INDEX(Historical!$C$7:$C$1044,MATCH(B91,Historical!$B$7:$B$1044,0))/INDEX(Historical!$H$7:$H$1044,MATCH(B91,Historical!$B$7:$B$1044,0)))^(1/5)-1)*100)</f>
        <v>7.7383112741443938</v>
      </c>
      <c r="V91" s="105">
        <f>IF(INDEX(Historical!$M$7:$M$1044,MATCH(B91,Historical!$B$7:$B$1044,0))=0,"n/a",((INDEX(Historical!$C$7:$C$1044,MATCH(B91,Historical!$B$7:$B$1044,0))/INDEX(Historical!$M$7:$M$1044,MATCH(B91,Historical!$B$7:$B$1044,0)))^(1/10)-1)*100)</f>
        <v>8.4471771197698544</v>
      </c>
      <c r="W91" s="106">
        <f t="shared" si="35"/>
        <v>0.91608251661180107</v>
      </c>
      <c r="X91" s="107">
        <f t="shared" si="36"/>
        <v>7.1651030316151791</v>
      </c>
      <c r="Y91" s="55" t="s">
        <v>389</v>
      </c>
      <c r="Z91" s="101">
        <f t="shared" si="37"/>
        <v>31.475409836065577</v>
      </c>
      <c r="AA91" s="109">
        <f t="shared" si="38"/>
        <v>8.3344262295081979</v>
      </c>
      <c r="AB91" s="71">
        <v>11</v>
      </c>
      <c r="AC91" s="100">
        <v>6.1</v>
      </c>
      <c r="AD91" s="100">
        <v>2.2599999999999998</v>
      </c>
      <c r="AE91" s="100">
        <v>1.92</v>
      </c>
      <c r="AF91" s="100">
        <v>1.96</v>
      </c>
      <c r="AG91" s="100">
        <v>26.5</v>
      </c>
      <c r="AH91" s="100">
        <v>3.27</v>
      </c>
      <c r="AI91" s="100">
        <v>7.4700000000000006</v>
      </c>
      <c r="AJ91" s="100">
        <v>1.08</v>
      </c>
      <c r="AK91" s="100">
        <v>6.76</v>
      </c>
      <c r="AL91" s="100">
        <v>13660</v>
      </c>
      <c r="AM91" s="100">
        <v>6.23</v>
      </c>
      <c r="AN91" s="100">
        <v>0.71</v>
      </c>
      <c r="AO91" s="110">
        <f t="shared" si="39"/>
        <v>3.1804389392073986</v>
      </c>
      <c r="AP91" s="111">
        <f t="shared" si="40"/>
        <v>11.514865168715597</v>
      </c>
      <c r="AQ91" s="112">
        <f t="shared" si="41"/>
        <v>-14.793126490520292</v>
      </c>
      <c r="AR91" s="101">
        <f>INDEX(Historical!$C$7:$C$1045,MATCH(B91,Historical!$B$7:$B$1045,0))*IF(AH91="n/a",1.03,IF(AH91&lt;0,1.01,IF(AH91&gt;10,1.1,(1+AH91/100))))</f>
        <v>1.85886</v>
      </c>
      <c r="AS91" s="109">
        <f t="shared" si="42"/>
        <v>1.997716842</v>
      </c>
      <c r="AT91" s="109">
        <f t="shared" si="46"/>
        <v>2.1327625005192004</v>
      </c>
      <c r="AU91" s="109">
        <f t="shared" si="46"/>
        <v>2.2769372455542984</v>
      </c>
      <c r="AV91" s="109">
        <f t="shared" si="46"/>
        <v>2.4308582033537691</v>
      </c>
      <c r="AW91" s="109">
        <f t="shared" si="43"/>
        <v>10.697134791427267</v>
      </c>
      <c r="AX91" s="113">
        <f t="shared" si="44"/>
        <v>21.040784404853003</v>
      </c>
      <c r="AY91" s="100">
        <v>0.68</v>
      </c>
      <c r="AZ91" s="100">
        <v>6.99</v>
      </c>
      <c r="BA91" s="100">
        <v>-34.949999999999996</v>
      </c>
      <c r="BB91" s="100">
        <v>-10.89</v>
      </c>
      <c r="BC91" s="100">
        <v>-21.61</v>
      </c>
      <c r="BE91" s="12">
        <v>1987</v>
      </c>
      <c r="BF91" s="12">
        <f t="shared" si="45"/>
        <v>4</v>
      </c>
      <c r="BG91" s="100">
        <v>11.24</v>
      </c>
      <c r="BH91" s="55" t="s">
        <v>121</v>
      </c>
      <c r="BI91" s="55" t="s">
        <v>122</v>
      </c>
    </row>
    <row r="92" spans="1:61" ht="11.25" customHeight="1" x14ac:dyDescent="0.2">
      <c r="A92" s="55" t="s">
        <v>390</v>
      </c>
      <c r="B92" s="55" t="s">
        <v>391</v>
      </c>
      <c r="C92" s="156" t="s">
        <v>125</v>
      </c>
      <c r="D92" s="98" t="s">
        <v>392</v>
      </c>
      <c r="E92" s="157">
        <v>56</v>
      </c>
      <c r="F92" s="2">
        <v>27</v>
      </c>
      <c r="G92" s="2" t="s">
        <v>118</v>
      </c>
      <c r="H92" s="2" t="s">
        <v>118</v>
      </c>
      <c r="I92" s="100">
        <v>72.650000000000006</v>
      </c>
      <c r="J92" s="101">
        <f t="shared" si="32"/>
        <v>5.8362009635237442</v>
      </c>
      <c r="K92" s="104">
        <v>1.06</v>
      </c>
      <c r="L92" s="71">
        <v>4</v>
      </c>
      <c r="M92" s="28">
        <f t="shared" si="33"/>
        <v>4.24</v>
      </c>
      <c r="N92" s="103" t="s">
        <v>147</v>
      </c>
      <c r="O92" s="104">
        <v>1.02</v>
      </c>
      <c r="P92" s="158">
        <v>45915</v>
      </c>
      <c r="Q92" s="158">
        <v>45940</v>
      </c>
      <c r="R92" s="28">
        <f t="shared" si="34"/>
        <v>3.9215686274509838</v>
      </c>
      <c r="S92" s="105">
        <f>IF(INDEX(Historical!$D$7:$D1430,MATCH(B92,Historical!$B$7:$B$1044,0))=0,"n/a",(INDEX(Historical!$C$7:$C$1044,MATCH(B92,Historical!$B$7:$B$1044,0))/INDEX(Historical!$D$7:$D$1044,MATCH(B92,Historical!$B$7:$B$1044,0))-1)*100)</f>
        <v>4.0404040404040442</v>
      </c>
      <c r="T92" s="105">
        <f>IF(INDEX(Historical!$F$7:$F$1044,MATCH(B92,Historical!$B$7:$B$1044,0))=0,"n/a",((INDEX(Historical!$C$7:$C$1044,MATCH(B92,Historical!$B$7:$B$1044,0))/INDEX(Historical!$F$7:$F$1044,MATCH(B92,Historical!$B$7:$B$1044,0)))^(1/3)-1)*100)</f>
        <v>4.2154106425138949</v>
      </c>
      <c r="U92" s="105">
        <f>IF(INDEX(Historical!$H$7:$H$1044,MATCH(B92,Historical!$B$7:$B$1044,0))=0,"n/a",((INDEX(Historical!$C$7:$C$1044,MATCH(B92,Historical!$B$7:$B$1044,0))/INDEX(Historical!$H$7:$H$1044,MATCH(B92,Historical!$B$7:$B$1044,0)))^(1/5)-1)*100)</f>
        <v>4.0389841772243695</v>
      </c>
      <c r="V92" s="105">
        <f>IF(INDEX(Historical!$M$7:$M$1044,MATCH(B92,Historical!$B$7:$B$1044,0))=0,"n/a",((INDEX(Historical!$C$7:$C$1044,MATCH(B92,Historical!$B$7:$B$1044,0))/INDEX(Historical!$M$7:$M$1044,MATCH(B92,Historical!$B$7:$B$1044,0)))^(1/10)-1)*100)</f>
        <v>6.8449076846959001</v>
      </c>
      <c r="W92" s="106">
        <f t="shared" si="35"/>
        <v>0.59007138785156754</v>
      </c>
      <c r="X92" s="107">
        <f t="shared" si="36"/>
        <v>0.35429685765126046</v>
      </c>
      <c r="Y92" s="176"/>
      <c r="Z92" s="101">
        <f t="shared" si="37"/>
        <v>102.91262135922329</v>
      </c>
      <c r="AA92" s="109">
        <f t="shared" si="38"/>
        <v>17.63349514563107</v>
      </c>
      <c r="AB92" s="71">
        <v>12</v>
      </c>
      <c r="AC92" s="100">
        <v>4.12</v>
      </c>
      <c r="AD92" s="100">
        <v>3.39</v>
      </c>
      <c r="AE92" s="100">
        <v>6.02</v>
      </c>
      <c r="AF92" s="100" t="s">
        <v>142</v>
      </c>
      <c r="AG92" s="100" t="s">
        <v>142</v>
      </c>
      <c r="AH92" s="100">
        <v>3.74</v>
      </c>
      <c r="AI92" s="100">
        <v>3.5999999999999996</v>
      </c>
      <c r="AJ92" s="100">
        <v>11.4</v>
      </c>
      <c r="AK92" s="100">
        <v>3.6799999999999997</v>
      </c>
      <c r="AL92" s="100">
        <v>121420</v>
      </c>
      <c r="AM92" s="100">
        <v>0.15</v>
      </c>
      <c r="AN92" s="100" t="s">
        <v>142</v>
      </c>
      <c r="AO92" s="110">
        <f t="shared" si="39"/>
        <v>-7.7583100048829561</v>
      </c>
      <c r="AP92" s="111">
        <f t="shared" si="40"/>
        <v>9.8751851407481137</v>
      </c>
      <c r="AQ92" s="112" t="str">
        <f t="shared" si="41"/>
        <v>n/a</v>
      </c>
      <c r="AR92" s="101">
        <f>INDEX(Historical!$C$7:$C$1045,MATCH(B92,Historical!$B$7:$B$1045,0))*IF(AH92="n/a",1.03,IF(AH92&lt;0,1.01,IF(AH92&gt;10,1.1,(1+AH92/100))))</f>
        <v>4.2740880000000008</v>
      </c>
      <c r="AS92" s="109">
        <f t="shared" si="42"/>
        <v>4.4279551680000013</v>
      </c>
      <c r="AT92" s="109">
        <f t="shared" si="46"/>
        <v>4.5909039181824012</v>
      </c>
      <c r="AU92" s="109">
        <f t="shared" si="46"/>
        <v>4.7598491823715134</v>
      </c>
      <c r="AV92" s="109">
        <f t="shared" si="46"/>
        <v>4.9350116322827846</v>
      </c>
      <c r="AW92" s="109">
        <f t="shared" si="43"/>
        <v>22.987807900836703</v>
      </c>
      <c r="AX92" s="113">
        <f t="shared" si="44"/>
        <v>31.641855334943841</v>
      </c>
      <c r="AY92" s="100">
        <v>0.47</v>
      </c>
      <c r="AZ92" s="100">
        <v>32.82</v>
      </c>
      <c r="BA92" s="100">
        <v>3.04</v>
      </c>
      <c r="BB92" s="100">
        <v>8.83</v>
      </c>
      <c r="BC92" s="100">
        <v>14.85</v>
      </c>
      <c r="BE92" s="12">
        <v>1970</v>
      </c>
      <c r="BF92" s="12">
        <f t="shared" si="45"/>
        <v>7</v>
      </c>
      <c r="BG92" s="100">
        <v>19.73</v>
      </c>
      <c r="BH92" s="55" t="s">
        <v>121</v>
      </c>
      <c r="BI92" s="55" t="s">
        <v>122</v>
      </c>
    </row>
    <row r="93" spans="1:61" ht="11.25" customHeight="1" x14ac:dyDescent="0.2">
      <c r="A93" s="55" t="s">
        <v>393</v>
      </c>
      <c r="B93" s="55" t="s">
        <v>394</v>
      </c>
      <c r="C93" s="156" t="s">
        <v>116</v>
      </c>
      <c r="D93" s="98" t="s">
        <v>117</v>
      </c>
      <c r="E93" s="157">
        <v>54</v>
      </c>
      <c r="F93" s="2">
        <v>33</v>
      </c>
      <c r="G93" s="2" t="s">
        <v>146</v>
      </c>
      <c r="H93" s="2" t="s">
        <v>146</v>
      </c>
      <c r="I93" s="100">
        <v>166.39</v>
      </c>
      <c r="J93" s="101">
        <f t="shared" si="32"/>
        <v>1.2741150309513793</v>
      </c>
      <c r="K93" s="104">
        <v>0.53</v>
      </c>
      <c r="L93" s="71">
        <v>4</v>
      </c>
      <c r="M93" s="28">
        <f t="shared" si="33"/>
        <v>2.12</v>
      </c>
      <c r="N93" s="103" t="s">
        <v>395</v>
      </c>
      <c r="O93" s="104">
        <v>0.51</v>
      </c>
      <c r="P93" s="163">
        <v>45792</v>
      </c>
      <c r="Q93" s="163">
        <v>45818</v>
      </c>
      <c r="R93" s="28">
        <f t="shared" si="34"/>
        <v>3.9215686274509838</v>
      </c>
      <c r="S93" s="105">
        <f>IF(INDEX(Historical!$D$7:$D1437,MATCH(B93,Historical!$B$7:$B$1044,0))=0,"n/a",(INDEX(Historical!$C$7:$C$1044,MATCH(B93,Historical!$B$7:$B$1044,0))/INDEX(Historical!$D$7:$D$1044,MATCH(B93,Historical!$B$7:$B$1044,0))-1)*100)</f>
        <v>5.0000000000000044</v>
      </c>
      <c r="T93" s="105">
        <f>IF(INDEX(Historical!$F$7:$F$1044,MATCH(B93,Historical!$B$7:$B$1044,0))=0,"n/a",((INDEX(Historical!$C$7:$C$1044,MATCH(B93,Historical!$B$7:$B$1044,0))/INDEX(Historical!$F$7:$F$1044,MATCH(B93,Historical!$B$7:$B$1044,0)))^(1/3)-1)*100)</f>
        <v>4.8856246288387029</v>
      </c>
      <c r="U93" s="105">
        <f>IF(INDEX(Historical!$H$7:$H$1044,MATCH(B93,Historical!$B$7:$B$1044,0))=0,"n/a",((INDEX(Historical!$C$7:$C$1044,MATCH(B93,Historical!$B$7:$B$1044,0))/INDEX(Historical!$H$7:$H$1044,MATCH(B93,Historical!$B$7:$B$1044,0)))^(1/5)-1)*100)</f>
        <v>4.1944620746956485</v>
      </c>
      <c r="V93" s="105">
        <f>IF(INDEX(Historical!$M$7:$M$1044,MATCH(B93,Historical!$B$7:$B$1044,0))=0,"n/a",((INDEX(Historical!$C$7:$C$1044,MATCH(B93,Historical!$B$7:$B$1044,0))/INDEX(Historical!$M$7:$M$1044,MATCH(B93,Historical!$B$7:$B$1044,0)))^(1/10)-1)*100)</f>
        <v>5.157815907560992</v>
      </c>
      <c r="W93" s="106">
        <f t="shared" si="35"/>
        <v>0.81322446358484113</v>
      </c>
      <c r="X93" s="107">
        <f t="shared" si="36"/>
        <v>0.23872863259508528</v>
      </c>
      <c r="Y93" s="165"/>
      <c r="Z93" s="101">
        <f t="shared" si="37"/>
        <v>29.901269393511992</v>
      </c>
      <c r="AA93" s="109">
        <f t="shared" si="38"/>
        <v>23.468265162200282</v>
      </c>
      <c r="AB93" s="71">
        <v>12</v>
      </c>
      <c r="AC93" s="100">
        <v>7.09</v>
      </c>
      <c r="AD93" s="100">
        <v>1.79</v>
      </c>
      <c r="AE93" s="100">
        <v>3.44</v>
      </c>
      <c r="AF93" s="100">
        <v>4.75</v>
      </c>
      <c r="AG93" s="100">
        <v>22.220000000000002</v>
      </c>
      <c r="AH93" s="100">
        <v>9.68</v>
      </c>
      <c r="AI93" s="100">
        <v>8.8800000000000008</v>
      </c>
      <c r="AJ93" s="100">
        <v>17.57</v>
      </c>
      <c r="AK93" s="100">
        <v>9.83</v>
      </c>
      <c r="AL93" s="100">
        <v>6450</v>
      </c>
      <c r="AM93" s="100">
        <v>6.25</v>
      </c>
      <c r="AN93" s="100">
        <v>0.47</v>
      </c>
      <c r="AO93" s="110">
        <f t="shared" si="39"/>
        <v>-17.999688056553254</v>
      </c>
      <c r="AP93" s="111">
        <f t="shared" si="40"/>
        <v>5.4685771056470278</v>
      </c>
      <c r="AQ93" s="112">
        <f t="shared" si="41"/>
        <v>122.58507439274271</v>
      </c>
      <c r="AR93" s="101">
        <f>INDEX(Historical!$C$7:$C$1045,MATCH(B93,Historical!$B$7:$B$1045,0))*IF(AH93="n/a",1.03,IF(AH93&lt;0,1.01,IF(AH93&gt;10,1.1,(1+AH93/100))))</f>
        <v>2.30328</v>
      </c>
      <c r="AS93" s="109">
        <f t="shared" si="42"/>
        <v>2.5078112639999999</v>
      </c>
      <c r="AT93" s="109">
        <f t="shared" si="46"/>
        <v>2.7543291112512001</v>
      </c>
      <c r="AU93" s="109">
        <f t="shared" si="46"/>
        <v>3.025079662887193</v>
      </c>
      <c r="AV93" s="109">
        <f t="shared" si="46"/>
        <v>3.3224449937490044</v>
      </c>
      <c r="AW93" s="109">
        <f t="shared" si="43"/>
        <v>13.912945031887398</v>
      </c>
      <c r="AX93" s="113">
        <f t="shared" si="44"/>
        <v>8.361647353739647</v>
      </c>
      <c r="AY93" s="100">
        <v>0.97</v>
      </c>
      <c r="AZ93" s="100">
        <v>10.45</v>
      </c>
      <c r="BA93" s="100">
        <v>-20.36</v>
      </c>
      <c r="BB93" s="100">
        <v>-5.91</v>
      </c>
      <c r="BC93" s="100">
        <v>-3.42</v>
      </c>
      <c r="BE93" s="12">
        <v>1972</v>
      </c>
      <c r="BF93" s="12">
        <f t="shared" si="45"/>
        <v>6</v>
      </c>
      <c r="BG93" s="100">
        <v>11.72</v>
      </c>
      <c r="BH93" s="55" t="s">
        <v>121</v>
      </c>
      <c r="BI93" s="55" t="s">
        <v>122</v>
      </c>
    </row>
    <row r="94" spans="1:61" ht="11.25" customHeight="1" x14ac:dyDescent="0.2">
      <c r="A94" s="55" t="s">
        <v>396</v>
      </c>
      <c r="B94" s="55" t="s">
        <v>397</v>
      </c>
      <c r="C94" s="156" t="s">
        <v>162</v>
      </c>
      <c r="D94" s="98" t="s">
        <v>163</v>
      </c>
      <c r="E94" s="157">
        <v>53</v>
      </c>
      <c r="F94" s="2">
        <v>40</v>
      </c>
      <c r="G94" s="2" t="s">
        <v>119</v>
      </c>
      <c r="H94" s="2" t="s">
        <v>119</v>
      </c>
      <c r="I94" s="100">
        <v>50.88</v>
      </c>
      <c r="J94" s="101">
        <f t="shared" si="32"/>
        <v>2.8301886792452828</v>
      </c>
      <c r="K94" s="104">
        <v>0.36</v>
      </c>
      <c r="L94" s="71">
        <v>4</v>
      </c>
      <c r="M94" s="28">
        <f t="shared" si="33"/>
        <v>1.44</v>
      </c>
      <c r="N94" s="103" t="s">
        <v>136</v>
      </c>
      <c r="O94" s="104">
        <v>0.34</v>
      </c>
      <c r="P94" s="158">
        <v>45978</v>
      </c>
      <c r="Q94" s="158">
        <v>45992</v>
      </c>
      <c r="R94" s="28">
        <f t="shared" si="34"/>
        <v>5.8823529411764595</v>
      </c>
      <c r="S94" s="105">
        <f>IF(INDEX(Historical!$D$7:$D1440,MATCH(B94,Historical!$B$7:$B$1044,0))=0,"n/a",(INDEX(Historical!$C$7:$C$1044,MATCH(B94,Historical!$B$7:$B$1044,0))/INDEX(Historical!$D$7:$D$1044,MATCH(B94,Historical!$B$7:$B$1044,0))-1)*100)</f>
        <v>4.9429657794676674</v>
      </c>
      <c r="T94" s="105">
        <f>IF(INDEX(Historical!$F$7:$F$1044,MATCH(B94,Historical!$B$7:$B$1044,0))=0,"n/a",((INDEX(Historical!$C$7:$C$1044,MATCH(B94,Historical!$B$7:$B$1044,0))/INDEX(Historical!$F$7:$F$1044,MATCH(B94,Historical!$B$7:$B$1044,0)))^(1/3)-1)*100)</f>
        <v>5.2832571685772711</v>
      </c>
      <c r="U94" s="105">
        <f>IF(INDEX(Historical!$H$7:$H$1044,MATCH(B94,Historical!$B$7:$B$1044,0))=0,"n/a",((INDEX(Historical!$C$7:$C$1044,MATCH(B94,Historical!$B$7:$B$1044,0))/INDEX(Historical!$H$7:$H$1044,MATCH(B94,Historical!$B$7:$B$1044,0)))^(1/5)-1)*100)</f>
        <v>5.7949199760446657</v>
      </c>
      <c r="V94" s="105">
        <f>IF(INDEX(Historical!$M$7:$M$1044,MATCH(B94,Historical!$B$7:$B$1044,0))=0,"n/a",((INDEX(Historical!$C$7:$C$1044,MATCH(B94,Historical!$B$7:$B$1044,0))/INDEX(Historical!$M$7:$M$1044,MATCH(B94,Historical!$B$7:$B$1044,0)))^(1/10)-1)*100)</f>
        <v>5.9223841048812176</v>
      </c>
      <c r="W94" s="106">
        <f t="shared" si="35"/>
        <v>0.97847756468016045</v>
      </c>
      <c r="X94" s="107">
        <f t="shared" si="36"/>
        <v>3.762935049379653</v>
      </c>
      <c r="Y94" s="55"/>
      <c r="Z94" s="101">
        <f t="shared" si="37"/>
        <v>61.016949152542374</v>
      </c>
      <c r="AA94" s="109">
        <f t="shared" si="38"/>
        <v>21.559322033898308</v>
      </c>
      <c r="AB94" s="71">
        <v>12</v>
      </c>
      <c r="AC94" s="100">
        <v>2.36</v>
      </c>
      <c r="AD94" s="100">
        <v>1.47</v>
      </c>
      <c r="AE94" s="100">
        <v>4.8600000000000003</v>
      </c>
      <c r="AF94" s="100">
        <v>1.91</v>
      </c>
      <c r="AG94" s="100">
        <v>9.09</v>
      </c>
      <c r="AH94" s="100">
        <v>8.2600000000000016</v>
      </c>
      <c r="AI94" s="100">
        <v>14.680000000000001</v>
      </c>
      <c r="AJ94" s="100">
        <v>1.54</v>
      </c>
      <c r="AK94" s="100">
        <v>11.82</v>
      </c>
      <c r="AL94" s="100">
        <v>945.42</v>
      </c>
      <c r="AM94" s="100">
        <v>5.43</v>
      </c>
      <c r="AN94" s="100">
        <v>0.84</v>
      </c>
      <c r="AO94" s="110">
        <f t="shared" si="39"/>
        <v>-12.934213378608359</v>
      </c>
      <c r="AP94" s="111">
        <f t="shared" si="40"/>
        <v>8.6251086552899494</v>
      </c>
      <c r="AQ94" s="112">
        <f t="shared" si="41"/>
        <v>35.282921784509355</v>
      </c>
      <c r="AR94" s="101">
        <f>INDEX(Historical!$C$7:$C$1045,MATCH(B94,Historical!$B$7:$B$1045,0))*IF(AH94="n/a",1.03,IF(AH94&lt;0,1.01,IF(AH94&gt;10,1.1,(1+AH94/100))))</f>
        <v>1.4939879999999999</v>
      </c>
      <c r="AS94" s="109">
        <f t="shared" si="42"/>
        <v>1.6433868</v>
      </c>
      <c r="AT94" s="109">
        <f t="shared" si="46"/>
        <v>1.8077254800000002</v>
      </c>
      <c r="AU94" s="109">
        <f t="shared" si="46"/>
        <v>1.9884980280000004</v>
      </c>
      <c r="AV94" s="109">
        <f t="shared" si="46"/>
        <v>2.1873478308000007</v>
      </c>
      <c r="AW94" s="109">
        <f t="shared" si="43"/>
        <v>9.1209461388000008</v>
      </c>
      <c r="AX94" s="113">
        <f t="shared" si="44"/>
        <v>17.926387851415097</v>
      </c>
      <c r="AY94" s="100">
        <v>0.8</v>
      </c>
      <c r="AZ94" s="100">
        <v>15.190000000000001</v>
      </c>
      <c r="BA94" s="100">
        <v>-19.96</v>
      </c>
      <c r="BB94" s="100">
        <v>-3.75</v>
      </c>
      <c r="BC94" s="100">
        <v>-4.32</v>
      </c>
      <c r="BE94" s="12">
        <v>1974</v>
      </c>
      <c r="BF94" s="12">
        <f t="shared" si="45"/>
        <v>5</v>
      </c>
      <c r="BG94" s="100">
        <v>3.27</v>
      </c>
      <c r="BH94" s="55" t="s">
        <v>121</v>
      </c>
      <c r="BI94" s="55" t="s">
        <v>122</v>
      </c>
    </row>
    <row r="95" spans="1:61" ht="11.25" customHeight="1" x14ac:dyDescent="0.2">
      <c r="A95" s="55" t="s">
        <v>398</v>
      </c>
      <c r="B95" s="55" t="s">
        <v>399</v>
      </c>
      <c r="C95" s="156" t="s">
        <v>125</v>
      </c>
      <c r="D95" s="98" t="s">
        <v>126</v>
      </c>
      <c r="E95" s="157">
        <v>63</v>
      </c>
      <c r="F95" s="2">
        <v>12</v>
      </c>
      <c r="G95" s="2" t="s">
        <v>119</v>
      </c>
      <c r="H95" s="2" t="s">
        <v>119</v>
      </c>
      <c r="I95" s="100">
        <v>130.28</v>
      </c>
      <c r="J95" s="101">
        <f t="shared" si="32"/>
        <v>3.0703101013202332</v>
      </c>
      <c r="K95" s="104">
        <v>1</v>
      </c>
      <c r="L95" s="71">
        <v>4</v>
      </c>
      <c r="M95" s="28">
        <f t="shared" si="33"/>
        <v>4</v>
      </c>
      <c r="N95" s="103" t="s">
        <v>182</v>
      </c>
      <c r="O95" s="104">
        <v>0.95</v>
      </c>
      <c r="P95" s="158">
        <v>45996</v>
      </c>
      <c r="Q95" s="158">
        <v>46022</v>
      </c>
      <c r="R95" s="28">
        <f t="shared" si="34"/>
        <v>5.2631578947368478</v>
      </c>
      <c r="S95" s="105">
        <f>IF(INDEX(Historical!$D$7:$D1448,MATCH(B95,Historical!$B$7:$B$1044,0))=0,"n/a",(INDEX(Historical!$C$7:$C$1044,MATCH(B95,Historical!$B$7:$B$1044,0))/INDEX(Historical!$D$7:$D$1044,MATCH(B95,Historical!$B$7:$B$1044,0))-1)*100)</f>
        <v>5.4794520547945202</v>
      </c>
      <c r="T95" s="105">
        <f>IF(INDEX(Historical!$F$7:$F$1044,MATCH(B95,Historical!$B$7:$B$1044,0))=0,"n/a",((INDEX(Historical!$C$7:$C$1044,MATCH(B95,Historical!$B$7:$B$1044,0))/INDEX(Historical!$F$7:$F$1044,MATCH(B95,Historical!$B$7:$B$1044,0)))^(1/3)-1)*100)</f>
        <v>5.8097746663507976</v>
      </c>
      <c r="U95" s="105">
        <f>IF(INDEX(Historical!$H$7:$H$1044,MATCH(B95,Historical!$B$7:$B$1044,0))=0,"n/a",((INDEX(Historical!$C$7:$C$1044,MATCH(B95,Historical!$B$7:$B$1044,0))/INDEX(Historical!$H$7:$H$1044,MATCH(B95,Historical!$B$7:$B$1044,0)))^(1/5)-1)*100)</f>
        <v>6.1996716284169251</v>
      </c>
      <c r="V95" s="105">
        <f>IF(INDEX(Historical!$M$7:$M$1044,MATCH(B95,Historical!$B$7:$B$1044,0))=0,"n/a",((INDEX(Historical!$C$7:$C$1044,MATCH(B95,Historical!$B$7:$B$1044,0))/INDEX(Historical!$M$7:$M$1044,MATCH(B95,Historical!$B$7:$B$1044,0)))^(1/10)-1)*100)</f>
        <v>7.431165670750195</v>
      </c>
      <c r="W95" s="106">
        <f t="shared" si="35"/>
        <v>0.83427982945117851</v>
      </c>
      <c r="X95" s="107">
        <f t="shared" si="36"/>
        <v>1.519527359906109</v>
      </c>
      <c r="Y95" s="164"/>
      <c r="Z95" s="101">
        <f t="shared" si="37"/>
        <v>61.255742725880545</v>
      </c>
      <c r="AA95" s="109">
        <f t="shared" si="38"/>
        <v>19.950995405819295</v>
      </c>
      <c r="AB95" s="71">
        <v>6</v>
      </c>
      <c r="AC95" s="100">
        <v>6.53</v>
      </c>
      <c r="AD95" s="100">
        <v>4.03</v>
      </c>
      <c r="AE95" s="100">
        <v>1.84</v>
      </c>
      <c r="AF95" s="100">
        <v>3.46</v>
      </c>
      <c r="AG95" s="100">
        <v>17.84</v>
      </c>
      <c r="AH95" s="100">
        <v>4.32</v>
      </c>
      <c r="AI95" s="100">
        <v>4.42</v>
      </c>
      <c r="AJ95" s="100">
        <v>4.08</v>
      </c>
      <c r="AK95" s="100">
        <v>4.42</v>
      </c>
      <c r="AL95" s="100">
        <v>3570</v>
      </c>
      <c r="AM95" s="100">
        <v>30.240000000000002</v>
      </c>
      <c r="AN95" s="100">
        <v>0.04</v>
      </c>
      <c r="AO95" s="110">
        <f t="shared" si="39"/>
        <v>-10.681013676082138</v>
      </c>
      <c r="AP95" s="111">
        <f t="shared" si="40"/>
        <v>9.2699817297371574</v>
      </c>
      <c r="AQ95" s="112">
        <f t="shared" si="41"/>
        <v>75.157635801627137</v>
      </c>
      <c r="AR95" s="101">
        <f>INDEX(Historical!$C$7:$C$1045,MATCH(B95,Historical!$B$7:$B$1045,0))*IF(AH95="n/a",1.03,IF(AH95&lt;0,1.01,IF(AH95&gt;10,1.1,(1+AH95/100))))</f>
        <v>4.0163199999999994</v>
      </c>
      <c r="AS95" s="109">
        <f t="shared" si="42"/>
        <v>4.1938413439999991</v>
      </c>
      <c r="AT95" s="109">
        <f t="shared" si="46"/>
        <v>4.3792091314047994</v>
      </c>
      <c r="AU95" s="109">
        <f t="shared" si="46"/>
        <v>4.5727701750128915</v>
      </c>
      <c r="AV95" s="109">
        <f t="shared" si="46"/>
        <v>4.7748866167484616</v>
      </c>
      <c r="AW95" s="109">
        <f t="shared" si="43"/>
        <v>21.937027267166151</v>
      </c>
      <c r="AX95" s="113">
        <f t="shared" si="44"/>
        <v>16.838369102829407</v>
      </c>
      <c r="AY95" s="100">
        <v>0.4</v>
      </c>
      <c r="AZ95" s="100">
        <v>4.8500000000000005</v>
      </c>
      <c r="BA95" s="100">
        <v>-31.78</v>
      </c>
      <c r="BB95" s="100">
        <v>-10.84</v>
      </c>
      <c r="BC95" s="100">
        <v>-20.94</v>
      </c>
      <c r="BE95" s="12">
        <v>1964</v>
      </c>
      <c r="BF95" s="12">
        <f t="shared" si="45"/>
        <v>7</v>
      </c>
      <c r="BG95" s="100">
        <v>13.98</v>
      </c>
      <c r="BH95" s="55" t="s">
        <v>121</v>
      </c>
      <c r="BI95" s="55" t="s">
        <v>122</v>
      </c>
    </row>
    <row r="96" spans="1:61" ht="11.25" customHeight="1" x14ac:dyDescent="0.2">
      <c r="A96" s="123" t="s">
        <v>400</v>
      </c>
      <c r="B96" s="55" t="s">
        <v>401</v>
      </c>
      <c r="C96" s="156" t="s">
        <v>263</v>
      </c>
      <c r="D96" s="98" t="s">
        <v>264</v>
      </c>
      <c r="E96" s="157">
        <v>40</v>
      </c>
      <c r="F96" s="2">
        <v>68</v>
      </c>
      <c r="G96" s="2" t="s">
        <v>146</v>
      </c>
      <c r="H96" s="2" t="s">
        <v>146</v>
      </c>
      <c r="I96" s="100">
        <v>48.18</v>
      </c>
      <c r="J96" s="101">
        <f t="shared" si="32"/>
        <v>2.0963055209630554</v>
      </c>
      <c r="K96" s="104">
        <v>0.2525</v>
      </c>
      <c r="L96" s="71">
        <v>4</v>
      </c>
      <c r="M96" s="28">
        <f t="shared" si="33"/>
        <v>1.01</v>
      </c>
      <c r="N96" s="103" t="s">
        <v>158</v>
      </c>
      <c r="O96" s="104">
        <v>0.22750000000000001</v>
      </c>
      <c r="P96" s="163">
        <v>45807</v>
      </c>
      <c r="Q96" s="163">
        <v>45824</v>
      </c>
      <c r="R96" s="28">
        <f t="shared" si="34"/>
        <v>10.989010989010985</v>
      </c>
      <c r="S96" s="105">
        <f>IF(INDEX(Historical!$D$7:$D1451,MATCH(B96,Historical!$B$7:$B$1044,0))=0,"n/a",(INDEX(Historical!$C$7:$C$1044,MATCH(B96,Historical!$B$7:$B$1044,0))/INDEX(Historical!$D$7:$D$1044,MATCH(B96,Historical!$B$7:$B$1044,0))-1)*100)</f>
        <v>9.4444444444444322</v>
      </c>
      <c r="T96" s="105">
        <f>IF(INDEX(Historical!$F$7:$F$1044,MATCH(B96,Historical!$B$7:$B$1044,0))=0,"n/a",((INDEX(Historical!$C$7:$C$1044,MATCH(B96,Historical!$B$7:$B$1044,0))/INDEX(Historical!$F$7:$F$1044,MATCH(B96,Historical!$B$7:$B$1044,0)))^(1/3)-1)*100)</f>
        <v>6.3018426497345237</v>
      </c>
      <c r="U96" s="105">
        <f>IF(INDEX(Historical!$H$7:$H$1044,MATCH(B96,Historical!$B$7:$B$1044,0))=0,"n/a",((INDEX(Historical!$C$7:$C$1044,MATCH(B96,Historical!$B$7:$B$1044,0))/INDEX(Historical!$H$7:$H$1044,MATCH(B96,Historical!$B$7:$B$1044,0)))^(1/5)-1)*100)</f>
        <v>5.1166639219326404</v>
      </c>
      <c r="V96" s="105">
        <f>IF(INDEX(Historical!$M$7:$M$1044,MATCH(B96,Historical!$B$7:$B$1044,0))=0,"n/a",((INDEX(Historical!$C$7:$C$1044,MATCH(B96,Historical!$B$7:$B$1044,0))/INDEX(Historical!$M$7:$M$1044,MATCH(B96,Historical!$B$7:$B$1044,0)))^(1/10)-1)*100)</f>
        <v>11.571214247876993</v>
      </c>
      <c r="W96" s="106">
        <f t="shared" si="35"/>
        <v>0.44218902289112921</v>
      </c>
      <c r="X96" s="107">
        <f t="shared" si="36"/>
        <v>2.2150060268106668</v>
      </c>
      <c r="Y96" s="165"/>
      <c r="Z96" s="101">
        <f t="shared" si="37"/>
        <v>42.79661016949153</v>
      </c>
      <c r="AA96" s="109">
        <f t="shared" si="38"/>
        <v>20.415254237288135</v>
      </c>
      <c r="AB96" s="71">
        <v>12</v>
      </c>
      <c r="AC96" s="100">
        <v>2.36</v>
      </c>
      <c r="AD96" s="100" t="s">
        <v>142</v>
      </c>
      <c r="AE96" s="100">
        <v>1.31</v>
      </c>
      <c r="AF96" s="100">
        <v>0.83</v>
      </c>
      <c r="AG96" s="100">
        <v>4.21</v>
      </c>
      <c r="AH96" s="100" t="s">
        <v>142</v>
      </c>
      <c r="AI96" s="100" t="s">
        <v>142</v>
      </c>
      <c r="AJ96" s="100">
        <v>2.31</v>
      </c>
      <c r="AK96" s="100" t="s">
        <v>142</v>
      </c>
      <c r="AL96" s="100">
        <v>363.02</v>
      </c>
      <c r="AM96" s="100">
        <v>51.72</v>
      </c>
      <c r="AN96" s="100">
        <v>0.26</v>
      </c>
      <c r="AO96" s="110">
        <f t="shared" si="39"/>
        <v>-13.202284794392439</v>
      </c>
      <c r="AP96" s="111">
        <f t="shared" si="40"/>
        <v>7.2129694428956963</v>
      </c>
      <c r="AQ96" s="112">
        <f t="shared" si="41"/>
        <v>-13.218893461898052</v>
      </c>
      <c r="AR96" s="101">
        <f>INDEX(Historical!$C$7:$C$1045,MATCH(B96,Historical!$B$7:$B$1045,0))*IF(AH96="n/a",1.03,IF(AH96&lt;0,1.01,IF(AH96&gt;10,1.1,(1+AH96/100))))</f>
        <v>1.0145500000000001</v>
      </c>
      <c r="AS96" s="109">
        <f t="shared" si="42"/>
        <v>1.0449865</v>
      </c>
      <c r="AT96" s="109">
        <f t="shared" si="46"/>
        <v>1.076336095</v>
      </c>
      <c r="AU96" s="109">
        <f t="shared" si="46"/>
        <v>1.1086261778500002</v>
      </c>
      <c r="AV96" s="109">
        <f t="shared" si="46"/>
        <v>1.1418849631855001</v>
      </c>
      <c r="AW96" s="109">
        <f t="shared" si="43"/>
        <v>5.3863837360355014</v>
      </c>
      <c r="AX96" s="113">
        <f t="shared" si="44"/>
        <v>11.179708875125574</v>
      </c>
      <c r="AY96" s="100">
        <v>0.46</v>
      </c>
      <c r="AZ96" s="100">
        <v>49.82</v>
      </c>
      <c r="BA96" s="100">
        <v>-18.920000000000002</v>
      </c>
      <c r="BB96" s="100">
        <v>-6.7299999999999995</v>
      </c>
      <c r="BC96" s="100">
        <v>4.04</v>
      </c>
      <c r="BE96" s="12">
        <v>1987</v>
      </c>
      <c r="BF96" s="12">
        <f t="shared" si="45"/>
        <v>4</v>
      </c>
      <c r="BG96" s="100">
        <v>2.58</v>
      </c>
      <c r="BH96" s="55" t="s">
        <v>121</v>
      </c>
      <c r="BI96" s="55" t="s">
        <v>122</v>
      </c>
    </row>
    <row r="97" spans="1:61" ht="11.25" customHeight="1" x14ac:dyDescent="0.2">
      <c r="A97" s="55" t="s">
        <v>402</v>
      </c>
      <c r="B97" s="55" t="s">
        <v>403</v>
      </c>
      <c r="C97" s="156" t="s">
        <v>116</v>
      </c>
      <c r="D97" s="98" t="s">
        <v>215</v>
      </c>
      <c r="E97" s="157">
        <v>62</v>
      </c>
      <c r="F97" s="2">
        <v>15</v>
      </c>
      <c r="G97" s="2" t="s">
        <v>119</v>
      </c>
      <c r="H97" s="2" t="s">
        <v>119</v>
      </c>
      <c r="I97" s="100">
        <v>288.45</v>
      </c>
      <c r="J97" s="101">
        <f t="shared" si="32"/>
        <v>1.1371121511527127</v>
      </c>
      <c r="K97" s="104">
        <v>0.82</v>
      </c>
      <c r="L97" s="71">
        <v>4</v>
      </c>
      <c r="M97" s="28">
        <f t="shared" si="33"/>
        <v>3.28</v>
      </c>
      <c r="N97" s="103" t="s">
        <v>404</v>
      </c>
      <c r="O97" s="104">
        <v>0.78</v>
      </c>
      <c r="P97" s="158">
        <v>45911</v>
      </c>
      <c r="Q97" s="158">
        <v>45925</v>
      </c>
      <c r="R97" s="28">
        <f t="shared" si="34"/>
        <v>5.128205128205118</v>
      </c>
      <c r="S97" s="105">
        <f>IF(INDEX(Historical!$D$7:$D1453,MATCH(B97,Historical!$B$7:$B$1044,0))=0,"n/a",(INDEX(Historical!$C$7:$C$1044,MATCH(B97,Historical!$B$7:$B$1044,0))/INDEX(Historical!$D$7:$D$1044,MATCH(B97,Historical!$B$7:$B$1044,0))-1)*100)</f>
        <v>12.056737588652489</v>
      </c>
      <c r="T97" s="105">
        <f>IF(INDEX(Historical!$F$7:$F$1044,MATCH(B97,Historical!$B$7:$B$1044,0))=0,"n/a",((INDEX(Historical!$C$7:$C$1044,MATCH(B97,Historical!$B$7:$B$1044,0))/INDEX(Historical!$F$7:$F$1044,MATCH(B97,Historical!$B$7:$B$1044,0)))^(1/3)-1)*100)</f>
        <v>13.173182755920099</v>
      </c>
      <c r="U97" s="105">
        <f>IF(INDEX(Historical!$H$7:$H$1044,MATCH(B97,Historical!$B$7:$B$1044,0))=0,"n/a",((INDEX(Historical!$C$7:$C$1044,MATCH(B97,Historical!$B$7:$B$1044,0))/INDEX(Historical!$H$7:$H$1044,MATCH(B97,Historical!$B$7:$B$1044,0)))^(1/5)-1)*100)</f>
        <v>15.610992717245331</v>
      </c>
      <c r="V97" s="105">
        <f>IF(INDEX(Historical!$M$7:$M$1044,MATCH(B97,Historical!$B$7:$B$1044,0))=0,"n/a",((INDEX(Historical!$C$7:$C$1044,MATCH(B97,Historical!$B$7:$B$1044,0))/INDEX(Historical!$M$7:$M$1044,MATCH(B97,Historical!$B$7:$B$1044,0)))^(1/10)-1)*100)</f>
        <v>13.382089773385996</v>
      </c>
      <c r="W97" s="106">
        <f t="shared" si="35"/>
        <v>1.1665586602394589</v>
      </c>
      <c r="X97" s="107">
        <f t="shared" si="36"/>
        <v>1.0540845859044787</v>
      </c>
      <c r="Y97" s="165"/>
      <c r="Z97" s="101">
        <f t="shared" si="37"/>
        <v>35.45945945945946</v>
      </c>
      <c r="AA97" s="109">
        <f t="shared" si="38"/>
        <v>31.183783783783781</v>
      </c>
      <c r="AB97" s="71">
        <v>10</v>
      </c>
      <c r="AC97" s="100">
        <v>9.25</v>
      </c>
      <c r="AD97" s="100">
        <v>2.64</v>
      </c>
      <c r="AE97" s="100">
        <v>5.65</v>
      </c>
      <c r="AF97" s="100">
        <v>5.17</v>
      </c>
      <c r="AG97" s="100">
        <v>17.47</v>
      </c>
      <c r="AH97" s="100">
        <v>11.63</v>
      </c>
      <c r="AI97" s="100">
        <v>8.15</v>
      </c>
      <c r="AJ97" s="100">
        <v>14.81</v>
      </c>
      <c r="AK97" s="100">
        <v>8.84</v>
      </c>
      <c r="AL97" s="100">
        <v>16090</v>
      </c>
      <c r="AM97" s="100">
        <v>5.74</v>
      </c>
      <c r="AN97" s="100">
        <v>0.67</v>
      </c>
      <c r="AO97" s="110">
        <f t="shared" si="39"/>
        <v>-14.435678915385736</v>
      </c>
      <c r="AP97" s="111">
        <f t="shared" si="40"/>
        <v>16.748104868398045</v>
      </c>
      <c r="AQ97" s="112">
        <f t="shared" si="41"/>
        <v>167.6815372890058</v>
      </c>
      <c r="AR97" s="101">
        <f>INDEX(Historical!$C$7:$C$1045,MATCH(B97,Historical!$B$7:$B$1045,0))*IF(AH97="n/a",1.03,IF(AH97&lt;0,1.01,IF(AH97&gt;10,1.1,(1+AH97/100))))</f>
        <v>3.4760000000000004</v>
      </c>
      <c r="AS97" s="109">
        <f t="shared" si="42"/>
        <v>3.7592940000000001</v>
      </c>
      <c r="AT97" s="109">
        <f t="shared" si="46"/>
        <v>4.0916155895999999</v>
      </c>
      <c r="AU97" s="109">
        <f t="shared" si="46"/>
        <v>4.4533144077206401</v>
      </c>
      <c r="AV97" s="109">
        <f t="shared" si="46"/>
        <v>4.8469874013631449</v>
      </c>
      <c r="AW97" s="109">
        <f t="shared" si="43"/>
        <v>20.627211398683784</v>
      </c>
      <c r="AX97" s="113">
        <f t="shared" si="44"/>
        <v>7.1510526603167905</v>
      </c>
      <c r="AY97" s="100">
        <v>0.98</v>
      </c>
      <c r="AZ97" s="100">
        <v>56.269999999999996</v>
      </c>
      <c r="BA97" s="100">
        <v>-5.5100000000000007</v>
      </c>
      <c r="BB97" s="100">
        <v>4.25</v>
      </c>
      <c r="BC97" s="100">
        <v>16.420000000000002</v>
      </c>
      <c r="BE97" s="12">
        <v>1964</v>
      </c>
      <c r="BF97" s="12">
        <f t="shared" si="45"/>
        <v>7</v>
      </c>
      <c r="BG97" s="100">
        <v>8.84</v>
      </c>
      <c r="BH97" s="55" t="s">
        <v>121</v>
      </c>
      <c r="BI97" s="55" t="s">
        <v>122</v>
      </c>
    </row>
    <row r="98" spans="1:61" ht="11.25" customHeight="1" x14ac:dyDescent="0.2">
      <c r="A98" s="123" t="s">
        <v>405</v>
      </c>
      <c r="B98" s="55" t="s">
        <v>406</v>
      </c>
      <c r="C98" s="156" t="s">
        <v>162</v>
      </c>
      <c r="D98" s="98" t="s">
        <v>296</v>
      </c>
      <c r="E98" s="157">
        <v>32</v>
      </c>
      <c r="F98" s="2">
        <v>112</v>
      </c>
      <c r="G98" s="2" t="s">
        <v>119</v>
      </c>
      <c r="H98" s="2" t="s">
        <v>119</v>
      </c>
      <c r="I98" s="100">
        <v>97.88</v>
      </c>
      <c r="J98" s="101">
        <f t="shared" si="32"/>
        <v>2.5467919901920721</v>
      </c>
      <c r="K98" s="104">
        <v>0.62319999999999998</v>
      </c>
      <c r="L98" s="71">
        <v>4</v>
      </c>
      <c r="M98" s="28">
        <f t="shared" si="33"/>
        <v>2.4927999999999999</v>
      </c>
      <c r="N98" s="103" t="s">
        <v>158</v>
      </c>
      <c r="O98" s="104">
        <v>0.5665</v>
      </c>
      <c r="P98" s="158">
        <v>46080</v>
      </c>
      <c r="Q98" s="158">
        <v>46097</v>
      </c>
      <c r="R98" s="28">
        <f t="shared" si="34"/>
        <v>10.008826125330975</v>
      </c>
      <c r="S98" s="105">
        <f>IF(INDEX(Historical!$D$7:$D1454,MATCH(B98,Historical!$B$7:$B$1044,0))=0,"n/a",(INDEX(Historical!$C$7:$C$1044,MATCH(B98,Historical!$B$7:$B$1044,0))/INDEX(Historical!$D$7:$D$1044,MATCH(B98,Historical!$B$7:$B$1044,0))-1)*100)</f>
        <v>10.000000000000009</v>
      </c>
      <c r="T98" s="105">
        <f>IF(INDEX(Historical!$F$7:$F$1044,MATCH(B98,Historical!$B$7:$B$1044,0))=0,"n/a",((INDEX(Historical!$C$7:$C$1044,MATCH(B98,Historical!$B$7:$B$1044,0))/INDEX(Historical!$F$7:$F$1044,MATCH(B98,Historical!$B$7:$B$1044,0)))^(1/3)-1)*100)</f>
        <v>10.053449959820382</v>
      </c>
      <c r="U98" s="105">
        <f>IF(INDEX(Historical!$H$7:$H$1044,MATCH(B98,Historical!$B$7:$B$1044,0))=0,"n/a",((INDEX(Historical!$C$7:$C$1044,MATCH(B98,Historical!$B$7:$B$1044,0))/INDEX(Historical!$H$7:$H$1044,MATCH(B98,Historical!$B$7:$B$1044,0)))^(1/5)-1)*100)</f>
        <v>10.109901458146965</v>
      </c>
      <c r="V98" s="105">
        <f>IF(INDEX(Historical!$M$7:$M$1044,MATCH(B98,Historical!$B$7:$B$1044,0))=0,"n/a",((INDEX(Historical!$C$7:$C$1044,MATCH(B98,Historical!$B$7:$B$1044,0))/INDEX(Historical!$M$7:$M$1044,MATCH(B98,Historical!$B$7:$B$1044,0)))^(1/10)-1)*100)</f>
        <v>11.397877980429861</v>
      </c>
      <c r="W98" s="106">
        <f t="shared" si="35"/>
        <v>0.88699856898851259</v>
      </c>
      <c r="X98" s="107">
        <f t="shared" si="36"/>
        <v>0.5823675955153782</v>
      </c>
      <c r="Y98" s="55"/>
      <c r="Z98" s="101">
        <f t="shared" si="37"/>
        <v>63.26903553299492</v>
      </c>
      <c r="AA98" s="109">
        <f t="shared" si="38"/>
        <v>24.842639593908629</v>
      </c>
      <c r="AB98" s="71">
        <v>12</v>
      </c>
      <c r="AC98" s="100">
        <v>3.94</v>
      </c>
      <c r="AD98" s="100">
        <v>2.54</v>
      </c>
      <c r="AE98" s="100">
        <v>7.41</v>
      </c>
      <c r="AF98" s="100">
        <v>3.7</v>
      </c>
      <c r="AG98" s="100">
        <v>15.58</v>
      </c>
      <c r="AH98" s="100">
        <v>9.01</v>
      </c>
      <c r="AI98" s="100">
        <v>8.81</v>
      </c>
      <c r="AJ98" s="100">
        <v>17.36</v>
      </c>
      <c r="AK98" s="100">
        <v>8.74</v>
      </c>
      <c r="AL98" s="100">
        <v>204110</v>
      </c>
      <c r="AM98" s="100">
        <v>0.25</v>
      </c>
      <c r="AN98" s="100">
        <v>1.89</v>
      </c>
      <c r="AO98" s="110">
        <f t="shared" si="39"/>
        <v>-12.185946145569591</v>
      </c>
      <c r="AP98" s="111">
        <f t="shared" si="40"/>
        <v>12.656693448339038</v>
      </c>
      <c r="AQ98" s="112">
        <f t="shared" si="41"/>
        <v>102.11961969472094</v>
      </c>
      <c r="AR98" s="101">
        <f>INDEX(Historical!$C$7:$C$1045,MATCH(B98,Historical!$B$7:$B$1045,0))*IF(AH98="n/a",1.03,IF(AH98&lt;0,1.01,IF(AH98&gt;10,1.1,(1+AH98/100))))</f>
        <v>2.4701666000000002</v>
      </c>
      <c r="AS98" s="109">
        <f t="shared" si="42"/>
        <v>2.6877882774600006</v>
      </c>
      <c r="AT98" s="109">
        <f t="shared" si="46"/>
        <v>2.9227009729100044</v>
      </c>
      <c r="AU98" s="109">
        <f t="shared" si="46"/>
        <v>3.1781450379423384</v>
      </c>
      <c r="AV98" s="109">
        <f t="shared" si="46"/>
        <v>3.4559149142584986</v>
      </c>
      <c r="AW98" s="109">
        <f t="shared" si="43"/>
        <v>14.714715802570842</v>
      </c>
      <c r="AX98" s="113">
        <f t="shared" si="44"/>
        <v>15.033424399847611</v>
      </c>
      <c r="AY98" s="100">
        <v>0.7</v>
      </c>
      <c r="AZ98" s="100">
        <v>53.22</v>
      </c>
      <c r="BA98" s="100">
        <v>0.26</v>
      </c>
      <c r="BB98" s="100">
        <v>5.6099999999999994</v>
      </c>
      <c r="BC98" s="100">
        <v>17.77</v>
      </c>
      <c r="BE98" s="12">
        <v>1995</v>
      </c>
      <c r="BF98" s="12">
        <f t="shared" si="45"/>
        <v>3</v>
      </c>
      <c r="BG98" s="100">
        <v>3.94</v>
      </c>
      <c r="BH98" s="55" t="s">
        <v>121</v>
      </c>
      <c r="BI98" s="55" t="s">
        <v>122</v>
      </c>
    </row>
    <row r="99" spans="1:61" ht="11.25" customHeight="1" x14ac:dyDescent="0.2">
      <c r="A99" s="55" t="s">
        <v>407</v>
      </c>
      <c r="B99" s="55" t="s">
        <v>408</v>
      </c>
      <c r="C99" s="156" t="s">
        <v>162</v>
      </c>
      <c r="D99" s="98" t="s">
        <v>167</v>
      </c>
      <c r="E99" s="157">
        <v>55</v>
      </c>
      <c r="F99" s="2">
        <v>30</v>
      </c>
      <c r="G99" s="2" t="s">
        <v>119</v>
      </c>
      <c r="H99" s="2" t="s">
        <v>119</v>
      </c>
      <c r="I99" s="100">
        <v>84.38</v>
      </c>
      <c r="J99" s="101">
        <f t="shared" si="32"/>
        <v>2.536146006162598</v>
      </c>
      <c r="K99" s="104">
        <v>0.53500000000000003</v>
      </c>
      <c r="L99" s="71">
        <v>4</v>
      </c>
      <c r="M99" s="28">
        <f t="shared" si="33"/>
        <v>2.14</v>
      </c>
      <c r="N99" s="103" t="s">
        <v>409</v>
      </c>
      <c r="O99" s="104">
        <v>0.51500000000000001</v>
      </c>
      <c r="P99" s="158">
        <v>45838</v>
      </c>
      <c r="Q99" s="158">
        <v>45853</v>
      </c>
      <c r="R99" s="28">
        <f t="shared" si="34"/>
        <v>3.8834951456310711</v>
      </c>
      <c r="S99" s="105">
        <f>IF(INDEX(Historical!$D$7:$D1456,MATCH(B99,Historical!$B$7:$B$1044,0))=0,"n/a",(INDEX(Historical!$C$7:$C$1044,MATCH(B99,Historical!$B$7:$B$1044,0))/INDEX(Historical!$D$7:$D$1044,MATCH(B99,Historical!$B$7:$B$1044,0))-1)*100)</f>
        <v>3.9603960396039639</v>
      </c>
      <c r="T99" s="105">
        <f>IF(INDEX(Historical!$F$7:$F$1044,MATCH(B99,Historical!$B$7:$B$1044,0))=0,"n/a",((INDEX(Historical!$C$7:$C$1044,MATCH(B99,Historical!$B$7:$B$1044,0))/INDEX(Historical!$F$7:$F$1044,MATCH(B99,Historical!$B$7:$B$1044,0)))^(1/3)-1)*100)</f>
        <v>4.128301283656044</v>
      </c>
      <c r="U99" s="105">
        <f>IF(INDEX(Historical!$H$7:$H$1044,MATCH(B99,Historical!$B$7:$B$1044,0))=0,"n/a",((INDEX(Historical!$C$7:$C$1044,MATCH(B99,Historical!$B$7:$B$1044,0))/INDEX(Historical!$H$7:$H$1044,MATCH(B99,Historical!$B$7:$B$1044,0)))^(1/5)-1)*100)</f>
        <v>3.5956036510160105</v>
      </c>
      <c r="V99" s="105">
        <f>IF(INDEX(Historical!$M$7:$M$1044,MATCH(B99,Historical!$B$7:$B$1044,0))=0,"n/a",((INDEX(Historical!$C$7:$C$1044,MATCH(B99,Historical!$B$7:$B$1044,0))/INDEX(Historical!$M$7:$M$1044,MATCH(B99,Historical!$B$7:$B$1044,0)))^(1/10)-1)*100)</f>
        <v>3.017135486046052</v>
      </c>
      <c r="W99" s="106">
        <f t="shared" si="35"/>
        <v>1.191727606415196</v>
      </c>
      <c r="X99" s="107" t="str">
        <f t="shared" si="36"/>
        <v>n/a</v>
      </c>
      <c r="Y99" s="55"/>
      <c r="Z99" s="101">
        <f t="shared" si="37"/>
        <v>28.958051420838977</v>
      </c>
      <c r="AA99" s="109">
        <f t="shared" si="38"/>
        <v>11.418132611637347</v>
      </c>
      <c r="AB99" s="71">
        <v>9</v>
      </c>
      <c r="AC99" s="100">
        <v>7.39</v>
      </c>
      <c r="AD99" s="100">
        <v>1.87</v>
      </c>
      <c r="AE99" s="100">
        <v>3.26</v>
      </c>
      <c r="AF99" s="100">
        <v>2.1</v>
      </c>
      <c r="AG99" s="100">
        <v>20.830000000000002</v>
      </c>
      <c r="AH99" s="100">
        <v>12.659999999999998</v>
      </c>
      <c r="AI99" s="100">
        <v>3.36</v>
      </c>
      <c r="AJ99" s="100" t="s">
        <v>142</v>
      </c>
      <c r="AK99" s="100">
        <v>5.6099999999999994</v>
      </c>
      <c r="AL99" s="100">
        <v>8020</v>
      </c>
      <c r="AM99" s="100">
        <v>1.41</v>
      </c>
      <c r="AN99" s="100">
        <v>0.63</v>
      </c>
      <c r="AO99" s="110">
        <f t="shared" si="39"/>
        <v>-5.2863829544587384</v>
      </c>
      <c r="AP99" s="111">
        <f t="shared" si="40"/>
        <v>6.1317496571786085</v>
      </c>
      <c r="AQ99" s="112">
        <f t="shared" si="41"/>
        <v>3.2323775317682157</v>
      </c>
      <c r="AR99" s="101">
        <f>INDEX(Historical!$C$7:$C$1045,MATCH(B99,Historical!$B$7:$B$1045,0))*IF(AH99="n/a",1.03,IF(AH99&lt;0,1.01,IF(AH99&gt;10,1.1,(1+AH99/100))))</f>
        <v>2.3100000000000005</v>
      </c>
      <c r="AS99" s="109">
        <f t="shared" si="42"/>
        <v>2.3876160000000008</v>
      </c>
      <c r="AT99" s="109">
        <f t="shared" si="46"/>
        <v>2.521561257600001</v>
      </c>
      <c r="AU99" s="109">
        <f t="shared" si="46"/>
        <v>2.6630208441513612</v>
      </c>
      <c r="AV99" s="109">
        <f t="shared" si="46"/>
        <v>2.8124163135082525</v>
      </c>
      <c r="AW99" s="109">
        <f t="shared" si="43"/>
        <v>12.694614415259617</v>
      </c>
      <c r="AX99" s="113">
        <f t="shared" si="44"/>
        <v>15.044577406091037</v>
      </c>
      <c r="AY99" s="100">
        <v>0.47</v>
      </c>
      <c r="AZ99" s="100">
        <v>11.42</v>
      </c>
      <c r="BA99" s="100">
        <v>-13.059999999999999</v>
      </c>
      <c r="BB99" s="100">
        <v>-7.8</v>
      </c>
      <c r="BC99" s="100">
        <v>-2.09</v>
      </c>
      <c r="BE99" s="12">
        <v>1971</v>
      </c>
      <c r="BF99" s="12">
        <f t="shared" si="45"/>
        <v>6</v>
      </c>
      <c r="BG99" s="100">
        <v>7.8</v>
      </c>
      <c r="BH99" s="55" t="s">
        <v>121</v>
      </c>
      <c r="BI99" s="55" t="s">
        <v>122</v>
      </c>
    </row>
    <row r="100" spans="1:61" ht="11.25" customHeight="1" x14ac:dyDescent="0.2">
      <c r="A100" s="55" t="s">
        <v>410</v>
      </c>
      <c r="B100" s="55" t="s">
        <v>411</v>
      </c>
      <c r="C100" s="156" t="s">
        <v>134</v>
      </c>
      <c r="D100" s="98" t="s">
        <v>412</v>
      </c>
      <c r="E100" s="157">
        <v>31</v>
      </c>
      <c r="F100" s="2">
        <v>116</v>
      </c>
      <c r="G100" s="2" t="s">
        <v>146</v>
      </c>
      <c r="H100" s="2" t="s">
        <v>146</v>
      </c>
      <c r="I100" s="100">
        <v>22.75</v>
      </c>
      <c r="J100" s="101">
        <f t="shared" si="32"/>
        <v>3.3406593406593412</v>
      </c>
      <c r="K100" s="104">
        <v>0.19</v>
      </c>
      <c r="L100" s="71">
        <v>4</v>
      </c>
      <c r="M100" s="28">
        <f t="shared" si="33"/>
        <v>0.76</v>
      </c>
      <c r="N100" s="103" t="s">
        <v>413</v>
      </c>
      <c r="O100" s="104">
        <v>0.18</v>
      </c>
      <c r="P100" s="158">
        <v>45974</v>
      </c>
      <c r="Q100" s="158">
        <v>45989</v>
      </c>
      <c r="R100" s="28">
        <f t="shared" si="34"/>
        <v>5.5555555555555607</v>
      </c>
      <c r="S100" s="105">
        <f>IF(INDEX(Historical!$D$7:$D1458,MATCH(B100,Historical!$B$7:$B$1044,0))=0,"n/a",(INDEX(Historical!$C$7:$C$1044,MATCH(B100,Historical!$B$7:$B$1044,0))/INDEX(Historical!$D$7:$D$1044,MATCH(B100,Historical!$B$7:$B$1044,0))-1)*100)</f>
        <v>5.7971014492753659</v>
      </c>
      <c r="T100" s="105">
        <f>IF(INDEX(Historical!$F$7:$F$1044,MATCH(B100,Historical!$B$7:$B$1044,0))=0,"n/a",((INDEX(Historical!$C$7:$C$1044,MATCH(B100,Historical!$B$7:$B$1044,0))/INDEX(Historical!$F$7:$F$1044,MATCH(B100,Historical!$B$7:$B$1044,0)))^(1/3)-1)*100)</f>
        <v>6.1689873505176962</v>
      </c>
      <c r="U100" s="105">
        <f>IF(INDEX(Historical!$H$7:$H$1044,MATCH(B100,Historical!$B$7:$B$1044,0))=0,"n/a",((INDEX(Historical!$C$7:$C$1044,MATCH(B100,Historical!$B$7:$B$1044,0))/INDEX(Historical!$H$7:$H$1044,MATCH(B100,Historical!$B$7:$B$1044,0)))^(1/5)-1)*100)</f>
        <v>6.0193827877357053</v>
      </c>
      <c r="V100" s="105">
        <f>IF(INDEX(Historical!$M$7:$M$1044,MATCH(B100,Historical!$B$7:$B$1044,0))=0,"n/a",((INDEX(Historical!$C$7:$C$1044,MATCH(B100,Historical!$B$7:$B$1044,0))/INDEX(Historical!$M$7:$M$1044,MATCH(B100,Historical!$B$7:$B$1044,0)))^(1/10)-1)*100)</f>
        <v>6.0685870694289656</v>
      </c>
      <c r="W100" s="106">
        <f t="shared" si="35"/>
        <v>0.99189197071240331</v>
      </c>
      <c r="X100" s="107" t="str">
        <f t="shared" si="36"/>
        <v>n/a</v>
      </c>
      <c r="Y100" s="164"/>
      <c r="Z100" s="101" t="str">
        <f t="shared" si="37"/>
        <v>n/a</v>
      </c>
      <c r="AA100" s="109" t="str">
        <f t="shared" si="38"/>
        <v>n/a</v>
      </c>
      <c r="AB100" s="71">
        <v>12</v>
      </c>
      <c r="AC100" s="100" t="s">
        <v>142</v>
      </c>
      <c r="AD100" s="100" t="s">
        <v>142</v>
      </c>
      <c r="AE100" s="100" t="s">
        <v>142</v>
      </c>
      <c r="AF100" s="100" t="s">
        <v>142</v>
      </c>
      <c r="AG100" s="100" t="s">
        <v>142</v>
      </c>
      <c r="AH100" s="100" t="s">
        <v>142</v>
      </c>
      <c r="AI100" s="100" t="s">
        <v>142</v>
      </c>
      <c r="AJ100" s="100" t="s">
        <v>142</v>
      </c>
      <c r="AK100" s="100" t="s">
        <v>142</v>
      </c>
      <c r="AL100" s="100" t="s">
        <v>142</v>
      </c>
      <c r="AM100" s="100" t="s">
        <v>142</v>
      </c>
      <c r="AN100" s="100" t="s">
        <v>142</v>
      </c>
      <c r="AO100" s="110" t="str">
        <f t="shared" si="39"/>
        <v>n/a</v>
      </c>
      <c r="AP100" s="111">
        <f t="shared" si="40"/>
        <v>9.3600421283950475</v>
      </c>
      <c r="AQ100" s="112" t="str">
        <f t="shared" si="41"/>
        <v>n/a</v>
      </c>
      <c r="AR100" s="101">
        <f>INDEX(Historical!$C$7:$C$1045,MATCH(B100,Historical!$B$7:$B$1045,0))*IF(AH100="n/a",1.03,IF(AH100&lt;0,1.01,IF(AH100&gt;10,1.1,(1+AH100/100))))</f>
        <v>0.75190000000000001</v>
      </c>
      <c r="AS100" s="109">
        <f t="shared" si="42"/>
        <v>0.77445700000000006</v>
      </c>
      <c r="AT100" s="109">
        <f t="shared" si="46"/>
        <v>0.79769071000000014</v>
      </c>
      <c r="AU100" s="109">
        <f t="shared" si="46"/>
        <v>0.8216214313000002</v>
      </c>
      <c r="AV100" s="109">
        <f t="shared" si="46"/>
        <v>0.84627007423900025</v>
      </c>
      <c r="AW100" s="109">
        <f t="shared" si="43"/>
        <v>3.9919392155390008</v>
      </c>
      <c r="AX100" s="113">
        <f t="shared" si="44"/>
        <v>17.546985562808796</v>
      </c>
      <c r="AY100" s="100" t="s">
        <v>142</v>
      </c>
      <c r="AZ100" s="100" t="s">
        <v>142</v>
      </c>
      <c r="BA100" s="100" t="s">
        <v>142</v>
      </c>
      <c r="BB100" s="100" t="s">
        <v>142</v>
      </c>
      <c r="BC100" s="100" t="s">
        <v>142</v>
      </c>
      <c r="BD100" s="20" t="s">
        <v>108</v>
      </c>
      <c r="BE100" s="12">
        <v>1996</v>
      </c>
      <c r="BF100" s="12">
        <f t="shared" si="45"/>
        <v>3</v>
      </c>
      <c r="BG100" s="100" t="s">
        <v>142</v>
      </c>
      <c r="BH100" s="55" t="s">
        <v>121</v>
      </c>
      <c r="BI100" s="55" t="s">
        <v>122</v>
      </c>
    </row>
    <row r="101" spans="1:61" ht="11.25" customHeight="1" x14ac:dyDescent="0.2">
      <c r="A101" s="55" t="s">
        <v>414</v>
      </c>
      <c r="B101" s="55" t="s">
        <v>415</v>
      </c>
      <c r="C101" s="156" t="s">
        <v>162</v>
      </c>
      <c r="D101" s="98" t="s">
        <v>167</v>
      </c>
      <c r="E101" s="157">
        <v>30</v>
      </c>
      <c r="F101" s="2">
        <v>123</v>
      </c>
      <c r="G101" s="2" t="s">
        <v>119</v>
      </c>
      <c r="H101" s="2" t="s">
        <v>119</v>
      </c>
      <c r="I101" s="100">
        <v>56.31</v>
      </c>
      <c r="J101" s="101">
        <f t="shared" si="32"/>
        <v>3.3741786538803051</v>
      </c>
      <c r="K101" s="104">
        <v>0.47499999999999998</v>
      </c>
      <c r="L101" s="71">
        <v>4</v>
      </c>
      <c r="M101" s="28">
        <f t="shared" si="33"/>
        <v>1.9</v>
      </c>
      <c r="N101" s="103" t="s">
        <v>141</v>
      </c>
      <c r="O101" s="104">
        <v>0.45</v>
      </c>
      <c r="P101" s="158">
        <v>45922</v>
      </c>
      <c r="Q101" s="158">
        <v>45931</v>
      </c>
      <c r="R101" s="28">
        <f t="shared" si="34"/>
        <v>5.5555555555555483</v>
      </c>
      <c r="S101" s="105">
        <f>IF(INDEX(Historical!$D$7:$D1459,MATCH(B101,Historical!$B$7:$B$1044,0))=0,"n/a",(INDEX(Historical!$C$7:$C$1044,MATCH(B101,Historical!$B$7:$B$1044,0))/INDEX(Historical!$D$7:$D$1044,MATCH(B101,Historical!$B$7:$B$1044,0))-1)*100)</f>
        <v>6.7251461988304007</v>
      </c>
      <c r="T101" s="105">
        <f>IF(INDEX(Historical!$F$7:$F$1044,MATCH(B101,Historical!$B$7:$B$1044,0))=0,"n/a",((INDEX(Historical!$C$7:$C$1044,MATCH(B101,Historical!$B$7:$B$1044,0))/INDEX(Historical!$F$7:$F$1044,MATCH(B101,Historical!$B$7:$B$1044,0)))^(1/3)-1)*100)</f>
        <v>7.2947469277035992</v>
      </c>
      <c r="U101" s="105">
        <f>IF(INDEX(Historical!$H$7:$H$1044,MATCH(B101,Historical!$B$7:$B$1044,0))=0,"n/a",((INDEX(Historical!$C$7:$C$1044,MATCH(B101,Historical!$B$7:$B$1044,0))/INDEX(Historical!$H$7:$H$1044,MATCH(B101,Historical!$B$7:$B$1044,0)))^(1/5)-1)*100)</f>
        <v>7.5206372219683848</v>
      </c>
      <c r="V101" s="105">
        <f>IF(INDEX(Historical!$M$7:$M$1044,MATCH(B101,Historical!$B$7:$B$1044,0))=0,"n/a",((INDEX(Historical!$C$7:$C$1044,MATCH(B101,Historical!$B$7:$B$1044,0))/INDEX(Historical!$M$7:$M$1044,MATCH(B101,Historical!$B$7:$B$1044,0)))^(1/10)-1)*100)</f>
        <v>7.1480267590504409</v>
      </c>
      <c r="W101" s="106">
        <f t="shared" si="35"/>
        <v>1.0521277375530478</v>
      </c>
      <c r="X101" s="107">
        <f t="shared" si="36"/>
        <v>0.52924962856920366</v>
      </c>
      <c r="Y101" s="165"/>
      <c r="Z101" s="101">
        <f t="shared" si="37"/>
        <v>58.82352941176471</v>
      </c>
      <c r="AA101" s="109">
        <f t="shared" si="38"/>
        <v>17.433436532507741</v>
      </c>
      <c r="AB101" s="71">
        <v>9</v>
      </c>
      <c r="AC101" s="100">
        <v>3.23</v>
      </c>
      <c r="AD101" s="100">
        <v>4.34</v>
      </c>
      <c r="AE101" s="100">
        <v>2.64</v>
      </c>
      <c r="AF101" s="100">
        <v>2.29</v>
      </c>
      <c r="AG101" s="100">
        <v>13.66</v>
      </c>
      <c r="AH101" s="100">
        <v>2.79</v>
      </c>
      <c r="AI101" s="100">
        <v>0.89</v>
      </c>
      <c r="AJ101" s="100">
        <v>14.21</v>
      </c>
      <c r="AK101" s="100">
        <v>3.8</v>
      </c>
      <c r="AL101" s="100">
        <v>5680</v>
      </c>
      <c r="AM101" s="100">
        <v>0.57999999999999996</v>
      </c>
      <c r="AN101" s="100">
        <v>1.61</v>
      </c>
      <c r="AO101" s="110">
        <f t="shared" si="39"/>
        <v>-6.5386206566590523</v>
      </c>
      <c r="AP101" s="111">
        <f t="shared" si="40"/>
        <v>10.894815875848689</v>
      </c>
      <c r="AQ101" s="112">
        <f t="shared" si="41"/>
        <v>33.204220252534242</v>
      </c>
      <c r="AR101" s="101">
        <f>INDEX(Historical!$C$7:$C$1045,MATCH(B101,Historical!$B$7:$B$1045,0))*IF(AH101="n/a",1.03,IF(AH101&lt;0,1.01,IF(AH101&gt;10,1.1,(1+AH101/100))))</f>
        <v>1.8759175000000001</v>
      </c>
      <c r="AS101" s="109">
        <f t="shared" si="42"/>
        <v>1.89261316575</v>
      </c>
      <c r="AT101" s="109">
        <f t="shared" si="46"/>
        <v>1.9645324660485002</v>
      </c>
      <c r="AU101" s="109">
        <f t="shared" si="46"/>
        <v>2.0391846997583434</v>
      </c>
      <c r="AV101" s="109">
        <f t="shared" si="46"/>
        <v>2.1166737183491606</v>
      </c>
      <c r="AW101" s="109">
        <f t="shared" si="43"/>
        <v>9.888921549906005</v>
      </c>
      <c r="AX101" s="113">
        <f t="shared" si="44"/>
        <v>17.561572633468309</v>
      </c>
      <c r="AY101" s="100">
        <v>0.52</v>
      </c>
      <c r="AZ101" s="100">
        <v>29.57</v>
      </c>
      <c r="BA101" s="100">
        <v>-2.41</v>
      </c>
      <c r="BB101" s="100">
        <v>2.44</v>
      </c>
      <c r="BC101" s="100">
        <v>14.760000000000002</v>
      </c>
      <c r="BE101" s="12">
        <v>1996</v>
      </c>
      <c r="BF101" s="12">
        <f t="shared" si="45"/>
        <v>3</v>
      </c>
      <c r="BG101" s="100">
        <v>4.33</v>
      </c>
      <c r="BH101" s="55" t="s">
        <v>121</v>
      </c>
      <c r="BI101" s="55" t="s">
        <v>122</v>
      </c>
    </row>
    <row r="102" spans="1:61" ht="11.25" customHeight="1" x14ac:dyDescent="0.2">
      <c r="A102" s="123" t="s">
        <v>416</v>
      </c>
      <c r="B102" s="55" t="s">
        <v>417</v>
      </c>
      <c r="C102" s="156" t="s">
        <v>300</v>
      </c>
      <c r="D102" s="98" t="s">
        <v>323</v>
      </c>
      <c r="E102" s="157">
        <v>36</v>
      </c>
      <c r="F102" s="2">
        <v>79</v>
      </c>
      <c r="G102" s="2" t="s">
        <v>119</v>
      </c>
      <c r="H102" s="2" t="s">
        <v>119</v>
      </c>
      <c r="I102" s="100">
        <v>43.79</v>
      </c>
      <c r="J102" s="101">
        <f t="shared" si="32"/>
        <v>5.4807033569308059</v>
      </c>
      <c r="K102" s="104">
        <v>0.6</v>
      </c>
      <c r="L102" s="71">
        <v>4</v>
      </c>
      <c r="M102" s="28">
        <f t="shared" si="33"/>
        <v>2.4</v>
      </c>
      <c r="N102" s="103" t="s">
        <v>151</v>
      </c>
      <c r="O102" s="104">
        <v>0.57999999999999996</v>
      </c>
      <c r="P102" s="158">
        <v>45869</v>
      </c>
      <c r="Q102" s="158">
        <v>45884</v>
      </c>
      <c r="R102" s="28">
        <f t="shared" si="34"/>
        <v>3.4482758620689689</v>
      </c>
      <c r="S102" s="105">
        <f>IF(INDEX(Historical!$D$7:$D1462,MATCH(B102,Historical!$B$7:$B$1044,0))=0,"n/a",(INDEX(Historical!$C$7:$C$1044,MATCH(B102,Historical!$B$7:$B$1044,0))/INDEX(Historical!$D$7:$D$1044,MATCH(B102,Historical!$B$7:$B$1044,0))-1)*100)</f>
        <v>3.0567685589519611</v>
      </c>
      <c r="T102" s="105">
        <f>IF(INDEX(Historical!$F$7:$F$1044,MATCH(B102,Historical!$B$7:$B$1044,0))=0,"n/a",((INDEX(Historical!$C$7:$C$1044,MATCH(B102,Historical!$B$7:$B$1044,0))/INDEX(Historical!$F$7:$F$1044,MATCH(B102,Historical!$B$7:$B$1044,0)))^(1/3)-1)*100)</f>
        <v>2.9957767644273936</v>
      </c>
      <c r="U102" s="105">
        <f>IF(INDEX(Historical!$H$7:$H$1044,MATCH(B102,Historical!$B$7:$B$1044,0))=0,"n/a",((INDEX(Historical!$C$7:$C$1044,MATCH(B102,Historical!$B$7:$B$1044,0))/INDEX(Historical!$H$7:$H$1044,MATCH(B102,Historical!$B$7:$B$1044,0)))^(1/5)-1)*100)</f>
        <v>2.6569439812986984</v>
      </c>
      <c r="V102" s="105">
        <f>IF(INDEX(Historical!$M$7:$M$1044,MATCH(B102,Historical!$B$7:$B$1044,0))=0,"n/a",((INDEX(Historical!$C$7:$C$1044,MATCH(B102,Historical!$B$7:$B$1044,0))/INDEX(Historical!$M$7:$M$1044,MATCH(B102,Historical!$B$7:$B$1044,0)))^(1/10)-1)*100)</f>
        <v>3.2741405033333892</v>
      </c>
      <c r="W102" s="106">
        <f t="shared" si="35"/>
        <v>0.81149357475455752</v>
      </c>
      <c r="X102" s="107">
        <f t="shared" si="36"/>
        <v>0.238504845718016</v>
      </c>
      <c r="Y102" s="55"/>
      <c r="Z102" s="101">
        <f t="shared" si="37"/>
        <v>115.94202898550725</v>
      </c>
      <c r="AA102" s="109">
        <f t="shared" si="38"/>
        <v>21.154589371980677</v>
      </c>
      <c r="AB102" s="71">
        <v>12</v>
      </c>
      <c r="AC102" s="100">
        <v>2.0699999999999998</v>
      </c>
      <c r="AD102" s="100">
        <v>11.32</v>
      </c>
      <c r="AE102" s="100">
        <v>9</v>
      </c>
      <c r="AF102" s="100">
        <v>1.89</v>
      </c>
      <c r="AG102" s="100">
        <v>8.89</v>
      </c>
      <c r="AH102" s="100">
        <v>-0.85000000000000009</v>
      </c>
      <c r="AI102" s="100">
        <v>2.98</v>
      </c>
      <c r="AJ102" s="100">
        <v>11.14</v>
      </c>
      <c r="AK102" s="100">
        <v>1.83</v>
      </c>
      <c r="AL102" s="100">
        <v>8330</v>
      </c>
      <c r="AM102" s="100">
        <v>0.86999999999999988</v>
      </c>
      <c r="AN102" s="100">
        <v>1.1000000000000001</v>
      </c>
      <c r="AO102" s="110">
        <f t="shared" si="39"/>
        <v>-13.016942033751173</v>
      </c>
      <c r="AP102" s="111">
        <f t="shared" si="40"/>
        <v>8.1376473382295043</v>
      </c>
      <c r="AQ102" s="112">
        <f t="shared" si="41"/>
        <v>33.303619877570355</v>
      </c>
      <c r="AR102" s="101">
        <f>INDEX(Historical!$C$7:$C$1045,MATCH(B102,Historical!$B$7:$B$1045,0))*IF(AH102="n/a",1.03,IF(AH102&lt;0,1.01,IF(AH102&gt;10,1.1,(1+AH102/100))))</f>
        <v>2.3835999999999999</v>
      </c>
      <c r="AS102" s="109">
        <f t="shared" si="42"/>
        <v>2.4546312800000001</v>
      </c>
      <c r="AT102" s="109">
        <f t="shared" si="46"/>
        <v>2.4995510324240002</v>
      </c>
      <c r="AU102" s="109">
        <f t="shared" si="46"/>
        <v>2.5452928163173594</v>
      </c>
      <c r="AV102" s="109">
        <f t="shared" si="46"/>
        <v>2.5918716748559669</v>
      </c>
      <c r="AW102" s="109">
        <f t="shared" si="43"/>
        <v>12.474946803597327</v>
      </c>
      <c r="AX102" s="113">
        <f t="shared" si="44"/>
        <v>28.488117843337125</v>
      </c>
      <c r="AY102" s="100">
        <v>0.8</v>
      </c>
      <c r="AZ102" s="100">
        <v>12.57</v>
      </c>
      <c r="BA102" s="100">
        <v>-4.87</v>
      </c>
      <c r="BB102" s="100">
        <v>-0.54</v>
      </c>
      <c r="BC102" s="100">
        <v>3.56</v>
      </c>
      <c r="BD102" s="69"/>
      <c r="BE102" s="12">
        <v>1990</v>
      </c>
      <c r="BF102" s="12">
        <f t="shared" si="45"/>
        <v>4</v>
      </c>
      <c r="BG102" s="100">
        <v>4.2700000000000005</v>
      </c>
      <c r="BH102" s="55" t="s">
        <v>121</v>
      </c>
      <c r="BI102" s="55" t="s">
        <v>302</v>
      </c>
    </row>
    <row r="103" spans="1:61" ht="11.25" customHeight="1" x14ac:dyDescent="0.2">
      <c r="A103" s="55" t="s">
        <v>418</v>
      </c>
      <c r="B103" s="55" t="s">
        <v>419</v>
      </c>
      <c r="C103" s="156" t="s">
        <v>139</v>
      </c>
      <c r="D103" s="98" t="s">
        <v>420</v>
      </c>
      <c r="E103" s="157">
        <v>53</v>
      </c>
      <c r="F103" s="2">
        <v>41</v>
      </c>
      <c r="G103" s="2" t="s">
        <v>119</v>
      </c>
      <c r="H103" s="2" t="s">
        <v>119</v>
      </c>
      <c r="I103" s="100">
        <v>225.29</v>
      </c>
      <c r="J103" s="101">
        <f t="shared" ref="J103:J134" si="47">(M103/I103)*100</f>
        <v>0.99427404678414499</v>
      </c>
      <c r="K103" s="104">
        <v>0.56000000000000005</v>
      </c>
      <c r="L103" s="71">
        <v>4</v>
      </c>
      <c r="M103" s="28">
        <f t="shared" ref="M103:M134" si="48">K103*L103</f>
        <v>2.2400000000000002</v>
      </c>
      <c r="N103" s="103" t="s">
        <v>372</v>
      </c>
      <c r="O103" s="104">
        <v>0.55000000000000004</v>
      </c>
      <c r="P103" s="158">
        <v>46022</v>
      </c>
      <c r="Q103" s="158">
        <v>46064</v>
      </c>
      <c r="R103" s="28">
        <f t="shared" ref="R103:R134" si="49">(K103-O103)/O103*100</f>
        <v>1.8181818181818195</v>
      </c>
      <c r="S103" s="105">
        <f>IF(INDEX(Historical!$D$7:$D1470,MATCH(B103,Historical!$B$7:$B$1044,0))=0,"n/a",(INDEX(Historical!$C$7:$C$1044,MATCH(B103,Historical!$B$7:$B$1044,0))/INDEX(Historical!$D$7:$D$1044,MATCH(B103,Historical!$B$7:$B$1044,0))-1)*100)</f>
        <v>1.8518518518518601</v>
      </c>
      <c r="T103" s="105">
        <f>IF(INDEX(Historical!$F$7:$F$1044,MATCH(B103,Historical!$B$7:$B$1044,0))=0,"n/a",((INDEX(Historical!$C$7:$C$1044,MATCH(B103,Historical!$B$7:$B$1044,0))/INDEX(Historical!$F$7:$F$1044,MATCH(B103,Historical!$B$7:$B$1044,0)))^(1/3)-1)*100)</f>
        <v>3.228011545636722</v>
      </c>
      <c r="U103" s="105">
        <f>IF(INDEX(Historical!$H$7:$H$1044,MATCH(B103,Historical!$B$7:$B$1044,0))=0,"n/a",((INDEX(Historical!$C$7:$C$1044,MATCH(B103,Historical!$B$7:$B$1044,0))/INDEX(Historical!$H$7:$H$1044,MATCH(B103,Historical!$B$7:$B$1044,0)))^(1/5)-1)*100)</f>
        <v>6.4435526169243307</v>
      </c>
      <c r="V103" s="105">
        <f>IF(INDEX(Historical!$M$7:$M$1044,MATCH(B103,Historical!$B$7:$B$1044,0))=0,"n/a",((INDEX(Historical!$C$7:$C$1044,MATCH(B103,Historical!$B$7:$B$1044,0))/INDEX(Historical!$M$7:$M$1044,MATCH(B103,Historical!$B$7:$B$1044,0)))^(1/10)-1)*100)</f>
        <v>3.9737340496767137</v>
      </c>
      <c r="W103" s="106">
        <f t="shared" ref="W103:W134" si="50">IF(OR(U103&lt;=0,U103="n/a",V103&lt;=0,V103="n/a"),"n/a",U103/V103)</f>
        <v>1.6215359499080093</v>
      </c>
      <c r="X103" s="107">
        <f t="shared" ref="X103:X134" si="51">IF(OR(AJ103&lt;=0,AJ103="n/a",U103&lt;=0,U103="n/a"),"n/a",U103/AJ103)</f>
        <v>0.24754331989720826</v>
      </c>
      <c r="Y103" s="177"/>
      <c r="Z103" s="101">
        <f t="shared" ref="Z103:Z134" si="52">IF(OR(AC103&lt;0.01,AC103="n/a"),"n/a",M103/AC103*100)</f>
        <v>29.708222811671092</v>
      </c>
      <c r="AA103" s="109">
        <f t="shared" ref="AA103:AA134" si="53">IF(OR(AC103&lt;0.01,AC103="n/a"),"n/a",I103/AC103)</f>
        <v>29.879310344827584</v>
      </c>
      <c r="AB103" s="71">
        <v>12</v>
      </c>
      <c r="AC103" s="100">
        <v>7.54</v>
      </c>
      <c r="AD103" s="100">
        <v>0.52</v>
      </c>
      <c r="AE103" s="100">
        <v>1.58</v>
      </c>
      <c r="AF103" s="100">
        <v>2.46</v>
      </c>
      <c r="AG103" s="100">
        <v>8.43</v>
      </c>
      <c r="AH103" s="100">
        <v>83.3</v>
      </c>
      <c r="AI103" s="100">
        <v>9.07</v>
      </c>
      <c r="AJ103" s="100">
        <v>26.029999999999998</v>
      </c>
      <c r="AK103" s="100">
        <v>27.98</v>
      </c>
      <c r="AL103" s="100">
        <v>51320</v>
      </c>
      <c r="AM103" s="100">
        <v>0.64</v>
      </c>
      <c r="AN103" s="100">
        <v>0.35</v>
      </c>
      <c r="AO103" s="110">
        <f t="shared" ref="AO103:AO134" si="54">IF(U103="n/a","n/a",IF(AA103&lt;0,"n/a",IF(AA103="n/a","n/a",J103+U103-AA103)))</f>
        <v>-22.441483681119109</v>
      </c>
      <c r="AP103" s="111">
        <f t="shared" ref="AP103:AP134" si="55">IF(U103="n/a","n/a",J103+U103)</f>
        <v>7.437826663708476</v>
      </c>
      <c r="AQ103" s="112">
        <f t="shared" ref="AQ103:AQ134" si="56">IF(OR(AC103&lt;0.01,AC103="n/a",AF103="n/a"),"n/a",(I103/SQRT(22.5*AC103*(I103/AF103))-1)*100)</f>
        <v>80.743038529873928</v>
      </c>
      <c r="AR103" s="101">
        <f>INDEX(Historical!$C$7:$C$1045,MATCH(B103,Historical!$B$7:$B$1045,0))*IF(AH103="n/a",1.03,IF(AH103&lt;0,1.01,IF(AH103&gt;10,1.1,(1+AH103/100))))</f>
        <v>2.4200000000000004</v>
      </c>
      <c r="AS103" s="109">
        <f t="shared" ref="AS103:AS134" si="57">IF($AI103="n/a",1.03*AR103,IF($AI103&lt;0,1.01*AR103,IF($AI103&gt;10,1.1*AR103,(1+$AI103/100)*AR103)))</f>
        <v>2.6394940000000005</v>
      </c>
      <c r="AT103" s="109">
        <f t="shared" si="46"/>
        <v>2.9034434000000009</v>
      </c>
      <c r="AU103" s="109">
        <f t="shared" si="46"/>
        <v>3.1937877400000012</v>
      </c>
      <c r="AV103" s="109">
        <f t="shared" si="46"/>
        <v>3.5131665140000017</v>
      </c>
      <c r="AW103" s="109">
        <f t="shared" ref="AW103:AW134" si="58">SUM(AR103:AV103)</f>
        <v>14.669891654000004</v>
      </c>
      <c r="AX103" s="113">
        <f t="shared" ref="AX103:AX134" si="59">AW103/I103*100</f>
        <v>6.5115591699587219</v>
      </c>
      <c r="AY103" s="100">
        <v>1.87</v>
      </c>
      <c r="AZ103" s="100">
        <v>112.12</v>
      </c>
      <c r="BA103" s="100">
        <v>-0.96</v>
      </c>
      <c r="BB103" s="100">
        <v>24.41</v>
      </c>
      <c r="BC103" s="100">
        <v>40.57</v>
      </c>
      <c r="BE103" s="12">
        <v>1974</v>
      </c>
      <c r="BF103" s="12">
        <f t="shared" ref="BF103:BF134" si="60">IF(BE103&gt;2020,0,IF(BE103&gt;2008,1,IF(BE103&gt;2001,2,IF(BE103&gt;1990,3,IF(BE103&gt;1980,4,IF(BE103&gt;1973,5,IF(BE103&gt;1970,6,IF(BE103&gt;1960,7,IF(BE103&gt;1958,8,IF(BE103&gt;1953,9,10))))))))))</f>
        <v>5</v>
      </c>
      <c r="BG103" s="100">
        <v>5.0299999999999994</v>
      </c>
      <c r="BH103" s="55" t="s">
        <v>121</v>
      </c>
      <c r="BI103" s="55" t="s">
        <v>122</v>
      </c>
    </row>
    <row r="104" spans="1:61" ht="11.25" customHeight="1" x14ac:dyDescent="0.2">
      <c r="A104" s="55" t="s">
        <v>421</v>
      </c>
      <c r="B104" s="55" t="s">
        <v>422</v>
      </c>
      <c r="C104" s="156" t="s">
        <v>134</v>
      </c>
      <c r="D104" s="98" t="s">
        <v>157</v>
      </c>
      <c r="E104" s="157">
        <v>28</v>
      </c>
      <c r="F104" s="2">
        <v>133</v>
      </c>
      <c r="G104" s="2" t="s">
        <v>119</v>
      </c>
      <c r="H104" s="2" t="s">
        <v>119</v>
      </c>
      <c r="I104" s="100">
        <v>29.27</v>
      </c>
      <c r="J104" s="101">
        <f t="shared" si="47"/>
        <v>4.3730782371028356</v>
      </c>
      <c r="K104" s="104">
        <v>0.32</v>
      </c>
      <c r="L104" s="71">
        <v>4</v>
      </c>
      <c r="M104" s="28">
        <f t="shared" si="48"/>
        <v>1.28</v>
      </c>
      <c r="N104" s="103" t="s">
        <v>423</v>
      </c>
      <c r="O104" s="104">
        <v>0.31</v>
      </c>
      <c r="P104" s="158">
        <v>46037</v>
      </c>
      <c r="Q104" s="158">
        <v>46055</v>
      </c>
      <c r="R104" s="28">
        <f t="shared" si="49"/>
        <v>3.2258064516129057</v>
      </c>
      <c r="S104" s="105">
        <f>IF(INDEX(Historical!$D$7:$D1473,MATCH(B104,Historical!$B$7:$B$1044,0))=0,"n/a",(INDEX(Historical!$C$7:$C$1044,MATCH(B104,Historical!$B$7:$B$1044,0))/INDEX(Historical!$D$7:$D$1044,MATCH(B104,Historical!$B$7:$B$1044,0))-1)*100)</f>
        <v>3.3333333333333437</v>
      </c>
      <c r="T104" s="105">
        <f>IF(INDEX(Historical!$F$7:$F$1044,MATCH(B104,Historical!$B$7:$B$1044,0))=0,"n/a",((INDEX(Historical!$C$7:$C$1044,MATCH(B104,Historical!$B$7:$B$1044,0))/INDEX(Historical!$F$7:$F$1044,MATCH(B104,Historical!$B$7:$B$1044,0)))^(1/3)-1)*100)</f>
        <v>3.4509669068251148</v>
      </c>
      <c r="U104" s="105">
        <f>IF(INDEX(Historical!$H$7:$H$1044,MATCH(B104,Historical!$B$7:$B$1044,0))=0,"n/a",((INDEX(Historical!$C$7:$C$1044,MATCH(B104,Historical!$B$7:$B$1044,0))/INDEX(Historical!$H$7:$H$1044,MATCH(B104,Historical!$B$7:$B$1044,0)))^(1/5)-1)*100)</f>
        <v>4.3961149790192833</v>
      </c>
      <c r="V104" s="105">
        <f>IF(INDEX(Historical!$M$7:$M$1044,MATCH(B104,Historical!$B$7:$B$1044,0))=0,"n/a",((INDEX(Historical!$C$7:$C$1044,MATCH(B104,Historical!$B$7:$B$1044,0))/INDEX(Historical!$M$7:$M$1044,MATCH(B104,Historical!$B$7:$B$1044,0)))^(1/10)-1)*100)</f>
        <v>4.222331254582623</v>
      </c>
      <c r="W104" s="106">
        <f t="shared" si="50"/>
        <v>1.041158240308135</v>
      </c>
      <c r="X104" s="107">
        <f t="shared" si="51"/>
        <v>0.57996239828750429</v>
      </c>
      <c r="Y104" s="170"/>
      <c r="Z104" s="101">
        <f t="shared" si="52"/>
        <v>47.058823529411761</v>
      </c>
      <c r="AA104" s="109">
        <f t="shared" si="53"/>
        <v>10.761029411764705</v>
      </c>
      <c r="AB104" s="71">
        <v>12</v>
      </c>
      <c r="AC104" s="100">
        <v>2.72</v>
      </c>
      <c r="AD104" s="100" t="s">
        <v>142</v>
      </c>
      <c r="AE104" s="100">
        <v>2.2000000000000002</v>
      </c>
      <c r="AF104" s="100">
        <v>1.1200000000000001</v>
      </c>
      <c r="AG104" s="100">
        <v>10.190000000000001</v>
      </c>
      <c r="AH104" s="100">
        <v>10.93</v>
      </c>
      <c r="AI104" s="100">
        <v>6.23</v>
      </c>
      <c r="AJ104" s="100">
        <v>7.580000000000001</v>
      </c>
      <c r="AK104" s="100" t="s">
        <v>142</v>
      </c>
      <c r="AL104" s="100">
        <v>318.76</v>
      </c>
      <c r="AM104" s="100">
        <v>9.1399999999999988</v>
      </c>
      <c r="AN104" s="100">
        <v>0.31</v>
      </c>
      <c r="AO104" s="110">
        <f t="shared" si="54"/>
        <v>-1.9918361956425858</v>
      </c>
      <c r="AP104" s="111">
        <f t="shared" si="55"/>
        <v>8.7691932161221189</v>
      </c>
      <c r="AQ104" s="112">
        <f t="shared" si="56"/>
        <v>-26.811194112832105</v>
      </c>
      <c r="AR104" s="101">
        <f>INDEX(Historical!$C$7:$C$1045,MATCH(B104,Historical!$B$7:$B$1045,0))*IF(AH104="n/a",1.03,IF(AH104&lt;0,1.01,IF(AH104&gt;10,1.1,(1+AH104/100))))</f>
        <v>1.3640000000000001</v>
      </c>
      <c r="AS104" s="109">
        <f t="shared" si="57"/>
        <v>1.4489772000000001</v>
      </c>
      <c r="AT104" s="109">
        <f t="shared" si="46"/>
        <v>1.4924465160000002</v>
      </c>
      <c r="AU104" s="109">
        <f t="shared" si="46"/>
        <v>1.5372199114800003</v>
      </c>
      <c r="AV104" s="109">
        <f t="shared" si="46"/>
        <v>1.5833365088244002</v>
      </c>
      <c r="AW104" s="109">
        <f t="shared" si="58"/>
        <v>7.4259801363044007</v>
      </c>
      <c r="AX104" s="113">
        <f t="shared" si="59"/>
        <v>25.370618846274002</v>
      </c>
      <c r="AY104" s="100">
        <v>0.55000000000000004</v>
      </c>
      <c r="AZ104" s="100">
        <v>23.5</v>
      </c>
      <c r="BA104" s="100">
        <v>-9.1800000000000015</v>
      </c>
      <c r="BB104" s="100">
        <v>-1.6400000000000001</v>
      </c>
      <c r="BC104" s="100">
        <v>5.41</v>
      </c>
      <c r="BE104" s="12">
        <v>2000</v>
      </c>
      <c r="BF104" s="12">
        <f t="shared" si="60"/>
        <v>3</v>
      </c>
      <c r="BG104" s="100">
        <v>0.97</v>
      </c>
      <c r="BH104" s="55" t="s">
        <v>121</v>
      </c>
      <c r="BI104" s="55" t="s">
        <v>122</v>
      </c>
    </row>
    <row r="105" spans="1:61" ht="11.25" customHeight="1" x14ac:dyDescent="0.2">
      <c r="A105" s="55" t="s">
        <v>424</v>
      </c>
      <c r="B105" s="55" t="s">
        <v>425</v>
      </c>
      <c r="C105" s="156" t="s">
        <v>162</v>
      </c>
      <c r="D105" s="98" t="s">
        <v>167</v>
      </c>
      <c r="E105" s="157">
        <v>70</v>
      </c>
      <c r="F105" s="2">
        <v>3</v>
      </c>
      <c r="G105" s="2" t="s">
        <v>119</v>
      </c>
      <c r="H105" s="2" t="s">
        <v>119</v>
      </c>
      <c r="I105" s="100">
        <v>53</v>
      </c>
      <c r="J105" s="101">
        <f t="shared" si="47"/>
        <v>3.716981132075472</v>
      </c>
      <c r="K105" s="104">
        <v>0.49249999999999999</v>
      </c>
      <c r="L105" s="71">
        <v>4</v>
      </c>
      <c r="M105" s="28">
        <f t="shared" si="48"/>
        <v>1.97</v>
      </c>
      <c r="N105" s="103" t="s">
        <v>151</v>
      </c>
      <c r="O105" s="104">
        <v>0.49</v>
      </c>
      <c r="P105" s="158">
        <v>45961</v>
      </c>
      <c r="Q105" s="158">
        <v>45975</v>
      </c>
      <c r="R105" s="28">
        <f t="shared" si="49"/>
        <v>0.51020408163265352</v>
      </c>
      <c r="S105" s="105">
        <f>IF(INDEX(Historical!$D$7:$D1474,MATCH(B105,Historical!$B$7:$B$1044,0))=0,"n/a",(INDEX(Historical!$C$7:$C$1044,MATCH(B105,Historical!$B$7:$B$1044,0))/INDEX(Historical!$D$7:$D$1044,MATCH(B105,Historical!$B$7:$B$1044,0))-1)*100)</f>
        <v>0.51216389244559402</v>
      </c>
      <c r="T105" s="105">
        <f>IF(INDEX(Historical!$F$7:$F$1044,MATCH(B105,Historical!$B$7:$B$1044,0))=0,"n/a",((INDEX(Historical!$C$7:$C$1044,MATCH(B105,Historical!$B$7:$B$1044,0))/INDEX(Historical!$F$7:$F$1044,MATCH(B105,Historical!$B$7:$B$1044,0)))^(1/3)-1)*100)</f>
        <v>0.51480958722898151</v>
      </c>
      <c r="U105" s="105">
        <f>IF(INDEX(Historical!$H$7:$H$1044,MATCH(B105,Historical!$B$7:$B$1044,0))=0,"n/a",((INDEX(Historical!$C$7:$C$1044,MATCH(B105,Historical!$B$7:$B$1044,0))/INDEX(Historical!$H$7:$H$1044,MATCH(B105,Historical!$B$7:$B$1044,0)))^(1/5)-1)*100)</f>
        <v>0.51749206772790934</v>
      </c>
      <c r="V105" s="105">
        <f>IF(INDEX(Historical!$M$7:$M$1044,MATCH(B105,Historical!$B$7:$B$1044,0))=0,"n/a",((INDEX(Historical!$C$7:$C$1044,MATCH(B105,Historical!$B$7:$B$1044,0))/INDEX(Historical!$M$7:$M$1044,MATCH(B105,Historical!$B$7:$B$1044,0)))^(1/10)-1)*100)</f>
        <v>0.56493451655938998</v>
      </c>
      <c r="W105" s="106">
        <f t="shared" si="50"/>
        <v>0.91602133089615678</v>
      </c>
      <c r="X105" s="107">
        <f t="shared" si="51"/>
        <v>0.14255979827215134</v>
      </c>
      <c r="Y105" s="55"/>
      <c r="Z105" s="101">
        <f t="shared" si="52"/>
        <v>70.863309352517987</v>
      </c>
      <c r="AA105" s="109">
        <f t="shared" si="53"/>
        <v>19.064748201438849</v>
      </c>
      <c r="AB105" s="71">
        <v>12</v>
      </c>
      <c r="AC105" s="100">
        <v>2.78</v>
      </c>
      <c r="AD105" s="100">
        <v>3.48</v>
      </c>
      <c r="AE105" s="100">
        <v>1.71</v>
      </c>
      <c r="AF105" s="100">
        <v>1.49</v>
      </c>
      <c r="AG105" s="100">
        <v>7.9200000000000008</v>
      </c>
      <c r="AH105" s="100">
        <v>4.01</v>
      </c>
      <c r="AI105" s="100">
        <v>5.74</v>
      </c>
      <c r="AJ105" s="100">
        <v>3.63</v>
      </c>
      <c r="AK105" s="100">
        <v>4.72</v>
      </c>
      <c r="AL105" s="100">
        <v>2200</v>
      </c>
      <c r="AM105" s="100">
        <v>1.05</v>
      </c>
      <c r="AN105" s="100">
        <v>1.82</v>
      </c>
      <c r="AO105" s="110">
        <f t="shared" si="54"/>
        <v>-14.830275001635467</v>
      </c>
      <c r="AP105" s="111">
        <f t="shared" si="55"/>
        <v>4.2344731998033813</v>
      </c>
      <c r="AQ105" s="112">
        <f t="shared" si="56"/>
        <v>12.361469908790124</v>
      </c>
      <c r="AR105" s="101">
        <f>INDEX(Historical!$C$7:$C$1045,MATCH(B105,Historical!$B$7:$B$1045,0))*IF(AH105="n/a",1.03,IF(AH105&lt;0,1.01,IF(AH105&gt;10,1.1,(1+AH105/100))))</f>
        <v>2.04119625</v>
      </c>
      <c r="AS105" s="109">
        <f t="shared" si="57"/>
        <v>2.1583609147499998</v>
      </c>
      <c r="AT105" s="109">
        <f t="shared" si="46"/>
        <v>2.2602355499261995</v>
      </c>
      <c r="AU105" s="109">
        <f t="shared" si="46"/>
        <v>2.3669186678827159</v>
      </c>
      <c r="AV105" s="109">
        <f t="shared" si="46"/>
        <v>2.4786372290067797</v>
      </c>
      <c r="AW105" s="109">
        <f t="shared" si="58"/>
        <v>11.305348611565694</v>
      </c>
      <c r="AX105" s="113">
        <f t="shared" si="59"/>
        <v>21.330846436916403</v>
      </c>
      <c r="AY105" s="100">
        <v>0.47</v>
      </c>
      <c r="AZ105" s="100">
        <v>35.549999999999997</v>
      </c>
      <c r="BA105" s="100">
        <v>-5.34</v>
      </c>
      <c r="BB105" s="100">
        <v>0.36</v>
      </c>
      <c r="BC105" s="100">
        <v>12.97</v>
      </c>
      <c r="BE105" s="12">
        <v>1957</v>
      </c>
      <c r="BF105" s="12">
        <f t="shared" si="60"/>
        <v>9</v>
      </c>
      <c r="BG105" s="100">
        <v>1.96</v>
      </c>
      <c r="BH105" s="55" t="s">
        <v>121</v>
      </c>
      <c r="BI105" s="55" t="s">
        <v>122</v>
      </c>
    </row>
    <row r="106" spans="1:61" ht="11.25" customHeight="1" x14ac:dyDescent="0.2">
      <c r="A106" s="55" t="s">
        <v>426</v>
      </c>
      <c r="B106" s="55" t="s">
        <v>427</v>
      </c>
      <c r="C106" s="156" t="s">
        <v>300</v>
      </c>
      <c r="D106" s="98" t="s">
        <v>323</v>
      </c>
      <c r="E106" s="157">
        <v>33</v>
      </c>
      <c r="F106" s="2">
        <v>102</v>
      </c>
      <c r="G106" s="2" t="s">
        <v>118</v>
      </c>
      <c r="H106" s="2" t="s">
        <v>118</v>
      </c>
      <c r="I106" s="100">
        <v>64.239999999999995</v>
      </c>
      <c r="J106" s="101">
        <f t="shared" si="47"/>
        <v>5.0529265255292666</v>
      </c>
      <c r="K106" s="104">
        <v>0.27050000000000002</v>
      </c>
      <c r="L106" s="71">
        <v>12</v>
      </c>
      <c r="M106" s="28">
        <f t="shared" si="48"/>
        <v>3.2460000000000004</v>
      </c>
      <c r="N106" s="103" t="s">
        <v>428</v>
      </c>
      <c r="O106" s="104">
        <v>0.27</v>
      </c>
      <c r="P106" s="158">
        <v>46112</v>
      </c>
      <c r="Q106" s="158">
        <v>46127</v>
      </c>
      <c r="R106" s="28">
        <f t="shared" si="49"/>
        <v>0.18518518518518534</v>
      </c>
      <c r="S106" s="105">
        <f>IF(INDEX(Historical!$D$7:$D1478,MATCH(B106,Historical!$B$7:$B$1044,0))=0,"n/a",(INDEX(Historical!$C$7:$C$1044,MATCH(B106,Historical!$B$7:$B$1044,0))/INDEX(Historical!$D$7:$D$1044,MATCH(B106,Historical!$B$7:$B$1044,0))-1)*100)</f>
        <v>2.92753159494481</v>
      </c>
      <c r="T106" s="105">
        <f>IF(INDEX(Historical!$F$7:$F$1044,MATCH(B106,Historical!$B$7:$B$1044,0))=0,"n/a",((INDEX(Historical!$C$7:$C$1044,MATCH(B106,Historical!$B$7:$B$1044,0))/INDEX(Historical!$F$7:$F$1044,MATCH(B106,Historical!$B$7:$B$1044,0)))^(1/3)-1)*100)</f>
        <v>2.7332840986951767</v>
      </c>
      <c r="U106" s="105">
        <f>IF(INDEX(Historical!$H$7:$H$1044,MATCH(B106,Historical!$B$7:$B$1044,0))=0,"n/a",((INDEX(Historical!$C$7:$C$1044,MATCH(B106,Historical!$B$7:$B$1044,0))/INDEX(Historical!$H$7:$H$1044,MATCH(B106,Historical!$B$7:$B$1044,0)))^(1/5)-1)*100)</f>
        <v>2.8596238546019004</v>
      </c>
      <c r="V106" s="105">
        <f>IF(INDEX(Historical!$M$7:$M$1044,MATCH(B106,Historical!$B$7:$B$1044,0))=0,"n/a",((INDEX(Historical!$C$7:$C$1044,MATCH(B106,Historical!$B$7:$B$1044,0))/INDEX(Historical!$M$7:$M$1044,MATCH(B106,Historical!$B$7:$B$1044,0)))^(1/10)-1)*100)</f>
        <v>3.5417318209834292</v>
      </c>
      <c r="W106" s="106">
        <f t="shared" si="50"/>
        <v>0.80740835250701493</v>
      </c>
      <c r="X106" s="107">
        <f t="shared" si="51"/>
        <v>9.5320795153396691</v>
      </c>
      <c r="Y106" s="123"/>
      <c r="Z106" s="101">
        <f t="shared" si="52"/>
        <v>279.82758620689663</v>
      </c>
      <c r="AA106" s="109">
        <f t="shared" si="53"/>
        <v>55.379310344827587</v>
      </c>
      <c r="AB106" s="71">
        <v>12</v>
      </c>
      <c r="AC106" s="100">
        <v>1.1599999999999999</v>
      </c>
      <c r="AD106" s="100">
        <v>2.19</v>
      </c>
      <c r="AE106" s="100">
        <v>10.4</v>
      </c>
      <c r="AF106" s="100">
        <v>1.52</v>
      </c>
      <c r="AG106" s="100">
        <v>2.7</v>
      </c>
      <c r="AH106" s="100">
        <v>42.230000000000004</v>
      </c>
      <c r="AI106" s="100">
        <v>8.09</v>
      </c>
      <c r="AJ106" s="100">
        <v>0.3</v>
      </c>
      <c r="AK106" s="100">
        <v>16.329999999999998</v>
      </c>
      <c r="AL106" s="100">
        <v>59900</v>
      </c>
      <c r="AM106" s="100">
        <v>0.12</v>
      </c>
      <c r="AN106" s="100">
        <v>0.78</v>
      </c>
      <c r="AO106" s="110">
        <f t="shared" si="54"/>
        <v>-47.466759964696422</v>
      </c>
      <c r="AP106" s="111">
        <f t="shared" si="55"/>
        <v>7.912550380131167</v>
      </c>
      <c r="AQ106" s="112">
        <f t="shared" si="56"/>
        <v>93.421303806699441</v>
      </c>
      <c r="AR106" s="101">
        <f>INDEX(Historical!$C$7:$C$1045,MATCH(B106,Historical!$B$7:$B$1045,0))*IF(AH106="n/a",1.03,IF(AH106&lt;0,1.01,IF(AH106&gt;10,1.1,(1+AH106/100))))</f>
        <v>3.5387000000000004</v>
      </c>
      <c r="AS106" s="109">
        <f t="shared" si="57"/>
        <v>3.8249808300000003</v>
      </c>
      <c r="AT106" s="109">
        <f t="shared" si="46"/>
        <v>4.207478913000001</v>
      </c>
      <c r="AU106" s="109">
        <f t="shared" si="46"/>
        <v>4.6282268043000014</v>
      </c>
      <c r="AV106" s="109">
        <f t="shared" si="46"/>
        <v>5.0910494847300019</v>
      </c>
      <c r="AW106" s="109">
        <f t="shared" si="58"/>
        <v>21.290436032030009</v>
      </c>
      <c r="AX106" s="113">
        <f t="shared" si="59"/>
        <v>33.14202371113015</v>
      </c>
      <c r="AY106" s="100">
        <v>0.75</v>
      </c>
      <c r="AZ106" s="100">
        <v>18.13</v>
      </c>
      <c r="BA106" s="100">
        <v>-5.4399999999999995</v>
      </c>
      <c r="BB106" s="100">
        <v>0.66</v>
      </c>
      <c r="BC106" s="100">
        <v>6.98</v>
      </c>
      <c r="BE106" s="12">
        <v>1994</v>
      </c>
      <c r="BF106" s="12">
        <f t="shared" si="60"/>
        <v>3</v>
      </c>
      <c r="BG106" s="100">
        <v>1.49</v>
      </c>
      <c r="BH106" s="55" t="s">
        <v>121</v>
      </c>
      <c r="BI106" s="55" t="s">
        <v>302</v>
      </c>
    </row>
    <row r="107" spans="1:61" ht="11.25" customHeight="1" x14ac:dyDescent="0.2">
      <c r="A107" s="123" t="s">
        <v>429</v>
      </c>
      <c r="B107" s="55" t="s">
        <v>430</v>
      </c>
      <c r="C107" s="156" t="s">
        <v>134</v>
      </c>
      <c r="D107" s="98" t="s">
        <v>135</v>
      </c>
      <c r="E107" s="157">
        <v>45</v>
      </c>
      <c r="F107" s="2">
        <v>60</v>
      </c>
      <c r="G107" s="2" t="s">
        <v>119</v>
      </c>
      <c r="H107" s="2" t="s">
        <v>118</v>
      </c>
      <c r="I107" s="100">
        <v>39.950000000000003</v>
      </c>
      <c r="J107" s="101">
        <f t="shared" si="47"/>
        <v>3.1539424280350432</v>
      </c>
      <c r="K107" s="104">
        <v>0.315</v>
      </c>
      <c r="L107" s="71">
        <v>4</v>
      </c>
      <c r="M107" s="28">
        <f t="shared" si="48"/>
        <v>1.26</v>
      </c>
      <c r="N107" s="103" t="s">
        <v>158</v>
      </c>
      <c r="O107" s="104">
        <v>0.28999999999999998</v>
      </c>
      <c r="P107" s="158">
        <v>46090</v>
      </c>
      <c r="Q107" s="158">
        <v>46100</v>
      </c>
      <c r="R107" s="28">
        <f t="shared" si="49"/>
        <v>8.6206896551724235</v>
      </c>
      <c r="S107" s="105">
        <f>IF(INDEX(Historical!$D$7:$D1488,MATCH(B107,Historical!$B$7:$B$1044,0))=0,"n/a",(INDEX(Historical!$C$7:$C$1044,MATCH(B107,Historical!$B$7:$B$1044,0))/INDEX(Historical!$D$7:$D$1044,MATCH(B107,Historical!$B$7:$B$1044,0))-1)*100)</f>
        <v>9.4339622641509422</v>
      </c>
      <c r="T107" s="105">
        <f>IF(INDEX(Historical!$F$7:$F$1044,MATCH(B107,Historical!$B$7:$B$1044,0))=0,"n/a",((INDEX(Historical!$C$7:$C$1044,MATCH(B107,Historical!$B$7:$B$1044,0))/INDEX(Historical!$F$7:$F$1044,MATCH(B107,Historical!$B$7:$B$1044,0)))^(1/3)-1)*100)</f>
        <v>8.0330707256288658</v>
      </c>
      <c r="U107" s="105">
        <f>IF(INDEX(Historical!$H$7:$H$1044,MATCH(B107,Historical!$B$7:$B$1044,0))=0,"n/a",((INDEX(Historical!$C$7:$C$1044,MATCH(B107,Historical!$B$7:$B$1044,0))/INDEX(Historical!$H$7:$H$1044,MATCH(B107,Historical!$B$7:$B$1044,0)))^(1/5)-1)*100)</f>
        <v>6.6683901275273794</v>
      </c>
      <c r="V107" s="105">
        <f>IF(INDEX(Historical!$M$7:$M$1044,MATCH(B107,Historical!$B$7:$B$1044,0))=0,"n/a",((INDEX(Historical!$C$7:$C$1044,MATCH(B107,Historical!$B$7:$B$1044,0))/INDEX(Historical!$M$7:$M$1044,MATCH(B107,Historical!$B$7:$B$1044,0)))^(1/10)-1)*100)</f>
        <v>4.5978185005758787</v>
      </c>
      <c r="W107" s="106">
        <f t="shared" si="50"/>
        <v>1.4503378344952418</v>
      </c>
      <c r="X107" s="107">
        <f t="shared" si="51"/>
        <v>0.45148206686035069</v>
      </c>
      <c r="Y107" s="159"/>
      <c r="Z107" s="101">
        <f t="shared" si="52"/>
        <v>30.95823095823096</v>
      </c>
      <c r="AA107" s="109">
        <f t="shared" si="53"/>
        <v>9.8157248157248151</v>
      </c>
      <c r="AB107" s="71">
        <v>12</v>
      </c>
      <c r="AC107" s="100">
        <v>4.07</v>
      </c>
      <c r="AD107" s="100">
        <v>5.82</v>
      </c>
      <c r="AE107" s="100">
        <v>1.03</v>
      </c>
      <c r="AF107" s="100">
        <v>1.66</v>
      </c>
      <c r="AG107" s="100">
        <v>17.25</v>
      </c>
      <c r="AH107" s="100">
        <v>-2.36</v>
      </c>
      <c r="AI107" s="100">
        <v>7.7299999999999995</v>
      </c>
      <c r="AJ107" s="100">
        <v>14.77</v>
      </c>
      <c r="AK107" s="100">
        <v>2.0699999999999998</v>
      </c>
      <c r="AL107" s="100">
        <v>9730</v>
      </c>
      <c r="AM107" s="100">
        <v>7.88</v>
      </c>
      <c r="AN107" s="100">
        <v>0.27</v>
      </c>
      <c r="AO107" s="110">
        <f t="shared" si="54"/>
        <v>6.6077398376069851E-3</v>
      </c>
      <c r="AP107" s="111">
        <f t="shared" si="55"/>
        <v>9.8223325555624221</v>
      </c>
      <c r="AQ107" s="112">
        <f t="shared" si="56"/>
        <v>-14.901094943450399</v>
      </c>
      <c r="AR107" s="101">
        <f>INDEX(Historical!$C$7:$C$1045,MATCH(B107,Historical!$B$7:$B$1045,0))*IF(AH107="n/a",1.03,IF(AH107&lt;0,1.01,IF(AH107&gt;10,1.1,(1+AH107/100))))</f>
        <v>1.1716</v>
      </c>
      <c r="AS107" s="109">
        <f t="shared" si="57"/>
        <v>1.2621646799999999</v>
      </c>
      <c r="AT107" s="109">
        <f t="shared" ref="AT107:AV126" si="61">IF($AK107="n/a",1.03*AS107,IF($AK107&lt;0,1.01*AS107,IF($AK107&gt;10,1.1*AS107,(1+$AK107/100)*AS107)))</f>
        <v>1.2882914888759998</v>
      </c>
      <c r="AU107" s="109">
        <f t="shared" si="61"/>
        <v>1.3149591226957329</v>
      </c>
      <c r="AV107" s="109">
        <f t="shared" si="61"/>
        <v>1.3421787765355344</v>
      </c>
      <c r="AW107" s="109">
        <f t="shared" si="58"/>
        <v>6.3791940681072665</v>
      </c>
      <c r="AX107" s="113">
        <f t="shared" si="59"/>
        <v>15.967945101645222</v>
      </c>
      <c r="AY107" s="100">
        <v>0.64</v>
      </c>
      <c r="AZ107" s="100">
        <v>18.72</v>
      </c>
      <c r="BA107" s="100">
        <v>-9.74</v>
      </c>
      <c r="BB107" s="100">
        <v>-2.08</v>
      </c>
      <c r="BC107" s="100">
        <v>0.19</v>
      </c>
      <c r="BE107" s="12">
        <v>1982</v>
      </c>
      <c r="BF107" s="12">
        <f t="shared" si="60"/>
        <v>4</v>
      </c>
      <c r="BG107" s="100">
        <v>4.8</v>
      </c>
      <c r="BH107" s="55" t="s">
        <v>121</v>
      </c>
      <c r="BI107" s="55" t="s">
        <v>122</v>
      </c>
    </row>
    <row r="108" spans="1:61" ht="11.25" customHeight="1" x14ac:dyDescent="0.2">
      <c r="A108" s="55" t="s">
        <v>431</v>
      </c>
      <c r="B108" s="55" t="s">
        <v>432</v>
      </c>
      <c r="C108" s="156" t="s">
        <v>134</v>
      </c>
      <c r="D108" s="98" t="s">
        <v>157</v>
      </c>
      <c r="E108" s="157">
        <v>30</v>
      </c>
      <c r="F108" s="2">
        <v>125</v>
      </c>
      <c r="G108" s="2" t="s">
        <v>146</v>
      </c>
      <c r="H108" s="2" t="s">
        <v>146</v>
      </c>
      <c r="I108" s="100">
        <v>48.16</v>
      </c>
      <c r="J108" s="101">
        <f t="shared" si="47"/>
        <v>3.9036544850498336</v>
      </c>
      <c r="K108" s="104">
        <v>0.47</v>
      </c>
      <c r="L108" s="71">
        <v>4</v>
      </c>
      <c r="M108" s="28">
        <f t="shared" si="48"/>
        <v>1.88</v>
      </c>
      <c r="N108" s="103" t="s">
        <v>433</v>
      </c>
      <c r="O108" s="104">
        <v>0.46</v>
      </c>
      <c r="P108" s="158">
        <v>46125</v>
      </c>
      <c r="Q108" s="158">
        <v>46132</v>
      </c>
      <c r="R108" s="28">
        <f t="shared" si="49"/>
        <v>2.1739130434782505</v>
      </c>
      <c r="S108" s="105">
        <f>IF(INDEX(Historical!$D$7:$D1496,MATCH(B108,Historical!$B$7:$B$1044,0))=0,"n/a",(INDEX(Historical!$C$7:$C$1044,MATCH(B108,Historical!$B$7:$B$1044,0))/INDEX(Historical!$D$7:$D$1044,MATCH(B108,Historical!$B$7:$B$1044,0))-1)*100)</f>
        <v>10.126582278480999</v>
      </c>
      <c r="T108" s="105">
        <f>IF(INDEX(Historical!$F$7:$F$1044,MATCH(B108,Historical!$B$7:$B$1044,0))=0,"n/a",((INDEX(Historical!$C$7:$C$1044,MATCH(B108,Historical!$B$7:$B$1044,0))/INDEX(Historical!$F$7:$F$1044,MATCH(B108,Historical!$B$7:$B$1044,0)))^(1/3)-1)*100)</f>
        <v>11.359233863244601</v>
      </c>
      <c r="U108" s="105">
        <f>IF(INDEX(Historical!$H$7:$H$1044,MATCH(B108,Historical!$B$7:$B$1044,0))=0,"n/a",((INDEX(Historical!$C$7:$C$1044,MATCH(B108,Historical!$B$7:$B$1044,0))/INDEX(Historical!$H$7:$H$1044,MATCH(B108,Historical!$B$7:$B$1044,0)))^(1/5)-1)*100)</f>
        <v>10.059210696821875</v>
      </c>
      <c r="V108" s="105">
        <f>IF(INDEX(Historical!$M$7:$M$1044,MATCH(B108,Historical!$B$7:$B$1044,0))=0,"n/a",((INDEX(Historical!$C$7:$C$1044,MATCH(B108,Historical!$B$7:$B$1044,0))/INDEX(Historical!$M$7:$M$1044,MATCH(B108,Historical!$B$7:$B$1044,0)))^(1/10)-1)*100)</f>
        <v>12.20666536017565</v>
      </c>
      <c r="W108" s="106">
        <f t="shared" si="50"/>
        <v>0.82407524086308903</v>
      </c>
      <c r="X108" s="107">
        <f t="shared" si="51"/>
        <v>0.4506814828325213</v>
      </c>
      <c r="Y108" s="123" t="s">
        <v>434</v>
      </c>
      <c r="Z108" s="101">
        <f t="shared" si="52"/>
        <v>30.569105691056908</v>
      </c>
      <c r="AA108" s="109">
        <f t="shared" si="53"/>
        <v>7.8308943089430887</v>
      </c>
      <c r="AB108" s="71">
        <v>12</v>
      </c>
      <c r="AC108" s="100">
        <v>6.15</v>
      </c>
      <c r="AD108" s="100">
        <v>1.59</v>
      </c>
      <c r="AE108" s="100">
        <v>1.95</v>
      </c>
      <c r="AF108" s="100">
        <v>0.91</v>
      </c>
      <c r="AG108" s="100">
        <v>11.790000000000001</v>
      </c>
      <c r="AH108" s="100">
        <v>-3.9800000000000004</v>
      </c>
      <c r="AI108" s="100">
        <v>8.1199999999999992</v>
      </c>
      <c r="AJ108" s="100">
        <v>22.32</v>
      </c>
      <c r="AK108" s="100">
        <v>4.71</v>
      </c>
      <c r="AL108" s="100">
        <v>5460</v>
      </c>
      <c r="AM108" s="100">
        <v>0</v>
      </c>
      <c r="AN108" s="100">
        <v>0.13</v>
      </c>
      <c r="AO108" s="110">
        <f t="shared" si="54"/>
        <v>6.1319708729286209</v>
      </c>
      <c r="AP108" s="111">
        <f t="shared" si="55"/>
        <v>13.96286518187171</v>
      </c>
      <c r="AQ108" s="112">
        <f t="shared" si="56"/>
        <v>-43.722458313429783</v>
      </c>
      <c r="AR108" s="101">
        <f>INDEX(Historical!$C$7:$C$1045,MATCH(B108,Historical!$B$7:$B$1045,0))*IF(AH108="n/a",1.03,IF(AH108&lt;0,1.01,IF(AH108&gt;10,1.1,(1+AH108/100))))</f>
        <v>1.7574000000000001</v>
      </c>
      <c r="AS108" s="109">
        <f t="shared" si="57"/>
        <v>1.9001008799999999</v>
      </c>
      <c r="AT108" s="109">
        <f t="shared" si="61"/>
        <v>1.9895956314479997</v>
      </c>
      <c r="AU108" s="109">
        <f t="shared" si="61"/>
        <v>2.0833055856892004</v>
      </c>
      <c r="AV108" s="109">
        <f t="shared" si="61"/>
        <v>2.1814292787751617</v>
      </c>
      <c r="AW108" s="109">
        <f t="shared" si="58"/>
        <v>9.911831375912362</v>
      </c>
      <c r="AX108" s="113">
        <f t="shared" si="59"/>
        <v>20.581045215764874</v>
      </c>
      <c r="AY108" s="100">
        <v>0.9</v>
      </c>
      <c r="AZ108" s="100">
        <v>15.53</v>
      </c>
      <c r="BA108" s="100">
        <v>-10.25</v>
      </c>
      <c r="BB108" s="100">
        <v>3.25</v>
      </c>
      <c r="BC108" s="100">
        <v>0.03</v>
      </c>
      <c r="BE108" s="12">
        <v>1997</v>
      </c>
      <c r="BF108" s="12">
        <f t="shared" si="60"/>
        <v>3</v>
      </c>
      <c r="BG108" s="100">
        <v>1.7500000000000002</v>
      </c>
      <c r="BH108" s="55" t="s">
        <v>121</v>
      </c>
      <c r="BI108" s="55" t="s">
        <v>122</v>
      </c>
    </row>
    <row r="109" spans="1:61" ht="11.25" customHeight="1" x14ac:dyDescent="0.2">
      <c r="A109" s="55" t="s">
        <v>435</v>
      </c>
      <c r="B109" s="55" t="s">
        <v>436</v>
      </c>
      <c r="C109" s="156" t="s">
        <v>134</v>
      </c>
      <c r="D109" s="98" t="s">
        <v>157</v>
      </c>
      <c r="E109" s="157">
        <v>28</v>
      </c>
      <c r="F109" s="2">
        <v>131</v>
      </c>
      <c r="G109" s="2" t="s">
        <v>119</v>
      </c>
      <c r="H109" s="2" t="s">
        <v>119</v>
      </c>
      <c r="I109" s="100">
        <v>69.650000000000006</v>
      </c>
      <c r="J109" s="101">
        <f t="shared" si="47"/>
        <v>3.4458004307250532</v>
      </c>
      <c r="K109" s="104">
        <v>0.6</v>
      </c>
      <c r="L109" s="71">
        <v>4</v>
      </c>
      <c r="M109" s="28">
        <f t="shared" si="48"/>
        <v>2.4</v>
      </c>
      <c r="N109" s="103" t="s">
        <v>141</v>
      </c>
      <c r="O109" s="104">
        <v>0.57999999999999996</v>
      </c>
      <c r="P109" s="158">
        <v>46006</v>
      </c>
      <c r="Q109" s="158">
        <v>46024</v>
      </c>
      <c r="R109" s="28">
        <f t="shared" si="49"/>
        <v>3.4482758620689689</v>
      </c>
      <c r="S109" s="105">
        <f>IF(INDEX(Historical!$D$7:$D1500,MATCH(B109,Historical!$B$7:$B$1044,0))=0,"n/a",(INDEX(Historical!$C$7:$C$1044,MATCH(B109,Historical!$B$7:$B$1044,0))/INDEX(Historical!$D$7:$D$1044,MATCH(B109,Historical!$B$7:$B$1044,0))-1)*100)</f>
        <v>3.5714285714285587</v>
      </c>
      <c r="T109" s="105">
        <f>IF(INDEX(Historical!$F$7:$F$1044,MATCH(B109,Historical!$B$7:$B$1044,0))=0,"n/a",((INDEX(Historical!$C$7:$C$1044,MATCH(B109,Historical!$B$7:$B$1044,0))/INDEX(Historical!$F$7:$F$1044,MATCH(B109,Historical!$B$7:$B$1044,0)))^(1/3)-1)*100)</f>
        <v>3.7070347012313709</v>
      </c>
      <c r="U109" s="105">
        <f>IF(INDEX(Historical!$H$7:$H$1044,MATCH(B109,Historical!$B$7:$B$1044,0))=0,"n/a",((INDEX(Historical!$C$7:$C$1044,MATCH(B109,Historical!$B$7:$B$1044,0))/INDEX(Historical!$H$7:$H$1044,MATCH(B109,Historical!$B$7:$B$1044,0)))^(1/5)-1)*100)</f>
        <v>4.7451763732829999</v>
      </c>
      <c r="V109" s="105">
        <f>IF(INDEX(Historical!$M$7:$M$1044,MATCH(B109,Historical!$B$7:$B$1044,0))=0,"n/a",((INDEX(Historical!$C$7:$C$1044,MATCH(B109,Historical!$B$7:$B$1044,0))/INDEX(Historical!$M$7:$M$1044,MATCH(B109,Historical!$B$7:$B$1044,0)))^(1/10)-1)*100)</f>
        <v>7.8465231981656114</v>
      </c>
      <c r="W109" s="106">
        <f t="shared" si="50"/>
        <v>0.60474891279138054</v>
      </c>
      <c r="X109" s="107">
        <f t="shared" si="51"/>
        <v>39.543136444025002</v>
      </c>
      <c r="Y109" s="161"/>
      <c r="Z109" s="101">
        <f t="shared" si="52"/>
        <v>43.478260869565219</v>
      </c>
      <c r="AA109" s="109">
        <f t="shared" si="53"/>
        <v>12.617753623188408</v>
      </c>
      <c r="AB109" s="71">
        <v>12</v>
      </c>
      <c r="AC109" s="100">
        <v>5.52</v>
      </c>
      <c r="AD109" s="100">
        <v>0.84</v>
      </c>
      <c r="AE109" s="100">
        <v>3.92</v>
      </c>
      <c r="AF109" s="100">
        <v>0.86</v>
      </c>
      <c r="AG109" s="100">
        <v>6.7299999999999995</v>
      </c>
      <c r="AH109" s="100">
        <v>-1.06</v>
      </c>
      <c r="AI109" s="100">
        <v>26.35</v>
      </c>
      <c r="AJ109" s="100">
        <v>0.12</v>
      </c>
      <c r="AK109" s="100">
        <v>11.65</v>
      </c>
      <c r="AL109" s="100">
        <v>7020</v>
      </c>
      <c r="AM109" s="100">
        <v>4.04</v>
      </c>
      <c r="AN109" s="100">
        <v>0.3</v>
      </c>
      <c r="AO109" s="110">
        <f t="shared" si="54"/>
        <v>-4.4267768191803558</v>
      </c>
      <c r="AP109" s="111">
        <f t="shared" si="55"/>
        <v>8.1909768040080522</v>
      </c>
      <c r="AQ109" s="112">
        <f t="shared" si="56"/>
        <v>-30.553719831026449</v>
      </c>
      <c r="AR109" s="101">
        <f>INDEX(Historical!$C$7:$C$1045,MATCH(B109,Historical!$B$7:$B$1045,0))*IF(AH109="n/a",1.03,IF(AH109&lt;0,1.01,IF(AH109&gt;10,1.1,(1+AH109/100))))</f>
        <v>2.3431999999999999</v>
      </c>
      <c r="AS109" s="109">
        <f t="shared" si="57"/>
        <v>2.5775200000000003</v>
      </c>
      <c r="AT109" s="109">
        <f t="shared" si="61"/>
        <v>2.8352720000000007</v>
      </c>
      <c r="AU109" s="109">
        <f t="shared" si="61"/>
        <v>3.1187992000000011</v>
      </c>
      <c r="AV109" s="109">
        <f t="shared" si="61"/>
        <v>3.4306791200000015</v>
      </c>
      <c r="AW109" s="109">
        <f t="shared" si="58"/>
        <v>14.305470320000005</v>
      </c>
      <c r="AX109" s="113">
        <f t="shared" si="59"/>
        <v>20.539081579325202</v>
      </c>
      <c r="AY109" s="100">
        <v>0.67</v>
      </c>
      <c r="AZ109" s="100">
        <v>14.06</v>
      </c>
      <c r="BA109" s="100">
        <v>-9.7799999999999994</v>
      </c>
      <c r="BB109" s="100">
        <v>2.0099999999999998</v>
      </c>
      <c r="BC109" s="100">
        <v>1.66</v>
      </c>
      <c r="BE109" s="12">
        <v>2000</v>
      </c>
      <c r="BF109" s="12">
        <f t="shared" si="60"/>
        <v>3</v>
      </c>
      <c r="BG109" s="100">
        <v>1.28</v>
      </c>
      <c r="BH109" s="55" t="s">
        <v>121</v>
      </c>
      <c r="BI109" s="55" t="s">
        <v>122</v>
      </c>
    </row>
    <row r="110" spans="1:61" ht="11.25" customHeight="1" x14ac:dyDescent="0.2">
      <c r="A110" s="55" t="s">
        <v>437</v>
      </c>
      <c r="B110" s="55" t="s">
        <v>438</v>
      </c>
      <c r="C110" s="156" t="s">
        <v>125</v>
      </c>
      <c r="D110" s="98" t="s">
        <v>189</v>
      </c>
      <c r="E110" s="157">
        <v>53</v>
      </c>
      <c r="F110" s="2">
        <v>38</v>
      </c>
      <c r="G110" s="2" t="s">
        <v>118</v>
      </c>
      <c r="H110" s="2" t="s">
        <v>118</v>
      </c>
      <c r="I110" s="100">
        <v>158.46</v>
      </c>
      <c r="J110" s="101">
        <f t="shared" si="47"/>
        <v>3.590811561277294</v>
      </c>
      <c r="K110" s="104">
        <v>1.4225000000000001</v>
      </c>
      <c r="L110" s="71">
        <v>4</v>
      </c>
      <c r="M110" s="28">
        <f t="shared" si="48"/>
        <v>5.69</v>
      </c>
      <c r="N110" s="103" t="s">
        <v>270</v>
      </c>
      <c r="O110" s="104">
        <v>1.355</v>
      </c>
      <c r="P110" s="158">
        <v>45814</v>
      </c>
      <c r="Q110" s="158">
        <v>45838</v>
      </c>
      <c r="R110" s="28">
        <f t="shared" si="49"/>
        <v>4.9815498154981634</v>
      </c>
      <c r="S110" s="105">
        <f>IF(INDEX(Historical!$D$7:$D1505,MATCH(B110,Historical!$B$7:$B$1044,0))=0,"n/a",(INDEX(Historical!$C$7:$C$1044,MATCH(B110,Historical!$B$7:$B$1044,0))/INDEX(Historical!$D$7:$D$1044,MATCH(B110,Historical!$B$7:$B$1044,0))-1)*100)</f>
        <v>6.0114503816793841</v>
      </c>
      <c r="T110" s="105">
        <f>IF(INDEX(Historical!$F$7:$F$1044,MATCH(B110,Historical!$B$7:$B$1044,0))=0,"n/a",((INDEX(Historical!$C$7:$C$1044,MATCH(B110,Historical!$B$7:$B$1044,0))/INDEX(Historical!$F$7:$F$1044,MATCH(B110,Historical!$B$7:$B$1044,0)))^(1/3)-1)*100)</f>
        <v>7.6732984633639312</v>
      </c>
      <c r="U110" s="105">
        <f>IF(INDEX(Historical!$H$7:$H$1044,MATCH(B110,Historical!$B$7:$B$1044,0))=0,"n/a",((INDEX(Historical!$C$7:$C$1044,MATCH(B110,Historical!$B$7:$B$1044,0))/INDEX(Historical!$H$7:$H$1044,MATCH(B110,Historical!$B$7:$B$1044,0)))^(1/5)-1)*100)</f>
        <v>7.0304903447478528</v>
      </c>
      <c r="V110" s="105">
        <f>IF(INDEX(Historical!$M$7:$M$1044,MATCH(B110,Historical!$B$7:$B$1044,0))=0,"n/a",((INDEX(Historical!$C$7:$C$1044,MATCH(B110,Historical!$B$7:$B$1044,0))/INDEX(Historical!$M$7:$M$1044,MATCH(B110,Historical!$B$7:$B$1044,0)))^(1/10)-1)*100)</f>
        <v>7.4215520670788404</v>
      </c>
      <c r="W110" s="106">
        <f t="shared" si="50"/>
        <v>0.94730728575418977</v>
      </c>
      <c r="X110" s="107">
        <f t="shared" si="51"/>
        <v>2.1632277983839545</v>
      </c>
      <c r="Y110" s="162"/>
      <c r="Z110" s="101">
        <f t="shared" si="52"/>
        <v>89.324960753532196</v>
      </c>
      <c r="AA110" s="109">
        <f t="shared" si="53"/>
        <v>24.875981161695449</v>
      </c>
      <c r="AB110" s="71">
        <v>12</v>
      </c>
      <c r="AC110" s="100">
        <v>6.37</v>
      </c>
      <c r="AD110" s="100">
        <v>2.8</v>
      </c>
      <c r="AE110" s="100">
        <v>2.27</v>
      </c>
      <c r="AF110" s="100">
        <v>10.14</v>
      </c>
      <c r="AG110" s="100">
        <v>43.919999999999995</v>
      </c>
      <c r="AH110" s="100">
        <v>6.38</v>
      </c>
      <c r="AI110" s="100">
        <v>5.58</v>
      </c>
      <c r="AJ110" s="100">
        <v>3.25</v>
      </c>
      <c r="AK110" s="100">
        <v>6.1899999999999995</v>
      </c>
      <c r="AL110" s="100">
        <v>216580</v>
      </c>
      <c r="AM110" s="100">
        <v>0.37</v>
      </c>
      <c r="AN110" s="100">
        <v>2.4700000000000002</v>
      </c>
      <c r="AO110" s="110">
        <f t="shared" si="54"/>
        <v>-14.254679255670302</v>
      </c>
      <c r="AP110" s="111">
        <f t="shared" si="55"/>
        <v>10.621301906025147</v>
      </c>
      <c r="AQ110" s="112">
        <f t="shared" si="56"/>
        <v>234.82496188611873</v>
      </c>
      <c r="AR110" s="101">
        <f>INDEX(Historical!$C$7:$C$1045,MATCH(B110,Historical!$B$7:$B$1045,0))*IF(AH110="n/a",1.03,IF(AH110&lt;0,1.01,IF(AH110&gt;10,1.1,(1+AH110/100))))</f>
        <v>5.9094090000000001</v>
      </c>
      <c r="AS110" s="109">
        <f t="shared" si="57"/>
        <v>6.2391540222000001</v>
      </c>
      <c r="AT110" s="109">
        <f t="shared" si="61"/>
        <v>6.6253576561741809</v>
      </c>
      <c r="AU110" s="109">
        <f t="shared" si="61"/>
        <v>7.0354672950913635</v>
      </c>
      <c r="AV110" s="109">
        <f t="shared" si="61"/>
        <v>7.4709627206575195</v>
      </c>
      <c r="AW110" s="109">
        <f t="shared" si="58"/>
        <v>33.280350694123065</v>
      </c>
      <c r="AX110" s="113">
        <f t="shared" si="59"/>
        <v>21.002366965873446</v>
      </c>
      <c r="AY110" s="100">
        <v>0.38</v>
      </c>
      <c r="AZ110" s="100">
        <v>24.18</v>
      </c>
      <c r="BA110" s="100">
        <v>-7.59</v>
      </c>
      <c r="BB110" s="100">
        <v>0.22</v>
      </c>
      <c r="BC110" s="100">
        <v>5.74</v>
      </c>
      <c r="BE110" s="12">
        <v>1973</v>
      </c>
      <c r="BF110" s="12">
        <f t="shared" si="60"/>
        <v>6</v>
      </c>
      <c r="BG110" s="100">
        <v>8.2199999999999989</v>
      </c>
      <c r="BH110" s="55" t="s">
        <v>121</v>
      </c>
      <c r="BI110" s="55" t="s">
        <v>122</v>
      </c>
    </row>
    <row r="111" spans="1:61" ht="11.25" customHeight="1" x14ac:dyDescent="0.2">
      <c r="A111" s="55" t="s">
        <v>439</v>
      </c>
      <c r="B111" s="55" t="s">
        <v>440</v>
      </c>
      <c r="C111" s="156" t="s">
        <v>125</v>
      </c>
      <c r="D111" s="98" t="s">
        <v>233</v>
      </c>
      <c r="E111" s="157">
        <v>70</v>
      </c>
      <c r="F111" s="2">
        <v>5</v>
      </c>
      <c r="G111" s="2" t="s">
        <v>119</v>
      </c>
      <c r="H111" s="2" t="s">
        <v>118</v>
      </c>
      <c r="I111" s="100">
        <v>147.09</v>
      </c>
      <c r="J111" s="101">
        <f t="shared" si="47"/>
        <v>2.9600924603983954</v>
      </c>
      <c r="K111" s="104">
        <v>1.0885</v>
      </c>
      <c r="L111" s="71">
        <v>4</v>
      </c>
      <c r="M111" s="28">
        <f t="shared" si="48"/>
        <v>4.3540000000000001</v>
      </c>
      <c r="N111" s="103" t="s">
        <v>151</v>
      </c>
      <c r="O111" s="104">
        <v>1.0568</v>
      </c>
      <c r="P111" s="158">
        <v>46136</v>
      </c>
      <c r="Q111" s="158">
        <v>46157</v>
      </c>
      <c r="R111" s="28">
        <f t="shared" si="49"/>
        <v>2.9996214988645025</v>
      </c>
      <c r="S111" s="105">
        <f>IF(INDEX(Historical!$D$7:$D1510,MATCH(B111,Historical!$B$7:$B$1044,0))=0,"n/a",(INDEX(Historical!$C$7:$C$1044,MATCH(B111,Historical!$B$7:$B$1044,0))/INDEX(Historical!$D$7:$D$1044,MATCH(B111,Historical!$B$7:$B$1044,0))-1)*100)</f>
        <v>5.4719458613201377</v>
      </c>
      <c r="T111" s="105">
        <f>IF(INDEX(Historical!$F$7:$F$1044,MATCH(B111,Historical!$B$7:$B$1044,0))=0,"n/a",((INDEX(Historical!$C$7:$C$1044,MATCH(B111,Historical!$B$7:$B$1044,0))/INDEX(Historical!$F$7:$F$1044,MATCH(B111,Historical!$B$7:$B$1044,0)))^(1/3)-1)*100)</f>
        <v>4.9850975569414313</v>
      </c>
      <c r="U111" s="105">
        <f>IF(INDEX(Historical!$H$7:$H$1044,MATCH(B111,Historical!$B$7:$B$1044,0))=0,"n/a",((INDEX(Historical!$C$7:$C$1044,MATCH(B111,Historical!$B$7:$B$1044,0))/INDEX(Historical!$H$7:$H$1044,MATCH(B111,Historical!$B$7:$B$1044,0)))^(1/5)-1)*100)</f>
        <v>6.0219025694604245</v>
      </c>
      <c r="V111" s="105">
        <f>IF(INDEX(Historical!$M$7:$M$1044,MATCH(B111,Historical!$B$7:$B$1044,0))=0,"n/a",((INDEX(Historical!$C$7:$C$1044,MATCH(B111,Historical!$B$7:$B$1044,0))/INDEX(Historical!$M$7:$M$1044,MATCH(B111,Historical!$B$7:$B$1044,0)))^(1/10)-1)*100)</f>
        <v>4.7253617984869711</v>
      </c>
      <c r="W111" s="106">
        <f t="shared" si="50"/>
        <v>1.2743791536530804</v>
      </c>
      <c r="X111" s="107">
        <f t="shared" si="51"/>
        <v>1.0791940088638754</v>
      </c>
      <c r="Y111" s="55"/>
      <c r="Z111" s="101">
        <f t="shared" si="52"/>
        <v>63.654970760233923</v>
      </c>
      <c r="AA111" s="109">
        <f t="shared" si="53"/>
        <v>21.504385964912281</v>
      </c>
      <c r="AB111" s="71">
        <v>6</v>
      </c>
      <c r="AC111" s="100">
        <v>6.84</v>
      </c>
      <c r="AD111" s="100">
        <v>6.1</v>
      </c>
      <c r="AE111" s="100">
        <v>3.95</v>
      </c>
      <c r="AF111" s="100">
        <v>6.37</v>
      </c>
      <c r="AG111" s="100">
        <v>31.119999999999997</v>
      </c>
      <c r="AH111" s="100">
        <v>1.01</v>
      </c>
      <c r="AI111" s="100">
        <v>3.1199999999999997</v>
      </c>
      <c r="AJ111" s="100">
        <v>5.58</v>
      </c>
      <c r="AK111" s="100">
        <v>3.39</v>
      </c>
      <c r="AL111" s="100">
        <v>342510</v>
      </c>
      <c r="AM111" s="100">
        <v>0.08</v>
      </c>
      <c r="AN111" s="100">
        <v>0.68</v>
      </c>
      <c r="AO111" s="110">
        <f t="shared" si="54"/>
        <v>-12.522390935053462</v>
      </c>
      <c r="AP111" s="111">
        <f t="shared" si="55"/>
        <v>8.9819950298588189</v>
      </c>
      <c r="AQ111" s="112">
        <f t="shared" si="56"/>
        <v>146.74137480950571</v>
      </c>
      <c r="AR111" s="101">
        <f>INDEX(Historical!$C$7:$C$1045,MATCH(B111,Historical!$B$7:$B$1045,0))*IF(AH111="n/a",1.03,IF(AH111&lt;0,1.01,IF(AH111&gt;10,1.1,(1+AH111/100))))</f>
        <v>4.2190866900000001</v>
      </c>
      <c r="AS111" s="109">
        <f t="shared" si="57"/>
        <v>4.3507221947279993</v>
      </c>
      <c r="AT111" s="109">
        <f t="shared" si="61"/>
        <v>4.4982116771292784</v>
      </c>
      <c r="AU111" s="109">
        <f t="shared" si="61"/>
        <v>4.650701052983961</v>
      </c>
      <c r="AV111" s="109">
        <f t="shared" si="61"/>
        <v>4.8083598186801177</v>
      </c>
      <c r="AW111" s="109">
        <f t="shared" si="58"/>
        <v>22.527081433521357</v>
      </c>
      <c r="AX111" s="113">
        <f t="shared" si="59"/>
        <v>15.315168559060002</v>
      </c>
      <c r="AY111" s="100">
        <v>0.4</v>
      </c>
      <c r="AZ111" s="100">
        <v>6.88</v>
      </c>
      <c r="BA111" s="100">
        <v>-13.98</v>
      </c>
      <c r="BB111" s="100">
        <v>-1.78</v>
      </c>
      <c r="BC111" s="100">
        <v>-2.41</v>
      </c>
      <c r="BE111" s="12">
        <v>1957</v>
      </c>
      <c r="BF111" s="12">
        <f t="shared" si="60"/>
        <v>9</v>
      </c>
      <c r="BG111" s="100">
        <v>13.22</v>
      </c>
      <c r="BH111" s="55" t="s">
        <v>121</v>
      </c>
      <c r="BI111" s="55" t="s">
        <v>122</v>
      </c>
    </row>
    <row r="112" spans="1:61" ht="11.25" customHeight="1" x14ac:dyDescent="0.2">
      <c r="A112" s="55" t="s">
        <v>441</v>
      </c>
      <c r="B112" s="55" t="s">
        <v>442</v>
      </c>
      <c r="C112" s="156" t="s">
        <v>116</v>
      </c>
      <c r="D112" s="98" t="s">
        <v>215</v>
      </c>
      <c r="E112" s="157">
        <v>70</v>
      </c>
      <c r="F112" s="2">
        <v>6</v>
      </c>
      <c r="G112" s="2" t="s">
        <v>119</v>
      </c>
      <c r="H112" s="2" t="s">
        <v>119</v>
      </c>
      <c r="I112" s="100">
        <v>909.42</v>
      </c>
      <c r="J112" s="101">
        <f t="shared" si="47"/>
        <v>0.87968155527698966</v>
      </c>
      <c r="K112" s="104">
        <v>2</v>
      </c>
      <c r="L112" s="71">
        <v>4</v>
      </c>
      <c r="M112" s="28">
        <f t="shared" si="48"/>
        <v>8</v>
      </c>
      <c r="N112" s="103" t="s">
        <v>395</v>
      </c>
      <c r="O112" s="104">
        <v>1.8</v>
      </c>
      <c r="P112" s="158">
        <v>46150</v>
      </c>
      <c r="Q112" s="158">
        <v>46178</v>
      </c>
      <c r="R112" s="28">
        <f t="shared" si="49"/>
        <v>11.111111111111107</v>
      </c>
      <c r="S112" s="105">
        <f>IF(INDEX(Historical!$D$7:$D1511,MATCH(B112,Historical!$B$7:$B$1044,0))=0,"n/a",(INDEX(Historical!$C$7:$C$1044,MATCH(B112,Historical!$B$7:$B$1044,0))/INDEX(Historical!$D$7:$D$1044,MATCH(B112,Historical!$B$7:$B$1044,0))-1)*100)</f>
        <v>10.361067503924648</v>
      </c>
      <c r="T112" s="105">
        <f>IF(INDEX(Historical!$F$7:$F$1044,MATCH(B112,Historical!$B$7:$B$1044,0))=0,"n/a",((INDEX(Historical!$C$7:$C$1044,MATCH(B112,Historical!$B$7:$B$1044,0))/INDEX(Historical!$F$7:$F$1044,MATCH(B112,Historical!$B$7:$B$1044,0)))^(1/3)-1)*100)</f>
        <v>11.879504935150887</v>
      </c>
      <c r="U112" s="105">
        <f>IF(INDEX(Historical!$H$7:$H$1044,MATCH(B112,Historical!$B$7:$B$1044,0))=0,"n/a",((INDEX(Historical!$C$7:$C$1044,MATCH(B112,Historical!$B$7:$B$1044,0))/INDEX(Historical!$H$7:$H$1044,MATCH(B112,Historical!$B$7:$B$1044,0)))^(1/5)-1)*100)</f>
        <v>14.837183466143177</v>
      </c>
      <c r="V112" s="105">
        <f>IF(INDEX(Historical!$M$7:$M$1044,MATCH(B112,Historical!$B$7:$B$1044,0))=0,"n/a",((INDEX(Historical!$C$7:$C$1044,MATCH(B112,Historical!$B$7:$B$1044,0))/INDEX(Historical!$M$7:$M$1044,MATCH(B112,Historical!$B$7:$B$1044,0)))^(1/10)-1)*100)</f>
        <v>10.804010157782983</v>
      </c>
      <c r="W112" s="106">
        <f t="shared" si="50"/>
        <v>1.3733033613870476</v>
      </c>
      <c r="X112" s="107">
        <f t="shared" si="51"/>
        <v>0.6210625142797479</v>
      </c>
      <c r="Y112" s="165"/>
      <c r="Z112" s="101">
        <f t="shared" si="52"/>
        <v>29.175784099197667</v>
      </c>
      <c r="AA112" s="109">
        <f t="shared" si="53"/>
        <v>33.166301969365421</v>
      </c>
      <c r="AB112" s="71">
        <v>6</v>
      </c>
      <c r="AC112" s="100">
        <v>27.42</v>
      </c>
      <c r="AD112" s="100">
        <v>2.42</v>
      </c>
      <c r="AE112" s="100">
        <v>5.61</v>
      </c>
      <c r="AF112" s="100">
        <v>8.02</v>
      </c>
      <c r="AG112" s="100">
        <v>25.790000000000003</v>
      </c>
      <c r="AH112" s="100">
        <v>13.450000000000001</v>
      </c>
      <c r="AI112" s="100">
        <v>9.879999999999999</v>
      </c>
      <c r="AJ112" s="100">
        <v>23.89</v>
      </c>
      <c r="AK112" s="100">
        <v>11.04</v>
      </c>
      <c r="AL112" s="100">
        <v>114780</v>
      </c>
      <c r="AM112" s="100">
        <v>0.16999999999999998</v>
      </c>
      <c r="AN112" s="100">
        <v>0.69</v>
      </c>
      <c r="AO112" s="110">
        <f t="shared" si="54"/>
        <v>-17.449436947945252</v>
      </c>
      <c r="AP112" s="111">
        <f t="shared" si="55"/>
        <v>15.716865021420167</v>
      </c>
      <c r="AQ112" s="112">
        <f t="shared" si="56"/>
        <v>243.83054081548869</v>
      </c>
      <c r="AR112" s="101">
        <f>INDEX(Historical!$C$7:$C$1045,MATCH(B112,Historical!$B$7:$B$1045,0))*IF(AH112="n/a",1.03,IF(AH112&lt;0,1.01,IF(AH112&gt;10,1.1,(1+AH112/100))))</f>
        <v>7.7330000000000005</v>
      </c>
      <c r="AS112" s="109">
        <f t="shared" si="57"/>
        <v>8.4970204000000003</v>
      </c>
      <c r="AT112" s="109">
        <f t="shared" si="61"/>
        <v>9.3467224400000006</v>
      </c>
      <c r="AU112" s="109">
        <f t="shared" si="61"/>
        <v>10.281394684000002</v>
      </c>
      <c r="AV112" s="109">
        <f t="shared" si="61"/>
        <v>11.309534152400003</v>
      </c>
      <c r="AW112" s="109">
        <f t="shared" si="58"/>
        <v>47.167671676400005</v>
      </c>
      <c r="AX112" s="113">
        <f t="shared" si="59"/>
        <v>5.1865663473862469</v>
      </c>
      <c r="AY112" s="100">
        <v>1.23</v>
      </c>
      <c r="AZ112" s="100">
        <v>55.75</v>
      </c>
      <c r="BA112" s="100">
        <v>-12.13</v>
      </c>
      <c r="BB112" s="100">
        <v>-4.32</v>
      </c>
      <c r="BC112" s="100">
        <v>6.76</v>
      </c>
      <c r="BE112" s="12">
        <v>1957</v>
      </c>
      <c r="BF112" s="12">
        <f t="shared" si="60"/>
        <v>9</v>
      </c>
      <c r="BG112" s="100">
        <v>12.030000000000001</v>
      </c>
      <c r="BH112" s="55" t="s">
        <v>121</v>
      </c>
      <c r="BI112" s="55" t="s">
        <v>122</v>
      </c>
    </row>
    <row r="113" spans="1:61" ht="11.25" customHeight="1" x14ac:dyDescent="0.2">
      <c r="A113" s="55" t="s">
        <v>443</v>
      </c>
      <c r="B113" s="55" t="s">
        <v>444</v>
      </c>
      <c r="C113" s="156" t="s">
        <v>335</v>
      </c>
      <c r="D113" s="98" t="s">
        <v>445</v>
      </c>
      <c r="E113" s="157">
        <v>31</v>
      </c>
      <c r="F113" s="2">
        <v>119</v>
      </c>
      <c r="G113" s="2" t="s">
        <v>119</v>
      </c>
      <c r="H113" s="2" t="s">
        <v>119</v>
      </c>
      <c r="I113" s="100">
        <v>66.27</v>
      </c>
      <c r="J113" s="101">
        <f t="shared" si="47"/>
        <v>4.1044213067753139</v>
      </c>
      <c r="K113" s="104">
        <v>0.68</v>
      </c>
      <c r="L113" s="71">
        <v>4</v>
      </c>
      <c r="M113" s="28">
        <f t="shared" si="48"/>
        <v>2.72</v>
      </c>
      <c r="N113" s="103" t="s">
        <v>158</v>
      </c>
      <c r="O113" s="104">
        <v>0.67</v>
      </c>
      <c r="P113" s="158">
        <v>46083</v>
      </c>
      <c r="Q113" s="158">
        <v>46097</v>
      </c>
      <c r="R113" s="28">
        <f t="shared" si="49"/>
        <v>1.492537313432837</v>
      </c>
      <c r="S113" s="105">
        <f>IF(INDEX(Historical!$D$7:$D1513,MATCH(B113,Historical!$B$7:$B$1044,0))=0,"n/a",(INDEX(Historical!$C$7:$C$1044,MATCH(B113,Historical!$B$7:$B$1044,0))/INDEX(Historical!$D$7:$D$1044,MATCH(B113,Historical!$B$7:$B$1044,0))-1)*100)</f>
        <v>1.5151515151515138</v>
      </c>
      <c r="T113" s="105">
        <f>IF(INDEX(Historical!$F$7:$F$1044,MATCH(B113,Historical!$B$7:$B$1044,0))=0,"n/a",((INDEX(Historical!$C$7:$C$1044,MATCH(B113,Historical!$B$7:$B$1044,0))/INDEX(Historical!$F$7:$F$1044,MATCH(B113,Historical!$B$7:$B$1044,0)))^(1/3)-1)*100)</f>
        <v>1.5387025111419872</v>
      </c>
      <c r="U113" s="105">
        <f>IF(INDEX(Historical!$H$7:$H$1044,MATCH(B113,Historical!$B$7:$B$1044,0))=0,"n/a",((INDEX(Historical!$C$7:$C$1044,MATCH(B113,Historical!$B$7:$B$1044,0))/INDEX(Historical!$H$7:$H$1044,MATCH(B113,Historical!$B$7:$B$1044,0)))^(1/5)-1)*100)</f>
        <v>1.5632576929179187</v>
      </c>
      <c r="V113" s="105">
        <f>IF(INDEX(Historical!$M$7:$M$1044,MATCH(B113,Historical!$B$7:$B$1044,0))=0,"n/a",((INDEX(Historical!$C$7:$C$1044,MATCH(B113,Historical!$B$7:$B$1044,0))/INDEX(Historical!$M$7:$M$1044,MATCH(B113,Historical!$B$7:$B$1044,0)))^(1/10)-1)*100)</f>
        <v>2.3716948149264727</v>
      </c>
      <c r="W113" s="106">
        <f t="shared" si="50"/>
        <v>0.65913104969468128</v>
      </c>
      <c r="X113" s="107" t="str">
        <f t="shared" si="51"/>
        <v>n/a</v>
      </c>
      <c r="Y113" s="165"/>
      <c r="Z113" s="101" t="str">
        <f t="shared" si="52"/>
        <v>n/a</v>
      </c>
      <c r="AA113" s="109" t="str">
        <f t="shared" si="53"/>
        <v>n/a</v>
      </c>
      <c r="AB113" s="71">
        <v>12</v>
      </c>
      <c r="AC113" s="100">
        <v>-7.83</v>
      </c>
      <c r="AD113" s="100" t="s">
        <v>142</v>
      </c>
      <c r="AE113" s="100">
        <v>0.52</v>
      </c>
      <c r="AF113" s="100">
        <v>5.03</v>
      </c>
      <c r="AG113" s="100">
        <v>-45.129999999999995</v>
      </c>
      <c r="AH113" s="100">
        <v>18100.97</v>
      </c>
      <c r="AI113" s="100">
        <v>75.5</v>
      </c>
      <c r="AJ113" s="100" t="s">
        <v>142</v>
      </c>
      <c r="AK113" s="100" t="s">
        <v>142</v>
      </c>
      <c r="AL113" s="100">
        <v>3770</v>
      </c>
      <c r="AM113" s="100">
        <v>6.47</v>
      </c>
      <c r="AN113" s="100">
        <v>2.94</v>
      </c>
      <c r="AO113" s="110" t="str">
        <f t="shared" si="54"/>
        <v>n/a</v>
      </c>
      <c r="AP113" s="111">
        <f t="shared" si="55"/>
        <v>5.6676789996932326</v>
      </c>
      <c r="AQ113" s="112" t="str">
        <f t="shared" si="56"/>
        <v>n/a</v>
      </c>
      <c r="AR113" s="101">
        <f>INDEX(Historical!$C$7:$C$1045,MATCH(B113,Historical!$B$7:$B$1045,0))*IF(AH113="n/a",1.03,IF(AH113&lt;0,1.01,IF(AH113&gt;10,1.1,(1+AH113/100))))</f>
        <v>2.9480000000000004</v>
      </c>
      <c r="AS113" s="109">
        <f t="shared" si="57"/>
        <v>3.2428000000000008</v>
      </c>
      <c r="AT113" s="109">
        <f t="shared" si="61"/>
        <v>3.3400840000000009</v>
      </c>
      <c r="AU113" s="109">
        <f t="shared" si="61"/>
        <v>3.4402865200000012</v>
      </c>
      <c r="AV113" s="109">
        <f t="shared" si="61"/>
        <v>3.5434951156000012</v>
      </c>
      <c r="AW113" s="109">
        <f t="shared" si="58"/>
        <v>16.514665635600004</v>
      </c>
      <c r="AX113" s="113">
        <f t="shared" si="59"/>
        <v>24.920274084201001</v>
      </c>
      <c r="AY113" s="100">
        <v>1.27</v>
      </c>
      <c r="AZ113" s="100">
        <v>108.07</v>
      </c>
      <c r="BA113" s="100">
        <v>-11.93</v>
      </c>
      <c r="BB113" s="100">
        <v>16.14</v>
      </c>
      <c r="BC113" s="100">
        <v>8.4</v>
      </c>
      <c r="BE113" s="12">
        <v>1996</v>
      </c>
      <c r="BF113" s="12">
        <f t="shared" si="60"/>
        <v>3</v>
      </c>
      <c r="BG113" s="100">
        <v>-8.34</v>
      </c>
      <c r="BH113" s="55" t="s">
        <v>121</v>
      </c>
      <c r="BI113" s="55" t="s">
        <v>122</v>
      </c>
    </row>
    <row r="114" spans="1:61" ht="11.25" customHeight="1" x14ac:dyDescent="0.2">
      <c r="A114" s="123" t="s">
        <v>446</v>
      </c>
      <c r="B114" s="55" t="s">
        <v>447</v>
      </c>
      <c r="C114" s="156" t="s">
        <v>116</v>
      </c>
      <c r="D114" s="98" t="s">
        <v>215</v>
      </c>
      <c r="E114" s="157">
        <v>50</v>
      </c>
      <c r="F114" s="2">
        <v>53</v>
      </c>
      <c r="G114" s="2" t="s">
        <v>119</v>
      </c>
      <c r="H114" s="2" t="s">
        <v>119</v>
      </c>
      <c r="I114" s="100">
        <v>80.709999999999994</v>
      </c>
      <c r="J114" s="101">
        <f t="shared" si="47"/>
        <v>1.3381241481848596</v>
      </c>
      <c r="K114" s="104">
        <v>0.27</v>
      </c>
      <c r="L114" s="71">
        <v>4</v>
      </c>
      <c r="M114" s="28">
        <f t="shared" si="48"/>
        <v>1.08</v>
      </c>
      <c r="N114" s="103" t="s">
        <v>372</v>
      </c>
      <c r="O114" s="104">
        <v>0.25</v>
      </c>
      <c r="P114" s="158">
        <v>46045</v>
      </c>
      <c r="Q114" s="158">
        <v>46059</v>
      </c>
      <c r="R114" s="28">
        <f t="shared" si="49"/>
        <v>8.0000000000000071</v>
      </c>
      <c r="S114" s="105">
        <f>IF(INDEX(Historical!$D$7:$D1519,MATCH(B114,Historical!$B$7:$B$1044,0))=0,"n/a",(INDEX(Historical!$C$7:$C$1044,MATCH(B114,Historical!$B$7:$B$1044,0))/INDEX(Historical!$D$7:$D$1044,MATCH(B114,Historical!$B$7:$B$1044,0))-1)*100)</f>
        <v>8.6956521739130377</v>
      </c>
      <c r="T114" s="105">
        <f>IF(INDEX(Historical!$F$7:$F$1044,MATCH(B114,Historical!$B$7:$B$1044,0))=0,"n/a",((INDEX(Historical!$C$7:$C$1044,MATCH(B114,Historical!$B$7:$B$1044,0))/INDEX(Historical!$F$7:$F$1044,MATCH(B114,Historical!$B$7:$B$1044,0)))^(1/3)-1)*100)</f>
        <v>5.983983294832651</v>
      </c>
      <c r="U114" s="105">
        <f>IF(INDEX(Historical!$H$7:$H$1044,MATCH(B114,Historical!$B$7:$B$1044,0))=0,"n/a",((INDEX(Historical!$C$7:$C$1044,MATCH(B114,Historical!$B$7:$B$1044,0))/INDEX(Historical!$H$7:$H$1044,MATCH(B114,Historical!$B$7:$B$1044,0)))^(1/5)-1)*100)</f>
        <v>5.6421622299043017</v>
      </c>
      <c r="V114" s="105">
        <f>IF(INDEX(Historical!$M$7:$M$1044,MATCH(B114,Historical!$B$7:$B$1044,0))=0,"n/a",((INDEX(Historical!$C$7:$C$1044,MATCH(B114,Historical!$B$7:$B$1044,0))/INDEX(Historical!$M$7:$M$1044,MATCH(B114,Historical!$B$7:$B$1044,0)))^(1/10)-1)*100)</f>
        <v>1.5239421142770215</v>
      </c>
      <c r="W114" s="106">
        <f t="shared" si="50"/>
        <v>3.7023468129437571</v>
      </c>
      <c r="X114" s="107">
        <f t="shared" si="51"/>
        <v>0.43334579338742713</v>
      </c>
      <c r="Y114" s="167" t="s">
        <v>448</v>
      </c>
      <c r="Z114" s="101">
        <f t="shared" si="52"/>
        <v>26.535626535626534</v>
      </c>
      <c r="AA114" s="109">
        <f t="shared" si="53"/>
        <v>19.830466830466829</v>
      </c>
      <c r="AB114" s="71">
        <v>12</v>
      </c>
      <c r="AC114" s="100">
        <v>4.07</v>
      </c>
      <c r="AD114" s="100">
        <v>1.66</v>
      </c>
      <c r="AE114" s="100">
        <v>3.1</v>
      </c>
      <c r="AF114" s="100">
        <v>3.42</v>
      </c>
      <c r="AG114" s="100">
        <v>17.61</v>
      </c>
      <c r="AH114" s="100">
        <v>8.7900000000000009</v>
      </c>
      <c r="AI114" s="100">
        <v>8.6900000000000013</v>
      </c>
      <c r="AJ114" s="100">
        <v>13.020000000000001</v>
      </c>
      <c r="AK114" s="100">
        <v>8.3800000000000008</v>
      </c>
      <c r="AL114" s="100">
        <v>13040</v>
      </c>
      <c r="AM114" s="100">
        <v>0.57999999999999996</v>
      </c>
      <c r="AN114" s="100">
        <v>0.55000000000000004</v>
      </c>
      <c r="AO114" s="110">
        <f t="shared" si="54"/>
        <v>-12.850180452377668</v>
      </c>
      <c r="AP114" s="111">
        <f t="shared" si="55"/>
        <v>6.9802863780891613</v>
      </c>
      <c r="AQ114" s="112">
        <f t="shared" si="56"/>
        <v>73.61540709945524</v>
      </c>
      <c r="AR114" s="101">
        <f>INDEX(Historical!$C$7:$C$1045,MATCH(B114,Historical!$B$7:$B$1045,0))*IF(AH114="n/a",1.03,IF(AH114&lt;0,1.01,IF(AH114&gt;10,1.1,(1+AH114/100))))</f>
        <v>1.0879000000000001</v>
      </c>
      <c r="AS114" s="109">
        <f t="shared" si="57"/>
        <v>1.1824385100000001</v>
      </c>
      <c r="AT114" s="109">
        <f t="shared" si="61"/>
        <v>1.2815268571380003</v>
      </c>
      <c r="AU114" s="109">
        <f t="shared" si="61"/>
        <v>1.3889188077661649</v>
      </c>
      <c r="AV114" s="109">
        <f t="shared" si="61"/>
        <v>1.5053102038569697</v>
      </c>
      <c r="AW114" s="109">
        <f t="shared" si="58"/>
        <v>6.4460943787611349</v>
      </c>
      <c r="AX114" s="113">
        <f t="shared" si="59"/>
        <v>7.9867356941656986</v>
      </c>
      <c r="AY114" s="100">
        <v>1.1200000000000001</v>
      </c>
      <c r="AZ114" s="100">
        <v>0.26</v>
      </c>
      <c r="BA114" s="100">
        <v>-29.17</v>
      </c>
      <c r="BB114" s="100">
        <v>-11.14</v>
      </c>
      <c r="BC114" s="100">
        <v>-21.02</v>
      </c>
      <c r="BE114" s="12">
        <v>1977</v>
      </c>
      <c r="BF114" s="12">
        <f t="shared" si="60"/>
        <v>5</v>
      </c>
      <c r="BG114" s="100">
        <v>9.49</v>
      </c>
      <c r="BH114" s="55" t="s">
        <v>121</v>
      </c>
      <c r="BI114" s="55" t="s">
        <v>122</v>
      </c>
    </row>
    <row r="115" spans="1:61" ht="11.25" customHeight="1" x14ac:dyDescent="0.2">
      <c r="A115" s="55" t="s">
        <v>449</v>
      </c>
      <c r="B115" s="55" t="s">
        <v>450</v>
      </c>
      <c r="C115" s="156" t="s">
        <v>139</v>
      </c>
      <c r="D115" s="98" t="s">
        <v>140</v>
      </c>
      <c r="E115" s="157">
        <v>54</v>
      </c>
      <c r="F115" s="2">
        <v>34</v>
      </c>
      <c r="G115" s="2" t="s">
        <v>119</v>
      </c>
      <c r="H115" s="2" t="s">
        <v>118</v>
      </c>
      <c r="I115" s="100">
        <v>108.5</v>
      </c>
      <c r="J115" s="101">
        <f t="shared" si="47"/>
        <v>2.617511520737327</v>
      </c>
      <c r="K115" s="104">
        <v>0.71</v>
      </c>
      <c r="L115" s="71">
        <v>4</v>
      </c>
      <c r="M115" s="28">
        <f t="shared" si="48"/>
        <v>2.84</v>
      </c>
      <c r="N115" s="103" t="s">
        <v>265</v>
      </c>
      <c r="O115" s="104">
        <v>0.68</v>
      </c>
      <c r="P115" s="158">
        <v>45880</v>
      </c>
      <c r="Q115" s="158">
        <v>45912</v>
      </c>
      <c r="R115" s="28">
        <f t="shared" si="49"/>
        <v>4.4117647058823399</v>
      </c>
      <c r="S115" s="105">
        <f>IF(INDEX(Historical!$D$7:$D1524,MATCH(B115,Historical!$B$7:$B$1044,0))=0,"n/a",(INDEX(Historical!$C$7:$C$1044,MATCH(B115,Historical!$B$7:$B$1044,0))/INDEX(Historical!$D$7:$D$1044,MATCH(B115,Historical!$B$7:$B$1044,0))-1)*100)</f>
        <v>4.5112781954887105</v>
      </c>
      <c r="T115" s="105">
        <f>IF(INDEX(Historical!$F$7:$F$1044,MATCH(B115,Historical!$B$7:$B$1044,0))=0,"n/a",((INDEX(Historical!$C$7:$C$1044,MATCH(B115,Historical!$B$7:$B$1044,0))/INDEX(Historical!$F$7:$F$1044,MATCH(B115,Historical!$B$7:$B$1044,0)))^(1/3)-1)*100)</f>
        <v>4.7312957325696958</v>
      </c>
      <c r="U115" s="105">
        <f>IF(INDEX(Historical!$H$7:$H$1044,MATCH(B115,Historical!$B$7:$B$1044,0))=0,"n/a",((INDEX(Historical!$C$7:$C$1044,MATCH(B115,Historical!$B$7:$B$1044,0))/INDEX(Historical!$H$7:$H$1044,MATCH(B115,Historical!$B$7:$B$1044,0)))^(1/5)-1)*100)</f>
        <v>5.7706322148565414</v>
      </c>
      <c r="V115" s="105">
        <f>IF(INDEX(Historical!$M$7:$M$1044,MATCH(B115,Historical!$B$7:$B$1044,0))=0,"n/a",((INDEX(Historical!$C$7:$C$1044,MATCH(B115,Historical!$B$7:$B$1044,0))/INDEX(Historical!$M$7:$M$1044,MATCH(B115,Historical!$B$7:$B$1044,0)))^(1/10)-1)*100)</f>
        <v>6.9864644132039633</v>
      </c>
      <c r="W115" s="106">
        <f t="shared" si="50"/>
        <v>0.82597317807136061</v>
      </c>
      <c r="X115" s="107">
        <f t="shared" si="51"/>
        <v>0.62588201896491769</v>
      </c>
      <c r="Y115" s="165"/>
      <c r="Z115" s="101">
        <f t="shared" si="52"/>
        <v>40.687679083094551</v>
      </c>
      <c r="AA115" s="109">
        <f t="shared" si="53"/>
        <v>15.544412607449855</v>
      </c>
      <c r="AB115" s="71">
        <v>12</v>
      </c>
      <c r="AC115" s="100">
        <v>6.98</v>
      </c>
      <c r="AD115" s="100">
        <v>1.68</v>
      </c>
      <c r="AE115" s="100">
        <v>1.51</v>
      </c>
      <c r="AF115" s="100">
        <v>2.98</v>
      </c>
      <c r="AG115" s="100">
        <v>21</v>
      </c>
      <c r="AH115" s="100">
        <v>4.1099999999999994</v>
      </c>
      <c r="AI115" s="100">
        <v>9.08</v>
      </c>
      <c r="AJ115" s="100">
        <v>9.2200000000000006</v>
      </c>
      <c r="AK115" s="100">
        <v>7.4899999999999993</v>
      </c>
      <c r="AL115" s="100">
        <v>24280</v>
      </c>
      <c r="AM115" s="100">
        <v>0.12</v>
      </c>
      <c r="AN115" s="100">
        <v>0.95</v>
      </c>
      <c r="AO115" s="110">
        <f t="shared" si="54"/>
        <v>-7.1562688718559873</v>
      </c>
      <c r="AP115" s="111">
        <f t="shared" si="55"/>
        <v>8.3881437355938679</v>
      </c>
      <c r="AQ115" s="112">
        <f t="shared" si="56"/>
        <v>43.484183518913142</v>
      </c>
      <c r="AR115" s="101">
        <f>INDEX(Historical!$C$7:$C$1045,MATCH(B115,Historical!$B$7:$B$1045,0))*IF(AH115="n/a",1.03,IF(AH115&lt;0,1.01,IF(AH115&gt;10,1.1,(1+AH115/100))))</f>
        <v>2.8942579999999998</v>
      </c>
      <c r="AS115" s="109">
        <f t="shared" si="57"/>
        <v>3.1570566263999997</v>
      </c>
      <c r="AT115" s="109">
        <f t="shared" si="61"/>
        <v>3.3935201677173596</v>
      </c>
      <c r="AU115" s="109">
        <f t="shared" si="61"/>
        <v>3.64769482827939</v>
      </c>
      <c r="AV115" s="109">
        <f t="shared" si="61"/>
        <v>3.9209071709175163</v>
      </c>
      <c r="AW115" s="109">
        <f t="shared" si="58"/>
        <v>17.013436793314263</v>
      </c>
      <c r="AX115" s="113">
        <f t="shared" si="59"/>
        <v>15.680586906280428</v>
      </c>
      <c r="AY115" s="100">
        <v>1.04</v>
      </c>
      <c r="AZ115" s="100">
        <v>16.189999999999998</v>
      </c>
      <c r="BA115" s="100">
        <v>-18.68</v>
      </c>
      <c r="BB115" s="100">
        <v>-1.22</v>
      </c>
      <c r="BC115" s="100">
        <v>0.57999999999999996</v>
      </c>
      <c r="BE115" s="12">
        <v>1972</v>
      </c>
      <c r="BF115" s="12">
        <f t="shared" si="60"/>
        <v>6</v>
      </c>
      <c r="BG115" s="100">
        <v>7.2900000000000009</v>
      </c>
      <c r="BH115" s="55" t="s">
        <v>121</v>
      </c>
      <c r="BI115" s="55" t="s">
        <v>122</v>
      </c>
    </row>
    <row r="116" spans="1:61" ht="11.25" customHeight="1" x14ac:dyDescent="0.2">
      <c r="A116" s="123" t="s">
        <v>451</v>
      </c>
      <c r="B116" s="55" t="s">
        <v>452</v>
      </c>
      <c r="C116" s="156" t="s">
        <v>134</v>
      </c>
      <c r="D116" s="98" t="s">
        <v>157</v>
      </c>
      <c r="E116" s="157">
        <v>33</v>
      </c>
      <c r="F116" s="2">
        <v>103</v>
      </c>
      <c r="G116" s="2" t="s">
        <v>146</v>
      </c>
      <c r="H116" s="2" t="s">
        <v>146</v>
      </c>
      <c r="I116" s="100">
        <v>27.29</v>
      </c>
      <c r="J116" s="101">
        <f t="shared" si="47"/>
        <v>2.6383290582630998</v>
      </c>
      <c r="K116" s="104">
        <v>0.18</v>
      </c>
      <c r="L116" s="71">
        <v>4</v>
      </c>
      <c r="M116" s="28">
        <f t="shared" si="48"/>
        <v>0.72</v>
      </c>
      <c r="N116" s="103" t="s">
        <v>386</v>
      </c>
      <c r="O116" s="104">
        <v>0.17</v>
      </c>
      <c r="P116" s="158">
        <v>46122</v>
      </c>
      <c r="Q116" s="158">
        <v>46142</v>
      </c>
      <c r="R116" s="28">
        <f t="shared" si="49"/>
        <v>5.8823529411764595</v>
      </c>
      <c r="S116" s="105">
        <f>IF(INDEX(Historical!$D$7:$D1530,MATCH(B116,Historical!$B$7:$B$1044,0))=0,"n/a",(INDEX(Historical!$C$7:$C$1044,MATCH(B116,Historical!$B$7:$B$1044,0))/INDEX(Historical!$D$7:$D$1044,MATCH(B116,Historical!$B$7:$B$1044,0))-1)*100)</f>
        <v>6.4516129032258229</v>
      </c>
      <c r="T116" s="105">
        <f>IF(INDEX(Historical!$F$7:$F$1044,MATCH(B116,Historical!$B$7:$B$1044,0))=0,"n/a",((INDEX(Historical!$C$7:$C$1044,MATCH(B116,Historical!$B$7:$B$1044,0))/INDEX(Historical!$F$7:$F$1044,MATCH(B116,Historical!$B$7:$B$1044,0)))^(1/3)-1)*100)</f>
        <v>11.199004528465784</v>
      </c>
      <c r="U116" s="105">
        <f>IF(INDEX(Historical!$H$7:$H$1044,MATCH(B116,Historical!$B$7:$B$1044,0))=0,"n/a",((INDEX(Historical!$C$7:$C$1044,MATCH(B116,Historical!$B$7:$B$1044,0))/INDEX(Historical!$H$7:$H$1044,MATCH(B116,Historical!$B$7:$B$1044,0)))^(1/5)-1)*100)</f>
        <v>9.9896995609093597</v>
      </c>
      <c r="V116" s="105">
        <f>IF(INDEX(Historical!$M$7:$M$1044,MATCH(B116,Historical!$B$7:$B$1044,0))=0,"n/a",((INDEX(Historical!$C$7:$C$1044,MATCH(B116,Historical!$B$7:$B$1044,0))/INDEX(Historical!$M$7:$M$1044,MATCH(B116,Historical!$B$7:$B$1044,0)))^(1/10)-1)*100)</f>
        <v>9.2157151221023312</v>
      </c>
      <c r="W116" s="106">
        <f t="shared" si="50"/>
        <v>1.0839852825909038</v>
      </c>
      <c r="X116" s="107" t="str">
        <f t="shared" si="51"/>
        <v>n/a</v>
      </c>
      <c r="Y116" s="167" t="s">
        <v>453</v>
      </c>
      <c r="Z116" s="101" t="str">
        <f t="shared" si="52"/>
        <v>n/a</v>
      </c>
      <c r="AA116" s="109" t="str">
        <f t="shared" si="53"/>
        <v>n/a</v>
      </c>
      <c r="AB116" s="71">
        <v>12</v>
      </c>
      <c r="AC116" s="100" t="s">
        <v>142</v>
      </c>
      <c r="AD116" s="100" t="s">
        <v>142</v>
      </c>
      <c r="AE116" s="100" t="s">
        <v>142</v>
      </c>
      <c r="AF116" s="100" t="s">
        <v>142</v>
      </c>
      <c r="AG116" s="100" t="s">
        <v>142</v>
      </c>
      <c r="AH116" s="100" t="s">
        <v>142</v>
      </c>
      <c r="AI116" s="100" t="s">
        <v>142</v>
      </c>
      <c r="AJ116" s="100" t="s">
        <v>142</v>
      </c>
      <c r="AK116" s="100" t="s">
        <v>142</v>
      </c>
      <c r="AL116" s="100" t="s">
        <v>142</v>
      </c>
      <c r="AM116" s="100" t="s">
        <v>142</v>
      </c>
      <c r="AN116" s="100" t="s">
        <v>142</v>
      </c>
      <c r="AO116" s="110" t="str">
        <f t="shared" si="54"/>
        <v>n/a</v>
      </c>
      <c r="AP116" s="111">
        <f t="shared" si="55"/>
        <v>12.62802861917246</v>
      </c>
      <c r="AQ116" s="112" t="str">
        <f t="shared" si="56"/>
        <v>n/a</v>
      </c>
      <c r="AR116" s="101">
        <f>INDEX(Historical!$C$7:$C$1045,MATCH(B116,Historical!$B$7:$B$1045,0))*IF(AH116="n/a",1.03,IF(AH116&lt;0,1.01,IF(AH116&gt;10,1.1,(1+AH116/100))))</f>
        <v>0.67980000000000007</v>
      </c>
      <c r="AS116" s="109">
        <f t="shared" si="57"/>
        <v>0.70019400000000009</v>
      </c>
      <c r="AT116" s="109">
        <f t="shared" si="61"/>
        <v>0.72119982000000016</v>
      </c>
      <c r="AU116" s="109">
        <f t="shared" si="61"/>
        <v>0.74283581460000014</v>
      </c>
      <c r="AV116" s="109">
        <f t="shared" si="61"/>
        <v>0.76512088903800013</v>
      </c>
      <c r="AW116" s="109">
        <f t="shared" si="58"/>
        <v>3.6091505236380006</v>
      </c>
      <c r="AX116" s="113">
        <f t="shared" si="59"/>
        <v>13.225175975221696</v>
      </c>
      <c r="AY116" s="100" t="s">
        <v>142</v>
      </c>
      <c r="AZ116" s="100" t="s">
        <v>142</v>
      </c>
      <c r="BA116" s="100" t="s">
        <v>142</v>
      </c>
      <c r="BB116" s="100" t="s">
        <v>142</v>
      </c>
      <c r="BC116" s="100" t="s">
        <v>142</v>
      </c>
      <c r="BD116" s="20" t="s">
        <v>108</v>
      </c>
      <c r="BE116" s="12">
        <v>1994</v>
      </c>
      <c r="BF116" s="12">
        <f t="shared" si="60"/>
        <v>3</v>
      </c>
      <c r="BG116" s="100" t="s">
        <v>142</v>
      </c>
      <c r="BH116" s="55" t="s">
        <v>121</v>
      </c>
      <c r="BI116" s="55" t="s">
        <v>122</v>
      </c>
    </row>
    <row r="117" spans="1:61" ht="11.25" customHeight="1" x14ac:dyDescent="0.2">
      <c r="A117" s="55" t="s">
        <v>454</v>
      </c>
      <c r="B117" s="55" t="s">
        <v>455</v>
      </c>
      <c r="C117" s="156" t="s">
        <v>134</v>
      </c>
      <c r="D117" s="98" t="s">
        <v>157</v>
      </c>
      <c r="E117" s="157">
        <v>28</v>
      </c>
      <c r="F117" s="2">
        <v>135</v>
      </c>
      <c r="G117" s="2" t="s">
        <v>119</v>
      </c>
      <c r="H117" s="2" t="s">
        <v>118</v>
      </c>
      <c r="I117" s="100">
        <v>75.73</v>
      </c>
      <c r="J117" s="101">
        <f t="shared" si="47"/>
        <v>2.6145516968176414</v>
      </c>
      <c r="K117" s="104">
        <v>0.495</v>
      </c>
      <c r="L117" s="71">
        <v>4</v>
      </c>
      <c r="M117" s="28">
        <f t="shared" si="48"/>
        <v>1.98</v>
      </c>
      <c r="N117" s="103" t="s">
        <v>433</v>
      </c>
      <c r="O117" s="104">
        <v>0.45100000000000001</v>
      </c>
      <c r="P117" s="158">
        <v>46101</v>
      </c>
      <c r="Q117" s="158">
        <v>46129</v>
      </c>
      <c r="R117" s="28">
        <f t="shared" si="49"/>
        <v>9.756097560975606</v>
      </c>
      <c r="S117" s="105">
        <f>IF(INDEX(Historical!$D$7:$D1538,MATCH(B117,Historical!$B$7:$B$1044,0))=0,"n/a",(INDEX(Historical!$C$7:$C$1044,MATCH(B117,Historical!$B$7:$B$1044,0))/INDEX(Historical!$D$7:$D$1044,MATCH(B117,Historical!$B$7:$B$1044,0))-1)*100)</f>
        <v>10.344827586206895</v>
      </c>
      <c r="T117" s="105">
        <f>IF(INDEX(Historical!$F$7:$F$1044,MATCH(B117,Historical!$B$7:$B$1044,0))=0,"n/a",((INDEX(Historical!$C$7:$C$1044,MATCH(B117,Historical!$B$7:$B$1044,0))/INDEX(Historical!$F$7:$F$1044,MATCH(B117,Historical!$B$7:$B$1044,0)))^(1/3)-1)*100)</f>
        <v>9.7601952145033763</v>
      </c>
      <c r="U117" s="105">
        <f>IF(INDEX(Historical!$H$7:$H$1044,MATCH(B117,Historical!$B$7:$B$1044,0))=0,"n/a",((INDEX(Historical!$C$7:$C$1044,MATCH(B117,Historical!$B$7:$B$1044,0))/INDEX(Historical!$H$7:$H$1044,MATCH(B117,Historical!$B$7:$B$1044,0)))^(1/5)-1)*100)</f>
        <v>9.4218270822189698</v>
      </c>
      <c r="V117" s="105">
        <f>IF(INDEX(Historical!$M$7:$M$1044,MATCH(B117,Historical!$B$7:$B$1044,0))=0,"n/a",((INDEX(Historical!$C$7:$C$1044,MATCH(B117,Historical!$B$7:$B$1044,0))/INDEX(Historical!$M$7:$M$1044,MATCH(B117,Historical!$B$7:$B$1044,0)))^(1/10)-1)*100)</f>
        <v>8.6180981564665249</v>
      </c>
      <c r="W117" s="106">
        <f t="shared" si="50"/>
        <v>1.0932605908125301</v>
      </c>
      <c r="X117" s="107">
        <f t="shared" si="51"/>
        <v>0.50654984313005214</v>
      </c>
      <c r="Y117" s="174"/>
      <c r="Z117" s="101">
        <f t="shared" si="52"/>
        <v>29.508196721311474</v>
      </c>
      <c r="AA117" s="109">
        <f t="shared" si="53"/>
        <v>11.286140089418778</v>
      </c>
      <c r="AB117" s="71">
        <v>12</v>
      </c>
      <c r="AC117" s="100">
        <v>6.71</v>
      </c>
      <c r="AD117" s="100" t="s">
        <v>142</v>
      </c>
      <c r="AE117" s="100">
        <v>2.63</v>
      </c>
      <c r="AF117" s="100">
        <v>1.3</v>
      </c>
      <c r="AG117" s="100">
        <v>11.68</v>
      </c>
      <c r="AH117" s="100">
        <v>1.1900000000000002</v>
      </c>
      <c r="AI117" s="100">
        <v>-2.65</v>
      </c>
      <c r="AJ117" s="100">
        <v>18.600000000000001</v>
      </c>
      <c r="AK117" s="100" t="s">
        <v>142</v>
      </c>
      <c r="AL117" s="100">
        <v>1320</v>
      </c>
      <c r="AM117" s="100">
        <v>55.1</v>
      </c>
      <c r="AN117" s="100">
        <v>0.42</v>
      </c>
      <c r="AO117" s="110">
        <f t="shared" si="54"/>
        <v>0.75023868961783258</v>
      </c>
      <c r="AP117" s="111">
        <f t="shared" si="55"/>
        <v>12.03637877903661</v>
      </c>
      <c r="AQ117" s="112">
        <f t="shared" si="56"/>
        <v>-19.24802825594243</v>
      </c>
      <c r="AR117" s="101">
        <f>INDEX(Historical!$C$7:$C$1045,MATCH(B117,Historical!$B$7:$B$1045,0))*IF(AH117="n/a",1.03,IF(AH117&lt;0,1.01,IF(AH117&gt;10,1.1,(1+AH117/100))))</f>
        <v>1.7809440000000001</v>
      </c>
      <c r="AS117" s="109">
        <f t="shared" si="57"/>
        <v>1.79875344</v>
      </c>
      <c r="AT117" s="109">
        <f t="shared" si="61"/>
        <v>1.8527160432000001</v>
      </c>
      <c r="AU117" s="109">
        <f t="shared" si="61"/>
        <v>1.9082975244960001</v>
      </c>
      <c r="AV117" s="109">
        <f t="shared" si="61"/>
        <v>1.9655464502308801</v>
      </c>
      <c r="AW117" s="109">
        <f t="shared" si="58"/>
        <v>9.3062574579268809</v>
      </c>
      <c r="AX117" s="113">
        <f t="shared" si="59"/>
        <v>12.288732943254827</v>
      </c>
      <c r="AY117" s="100">
        <v>0.57999999999999996</v>
      </c>
      <c r="AZ117" s="100">
        <v>18.39</v>
      </c>
      <c r="BA117" s="100">
        <v>-3.2199999999999998</v>
      </c>
      <c r="BB117" s="100">
        <v>6.25</v>
      </c>
      <c r="BC117" s="100">
        <v>6.1899999999999995</v>
      </c>
      <c r="BE117" s="12">
        <v>1999</v>
      </c>
      <c r="BF117" s="12">
        <f t="shared" si="60"/>
        <v>3</v>
      </c>
      <c r="BG117" s="100">
        <v>1.77</v>
      </c>
      <c r="BH117" s="55" t="s">
        <v>121</v>
      </c>
      <c r="BI117" s="55" t="s">
        <v>122</v>
      </c>
    </row>
    <row r="118" spans="1:61" ht="11.25" customHeight="1" x14ac:dyDescent="0.2">
      <c r="A118" s="123" t="s">
        <v>456</v>
      </c>
      <c r="B118" s="55" t="s">
        <v>457</v>
      </c>
      <c r="C118" s="156" t="s">
        <v>139</v>
      </c>
      <c r="D118" s="98" t="s">
        <v>420</v>
      </c>
      <c r="E118" s="157">
        <v>25</v>
      </c>
      <c r="F118" s="2">
        <v>145</v>
      </c>
      <c r="G118" s="2" t="s">
        <v>146</v>
      </c>
      <c r="H118" s="2" t="s">
        <v>146</v>
      </c>
      <c r="I118" s="100">
        <v>233.38</v>
      </c>
      <c r="J118" s="101">
        <f t="shared" si="47"/>
        <v>0.81412288970777269</v>
      </c>
      <c r="K118" s="104">
        <v>0.47499999999999998</v>
      </c>
      <c r="L118" s="71">
        <v>4</v>
      </c>
      <c r="M118" s="28">
        <f t="shared" si="48"/>
        <v>1.9</v>
      </c>
      <c r="N118" s="103" t="s">
        <v>458</v>
      </c>
      <c r="O118" s="104">
        <v>0.45</v>
      </c>
      <c r="P118" s="158">
        <v>46024</v>
      </c>
      <c r="Q118" s="158">
        <v>46038</v>
      </c>
      <c r="R118" s="28">
        <f t="shared" si="49"/>
        <v>5.5555555555555483</v>
      </c>
      <c r="S118" s="105">
        <f>IF(INDEX(Historical!$D$7:$D1545,MATCH(B118,Historical!$B$7:$B$1044,0))=0,"n/a",(INDEX(Historical!$C$7:$C$1044,MATCH(B118,Historical!$B$7:$B$1044,0))/INDEX(Historical!$D$7:$D$1044,MATCH(B118,Historical!$B$7:$B$1044,0))-1)*100)</f>
        <v>12.5</v>
      </c>
      <c r="T118" s="105">
        <f>IF(INDEX(Historical!$F$7:$F$1044,MATCH(B118,Historical!$B$7:$B$1044,0))=0,"n/a",((INDEX(Historical!$C$7:$C$1044,MATCH(B118,Historical!$B$7:$B$1044,0))/INDEX(Historical!$F$7:$F$1044,MATCH(B118,Historical!$B$7:$B$1044,0)))^(1/3)-1)*100)</f>
        <v>8.7380373002892142</v>
      </c>
      <c r="U118" s="105">
        <f>IF(INDEX(Historical!$H$7:$H$1044,MATCH(B118,Historical!$B$7:$B$1044,0))=0,"n/a",((INDEX(Historical!$C$7:$C$1044,MATCH(B118,Historical!$B$7:$B$1044,0))/INDEX(Historical!$H$7:$H$1044,MATCH(B118,Historical!$B$7:$B$1044,0)))^(1/5)-1)*100)</f>
        <v>9.9539654079581652</v>
      </c>
      <c r="V118" s="105">
        <f>IF(INDEX(Historical!$M$7:$M$1044,MATCH(B118,Historical!$B$7:$B$1044,0))=0,"n/a",((INDEX(Historical!$C$7:$C$1044,MATCH(B118,Historical!$B$7:$B$1044,0))/INDEX(Historical!$M$7:$M$1044,MATCH(B118,Historical!$B$7:$B$1044,0)))^(1/10)-1)*100)</f>
        <v>7.4184752002476984</v>
      </c>
      <c r="W118" s="106">
        <f t="shared" si="50"/>
        <v>1.3417805060028789</v>
      </c>
      <c r="X118" s="107">
        <f t="shared" si="51"/>
        <v>0.58006791421667625</v>
      </c>
      <c r="Y118" s="159"/>
      <c r="Z118" s="101">
        <f t="shared" si="52"/>
        <v>27.859237536656888</v>
      </c>
      <c r="AA118" s="109">
        <f t="shared" si="53"/>
        <v>34.219941348973606</v>
      </c>
      <c r="AB118" s="71">
        <v>6</v>
      </c>
      <c r="AC118" s="100">
        <v>6.82</v>
      </c>
      <c r="AD118" s="100">
        <v>0.73</v>
      </c>
      <c r="AE118" s="100">
        <v>19.21</v>
      </c>
      <c r="AF118" s="100">
        <v>2.76</v>
      </c>
      <c r="AG118" s="100">
        <v>9.08</v>
      </c>
      <c r="AH118" s="100">
        <v>64.319999999999993</v>
      </c>
      <c r="AI118" s="100">
        <v>17.239999999999998</v>
      </c>
      <c r="AJ118" s="100">
        <v>17.16</v>
      </c>
      <c r="AK118" s="100">
        <v>22.58</v>
      </c>
      <c r="AL118" s="100">
        <v>19800</v>
      </c>
      <c r="AM118" s="100">
        <v>0.27999999999999997</v>
      </c>
      <c r="AN118" s="100">
        <v>0.13</v>
      </c>
      <c r="AO118" s="110">
        <f t="shared" si="54"/>
        <v>-23.451853051307666</v>
      </c>
      <c r="AP118" s="111">
        <f t="shared" si="55"/>
        <v>10.768088297665939</v>
      </c>
      <c r="AQ118" s="112">
        <f t="shared" si="56"/>
        <v>104.88157893786907</v>
      </c>
      <c r="AR118" s="101">
        <f>INDEX(Historical!$C$7:$C$1045,MATCH(B118,Historical!$B$7:$B$1045,0))*IF(AH118="n/a",1.03,IF(AH118&lt;0,1.01,IF(AH118&gt;10,1.1,(1+AH118/100))))</f>
        <v>1.9800000000000002</v>
      </c>
      <c r="AS118" s="109">
        <f t="shared" si="57"/>
        <v>2.1780000000000004</v>
      </c>
      <c r="AT118" s="109">
        <f t="shared" si="61"/>
        <v>2.3958000000000008</v>
      </c>
      <c r="AU118" s="109">
        <f t="shared" si="61"/>
        <v>2.6353800000000009</v>
      </c>
      <c r="AV118" s="109">
        <f t="shared" si="61"/>
        <v>2.8989180000000014</v>
      </c>
      <c r="AW118" s="109">
        <f t="shared" si="58"/>
        <v>12.088098000000004</v>
      </c>
      <c r="AX118" s="113">
        <f t="shared" si="59"/>
        <v>5.179577513068816</v>
      </c>
      <c r="AY118" s="100">
        <v>0.45</v>
      </c>
      <c r="AZ118" s="100">
        <v>54.81</v>
      </c>
      <c r="BA118" s="100">
        <v>-23.79</v>
      </c>
      <c r="BB118" s="100">
        <v>-10.530000000000001</v>
      </c>
      <c r="BC118" s="100">
        <v>6.81</v>
      </c>
      <c r="BE118" s="12">
        <v>2002</v>
      </c>
      <c r="BF118" s="12">
        <f t="shared" si="60"/>
        <v>2</v>
      </c>
      <c r="BG118" s="100">
        <v>7.21</v>
      </c>
      <c r="BH118" s="55" t="s">
        <v>121</v>
      </c>
      <c r="BI118" s="55" t="s">
        <v>122</v>
      </c>
    </row>
    <row r="119" spans="1:61" ht="11.25" customHeight="1" x14ac:dyDescent="0.2">
      <c r="A119" s="55" t="s">
        <v>459</v>
      </c>
      <c r="B119" s="55" t="s">
        <v>460</v>
      </c>
      <c r="C119" s="156" t="s">
        <v>134</v>
      </c>
      <c r="D119" s="98" t="s">
        <v>135</v>
      </c>
      <c r="E119" s="157">
        <v>50</v>
      </c>
      <c r="F119" s="2">
        <v>48</v>
      </c>
      <c r="G119" s="2" t="s">
        <v>119</v>
      </c>
      <c r="H119" s="2" t="s">
        <v>119</v>
      </c>
      <c r="I119" s="100">
        <v>51.77</v>
      </c>
      <c r="J119" s="101">
        <f t="shared" si="47"/>
        <v>1.2362372030133282</v>
      </c>
      <c r="K119" s="104">
        <v>0.16</v>
      </c>
      <c r="L119" s="71">
        <v>4</v>
      </c>
      <c r="M119" s="28">
        <f t="shared" si="48"/>
        <v>0.64</v>
      </c>
      <c r="N119" s="103" t="s">
        <v>312</v>
      </c>
      <c r="O119" s="104">
        <v>0.15</v>
      </c>
      <c r="P119" s="163">
        <v>45807</v>
      </c>
      <c r="Q119" s="163">
        <v>45828</v>
      </c>
      <c r="R119" s="28">
        <f t="shared" si="49"/>
        <v>6.6666666666666732</v>
      </c>
      <c r="S119" s="105">
        <f>IF(INDEX(Historical!$D$7:$D1549,MATCH(B119,Historical!$B$7:$B$1044,0))=0,"n/a",(INDEX(Historical!$C$7:$C$1044,MATCH(B119,Historical!$B$7:$B$1044,0))/INDEX(Historical!$D$7:$D$1044,MATCH(B119,Historical!$B$7:$B$1044,0))-1)*100)</f>
        <v>10.526315789473696</v>
      </c>
      <c r="T119" s="105">
        <f>IF(INDEX(Historical!$F$7:$F$1044,MATCH(B119,Historical!$B$7:$B$1044,0))=0,"n/a",((INDEX(Historical!$C$7:$C$1044,MATCH(B119,Historical!$B$7:$B$1044,0))/INDEX(Historical!$F$7:$F$1044,MATCH(B119,Historical!$B$7:$B$1044,0)))^(1/3)-1)*100)</f>
        <v>6.9492574166740928</v>
      </c>
      <c r="U119" s="105">
        <f>IF(INDEX(Historical!$H$7:$H$1044,MATCH(B119,Historical!$B$7:$B$1044,0))=0,"n/a",((INDEX(Historical!$C$7:$C$1044,MATCH(B119,Historical!$B$7:$B$1044,0))/INDEX(Historical!$H$7:$H$1044,MATCH(B119,Historical!$B$7:$B$1044,0)))^(1/5)-1)*100)</f>
        <v>5.8106513834120799</v>
      </c>
      <c r="V119" s="105">
        <f>IF(INDEX(Historical!$M$7:$M$1044,MATCH(B119,Historical!$B$7:$B$1044,0))=0,"n/a",((INDEX(Historical!$C$7:$C$1044,MATCH(B119,Historical!$B$7:$B$1044,0))/INDEX(Historical!$M$7:$M$1044,MATCH(B119,Historical!$B$7:$B$1044,0)))^(1/10)-1)*100)</f>
        <v>5.3248691300327167</v>
      </c>
      <c r="W119" s="106">
        <f t="shared" si="50"/>
        <v>1.0912289563398863</v>
      </c>
      <c r="X119" s="107">
        <f t="shared" si="51"/>
        <v>0.28595725312067322</v>
      </c>
      <c r="Y119" s="164"/>
      <c r="Z119" s="101">
        <f t="shared" si="52"/>
        <v>14.953271028037381</v>
      </c>
      <c r="AA119" s="109">
        <f t="shared" si="53"/>
        <v>12.095794392523365</v>
      </c>
      <c r="AB119" s="71">
        <v>12</v>
      </c>
      <c r="AC119" s="100">
        <v>4.28</v>
      </c>
      <c r="AD119" s="100" t="s">
        <v>142</v>
      </c>
      <c r="AE119" s="100">
        <v>2.52</v>
      </c>
      <c r="AF119" s="100">
        <v>2.65</v>
      </c>
      <c r="AG119" s="100">
        <v>23.23</v>
      </c>
      <c r="AH119" s="100">
        <v>-20.29</v>
      </c>
      <c r="AI119" s="100">
        <v>1.82</v>
      </c>
      <c r="AJ119" s="100">
        <v>20.32</v>
      </c>
      <c r="AK119" s="100">
        <v>-6.88</v>
      </c>
      <c r="AL119" s="100">
        <v>4760</v>
      </c>
      <c r="AM119" s="100">
        <v>1.44</v>
      </c>
      <c r="AN119" s="100">
        <v>0.2</v>
      </c>
      <c r="AO119" s="110">
        <f t="shared" si="54"/>
        <v>-5.0489058060979568</v>
      </c>
      <c r="AP119" s="111">
        <f t="shared" si="55"/>
        <v>7.0468885864254078</v>
      </c>
      <c r="AQ119" s="112">
        <f t="shared" si="56"/>
        <v>19.357269741239769</v>
      </c>
      <c r="AR119" s="101">
        <f>INDEX(Historical!$C$7:$C$1045,MATCH(B119,Historical!$B$7:$B$1045,0))*IF(AH119="n/a",1.03,IF(AH119&lt;0,1.01,IF(AH119&gt;10,1.1,(1+AH119/100))))</f>
        <v>0.63629999999999998</v>
      </c>
      <c r="AS119" s="109">
        <f t="shared" si="57"/>
        <v>0.64788066</v>
      </c>
      <c r="AT119" s="109">
        <f t="shared" si="61"/>
        <v>0.65435946659999999</v>
      </c>
      <c r="AU119" s="109">
        <f t="shared" si="61"/>
        <v>0.66090306126599996</v>
      </c>
      <c r="AV119" s="109">
        <f t="shared" si="61"/>
        <v>0.66751209187866001</v>
      </c>
      <c r="AW119" s="109">
        <f t="shared" si="58"/>
        <v>3.2669552797446602</v>
      </c>
      <c r="AX119" s="113">
        <f t="shared" si="59"/>
        <v>6.3105182146893171</v>
      </c>
      <c r="AY119" s="100">
        <v>0.43</v>
      </c>
      <c r="AZ119" s="100">
        <v>1.7500000000000002</v>
      </c>
      <c r="BA119" s="100">
        <v>-30.81</v>
      </c>
      <c r="BB119" s="100">
        <v>-11.68</v>
      </c>
      <c r="BC119" s="100">
        <v>-15.790000000000001</v>
      </c>
      <c r="BE119" s="12">
        <v>1976</v>
      </c>
      <c r="BF119" s="12">
        <f t="shared" si="60"/>
        <v>5</v>
      </c>
      <c r="BG119" s="100">
        <v>7.6</v>
      </c>
      <c r="BH119" s="55" t="s">
        <v>121</v>
      </c>
      <c r="BI119" s="55" t="s">
        <v>122</v>
      </c>
    </row>
    <row r="120" spans="1:61" ht="11.25" customHeight="1" x14ac:dyDescent="0.2">
      <c r="A120" s="55" t="s">
        <v>461</v>
      </c>
      <c r="B120" s="55" t="s">
        <v>462</v>
      </c>
      <c r="C120" s="156" t="s">
        <v>134</v>
      </c>
      <c r="D120" s="98" t="s">
        <v>135</v>
      </c>
      <c r="E120" s="157">
        <v>31</v>
      </c>
      <c r="F120" s="2">
        <v>121</v>
      </c>
      <c r="G120" s="2" t="s">
        <v>146</v>
      </c>
      <c r="H120" s="2" t="s">
        <v>146</v>
      </c>
      <c r="I120" s="100">
        <v>306.97000000000003</v>
      </c>
      <c r="J120" s="101">
        <f t="shared" si="47"/>
        <v>0.53425416164446027</v>
      </c>
      <c r="K120" s="104">
        <v>0.41</v>
      </c>
      <c r="L120" s="71">
        <v>4</v>
      </c>
      <c r="M120" s="28">
        <f t="shared" si="48"/>
        <v>1.64</v>
      </c>
      <c r="N120" s="103" t="s">
        <v>182</v>
      </c>
      <c r="O120" s="104">
        <v>0.4</v>
      </c>
      <c r="P120" s="158">
        <v>46094</v>
      </c>
      <c r="Q120" s="158">
        <v>46112</v>
      </c>
      <c r="R120" s="28">
        <f t="shared" si="49"/>
        <v>2.4999999999999885</v>
      </c>
      <c r="S120" s="105">
        <f>IF(INDEX(Historical!$D$7:$D1551,MATCH(B120,Historical!$B$7:$B$1044,0))=0,"n/a",(INDEX(Historical!$C$7:$C$1044,MATCH(B120,Historical!$B$7:$B$1044,0))/INDEX(Historical!$D$7:$D$1044,MATCH(B120,Historical!$B$7:$B$1044,0))-1)*100)</f>
        <v>2.5641025641025772</v>
      </c>
      <c r="T120" s="105">
        <f>IF(INDEX(Historical!$F$7:$F$1044,MATCH(B120,Historical!$B$7:$B$1044,0))=0,"n/a",((INDEX(Historical!$C$7:$C$1044,MATCH(B120,Historical!$B$7:$B$1044,0))/INDEX(Historical!$F$7:$F$1044,MATCH(B120,Historical!$B$7:$B$1044,0)))^(1/3)-1)*100)</f>
        <v>2.6327791369625153</v>
      </c>
      <c r="U120" s="105">
        <f>IF(INDEX(Historical!$H$7:$H$1044,MATCH(B120,Historical!$B$7:$B$1044,0))=0,"n/a",((INDEX(Historical!$C$7:$C$1044,MATCH(B120,Historical!$B$7:$B$1044,0))/INDEX(Historical!$H$7:$H$1044,MATCH(B120,Historical!$B$7:$B$1044,0)))^(1/5)-1)*100)</f>
        <v>2.7066087089351765</v>
      </c>
      <c r="V120" s="105">
        <f>IF(INDEX(Historical!$M$7:$M$1044,MATCH(B120,Historical!$B$7:$B$1044,0))=0,"n/a",((INDEX(Historical!$C$7:$C$1044,MATCH(B120,Historical!$B$7:$B$1044,0))/INDEX(Historical!$M$7:$M$1044,MATCH(B120,Historical!$B$7:$B$1044,0)))^(1/10)-1)*100)</f>
        <v>2.9186008964760646</v>
      </c>
      <c r="W120" s="106">
        <f t="shared" si="50"/>
        <v>0.92736513313730262</v>
      </c>
      <c r="X120" s="107">
        <f t="shared" si="51"/>
        <v>9.1377741692612299E-2</v>
      </c>
      <c r="Y120" s="123" t="s">
        <v>463</v>
      </c>
      <c r="Z120" s="101">
        <f t="shared" si="52"/>
        <v>2.7369826435246996</v>
      </c>
      <c r="AA120" s="109">
        <f t="shared" si="53"/>
        <v>5.1229973297730309</v>
      </c>
      <c r="AB120" s="71">
        <v>12</v>
      </c>
      <c r="AC120" s="100">
        <v>59.92</v>
      </c>
      <c r="AD120" s="100">
        <v>1.47</v>
      </c>
      <c r="AE120" s="100">
        <v>1.1499999999999999</v>
      </c>
      <c r="AF120" s="100">
        <v>1.23</v>
      </c>
      <c r="AG120" s="100">
        <v>25.25</v>
      </c>
      <c r="AH120" s="100">
        <v>0.31</v>
      </c>
      <c r="AI120" s="100">
        <v>4.7300000000000004</v>
      </c>
      <c r="AJ120" s="100">
        <v>29.62</v>
      </c>
      <c r="AK120" s="100">
        <v>5.0999999999999996</v>
      </c>
      <c r="AL120" s="100">
        <v>13250</v>
      </c>
      <c r="AM120" s="100">
        <v>5.3100000000000005</v>
      </c>
      <c r="AN120" s="100">
        <v>0.2</v>
      </c>
      <c r="AO120" s="110">
        <f t="shared" si="54"/>
        <v>-1.8821344591933942</v>
      </c>
      <c r="AP120" s="111">
        <f t="shared" si="55"/>
        <v>3.2408628705796367</v>
      </c>
      <c r="AQ120" s="112">
        <f t="shared" si="56"/>
        <v>-47.079570356909827</v>
      </c>
      <c r="AR120" s="101">
        <f>INDEX(Historical!$C$7:$C$1045,MATCH(B120,Historical!$B$7:$B$1045,0))*IF(AH120="n/a",1.03,IF(AH120&lt;0,1.01,IF(AH120&gt;10,1.1,(1+AH120/100))))</f>
        <v>1.6049600000000002</v>
      </c>
      <c r="AS120" s="109">
        <f t="shared" si="57"/>
        <v>1.6808746080000001</v>
      </c>
      <c r="AT120" s="109">
        <f t="shared" si="61"/>
        <v>1.7665992130079999</v>
      </c>
      <c r="AU120" s="109">
        <f t="shared" si="61"/>
        <v>1.8566957728714077</v>
      </c>
      <c r="AV120" s="109">
        <f t="shared" si="61"/>
        <v>1.9513872572878495</v>
      </c>
      <c r="AW120" s="109">
        <f t="shared" si="58"/>
        <v>8.8605168511672581</v>
      </c>
      <c r="AX120" s="113">
        <f t="shared" si="59"/>
        <v>2.8864439036932787</v>
      </c>
      <c r="AY120" s="100">
        <v>0.22</v>
      </c>
      <c r="AZ120" s="100">
        <v>32.79</v>
      </c>
      <c r="BA120" s="100">
        <v>-3.53</v>
      </c>
      <c r="BB120" s="100">
        <v>1.7999999999999998</v>
      </c>
      <c r="BC120" s="100">
        <v>13.459999999999999</v>
      </c>
      <c r="BE120" s="12">
        <v>1996</v>
      </c>
      <c r="BF120" s="12">
        <f t="shared" si="60"/>
        <v>3</v>
      </c>
      <c r="BG120" s="100">
        <v>5.72</v>
      </c>
      <c r="BH120" s="55" t="s">
        <v>121</v>
      </c>
      <c r="BI120" s="55" t="s">
        <v>122</v>
      </c>
    </row>
    <row r="121" spans="1:61" ht="11.25" customHeight="1" x14ac:dyDescent="0.2">
      <c r="A121" s="123" t="s">
        <v>464</v>
      </c>
      <c r="B121" s="55" t="s">
        <v>465</v>
      </c>
      <c r="C121" s="156" t="s">
        <v>116</v>
      </c>
      <c r="D121" s="98" t="s">
        <v>255</v>
      </c>
      <c r="E121" s="157">
        <v>33</v>
      </c>
      <c r="F121" s="2">
        <v>98</v>
      </c>
      <c r="G121" s="2" t="s">
        <v>146</v>
      </c>
      <c r="H121" s="2" t="s">
        <v>146</v>
      </c>
      <c r="I121" s="100">
        <v>354.81</v>
      </c>
      <c r="J121" s="101">
        <f t="shared" si="47"/>
        <v>1.0259011865505481</v>
      </c>
      <c r="K121" s="104">
        <v>0.91</v>
      </c>
      <c r="L121" s="71">
        <v>4</v>
      </c>
      <c r="M121" s="28">
        <f t="shared" si="48"/>
        <v>3.64</v>
      </c>
      <c r="N121" s="103" t="s">
        <v>293</v>
      </c>
      <c r="O121" s="104">
        <v>0.82499999999999996</v>
      </c>
      <c r="P121" s="158">
        <v>46024</v>
      </c>
      <c r="Q121" s="158">
        <v>46038</v>
      </c>
      <c r="R121" s="28">
        <f t="shared" si="49"/>
        <v>10.303030303030312</v>
      </c>
      <c r="S121" s="105">
        <f>IF(INDEX(Historical!$D$7:$D1554,MATCH(B121,Historical!$B$7:$B$1044,0))=0,"n/a",(INDEX(Historical!$C$7:$C$1044,MATCH(B121,Historical!$B$7:$B$1044,0))/INDEX(Historical!$D$7:$D$1044,MATCH(B121,Historical!$B$7:$B$1044,0))-1)*100)</f>
        <v>9.9999999999999858</v>
      </c>
      <c r="T121" s="105">
        <f>IF(INDEX(Historical!$F$7:$F$1044,MATCH(B121,Historical!$B$7:$B$1044,0))=0,"n/a",((INDEX(Historical!$C$7:$C$1044,MATCH(B121,Historical!$B$7:$B$1044,0))/INDEX(Historical!$F$7:$F$1044,MATCH(B121,Historical!$B$7:$B$1044,0)))^(1/3)-1)*100)</f>
        <v>9.9902239601333811</v>
      </c>
      <c r="U121" s="105">
        <f>IF(INDEX(Historical!$H$7:$H$1044,MATCH(B121,Historical!$B$7:$B$1044,0))=0,"n/a",((INDEX(Historical!$C$7:$C$1044,MATCH(B121,Historical!$B$7:$B$1044,0))/INDEX(Historical!$H$7:$H$1044,MATCH(B121,Historical!$B$7:$B$1044,0)))^(1/5)-1)*100)</f>
        <v>9.9896995609093597</v>
      </c>
      <c r="V121" s="105">
        <f>IF(INDEX(Historical!$M$7:$M$1044,MATCH(B121,Historical!$B$7:$B$1044,0))=0,"n/a",((INDEX(Historical!$C$7:$C$1044,MATCH(B121,Historical!$B$7:$B$1044,0))/INDEX(Historical!$M$7:$M$1044,MATCH(B121,Historical!$B$7:$B$1044,0)))^(1/10)-1)*100)</f>
        <v>12.681181999924206</v>
      </c>
      <c r="W121" s="106">
        <f t="shared" si="50"/>
        <v>0.78775776272031006</v>
      </c>
      <c r="X121" s="107">
        <f t="shared" si="51"/>
        <v>1.0427661337066136</v>
      </c>
      <c r="Y121" s="159"/>
      <c r="Z121" s="101">
        <f t="shared" si="52"/>
        <v>22.735790131168017</v>
      </c>
      <c r="AA121" s="109">
        <f t="shared" si="53"/>
        <v>22.161773891317925</v>
      </c>
      <c r="AB121" s="71">
        <v>12</v>
      </c>
      <c r="AC121" s="100">
        <v>16.010000000000002</v>
      </c>
      <c r="AD121" s="100">
        <v>1.77</v>
      </c>
      <c r="AE121" s="100">
        <v>4.4800000000000004</v>
      </c>
      <c r="AF121" s="100">
        <v>1.9</v>
      </c>
      <c r="AG121" s="100">
        <v>9.01</v>
      </c>
      <c r="AH121" s="100">
        <v>9.6</v>
      </c>
      <c r="AI121" s="100">
        <v>8.81</v>
      </c>
      <c r="AJ121" s="100">
        <v>9.58</v>
      </c>
      <c r="AK121" s="100">
        <v>8.41</v>
      </c>
      <c r="AL121" s="100">
        <v>36320</v>
      </c>
      <c r="AM121" s="100">
        <v>0.4</v>
      </c>
      <c r="AN121" s="100">
        <v>0.56000000000000005</v>
      </c>
      <c r="AO121" s="110">
        <f t="shared" si="54"/>
        <v>-11.146173143858016</v>
      </c>
      <c r="AP121" s="111">
        <f t="shared" si="55"/>
        <v>11.015600747459908</v>
      </c>
      <c r="AQ121" s="112">
        <f t="shared" si="56"/>
        <v>36.800536700545706</v>
      </c>
      <c r="AR121" s="101">
        <f>INDEX(Historical!$C$7:$C$1045,MATCH(B121,Historical!$B$7:$B$1045,0))*IF(AH121="n/a",1.03,IF(AH121&lt;0,1.01,IF(AH121&gt;10,1.1,(1+AH121/100))))</f>
        <v>3.6168</v>
      </c>
      <c r="AS121" s="109">
        <f t="shared" si="57"/>
        <v>3.9354400800000002</v>
      </c>
      <c r="AT121" s="109">
        <f t="shared" si="61"/>
        <v>4.2664105907280003</v>
      </c>
      <c r="AU121" s="109">
        <f t="shared" si="61"/>
        <v>4.6252157214082255</v>
      </c>
      <c r="AV121" s="109">
        <f t="shared" si="61"/>
        <v>5.0141963635786579</v>
      </c>
      <c r="AW121" s="109">
        <f t="shared" si="58"/>
        <v>21.458062755714884</v>
      </c>
      <c r="AX121" s="113">
        <f t="shared" si="59"/>
        <v>6.0477615500450614</v>
      </c>
      <c r="AY121" s="100">
        <v>0.82</v>
      </c>
      <c r="AZ121" s="100">
        <v>13.33</v>
      </c>
      <c r="BA121" s="100">
        <v>-39.25</v>
      </c>
      <c r="BB121" s="100">
        <v>0.42</v>
      </c>
      <c r="BC121" s="100">
        <v>-19.53</v>
      </c>
      <c r="BE121" s="12">
        <v>1994</v>
      </c>
      <c r="BF121" s="12">
        <f t="shared" si="60"/>
        <v>3</v>
      </c>
      <c r="BG121" s="100">
        <v>5.2</v>
      </c>
      <c r="BH121" s="55" t="s">
        <v>121</v>
      </c>
      <c r="BI121" s="55" t="s">
        <v>122</v>
      </c>
    </row>
    <row r="122" spans="1:61" ht="11.25" customHeight="1" x14ac:dyDescent="0.2">
      <c r="A122" s="55" t="s">
        <v>466</v>
      </c>
      <c r="B122" s="55" t="s">
        <v>467</v>
      </c>
      <c r="C122" s="156" t="s">
        <v>139</v>
      </c>
      <c r="D122" s="98" t="s">
        <v>140</v>
      </c>
      <c r="E122" s="157">
        <v>52</v>
      </c>
      <c r="F122" s="2">
        <v>44</v>
      </c>
      <c r="G122" s="2" t="s">
        <v>119</v>
      </c>
      <c r="H122" s="2" t="s">
        <v>119</v>
      </c>
      <c r="I122" s="100">
        <v>101.89</v>
      </c>
      <c r="J122" s="101">
        <f t="shared" si="47"/>
        <v>2.1199332613602904</v>
      </c>
      <c r="K122" s="104">
        <v>0.54</v>
      </c>
      <c r="L122" s="71">
        <v>4</v>
      </c>
      <c r="M122" s="28">
        <f t="shared" si="48"/>
        <v>2.16</v>
      </c>
      <c r="N122" s="103" t="s">
        <v>202</v>
      </c>
      <c r="O122" s="104">
        <v>0.51</v>
      </c>
      <c r="P122" s="158">
        <v>45950</v>
      </c>
      <c r="Q122" s="158">
        <v>45961</v>
      </c>
      <c r="R122" s="28">
        <f t="shared" si="49"/>
        <v>5.8823529411764754</v>
      </c>
      <c r="S122" s="105">
        <f>IF(INDEX(Historical!$D$7:$D1556,MATCH(B122,Historical!$B$7:$B$1044,0))=0,"n/a",(INDEX(Historical!$C$7:$C$1044,MATCH(B122,Historical!$B$7:$B$1044,0))/INDEX(Historical!$D$7:$D$1044,MATCH(B122,Historical!$B$7:$B$1044,0))-1)*100)</f>
        <v>9.5238095238095113</v>
      </c>
      <c r="T122" s="105">
        <f>IF(INDEX(Historical!$F$7:$F$1044,MATCH(B122,Historical!$B$7:$B$1044,0))=0,"n/a",((INDEX(Historical!$C$7:$C$1044,MATCH(B122,Historical!$B$7:$B$1044,0))/INDEX(Historical!$F$7:$F$1044,MATCH(B122,Historical!$B$7:$B$1044,0)))^(1/3)-1)*100)</f>
        <v>8.5138345254405436</v>
      </c>
      <c r="U122" s="105">
        <f>IF(INDEX(Historical!$H$7:$H$1044,MATCH(B122,Historical!$B$7:$B$1044,0))=0,"n/a",((INDEX(Historical!$C$7:$C$1044,MATCH(B122,Historical!$B$7:$B$1044,0))/INDEX(Historical!$H$7:$H$1044,MATCH(B122,Historical!$B$7:$B$1044,0)))^(1/5)-1)*100)</f>
        <v>7.2317757507352143</v>
      </c>
      <c r="V122" s="105">
        <f>IF(INDEX(Historical!$M$7:$M$1044,MATCH(B122,Historical!$B$7:$B$1044,0))=0,"n/a",((INDEX(Historical!$C$7:$C$1044,MATCH(B122,Historical!$B$7:$B$1044,0))/INDEX(Historical!$M$7:$M$1044,MATCH(B122,Historical!$B$7:$B$1044,0)))^(1/10)-1)*100)</f>
        <v>6.9724120621657004</v>
      </c>
      <c r="W122" s="106">
        <f t="shared" si="50"/>
        <v>1.0371985600186908</v>
      </c>
      <c r="X122" s="107">
        <f t="shared" si="51"/>
        <v>0.4024360462290047</v>
      </c>
      <c r="Y122" s="161"/>
      <c r="Z122" s="101">
        <f t="shared" si="52"/>
        <v>41.618497109826592</v>
      </c>
      <c r="AA122" s="109">
        <f t="shared" si="53"/>
        <v>19.631984585741808</v>
      </c>
      <c r="AB122" s="71">
        <v>5</v>
      </c>
      <c r="AC122" s="100">
        <v>5.19</v>
      </c>
      <c r="AD122" s="100">
        <v>2.29</v>
      </c>
      <c r="AE122" s="100">
        <v>1.69</v>
      </c>
      <c r="AF122" s="100">
        <v>4.1399999999999997</v>
      </c>
      <c r="AG122" s="100">
        <v>22.79</v>
      </c>
      <c r="AH122" s="100">
        <v>3.55</v>
      </c>
      <c r="AI122" s="100">
        <v>6.98</v>
      </c>
      <c r="AJ122" s="100">
        <v>17.97</v>
      </c>
      <c r="AK122" s="100">
        <v>7.57</v>
      </c>
      <c r="AL122" s="100">
        <v>13000</v>
      </c>
      <c r="AM122" s="100">
        <v>1.3299999999999998</v>
      </c>
      <c r="AN122" s="100">
        <v>0.92</v>
      </c>
      <c r="AO122" s="110">
        <f t="shared" si="54"/>
        <v>-10.280275573646303</v>
      </c>
      <c r="AP122" s="111">
        <f t="shared" si="55"/>
        <v>9.3517090120955046</v>
      </c>
      <c r="AQ122" s="112">
        <f t="shared" si="56"/>
        <v>90.060126375220847</v>
      </c>
      <c r="AR122" s="101">
        <f>INDEX(Historical!$C$7:$C$1045,MATCH(B122,Historical!$B$7:$B$1045,0))*IF(AH122="n/a",1.03,IF(AH122&lt;0,1.01,IF(AH122&gt;10,1.1,(1+AH122/100))))</f>
        <v>2.1434850000000001</v>
      </c>
      <c r="AS122" s="109">
        <f t="shared" si="57"/>
        <v>2.2931002530000004</v>
      </c>
      <c r="AT122" s="109">
        <f t="shared" si="61"/>
        <v>2.4666879421521006</v>
      </c>
      <c r="AU122" s="109">
        <f t="shared" si="61"/>
        <v>2.6534162193730149</v>
      </c>
      <c r="AV122" s="109">
        <f t="shared" si="61"/>
        <v>2.8542798271795524</v>
      </c>
      <c r="AW122" s="109">
        <f t="shared" si="58"/>
        <v>12.41096924170467</v>
      </c>
      <c r="AX122" s="113">
        <f t="shared" si="59"/>
        <v>12.180753009819089</v>
      </c>
      <c r="AY122" s="100">
        <v>1.04</v>
      </c>
      <c r="AZ122" s="100">
        <v>9.65</v>
      </c>
      <c r="BA122" s="100">
        <v>-21.09</v>
      </c>
      <c r="BB122" s="100">
        <v>-2.54</v>
      </c>
      <c r="BC122" s="100">
        <v>-8.5299999999999994</v>
      </c>
      <c r="BE122" s="12">
        <v>1975</v>
      </c>
      <c r="BF122" s="12">
        <f t="shared" si="60"/>
        <v>5</v>
      </c>
      <c r="BG122" s="100">
        <v>9.15</v>
      </c>
      <c r="BH122" s="55" t="s">
        <v>121</v>
      </c>
      <c r="BI122" s="55" t="s">
        <v>122</v>
      </c>
    </row>
    <row r="123" spans="1:61" ht="11.25" customHeight="1" x14ac:dyDescent="0.2">
      <c r="A123" s="55" t="s">
        <v>471</v>
      </c>
      <c r="B123" s="55" t="s">
        <v>472</v>
      </c>
      <c r="C123" s="156" t="s">
        <v>139</v>
      </c>
      <c r="D123" s="98" t="s">
        <v>140</v>
      </c>
      <c r="E123" s="157">
        <v>58</v>
      </c>
      <c r="F123" s="2">
        <v>24</v>
      </c>
      <c r="G123" s="2" t="s">
        <v>146</v>
      </c>
      <c r="H123" s="2" t="s">
        <v>146</v>
      </c>
      <c r="I123" s="100">
        <v>50.03</v>
      </c>
      <c r="J123" s="101">
        <f t="shared" si="47"/>
        <v>3.1581051369178494</v>
      </c>
      <c r="K123" s="104">
        <v>0.39500000000000002</v>
      </c>
      <c r="L123" s="71">
        <v>4</v>
      </c>
      <c r="M123" s="28">
        <f t="shared" si="48"/>
        <v>1.58</v>
      </c>
      <c r="N123" s="103" t="s">
        <v>158</v>
      </c>
      <c r="O123" s="104">
        <v>0.38500000000000001</v>
      </c>
      <c r="P123" s="158">
        <v>45989</v>
      </c>
      <c r="Q123" s="158">
        <v>46006</v>
      </c>
      <c r="R123" s="28">
        <f t="shared" si="49"/>
        <v>2.5974025974025996</v>
      </c>
      <c r="S123" s="105">
        <f>IF(INDEX(Historical!$D$7:$D1568,MATCH(B123,Historical!$B$7:$B$1044,0))=0,"n/a",(INDEX(Historical!$C$7:$C$1044,MATCH(B123,Historical!$B$7:$B$1044,0))/INDEX(Historical!$D$7:$D$1044,MATCH(B123,Historical!$B$7:$B$1044,0))-1)*100)</f>
        <v>2.6490066225165476</v>
      </c>
      <c r="T123" s="105">
        <f>IF(INDEX(Historical!$F$7:$F$1044,MATCH(B123,Historical!$B$7:$B$1044,0))=0,"n/a",((INDEX(Historical!$C$7:$C$1044,MATCH(B123,Historical!$B$7:$B$1044,0))/INDEX(Historical!$F$7:$F$1044,MATCH(B123,Historical!$B$7:$B$1044,0)))^(1/3)-1)*100)</f>
        <v>4.2006377440747755</v>
      </c>
      <c r="U123" s="105">
        <f>IF(INDEX(Historical!$H$7:$H$1044,MATCH(B123,Historical!$B$7:$B$1044,0))=0,"n/a",((INDEX(Historical!$C$7:$C$1044,MATCH(B123,Historical!$B$7:$B$1044,0))/INDEX(Historical!$H$7:$H$1044,MATCH(B123,Historical!$B$7:$B$1044,0)))^(1/5)-1)*100)</f>
        <v>6.5247812238131697</v>
      </c>
      <c r="V123" s="105">
        <f>IF(INDEX(Historical!$M$7:$M$1044,MATCH(B123,Historical!$B$7:$B$1044,0))=0,"n/a",((INDEX(Historical!$C$7:$C$1044,MATCH(B123,Historical!$B$7:$B$1044,0))/INDEX(Historical!$M$7:$M$1044,MATCH(B123,Historical!$B$7:$B$1044,0)))^(1/10)-1)*100)</f>
        <v>7.8203863781534544</v>
      </c>
      <c r="W123" s="106">
        <f t="shared" si="50"/>
        <v>0.83432977711183087</v>
      </c>
      <c r="X123" s="107" t="str">
        <f t="shared" si="51"/>
        <v>n/a</v>
      </c>
      <c r="Y123" s="165"/>
      <c r="Z123" s="101" t="str">
        <f t="shared" si="52"/>
        <v>n/a</v>
      </c>
      <c r="AA123" s="109" t="str">
        <f t="shared" si="53"/>
        <v>n/a</v>
      </c>
      <c r="AB123" s="71">
        <v>12</v>
      </c>
      <c r="AC123" s="100">
        <v>-0.62</v>
      </c>
      <c r="AD123" s="100" t="s">
        <v>142</v>
      </c>
      <c r="AE123" s="100">
        <v>0.48</v>
      </c>
      <c r="AF123" s="100">
        <v>0.91</v>
      </c>
      <c r="AG123" s="100">
        <v>-1.1900000000000002</v>
      </c>
      <c r="AH123" s="100">
        <v>49.730000000000004</v>
      </c>
      <c r="AI123" s="100">
        <v>51.93</v>
      </c>
      <c r="AJ123" s="100">
        <v>-17.78</v>
      </c>
      <c r="AK123" s="100" t="s">
        <v>142</v>
      </c>
      <c r="AL123" s="100">
        <v>1140</v>
      </c>
      <c r="AM123" s="100">
        <v>4.84</v>
      </c>
      <c r="AN123" s="100">
        <v>0.28000000000000003</v>
      </c>
      <c r="AO123" s="110" t="str">
        <f t="shared" si="54"/>
        <v>n/a</v>
      </c>
      <c r="AP123" s="111">
        <f t="shared" si="55"/>
        <v>9.6828863607310183</v>
      </c>
      <c r="AQ123" s="112" t="str">
        <f t="shared" si="56"/>
        <v>n/a</v>
      </c>
      <c r="AR123" s="101">
        <f>INDEX(Historical!$C$7:$C$1045,MATCH(B123,Historical!$B$7:$B$1045,0))*IF(AH123="n/a",1.03,IF(AH123&lt;0,1.01,IF(AH123&gt;10,1.1,(1+AH123/100))))</f>
        <v>1.7050000000000003</v>
      </c>
      <c r="AS123" s="109">
        <f t="shared" si="57"/>
        <v>1.8755000000000004</v>
      </c>
      <c r="AT123" s="109">
        <f t="shared" si="61"/>
        <v>1.9317650000000004</v>
      </c>
      <c r="AU123" s="109">
        <f t="shared" si="61"/>
        <v>1.9897179500000004</v>
      </c>
      <c r="AV123" s="109">
        <f t="shared" si="61"/>
        <v>2.0494094885000003</v>
      </c>
      <c r="AW123" s="109">
        <f t="shared" si="58"/>
        <v>9.5513924385000024</v>
      </c>
      <c r="AX123" s="113">
        <f t="shared" si="59"/>
        <v>19.091330078952634</v>
      </c>
      <c r="AY123" s="100">
        <v>0.95</v>
      </c>
      <c r="AZ123" s="100">
        <v>19.63</v>
      </c>
      <c r="BA123" s="100">
        <v>-26.43</v>
      </c>
      <c r="BB123" s="100">
        <v>-0.67999999999999994</v>
      </c>
      <c r="BC123" s="100">
        <v>0.04</v>
      </c>
      <c r="BE123" s="12">
        <v>1969</v>
      </c>
      <c r="BF123" s="12">
        <f t="shared" si="60"/>
        <v>7</v>
      </c>
      <c r="BG123" s="100">
        <v>-0.6</v>
      </c>
      <c r="BH123" s="55" t="s">
        <v>121</v>
      </c>
      <c r="BI123" s="55" t="s">
        <v>122</v>
      </c>
    </row>
    <row r="124" spans="1:61" ht="11.25" customHeight="1" x14ac:dyDescent="0.2">
      <c r="A124" s="123" t="s">
        <v>473</v>
      </c>
      <c r="B124" s="55" t="s">
        <v>474</v>
      </c>
      <c r="C124" s="156" t="s">
        <v>134</v>
      </c>
      <c r="D124" s="98" t="s">
        <v>186</v>
      </c>
      <c r="E124" s="157">
        <v>35</v>
      </c>
      <c r="F124" s="2">
        <v>84</v>
      </c>
      <c r="G124" s="2" t="s">
        <v>146</v>
      </c>
      <c r="H124" s="2" t="s">
        <v>146</v>
      </c>
      <c r="I124" s="100">
        <v>90.68</v>
      </c>
      <c r="J124" s="101">
        <f t="shared" si="47"/>
        <v>1.1468901632112924</v>
      </c>
      <c r="K124" s="104">
        <v>0.52</v>
      </c>
      <c r="L124" s="71">
        <v>2</v>
      </c>
      <c r="M124" s="28">
        <f t="shared" si="48"/>
        <v>1.04</v>
      </c>
      <c r="N124" s="103" t="s">
        <v>475</v>
      </c>
      <c r="O124" s="104">
        <v>0.49</v>
      </c>
      <c r="P124" s="158">
        <v>46020</v>
      </c>
      <c r="Q124" s="158">
        <v>46034</v>
      </c>
      <c r="R124" s="28">
        <f t="shared" si="49"/>
        <v>6.1224489795918418</v>
      </c>
      <c r="S124" s="105">
        <f>IF(INDEX(Historical!$D$7:$D1570,MATCH(B124,Historical!$B$7:$B$1044,0))=0,"n/a",(INDEX(Historical!$C$7:$C$1044,MATCH(B124,Historical!$B$7:$B$1044,0))/INDEX(Historical!$D$7:$D$1044,MATCH(B124,Historical!$B$7:$B$1044,0))-1)*100)</f>
        <v>6.5217391304347672</v>
      </c>
      <c r="T124" s="105">
        <f>IF(INDEX(Historical!$F$7:$F$1044,MATCH(B124,Historical!$B$7:$B$1044,0))=0,"n/a",((INDEX(Historical!$C$7:$C$1044,MATCH(B124,Historical!$B$7:$B$1044,0))/INDEX(Historical!$F$7:$F$1044,MATCH(B124,Historical!$B$7:$B$1044,0)))^(1/3)-1)*100)</f>
        <v>6.998748056507953</v>
      </c>
      <c r="U124" s="105">
        <f>IF(INDEX(Historical!$H$7:$H$1044,MATCH(B124,Historical!$B$7:$B$1044,0))=0,"n/a",((INDEX(Historical!$C$7:$C$1044,MATCH(B124,Historical!$B$7:$B$1044,0))/INDEX(Historical!$H$7:$H$1044,MATCH(B124,Historical!$B$7:$B$1044,0)))^(1/5)-1)*100)</f>
        <v>6.9610375725068785</v>
      </c>
      <c r="V124" s="105">
        <f>IF(INDEX(Historical!$M$7:$M$1044,MATCH(B124,Historical!$B$7:$B$1044,0))=0,"n/a",((INDEX(Historical!$C$7:$C$1044,MATCH(B124,Historical!$B$7:$B$1044,0))/INDEX(Historical!$M$7:$M$1044,MATCH(B124,Historical!$B$7:$B$1044,0)))^(1/10)-1)*100)</f>
        <v>7.3985662936320251</v>
      </c>
      <c r="W124" s="106">
        <f t="shared" si="50"/>
        <v>0.94086303970787832</v>
      </c>
      <c r="X124" s="107">
        <f t="shared" si="51"/>
        <v>0.51948041585872229</v>
      </c>
      <c r="Y124" s="123"/>
      <c r="Z124" s="101">
        <f t="shared" si="52"/>
        <v>17.747440273037544</v>
      </c>
      <c r="AA124" s="109">
        <f t="shared" si="53"/>
        <v>15.474402730375427</v>
      </c>
      <c r="AB124" s="71">
        <v>12</v>
      </c>
      <c r="AC124" s="100">
        <v>5.86</v>
      </c>
      <c r="AD124" s="100">
        <v>0.94</v>
      </c>
      <c r="AE124" s="100">
        <v>4.5999999999999996</v>
      </c>
      <c r="AF124" s="100">
        <v>4.46</v>
      </c>
      <c r="AG124" s="100">
        <v>31.36</v>
      </c>
      <c r="AH124" s="100">
        <v>15.55</v>
      </c>
      <c r="AI124" s="100">
        <v>12.42</v>
      </c>
      <c r="AJ124" s="100">
        <v>13.4</v>
      </c>
      <c r="AK124" s="100">
        <v>14.540000000000001</v>
      </c>
      <c r="AL124" s="100">
        <v>10910</v>
      </c>
      <c r="AM124" s="100">
        <v>18.04</v>
      </c>
      <c r="AN124" s="100">
        <v>0.03</v>
      </c>
      <c r="AO124" s="110">
        <f t="shared" si="54"/>
        <v>-7.3664749946572563</v>
      </c>
      <c r="AP124" s="111">
        <f t="shared" si="55"/>
        <v>8.1079277357181709</v>
      </c>
      <c r="AQ124" s="112">
        <f t="shared" si="56"/>
        <v>75.139101767042305</v>
      </c>
      <c r="AR124" s="101">
        <f>INDEX(Historical!$C$7:$C$1045,MATCH(B124,Historical!$B$7:$B$1045,0))*IF(AH124="n/a",1.03,IF(AH124&lt;0,1.01,IF(AH124&gt;10,1.1,(1+AH124/100))))</f>
        <v>1.0780000000000001</v>
      </c>
      <c r="AS124" s="109">
        <f t="shared" si="57"/>
        <v>1.1858000000000002</v>
      </c>
      <c r="AT124" s="109">
        <f t="shared" si="61"/>
        <v>1.3043800000000003</v>
      </c>
      <c r="AU124" s="109">
        <f t="shared" si="61"/>
        <v>1.4348180000000004</v>
      </c>
      <c r="AV124" s="109">
        <f t="shared" si="61"/>
        <v>1.5782998000000006</v>
      </c>
      <c r="AW124" s="109">
        <f t="shared" si="58"/>
        <v>6.5812978000000024</v>
      </c>
      <c r="AX124" s="113">
        <f t="shared" si="59"/>
        <v>7.2577170269078106</v>
      </c>
      <c r="AY124" s="100">
        <v>1</v>
      </c>
      <c r="AZ124" s="100">
        <v>20.78</v>
      </c>
      <c r="BA124" s="100">
        <v>-3.49</v>
      </c>
      <c r="BB124" s="100">
        <v>12.25</v>
      </c>
      <c r="BC124" s="100">
        <v>8.1199999999999992</v>
      </c>
      <c r="BE124" s="12">
        <v>1992</v>
      </c>
      <c r="BF124" s="12">
        <f t="shared" si="60"/>
        <v>3</v>
      </c>
      <c r="BG124" s="100">
        <v>25.28</v>
      </c>
      <c r="BH124" s="55" t="s">
        <v>121</v>
      </c>
      <c r="BI124" s="55" t="s">
        <v>122</v>
      </c>
    </row>
    <row r="125" spans="1:61" ht="11.25" customHeight="1" x14ac:dyDescent="0.2">
      <c r="A125" s="55" t="s">
        <v>476</v>
      </c>
      <c r="B125" s="55" t="s">
        <v>477</v>
      </c>
      <c r="C125" s="156" t="s">
        <v>139</v>
      </c>
      <c r="D125" s="98" t="s">
        <v>140</v>
      </c>
      <c r="E125" s="157">
        <v>48</v>
      </c>
      <c r="F125" s="2">
        <v>57</v>
      </c>
      <c r="G125" s="2" t="s">
        <v>119</v>
      </c>
      <c r="H125" s="2" t="s">
        <v>119</v>
      </c>
      <c r="I125" s="100">
        <v>321.61</v>
      </c>
      <c r="J125" s="101">
        <f t="shared" si="47"/>
        <v>0.99499393675569792</v>
      </c>
      <c r="K125" s="104">
        <v>0.8</v>
      </c>
      <c r="L125" s="71">
        <v>4</v>
      </c>
      <c r="M125" s="28">
        <f t="shared" si="48"/>
        <v>3.2</v>
      </c>
      <c r="N125" s="103" t="s">
        <v>349</v>
      </c>
      <c r="O125" s="104">
        <v>0.79</v>
      </c>
      <c r="P125" s="158">
        <v>46083</v>
      </c>
      <c r="Q125" s="158">
        <v>46094</v>
      </c>
      <c r="R125" s="28">
        <f t="shared" si="49"/>
        <v>1.2658227848101276</v>
      </c>
      <c r="S125" s="105">
        <f>IF(INDEX(Historical!$D$7:$D1575,MATCH(B125,Historical!$B$7:$B$1044,0))=0,"n/a",(INDEX(Historical!$C$7:$C$1044,MATCH(B125,Historical!$B$7:$B$1044,0))/INDEX(Historical!$D$7:$D$1044,MATCH(B125,Historical!$B$7:$B$1044,0))-1)*100)</f>
        <v>10.489510489510501</v>
      </c>
      <c r="T125" s="105">
        <f>IF(INDEX(Historical!$F$7:$F$1044,MATCH(B125,Historical!$B$7:$B$1044,0))=0,"n/a",((INDEX(Historical!$C$7:$C$1044,MATCH(B125,Historical!$B$7:$B$1044,0))/INDEX(Historical!$F$7:$F$1044,MATCH(B125,Historical!$B$7:$B$1044,0)))^(1/3)-1)*100)</f>
        <v>9.6037164041921308</v>
      </c>
      <c r="U125" s="105">
        <f>IF(INDEX(Historical!$H$7:$H$1044,MATCH(B125,Historical!$B$7:$B$1044,0))=0,"n/a",((INDEX(Historical!$C$7:$C$1044,MATCH(B125,Historical!$B$7:$B$1044,0))/INDEX(Historical!$H$7:$H$1044,MATCH(B125,Historical!$B$7:$B$1044,0)))^(1/5)-1)*100)</f>
        <v>12.080151554250707</v>
      </c>
      <c r="V125" s="105">
        <f>IF(INDEX(Historical!$M$7:$M$1044,MATCH(B125,Historical!$B$7:$B$1044,0))=0,"n/a",((INDEX(Historical!$C$7:$C$1044,MATCH(B125,Historical!$B$7:$B$1044,0))/INDEX(Historical!$M$7:$M$1044,MATCH(B125,Historical!$B$7:$B$1044,0)))^(1/10)-1)*100)</f>
        <v>13.466420459176476</v>
      </c>
      <c r="W125" s="106">
        <f t="shared" si="50"/>
        <v>0.89705735766024453</v>
      </c>
      <c r="X125" s="107">
        <f t="shared" si="51"/>
        <v>1.7609550370627853</v>
      </c>
      <c r="Y125" s="55"/>
      <c r="Z125" s="101">
        <f t="shared" si="52"/>
        <v>30.710172744721692</v>
      </c>
      <c r="AA125" s="109">
        <f t="shared" si="53"/>
        <v>30.864683301343572</v>
      </c>
      <c r="AB125" s="71">
        <v>12</v>
      </c>
      <c r="AC125" s="100">
        <v>10.42</v>
      </c>
      <c r="AD125" s="100">
        <v>2.5499999999999998</v>
      </c>
      <c r="AE125" s="100">
        <v>3.31</v>
      </c>
      <c r="AF125" s="100">
        <v>17.899999999999999</v>
      </c>
      <c r="AG125" s="100">
        <v>60.72</v>
      </c>
      <c r="AH125" s="100">
        <v>2.73</v>
      </c>
      <c r="AI125" s="100">
        <v>12.94</v>
      </c>
      <c r="AJ125" s="100">
        <v>6.8599999999999994</v>
      </c>
      <c r="AK125" s="100">
        <v>9.51</v>
      </c>
      <c r="AL125" s="100">
        <v>79320</v>
      </c>
      <c r="AM125" s="100">
        <v>6.370000000000001</v>
      </c>
      <c r="AN125" s="100">
        <v>3.3</v>
      </c>
      <c r="AO125" s="110">
        <f t="shared" si="54"/>
        <v>-17.789537810337166</v>
      </c>
      <c r="AP125" s="111">
        <f t="shared" si="55"/>
        <v>13.075145491006404</v>
      </c>
      <c r="AQ125" s="112">
        <f t="shared" si="56"/>
        <v>395.52568319761849</v>
      </c>
      <c r="AR125" s="101">
        <f>INDEX(Historical!$C$7:$C$1045,MATCH(B125,Historical!$B$7:$B$1045,0))*IF(AH125="n/a",1.03,IF(AH125&lt;0,1.01,IF(AH125&gt;10,1.1,(1+AH125/100))))</f>
        <v>3.2462680000000006</v>
      </c>
      <c r="AS125" s="109">
        <f t="shared" si="57"/>
        <v>3.5708948000000009</v>
      </c>
      <c r="AT125" s="109">
        <f t="shared" si="61"/>
        <v>3.9104868954800009</v>
      </c>
      <c r="AU125" s="109">
        <f t="shared" si="61"/>
        <v>4.2823741992401487</v>
      </c>
      <c r="AV125" s="109">
        <f t="shared" si="61"/>
        <v>4.6896279855878866</v>
      </c>
      <c r="AW125" s="109">
        <f t="shared" si="58"/>
        <v>19.699651880308039</v>
      </c>
      <c r="AX125" s="113">
        <f t="shared" si="59"/>
        <v>6.1253231803451502</v>
      </c>
      <c r="AY125" s="100">
        <v>1.17</v>
      </c>
      <c r="AZ125" s="100">
        <v>6.64</v>
      </c>
      <c r="BA125" s="100">
        <v>-15.290000000000001</v>
      </c>
      <c r="BB125" s="100">
        <v>-3.16</v>
      </c>
      <c r="BC125" s="100">
        <v>-6.01</v>
      </c>
      <c r="BE125" s="12">
        <v>1979</v>
      </c>
      <c r="BF125" s="12">
        <f t="shared" si="60"/>
        <v>5</v>
      </c>
      <c r="BG125" s="100">
        <v>10.190000000000001</v>
      </c>
      <c r="BH125" s="55" t="s">
        <v>121</v>
      </c>
      <c r="BI125" s="55" t="s">
        <v>122</v>
      </c>
    </row>
    <row r="126" spans="1:61" ht="11.25" customHeight="1" x14ac:dyDescent="0.2">
      <c r="A126" s="55" t="s">
        <v>478</v>
      </c>
      <c r="B126" s="55" t="s">
        <v>479</v>
      </c>
      <c r="C126" s="156" t="s">
        <v>125</v>
      </c>
      <c r="D126" s="98" t="s">
        <v>126</v>
      </c>
      <c r="E126" s="157">
        <v>28</v>
      </c>
      <c r="F126" s="2">
        <v>130</v>
      </c>
      <c r="G126" s="2" t="s">
        <v>119</v>
      </c>
      <c r="H126" s="2" t="s">
        <v>118</v>
      </c>
      <c r="I126" s="100">
        <v>98.03</v>
      </c>
      <c r="J126" s="101">
        <f t="shared" si="47"/>
        <v>4.4884219116596968</v>
      </c>
      <c r="K126" s="104">
        <v>1.1000000000000001</v>
      </c>
      <c r="L126" s="71">
        <v>4</v>
      </c>
      <c r="M126" s="28">
        <f t="shared" si="48"/>
        <v>4.4000000000000004</v>
      </c>
      <c r="N126" s="103" t="s">
        <v>136</v>
      </c>
      <c r="O126" s="104">
        <v>1.08</v>
      </c>
      <c r="P126" s="158">
        <v>45884</v>
      </c>
      <c r="Q126" s="158">
        <v>45902</v>
      </c>
      <c r="R126" s="28">
        <f t="shared" si="49"/>
        <v>1.8518518518518534</v>
      </c>
      <c r="S126" s="105">
        <f>IF(INDEX(Historical!$D$7:$D1578,MATCH(B126,Historical!$B$7:$B$1044,0))=0,"n/a",(INDEX(Historical!$C$7:$C$1044,MATCH(B126,Historical!$B$7:$B$1044,0))/INDEX(Historical!$D$7:$D$1044,MATCH(B126,Historical!$B$7:$B$1044,0))-1)*100)</f>
        <v>1.8691588785046731</v>
      </c>
      <c r="T126" s="105">
        <f>IF(INDEX(Historical!$F$7:$F$1044,MATCH(B126,Historical!$B$7:$B$1044,0))=0,"n/a",((INDEX(Historical!$C$7:$C$1044,MATCH(B126,Historical!$B$7:$B$1044,0))/INDEX(Historical!$F$7:$F$1044,MATCH(B126,Historical!$B$7:$B$1044,0)))^(1/3)-1)*100)</f>
        <v>2.7432924443053119</v>
      </c>
      <c r="U126" s="105">
        <f>IF(INDEX(Historical!$H$7:$H$1044,MATCH(B126,Historical!$B$7:$B$1044,0))=0,"n/a",((INDEX(Historical!$C$7:$C$1044,MATCH(B126,Historical!$B$7:$B$1044,0))/INDEX(Historical!$H$7:$H$1044,MATCH(B126,Historical!$B$7:$B$1044,0)))^(1/5)-1)*100)</f>
        <v>4.1375361551367229</v>
      </c>
      <c r="V126" s="105">
        <f>IF(INDEX(Historical!$M$7:$M$1044,MATCH(B126,Historical!$B$7:$B$1044,0))=0,"n/a",((INDEX(Historical!$C$7:$C$1044,MATCH(B126,Historical!$B$7:$B$1044,0))/INDEX(Historical!$M$7:$M$1044,MATCH(B126,Historical!$B$7:$B$1044,0)))^(1/10)-1)*100)</f>
        <v>5.2248995407145893</v>
      </c>
      <c r="W126" s="106">
        <f t="shared" si="50"/>
        <v>0.79188817371421616</v>
      </c>
      <c r="X126" s="107" t="str">
        <f t="shared" si="51"/>
        <v>n/a</v>
      </c>
      <c r="Y126" s="123"/>
      <c r="Z126" s="101" t="str">
        <f t="shared" si="52"/>
        <v>n/a</v>
      </c>
      <c r="AA126" s="109" t="str">
        <f t="shared" si="53"/>
        <v>n/a</v>
      </c>
      <c r="AB126" s="71">
        <v>4</v>
      </c>
      <c r="AC126" s="100">
        <v>-11.79</v>
      </c>
      <c r="AD126" s="100">
        <v>3.69</v>
      </c>
      <c r="AE126" s="100">
        <v>1.17</v>
      </c>
      <c r="AF126" s="100">
        <v>2</v>
      </c>
      <c r="AG126" s="100">
        <v>-20.68</v>
      </c>
      <c r="AH126" s="100">
        <v>-10.79</v>
      </c>
      <c r="AI126" s="100">
        <v>11.459999999999999</v>
      </c>
      <c r="AJ126" s="100" t="s">
        <v>142</v>
      </c>
      <c r="AK126" s="100">
        <v>2.64</v>
      </c>
      <c r="AL126" s="100">
        <v>10450</v>
      </c>
      <c r="AM126" s="100">
        <v>2.25</v>
      </c>
      <c r="AN126" s="100">
        <v>1.43</v>
      </c>
      <c r="AO126" s="110" t="str">
        <f t="shared" si="54"/>
        <v>n/a</v>
      </c>
      <c r="AP126" s="111">
        <f t="shared" si="55"/>
        <v>8.6259580667964197</v>
      </c>
      <c r="AQ126" s="112" t="str">
        <f t="shared" si="56"/>
        <v>n/a</v>
      </c>
      <c r="AR126" s="101">
        <f>INDEX(Historical!$C$7:$C$1045,MATCH(B126,Historical!$B$7:$B$1045,0))*IF(AH126="n/a",1.03,IF(AH126&lt;0,1.01,IF(AH126&gt;10,1.1,(1+AH126/100))))</f>
        <v>4.4036</v>
      </c>
      <c r="AS126" s="109">
        <f t="shared" si="57"/>
        <v>4.84396</v>
      </c>
      <c r="AT126" s="109">
        <f t="shared" si="61"/>
        <v>4.971840544</v>
      </c>
      <c r="AU126" s="109">
        <f t="shared" si="61"/>
        <v>5.1030971343616001</v>
      </c>
      <c r="AV126" s="109">
        <f t="shared" si="61"/>
        <v>5.2378188987087464</v>
      </c>
      <c r="AW126" s="109">
        <f t="shared" si="58"/>
        <v>24.560316577070346</v>
      </c>
      <c r="AX126" s="113">
        <f t="shared" si="59"/>
        <v>25.053877973141226</v>
      </c>
      <c r="AY126" s="100">
        <v>0.24</v>
      </c>
      <c r="AZ126" s="100">
        <v>11.08</v>
      </c>
      <c r="BA126" s="100">
        <v>-17.89</v>
      </c>
      <c r="BB126" s="100">
        <v>-2.96</v>
      </c>
      <c r="BC126" s="100">
        <v>-6.2</v>
      </c>
      <c r="BE126" s="12">
        <v>1998</v>
      </c>
      <c r="BF126" s="12">
        <f t="shared" si="60"/>
        <v>3</v>
      </c>
      <c r="BG126" s="100">
        <v>-7.24</v>
      </c>
      <c r="BH126" s="55" t="s">
        <v>121</v>
      </c>
      <c r="BI126" s="55" t="s">
        <v>122</v>
      </c>
    </row>
    <row r="127" spans="1:61" ht="11.25" customHeight="1" x14ac:dyDescent="0.2">
      <c r="A127" s="55" t="s">
        <v>480</v>
      </c>
      <c r="B127" s="55" t="s">
        <v>481</v>
      </c>
      <c r="C127" s="156" t="s">
        <v>162</v>
      </c>
      <c r="D127" s="98" t="s">
        <v>296</v>
      </c>
      <c r="E127" s="157">
        <v>26</v>
      </c>
      <c r="F127" s="2">
        <v>143</v>
      </c>
      <c r="G127" s="2" t="s">
        <v>119</v>
      </c>
      <c r="H127" s="2" t="s">
        <v>118</v>
      </c>
      <c r="I127" s="100">
        <v>96.7</v>
      </c>
      <c r="J127" s="101">
        <f t="shared" si="47"/>
        <v>3.143743536711479</v>
      </c>
      <c r="K127" s="104">
        <v>0.76</v>
      </c>
      <c r="L127" s="71">
        <v>4</v>
      </c>
      <c r="M127" s="28">
        <f t="shared" si="48"/>
        <v>3.04</v>
      </c>
      <c r="N127" s="103" t="s">
        <v>482</v>
      </c>
      <c r="O127" s="104">
        <v>0.74</v>
      </c>
      <c r="P127" s="158">
        <v>46160</v>
      </c>
      <c r="Q127" s="158">
        <v>46181</v>
      </c>
      <c r="R127" s="28">
        <f t="shared" si="49"/>
        <v>2.7027027027027053</v>
      </c>
      <c r="S127" s="105">
        <f>IF(INDEX(Historical!$D$7:$D1586,MATCH(B127,Historical!$B$7:$B$1044,0))=0,"n/a",(INDEX(Historical!$C$7:$C$1044,MATCH(B127,Historical!$B$7:$B$1044,0))/INDEX(Historical!$D$7:$D$1044,MATCH(B127,Historical!$B$7:$B$1044,0))-1)*100)</f>
        <v>2.7972027972027913</v>
      </c>
      <c r="T127" s="105">
        <f>IF(INDEX(Historical!$F$7:$F$1044,MATCH(B127,Historical!$B$7:$B$1044,0))=0,"n/a",((INDEX(Historical!$C$7:$C$1044,MATCH(B127,Historical!$B$7:$B$1044,0))/INDEX(Historical!$F$7:$F$1044,MATCH(B127,Historical!$B$7:$B$1044,0)))^(1/3)-1)*100)</f>
        <v>2.8792656052861521</v>
      </c>
      <c r="U127" s="105">
        <f>IF(INDEX(Historical!$H$7:$H$1044,MATCH(B127,Historical!$B$7:$B$1044,0))=0,"n/a",((INDEX(Historical!$C$7:$C$1044,MATCH(B127,Historical!$B$7:$B$1044,0))/INDEX(Historical!$H$7:$H$1044,MATCH(B127,Historical!$B$7:$B$1044,0)))^(1/5)-1)*100)</f>
        <v>2.968105614851102</v>
      </c>
      <c r="V127" s="105">
        <f>IF(INDEX(Historical!$M$7:$M$1044,MATCH(B127,Historical!$B$7:$B$1044,0))=0,"n/a",((INDEX(Historical!$C$7:$C$1044,MATCH(B127,Historical!$B$7:$B$1044,0))/INDEX(Historical!$M$7:$M$1044,MATCH(B127,Historical!$B$7:$B$1044,0)))^(1/10)-1)*100)</f>
        <v>3.1669085860400958</v>
      </c>
      <c r="W127" s="106">
        <f t="shared" si="50"/>
        <v>0.93722491010150144</v>
      </c>
      <c r="X127" s="107">
        <f t="shared" si="51"/>
        <v>0.43971935034831139</v>
      </c>
      <c r="Y127" s="55"/>
      <c r="Z127" s="101">
        <f t="shared" si="52"/>
        <v>77.749360613810737</v>
      </c>
      <c r="AA127" s="109">
        <f t="shared" si="53"/>
        <v>24.73145780051151</v>
      </c>
      <c r="AB127" s="71">
        <v>12</v>
      </c>
      <c r="AC127" s="100">
        <v>3.91</v>
      </c>
      <c r="AD127" s="100">
        <v>2.56</v>
      </c>
      <c r="AE127" s="100">
        <v>3.69</v>
      </c>
      <c r="AF127" s="100">
        <v>2.95</v>
      </c>
      <c r="AG127" s="100">
        <v>12.540000000000001</v>
      </c>
      <c r="AH127" s="100">
        <v>6.370000000000001</v>
      </c>
      <c r="AI127" s="100">
        <v>7.71</v>
      </c>
      <c r="AJ127" s="100">
        <v>6.75</v>
      </c>
      <c r="AK127" s="100">
        <v>7.6700000000000008</v>
      </c>
      <c r="AL127" s="100">
        <v>109010</v>
      </c>
      <c r="AM127" s="100">
        <v>0.13</v>
      </c>
      <c r="AN127" s="100">
        <v>2.06</v>
      </c>
      <c r="AO127" s="110">
        <f t="shared" si="54"/>
        <v>-18.61960864894893</v>
      </c>
      <c r="AP127" s="111">
        <f t="shared" si="55"/>
        <v>6.1118491515625806</v>
      </c>
      <c r="AQ127" s="112">
        <f t="shared" si="56"/>
        <v>80.071344517183547</v>
      </c>
      <c r="AR127" s="101">
        <f>INDEX(Historical!$C$7:$C$1045,MATCH(B127,Historical!$B$7:$B$1045,0))*IF(AH127="n/a",1.03,IF(AH127&lt;0,1.01,IF(AH127&gt;10,1.1,(1+AH127/100))))</f>
        <v>3.127278</v>
      </c>
      <c r="AS127" s="109">
        <f t="shared" si="57"/>
        <v>3.3683911337999999</v>
      </c>
      <c r="AT127" s="109">
        <f t="shared" ref="AT127:AV146" si="62">IF($AK127="n/a",1.03*AS127,IF($AK127&lt;0,1.01*AS127,IF($AK127&gt;10,1.1*AS127,(1+$AK127/100)*AS127)))</f>
        <v>3.6267467337624599</v>
      </c>
      <c r="AU127" s="109">
        <f t="shared" si="62"/>
        <v>3.9049182082420404</v>
      </c>
      <c r="AV127" s="109">
        <f t="shared" si="62"/>
        <v>4.2044254348142047</v>
      </c>
      <c r="AW127" s="109">
        <f t="shared" si="58"/>
        <v>18.231759510618705</v>
      </c>
      <c r="AX127" s="113">
        <f t="shared" si="59"/>
        <v>18.853939514600519</v>
      </c>
      <c r="AY127" s="100">
        <v>0.34</v>
      </c>
      <c r="AZ127" s="100">
        <v>16.38</v>
      </c>
      <c r="BA127" s="100">
        <v>-4.1000000000000005</v>
      </c>
      <c r="BB127" s="100">
        <v>0.91</v>
      </c>
      <c r="BC127" s="100">
        <v>4.32</v>
      </c>
      <c r="BE127" s="12">
        <v>2001</v>
      </c>
      <c r="BF127" s="12">
        <f t="shared" si="60"/>
        <v>3</v>
      </c>
      <c r="BG127" s="100">
        <v>2.8899999999999997</v>
      </c>
      <c r="BH127" s="55" t="s">
        <v>121</v>
      </c>
      <c r="BI127" s="55" t="s">
        <v>122</v>
      </c>
    </row>
    <row r="128" spans="1:61" ht="11.25" customHeight="1" x14ac:dyDescent="0.2">
      <c r="A128" s="55" t="s">
        <v>483</v>
      </c>
      <c r="B128" s="55" t="s">
        <v>484</v>
      </c>
      <c r="C128" s="156" t="s">
        <v>139</v>
      </c>
      <c r="D128" s="98" t="s">
        <v>171</v>
      </c>
      <c r="E128" s="157">
        <v>44</v>
      </c>
      <c r="F128" s="2">
        <v>63</v>
      </c>
      <c r="G128" s="2" t="s">
        <v>119</v>
      </c>
      <c r="H128" s="2" t="s">
        <v>119</v>
      </c>
      <c r="I128" s="100">
        <v>49.96</v>
      </c>
      <c r="J128" s="101">
        <f t="shared" si="47"/>
        <v>4.3234587670136113</v>
      </c>
      <c r="K128" s="104">
        <v>0.54</v>
      </c>
      <c r="L128" s="71">
        <v>4</v>
      </c>
      <c r="M128" s="28">
        <f t="shared" si="48"/>
        <v>2.16</v>
      </c>
      <c r="N128" s="103" t="s">
        <v>339</v>
      </c>
      <c r="O128" s="104">
        <v>0.53</v>
      </c>
      <c r="P128" s="158">
        <v>46150</v>
      </c>
      <c r="Q128" s="158">
        <v>46183</v>
      </c>
      <c r="R128" s="28">
        <f t="shared" si="49"/>
        <v>1.8867924528301903</v>
      </c>
      <c r="S128" s="105">
        <f>IF(INDEX(Historical!$D$7:$D1588,MATCH(B128,Historical!$B$7:$B$1044,0))=0,"n/a",(INDEX(Historical!$C$7:$C$1044,MATCH(B128,Historical!$B$7:$B$1044,0))/INDEX(Historical!$D$7:$D$1044,MATCH(B128,Historical!$B$7:$B$1044,0))-1)*100)</f>
        <v>1.9323671497584627</v>
      </c>
      <c r="T128" s="105">
        <f>IF(INDEX(Historical!$F$7:$F$1044,MATCH(B128,Historical!$B$7:$B$1044,0))=0,"n/a",((INDEX(Historical!$C$7:$C$1044,MATCH(B128,Historical!$B$7:$B$1044,0))/INDEX(Historical!$F$7:$F$1044,MATCH(B128,Historical!$B$7:$B$1044,0)))^(1/3)-1)*100)</f>
        <v>3.1954166550752783</v>
      </c>
      <c r="U128" s="105">
        <f>IF(INDEX(Historical!$H$7:$H$1044,MATCH(B128,Historical!$B$7:$B$1044,0))=0,"n/a",((INDEX(Historical!$C$7:$C$1044,MATCH(B128,Historical!$B$7:$B$1044,0))/INDEX(Historical!$H$7:$H$1044,MATCH(B128,Historical!$B$7:$B$1044,0)))^(1/5)-1)*100)</f>
        <v>4.1719518853543081</v>
      </c>
      <c r="V128" s="105">
        <f>IF(INDEX(Historical!$M$7:$M$1044,MATCH(B128,Historical!$B$7:$B$1044,0))=0,"n/a",((INDEX(Historical!$C$7:$C$1044,MATCH(B128,Historical!$B$7:$B$1044,0))/INDEX(Historical!$M$7:$M$1044,MATCH(B128,Historical!$B$7:$B$1044,0)))^(1/10)-1)*100)</f>
        <v>4.4133882065490848</v>
      </c>
      <c r="W128" s="106">
        <f t="shared" si="50"/>
        <v>0.94529456510612275</v>
      </c>
      <c r="X128" s="107">
        <f t="shared" si="51"/>
        <v>0.29379942854607805</v>
      </c>
      <c r="Y128" s="162"/>
      <c r="Z128" s="101">
        <f t="shared" si="52"/>
        <v>52.682926829268304</v>
      </c>
      <c r="AA128" s="109">
        <f t="shared" si="53"/>
        <v>12.185365853658539</v>
      </c>
      <c r="AB128" s="71">
        <v>12</v>
      </c>
      <c r="AC128" s="100">
        <v>4.0999999999999996</v>
      </c>
      <c r="AD128" s="100">
        <v>1.03</v>
      </c>
      <c r="AE128" s="100">
        <v>0.66</v>
      </c>
      <c r="AF128" s="100">
        <v>1.38</v>
      </c>
      <c r="AG128" s="100">
        <v>20.239999999999998</v>
      </c>
      <c r="AH128" s="100">
        <v>2.29</v>
      </c>
      <c r="AI128" s="100">
        <v>10.33</v>
      </c>
      <c r="AJ128" s="100">
        <v>14.2</v>
      </c>
      <c r="AK128" s="100">
        <v>7.51</v>
      </c>
      <c r="AL128" s="100">
        <v>4940</v>
      </c>
      <c r="AM128" s="100">
        <v>1.24</v>
      </c>
      <c r="AN128" s="100">
        <v>1.4</v>
      </c>
      <c r="AO128" s="110">
        <f t="shared" si="54"/>
        <v>-3.6899552012906192</v>
      </c>
      <c r="AP128" s="111">
        <f t="shared" si="55"/>
        <v>8.4954106523679194</v>
      </c>
      <c r="AQ128" s="112">
        <f t="shared" si="56"/>
        <v>-13.549487815799665</v>
      </c>
      <c r="AR128" s="101">
        <f>INDEX(Historical!$C$7:$C$1045,MATCH(B128,Historical!$B$7:$B$1045,0))*IF(AH128="n/a",1.03,IF(AH128&lt;0,1.01,IF(AH128&gt;10,1.1,(1+AH128/100))))</f>
        <v>2.1583189999999997</v>
      </c>
      <c r="AS128" s="109">
        <f t="shared" si="57"/>
        <v>2.3741508999999996</v>
      </c>
      <c r="AT128" s="109">
        <f t="shared" si="62"/>
        <v>2.5524496325899992</v>
      </c>
      <c r="AU128" s="109">
        <f t="shared" si="62"/>
        <v>2.7441385999975081</v>
      </c>
      <c r="AV128" s="109">
        <f t="shared" si="62"/>
        <v>2.9502234088573207</v>
      </c>
      <c r="AW128" s="109">
        <f t="shared" si="58"/>
        <v>12.779281541444826</v>
      </c>
      <c r="AX128" s="113">
        <f t="shared" si="59"/>
        <v>25.5790263039328</v>
      </c>
      <c r="AY128" s="100">
        <v>0.39</v>
      </c>
      <c r="AZ128" s="100">
        <v>29.26</v>
      </c>
      <c r="BA128" s="100">
        <v>-14.510000000000002</v>
      </c>
      <c r="BB128" s="100">
        <v>-7.16</v>
      </c>
      <c r="BC128" s="100">
        <v>6.22</v>
      </c>
      <c r="BE128" s="12">
        <v>1983</v>
      </c>
      <c r="BF128" s="12">
        <f t="shared" si="60"/>
        <v>4</v>
      </c>
      <c r="BG128" s="100">
        <v>5.13</v>
      </c>
      <c r="BH128" s="55" t="s">
        <v>121</v>
      </c>
      <c r="BI128" s="55" t="s">
        <v>122</v>
      </c>
    </row>
    <row r="129" spans="1:61" ht="11.25" customHeight="1" x14ac:dyDescent="0.2">
      <c r="A129" s="123" t="s">
        <v>485</v>
      </c>
      <c r="B129" s="123" t="s">
        <v>486</v>
      </c>
      <c r="C129" s="156" t="s">
        <v>134</v>
      </c>
      <c r="D129" s="98" t="s">
        <v>186</v>
      </c>
      <c r="E129" s="157">
        <v>53</v>
      </c>
      <c r="F129" s="2">
        <v>42</v>
      </c>
      <c r="G129" s="2" t="s">
        <v>119</v>
      </c>
      <c r="H129" s="2" t="s">
        <v>119</v>
      </c>
      <c r="I129" s="100">
        <v>431.23</v>
      </c>
      <c r="J129" s="101">
        <f t="shared" si="47"/>
        <v>0.89975187255061095</v>
      </c>
      <c r="K129" s="104">
        <v>0.97</v>
      </c>
      <c r="L129" s="71">
        <v>4</v>
      </c>
      <c r="M129" s="28">
        <f t="shared" si="48"/>
        <v>3.88</v>
      </c>
      <c r="N129" s="103" t="s">
        <v>265</v>
      </c>
      <c r="O129" s="104">
        <v>0.96</v>
      </c>
      <c r="P129" s="158">
        <v>46078</v>
      </c>
      <c r="Q129" s="158">
        <v>46092</v>
      </c>
      <c r="R129" s="28">
        <f t="shared" si="49"/>
        <v>1.0416666666666676</v>
      </c>
      <c r="S129" s="105">
        <f>IF(INDEX(Historical!$D$7:$D1590,MATCH(B129,Historical!$B$7:$B$1044,0))=0,"n/a",(INDEX(Historical!$C$7:$C$1044,MATCH(B129,Historical!$B$7:$B$1044,0))/INDEX(Historical!$D$7:$D$1044,MATCH(B129,Historical!$B$7:$B$1044,0))-1)*100)</f>
        <v>5.4945054945054972</v>
      </c>
      <c r="T129" s="105">
        <f>IF(INDEX(Historical!$F$7:$F$1044,MATCH(B129,Historical!$B$7:$B$1044,0))=0,"n/a",((INDEX(Historical!$C$7:$C$1044,MATCH(B129,Historical!$B$7:$B$1044,0))/INDEX(Historical!$F$7:$F$1044,MATCH(B129,Historical!$B$7:$B$1044,0)))^(1/3)-1)*100)</f>
        <v>4.9698025338545726</v>
      </c>
      <c r="U129" s="105">
        <f>IF(INDEX(Historical!$H$7:$H$1044,MATCH(B129,Historical!$B$7:$B$1044,0))=0,"n/a",((INDEX(Historical!$C$7:$C$1044,MATCH(B129,Historical!$B$7:$B$1044,0))/INDEX(Historical!$H$7:$H$1044,MATCH(B129,Historical!$B$7:$B$1044,0)))^(1/5)-1)*100)</f>
        <v>7.4581318351847781</v>
      </c>
      <c r="V129" s="105">
        <f>IF(INDEX(Historical!$M$7:$M$1044,MATCH(B129,Historical!$B$7:$B$1044,0))=0,"n/a",((INDEX(Historical!$C$7:$C$1044,MATCH(B129,Historical!$B$7:$B$1044,0))/INDEX(Historical!$M$7:$M$1044,MATCH(B129,Historical!$B$7:$B$1044,0)))^(1/10)-1)*100)</f>
        <v>11.269395674088711</v>
      </c>
      <c r="W129" s="106">
        <f t="shared" si="50"/>
        <v>0.66180406215862797</v>
      </c>
      <c r="X129" s="107">
        <f t="shared" si="51"/>
        <v>0.85824301900860489</v>
      </c>
      <c r="Y129" s="174"/>
      <c r="Z129" s="101">
        <f t="shared" si="52"/>
        <v>24.541429475015811</v>
      </c>
      <c r="AA129" s="109">
        <f t="shared" si="53"/>
        <v>27.275774826059457</v>
      </c>
      <c r="AB129" s="71">
        <v>12</v>
      </c>
      <c r="AC129" s="100">
        <v>15.81</v>
      </c>
      <c r="AD129" s="100">
        <v>1.57</v>
      </c>
      <c r="AE129" s="100">
        <v>8.11</v>
      </c>
      <c r="AF129" s="100">
        <v>4.09</v>
      </c>
      <c r="AG129" s="100">
        <v>14.799999999999999</v>
      </c>
      <c r="AH129" s="100">
        <v>10.11</v>
      </c>
      <c r="AI129" s="100">
        <v>13.01</v>
      </c>
      <c r="AJ129" s="100">
        <v>8.6900000000000013</v>
      </c>
      <c r="AK129" s="100">
        <v>12.379999999999999</v>
      </c>
      <c r="AL129" s="100">
        <v>127640</v>
      </c>
      <c r="AM129" s="100">
        <v>0.25</v>
      </c>
      <c r="AN129" s="100">
        <v>0.45</v>
      </c>
      <c r="AO129" s="110">
        <f t="shared" si="54"/>
        <v>-18.917891118324068</v>
      </c>
      <c r="AP129" s="111">
        <f t="shared" si="55"/>
        <v>8.3578837077353896</v>
      </c>
      <c r="AQ129" s="112">
        <f t="shared" si="56"/>
        <v>122.66858186659699</v>
      </c>
      <c r="AR129" s="101">
        <f>INDEX(Historical!$C$7:$C$1045,MATCH(B129,Historical!$B$7:$B$1045,0))*IF(AH129="n/a",1.03,IF(AH129&lt;0,1.01,IF(AH129&gt;10,1.1,(1+AH129/100))))</f>
        <v>4.2240000000000002</v>
      </c>
      <c r="AS129" s="109">
        <f t="shared" si="57"/>
        <v>4.6464000000000008</v>
      </c>
      <c r="AT129" s="109">
        <f t="shared" si="62"/>
        <v>5.1110400000000009</v>
      </c>
      <c r="AU129" s="109">
        <f t="shared" si="62"/>
        <v>5.6221440000000014</v>
      </c>
      <c r="AV129" s="109">
        <f t="shared" si="62"/>
        <v>6.1843584000000016</v>
      </c>
      <c r="AW129" s="109">
        <f t="shared" si="58"/>
        <v>25.787942400000002</v>
      </c>
      <c r="AX129" s="113">
        <f t="shared" si="59"/>
        <v>5.9800900679451807</v>
      </c>
      <c r="AY129" s="100">
        <v>1.1299999999999999</v>
      </c>
      <c r="AZ129" s="100">
        <v>13</v>
      </c>
      <c r="BA129" s="100">
        <v>-25.53</v>
      </c>
      <c r="BB129" s="100">
        <v>0.26</v>
      </c>
      <c r="BC129" s="100">
        <v>-12.07</v>
      </c>
      <c r="BE129" s="12">
        <v>1974</v>
      </c>
      <c r="BF129" s="12">
        <f t="shared" si="60"/>
        <v>5</v>
      </c>
      <c r="BG129" s="100">
        <v>7.9200000000000008</v>
      </c>
      <c r="BH129" s="55" t="s">
        <v>121</v>
      </c>
      <c r="BI129" s="55" t="s">
        <v>122</v>
      </c>
    </row>
    <row r="130" spans="1:61" ht="11.25" customHeight="1" x14ac:dyDescent="0.2">
      <c r="A130" s="123" t="s">
        <v>487</v>
      </c>
      <c r="B130" s="55" t="s">
        <v>488</v>
      </c>
      <c r="C130" s="156" t="s">
        <v>134</v>
      </c>
      <c r="D130" s="98" t="s">
        <v>157</v>
      </c>
      <c r="E130" s="157">
        <v>39</v>
      </c>
      <c r="F130" s="2">
        <v>77</v>
      </c>
      <c r="G130" s="2" t="s">
        <v>146</v>
      </c>
      <c r="H130" s="2" t="s">
        <v>146</v>
      </c>
      <c r="I130" s="100">
        <v>73.53</v>
      </c>
      <c r="J130" s="101">
        <f t="shared" si="47"/>
        <v>2.3391812865497075</v>
      </c>
      <c r="K130" s="104">
        <v>0.43</v>
      </c>
      <c r="L130" s="71">
        <v>4</v>
      </c>
      <c r="M130" s="28">
        <f t="shared" si="48"/>
        <v>1.72</v>
      </c>
      <c r="N130" s="103" t="s">
        <v>151</v>
      </c>
      <c r="O130" s="104">
        <v>0.4</v>
      </c>
      <c r="P130" s="158">
        <v>46147</v>
      </c>
      <c r="Q130" s="158">
        <v>46157</v>
      </c>
      <c r="R130" s="28">
        <f t="shared" si="49"/>
        <v>7.4999999999999929</v>
      </c>
      <c r="S130" s="105">
        <f>IF(INDEX(Historical!$D$7:$D1592,MATCH(B130,Historical!$B$7:$B$1044,0))=0,"n/a",(INDEX(Historical!$C$7:$C$1044,MATCH(B130,Historical!$B$7:$B$1044,0))/INDEX(Historical!$D$7:$D$1044,MATCH(B130,Historical!$B$7:$B$1044,0))-1)*100)</f>
        <v>8.5714285714285854</v>
      </c>
      <c r="T130" s="105">
        <f>IF(INDEX(Historical!$F$7:$F$1044,MATCH(B130,Historical!$B$7:$B$1044,0))=0,"n/a",((INDEX(Historical!$C$7:$C$1044,MATCH(B130,Historical!$B$7:$B$1044,0))/INDEX(Historical!$F$7:$F$1044,MATCH(B130,Historical!$B$7:$B$1044,0)))^(1/3)-1)*100)</f>
        <v>6.4529450807832456</v>
      </c>
      <c r="U130" s="105">
        <f>IF(INDEX(Historical!$H$7:$H$1044,MATCH(B130,Historical!$B$7:$B$1044,0))=0,"n/a",((INDEX(Historical!$C$7:$C$1044,MATCH(B130,Historical!$B$7:$B$1044,0))/INDEX(Historical!$H$7:$H$1044,MATCH(B130,Historical!$B$7:$B$1044,0)))^(1/5)-1)*100)</f>
        <v>6.1091972309491371</v>
      </c>
      <c r="V130" s="105">
        <f>IF(INDEX(Historical!$M$7:$M$1044,MATCH(B130,Historical!$B$7:$B$1044,0))=0,"n/a",((INDEX(Historical!$C$7:$C$1044,MATCH(B130,Historical!$B$7:$B$1044,0))/INDEX(Historical!$M$7:$M$1044,MATCH(B130,Historical!$B$7:$B$1044,0)))^(1/10)-1)*100)</f>
        <v>8.5220505158172255</v>
      </c>
      <c r="W130" s="106">
        <f t="shared" si="50"/>
        <v>0.71686939893283341</v>
      </c>
      <c r="X130" s="107">
        <f t="shared" si="51"/>
        <v>0.39877266520555726</v>
      </c>
      <c r="Y130" s="165"/>
      <c r="Z130" s="101">
        <f t="shared" si="52"/>
        <v>26.13981762917933</v>
      </c>
      <c r="AA130" s="109">
        <f t="shared" si="53"/>
        <v>11.174772036474165</v>
      </c>
      <c r="AB130" s="71">
        <v>12</v>
      </c>
      <c r="AC130" s="100">
        <v>6.58</v>
      </c>
      <c r="AD130" s="100" t="s">
        <v>142</v>
      </c>
      <c r="AE130" s="100">
        <v>2.94</v>
      </c>
      <c r="AF130" s="100">
        <v>1.38</v>
      </c>
      <c r="AG130" s="100">
        <v>13.120000000000001</v>
      </c>
      <c r="AH130" s="100">
        <v>5.88</v>
      </c>
      <c r="AI130" s="100">
        <v>3.05</v>
      </c>
      <c r="AJ130" s="100">
        <v>15.32</v>
      </c>
      <c r="AK130" s="100" t="s">
        <v>142</v>
      </c>
      <c r="AL130" s="100">
        <v>1770</v>
      </c>
      <c r="AM130" s="100">
        <v>26.68</v>
      </c>
      <c r="AN130" s="100">
        <v>0.3</v>
      </c>
      <c r="AO130" s="110">
        <f t="shared" si="54"/>
        <v>-2.7263935189753195</v>
      </c>
      <c r="AP130" s="111">
        <f t="shared" si="55"/>
        <v>8.4483785174988455</v>
      </c>
      <c r="AQ130" s="112">
        <f t="shared" si="56"/>
        <v>-17.211956283707131</v>
      </c>
      <c r="AR130" s="101">
        <f>INDEX(Historical!$C$7:$C$1045,MATCH(B130,Historical!$B$7:$B$1045,0))*IF(AH130="n/a",1.03,IF(AH130&lt;0,1.01,IF(AH130&gt;10,1.1,(1+AH130/100))))</f>
        <v>1.6093759999999999</v>
      </c>
      <c r="AS130" s="109">
        <f t="shared" si="57"/>
        <v>1.6584619679999999</v>
      </c>
      <c r="AT130" s="109">
        <f t="shared" si="62"/>
        <v>1.7082158270399999</v>
      </c>
      <c r="AU130" s="109">
        <f t="shared" si="62"/>
        <v>1.7594623018511999</v>
      </c>
      <c r="AV130" s="109">
        <f t="shared" si="62"/>
        <v>1.8122461709067359</v>
      </c>
      <c r="AW130" s="109">
        <f t="shared" si="58"/>
        <v>8.5477622677979355</v>
      </c>
      <c r="AX130" s="113">
        <f t="shared" si="59"/>
        <v>11.624863685295709</v>
      </c>
      <c r="AY130" s="100">
        <v>0.57999999999999996</v>
      </c>
      <c r="AZ130" s="100">
        <v>29.25</v>
      </c>
      <c r="BA130" s="100">
        <v>-3.81</v>
      </c>
      <c r="BB130" s="100">
        <v>4.72</v>
      </c>
      <c r="BC130" s="100">
        <v>13.33</v>
      </c>
      <c r="BE130" s="12">
        <v>1988</v>
      </c>
      <c r="BF130" s="12">
        <f t="shared" si="60"/>
        <v>4</v>
      </c>
      <c r="BG130" s="100">
        <v>1.77</v>
      </c>
      <c r="BH130" s="55" t="s">
        <v>121</v>
      </c>
      <c r="BI130" s="55" t="s">
        <v>122</v>
      </c>
    </row>
    <row r="131" spans="1:61" ht="11.25" customHeight="1" x14ac:dyDescent="0.2">
      <c r="A131" s="123" t="s">
        <v>489</v>
      </c>
      <c r="B131" s="55" t="s">
        <v>490</v>
      </c>
      <c r="C131" s="156" t="s">
        <v>116</v>
      </c>
      <c r="D131" s="98" t="s">
        <v>215</v>
      </c>
      <c r="E131" s="157">
        <v>58</v>
      </c>
      <c r="F131" s="2">
        <v>22</v>
      </c>
      <c r="G131" s="2" t="s">
        <v>118</v>
      </c>
      <c r="H131" s="2" t="s">
        <v>118</v>
      </c>
      <c r="I131" s="100">
        <v>78.16</v>
      </c>
      <c r="J131" s="101">
        <f t="shared" si="47"/>
        <v>4.2476970317297846</v>
      </c>
      <c r="K131" s="104">
        <v>0.83</v>
      </c>
      <c r="L131" s="71">
        <v>4</v>
      </c>
      <c r="M131" s="28">
        <f t="shared" si="48"/>
        <v>3.32</v>
      </c>
      <c r="N131" s="103" t="s">
        <v>491</v>
      </c>
      <c r="O131" s="104">
        <v>0.82</v>
      </c>
      <c r="P131" s="158">
        <v>45902</v>
      </c>
      <c r="Q131" s="158">
        <v>45916</v>
      </c>
      <c r="R131" s="28">
        <f t="shared" si="49"/>
        <v>1.2195121951219523</v>
      </c>
      <c r="S131" s="105">
        <f>IF(INDEX(Historical!$D$7:$D1607,MATCH(B131,Historical!$B$7:$B$1044,0))=0,"n/a",(INDEX(Historical!$C$7:$C$1044,MATCH(B131,Historical!$B$7:$B$1044,0))/INDEX(Historical!$D$7:$D$1044,MATCH(B131,Historical!$B$7:$B$1044,0))-1)*100)</f>
        <v>1.2269938650306678</v>
      </c>
      <c r="T131" s="105">
        <f>IF(INDEX(Historical!$F$7:$F$1044,MATCH(B131,Historical!$B$7:$B$1044,0))=0,"n/a",((INDEX(Historical!$C$7:$C$1044,MATCH(B131,Historical!$B$7:$B$1044,0))/INDEX(Historical!$F$7:$F$1044,MATCH(B131,Historical!$B$7:$B$1044,0)))^(1/3)-1)*100)</f>
        <v>1.2423630573866307</v>
      </c>
      <c r="U131" s="105">
        <f>IF(INDEX(Historical!$H$7:$H$1044,MATCH(B131,Historical!$B$7:$B$1044,0))=0,"n/a",((INDEX(Historical!$C$7:$C$1044,MATCH(B131,Historical!$B$7:$B$1044,0))/INDEX(Historical!$H$7:$H$1044,MATCH(B131,Historical!$B$7:$B$1044,0)))^(1/5)-1)*100)</f>
        <v>3.4889138224710958</v>
      </c>
      <c r="V131" s="105">
        <f>IF(INDEX(Historical!$M$7:$M$1044,MATCH(B131,Historical!$B$7:$B$1044,0))=0,"n/a",((INDEX(Historical!$C$7:$C$1044,MATCH(B131,Historical!$B$7:$B$1044,0))/INDEX(Historical!$M$7:$M$1044,MATCH(B131,Historical!$B$7:$B$1044,0)))^(1/10)-1)*100)</f>
        <v>4.4263303358489825</v>
      </c>
      <c r="W131" s="106">
        <f t="shared" si="50"/>
        <v>0.78821813053903322</v>
      </c>
      <c r="X131" s="107" t="str">
        <f t="shared" si="51"/>
        <v>n/a</v>
      </c>
      <c r="Y131" s="55"/>
      <c r="Z131" s="101">
        <f t="shared" si="52"/>
        <v>136.0655737704918</v>
      </c>
      <c r="AA131" s="109">
        <f t="shared" si="53"/>
        <v>32.032786885245898</v>
      </c>
      <c r="AB131" s="71">
        <v>12</v>
      </c>
      <c r="AC131" s="100">
        <v>2.44</v>
      </c>
      <c r="AD131" s="100">
        <v>0.87</v>
      </c>
      <c r="AE131" s="100">
        <v>0.8</v>
      </c>
      <c r="AF131" s="100">
        <v>1.35</v>
      </c>
      <c r="AG131" s="100">
        <v>4.17</v>
      </c>
      <c r="AH131" s="100">
        <v>14.540000000000001</v>
      </c>
      <c r="AI131" s="100">
        <v>16.650000000000002</v>
      </c>
      <c r="AJ131" s="100">
        <v>-18.72</v>
      </c>
      <c r="AK131" s="100">
        <v>14.399999999999999</v>
      </c>
      <c r="AL131" s="100">
        <v>12140</v>
      </c>
      <c r="AM131" s="100">
        <v>0.27</v>
      </c>
      <c r="AN131" s="100">
        <v>0.72</v>
      </c>
      <c r="AO131" s="110">
        <f t="shared" si="54"/>
        <v>-24.296176031045018</v>
      </c>
      <c r="AP131" s="111">
        <f t="shared" si="55"/>
        <v>7.7366108542008805</v>
      </c>
      <c r="AQ131" s="112">
        <f t="shared" si="56"/>
        <v>38.635032120844336</v>
      </c>
      <c r="AR131" s="101">
        <f>INDEX(Historical!$C$7:$C$1045,MATCH(B131,Historical!$B$7:$B$1045,0))*IF(AH131="n/a",1.03,IF(AH131&lt;0,1.01,IF(AH131&gt;10,1.1,(1+AH131/100))))</f>
        <v>3.63</v>
      </c>
      <c r="AS131" s="109">
        <f t="shared" si="57"/>
        <v>3.9930000000000003</v>
      </c>
      <c r="AT131" s="109">
        <f t="shared" si="62"/>
        <v>4.3923000000000005</v>
      </c>
      <c r="AU131" s="109">
        <f t="shared" si="62"/>
        <v>4.8315300000000008</v>
      </c>
      <c r="AV131" s="109">
        <f t="shared" si="62"/>
        <v>5.3146830000000014</v>
      </c>
      <c r="AW131" s="109">
        <f t="shared" si="58"/>
        <v>22.161513000000003</v>
      </c>
      <c r="AX131" s="113">
        <f t="shared" si="59"/>
        <v>28.354034032753333</v>
      </c>
      <c r="AY131" s="100">
        <v>1.19</v>
      </c>
      <c r="AZ131" s="100">
        <v>34.229999999999997</v>
      </c>
      <c r="BA131" s="100">
        <v>-16.29</v>
      </c>
      <c r="BB131" s="100">
        <v>4.01</v>
      </c>
      <c r="BC131" s="100">
        <v>4.7699999999999996</v>
      </c>
      <c r="BE131" s="12">
        <v>1968</v>
      </c>
      <c r="BF131" s="12">
        <f t="shared" si="60"/>
        <v>7</v>
      </c>
      <c r="BG131" s="100">
        <v>1.68</v>
      </c>
      <c r="BH131" s="55" t="s">
        <v>121</v>
      </c>
      <c r="BI131" s="55" t="s">
        <v>122</v>
      </c>
    </row>
    <row r="132" spans="1:61" ht="11.25" customHeight="1" x14ac:dyDescent="0.2">
      <c r="A132" s="55" t="s">
        <v>492</v>
      </c>
      <c r="B132" s="55" t="s">
        <v>493</v>
      </c>
      <c r="C132" s="156" t="s">
        <v>180</v>
      </c>
      <c r="D132" s="98" t="s">
        <v>181</v>
      </c>
      <c r="E132" s="157">
        <v>33</v>
      </c>
      <c r="F132" s="2">
        <v>97</v>
      </c>
      <c r="G132" s="2" t="s">
        <v>146</v>
      </c>
      <c r="H132" s="2" t="s">
        <v>146</v>
      </c>
      <c r="I132" s="100">
        <v>315.13</v>
      </c>
      <c r="J132" s="101">
        <f t="shared" si="47"/>
        <v>1.1169993336083521</v>
      </c>
      <c r="K132" s="104">
        <v>0.88</v>
      </c>
      <c r="L132" s="71">
        <v>4</v>
      </c>
      <c r="M132" s="28">
        <f t="shared" si="48"/>
        <v>3.52</v>
      </c>
      <c r="N132" s="103" t="s">
        <v>202</v>
      </c>
      <c r="O132" s="104">
        <v>0.84</v>
      </c>
      <c r="P132" s="158">
        <v>46022</v>
      </c>
      <c r="Q132" s="158">
        <v>46052</v>
      </c>
      <c r="R132" s="28">
        <f t="shared" si="49"/>
        <v>4.7619047619047663</v>
      </c>
      <c r="S132" s="105">
        <f>IF(INDEX(Historical!$D$7:$D1611,MATCH(B132,Historical!$B$7:$B$1044,0))=0,"n/a",(INDEX(Historical!$C$7:$C$1044,MATCH(B132,Historical!$B$7:$B$1044,0))/INDEX(Historical!$D$7:$D$1044,MATCH(B132,Historical!$B$7:$B$1044,0))-1)*100)</f>
        <v>4.9999999999999822</v>
      </c>
      <c r="T132" s="105">
        <f>IF(INDEX(Historical!$F$7:$F$1044,MATCH(B132,Historical!$B$7:$B$1044,0))=0,"n/a",((INDEX(Historical!$C$7:$C$1044,MATCH(B132,Historical!$B$7:$B$1044,0))/INDEX(Historical!$F$7:$F$1044,MATCH(B132,Historical!$B$7:$B$1044,0)))^(1/3)-1)*100)</f>
        <v>6.5200824251953504</v>
      </c>
      <c r="U132" s="105">
        <f>IF(INDEX(Historical!$H$7:$H$1044,MATCH(B132,Historical!$B$7:$B$1044,0))=0,"n/a",((INDEX(Historical!$C$7:$C$1044,MATCH(B132,Historical!$B$7:$B$1044,0))/INDEX(Historical!$H$7:$H$1044,MATCH(B132,Historical!$B$7:$B$1044,0)))^(1/5)-1)*100)</f>
        <v>7.8753675083670815</v>
      </c>
      <c r="V132" s="105">
        <f>IF(INDEX(Historical!$M$7:$M$1044,MATCH(B132,Historical!$B$7:$B$1044,0))=0,"n/a",((INDEX(Historical!$C$7:$C$1044,MATCH(B132,Historical!$B$7:$B$1044,0))/INDEX(Historical!$M$7:$M$1044,MATCH(B132,Historical!$B$7:$B$1044,0)))^(1/10)-1)*100)</f>
        <v>9.3065077284090627</v>
      </c>
      <c r="W132" s="106">
        <f t="shared" si="50"/>
        <v>0.84622156217919642</v>
      </c>
      <c r="X132" s="107">
        <f t="shared" si="51"/>
        <v>0.53068514207325346</v>
      </c>
      <c r="Y132" s="161"/>
      <c r="Z132" s="101">
        <f t="shared" si="52"/>
        <v>41.904761904761905</v>
      </c>
      <c r="AA132" s="109">
        <f t="shared" si="53"/>
        <v>37.515476190476186</v>
      </c>
      <c r="AB132" s="71">
        <v>12</v>
      </c>
      <c r="AC132" s="100">
        <v>8.4</v>
      </c>
      <c r="AD132" s="100">
        <v>1.67</v>
      </c>
      <c r="AE132" s="100">
        <v>4.8099999999999996</v>
      </c>
      <c r="AF132" s="100">
        <v>5.38</v>
      </c>
      <c r="AG132" s="100">
        <v>15.079999999999998</v>
      </c>
      <c r="AH132" s="100">
        <v>10.029999999999999</v>
      </c>
      <c r="AI132" s="100">
        <v>11.98</v>
      </c>
      <c r="AJ132" s="100">
        <v>14.84</v>
      </c>
      <c r="AK132" s="100">
        <v>11.219999999999999</v>
      </c>
      <c r="AL132" s="100">
        <v>120690</v>
      </c>
      <c r="AM132" s="100">
        <v>6.1</v>
      </c>
      <c r="AN132" s="100">
        <v>0.73</v>
      </c>
      <c r="AO132" s="110">
        <f t="shared" si="54"/>
        <v>-28.523109348500753</v>
      </c>
      <c r="AP132" s="111">
        <f t="shared" si="55"/>
        <v>8.9923668419754339</v>
      </c>
      <c r="AQ132" s="112">
        <f t="shared" si="56"/>
        <v>199.50571272961048</v>
      </c>
      <c r="AR132" s="101">
        <f>INDEX(Historical!$C$7:$C$1045,MATCH(B132,Historical!$B$7:$B$1045,0))*IF(AH132="n/a",1.03,IF(AH132&lt;0,1.01,IF(AH132&gt;10,1.1,(1+AH132/100))))</f>
        <v>3.6960000000000002</v>
      </c>
      <c r="AS132" s="109">
        <f t="shared" si="57"/>
        <v>4.0656000000000008</v>
      </c>
      <c r="AT132" s="109">
        <f t="shared" si="62"/>
        <v>4.4721600000000015</v>
      </c>
      <c r="AU132" s="109">
        <f t="shared" si="62"/>
        <v>4.9193760000000024</v>
      </c>
      <c r="AV132" s="109">
        <f t="shared" si="62"/>
        <v>5.4113136000000033</v>
      </c>
      <c r="AW132" s="109">
        <f t="shared" si="58"/>
        <v>22.56444960000001</v>
      </c>
      <c r="AX132" s="113">
        <f t="shared" si="59"/>
        <v>7.1603622631929706</v>
      </c>
      <c r="AY132" s="100">
        <v>0.83</v>
      </c>
      <c r="AZ132" s="100">
        <v>1.23</v>
      </c>
      <c r="BA132" s="100">
        <v>-22.17</v>
      </c>
      <c r="BB132" s="100">
        <v>-9.06</v>
      </c>
      <c r="BC132" s="100">
        <v>-13.68</v>
      </c>
      <c r="BE132" s="12">
        <v>1994</v>
      </c>
      <c r="BF132" s="12">
        <f t="shared" si="60"/>
        <v>3</v>
      </c>
      <c r="BG132" s="100">
        <v>7.1499999999999995</v>
      </c>
      <c r="BH132" s="55" t="s">
        <v>121</v>
      </c>
      <c r="BI132" s="55" t="s">
        <v>122</v>
      </c>
    </row>
    <row r="133" spans="1:61" ht="11.25" customHeight="1" x14ac:dyDescent="0.2">
      <c r="A133" s="55" t="s">
        <v>494</v>
      </c>
      <c r="B133" s="55" t="s">
        <v>495</v>
      </c>
      <c r="C133" s="156" t="s">
        <v>125</v>
      </c>
      <c r="D133" s="98" t="s">
        <v>212</v>
      </c>
      <c r="E133" s="157">
        <v>56</v>
      </c>
      <c r="F133" s="2">
        <v>29</v>
      </c>
      <c r="G133" s="2" t="s">
        <v>119</v>
      </c>
      <c r="H133" s="2" t="s">
        <v>118</v>
      </c>
      <c r="I133" s="100">
        <v>74.709999999999994</v>
      </c>
      <c r="J133" s="101">
        <f t="shared" si="47"/>
        <v>2.9447195823852232</v>
      </c>
      <c r="K133" s="104">
        <v>0.55000000000000004</v>
      </c>
      <c r="L133" s="71">
        <v>4</v>
      </c>
      <c r="M133" s="28">
        <f t="shared" si="48"/>
        <v>2.2000000000000002</v>
      </c>
      <c r="N133" s="103" t="s">
        <v>380</v>
      </c>
      <c r="O133" s="104">
        <v>0.54</v>
      </c>
      <c r="P133" s="158">
        <v>46205</v>
      </c>
      <c r="Q133" s="158">
        <v>46227</v>
      </c>
      <c r="R133" s="28">
        <f t="shared" si="49"/>
        <v>1.8518518518518534</v>
      </c>
      <c r="S133" s="105">
        <f>IF(INDEX(Historical!$D$7:$D1612,MATCH(B133,Historical!$B$7:$B$1044,0))=0,"n/a",(INDEX(Historical!$C$7:$C$1044,MATCH(B133,Historical!$B$7:$B$1044,0))/INDEX(Historical!$D$7:$D$1044,MATCH(B133,Historical!$B$7:$B$1044,0))-1)*100)</f>
        <v>3.9603960396039639</v>
      </c>
      <c r="T133" s="105">
        <f>IF(INDEX(Historical!$F$7:$F$1044,MATCH(B133,Historical!$B$7:$B$1044,0))=0,"n/a",((INDEX(Historical!$C$7:$C$1044,MATCH(B133,Historical!$B$7:$B$1044,0))/INDEX(Historical!$F$7:$F$1044,MATCH(B133,Historical!$B$7:$B$1044,0)))^(1/3)-1)*100)</f>
        <v>3.0321324952139239</v>
      </c>
      <c r="U133" s="105">
        <f>IF(INDEX(Historical!$H$7:$H$1044,MATCH(B133,Historical!$B$7:$B$1044,0))=0,"n/a",((INDEX(Historical!$C$7:$C$1044,MATCH(B133,Historical!$B$7:$B$1044,0))/INDEX(Historical!$H$7:$H$1044,MATCH(B133,Historical!$B$7:$B$1044,0)))^(1/5)-1)*100)</f>
        <v>3.1310306477545069</v>
      </c>
      <c r="V133" s="105">
        <f>IF(INDEX(Historical!$M$7:$M$1044,MATCH(B133,Historical!$B$7:$B$1044,0))=0,"n/a",((INDEX(Historical!$C$7:$C$1044,MATCH(B133,Historical!$B$7:$B$1044,0))/INDEX(Historical!$M$7:$M$1044,MATCH(B133,Historical!$B$7:$B$1044,0)))^(1/10)-1)*100)</f>
        <v>5.7557050338252314</v>
      </c>
      <c r="W133" s="106">
        <f t="shared" si="50"/>
        <v>0.54398733593087367</v>
      </c>
      <c r="X133" s="107">
        <f t="shared" si="51"/>
        <v>5.7146023868488896E-2</v>
      </c>
      <c r="Y133" s="161"/>
      <c r="Z133" s="101">
        <f t="shared" si="52"/>
        <v>60.94182825484765</v>
      </c>
      <c r="AA133" s="109">
        <f t="shared" si="53"/>
        <v>20.695290858725762</v>
      </c>
      <c r="AB133" s="71">
        <v>6</v>
      </c>
      <c r="AC133" s="100">
        <v>3.61</v>
      </c>
      <c r="AD133" s="100">
        <v>2.4700000000000002</v>
      </c>
      <c r="AE133" s="100">
        <v>0.43</v>
      </c>
      <c r="AF133" s="100">
        <v>15.55</v>
      </c>
      <c r="AG133" s="100">
        <v>82.289999999999992</v>
      </c>
      <c r="AH133" s="100">
        <v>2.92</v>
      </c>
      <c r="AI133" s="100">
        <v>8.08</v>
      </c>
      <c r="AJ133" s="100">
        <v>54.790000000000006</v>
      </c>
      <c r="AK133" s="100">
        <v>6.1</v>
      </c>
      <c r="AL133" s="100">
        <v>35720</v>
      </c>
      <c r="AM133" s="100">
        <v>0.2</v>
      </c>
      <c r="AN133" s="100">
        <v>6.7</v>
      </c>
      <c r="AO133" s="110">
        <f t="shared" si="54"/>
        <v>-14.619540628586032</v>
      </c>
      <c r="AP133" s="111">
        <f t="shared" si="55"/>
        <v>6.0757502301397306</v>
      </c>
      <c r="AQ133" s="112">
        <f t="shared" si="56"/>
        <v>278.18970715953628</v>
      </c>
      <c r="AR133" s="101">
        <f>INDEX(Historical!$C$7:$C$1045,MATCH(B133,Historical!$B$7:$B$1045,0))*IF(AH133="n/a",1.03,IF(AH133&lt;0,1.01,IF(AH133&gt;10,1.1,(1+AH133/100))))</f>
        <v>2.1613199999999999</v>
      </c>
      <c r="AS133" s="109">
        <f t="shared" si="57"/>
        <v>2.3359546559999997</v>
      </c>
      <c r="AT133" s="109">
        <f t="shared" si="62"/>
        <v>2.4784478900159996</v>
      </c>
      <c r="AU133" s="109">
        <f t="shared" si="62"/>
        <v>2.6296332113069756</v>
      </c>
      <c r="AV133" s="109">
        <f t="shared" si="62"/>
        <v>2.7900408371967012</v>
      </c>
      <c r="AW133" s="109">
        <f t="shared" si="58"/>
        <v>12.395396594519676</v>
      </c>
      <c r="AX133" s="113">
        <f t="shared" si="59"/>
        <v>16.591348674233274</v>
      </c>
      <c r="AY133" s="100">
        <v>0.66</v>
      </c>
      <c r="AZ133" s="100">
        <v>9.56</v>
      </c>
      <c r="BA133" s="100">
        <v>-18.66</v>
      </c>
      <c r="BB133" s="100">
        <v>-7.0000000000000009</v>
      </c>
      <c r="BC133" s="100">
        <v>-5.55</v>
      </c>
      <c r="BE133" s="12">
        <v>1971</v>
      </c>
      <c r="BF133" s="12">
        <f t="shared" si="60"/>
        <v>6</v>
      </c>
      <c r="BG133" s="100">
        <v>6.39</v>
      </c>
      <c r="BH133" s="55" t="s">
        <v>121</v>
      </c>
      <c r="BI133" s="55" t="s">
        <v>122</v>
      </c>
    </row>
    <row r="134" spans="1:61" ht="11.25" customHeight="1" x14ac:dyDescent="0.2">
      <c r="A134" s="55" t="s">
        <v>496</v>
      </c>
      <c r="B134" s="55" t="s">
        <v>497</v>
      </c>
      <c r="C134" s="156" t="s">
        <v>125</v>
      </c>
      <c r="D134" s="98" t="s">
        <v>212</v>
      </c>
      <c r="E134" s="157">
        <v>58</v>
      </c>
      <c r="F134" s="2">
        <v>21</v>
      </c>
      <c r="G134" s="2" t="s">
        <v>118</v>
      </c>
      <c r="H134" s="2" t="s">
        <v>118</v>
      </c>
      <c r="I134" s="100">
        <v>129.75</v>
      </c>
      <c r="J134" s="101">
        <f t="shared" si="47"/>
        <v>3.5144508670520227</v>
      </c>
      <c r="K134" s="104">
        <v>1.1399999999999999</v>
      </c>
      <c r="L134" s="71">
        <v>4</v>
      </c>
      <c r="M134" s="28">
        <f t="shared" si="48"/>
        <v>4.5599999999999996</v>
      </c>
      <c r="N134" s="103" t="s">
        <v>395</v>
      </c>
      <c r="O134" s="104">
        <v>1.1200000000000001</v>
      </c>
      <c r="P134" s="158">
        <v>45882</v>
      </c>
      <c r="Q134" s="158">
        <v>45901</v>
      </c>
      <c r="R134" s="28">
        <f t="shared" si="49"/>
        <v>1.7857142857142672</v>
      </c>
      <c r="S134" s="105">
        <f>IF(INDEX(Historical!$D$7:$D1617,MATCH(B134,Historical!$B$7:$B$1044,0))=0,"n/a",(INDEX(Historical!$C$7:$C$1044,MATCH(B134,Historical!$B$7:$B$1044,0))/INDEX(Historical!$D$7:$D$1044,MATCH(B134,Historical!$B$7:$B$1044,0))-1)*100)</f>
        <v>1.8018018018017834</v>
      </c>
      <c r="T134" s="105">
        <f>IF(INDEX(Historical!$F$7:$F$1044,MATCH(B134,Historical!$B$7:$B$1044,0))=0,"n/a",((INDEX(Historical!$C$7:$C$1044,MATCH(B134,Historical!$B$7:$B$1044,0))/INDEX(Historical!$F$7:$F$1044,MATCH(B134,Historical!$B$7:$B$1044,0)))^(1/3)-1)*100)</f>
        <v>4.5075699869106645</v>
      </c>
      <c r="U134" s="105">
        <f>IF(INDEX(Historical!$H$7:$H$1044,MATCH(B134,Historical!$B$7:$B$1044,0))=0,"n/a",((INDEX(Historical!$C$7:$C$1044,MATCH(B134,Historical!$B$7:$B$1044,0))/INDEX(Historical!$H$7:$H$1044,MATCH(B134,Historical!$B$7:$B$1044,0)))^(1/5)-1)*100)</f>
        <v>11.019873502812839</v>
      </c>
      <c r="V134" s="105">
        <f>IF(INDEX(Historical!$M$7:$M$1044,MATCH(B134,Historical!$B$7:$B$1044,0))=0,"n/a",((INDEX(Historical!$C$7:$C$1044,MATCH(B134,Historical!$B$7:$B$1044,0))/INDEX(Historical!$M$7:$M$1044,MATCH(B134,Historical!$B$7:$B$1044,0)))^(1/10)-1)*100)</f>
        <v>7.6634936312295121</v>
      </c>
      <c r="W134" s="106">
        <f t="shared" si="50"/>
        <v>1.4379699433566095</v>
      </c>
      <c r="X134" s="107" t="str">
        <f t="shared" si="51"/>
        <v>n/a</v>
      </c>
      <c r="Y134" s="55"/>
      <c r="Z134" s="101">
        <f t="shared" si="52"/>
        <v>56.08856088560885</v>
      </c>
      <c r="AA134" s="109">
        <f t="shared" si="53"/>
        <v>15.95940959409594</v>
      </c>
      <c r="AB134" s="71">
        <v>1</v>
      </c>
      <c r="AC134" s="100">
        <v>8.1300000000000008</v>
      </c>
      <c r="AD134" s="100">
        <v>2.5499999999999998</v>
      </c>
      <c r="AE134" s="100">
        <v>0.56000000000000005</v>
      </c>
      <c r="AF134" s="100">
        <v>3.63</v>
      </c>
      <c r="AG134" s="100">
        <v>24.04</v>
      </c>
      <c r="AH134" s="100">
        <v>5.6800000000000006</v>
      </c>
      <c r="AI134" s="100">
        <v>6.12</v>
      </c>
      <c r="AJ134" s="100">
        <v>-1.21</v>
      </c>
      <c r="AK134" s="100">
        <v>5.99</v>
      </c>
      <c r="AL134" s="100">
        <v>58760</v>
      </c>
      <c r="AM134" s="100">
        <v>0.3</v>
      </c>
      <c r="AN134" s="100">
        <v>1.26</v>
      </c>
      <c r="AO134" s="110">
        <f t="shared" si="54"/>
        <v>-1.4250852242310774</v>
      </c>
      <c r="AP134" s="111">
        <f t="shared" si="55"/>
        <v>14.534324369864862</v>
      </c>
      <c r="AQ134" s="112">
        <f t="shared" si="56"/>
        <v>60.461358209616243</v>
      </c>
      <c r="AR134" s="101">
        <f>INDEX(Historical!$C$7:$C$1045,MATCH(B134,Historical!$B$7:$B$1045,0))*IF(AH134="n/a",1.03,IF(AH134&lt;0,1.01,IF(AH134&gt;10,1.1,(1+AH134/100))))</f>
        <v>4.7767359999999996</v>
      </c>
      <c r="AS134" s="109">
        <f t="shared" si="57"/>
        <v>5.0690722431999991</v>
      </c>
      <c r="AT134" s="109">
        <f t="shared" si="62"/>
        <v>5.3727096705676791</v>
      </c>
      <c r="AU134" s="109">
        <f t="shared" si="62"/>
        <v>5.6945349798346836</v>
      </c>
      <c r="AV134" s="109">
        <f t="shared" si="62"/>
        <v>6.0356376251267818</v>
      </c>
      <c r="AW134" s="109">
        <f t="shared" si="58"/>
        <v>26.948690518729144</v>
      </c>
      <c r="AX134" s="113">
        <f t="shared" si="59"/>
        <v>20.769703675321114</v>
      </c>
      <c r="AY134" s="100">
        <v>1.01</v>
      </c>
      <c r="AZ134" s="100">
        <v>55.500000000000007</v>
      </c>
      <c r="BA134" s="100">
        <v>-2.52</v>
      </c>
      <c r="BB134" s="100">
        <v>7.6700000000000008</v>
      </c>
      <c r="BC134" s="100">
        <v>25.53</v>
      </c>
      <c r="BE134" s="12">
        <v>1968</v>
      </c>
      <c r="BF134" s="12">
        <f t="shared" si="60"/>
        <v>7</v>
      </c>
      <c r="BG134" s="100">
        <v>6.32</v>
      </c>
      <c r="BH134" s="55" t="s">
        <v>121</v>
      </c>
      <c r="BI134" s="55" t="s">
        <v>122</v>
      </c>
    </row>
    <row r="135" spans="1:61" ht="11.25" customHeight="1" x14ac:dyDescent="0.2">
      <c r="A135" s="123" t="s">
        <v>498</v>
      </c>
      <c r="B135" s="55" t="s">
        <v>499</v>
      </c>
      <c r="C135" s="156" t="s">
        <v>134</v>
      </c>
      <c r="D135" s="98" t="s">
        <v>157</v>
      </c>
      <c r="E135" s="157">
        <v>36</v>
      </c>
      <c r="F135" s="2">
        <v>80</v>
      </c>
      <c r="G135" s="2" t="s">
        <v>146</v>
      </c>
      <c r="H135" s="2" t="s">
        <v>146</v>
      </c>
      <c r="I135" s="100">
        <v>65.67</v>
      </c>
      <c r="J135" s="101">
        <f t="shared" ref="J135:J166" si="63">(M135/I135)*100</f>
        <v>3.4109943657682358</v>
      </c>
      <c r="K135" s="104">
        <v>0.56000000000000005</v>
      </c>
      <c r="L135" s="71">
        <v>4</v>
      </c>
      <c r="M135" s="28">
        <f t="shared" ref="M135:M166" si="64">K135*L135</f>
        <v>2.2400000000000002</v>
      </c>
      <c r="N135" s="103" t="s">
        <v>320</v>
      </c>
      <c r="O135" s="104">
        <v>0.51</v>
      </c>
      <c r="P135" s="158">
        <v>46023</v>
      </c>
      <c r="Q135" s="158">
        <v>46037</v>
      </c>
      <c r="R135" s="28">
        <f t="shared" ref="R135:R152" si="65">(K135-O135)/O135*100</f>
        <v>9.8039215686274588</v>
      </c>
      <c r="S135" s="105">
        <f>IF(INDEX(Historical!$D$7:$D1618,MATCH(B135,Historical!$B$7:$B$1044,0))=0,"n/a",(INDEX(Historical!$C$7:$C$1044,MATCH(B135,Historical!$B$7:$B$1044,0))/INDEX(Historical!$D$7:$D$1044,MATCH(B135,Historical!$B$7:$B$1044,0))-1)*100)</f>
        <v>13.33333333333333</v>
      </c>
      <c r="T135" s="105">
        <f>IF(INDEX(Historical!$F$7:$F$1044,MATCH(B135,Historical!$B$7:$B$1044,0))=0,"n/a",((INDEX(Historical!$C$7:$C$1044,MATCH(B135,Historical!$B$7:$B$1044,0))/INDEX(Historical!$F$7:$F$1044,MATCH(B135,Historical!$B$7:$B$1044,0)))^(1/3)-1)*100)</f>
        <v>23.998223528026251</v>
      </c>
      <c r="U135" s="105">
        <f>IF(INDEX(Historical!$H$7:$H$1044,MATCH(B135,Historical!$B$7:$B$1044,0))=0,"n/a",((INDEX(Historical!$C$7:$C$1044,MATCH(B135,Historical!$B$7:$B$1044,0))/INDEX(Historical!$H$7:$H$1044,MATCH(B135,Historical!$B$7:$B$1044,0)))^(1/5)-1)*100)</f>
        <v>14.424590174890017</v>
      </c>
      <c r="V135" s="105">
        <f>IF(INDEX(Historical!$M$7:$M$1044,MATCH(B135,Historical!$B$7:$B$1044,0))=0,"n/a",((INDEX(Historical!$C$7:$C$1044,MATCH(B135,Historical!$B$7:$B$1044,0))/INDEX(Historical!$M$7:$M$1044,MATCH(B135,Historical!$B$7:$B$1044,0)))^(1/10)-1)*100)</f>
        <v>7.6069716059302017</v>
      </c>
      <c r="W135" s="106">
        <f t="shared" ref="W135:W166" si="66">IF(OR(U135&lt;=0,U135="n/a",V135&lt;=0,V135="n/a"),"n/a",U135/V135)</f>
        <v>1.8962329455318294</v>
      </c>
      <c r="X135" s="107">
        <f t="shared" ref="X135:X152" si="67">IF(OR(AJ135&lt;=0,AJ135="n/a",U135&lt;=0,U135="n/a"),"n/a",U135/AJ135)</f>
        <v>1.2844692942911857</v>
      </c>
      <c r="Y135" s="123"/>
      <c r="Z135" s="101">
        <f t="shared" ref="Z135:Z152" si="68">IF(OR(AC135&lt;0.01,AC135="n/a"),"n/a",M135/AC135*100)</f>
        <v>32.989690721649488</v>
      </c>
      <c r="AA135" s="109">
        <f t="shared" ref="AA135:AA152" si="69">IF(OR(AC135&lt;0.01,AC135="n/a"),"n/a",I135/AC135)</f>
        <v>9.6715758468335782</v>
      </c>
      <c r="AB135" s="71">
        <v>12</v>
      </c>
      <c r="AC135" s="100">
        <v>6.79</v>
      </c>
      <c r="AD135" s="100" t="s">
        <v>142</v>
      </c>
      <c r="AE135" s="100">
        <v>2.21</v>
      </c>
      <c r="AF135" s="100">
        <v>1.19</v>
      </c>
      <c r="AG135" s="100">
        <v>13.139999999999999</v>
      </c>
      <c r="AH135" s="100">
        <v>7.41</v>
      </c>
      <c r="AI135" s="100">
        <v>3.9699999999999998</v>
      </c>
      <c r="AJ135" s="100">
        <v>11.23</v>
      </c>
      <c r="AK135" s="100" t="s">
        <v>142</v>
      </c>
      <c r="AL135" s="100">
        <v>780.94</v>
      </c>
      <c r="AM135" s="100">
        <v>4.9799999999999995</v>
      </c>
      <c r="AN135" s="100">
        <v>0.85</v>
      </c>
      <c r="AO135" s="110">
        <f t="shared" ref="AO135:AO152" si="70">IF(U135="n/a","n/a",IF(AA135&lt;0,"n/a",IF(AA135="n/a","n/a",J135+U135-AA135)))</f>
        <v>8.164008693824675</v>
      </c>
      <c r="AP135" s="111">
        <f t="shared" ref="AP135:AP152" si="71">IF(U135="n/a","n/a",J135+U135)</f>
        <v>17.835584540658253</v>
      </c>
      <c r="AQ135" s="112">
        <f t="shared" ref="AQ135:AQ152" si="72">IF(OR(AC135&lt;0.01,AC135="n/a",AF135="n/a"),"n/a",(I135/SQRT(22.5*AC135*(I135/AF135))-1)*100)</f>
        <v>-28.479450481442569</v>
      </c>
      <c r="AR135" s="101">
        <f>INDEX(Historical!$C$7:$C$1045,MATCH(B135,Historical!$B$7:$B$1045,0))*IF(AH135="n/a",1.03,IF(AH135&lt;0,1.01,IF(AH135&gt;10,1.1,(1+AH135/100))))</f>
        <v>2.1911640000000001</v>
      </c>
      <c r="AS135" s="109">
        <f t="shared" ref="AS135:AS166" si="73">IF($AI135="n/a",1.03*AR135,IF($AI135&lt;0,1.01*AR135,IF($AI135&gt;10,1.1*AR135,(1+$AI135/100)*AR135)))</f>
        <v>2.2781532108000002</v>
      </c>
      <c r="AT135" s="109">
        <f t="shared" si="62"/>
        <v>2.3464978071240004</v>
      </c>
      <c r="AU135" s="109">
        <f t="shared" si="62"/>
        <v>2.4168927413377204</v>
      </c>
      <c r="AV135" s="109">
        <f t="shared" si="62"/>
        <v>2.4893995235778519</v>
      </c>
      <c r="AW135" s="109">
        <f t="shared" ref="AW135:AW166" si="74">SUM(AR135:AV135)</f>
        <v>11.722107282839573</v>
      </c>
      <c r="AX135" s="113">
        <f t="shared" ref="AX135:AX166" si="75">AW135/I135*100</f>
        <v>17.850018703882402</v>
      </c>
      <c r="AY135" s="100">
        <v>0.4</v>
      </c>
      <c r="AZ135" s="100">
        <v>42.3</v>
      </c>
      <c r="BA135" s="100">
        <v>-5.1100000000000003</v>
      </c>
      <c r="BB135" s="100">
        <v>2.2399999999999998</v>
      </c>
      <c r="BC135" s="100">
        <v>9.35</v>
      </c>
      <c r="BE135" s="12">
        <v>1989</v>
      </c>
      <c r="BF135" s="12">
        <f t="shared" ref="BF135:BF166" si="76">IF(BE135&gt;2020,0,IF(BE135&gt;2008,1,IF(BE135&gt;2001,2,IF(BE135&gt;1990,3,IF(BE135&gt;1980,4,IF(BE135&gt;1973,5,IF(BE135&gt;1970,6,IF(BE135&gt;1960,7,IF(BE135&gt;1958,8,IF(BE135&gt;1953,9,10))))))))))</f>
        <v>4</v>
      </c>
      <c r="BG135" s="100">
        <v>1.38</v>
      </c>
      <c r="BH135" s="55" t="s">
        <v>121</v>
      </c>
      <c r="BI135" s="55" t="s">
        <v>122</v>
      </c>
    </row>
    <row r="136" spans="1:61" ht="11.25" customHeight="1" x14ac:dyDescent="0.2">
      <c r="A136" s="55" t="s">
        <v>500</v>
      </c>
      <c r="B136" s="55" t="s">
        <v>501</v>
      </c>
      <c r="C136" s="156" t="s">
        <v>134</v>
      </c>
      <c r="D136" s="98" t="s">
        <v>157</v>
      </c>
      <c r="E136" s="157">
        <v>40</v>
      </c>
      <c r="F136" s="2">
        <v>71</v>
      </c>
      <c r="G136" s="2" t="s">
        <v>119</v>
      </c>
      <c r="H136" s="2" t="s">
        <v>119</v>
      </c>
      <c r="I136" s="100">
        <v>84.27</v>
      </c>
      <c r="J136" s="101">
        <f t="shared" si="63"/>
        <v>3.1802539456508843</v>
      </c>
      <c r="K136" s="104">
        <v>0.67</v>
      </c>
      <c r="L136" s="71">
        <v>4</v>
      </c>
      <c r="M136" s="28">
        <f t="shared" si="64"/>
        <v>2.68</v>
      </c>
      <c r="N136" s="103" t="s">
        <v>151</v>
      </c>
      <c r="O136" s="104">
        <v>0.65</v>
      </c>
      <c r="P136" s="158">
        <v>46066</v>
      </c>
      <c r="Q136" s="158">
        <v>46075</v>
      </c>
      <c r="R136" s="28">
        <f t="shared" si="65"/>
        <v>3.0769230769230793</v>
      </c>
      <c r="S136" s="105">
        <f>IF(INDEX(Historical!$D$7:$D1624,MATCH(B136,Historical!$B$7:$B$1044,0))=0,"n/a",(INDEX(Historical!$C$7:$C$1044,MATCH(B136,Historical!$B$7:$B$1044,0))/INDEX(Historical!$D$7:$D$1044,MATCH(B136,Historical!$B$7:$B$1044,0))-1)*100)</f>
        <v>2.86885245901638</v>
      </c>
      <c r="T136" s="105">
        <f>IF(INDEX(Historical!$F$7:$F$1044,MATCH(B136,Historical!$B$7:$B$1044,0))=0,"n/a",((INDEX(Historical!$C$7:$C$1044,MATCH(B136,Historical!$B$7:$B$1044,0))/INDEX(Historical!$F$7:$F$1044,MATCH(B136,Historical!$B$7:$B$1044,0)))^(1/3)-1)*100)</f>
        <v>2.8065015349638456</v>
      </c>
      <c r="U136" s="105">
        <f>IF(INDEX(Historical!$H$7:$H$1044,MATCH(B136,Historical!$B$7:$B$1044,0))=0,"n/a",((INDEX(Historical!$C$7:$C$1044,MATCH(B136,Historical!$B$7:$B$1044,0))/INDEX(Historical!$H$7:$H$1044,MATCH(B136,Historical!$B$7:$B$1044,0)))^(1/5)-1)*100)</f>
        <v>3.6312854836993091</v>
      </c>
      <c r="V136" s="105">
        <f>IF(INDEX(Historical!$M$7:$M$1044,MATCH(B136,Historical!$B$7:$B$1044,0))=0,"n/a",((INDEX(Historical!$C$7:$C$1044,MATCH(B136,Historical!$B$7:$B$1044,0))/INDEX(Historical!$M$7:$M$1044,MATCH(B136,Historical!$B$7:$B$1044,0)))^(1/10)-1)*100)</f>
        <v>3.9734560416951892</v>
      </c>
      <c r="W136" s="106">
        <f t="shared" si="66"/>
        <v>0.9138859082860521</v>
      </c>
      <c r="X136" s="107">
        <f t="shared" si="67"/>
        <v>0.21822629108769886</v>
      </c>
      <c r="Y136" s="162"/>
      <c r="Z136" s="101">
        <f t="shared" si="68"/>
        <v>22.964867180805484</v>
      </c>
      <c r="AA136" s="109">
        <f t="shared" si="69"/>
        <v>7.2210796915167093</v>
      </c>
      <c r="AB136" s="71">
        <v>12</v>
      </c>
      <c r="AC136" s="100">
        <v>11.67</v>
      </c>
      <c r="AD136" s="100" t="s">
        <v>142</v>
      </c>
      <c r="AE136" s="100">
        <v>3.11</v>
      </c>
      <c r="AF136" s="100">
        <v>1.28</v>
      </c>
      <c r="AG136" s="100">
        <v>19.84</v>
      </c>
      <c r="AH136" s="100">
        <v>-33.050000000000004</v>
      </c>
      <c r="AI136" s="100">
        <v>8.3099999999999987</v>
      </c>
      <c r="AJ136" s="100">
        <v>16.64</v>
      </c>
      <c r="AK136" s="100" t="s">
        <v>142</v>
      </c>
      <c r="AL136" s="100">
        <v>1210</v>
      </c>
      <c r="AM136" s="100">
        <v>6.77</v>
      </c>
      <c r="AN136" s="100">
        <v>0.6</v>
      </c>
      <c r="AO136" s="110">
        <f t="shared" si="70"/>
        <v>-0.40954026216651584</v>
      </c>
      <c r="AP136" s="111">
        <f t="shared" si="71"/>
        <v>6.8115394293501934</v>
      </c>
      <c r="AQ136" s="112">
        <f t="shared" si="72"/>
        <v>-35.906380955004103</v>
      </c>
      <c r="AR136" s="101">
        <f>INDEX(Historical!$C$7:$C$1045,MATCH(B136,Historical!$B$7:$B$1045,0))*IF(AH136="n/a",1.03,IF(AH136&lt;0,1.01,IF(AH136&gt;10,1.1,(1+AH136/100))))</f>
        <v>2.5350999999999999</v>
      </c>
      <c r="AS136" s="109">
        <f t="shared" si="73"/>
        <v>2.7457668099999997</v>
      </c>
      <c r="AT136" s="109">
        <f t="shared" si="62"/>
        <v>2.8281398142999996</v>
      </c>
      <c r="AU136" s="109">
        <f t="shared" si="62"/>
        <v>2.9129840087289995</v>
      </c>
      <c r="AV136" s="109">
        <f t="shared" si="62"/>
        <v>3.0003735289908695</v>
      </c>
      <c r="AW136" s="109">
        <f t="shared" si="74"/>
        <v>14.022364162019869</v>
      </c>
      <c r="AX136" s="113">
        <f t="shared" si="75"/>
        <v>16.639805579707925</v>
      </c>
      <c r="AY136" s="100">
        <v>0.74</v>
      </c>
      <c r="AZ136" s="100">
        <v>44.99</v>
      </c>
      <c r="BA136" s="100">
        <v>-3.08</v>
      </c>
      <c r="BB136" s="100">
        <v>5.75</v>
      </c>
      <c r="BC136" s="100">
        <v>16.12</v>
      </c>
      <c r="BE136" s="12">
        <v>1987</v>
      </c>
      <c r="BF136" s="12">
        <f t="shared" si="76"/>
        <v>4</v>
      </c>
      <c r="BG136" s="100">
        <v>1.9800000000000002</v>
      </c>
      <c r="BH136" s="55" t="s">
        <v>121</v>
      </c>
      <c r="BI136" s="55" t="s">
        <v>122</v>
      </c>
    </row>
    <row r="137" spans="1:61" ht="11.25" customHeight="1" x14ac:dyDescent="0.2">
      <c r="A137" s="55" t="s">
        <v>502</v>
      </c>
      <c r="B137" s="55" t="s">
        <v>503</v>
      </c>
      <c r="C137" s="156" t="s">
        <v>116</v>
      </c>
      <c r="D137" s="98" t="s">
        <v>215</v>
      </c>
      <c r="E137" s="157">
        <v>54</v>
      </c>
      <c r="F137" s="2">
        <v>35</v>
      </c>
      <c r="G137" s="2" t="s">
        <v>119</v>
      </c>
      <c r="H137" s="2" t="s">
        <v>119</v>
      </c>
      <c r="I137" s="100">
        <v>83.04</v>
      </c>
      <c r="J137" s="101">
        <f t="shared" si="63"/>
        <v>1.493256262042389</v>
      </c>
      <c r="K137" s="104">
        <v>0.31</v>
      </c>
      <c r="L137" s="71">
        <v>4</v>
      </c>
      <c r="M137" s="28">
        <f t="shared" si="64"/>
        <v>1.24</v>
      </c>
      <c r="N137" s="103" t="s">
        <v>158</v>
      </c>
      <c r="O137" s="104">
        <v>0.29499999999999998</v>
      </c>
      <c r="P137" s="158">
        <v>45989</v>
      </c>
      <c r="Q137" s="158">
        <v>46006</v>
      </c>
      <c r="R137" s="28">
        <f t="shared" si="65"/>
        <v>5.0847457627118686</v>
      </c>
      <c r="S137" s="105">
        <f>IF(INDEX(Historical!$D$7:$D1625,MATCH(B137,Historical!$B$7:$B$1044,0))=0,"n/a",(INDEX(Historical!$C$7:$C$1044,MATCH(B137,Historical!$B$7:$B$1044,0))/INDEX(Historical!$D$7:$D$1044,MATCH(B137,Historical!$B$7:$B$1044,0))-1)*100)</f>
        <v>5.2863436123347984</v>
      </c>
      <c r="T137" s="105">
        <f>IF(INDEX(Historical!$F$7:$F$1044,MATCH(B137,Historical!$B$7:$B$1044,0))=0,"n/a",((INDEX(Historical!$C$7:$C$1044,MATCH(B137,Historical!$B$7:$B$1044,0))/INDEX(Historical!$F$7:$F$1044,MATCH(B137,Historical!$B$7:$B$1044,0)))^(1/3)-1)*100)</f>
        <v>5.5927144510541371</v>
      </c>
      <c r="U137" s="105">
        <f>IF(INDEX(Historical!$H$7:$H$1044,MATCH(B137,Historical!$B$7:$B$1044,0))=0,"n/a",((INDEX(Historical!$C$7:$C$1044,MATCH(B137,Historical!$B$7:$B$1044,0))/INDEX(Historical!$H$7:$H$1044,MATCH(B137,Historical!$B$7:$B$1044,0)))^(1/5)-1)*100)</f>
        <v>6.0707353644963158</v>
      </c>
      <c r="V137" s="105">
        <f>IF(INDEX(Historical!$M$7:$M$1044,MATCH(B137,Historical!$B$7:$B$1044,0))=0,"n/a",((INDEX(Historical!$C$7:$C$1044,MATCH(B137,Historical!$B$7:$B$1044,0))/INDEX(Historical!$M$7:$M$1044,MATCH(B137,Historical!$B$7:$B$1044,0)))^(1/10)-1)*100)</f>
        <v>4.0945020034373725</v>
      </c>
      <c r="W137" s="106">
        <f t="shared" si="66"/>
        <v>1.482655365512064</v>
      </c>
      <c r="X137" s="107">
        <f t="shared" si="67"/>
        <v>1.1138963971552873</v>
      </c>
      <c r="Y137" s="165"/>
      <c r="Z137" s="101">
        <f t="shared" si="68"/>
        <v>53.218884120171673</v>
      </c>
      <c r="AA137" s="109">
        <f t="shared" si="69"/>
        <v>35.639484978540771</v>
      </c>
      <c r="AB137" s="71">
        <v>12</v>
      </c>
      <c r="AC137" s="100">
        <v>2.33</v>
      </c>
      <c r="AD137" s="100" t="s">
        <v>142</v>
      </c>
      <c r="AE137" s="100">
        <v>1.24</v>
      </c>
      <c r="AF137" s="100">
        <v>2.46</v>
      </c>
      <c r="AG137" s="100">
        <v>7.17</v>
      </c>
      <c r="AH137" s="100">
        <v>9.19</v>
      </c>
      <c r="AI137" s="100">
        <v>23.549999999999997</v>
      </c>
      <c r="AJ137" s="100">
        <v>5.45</v>
      </c>
      <c r="AK137" s="100" t="s">
        <v>142</v>
      </c>
      <c r="AL137" s="100">
        <v>1500</v>
      </c>
      <c r="AM137" s="100">
        <v>2.3199999999999998</v>
      </c>
      <c r="AN137" s="100">
        <v>0.55000000000000004</v>
      </c>
      <c r="AO137" s="110">
        <f t="shared" si="70"/>
        <v>-28.075493352002066</v>
      </c>
      <c r="AP137" s="111">
        <f t="shared" si="71"/>
        <v>7.563991626538705</v>
      </c>
      <c r="AQ137" s="112">
        <f t="shared" si="72"/>
        <v>97.397661865259295</v>
      </c>
      <c r="AR137" s="101">
        <f>INDEX(Historical!$C$7:$C$1045,MATCH(B137,Historical!$B$7:$B$1045,0))*IF(AH137="n/a",1.03,IF(AH137&lt;0,1.01,IF(AH137&gt;10,1.1,(1+AH137/100))))</f>
        <v>1.3048205000000002</v>
      </c>
      <c r="AS137" s="109">
        <f t="shared" si="73"/>
        <v>1.4353025500000003</v>
      </c>
      <c r="AT137" s="109">
        <f t="shared" si="62"/>
        <v>1.4783616265000004</v>
      </c>
      <c r="AU137" s="109">
        <f t="shared" si="62"/>
        <v>1.5227124752950003</v>
      </c>
      <c r="AV137" s="109">
        <f t="shared" si="62"/>
        <v>1.5683938495538503</v>
      </c>
      <c r="AW137" s="109">
        <f t="shared" si="74"/>
        <v>7.309591001348851</v>
      </c>
      <c r="AX137" s="113">
        <f t="shared" si="75"/>
        <v>8.802493980429734</v>
      </c>
      <c r="AY137" s="100">
        <v>1.0900000000000001</v>
      </c>
      <c r="AZ137" s="100">
        <v>38</v>
      </c>
      <c r="BA137" s="100">
        <v>-3.34</v>
      </c>
      <c r="BB137" s="100">
        <v>17.150000000000002</v>
      </c>
      <c r="BC137" s="100">
        <v>8.0500000000000007</v>
      </c>
      <c r="BE137" s="12">
        <v>1973</v>
      </c>
      <c r="BF137" s="12">
        <f t="shared" si="76"/>
        <v>6</v>
      </c>
      <c r="BG137" s="100">
        <v>3.56</v>
      </c>
      <c r="BH137" s="55" t="s">
        <v>121</v>
      </c>
      <c r="BI137" s="55" t="s">
        <v>122</v>
      </c>
    </row>
    <row r="138" spans="1:61" ht="11.25" customHeight="1" x14ac:dyDescent="0.2">
      <c r="A138" s="55" t="s">
        <v>504</v>
      </c>
      <c r="B138" s="55" t="s">
        <v>505</v>
      </c>
      <c r="C138" s="156" t="s">
        <v>125</v>
      </c>
      <c r="D138" s="98" t="s">
        <v>126</v>
      </c>
      <c r="E138" s="157">
        <v>59</v>
      </c>
      <c r="F138" s="2">
        <v>17</v>
      </c>
      <c r="G138" s="2" t="s">
        <v>146</v>
      </c>
      <c r="H138" s="2" t="s">
        <v>146</v>
      </c>
      <c r="I138" s="100">
        <v>42.22</v>
      </c>
      <c r="J138" s="101">
        <f t="shared" si="63"/>
        <v>0.85267645665561342</v>
      </c>
      <c r="K138" s="104">
        <v>0.09</v>
      </c>
      <c r="L138" s="71">
        <v>4</v>
      </c>
      <c r="M138" s="28">
        <f t="shared" si="64"/>
        <v>0.36</v>
      </c>
      <c r="N138" s="103" t="s">
        <v>506</v>
      </c>
      <c r="O138" s="104">
        <v>8.7400000000000005E-2</v>
      </c>
      <c r="P138" s="158">
        <v>45826</v>
      </c>
      <c r="Q138" s="158">
        <v>45848</v>
      </c>
      <c r="R138" s="28">
        <f t="shared" si="65"/>
        <v>2.9748283752860307</v>
      </c>
      <c r="S138" s="105">
        <f>IF(INDEX(Historical!$D$7:$D1630,MATCH(B138,Historical!$B$7:$B$1044,0))=0,"n/a",(INDEX(Historical!$C$7:$C$1044,MATCH(B138,Historical!$B$7:$B$1044,0))/INDEX(Historical!$D$7:$D$1044,MATCH(B138,Historical!$B$7:$B$1044,0))-1)*100)</f>
        <v>2.9999999999999361</v>
      </c>
      <c r="T138" s="105">
        <f>IF(INDEX(Historical!$F$7:$F$1044,MATCH(B138,Historical!$B$7:$B$1044,0))=0,"n/a",((INDEX(Historical!$C$7:$C$1044,MATCH(B138,Historical!$B$7:$B$1044,0))/INDEX(Historical!$F$7:$F$1044,MATCH(B138,Historical!$B$7:$B$1044,0)))^(1/3)-1)*100)</f>
        <v>3.0000000000000693</v>
      </c>
      <c r="U138" s="105">
        <f>IF(INDEX(Historical!$H$7:$H$1044,MATCH(B138,Historical!$B$7:$B$1044,0))=0,"n/a",((INDEX(Historical!$C$7:$C$1044,MATCH(B138,Historical!$B$7:$B$1044,0))/INDEX(Historical!$H$7:$H$1044,MATCH(B138,Historical!$B$7:$B$1044,0)))^(1/5)-1)*100)</f>
        <v>3.0000000000000027</v>
      </c>
      <c r="V138" s="105">
        <f>IF(INDEX(Historical!$M$7:$M$1044,MATCH(B138,Historical!$B$7:$B$1044,0))=0,"n/a",((INDEX(Historical!$C$7:$C$1044,MATCH(B138,Historical!$B$7:$B$1044,0))/INDEX(Historical!$M$7:$M$1044,MATCH(B138,Historical!$B$7:$B$1044,0)))^(1/10)-1)*100)</f>
        <v>3.5814164720915809</v>
      </c>
      <c r="W138" s="106">
        <f t="shared" si="66"/>
        <v>0.83765739711583287</v>
      </c>
      <c r="X138" s="107">
        <f t="shared" si="67"/>
        <v>0.24193548387096794</v>
      </c>
      <c r="Y138" s="167" t="s">
        <v>1724</v>
      </c>
      <c r="Z138" s="101">
        <f t="shared" si="68"/>
        <v>27.06766917293233</v>
      </c>
      <c r="AA138" s="109">
        <f t="shared" si="69"/>
        <v>31.744360902255636</v>
      </c>
      <c r="AB138" s="71">
        <v>12</v>
      </c>
      <c r="AC138" s="100">
        <v>1.33</v>
      </c>
      <c r="AD138" s="100" t="s">
        <v>142</v>
      </c>
      <c r="AE138" s="100">
        <v>3.9</v>
      </c>
      <c r="AF138" s="100">
        <v>3.37</v>
      </c>
      <c r="AG138" s="100">
        <v>11.05</v>
      </c>
      <c r="AH138" s="100" t="s">
        <v>142</v>
      </c>
      <c r="AI138" s="100" t="s">
        <v>142</v>
      </c>
      <c r="AJ138" s="100">
        <v>12.4</v>
      </c>
      <c r="AK138" s="100" t="s">
        <v>142</v>
      </c>
      <c r="AL138" s="100">
        <v>2860</v>
      </c>
      <c r="AM138" s="100">
        <v>78.36999999999999</v>
      </c>
      <c r="AN138" s="100">
        <v>0.01</v>
      </c>
      <c r="AO138" s="110">
        <f t="shared" si="70"/>
        <v>-27.891684445600021</v>
      </c>
      <c r="AP138" s="111">
        <f t="shared" si="71"/>
        <v>3.8526764566556162</v>
      </c>
      <c r="AQ138" s="112">
        <f t="shared" si="72"/>
        <v>118.0504490459862</v>
      </c>
      <c r="AR138" s="101">
        <f>INDEX(Historical!$C$7:$C$1045,MATCH(B138,Historical!$B$7:$B$1045,0))*IF(AH138="n/a",1.03,IF(AH138&lt;0,1.01,IF(AH138&gt;10,1.1,(1+AH138/100))))</f>
        <v>0.36539999999999995</v>
      </c>
      <c r="AS138" s="109">
        <f t="shared" si="73"/>
        <v>0.37636199999999997</v>
      </c>
      <c r="AT138" s="109">
        <f t="shared" si="62"/>
        <v>0.38765285999999999</v>
      </c>
      <c r="AU138" s="109">
        <f t="shared" si="62"/>
        <v>0.3992824458</v>
      </c>
      <c r="AV138" s="109">
        <f t="shared" si="62"/>
        <v>0.41126091917399998</v>
      </c>
      <c r="AW138" s="109">
        <f t="shared" si="74"/>
        <v>1.9399582249739997</v>
      </c>
      <c r="AX138" s="113">
        <f t="shared" si="75"/>
        <v>4.5948797370298431</v>
      </c>
      <c r="AY138" s="100">
        <v>0.46</v>
      </c>
      <c r="AZ138" s="100">
        <v>39.11</v>
      </c>
      <c r="BA138" s="100">
        <v>-6.3</v>
      </c>
      <c r="BB138" s="100">
        <v>0.3</v>
      </c>
      <c r="BC138" s="100">
        <v>8.3099999999999987</v>
      </c>
      <c r="BE138" s="12">
        <v>1967</v>
      </c>
      <c r="BF138" s="12">
        <f t="shared" si="76"/>
        <v>7</v>
      </c>
      <c r="BG138" s="100">
        <v>8.33</v>
      </c>
      <c r="BH138" s="55" t="s">
        <v>121</v>
      </c>
      <c r="BI138" s="55" t="s">
        <v>122</v>
      </c>
    </row>
    <row r="139" spans="1:61" ht="11.25" customHeight="1" x14ac:dyDescent="0.2">
      <c r="A139" s="55" t="s">
        <v>507</v>
      </c>
      <c r="B139" s="55" t="s">
        <v>508</v>
      </c>
      <c r="C139" s="156" t="s">
        <v>134</v>
      </c>
      <c r="D139" s="98" t="s">
        <v>186</v>
      </c>
      <c r="E139" s="157">
        <v>33</v>
      </c>
      <c r="F139" s="2">
        <v>100</v>
      </c>
      <c r="G139" s="2" t="s">
        <v>146</v>
      </c>
      <c r="H139" s="2" t="s">
        <v>146</v>
      </c>
      <c r="I139" s="100">
        <v>95.69</v>
      </c>
      <c r="J139" s="101">
        <f t="shared" si="63"/>
        <v>2.7380081513219774</v>
      </c>
      <c r="K139" s="104">
        <v>0.65500000000000003</v>
      </c>
      <c r="L139" s="71">
        <v>4</v>
      </c>
      <c r="M139" s="28">
        <f t="shared" si="64"/>
        <v>2.62</v>
      </c>
      <c r="N139" s="103" t="s">
        <v>158</v>
      </c>
      <c r="O139" s="104">
        <v>0.59499999999999997</v>
      </c>
      <c r="P139" s="158">
        <v>46070</v>
      </c>
      <c r="Q139" s="158">
        <v>46091</v>
      </c>
      <c r="R139" s="28">
        <f t="shared" si="65"/>
        <v>10.084033613445389</v>
      </c>
      <c r="S139" s="105">
        <f>IF(INDEX(Historical!$D$7:$D1631,MATCH(B139,Historical!$B$7:$B$1044,0))=0,"n/a",(INDEX(Historical!$C$7:$C$1044,MATCH(B139,Historical!$B$7:$B$1044,0))/INDEX(Historical!$D$7:$D$1044,MATCH(B139,Historical!$B$7:$B$1044,0))-1)*100)</f>
        <v>10.185185185185164</v>
      </c>
      <c r="T139" s="105">
        <f>IF(INDEX(Historical!$F$7:$F$1044,MATCH(B139,Historical!$B$7:$B$1044,0))=0,"n/a",((INDEX(Historical!$C$7:$C$1044,MATCH(B139,Historical!$B$7:$B$1044,0))/INDEX(Historical!$F$7:$F$1044,MATCH(B139,Historical!$B$7:$B$1044,0)))^(1/3)-1)*100)</f>
        <v>10.167201691382544</v>
      </c>
      <c r="U139" s="105">
        <f>IF(INDEX(Historical!$H$7:$H$1044,MATCH(B139,Historical!$B$7:$B$1044,0))=0,"n/a",((INDEX(Historical!$C$7:$C$1044,MATCH(B139,Historical!$B$7:$B$1044,0))/INDEX(Historical!$H$7:$H$1044,MATCH(B139,Historical!$B$7:$B$1044,0)))^(1/5)-1)*100)</f>
        <v>9.3822049736666422</v>
      </c>
      <c r="V139" s="105">
        <f>IF(INDEX(Historical!$M$7:$M$1044,MATCH(B139,Historical!$B$7:$B$1044,0))=0,"n/a",((INDEX(Historical!$C$7:$C$1044,MATCH(B139,Historical!$B$7:$B$1044,0))/INDEX(Historical!$M$7:$M$1044,MATCH(B139,Historical!$B$7:$B$1044,0)))^(1/10)-1)*100)</f>
        <v>5.9124991352843104</v>
      </c>
      <c r="W139" s="106">
        <f t="shared" si="66"/>
        <v>1.5868425109233417</v>
      </c>
      <c r="X139" s="107">
        <f t="shared" si="67"/>
        <v>1.1497800212826768</v>
      </c>
      <c r="Y139" s="123" t="s">
        <v>509</v>
      </c>
      <c r="Z139" s="101">
        <f t="shared" si="68"/>
        <v>78.678678678678679</v>
      </c>
      <c r="AA139" s="109">
        <f t="shared" si="69"/>
        <v>28.735735735735734</v>
      </c>
      <c r="AB139" s="71">
        <v>12</v>
      </c>
      <c r="AC139" s="100">
        <v>3.33</v>
      </c>
      <c r="AD139" s="100">
        <v>1.41</v>
      </c>
      <c r="AE139" s="100">
        <v>5.67</v>
      </c>
      <c r="AF139" s="100">
        <v>3.61</v>
      </c>
      <c r="AG139" s="100">
        <v>12.4</v>
      </c>
      <c r="AH139" s="100">
        <v>12.27</v>
      </c>
      <c r="AI139" s="100">
        <v>13.96</v>
      </c>
      <c r="AJ139" s="100">
        <v>8.16</v>
      </c>
      <c r="AK139" s="100">
        <v>13.51</v>
      </c>
      <c r="AL139" s="100">
        <v>42390</v>
      </c>
      <c r="AM139" s="100">
        <v>69.72</v>
      </c>
      <c r="AN139" s="100">
        <v>0.2</v>
      </c>
      <c r="AO139" s="110">
        <f t="shared" si="70"/>
        <v>-16.615522610747114</v>
      </c>
      <c r="AP139" s="111">
        <f t="shared" si="71"/>
        <v>12.12021312498862</v>
      </c>
      <c r="AQ139" s="112">
        <f t="shared" si="72"/>
        <v>114.72049636265491</v>
      </c>
      <c r="AR139" s="101">
        <f>INDEX(Historical!$C$7:$C$1045,MATCH(B139,Historical!$B$7:$B$1045,0))*IF(AH139="n/a",1.03,IF(AH139&lt;0,1.01,IF(AH139&gt;10,1.1,(1+AH139/100))))</f>
        <v>2.6179999999999999</v>
      </c>
      <c r="AS139" s="109">
        <f t="shared" si="73"/>
        <v>2.8797999999999999</v>
      </c>
      <c r="AT139" s="109">
        <f t="shared" si="62"/>
        <v>3.16778</v>
      </c>
      <c r="AU139" s="109">
        <f t="shared" si="62"/>
        <v>3.4845580000000003</v>
      </c>
      <c r="AV139" s="109">
        <f t="shared" si="62"/>
        <v>3.8330138000000007</v>
      </c>
      <c r="AW139" s="109">
        <f t="shared" si="74"/>
        <v>15.983151800000002</v>
      </c>
      <c r="AX139" s="113">
        <f t="shared" si="75"/>
        <v>16.703053401609367</v>
      </c>
      <c r="AY139" s="100">
        <v>0.81</v>
      </c>
      <c r="AZ139" s="100">
        <v>20.05</v>
      </c>
      <c r="BA139" s="100">
        <v>-56.19</v>
      </c>
      <c r="BB139" s="100">
        <v>2.31</v>
      </c>
      <c r="BC139" s="100">
        <v>-29.34</v>
      </c>
      <c r="BE139" s="12">
        <v>1995</v>
      </c>
      <c r="BF139" s="12">
        <f t="shared" si="76"/>
        <v>3</v>
      </c>
      <c r="BG139" s="100">
        <v>8.15</v>
      </c>
      <c r="BH139" s="55" t="s">
        <v>121</v>
      </c>
      <c r="BI139" s="55" t="s">
        <v>122</v>
      </c>
    </row>
    <row r="140" spans="1:61" ht="11.25" customHeight="1" x14ac:dyDescent="0.2">
      <c r="A140" s="123" t="s">
        <v>510</v>
      </c>
      <c r="B140" s="55" t="s">
        <v>511</v>
      </c>
      <c r="C140" s="156" t="s">
        <v>134</v>
      </c>
      <c r="D140" s="98" t="s">
        <v>186</v>
      </c>
      <c r="E140" s="157">
        <v>40</v>
      </c>
      <c r="F140" s="2">
        <v>72</v>
      </c>
      <c r="G140" s="2" t="s">
        <v>146</v>
      </c>
      <c r="H140" s="2" t="s">
        <v>146</v>
      </c>
      <c r="I140" s="100">
        <v>102.88</v>
      </c>
      <c r="J140" s="101">
        <f t="shared" si="63"/>
        <v>5.0544323483670297</v>
      </c>
      <c r="K140" s="104">
        <v>1.3</v>
      </c>
      <c r="L140" s="71">
        <v>4</v>
      </c>
      <c r="M140" s="28">
        <f t="shared" si="64"/>
        <v>5.2</v>
      </c>
      <c r="N140" s="103" t="s">
        <v>270</v>
      </c>
      <c r="O140" s="104">
        <v>1.27</v>
      </c>
      <c r="P140" s="158">
        <v>46097</v>
      </c>
      <c r="Q140" s="158">
        <v>46111</v>
      </c>
      <c r="R140" s="28">
        <f t="shared" si="65"/>
        <v>2.3622047244094508</v>
      </c>
      <c r="S140" s="105">
        <f>IF(INDEX(Historical!$D$7:$D1634,MATCH(B140,Historical!$B$7:$B$1044,0))=0,"n/a",(INDEX(Historical!$C$7:$C$1044,MATCH(B140,Historical!$B$7:$B$1044,0))/INDEX(Historical!$D$7:$D$1044,MATCH(B140,Historical!$B$7:$B$1044,0))-1)*100)</f>
        <v>2.4193548387096753</v>
      </c>
      <c r="T140" s="105">
        <f>IF(INDEX(Historical!$F$7:$F$1044,MATCH(B140,Historical!$B$7:$B$1044,0))=0,"n/a",((INDEX(Historical!$C$7:$C$1044,MATCH(B140,Historical!$B$7:$B$1044,0))/INDEX(Historical!$F$7:$F$1044,MATCH(B140,Historical!$B$7:$B$1044,0)))^(1/3)-1)*100)</f>
        <v>1.9078153827887245</v>
      </c>
      <c r="U140" s="105">
        <f>IF(INDEX(Historical!$H$7:$H$1044,MATCH(B140,Historical!$B$7:$B$1044,0))=0,"n/a",((INDEX(Historical!$C$7:$C$1044,MATCH(B140,Historical!$B$7:$B$1044,0))/INDEX(Historical!$H$7:$H$1044,MATCH(B140,Historical!$B$7:$B$1044,0)))^(1/5)-1)*100)</f>
        <v>7.1302805673335135</v>
      </c>
      <c r="V140" s="105">
        <f>IF(INDEX(Historical!$M$7:$M$1044,MATCH(B140,Historical!$B$7:$B$1044,0))=0,"n/a",((INDEX(Historical!$C$7:$C$1044,MATCH(B140,Historical!$B$7:$B$1044,0))/INDEX(Historical!$M$7:$M$1044,MATCH(B140,Historical!$B$7:$B$1044,0)))^(1/10)-1)*100)</f>
        <v>9.3402437529127802</v>
      </c>
      <c r="W140" s="106">
        <f t="shared" si="66"/>
        <v>0.76339341412903883</v>
      </c>
      <c r="X140" s="107" t="str">
        <f t="shared" si="67"/>
        <v>n/a</v>
      </c>
      <c r="Y140" s="159"/>
      <c r="Z140" s="101">
        <f t="shared" si="68"/>
        <v>56.216216216216218</v>
      </c>
      <c r="AA140" s="109">
        <f t="shared" si="69"/>
        <v>11.122162162162162</v>
      </c>
      <c r="AB140" s="71">
        <v>12</v>
      </c>
      <c r="AC140" s="100">
        <v>9.25</v>
      </c>
      <c r="AD140" s="100" t="s">
        <v>142</v>
      </c>
      <c r="AE140" s="100">
        <v>3.06</v>
      </c>
      <c r="AF140" s="100">
        <v>2.0699999999999998</v>
      </c>
      <c r="AG140" s="100">
        <v>19.21</v>
      </c>
      <c r="AH140" s="100">
        <v>-4.99</v>
      </c>
      <c r="AI140" s="100">
        <v>1.0699999999999998</v>
      </c>
      <c r="AJ140" s="100">
        <v>-1.52</v>
      </c>
      <c r="AK140" s="100">
        <v>-1.8499999999999999</v>
      </c>
      <c r="AL140" s="100">
        <v>22390</v>
      </c>
      <c r="AM140" s="100">
        <v>1.8599999999999999</v>
      </c>
      <c r="AN140" s="100">
        <v>0.04</v>
      </c>
      <c r="AO140" s="110">
        <f t="shared" si="70"/>
        <v>1.0625507535383818</v>
      </c>
      <c r="AP140" s="111">
        <f t="shared" si="71"/>
        <v>12.184712915700544</v>
      </c>
      <c r="AQ140" s="112">
        <f t="shared" si="72"/>
        <v>1.1552726712215966</v>
      </c>
      <c r="AR140" s="101">
        <f>INDEX(Historical!$C$7:$C$1045,MATCH(B140,Historical!$B$7:$B$1045,0))*IF(AH140="n/a",1.03,IF(AH140&lt;0,1.01,IF(AH140&gt;10,1.1,(1+AH140/100))))</f>
        <v>5.1307999999999998</v>
      </c>
      <c r="AS140" s="109">
        <f t="shared" si="73"/>
        <v>5.1856995599999998</v>
      </c>
      <c r="AT140" s="109">
        <f t="shared" si="62"/>
        <v>5.2375565555999994</v>
      </c>
      <c r="AU140" s="109">
        <f t="shared" si="62"/>
        <v>5.2899321211559993</v>
      </c>
      <c r="AV140" s="109">
        <f t="shared" si="62"/>
        <v>5.3428314423675589</v>
      </c>
      <c r="AW140" s="109">
        <f t="shared" si="74"/>
        <v>26.186819679123555</v>
      </c>
      <c r="AX140" s="113">
        <f t="shared" si="75"/>
        <v>25.453751632118543</v>
      </c>
      <c r="AY140" s="100">
        <v>1.53</v>
      </c>
      <c r="AZ140" s="100">
        <v>20.72</v>
      </c>
      <c r="BA140" s="100">
        <v>-12.98</v>
      </c>
      <c r="BB140" s="100">
        <v>10.68</v>
      </c>
      <c r="BC140" s="100">
        <v>1.6099999999999999</v>
      </c>
      <c r="BE140" s="12">
        <v>1987</v>
      </c>
      <c r="BF140" s="12">
        <f t="shared" si="76"/>
        <v>4</v>
      </c>
      <c r="BG140" s="100">
        <v>14.41</v>
      </c>
      <c r="BH140" s="55" t="s">
        <v>121</v>
      </c>
      <c r="BI140" s="55" t="s">
        <v>122</v>
      </c>
    </row>
    <row r="141" spans="1:61" ht="11.25" customHeight="1" x14ac:dyDescent="0.2">
      <c r="A141" s="123" t="s">
        <v>512</v>
      </c>
      <c r="B141" s="55" t="s">
        <v>513</v>
      </c>
      <c r="C141" s="156" t="s">
        <v>134</v>
      </c>
      <c r="D141" s="98" t="s">
        <v>157</v>
      </c>
      <c r="E141" s="157">
        <v>37</v>
      </c>
      <c r="F141" s="2">
        <v>78</v>
      </c>
      <c r="G141" s="2" t="s">
        <v>146</v>
      </c>
      <c r="H141" s="2" t="s">
        <v>146</v>
      </c>
      <c r="I141" s="100">
        <v>53.25</v>
      </c>
      <c r="J141" s="101">
        <f t="shared" si="63"/>
        <v>2.8544600938967135</v>
      </c>
      <c r="K141" s="104">
        <v>0.38</v>
      </c>
      <c r="L141" s="71">
        <v>4</v>
      </c>
      <c r="M141" s="28">
        <f t="shared" si="64"/>
        <v>1.52</v>
      </c>
      <c r="N141" s="103" t="s">
        <v>209</v>
      </c>
      <c r="O141" s="104">
        <v>0.37</v>
      </c>
      <c r="P141" s="158">
        <v>46055</v>
      </c>
      <c r="Q141" s="158">
        <v>46065</v>
      </c>
      <c r="R141" s="28">
        <f t="shared" si="65"/>
        <v>2.7027027027027053</v>
      </c>
      <c r="S141" s="105">
        <f>IF(INDEX(Historical!$D$7:$D1646,MATCH(B141,Historical!$B$7:$B$1044,0))=0,"n/a",(INDEX(Historical!$C$7:$C$1044,MATCH(B141,Historical!$B$7:$B$1044,0))/INDEX(Historical!$D$7:$D$1044,MATCH(B141,Historical!$B$7:$B$1044,0))-1)*100)</f>
        <v>5.0000000000000044</v>
      </c>
      <c r="T141" s="105">
        <f>IF(INDEX(Historical!$F$7:$F$1044,MATCH(B141,Historical!$B$7:$B$1044,0))=0,"n/a",((INDEX(Historical!$C$7:$C$1044,MATCH(B141,Historical!$B$7:$B$1044,0))/INDEX(Historical!$F$7:$F$1044,MATCH(B141,Historical!$B$7:$B$1044,0)))^(1/3)-1)*100)</f>
        <v>6.4108309819487674</v>
      </c>
      <c r="U141" s="105">
        <f>IF(INDEX(Historical!$H$7:$H$1044,MATCH(B141,Historical!$B$7:$B$1044,0))=0,"n/a",((INDEX(Historical!$C$7:$C$1044,MATCH(B141,Historical!$B$7:$B$1044,0))/INDEX(Historical!$H$7:$H$1044,MATCH(B141,Historical!$B$7:$B$1044,0)))^(1/5)-1)*100)</f>
        <v>5.5892882483376871</v>
      </c>
      <c r="V141" s="105">
        <f>IF(INDEX(Historical!$M$7:$M$1044,MATCH(B141,Historical!$B$7:$B$1044,0))=0,"n/a",((INDEX(Historical!$C$7:$C$1044,MATCH(B141,Historical!$B$7:$B$1044,0))/INDEX(Historical!$M$7:$M$1044,MATCH(B141,Historical!$B$7:$B$1044,0)))^(1/10)-1)*100)</f>
        <v>4.3529210056618473</v>
      </c>
      <c r="W141" s="106">
        <f t="shared" si="66"/>
        <v>1.2840316286621549</v>
      </c>
      <c r="X141" s="107" t="str">
        <f t="shared" si="67"/>
        <v>n/a</v>
      </c>
      <c r="Y141" s="165"/>
      <c r="Z141" s="101" t="str">
        <f t="shared" si="68"/>
        <v>n/a</v>
      </c>
      <c r="AA141" s="109" t="str">
        <f t="shared" si="69"/>
        <v>n/a</v>
      </c>
      <c r="AB141" s="71">
        <v>12</v>
      </c>
      <c r="AC141" s="100" t="s">
        <v>142</v>
      </c>
      <c r="AD141" s="100" t="s">
        <v>142</v>
      </c>
      <c r="AE141" s="100" t="s">
        <v>142</v>
      </c>
      <c r="AF141" s="100" t="s">
        <v>142</v>
      </c>
      <c r="AG141" s="100" t="s">
        <v>142</v>
      </c>
      <c r="AH141" s="100" t="s">
        <v>142</v>
      </c>
      <c r="AI141" s="100" t="s">
        <v>142</v>
      </c>
      <c r="AJ141" s="100" t="s">
        <v>142</v>
      </c>
      <c r="AK141" s="100" t="s">
        <v>142</v>
      </c>
      <c r="AL141" s="100" t="s">
        <v>142</v>
      </c>
      <c r="AM141" s="100" t="s">
        <v>142</v>
      </c>
      <c r="AN141" s="100" t="s">
        <v>142</v>
      </c>
      <c r="AO141" s="110" t="str">
        <f t="shared" si="70"/>
        <v>n/a</v>
      </c>
      <c r="AP141" s="111">
        <f t="shared" si="71"/>
        <v>8.4437483422344002</v>
      </c>
      <c r="AQ141" s="112" t="str">
        <f t="shared" si="72"/>
        <v>n/a</v>
      </c>
      <c r="AR141" s="101">
        <f>INDEX(Historical!$C$7:$C$1045,MATCH(B141,Historical!$B$7:$B$1045,0))*IF(AH141="n/a",1.03,IF(AH141&lt;0,1.01,IF(AH141&gt;10,1.1,(1+AH141/100))))</f>
        <v>1.5141</v>
      </c>
      <c r="AS141" s="109">
        <f t="shared" si="73"/>
        <v>1.559523</v>
      </c>
      <c r="AT141" s="109">
        <f t="shared" si="62"/>
        <v>1.6063086900000001</v>
      </c>
      <c r="AU141" s="109">
        <f t="shared" si="62"/>
        <v>1.6544979507000002</v>
      </c>
      <c r="AV141" s="109">
        <f t="shared" si="62"/>
        <v>1.7041328892210001</v>
      </c>
      <c r="AW141" s="109">
        <f t="shared" si="74"/>
        <v>8.0385625299210002</v>
      </c>
      <c r="AX141" s="113">
        <f t="shared" si="75"/>
        <v>15.095892074969013</v>
      </c>
      <c r="AY141" s="100" t="s">
        <v>142</v>
      </c>
      <c r="AZ141" s="100" t="s">
        <v>142</v>
      </c>
      <c r="BA141" s="100" t="s">
        <v>142</v>
      </c>
      <c r="BB141" s="100" t="s">
        <v>142</v>
      </c>
      <c r="BC141" s="100" t="s">
        <v>142</v>
      </c>
      <c r="BD141" s="20" t="s">
        <v>108</v>
      </c>
      <c r="BE141" s="12">
        <v>1992</v>
      </c>
      <c r="BF141" s="12">
        <f t="shared" si="76"/>
        <v>3</v>
      </c>
      <c r="BG141" s="100" t="s">
        <v>142</v>
      </c>
      <c r="BH141" s="55" t="s">
        <v>121</v>
      </c>
      <c r="BI141" s="55" t="s">
        <v>122</v>
      </c>
    </row>
    <row r="142" spans="1:61" ht="11.25" customHeight="1" x14ac:dyDescent="0.2">
      <c r="A142" s="116" t="s">
        <v>514</v>
      </c>
      <c r="B142" s="55" t="s">
        <v>515</v>
      </c>
      <c r="C142" s="156" t="s">
        <v>134</v>
      </c>
      <c r="D142" s="98" t="s">
        <v>157</v>
      </c>
      <c r="E142" s="157">
        <v>50</v>
      </c>
      <c r="F142" s="2">
        <v>52</v>
      </c>
      <c r="G142" s="2" t="s">
        <v>146</v>
      </c>
      <c r="H142" s="2" t="s">
        <v>146</v>
      </c>
      <c r="I142" s="100">
        <v>43.81</v>
      </c>
      <c r="J142" s="101">
        <f t="shared" si="63"/>
        <v>3.4695275051358139</v>
      </c>
      <c r="K142" s="104">
        <v>0.38</v>
      </c>
      <c r="L142" s="71">
        <v>4</v>
      </c>
      <c r="M142" s="28">
        <f t="shared" si="64"/>
        <v>1.52</v>
      </c>
      <c r="N142" s="103" t="s">
        <v>141</v>
      </c>
      <c r="O142" s="104">
        <v>0.37</v>
      </c>
      <c r="P142" s="158">
        <v>46003</v>
      </c>
      <c r="Q142" s="158">
        <v>46024</v>
      </c>
      <c r="R142" s="28">
        <f t="shared" si="65"/>
        <v>2.7027027027027053</v>
      </c>
      <c r="S142" s="105">
        <f>IF(INDEX(Historical!$D$7:$D1648,MATCH(B142,Historical!$B$7:$B$1044,0))=0,"n/a",(INDEX(Historical!$C$7:$C$1044,MATCH(B142,Historical!$B$7:$B$1044,0))/INDEX(Historical!$D$7:$D$1044,MATCH(B142,Historical!$B$7:$B$1044,0))-1)*100)</f>
        <v>0</v>
      </c>
      <c r="T142" s="105">
        <f>IF(INDEX(Historical!$F$7:$F$1044,MATCH(B142,Historical!$B$7:$B$1044,0))=0,"n/a",((INDEX(Historical!$C$7:$C$1044,MATCH(B142,Historical!$B$7:$B$1044,0))/INDEX(Historical!$F$7:$F$1044,MATCH(B142,Historical!$B$7:$B$1044,0)))^(1/3)-1)*100)</f>
        <v>0.91748244185174688</v>
      </c>
      <c r="U142" s="105">
        <f>IF(INDEX(Historical!$H$7:$H$1044,MATCH(B142,Historical!$B$7:$B$1044,0))=0,"n/a",((INDEX(Historical!$C$7:$C$1044,MATCH(B142,Historical!$B$7:$B$1044,0))/INDEX(Historical!$H$7:$H$1044,MATCH(B142,Historical!$B$7:$B$1044,0)))^(1/5)-1)*100)</f>
        <v>1.1175959835464599</v>
      </c>
      <c r="V142" s="105">
        <f>IF(INDEX(Historical!$M$7:$M$1044,MATCH(B142,Historical!$B$7:$B$1044,0))=0,"n/a",((INDEX(Historical!$C$7:$C$1044,MATCH(B142,Historical!$B$7:$B$1044,0))/INDEX(Historical!$M$7:$M$1044,MATCH(B142,Historical!$B$7:$B$1044,0)))^(1/10)-1)*100)</f>
        <v>1.4624101940841294</v>
      </c>
      <c r="W142" s="106">
        <f t="shared" si="66"/>
        <v>0.76421512108398704</v>
      </c>
      <c r="X142" s="107">
        <f t="shared" si="67"/>
        <v>0.17544677920666557</v>
      </c>
      <c r="Y142" s="165" t="s">
        <v>237</v>
      </c>
      <c r="Z142" s="101">
        <f t="shared" si="68"/>
        <v>42.696629213483142</v>
      </c>
      <c r="AA142" s="109">
        <f t="shared" si="69"/>
        <v>12.306179775280899</v>
      </c>
      <c r="AB142" s="71">
        <v>12</v>
      </c>
      <c r="AC142" s="100">
        <v>3.56</v>
      </c>
      <c r="AD142" s="100" t="s">
        <v>142</v>
      </c>
      <c r="AE142" s="100">
        <v>3.33</v>
      </c>
      <c r="AF142" s="100">
        <v>1.1100000000000001</v>
      </c>
      <c r="AG142" s="100">
        <v>9.32</v>
      </c>
      <c r="AH142" s="100">
        <v>10.76</v>
      </c>
      <c r="AI142" s="100">
        <v>4.75</v>
      </c>
      <c r="AJ142" s="100">
        <v>6.370000000000001</v>
      </c>
      <c r="AK142" s="100" t="s">
        <v>142</v>
      </c>
      <c r="AL142" s="100">
        <v>6120</v>
      </c>
      <c r="AM142" s="100">
        <v>2.39</v>
      </c>
      <c r="AN142" s="100">
        <v>0.14000000000000001</v>
      </c>
      <c r="AO142" s="110">
        <f t="shared" si="70"/>
        <v>-7.7190562865986259</v>
      </c>
      <c r="AP142" s="111">
        <f t="shared" si="71"/>
        <v>4.5871234886822734</v>
      </c>
      <c r="AQ142" s="112">
        <f t="shared" si="72"/>
        <v>-22.083065453403663</v>
      </c>
      <c r="AR142" s="101">
        <f>INDEX(Historical!$C$7:$C$1045,MATCH(B142,Historical!$B$7:$B$1045,0))*IF(AH142="n/a",1.03,IF(AH142&lt;0,1.01,IF(AH142&gt;10,1.1,(1+AH142/100))))</f>
        <v>1.6280000000000001</v>
      </c>
      <c r="AS142" s="109">
        <f t="shared" si="73"/>
        <v>1.7053300000000002</v>
      </c>
      <c r="AT142" s="109">
        <f t="shared" si="62"/>
        <v>1.7564899000000003</v>
      </c>
      <c r="AU142" s="109">
        <f t="shared" si="62"/>
        <v>1.8091845970000002</v>
      </c>
      <c r="AV142" s="109">
        <f t="shared" si="62"/>
        <v>1.8634601349100002</v>
      </c>
      <c r="AW142" s="109">
        <f t="shared" si="74"/>
        <v>8.7624646319099995</v>
      </c>
      <c r="AX142" s="113">
        <f t="shared" si="75"/>
        <v>20.001060561310201</v>
      </c>
      <c r="AY142" s="100">
        <v>0.74</v>
      </c>
      <c r="AZ142" s="100">
        <v>30</v>
      </c>
      <c r="BA142" s="100">
        <v>-4.6100000000000003</v>
      </c>
      <c r="BB142" s="100">
        <v>4.32</v>
      </c>
      <c r="BC142" s="100">
        <v>11.76</v>
      </c>
      <c r="BE142" s="12">
        <v>1975</v>
      </c>
      <c r="BF142" s="12">
        <f t="shared" si="76"/>
        <v>5</v>
      </c>
      <c r="BG142" s="100">
        <v>1.51</v>
      </c>
      <c r="BH142" s="55" t="s">
        <v>121</v>
      </c>
      <c r="BI142" s="55" t="s">
        <v>122</v>
      </c>
    </row>
    <row r="143" spans="1:61" ht="11.25" customHeight="1" x14ac:dyDescent="0.2">
      <c r="A143" s="123" t="s">
        <v>516</v>
      </c>
      <c r="B143" s="55" t="s">
        <v>517</v>
      </c>
      <c r="C143" s="156" t="s">
        <v>300</v>
      </c>
      <c r="D143" s="98" t="s">
        <v>518</v>
      </c>
      <c r="E143" s="157">
        <v>40</v>
      </c>
      <c r="F143" s="2">
        <v>70</v>
      </c>
      <c r="G143" s="2" t="s">
        <v>119</v>
      </c>
      <c r="H143" s="2" t="s">
        <v>119</v>
      </c>
      <c r="I143" s="100">
        <v>40.700000000000003</v>
      </c>
      <c r="J143" s="101">
        <f t="shared" si="63"/>
        <v>7.3218673218673214</v>
      </c>
      <c r="K143" s="104">
        <v>0.745</v>
      </c>
      <c r="L143" s="71">
        <v>4</v>
      </c>
      <c r="M143" s="28">
        <f t="shared" si="64"/>
        <v>2.98</v>
      </c>
      <c r="N143" s="103" t="s">
        <v>182</v>
      </c>
      <c r="O143" s="104">
        <v>0.74</v>
      </c>
      <c r="P143" s="158">
        <v>46013</v>
      </c>
      <c r="Q143" s="158">
        <v>46022</v>
      </c>
      <c r="R143" s="28">
        <f t="shared" si="65"/>
        <v>0.67567567567567632</v>
      </c>
      <c r="S143" s="105">
        <f>IF(INDEX(Historical!$D$7:$D1652,MATCH(B143,Historical!$B$7:$B$1044,0))=0,"n/a",(INDEX(Historical!$C$7:$C$1044,MATCH(B143,Historical!$B$7:$B$1044,0))/INDEX(Historical!$D$7:$D$1044,MATCH(B143,Historical!$B$7:$B$1044,0))-1)*100)</f>
        <v>1.3698630136986356</v>
      </c>
      <c r="T143" s="105">
        <f>IF(INDEX(Historical!$F$7:$F$1044,MATCH(B143,Historical!$B$7:$B$1044,0))=0,"n/a",((INDEX(Historical!$C$7:$C$1044,MATCH(B143,Historical!$B$7:$B$1044,0))/INDEX(Historical!$F$7:$F$1044,MATCH(B143,Historical!$B$7:$B$1044,0)))^(1/3)-1)*100)</f>
        <v>1.3890663116861823</v>
      </c>
      <c r="U143" s="105">
        <f>IF(INDEX(Historical!$H$7:$H$1044,MATCH(B143,Historical!$B$7:$B$1044,0))=0,"n/a",((INDEX(Historical!$C$7:$C$1044,MATCH(B143,Historical!$B$7:$B$1044,0))/INDEX(Historical!$H$7:$H$1044,MATCH(B143,Historical!$B$7:$B$1044,0)))^(1/5)-1)*100)</f>
        <v>1.4090059927290843</v>
      </c>
      <c r="V143" s="105">
        <f>IF(INDEX(Historical!$M$7:$M$1044,MATCH(B143,Historical!$B$7:$B$1044,0))=0,"n/a",((INDEX(Historical!$C$7:$C$1044,MATCH(B143,Historical!$B$7:$B$1044,0))/INDEX(Historical!$M$7:$M$1044,MATCH(B143,Historical!$B$7:$B$1044,0)))^(1/10)-1)*100)</f>
        <v>1.4624101940841294</v>
      </c>
      <c r="W143" s="106">
        <f t="shared" si="66"/>
        <v>0.96348206435439221</v>
      </c>
      <c r="X143" s="107" t="str">
        <f t="shared" si="67"/>
        <v>n/a</v>
      </c>
      <c r="Y143" s="123"/>
      <c r="Z143" s="101">
        <f t="shared" si="68"/>
        <v>231.00775193798449</v>
      </c>
      <c r="AA143" s="109">
        <f t="shared" si="69"/>
        <v>31.550387596899228</v>
      </c>
      <c r="AB143" s="71">
        <v>12</v>
      </c>
      <c r="AC143" s="100">
        <v>1.29</v>
      </c>
      <c r="AD143" s="100" t="s">
        <v>142</v>
      </c>
      <c r="AE143" s="100">
        <v>5.69</v>
      </c>
      <c r="AF143" s="100">
        <v>3.82</v>
      </c>
      <c r="AG143" s="100">
        <v>11.16</v>
      </c>
      <c r="AH143" s="100" t="s">
        <v>142</v>
      </c>
      <c r="AI143" s="100" t="s">
        <v>142</v>
      </c>
      <c r="AJ143" s="100">
        <v>-2.11</v>
      </c>
      <c r="AK143" s="100" t="s">
        <v>142</v>
      </c>
      <c r="AL143" s="100">
        <v>564.70000000000005</v>
      </c>
      <c r="AM143" s="100">
        <v>8.2900000000000009</v>
      </c>
      <c r="AN143" s="100">
        <v>2.63</v>
      </c>
      <c r="AO143" s="110">
        <f t="shared" si="70"/>
        <v>-22.819514282302823</v>
      </c>
      <c r="AP143" s="111">
        <f t="shared" si="71"/>
        <v>8.7308733145964048</v>
      </c>
      <c r="AQ143" s="112">
        <f t="shared" si="72"/>
        <v>131.44231882326775</v>
      </c>
      <c r="AR143" s="101">
        <f>INDEX(Historical!$C$7:$C$1045,MATCH(B143,Historical!$B$7:$B$1045,0))*IF(AH143="n/a",1.03,IF(AH143&lt;0,1.01,IF(AH143&gt;10,1.1,(1+AH143/100))))</f>
        <v>3.0488</v>
      </c>
      <c r="AS143" s="109">
        <f t="shared" si="73"/>
        <v>3.1402640000000002</v>
      </c>
      <c r="AT143" s="109">
        <f t="shared" si="62"/>
        <v>3.2344719200000003</v>
      </c>
      <c r="AU143" s="109">
        <f t="shared" si="62"/>
        <v>3.3315060776000003</v>
      </c>
      <c r="AV143" s="109">
        <f t="shared" si="62"/>
        <v>3.4314512599280005</v>
      </c>
      <c r="AW143" s="109">
        <f t="shared" si="74"/>
        <v>16.186493257528003</v>
      </c>
      <c r="AX143" s="113">
        <f t="shared" si="75"/>
        <v>39.770253704000005</v>
      </c>
      <c r="AY143" s="100">
        <v>0.87</v>
      </c>
      <c r="AZ143" s="100">
        <v>15.43</v>
      </c>
      <c r="BA143" s="100">
        <v>-8.9499999999999993</v>
      </c>
      <c r="BB143" s="100">
        <v>-3.46</v>
      </c>
      <c r="BC143" s="100">
        <v>0.91999999999999993</v>
      </c>
      <c r="BE143" s="12">
        <v>1986</v>
      </c>
      <c r="BF143" s="12">
        <f t="shared" si="76"/>
        <v>4</v>
      </c>
      <c r="BG143" s="100">
        <v>3.1399999999999997</v>
      </c>
      <c r="BH143" s="55" t="s">
        <v>121</v>
      </c>
      <c r="BI143" s="55" t="s">
        <v>302</v>
      </c>
    </row>
    <row r="144" spans="1:61" ht="11.25" customHeight="1" x14ac:dyDescent="0.2">
      <c r="A144" s="123" t="s">
        <v>519</v>
      </c>
      <c r="B144" s="55" t="s">
        <v>520</v>
      </c>
      <c r="C144" s="156" t="s">
        <v>134</v>
      </c>
      <c r="D144" s="98" t="s">
        <v>157</v>
      </c>
      <c r="E144" s="157">
        <v>33</v>
      </c>
      <c r="F144" s="2">
        <v>96</v>
      </c>
      <c r="G144" s="2" t="s">
        <v>119</v>
      </c>
      <c r="H144" s="2" t="s">
        <v>119</v>
      </c>
      <c r="I144" s="100">
        <v>126.17</v>
      </c>
      <c r="J144" s="101">
        <f t="shared" si="63"/>
        <v>1.3632400729174923</v>
      </c>
      <c r="K144" s="104">
        <v>0.43</v>
      </c>
      <c r="L144" s="71">
        <v>4</v>
      </c>
      <c r="M144" s="28">
        <f t="shared" si="64"/>
        <v>1.72</v>
      </c>
      <c r="N144" s="103" t="s">
        <v>141</v>
      </c>
      <c r="O144" s="104">
        <v>0.4</v>
      </c>
      <c r="P144" s="158">
        <v>46001</v>
      </c>
      <c r="Q144" s="158">
        <v>46024</v>
      </c>
      <c r="R144" s="28">
        <f t="shared" si="65"/>
        <v>7.4999999999999929</v>
      </c>
      <c r="S144" s="105">
        <f>IF(INDEX(Historical!$D$7:$D1653,MATCH(B144,Historical!$B$7:$B$1044,0))=0,"n/a",(INDEX(Historical!$C$7:$C$1044,MATCH(B144,Historical!$B$7:$B$1044,0))/INDEX(Historical!$D$7:$D$1044,MATCH(B144,Historical!$B$7:$B$1044,0))-1)*100)</f>
        <v>2.5641025641025772</v>
      </c>
      <c r="T144" s="105">
        <f>IF(INDEX(Historical!$F$7:$F$1044,MATCH(B144,Historical!$B$7:$B$1044,0))=0,"n/a",((INDEX(Historical!$C$7:$C$1044,MATCH(B144,Historical!$B$7:$B$1044,0))/INDEX(Historical!$F$7:$F$1044,MATCH(B144,Historical!$B$7:$B$1044,0)))^(1/3)-1)*100)</f>
        <v>2.6327791369625153</v>
      </c>
      <c r="U144" s="105">
        <f>IF(INDEX(Historical!$H$7:$H$1044,MATCH(B144,Historical!$B$7:$B$1044,0))=0,"n/a",((INDEX(Historical!$C$7:$C$1044,MATCH(B144,Historical!$B$7:$B$1044,0))/INDEX(Historical!$H$7:$H$1044,MATCH(B144,Historical!$B$7:$B$1044,0)))^(1/5)-1)*100)</f>
        <v>5.2300215891077695</v>
      </c>
      <c r="V144" s="105">
        <f>IF(INDEX(Historical!$M$7:$M$1044,MATCH(B144,Historical!$B$7:$B$1044,0))=0,"n/a",((INDEX(Historical!$C$7:$C$1044,MATCH(B144,Historical!$B$7:$B$1044,0))/INDEX(Historical!$M$7:$M$1044,MATCH(B144,Historical!$B$7:$B$1044,0)))^(1/10)-1)*100)</f>
        <v>5.4627794541358909</v>
      </c>
      <c r="W144" s="106">
        <f t="shared" si="66"/>
        <v>0.95739204429131775</v>
      </c>
      <c r="X144" s="107">
        <f t="shared" si="67"/>
        <v>0.55579400521867905</v>
      </c>
      <c r="Y144" s="123"/>
      <c r="Z144" s="101">
        <f t="shared" si="68"/>
        <v>15.24822695035461</v>
      </c>
      <c r="AA144" s="109">
        <f t="shared" si="69"/>
        <v>11.185283687943263</v>
      </c>
      <c r="AB144" s="71">
        <v>12</v>
      </c>
      <c r="AC144" s="100">
        <v>11.28</v>
      </c>
      <c r="AD144" s="100">
        <v>0.85</v>
      </c>
      <c r="AE144" s="100">
        <v>2.2400000000000002</v>
      </c>
      <c r="AF144" s="100">
        <v>1.27</v>
      </c>
      <c r="AG144" s="100">
        <v>12.11</v>
      </c>
      <c r="AH144" s="100">
        <v>12.139999999999999</v>
      </c>
      <c r="AI144" s="100">
        <v>7.3599999999999994</v>
      </c>
      <c r="AJ144" s="100">
        <v>9.41</v>
      </c>
      <c r="AK144" s="100">
        <v>10.81</v>
      </c>
      <c r="AL144" s="100">
        <v>9610</v>
      </c>
      <c r="AM144" s="100">
        <v>5.4</v>
      </c>
      <c r="AN144" s="100">
        <v>0.51</v>
      </c>
      <c r="AO144" s="110">
        <f t="shared" si="70"/>
        <v>-4.592022025918002</v>
      </c>
      <c r="AP144" s="111">
        <f t="shared" si="71"/>
        <v>6.5932616620252613</v>
      </c>
      <c r="AQ144" s="112">
        <f t="shared" si="72"/>
        <v>-20.542645166135564</v>
      </c>
      <c r="AR144" s="101">
        <f>INDEX(Historical!$C$7:$C$1045,MATCH(B144,Historical!$B$7:$B$1045,0))*IF(AH144="n/a",1.03,IF(AH144&lt;0,1.01,IF(AH144&gt;10,1.1,(1+AH144/100))))</f>
        <v>1.7600000000000002</v>
      </c>
      <c r="AS144" s="109">
        <f t="shared" si="73"/>
        <v>1.8895360000000001</v>
      </c>
      <c r="AT144" s="109">
        <f t="shared" si="62"/>
        <v>2.0784896000000002</v>
      </c>
      <c r="AU144" s="109">
        <f t="shared" si="62"/>
        <v>2.2863385600000004</v>
      </c>
      <c r="AV144" s="109">
        <f t="shared" si="62"/>
        <v>2.5149724160000004</v>
      </c>
      <c r="AW144" s="109">
        <f t="shared" si="74"/>
        <v>10.529336576000002</v>
      </c>
      <c r="AX144" s="113">
        <f t="shared" si="75"/>
        <v>8.3453567218831743</v>
      </c>
      <c r="AY144" s="100">
        <v>0.78</v>
      </c>
      <c r="AZ144" s="100">
        <v>38.71</v>
      </c>
      <c r="BA144" s="100">
        <v>-7.3</v>
      </c>
      <c r="BB144" s="100">
        <v>7.4499999999999993</v>
      </c>
      <c r="BC144" s="100">
        <v>7.7799999999999994</v>
      </c>
      <c r="BE144" s="12">
        <v>1993</v>
      </c>
      <c r="BF144" s="12">
        <f t="shared" si="76"/>
        <v>3</v>
      </c>
      <c r="BG144" s="100">
        <v>1.24</v>
      </c>
      <c r="BH144" s="55" t="s">
        <v>121</v>
      </c>
      <c r="BI144" s="55" t="s">
        <v>122</v>
      </c>
    </row>
    <row r="145" spans="1:61" ht="11.25" customHeight="1" x14ac:dyDescent="0.2">
      <c r="A145" s="55" t="s">
        <v>521</v>
      </c>
      <c r="B145" s="55" t="s">
        <v>522</v>
      </c>
      <c r="C145" s="156" t="s">
        <v>125</v>
      </c>
      <c r="D145" s="98" t="s">
        <v>392</v>
      </c>
      <c r="E145" s="157">
        <v>55</v>
      </c>
      <c r="F145" s="2">
        <v>31</v>
      </c>
      <c r="G145" s="2" t="s">
        <v>119</v>
      </c>
      <c r="H145" s="2" t="s">
        <v>119</v>
      </c>
      <c r="I145" s="100">
        <v>53.58</v>
      </c>
      <c r="J145" s="101">
        <f t="shared" si="63"/>
        <v>6.1216871967151922</v>
      </c>
      <c r="K145" s="104">
        <v>0.82</v>
      </c>
      <c r="L145" s="71">
        <v>4</v>
      </c>
      <c r="M145" s="28">
        <f t="shared" si="64"/>
        <v>3.28</v>
      </c>
      <c r="N145" s="103" t="s">
        <v>120</v>
      </c>
      <c r="O145" s="104">
        <v>0.81</v>
      </c>
      <c r="P145" s="158">
        <v>45852</v>
      </c>
      <c r="Q145" s="158">
        <v>45873</v>
      </c>
      <c r="R145" s="28">
        <f t="shared" si="65"/>
        <v>1.2345679012345552</v>
      </c>
      <c r="S145" s="105">
        <f>IF(INDEX(Historical!$D$7:$D1663,MATCH(B145,Historical!$B$7:$B$1044,0))=0,"n/a",(INDEX(Historical!$C$7:$C$1044,MATCH(B145,Historical!$B$7:$B$1044,0))/INDEX(Historical!$D$7:$D$1044,MATCH(B145,Historical!$B$7:$B$1044,0))-1)*100)</f>
        <v>1.2422360248447006</v>
      </c>
      <c r="T145" s="105">
        <f>IF(INDEX(Historical!$F$7:$F$1044,MATCH(B145,Historical!$B$7:$B$1044,0))=0,"n/a",((INDEX(Historical!$C$7:$C$1044,MATCH(B145,Historical!$B$7:$B$1044,0))/INDEX(Historical!$F$7:$F$1044,MATCH(B145,Historical!$B$7:$B$1044,0)))^(1/3)-1)*100)</f>
        <v>1.2579935123893105</v>
      </c>
      <c r="U145" s="105">
        <f>IF(INDEX(Historical!$H$7:$H$1044,MATCH(B145,Historical!$B$7:$B$1044,0))=0,"n/a",((INDEX(Historical!$C$7:$C$1044,MATCH(B145,Historical!$B$7:$B$1044,0))/INDEX(Historical!$H$7:$H$1044,MATCH(B145,Historical!$B$7:$B$1044,0)))^(1/5)-1)*100)</f>
        <v>1.2742964229615072</v>
      </c>
      <c r="V145" s="105">
        <f>IF(INDEX(Historical!$M$7:$M$1044,MATCH(B145,Historical!$B$7:$B$1044,0))=0,"n/a",((INDEX(Historical!$C$7:$C$1044,MATCH(B145,Historical!$B$7:$B$1044,0))/INDEX(Historical!$M$7:$M$1044,MATCH(B145,Historical!$B$7:$B$1044,0)))^(1/10)-1)*100)</f>
        <v>4.5960843224833736</v>
      </c>
      <c r="W145" s="106">
        <f t="shared" si="66"/>
        <v>0.27725697214209827</v>
      </c>
      <c r="X145" s="107">
        <f t="shared" si="67"/>
        <v>0.22008573798989761</v>
      </c>
      <c r="Y145" s="123"/>
      <c r="Z145" s="101">
        <f t="shared" si="68"/>
        <v>96.755162241887888</v>
      </c>
      <c r="AA145" s="109">
        <f t="shared" si="69"/>
        <v>15.805309734513273</v>
      </c>
      <c r="AB145" s="71">
        <v>3</v>
      </c>
      <c r="AC145" s="100">
        <v>3.39</v>
      </c>
      <c r="AD145" s="100" t="s">
        <v>142</v>
      </c>
      <c r="AE145" s="100">
        <v>0.46</v>
      </c>
      <c r="AF145" s="100">
        <v>0.9</v>
      </c>
      <c r="AG145" s="100">
        <v>5.81</v>
      </c>
      <c r="AH145" s="100">
        <v>-9.94</v>
      </c>
      <c r="AI145" s="100">
        <v>5.52</v>
      </c>
      <c r="AJ145" s="100">
        <v>5.79</v>
      </c>
      <c r="AK145" s="100">
        <v>-0.13999999999999999</v>
      </c>
      <c r="AL145" s="100">
        <v>1340</v>
      </c>
      <c r="AM145" s="100">
        <v>2.7</v>
      </c>
      <c r="AN145" s="100">
        <v>0.75</v>
      </c>
      <c r="AO145" s="110">
        <f t="shared" si="70"/>
        <v>-8.4093261148365741</v>
      </c>
      <c r="AP145" s="111">
        <f t="shared" si="71"/>
        <v>7.3959836196766995</v>
      </c>
      <c r="AQ145" s="112">
        <f t="shared" si="72"/>
        <v>-20.488215377811393</v>
      </c>
      <c r="AR145" s="101">
        <f>INDEX(Historical!$C$7:$C$1045,MATCH(B145,Historical!$B$7:$B$1045,0))*IF(AH145="n/a",1.03,IF(AH145&lt;0,1.01,IF(AH145&gt;10,1.1,(1+AH145/100))))</f>
        <v>3.2925999999999997</v>
      </c>
      <c r="AS145" s="109">
        <f t="shared" si="73"/>
        <v>3.4743515199999995</v>
      </c>
      <c r="AT145" s="109">
        <f t="shared" si="62"/>
        <v>3.5090950351999997</v>
      </c>
      <c r="AU145" s="109">
        <f t="shared" si="62"/>
        <v>3.5441859855519997</v>
      </c>
      <c r="AV145" s="109">
        <f t="shared" si="62"/>
        <v>3.5796278454075199</v>
      </c>
      <c r="AW145" s="109">
        <f t="shared" si="74"/>
        <v>17.399860386159517</v>
      </c>
      <c r="AX145" s="113">
        <f t="shared" si="75"/>
        <v>32.474543460544083</v>
      </c>
      <c r="AY145" s="100">
        <v>0.59</v>
      </c>
      <c r="AZ145" s="100">
        <v>7.2499999999999991</v>
      </c>
      <c r="BA145" s="100">
        <v>-20.419999999999998</v>
      </c>
      <c r="BB145" s="100">
        <v>1.51</v>
      </c>
      <c r="BC145" s="100">
        <v>-0.36</v>
      </c>
      <c r="BE145" s="12">
        <v>1972</v>
      </c>
      <c r="BF145" s="12">
        <f t="shared" si="76"/>
        <v>6</v>
      </c>
      <c r="BG145" s="100">
        <v>2.81</v>
      </c>
      <c r="BH145" s="55" t="s">
        <v>121</v>
      </c>
      <c r="BI145" s="55" t="s">
        <v>122</v>
      </c>
    </row>
    <row r="146" spans="1:61" ht="11.25" customHeight="1" x14ac:dyDescent="0.2">
      <c r="A146" s="55" t="s">
        <v>523</v>
      </c>
      <c r="B146" s="55" t="s">
        <v>524</v>
      </c>
      <c r="C146" s="156" t="s">
        <v>134</v>
      </c>
      <c r="D146" s="98" t="s">
        <v>157</v>
      </c>
      <c r="E146" s="157">
        <v>35</v>
      </c>
      <c r="F146" s="2">
        <v>86</v>
      </c>
      <c r="G146" s="2" t="s">
        <v>119</v>
      </c>
      <c r="H146" s="2" t="s">
        <v>118</v>
      </c>
      <c r="I146" s="100">
        <v>54.82</v>
      </c>
      <c r="J146" s="101">
        <f t="shared" si="63"/>
        <v>3.502371397300255</v>
      </c>
      <c r="K146" s="104">
        <v>0.48</v>
      </c>
      <c r="L146" s="71">
        <v>4</v>
      </c>
      <c r="M146" s="28">
        <f t="shared" si="64"/>
        <v>1.92</v>
      </c>
      <c r="N146" s="103" t="s">
        <v>315</v>
      </c>
      <c r="O146" s="104">
        <v>0.46</v>
      </c>
      <c r="P146" s="158">
        <v>46146</v>
      </c>
      <c r="Q146" s="158">
        <v>46157</v>
      </c>
      <c r="R146" s="28">
        <f t="shared" si="65"/>
        <v>4.3478260869565135</v>
      </c>
      <c r="S146" s="105">
        <f>IF(INDEX(Historical!$D$7:$D1675,MATCH(B146,Historical!$B$7:$B$1044,0))=0,"n/a",(INDEX(Historical!$C$7:$C$1044,MATCH(B146,Historical!$B$7:$B$1044,0))/INDEX(Historical!$D$7:$D$1044,MATCH(B146,Historical!$B$7:$B$1044,0))-1)*100)</f>
        <v>3.4090909090909172</v>
      </c>
      <c r="T146" s="105">
        <f>IF(INDEX(Historical!$F$7:$F$1044,MATCH(B146,Historical!$B$7:$B$1044,0))=0,"n/a",((INDEX(Historical!$C$7:$C$1044,MATCH(B146,Historical!$B$7:$B$1044,0))/INDEX(Historical!$F$7:$F$1044,MATCH(B146,Historical!$B$7:$B$1044,0)))^(1/3)-1)*100)</f>
        <v>2.7040024624839898</v>
      </c>
      <c r="U146" s="105">
        <f>IF(INDEX(Historical!$H$7:$H$1044,MATCH(B146,Historical!$B$7:$B$1044,0))=0,"n/a",((INDEX(Historical!$C$7:$C$1044,MATCH(B146,Historical!$B$7:$B$1044,0))/INDEX(Historical!$H$7:$H$1044,MATCH(B146,Historical!$B$7:$B$1044,0)))^(1/5)-1)*100)</f>
        <v>2.1046469491486031</v>
      </c>
      <c r="V146" s="105">
        <f>IF(INDEX(Historical!$M$7:$M$1044,MATCH(B146,Historical!$B$7:$B$1044,0))=0,"n/a",((INDEX(Historical!$C$7:$C$1044,MATCH(B146,Historical!$B$7:$B$1044,0))/INDEX(Historical!$M$7:$M$1044,MATCH(B146,Historical!$B$7:$B$1044,0)))^(1/10)-1)*100)</f>
        <v>1.7508382437443126</v>
      </c>
      <c r="W146" s="106">
        <f t="shared" si="66"/>
        <v>1.2020796076784577</v>
      </c>
      <c r="X146" s="107">
        <f t="shared" si="67"/>
        <v>0.24219182383758375</v>
      </c>
      <c r="Y146" s="165"/>
      <c r="Z146" s="101">
        <f t="shared" si="68"/>
        <v>42.857142857142847</v>
      </c>
      <c r="AA146" s="109">
        <f t="shared" si="69"/>
        <v>12.236607142857142</v>
      </c>
      <c r="AB146" s="71">
        <v>12</v>
      </c>
      <c r="AC146" s="100">
        <v>4.4800000000000004</v>
      </c>
      <c r="AD146" s="100" t="s">
        <v>142</v>
      </c>
      <c r="AE146" s="100">
        <v>4.96</v>
      </c>
      <c r="AF146" s="100">
        <v>1.47</v>
      </c>
      <c r="AG146" s="100">
        <v>12.46</v>
      </c>
      <c r="AH146" s="100">
        <v>-1.66</v>
      </c>
      <c r="AI146" s="100">
        <v>-3.37</v>
      </c>
      <c r="AJ146" s="100">
        <v>8.6900000000000013</v>
      </c>
      <c r="AK146" s="100" t="s">
        <v>142</v>
      </c>
      <c r="AL146" s="100">
        <v>1330</v>
      </c>
      <c r="AM146" s="100">
        <v>5.0299999999999994</v>
      </c>
      <c r="AN146" s="100">
        <v>0.16</v>
      </c>
      <c r="AO146" s="110">
        <f t="shared" si="70"/>
        <v>-6.6295887964082842</v>
      </c>
      <c r="AP146" s="111">
        <f t="shared" si="71"/>
        <v>5.6070183464488581</v>
      </c>
      <c r="AQ146" s="112">
        <f t="shared" si="72"/>
        <v>-10.587566114475255</v>
      </c>
      <c r="AR146" s="101">
        <f>INDEX(Historical!$C$7:$C$1045,MATCH(B146,Historical!$B$7:$B$1045,0))*IF(AH146="n/a",1.03,IF(AH146&lt;0,1.01,IF(AH146&gt;10,1.1,(1+AH146/100))))</f>
        <v>1.8382000000000001</v>
      </c>
      <c r="AS146" s="109">
        <f t="shared" si="73"/>
        <v>1.8565820000000002</v>
      </c>
      <c r="AT146" s="109">
        <f t="shared" si="62"/>
        <v>1.9122794600000002</v>
      </c>
      <c r="AU146" s="109">
        <f t="shared" si="62"/>
        <v>1.9696478438000002</v>
      </c>
      <c r="AV146" s="109">
        <f t="shared" si="62"/>
        <v>2.0287372791140004</v>
      </c>
      <c r="AW146" s="109">
        <f t="shared" si="74"/>
        <v>9.6054465829140021</v>
      </c>
      <c r="AX146" s="113">
        <f t="shared" si="75"/>
        <v>17.521792380361187</v>
      </c>
      <c r="AY146" s="100">
        <v>0.56999999999999995</v>
      </c>
      <c r="AZ146" s="100">
        <v>22.009999999999998</v>
      </c>
      <c r="BA146" s="100">
        <v>-2.4899999999999998</v>
      </c>
      <c r="BB146" s="100">
        <v>5.09</v>
      </c>
      <c r="BC146" s="100">
        <v>10.190000000000001</v>
      </c>
      <c r="BE146" s="12">
        <v>1993</v>
      </c>
      <c r="BF146" s="12">
        <f t="shared" si="76"/>
        <v>3</v>
      </c>
      <c r="BG146" s="100">
        <v>1.9</v>
      </c>
      <c r="BH146" s="55" t="s">
        <v>121</v>
      </c>
      <c r="BI146" s="55" t="s">
        <v>122</v>
      </c>
    </row>
    <row r="147" spans="1:61" ht="11.25" customHeight="1" x14ac:dyDescent="0.2">
      <c r="A147" s="55" t="s">
        <v>525</v>
      </c>
      <c r="B147" s="55" t="s">
        <v>526</v>
      </c>
      <c r="C147" s="156" t="s">
        <v>527</v>
      </c>
      <c r="D147" s="98" t="s">
        <v>528</v>
      </c>
      <c r="E147" s="157">
        <v>32</v>
      </c>
      <c r="F147" s="2">
        <v>106</v>
      </c>
      <c r="G147" s="2" t="s">
        <v>146</v>
      </c>
      <c r="H147" s="2" t="s">
        <v>146</v>
      </c>
      <c r="I147" s="100">
        <v>40.93</v>
      </c>
      <c r="J147" s="101">
        <f t="shared" si="63"/>
        <v>3.4693378939653066</v>
      </c>
      <c r="K147" s="104">
        <v>0.35499999999999998</v>
      </c>
      <c r="L147" s="71">
        <v>4</v>
      </c>
      <c r="M147" s="28">
        <f t="shared" si="64"/>
        <v>1.42</v>
      </c>
      <c r="N147" s="103" t="s">
        <v>458</v>
      </c>
      <c r="O147" s="104">
        <v>0.35249999999999998</v>
      </c>
      <c r="P147" s="158">
        <v>45846</v>
      </c>
      <c r="Q147" s="158">
        <v>45862</v>
      </c>
      <c r="R147" s="28">
        <f t="shared" si="65"/>
        <v>0.70921985815602906</v>
      </c>
      <c r="S147" s="105">
        <f>IF(INDEX(Historical!$D$7:$D1687,MATCH(B147,Historical!$B$7:$B$1044,0))=0,"n/a",(INDEX(Historical!$C$7:$C$1044,MATCH(B147,Historical!$B$7:$B$1044,0))/INDEX(Historical!$D$7:$D$1044,MATCH(B147,Historical!$B$7:$B$1044,0))-1)*100)</f>
        <v>0.71174377224199059</v>
      </c>
      <c r="T147" s="105">
        <f>IF(INDEX(Historical!$F$7:$F$1044,MATCH(B147,Historical!$B$7:$B$1044,0))=0,"n/a",((INDEX(Historical!$C$7:$C$1044,MATCH(B147,Historical!$B$7:$B$1044,0))/INDEX(Historical!$F$7:$F$1044,MATCH(B147,Historical!$B$7:$B$1044,0)))^(1/3)-1)*100)</f>
        <v>0.71687034960525864</v>
      </c>
      <c r="U147" s="105">
        <f>IF(INDEX(Historical!$H$7:$H$1044,MATCH(B147,Historical!$B$7:$B$1044,0))=0,"n/a",((INDEX(Historical!$C$7:$C$1044,MATCH(B147,Historical!$B$7:$B$1044,0))/INDEX(Historical!$H$7:$H$1044,MATCH(B147,Historical!$B$7:$B$1044,0)))^(1/5)-1)*100)</f>
        <v>0.72209668424394469</v>
      </c>
      <c r="V147" s="105">
        <f>IF(INDEX(Historical!$M$7:$M$1044,MATCH(B147,Historical!$B$7:$B$1044,0))=0,"n/a",((INDEX(Historical!$C$7:$C$1044,MATCH(B147,Historical!$B$7:$B$1044,0))/INDEX(Historical!$M$7:$M$1044,MATCH(B147,Historical!$B$7:$B$1044,0)))^(1/10)-1)*100)</f>
        <v>1.8327432420693235</v>
      </c>
      <c r="W147" s="106">
        <f t="shared" si="66"/>
        <v>0.39399773392624049</v>
      </c>
      <c r="X147" s="107" t="str">
        <f t="shared" si="67"/>
        <v>n/a</v>
      </c>
      <c r="Y147" s="123" t="s">
        <v>529</v>
      </c>
      <c r="Z147" s="101">
        <f t="shared" si="68"/>
        <v>49.4773519163763</v>
      </c>
      <c r="AA147" s="109">
        <f t="shared" si="69"/>
        <v>14.261324041811847</v>
      </c>
      <c r="AB147" s="71">
        <v>4</v>
      </c>
      <c r="AC147" s="100">
        <v>2.87</v>
      </c>
      <c r="AD147" s="100">
        <v>0.72</v>
      </c>
      <c r="AE147" s="100">
        <v>1.26</v>
      </c>
      <c r="AF147" s="100">
        <v>2.82</v>
      </c>
      <c r="AG147" s="100">
        <v>21.51</v>
      </c>
      <c r="AH147" s="100">
        <v>15.379999999999999</v>
      </c>
      <c r="AI147" s="100">
        <v>13.100000000000001</v>
      </c>
      <c r="AJ147" s="100" t="s">
        <v>142</v>
      </c>
      <c r="AK147" s="100">
        <v>11.899999999999999</v>
      </c>
      <c r="AL147" s="100">
        <v>2110</v>
      </c>
      <c r="AM147" s="100">
        <v>22.56</v>
      </c>
      <c r="AN147" s="100">
        <v>1.2</v>
      </c>
      <c r="AO147" s="110">
        <f t="shared" si="70"/>
        <v>-10.069889463602596</v>
      </c>
      <c r="AP147" s="111">
        <f t="shared" si="71"/>
        <v>4.1914345782092512</v>
      </c>
      <c r="AQ147" s="112">
        <f t="shared" si="72"/>
        <v>33.694400776812053</v>
      </c>
      <c r="AR147" s="101">
        <f>INDEX(Historical!$C$7:$C$1045,MATCH(B147,Historical!$B$7:$B$1045,0))*IF(AH147="n/a",1.03,IF(AH147&lt;0,1.01,IF(AH147&gt;10,1.1,(1+AH147/100))))</f>
        <v>1.5565000000000002</v>
      </c>
      <c r="AS147" s="109">
        <f t="shared" si="73"/>
        <v>1.7121500000000003</v>
      </c>
      <c r="AT147" s="109">
        <f t="shared" ref="AT147:AV166" si="77">IF($AK147="n/a",1.03*AS147,IF($AK147&lt;0,1.01*AS147,IF($AK147&gt;10,1.1*AS147,(1+$AK147/100)*AS147)))</f>
        <v>1.8833650000000004</v>
      </c>
      <c r="AU147" s="109">
        <f t="shared" si="77"/>
        <v>2.0717015000000005</v>
      </c>
      <c r="AV147" s="109">
        <f t="shared" si="77"/>
        <v>2.2788716500000006</v>
      </c>
      <c r="AW147" s="109">
        <f t="shared" si="74"/>
        <v>9.5025881500000011</v>
      </c>
      <c r="AX147" s="113">
        <f t="shared" si="75"/>
        <v>23.21668250671879</v>
      </c>
      <c r="AY147" s="100">
        <v>0.79</v>
      </c>
      <c r="AZ147" s="100">
        <v>44.22</v>
      </c>
      <c r="BA147" s="100">
        <v>-10.32</v>
      </c>
      <c r="BB147" s="100">
        <v>10.93</v>
      </c>
      <c r="BC147" s="100">
        <v>13.209999999999999</v>
      </c>
      <c r="BE147" s="12">
        <v>1994</v>
      </c>
      <c r="BF147" s="12">
        <f t="shared" si="76"/>
        <v>3</v>
      </c>
      <c r="BG147" s="100">
        <v>5.9799999999999995</v>
      </c>
      <c r="BH147" s="55" t="s">
        <v>121</v>
      </c>
      <c r="BI147" s="55" t="s">
        <v>122</v>
      </c>
    </row>
    <row r="148" spans="1:61" ht="11.25" customHeight="1" x14ac:dyDescent="0.2">
      <c r="A148" s="55" t="s">
        <v>530</v>
      </c>
      <c r="B148" s="55" t="s">
        <v>531</v>
      </c>
      <c r="C148" s="156" t="s">
        <v>125</v>
      </c>
      <c r="D148" s="98" t="s">
        <v>212</v>
      </c>
      <c r="E148" s="157">
        <v>53</v>
      </c>
      <c r="F148" s="2">
        <v>43</v>
      </c>
      <c r="G148" s="2" t="s">
        <v>119</v>
      </c>
      <c r="H148" s="2" t="s">
        <v>118</v>
      </c>
      <c r="I148" s="100">
        <v>131.93</v>
      </c>
      <c r="J148" s="101">
        <f t="shared" si="63"/>
        <v>0.75039793830061385</v>
      </c>
      <c r="K148" s="104">
        <v>0.2475</v>
      </c>
      <c r="L148" s="71">
        <v>4</v>
      </c>
      <c r="M148" s="28">
        <f t="shared" si="64"/>
        <v>0.99</v>
      </c>
      <c r="N148" s="103" t="s">
        <v>141</v>
      </c>
      <c r="O148" s="104">
        <v>0.23499999999999999</v>
      </c>
      <c r="P148" s="158">
        <v>46101</v>
      </c>
      <c r="Q148" s="158">
        <v>46118</v>
      </c>
      <c r="R148" s="28">
        <f t="shared" si="65"/>
        <v>5.319148936170218</v>
      </c>
      <c r="S148" s="105">
        <f>IF(INDEX(Historical!$D$7:$D1692,MATCH(B148,Historical!$B$7:$B$1044,0))=0,"n/a",(INDEX(Historical!$C$7:$C$1044,MATCH(B148,Historical!$B$7:$B$1044,0))/INDEX(Historical!$D$7:$D$1044,MATCH(B148,Historical!$B$7:$B$1044,0))-1)*100)</f>
        <v>12.307692307692308</v>
      </c>
      <c r="T148" s="105">
        <f>IF(INDEX(Historical!$F$7:$F$1044,MATCH(B148,Historical!$B$7:$B$1044,0))=0,"n/a",((INDEX(Historical!$C$7:$C$1044,MATCH(B148,Historical!$B$7:$B$1044,0))/INDEX(Historical!$F$7:$F$1044,MATCH(B148,Historical!$B$7:$B$1044,0)))^(1/3)-1)*100)</f>
        <v>7.0737685421664809</v>
      </c>
      <c r="U148" s="105">
        <f>IF(INDEX(Historical!$H$7:$H$1044,MATCH(B148,Historical!$B$7:$B$1044,0))=0,"n/a",((INDEX(Historical!$C$7:$C$1044,MATCH(B148,Historical!$B$7:$B$1044,0))/INDEX(Historical!$H$7:$H$1044,MATCH(B148,Historical!$B$7:$B$1044,0)))^(1/5)-1)*100)</f>
        <v>4.9501669044327956</v>
      </c>
      <c r="V148" s="105">
        <f>IF(INDEX(Historical!$M$7:$M$1044,MATCH(B148,Historical!$B$7:$B$1044,0))=0,"n/a",((INDEX(Historical!$C$7:$C$1044,MATCH(B148,Historical!$B$7:$B$1044,0))/INDEX(Historical!$M$7:$M$1044,MATCH(B148,Historical!$B$7:$B$1044,0)))^(1/10)-1)*100)</f>
        <v>3.4503469773891293</v>
      </c>
      <c r="W148" s="106">
        <f t="shared" si="66"/>
        <v>1.4346866958228581</v>
      </c>
      <c r="X148" s="107">
        <f t="shared" si="67"/>
        <v>0.42932930654230667</v>
      </c>
      <c r="Y148" s="55"/>
      <c r="Z148" s="101">
        <f t="shared" si="68"/>
        <v>36.263736263736263</v>
      </c>
      <c r="AA148" s="109">
        <f t="shared" si="69"/>
        <v>48.326007326007328</v>
      </c>
      <c r="AB148" s="71">
        <v>1</v>
      </c>
      <c r="AC148" s="100">
        <v>2.73</v>
      </c>
      <c r="AD148" s="100">
        <v>3.34</v>
      </c>
      <c r="AE148" s="100">
        <v>1.47</v>
      </c>
      <c r="AF148" s="100">
        <v>10.55</v>
      </c>
      <c r="AG148" s="100">
        <v>22.97</v>
      </c>
      <c r="AH148" s="100">
        <v>10.31</v>
      </c>
      <c r="AI148" s="100">
        <v>12.47</v>
      </c>
      <c r="AJ148" s="100">
        <v>11.53</v>
      </c>
      <c r="AK148" s="100">
        <v>12.049999999999999</v>
      </c>
      <c r="AL148" s="100">
        <v>1051800</v>
      </c>
      <c r="AM148" s="100">
        <v>45.11</v>
      </c>
      <c r="AN148" s="100">
        <v>0.67</v>
      </c>
      <c r="AO148" s="110">
        <f t="shared" si="70"/>
        <v>-42.625442483273922</v>
      </c>
      <c r="AP148" s="111">
        <f t="shared" si="71"/>
        <v>5.7005648427334092</v>
      </c>
      <c r="AQ148" s="112">
        <f t="shared" si="72"/>
        <v>376.02025040462178</v>
      </c>
      <c r="AR148" s="101">
        <f>INDEX(Historical!$C$7:$C$1045,MATCH(B148,Historical!$B$7:$B$1045,0))*IF(AH148="n/a",1.03,IF(AH148&lt;0,1.01,IF(AH148&gt;10,1.1,(1+AH148/100))))</f>
        <v>1.0037500000000001</v>
      </c>
      <c r="AS148" s="109">
        <f t="shared" si="73"/>
        <v>1.1041250000000002</v>
      </c>
      <c r="AT148" s="109">
        <f t="shared" si="77"/>
        <v>1.2145375000000003</v>
      </c>
      <c r="AU148" s="109">
        <f t="shared" si="77"/>
        <v>1.3359912500000004</v>
      </c>
      <c r="AV148" s="109">
        <f t="shared" si="77"/>
        <v>1.4695903750000006</v>
      </c>
      <c r="AW148" s="109">
        <f t="shared" si="74"/>
        <v>6.1279941250000007</v>
      </c>
      <c r="AX148" s="113">
        <f t="shared" si="75"/>
        <v>4.6448829871901767</v>
      </c>
      <c r="AY148" s="100">
        <v>0.64</v>
      </c>
      <c r="AZ148" s="100">
        <v>43.57</v>
      </c>
      <c r="BA148" s="100">
        <v>-2.0500000000000003</v>
      </c>
      <c r="BB148" s="100">
        <v>5.0500000000000007</v>
      </c>
      <c r="BC148" s="100">
        <v>17.59</v>
      </c>
      <c r="BE148" s="12">
        <v>1974</v>
      </c>
      <c r="BF148" s="12">
        <f t="shared" si="76"/>
        <v>5</v>
      </c>
      <c r="BG148" s="100">
        <v>8.0299999999999994</v>
      </c>
      <c r="BH148" s="55" t="s">
        <v>121</v>
      </c>
      <c r="BI148" s="55" t="s">
        <v>122</v>
      </c>
    </row>
    <row r="149" spans="1:61" ht="11.25" customHeight="1" x14ac:dyDescent="0.2">
      <c r="A149" s="123" t="s">
        <v>532</v>
      </c>
      <c r="B149" s="55" t="s">
        <v>533</v>
      </c>
      <c r="C149" s="156" t="s">
        <v>180</v>
      </c>
      <c r="D149" s="98" t="s">
        <v>181</v>
      </c>
      <c r="E149" s="157">
        <v>33</v>
      </c>
      <c r="F149" s="2">
        <v>94</v>
      </c>
      <c r="G149" s="2" t="s">
        <v>119</v>
      </c>
      <c r="H149" s="2" t="s">
        <v>119</v>
      </c>
      <c r="I149" s="100">
        <v>297.58999999999997</v>
      </c>
      <c r="J149" s="101">
        <f t="shared" si="63"/>
        <v>0.29570886118485168</v>
      </c>
      <c r="K149" s="104">
        <v>0.22</v>
      </c>
      <c r="L149" s="71">
        <v>4</v>
      </c>
      <c r="M149" s="28">
        <f t="shared" si="64"/>
        <v>0.88</v>
      </c>
      <c r="N149" s="103" t="s">
        <v>423</v>
      </c>
      <c r="O149" s="104">
        <v>0.21</v>
      </c>
      <c r="P149" s="158">
        <v>45973</v>
      </c>
      <c r="Q149" s="158">
        <v>45980</v>
      </c>
      <c r="R149" s="28">
        <f t="shared" si="65"/>
        <v>4.7619047619047663</v>
      </c>
      <c r="S149" s="105">
        <f>IF(INDEX(Historical!$D$7:$D1698,MATCH(B149,Historical!$B$7:$B$1044,0))=0,"n/a",(INDEX(Historical!$C$7:$C$1044,MATCH(B149,Historical!$B$7:$B$1044,0))/INDEX(Historical!$D$7:$D$1044,MATCH(B149,Historical!$B$7:$B$1044,0))-1)*100)</f>
        <v>4.9382716049382713</v>
      </c>
      <c r="T149" s="105">
        <f>IF(INDEX(Historical!$F$7:$F$1044,MATCH(B149,Historical!$B$7:$B$1044,0))=0,"n/a",((INDEX(Historical!$C$7:$C$1044,MATCH(B149,Historical!$B$7:$B$1044,0))/INDEX(Historical!$F$7:$F$1044,MATCH(B149,Historical!$B$7:$B$1044,0)))^(1/3)-1)*100)</f>
        <v>5.2039441059310576</v>
      </c>
      <c r="U149" s="105">
        <f>IF(INDEX(Historical!$H$7:$H$1044,MATCH(B149,Historical!$B$7:$B$1044,0))=0,"n/a",((INDEX(Historical!$C$7:$C$1044,MATCH(B149,Historical!$B$7:$B$1044,0))/INDEX(Historical!$H$7:$H$1044,MATCH(B149,Historical!$B$7:$B$1044,0)))^(1/5)-1)*100)</f>
        <v>5.5118198683204556</v>
      </c>
      <c r="V149" s="105">
        <f>IF(INDEX(Historical!$M$7:$M$1044,MATCH(B149,Historical!$B$7:$B$1044,0))=0,"n/a",((INDEX(Historical!$C$7:$C$1044,MATCH(B149,Historical!$B$7:$B$1044,0))/INDEX(Historical!$M$7:$M$1044,MATCH(B149,Historical!$B$7:$B$1044,0)))^(1/10)-1)*100)</f>
        <v>6.5664849986184715</v>
      </c>
      <c r="W149" s="106">
        <f t="shared" si="66"/>
        <v>0.83938665351098685</v>
      </c>
      <c r="X149" s="107">
        <f t="shared" si="67"/>
        <v>0.66729054095889284</v>
      </c>
      <c r="Y149" s="165"/>
      <c r="Z149" s="101">
        <f t="shared" si="68"/>
        <v>11.76470588235294</v>
      </c>
      <c r="AA149" s="109">
        <f t="shared" si="69"/>
        <v>39.784759358288767</v>
      </c>
      <c r="AB149" s="71">
        <v>12</v>
      </c>
      <c r="AC149" s="100">
        <v>7.48</v>
      </c>
      <c r="AD149" s="100">
        <v>2.27</v>
      </c>
      <c r="AE149" s="100">
        <v>6.53</v>
      </c>
      <c r="AF149" s="100">
        <v>7.06</v>
      </c>
      <c r="AG149" s="100">
        <v>19.13</v>
      </c>
      <c r="AH149" s="100">
        <v>18.22</v>
      </c>
      <c r="AI149" s="100">
        <v>10.96</v>
      </c>
      <c r="AJ149" s="100">
        <v>8.2600000000000016</v>
      </c>
      <c r="AK149" s="100">
        <v>13.73</v>
      </c>
      <c r="AL149" s="100">
        <v>21020</v>
      </c>
      <c r="AM149" s="100">
        <v>0.62</v>
      </c>
      <c r="AN149" s="100">
        <v>0.11</v>
      </c>
      <c r="AO149" s="110">
        <f t="shared" si="70"/>
        <v>-33.97723062878346</v>
      </c>
      <c r="AP149" s="111">
        <f t="shared" si="71"/>
        <v>5.8075287295053073</v>
      </c>
      <c r="AQ149" s="112">
        <f t="shared" si="72"/>
        <v>253.32100674694527</v>
      </c>
      <c r="AR149" s="101">
        <f>INDEX(Historical!$C$7:$C$1045,MATCH(B149,Historical!$B$7:$B$1045,0))*IF(AH149="n/a",1.03,IF(AH149&lt;0,1.01,IF(AH149&gt;10,1.1,(1+AH149/100))))</f>
        <v>0.93500000000000005</v>
      </c>
      <c r="AS149" s="109">
        <f t="shared" si="73"/>
        <v>1.0285000000000002</v>
      </c>
      <c r="AT149" s="109">
        <f t="shared" si="77"/>
        <v>1.1313500000000003</v>
      </c>
      <c r="AU149" s="109">
        <f t="shared" si="77"/>
        <v>1.2444850000000005</v>
      </c>
      <c r="AV149" s="109">
        <f t="shared" si="77"/>
        <v>1.3689335000000007</v>
      </c>
      <c r="AW149" s="109">
        <f t="shared" si="74"/>
        <v>5.7082685000000017</v>
      </c>
      <c r="AX149" s="113">
        <f t="shared" si="75"/>
        <v>1.9181654289458658</v>
      </c>
      <c r="AY149" s="100">
        <v>1.17</v>
      </c>
      <c r="AZ149" s="100">
        <v>46.75</v>
      </c>
      <c r="BA149" s="100">
        <v>-7.68</v>
      </c>
      <c r="BB149" s="100">
        <v>15.85</v>
      </c>
      <c r="BC149" s="100">
        <v>14.95</v>
      </c>
      <c r="BE149" s="12">
        <v>1994</v>
      </c>
      <c r="BF149" s="12">
        <f t="shared" si="76"/>
        <v>3</v>
      </c>
      <c r="BG149" s="100">
        <v>14.05</v>
      </c>
      <c r="BH149" s="55" t="s">
        <v>121</v>
      </c>
      <c r="BI149" s="55" t="s">
        <v>122</v>
      </c>
    </row>
    <row r="150" spans="1:61" ht="11.25" customHeight="1" x14ac:dyDescent="0.2">
      <c r="A150" s="123" t="s">
        <v>534</v>
      </c>
      <c r="B150" s="55" t="s">
        <v>535</v>
      </c>
      <c r="C150" s="156" t="s">
        <v>162</v>
      </c>
      <c r="D150" s="98" t="s">
        <v>163</v>
      </c>
      <c r="E150" s="157">
        <v>33</v>
      </c>
      <c r="F150" s="2">
        <v>92</v>
      </c>
      <c r="G150" s="2" t="s">
        <v>119</v>
      </c>
      <c r="H150" s="2" t="s">
        <v>119</v>
      </c>
      <c r="I150" s="100">
        <v>38.200000000000003</v>
      </c>
      <c r="J150" s="101">
        <f t="shared" si="63"/>
        <v>3.587434554973822</v>
      </c>
      <c r="K150" s="104">
        <v>0.34260000000000002</v>
      </c>
      <c r="L150" s="71">
        <v>4</v>
      </c>
      <c r="M150" s="28">
        <f t="shared" si="64"/>
        <v>1.3704000000000001</v>
      </c>
      <c r="N150" s="103" t="s">
        <v>136</v>
      </c>
      <c r="O150" s="104">
        <v>0.32550000000000001</v>
      </c>
      <c r="P150" s="158">
        <v>45881</v>
      </c>
      <c r="Q150" s="158">
        <v>45902</v>
      </c>
      <c r="R150" s="28">
        <f t="shared" si="65"/>
        <v>5.2534562211981575</v>
      </c>
      <c r="S150" s="105">
        <f>IF(INDEX(Historical!$D$7:$D1700,MATCH(B150,Historical!$B$7:$B$1044,0))=0,"n/a",(INDEX(Historical!$C$7:$C$1044,MATCH(B150,Historical!$B$7:$B$1044,0))/INDEX(Historical!$D$7:$D$1044,MATCH(B150,Historical!$B$7:$B$1044,0))-1)*100)</f>
        <v>5.561700110601997</v>
      </c>
      <c r="T150" s="105">
        <f>IF(INDEX(Historical!$F$7:$F$1044,MATCH(B150,Historical!$B$7:$B$1044,0))=0,"n/a",((INDEX(Historical!$C$7:$C$1044,MATCH(B150,Historical!$B$7:$B$1044,0))/INDEX(Historical!$F$7:$F$1044,MATCH(B150,Historical!$B$7:$B$1044,0)))^(1/3)-1)*100)</f>
        <v>6.3646555705102914</v>
      </c>
      <c r="U150" s="105">
        <f>IF(INDEX(Historical!$H$7:$H$1044,MATCH(B150,Historical!$B$7:$B$1044,0))=0,"n/a",((INDEX(Historical!$C$7:$C$1044,MATCH(B150,Historical!$B$7:$B$1044,0))/INDEX(Historical!$H$7:$H$1044,MATCH(B150,Historical!$B$7:$B$1044,0)))^(1/5)-1)*100)</f>
        <v>6.6154014711257147</v>
      </c>
      <c r="V150" s="105">
        <f>IF(INDEX(Historical!$M$7:$M$1044,MATCH(B150,Historical!$B$7:$B$1044,0))=0,"n/a",((INDEX(Historical!$C$7:$C$1044,MATCH(B150,Historical!$B$7:$B$1044,0))/INDEX(Historical!$M$7:$M$1044,MATCH(B150,Historical!$B$7:$B$1044,0)))^(1/10)-1)*100)</f>
        <v>6.8943461586646881</v>
      </c>
      <c r="W150" s="106">
        <f t="shared" si="66"/>
        <v>0.95954008094177268</v>
      </c>
      <c r="X150" s="107">
        <f t="shared" si="67"/>
        <v>0.45781325059693528</v>
      </c>
      <c r="Y150" s="165"/>
      <c r="Z150" s="101">
        <f t="shared" si="68"/>
        <v>62.009049773755663</v>
      </c>
      <c r="AA150" s="109">
        <f t="shared" si="69"/>
        <v>17.28506787330317</v>
      </c>
      <c r="AB150" s="71">
        <v>12</v>
      </c>
      <c r="AC150" s="100">
        <v>2.21</v>
      </c>
      <c r="AD150" s="100">
        <v>3.2</v>
      </c>
      <c r="AE150" s="100">
        <v>4.37</v>
      </c>
      <c r="AF150" s="100">
        <v>1.58</v>
      </c>
      <c r="AG150" s="100">
        <v>9.44</v>
      </c>
      <c r="AH150" s="100">
        <v>2.33</v>
      </c>
      <c r="AI150" s="100">
        <v>6.69</v>
      </c>
      <c r="AJ150" s="100">
        <v>14.45</v>
      </c>
      <c r="AK150" s="100">
        <v>4.97</v>
      </c>
      <c r="AL150" s="100">
        <v>10820</v>
      </c>
      <c r="AM150" s="100">
        <v>0.25</v>
      </c>
      <c r="AN150" s="100">
        <v>1.21</v>
      </c>
      <c r="AO150" s="110">
        <f t="shared" si="70"/>
        <v>-7.0822318472036336</v>
      </c>
      <c r="AP150" s="111">
        <f t="shared" si="71"/>
        <v>10.202836026099536</v>
      </c>
      <c r="AQ150" s="112">
        <f t="shared" si="72"/>
        <v>10.172404772033961</v>
      </c>
      <c r="AR150" s="101">
        <f>INDEX(Historical!$C$7:$C$1045,MATCH(B150,Historical!$B$7:$B$1045,0))*IF(AH150="n/a",1.03,IF(AH150&lt;0,1.01,IF(AH150&gt;10,1.1,(1+AH150/100))))</f>
        <v>1.3673334600000002</v>
      </c>
      <c r="AS150" s="109">
        <f t="shared" si="73"/>
        <v>1.4588080684740001</v>
      </c>
      <c r="AT150" s="109">
        <f t="shared" si="77"/>
        <v>1.531310829477158</v>
      </c>
      <c r="AU150" s="109">
        <f t="shared" si="77"/>
        <v>1.607416977702173</v>
      </c>
      <c r="AV150" s="109">
        <f t="shared" si="77"/>
        <v>1.6873056014939711</v>
      </c>
      <c r="AW150" s="109">
        <f t="shared" si="74"/>
        <v>7.6521749371473033</v>
      </c>
      <c r="AX150" s="113">
        <f t="shared" si="75"/>
        <v>20.031871563212835</v>
      </c>
      <c r="AY150" s="100">
        <v>0.7</v>
      </c>
      <c r="AZ150" s="100">
        <v>5.18</v>
      </c>
      <c r="BA150" s="100">
        <v>-9.84</v>
      </c>
      <c r="BB150" s="100">
        <v>-4.47</v>
      </c>
      <c r="BC150" s="100">
        <v>-2.31</v>
      </c>
      <c r="BE150" s="12">
        <v>1993</v>
      </c>
      <c r="BF150" s="12">
        <f t="shared" si="76"/>
        <v>3</v>
      </c>
      <c r="BG150" s="100">
        <v>3.2099999999999995</v>
      </c>
      <c r="BH150" s="55" t="s">
        <v>121</v>
      </c>
      <c r="BI150" s="55" t="s">
        <v>122</v>
      </c>
    </row>
    <row r="151" spans="1:61" ht="11.25" customHeight="1" x14ac:dyDescent="0.2">
      <c r="A151" s="55" t="s">
        <v>536</v>
      </c>
      <c r="B151" s="55" t="s">
        <v>537</v>
      </c>
      <c r="C151" s="156" t="s">
        <v>263</v>
      </c>
      <c r="D151" s="98" t="s">
        <v>264</v>
      </c>
      <c r="E151" s="157">
        <v>43</v>
      </c>
      <c r="F151" s="2">
        <v>65</v>
      </c>
      <c r="G151" s="2" t="s">
        <v>119</v>
      </c>
      <c r="H151" s="2" t="s">
        <v>119</v>
      </c>
      <c r="I151" s="100">
        <v>154.33000000000001</v>
      </c>
      <c r="J151" s="101">
        <f t="shared" si="63"/>
        <v>2.6696040951208451</v>
      </c>
      <c r="K151" s="104">
        <v>1.03</v>
      </c>
      <c r="L151" s="71">
        <v>4</v>
      </c>
      <c r="M151" s="28">
        <f t="shared" si="64"/>
        <v>4.12</v>
      </c>
      <c r="N151" s="103" t="s">
        <v>168</v>
      </c>
      <c r="O151" s="104">
        <v>0.99</v>
      </c>
      <c r="P151" s="158">
        <v>45975</v>
      </c>
      <c r="Q151" s="158">
        <v>46001</v>
      </c>
      <c r="R151" s="28">
        <f t="shared" si="65"/>
        <v>4.0404040404040442</v>
      </c>
      <c r="S151" s="105">
        <f>IF(INDEX(Historical!$D$7:$D1704,MATCH(B151,Historical!$B$7:$B$1044,0))=0,"n/a",(INDEX(Historical!$C$7:$C$1044,MATCH(B151,Historical!$B$7:$B$1044,0))/INDEX(Historical!$D$7:$D$1044,MATCH(B151,Historical!$B$7:$B$1044,0))-1)*100)</f>
        <v>4.1666666666666741</v>
      </c>
      <c r="T151" s="105">
        <f>IF(INDEX(Historical!$F$7:$F$1044,MATCH(B151,Historical!$B$7:$B$1044,0))=0,"n/a",((INDEX(Historical!$C$7:$C$1044,MATCH(B151,Historical!$B$7:$B$1044,0))/INDEX(Historical!$F$7:$F$1044,MATCH(B151,Historical!$B$7:$B$1044,0)))^(1/3)-1)*100)</f>
        <v>4.0584164967013336</v>
      </c>
      <c r="U151" s="105">
        <f>IF(INDEX(Historical!$H$7:$H$1044,MATCH(B151,Historical!$B$7:$B$1044,0))=0,"n/a",((INDEX(Historical!$C$7:$C$1044,MATCH(B151,Historical!$B$7:$B$1044,0))/INDEX(Historical!$H$7:$H$1044,MATCH(B151,Historical!$B$7:$B$1044,0)))^(1/5)-1)*100)</f>
        <v>2.8243918267097934</v>
      </c>
      <c r="V151" s="105">
        <f>IF(INDEX(Historical!$M$7:$M$1044,MATCH(B151,Historical!$B$7:$B$1044,0))=0,"n/a",((INDEX(Historical!$C$7:$C$1044,MATCH(B151,Historical!$B$7:$B$1044,0))/INDEX(Historical!$M$7:$M$1044,MATCH(B151,Historical!$B$7:$B$1044,0)))^(1/10)-1)*100)</f>
        <v>3.3395938566434413</v>
      </c>
      <c r="W151" s="106">
        <f t="shared" si="66"/>
        <v>0.84572913592209464</v>
      </c>
      <c r="X151" s="107" t="str">
        <f t="shared" si="67"/>
        <v>n/a</v>
      </c>
      <c r="Y151" s="162"/>
      <c r="Z151" s="101">
        <f t="shared" si="68"/>
        <v>61.584454409566511</v>
      </c>
      <c r="AA151" s="109">
        <f t="shared" si="69"/>
        <v>23.068759342301945</v>
      </c>
      <c r="AB151" s="71">
        <v>12</v>
      </c>
      <c r="AC151" s="100">
        <v>6.69</v>
      </c>
      <c r="AD151" s="100">
        <v>1.01</v>
      </c>
      <c r="AE151" s="100">
        <v>1.98</v>
      </c>
      <c r="AF151" s="100">
        <v>2.4900000000000002</v>
      </c>
      <c r="AG151" s="100">
        <v>11.03</v>
      </c>
      <c r="AH151" s="100">
        <v>41.69</v>
      </c>
      <c r="AI151" s="100">
        <v>0.05</v>
      </c>
      <c r="AJ151" s="100" t="s">
        <v>142</v>
      </c>
      <c r="AK151" s="100">
        <v>15.440000000000001</v>
      </c>
      <c r="AL151" s="100">
        <v>641480</v>
      </c>
      <c r="AM151" s="100">
        <v>0.26</v>
      </c>
      <c r="AN151" s="100">
        <v>0.19</v>
      </c>
      <c r="AO151" s="110">
        <f t="shared" si="70"/>
        <v>-17.574763420471307</v>
      </c>
      <c r="AP151" s="111">
        <f t="shared" si="71"/>
        <v>5.4939959218306385</v>
      </c>
      <c r="AQ151" s="112">
        <f t="shared" si="72"/>
        <v>59.779307188011124</v>
      </c>
      <c r="AR151" s="101">
        <f>INDEX(Historical!$C$7:$C$1045,MATCH(B151,Historical!$B$7:$B$1045,0))*IF(AH151="n/a",1.03,IF(AH151&lt;0,1.01,IF(AH151&gt;10,1.1,(1+AH151/100))))</f>
        <v>4.4000000000000004</v>
      </c>
      <c r="AS151" s="109">
        <f t="shared" si="73"/>
        <v>4.4022000000000006</v>
      </c>
      <c r="AT151" s="109">
        <f t="shared" si="77"/>
        <v>4.8424200000000006</v>
      </c>
      <c r="AU151" s="109">
        <f t="shared" si="77"/>
        <v>5.3266620000000007</v>
      </c>
      <c r="AV151" s="109">
        <f t="shared" si="77"/>
        <v>5.8593282000000011</v>
      </c>
      <c r="AW151" s="109">
        <f t="shared" si="74"/>
        <v>24.830610200000002</v>
      </c>
      <c r="AX151" s="113">
        <f t="shared" si="75"/>
        <v>16.08929579472559</v>
      </c>
      <c r="AY151" s="100">
        <v>0.2</v>
      </c>
      <c r="AZ151" s="100">
        <v>52.52</v>
      </c>
      <c r="BA151" s="100">
        <v>-12.520000000000001</v>
      </c>
      <c r="BB151" s="100">
        <v>-0.3</v>
      </c>
      <c r="BC151" s="100">
        <v>20.919999999999998</v>
      </c>
      <c r="BE151" s="12">
        <v>1983</v>
      </c>
      <c r="BF151" s="12">
        <f t="shared" si="76"/>
        <v>4</v>
      </c>
      <c r="BG151" s="100">
        <v>6.39</v>
      </c>
      <c r="BH151" s="55" t="s">
        <v>121</v>
      </c>
      <c r="BI151" s="55" t="s">
        <v>122</v>
      </c>
    </row>
    <row r="152" spans="1:61" ht="11.25" customHeight="1" x14ac:dyDescent="0.2">
      <c r="A152" s="123" t="s">
        <v>538</v>
      </c>
      <c r="B152" s="55" t="s">
        <v>539</v>
      </c>
      <c r="C152" s="156" t="s">
        <v>162</v>
      </c>
      <c r="D152" s="98" t="s">
        <v>163</v>
      </c>
      <c r="E152" s="157">
        <v>28</v>
      </c>
      <c r="F152" s="2">
        <v>132</v>
      </c>
      <c r="G152" s="2" t="s">
        <v>119</v>
      </c>
      <c r="H152" s="2" t="s">
        <v>119</v>
      </c>
      <c r="I152" s="100">
        <v>29.02</v>
      </c>
      <c r="J152" s="101">
        <f t="shared" si="63"/>
        <v>3.1426602343211583</v>
      </c>
      <c r="K152" s="104">
        <v>0.22800000000000001</v>
      </c>
      <c r="L152" s="71">
        <v>4</v>
      </c>
      <c r="M152" s="28">
        <f t="shared" si="64"/>
        <v>0.91200000000000003</v>
      </c>
      <c r="N152" s="103" t="s">
        <v>240</v>
      </c>
      <c r="O152" s="104">
        <v>0.21920000000000001</v>
      </c>
      <c r="P152" s="158">
        <v>46022</v>
      </c>
      <c r="Q152" s="158">
        <v>46037</v>
      </c>
      <c r="R152" s="28">
        <f t="shared" si="65"/>
        <v>4.014598540145986</v>
      </c>
      <c r="S152" s="105">
        <f>IF(INDEX(Historical!$D$7:$D1707,MATCH(B152,Historical!$B$7:$B$1044,0))=0,"n/a",(INDEX(Historical!$C$7:$C$1044,MATCH(B152,Historical!$B$7:$B$1044,0))/INDEX(Historical!$D$7:$D$1044,MATCH(B152,Historical!$B$7:$B$1044,0))-1)*100)</f>
        <v>3.9848197343453684</v>
      </c>
      <c r="T152" s="105">
        <f>IF(INDEX(Historical!$F$7:$F$1044,MATCH(B152,Historical!$B$7:$B$1044,0))=0,"n/a",((INDEX(Historical!$C$7:$C$1044,MATCH(B152,Historical!$B$7:$B$1044,0))/INDEX(Historical!$F$7:$F$1044,MATCH(B152,Historical!$B$7:$B$1044,0)))^(1/3)-1)*100)</f>
        <v>3.9943082045756473</v>
      </c>
      <c r="U152" s="105">
        <f>IF(INDEX(Historical!$H$7:$H$1044,MATCH(B152,Historical!$B$7:$B$1044,0))=0,"n/a",((INDEX(Historical!$C$7:$C$1044,MATCH(B152,Historical!$B$7:$B$1044,0))/INDEX(Historical!$H$7:$H$1044,MATCH(B152,Historical!$B$7:$B$1044,0)))^(1/5)-1)*100)</f>
        <v>3.9961238702053148</v>
      </c>
      <c r="V152" s="105">
        <f>IF(INDEX(Historical!$M$7:$M$1044,MATCH(B152,Historical!$B$7:$B$1044,0))=0,"n/a",((INDEX(Historical!$C$7:$C$1044,MATCH(B152,Historical!$B$7:$B$1044,0))/INDEX(Historical!$M$7:$M$1044,MATCH(B152,Historical!$B$7:$B$1044,0)))^(1/10)-1)*100)</f>
        <v>3.901049822044067</v>
      </c>
      <c r="W152" s="106">
        <f t="shared" si="66"/>
        <v>1.0243714006481033</v>
      </c>
      <c r="X152" s="107">
        <f t="shared" si="67"/>
        <v>2.2200688167807305</v>
      </c>
      <c r="Y152" s="161"/>
      <c r="Z152" s="101">
        <f t="shared" si="68"/>
        <v>65.611510791366911</v>
      </c>
      <c r="AA152" s="109">
        <f t="shared" si="69"/>
        <v>20.877697841726619</v>
      </c>
      <c r="AB152" s="71">
        <v>12</v>
      </c>
      <c r="AC152" s="100">
        <v>1.39</v>
      </c>
      <c r="AD152" s="100">
        <v>1.51</v>
      </c>
      <c r="AE152" s="100">
        <v>5.98</v>
      </c>
      <c r="AF152" s="100">
        <v>1.74</v>
      </c>
      <c r="AG152" s="100">
        <v>8.51</v>
      </c>
      <c r="AH152" s="100">
        <v>16.55</v>
      </c>
      <c r="AI152" s="100">
        <v>9.879999999999999</v>
      </c>
      <c r="AJ152" s="100">
        <v>1.7999999999999998</v>
      </c>
      <c r="AK152" s="100">
        <v>10.79</v>
      </c>
      <c r="AL152" s="100">
        <v>463.46</v>
      </c>
      <c r="AM152" s="100">
        <v>1.18</v>
      </c>
      <c r="AN152" s="100">
        <v>0.97</v>
      </c>
      <c r="AO152" s="110">
        <f t="shared" si="70"/>
        <v>-13.738913737200146</v>
      </c>
      <c r="AP152" s="111">
        <f t="shared" si="71"/>
        <v>7.1387841045264731</v>
      </c>
      <c r="AQ152" s="112">
        <f t="shared" si="72"/>
        <v>27.064627903553816</v>
      </c>
      <c r="AR152" s="101">
        <f>INDEX(Historical!$C$7:$C$1045,MATCH(B152,Historical!$B$7:$B$1045,0))*IF(AH152="n/a",1.03,IF(AH152&lt;0,1.01,IF(AH152&gt;10,1.1,(1+AH152/100))))</f>
        <v>0.96448000000000012</v>
      </c>
      <c r="AS152" s="109">
        <f t="shared" si="73"/>
        <v>1.0597706240000002</v>
      </c>
      <c r="AT152" s="109">
        <f t="shared" si="77"/>
        <v>1.1657476864000003</v>
      </c>
      <c r="AU152" s="109">
        <f t="shared" si="77"/>
        <v>1.2823224550400003</v>
      </c>
      <c r="AV152" s="109">
        <f t="shared" si="77"/>
        <v>1.4105547005440005</v>
      </c>
      <c r="AW152" s="109">
        <f t="shared" si="74"/>
        <v>5.8828754659840019</v>
      </c>
      <c r="AX152" s="113">
        <f t="shared" si="75"/>
        <v>20.271796919310827</v>
      </c>
      <c r="AY152" s="100">
        <v>0.63</v>
      </c>
      <c r="AZ152" s="100">
        <v>2.69</v>
      </c>
      <c r="BA152" s="100">
        <v>-18.09</v>
      </c>
      <c r="BB152" s="100">
        <v>-7.08</v>
      </c>
      <c r="BC152" s="100">
        <v>-8.24</v>
      </c>
      <c r="BE152" s="12">
        <v>1998</v>
      </c>
      <c r="BF152" s="12">
        <f t="shared" si="76"/>
        <v>3</v>
      </c>
      <c r="BG152" s="100">
        <v>2.9899999999999998</v>
      </c>
      <c r="BH152" s="55" t="s">
        <v>121</v>
      </c>
      <c r="BI152" s="55" t="s">
        <v>122</v>
      </c>
    </row>
    <row r="153" spans="1:61" x14ac:dyDescent="0.2">
      <c r="A153" s="116"/>
      <c r="B153" s="55"/>
      <c r="C153" s="156"/>
      <c r="D153" s="98"/>
      <c r="E153" s="157"/>
      <c r="F153" s="2"/>
      <c r="G153" s="2"/>
      <c r="H153" s="2"/>
      <c r="I153" s="100"/>
      <c r="J153" s="109"/>
      <c r="K153" s="104"/>
      <c r="L153" s="71"/>
      <c r="M153" s="28"/>
      <c r="N153" s="103"/>
      <c r="O153" s="104"/>
      <c r="P153" s="158"/>
      <c r="Q153" s="158"/>
      <c r="R153" s="28"/>
      <c r="S153" s="105"/>
      <c r="T153" s="105"/>
      <c r="U153" s="105"/>
      <c r="V153" s="105"/>
      <c r="W153" s="106"/>
      <c r="X153" s="107"/>
      <c r="Y153" s="162"/>
      <c r="Z153" s="109"/>
      <c r="AA153" s="109"/>
      <c r="AB153" s="71"/>
      <c r="AC153" s="100"/>
      <c r="AD153" s="100"/>
      <c r="AE153" s="100"/>
      <c r="AF153" s="100"/>
      <c r="AG153" s="100"/>
      <c r="AH153" s="100"/>
      <c r="AI153" s="100"/>
      <c r="AJ153" s="100"/>
      <c r="AK153" s="100"/>
      <c r="AL153" s="100"/>
      <c r="AM153" s="100"/>
      <c r="AN153" s="100"/>
      <c r="AO153" s="111"/>
      <c r="AP153" s="111"/>
      <c r="AQ153" s="112"/>
      <c r="AR153" s="109"/>
      <c r="AS153" s="109"/>
      <c r="AT153" s="109"/>
      <c r="AU153" s="109"/>
      <c r="AV153" s="109"/>
      <c r="AW153" s="109"/>
      <c r="AX153" s="113"/>
      <c r="AY153" s="100"/>
      <c r="AZ153" s="100"/>
      <c r="BA153" s="100"/>
      <c r="BB153" s="100"/>
      <c r="BC153" s="100"/>
      <c r="BG153" s="100"/>
      <c r="BH153" s="55"/>
      <c r="BI153" s="55"/>
    </row>
    <row r="154" spans="1:61" ht="11.25" customHeight="1" x14ac:dyDescent="0.2">
      <c r="A154" s="55" t="s">
        <v>540</v>
      </c>
      <c r="B154">
        <f>COUNTA(B7:B152)</f>
        <v>146</v>
      </c>
      <c r="E154" s="134">
        <f>AVERAGE(E7:E152)</f>
        <v>42.760273972602739</v>
      </c>
      <c r="I154" s="135">
        <f>AVERAGE(I7:I152)</f>
        <v>157.2933561643836</v>
      </c>
      <c r="J154" s="135">
        <f>AVERAGE(J7:J152)</f>
        <v>2.607763423330959</v>
      </c>
      <c r="K154" s="135">
        <f>AVERAGE(K7:K152)</f>
        <v>0.78481541095890406</v>
      </c>
      <c r="M154" s="135">
        <f>AVERAGE(M7:M152)</f>
        <v>3.0028506849315062</v>
      </c>
      <c r="O154" s="135">
        <f>AVERAGE(O7:O152)</f>
        <v>0.75139866275277278</v>
      </c>
      <c r="R154" s="135">
        <f t="shared" ref="R154:X154" si="78">AVERAGE(R7:R152)</f>
        <v>4.8908311854040676</v>
      </c>
      <c r="S154" s="135">
        <f t="shared" si="78"/>
        <v>5.6536859251644387</v>
      </c>
      <c r="T154" s="135">
        <f t="shared" si="78"/>
        <v>5.957551228950023</v>
      </c>
      <c r="U154" s="135">
        <f t="shared" si="78"/>
        <v>6.1975611304524687</v>
      </c>
      <c r="V154" s="135">
        <f t="shared" si="78"/>
        <v>6.6425633190486444</v>
      </c>
      <c r="W154" s="135">
        <f t="shared" si="78"/>
        <v>0.95023550257941447</v>
      </c>
      <c r="X154" s="135">
        <f t="shared" si="78"/>
        <v>1.6860067583256384</v>
      </c>
      <c r="Z154" s="135">
        <f>AVERAGE(Z7:Z152)</f>
        <v>60.388121084316644</v>
      </c>
      <c r="AA154" s="135">
        <f>AVERAGE(AA7:AA152)</f>
        <v>24.100537150689796</v>
      </c>
      <c r="AB154" s="15"/>
      <c r="AC154" s="135">
        <f t="shared" ref="AC154:BC154" si="79">AVERAGE(AC7:AC152)</f>
        <v>6.4216666666666677</v>
      </c>
      <c r="AD154" s="135">
        <f t="shared" si="79"/>
        <v>2.5802884615384607</v>
      </c>
      <c r="AE154" s="135">
        <f t="shared" si="79"/>
        <v>3.355289855072463</v>
      </c>
      <c r="AF154" s="135">
        <f t="shared" si="79"/>
        <v>13.644812030075189</v>
      </c>
      <c r="AG154" s="135">
        <f t="shared" si="79"/>
        <v>60.760746268656703</v>
      </c>
      <c r="AH154" s="135">
        <f t="shared" si="79"/>
        <v>151.93634328358206</v>
      </c>
      <c r="AI154" s="135">
        <f t="shared" si="79"/>
        <v>9.5518045112781973</v>
      </c>
      <c r="AJ154" s="135">
        <f t="shared" si="79"/>
        <v>11.012265624999998</v>
      </c>
      <c r="AK154" s="135">
        <f t="shared" si="79"/>
        <v>8.0881981981982012</v>
      </c>
      <c r="AL154" s="135">
        <f t="shared" si="79"/>
        <v>58901.08050724637</v>
      </c>
      <c r="AM154" s="135">
        <f t="shared" si="79"/>
        <v>7.2956521739130427</v>
      </c>
      <c r="AN154" s="135">
        <f t="shared" si="79"/>
        <v>2.0196240601503765</v>
      </c>
      <c r="AO154" s="135">
        <f t="shared" si="79"/>
        <v>-15.218813443752431</v>
      </c>
      <c r="AP154" s="135">
        <f t="shared" si="79"/>
        <v>8.8053245537834286</v>
      </c>
      <c r="AQ154" s="135">
        <f t="shared" si="79"/>
        <v>126.37753012972922</v>
      </c>
      <c r="AR154" s="135">
        <f t="shared" si="79"/>
        <v>3.0463994821821241</v>
      </c>
      <c r="AS154" s="135">
        <f t="shared" si="79"/>
        <v>3.2559409394816865</v>
      </c>
      <c r="AT154" s="135">
        <f t="shared" si="79"/>
        <v>3.4656401183429537</v>
      </c>
      <c r="AU154" s="135">
        <f t="shared" si="79"/>
        <v>3.6920098186120649</v>
      </c>
      <c r="AV154" s="135">
        <f t="shared" si="79"/>
        <v>3.9365017554885493</v>
      </c>
      <c r="AW154" s="135">
        <f t="shared" si="79"/>
        <v>17.396492114107378</v>
      </c>
      <c r="AX154" s="135">
        <f t="shared" si="79"/>
        <v>14.968015999649998</v>
      </c>
      <c r="AY154" s="135">
        <f t="shared" si="79"/>
        <v>0.72862318840579732</v>
      </c>
      <c r="AZ154" s="135">
        <f t="shared" si="79"/>
        <v>29.529565217391312</v>
      </c>
      <c r="BA154" s="135">
        <f t="shared" si="79"/>
        <v>-13.711159420289853</v>
      </c>
      <c r="BB154" s="135">
        <f t="shared" si="79"/>
        <v>0.45434782608695645</v>
      </c>
      <c r="BC154" s="135">
        <f t="shared" si="79"/>
        <v>3.2849275362318844</v>
      </c>
      <c r="BD154" s="136"/>
      <c r="BE154" s="135">
        <f>AVERAGE(BE7:BE152)</f>
        <v>1984.0205479452054</v>
      </c>
      <c r="BF154" s="135">
        <f>AVERAGE(BF7:BF152)</f>
        <v>4.4520547945205475</v>
      </c>
      <c r="BG154" s="135">
        <f>AVERAGE(BG7:BG152)</f>
        <v>6.7144927536231878</v>
      </c>
    </row>
    <row r="155" spans="1:61" x14ac:dyDescent="0.2">
      <c r="O155" s="141"/>
      <c r="W155" s="142"/>
      <c r="X155" s="142"/>
      <c r="AL155" s="143"/>
      <c r="BE155" s="144"/>
    </row>
    <row r="156" spans="1:61" x14ac:dyDescent="0.2">
      <c r="A156" t="s">
        <v>541</v>
      </c>
      <c r="O156" s="141"/>
      <c r="W156" s="142"/>
      <c r="X156" s="142"/>
      <c r="AL156" s="143"/>
      <c r="BE156" s="144"/>
    </row>
    <row r="157" spans="1:61" x14ac:dyDescent="0.2">
      <c r="A157" t="s">
        <v>527</v>
      </c>
      <c r="B157">
        <f t="shared" ref="B157:B167" si="80">COUNTIF($C$7:$C$152,"="&amp;$A157)</f>
        <v>1</v>
      </c>
      <c r="E157" s="134">
        <f t="shared" ref="E157:E167" si="81">AVERAGEIFS($E$7:$E$152,$C$7:$C$152,"="&amp;$A157)</f>
        <v>32</v>
      </c>
      <c r="I157" s="134">
        <f t="shared" ref="I157:K167" si="82">AVERAGEIFS(I$7:I$152,$C$7:$C$152,"="&amp;$A157)</f>
        <v>40.93</v>
      </c>
      <c r="J157" s="136">
        <f t="shared" si="82"/>
        <v>3.4693378939653066</v>
      </c>
      <c r="K157" s="137">
        <f t="shared" si="82"/>
        <v>0.35499999999999998</v>
      </c>
      <c r="L157" s="134"/>
      <c r="M157" s="135">
        <f t="shared" ref="M157:M167" si="83">AVERAGEIFS(M$7:M$152,$C$7:$C$152,"="&amp;$A157)</f>
        <v>1.42</v>
      </c>
      <c r="N157" s="134"/>
      <c r="O157" s="138">
        <f t="shared" ref="O157:O167" si="84">AVERAGEIFS(O$7:O$152,$C$7:$C$152,"="&amp;$A157)</f>
        <v>0.35249999999999998</v>
      </c>
      <c r="P157" s="134"/>
      <c r="Q157" s="134"/>
      <c r="R157" s="135">
        <f t="shared" ref="R157:X167" si="85">AVERAGEIFS(R$7:R$152,$C$7:$C$152,"="&amp;$A157)</f>
        <v>0.70921985815602906</v>
      </c>
      <c r="S157" s="135">
        <f t="shared" si="85"/>
        <v>0.71174377224199059</v>
      </c>
      <c r="T157" s="135">
        <f t="shared" si="85"/>
        <v>0.71687034960525864</v>
      </c>
      <c r="U157" s="135">
        <f t="shared" si="85"/>
        <v>0.72209668424394469</v>
      </c>
      <c r="V157" s="135">
        <f t="shared" si="85"/>
        <v>1.8327432420693235</v>
      </c>
      <c r="W157" s="139">
        <f t="shared" si="85"/>
        <v>0.39399773392624049</v>
      </c>
      <c r="X157" s="139" t="e">
        <f t="shared" si="85"/>
        <v>#DIV/0!</v>
      </c>
      <c r="Z157" s="136">
        <f t="shared" ref="Z157:AA167" si="86">AVERAGEIFS(Z$7:Z$152,$C$7:$C$152,"="&amp;$A157)</f>
        <v>49.4773519163763</v>
      </c>
      <c r="AA157" s="135">
        <f t="shared" si="86"/>
        <v>14.261324041811847</v>
      </c>
      <c r="AB157" s="135"/>
      <c r="AC157" s="135">
        <f t="shared" ref="AC157:AL167" si="87">AVERAGEIFS(AC$7:AC$152,$C$7:$C$152,"="&amp;$A157)</f>
        <v>2.87</v>
      </c>
      <c r="AD157" s="135">
        <f t="shared" si="87"/>
        <v>0.72</v>
      </c>
      <c r="AE157" s="135">
        <f t="shared" si="87"/>
        <v>1.26</v>
      </c>
      <c r="AF157" s="135">
        <f t="shared" si="87"/>
        <v>2.82</v>
      </c>
      <c r="AG157" s="135">
        <f t="shared" si="87"/>
        <v>21.51</v>
      </c>
      <c r="AH157" s="135">
        <f t="shared" si="87"/>
        <v>15.379999999999999</v>
      </c>
      <c r="AI157" s="135">
        <f t="shared" si="87"/>
        <v>13.100000000000001</v>
      </c>
      <c r="AJ157" s="135" t="e">
        <f t="shared" si="87"/>
        <v>#DIV/0!</v>
      </c>
      <c r="AK157" s="135">
        <f t="shared" si="87"/>
        <v>11.899999999999999</v>
      </c>
      <c r="AL157" s="140">
        <f t="shared" si="87"/>
        <v>2110</v>
      </c>
      <c r="AM157" s="135">
        <f t="shared" ref="AM157:AV167" si="88">AVERAGEIFS(AM$7:AM$152,$C$7:$C$152,"="&amp;$A157)</f>
        <v>22.56</v>
      </c>
      <c r="AN157" s="135">
        <f t="shared" si="88"/>
        <v>1.2</v>
      </c>
      <c r="AO157" s="136">
        <f t="shared" si="88"/>
        <v>-10.069889463602596</v>
      </c>
      <c r="AP157" s="135">
        <f t="shared" si="88"/>
        <v>4.1914345782092512</v>
      </c>
      <c r="AQ157" s="135">
        <f t="shared" si="88"/>
        <v>33.694400776812053</v>
      </c>
      <c r="AR157" s="136">
        <f t="shared" si="88"/>
        <v>1.5565000000000002</v>
      </c>
      <c r="AS157" s="135">
        <f t="shared" si="88"/>
        <v>1.7121500000000003</v>
      </c>
      <c r="AT157" s="135">
        <f t="shared" si="88"/>
        <v>1.8833650000000004</v>
      </c>
      <c r="AU157" s="135">
        <f t="shared" si="88"/>
        <v>2.0717015000000005</v>
      </c>
      <c r="AV157" s="135">
        <f t="shared" si="88"/>
        <v>2.2788716500000006</v>
      </c>
      <c r="AW157" s="135">
        <f t="shared" ref="AW157:BC167" si="89">AVERAGEIFS(AW$7:AW$152,$C$7:$C$152,"="&amp;$A157)</f>
        <v>9.5025881500000011</v>
      </c>
      <c r="AX157" s="135">
        <f t="shared" si="89"/>
        <v>23.21668250671879</v>
      </c>
      <c r="AY157" s="136">
        <f t="shared" si="89"/>
        <v>0.79</v>
      </c>
      <c r="AZ157" s="135">
        <f t="shared" si="89"/>
        <v>44.22</v>
      </c>
      <c r="BA157" s="135">
        <f t="shared" si="89"/>
        <v>-10.32</v>
      </c>
      <c r="BB157" s="135">
        <f t="shared" si="89"/>
        <v>10.93</v>
      </c>
      <c r="BC157" s="135">
        <f t="shared" si="89"/>
        <v>13.209999999999999</v>
      </c>
      <c r="BD157" s="136"/>
      <c r="BE157" s="15">
        <f t="shared" ref="BE157:BG167" si="90">AVERAGEIFS(BE$7:BE$152,$C$7:$C$152,"="&amp;$A157)</f>
        <v>1994</v>
      </c>
      <c r="BF157" s="135">
        <f t="shared" si="90"/>
        <v>3</v>
      </c>
      <c r="BG157" s="135">
        <f t="shared" si="90"/>
        <v>5.9799999999999995</v>
      </c>
    </row>
    <row r="158" spans="1:61" x14ac:dyDescent="0.2">
      <c r="A158" t="s">
        <v>335</v>
      </c>
      <c r="B158">
        <f t="shared" si="80"/>
        <v>4</v>
      </c>
      <c r="E158" s="134">
        <f t="shared" si="81"/>
        <v>53.5</v>
      </c>
      <c r="I158" s="134">
        <f t="shared" si="82"/>
        <v>176.46999999999997</v>
      </c>
      <c r="J158" s="136">
        <f t="shared" si="82"/>
        <v>3.1530362648021972</v>
      </c>
      <c r="K158" s="137">
        <f t="shared" si="82"/>
        <v>1.2006250000000001</v>
      </c>
      <c r="L158" s="134"/>
      <c r="M158" s="135">
        <f t="shared" si="83"/>
        <v>4.8025000000000002</v>
      </c>
      <c r="N158" s="134"/>
      <c r="O158" s="138">
        <f t="shared" si="84"/>
        <v>1.155</v>
      </c>
      <c r="P158" s="134"/>
      <c r="Q158" s="134"/>
      <c r="R158" s="135">
        <f t="shared" si="85"/>
        <v>3.520112242231618</v>
      </c>
      <c r="S158" s="135">
        <f t="shared" si="85"/>
        <v>3.8140280366112109</v>
      </c>
      <c r="T158" s="135">
        <f t="shared" si="85"/>
        <v>5.8428141241594016</v>
      </c>
      <c r="U158" s="135">
        <f t="shared" si="85"/>
        <v>7.5550076774893506</v>
      </c>
      <c r="V158" s="135">
        <f t="shared" si="85"/>
        <v>7.9716914162170962</v>
      </c>
      <c r="W158" s="139">
        <f t="shared" si="85"/>
        <v>0.89904762326826748</v>
      </c>
      <c r="X158" s="139">
        <f t="shared" si="85"/>
        <v>1.1625282436697528</v>
      </c>
      <c r="Z158" s="136">
        <f t="shared" si="86"/>
        <v>363.71261212104042</v>
      </c>
      <c r="AA158" s="135">
        <f t="shared" si="86"/>
        <v>98.030449570798865</v>
      </c>
      <c r="AB158" s="135"/>
      <c r="AC158" s="135">
        <f t="shared" si="87"/>
        <v>4.0999999999999996</v>
      </c>
      <c r="AD158" s="135">
        <f t="shared" si="87"/>
        <v>2.2333333333333329</v>
      </c>
      <c r="AE158" s="135">
        <f t="shared" si="87"/>
        <v>2.6074999999999999</v>
      </c>
      <c r="AF158" s="135">
        <f t="shared" si="87"/>
        <v>4.165</v>
      </c>
      <c r="AG158" s="135">
        <f t="shared" si="87"/>
        <v>-21.889999999999997</v>
      </c>
      <c r="AH158" s="135">
        <f t="shared" si="87"/>
        <v>4528.9549999999999</v>
      </c>
      <c r="AI158" s="135">
        <f t="shared" si="87"/>
        <v>25.355</v>
      </c>
      <c r="AJ158" s="135">
        <f t="shared" si="87"/>
        <v>1.2333333333333336</v>
      </c>
      <c r="AK158" s="135">
        <f t="shared" si="87"/>
        <v>7.6266666666666678</v>
      </c>
      <c r="AL158" s="140">
        <f t="shared" si="87"/>
        <v>90240</v>
      </c>
      <c r="AM158" s="135">
        <f t="shared" si="88"/>
        <v>1.8199999999999998</v>
      </c>
      <c r="AN158" s="135">
        <f t="shared" si="88"/>
        <v>2.2199999999999998</v>
      </c>
      <c r="AO158" s="136">
        <f t="shared" si="88"/>
        <v>-85.64228398097454</v>
      </c>
      <c r="AP158" s="135">
        <f t="shared" si="88"/>
        <v>10.708043942291546</v>
      </c>
      <c r="AQ158" s="135">
        <f t="shared" si="88"/>
        <v>504.76915962547923</v>
      </c>
      <c r="AR158" s="136">
        <f t="shared" si="88"/>
        <v>4.9447477500000003</v>
      </c>
      <c r="AS158" s="135">
        <f t="shared" si="88"/>
        <v>5.3826971192000013</v>
      </c>
      <c r="AT158" s="135">
        <f t="shared" si="88"/>
        <v>5.7591176891842002</v>
      </c>
      <c r="AU158" s="135">
        <f t="shared" si="88"/>
        <v>6.1635124467109144</v>
      </c>
      <c r="AV158" s="135">
        <f t="shared" si="88"/>
        <v>6.5980206466701148</v>
      </c>
      <c r="AW158" s="135">
        <f t="shared" si="89"/>
        <v>28.848095651765234</v>
      </c>
      <c r="AX158" s="135">
        <f t="shared" si="89"/>
        <v>18.921484350199492</v>
      </c>
      <c r="AY158" s="136">
        <f t="shared" si="89"/>
        <v>0.82499999999999996</v>
      </c>
      <c r="AZ158" s="135">
        <f t="shared" si="89"/>
        <v>34.192499999999995</v>
      </c>
      <c r="BA158" s="135">
        <f t="shared" si="89"/>
        <v>-18.447499999999998</v>
      </c>
      <c r="BB158" s="135">
        <f t="shared" si="89"/>
        <v>1.1500000000000004</v>
      </c>
      <c r="BC158" s="135">
        <f t="shared" si="89"/>
        <v>-4.1649999999999991</v>
      </c>
      <c r="BD158" s="136"/>
      <c r="BE158" s="15">
        <f t="shared" si="90"/>
        <v>1973</v>
      </c>
      <c r="BF158" s="135">
        <f t="shared" si="90"/>
        <v>6</v>
      </c>
      <c r="BG158" s="135">
        <f t="shared" si="90"/>
        <v>5.0149999999999997</v>
      </c>
    </row>
    <row r="159" spans="1:61" x14ac:dyDescent="0.2">
      <c r="A159" t="s">
        <v>125</v>
      </c>
      <c r="B159">
        <f t="shared" si="80"/>
        <v>20</v>
      </c>
      <c r="E159" s="134">
        <f t="shared" si="81"/>
        <v>51.3</v>
      </c>
      <c r="I159" s="134">
        <f t="shared" si="82"/>
        <v>124.47449999999999</v>
      </c>
      <c r="J159" s="136">
        <f t="shared" si="82"/>
        <v>3.3399022881672549</v>
      </c>
      <c r="K159" s="137">
        <f t="shared" si="82"/>
        <v>0.72497500000000004</v>
      </c>
      <c r="L159" s="134"/>
      <c r="M159" s="135">
        <f t="shared" si="83"/>
        <v>2.8999000000000001</v>
      </c>
      <c r="N159" s="134"/>
      <c r="O159" s="138">
        <f t="shared" si="84"/>
        <v>0.7027850000000001</v>
      </c>
      <c r="P159" s="134"/>
      <c r="Q159" s="134"/>
      <c r="R159" s="135">
        <f t="shared" si="85"/>
        <v>3.4664685612439401</v>
      </c>
      <c r="S159" s="135">
        <f t="shared" si="85"/>
        <v>4.7074497099995014</v>
      </c>
      <c r="T159" s="135">
        <f t="shared" si="85"/>
        <v>4.9957381592451</v>
      </c>
      <c r="U159" s="135">
        <f t="shared" si="85"/>
        <v>5.2181883984852275</v>
      </c>
      <c r="V159" s="135">
        <f t="shared" si="85"/>
        <v>5.8962106601619118</v>
      </c>
      <c r="W159" s="139">
        <f t="shared" si="85"/>
        <v>0.8882838560263524</v>
      </c>
      <c r="X159" s="139">
        <f t="shared" si="85"/>
        <v>1.5359446043344038</v>
      </c>
      <c r="Z159" s="136">
        <f t="shared" si="86"/>
        <v>66.698926012757624</v>
      </c>
      <c r="AA159" s="135">
        <f t="shared" si="86"/>
        <v>24.493723181014712</v>
      </c>
      <c r="AB159" s="135"/>
      <c r="AC159" s="135">
        <f t="shared" si="87"/>
        <v>4.0455000000000005</v>
      </c>
      <c r="AD159" s="135">
        <f t="shared" si="87"/>
        <v>3.2712499999999993</v>
      </c>
      <c r="AE159" s="135">
        <f t="shared" si="87"/>
        <v>2.3915000000000002</v>
      </c>
      <c r="AF159" s="135">
        <f t="shared" si="87"/>
        <v>76.236111111111114</v>
      </c>
      <c r="AG159" s="135">
        <f t="shared" si="87"/>
        <v>328.51263157894738</v>
      </c>
      <c r="AH159" s="135">
        <f t="shared" si="87"/>
        <v>3.0673684210526324</v>
      </c>
      <c r="AI159" s="135">
        <f t="shared" si="87"/>
        <v>6.8952631578947363</v>
      </c>
      <c r="AJ159" s="135">
        <f t="shared" si="87"/>
        <v>5.7326315789473696</v>
      </c>
      <c r="AK159" s="135">
        <f t="shared" si="87"/>
        <v>5.5242105263157883</v>
      </c>
      <c r="AL159" s="140">
        <f t="shared" si="87"/>
        <v>121174.5</v>
      </c>
      <c r="AM159" s="135">
        <f t="shared" si="88"/>
        <v>12.763500000000002</v>
      </c>
      <c r="AN159" s="135">
        <f t="shared" si="88"/>
        <v>10.065555555555555</v>
      </c>
      <c r="AO159" s="136">
        <f t="shared" si="88"/>
        <v>-15.93920446173823</v>
      </c>
      <c r="AP159" s="135">
        <f t="shared" si="88"/>
        <v>8.5580906866524842</v>
      </c>
      <c r="AQ159" s="135">
        <f t="shared" si="88"/>
        <v>384.4060047055126</v>
      </c>
      <c r="AR159" s="136">
        <f t="shared" si="88"/>
        <v>2.9327580845000001</v>
      </c>
      <c r="AS159" s="135">
        <f t="shared" si="88"/>
        <v>3.1119897029763997</v>
      </c>
      <c r="AT159" s="135">
        <f t="shared" si="88"/>
        <v>3.2577756893375769</v>
      </c>
      <c r="AU159" s="135">
        <f t="shared" si="88"/>
        <v>3.412550236079857</v>
      </c>
      <c r="AV159" s="135">
        <f t="shared" si="88"/>
        <v>3.5769586886231055</v>
      </c>
      <c r="AW159" s="135">
        <f t="shared" si="89"/>
        <v>16.292032401516941</v>
      </c>
      <c r="AX159" s="135">
        <f t="shared" si="89"/>
        <v>18.68115331216465</v>
      </c>
      <c r="AY159" s="136">
        <f t="shared" si="89"/>
        <v>0.48850000000000005</v>
      </c>
      <c r="AZ159" s="135">
        <f t="shared" si="89"/>
        <v>23.800000000000004</v>
      </c>
      <c r="BA159" s="135">
        <f t="shared" si="89"/>
        <v>-15.1785</v>
      </c>
      <c r="BB159" s="135">
        <f t="shared" si="89"/>
        <v>-0.63649999999999984</v>
      </c>
      <c r="BC159" s="135">
        <f t="shared" si="89"/>
        <v>2.0874999999999999</v>
      </c>
      <c r="BD159" s="136"/>
      <c r="BE159" s="15">
        <f t="shared" si="90"/>
        <v>1975.2</v>
      </c>
      <c r="BF159" s="135">
        <f t="shared" si="90"/>
        <v>5.7</v>
      </c>
      <c r="BG159" s="135">
        <f t="shared" si="90"/>
        <v>8.6425000000000001</v>
      </c>
    </row>
    <row r="160" spans="1:61" x14ac:dyDescent="0.2">
      <c r="A160" t="s">
        <v>263</v>
      </c>
      <c r="B160">
        <f t="shared" si="80"/>
        <v>4</v>
      </c>
      <c r="E160" s="134">
        <f t="shared" si="81"/>
        <v>37.75</v>
      </c>
      <c r="I160" s="134">
        <f t="shared" si="82"/>
        <v>108.63</v>
      </c>
      <c r="J160" s="136">
        <f t="shared" si="82"/>
        <v>3.5334668208137261</v>
      </c>
      <c r="K160" s="137">
        <f t="shared" si="82"/>
        <v>0.90312499999999996</v>
      </c>
      <c r="L160" s="134"/>
      <c r="M160" s="135">
        <f t="shared" si="83"/>
        <v>3.6124999999999998</v>
      </c>
      <c r="N160" s="134"/>
      <c r="O160" s="138">
        <f t="shared" si="84"/>
        <v>0.86812500000000004</v>
      </c>
      <c r="P160" s="134"/>
      <c r="Q160" s="134"/>
      <c r="R160" s="135">
        <f t="shared" si="85"/>
        <v>5.0101033683843932</v>
      </c>
      <c r="S160" s="135">
        <f t="shared" si="85"/>
        <v>5.5913101043469142</v>
      </c>
      <c r="T160" s="135">
        <f t="shared" si="85"/>
        <v>5.3718335773859538</v>
      </c>
      <c r="U160" s="135">
        <f t="shared" si="85"/>
        <v>4.3907862966801883</v>
      </c>
      <c r="V160" s="135">
        <f t="shared" si="85"/>
        <v>5.8389087456102384</v>
      </c>
      <c r="W160" s="139">
        <f t="shared" si="85"/>
        <v>0.88826254403234239</v>
      </c>
      <c r="X160" s="139">
        <f t="shared" si="85"/>
        <v>1.3235902542870455</v>
      </c>
      <c r="Z160" s="136">
        <f t="shared" si="86"/>
        <v>73.308280092272682</v>
      </c>
      <c r="AA160" s="135">
        <f t="shared" si="86"/>
        <v>21.734950903073162</v>
      </c>
      <c r="AB160" s="135"/>
      <c r="AC160" s="135">
        <f t="shared" si="87"/>
        <v>4.5975000000000001</v>
      </c>
      <c r="AD160" s="135">
        <f t="shared" si="87"/>
        <v>1.1233333333333333</v>
      </c>
      <c r="AE160" s="135">
        <f t="shared" si="87"/>
        <v>1.7549999999999999</v>
      </c>
      <c r="AF160" s="135">
        <f t="shared" si="87"/>
        <v>2.0499999999999998</v>
      </c>
      <c r="AG160" s="135">
        <f t="shared" si="87"/>
        <v>10.55</v>
      </c>
      <c r="AH160" s="135">
        <f t="shared" si="87"/>
        <v>38.756666666666668</v>
      </c>
      <c r="AI160" s="135">
        <f t="shared" si="87"/>
        <v>1.2333333333333334</v>
      </c>
      <c r="AJ160" s="135">
        <f t="shared" si="87"/>
        <v>5.7200000000000006</v>
      </c>
      <c r="AK160" s="135">
        <f t="shared" si="87"/>
        <v>14.063333333333333</v>
      </c>
      <c r="AL160" s="140">
        <f t="shared" si="87"/>
        <v>277808.255</v>
      </c>
      <c r="AM160" s="135">
        <f t="shared" si="88"/>
        <v>21.432500000000001</v>
      </c>
      <c r="AN160" s="135">
        <f t="shared" si="88"/>
        <v>0.46249999999999997</v>
      </c>
      <c r="AO160" s="136">
        <f t="shared" si="88"/>
        <v>-13.810697785579251</v>
      </c>
      <c r="AP160" s="135">
        <f t="shared" si="88"/>
        <v>7.9242531174939153</v>
      </c>
      <c r="AQ160" s="135">
        <f t="shared" si="88"/>
        <v>36.034336325671624</v>
      </c>
      <c r="AR160" s="136">
        <f t="shared" si="88"/>
        <v>3.8174055</v>
      </c>
      <c r="AS160" s="135">
        <f t="shared" si="88"/>
        <v>3.9026514250000002</v>
      </c>
      <c r="AT160" s="135">
        <f t="shared" si="88"/>
        <v>4.26584698999</v>
      </c>
      <c r="AU160" s="135">
        <f t="shared" si="88"/>
        <v>4.6640555798890126</v>
      </c>
      <c r="AV160" s="135">
        <f t="shared" si="88"/>
        <v>5.1006966307001953</v>
      </c>
      <c r="AW160" s="135">
        <f t="shared" si="89"/>
        <v>21.750656125579205</v>
      </c>
      <c r="AX160" s="135">
        <f t="shared" si="89"/>
        <v>21.391142747051461</v>
      </c>
      <c r="AY160" s="136">
        <f t="shared" si="89"/>
        <v>0.41749999999999998</v>
      </c>
      <c r="AZ160" s="135">
        <f t="shared" si="89"/>
        <v>44.337499999999999</v>
      </c>
      <c r="BA160" s="135">
        <f t="shared" si="89"/>
        <v>-11.002500000000001</v>
      </c>
      <c r="BB160" s="135">
        <f t="shared" si="89"/>
        <v>-0.87499999999999978</v>
      </c>
      <c r="BC160" s="135">
        <f t="shared" si="89"/>
        <v>14.274999999999999</v>
      </c>
      <c r="BD160" s="136"/>
      <c r="BE160" s="15">
        <f t="shared" si="90"/>
        <v>1989</v>
      </c>
      <c r="BF160" s="135">
        <f t="shared" si="90"/>
        <v>3.75</v>
      </c>
      <c r="BG160" s="135">
        <f t="shared" si="90"/>
        <v>5.1549999999999994</v>
      </c>
    </row>
    <row r="161" spans="1:59" x14ac:dyDescent="0.2">
      <c r="A161" t="s">
        <v>134</v>
      </c>
      <c r="B161">
        <f t="shared" si="80"/>
        <v>43</v>
      </c>
      <c r="E161" s="134">
        <f t="shared" si="81"/>
        <v>37.116279069767444</v>
      </c>
      <c r="I161" s="134">
        <f t="shared" si="82"/>
        <v>137.63023255813954</v>
      </c>
      <c r="J161" s="136">
        <f t="shared" si="82"/>
        <v>2.6345528083341034</v>
      </c>
      <c r="K161" s="137">
        <f t="shared" si="82"/>
        <v>0.84587209302325583</v>
      </c>
      <c r="L161" s="134"/>
      <c r="M161" s="135">
        <f t="shared" si="83"/>
        <v>2.905813953488372</v>
      </c>
      <c r="N161" s="134"/>
      <c r="O161" s="138">
        <f t="shared" si="84"/>
        <v>0.81489313399778496</v>
      </c>
      <c r="P161" s="134"/>
      <c r="Q161" s="134"/>
      <c r="R161" s="135">
        <f t="shared" si="85"/>
        <v>4.9718565159874197</v>
      </c>
      <c r="S161" s="135">
        <f t="shared" si="85"/>
        <v>5.7801663492745936</v>
      </c>
      <c r="T161" s="135">
        <f t="shared" si="85"/>
        <v>6.1753298334433788</v>
      </c>
      <c r="U161" s="135">
        <f t="shared" si="85"/>
        <v>6.3011825159078905</v>
      </c>
      <c r="V161" s="135">
        <f t="shared" si="85"/>
        <v>6.5444705549337989</v>
      </c>
      <c r="W161" s="139">
        <f t="shared" si="85"/>
        <v>0.99042622297130967</v>
      </c>
      <c r="X161" s="139">
        <f t="shared" si="85"/>
        <v>3.0724435260917193</v>
      </c>
      <c r="Z161" s="136">
        <f t="shared" si="86"/>
        <v>35.93501743357281</v>
      </c>
      <c r="AA161" s="135">
        <f t="shared" si="86"/>
        <v>13.972671858244421</v>
      </c>
      <c r="AB161" s="135"/>
      <c r="AC161" s="135">
        <f t="shared" si="87"/>
        <v>8.7591428571428569</v>
      </c>
      <c r="AD161" s="135">
        <f t="shared" si="87"/>
        <v>1.9847058823529413</v>
      </c>
      <c r="AE161" s="135">
        <f t="shared" si="87"/>
        <v>2.9902857142857147</v>
      </c>
      <c r="AF161" s="135">
        <f t="shared" si="87"/>
        <v>1.9422857142857135</v>
      </c>
      <c r="AG161" s="135">
        <f t="shared" si="87"/>
        <v>14.982857142857142</v>
      </c>
      <c r="AH161" s="135">
        <f t="shared" si="87"/>
        <v>4.8659999999999997</v>
      </c>
      <c r="AI161" s="135">
        <f t="shared" si="87"/>
        <v>7.0094117647058809</v>
      </c>
      <c r="AJ161" s="135">
        <f t="shared" si="87"/>
        <v>8.844571428571431</v>
      </c>
      <c r="AK161" s="135">
        <f t="shared" si="87"/>
        <v>7.0963157894736852</v>
      </c>
      <c r="AL161" s="140">
        <f t="shared" si="87"/>
        <v>16264.871714285715</v>
      </c>
      <c r="AM161" s="135">
        <f t="shared" si="88"/>
        <v>12.531714285714287</v>
      </c>
      <c r="AN161" s="135">
        <f t="shared" si="88"/>
        <v>0.36485714285714277</v>
      </c>
      <c r="AO161" s="136">
        <f t="shared" si="88"/>
        <v>-4.9721200474937381</v>
      </c>
      <c r="AP161" s="135">
        <f t="shared" si="88"/>
        <v>8.9357353242419926</v>
      </c>
      <c r="AQ161" s="135">
        <f t="shared" si="88"/>
        <v>7.2295122164092369</v>
      </c>
      <c r="AR161" s="136">
        <f t="shared" si="88"/>
        <v>2.8862002485718676</v>
      </c>
      <c r="AS161" s="135">
        <f t="shared" si="88"/>
        <v>3.0244920797559098</v>
      </c>
      <c r="AT161" s="135">
        <f t="shared" si="88"/>
        <v>3.1577419630747472</v>
      </c>
      <c r="AU161" s="135">
        <f t="shared" si="88"/>
        <v>3.2990368054441532</v>
      </c>
      <c r="AV161" s="135">
        <f t="shared" si="88"/>
        <v>3.4489932148740023</v>
      </c>
      <c r="AW161" s="135">
        <f t="shared" si="89"/>
        <v>15.816464311720683</v>
      </c>
      <c r="AX161" s="135">
        <f t="shared" si="89"/>
        <v>14.488749715912622</v>
      </c>
      <c r="AY161" s="136">
        <f t="shared" si="89"/>
        <v>0.67057142857142849</v>
      </c>
      <c r="AZ161" s="135">
        <f t="shared" si="89"/>
        <v>24.775714285714283</v>
      </c>
      <c r="BA161" s="135">
        <f t="shared" si="89"/>
        <v>-13.197714285714287</v>
      </c>
      <c r="BB161" s="135">
        <f t="shared" si="89"/>
        <v>2.6174285714285705</v>
      </c>
      <c r="BC161" s="135">
        <f t="shared" si="89"/>
        <v>2.3928571428571423</v>
      </c>
      <c r="BD161" s="136"/>
      <c r="BE161" s="15">
        <f t="shared" si="90"/>
        <v>1990.0697674418604</v>
      </c>
      <c r="BF161" s="135">
        <f t="shared" si="90"/>
        <v>3.6046511627906979</v>
      </c>
      <c r="BG161" s="135">
        <f t="shared" si="90"/>
        <v>4.9162857142857144</v>
      </c>
    </row>
    <row r="162" spans="1:59" x14ac:dyDescent="0.2">
      <c r="A162" t="s">
        <v>180</v>
      </c>
      <c r="B162">
        <f t="shared" si="80"/>
        <v>6</v>
      </c>
      <c r="E162" s="134">
        <f t="shared" si="81"/>
        <v>43.5</v>
      </c>
      <c r="I162" s="134">
        <f t="shared" si="82"/>
        <v>210.91</v>
      </c>
      <c r="J162" s="136">
        <f t="shared" si="82"/>
        <v>1.8548792090184747</v>
      </c>
      <c r="K162" s="137">
        <f t="shared" si="82"/>
        <v>0.78511666666666668</v>
      </c>
      <c r="L162" s="134"/>
      <c r="M162" s="135">
        <f t="shared" si="83"/>
        <v>3.1404666666666667</v>
      </c>
      <c r="N162" s="134"/>
      <c r="O162" s="138">
        <f t="shared" si="84"/>
        <v>0.76593333333333335</v>
      </c>
      <c r="P162" s="134"/>
      <c r="Q162" s="134"/>
      <c r="R162" s="135">
        <f t="shared" si="85"/>
        <v>2.6665908370813454</v>
      </c>
      <c r="S162" s="135">
        <f t="shared" si="85"/>
        <v>4.0438597124407529</v>
      </c>
      <c r="T162" s="135">
        <f t="shared" si="85"/>
        <v>4.3227882474692967</v>
      </c>
      <c r="U162" s="135">
        <f t="shared" si="85"/>
        <v>4.9643500241762188</v>
      </c>
      <c r="V162" s="135">
        <f t="shared" si="85"/>
        <v>6.3098779628044559</v>
      </c>
      <c r="W162" s="139">
        <f t="shared" si="85"/>
        <v>0.75572236633953993</v>
      </c>
      <c r="X162" s="139">
        <f t="shared" si="85"/>
        <v>2.7930363471739623</v>
      </c>
      <c r="Z162" s="136">
        <f t="shared" si="86"/>
        <v>48.830775230087561</v>
      </c>
      <c r="AA162" s="135">
        <f t="shared" si="86"/>
        <v>29.765877913643561</v>
      </c>
      <c r="AB162" s="135"/>
      <c r="AC162" s="135">
        <f t="shared" si="87"/>
        <v>6.8633333333333324</v>
      </c>
      <c r="AD162" s="135">
        <f t="shared" si="87"/>
        <v>1.7583333333333331</v>
      </c>
      <c r="AE162" s="135">
        <f t="shared" si="87"/>
        <v>3.69</v>
      </c>
      <c r="AF162" s="135">
        <f t="shared" si="87"/>
        <v>4.6099999999999994</v>
      </c>
      <c r="AG162" s="135">
        <f t="shared" si="87"/>
        <v>15.393999999999997</v>
      </c>
      <c r="AH162" s="135">
        <f t="shared" si="87"/>
        <v>11.965000000000002</v>
      </c>
      <c r="AI162" s="135">
        <f t="shared" si="87"/>
        <v>10.468333333333332</v>
      </c>
      <c r="AJ162" s="135">
        <f t="shared" si="87"/>
        <v>10.968</v>
      </c>
      <c r="AK162" s="135">
        <f t="shared" si="87"/>
        <v>10.771666666666668</v>
      </c>
      <c r="AL162" s="140">
        <f t="shared" si="87"/>
        <v>147800</v>
      </c>
      <c r="AM162" s="135">
        <f t="shared" si="88"/>
        <v>1.2316666666666667</v>
      </c>
      <c r="AN162" s="135">
        <f t="shared" si="88"/>
        <v>0.57199999999999995</v>
      </c>
      <c r="AO162" s="136">
        <f t="shared" si="88"/>
        <v>-22.946648680448863</v>
      </c>
      <c r="AP162" s="135">
        <f t="shared" si="88"/>
        <v>6.8192292331946938</v>
      </c>
      <c r="AQ162" s="135">
        <f t="shared" si="88"/>
        <v>143.44959684820833</v>
      </c>
      <c r="AR162" s="136">
        <f t="shared" si="88"/>
        <v>3.3012623333333333</v>
      </c>
      <c r="AS162" s="135">
        <f t="shared" si="88"/>
        <v>3.6114444338666671</v>
      </c>
      <c r="AT162" s="135">
        <f t="shared" si="88"/>
        <v>3.9275114445493347</v>
      </c>
      <c r="AU162" s="135">
        <f t="shared" si="88"/>
        <v>4.2719401082775637</v>
      </c>
      <c r="AV162" s="135">
        <f t="shared" si="88"/>
        <v>4.6473246016749883</v>
      </c>
      <c r="AW162" s="135">
        <f t="shared" si="89"/>
        <v>19.759482921701888</v>
      </c>
      <c r="AX162" s="135">
        <f t="shared" si="89"/>
        <v>11.497762197361096</v>
      </c>
      <c r="AY162" s="136">
        <f t="shared" si="89"/>
        <v>0.62</v>
      </c>
      <c r="AZ162" s="135">
        <f t="shared" si="89"/>
        <v>27.641666666666666</v>
      </c>
      <c r="BA162" s="135">
        <f t="shared" si="89"/>
        <v>-16.709999999999997</v>
      </c>
      <c r="BB162" s="135">
        <f t="shared" si="89"/>
        <v>-3.85</v>
      </c>
      <c r="BC162" s="135">
        <f t="shared" si="89"/>
        <v>-0.41833333333333361</v>
      </c>
      <c r="BD162" s="136"/>
      <c r="BE162" s="15">
        <f t="shared" si="90"/>
        <v>1983.1666666666667</v>
      </c>
      <c r="BF162" s="135">
        <f t="shared" si="90"/>
        <v>4.5</v>
      </c>
      <c r="BG162" s="135">
        <f t="shared" si="90"/>
        <v>7.22</v>
      </c>
    </row>
    <row r="163" spans="1:59" x14ac:dyDescent="0.2">
      <c r="A163" t="s">
        <v>116</v>
      </c>
      <c r="B163">
        <f t="shared" si="80"/>
        <v>31</v>
      </c>
      <c r="E163" s="134">
        <f t="shared" si="81"/>
        <v>43.806451612903224</v>
      </c>
      <c r="I163" s="134">
        <f t="shared" si="82"/>
        <v>240.76387096774195</v>
      </c>
      <c r="J163" s="136">
        <f t="shared" si="82"/>
        <v>1.6659168543678351</v>
      </c>
      <c r="K163" s="137">
        <f t="shared" si="82"/>
        <v>0.7823532258064515</v>
      </c>
      <c r="L163" s="134"/>
      <c r="M163" s="135">
        <f t="shared" si="83"/>
        <v>3.0797354838709672</v>
      </c>
      <c r="N163" s="134"/>
      <c r="O163" s="138">
        <f t="shared" si="84"/>
        <v>0.72999677419354858</v>
      </c>
      <c r="P163" s="134"/>
      <c r="Q163" s="134"/>
      <c r="R163" s="135">
        <f t="shared" si="85"/>
        <v>6.4610200527208361</v>
      </c>
      <c r="S163" s="135">
        <f t="shared" si="85"/>
        <v>6.9119712107911964</v>
      </c>
      <c r="T163" s="135">
        <f t="shared" si="85"/>
        <v>7.391715980879952</v>
      </c>
      <c r="U163" s="135">
        <f t="shared" si="85"/>
        <v>7.7627352630588895</v>
      </c>
      <c r="V163" s="135">
        <f t="shared" si="85"/>
        <v>8.3174554510604146</v>
      </c>
      <c r="W163" s="139">
        <f t="shared" si="85"/>
        <v>1.0134178824223332</v>
      </c>
      <c r="X163" s="139">
        <f t="shared" si="85"/>
        <v>0.66368156678566204</v>
      </c>
      <c r="Z163" s="136">
        <f t="shared" si="86"/>
        <v>46.188298320000762</v>
      </c>
      <c r="AA163" s="135">
        <f t="shared" si="86"/>
        <v>28.350744576877009</v>
      </c>
      <c r="AB163" s="135"/>
      <c r="AC163" s="135">
        <f t="shared" si="87"/>
        <v>8.3529032258064522</v>
      </c>
      <c r="AD163" s="135">
        <f t="shared" si="87"/>
        <v>2.8822222222222225</v>
      </c>
      <c r="AE163" s="135">
        <f t="shared" si="87"/>
        <v>3.3535483870967742</v>
      </c>
      <c r="AF163" s="135">
        <f t="shared" si="87"/>
        <v>6.935806451612903</v>
      </c>
      <c r="AG163" s="135">
        <f t="shared" si="87"/>
        <v>25.76</v>
      </c>
      <c r="AH163" s="135">
        <f t="shared" si="87"/>
        <v>8.6670967741935492</v>
      </c>
      <c r="AI163" s="135">
        <f t="shared" si="87"/>
        <v>12.835806451612902</v>
      </c>
      <c r="AJ163" s="135">
        <f t="shared" si="87"/>
        <v>19.981612903225813</v>
      </c>
      <c r="AK163" s="135">
        <f t="shared" si="87"/>
        <v>9.8222222222222193</v>
      </c>
      <c r="AL163" s="140">
        <f t="shared" si="87"/>
        <v>45164.422258064522</v>
      </c>
      <c r="AM163" s="135">
        <f t="shared" si="88"/>
        <v>3.8090322580645157</v>
      </c>
      <c r="AN163" s="135">
        <f t="shared" si="88"/>
        <v>0.72322580645161283</v>
      </c>
      <c r="AO163" s="136">
        <f t="shared" si="88"/>
        <v>-18.922092459450294</v>
      </c>
      <c r="AP163" s="135">
        <f t="shared" si="88"/>
        <v>9.4286521174267239</v>
      </c>
      <c r="AQ163" s="135">
        <f t="shared" si="88"/>
        <v>177.15191659940845</v>
      </c>
      <c r="AR163" s="136">
        <f t="shared" si="88"/>
        <v>3.1381691551612905</v>
      </c>
      <c r="AS163" s="135">
        <f t="shared" si="88"/>
        <v>3.437567054725807</v>
      </c>
      <c r="AT163" s="135">
        <f t="shared" si="88"/>
        <v>3.7398564055499905</v>
      </c>
      <c r="AU163" s="135">
        <f t="shared" si="88"/>
        <v>4.0700515737095797</v>
      </c>
      <c r="AV163" s="135">
        <f t="shared" si="88"/>
        <v>4.4307847007343115</v>
      </c>
      <c r="AW163" s="135">
        <f t="shared" si="89"/>
        <v>18.816428889880978</v>
      </c>
      <c r="AX163" s="135">
        <f t="shared" si="89"/>
        <v>10.127945938292632</v>
      </c>
      <c r="AY163" s="136">
        <f t="shared" si="89"/>
        <v>0.98838709677419356</v>
      </c>
      <c r="AZ163" s="135">
        <f t="shared" si="89"/>
        <v>37.615483870967736</v>
      </c>
      <c r="BA163" s="135">
        <f t="shared" si="89"/>
        <v>-14.326451612903227</v>
      </c>
      <c r="BB163" s="135">
        <f t="shared" si="89"/>
        <v>0.95838709677419354</v>
      </c>
      <c r="BC163" s="135">
        <f t="shared" si="89"/>
        <v>4.3841935483870973</v>
      </c>
      <c r="BD163" s="136"/>
      <c r="BE163" s="15">
        <f t="shared" si="90"/>
        <v>1982.8387096774193</v>
      </c>
      <c r="BF163" s="135">
        <f t="shared" si="90"/>
        <v>4.645161290322581</v>
      </c>
      <c r="BG163" s="135">
        <f t="shared" si="90"/>
        <v>10.495161290322583</v>
      </c>
    </row>
    <row r="164" spans="1:59" x14ac:dyDescent="0.2">
      <c r="A164" t="s">
        <v>198</v>
      </c>
      <c r="B164">
        <f t="shared" si="80"/>
        <v>2</v>
      </c>
      <c r="E164" s="134">
        <f t="shared" si="81"/>
        <v>32</v>
      </c>
      <c r="I164" s="134">
        <f t="shared" si="82"/>
        <v>175.94499999999999</v>
      </c>
      <c r="J164" s="136">
        <f t="shared" si="82"/>
        <v>2.1249793189879052</v>
      </c>
      <c r="K164" s="137">
        <f t="shared" si="82"/>
        <v>1.0449999999999999</v>
      </c>
      <c r="L164" s="134"/>
      <c r="M164" s="135">
        <f t="shared" si="83"/>
        <v>4.18</v>
      </c>
      <c r="N164" s="134"/>
      <c r="O164" s="138">
        <f t="shared" si="84"/>
        <v>1.01</v>
      </c>
      <c r="P164" s="134"/>
      <c r="Q164" s="134"/>
      <c r="R164" s="135">
        <f t="shared" si="85"/>
        <v>9.1211484593837522</v>
      </c>
      <c r="S164" s="135">
        <f t="shared" si="85"/>
        <v>10.955587779880549</v>
      </c>
      <c r="T164" s="135">
        <f t="shared" si="85"/>
        <v>10.453785872200527</v>
      </c>
      <c r="U164" s="135">
        <f t="shared" si="85"/>
        <v>8.3803205183440195</v>
      </c>
      <c r="V164" s="135">
        <f t="shared" si="85"/>
        <v>8.6260049271778882</v>
      </c>
      <c r="W164" s="139">
        <f t="shared" si="85"/>
        <v>0.66779870106117989</v>
      </c>
      <c r="X164" s="139">
        <f t="shared" si="85"/>
        <v>0.37284442599927142</v>
      </c>
      <c r="Z164" s="136">
        <f t="shared" si="86"/>
        <v>47.984604982576585</v>
      </c>
      <c r="AA164" s="135">
        <f t="shared" si="86"/>
        <v>23.888919228168721</v>
      </c>
      <c r="AB164" s="135"/>
      <c r="AC164" s="135">
        <f t="shared" si="87"/>
        <v>7.8650000000000002</v>
      </c>
      <c r="AD164" s="135">
        <f t="shared" si="87"/>
        <v>3.2850000000000001</v>
      </c>
      <c r="AE164" s="135">
        <f t="shared" si="87"/>
        <v>3.5449999999999999</v>
      </c>
      <c r="AF164" s="135">
        <f t="shared" si="87"/>
        <v>5.8450000000000006</v>
      </c>
      <c r="AG164" s="135">
        <f t="shared" si="87"/>
        <v>27.73</v>
      </c>
      <c r="AH164" s="135">
        <f t="shared" si="87"/>
        <v>0.56499999999999995</v>
      </c>
      <c r="AI164" s="135">
        <f t="shared" si="87"/>
        <v>8.58</v>
      </c>
      <c r="AJ164" s="135">
        <f t="shared" si="87"/>
        <v>17.774999999999999</v>
      </c>
      <c r="AK164" s="135">
        <f t="shared" si="87"/>
        <v>6.9750000000000005</v>
      </c>
      <c r="AL164" s="140">
        <f t="shared" si="87"/>
        <v>110310</v>
      </c>
      <c r="AM164" s="135">
        <f t="shared" si="88"/>
        <v>0.42499999999999999</v>
      </c>
      <c r="AN164" s="135">
        <f t="shared" si="88"/>
        <v>1.06</v>
      </c>
      <c r="AO164" s="136">
        <f t="shared" si="88"/>
        <v>-13.383619390836797</v>
      </c>
      <c r="AP164" s="135">
        <f t="shared" si="88"/>
        <v>10.505299837331924</v>
      </c>
      <c r="AQ164" s="135">
        <f t="shared" si="88"/>
        <v>146.81949972003596</v>
      </c>
      <c r="AR164" s="136">
        <f t="shared" si="88"/>
        <v>4.347315</v>
      </c>
      <c r="AS164" s="135">
        <f t="shared" si="88"/>
        <v>4.6986355130000002</v>
      </c>
      <c r="AT164" s="135">
        <f t="shared" si="88"/>
        <v>5.0743204017021988</v>
      </c>
      <c r="AU164" s="135">
        <f t="shared" si="88"/>
        <v>5.4807049784993245</v>
      </c>
      <c r="AV164" s="135">
        <f t="shared" si="88"/>
        <v>5.9203361330989273</v>
      </c>
      <c r="AW164" s="135">
        <f t="shared" si="89"/>
        <v>25.52131202630045</v>
      </c>
      <c r="AX164" s="135">
        <f t="shared" si="89"/>
        <v>12.740402912220157</v>
      </c>
      <c r="AY164" s="136">
        <f t="shared" si="89"/>
        <v>0.6399999999999999</v>
      </c>
      <c r="AZ164" s="135">
        <f t="shared" si="89"/>
        <v>6.2600000000000007</v>
      </c>
      <c r="BA164" s="135">
        <f t="shared" si="89"/>
        <v>-40.844999999999999</v>
      </c>
      <c r="BB164" s="135">
        <f t="shared" si="89"/>
        <v>-11.164999999999999</v>
      </c>
      <c r="BC164" s="135">
        <f t="shared" si="89"/>
        <v>-22.349999999999998</v>
      </c>
      <c r="BD164" s="136"/>
      <c r="BE164" s="15">
        <f t="shared" si="90"/>
        <v>1994.5</v>
      </c>
      <c r="BF164" s="135">
        <f t="shared" si="90"/>
        <v>3</v>
      </c>
      <c r="BG164" s="135">
        <f t="shared" si="90"/>
        <v>10.535</v>
      </c>
    </row>
    <row r="165" spans="1:59" x14ac:dyDescent="0.2">
      <c r="A165" t="s">
        <v>139</v>
      </c>
      <c r="B165">
        <f t="shared" si="80"/>
        <v>13</v>
      </c>
      <c r="E165" s="134">
        <f t="shared" si="81"/>
        <v>43.46153846153846</v>
      </c>
      <c r="I165" s="134">
        <f t="shared" si="82"/>
        <v>194.84307692307695</v>
      </c>
      <c r="J165" s="136">
        <f t="shared" si="82"/>
        <v>1.8330143605843874</v>
      </c>
      <c r="K165" s="137">
        <f t="shared" si="82"/>
        <v>0.71461538461538454</v>
      </c>
      <c r="L165" s="134"/>
      <c r="M165" s="135">
        <f t="shared" si="83"/>
        <v>2.8584615384615382</v>
      </c>
      <c r="N165" s="134"/>
      <c r="O165" s="138">
        <f t="shared" si="84"/>
        <v>0.68615384615384611</v>
      </c>
      <c r="P165" s="134"/>
      <c r="Q165" s="134"/>
      <c r="R165" s="135">
        <f t="shared" si="85"/>
        <v>4.2831950831965466</v>
      </c>
      <c r="S165" s="135">
        <f t="shared" si="85"/>
        <v>6.1671829459793202</v>
      </c>
      <c r="T165" s="135">
        <f t="shared" si="85"/>
        <v>6.0357243966761525</v>
      </c>
      <c r="U165" s="135">
        <f t="shared" si="85"/>
        <v>6.7988115883346092</v>
      </c>
      <c r="V165" s="135">
        <f t="shared" si="85"/>
        <v>6.819496110362139</v>
      </c>
      <c r="W165" s="139">
        <f t="shared" si="85"/>
        <v>1.0025128934731242</v>
      </c>
      <c r="X165" s="139">
        <f t="shared" si="85"/>
        <v>0.7836791620127187</v>
      </c>
      <c r="Z165" s="136">
        <f t="shared" si="86"/>
        <v>37.365840733625106</v>
      </c>
      <c r="AA165" s="135">
        <f t="shared" si="86"/>
        <v>25.432332566686128</v>
      </c>
      <c r="AB165" s="135"/>
      <c r="AC165" s="135">
        <f t="shared" si="87"/>
        <v>4.91</v>
      </c>
      <c r="AD165" s="135">
        <f t="shared" si="87"/>
        <v>1.8018181818181818</v>
      </c>
      <c r="AE165" s="135">
        <f t="shared" si="87"/>
        <v>4.0669230769230769</v>
      </c>
      <c r="AF165" s="135">
        <f t="shared" si="87"/>
        <v>4.476923076923077</v>
      </c>
      <c r="AG165" s="135">
        <f t="shared" si="87"/>
        <v>15.220769230769232</v>
      </c>
      <c r="AH165" s="135">
        <f t="shared" si="87"/>
        <v>113.07153846153845</v>
      </c>
      <c r="AI165" s="135">
        <f t="shared" si="87"/>
        <v>13.923846153846153</v>
      </c>
      <c r="AJ165" s="135">
        <f t="shared" si="87"/>
        <v>11.504999999999999</v>
      </c>
      <c r="AK165" s="135">
        <f t="shared" si="87"/>
        <v>11.864545454545453</v>
      </c>
      <c r="AL165" s="140">
        <f t="shared" si="87"/>
        <v>46201.538461538461</v>
      </c>
      <c r="AM165" s="135">
        <f t="shared" si="88"/>
        <v>2.1338461538461533</v>
      </c>
      <c r="AN165" s="135">
        <f t="shared" si="88"/>
        <v>0.93076923076923079</v>
      </c>
      <c r="AO165" s="136">
        <f t="shared" si="88"/>
        <v>-16.29067775280048</v>
      </c>
      <c r="AP165" s="135">
        <f t="shared" si="88"/>
        <v>8.6318259489189977</v>
      </c>
      <c r="AQ165" s="135">
        <f t="shared" si="88"/>
        <v>123.99490686123855</v>
      </c>
      <c r="AR165" s="136">
        <f t="shared" si="88"/>
        <v>2.951401230769231</v>
      </c>
      <c r="AS165" s="135">
        <f t="shared" si="88"/>
        <v>3.2167603849846151</v>
      </c>
      <c r="AT165" s="135">
        <f t="shared" si="88"/>
        <v>3.4854092513158026</v>
      </c>
      <c r="AU165" s="135">
        <f t="shared" si="88"/>
        <v>3.777638346521726</v>
      </c>
      <c r="AV165" s="135">
        <f t="shared" si="88"/>
        <v>4.0955669330202333</v>
      </c>
      <c r="AW165" s="135">
        <f t="shared" si="89"/>
        <v>17.52677614661161</v>
      </c>
      <c r="AX165" s="135">
        <f t="shared" si="89"/>
        <v>11.092001620027705</v>
      </c>
      <c r="AY165" s="136">
        <f t="shared" si="89"/>
        <v>0.93461538461538463</v>
      </c>
      <c r="AZ165" s="135">
        <f t="shared" si="89"/>
        <v>48.126153846153848</v>
      </c>
      <c r="BA165" s="135">
        <f t="shared" si="89"/>
        <v>-14.39076923076923</v>
      </c>
      <c r="BB165" s="135">
        <f t="shared" si="89"/>
        <v>0.25307692307692303</v>
      </c>
      <c r="BC165" s="135">
        <f t="shared" si="89"/>
        <v>7.6969230769230785</v>
      </c>
      <c r="BD165" s="136"/>
      <c r="BE165" s="15">
        <f t="shared" si="90"/>
        <v>1983.3076923076924</v>
      </c>
      <c r="BF165" s="135">
        <f t="shared" si="90"/>
        <v>4.384615384615385</v>
      </c>
      <c r="BG165" s="135">
        <f t="shared" si="90"/>
        <v>5.2176923076923076</v>
      </c>
    </row>
    <row r="166" spans="1:59" x14ac:dyDescent="0.2">
      <c r="A166" t="s">
        <v>300</v>
      </c>
      <c r="B166">
        <f t="shared" si="80"/>
        <v>5</v>
      </c>
      <c r="E166" s="134">
        <f t="shared" si="81"/>
        <v>39.799999999999997</v>
      </c>
      <c r="I166" s="134">
        <f t="shared" si="82"/>
        <v>104.56800000000001</v>
      </c>
      <c r="J166" s="136">
        <f t="shared" si="82"/>
        <v>5.1734523571341358</v>
      </c>
      <c r="K166" s="137">
        <f t="shared" si="82"/>
        <v>1.0670999999999999</v>
      </c>
      <c r="L166" s="134"/>
      <c r="M166" s="135">
        <f t="shared" si="83"/>
        <v>4.7011999999999992</v>
      </c>
      <c r="N166" s="134"/>
      <c r="O166" s="138">
        <f t="shared" si="84"/>
        <v>1.052</v>
      </c>
      <c r="P166" s="134"/>
      <c r="Q166" s="134"/>
      <c r="R166" s="135">
        <f t="shared" si="85"/>
        <v>1.5629239133868116</v>
      </c>
      <c r="S166" s="135">
        <f t="shared" si="85"/>
        <v>2.7806288632237752</v>
      </c>
      <c r="T166" s="135">
        <f t="shared" si="85"/>
        <v>2.7083809163321293</v>
      </c>
      <c r="U166" s="135">
        <f t="shared" si="85"/>
        <v>2.4747622430474885</v>
      </c>
      <c r="V166" s="135">
        <f t="shared" si="85"/>
        <v>3.3235183268934776</v>
      </c>
      <c r="W166" s="139">
        <f t="shared" si="85"/>
        <v>0.75298894374787539</v>
      </c>
      <c r="X166" s="139">
        <f t="shared" si="85"/>
        <v>2.7532647707527329</v>
      </c>
      <c r="Z166" s="136">
        <f t="shared" si="86"/>
        <v>168.020161753313</v>
      </c>
      <c r="AA166" s="135">
        <f t="shared" si="86"/>
        <v>32.28780694523391</v>
      </c>
      <c r="AB166" s="135"/>
      <c r="AC166" s="135">
        <f t="shared" si="87"/>
        <v>3.6159999999999997</v>
      </c>
      <c r="AD166" s="135">
        <f t="shared" si="87"/>
        <v>6.7549999999999999</v>
      </c>
      <c r="AE166" s="135">
        <f t="shared" si="87"/>
        <v>8.3659999999999997</v>
      </c>
      <c r="AF166" s="135">
        <f t="shared" si="87"/>
        <v>2.6879999999999997</v>
      </c>
      <c r="AG166" s="135">
        <f t="shared" si="87"/>
        <v>9.1840000000000011</v>
      </c>
      <c r="AH166" s="135">
        <f t="shared" si="87"/>
        <v>-10.454999999999995</v>
      </c>
      <c r="AI166" s="135">
        <f t="shared" si="87"/>
        <v>5.71</v>
      </c>
      <c r="AJ166" s="135">
        <f t="shared" si="87"/>
        <v>7.3139999999999983</v>
      </c>
      <c r="AK166" s="135">
        <f t="shared" si="87"/>
        <v>-1.4500000000000011</v>
      </c>
      <c r="AL166" s="140">
        <f t="shared" si="87"/>
        <v>19196.939999999999</v>
      </c>
      <c r="AM166" s="135">
        <f t="shared" si="88"/>
        <v>2.1880000000000002</v>
      </c>
      <c r="AN166" s="135">
        <f t="shared" si="88"/>
        <v>1.476</v>
      </c>
      <c r="AO166" s="136">
        <f t="shared" si="88"/>
        <v>-24.639592345052293</v>
      </c>
      <c r="AP166" s="135">
        <f t="shared" si="88"/>
        <v>7.6482146001816229</v>
      </c>
      <c r="AQ166" s="135">
        <f t="shared" si="88"/>
        <v>88.269361076745184</v>
      </c>
      <c r="AR166" s="136">
        <f t="shared" si="88"/>
        <v>4.7414000000000005</v>
      </c>
      <c r="AS166" s="135">
        <f t="shared" si="88"/>
        <v>5.0046546379999999</v>
      </c>
      <c r="AT166" s="135">
        <f t="shared" si="88"/>
        <v>5.1401865832447999</v>
      </c>
      <c r="AU166" s="135">
        <f t="shared" si="88"/>
        <v>5.2844102119050724</v>
      </c>
      <c r="AV166" s="135">
        <f t="shared" si="88"/>
        <v>5.4381136068870086</v>
      </c>
      <c r="AW166" s="135">
        <f t="shared" si="89"/>
        <v>25.608765040036889</v>
      </c>
      <c r="AX166" s="135">
        <f t="shared" si="89"/>
        <v>28.688213093630729</v>
      </c>
      <c r="AY166" s="136">
        <f t="shared" si="89"/>
        <v>0.82</v>
      </c>
      <c r="AZ166" s="135">
        <f t="shared" si="89"/>
        <v>15.95</v>
      </c>
      <c r="BA166" s="135">
        <f t="shared" si="89"/>
        <v>-6.34</v>
      </c>
      <c r="BB166" s="135">
        <f t="shared" si="89"/>
        <v>0.80199999999999994</v>
      </c>
      <c r="BC166" s="135">
        <f t="shared" si="89"/>
        <v>4.5820000000000007</v>
      </c>
      <c r="BD166" s="136"/>
      <c r="BE166" s="15">
        <f t="shared" si="90"/>
        <v>1986.6</v>
      </c>
      <c r="BF166" s="135">
        <f t="shared" si="90"/>
        <v>4.2</v>
      </c>
      <c r="BG166" s="135">
        <f t="shared" si="90"/>
        <v>3.5799999999999996</v>
      </c>
    </row>
    <row r="167" spans="1:59" x14ac:dyDescent="0.2">
      <c r="A167" t="s">
        <v>162</v>
      </c>
      <c r="B167">
        <f t="shared" si="80"/>
        <v>17</v>
      </c>
      <c r="E167" s="134">
        <f t="shared" si="81"/>
        <v>45.705882352941174</v>
      </c>
      <c r="I167" s="134">
        <f t="shared" si="82"/>
        <v>72.887058823529415</v>
      </c>
      <c r="J167" s="136">
        <f t="shared" si="82"/>
        <v>3.1597169527895379</v>
      </c>
      <c r="K167" s="137">
        <f t="shared" si="82"/>
        <v>0.54481764705882352</v>
      </c>
      <c r="L167" s="134"/>
      <c r="M167" s="135">
        <f t="shared" si="83"/>
        <v>2.1792705882352941</v>
      </c>
      <c r="N167" s="134"/>
      <c r="O167" s="138">
        <f t="shared" si="84"/>
        <v>0.51397647058823537</v>
      </c>
      <c r="P167" s="134"/>
      <c r="Q167" s="134"/>
      <c r="R167" s="135">
        <f t="shared" si="85"/>
        <v>5.7695558901144413</v>
      </c>
      <c r="S167" s="135">
        <f t="shared" si="85"/>
        <v>5.2874669139031409</v>
      </c>
      <c r="T167" s="135">
        <f t="shared" si="85"/>
        <v>5.3399561101766473</v>
      </c>
      <c r="U167" s="135">
        <f t="shared" si="85"/>
        <v>5.4749494183080305</v>
      </c>
      <c r="V167" s="135">
        <f t="shared" si="85"/>
        <v>5.5987774084177184</v>
      </c>
      <c r="W167" s="139">
        <f t="shared" si="85"/>
        <v>0.98550835153120975</v>
      </c>
      <c r="X167" s="139">
        <f t="shared" si="85"/>
        <v>1.2855243605768676</v>
      </c>
      <c r="Z167" s="136">
        <f t="shared" si="86"/>
        <v>61.071545045856617</v>
      </c>
      <c r="AA167" s="135">
        <f t="shared" si="86"/>
        <v>19.685068293117038</v>
      </c>
      <c r="AB167" s="135"/>
      <c r="AC167" s="135">
        <f t="shared" si="87"/>
        <v>3.722941176470588</v>
      </c>
      <c r="AD167" s="135">
        <f t="shared" si="87"/>
        <v>2.7006250000000001</v>
      </c>
      <c r="AE167" s="135">
        <f t="shared" si="87"/>
        <v>3.7611764705882353</v>
      </c>
      <c r="AF167" s="135">
        <f t="shared" si="87"/>
        <v>1.9876470588235293</v>
      </c>
      <c r="AG167" s="135">
        <f t="shared" si="87"/>
        <v>10.652352941176469</v>
      </c>
      <c r="AH167" s="135">
        <f t="shared" si="87"/>
        <v>7.106250000000002</v>
      </c>
      <c r="AI167" s="135">
        <f t="shared" si="87"/>
        <v>6.3193749999999991</v>
      </c>
      <c r="AJ167" s="135">
        <f t="shared" si="87"/>
        <v>7.1568749999999994</v>
      </c>
      <c r="AK167" s="135">
        <f t="shared" si="87"/>
        <v>7.0337499999999995</v>
      </c>
      <c r="AL167" s="140">
        <f t="shared" si="87"/>
        <v>26891.987647058824</v>
      </c>
      <c r="AM167" s="135">
        <f t="shared" si="88"/>
        <v>1.9029411764705884</v>
      </c>
      <c r="AN167" s="135">
        <f t="shared" si="88"/>
        <v>1.1935294117647057</v>
      </c>
      <c r="AO167" s="136">
        <f t="shared" si="88"/>
        <v>-11.050401922019468</v>
      </c>
      <c r="AP167" s="135">
        <f t="shared" si="88"/>
        <v>8.634666371097568</v>
      </c>
      <c r="AQ167" s="135">
        <f t="shared" si="88"/>
        <v>30.699745357260934</v>
      </c>
      <c r="AR167" s="136">
        <f t="shared" si="88"/>
        <v>2.208633835882353</v>
      </c>
      <c r="AS167" s="135">
        <f t="shared" si="88"/>
        <v>2.3381885281172945</v>
      </c>
      <c r="AT167" s="135">
        <f t="shared" si="88"/>
        <v>2.4941943609605515</v>
      </c>
      <c r="AU167" s="135">
        <f t="shared" si="88"/>
        <v>2.661521976429245</v>
      </c>
      <c r="AV167" s="135">
        <f t="shared" si="88"/>
        <v>2.8410441039466368</v>
      </c>
      <c r="AW167" s="135">
        <f t="shared" si="89"/>
        <v>12.543582805336081</v>
      </c>
      <c r="AX167" s="135">
        <f t="shared" si="89"/>
        <v>18.126650082438147</v>
      </c>
      <c r="AY167" s="136">
        <f t="shared" si="89"/>
        <v>0.56823529411764706</v>
      </c>
      <c r="AZ167" s="135">
        <f t="shared" si="89"/>
        <v>19.044117647058822</v>
      </c>
      <c r="BA167" s="135">
        <f t="shared" si="89"/>
        <v>-9.0399999999999991</v>
      </c>
      <c r="BB167" s="135">
        <f t="shared" si="89"/>
        <v>-1.1641176470588239</v>
      </c>
      <c r="BC167" s="135">
        <f t="shared" si="89"/>
        <v>3.6764705882352944</v>
      </c>
      <c r="BD167" s="136"/>
      <c r="BE167" s="15">
        <f t="shared" si="90"/>
        <v>1980.9411764705883</v>
      </c>
      <c r="BF167" s="135">
        <f t="shared" si="90"/>
        <v>4.9411764705882355</v>
      </c>
      <c r="BG167" s="135">
        <f t="shared" si="90"/>
        <v>3.5029411764705882</v>
      </c>
    </row>
    <row r="168" spans="1:59" x14ac:dyDescent="0.2"/>
  </sheetData>
  <mergeCells count="2">
    <mergeCell ref="AZ4:BC4"/>
    <mergeCell ref="P5:Q5"/>
  </mergeCells>
  <conditionalFormatting sqref="J7:J152">
    <cfRule type="cellIs" dxfId="30" priority="1" operator="greaterThan">
      <formula>10</formula>
    </cfRule>
    <cfRule type="cellIs" dxfId="29" priority="2" operator="lessThan">
      <formula>2</formula>
    </cfRule>
  </conditionalFormatting>
  <conditionalFormatting sqref="R7:V152 A143 A145">
    <cfRule type="cellIs" dxfId="28" priority="6" operator="lessThan">
      <formula>2</formula>
    </cfRule>
  </conditionalFormatting>
  <conditionalFormatting sqref="AP7:AP152">
    <cfRule type="cellIs" dxfId="27" priority="3" operator="greaterThan">
      <formula>11.99</formula>
    </cfRule>
    <cfRule type="cellIs" dxfId="26" priority="4" operator="lessThan">
      <formula>8</formula>
    </cfRule>
  </conditionalFormatting>
  <conditionalFormatting sqref="AQ7:AQ152">
    <cfRule type="cellIs" dxfId="25" priority="5" operator="lessThan">
      <formula>0</formula>
    </cfRule>
  </conditionalFormatting>
  <hyperlinks>
    <hyperlink ref="C2" r:id="rId1" xr:uid="{734B50FA-DF39-4AC0-8BA2-BB4D1B1528C8}"/>
  </hyperlinks>
  <pageMargins left="0.2" right="0.2" top="0.44027777777777799" bottom="0.45" header="0.511811023622047" footer="0.511811023622047"/>
  <pageSetup orientation="landscape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B038B-E5D0-4DC2-892C-EFF3369BD79F}">
  <dimension ref="A1:BI401"/>
  <sheetViews>
    <sheetView zoomScaleNormal="100" workbookViewId="0">
      <pane xSplit="2" ySplit="6" topLeftCell="C7" activePane="bottomRight" state="frozen"/>
      <selection pane="topRight"/>
      <selection pane="bottomLeft"/>
      <selection pane="bottomRight"/>
    </sheetView>
  </sheetViews>
  <sheetFormatPr defaultColWidth="8.85546875" defaultRowHeight="12.75" customHeight="1" x14ac:dyDescent="0.2"/>
  <cols>
    <col min="1" max="1" width="25.5703125" customWidth="1"/>
    <col min="2" max="2" width="6" customWidth="1"/>
    <col min="3" max="3" width="12.28515625" style="13" customWidth="1"/>
    <col min="4" max="4" width="13.85546875" customWidth="1"/>
    <col min="5" max="5" width="4.85546875" style="12" customWidth="1"/>
    <col min="6" max="6" width="3.7109375" style="12" customWidth="1"/>
    <col min="7" max="7" width="3.85546875" customWidth="1"/>
    <col min="8" max="8" width="4" customWidth="1"/>
    <col min="9" max="9" width="7.140625" customWidth="1"/>
    <col min="10" max="10" width="5.42578125" style="13" customWidth="1"/>
    <col min="11" max="11" width="8.42578125" style="14" customWidth="1"/>
    <col min="12" max="12" width="7.5703125" style="15" customWidth="1"/>
    <col min="13" max="13" width="8.7109375" style="12" customWidth="1"/>
    <col min="14" max="14" width="4.5703125" style="12" customWidth="1"/>
    <col min="15" max="15" width="7.5703125" customWidth="1"/>
    <col min="16" max="17" width="7.7109375" customWidth="1"/>
    <col min="18" max="18" width="6.42578125" style="12" customWidth="1"/>
    <col min="19" max="22" width="6" style="16" customWidth="1"/>
    <col min="23" max="24" width="7.42578125" style="16" customWidth="1"/>
    <col min="25" max="25" width="12.5703125" customWidth="1"/>
    <col min="26" max="26" width="7.85546875" style="13" customWidth="1"/>
    <col min="27" max="27" width="6.140625" customWidth="1"/>
    <col min="28" max="28" width="4.5703125" customWidth="1"/>
    <col min="29" max="29" width="5.140625" style="17" customWidth="1"/>
    <col min="30" max="30" width="6.140625" style="17" customWidth="1"/>
    <col min="31" max="31" width="7.140625" style="17" customWidth="1"/>
    <col min="32" max="32" width="7.7109375" style="17" customWidth="1"/>
    <col min="33" max="33" width="8.7109375" style="17" customWidth="1"/>
    <col min="34" max="35" width="8.5703125" style="17" customWidth="1"/>
    <col min="36" max="37" width="8" style="17" customWidth="1"/>
    <col min="38" max="38" width="9.7109375" style="17" customWidth="1"/>
    <col min="39" max="39" width="6" style="17" customWidth="1"/>
    <col min="40" max="40" width="6.42578125" style="17" customWidth="1"/>
    <col min="41" max="41" width="6.85546875" style="13" customWidth="1"/>
    <col min="42" max="43" width="7" customWidth="1"/>
    <col min="44" max="44" width="5.28515625" style="18" customWidth="1"/>
    <col min="45" max="48" width="5.28515625" style="19" customWidth="1"/>
    <col min="49" max="49" width="5.42578125" style="19" customWidth="1"/>
    <col min="50" max="50" width="5.85546875" style="19" customWidth="1"/>
    <col min="51" max="51" width="5.28515625" style="13" customWidth="1"/>
    <col min="52" max="55" width="6.7109375" customWidth="1"/>
    <col min="56" max="56" width="8.85546875" style="20"/>
    <col min="57" max="58" width="8.85546875" style="12"/>
  </cols>
  <sheetData>
    <row r="1" spans="1:61" ht="12.75" customHeight="1" x14ac:dyDescent="0.2">
      <c r="A1" s="145" t="s">
        <v>542</v>
      </c>
      <c r="C1" s="59" t="s">
        <v>7</v>
      </c>
      <c r="E1" s="23"/>
      <c r="G1" s="24"/>
      <c r="H1" s="25"/>
      <c r="I1" s="25"/>
      <c r="J1" s="26" t="s">
        <v>8</v>
      </c>
      <c r="N1" s="27"/>
      <c r="Q1" s="28"/>
      <c r="R1" s="29"/>
      <c r="S1" s="30"/>
      <c r="T1" s="30"/>
      <c r="W1" s="30"/>
      <c r="Z1" s="26" t="s">
        <v>9</v>
      </c>
      <c r="AC1" s="31" t="s">
        <v>10</v>
      </c>
      <c r="AG1" s="24"/>
      <c r="AJ1" s="31"/>
      <c r="AK1" s="31"/>
      <c r="AL1" s="32"/>
      <c r="AO1" s="33" t="s">
        <v>11</v>
      </c>
      <c r="AP1" s="25"/>
      <c r="AQ1" s="34"/>
      <c r="AR1" s="35" t="s">
        <v>12</v>
      </c>
      <c r="AS1" s="36"/>
      <c r="AT1" s="36"/>
      <c r="AU1" s="36"/>
      <c r="AV1" s="36"/>
      <c r="AW1" s="36"/>
      <c r="AX1" s="36"/>
      <c r="AY1" s="37" t="s">
        <v>13</v>
      </c>
      <c r="BD1" s="38" t="s">
        <v>14</v>
      </c>
    </row>
    <row r="2" spans="1:61" ht="12.75" customHeight="1" x14ac:dyDescent="0.2">
      <c r="A2" s="39" t="s">
        <v>15</v>
      </c>
      <c r="C2" s="155" t="s">
        <v>16</v>
      </c>
      <c r="D2" s="39"/>
      <c r="G2" s="25"/>
      <c r="H2" s="25"/>
      <c r="I2" s="25"/>
      <c r="J2" s="40" t="s">
        <v>17</v>
      </c>
      <c r="N2" s="27"/>
      <c r="Q2" s="29"/>
      <c r="S2" s="41"/>
      <c r="T2" s="42"/>
      <c r="W2" s="41"/>
      <c r="Z2" s="40" t="s">
        <v>18</v>
      </c>
      <c r="AO2" s="43" t="s">
        <v>19</v>
      </c>
      <c r="AP2" s="25"/>
      <c r="AR2" s="43" t="s">
        <v>20</v>
      </c>
      <c r="AS2" s="36"/>
      <c r="AT2" s="36"/>
      <c r="AU2" s="36"/>
      <c r="AV2" s="36"/>
      <c r="AW2" s="36"/>
      <c r="AX2" s="36"/>
      <c r="AY2" s="44" t="s">
        <v>21</v>
      </c>
    </row>
    <row r="3" spans="1:61" ht="12.75" customHeight="1" x14ac:dyDescent="0.2">
      <c r="A3" s="45">
        <v>46142</v>
      </c>
      <c r="B3" s="24"/>
      <c r="D3" s="39"/>
      <c r="G3" s="25"/>
      <c r="H3" s="25"/>
      <c r="I3" s="25"/>
      <c r="J3" s="46" t="s">
        <v>22</v>
      </c>
      <c r="Q3" s="47" t="s">
        <v>23</v>
      </c>
      <c r="S3" s="48"/>
      <c r="T3" s="48"/>
      <c r="W3" s="48"/>
      <c r="X3" s="49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  <c r="AP3" s="25"/>
      <c r="AR3" s="52" t="s">
        <v>24</v>
      </c>
      <c r="AS3" s="36"/>
      <c r="AT3" s="36"/>
      <c r="AU3" s="36"/>
      <c r="AV3" s="36"/>
      <c r="AW3" s="36"/>
      <c r="AX3" s="36"/>
      <c r="BA3" s="53"/>
      <c r="BB3" s="53"/>
      <c r="BC3" s="53"/>
    </row>
    <row r="4" spans="1:61" ht="12.75" customHeight="1" x14ac:dyDescent="0.2">
      <c r="A4" s="54"/>
      <c r="C4" s="127"/>
      <c r="E4" s="56"/>
      <c r="F4" s="56"/>
      <c r="J4" s="57" t="s">
        <v>1704</v>
      </c>
      <c r="K4" s="58"/>
      <c r="N4" s="2"/>
      <c r="O4" s="55"/>
      <c r="P4" s="55"/>
      <c r="R4" s="2"/>
      <c r="T4" s="48"/>
      <c r="W4" s="48"/>
      <c r="Y4" s="55"/>
      <c r="Z4" s="59" t="s">
        <v>25</v>
      </c>
      <c r="AA4" s="55"/>
      <c r="AB4" s="55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51"/>
      <c r="AP4" s="25"/>
      <c r="AQ4" s="61"/>
      <c r="AR4" s="62" t="s">
        <v>1705</v>
      </c>
      <c r="AS4" s="63"/>
      <c r="AT4" s="63"/>
      <c r="AU4" s="63"/>
      <c r="AV4" s="63"/>
      <c r="AW4" s="64" t="s">
        <v>26</v>
      </c>
      <c r="AX4" s="63"/>
      <c r="AZ4" s="710" t="s">
        <v>27</v>
      </c>
      <c r="BA4" s="710"/>
      <c r="BB4" s="710"/>
      <c r="BC4" s="710"/>
    </row>
    <row r="5" spans="1:61" ht="12.75" customHeight="1" x14ac:dyDescent="0.2">
      <c r="A5" s="55" t="s">
        <v>28</v>
      </c>
      <c r="B5" s="2" t="s">
        <v>29</v>
      </c>
      <c r="C5" s="75"/>
      <c r="D5" s="55"/>
      <c r="E5" s="67" t="s">
        <v>30</v>
      </c>
      <c r="F5" s="67" t="s">
        <v>31</v>
      </c>
      <c r="G5" s="64" t="s">
        <v>32</v>
      </c>
      <c r="H5" s="66"/>
      <c r="I5" s="68">
        <v>46142</v>
      </c>
      <c r="J5" s="69" t="s">
        <v>33</v>
      </c>
      <c r="K5" s="70" t="s">
        <v>34</v>
      </c>
      <c r="L5" s="71" t="s">
        <v>35</v>
      </c>
      <c r="M5" s="66"/>
      <c r="N5" s="2" t="s">
        <v>36</v>
      </c>
      <c r="O5" s="2" t="s">
        <v>37</v>
      </c>
      <c r="P5" s="711" t="s">
        <v>38</v>
      </c>
      <c r="Q5" s="711"/>
      <c r="R5" s="2" t="s">
        <v>39</v>
      </c>
      <c r="S5" s="72" t="s">
        <v>40</v>
      </c>
      <c r="T5" s="72" t="s">
        <v>40</v>
      </c>
      <c r="U5" s="72" t="s">
        <v>40</v>
      </c>
      <c r="V5" s="72" t="s">
        <v>40</v>
      </c>
      <c r="W5" s="72" t="s">
        <v>41</v>
      </c>
      <c r="X5" s="72" t="s">
        <v>42</v>
      </c>
      <c r="Y5" s="73" t="s">
        <v>43</v>
      </c>
      <c r="Z5" s="69" t="s">
        <v>44</v>
      </c>
      <c r="AA5" s="2" t="s">
        <v>45</v>
      </c>
      <c r="AB5" s="2" t="s">
        <v>46</v>
      </c>
      <c r="AC5" s="74" t="s">
        <v>45</v>
      </c>
      <c r="AD5" s="74"/>
      <c r="AE5" s="74" t="s">
        <v>45</v>
      </c>
      <c r="AF5" s="74" t="s">
        <v>47</v>
      </c>
      <c r="AG5" s="74" t="s">
        <v>45</v>
      </c>
      <c r="AH5" s="74" t="s">
        <v>45</v>
      </c>
      <c r="AI5" s="74" t="s">
        <v>48</v>
      </c>
      <c r="AJ5" s="74" t="s">
        <v>42</v>
      </c>
      <c r="AK5" s="74" t="s">
        <v>49</v>
      </c>
      <c r="AL5" s="74" t="s">
        <v>50</v>
      </c>
      <c r="AM5" s="74" t="s">
        <v>51</v>
      </c>
      <c r="AN5" s="74" t="s">
        <v>52</v>
      </c>
      <c r="AO5" s="75" t="s">
        <v>53</v>
      </c>
      <c r="AP5" s="66" t="s">
        <v>54</v>
      </c>
      <c r="AQ5" s="2" t="s">
        <v>55</v>
      </c>
      <c r="AR5" s="40" t="s">
        <v>56</v>
      </c>
      <c r="AS5" s="63"/>
      <c r="AT5" s="63"/>
      <c r="AU5" s="63"/>
      <c r="AV5" s="63"/>
      <c r="AW5" s="64" t="s">
        <v>57</v>
      </c>
      <c r="AX5" s="63"/>
      <c r="AY5" s="76" t="s">
        <v>58</v>
      </c>
      <c r="AZ5" s="77" t="s">
        <v>59</v>
      </c>
      <c r="BA5" s="78" t="s">
        <v>59</v>
      </c>
      <c r="BB5" s="78" t="s">
        <v>60</v>
      </c>
      <c r="BC5" s="78" t="s">
        <v>61</v>
      </c>
      <c r="BE5" s="66" t="s">
        <v>62</v>
      </c>
      <c r="BF5" s="66" t="s">
        <v>63</v>
      </c>
      <c r="BG5" s="12" t="s">
        <v>45</v>
      </c>
      <c r="BH5" t="s">
        <v>64</v>
      </c>
    </row>
    <row r="6" spans="1:61" s="96" customFormat="1" ht="12.75" customHeight="1" thickBot="1" x14ac:dyDescent="0.25">
      <c r="A6" s="80" t="s">
        <v>65</v>
      </c>
      <c r="B6" s="81" t="s">
        <v>66</v>
      </c>
      <c r="C6" s="84" t="s">
        <v>67</v>
      </c>
      <c r="D6" s="81" t="s">
        <v>68</v>
      </c>
      <c r="E6" s="82" t="s">
        <v>69</v>
      </c>
      <c r="F6" s="82" t="s">
        <v>70</v>
      </c>
      <c r="G6" s="83" t="s">
        <v>71</v>
      </c>
      <c r="H6" s="83" t="s">
        <v>72</v>
      </c>
      <c r="I6" s="81" t="s">
        <v>73</v>
      </c>
      <c r="J6" s="84" t="s">
        <v>74</v>
      </c>
      <c r="K6" s="85" t="s">
        <v>64</v>
      </c>
      <c r="L6" s="86" t="s">
        <v>75</v>
      </c>
      <c r="M6" s="83" t="s">
        <v>76</v>
      </c>
      <c r="N6" s="83" t="s">
        <v>77</v>
      </c>
      <c r="O6" s="81" t="s">
        <v>78</v>
      </c>
      <c r="P6" s="81" t="s">
        <v>79</v>
      </c>
      <c r="Q6" s="81" t="s">
        <v>80</v>
      </c>
      <c r="R6" s="81" t="s">
        <v>81</v>
      </c>
      <c r="S6" s="87" t="s">
        <v>82</v>
      </c>
      <c r="T6" s="87" t="s">
        <v>83</v>
      </c>
      <c r="U6" s="87" t="s">
        <v>58</v>
      </c>
      <c r="V6" s="87" t="s">
        <v>84</v>
      </c>
      <c r="W6" s="87" t="s">
        <v>85</v>
      </c>
      <c r="X6" s="87" t="s">
        <v>86</v>
      </c>
      <c r="Y6" s="80" t="s">
        <v>87</v>
      </c>
      <c r="Z6" s="84" t="s">
        <v>78</v>
      </c>
      <c r="AA6" s="81" t="s">
        <v>88</v>
      </c>
      <c r="AB6" s="81" t="s">
        <v>89</v>
      </c>
      <c r="AC6" s="88" t="s">
        <v>90</v>
      </c>
      <c r="AD6" s="88" t="s">
        <v>91</v>
      </c>
      <c r="AE6" s="88" t="s">
        <v>92</v>
      </c>
      <c r="AF6" s="88" t="s">
        <v>93</v>
      </c>
      <c r="AG6" s="88" t="s">
        <v>94</v>
      </c>
      <c r="AH6" s="88" t="s">
        <v>95</v>
      </c>
      <c r="AI6" s="88" t="s">
        <v>95</v>
      </c>
      <c r="AJ6" s="88" t="s">
        <v>95</v>
      </c>
      <c r="AK6" s="88" t="s">
        <v>95</v>
      </c>
      <c r="AL6" s="88" t="s">
        <v>96</v>
      </c>
      <c r="AM6" s="88" t="s">
        <v>97</v>
      </c>
      <c r="AN6" s="88" t="s">
        <v>98</v>
      </c>
      <c r="AO6" s="89" t="s">
        <v>99</v>
      </c>
      <c r="AP6" s="83" t="s">
        <v>100</v>
      </c>
      <c r="AQ6" s="81" t="s">
        <v>101</v>
      </c>
      <c r="AR6" s="90">
        <v>2024</v>
      </c>
      <c r="AS6" s="91">
        <v>2025</v>
      </c>
      <c r="AT6" s="90">
        <v>2026</v>
      </c>
      <c r="AU6" s="91">
        <v>2027</v>
      </c>
      <c r="AV6" s="90">
        <v>2028</v>
      </c>
      <c r="AW6" s="83" t="s">
        <v>102</v>
      </c>
      <c r="AX6" s="83" t="s">
        <v>103</v>
      </c>
      <c r="AY6" s="92" t="s">
        <v>104</v>
      </c>
      <c r="AZ6" s="93" t="s">
        <v>105</v>
      </c>
      <c r="BA6" s="94" t="s">
        <v>106</v>
      </c>
      <c r="BB6" s="94" t="s">
        <v>107</v>
      </c>
      <c r="BC6" s="94" t="s">
        <v>107</v>
      </c>
      <c r="BD6" s="84" t="s">
        <v>108</v>
      </c>
      <c r="BE6" s="83" t="s">
        <v>109</v>
      </c>
      <c r="BF6" s="83" t="s">
        <v>110</v>
      </c>
      <c r="BG6" s="95" t="s">
        <v>111</v>
      </c>
      <c r="BH6" s="96" t="s">
        <v>112</v>
      </c>
      <c r="BI6" s="96" t="s">
        <v>113</v>
      </c>
    </row>
    <row r="7" spans="1:61" ht="11.25" customHeight="1" x14ac:dyDescent="0.2">
      <c r="A7" s="55" t="s">
        <v>543</v>
      </c>
      <c r="B7" s="55" t="s">
        <v>544</v>
      </c>
      <c r="C7" s="156" t="s">
        <v>180</v>
      </c>
      <c r="D7" s="98" t="s">
        <v>545</v>
      </c>
      <c r="E7" s="157">
        <v>15</v>
      </c>
      <c r="F7" s="2">
        <v>331</v>
      </c>
      <c r="G7" s="2" t="s">
        <v>146</v>
      </c>
      <c r="H7" s="2" t="s">
        <v>146</v>
      </c>
      <c r="I7" s="100">
        <v>115.55</v>
      </c>
      <c r="J7" s="101">
        <f t="shared" ref="J7:J70" si="0">(M7/I7)*100</f>
        <v>0.88273474686283004</v>
      </c>
      <c r="K7" s="102">
        <v>0.255</v>
      </c>
      <c r="L7" s="71">
        <v>4</v>
      </c>
      <c r="M7" s="28">
        <f t="shared" ref="M7:M70" si="1">K7*L7</f>
        <v>1.02</v>
      </c>
      <c r="N7" s="103" t="s">
        <v>546</v>
      </c>
      <c r="O7" s="104">
        <v>0.248</v>
      </c>
      <c r="P7" s="158">
        <v>46028</v>
      </c>
      <c r="Q7" s="158">
        <v>46050</v>
      </c>
      <c r="R7" s="28">
        <f t="shared" ref="R7:R70" si="2">(K7-O7)/O7*100</f>
        <v>2.8225806451612931</v>
      </c>
      <c r="S7" s="105">
        <f>IF(INDEX(Historical!$D$7:$D1044,MATCH(B7,Historical!$B$7:$B$1044,0))=0,"n/a",(INDEX(Historical!$C$7:$C$1044,MATCH(B7,Historical!$B$7:$B$1044,0))/INDEX(Historical!$D$7:$D$1044,MATCH(B7,Historical!$B$7:$B$1044,0))-1)*100)</f>
        <v>5.0847457627118731</v>
      </c>
      <c r="T7" s="105">
        <f>IF(INDEX(Historical!$F$7:$F$1044,MATCH(B7,Historical!$B$7:$B$1044,0))=0,"n/a",((INDEX(Historical!$C$7:$C$1044,MATCH(B7,Historical!$B$7:$B$1044,0))/INDEX(Historical!$F$7:$F$1044,MATCH(B7,Historical!$B$7:$B$1044,0)))^(1/3)-1)*100)</f>
        <v>5.7006023079112067</v>
      </c>
      <c r="U7" s="105">
        <f>IF(INDEX(Historical!$H$7:$H$1044,MATCH(B7,Historical!$B$7:$B$1044,0))=0,"n/a",((INDEX(Historical!$C$7:$C$1044,MATCH(B7,Historical!$B$7:$B$1044,0))/INDEX(Historical!$H$7:$H$1044,MATCH(B7,Historical!$B$7:$B$1044,0)))^(1/5)-1)*100)</f>
        <v>6.6193020302802719</v>
      </c>
      <c r="V7" s="105">
        <f>IF(INDEX(Historical!$M$7:$M$1044,MATCH(B7,Historical!$B$7:$B$1044,0))=0,"n/a",((INDEX(Historical!$C$7:$C$1044,MATCH(B7,Historical!$B$7:$B$1044,0))/INDEX(Historical!$M$7:$M$1044,MATCH(B7,Historical!$B$7:$B$1044,0)))^(1/10)-1)*100)</f>
        <v>9.507828735885715</v>
      </c>
      <c r="W7" s="106">
        <f t="shared" ref="W7:W70" si="3">IF(OR(U7&lt;=0,U7="n/a",V7&lt;=0,V7="n/a"),"n/a",U7/V7)</f>
        <v>0.6961949162269635</v>
      </c>
      <c r="X7" s="107">
        <f t="shared" ref="X7:X70" si="4">IF(OR(AJ7&lt;=0,AJ7="n/a",U7&lt;=0,U7="n/a"),"n/a",U7/AJ7)</f>
        <v>0.4509061328528795</v>
      </c>
      <c r="Y7" s="159"/>
      <c r="Z7" s="101">
        <f t="shared" ref="Z7:Z70" si="5">IF(OR(AC7&lt;0.01,AC7="n/a"),"n/a",M7/AC7*100)</f>
        <v>22.466960352422909</v>
      </c>
      <c r="AA7" s="109">
        <f t="shared" ref="AA7:AA70" si="6">IF(OR(AC7&lt;0.01,AC7="n/a"),"n/a",I7/AC7)</f>
        <v>25.451541850220263</v>
      </c>
      <c r="AB7" s="71">
        <v>10</v>
      </c>
      <c r="AC7" s="100">
        <v>4.54</v>
      </c>
      <c r="AD7" s="100">
        <v>1.9</v>
      </c>
      <c r="AE7" s="100">
        <v>4.62</v>
      </c>
      <c r="AF7" s="100">
        <v>4.7300000000000004</v>
      </c>
      <c r="AG7" s="100">
        <v>19.950000000000003</v>
      </c>
      <c r="AH7" s="100">
        <v>6.83</v>
      </c>
      <c r="AI7" s="100">
        <v>10.08</v>
      </c>
      <c r="AJ7" s="100">
        <v>14.680000000000001</v>
      </c>
      <c r="AK7" s="100">
        <v>9.2299999999999986</v>
      </c>
      <c r="AL7" s="100">
        <v>32650</v>
      </c>
      <c r="AM7" s="100">
        <v>0.27999999999999997</v>
      </c>
      <c r="AN7" s="100">
        <v>0.49</v>
      </c>
      <c r="AO7" s="110">
        <f t="shared" ref="AO7:AO70" si="7">IF(U7="n/a","n/a",IF(AA7&lt;0,"n/a",IF(AA7="n/a","n/a",J7+U7-AA7)))</f>
        <v>-17.949505073077162</v>
      </c>
      <c r="AP7" s="111">
        <f t="shared" ref="AP7:AP70" si="8">IF(U7="n/a","n/a",J7+U7)</f>
        <v>7.5020367771431022</v>
      </c>
      <c r="AQ7" s="112">
        <f t="shared" ref="AQ7:AQ70" si="9">IF(OR(AC7&lt;0.01,AC7="n/a",AF7="n/a"),"n/a",(I7/SQRT(22.5*AC7*(I7/AF7))-1)*100)</f>
        <v>131.31103922500529</v>
      </c>
      <c r="AR7" s="101">
        <f>INDEX(Historical!$C$7:$C$1045,MATCH(B7,Historical!$B$7:$B$1045,0))*IF(AH7="n/a",1.03,IF(AH7&lt;0,1.01,IF(AH7&gt;10,1.1,(1+AH7/100))))</f>
        <v>1.0597536000000001</v>
      </c>
      <c r="AS7" s="109">
        <f t="shared" ref="AS7:AS70" si="10">IF($AI7="n/a",1.03*AR7,IF($AI7&lt;0,1.01*AR7,IF($AI7&gt;10,1.1*AR7,(1+$AI7/100)*AR7)))</f>
        <v>1.1657289600000003</v>
      </c>
      <c r="AT7" s="109">
        <f t="shared" ref="AT7:AV26" si="11">IF($AK7="n/a",1.03*AS7,IF($AK7&lt;0,1.01*AS7,IF($AK7&gt;10,1.1*AS7,(1+$AK7/100)*AS7)))</f>
        <v>1.2733257430080003</v>
      </c>
      <c r="AU7" s="109">
        <f t="shared" si="11"/>
        <v>1.3908537090876387</v>
      </c>
      <c r="AV7" s="109">
        <f t="shared" si="11"/>
        <v>1.5192295064364278</v>
      </c>
      <c r="AW7" s="109">
        <f t="shared" ref="AW7:AW70" si="12">SUM(AR7:AV7)</f>
        <v>6.4088915185320676</v>
      </c>
      <c r="AX7" s="113">
        <f t="shared" ref="AX7:AX70" si="13">AW7/I7*100</f>
        <v>5.5464227767477867</v>
      </c>
      <c r="AY7" s="100">
        <v>1.21</v>
      </c>
      <c r="AZ7" s="100">
        <v>11</v>
      </c>
      <c r="BA7" s="100">
        <v>-27.900000000000002</v>
      </c>
      <c r="BB7" s="100">
        <v>-0.89</v>
      </c>
      <c r="BC7" s="100">
        <v>-10.83</v>
      </c>
      <c r="BE7" s="12">
        <v>2012</v>
      </c>
      <c r="BF7" s="12">
        <f t="shared" ref="BF7:BF70" si="14">IF(BE7&gt;2020,0,IF(BE7&gt;2008,1,IF(BE7&gt;2001,2,IF(BE7&gt;1990,3,IF(BE7&gt;1980,4,IF(BE7&gt;1973,5,IF(BE7&gt;1970,6,IF(BE7&gt;1960,7,IF(BE7&gt;1958,8,IF(BE7&gt;1953,9,10))))))))))</f>
        <v>1</v>
      </c>
      <c r="BG7" s="100">
        <v>10.43</v>
      </c>
      <c r="BH7" t="s">
        <v>121</v>
      </c>
      <c r="BI7" t="s">
        <v>122</v>
      </c>
    </row>
    <row r="8" spans="1:61" ht="11.25" customHeight="1" x14ac:dyDescent="0.2">
      <c r="A8" s="123" t="s">
        <v>547</v>
      </c>
      <c r="B8" s="55" t="s">
        <v>548</v>
      </c>
      <c r="C8" s="156" t="s">
        <v>198</v>
      </c>
      <c r="D8" s="98" t="s">
        <v>549</v>
      </c>
      <c r="E8" s="157">
        <v>14</v>
      </c>
      <c r="F8" s="2">
        <v>355</v>
      </c>
      <c r="G8" s="2" t="s">
        <v>146</v>
      </c>
      <c r="H8" s="2" t="s">
        <v>146</v>
      </c>
      <c r="I8" s="100">
        <v>271.35000000000002</v>
      </c>
      <c r="J8" s="101">
        <f t="shared" si="0"/>
        <v>0.38326884098028374</v>
      </c>
      <c r="K8" s="102">
        <v>0.26</v>
      </c>
      <c r="L8" s="71">
        <v>4</v>
      </c>
      <c r="M8" s="28">
        <f t="shared" si="1"/>
        <v>1.04</v>
      </c>
      <c r="N8" s="103" t="s">
        <v>550</v>
      </c>
      <c r="O8" s="104">
        <v>0.25</v>
      </c>
      <c r="P8" s="163">
        <v>45789</v>
      </c>
      <c r="Q8" s="163">
        <v>45792</v>
      </c>
      <c r="R8" s="28">
        <f t="shared" si="2"/>
        <v>4.0000000000000036</v>
      </c>
      <c r="S8" s="105">
        <f>IF(INDEX(Historical!$D$7:$D1045,MATCH(B8,Historical!$B$7:$B$1044,0))=0,"n/a",(INDEX(Historical!$C$7:$C$1044,MATCH(B8,Historical!$B$7:$B$1044,0))/INDEX(Historical!$D$7:$D$1044,MATCH(B8,Historical!$B$7:$B$1044,0))-1)*100)</f>
        <v>4.0404040404040442</v>
      </c>
      <c r="T8" s="105">
        <f>IF(INDEX(Historical!$F$7:$F$1044,MATCH(B8,Historical!$B$7:$B$1044,0))=0,"n/a",((INDEX(Historical!$C$7:$C$1044,MATCH(B8,Historical!$B$7:$B$1044,0))/INDEX(Historical!$F$7:$F$1044,MATCH(B8,Historical!$B$7:$B$1044,0)))^(1/3)-1)*100)</f>
        <v>4.2154106425138949</v>
      </c>
      <c r="U8" s="105">
        <f>IF(INDEX(Historical!$H$7:$H$1044,MATCH(B8,Historical!$B$7:$B$1044,0))=0,"n/a",((INDEX(Historical!$C$7:$C$1044,MATCH(B8,Historical!$B$7:$B$1044,0))/INDEX(Historical!$H$7:$H$1044,MATCH(B8,Historical!$B$7:$B$1044,0)))^(1/5)-1)*100)</f>
        <v>4.9878250167866511</v>
      </c>
      <c r="V8" s="105">
        <f>IF(INDEX(Historical!$M$7:$M$1044,MATCH(B8,Historical!$B$7:$B$1044,0))=0,"n/a",((INDEX(Historical!$C$7:$C$1044,MATCH(B8,Historical!$B$7:$B$1044,0))/INDEX(Historical!$M$7:$M$1044,MATCH(B8,Historical!$B$7:$B$1044,0)))^(1/10)-1)*100)</f>
        <v>7.3346928412453272</v>
      </c>
      <c r="W8" s="106">
        <f t="shared" si="3"/>
        <v>0.68003188746207799</v>
      </c>
      <c r="X8" s="107">
        <f t="shared" si="4"/>
        <v>0.27849385911706592</v>
      </c>
      <c r="Y8" s="160" t="s">
        <v>551</v>
      </c>
      <c r="Z8" s="101">
        <f t="shared" si="5"/>
        <v>13.164556962025317</v>
      </c>
      <c r="AA8" s="109">
        <f t="shared" si="6"/>
        <v>34.348101265822784</v>
      </c>
      <c r="AB8" s="71">
        <v>9</v>
      </c>
      <c r="AC8" s="100">
        <v>7.9</v>
      </c>
      <c r="AD8" s="100">
        <v>2.5099999999999998</v>
      </c>
      <c r="AE8" s="100">
        <v>9.15</v>
      </c>
      <c r="AF8" s="100">
        <v>45.24</v>
      </c>
      <c r="AG8" s="100">
        <v>152.02000000000001</v>
      </c>
      <c r="AH8" s="100">
        <v>14.06</v>
      </c>
      <c r="AI8" s="100">
        <v>9.9599999999999991</v>
      </c>
      <c r="AJ8" s="100">
        <v>17.91</v>
      </c>
      <c r="AK8" s="100">
        <v>11.57</v>
      </c>
      <c r="AL8" s="100">
        <v>3983730</v>
      </c>
      <c r="AM8" s="100">
        <v>0.12</v>
      </c>
      <c r="AN8" s="100">
        <v>1.03</v>
      </c>
      <c r="AO8" s="110">
        <f t="shared" si="7"/>
        <v>-28.977007408055847</v>
      </c>
      <c r="AP8" s="111">
        <f t="shared" si="8"/>
        <v>5.3710938577669349</v>
      </c>
      <c r="AQ8" s="112">
        <f t="shared" si="9"/>
        <v>731.0390019636925</v>
      </c>
      <c r="AR8" s="101">
        <f>INDEX(Historical!$C$7:$C$1045,MATCH(B8,Historical!$B$7:$B$1045,0))*IF(AH8="n/a",1.03,IF(AH8&lt;0,1.01,IF(AH8&gt;10,1.1,(1+AH8/100))))</f>
        <v>1.1330000000000002</v>
      </c>
      <c r="AS8" s="109">
        <f t="shared" si="10"/>
        <v>1.2458468000000003</v>
      </c>
      <c r="AT8" s="109">
        <f t="shared" si="11"/>
        <v>1.3704314800000004</v>
      </c>
      <c r="AU8" s="109">
        <f t="shared" si="11"/>
        <v>1.5074746280000004</v>
      </c>
      <c r="AV8" s="109">
        <f t="shared" si="11"/>
        <v>1.6582220908000007</v>
      </c>
      <c r="AW8" s="109">
        <f t="shared" si="12"/>
        <v>6.9149749988000027</v>
      </c>
      <c r="AX8" s="113">
        <f t="shared" si="13"/>
        <v>2.5483600511516498</v>
      </c>
      <c r="AY8" s="100">
        <v>1.07</v>
      </c>
      <c r="AZ8" s="100">
        <v>40.410000000000004</v>
      </c>
      <c r="BA8" s="100">
        <v>-5.9799999999999995</v>
      </c>
      <c r="BB8" s="100">
        <v>4.03</v>
      </c>
      <c r="BC8" s="100">
        <v>6.4799999999999995</v>
      </c>
      <c r="BE8" s="12">
        <v>2012</v>
      </c>
      <c r="BF8" s="12">
        <f t="shared" si="14"/>
        <v>1</v>
      </c>
      <c r="BG8" s="100">
        <v>32.56</v>
      </c>
      <c r="BH8" t="s">
        <v>121</v>
      </c>
      <c r="BI8" t="s">
        <v>122</v>
      </c>
    </row>
    <row r="9" spans="1:61" ht="11.25" customHeight="1" x14ac:dyDescent="0.2">
      <c r="A9" s="55" t="s">
        <v>552</v>
      </c>
      <c r="B9" s="55" t="s">
        <v>553</v>
      </c>
      <c r="C9" s="156" t="s">
        <v>180</v>
      </c>
      <c r="D9" s="98" t="s">
        <v>554</v>
      </c>
      <c r="E9" s="157">
        <v>14</v>
      </c>
      <c r="F9" s="2">
        <v>378</v>
      </c>
      <c r="G9" s="2" t="s">
        <v>119</v>
      </c>
      <c r="H9" s="2" t="s">
        <v>119</v>
      </c>
      <c r="I9" s="100">
        <v>211.32</v>
      </c>
      <c r="J9" s="101">
        <f t="shared" si="0"/>
        <v>3.2746545523376871</v>
      </c>
      <c r="K9" s="102">
        <v>1.73</v>
      </c>
      <c r="L9" s="71">
        <v>4</v>
      </c>
      <c r="M9" s="28">
        <f t="shared" si="1"/>
        <v>6.92</v>
      </c>
      <c r="N9" s="103" t="s">
        <v>151</v>
      </c>
      <c r="O9" s="104">
        <v>1.64</v>
      </c>
      <c r="P9" s="158">
        <v>46038</v>
      </c>
      <c r="Q9" s="158">
        <v>46070</v>
      </c>
      <c r="R9" s="28">
        <f t="shared" si="2"/>
        <v>5.4878048780487854</v>
      </c>
      <c r="S9" s="105">
        <f>IF(INDEX(Historical!$D$7:$D1046,MATCH(B9,Historical!$B$7:$B$1044,0))=0,"n/a",(INDEX(Historical!$C$7:$C$1044,MATCH(B9,Historical!$B$7:$B$1044,0))/INDEX(Historical!$D$7:$D$1044,MATCH(B9,Historical!$B$7:$B$1044,0))-1)*100)</f>
        <v>5.8064516129032073</v>
      </c>
      <c r="T9" s="105">
        <f>IF(INDEX(Historical!$F$7:$F$1044,MATCH(B9,Historical!$B$7:$B$1044,0))=0,"n/a",((INDEX(Historical!$C$7:$C$1044,MATCH(B9,Historical!$B$7:$B$1044,0))/INDEX(Historical!$F$7:$F$1044,MATCH(B9,Historical!$B$7:$B$1044,0)))^(1/3)-1)*100)</f>
        <v>5.1658924840769949</v>
      </c>
      <c r="U9" s="105">
        <f>IF(INDEX(Historical!$H$7:$H$1044,MATCH(B9,Historical!$B$7:$B$1044,0))=0,"n/a",((INDEX(Historical!$C$7:$C$1044,MATCH(B9,Historical!$B$7:$B$1044,0))/INDEX(Historical!$H$7:$H$1044,MATCH(B9,Historical!$B$7:$B$1044,0)))^(1/5)-1)*100)</f>
        <v>6.8051927565147885</v>
      </c>
      <c r="V9" s="105">
        <f>IF(INDEX(Historical!$M$7:$M$1044,MATCH(B9,Historical!$B$7:$B$1044,0))=0,"n/a",((INDEX(Historical!$C$7:$C$1044,MATCH(B9,Historical!$B$7:$B$1044,0))/INDEX(Historical!$M$7:$M$1044,MATCH(B9,Historical!$B$7:$B$1044,0)))^(1/10)-1)*100)</f>
        <v>12.500705770728127</v>
      </c>
      <c r="W9" s="106">
        <f t="shared" si="3"/>
        <v>0.54438468365921766</v>
      </c>
      <c r="X9" s="107" t="str">
        <f t="shared" si="4"/>
        <v>n/a</v>
      </c>
      <c r="Y9" s="123"/>
      <c r="Z9" s="101">
        <f t="shared" si="5"/>
        <v>340.88669950738921</v>
      </c>
      <c r="AA9" s="109">
        <f t="shared" si="6"/>
        <v>104.09852216748769</v>
      </c>
      <c r="AB9" s="71">
        <v>12</v>
      </c>
      <c r="AC9" s="100">
        <v>2.0299999999999998</v>
      </c>
      <c r="AD9" s="100">
        <v>0.61</v>
      </c>
      <c r="AE9" s="100">
        <v>5.95</v>
      </c>
      <c r="AF9" s="100" t="s">
        <v>142</v>
      </c>
      <c r="AG9" s="100">
        <v>15221.82</v>
      </c>
      <c r="AH9" s="100">
        <v>42.1</v>
      </c>
      <c r="AI9" s="100">
        <v>13.88</v>
      </c>
      <c r="AJ9" s="100">
        <v>-2.81</v>
      </c>
      <c r="AK9" s="100">
        <v>21.349999999999998</v>
      </c>
      <c r="AL9" s="100">
        <v>373770</v>
      </c>
      <c r="AM9" s="100">
        <v>0.13</v>
      </c>
      <c r="AN9" s="100" t="s">
        <v>142</v>
      </c>
      <c r="AO9" s="110">
        <f t="shared" si="7"/>
        <v>-94.018674858635208</v>
      </c>
      <c r="AP9" s="111">
        <f t="shared" si="8"/>
        <v>10.079847308852475</v>
      </c>
      <c r="AQ9" s="112" t="str">
        <f t="shared" si="9"/>
        <v>n/a</v>
      </c>
      <c r="AR9" s="101">
        <f>INDEX(Historical!$C$7:$C$1045,MATCH(B9,Historical!$B$7:$B$1045,0))*IF(AH9="n/a",1.03,IF(AH9&lt;0,1.01,IF(AH9&gt;10,1.1,(1+AH9/100))))</f>
        <v>7.2160000000000002</v>
      </c>
      <c r="AS9" s="109">
        <f t="shared" si="10"/>
        <v>7.9376000000000007</v>
      </c>
      <c r="AT9" s="109">
        <f t="shared" si="11"/>
        <v>8.7313600000000022</v>
      </c>
      <c r="AU9" s="109">
        <f t="shared" si="11"/>
        <v>9.6044960000000028</v>
      </c>
      <c r="AV9" s="109">
        <f t="shared" si="11"/>
        <v>10.564945600000003</v>
      </c>
      <c r="AW9" s="109">
        <f t="shared" si="12"/>
        <v>44.054401600000006</v>
      </c>
      <c r="AX9" s="113">
        <f t="shared" si="13"/>
        <v>20.847246640166574</v>
      </c>
      <c r="AY9" s="100">
        <v>0.28999999999999998</v>
      </c>
      <c r="AZ9" s="100">
        <v>19.68</v>
      </c>
      <c r="BA9" s="100">
        <v>-13.68</v>
      </c>
      <c r="BB9" s="100">
        <v>-1.66</v>
      </c>
      <c r="BC9" s="100">
        <v>-3</v>
      </c>
      <c r="BE9" s="12">
        <v>2013</v>
      </c>
      <c r="BF9" s="12">
        <f t="shared" si="14"/>
        <v>1</v>
      </c>
      <c r="BG9" s="100">
        <v>3.11</v>
      </c>
      <c r="BH9" t="s">
        <v>121</v>
      </c>
      <c r="BI9" t="s">
        <v>122</v>
      </c>
    </row>
    <row r="10" spans="1:61" ht="11.25" customHeight="1" x14ac:dyDescent="0.2">
      <c r="A10" s="55" t="s">
        <v>555</v>
      </c>
      <c r="B10" s="55" t="s">
        <v>556</v>
      </c>
      <c r="C10" s="156" t="s">
        <v>180</v>
      </c>
      <c r="D10" s="98" t="s">
        <v>181</v>
      </c>
      <c r="E10" s="157">
        <v>13</v>
      </c>
      <c r="F10" s="2">
        <v>423</v>
      </c>
      <c r="G10" s="2" t="s">
        <v>119</v>
      </c>
      <c r="H10" s="2" t="s">
        <v>119</v>
      </c>
      <c r="I10" s="100">
        <v>90.79</v>
      </c>
      <c r="J10" s="101">
        <f t="shared" si="0"/>
        <v>2.7756360832690823</v>
      </c>
      <c r="K10" s="102">
        <v>0.63</v>
      </c>
      <c r="L10" s="71">
        <v>4</v>
      </c>
      <c r="M10" s="28">
        <f t="shared" si="1"/>
        <v>2.52</v>
      </c>
      <c r="N10" s="103" t="s">
        <v>151</v>
      </c>
      <c r="O10" s="104">
        <v>0.59</v>
      </c>
      <c r="P10" s="158">
        <v>46037</v>
      </c>
      <c r="Q10" s="158">
        <v>46066</v>
      </c>
      <c r="R10" s="28">
        <f t="shared" si="2"/>
        <v>6.7796610169491593</v>
      </c>
      <c r="S10" s="105">
        <f>IF(INDEX(Historical!$D$7:$D1048,MATCH(B10,Historical!$B$7:$B$1044,0))=0,"n/a",(INDEX(Historical!$C$7:$C$1044,MATCH(B10,Historical!$B$7:$B$1044,0))/INDEX(Historical!$D$7:$D$1044,MATCH(B10,Historical!$B$7:$B$1044,0))-1)*100)</f>
        <v>7.2727272727272529</v>
      </c>
      <c r="T10" s="105">
        <f>IF(INDEX(Historical!$F$7:$F$1044,MATCH(B10,Historical!$B$7:$B$1044,0))=0,"n/a",((INDEX(Historical!$C$7:$C$1044,MATCH(B10,Historical!$B$7:$B$1044,0))/INDEX(Historical!$F$7:$F$1044,MATCH(B10,Historical!$B$7:$B$1044,0)))^(1/3)-1)*100)</f>
        <v>7.8743150660129491</v>
      </c>
      <c r="U10" s="105">
        <f>IF(INDEX(Historical!$H$7:$H$1044,MATCH(B10,Historical!$B$7:$B$1044,0))=0,"n/a",((INDEX(Historical!$C$7:$C$1044,MATCH(B10,Historical!$B$7:$B$1044,0))/INDEX(Historical!$H$7:$H$1044,MATCH(B10,Historical!$B$7:$B$1044,0)))^(1/5)-1)*100)</f>
        <v>10.384959381787073</v>
      </c>
      <c r="V10" s="105">
        <f>IF(INDEX(Historical!$M$7:$M$1044,MATCH(B10,Historical!$B$7:$B$1044,0))=0,"n/a",((INDEX(Historical!$C$7:$C$1044,MATCH(B10,Historical!$B$7:$B$1044,0))/INDEX(Historical!$M$7:$M$1044,MATCH(B10,Historical!$B$7:$B$1044,0)))^(1/10)-1)*100)</f>
        <v>9.4117783487466475</v>
      </c>
      <c r="W10" s="106">
        <f t="shared" si="3"/>
        <v>1.1034003348761419</v>
      </c>
      <c r="X10" s="107">
        <f t="shared" si="4"/>
        <v>1.26184196619527</v>
      </c>
      <c r="Y10" s="159"/>
      <c r="Z10" s="101">
        <f t="shared" si="5"/>
        <v>70.194986072423404</v>
      </c>
      <c r="AA10" s="109">
        <f t="shared" si="6"/>
        <v>25.289693593314766</v>
      </c>
      <c r="AB10" s="71">
        <v>12</v>
      </c>
      <c r="AC10" s="100">
        <v>3.59</v>
      </c>
      <c r="AD10" s="100">
        <v>1.58</v>
      </c>
      <c r="AE10" s="100">
        <v>3.5</v>
      </c>
      <c r="AF10" s="100">
        <v>3.04</v>
      </c>
      <c r="AG10" s="100">
        <v>12.45</v>
      </c>
      <c r="AH10" s="100">
        <v>6.45</v>
      </c>
      <c r="AI10" s="100">
        <v>10.63</v>
      </c>
      <c r="AJ10" s="100">
        <v>8.23</v>
      </c>
      <c r="AK10" s="100">
        <v>9.4700000000000006</v>
      </c>
      <c r="AL10" s="100">
        <v>158130</v>
      </c>
      <c r="AM10" s="100">
        <v>0.67</v>
      </c>
      <c r="AN10" s="100">
        <v>0.65</v>
      </c>
      <c r="AO10" s="110">
        <f t="shared" si="7"/>
        <v>-12.12909812825861</v>
      </c>
      <c r="AP10" s="111">
        <f t="shared" si="8"/>
        <v>13.160595465056156</v>
      </c>
      <c r="AQ10" s="112">
        <f t="shared" si="9"/>
        <v>84.849089828765628</v>
      </c>
      <c r="AR10" s="101">
        <f>INDEX(Historical!$C$7:$C$1045,MATCH(B10,Historical!$B$7:$B$1045,0))*IF(AH10="n/a",1.03,IF(AH10&lt;0,1.01,IF(AH10&gt;10,1.1,(1+AH10/100))))</f>
        <v>2.5122199999999997</v>
      </c>
      <c r="AS10" s="109">
        <f t="shared" si="10"/>
        <v>2.763442</v>
      </c>
      <c r="AT10" s="109">
        <f t="shared" si="11"/>
        <v>3.0251399574</v>
      </c>
      <c r="AU10" s="109">
        <f t="shared" si="11"/>
        <v>3.3116207113657801</v>
      </c>
      <c r="AV10" s="109">
        <f t="shared" si="11"/>
        <v>3.6252311927321195</v>
      </c>
      <c r="AW10" s="109">
        <f t="shared" si="12"/>
        <v>15.237653861497899</v>
      </c>
      <c r="AX10" s="113">
        <f t="shared" si="13"/>
        <v>16.783405508864298</v>
      </c>
      <c r="AY10" s="100">
        <v>0.67</v>
      </c>
      <c r="AZ10" s="100">
        <v>0.08</v>
      </c>
      <c r="BA10" s="100">
        <v>-34.71</v>
      </c>
      <c r="BB10" s="100">
        <v>-13.13</v>
      </c>
      <c r="BC10" s="100">
        <v>-24.82</v>
      </c>
      <c r="BE10" s="12">
        <v>2014</v>
      </c>
      <c r="BF10" s="12">
        <f t="shared" si="14"/>
        <v>1</v>
      </c>
      <c r="BG10" s="100">
        <v>6.54</v>
      </c>
      <c r="BH10" t="s">
        <v>121</v>
      </c>
      <c r="BI10" t="s">
        <v>122</v>
      </c>
    </row>
    <row r="11" spans="1:61" ht="11.25" customHeight="1" x14ac:dyDescent="0.2">
      <c r="A11" s="123" t="s">
        <v>557</v>
      </c>
      <c r="B11" s="123" t="s">
        <v>558</v>
      </c>
      <c r="C11" s="156" t="s">
        <v>198</v>
      </c>
      <c r="D11" s="98" t="s">
        <v>348</v>
      </c>
      <c r="E11" s="157">
        <v>21</v>
      </c>
      <c r="F11" s="2">
        <v>197</v>
      </c>
      <c r="G11" s="2" t="s">
        <v>146</v>
      </c>
      <c r="H11" s="2" t="s">
        <v>146</v>
      </c>
      <c r="I11" s="100">
        <v>178.71</v>
      </c>
      <c r="J11" s="101">
        <f t="shared" si="0"/>
        <v>3.6483688657601694</v>
      </c>
      <c r="K11" s="102">
        <v>1.63</v>
      </c>
      <c r="L11" s="71">
        <v>4</v>
      </c>
      <c r="M11" s="28">
        <f t="shared" si="1"/>
        <v>6.52</v>
      </c>
      <c r="N11" s="103" t="s">
        <v>158</v>
      </c>
      <c r="O11" s="104">
        <v>1.48</v>
      </c>
      <c r="P11" s="158">
        <v>45940</v>
      </c>
      <c r="Q11" s="158">
        <v>45975</v>
      </c>
      <c r="R11" s="28">
        <f t="shared" si="2"/>
        <v>10.135135135135128</v>
      </c>
      <c r="S11" s="105">
        <f>IF(INDEX(Historical!$D$7:$D1049,MATCH(B11,Historical!$B$7:$B$1044,0))=0,"n/a",(INDEX(Historical!$C$7:$C$1044,MATCH(B11,Historical!$B$7:$B$1044,0))/INDEX(Historical!$D$7:$D$1044,MATCH(B11,Historical!$B$7:$B$1044,0))-1)*100)</f>
        <v>13.45794392523365</v>
      </c>
      <c r="T11" s="105">
        <f>IF(INDEX(Historical!$F$7:$F$1044,MATCH(B11,Historical!$B$7:$B$1044,0))=0,"n/a",((INDEX(Historical!$C$7:$C$1044,MATCH(B11,Historical!$B$7:$B$1044,0))/INDEX(Historical!$F$7:$F$1044,MATCH(B11,Historical!$B$7:$B$1044,0)))^(1/3)-1)*100)</f>
        <v>14.629011767426769</v>
      </c>
      <c r="U11" s="105">
        <f>IF(INDEX(Historical!$H$7:$H$1044,MATCH(B11,Historical!$B$7:$B$1044,0))=0,"n/a",((INDEX(Historical!$C$7:$C$1044,MATCH(B11,Historical!$B$7:$B$1044,0))/INDEX(Historical!$H$7:$H$1044,MATCH(B11,Historical!$B$7:$B$1044,0)))^(1/5)-1)*100)</f>
        <v>13.100094936302842</v>
      </c>
      <c r="V11" s="105">
        <f>IF(INDEX(Historical!$M$7:$M$1044,MATCH(B11,Historical!$B$7:$B$1044,0))=0,"n/a",((INDEX(Historical!$C$7:$C$1044,MATCH(B11,Historical!$B$7:$B$1044,0))/INDEX(Historical!$M$7:$M$1044,MATCH(B11,Historical!$B$7:$B$1044,0)))^(1/10)-1)*100)</f>
        <v>11.092638866890914</v>
      </c>
      <c r="W11" s="106">
        <f t="shared" si="3"/>
        <v>1.1809719124097462</v>
      </c>
      <c r="X11" s="107">
        <f t="shared" si="4"/>
        <v>1.4539506033632454</v>
      </c>
      <c r="Y11" s="123" t="s">
        <v>559</v>
      </c>
      <c r="Z11" s="101">
        <f t="shared" si="5"/>
        <v>53.398853398853397</v>
      </c>
      <c r="AA11" s="109">
        <f t="shared" si="6"/>
        <v>14.636363636363637</v>
      </c>
      <c r="AB11" s="71">
        <v>8</v>
      </c>
      <c r="AC11" s="100">
        <v>12.21</v>
      </c>
      <c r="AD11" s="100">
        <v>1.51</v>
      </c>
      <c r="AE11" s="100">
        <v>1.52</v>
      </c>
      <c r="AF11" s="100">
        <v>3.52</v>
      </c>
      <c r="AG11" s="100">
        <v>25.3</v>
      </c>
      <c r="AH11" s="100">
        <v>7.33</v>
      </c>
      <c r="AI11" s="100">
        <v>7.75</v>
      </c>
      <c r="AJ11" s="100">
        <v>9.01</v>
      </c>
      <c r="AK11" s="100">
        <v>7.9200000000000008</v>
      </c>
      <c r="AL11" s="100">
        <v>109720</v>
      </c>
      <c r="AM11" s="100">
        <v>0.26</v>
      </c>
      <c r="AN11" s="100">
        <v>0.27</v>
      </c>
      <c r="AO11" s="110">
        <f t="shared" si="7"/>
        <v>2.1121001656993741</v>
      </c>
      <c r="AP11" s="111">
        <f t="shared" si="8"/>
        <v>16.748463802063011</v>
      </c>
      <c r="AQ11" s="112">
        <f t="shared" si="9"/>
        <v>51.320116897185144</v>
      </c>
      <c r="AR11" s="101">
        <f>INDEX(Historical!$C$7:$C$1045,MATCH(B11,Historical!$B$7:$B$1045,0))*IF(AH11="n/a",1.03,IF(AH11&lt;0,1.01,IF(AH11&gt;10,1.1,(1+AH11/100))))</f>
        <v>6.5149309999999998</v>
      </c>
      <c r="AS11" s="109">
        <f t="shared" si="10"/>
        <v>7.0198381524999993</v>
      </c>
      <c r="AT11" s="109">
        <f t="shared" si="11"/>
        <v>7.5758093341779986</v>
      </c>
      <c r="AU11" s="109">
        <f t="shared" si="11"/>
        <v>8.1758134334448958</v>
      </c>
      <c r="AV11" s="109">
        <f t="shared" si="11"/>
        <v>8.8233378573737316</v>
      </c>
      <c r="AW11" s="109">
        <f t="shared" si="12"/>
        <v>38.109729777496625</v>
      </c>
      <c r="AX11" s="113">
        <f t="shared" si="13"/>
        <v>21.324900552569314</v>
      </c>
      <c r="AY11" s="100">
        <v>1.1000000000000001</v>
      </c>
      <c r="AZ11" s="100">
        <v>2.8000000000000003</v>
      </c>
      <c r="BA11" s="100">
        <v>-45.129999999999995</v>
      </c>
      <c r="BB11" s="100">
        <v>-9.15</v>
      </c>
      <c r="BC11" s="100">
        <v>-25.840000000000003</v>
      </c>
      <c r="BE11" s="12">
        <v>2006</v>
      </c>
      <c r="BF11" s="12">
        <f t="shared" si="14"/>
        <v>2</v>
      </c>
      <c r="BG11" s="100">
        <v>12.049999999999999</v>
      </c>
      <c r="BH11" t="s">
        <v>121</v>
      </c>
      <c r="BI11" t="s">
        <v>122</v>
      </c>
    </row>
    <row r="12" spans="1:61" ht="11.25" customHeight="1" x14ac:dyDescent="0.2">
      <c r="A12" s="55" t="s">
        <v>560</v>
      </c>
      <c r="B12" s="55" t="s">
        <v>561</v>
      </c>
      <c r="C12" s="156" t="s">
        <v>300</v>
      </c>
      <c r="D12" s="98" t="s">
        <v>323</v>
      </c>
      <c r="E12" s="157">
        <v>14</v>
      </c>
      <c r="F12" s="2">
        <v>401</v>
      </c>
      <c r="G12" s="2" t="s">
        <v>119</v>
      </c>
      <c r="H12" s="2" t="s">
        <v>119</v>
      </c>
      <c r="I12" s="100">
        <v>77.11</v>
      </c>
      <c r="J12" s="101">
        <f t="shared" si="0"/>
        <v>4.1551030994682918</v>
      </c>
      <c r="K12" s="104">
        <v>0.26700000000000002</v>
      </c>
      <c r="L12" s="71">
        <v>12</v>
      </c>
      <c r="M12" s="28">
        <f t="shared" si="1"/>
        <v>3.2040000000000002</v>
      </c>
      <c r="N12" s="103" t="s">
        <v>562</v>
      </c>
      <c r="O12" s="104">
        <v>0.26200000000000001</v>
      </c>
      <c r="P12" s="158">
        <v>46142</v>
      </c>
      <c r="Q12" s="158">
        <v>46156</v>
      </c>
      <c r="R12" s="28">
        <f t="shared" si="2"/>
        <v>1.9083969465648873</v>
      </c>
      <c r="S12" s="105">
        <f>IF(INDEX(Historical!$D$7:$D1052,MATCH(B12,Historical!$B$7:$B$1044,0))=0,"n/a",(INDEX(Historical!$C$7:$C$1044,MATCH(B12,Historical!$B$7:$B$1044,0))/INDEX(Historical!$D$7:$D$1044,MATCH(B12,Historical!$B$7:$B$1044,0))-1)*100)</f>
        <v>2.6052104208416749</v>
      </c>
      <c r="T12" s="105">
        <f>IF(INDEX(Historical!$F$7:$F$1044,MATCH(B12,Historical!$B$7:$B$1044,0))=0,"n/a",((INDEX(Historical!$C$7:$C$1044,MATCH(B12,Historical!$B$7:$B$1044,0))/INDEX(Historical!$F$7:$F$1044,MATCH(B12,Historical!$B$7:$B$1044,0)))^(1/3)-1)*100)</f>
        <v>3.2369738665313452</v>
      </c>
      <c r="U12" s="105">
        <f>IF(INDEX(Historical!$H$7:$H$1044,MATCH(B12,Historical!$B$7:$B$1044,0))=0,"n/a",((INDEX(Historical!$C$7:$C$1044,MATCH(B12,Historical!$B$7:$B$1044,0))/INDEX(Historical!$H$7:$H$1044,MATCH(B12,Historical!$B$7:$B$1044,0)))^(1/5)-1)*100)</f>
        <v>5.3257530923136009</v>
      </c>
      <c r="V12" s="105">
        <f>IF(INDEX(Historical!$M$7:$M$1044,MATCH(B12,Historical!$B$7:$B$1044,0))=0,"n/a",((INDEX(Historical!$C$7:$C$1044,MATCH(B12,Historical!$B$7:$B$1044,0))/INDEX(Historical!$M$7:$M$1044,MATCH(B12,Historical!$B$7:$B$1044,0)))^(1/10)-1)*100)</f>
        <v>5.3166441583854196</v>
      </c>
      <c r="W12" s="106">
        <f t="shared" si="3"/>
        <v>1.0017132863620024</v>
      </c>
      <c r="X12" s="107">
        <f t="shared" si="4"/>
        <v>16.642978413480002</v>
      </c>
      <c r="Y12" s="159"/>
      <c r="Z12" s="101">
        <f t="shared" si="5"/>
        <v>173.18918918918919</v>
      </c>
      <c r="AA12" s="109">
        <f t="shared" si="6"/>
        <v>41.681081081081082</v>
      </c>
      <c r="AB12" s="71">
        <v>12</v>
      </c>
      <c r="AC12" s="100">
        <v>1.85</v>
      </c>
      <c r="AD12" s="100">
        <v>6.19</v>
      </c>
      <c r="AE12" s="100">
        <v>12.35</v>
      </c>
      <c r="AF12" s="100">
        <v>1.53</v>
      </c>
      <c r="AG12" s="100">
        <v>3.6900000000000004</v>
      </c>
      <c r="AH12" s="100">
        <v>10.74</v>
      </c>
      <c r="AI12" s="100">
        <v>7.6</v>
      </c>
      <c r="AJ12" s="100">
        <v>0.32</v>
      </c>
      <c r="AK12" s="100">
        <v>5.91</v>
      </c>
      <c r="AL12" s="100">
        <v>9260</v>
      </c>
      <c r="AM12" s="100">
        <v>1.8599999999999999</v>
      </c>
      <c r="AN12" s="100">
        <v>0.61</v>
      </c>
      <c r="AO12" s="110">
        <f t="shared" si="7"/>
        <v>-32.200224889299193</v>
      </c>
      <c r="AP12" s="111">
        <f t="shared" si="8"/>
        <v>9.4808561917818928</v>
      </c>
      <c r="AQ12" s="112">
        <f t="shared" si="9"/>
        <v>68.354195478268778</v>
      </c>
      <c r="AR12" s="101">
        <f>INDEX(Historical!$C$7:$C$1045,MATCH(B12,Historical!$B$7:$B$1045,0))*IF(AH12="n/a",1.03,IF(AH12&lt;0,1.01,IF(AH12&gt;10,1.1,(1+AH12/100))))</f>
        <v>3.3792000000000004</v>
      </c>
      <c r="AS12" s="109">
        <f t="shared" si="10"/>
        <v>3.6360192000000007</v>
      </c>
      <c r="AT12" s="109">
        <f t="shared" si="11"/>
        <v>3.8509079347200004</v>
      </c>
      <c r="AU12" s="109">
        <f t="shared" si="11"/>
        <v>4.0784965936619519</v>
      </c>
      <c r="AV12" s="109">
        <f t="shared" si="11"/>
        <v>4.319535742347373</v>
      </c>
      <c r="AW12" s="109">
        <f t="shared" si="12"/>
        <v>19.264159470729325</v>
      </c>
      <c r="AX12" s="113">
        <f t="shared" si="13"/>
        <v>24.982699352521497</v>
      </c>
      <c r="AY12" s="100">
        <v>0.5</v>
      </c>
      <c r="AZ12" s="100">
        <v>10.85</v>
      </c>
      <c r="BA12" s="100">
        <v>-6.0600000000000005</v>
      </c>
      <c r="BB12" s="100">
        <v>-1.24</v>
      </c>
      <c r="BC12" s="100">
        <v>3.91</v>
      </c>
      <c r="BE12" s="12">
        <v>2013</v>
      </c>
      <c r="BF12" s="12">
        <f t="shared" si="14"/>
        <v>1</v>
      </c>
      <c r="BG12" s="100">
        <v>2.31</v>
      </c>
      <c r="BH12" t="s">
        <v>121</v>
      </c>
      <c r="BI12" t="s">
        <v>302</v>
      </c>
    </row>
    <row r="13" spans="1:61" ht="11.25" customHeight="1" x14ac:dyDescent="0.2">
      <c r="A13" s="123" t="s">
        <v>563</v>
      </c>
      <c r="B13" s="55" t="s">
        <v>564</v>
      </c>
      <c r="C13" s="156" t="s">
        <v>198</v>
      </c>
      <c r="D13" s="98" t="s">
        <v>565</v>
      </c>
      <c r="E13" s="157">
        <v>24</v>
      </c>
      <c r="F13" s="2">
        <v>154</v>
      </c>
      <c r="G13" s="2" t="s">
        <v>146</v>
      </c>
      <c r="H13" s="2" t="s">
        <v>146</v>
      </c>
      <c r="I13" s="100">
        <v>402.26</v>
      </c>
      <c r="J13" s="101">
        <f t="shared" si="0"/>
        <v>1.0938199174663155</v>
      </c>
      <c r="K13" s="104">
        <v>1.1000000000000001</v>
      </c>
      <c r="L13" s="71">
        <v>4</v>
      </c>
      <c r="M13" s="28">
        <f t="shared" si="1"/>
        <v>4.4000000000000004</v>
      </c>
      <c r="N13" s="103" t="s">
        <v>312</v>
      </c>
      <c r="O13" s="104">
        <v>0.99</v>
      </c>
      <c r="P13" s="158">
        <v>46084</v>
      </c>
      <c r="Q13" s="158">
        <v>46098</v>
      </c>
      <c r="R13" s="28">
        <f t="shared" si="2"/>
        <v>11.111111111111121</v>
      </c>
      <c r="S13" s="105">
        <f>IF(INDEX(Historical!$D$7:$D1053,MATCH(B13,Historical!$B$7:$B$1044,0))=0,"n/a",(INDEX(Historical!$C$7:$C$1044,MATCH(B13,Historical!$B$7:$B$1044,0))/INDEX(Historical!$D$7:$D$1044,MATCH(B13,Historical!$B$7:$B$1044,0))-1)*100)</f>
        <v>7.6086956521739024</v>
      </c>
      <c r="T13" s="105">
        <f>IF(INDEX(Historical!$F$7:$F$1044,MATCH(B13,Historical!$B$7:$B$1044,0))=0,"n/a",((INDEX(Historical!$C$7:$C$1044,MATCH(B13,Historical!$B$7:$B$1044,0))/INDEX(Historical!$F$7:$F$1044,MATCH(B13,Historical!$B$7:$B$1044,0)))^(1/3)-1)*100)</f>
        <v>9.2128819145921526</v>
      </c>
      <c r="U13" s="105">
        <f>IF(INDEX(Historical!$H$7:$H$1044,MATCH(B13,Historical!$B$7:$B$1044,0))=0,"n/a",((INDEX(Historical!$C$7:$C$1044,MATCH(B13,Historical!$B$7:$B$1044,0))/INDEX(Historical!$H$7:$H$1044,MATCH(B13,Historical!$B$7:$B$1044,0)))^(1/5)-1)*100)</f>
        <v>9.8117217680133919</v>
      </c>
      <c r="V13" s="105">
        <f>IF(INDEX(Historical!$M$7:$M$1044,MATCH(B13,Historical!$B$7:$B$1044,0))=0,"n/a",((INDEX(Historical!$C$7:$C$1044,MATCH(B13,Historical!$B$7:$B$1044,0))/INDEX(Historical!$M$7:$M$1044,MATCH(B13,Historical!$B$7:$B$1044,0)))^(1/10)-1)*100)</f>
        <v>9.4857304883770652</v>
      </c>
      <c r="W13" s="106">
        <f t="shared" si="3"/>
        <v>1.0343664918622522</v>
      </c>
      <c r="X13" s="107">
        <f t="shared" si="4"/>
        <v>1.4386688809403803</v>
      </c>
      <c r="Y13" s="55"/>
      <c r="Z13" s="101">
        <f t="shared" si="5"/>
        <v>80.438756855575875</v>
      </c>
      <c r="AA13" s="109">
        <f t="shared" si="6"/>
        <v>73.539305301645342</v>
      </c>
      <c r="AB13" s="71">
        <v>10</v>
      </c>
      <c r="AC13" s="100">
        <v>5.47</v>
      </c>
      <c r="AD13" s="100">
        <v>1.2</v>
      </c>
      <c r="AE13" s="100">
        <v>16.7</v>
      </c>
      <c r="AF13" s="100">
        <v>5.81</v>
      </c>
      <c r="AG13" s="100">
        <v>7.86</v>
      </c>
      <c r="AH13" s="100">
        <v>46.63</v>
      </c>
      <c r="AI13" s="100">
        <v>14.96</v>
      </c>
      <c r="AJ13" s="100">
        <v>6.8199999999999994</v>
      </c>
      <c r="AK13" s="100">
        <v>25.430000000000003</v>
      </c>
      <c r="AL13" s="100">
        <v>196390</v>
      </c>
      <c r="AM13" s="100">
        <v>0.27999999999999997</v>
      </c>
      <c r="AN13" s="100">
        <v>0.26</v>
      </c>
      <c r="AO13" s="110">
        <f t="shared" si="7"/>
        <v>-62.633763616165638</v>
      </c>
      <c r="AP13" s="111">
        <f t="shared" si="8"/>
        <v>10.905541685479708</v>
      </c>
      <c r="AQ13" s="112">
        <f t="shared" si="9"/>
        <v>335.76923750615197</v>
      </c>
      <c r="AR13" s="101">
        <f>INDEX(Historical!$C$7:$C$1045,MATCH(B13,Historical!$B$7:$B$1045,0))*IF(AH13="n/a",1.03,IF(AH13&lt;0,1.01,IF(AH13&gt;10,1.1,(1+AH13/100))))</f>
        <v>4.3559999999999999</v>
      </c>
      <c r="AS13" s="109">
        <f t="shared" si="10"/>
        <v>4.7915999999999999</v>
      </c>
      <c r="AT13" s="109">
        <f t="shared" si="11"/>
        <v>5.2707600000000001</v>
      </c>
      <c r="AU13" s="109">
        <f t="shared" si="11"/>
        <v>5.7978360000000002</v>
      </c>
      <c r="AV13" s="109">
        <f t="shared" si="11"/>
        <v>6.3776196000000009</v>
      </c>
      <c r="AW13" s="109">
        <f t="shared" si="12"/>
        <v>26.593815599999999</v>
      </c>
      <c r="AX13" s="113">
        <f t="shared" si="13"/>
        <v>6.6111011783423654</v>
      </c>
      <c r="AY13" s="100">
        <v>1.1599999999999999</v>
      </c>
      <c r="AZ13" s="100">
        <v>115.43</v>
      </c>
      <c r="BA13" s="100">
        <v>-1.5</v>
      </c>
      <c r="BB13" s="100">
        <v>17.59</v>
      </c>
      <c r="BC13" s="100">
        <v>43.5</v>
      </c>
      <c r="BE13" s="12">
        <v>2003</v>
      </c>
      <c r="BF13" s="12">
        <f t="shared" si="14"/>
        <v>2</v>
      </c>
      <c r="BG13" s="100">
        <v>5.64</v>
      </c>
      <c r="BH13" t="s">
        <v>121</v>
      </c>
      <c r="BI13" t="s">
        <v>122</v>
      </c>
    </row>
    <row r="14" spans="1:61" ht="11.25" customHeight="1" x14ac:dyDescent="0.2">
      <c r="A14" s="146" t="s">
        <v>566</v>
      </c>
      <c r="B14" s="55" t="s">
        <v>567</v>
      </c>
      <c r="C14" s="156" t="s">
        <v>162</v>
      </c>
      <c r="D14" s="98" t="s">
        <v>192</v>
      </c>
      <c r="E14" s="157">
        <v>13</v>
      </c>
      <c r="F14" s="2">
        <v>434</v>
      </c>
      <c r="G14" s="2" t="s">
        <v>146</v>
      </c>
      <c r="H14" s="2" t="s">
        <v>146</v>
      </c>
      <c r="I14" s="100">
        <v>113.65</v>
      </c>
      <c r="J14" s="101">
        <f t="shared" si="0"/>
        <v>2.6396832380114388</v>
      </c>
      <c r="K14" s="104">
        <v>0.75</v>
      </c>
      <c r="L14" s="71">
        <v>4</v>
      </c>
      <c r="M14" s="28">
        <f t="shared" si="1"/>
        <v>3</v>
      </c>
      <c r="N14" s="103" t="s">
        <v>270</v>
      </c>
      <c r="O14" s="104">
        <v>0.71</v>
      </c>
      <c r="P14" s="158">
        <v>46091</v>
      </c>
      <c r="Q14" s="158">
        <v>46112</v>
      </c>
      <c r="R14" s="28">
        <f t="shared" si="2"/>
        <v>5.6338028169014134</v>
      </c>
      <c r="S14" s="105">
        <f>IF(INDEX(Historical!$D$7:$D1056,MATCH(B14,Historical!$B$7:$B$1044,0))=0,"n/a",(INDEX(Historical!$C$7:$C$1044,MATCH(B14,Historical!$B$7:$B$1044,0))/INDEX(Historical!$D$7:$D$1044,MATCH(B14,Historical!$B$7:$B$1044,0))-1)*100)</f>
        <v>5.9701492537313383</v>
      </c>
      <c r="T14" s="105">
        <f>IF(INDEX(Historical!$F$7:$F$1044,MATCH(B14,Historical!$B$7:$B$1044,0))=0,"n/a",((INDEX(Historical!$C$7:$C$1044,MATCH(B14,Historical!$B$7:$B$1044,0))/INDEX(Historical!$F$7:$F$1044,MATCH(B14,Historical!$B$7:$B$1044,0)))^(1/3)-1)*100)</f>
        <v>6.3658248576630827</v>
      </c>
      <c r="U14" s="105">
        <f>IF(INDEX(Historical!$H$7:$H$1044,MATCH(B14,Historical!$B$7:$B$1044,0))=0,"n/a",((INDEX(Historical!$C$7:$C$1044,MATCH(B14,Historical!$B$7:$B$1044,0))/INDEX(Historical!$H$7:$H$1044,MATCH(B14,Historical!$B$7:$B$1044,0)))^(1/5)-1)*100)</f>
        <v>7.264909054577684</v>
      </c>
      <c r="V14" s="105">
        <f>IF(INDEX(Historical!$M$7:$M$1044,MATCH(B14,Historical!$B$7:$B$1044,0))=0,"n/a",((INDEX(Historical!$C$7:$C$1044,MATCH(B14,Historical!$B$7:$B$1044,0))/INDEX(Historical!$M$7:$M$1044,MATCH(B14,Historical!$B$7:$B$1044,0)))^(1/10)-1)*100)</f>
        <v>5.5484923375411332</v>
      </c>
      <c r="W14" s="106">
        <f t="shared" si="3"/>
        <v>1.3093483080842097</v>
      </c>
      <c r="X14" s="107">
        <f t="shared" si="4"/>
        <v>0.82182229124181949</v>
      </c>
      <c r="Y14" s="159"/>
      <c r="Z14" s="101">
        <f t="shared" si="5"/>
        <v>56.074766355140191</v>
      </c>
      <c r="AA14" s="109">
        <f t="shared" si="6"/>
        <v>21.24299065420561</v>
      </c>
      <c r="AB14" s="71">
        <v>12</v>
      </c>
      <c r="AC14" s="100">
        <v>5.35</v>
      </c>
      <c r="AD14" s="100">
        <v>2.54</v>
      </c>
      <c r="AE14" s="100">
        <v>3.57</v>
      </c>
      <c r="AF14" s="100">
        <v>2.34</v>
      </c>
      <c r="AG14" s="100">
        <v>11.41</v>
      </c>
      <c r="AH14" s="100">
        <v>6.77</v>
      </c>
      <c r="AI14" s="100">
        <v>8</v>
      </c>
      <c r="AJ14" s="100">
        <v>8.84</v>
      </c>
      <c r="AK14" s="100">
        <v>7.7200000000000006</v>
      </c>
      <c r="AL14" s="100">
        <v>31440</v>
      </c>
      <c r="AM14" s="100">
        <v>0.33999999999999997</v>
      </c>
      <c r="AN14" s="100">
        <v>1.48</v>
      </c>
      <c r="AO14" s="110">
        <f t="shared" si="7"/>
        <v>-11.338398361616488</v>
      </c>
      <c r="AP14" s="111">
        <f t="shared" si="8"/>
        <v>9.9045922925891219</v>
      </c>
      <c r="AQ14" s="112">
        <f t="shared" si="9"/>
        <v>48.636167470686061</v>
      </c>
      <c r="AR14" s="101">
        <f>INDEX(Historical!$C$7:$C$1045,MATCH(B14,Historical!$B$7:$B$1045,0))*IF(AH14="n/a",1.03,IF(AH14&lt;0,1.01,IF(AH14&gt;10,1.1,(1+AH14/100))))</f>
        <v>3.0322680000000002</v>
      </c>
      <c r="AS14" s="109">
        <f t="shared" si="10"/>
        <v>3.2748494400000006</v>
      </c>
      <c r="AT14" s="109">
        <f t="shared" si="11"/>
        <v>3.5276678167680005</v>
      </c>
      <c r="AU14" s="109">
        <f t="shared" si="11"/>
        <v>3.8000037722224898</v>
      </c>
      <c r="AV14" s="109">
        <f t="shared" si="11"/>
        <v>4.0933640634380657</v>
      </c>
      <c r="AW14" s="109">
        <f t="shared" si="12"/>
        <v>17.728153092428556</v>
      </c>
      <c r="AX14" s="113">
        <f t="shared" si="13"/>
        <v>15.598902852994771</v>
      </c>
      <c r="AY14" s="100">
        <v>0.5</v>
      </c>
      <c r="AZ14" s="100">
        <v>21.85</v>
      </c>
      <c r="BA14" s="100">
        <v>-1.63</v>
      </c>
      <c r="BB14" s="100">
        <v>2.35</v>
      </c>
      <c r="BC14" s="100">
        <v>8.9599999999999991</v>
      </c>
      <c r="BE14" s="12">
        <v>2014</v>
      </c>
      <c r="BF14" s="12">
        <f t="shared" si="14"/>
        <v>1</v>
      </c>
      <c r="BG14" s="100">
        <v>3.1300000000000003</v>
      </c>
      <c r="BH14" t="s">
        <v>121</v>
      </c>
      <c r="BI14" t="s">
        <v>122</v>
      </c>
    </row>
    <row r="15" spans="1:61" ht="11.25" customHeight="1" x14ac:dyDescent="0.2">
      <c r="A15" s="55" t="s">
        <v>568</v>
      </c>
      <c r="B15" s="55" t="s">
        <v>569</v>
      </c>
      <c r="C15" s="156" t="s">
        <v>162</v>
      </c>
      <c r="D15" s="98" t="s">
        <v>296</v>
      </c>
      <c r="E15" s="157">
        <v>16</v>
      </c>
      <c r="F15" s="2">
        <v>267</v>
      </c>
      <c r="G15" s="2" t="s">
        <v>119</v>
      </c>
      <c r="H15" s="2" t="s">
        <v>119</v>
      </c>
      <c r="I15" s="100">
        <v>137.11000000000001</v>
      </c>
      <c r="J15" s="101">
        <f t="shared" si="0"/>
        <v>2.7714973379038725</v>
      </c>
      <c r="K15" s="104">
        <v>0.95</v>
      </c>
      <c r="L15" s="71">
        <v>4</v>
      </c>
      <c r="M15" s="28">
        <f t="shared" si="1"/>
        <v>3.8</v>
      </c>
      <c r="N15" s="103" t="s">
        <v>339</v>
      </c>
      <c r="O15" s="104">
        <v>0.93</v>
      </c>
      <c r="P15" s="158">
        <v>45971</v>
      </c>
      <c r="Q15" s="158">
        <v>46001</v>
      </c>
      <c r="R15" s="28">
        <f t="shared" si="2"/>
        <v>2.1505376344085918</v>
      </c>
      <c r="S15" s="105">
        <f>IF(INDEX(Historical!$D$7:$D1057,MATCH(B15,Historical!$B$7:$B$1044,0))=0,"n/a",(INDEX(Historical!$C$7:$C$1044,MATCH(B15,Historical!$B$7:$B$1044,0))/INDEX(Historical!$D$7:$D$1044,MATCH(B15,Historical!$B$7:$B$1044,0))-1)*100)</f>
        <v>4.7619047619047672</v>
      </c>
      <c r="T15" s="105">
        <f>IF(INDEX(Historical!$F$7:$F$1044,MATCH(B15,Historical!$B$7:$B$1044,0))=0,"n/a",((INDEX(Historical!$C$7:$C$1044,MATCH(B15,Historical!$B$7:$B$1044,0))/INDEX(Historical!$F$7:$F$1044,MATCH(B15,Historical!$B$7:$B$1044,0)))^(1/3)-1)*100)</f>
        <v>5.6665302114283334</v>
      </c>
      <c r="U15" s="105">
        <f>IF(INDEX(Historical!$H$7:$H$1044,MATCH(B15,Historical!$B$7:$B$1044,0))=0,"n/a",((INDEX(Historical!$C$7:$C$1044,MATCH(B15,Historical!$B$7:$B$1044,0))/INDEX(Historical!$H$7:$H$1044,MATCH(B15,Historical!$B$7:$B$1044,0)))^(1/5)-1)*100)</f>
        <v>5.660011210799909</v>
      </c>
      <c r="V15" s="105">
        <f>IF(INDEX(Historical!$M$7:$M$1044,MATCH(B15,Historical!$B$7:$B$1044,0))=0,"n/a",((INDEX(Historical!$C$7:$C$1044,MATCH(B15,Historical!$B$7:$B$1044,0))/INDEX(Historical!$M$7:$M$1044,MATCH(B15,Historical!$B$7:$B$1044,0)))^(1/10)-1)*100)</f>
        <v>5.6922915843806043</v>
      </c>
      <c r="W15" s="106">
        <f t="shared" si="3"/>
        <v>0.99432910751282111</v>
      </c>
      <c r="X15" s="107">
        <f t="shared" si="4"/>
        <v>0.66354175976552277</v>
      </c>
      <c r="Y15" s="55"/>
      <c r="Z15" s="101">
        <f t="shared" si="5"/>
        <v>57.057057057057051</v>
      </c>
      <c r="AA15" s="109">
        <f t="shared" si="6"/>
        <v>20.587087087087088</v>
      </c>
      <c r="AB15" s="71">
        <v>12</v>
      </c>
      <c r="AC15" s="100">
        <v>6.66</v>
      </c>
      <c r="AD15" s="100">
        <v>2.46</v>
      </c>
      <c r="AE15" s="100">
        <v>3.39</v>
      </c>
      <c r="AF15" s="100">
        <v>2.38</v>
      </c>
      <c r="AG15" s="100">
        <v>12.33</v>
      </c>
      <c r="AH15" s="100">
        <v>6.2600000000000007</v>
      </c>
      <c r="AI15" s="100">
        <v>7.93</v>
      </c>
      <c r="AJ15" s="100">
        <v>8.5299999999999994</v>
      </c>
      <c r="AK15" s="100">
        <v>8.14</v>
      </c>
      <c r="AL15" s="100">
        <v>74530</v>
      </c>
      <c r="AM15" s="100">
        <v>0.32</v>
      </c>
      <c r="AN15" s="100">
        <v>1.59</v>
      </c>
      <c r="AO15" s="110">
        <f t="shared" si="7"/>
        <v>-12.155578538383306</v>
      </c>
      <c r="AP15" s="111">
        <f t="shared" si="8"/>
        <v>8.431508548703782</v>
      </c>
      <c r="AQ15" s="112">
        <f t="shared" si="9"/>
        <v>47.568842341114028</v>
      </c>
      <c r="AR15" s="101">
        <f>INDEX(Historical!$C$7:$C$1045,MATCH(B15,Historical!$B$7:$B$1045,0))*IF(AH15="n/a",1.03,IF(AH15&lt;0,1.01,IF(AH15&gt;10,1.1,(1+AH15/100))))</f>
        <v>3.9741240000000002</v>
      </c>
      <c r="AS15" s="109">
        <f t="shared" si="10"/>
        <v>4.2892720331999996</v>
      </c>
      <c r="AT15" s="109">
        <f t="shared" si="11"/>
        <v>4.6384187767024789</v>
      </c>
      <c r="AU15" s="109">
        <f t="shared" si="11"/>
        <v>5.0159860651260599</v>
      </c>
      <c r="AV15" s="109">
        <f t="shared" si="11"/>
        <v>5.4242873308273207</v>
      </c>
      <c r="AW15" s="109">
        <f t="shared" si="12"/>
        <v>23.342088205855859</v>
      </c>
      <c r="AX15" s="113">
        <f t="shared" si="13"/>
        <v>17.024351400959709</v>
      </c>
      <c r="AY15" s="100">
        <v>0.54</v>
      </c>
      <c r="AZ15" s="100">
        <v>40.68</v>
      </c>
      <c r="BA15" s="100">
        <v>-0.45999999999999996</v>
      </c>
      <c r="BB15" s="100">
        <v>3.51</v>
      </c>
      <c r="BC15" s="100">
        <v>14.41</v>
      </c>
      <c r="BE15" s="12">
        <v>2011</v>
      </c>
      <c r="BF15" s="12">
        <f t="shared" si="14"/>
        <v>1</v>
      </c>
      <c r="BG15" s="100">
        <v>3.2099999999999995</v>
      </c>
      <c r="BH15" t="s">
        <v>121</v>
      </c>
      <c r="BI15" t="s">
        <v>122</v>
      </c>
    </row>
    <row r="16" spans="1:61" ht="11.25" customHeight="1" x14ac:dyDescent="0.2">
      <c r="A16" s="55" t="s">
        <v>570</v>
      </c>
      <c r="B16" s="55" t="s">
        <v>571</v>
      </c>
      <c r="C16" s="156" t="s">
        <v>162</v>
      </c>
      <c r="D16" s="98" t="s">
        <v>572</v>
      </c>
      <c r="E16" s="157">
        <v>14</v>
      </c>
      <c r="F16" s="2">
        <v>354</v>
      </c>
      <c r="G16" s="2" t="s">
        <v>146</v>
      </c>
      <c r="H16" s="2" t="s">
        <v>146</v>
      </c>
      <c r="I16" s="100">
        <v>14.45</v>
      </c>
      <c r="J16" s="101">
        <f t="shared" si="0"/>
        <v>4.8705882352941172</v>
      </c>
      <c r="K16" s="104">
        <v>0.17595</v>
      </c>
      <c r="L16" s="71">
        <v>4</v>
      </c>
      <c r="M16" s="28">
        <f t="shared" si="1"/>
        <v>0.70379999999999998</v>
      </c>
      <c r="N16" s="103" t="s">
        <v>151</v>
      </c>
      <c r="O16" s="104">
        <v>0.17249999999999999</v>
      </c>
      <c r="P16" s="115">
        <v>45688</v>
      </c>
      <c r="Q16" s="115">
        <v>45702</v>
      </c>
      <c r="R16" s="28">
        <f t="shared" si="2"/>
        <v>2.0000000000000053</v>
      </c>
      <c r="S16" s="105">
        <f>IF(INDEX(Historical!$D$7:$D1058,MATCH(B16,Historical!$B$7:$B$1044,0))=0,"n/a",(INDEX(Historical!$C$7:$C$1044,MATCH(B16,Historical!$B$7:$B$1044,0))/INDEX(Historical!$D$7:$D$1044,MATCH(B16,Historical!$B$7:$B$1044,0))-1)*100)</f>
        <v>2.0000000000000018</v>
      </c>
      <c r="T16" s="105">
        <f>IF(INDEX(Historical!$F$7:$F$1044,MATCH(B16,Historical!$B$7:$B$1044,0))=0,"n/a",((INDEX(Historical!$C$7:$C$1044,MATCH(B16,Historical!$B$7:$B$1044,0))/INDEX(Historical!$F$7:$F$1044,MATCH(B16,Historical!$B$7:$B$1044,0)))^(1/3)-1)*100)</f>
        <v>3.6519303976327855</v>
      </c>
      <c r="U16" s="105">
        <f>IF(INDEX(Historical!$H$7:$H$1044,MATCH(B16,Historical!$B$7:$B$1044,0))=0,"n/a",((INDEX(Historical!$C$7:$C$1044,MATCH(B16,Historical!$B$7:$B$1044,0))/INDEX(Historical!$H$7:$H$1044,MATCH(B16,Historical!$B$7:$B$1044,0)))^(1/5)-1)*100)</f>
        <v>4.1906185102145166</v>
      </c>
      <c r="V16" s="105">
        <f>IF(INDEX(Historical!$M$7:$M$1044,MATCH(B16,Historical!$B$7:$B$1044,0))=0,"n/a",((INDEX(Historical!$C$7:$C$1044,MATCH(B16,Historical!$B$7:$B$1044,0))/INDEX(Historical!$M$7:$M$1044,MATCH(B16,Historical!$B$7:$B$1044,0)))^(1/10)-1)*100)</f>
        <v>5.8129755089721957</v>
      </c>
      <c r="W16" s="106">
        <f t="shared" si="3"/>
        <v>0.72090764940371621</v>
      </c>
      <c r="X16" s="107">
        <f t="shared" si="4"/>
        <v>5.0599112656538471E-2</v>
      </c>
      <c r="Y16" s="159"/>
      <c r="Z16" s="101">
        <f t="shared" si="5"/>
        <v>53.318181818181806</v>
      </c>
      <c r="AA16" s="109">
        <f t="shared" si="6"/>
        <v>10.946969696969695</v>
      </c>
      <c r="AB16" s="71">
        <v>12</v>
      </c>
      <c r="AC16" s="100">
        <v>1.32</v>
      </c>
      <c r="AD16" s="100">
        <v>1.96</v>
      </c>
      <c r="AE16" s="100">
        <v>0.84</v>
      </c>
      <c r="AF16" s="100">
        <v>2.5299999999999998</v>
      </c>
      <c r="AG16" s="100">
        <v>16.37</v>
      </c>
      <c r="AH16" s="100">
        <v>-0.89999999999999991</v>
      </c>
      <c r="AI16" s="100">
        <v>4.7600000000000007</v>
      </c>
      <c r="AJ16" s="100">
        <v>82.820000000000007</v>
      </c>
      <c r="AK16" s="100">
        <v>3.0300000000000002</v>
      </c>
      <c r="AL16" s="100">
        <v>10300</v>
      </c>
      <c r="AM16" s="100">
        <v>0.57999999999999996</v>
      </c>
      <c r="AN16" s="100">
        <v>4.49</v>
      </c>
      <c r="AO16" s="110">
        <f t="shared" si="7"/>
        <v>-1.8857629514610608</v>
      </c>
      <c r="AP16" s="111">
        <f t="shared" si="8"/>
        <v>9.0612067455086347</v>
      </c>
      <c r="AQ16" s="112">
        <f t="shared" si="9"/>
        <v>10.947101175556885</v>
      </c>
      <c r="AR16" s="101">
        <f>INDEX(Historical!$C$7:$C$1045,MATCH(B16,Historical!$B$7:$B$1045,0))*IF(AH16="n/a",1.03,IF(AH16&lt;0,1.01,IF(AH16&gt;10,1.1,(1+AH16/100))))</f>
        <v>0.71083799999999997</v>
      </c>
      <c r="AS16" s="109">
        <f t="shared" si="10"/>
        <v>0.74467388880000007</v>
      </c>
      <c r="AT16" s="109">
        <f t="shared" si="11"/>
        <v>0.76723750763064003</v>
      </c>
      <c r="AU16" s="109">
        <f t="shared" si="11"/>
        <v>0.7904848041118484</v>
      </c>
      <c r="AV16" s="109">
        <f t="shared" si="11"/>
        <v>0.81443649367643745</v>
      </c>
      <c r="AW16" s="109">
        <f t="shared" si="12"/>
        <v>3.8276706942189263</v>
      </c>
      <c r="AX16" s="113">
        <f t="shared" si="13"/>
        <v>26.489070548227865</v>
      </c>
      <c r="AY16" s="100">
        <v>0.97</v>
      </c>
      <c r="AZ16" s="100">
        <v>52.75</v>
      </c>
      <c r="BA16" s="100">
        <v>-18.13</v>
      </c>
      <c r="BB16" s="100">
        <v>-0.96</v>
      </c>
      <c r="BC16" s="100">
        <v>2.3199999999999998</v>
      </c>
      <c r="BE16" s="12">
        <v>2012</v>
      </c>
      <c r="BF16" s="12">
        <f t="shared" si="14"/>
        <v>1</v>
      </c>
      <c r="BG16" s="100">
        <v>1.8900000000000001</v>
      </c>
      <c r="BH16" t="s">
        <v>121</v>
      </c>
      <c r="BI16" t="s">
        <v>122</v>
      </c>
    </row>
    <row r="17" spans="1:61" ht="11.25" customHeight="1" x14ac:dyDescent="0.2">
      <c r="A17" s="123" t="s">
        <v>573</v>
      </c>
      <c r="B17" s="55" t="s">
        <v>574</v>
      </c>
      <c r="C17" s="156" t="s">
        <v>134</v>
      </c>
      <c r="D17" s="98" t="s">
        <v>135</v>
      </c>
      <c r="E17" s="157">
        <v>20</v>
      </c>
      <c r="F17" s="2">
        <v>210</v>
      </c>
      <c r="G17" s="2" t="s">
        <v>146</v>
      </c>
      <c r="H17" s="2" t="s">
        <v>146</v>
      </c>
      <c r="I17" s="100">
        <v>133.27000000000001</v>
      </c>
      <c r="J17" s="101">
        <f t="shared" si="0"/>
        <v>2.6412545959330682</v>
      </c>
      <c r="K17" s="104">
        <v>0.88</v>
      </c>
      <c r="L17" s="71">
        <v>4</v>
      </c>
      <c r="M17" s="28">
        <f t="shared" si="1"/>
        <v>3.52</v>
      </c>
      <c r="N17" s="103" t="s">
        <v>575</v>
      </c>
      <c r="O17" s="104">
        <v>0.8</v>
      </c>
      <c r="P17" s="158">
        <v>45945</v>
      </c>
      <c r="Q17" s="158">
        <v>45954</v>
      </c>
      <c r="R17" s="28">
        <f t="shared" si="2"/>
        <v>9.9999999999999947</v>
      </c>
      <c r="S17" s="105">
        <f>IF(INDEX(Historical!$D$7:$D1059,MATCH(B17,Historical!$B$7:$B$1044,0))=0,"n/a",(INDEX(Historical!$C$7:$C$1044,MATCH(B17,Historical!$B$7:$B$1044,0))/INDEX(Historical!$D$7:$D$1044,MATCH(B17,Historical!$B$7:$B$1044,0))-1)*100)</f>
        <v>11.945392491467555</v>
      </c>
      <c r="T17" s="105">
        <f>IF(INDEX(Historical!$F$7:$F$1044,MATCH(B17,Historical!$B$7:$B$1044,0))=0,"n/a",((INDEX(Historical!$C$7:$C$1044,MATCH(B17,Historical!$B$7:$B$1044,0))/INDEX(Historical!$F$7:$F$1044,MATCH(B17,Historical!$B$7:$B$1044,0)))^(1/3)-1)*100)</f>
        <v>12.396802020007836</v>
      </c>
      <c r="U17" s="105">
        <f>IF(INDEX(Historical!$H$7:$H$1044,MATCH(B17,Historical!$B$7:$B$1044,0))=0,"n/a",((INDEX(Historical!$C$7:$C$1044,MATCH(B17,Historical!$B$7:$B$1044,0))/INDEX(Historical!$H$7:$H$1044,MATCH(B17,Historical!$B$7:$B$1044,0)))^(1/5)-1)*100)</f>
        <v>12.134802650535569</v>
      </c>
      <c r="V17" s="105">
        <f>IF(INDEX(Historical!$M$7:$M$1044,MATCH(B17,Historical!$B$7:$B$1044,0))=0,"n/a",((INDEX(Historical!$C$7:$C$1044,MATCH(B17,Historical!$B$7:$B$1044,0))/INDEX(Historical!$M$7:$M$1044,MATCH(B17,Historical!$B$7:$B$1044,0)))^(1/10)-1)*100)</f>
        <v>12.280325220598121</v>
      </c>
      <c r="W17" s="106">
        <f t="shared" si="3"/>
        <v>0.98814994167919412</v>
      </c>
      <c r="X17" s="107">
        <f t="shared" si="4"/>
        <v>2.8823759264930091</v>
      </c>
      <c r="Y17" s="159"/>
      <c r="Z17" s="101">
        <f t="shared" si="5"/>
        <v>33.396584440227706</v>
      </c>
      <c r="AA17" s="109">
        <f t="shared" si="6"/>
        <v>12.644212523719167</v>
      </c>
      <c r="AB17" s="71">
        <v>12</v>
      </c>
      <c r="AC17" s="100">
        <v>10.54</v>
      </c>
      <c r="AD17" s="100">
        <v>1.35</v>
      </c>
      <c r="AE17" s="100">
        <v>1.36</v>
      </c>
      <c r="AF17" s="100">
        <v>2.31</v>
      </c>
      <c r="AG17" s="100">
        <v>18.13</v>
      </c>
      <c r="AH17" s="100">
        <v>8.19</v>
      </c>
      <c r="AI17" s="100">
        <v>8.5400000000000009</v>
      </c>
      <c r="AJ17" s="100">
        <v>4.21</v>
      </c>
      <c r="AK17" s="100">
        <v>8.17</v>
      </c>
      <c r="AL17" s="100">
        <v>11070</v>
      </c>
      <c r="AM17" s="100">
        <v>18.04</v>
      </c>
      <c r="AN17" s="100">
        <v>0.38</v>
      </c>
      <c r="AO17" s="110">
        <f t="shared" si="7"/>
        <v>2.1318447227494701</v>
      </c>
      <c r="AP17" s="111">
        <f t="shared" si="8"/>
        <v>14.776057246468637</v>
      </c>
      <c r="AQ17" s="112">
        <f t="shared" si="9"/>
        <v>13.93590972275458</v>
      </c>
      <c r="AR17" s="101">
        <f>INDEX(Historical!$C$7:$C$1045,MATCH(B17,Historical!$B$7:$B$1045,0))*IF(AH17="n/a",1.03,IF(AH17&lt;0,1.01,IF(AH17&gt;10,1.1,(1+AH17/100))))</f>
        <v>3.548632</v>
      </c>
      <c r="AS17" s="109">
        <f t="shared" si="10"/>
        <v>3.8516851727999999</v>
      </c>
      <c r="AT17" s="109">
        <f t="shared" si="11"/>
        <v>4.1663678514177604</v>
      </c>
      <c r="AU17" s="109">
        <f t="shared" si="11"/>
        <v>4.5067601048785919</v>
      </c>
      <c r="AV17" s="109">
        <f t="shared" si="11"/>
        <v>4.8749624054471736</v>
      </c>
      <c r="AW17" s="109">
        <f t="shared" si="12"/>
        <v>20.948407534543527</v>
      </c>
      <c r="AX17" s="113">
        <f t="shared" si="13"/>
        <v>15.718772067639772</v>
      </c>
      <c r="AY17" s="100">
        <v>0.63</v>
      </c>
      <c r="AZ17" s="100">
        <v>13.469999999999999</v>
      </c>
      <c r="BA17" s="100">
        <v>-8.84</v>
      </c>
      <c r="BB17" s="100">
        <v>2.65</v>
      </c>
      <c r="BC17" s="100">
        <v>1.43</v>
      </c>
      <c r="BE17" s="12">
        <v>2007</v>
      </c>
      <c r="BF17" s="12">
        <f t="shared" si="14"/>
        <v>2</v>
      </c>
      <c r="BG17" s="100">
        <v>3.27</v>
      </c>
      <c r="BH17" t="s">
        <v>121</v>
      </c>
      <c r="BI17" t="s">
        <v>122</v>
      </c>
    </row>
    <row r="18" spans="1:61" ht="11.25" customHeight="1" x14ac:dyDescent="0.2">
      <c r="A18" s="123" t="s">
        <v>576</v>
      </c>
      <c r="B18" s="55" t="s">
        <v>577</v>
      </c>
      <c r="C18" s="156" t="s">
        <v>134</v>
      </c>
      <c r="D18" s="98" t="s">
        <v>412</v>
      </c>
      <c r="E18" s="157">
        <v>15</v>
      </c>
      <c r="F18" s="2">
        <v>344</v>
      </c>
      <c r="G18" s="2" t="s">
        <v>146</v>
      </c>
      <c r="H18" s="2" t="s">
        <v>146</v>
      </c>
      <c r="I18" s="100">
        <v>173.8</v>
      </c>
      <c r="J18" s="101">
        <f t="shared" si="0"/>
        <v>3.6823935558112773</v>
      </c>
      <c r="K18" s="104">
        <v>1.6</v>
      </c>
      <c r="L18" s="71">
        <v>4</v>
      </c>
      <c r="M18" s="28">
        <f t="shared" si="1"/>
        <v>6.4</v>
      </c>
      <c r="N18" s="103" t="s">
        <v>270</v>
      </c>
      <c r="O18" s="104">
        <v>1.5</v>
      </c>
      <c r="P18" s="158">
        <v>46097</v>
      </c>
      <c r="Q18" s="158">
        <v>46112</v>
      </c>
      <c r="R18" s="28">
        <f t="shared" si="2"/>
        <v>6.6666666666666723</v>
      </c>
      <c r="S18" s="105">
        <f>IF(INDEX(Historical!$D$7:$D1061,MATCH(B18,Historical!$B$7:$B$1044,0))=0,"n/a",(INDEX(Historical!$C$7:$C$1044,MATCH(B18,Historical!$B$7:$B$1044,0))/INDEX(Historical!$D$7:$D$1044,MATCH(B18,Historical!$B$7:$B$1044,0))-1)*100)</f>
        <v>7.1428571428571397</v>
      </c>
      <c r="T18" s="105">
        <f>IF(INDEX(Historical!$F$7:$F$1044,MATCH(B18,Historical!$B$7:$B$1044,0))=0,"n/a",((INDEX(Historical!$C$7:$C$1044,MATCH(B18,Historical!$B$7:$B$1044,0))/INDEX(Historical!$F$7:$F$1044,MATCH(B18,Historical!$B$7:$B$1044,0)))^(1/3)-1)*100)</f>
        <v>16.445457431121579</v>
      </c>
      <c r="U18" s="105">
        <f>IF(INDEX(Historical!$H$7:$H$1044,MATCH(B18,Historical!$B$7:$B$1044,0))=0,"n/a",((INDEX(Historical!$C$7:$C$1044,MATCH(B18,Historical!$B$7:$B$1044,0))/INDEX(Historical!$H$7:$H$1044,MATCH(B18,Historical!$B$7:$B$1044,0)))^(1/5)-1)*100)</f>
        <v>13.396657763302722</v>
      </c>
      <c r="V18" s="105">
        <f>IF(INDEX(Historical!$M$7:$M$1044,MATCH(B18,Historical!$B$7:$B$1044,0))=0,"n/a",((INDEX(Historical!$C$7:$C$1044,MATCH(B18,Historical!$B$7:$B$1044,0))/INDEX(Historical!$M$7:$M$1044,MATCH(B18,Historical!$B$7:$B$1044,0)))^(1/10)-1)*100)</f>
        <v>25.082665556261198</v>
      </c>
      <c r="W18" s="106">
        <f t="shared" si="3"/>
        <v>0.53410024278534518</v>
      </c>
      <c r="X18" s="107">
        <f t="shared" si="4"/>
        <v>0.89430292144877988</v>
      </c>
      <c r="Y18" s="123" t="s">
        <v>578</v>
      </c>
      <c r="Z18" s="101">
        <f t="shared" si="5"/>
        <v>38.461538461538467</v>
      </c>
      <c r="AA18" s="109">
        <f t="shared" si="6"/>
        <v>10.444711538461538</v>
      </c>
      <c r="AB18" s="71">
        <v>12</v>
      </c>
      <c r="AC18" s="100">
        <v>16.64</v>
      </c>
      <c r="AD18" s="100" t="s">
        <v>142</v>
      </c>
      <c r="AE18" s="100">
        <v>1.68</v>
      </c>
      <c r="AF18" s="100">
        <v>1.56</v>
      </c>
      <c r="AG18" s="100">
        <v>12.93</v>
      </c>
      <c r="AH18" s="100">
        <v>13.33</v>
      </c>
      <c r="AI18" s="100">
        <v>10.52</v>
      </c>
      <c r="AJ18" s="100">
        <v>14.979999999999999</v>
      </c>
      <c r="AK18" s="100" t="s">
        <v>142</v>
      </c>
      <c r="AL18" s="100">
        <v>1850</v>
      </c>
      <c r="AM18" s="100">
        <v>16</v>
      </c>
      <c r="AN18" s="100">
        <v>17.93</v>
      </c>
      <c r="AO18" s="110">
        <f t="shared" si="7"/>
        <v>6.6343397806524624</v>
      </c>
      <c r="AP18" s="111">
        <f t="shared" si="8"/>
        <v>17.079051319114001</v>
      </c>
      <c r="AQ18" s="112">
        <f t="shared" si="9"/>
        <v>-14.902017258535039</v>
      </c>
      <c r="AR18" s="101">
        <f>INDEX(Historical!$C$7:$C$1045,MATCH(B18,Historical!$B$7:$B$1045,0))*IF(AH18="n/a",1.03,IF(AH18&lt;0,1.01,IF(AH18&gt;10,1.1,(1+AH18/100))))</f>
        <v>6.6000000000000005</v>
      </c>
      <c r="AS18" s="109">
        <f t="shared" si="10"/>
        <v>7.2600000000000016</v>
      </c>
      <c r="AT18" s="109">
        <f t="shared" si="11"/>
        <v>7.477800000000002</v>
      </c>
      <c r="AU18" s="109">
        <f t="shared" si="11"/>
        <v>7.7021340000000027</v>
      </c>
      <c r="AV18" s="109">
        <f t="shared" si="11"/>
        <v>7.9331980200000034</v>
      </c>
      <c r="AW18" s="109">
        <f t="shared" si="12"/>
        <v>36.973132020000016</v>
      </c>
      <c r="AX18" s="113">
        <f t="shared" si="13"/>
        <v>21.273378607594946</v>
      </c>
      <c r="AY18" s="100">
        <v>1.03</v>
      </c>
      <c r="AZ18" s="100">
        <v>27.26</v>
      </c>
      <c r="BA18" s="100">
        <v>-17.489999999999998</v>
      </c>
      <c r="BB18" s="100">
        <v>10.130000000000001</v>
      </c>
      <c r="BC18" s="100">
        <v>1.46</v>
      </c>
      <c r="BE18" s="12">
        <v>2012</v>
      </c>
      <c r="BF18" s="12">
        <f t="shared" si="14"/>
        <v>1</v>
      </c>
      <c r="BG18" s="100">
        <v>0.62</v>
      </c>
      <c r="BH18" t="s">
        <v>121</v>
      </c>
      <c r="BI18" t="s">
        <v>122</v>
      </c>
    </row>
    <row r="19" spans="1:61" ht="11.25" customHeight="1" x14ac:dyDescent="0.2">
      <c r="A19" s="55" t="s">
        <v>579</v>
      </c>
      <c r="B19" s="55" t="s">
        <v>580</v>
      </c>
      <c r="C19" s="156" t="s">
        <v>134</v>
      </c>
      <c r="D19" s="98" t="s">
        <v>135</v>
      </c>
      <c r="E19" s="157">
        <v>15</v>
      </c>
      <c r="F19" s="2">
        <v>339</v>
      </c>
      <c r="G19" s="2" t="s">
        <v>146</v>
      </c>
      <c r="H19" s="2" t="s">
        <v>146</v>
      </c>
      <c r="I19" s="100">
        <v>81.900000000000006</v>
      </c>
      <c r="J19" s="101">
        <f t="shared" si="0"/>
        <v>1.855921855921856</v>
      </c>
      <c r="K19" s="104">
        <v>0.38</v>
      </c>
      <c r="L19" s="71">
        <v>4</v>
      </c>
      <c r="M19" s="28">
        <f t="shared" si="1"/>
        <v>1.52</v>
      </c>
      <c r="N19" s="103" t="s">
        <v>581</v>
      </c>
      <c r="O19" s="104">
        <v>0.34</v>
      </c>
      <c r="P19" s="158">
        <v>46087</v>
      </c>
      <c r="Q19" s="158">
        <v>46101</v>
      </c>
      <c r="R19" s="28">
        <f t="shared" si="2"/>
        <v>11.764705882352935</v>
      </c>
      <c r="S19" s="105">
        <f>IF(INDEX(Historical!$D$7:$D1062,MATCH(B19,Historical!$B$7:$B$1044,0))=0,"n/a",(INDEX(Historical!$C$7:$C$1044,MATCH(B19,Historical!$B$7:$B$1044,0))/INDEX(Historical!$D$7:$D$1044,MATCH(B19,Historical!$B$7:$B$1044,0))-1)*100)</f>
        <v>9.6774193548387224</v>
      </c>
      <c r="T19" s="105">
        <f>IF(INDEX(Historical!$F$7:$F$1044,MATCH(B19,Historical!$B$7:$B$1044,0))=0,"n/a",((INDEX(Historical!$C$7:$C$1044,MATCH(B19,Historical!$B$7:$B$1044,0))/INDEX(Historical!$F$7:$F$1044,MATCH(B19,Historical!$B$7:$B$1044,0)))^(1/3)-1)*100)</f>
        <v>10.793165135089279</v>
      </c>
      <c r="U19" s="105">
        <f>IF(INDEX(Historical!$H$7:$H$1044,MATCH(B19,Historical!$B$7:$B$1044,0))=0,"n/a",((INDEX(Historical!$C$7:$C$1044,MATCH(B19,Historical!$B$7:$B$1044,0))/INDEX(Historical!$H$7:$H$1044,MATCH(B19,Historical!$B$7:$B$1044,0)))^(1/5)-1)*100)</f>
        <v>11.196158593857874</v>
      </c>
      <c r="V19" s="105">
        <f>IF(INDEX(Historical!$M$7:$M$1044,MATCH(B19,Historical!$B$7:$B$1044,0))=0,"n/a",((INDEX(Historical!$C$7:$C$1044,MATCH(B19,Historical!$B$7:$B$1044,0))/INDEX(Historical!$M$7:$M$1044,MATCH(B19,Historical!$B$7:$B$1044,0)))^(1/10)-1)*100)</f>
        <v>10.97617886603237</v>
      </c>
      <c r="W19" s="106">
        <f t="shared" si="3"/>
        <v>1.0200415582244444</v>
      </c>
      <c r="X19" s="107">
        <f t="shared" si="4"/>
        <v>0.568332923546085</v>
      </c>
      <c r="Y19" s="123" t="s">
        <v>582</v>
      </c>
      <c r="Z19" s="101">
        <f t="shared" si="5"/>
        <v>14.887365328109695</v>
      </c>
      <c r="AA19" s="109">
        <f t="shared" si="6"/>
        <v>8.0215475024485805</v>
      </c>
      <c r="AB19" s="71">
        <v>12</v>
      </c>
      <c r="AC19" s="100">
        <v>10.210000000000001</v>
      </c>
      <c r="AD19" s="100" t="s">
        <v>142</v>
      </c>
      <c r="AE19" s="100">
        <v>3.97</v>
      </c>
      <c r="AF19" s="100">
        <v>0.65</v>
      </c>
      <c r="AG19" s="100">
        <v>9.02</v>
      </c>
      <c r="AH19" s="100">
        <v>-26.939999999999998</v>
      </c>
      <c r="AI19" s="100">
        <v>10.639999999999999</v>
      </c>
      <c r="AJ19" s="100">
        <v>19.7</v>
      </c>
      <c r="AK19" s="100">
        <v>-1.68</v>
      </c>
      <c r="AL19" s="100">
        <v>3670</v>
      </c>
      <c r="AM19" s="100">
        <v>6.5</v>
      </c>
      <c r="AN19" s="100">
        <v>0.35</v>
      </c>
      <c r="AO19" s="110">
        <f t="shared" si="7"/>
        <v>5.0305329473311495</v>
      </c>
      <c r="AP19" s="111">
        <f t="shared" si="8"/>
        <v>13.05208044977973</v>
      </c>
      <c r="AQ19" s="112">
        <f t="shared" si="9"/>
        <v>-51.861284342518928</v>
      </c>
      <c r="AR19" s="101">
        <f>INDEX(Historical!$C$7:$C$1045,MATCH(B19,Historical!$B$7:$B$1045,0))*IF(AH19="n/a",1.03,IF(AH19&lt;0,1.01,IF(AH19&gt;10,1.1,(1+AH19/100))))</f>
        <v>1.3736000000000002</v>
      </c>
      <c r="AS19" s="109">
        <f t="shared" si="10"/>
        <v>1.5109600000000003</v>
      </c>
      <c r="AT19" s="109">
        <f t="shared" si="11"/>
        <v>1.5260696000000002</v>
      </c>
      <c r="AU19" s="109">
        <f t="shared" si="11"/>
        <v>1.5413302960000002</v>
      </c>
      <c r="AV19" s="109">
        <f t="shared" si="11"/>
        <v>1.5567435989600003</v>
      </c>
      <c r="AW19" s="109">
        <f t="shared" si="12"/>
        <v>7.5087034949600007</v>
      </c>
      <c r="AX19" s="113">
        <f t="shared" si="13"/>
        <v>9.1681361354822943</v>
      </c>
      <c r="AY19" s="100">
        <v>0.82</v>
      </c>
      <c r="AZ19" s="100">
        <v>3.9699999999999998</v>
      </c>
      <c r="BA19" s="100">
        <v>-11.360000000000001</v>
      </c>
      <c r="BB19" s="100">
        <v>-1.9300000000000002</v>
      </c>
      <c r="BC19" s="100">
        <v>-3.29</v>
      </c>
      <c r="BE19" s="12">
        <v>2012</v>
      </c>
      <c r="BF19" s="12">
        <f t="shared" si="14"/>
        <v>1</v>
      </c>
      <c r="BG19" s="100">
        <v>4.18</v>
      </c>
      <c r="BH19" t="s">
        <v>121</v>
      </c>
      <c r="BI19" t="s">
        <v>122</v>
      </c>
    </row>
    <row r="20" spans="1:61" ht="11.25" customHeight="1" x14ac:dyDescent="0.2">
      <c r="A20" s="55" t="s">
        <v>583</v>
      </c>
      <c r="B20" s="55" t="s">
        <v>584</v>
      </c>
      <c r="C20" s="156" t="s">
        <v>116</v>
      </c>
      <c r="D20" s="98" t="s">
        <v>308</v>
      </c>
      <c r="E20" s="157">
        <v>17</v>
      </c>
      <c r="F20" s="2">
        <v>240</v>
      </c>
      <c r="G20" s="2" t="s">
        <v>119</v>
      </c>
      <c r="H20" s="2" t="s">
        <v>118</v>
      </c>
      <c r="I20" s="100">
        <v>305.75</v>
      </c>
      <c r="J20" s="101">
        <f t="shared" si="0"/>
        <v>0.66721177432542933</v>
      </c>
      <c r="K20" s="104">
        <v>0.51</v>
      </c>
      <c r="L20" s="71">
        <v>4</v>
      </c>
      <c r="M20" s="28">
        <f t="shared" si="1"/>
        <v>2.04</v>
      </c>
      <c r="N20" s="103" t="s">
        <v>585</v>
      </c>
      <c r="O20" s="104">
        <v>0.46</v>
      </c>
      <c r="P20" s="158">
        <v>46066</v>
      </c>
      <c r="Q20" s="158">
        <v>46080</v>
      </c>
      <c r="R20" s="28">
        <f t="shared" si="2"/>
        <v>10.869565217391301</v>
      </c>
      <c r="S20" s="105">
        <f>IF(INDEX(Historical!$D$7:$D1064,MATCH(B20,Historical!$B$7:$B$1044,0))=0,"n/a",(INDEX(Historical!$C$7:$C$1044,MATCH(B20,Historical!$B$7:$B$1044,0))/INDEX(Historical!$D$7:$D$1044,MATCH(B20,Historical!$B$7:$B$1044,0))-1)*100)</f>
        <v>24.324324324324319</v>
      </c>
      <c r="T20" s="105">
        <f>IF(INDEX(Historical!$F$7:$F$1044,MATCH(B20,Historical!$B$7:$B$1044,0))=0,"n/a",((INDEX(Historical!$C$7:$C$1044,MATCH(B20,Historical!$B$7:$B$1044,0))/INDEX(Historical!$F$7:$F$1044,MATCH(B20,Historical!$B$7:$B$1044,0)))^(1/3)-1)*100)</f>
        <v>10.601148866139919</v>
      </c>
      <c r="U20" s="105">
        <f>IF(INDEX(Historical!$H$7:$H$1044,MATCH(B20,Historical!$B$7:$B$1044,0))=0,"n/a",((INDEX(Historical!$C$7:$C$1044,MATCH(B20,Historical!$B$7:$B$1044,0))/INDEX(Historical!$H$7:$H$1044,MATCH(B20,Historical!$B$7:$B$1044,0)))^(1/5)-1)*100)</f>
        <v>7.5280006405569644</v>
      </c>
      <c r="V20" s="105">
        <f>IF(INDEX(Historical!$M$7:$M$1044,MATCH(B20,Historical!$B$7:$B$1044,0))=0,"n/a",((INDEX(Historical!$C$7:$C$1044,MATCH(B20,Historical!$B$7:$B$1044,0))/INDEX(Historical!$M$7:$M$1044,MATCH(B20,Historical!$B$7:$B$1044,0)))^(1/10)-1)*100)</f>
        <v>5.472540459911901</v>
      </c>
      <c r="W20" s="106">
        <f t="shared" si="3"/>
        <v>1.3755952460656915</v>
      </c>
      <c r="X20" s="107">
        <f t="shared" si="4"/>
        <v>0.10034658278535011</v>
      </c>
      <c r="Y20" s="159"/>
      <c r="Z20" s="101">
        <f t="shared" si="5"/>
        <v>19.263456090651559</v>
      </c>
      <c r="AA20" s="109">
        <f t="shared" si="6"/>
        <v>28.871576959395657</v>
      </c>
      <c r="AB20" s="71">
        <v>6</v>
      </c>
      <c r="AC20" s="100">
        <v>10.59</v>
      </c>
      <c r="AD20" s="100">
        <v>3.33</v>
      </c>
      <c r="AE20" s="100">
        <v>2.34</v>
      </c>
      <c r="AF20" s="100">
        <v>6.09</v>
      </c>
      <c r="AG20" s="100">
        <v>21.9</v>
      </c>
      <c r="AH20" s="100">
        <v>4.3</v>
      </c>
      <c r="AI20" s="100">
        <v>10.16</v>
      </c>
      <c r="AJ20" s="100">
        <v>75.02</v>
      </c>
      <c r="AK20" s="100">
        <v>7.7799999999999994</v>
      </c>
      <c r="AL20" s="100">
        <v>11300</v>
      </c>
      <c r="AM20" s="100">
        <v>0.89</v>
      </c>
      <c r="AN20" s="100">
        <v>0.2</v>
      </c>
      <c r="AO20" s="110">
        <f t="shared" si="7"/>
        <v>-20.676364544513262</v>
      </c>
      <c r="AP20" s="111">
        <f t="shared" si="8"/>
        <v>8.195212414882393</v>
      </c>
      <c r="AQ20" s="112">
        <f t="shared" si="9"/>
        <v>179.54558656880559</v>
      </c>
      <c r="AR20" s="101">
        <f>INDEX(Historical!$C$7:$C$1045,MATCH(B20,Historical!$B$7:$B$1045,0))*IF(AH20="n/a",1.03,IF(AH20&lt;0,1.01,IF(AH20&gt;10,1.1,(1+AH20/100))))</f>
        <v>1.9191199999999999</v>
      </c>
      <c r="AS20" s="109">
        <f t="shared" si="10"/>
        <v>2.1110320000000002</v>
      </c>
      <c r="AT20" s="109">
        <f t="shared" si="11"/>
        <v>2.2752702896000003</v>
      </c>
      <c r="AU20" s="109">
        <f t="shared" si="11"/>
        <v>2.4522863181308807</v>
      </c>
      <c r="AV20" s="109">
        <f t="shared" si="11"/>
        <v>2.6430741936814637</v>
      </c>
      <c r="AW20" s="109">
        <f t="shared" si="12"/>
        <v>11.400782801412346</v>
      </c>
      <c r="AX20" s="113">
        <f t="shared" si="13"/>
        <v>3.7287924125633185</v>
      </c>
      <c r="AY20" s="100">
        <v>0.84</v>
      </c>
      <c r="AZ20" s="100">
        <v>43.02</v>
      </c>
      <c r="BA20" s="100">
        <v>-1.27</v>
      </c>
      <c r="BB20" s="100">
        <v>10.43</v>
      </c>
      <c r="BC20" s="100">
        <v>14.680000000000001</v>
      </c>
      <c r="BE20" s="12">
        <v>2010</v>
      </c>
      <c r="BF20" s="12">
        <f t="shared" si="14"/>
        <v>1</v>
      </c>
      <c r="BG20" s="100">
        <v>13.23</v>
      </c>
      <c r="BH20" t="s">
        <v>121</v>
      </c>
      <c r="BI20" t="s">
        <v>122</v>
      </c>
    </row>
    <row r="21" spans="1:61" ht="11.25" customHeight="1" x14ac:dyDescent="0.2">
      <c r="A21" s="123" t="s">
        <v>586</v>
      </c>
      <c r="B21" s="55" t="s">
        <v>587</v>
      </c>
      <c r="C21" s="156" t="s">
        <v>134</v>
      </c>
      <c r="D21" s="98" t="s">
        <v>135</v>
      </c>
      <c r="E21" s="157">
        <v>22</v>
      </c>
      <c r="F21" s="2">
        <v>181</v>
      </c>
      <c r="G21" s="2" t="s">
        <v>146</v>
      </c>
      <c r="H21" s="2" t="s">
        <v>146</v>
      </c>
      <c r="I21" s="100">
        <v>236.27</v>
      </c>
      <c r="J21" s="101">
        <f t="shared" si="0"/>
        <v>1.4898209675371397</v>
      </c>
      <c r="K21" s="104">
        <v>0.88</v>
      </c>
      <c r="L21" s="71">
        <v>4</v>
      </c>
      <c r="M21" s="28">
        <f t="shared" si="1"/>
        <v>3.52</v>
      </c>
      <c r="N21" s="103" t="s">
        <v>588</v>
      </c>
      <c r="O21" s="104">
        <v>0.8</v>
      </c>
      <c r="P21" s="158">
        <v>45992</v>
      </c>
      <c r="Q21" s="158">
        <v>46020</v>
      </c>
      <c r="R21" s="28">
        <f t="shared" si="2"/>
        <v>9.9999999999999947</v>
      </c>
      <c r="S21" s="105">
        <f>IF(INDEX(Historical!$D$7:$D1065,MATCH(B21,Historical!$B$7:$B$1044,0))=0,"n/a",(INDEX(Historical!$C$7:$C$1044,MATCH(B21,Historical!$B$7:$B$1044,0))/INDEX(Historical!$D$7:$D$1044,MATCH(B21,Historical!$B$7:$B$1044,0))-1)*100)</f>
        <v>10.810810810810811</v>
      </c>
      <c r="T21" s="105">
        <f>IF(INDEX(Historical!$F$7:$F$1044,MATCH(B21,Historical!$B$7:$B$1044,0))=0,"n/a",((INDEX(Historical!$C$7:$C$1044,MATCH(B21,Historical!$B$7:$B$1044,0))/INDEX(Historical!$F$7:$F$1044,MATCH(B21,Historical!$B$7:$B$1044,0)))^(1/3)-1)*100)</f>
        <v>6.1796021263683221</v>
      </c>
      <c r="U21" s="105">
        <f>IF(INDEX(Historical!$H$7:$H$1044,MATCH(B21,Historical!$B$7:$B$1044,0))=0,"n/a",((INDEX(Historical!$C$7:$C$1044,MATCH(B21,Historical!$B$7:$B$1044,0))/INDEX(Historical!$H$7:$H$1044,MATCH(B21,Historical!$B$7:$B$1044,0)))^(1/5)-1)*100)</f>
        <v>5.1639118955750574</v>
      </c>
      <c r="V21" s="105">
        <f>IF(INDEX(Historical!$M$7:$M$1044,MATCH(B21,Historical!$B$7:$B$1044,0))=0,"n/a",((INDEX(Historical!$C$7:$C$1044,MATCH(B21,Historical!$B$7:$B$1044,0))/INDEX(Historical!$M$7:$M$1044,MATCH(B21,Historical!$B$7:$B$1044,0)))^(1/10)-1)*100)</f>
        <v>9.1227564222224888</v>
      </c>
      <c r="W21" s="106">
        <f t="shared" si="3"/>
        <v>0.56604732786639755</v>
      </c>
      <c r="X21" s="107">
        <f t="shared" si="4"/>
        <v>0.25067533473665332</v>
      </c>
      <c r="Y21" s="123"/>
      <c r="Z21" s="101">
        <f t="shared" si="5"/>
        <v>20.681551116333726</v>
      </c>
      <c r="AA21" s="109">
        <f t="shared" si="6"/>
        <v>13.881903642773208</v>
      </c>
      <c r="AB21" s="71">
        <v>12</v>
      </c>
      <c r="AC21" s="100">
        <v>17.02</v>
      </c>
      <c r="AD21" s="100">
        <v>2.12</v>
      </c>
      <c r="AE21" s="100">
        <v>0.92</v>
      </c>
      <c r="AF21" s="100">
        <v>2</v>
      </c>
      <c r="AG21" s="100">
        <v>15.9</v>
      </c>
      <c r="AH21" s="100">
        <v>3.53</v>
      </c>
      <c r="AI21" s="100">
        <v>7.64</v>
      </c>
      <c r="AJ21" s="100">
        <v>20.599999999999998</v>
      </c>
      <c r="AK21" s="100">
        <v>5.0500000000000007</v>
      </c>
      <c r="AL21" s="100">
        <v>11760</v>
      </c>
      <c r="AM21" s="100">
        <v>0.82000000000000006</v>
      </c>
      <c r="AN21" s="100">
        <v>0.39</v>
      </c>
      <c r="AO21" s="110">
        <f t="shared" si="7"/>
        <v>-7.2281707796610117</v>
      </c>
      <c r="AP21" s="111">
        <f t="shared" si="8"/>
        <v>6.6537328631121966</v>
      </c>
      <c r="AQ21" s="112">
        <f t="shared" si="9"/>
        <v>11.083166612620898</v>
      </c>
      <c r="AR21" s="101">
        <f>INDEX(Historical!$C$7:$C$1045,MATCH(B21,Historical!$B$7:$B$1045,0))*IF(AH21="n/a",1.03,IF(AH21&lt;0,1.01,IF(AH21&gt;10,1.1,(1+AH21/100))))</f>
        <v>3.3957839999999995</v>
      </c>
      <c r="AS21" s="109">
        <f t="shared" si="10"/>
        <v>3.6552218975999997</v>
      </c>
      <c r="AT21" s="109">
        <f t="shared" si="11"/>
        <v>3.8398106034287998</v>
      </c>
      <c r="AU21" s="109">
        <f t="shared" si="11"/>
        <v>4.0337210389019544</v>
      </c>
      <c r="AV21" s="109">
        <f t="shared" si="11"/>
        <v>4.2374239513665035</v>
      </c>
      <c r="AW21" s="109">
        <f t="shared" si="12"/>
        <v>19.161961491297255</v>
      </c>
      <c r="AX21" s="113">
        <f t="shared" si="13"/>
        <v>8.1101965934300821</v>
      </c>
      <c r="AY21" s="100">
        <v>0.55000000000000004</v>
      </c>
      <c r="AZ21" s="100">
        <v>28.83</v>
      </c>
      <c r="BA21" s="100">
        <v>-4.08</v>
      </c>
      <c r="BB21" s="100">
        <v>6.01</v>
      </c>
      <c r="BC21" s="100">
        <v>7.35</v>
      </c>
      <c r="BE21" s="12">
        <v>2005</v>
      </c>
      <c r="BF21" s="12">
        <f t="shared" si="14"/>
        <v>2</v>
      </c>
      <c r="BG21" s="100">
        <v>3.05</v>
      </c>
      <c r="BH21" t="s">
        <v>121</v>
      </c>
      <c r="BI21" t="s">
        <v>122</v>
      </c>
    </row>
    <row r="22" spans="1:61" ht="11.25" customHeight="1" x14ac:dyDescent="0.2">
      <c r="A22" s="55" t="s">
        <v>589</v>
      </c>
      <c r="B22" s="55" t="s">
        <v>590</v>
      </c>
      <c r="C22" s="156" t="s">
        <v>134</v>
      </c>
      <c r="D22" s="98" t="s">
        <v>135</v>
      </c>
      <c r="E22" s="157">
        <v>16</v>
      </c>
      <c r="F22" s="2">
        <v>289</v>
      </c>
      <c r="G22" s="2" t="s">
        <v>119</v>
      </c>
      <c r="H22" s="2" t="s">
        <v>118</v>
      </c>
      <c r="I22" s="100">
        <v>206.4</v>
      </c>
      <c r="J22" s="101">
        <f t="shared" si="0"/>
        <v>1.3565891472868215</v>
      </c>
      <c r="K22" s="104">
        <v>0.7</v>
      </c>
      <c r="L22" s="71">
        <v>4</v>
      </c>
      <c r="M22" s="28">
        <f t="shared" si="1"/>
        <v>2.8</v>
      </c>
      <c r="N22" s="103" t="s">
        <v>355</v>
      </c>
      <c r="O22" s="104">
        <v>0.65</v>
      </c>
      <c r="P22" s="158">
        <v>46087</v>
      </c>
      <c r="Q22" s="158">
        <v>46101</v>
      </c>
      <c r="R22" s="28">
        <f t="shared" si="2"/>
        <v>7.6923076923076819</v>
      </c>
      <c r="S22" s="105">
        <f>IF(INDEX(Historical!$D$7:$D1066,MATCH(B22,Historical!$B$7:$B$1044,0))=0,"n/a",(INDEX(Historical!$C$7:$C$1044,MATCH(B22,Historical!$B$7:$B$1044,0))/INDEX(Historical!$D$7:$D$1044,MATCH(B22,Historical!$B$7:$B$1044,0))-1)*100)</f>
        <v>8.3333333333333481</v>
      </c>
      <c r="T22" s="105">
        <f>IF(INDEX(Historical!$F$7:$F$1044,MATCH(B22,Historical!$B$7:$B$1044,0))=0,"n/a",((INDEX(Historical!$C$7:$C$1044,MATCH(B22,Historical!$B$7:$B$1044,0))/INDEX(Historical!$F$7:$F$1044,MATCH(B22,Historical!$B$7:$B$1044,0)))^(1/3)-1)*100)</f>
        <v>8.4212458844721283</v>
      </c>
      <c r="U22" s="105">
        <f>IF(INDEX(Historical!$H$7:$H$1044,MATCH(B22,Historical!$B$7:$B$1044,0))=0,"n/a",((INDEX(Historical!$C$7:$C$1044,MATCH(B22,Historical!$B$7:$B$1044,0))/INDEX(Historical!$H$7:$H$1044,MATCH(B22,Historical!$B$7:$B$1044,0)))^(1/5)-1)*100)</f>
        <v>7.6316922514810814</v>
      </c>
      <c r="V22" s="105">
        <f>IF(INDEX(Historical!$M$7:$M$1044,MATCH(B22,Historical!$B$7:$B$1044,0))=0,"n/a",((INDEX(Historical!$C$7:$C$1044,MATCH(B22,Historical!$B$7:$B$1044,0))/INDEX(Historical!$M$7:$M$1044,MATCH(B22,Historical!$B$7:$B$1044,0)))^(1/10)-1)*100)</f>
        <v>5.7964665811841343</v>
      </c>
      <c r="W22" s="106">
        <f t="shared" si="3"/>
        <v>1.3166111017105246</v>
      </c>
      <c r="X22" s="107">
        <f t="shared" si="4"/>
        <v>1.1795505798270605</v>
      </c>
      <c r="Y22" s="164"/>
      <c r="Z22" s="101">
        <f t="shared" si="5"/>
        <v>48.695652173913039</v>
      </c>
      <c r="AA22" s="109">
        <f t="shared" si="6"/>
        <v>35.895652173913042</v>
      </c>
      <c r="AB22" s="71">
        <v>12</v>
      </c>
      <c r="AC22" s="100">
        <v>5.75</v>
      </c>
      <c r="AD22" s="100">
        <v>0.86</v>
      </c>
      <c r="AE22" s="100">
        <v>3.81</v>
      </c>
      <c r="AF22" s="100">
        <v>2.27</v>
      </c>
      <c r="AG22" s="100">
        <v>6.87</v>
      </c>
      <c r="AH22" s="100">
        <v>23.75</v>
      </c>
      <c r="AI22" s="100">
        <v>12.33</v>
      </c>
      <c r="AJ22" s="100">
        <v>6.47</v>
      </c>
      <c r="AK22" s="100">
        <v>16.150000000000002</v>
      </c>
      <c r="AL22" s="100">
        <v>53070</v>
      </c>
      <c r="AM22" s="100">
        <v>1</v>
      </c>
      <c r="AN22" s="100">
        <v>0.57999999999999996</v>
      </c>
      <c r="AO22" s="110">
        <f t="shared" si="7"/>
        <v>-26.907370775145139</v>
      </c>
      <c r="AP22" s="111">
        <f t="shared" si="8"/>
        <v>8.9882813987679029</v>
      </c>
      <c r="AQ22" s="112">
        <f t="shared" si="9"/>
        <v>90.301667459014027</v>
      </c>
      <c r="AR22" s="101">
        <f>INDEX(Historical!$C$7:$C$1045,MATCH(B22,Historical!$B$7:$B$1045,0))*IF(AH22="n/a",1.03,IF(AH22&lt;0,1.01,IF(AH22&gt;10,1.1,(1+AH22/100))))</f>
        <v>2.8600000000000003</v>
      </c>
      <c r="AS22" s="109">
        <f t="shared" si="10"/>
        <v>3.1460000000000008</v>
      </c>
      <c r="AT22" s="109">
        <f t="shared" si="11"/>
        <v>3.4606000000000012</v>
      </c>
      <c r="AU22" s="109">
        <f t="shared" si="11"/>
        <v>3.8066600000000017</v>
      </c>
      <c r="AV22" s="109">
        <f t="shared" si="11"/>
        <v>4.1873260000000023</v>
      </c>
      <c r="AW22" s="109">
        <f t="shared" si="12"/>
        <v>17.460586000000006</v>
      </c>
      <c r="AX22" s="113">
        <f t="shared" si="13"/>
        <v>8.459586240310081</v>
      </c>
      <c r="AY22" s="100">
        <v>0.57999999999999996</v>
      </c>
      <c r="AZ22" s="100">
        <v>5.8500000000000005</v>
      </c>
      <c r="BA22" s="100">
        <v>-41.23</v>
      </c>
      <c r="BB22" s="100">
        <v>-4.99</v>
      </c>
      <c r="BC22" s="100">
        <v>-20.25</v>
      </c>
      <c r="BE22" s="12">
        <v>2011</v>
      </c>
      <c r="BF22" s="12">
        <f t="shared" si="14"/>
        <v>1</v>
      </c>
      <c r="BG22" s="100">
        <v>2.21</v>
      </c>
      <c r="BH22" t="s">
        <v>121</v>
      </c>
      <c r="BI22" t="s">
        <v>122</v>
      </c>
    </row>
    <row r="23" spans="1:61" ht="11.25" customHeight="1" x14ac:dyDescent="0.2">
      <c r="A23" s="116" t="s">
        <v>596</v>
      </c>
      <c r="B23" s="55" t="s">
        <v>597</v>
      </c>
      <c r="C23" s="156" t="s">
        <v>116</v>
      </c>
      <c r="D23" s="98" t="s">
        <v>215</v>
      </c>
      <c r="E23" s="157">
        <v>12</v>
      </c>
      <c r="F23" s="2">
        <v>465</v>
      </c>
      <c r="G23" s="2" t="s">
        <v>146</v>
      </c>
      <c r="H23" s="2" t="s">
        <v>146</v>
      </c>
      <c r="I23" s="100">
        <v>173.44</v>
      </c>
      <c r="J23" s="101">
        <f t="shared" si="0"/>
        <v>0.78413284132841343</v>
      </c>
      <c r="K23" s="104">
        <v>0.34</v>
      </c>
      <c r="L23" s="71">
        <v>4</v>
      </c>
      <c r="M23" s="28">
        <f t="shared" si="1"/>
        <v>1.36</v>
      </c>
      <c r="N23" s="103" t="s">
        <v>209</v>
      </c>
      <c r="O23" s="104">
        <v>0.33</v>
      </c>
      <c r="P23" s="158">
        <v>46038</v>
      </c>
      <c r="Q23" s="158">
        <v>46051</v>
      </c>
      <c r="R23" s="28">
        <f t="shared" si="2"/>
        <v>3.0303030303030329</v>
      </c>
      <c r="S23" s="105">
        <f>IF(INDEX(Historical!$D$7:$D1069,MATCH(B23,Historical!$B$7:$B$1044,0))=0,"n/a",(INDEX(Historical!$C$7:$C$1044,MATCH(B23,Historical!$B$7:$B$1044,0))/INDEX(Historical!$D$7:$D$1044,MATCH(B23,Historical!$B$7:$B$1044,0))-1)*100)</f>
        <v>15.384615384615374</v>
      </c>
      <c r="T23" s="105">
        <f>IF(INDEX(Historical!$F$7:$F$1044,MATCH(B23,Historical!$B$7:$B$1044,0))=0,"n/a",((INDEX(Historical!$C$7:$C$1044,MATCH(B23,Historical!$B$7:$B$1044,0))/INDEX(Historical!$F$7:$F$1044,MATCH(B23,Historical!$B$7:$B$1044,0)))^(1/3)-1)*100)</f>
        <v>18.563110149668759</v>
      </c>
      <c r="U23" s="105">
        <f>IF(INDEX(Historical!$H$7:$H$1044,MATCH(B23,Historical!$B$7:$B$1044,0))=0,"n/a",((INDEX(Historical!$C$7:$C$1044,MATCH(B23,Historical!$B$7:$B$1044,0))/INDEX(Historical!$H$7:$H$1044,MATCH(B23,Historical!$B$7:$B$1044,0)))^(1/5)-1)*100)</f>
        <v>18.204927370905001</v>
      </c>
      <c r="V23" s="105">
        <f>IF(INDEX(Historical!$M$7:$M$1044,MATCH(B23,Historical!$B$7:$B$1044,0))=0,"n/a",((INDEX(Historical!$C$7:$C$1044,MATCH(B23,Historical!$B$7:$B$1044,0))/INDEX(Historical!$M$7:$M$1044,MATCH(B23,Historical!$B$7:$B$1044,0)))^(1/10)-1)*100)</f>
        <v>14.130869721941398</v>
      </c>
      <c r="W23" s="106">
        <f t="shared" si="3"/>
        <v>1.2883090516812068</v>
      </c>
      <c r="X23" s="107">
        <f t="shared" si="4"/>
        <v>1.5183425663807339</v>
      </c>
      <c r="Y23" s="123"/>
      <c r="Z23" s="101">
        <f t="shared" si="5"/>
        <v>15.813953488372096</v>
      </c>
      <c r="AA23" s="109">
        <f t="shared" si="6"/>
        <v>20.167441860465118</v>
      </c>
      <c r="AB23" s="71">
        <v>12</v>
      </c>
      <c r="AC23" s="100">
        <v>8.6</v>
      </c>
      <c r="AD23" s="100" t="s">
        <v>142</v>
      </c>
      <c r="AE23" s="100">
        <v>1.32</v>
      </c>
      <c r="AF23" s="100">
        <v>1.81</v>
      </c>
      <c r="AG23" s="100">
        <v>9.58</v>
      </c>
      <c r="AH23" s="100">
        <v>20.28</v>
      </c>
      <c r="AI23" s="100">
        <v>15.079999999999998</v>
      </c>
      <c r="AJ23" s="100">
        <v>11.99</v>
      </c>
      <c r="AK23" s="100" t="s">
        <v>142</v>
      </c>
      <c r="AL23" s="100">
        <v>2110</v>
      </c>
      <c r="AM23" s="100">
        <v>4.07</v>
      </c>
      <c r="AN23" s="100">
        <v>0.19</v>
      </c>
      <c r="AO23" s="110">
        <f t="shared" si="7"/>
        <v>-1.1783816482317029</v>
      </c>
      <c r="AP23" s="111">
        <f t="shared" si="8"/>
        <v>18.989060212233415</v>
      </c>
      <c r="AQ23" s="112">
        <f t="shared" si="9"/>
        <v>27.371843683396136</v>
      </c>
      <c r="AR23" s="101">
        <f>INDEX(Historical!$C$7:$C$1045,MATCH(B23,Historical!$B$7:$B$1045,0))*IF(AH23="n/a",1.03,IF(AH23&lt;0,1.01,IF(AH23&gt;10,1.1,(1+AH23/100))))</f>
        <v>1.32</v>
      </c>
      <c r="AS23" s="109">
        <f t="shared" si="10"/>
        <v>1.4520000000000002</v>
      </c>
      <c r="AT23" s="109">
        <f t="shared" si="11"/>
        <v>1.4955600000000002</v>
      </c>
      <c r="AU23" s="109">
        <f t="shared" si="11"/>
        <v>1.5404268000000003</v>
      </c>
      <c r="AV23" s="109">
        <f t="shared" si="11"/>
        <v>1.5866396040000004</v>
      </c>
      <c r="AW23" s="109">
        <f t="shared" si="12"/>
        <v>7.3946264040000012</v>
      </c>
      <c r="AX23" s="113">
        <f t="shared" si="13"/>
        <v>4.2635069211254626</v>
      </c>
      <c r="AY23" s="100">
        <v>1.1599999999999999</v>
      </c>
      <c r="AZ23" s="100">
        <v>10.97</v>
      </c>
      <c r="BA23" s="100">
        <v>-25.650000000000002</v>
      </c>
      <c r="BB23" s="100">
        <v>-2.3199999999999998</v>
      </c>
      <c r="BC23" s="100">
        <v>-8.14</v>
      </c>
      <c r="BE23" s="12">
        <v>2015</v>
      </c>
      <c r="BF23" s="12">
        <f t="shared" si="14"/>
        <v>1</v>
      </c>
      <c r="BG23" s="100">
        <v>6.79</v>
      </c>
      <c r="BH23" t="s">
        <v>121</v>
      </c>
      <c r="BI23" t="s">
        <v>122</v>
      </c>
    </row>
    <row r="24" spans="1:61" ht="11.25" customHeight="1" x14ac:dyDescent="0.2">
      <c r="A24" s="55" t="s">
        <v>598</v>
      </c>
      <c r="B24" s="55" t="s">
        <v>599</v>
      </c>
      <c r="C24" s="156" t="s">
        <v>134</v>
      </c>
      <c r="D24" s="98" t="s">
        <v>135</v>
      </c>
      <c r="E24" s="157">
        <v>16</v>
      </c>
      <c r="F24" s="2">
        <v>286</v>
      </c>
      <c r="G24" s="2" t="s">
        <v>118</v>
      </c>
      <c r="H24" s="2" t="s">
        <v>118</v>
      </c>
      <c r="I24" s="100">
        <v>217.26</v>
      </c>
      <c r="J24" s="101">
        <f t="shared" si="0"/>
        <v>1.9884009942004972</v>
      </c>
      <c r="K24" s="104">
        <v>1.08</v>
      </c>
      <c r="L24" s="71">
        <v>4</v>
      </c>
      <c r="M24" s="28">
        <f t="shared" si="1"/>
        <v>4.32</v>
      </c>
      <c r="N24" s="103" t="s">
        <v>141</v>
      </c>
      <c r="O24" s="104">
        <v>1</v>
      </c>
      <c r="P24" s="158">
        <v>46083</v>
      </c>
      <c r="Q24" s="158">
        <v>46113</v>
      </c>
      <c r="R24" s="28">
        <f t="shared" si="2"/>
        <v>8.0000000000000071</v>
      </c>
      <c r="S24" s="105">
        <f>IF(INDEX(Historical!$D$7:$D1070,MATCH(B24,Historical!$B$7:$B$1044,0))=0,"n/a",(INDEX(Historical!$C$7:$C$1044,MATCH(B24,Historical!$B$7:$B$1044,0))/INDEX(Historical!$D$7:$D$1044,MATCH(B24,Historical!$B$7:$B$1044,0))-1)*100)</f>
        <v>7.3972602739726057</v>
      </c>
      <c r="T24" s="105">
        <f>IF(INDEX(Historical!$F$7:$F$1044,MATCH(B24,Historical!$B$7:$B$1044,0))=0,"n/a",((INDEX(Historical!$C$7:$C$1044,MATCH(B24,Historical!$B$7:$B$1044,0))/INDEX(Historical!$F$7:$F$1044,MATCH(B24,Historical!$B$7:$B$1044,0)))^(1/3)-1)*100)</f>
        <v>5.2726599609396629</v>
      </c>
      <c r="U24" s="105">
        <f>IF(INDEX(Historical!$H$7:$H$1044,MATCH(B24,Historical!$B$7:$B$1044,0))=0,"n/a",((INDEX(Historical!$C$7:$C$1044,MATCH(B24,Historical!$B$7:$B$1044,0))/INDEX(Historical!$H$7:$H$1044,MATCH(B24,Historical!$B$7:$B$1044,0)))^(1/5)-1)*100)</f>
        <v>13.081104365749896</v>
      </c>
      <c r="V24" s="105">
        <f>IF(INDEX(Historical!$M$7:$M$1044,MATCH(B24,Historical!$B$7:$B$1044,0))=0,"n/a",((INDEX(Historical!$C$7:$C$1044,MATCH(B24,Historical!$B$7:$B$1044,0))/INDEX(Historical!$M$7:$M$1044,MATCH(B24,Historical!$B$7:$B$1044,0)))^(1/10)-1)*100)</f>
        <v>12.756193430383412</v>
      </c>
      <c r="W24" s="106">
        <f t="shared" si="3"/>
        <v>1.0254708379219613</v>
      </c>
      <c r="X24" s="107">
        <f t="shared" si="4"/>
        <v>0.76632128680432898</v>
      </c>
      <c r="Y24" s="165"/>
      <c r="Z24" s="101">
        <f t="shared" si="5"/>
        <v>9.5301125082726692</v>
      </c>
      <c r="AA24" s="109">
        <f t="shared" si="6"/>
        <v>4.7928524156187953</v>
      </c>
      <c r="AB24" s="71">
        <v>12</v>
      </c>
      <c r="AC24" s="100">
        <v>45.33</v>
      </c>
      <c r="AD24" s="100" t="s">
        <v>142</v>
      </c>
      <c r="AE24" s="100">
        <v>0.82</v>
      </c>
      <c r="AF24" s="100">
        <v>1.89</v>
      </c>
      <c r="AG24" s="100">
        <v>45.26</v>
      </c>
      <c r="AH24" s="100">
        <v>-24.54</v>
      </c>
      <c r="AI24" s="100">
        <v>-2.5299999999999998</v>
      </c>
      <c r="AJ24" s="100">
        <v>17.07</v>
      </c>
      <c r="AK24" s="100">
        <v>-10.299999999999999</v>
      </c>
      <c r="AL24" s="100">
        <v>56100</v>
      </c>
      <c r="AM24" s="100">
        <v>0.5</v>
      </c>
      <c r="AN24" s="100">
        <v>0.24</v>
      </c>
      <c r="AO24" s="110">
        <f t="shared" si="7"/>
        <v>10.276652944331598</v>
      </c>
      <c r="AP24" s="111">
        <f t="shared" si="8"/>
        <v>15.069505359950393</v>
      </c>
      <c r="AQ24" s="112">
        <f t="shared" si="9"/>
        <v>-36.549262974179811</v>
      </c>
      <c r="AR24" s="101">
        <f>INDEX(Historical!$C$7:$C$1045,MATCH(B24,Historical!$B$7:$B$1045,0))*IF(AH24="n/a",1.03,IF(AH24&lt;0,1.01,IF(AH24&gt;10,1.1,(1+AH24/100))))</f>
        <v>3.9592000000000001</v>
      </c>
      <c r="AS24" s="109">
        <f t="shared" si="10"/>
        <v>3.9987919999999999</v>
      </c>
      <c r="AT24" s="109">
        <f t="shared" si="11"/>
        <v>4.0387799199999996</v>
      </c>
      <c r="AU24" s="109">
        <f t="shared" si="11"/>
        <v>4.0791677192</v>
      </c>
      <c r="AV24" s="109">
        <f t="shared" si="11"/>
        <v>4.1199593963919998</v>
      </c>
      <c r="AW24" s="109">
        <f t="shared" si="12"/>
        <v>20.195899035591999</v>
      </c>
      <c r="AX24" s="113">
        <f t="shared" si="13"/>
        <v>9.2957281761907389</v>
      </c>
      <c r="AY24" s="100">
        <v>0.19</v>
      </c>
      <c r="AZ24" s="100">
        <v>15.509999999999998</v>
      </c>
      <c r="BA24" s="100">
        <v>-1.01</v>
      </c>
      <c r="BB24" s="100">
        <v>3.3300000000000005</v>
      </c>
      <c r="BC24" s="100">
        <v>5.8500000000000005</v>
      </c>
      <c r="BE24" s="12">
        <v>2011</v>
      </c>
      <c r="BF24" s="12">
        <f t="shared" si="14"/>
        <v>1</v>
      </c>
      <c r="BG24" s="100">
        <v>11.01</v>
      </c>
      <c r="BH24" t="s">
        <v>121</v>
      </c>
      <c r="BI24" t="s">
        <v>122</v>
      </c>
    </row>
    <row r="25" spans="1:61" ht="11.25" customHeight="1" x14ac:dyDescent="0.2">
      <c r="A25" s="55" t="s">
        <v>600</v>
      </c>
      <c r="B25" s="55" t="s">
        <v>601</v>
      </c>
      <c r="C25" s="156" t="s">
        <v>116</v>
      </c>
      <c r="D25" s="98" t="s">
        <v>150</v>
      </c>
      <c r="E25" s="157">
        <v>13</v>
      </c>
      <c r="F25" s="2">
        <v>435</v>
      </c>
      <c r="G25" s="2" t="s">
        <v>146</v>
      </c>
      <c r="H25" s="2" t="s">
        <v>146</v>
      </c>
      <c r="I25" s="100">
        <v>137.47999999999999</v>
      </c>
      <c r="J25" s="101">
        <f t="shared" si="0"/>
        <v>1.6002327611288916</v>
      </c>
      <c r="K25" s="104">
        <v>0.55000000000000004</v>
      </c>
      <c r="L25" s="71">
        <v>4</v>
      </c>
      <c r="M25" s="28">
        <f t="shared" si="1"/>
        <v>2.2000000000000002</v>
      </c>
      <c r="N25" s="103" t="s">
        <v>182</v>
      </c>
      <c r="O25" s="104">
        <v>0.51</v>
      </c>
      <c r="P25" s="158">
        <v>46094</v>
      </c>
      <c r="Q25" s="158">
        <v>46112</v>
      </c>
      <c r="R25" s="28">
        <f t="shared" si="2"/>
        <v>7.8431372549019676</v>
      </c>
      <c r="S25" s="105">
        <f>IF(INDEX(Historical!$D$7:$D1071,MATCH(B25,Historical!$B$7:$B$1044,0))=0,"n/a",(INDEX(Historical!$C$7:$C$1044,MATCH(B25,Historical!$B$7:$B$1044,0))/INDEX(Historical!$D$7:$D$1044,MATCH(B25,Historical!$B$7:$B$1044,0))-1)*100)</f>
        <v>6.25</v>
      </c>
      <c r="T25" s="105">
        <f>IF(INDEX(Historical!$F$7:$F$1044,MATCH(B25,Historical!$B$7:$B$1044,0))=0,"n/a",((INDEX(Historical!$C$7:$C$1044,MATCH(B25,Historical!$B$7:$B$1044,0))/INDEX(Historical!$F$7:$F$1044,MATCH(B25,Historical!$B$7:$B$1044,0)))^(1/3)-1)*100)</f>
        <v>7.5462916267589053</v>
      </c>
      <c r="U25" s="105">
        <f>IF(INDEX(Historical!$H$7:$H$1044,MATCH(B25,Historical!$B$7:$B$1044,0))=0,"n/a",((INDEX(Historical!$C$7:$C$1044,MATCH(B25,Historical!$B$7:$B$1044,0))/INDEX(Historical!$H$7:$H$1044,MATCH(B25,Historical!$B$7:$B$1044,0)))^(1/5)-1)*100)</f>
        <v>9.7700948713745017</v>
      </c>
      <c r="V25" s="105">
        <f>IF(INDEX(Historical!$M$7:$M$1044,MATCH(B25,Historical!$B$7:$B$1044,0))=0,"n/a",((INDEX(Historical!$C$7:$C$1044,MATCH(B25,Historical!$B$7:$B$1044,0))/INDEX(Historical!$M$7:$M$1044,MATCH(B25,Historical!$B$7:$B$1044,0)))^(1/10)-1)*100)</f>
        <v>17.694730182265459</v>
      </c>
      <c r="W25" s="106">
        <f t="shared" si="3"/>
        <v>0.55214715176423412</v>
      </c>
      <c r="X25" s="107">
        <f t="shared" si="4"/>
        <v>0.57811212256653854</v>
      </c>
      <c r="Y25" s="123" t="s">
        <v>602</v>
      </c>
      <c r="Z25" s="101">
        <f t="shared" si="5"/>
        <v>30.05464480874317</v>
      </c>
      <c r="AA25" s="109">
        <f t="shared" si="6"/>
        <v>18.78142076502732</v>
      </c>
      <c r="AB25" s="71">
        <v>12</v>
      </c>
      <c r="AC25" s="100">
        <v>7.32</v>
      </c>
      <c r="AD25" s="100">
        <v>1.69</v>
      </c>
      <c r="AE25" s="100">
        <v>2.84</v>
      </c>
      <c r="AF25" s="100">
        <v>5.62</v>
      </c>
      <c r="AG25" s="100">
        <v>34.18</v>
      </c>
      <c r="AH25" s="100">
        <v>7.7</v>
      </c>
      <c r="AI25" s="100">
        <v>8.870000000000001</v>
      </c>
      <c r="AJ25" s="100">
        <v>16.900000000000002</v>
      </c>
      <c r="AK25" s="100">
        <v>8.5400000000000009</v>
      </c>
      <c r="AL25" s="100">
        <v>11810</v>
      </c>
      <c r="AM25" s="100">
        <v>0.42</v>
      </c>
      <c r="AN25" s="100">
        <v>1.06</v>
      </c>
      <c r="AO25" s="110">
        <f t="shared" si="7"/>
        <v>-7.4110931325239271</v>
      </c>
      <c r="AP25" s="111">
        <f t="shared" si="8"/>
        <v>11.370327632503393</v>
      </c>
      <c r="AQ25" s="112">
        <f t="shared" si="9"/>
        <v>116.5913558339283</v>
      </c>
      <c r="AR25" s="101">
        <f>INDEX(Historical!$C$7:$C$1045,MATCH(B25,Historical!$B$7:$B$1045,0))*IF(AH25="n/a",1.03,IF(AH25&lt;0,1.01,IF(AH25&gt;10,1.1,(1+AH25/100))))</f>
        <v>2.1970800000000001</v>
      </c>
      <c r="AS25" s="109">
        <f t="shared" si="10"/>
        <v>2.3919609960000003</v>
      </c>
      <c r="AT25" s="109">
        <f t="shared" si="11"/>
        <v>2.5962344650584002</v>
      </c>
      <c r="AU25" s="109">
        <f t="shared" si="11"/>
        <v>2.8179528883743874</v>
      </c>
      <c r="AV25" s="109">
        <f t="shared" si="11"/>
        <v>3.0586060650415599</v>
      </c>
      <c r="AW25" s="109">
        <f t="shared" si="12"/>
        <v>13.061834414474347</v>
      </c>
      <c r="AX25" s="113">
        <f t="shared" si="13"/>
        <v>9.5008978865830294</v>
      </c>
      <c r="AY25" s="100">
        <v>0.92</v>
      </c>
      <c r="AZ25" s="100">
        <v>2.09</v>
      </c>
      <c r="BA25" s="100">
        <v>-24.92</v>
      </c>
      <c r="BB25" s="100">
        <v>-6.88</v>
      </c>
      <c r="BC25" s="100">
        <v>-15.370000000000001</v>
      </c>
      <c r="BE25" s="12">
        <v>2014</v>
      </c>
      <c r="BF25" s="12">
        <f t="shared" si="14"/>
        <v>1</v>
      </c>
      <c r="BG25" s="100">
        <v>12.83</v>
      </c>
      <c r="BH25" t="s">
        <v>121</v>
      </c>
      <c r="BI25" t="s">
        <v>122</v>
      </c>
    </row>
    <row r="26" spans="1:61" ht="11.25" customHeight="1" x14ac:dyDescent="0.2">
      <c r="A26" s="55" t="s">
        <v>603</v>
      </c>
      <c r="B26" s="55" t="s">
        <v>604</v>
      </c>
      <c r="C26" s="156" t="s">
        <v>180</v>
      </c>
      <c r="D26" s="98" t="s">
        <v>554</v>
      </c>
      <c r="E26" s="157">
        <v>16</v>
      </c>
      <c r="F26" s="2">
        <v>284</v>
      </c>
      <c r="G26" s="2" t="s">
        <v>118</v>
      </c>
      <c r="H26" s="2" t="s">
        <v>118</v>
      </c>
      <c r="I26" s="100">
        <v>346.25</v>
      </c>
      <c r="J26" s="101">
        <f t="shared" si="0"/>
        <v>2.9111913357400723</v>
      </c>
      <c r="K26" s="104">
        <v>2.52</v>
      </c>
      <c r="L26" s="71">
        <v>4</v>
      </c>
      <c r="M26" s="28">
        <f t="shared" si="1"/>
        <v>10.08</v>
      </c>
      <c r="N26" s="103" t="s">
        <v>339</v>
      </c>
      <c r="O26" s="104">
        <v>2.38</v>
      </c>
      <c r="P26" s="158">
        <v>46066</v>
      </c>
      <c r="Q26" s="158">
        <v>46087</v>
      </c>
      <c r="R26" s="28">
        <f t="shared" si="2"/>
        <v>5.8823529411764763</v>
      </c>
      <c r="S26" s="105">
        <f>IF(INDEX(Historical!$D$7:$D1077,MATCH(B26,Historical!$B$7:$B$1044,0))=0,"n/a",(INDEX(Historical!$C$7:$C$1044,MATCH(B26,Historical!$B$7:$B$1044,0))/INDEX(Historical!$D$7:$D$1044,MATCH(B26,Historical!$B$7:$B$1044,0))-1)*100)</f>
        <v>5.7777777777777706</v>
      </c>
      <c r="T26" s="105">
        <f>IF(INDEX(Historical!$F$7:$F$1044,MATCH(B26,Historical!$B$7:$B$1044,0))=0,"n/a",((INDEX(Historical!$C$7:$C$1044,MATCH(B26,Historical!$B$7:$B$1044,0))/INDEX(Historical!$F$7:$F$1044,MATCH(B26,Historical!$B$7:$B$1044,0)))^(1/3)-1)*100)</f>
        <v>7.0512499040185528</v>
      </c>
      <c r="U26" s="105">
        <f>IF(INDEX(Historical!$H$7:$H$1044,MATCH(B26,Historical!$B$7:$B$1044,0))=0,"n/a",((INDEX(Historical!$C$7:$C$1044,MATCH(B26,Historical!$B$7:$B$1044,0))/INDEX(Historical!$H$7:$H$1044,MATCH(B26,Historical!$B$7:$B$1044,0)))^(1/5)-1)*100)</f>
        <v>8.2658263101468279</v>
      </c>
      <c r="V26" s="105">
        <f>IF(INDEX(Historical!$M$7:$M$1044,MATCH(B26,Historical!$B$7:$B$1044,0))=0,"n/a",((INDEX(Historical!$C$7:$C$1044,MATCH(B26,Historical!$B$7:$B$1044,0))/INDEX(Historical!$M$7:$M$1044,MATCH(B26,Historical!$B$7:$B$1044,0)))^(1/10)-1)*100)</f>
        <v>11.659322027809393</v>
      </c>
      <c r="W26" s="106">
        <f t="shared" si="3"/>
        <v>0.70894570802929002</v>
      </c>
      <c r="X26" s="107">
        <f t="shared" si="4"/>
        <v>2.8211011297429445</v>
      </c>
      <c r="Y26" s="159"/>
      <c r="Z26" s="101">
        <f t="shared" si="5"/>
        <v>70.8362614195362</v>
      </c>
      <c r="AA26" s="109">
        <f t="shared" si="6"/>
        <v>24.332396345748418</v>
      </c>
      <c r="AB26" s="71">
        <v>12</v>
      </c>
      <c r="AC26" s="100">
        <v>14.23</v>
      </c>
      <c r="AD26" s="100">
        <v>4.03</v>
      </c>
      <c r="AE26" s="100">
        <v>5.09</v>
      </c>
      <c r="AF26" s="100">
        <v>21.55</v>
      </c>
      <c r="AG26" s="100">
        <v>106.1</v>
      </c>
      <c r="AH26" s="100">
        <v>2.2399999999999998</v>
      </c>
      <c r="AI26" s="100">
        <v>4.84</v>
      </c>
      <c r="AJ26" s="100">
        <v>2.93</v>
      </c>
      <c r="AK26" s="100">
        <v>3.6700000000000004</v>
      </c>
      <c r="AL26" s="100">
        <v>186870</v>
      </c>
      <c r="AM26" s="100">
        <v>0.22</v>
      </c>
      <c r="AN26" s="100">
        <v>6.4</v>
      </c>
      <c r="AO26" s="110">
        <f t="shared" si="7"/>
        <v>-13.155378699861517</v>
      </c>
      <c r="AP26" s="111">
        <f t="shared" si="8"/>
        <v>11.177017645886901</v>
      </c>
      <c r="AQ26" s="112">
        <f t="shared" si="9"/>
        <v>382.75281977466523</v>
      </c>
      <c r="AR26" s="101">
        <f>INDEX(Historical!$C$7:$C$1045,MATCH(B26,Historical!$B$7:$B$1045,0))*IF(AH26="n/a",1.03,IF(AH26&lt;0,1.01,IF(AH26&gt;10,1.1,(1+AH26/100))))</f>
        <v>9.7332479999999997</v>
      </c>
      <c r="AS26" s="109">
        <f t="shared" si="10"/>
        <v>10.2043372032</v>
      </c>
      <c r="AT26" s="109">
        <f t="shared" si="11"/>
        <v>10.578836378557439</v>
      </c>
      <c r="AU26" s="109">
        <f t="shared" si="11"/>
        <v>10.967079673650495</v>
      </c>
      <c r="AV26" s="109">
        <f t="shared" si="11"/>
        <v>11.369571497673467</v>
      </c>
      <c r="AW26" s="109">
        <f t="shared" si="12"/>
        <v>52.853072753081406</v>
      </c>
      <c r="AX26" s="113">
        <f t="shared" si="13"/>
        <v>15.264425343850228</v>
      </c>
      <c r="AY26" s="100">
        <v>0.43</v>
      </c>
      <c r="AZ26" s="100">
        <v>32.440000000000005</v>
      </c>
      <c r="BA26" s="100">
        <v>-11.51</v>
      </c>
      <c r="BB26" s="100">
        <v>-3.45</v>
      </c>
      <c r="BC26" s="100">
        <v>6.63</v>
      </c>
      <c r="BE26" s="12">
        <v>2011</v>
      </c>
      <c r="BF26" s="12">
        <f t="shared" si="14"/>
        <v>1</v>
      </c>
      <c r="BG26" s="100">
        <v>8.4500000000000011</v>
      </c>
      <c r="BH26" t="s">
        <v>121</v>
      </c>
      <c r="BI26" t="s">
        <v>122</v>
      </c>
    </row>
    <row r="27" spans="1:61" ht="11.25" customHeight="1" x14ac:dyDescent="0.2">
      <c r="A27" s="123" t="s">
        <v>605</v>
      </c>
      <c r="B27" s="55" t="s">
        <v>606</v>
      </c>
      <c r="C27" s="156" t="s">
        <v>134</v>
      </c>
      <c r="D27" s="98" t="s">
        <v>186</v>
      </c>
      <c r="E27" s="157">
        <v>22</v>
      </c>
      <c r="F27" s="2">
        <v>188</v>
      </c>
      <c r="G27" s="2" t="s">
        <v>118</v>
      </c>
      <c r="H27" s="2" t="s">
        <v>118</v>
      </c>
      <c r="I27" s="100">
        <v>474.79</v>
      </c>
      <c r="J27" s="101">
        <f t="shared" si="0"/>
        <v>1.4322121358916573</v>
      </c>
      <c r="K27" s="104">
        <v>1.7</v>
      </c>
      <c r="L27" s="71">
        <v>4</v>
      </c>
      <c r="M27" s="28">
        <f t="shared" si="1"/>
        <v>6.8</v>
      </c>
      <c r="N27" s="103" t="s">
        <v>550</v>
      </c>
      <c r="O27" s="104">
        <v>1.6</v>
      </c>
      <c r="P27" s="158">
        <v>46146</v>
      </c>
      <c r="Q27" s="158">
        <v>46164</v>
      </c>
      <c r="R27" s="28">
        <f t="shared" si="2"/>
        <v>6.249999999999992</v>
      </c>
      <c r="S27" s="105">
        <f>IF(INDEX(Historical!$D$7:$D1078,MATCH(B27,Historical!$B$7:$B$1044,0))=0,"n/a",(INDEX(Historical!$C$7:$C$1044,MATCH(B27,Historical!$B$7:$B$1044,0))/INDEX(Historical!$D$7:$D$1044,MATCH(B27,Historical!$B$7:$B$1044,0))-1)*100)</f>
        <v>8.4628670120898022</v>
      </c>
      <c r="T27" s="105">
        <f>IF(INDEX(Historical!$F$7:$F$1044,MATCH(B27,Historical!$B$7:$B$1044,0))=0,"n/a",((INDEX(Historical!$C$7:$C$1044,MATCH(B27,Historical!$B$7:$B$1044,0))/INDEX(Historical!$F$7:$F$1044,MATCH(B27,Historical!$B$7:$B$1044,0)))^(1/3)-1)*100)</f>
        <v>8.7710382241059861</v>
      </c>
      <c r="U27" s="105">
        <f>IF(INDEX(Historical!$H$7:$H$1044,MATCH(B27,Historical!$B$7:$B$1044,0))=0,"n/a",((INDEX(Historical!$C$7:$C$1044,MATCH(B27,Historical!$B$7:$B$1044,0))/INDEX(Historical!$H$7:$H$1044,MATCH(B27,Historical!$B$7:$B$1044,0)))^(1/5)-1)*100)</f>
        <v>8.9550256179695928</v>
      </c>
      <c r="V27" s="105">
        <f>IF(INDEX(Historical!$M$7:$M$1044,MATCH(B27,Historical!$B$7:$B$1044,0))=0,"n/a",((INDEX(Historical!$C$7:$C$1044,MATCH(B27,Historical!$B$7:$B$1044,0))/INDEX(Historical!$M$7:$M$1044,MATCH(B27,Historical!$B$7:$B$1044,0)))^(1/10)-1)*100)</f>
        <v>9.2612055265749671</v>
      </c>
      <c r="W27" s="106">
        <f t="shared" si="3"/>
        <v>0.96693951908023279</v>
      </c>
      <c r="X27" s="107">
        <f t="shared" si="4"/>
        <v>0.36776285905419276</v>
      </c>
      <c r="Y27" s="164"/>
      <c r="Z27" s="101">
        <f t="shared" si="5"/>
        <v>16.915422885572138</v>
      </c>
      <c r="AA27" s="109">
        <f t="shared" si="6"/>
        <v>11.810696517412936</v>
      </c>
      <c r="AB27" s="71">
        <v>12</v>
      </c>
      <c r="AC27" s="100">
        <v>40.200000000000003</v>
      </c>
      <c r="AD27" s="100">
        <v>0.92</v>
      </c>
      <c r="AE27" s="100">
        <v>2.23</v>
      </c>
      <c r="AF27" s="100">
        <v>6.89</v>
      </c>
      <c r="AG27" s="100">
        <v>66.94</v>
      </c>
      <c r="AH27" s="100">
        <v>11.76</v>
      </c>
      <c r="AI27" s="100">
        <v>8.17</v>
      </c>
      <c r="AJ27" s="100">
        <v>24.349999999999998</v>
      </c>
      <c r="AK27" s="100">
        <v>10.82</v>
      </c>
      <c r="AL27" s="100">
        <v>43060</v>
      </c>
      <c r="AM27" s="100">
        <v>0.19</v>
      </c>
      <c r="AN27" s="100">
        <v>0.94</v>
      </c>
      <c r="AO27" s="110">
        <f t="shared" si="7"/>
        <v>-1.423458763551686</v>
      </c>
      <c r="AP27" s="111">
        <f t="shared" si="8"/>
        <v>10.38723775386125</v>
      </c>
      <c r="AQ27" s="112">
        <f t="shared" si="9"/>
        <v>90.176174468687037</v>
      </c>
      <c r="AR27" s="101">
        <f>INDEX(Historical!$C$7:$C$1045,MATCH(B27,Historical!$B$7:$B$1045,0))*IF(AH27="n/a",1.03,IF(AH27&lt;0,1.01,IF(AH27&gt;10,1.1,(1+AH27/100))))</f>
        <v>6.9080000000000013</v>
      </c>
      <c r="AS27" s="109">
        <f t="shared" si="10"/>
        <v>7.4723836000000023</v>
      </c>
      <c r="AT27" s="109">
        <f t="shared" ref="AT27:AV46" si="15">IF($AK27="n/a",1.03*AS27,IF($AK27&lt;0,1.01*AS27,IF($AK27&gt;10,1.1*AS27,(1+$AK27/100)*AS27)))</f>
        <v>8.2196219600000031</v>
      </c>
      <c r="AU27" s="109">
        <f t="shared" si="15"/>
        <v>9.0415841560000043</v>
      </c>
      <c r="AV27" s="109">
        <f t="shared" si="15"/>
        <v>9.9457425716000056</v>
      </c>
      <c r="AW27" s="109">
        <f t="shared" si="12"/>
        <v>41.58733228760002</v>
      </c>
      <c r="AX27" s="113">
        <f t="shared" si="13"/>
        <v>8.7591002943617209</v>
      </c>
      <c r="AY27" s="100">
        <v>1.22</v>
      </c>
      <c r="AZ27" s="100">
        <v>12.41</v>
      </c>
      <c r="BA27" s="100">
        <v>-13.700000000000001</v>
      </c>
      <c r="BB27" s="100">
        <v>4.17</v>
      </c>
      <c r="BC27" s="100">
        <v>-1.8900000000000001</v>
      </c>
      <c r="BE27" s="12">
        <v>2005</v>
      </c>
      <c r="BF27" s="12">
        <f t="shared" si="14"/>
        <v>2</v>
      </c>
      <c r="BG27" s="100">
        <v>2.1399999999999997</v>
      </c>
      <c r="BH27" t="s">
        <v>121</v>
      </c>
      <c r="BI27" t="s">
        <v>122</v>
      </c>
    </row>
    <row r="28" spans="1:61" ht="11.25" customHeight="1" x14ac:dyDescent="0.2">
      <c r="A28" s="123" t="s">
        <v>607</v>
      </c>
      <c r="B28" s="55" t="s">
        <v>608</v>
      </c>
      <c r="C28" s="156" t="s">
        <v>134</v>
      </c>
      <c r="D28" s="98" t="s">
        <v>135</v>
      </c>
      <c r="E28" s="157">
        <v>14</v>
      </c>
      <c r="F28" s="2">
        <v>393</v>
      </c>
      <c r="G28" s="2" t="s">
        <v>146</v>
      </c>
      <c r="H28" s="2" t="s">
        <v>146</v>
      </c>
      <c r="I28" s="100">
        <v>30.3</v>
      </c>
      <c r="J28" s="101">
        <f t="shared" si="0"/>
        <v>5.4125412541254123</v>
      </c>
      <c r="K28" s="104">
        <v>0.41</v>
      </c>
      <c r="L28" s="71">
        <v>4</v>
      </c>
      <c r="M28" s="28">
        <f t="shared" si="1"/>
        <v>1.64</v>
      </c>
      <c r="N28" s="103" t="s">
        <v>609</v>
      </c>
      <c r="O28" s="104">
        <v>0.39</v>
      </c>
      <c r="P28" s="158">
        <v>46094</v>
      </c>
      <c r="Q28" s="158">
        <v>46101</v>
      </c>
      <c r="R28" s="28">
        <f t="shared" si="2"/>
        <v>5.128205128205118</v>
      </c>
      <c r="S28" s="105">
        <f>IF(INDEX(Historical!$D$7:$D1079,MATCH(B28,Historical!$B$7:$B$1044,0))=0,"n/a",(INDEX(Historical!$C$7:$C$1044,MATCH(B28,Historical!$B$7:$B$1044,0))/INDEX(Historical!$D$7:$D$1044,MATCH(B28,Historical!$B$7:$B$1044,0))-1)*100)</f>
        <v>5.4054054054054168</v>
      </c>
      <c r="T28" s="105">
        <f>IF(INDEX(Historical!$F$7:$F$1044,MATCH(B28,Historical!$B$7:$B$1044,0))=0,"n/a",((INDEX(Historical!$C$7:$C$1044,MATCH(B28,Historical!$B$7:$B$1044,0))/INDEX(Historical!$F$7:$F$1044,MATCH(B28,Historical!$B$7:$B$1044,0)))^(1/3)-1)*100)</f>
        <v>7.9528977308938487</v>
      </c>
      <c r="U28" s="105">
        <f>IF(INDEX(Historical!$H$7:$H$1044,MATCH(B28,Historical!$B$7:$B$1044,0))=0,"n/a",((INDEX(Historical!$C$7:$C$1044,MATCH(B28,Historical!$B$7:$B$1044,0))/INDEX(Historical!$H$7:$H$1044,MATCH(B28,Historical!$B$7:$B$1044,0)))^(1/5)-1)*100)</f>
        <v>7.6316922514810814</v>
      </c>
      <c r="V28" s="105">
        <f>IF(INDEX(Historical!$M$7:$M$1044,MATCH(B28,Historical!$B$7:$B$1044,0))=0,"n/a",((INDEX(Historical!$C$7:$C$1044,MATCH(B28,Historical!$B$7:$B$1044,0))/INDEX(Historical!$M$7:$M$1044,MATCH(B28,Historical!$B$7:$B$1044,0)))^(1/10)-1)*100)</f>
        <v>10.026509310601806</v>
      </c>
      <c r="W28" s="106">
        <f t="shared" si="3"/>
        <v>0.76115146508780485</v>
      </c>
      <c r="X28" s="107" t="str">
        <f t="shared" si="4"/>
        <v>n/a</v>
      </c>
      <c r="Y28" s="165"/>
      <c r="Z28" s="101">
        <f t="shared" si="5"/>
        <v>67.213114754098356</v>
      </c>
      <c r="AA28" s="109">
        <f t="shared" si="6"/>
        <v>12.418032786885247</v>
      </c>
      <c r="AB28" s="71">
        <v>12</v>
      </c>
      <c r="AC28" s="100">
        <v>2.44</v>
      </c>
      <c r="AD28" s="100" t="s">
        <v>142</v>
      </c>
      <c r="AE28" s="100">
        <v>1.75</v>
      </c>
      <c r="AF28" s="100">
        <v>2.2999999999999998</v>
      </c>
      <c r="AG28" s="100">
        <v>18.27</v>
      </c>
      <c r="AH28" s="100">
        <v>-4.0599999999999996</v>
      </c>
      <c r="AI28" s="100">
        <v>-0.62</v>
      </c>
      <c r="AJ28" s="100">
        <v>-11.19</v>
      </c>
      <c r="AK28" s="100" t="s">
        <v>142</v>
      </c>
      <c r="AL28" s="100">
        <v>566.72</v>
      </c>
      <c r="AM28" s="100">
        <v>1.96</v>
      </c>
      <c r="AN28" s="100">
        <v>0</v>
      </c>
      <c r="AO28" s="110">
        <f t="shared" si="7"/>
        <v>0.62620071872124683</v>
      </c>
      <c r="AP28" s="111">
        <f t="shared" si="8"/>
        <v>13.044233505606494</v>
      </c>
      <c r="AQ28" s="112">
        <f t="shared" si="9"/>
        <v>12.667604354748985</v>
      </c>
      <c r="AR28" s="101">
        <f>INDEX(Historical!$C$7:$C$1045,MATCH(B28,Historical!$B$7:$B$1045,0))*IF(AH28="n/a",1.03,IF(AH28&lt;0,1.01,IF(AH28&gt;10,1.1,(1+AH28/100))))</f>
        <v>1.5756000000000001</v>
      </c>
      <c r="AS28" s="109">
        <f t="shared" si="10"/>
        <v>1.5913560000000002</v>
      </c>
      <c r="AT28" s="109">
        <f t="shared" si="15"/>
        <v>1.6390966800000002</v>
      </c>
      <c r="AU28" s="109">
        <f t="shared" si="15"/>
        <v>1.6882695804000003</v>
      </c>
      <c r="AV28" s="109">
        <f t="shared" si="15"/>
        <v>1.7389176678120004</v>
      </c>
      <c r="AW28" s="109">
        <f t="shared" si="12"/>
        <v>8.2332399282120008</v>
      </c>
      <c r="AX28" s="113">
        <f t="shared" si="13"/>
        <v>27.172409004000002</v>
      </c>
      <c r="AY28" s="100">
        <v>0.27</v>
      </c>
      <c r="AZ28" s="100">
        <v>2.8899999999999997</v>
      </c>
      <c r="BA28" s="100">
        <v>-37.51</v>
      </c>
      <c r="BB28" s="100">
        <v>-9.26</v>
      </c>
      <c r="BC28" s="100">
        <v>-22.16</v>
      </c>
      <c r="BE28" s="12">
        <v>2013</v>
      </c>
      <c r="BF28" s="12">
        <f t="shared" si="14"/>
        <v>1</v>
      </c>
      <c r="BG28" s="100">
        <v>4.5</v>
      </c>
      <c r="BH28" t="s">
        <v>121</v>
      </c>
      <c r="BI28" t="s">
        <v>122</v>
      </c>
    </row>
    <row r="29" spans="1:61" ht="11.25" customHeight="1" x14ac:dyDescent="0.2">
      <c r="A29" s="146" t="s">
        <v>610</v>
      </c>
      <c r="B29" s="55" t="s">
        <v>611</v>
      </c>
      <c r="C29" s="156" t="s">
        <v>300</v>
      </c>
      <c r="D29" s="98" t="s">
        <v>612</v>
      </c>
      <c r="E29" s="157">
        <v>16</v>
      </c>
      <c r="F29" s="2">
        <v>300</v>
      </c>
      <c r="G29" s="2" t="s">
        <v>146</v>
      </c>
      <c r="H29" s="2" t="s">
        <v>146</v>
      </c>
      <c r="I29" s="100">
        <v>182.71</v>
      </c>
      <c r="J29" s="101">
        <f t="shared" si="0"/>
        <v>3.9187783919873023</v>
      </c>
      <c r="K29" s="104">
        <v>1.79</v>
      </c>
      <c r="L29" s="71">
        <v>4</v>
      </c>
      <c r="M29" s="28">
        <f t="shared" si="1"/>
        <v>7.16</v>
      </c>
      <c r="N29" s="103" t="s">
        <v>613</v>
      </c>
      <c r="O29" s="104">
        <v>1.7</v>
      </c>
      <c r="P29" s="158">
        <v>46126</v>
      </c>
      <c r="Q29" s="158">
        <v>46140</v>
      </c>
      <c r="R29" s="28">
        <f t="shared" si="2"/>
        <v>5.2941176470588287</v>
      </c>
      <c r="S29" s="105">
        <f>IF(INDEX(Historical!$D$7:$D1080,MATCH(B29,Historical!$B$7:$B$1044,0))=0,"n/a",(INDEX(Historical!$C$7:$C$1044,MATCH(B29,Historical!$B$7:$B$1044,0))/INDEX(Historical!$D$7:$D$1044,MATCH(B29,Historical!$B$7:$B$1044,0))-1)*100)</f>
        <v>2.4390243902439046</v>
      </c>
      <c r="T29" s="105">
        <f>IF(INDEX(Historical!$F$7:$F$1044,MATCH(B29,Historical!$B$7:$B$1044,0))=0,"n/a",((INDEX(Historical!$C$7:$C$1044,MATCH(B29,Historical!$B$7:$B$1044,0))/INDEX(Historical!$F$7:$F$1044,MATCH(B29,Historical!$B$7:$B$1044,0)))^(1/3)-1)*100)</f>
        <v>5.7025997492796021</v>
      </c>
      <c r="U29" s="105">
        <f>IF(INDEX(Historical!$H$7:$H$1044,MATCH(B29,Historical!$B$7:$B$1044,0))=0,"n/a",((INDEX(Historical!$C$7:$C$1044,MATCH(B29,Historical!$B$7:$B$1044,0))/INDEX(Historical!$H$7:$H$1044,MATCH(B29,Historical!$B$7:$B$1044,0)))^(1/5)-1)*100)</f>
        <v>9.1883429960426533</v>
      </c>
      <c r="V29" s="105">
        <f>IF(INDEX(Historical!$M$7:$M$1044,MATCH(B29,Historical!$B$7:$B$1044,0))=0,"n/a",((INDEX(Historical!$C$7:$C$1044,MATCH(B29,Historical!$B$7:$B$1044,0))/INDEX(Historical!$M$7:$M$1044,MATCH(B29,Historical!$B$7:$B$1044,0)))^(1/10)-1)*100)</f>
        <v>14.016858257575503</v>
      </c>
      <c r="W29" s="106">
        <f t="shared" si="3"/>
        <v>0.65552086117991193</v>
      </c>
      <c r="X29" s="107">
        <f t="shared" si="4"/>
        <v>1.2552381142134772</v>
      </c>
      <c r="Y29" s="123" t="s">
        <v>614</v>
      </c>
      <c r="Z29" s="101">
        <f t="shared" si="5"/>
        <v>115.67043618739903</v>
      </c>
      <c r="AA29" s="109">
        <f t="shared" si="6"/>
        <v>29.516962843295637</v>
      </c>
      <c r="AB29" s="71">
        <v>12</v>
      </c>
      <c r="AC29" s="100">
        <v>6.19</v>
      </c>
      <c r="AD29" s="100">
        <v>2.19</v>
      </c>
      <c r="AE29" s="100">
        <v>7.87</v>
      </c>
      <c r="AF29" s="100">
        <v>24.17</v>
      </c>
      <c r="AG29" s="100">
        <v>82.19</v>
      </c>
      <c r="AH29" s="100">
        <v>21.38</v>
      </c>
      <c r="AI29" s="100">
        <v>4.12</v>
      </c>
      <c r="AJ29" s="100">
        <v>7.32</v>
      </c>
      <c r="AK29" s="100">
        <v>12.22</v>
      </c>
      <c r="AL29" s="100">
        <v>85120</v>
      </c>
      <c r="AM29" s="100">
        <v>0.13999999999999999</v>
      </c>
      <c r="AN29" s="100">
        <v>12.81</v>
      </c>
      <c r="AO29" s="110">
        <f t="shared" si="7"/>
        <v>-16.409841455265681</v>
      </c>
      <c r="AP29" s="111">
        <f t="shared" si="8"/>
        <v>13.107121388029956</v>
      </c>
      <c r="AQ29" s="112">
        <f t="shared" si="9"/>
        <v>463.09659401186047</v>
      </c>
      <c r="AR29" s="101">
        <f>INDEX(Historical!$C$7:$C$1045,MATCH(B29,Historical!$B$7:$B$1045,0))*IF(AH29="n/a",1.03,IF(AH29&lt;0,1.01,IF(AH29&gt;10,1.1,(1+AH29/100))))</f>
        <v>7.3920000000000003</v>
      </c>
      <c r="AS29" s="109">
        <f t="shared" si="10"/>
        <v>7.6965503999999996</v>
      </c>
      <c r="AT29" s="109">
        <f t="shared" si="15"/>
        <v>8.4662054399999995</v>
      </c>
      <c r="AU29" s="109">
        <f t="shared" si="15"/>
        <v>9.3128259839999998</v>
      </c>
      <c r="AV29" s="109">
        <f t="shared" si="15"/>
        <v>10.244108582400001</v>
      </c>
      <c r="AW29" s="109">
        <f t="shared" si="12"/>
        <v>43.111690406400001</v>
      </c>
      <c r="AX29" s="113">
        <f t="shared" si="13"/>
        <v>23.595692850090309</v>
      </c>
      <c r="AY29" s="100">
        <v>0.89</v>
      </c>
      <c r="AZ29" s="100">
        <v>10.68</v>
      </c>
      <c r="BA29" s="100">
        <v>-22.03</v>
      </c>
      <c r="BB29" s="100">
        <v>1.34</v>
      </c>
      <c r="BC29" s="100">
        <v>-2.4899999999999998</v>
      </c>
      <c r="BE29" s="12">
        <v>2011</v>
      </c>
      <c r="BF29" s="12">
        <f t="shared" si="14"/>
        <v>1</v>
      </c>
      <c r="BG29" s="100">
        <v>4.63</v>
      </c>
      <c r="BH29" t="s">
        <v>121</v>
      </c>
      <c r="BI29" t="s">
        <v>302</v>
      </c>
    </row>
    <row r="30" spans="1:61" ht="11.25" customHeight="1" x14ac:dyDescent="0.2">
      <c r="A30" s="123" t="s">
        <v>615</v>
      </c>
      <c r="B30" s="55" t="s">
        <v>616</v>
      </c>
      <c r="C30" s="156" t="s">
        <v>134</v>
      </c>
      <c r="D30" s="98" t="s">
        <v>135</v>
      </c>
      <c r="E30" s="157">
        <v>15</v>
      </c>
      <c r="F30" s="2">
        <v>351</v>
      </c>
      <c r="G30" s="2" t="s">
        <v>146</v>
      </c>
      <c r="H30" s="2" t="s">
        <v>146</v>
      </c>
      <c r="I30" s="100">
        <v>311.64999999999998</v>
      </c>
      <c r="J30" s="101">
        <f t="shared" si="0"/>
        <v>1.0524626985400289</v>
      </c>
      <c r="K30" s="104">
        <v>0.82</v>
      </c>
      <c r="L30" s="71">
        <v>4</v>
      </c>
      <c r="M30" s="28">
        <f t="shared" si="1"/>
        <v>3.28</v>
      </c>
      <c r="N30" s="103" t="s">
        <v>151</v>
      </c>
      <c r="O30" s="104">
        <v>0.745</v>
      </c>
      <c r="P30" s="158">
        <v>46143</v>
      </c>
      <c r="Q30" s="158">
        <v>46157</v>
      </c>
      <c r="R30" s="28">
        <f t="shared" si="2"/>
        <v>10.067114093959725</v>
      </c>
      <c r="S30" s="105">
        <f>IF(INDEX(Historical!$D$7:$D1081,MATCH(B30,Historical!$B$7:$B$1044,0))=0,"n/a",(INDEX(Historical!$C$7:$C$1044,MATCH(B30,Historical!$B$7:$B$1044,0))/INDEX(Historical!$D$7:$D$1044,MATCH(B30,Historical!$B$7:$B$1044,0))-1)*100)</f>
        <v>10.22727272727273</v>
      </c>
      <c r="T30" s="105">
        <f>IF(INDEX(Historical!$F$7:$F$1044,MATCH(B30,Historical!$B$7:$B$1044,0))=0,"n/a",((INDEX(Historical!$C$7:$C$1044,MATCH(B30,Historical!$B$7:$B$1044,0))/INDEX(Historical!$F$7:$F$1044,MATCH(B30,Historical!$B$7:$B$1044,0)))^(1/3)-1)*100)</f>
        <v>9.9384538155088631</v>
      </c>
      <c r="U30" s="105">
        <f>IF(INDEX(Historical!$H$7:$H$1044,MATCH(B30,Historical!$B$7:$B$1044,0))=0,"n/a",((INDEX(Historical!$C$7:$C$1044,MATCH(B30,Historical!$B$7:$B$1044,0))/INDEX(Historical!$H$7:$H$1044,MATCH(B30,Historical!$B$7:$B$1044,0)))^(1/5)-1)*100)</f>
        <v>10.330248749389082</v>
      </c>
      <c r="V30" s="105">
        <f>IF(INDEX(Historical!$M$7:$M$1044,MATCH(B30,Historical!$B$7:$B$1044,0))=0,"n/a",((INDEX(Historical!$C$7:$C$1044,MATCH(B30,Historical!$B$7:$B$1044,0))/INDEX(Historical!$M$7:$M$1044,MATCH(B30,Historical!$B$7:$B$1044,0)))^(1/10)-1)*100)</f>
        <v>9.7285183111327278</v>
      </c>
      <c r="W30" s="106">
        <f t="shared" si="3"/>
        <v>1.0618522182938968</v>
      </c>
      <c r="X30" s="107">
        <f t="shared" si="4"/>
        <v>0.68685164557108247</v>
      </c>
      <c r="Y30" s="123" t="s">
        <v>617</v>
      </c>
      <c r="Z30" s="101">
        <f t="shared" si="5"/>
        <v>19.260129183793303</v>
      </c>
      <c r="AA30" s="109">
        <f t="shared" si="6"/>
        <v>18.300058719906044</v>
      </c>
      <c r="AB30" s="71">
        <v>12</v>
      </c>
      <c r="AC30" s="100">
        <v>17.03</v>
      </c>
      <c r="AD30" s="100">
        <v>1.24</v>
      </c>
      <c r="AE30" s="100">
        <v>3.86</v>
      </c>
      <c r="AF30" s="100">
        <v>7.15</v>
      </c>
      <c r="AG30" s="100">
        <v>47.760000000000005</v>
      </c>
      <c r="AH30" s="100">
        <v>11.34</v>
      </c>
      <c r="AI30" s="100">
        <v>12.45</v>
      </c>
      <c r="AJ30" s="100">
        <v>15.040000000000001</v>
      </c>
      <c r="AK30" s="100">
        <v>11.73</v>
      </c>
      <c r="AL30" s="100">
        <v>66770</v>
      </c>
      <c r="AM30" s="100">
        <v>1.1599999999999999</v>
      </c>
      <c r="AN30" s="100">
        <v>1.72</v>
      </c>
      <c r="AO30" s="110">
        <f t="shared" si="7"/>
        <v>-6.9173472719769329</v>
      </c>
      <c r="AP30" s="111">
        <f t="shared" si="8"/>
        <v>11.382711447929111</v>
      </c>
      <c r="AQ30" s="112">
        <f t="shared" si="9"/>
        <v>141.15040935512818</v>
      </c>
      <c r="AR30" s="101">
        <f>INDEX(Historical!$C$7:$C$1045,MATCH(B30,Historical!$B$7:$B$1045,0))*IF(AH30="n/a",1.03,IF(AH30&lt;0,1.01,IF(AH30&gt;10,1.1,(1+AH30/100))))</f>
        <v>3.2010000000000005</v>
      </c>
      <c r="AS30" s="109">
        <f t="shared" si="10"/>
        <v>3.521100000000001</v>
      </c>
      <c r="AT30" s="109">
        <f t="shared" si="15"/>
        <v>3.8732100000000016</v>
      </c>
      <c r="AU30" s="109">
        <f t="shared" si="15"/>
        <v>4.2605310000000021</v>
      </c>
      <c r="AV30" s="109">
        <f t="shared" si="15"/>
        <v>4.6865841000000028</v>
      </c>
      <c r="AW30" s="109">
        <f t="shared" si="12"/>
        <v>19.54242510000001</v>
      </c>
      <c r="AX30" s="113">
        <f t="shared" si="13"/>
        <v>6.2706321514519532</v>
      </c>
      <c r="AY30" s="100">
        <v>0.75</v>
      </c>
      <c r="AZ30" s="100">
        <v>2.3199999999999998</v>
      </c>
      <c r="BA30" s="100">
        <v>-18.2</v>
      </c>
      <c r="BB30" s="100">
        <v>-4.2299999999999995</v>
      </c>
      <c r="BC30" s="100">
        <v>-9.7199999999999989</v>
      </c>
      <c r="BE30" s="12">
        <v>2012</v>
      </c>
      <c r="BF30" s="12">
        <f t="shared" si="14"/>
        <v>1</v>
      </c>
      <c r="BG30" s="100">
        <v>7.41</v>
      </c>
      <c r="BH30" t="s">
        <v>121</v>
      </c>
      <c r="BI30" t="s">
        <v>122</v>
      </c>
    </row>
    <row r="31" spans="1:61" ht="11.25" customHeight="1" x14ac:dyDescent="0.2">
      <c r="A31" s="123" t="s">
        <v>618</v>
      </c>
      <c r="B31" s="55" t="s">
        <v>619</v>
      </c>
      <c r="C31" s="156" t="s">
        <v>198</v>
      </c>
      <c r="D31" s="98" t="s">
        <v>199</v>
      </c>
      <c r="E31" s="157">
        <v>13</v>
      </c>
      <c r="F31" s="2">
        <v>420</v>
      </c>
      <c r="G31" s="2" t="s">
        <v>146</v>
      </c>
      <c r="H31" s="2" t="s">
        <v>146</v>
      </c>
      <c r="I31" s="100">
        <v>147.27000000000001</v>
      </c>
      <c r="J31" s="101">
        <f t="shared" si="0"/>
        <v>0.67902492021457184</v>
      </c>
      <c r="K31" s="104">
        <v>0.25</v>
      </c>
      <c r="L31" s="71">
        <v>4</v>
      </c>
      <c r="M31" s="28">
        <f t="shared" si="1"/>
        <v>1</v>
      </c>
      <c r="N31" s="103" t="s">
        <v>147</v>
      </c>
      <c r="O31" s="104">
        <v>0.16500000000000001</v>
      </c>
      <c r="P31" s="158">
        <v>46007</v>
      </c>
      <c r="Q31" s="158">
        <v>46029</v>
      </c>
      <c r="R31" s="28">
        <f t="shared" si="2"/>
        <v>51.515151515151501</v>
      </c>
      <c r="S31" s="105">
        <f>IF(INDEX(Historical!$D$7:$D1084,MATCH(B31,Historical!$B$7:$B$1044,0))=0,"n/a",(INDEX(Historical!$C$7:$C$1044,MATCH(B31,Historical!$B$7:$B$1044,0))/INDEX(Historical!$D$7:$D$1044,MATCH(B31,Historical!$B$7:$B$1044,0))-1)*100)</f>
        <v>33.33333333333335</v>
      </c>
      <c r="T31" s="105">
        <f>IF(INDEX(Historical!$F$7:$F$1044,MATCH(B31,Historical!$B$7:$B$1044,0))=0,"n/a",((INDEX(Historical!$C$7:$C$1044,MATCH(B31,Historical!$B$7:$B$1044,0))/INDEX(Historical!$F$7:$F$1044,MATCH(B31,Historical!$B$7:$B$1044,0)))^(1/3)-1)*100)</f>
        <v>18.166575046750122</v>
      </c>
      <c r="U31" s="105">
        <f>IF(INDEX(Historical!$H$7:$H$1044,MATCH(B31,Historical!$B$7:$B$1044,0))=0,"n/a",((INDEX(Historical!$C$7:$C$1044,MATCH(B31,Historical!$B$7:$B$1044,0))/INDEX(Historical!$H$7:$H$1044,MATCH(B31,Historical!$B$7:$B$1044,0)))^(1/5)-1)*100)</f>
        <v>21.428543377443866</v>
      </c>
      <c r="V31" s="105">
        <f>IF(INDEX(Historical!$M$7:$M$1044,MATCH(B31,Historical!$B$7:$B$1044,0))=0,"n/a",((INDEX(Historical!$C$7:$C$1044,MATCH(B31,Historical!$B$7:$B$1044,0))/INDEX(Historical!$M$7:$M$1044,MATCH(B31,Historical!$B$7:$B$1044,0)))^(1/10)-1)*100)</f>
        <v>17.755084865557123</v>
      </c>
      <c r="W31" s="106">
        <f t="shared" si="3"/>
        <v>1.2068961393145938</v>
      </c>
      <c r="X31" s="107">
        <f t="shared" si="4"/>
        <v>0.76942705125471689</v>
      </c>
      <c r="Y31" s="123"/>
      <c r="Z31" s="101">
        <f t="shared" si="5"/>
        <v>28.735632183908045</v>
      </c>
      <c r="AA31" s="109">
        <f t="shared" si="6"/>
        <v>42.318965517241381</v>
      </c>
      <c r="AB31" s="71">
        <v>12</v>
      </c>
      <c r="AC31" s="100">
        <v>3.48</v>
      </c>
      <c r="AD31" s="100">
        <v>1.22</v>
      </c>
      <c r="AE31" s="100">
        <v>6.99</v>
      </c>
      <c r="AF31" s="100">
        <v>13.47</v>
      </c>
      <c r="AG31" s="100">
        <v>36.79</v>
      </c>
      <c r="AH31" s="100">
        <v>39.64</v>
      </c>
      <c r="AI31" s="100">
        <v>17.02</v>
      </c>
      <c r="AJ31" s="100">
        <v>27.85</v>
      </c>
      <c r="AK31" s="100">
        <v>22.11</v>
      </c>
      <c r="AL31" s="100">
        <v>181060</v>
      </c>
      <c r="AM31" s="100">
        <v>0.53</v>
      </c>
      <c r="AN31" s="100">
        <v>1.34</v>
      </c>
      <c r="AO31" s="110">
        <f t="shared" si="7"/>
        <v>-20.211397219582942</v>
      </c>
      <c r="AP31" s="111">
        <f t="shared" si="8"/>
        <v>22.107568297658439</v>
      </c>
      <c r="AQ31" s="112">
        <f t="shared" si="9"/>
        <v>403.33839534639628</v>
      </c>
      <c r="AR31" s="101">
        <f>INDEX(Historical!$C$7:$C$1045,MATCH(B31,Historical!$B$7:$B$1045,0))*IF(AH31="n/a",1.03,IF(AH31&lt;0,1.01,IF(AH31&gt;10,1.1,(1+AH31/100))))</f>
        <v>0.72600000000000009</v>
      </c>
      <c r="AS31" s="109">
        <f t="shared" si="10"/>
        <v>0.7986000000000002</v>
      </c>
      <c r="AT31" s="109">
        <f t="shared" si="15"/>
        <v>0.87846000000000024</v>
      </c>
      <c r="AU31" s="109">
        <f t="shared" si="15"/>
        <v>0.96630600000000033</v>
      </c>
      <c r="AV31" s="109">
        <f t="shared" si="15"/>
        <v>1.0629366000000005</v>
      </c>
      <c r="AW31" s="109">
        <f t="shared" si="12"/>
        <v>4.4323026000000016</v>
      </c>
      <c r="AX31" s="113">
        <f t="shared" si="13"/>
        <v>3.0096439193318405</v>
      </c>
      <c r="AY31" s="100">
        <v>1.31</v>
      </c>
      <c r="AZ31" s="100">
        <v>98.18</v>
      </c>
      <c r="BA31" s="100">
        <v>-11.84</v>
      </c>
      <c r="BB31" s="100">
        <v>6.2600000000000007</v>
      </c>
      <c r="BC31" s="100">
        <v>12.47</v>
      </c>
      <c r="BE31" s="12">
        <v>2012</v>
      </c>
      <c r="BF31" s="12">
        <f t="shared" si="14"/>
        <v>1</v>
      </c>
      <c r="BG31" s="100">
        <v>13.73</v>
      </c>
      <c r="BH31" t="s">
        <v>121</v>
      </c>
      <c r="BI31" t="s">
        <v>122</v>
      </c>
    </row>
    <row r="32" spans="1:61" ht="11.25" customHeight="1" x14ac:dyDescent="0.2">
      <c r="A32" s="146" t="s">
        <v>620</v>
      </c>
      <c r="B32" s="55" t="s">
        <v>621</v>
      </c>
      <c r="C32" s="156" t="s">
        <v>134</v>
      </c>
      <c r="D32" s="98" t="s">
        <v>157</v>
      </c>
      <c r="E32" s="157">
        <v>15</v>
      </c>
      <c r="F32" s="2">
        <v>330</v>
      </c>
      <c r="G32" s="2" t="s">
        <v>146</v>
      </c>
      <c r="H32" s="2" t="s">
        <v>146</v>
      </c>
      <c r="I32" s="100">
        <v>55</v>
      </c>
      <c r="J32" s="101">
        <f t="shared" si="0"/>
        <v>4.2181818181818178</v>
      </c>
      <c r="K32" s="104">
        <v>0.57999999999999996</v>
      </c>
      <c r="L32" s="71">
        <v>4</v>
      </c>
      <c r="M32" s="28">
        <f t="shared" si="1"/>
        <v>2.3199999999999998</v>
      </c>
      <c r="N32" s="103" t="s">
        <v>273</v>
      </c>
      <c r="O32" s="104">
        <v>0.56999999999999995</v>
      </c>
      <c r="P32" s="158">
        <v>46007</v>
      </c>
      <c r="Q32" s="158">
        <v>46010</v>
      </c>
      <c r="R32" s="28">
        <f t="shared" si="2"/>
        <v>1.7543859649122824</v>
      </c>
      <c r="S32" s="105">
        <f>IF(INDEX(Historical!$D$7:$D1085,MATCH(B32,Historical!$B$7:$B$1044,0))=0,"n/a",(INDEX(Historical!$C$7:$C$1044,MATCH(B32,Historical!$B$7:$B$1044,0))/INDEX(Historical!$D$7:$D$1044,MATCH(B32,Historical!$B$7:$B$1044,0))-1)*100)</f>
        <v>1.7777777777777892</v>
      </c>
      <c r="T32" s="105">
        <f>IF(INDEX(Historical!$F$7:$F$1044,MATCH(B32,Historical!$B$7:$B$1044,0))=0,"n/a",((INDEX(Historical!$C$7:$C$1044,MATCH(B32,Historical!$B$7:$B$1044,0))/INDEX(Historical!$F$7:$F$1044,MATCH(B32,Historical!$B$7:$B$1044,0)))^(1/3)-1)*100)</f>
        <v>1.8103466507693788</v>
      </c>
      <c r="U32" s="105">
        <f>IF(INDEX(Historical!$H$7:$H$1044,MATCH(B32,Historical!$B$7:$B$1044,0))=0,"n/a",((INDEX(Historical!$C$7:$C$1044,MATCH(B32,Historical!$B$7:$B$1044,0))/INDEX(Historical!$H$7:$H$1044,MATCH(B32,Historical!$B$7:$B$1044,0)))^(1/5)-1)*100)</f>
        <v>1.9423003883757728</v>
      </c>
      <c r="V32" s="105">
        <f>IF(INDEX(Historical!$M$7:$M$1044,MATCH(B32,Historical!$B$7:$B$1044,0))=0,"n/a",((INDEX(Historical!$C$7:$C$1044,MATCH(B32,Historical!$B$7:$B$1044,0))/INDEX(Historical!$M$7:$M$1044,MATCH(B32,Historical!$B$7:$B$1044,0)))^(1/10)-1)*100)</f>
        <v>1.9382955698704629</v>
      </c>
      <c r="W32" s="106">
        <f t="shared" si="3"/>
        <v>1.0020661547018743</v>
      </c>
      <c r="X32" s="107" t="str">
        <f t="shared" si="4"/>
        <v>n/a</v>
      </c>
      <c r="Y32" s="165"/>
      <c r="Z32" s="101" t="str">
        <f t="shared" si="5"/>
        <v>n/a</v>
      </c>
      <c r="AA32" s="109" t="str">
        <f t="shared" si="6"/>
        <v>n/a</v>
      </c>
      <c r="AB32" s="71">
        <v>12</v>
      </c>
      <c r="AC32" s="100" t="s">
        <v>142</v>
      </c>
      <c r="AD32" s="100" t="s">
        <v>142</v>
      </c>
      <c r="AE32" s="100" t="s">
        <v>142</v>
      </c>
      <c r="AF32" s="100" t="s">
        <v>142</v>
      </c>
      <c r="AG32" s="100" t="s">
        <v>142</v>
      </c>
      <c r="AH32" s="100" t="s">
        <v>142</v>
      </c>
      <c r="AI32" s="100" t="s">
        <v>142</v>
      </c>
      <c r="AJ32" s="100" t="s">
        <v>142</v>
      </c>
      <c r="AK32" s="100" t="s">
        <v>142</v>
      </c>
      <c r="AL32" s="100" t="s">
        <v>142</v>
      </c>
      <c r="AM32" s="100" t="s">
        <v>142</v>
      </c>
      <c r="AN32" s="100" t="s">
        <v>142</v>
      </c>
      <c r="AO32" s="110" t="str">
        <f t="shared" si="7"/>
        <v>n/a</v>
      </c>
      <c r="AP32" s="111">
        <f t="shared" si="8"/>
        <v>6.1604822065575906</v>
      </c>
      <c r="AQ32" s="112" t="str">
        <f t="shared" si="9"/>
        <v>n/a</v>
      </c>
      <c r="AR32" s="101">
        <f>INDEX(Historical!$C$7:$C$1045,MATCH(B32,Historical!$B$7:$B$1045,0))*IF(AH32="n/a",1.03,IF(AH32&lt;0,1.01,IF(AH32&gt;10,1.1,(1+AH32/100))))</f>
        <v>2.3587000000000002</v>
      </c>
      <c r="AS32" s="109">
        <f t="shared" si="10"/>
        <v>2.4294610000000003</v>
      </c>
      <c r="AT32" s="109">
        <f t="shared" si="15"/>
        <v>2.5023448300000002</v>
      </c>
      <c r="AU32" s="109">
        <f t="shared" si="15"/>
        <v>2.5774151749</v>
      </c>
      <c r="AV32" s="109">
        <f t="shared" si="15"/>
        <v>2.6547376301470003</v>
      </c>
      <c r="AW32" s="109">
        <f t="shared" si="12"/>
        <v>12.522658635047001</v>
      </c>
      <c r="AX32" s="113">
        <f t="shared" si="13"/>
        <v>22.768470245540005</v>
      </c>
      <c r="AY32" s="100" t="s">
        <v>142</v>
      </c>
      <c r="AZ32" s="100" t="s">
        <v>142</v>
      </c>
      <c r="BA32" s="100" t="s">
        <v>142</v>
      </c>
      <c r="BB32" s="100" t="s">
        <v>142</v>
      </c>
      <c r="BC32" s="100" t="s">
        <v>142</v>
      </c>
      <c r="BD32" s="20" t="s">
        <v>108</v>
      </c>
      <c r="BE32" s="12">
        <v>2012</v>
      </c>
      <c r="BF32" s="12">
        <f t="shared" si="14"/>
        <v>1</v>
      </c>
      <c r="BG32" s="100" t="s">
        <v>142</v>
      </c>
      <c r="BH32" t="s">
        <v>121</v>
      </c>
      <c r="BI32" t="s">
        <v>122</v>
      </c>
    </row>
    <row r="33" spans="1:61" ht="11.25" customHeight="1" x14ac:dyDescent="0.2">
      <c r="A33" s="123" t="s">
        <v>622</v>
      </c>
      <c r="B33" s="55" t="s">
        <v>623</v>
      </c>
      <c r="C33" s="156" t="s">
        <v>116</v>
      </c>
      <c r="D33" s="98" t="s">
        <v>150</v>
      </c>
      <c r="E33" s="157">
        <v>15</v>
      </c>
      <c r="F33" s="2">
        <v>335</v>
      </c>
      <c r="G33" s="2" t="s">
        <v>146</v>
      </c>
      <c r="H33" s="2" t="s">
        <v>146</v>
      </c>
      <c r="I33" s="100">
        <v>36.4</v>
      </c>
      <c r="J33" s="101">
        <f t="shared" si="0"/>
        <v>2.9670329670329672</v>
      </c>
      <c r="K33" s="104">
        <v>0.27</v>
      </c>
      <c r="L33" s="71">
        <v>4</v>
      </c>
      <c r="M33" s="28">
        <f t="shared" si="1"/>
        <v>1.08</v>
      </c>
      <c r="N33" s="103" t="s">
        <v>154</v>
      </c>
      <c r="O33" s="104">
        <v>0.26</v>
      </c>
      <c r="P33" s="158">
        <v>46056</v>
      </c>
      <c r="Q33" s="158">
        <v>46071</v>
      </c>
      <c r="R33" s="28">
        <f t="shared" si="2"/>
        <v>3.8461538461538494</v>
      </c>
      <c r="S33" s="105">
        <f>IF(INDEX(Historical!$D$7:$D1086,MATCH(B33,Historical!$B$7:$B$1044,0))=0,"n/a",(INDEX(Historical!$C$7:$C$1044,MATCH(B33,Historical!$B$7:$B$1044,0))/INDEX(Historical!$D$7:$D$1044,MATCH(B33,Historical!$B$7:$B$1044,0))-1)*100)</f>
        <v>4.0000000000000036</v>
      </c>
      <c r="T33" s="105">
        <f>IF(INDEX(Historical!$F$7:$F$1044,MATCH(B33,Historical!$B$7:$B$1044,0))=0,"n/a",((INDEX(Historical!$C$7:$C$1044,MATCH(B33,Historical!$B$7:$B$1044,0))/INDEX(Historical!$F$7:$F$1044,MATCH(B33,Historical!$B$7:$B$1044,0)))^(1/3)-1)*100)</f>
        <v>5.7264270346431223</v>
      </c>
      <c r="U33" s="105">
        <f>IF(INDEX(Historical!$H$7:$H$1044,MATCH(B33,Historical!$B$7:$B$1044,0))=0,"n/a",((INDEX(Historical!$C$7:$C$1044,MATCH(B33,Historical!$B$7:$B$1044,0))/INDEX(Historical!$H$7:$H$1044,MATCH(B33,Historical!$B$7:$B$1044,0)))^(1/5)-1)*100)</f>
        <v>6.756521663494941</v>
      </c>
      <c r="V33" s="105">
        <f>IF(INDEX(Historical!$M$7:$M$1044,MATCH(B33,Historical!$B$7:$B$1044,0))=0,"n/a",((INDEX(Historical!$C$7:$C$1044,MATCH(B33,Historical!$B$7:$B$1044,0))/INDEX(Historical!$M$7:$M$1044,MATCH(B33,Historical!$B$7:$B$1044,0)))^(1/10)-1)*100)</f>
        <v>8.9828262537239301</v>
      </c>
      <c r="W33" s="106">
        <f t="shared" si="3"/>
        <v>0.75215989630145075</v>
      </c>
      <c r="X33" s="107">
        <f t="shared" si="4"/>
        <v>0.19995624928958097</v>
      </c>
      <c r="Y33" s="166"/>
      <c r="Z33" s="101">
        <f t="shared" si="5"/>
        <v>43.027888446215144</v>
      </c>
      <c r="AA33" s="109">
        <f t="shared" si="6"/>
        <v>14.501992031872511</v>
      </c>
      <c r="AB33" s="71">
        <v>2</v>
      </c>
      <c r="AC33" s="100">
        <v>2.5099999999999998</v>
      </c>
      <c r="AD33" s="100" t="s">
        <v>142</v>
      </c>
      <c r="AE33" s="100">
        <v>0.55000000000000004</v>
      </c>
      <c r="AF33" s="100">
        <v>1.51</v>
      </c>
      <c r="AG33" s="100">
        <v>10.83</v>
      </c>
      <c r="AH33" s="100">
        <v>-19.88</v>
      </c>
      <c r="AI33" s="100" t="s">
        <v>142</v>
      </c>
      <c r="AJ33" s="100">
        <v>33.79</v>
      </c>
      <c r="AK33" s="100" t="s">
        <v>142</v>
      </c>
      <c r="AL33" s="100">
        <v>772.43</v>
      </c>
      <c r="AM33" s="100">
        <v>2.7199999999999998</v>
      </c>
      <c r="AN33" s="100">
        <v>0.56000000000000005</v>
      </c>
      <c r="AO33" s="110">
        <f t="shared" si="7"/>
        <v>-4.778437401344604</v>
      </c>
      <c r="AP33" s="111">
        <f t="shared" si="8"/>
        <v>9.7235546305279072</v>
      </c>
      <c r="AQ33" s="112">
        <f t="shared" si="9"/>
        <v>-1.3468298236978149</v>
      </c>
      <c r="AR33" s="101">
        <f>INDEX(Historical!$C$7:$C$1045,MATCH(B33,Historical!$B$7:$B$1045,0))*IF(AH33="n/a",1.03,IF(AH33&lt;0,1.01,IF(AH33&gt;10,1.1,(1+AH33/100))))</f>
        <v>1.0504</v>
      </c>
      <c r="AS33" s="109">
        <f t="shared" si="10"/>
        <v>1.081912</v>
      </c>
      <c r="AT33" s="109">
        <f t="shared" si="15"/>
        <v>1.11436936</v>
      </c>
      <c r="AU33" s="109">
        <f t="shared" si="15"/>
        <v>1.1478004408</v>
      </c>
      <c r="AV33" s="109">
        <f t="shared" si="15"/>
        <v>1.182234454024</v>
      </c>
      <c r="AW33" s="109">
        <f t="shared" si="12"/>
        <v>5.5767162548239995</v>
      </c>
      <c r="AX33" s="113">
        <f t="shared" si="13"/>
        <v>15.320649051714286</v>
      </c>
      <c r="AY33" s="100">
        <v>1.1499999999999999</v>
      </c>
      <c r="AZ33" s="100">
        <v>18.37</v>
      </c>
      <c r="BA33" s="100">
        <v>-27.189999999999998</v>
      </c>
      <c r="BB33" s="100">
        <v>2.29</v>
      </c>
      <c r="BC33" s="100">
        <v>-5.9799999999999995</v>
      </c>
      <c r="BE33" s="12">
        <v>2012</v>
      </c>
      <c r="BF33" s="12">
        <f t="shared" si="14"/>
        <v>1</v>
      </c>
      <c r="BG33" s="100">
        <v>4.71</v>
      </c>
      <c r="BH33" t="s">
        <v>121</v>
      </c>
      <c r="BI33" t="s">
        <v>122</v>
      </c>
    </row>
    <row r="34" spans="1:61" ht="11.25" customHeight="1" x14ac:dyDescent="0.2">
      <c r="A34" s="55" t="s">
        <v>627</v>
      </c>
      <c r="B34" s="55" t="s">
        <v>628</v>
      </c>
      <c r="C34" s="156" t="s">
        <v>134</v>
      </c>
      <c r="D34" s="98" t="s">
        <v>157</v>
      </c>
      <c r="E34" s="157">
        <v>14</v>
      </c>
      <c r="F34" s="2">
        <v>373</v>
      </c>
      <c r="G34" s="2" t="s">
        <v>118</v>
      </c>
      <c r="H34" s="2" t="s">
        <v>118</v>
      </c>
      <c r="I34" s="100">
        <v>28.16</v>
      </c>
      <c r="J34" s="101">
        <f t="shared" si="0"/>
        <v>3.4090909090909087</v>
      </c>
      <c r="K34" s="104">
        <v>0.24</v>
      </c>
      <c r="L34" s="71">
        <v>4</v>
      </c>
      <c r="M34" s="28">
        <f t="shared" si="1"/>
        <v>0.96</v>
      </c>
      <c r="N34" s="103" t="s">
        <v>158</v>
      </c>
      <c r="O34" s="104">
        <v>0.23</v>
      </c>
      <c r="P34" s="158">
        <v>45992</v>
      </c>
      <c r="Q34" s="158">
        <v>46006</v>
      </c>
      <c r="R34" s="28">
        <f t="shared" si="2"/>
        <v>4.3478260869565135</v>
      </c>
      <c r="S34" s="105">
        <f>IF(INDEX(Historical!$D$7:$D1090,MATCH(B34,Historical!$B$7:$B$1044,0))=0,"n/a",(INDEX(Historical!$C$7:$C$1044,MATCH(B34,Historical!$B$7:$B$1044,0))/INDEX(Historical!$D$7:$D$1044,MATCH(B34,Historical!$B$7:$B$1044,0))-1)*100)</f>
        <v>4.4943820224719211</v>
      </c>
      <c r="T34" s="105">
        <f>IF(INDEX(Historical!$F$7:$F$1044,MATCH(B34,Historical!$B$7:$B$1044,0))=0,"n/a",((INDEX(Historical!$C$7:$C$1044,MATCH(B34,Historical!$B$7:$B$1044,0))/INDEX(Historical!$F$7:$F$1044,MATCH(B34,Historical!$B$7:$B$1044,0)))^(1/3)-1)*100)</f>
        <v>4.7126884130464397</v>
      </c>
      <c r="U34" s="105">
        <f>IF(INDEX(Historical!$H$7:$H$1044,MATCH(B34,Historical!$B$7:$B$1044,0))=0,"n/a",((INDEX(Historical!$C$7:$C$1044,MATCH(B34,Historical!$B$7:$B$1044,0))/INDEX(Historical!$H$7:$H$1044,MATCH(B34,Historical!$B$7:$B$1044,0)))^(1/5)-1)*100)</f>
        <v>5.2519353814266312</v>
      </c>
      <c r="V34" s="105">
        <f>IF(INDEX(Historical!$M$7:$M$1044,MATCH(B34,Historical!$B$7:$B$1044,0))=0,"n/a",((INDEX(Historical!$C$7:$C$1044,MATCH(B34,Historical!$B$7:$B$1044,0))/INDEX(Historical!$M$7:$M$1044,MATCH(B34,Historical!$B$7:$B$1044,0)))^(1/10)-1)*100)</f>
        <v>8.5350246401894694</v>
      </c>
      <c r="W34" s="106">
        <f t="shared" si="3"/>
        <v>0.61533921726440888</v>
      </c>
      <c r="X34" s="107">
        <f t="shared" si="4"/>
        <v>0.63892157924898196</v>
      </c>
      <c r="Y34" s="165"/>
      <c r="Z34" s="101">
        <f t="shared" si="5"/>
        <v>33.333333333333329</v>
      </c>
      <c r="AA34" s="109">
        <f t="shared" si="6"/>
        <v>9.7777777777777786</v>
      </c>
      <c r="AB34" s="71">
        <v>12</v>
      </c>
      <c r="AC34" s="100">
        <v>2.88</v>
      </c>
      <c r="AD34" s="100">
        <v>0.97</v>
      </c>
      <c r="AE34" s="100">
        <v>1.89</v>
      </c>
      <c r="AF34" s="100">
        <v>0.97</v>
      </c>
      <c r="AG34" s="100">
        <v>10.130000000000001</v>
      </c>
      <c r="AH34" s="100">
        <v>4.55</v>
      </c>
      <c r="AI34" s="100">
        <v>10.86</v>
      </c>
      <c r="AJ34" s="100">
        <v>8.2199999999999989</v>
      </c>
      <c r="AK34" s="100">
        <v>8.92</v>
      </c>
      <c r="AL34" s="100">
        <v>4670</v>
      </c>
      <c r="AM34" s="100">
        <v>14.69</v>
      </c>
      <c r="AN34" s="100">
        <v>0.89</v>
      </c>
      <c r="AO34" s="110">
        <f t="shared" si="7"/>
        <v>-1.1167514872602382</v>
      </c>
      <c r="AP34" s="111">
        <f t="shared" si="8"/>
        <v>8.6610262905175404</v>
      </c>
      <c r="AQ34" s="112">
        <f t="shared" si="9"/>
        <v>-35.074591707288363</v>
      </c>
      <c r="AR34" s="101">
        <f>INDEX(Historical!$C$7:$C$1045,MATCH(B34,Historical!$B$7:$B$1045,0))*IF(AH34="n/a",1.03,IF(AH34&lt;0,1.01,IF(AH34&gt;10,1.1,(1+AH34/100))))</f>
        <v>0.97231500000000015</v>
      </c>
      <c r="AS34" s="109">
        <f t="shared" si="10"/>
        <v>1.0695465000000002</v>
      </c>
      <c r="AT34" s="109">
        <f t="shared" si="15"/>
        <v>1.1649500478000001</v>
      </c>
      <c r="AU34" s="109">
        <f t="shared" si="15"/>
        <v>1.2688635920637601</v>
      </c>
      <c r="AV34" s="109">
        <f t="shared" si="15"/>
        <v>1.3820462244758474</v>
      </c>
      <c r="AW34" s="109">
        <f t="shared" si="12"/>
        <v>5.857721364339608</v>
      </c>
      <c r="AX34" s="113">
        <f t="shared" si="13"/>
        <v>20.801567344955991</v>
      </c>
      <c r="AY34" s="100">
        <v>0.79</v>
      </c>
      <c r="AZ34" s="100">
        <v>30.28</v>
      </c>
      <c r="BA34" s="100">
        <v>-4.5900000000000007</v>
      </c>
      <c r="BB34" s="100">
        <v>6.35</v>
      </c>
      <c r="BC34" s="100">
        <v>7.71</v>
      </c>
      <c r="BE34" s="12">
        <v>2012</v>
      </c>
      <c r="BF34" s="12">
        <f t="shared" si="14"/>
        <v>1</v>
      </c>
      <c r="BG34" s="100">
        <v>1.0999999999999999</v>
      </c>
      <c r="BH34" t="s">
        <v>121</v>
      </c>
      <c r="BI34" t="s">
        <v>122</v>
      </c>
    </row>
    <row r="35" spans="1:61" ht="11.25" customHeight="1" x14ac:dyDescent="0.2">
      <c r="A35" s="123" t="s">
        <v>629</v>
      </c>
      <c r="B35" s="55" t="s">
        <v>630</v>
      </c>
      <c r="C35" s="156" t="s">
        <v>139</v>
      </c>
      <c r="D35" s="98" t="s">
        <v>140</v>
      </c>
      <c r="E35" s="157">
        <v>16</v>
      </c>
      <c r="F35" s="2">
        <v>257</v>
      </c>
      <c r="G35" s="2" t="s">
        <v>119</v>
      </c>
      <c r="H35" s="2" t="s">
        <v>119</v>
      </c>
      <c r="I35" s="100">
        <v>53.26</v>
      </c>
      <c r="J35" s="101">
        <f t="shared" si="0"/>
        <v>3.1167855801727375</v>
      </c>
      <c r="K35" s="104">
        <v>0.41499999999999998</v>
      </c>
      <c r="L35" s="71">
        <v>4</v>
      </c>
      <c r="M35" s="28">
        <f t="shared" si="1"/>
        <v>1.66</v>
      </c>
      <c r="N35" s="103" t="s">
        <v>158</v>
      </c>
      <c r="O35" s="104">
        <v>0.40500000000000003</v>
      </c>
      <c r="P35" s="163">
        <v>45806</v>
      </c>
      <c r="Q35" s="163">
        <v>45823</v>
      </c>
      <c r="R35" s="28">
        <f t="shared" si="2"/>
        <v>2.4691358024691241</v>
      </c>
      <c r="S35" s="105">
        <f>IF(INDEX(Historical!$D$7:$D1091,MATCH(B35,Historical!$B$7:$B$1044,0))=0,"n/a",(INDEX(Historical!$C$7:$C$1044,MATCH(B35,Historical!$B$7:$B$1044,0))/INDEX(Historical!$D$7:$D$1044,MATCH(B35,Historical!$B$7:$B$1044,0))-1)*100)</f>
        <v>3.1249999999999778</v>
      </c>
      <c r="T35" s="105">
        <f>IF(INDEX(Historical!$F$7:$F$1044,MATCH(B35,Historical!$B$7:$B$1044,0))=0,"n/a",((INDEX(Historical!$C$7:$C$1044,MATCH(B35,Historical!$B$7:$B$1044,0))/INDEX(Historical!$F$7:$F$1044,MATCH(B35,Historical!$B$7:$B$1044,0)))^(1/3)-1)*100)</f>
        <v>8.1328901455455025</v>
      </c>
      <c r="U35" s="105">
        <f>IF(INDEX(Historical!$H$7:$H$1044,MATCH(B35,Historical!$B$7:$B$1044,0))=0,"n/a",((INDEX(Historical!$C$7:$C$1044,MATCH(B35,Historical!$B$7:$B$1044,0))/INDEX(Historical!$H$7:$H$1044,MATCH(B35,Historical!$B$7:$B$1044,0)))^(1/5)-1)*100)</f>
        <v>8.4471771197698544</v>
      </c>
      <c r="V35" s="105">
        <f>IF(INDEX(Historical!$M$7:$M$1044,MATCH(B35,Historical!$B$7:$B$1044,0))=0,"n/a",((INDEX(Historical!$C$7:$C$1044,MATCH(B35,Historical!$B$7:$B$1044,0))/INDEX(Historical!$M$7:$M$1044,MATCH(B35,Historical!$B$7:$B$1044,0)))^(1/10)-1)*100)</f>
        <v>8.3666644129971601</v>
      </c>
      <c r="W35" s="106">
        <f t="shared" si="3"/>
        <v>1.0096230352740838</v>
      </c>
      <c r="X35" s="107" t="str">
        <f t="shared" si="4"/>
        <v>n/a</v>
      </c>
      <c r="Y35" s="165"/>
      <c r="Z35" s="101" t="str">
        <f t="shared" si="5"/>
        <v>n/a</v>
      </c>
      <c r="AA35" s="109" t="str">
        <f t="shared" si="6"/>
        <v>n/a</v>
      </c>
      <c r="AB35" s="71">
        <v>9</v>
      </c>
      <c r="AC35" s="100">
        <v>-15.35</v>
      </c>
      <c r="AD35" s="100">
        <v>0.75</v>
      </c>
      <c r="AE35" s="100">
        <v>1.35</v>
      </c>
      <c r="AF35" s="100">
        <v>1.31</v>
      </c>
      <c r="AG35" s="100">
        <v>-30.959999999999997</v>
      </c>
      <c r="AH35" s="100">
        <v>11.3</v>
      </c>
      <c r="AI35" s="100">
        <v>22.439999999999998</v>
      </c>
      <c r="AJ35" s="100">
        <v>-15.509999999999998</v>
      </c>
      <c r="AK35" s="100">
        <v>15.329999999999998</v>
      </c>
      <c r="AL35" s="100">
        <v>2440</v>
      </c>
      <c r="AM35" s="100">
        <v>1.37</v>
      </c>
      <c r="AN35" s="100">
        <v>0.79</v>
      </c>
      <c r="AO35" s="110" t="str">
        <f t="shared" si="7"/>
        <v>n/a</v>
      </c>
      <c r="AP35" s="111">
        <f t="shared" si="8"/>
        <v>11.563962699942593</v>
      </c>
      <c r="AQ35" s="112" t="str">
        <f t="shared" si="9"/>
        <v>n/a</v>
      </c>
      <c r="AR35" s="101">
        <f>INDEX(Historical!$C$7:$C$1045,MATCH(B35,Historical!$B$7:$B$1045,0))*IF(AH35="n/a",1.03,IF(AH35&lt;0,1.01,IF(AH35&gt;10,1.1,(1+AH35/100))))</f>
        <v>1.8149999999999999</v>
      </c>
      <c r="AS35" s="109">
        <f t="shared" si="10"/>
        <v>1.9965000000000002</v>
      </c>
      <c r="AT35" s="109">
        <f t="shared" si="15"/>
        <v>2.1961500000000003</v>
      </c>
      <c r="AU35" s="109">
        <f t="shared" si="15"/>
        <v>2.4157650000000004</v>
      </c>
      <c r="AV35" s="109">
        <f t="shared" si="15"/>
        <v>2.6573415000000007</v>
      </c>
      <c r="AW35" s="109">
        <f t="shared" si="12"/>
        <v>11.080756500000001</v>
      </c>
      <c r="AX35" s="113">
        <f t="shared" si="13"/>
        <v>20.805025347352611</v>
      </c>
      <c r="AY35" s="100">
        <v>0.35</v>
      </c>
      <c r="AZ35" s="100">
        <v>15.040000000000001</v>
      </c>
      <c r="BA35" s="100">
        <v>-18.87</v>
      </c>
      <c r="BB35" s="100">
        <v>-4.66</v>
      </c>
      <c r="BC35" s="100">
        <v>-3.15</v>
      </c>
      <c r="BE35" s="12">
        <v>2010</v>
      </c>
      <c r="BF35" s="12">
        <f t="shared" si="14"/>
        <v>1</v>
      </c>
      <c r="BG35" s="100">
        <v>-14.08</v>
      </c>
      <c r="BH35" t="s">
        <v>121</v>
      </c>
      <c r="BI35" t="s">
        <v>122</v>
      </c>
    </row>
    <row r="36" spans="1:61" ht="11.25" customHeight="1" x14ac:dyDescent="0.2">
      <c r="A36" s="123" t="s">
        <v>631</v>
      </c>
      <c r="B36" s="55" t="s">
        <v>632</v>
      </c>
      <c r="C36" s="156" t="s">
        <v>134</v>
      </c>
      <c r="D36" s="98" t="s">
        <v>157</v>
      </c>
      <c r="E36" s="157">
        <v>15</v>
      </c>
      <c r="F36" s="2">
        <v>324</v>
      </c>
      <c r="G36" s="2" t="s">
        <v>146</v>
      </c>
      <c r="H36" s="2" t="s">
        <v>146</v>
      </c>
      <c r="I36" s="100">
        <v>37.65</v>
      </c>
      <c r="J36" s="101">
        <f t="shared" si="0"/>
        <v>3.9309428950863214</v>
      </c>
      <c r="K36" s="104">
        <v>0.37</v>
      </c>
      <c r="L36" s="71">
        <v>4</v>
      </c>
      <c r="M36" s="28">
        <f t="shared" si="1"/>
        <v>1.48</v>
      </c>
      <c r="N36" s="103" t="s">
        <v>309</v>
      </c>
      <c r="O36" s="104">
        <v>0.34</v>
      </c>
      <c r="P36" s="158">
        <v>45975</v>
      </c>
      <c r="Q36" s="158">
        <v>45989</v>
      </c>
      <c r="R36" s="28">
        <f t="shared" si="2"/>
        <v>8.8235294117646959</v>
      </c>
      <c r="S36" s="105">
        <f>IF(INDEX(Historical!$D$7:$D1094,MATCH(B36,Historical!$B$7:$B$1044,0))=0,"n/a",(INDEX(Historical!$C$7:$C$1044,MATCH(B36,Historical!$B$7:$B$1044,0))/INDEX(Historical!$D$7:$D$1044,MATCH(B36,Historical!$B$7:$B$1044,0))-1)*100)</f>
        <v>6.9230769230769207</v>
      </c>
      <c r="T36" s="105">
        <f>IF(INDEX(Historical!$F$7:$F$1044,MATCH(B36,Historical!$B$7:$B$1044,0))=0,"n/a",((INDEX(Historical!$C$7:$C$1044,MATCH(B36,Historical!$B$7:$B$1044,0))/INDEX(Historical!$F$7:$F$1044,MATCH(B36,Historical!$B$7:$B$1044,0)))^(1/3)-1)*100)</f>
        <v>6.2149389148172585</v>
      </c>
      <c r="U36" s="105">
        <f>IF(INDEX(Historical!$H$7:$H$1044,MATCH(B36,Historical!$B$7:$B$1044,0))=0,"n/a",((INDEX(Historical!$C$7:$C$1044,MATCH(B36,Historical!$B$7:$B$1044,0))/INDEX(Historical!$H$7:$H$1044,MATCH(B36,Historical!$B$7:$B$1044,0)))^(1/5)-1)*100)</f>
        <v>6.8077976341520685</v>
      </c>
      <c r="V36" s="105">
        <f>IF(INDEX(Historical!$M$7:$M$1044,MATCH(B36,Historical!$B$7:$B$1044,0))=0,"n/a",((INDEX(Historical!$C$7:$C$1044,MATCH(B36,Historical!$B$7:$B$1044,0))/INDEX(Historical!$M$7:$M$1044,MATCH(B36,Historical!$B$7:$B$1044,0)))^(1/10)-1)*100)</f>
        <v>7.4114523190742743</v>
      </c>
      <c r="W36" s="106">
        <f t="shared" si="3"/>
        <v>0.91855109377569266</v>
      </c>
      <c r="X36" s="107">
        <f t="shared" si="4"/>
        <v>7.2423379086724129</v>
      </c>
      <c r="Y36" s="165"/>
      <c r="Z36" s="101">
        <f t="shared" si="5"/>
        <v>62.978723404255319</v>
      </c>
      <c r="AA36" s="109">
        <f t="shared" si="6"/>
        <v>16.021276595744681</v>
      </c>
      <c r="AB36" s="71">
        <v>12</v>
      </c>
      <c r="AC36" s="100">
        <v>2.35</v>
      </c>
      <c r="AD36" s="100">
        <v>0.7</v>
      </c>
      <c r="AE36" s="100">
        <v>2.41</v>
      </c>
      <c r="AF36" s="100">
        <v>1.06</v>
      </c>
      <c r="AG36" s="100">
        <v>8.4</v>
      </c>
      <c r="AH36" s="100">
        <v>8.2000000000000011</v>
      </c>
      <c r="AI36" s="100">
        <v>7.4300000000000006</v>
      </c>
      <c r="AJ36" s="100">
        <v>0.94000000000000006</v>
      </c>
      <c r="AK36" s="100">
        <v>13.43</v>
      </c>
      <c r="AL36" s="100">
        <v>5390</v>
      </c>
      <c r="AM36" s="100">
        <v>0.98</v>
      </c>
      <c r="AN36" s="100">
        <v>0.26</v>
      </c>
      <c r="AO36" s="110">
        <f t="shared" si="7"/>
        <v>-5.2825360665062906</v>
      </c>
      <c r="AP36" s="111">
        <f t="shared" si="8"/>
        <v>10.73874052923839</v>
      </c>
      <c r="AQ36" s="112">
        <f t="shared" si="9"/>
        <v>-13.121916351477248</v>
      </c>
      <c r="AR36" s="101">
        <f>INDEX(Historical!$C$7:$C$1045,MATCH(B36,Historical!$B$7:$B$1045,0))*IF(AH36="n/a",1.03,IF(AH36&lt;0,1.01,IF(AH36&gt;10,1.1,(1+AH36/100))))</f>
        <v>1.5039800000000001</v>
      </c>
      <c r="AS36" s="109">
        <f t="shared" si="10"/>
        <v>1.6157257140000001</v>
      </c>
      <c r="AT36" s="109">
        <f t="shared" si="15"/>
        <v>1.7772982854000003</v>
      </c>
      <c r="AU36" s="109">
        <f t="shared" si="15"/>
        <v>1.9550281139400005</v>
      </c>
      <c r="AV36" s="109">
        <f t="shared" si="15"/>
        <v>2.1505309253340008</v>
      </c>
      <c r="AW36" s="109">
        <f t="shared" si="12"/>
        <v>9.002563038674003</v>
      </c>
      <c r="AX36" s="113">
        <f t="shared" si="13"/>
        <v>23.911190009758311</v>
      </c>
      <c r="AY36" s="100">
        <v>0.79</v>
      </c>
      <c r="AZ36" s="100">
        <v>40.17</v>
      </c>
      <c r="BA36" s="100">
        <v>-10.74</v>
      </c>
      <c r="BB36" s="100">
        <v>2.35</v>
      </c>
      <c r="BC36" s="100">
        <v>5.58</v>
      </c>
      <c r="BE36" s="12">
        <v>2011</v>
      </c>
      <c r="BF36" s="12">
        <f t="shared" si="14"/>
        <v>1</v>
      </c>
      <c r="BG36" s="100">
        <v>1.1199999999999999</v>
      </c>
      <c r="BH36" t="s">
        <v>121</v>
      </c>
      <c r="BI36" t="s">
        <v>122</v>
      </c>
    </row>
    <row r="37" spans="1:61" ht="11.25" customHeight="1" x14ac:dyDescent="0.2">
      <c r="A37" s="123" t="s">
        <v>633</v>
      </c>
      <c r="B37" s="55" t="s">
        <v>634</v>
      </c>
      <c r="C37" s="156" t="s">
        <v>162</v>
      </c>
      <c r="D37" s="98" t="s">
        <v>192</v>
      </c>
      <c r="E37" s="157">
        <v>24</v>
      </c>
      <c r="F37" s="2">
        <v>153</v>
      </c>
      <c r="G37" s="2" t="s">
        <v>119</v>
      </c>
      <c r="H37" s="2" t="s">
        <v>119</v>
      </c>
      <c r="I37" s="100">
        <v>41.1</v>
      </c>
      <c r="J37" s="101">
        <f t="shared" si="0"/>
        <v>4.7931873479318732</v>
      </c>
      <c r="K37" s="104">
        <v>0.49249999999999999</v>
      </c>
      <c r="L37" s="71">
        <v>4</v>
      </c>
      <c r="M37" s="28">
        <f t="shared" si="1"/>
        <v>1.97</v>
      </c>
      <c r="N37" s="103" t="s">
        <v>158</v>
      </c>
      <c r="O37" s="104">
        <v>0.49</v>
      </c>
      <c r="P37" s="158">
        <v>46078</v>
      </c>
      <c r="Q37" s="158">
        <v>46094</v>
      </c>
      <c r="R37" s="28">
        <f t="shared" si="2"/>
        <v>0.51020408163265352</v>
      </c>
      <c r="S37" s="105">
        <f>IF(INDEX(Historical!$D$7:$D1095,MATCH(B37,Historical!$B$7:$B$1044,0))=0,"n/a",(INDEX(Historical!$C$7:$C$1044,MATCH(B37,Historical!$B$7:$B$1044,0))/INDEX(Historical!$D$7:$D$1044,MATCH(B37,Historical!$B$7:$B$1044,0))-1)*100)</f>
        <v>3.1578947368421151</v>
      </c>
      <c r="T37" s="105">
        <f>IF(INDEX(Historical!$F$7:$F$1044,MATCH(B37,Historical!$B$7:$B$1044,0))=0,"n/a",((INDEX(Historical!$C$7:$C$1044,MATCH(B37,Historical!$B$7:$B$1044,0))/INDEX(Historical!$F$7:$F$1044,MATCH(B37,Historical!$B$7:$B$1044,0)))^(1/3)-1)*100)</f>
        <v>3.6528229638562726</v>
      </c>
      <c r="U37" s="105">
        <f>IF(INDEX(Historical!$H$7:$H$1044,MATCH(B37,Historical!$B$7:$B$1044,0))=0,"n/a",((INDEX(Historical!$C$7:$C$1044,MATCH(B37,Historical!$B$7:$B$1044,0))/INDEX(Historical!$H$7:$H$1044,MATCH(B37,Historical!$B$7:$B$1044,0)))^(1/5)-1)*100)</f>
        <v>3.8838918325118765</v>
      </c>
      <c r="V37" s="105">
        <f>IF(INDEX(Historical!$M$7:$M$1044,MATCH(B37,Historical!$B$7:$B$1044,0))=0,"n/a",((INDEX(Historical!$C$7:$C$1044,MATCH(B37,Historical!$B$7:$B$1044,0))/INDEX(Historical!$M$7:$M$1044,MATCH(B37,Historical!$B$7:$B$1044,0)))^(1/10)-1)*100)</f>
        <v>4.0323033089643134</v>
      </c>
      <c r="W37" s="106">
        <f t="shared" si="3"/>
        <v>0.96319436682193538</v>
      </c>
      <c r="X37" s="107">
        <f t="shared" si="4"/>
        <v>0.84432431141562536</v>
      </c>
      <c r="Y37" s="162"/>
      <c r="Z37" s="101">
        <f t="shared" si="5"/>
        <v>82.77310924369749</v>
      </c>
      <c r="AA37" s="109">
        <f t="shared" si="6"/>
        <v>17.268907563025213</v>
      </c>
      <c r="AB37" s="71">
        <v>12</v>
      </c>
      <c r="AC37" s="100">
        <v>2.38</v>
      </c>
      <c r="AD37" s="100">
        <v>2.0699999999999998</v>
      </c>
      <c r="AE37" s="100">
        <v>1.73</v>
      </c>
      <c r="AF37" s="100">
        <v>1.25</v>
      </c>
      <c r="AG37" s="100">
        <v>7.28</v>
      </c>
      <c r="AH37" s="100">
        <v>7.7</v>
      </c>
      <c r="AI37" s="100">
        <v>9.4499999999999993</v>
      </c>
      <c r="AJ37" s="100">
        <v>4.5999999999999996</v>
      </c>
      <c r="AK37" s="100">
        <v>7.08</v>
      </c>
      <c r="AL37" s="100">
        <v>3390</v>
      </c>
      <c r="AM37" s="100">
        <v>0.97</v>
      </c>
      <c r="AN37" s="100">
        <v>1.22</v>
      </c>
      <c r="AO37" s="110">
        <f t="shared" si="7"/>
        <v>-8.591828382581463</v>
      </c>
      <c r="AP37" s="111">
        <f t="shared" si="8"/>
        <v>8.6770791804437497</v>
      </c>
      <c r="AQ37" s="112">
        <f t="shared" si="9"/>
        <v>-2.0518630344915301</v>
      </c>
      <c r="AR37" s="101">
        <f>INDEX(Historical!$C$7:$C$1045,MATCH(B37,Historical!$B$7:$B$1045,0))*IF(AH37="n/a",1.03,IF(AH37&lt;0,1.01,IF(AH37&gt;10,1.1,(1+AH37/100))))</f>
        <v>2.1109199999999997</v>
      </c>
      <c r="AS37" s="109">
        <f t="shared" si="10"/>
        <v>2.3104019399999998</v>
      </c>
      <c r="AT37" s="109">
        <f t="shared" si="15"/>
        <v>2.4739783973519995</v>
      </c>
      <c r="AU37" s="109">
        <f t="shared" si="15"/>
        <v>2.6491360678845211</v>
      </c>
      <c r="AV37" s="109">
        <f t="shared" si="15"/>
        <v>2.8366949014907452</v>
      </c>
      <c r="AW37" s="109">
        <f t="shared" si="12"/>
        <v>12.381131306727266</v>
      </c>
      <c r="AX37" s="113">
        <f t="shared" si="13"/>
        <v>30.124407072329113</v>
      </c>
      <c r="AY37" s="100">
        <v>0.22</v>
      </c>
      <c r="AZ37" s="100">
        <v>15.770000000000001</v>
      </c>
      <c r="BA37" s="100">
        <v>-5.52</v>
      </c>
      <c r="BB37" s="100">
        <v>1.3</v>
      </c>
      <c r="BC37" s="100">
        <v>5.0299999999999994</v>
      </c>
      <c r="BE37" s="12">
        <v>2003</v>
      </c>
      <c r="BF37" s="12">
        <f t="shared" si="14"/>
        <v>2</v>
      </c>
      <c r="BG37" s="100">
        <v>2.29</v>
      </c>
      <c r="BH37" t="s">
        <v>121</v>
      </c>
      <c r="BI37" t="s">
        <v>122</v>
      </c>
    </row>
    <row r="38" spans="1:61" ht="11.25" customHeight="1" x14ac:dyDescent="0.2">
      <c r="A38" s="55" t="s">
        <v>635</v>
      </c>
      <c r="B38" s="55" t="s">
        <v>636</v>
      </c>
      <c r="C38" s="156" t="s">
        <v>198</v>
      </c>
      <c r="D38" s="98" t="s">
        <v>565</v>
      </c>
      <c r="E38" s="157">
        <v>16</v>
      </c>
      <c r="F38" s="2">
        <v>277</v>
      </c>
      <c r="G38" s="2" t="s">
        <v>146</v>
      </c>
      <c r="H38" s="2" t="s">
        <v>146</v>
      </c>
      <c r="I38" s="100">
        <v>417.43</v>
      </c>
      <c r="J38" s="101">
        <f t="shared" si="0"/>
        <v>0.62285892245406416</v>
      </c>
      <c r="K38" s="104">
        <v>0.65</v>
      </c>
      <c r="L38" s="71">
        <v>4</v>
      </c>
      <c r="M38" s="28">
        <f t="shared" si="1"/>
        <v>2.6</v>
      </c>
      <c r="N38" s="103" t="s">
        <v>182</v>
      </c>
      <c r="O38" s="104">
        <v>0.59</v>
      </c>
      <c r="P38" s="158">
        <v>46013</v>
      </c>
      <c r="Q38" s="158">
        <v>46022</v>
      </c>
      <c r="R38" s="28">
        <f t="shared" si="2"/>
        <v>10.169491525423737</v>
      </c>
      <c r="S38" s="105">
        <f>IF(INDEX(Historical!$D$7:$D1096,MATCH(B38,Historical!$B$7:$B$1044,0))=0,"n/a",(INDEX(Historical!$C$7:$C$1044,MATCH(B38,Historical!$B$7:$B$1044,0))/INDEX(Historical!$D$7:$D$1044,MATCH(B38,Historical!$B$7:$B$1044,0))-1)*100)</f>
        <v>11.520737327188947</v>
      </c>
      <c r="T38" s="105">
        <f>IF(INDEX(Historical!$F$7:$F$1044,MATCH(B38,Historical!$B$7:$B$1044,0))=0,"n/a",((INDEX(Historical!$C$7:$C$1044,MATCH(B38,Historical!$B$7:$B$1044,0))/INDEX(Historical!$F$7:$F$1044,MATCH(B38,Historical!$B$7:$B$1044,0)))^(1/3)-1)*100)</f>
        <v>12.713573881717988</v>
      </c>
      <c r="U38" s="105">
        <f>IF(INDEX(Historical!$H$7:$H$1044,MATCH(B38,Historical!$B$7:$B$1044,0))=0,"n/a",((INDEX(Historical!$C$7:$C$1044,MATCH(B38,Historical!$B$7:$B$1044,0))/INDEX(Historical!$H$7:$H$1044,MATCH(B38,Historical!$B$7:$B$1044,0)))^(1/5)-1)*100)</f>
        <v>12.633302989831051</v>
      </c>
      <c r="V38" s="105">
        <f>IF(INDEX(Historical!$M$7:$M$1044,MATCH(B38,Historical!$B$7:$B$1044,0))=0,"n/a",((INDEX(Historical!$C$7:$C$1044,MATCH(B38,Historical!$B$7:$B$1044,0))/INDEX(Historical!$M$7:$M$1044,MATCH(B38,Historical!$B$7:$B$1044,0)))^(1/10)-1)*100)</f>
        <v>30.887192350230521</v>
      </c>
      <c r="W38" s="106">
        <f t="shared" si="3"/>
        <v>0.40901428807713452</v>
      </c>
      <c r="X38" s="107">
        <f t="shared" si="4"/>
        <v>0.25388470638728</v>
      </c>
      <c r="Y38" s="165"/>
      <c r="Z38" s="101">
        <f t="shared" si="5"/>
        <v>50.682261208577003</v>
      </c>
      <c r="AA38" s="109">
        <f t="shared" si="6"/>
        <v>81.370370370370367</v>
      </c>
      <c r="AB38" s="71">
        <v>10</v>
      </c>
      <c r="AC38" s="100">
        <v>5.13</v>
      </c>
      <c r="AD38" s="100">
        <v>0.48</v>
      </c>
      <c r="AE38" s="100">
        <v>28.94</v>
      </c>
      <c r="AF38" s="100">
        <v>24.75</v>
      </c>
      <c r="AG38" s="100">
        <v>33.369999999999997</v>
      </c>
      <c r="AH38" s="100">
        <v>65.95</v>
      </c>
      <c r="AI38" s="100">
        <v>58.95</v>
      </c>
      <c r="AJ38" s="100">
        <v>49.76</v>
      </c>
      <c r="AK38" s="100">
        <v>48.64</v>
      </c>
      <c r="AL38" s="100">
        <v>1976390</v>
      </c>
      <c r="AM38" s="100">
        <v>1.95</v>
      </c>
      <c r="AN38" s="100">
        <v>0.83</v>
      </c>
      <c r="AO38" s="110">
        <f t="shared" si="7"/>
        <v>-68.114208458085244</v>
      </c>
      <c r="AP38" s="111">
        <f t="shared" si="8"/>
        <v>13.256161912285116</v>
      </c>
      <c r="AQ38" s="112">
        <f t="shared" si="9"/>
        <v>846.0835449758514</v>
      </c>
      <c r="AR38" s="101">
        <f>INDEX(Historical!$C$7:$C$1045,MATCH(B38,Historical!$B$7:$B$1045,0))*IF(AH38="n/a",1.03,IF(AH38&lt;0,1.01,IF(AH38&gt;10,1.1,(1+AH38/100))))</f>
        <v>2.6619999999999999</v>
      </c>
      <c r="AS38" s="109">
        <f t="shared" si="10"/>
        <v>2.9282000000000004</v>
      </c>
      <c r="AT38" s="109">
        <f t="shared" si="15"/>
        <v>3.2210200000000007</v>
      </c>
      <c r="AU38" s="109">
        <f t="shared" si="15"/>
        <v>3.5431220000000012</v>
      </c>
      <c r="AV38" s="109">
        <f t="shared" si="15"/>
        <v>3.8974342000000015</v>
      </c>
      <c r="AW38" s="109">
        <f t="shared" si="12"/>
        <v>16.251776200000005</v>
      </c>
      <c r="AX38" s="113">
        <f t="shared" si="13"/>
        <v>3.8932937738063882</v>
      </c>
      <c r="AY38" s="100">
        <v>1.41</v>
      </c>
      <c r="AZ38" s="100">
        <v>126.84</v>
      </c>
      <c r="BA38" s="100">
        <v>-2.77</v>
      </c>
      <c r="BB38" s="100">
        <v>20.04</v>
      </c>
      <c r="BC38" s="100">
        <v>23</v>
      </c>
      <c r="BE38" s="12">
        <v>2011</v>
      </c>
      <c r="BF38" s="12">
        <f t="shared" si="14"/>
        <v>1</v>
      </c>
      <c r="BG38" s="100">
        <v>14.899999999999999</v>
      </c>
      <c r="BH38" t="s">
        <v>121</v>
      </c>
      <c r="BI38" t="s">
        <v>122</v>
      </c>
    </row>
    <row r="39" spans="1:61" ht="11.25" customHeight="1" x14ac:dyDescent="0.2">
      <c r="A39" s="55" t="s">
        <v>637</v>
      </c>
      <c r="B39" s="55" t="s">
        <v>638</v>
      </c>
      <c r="C39" s="156" t="s">
        <v>139</v>
      </c>
      <c r="D39" s="98" t="s">
        <v>140</v>
      </c>
      <c r="E39" s="157">
        <v>16</v>
      </c>
      <c r="F39" s="2">
        <v>274</v>
      </c>
      <c r="G39" s="2" t="s">
        <v>146</v>
      </c>
      <c r="H39" s="2" t="s">
        <v>146</v>
      </c>
      <c r="I39" s="100">
        <v>37.08</v>
      </c>
      <c r="J39" s="101">
        <f t="shared" si="0"/>
        <v>2.9665587918015106</v>
      </c>
      <c r="K39" s="104">
        <v>0.27500000000000002</v>
      </c>
      <c r="L39" s="71">
        <v>4</v>
      </c>
      <c r="M39" s="28">
        <f t="shared" si="1"/>
        <v>1.1000000000000001</v>
      </c>
      <c r="N39" s="103" t="s">
        <v>147</v>
      </c>
      <c r="O39" s="104">
        <v>0.27</v>
      </c>
      <c r="P39" s="158">
        <v>46003</v>
      </c>
      <c r="Q39" s="158">
        <v>46029</v>
      </c>
      <c r="R39" s="28">
        <f t="shared" si="2"/>
        <v>1.8518518518518534</v>
      </c>
      <c r="S39" s="105">
        <f>IF(INDEX(Historical!$D$7:$D1097,MATCH(B39,Historical!$B$7:$B$1044,0))=0,"n/a",(INDEX(Historical!$C$7:$C$1044,MATCH(B39,Historical!$B$7:$B$1044,0))/INDEX(Historical!$D$7:$D$1044,MATCH(B39,Historical!$B$7:$B$1044,0))-1)*100)</f>
        <v>4.8543689320388328</v>
      </c>
      <c r="T39" s="105">
        <f>IF(INDEX(Historical!$F$7:$F$1044,MATCH(B39,Historical!$B$7:$B$1044,0))=0,"n/a",((INDEX(Historical!$C$7:$C$1044,MATCH(B39,Historical!$B$7:$B$1044,0))/INDEX(Historical!$F$7:$F$1044,MATCH(B39,Historical!$B$7:$B$1044,0)))^(1/3)-1)*100)</f>
        <v>4.3678451293697185</v>
      </c>
      <c r="U39" s="105">
        <f>IF(INDEX(Historical!$H$7:$H$1044,MATCH(B39,Historical!$B$7:$B$1044,0))=0,"n/a",((INDEX(Historical!$C$7:$C$1044,MATCH(B39,Historical!$B$7:$B$1044,0))/INDEX(Historical!$H$7:$H$1044,MATCH(B39,Historical!$B$7:$B$1044,0)))^(1/5)-1)*100)</f>
        <v>5.9223841048812176</v>
      </c>
      <c r="V39" s="105">
        <f>IF(INDEX(Historical!$M$7:$M$1044,MATCH(B39,Historical!$B$7:$B$1044,0))=0,"n/a",((INDEX(Historical!$C$7:$C$1044,MATCH(B39,Historical!$B$7:$B$1044,0))/INDEX(Historical!$M$7:$M$1044,MATCH(B39,Historical!$B$7:$B$1044,0)))^(1/10)-1)*100)</f>
        <v>10.442537523679473</v>
      </c>
      <c r="W39" s="106">
        <f t="shared" si="3"/>
        <v>0.5671403230729728</v>
      </c>
      <c r="X39" s="107" t="str">
        <f t="shared" si="4"/>
        <v>n/a</v>
      </c>
      <c r="Y39" s="159"/>
      <c r="Z39" s="101">
        <f t="shared" si="5"/>
        <v>123.59550561797754</v>
      </c>
      <c r="AA39" s="109">
        <f t="shared" si="6"/>
        <v>41.662921348314605</v>
      </c>
      <c r="AB39" s="71">
        <v>12</v>
      </c>
      <c r="AC39" s="100">
        <v>0.89</v>
      </c>
      <c r="AD39" s="100">
        <v>1.07</v>
      </c>
      <c r="AE39" s="100">
        <v>1.04</v>
      </c>
      <c r="AF39" s="100">
        <v>1.43</v>
      </c>
      <c r="AG39" s="100">
        <v>3.49</v>
      </c>
      <c r="AH39" s="100">
        <v>8.27</v>
      </c>
      <c r="AI39" s="100">
        <v>9.68</v>
      </c>
      <c r="AJ39" s="100">
        <v>-9.2899999999999991</v>
      </c>
      <c r="AK39" s="100">
        <v>10.32</v>
      </c>
      <c r="AL39" s="100">
        <v>3400</v>
      </c>
      <c r="AM39" s="100">
        <v>0.89</v>
      </c>
      <c r="AN39" s="100">
        <v>0.84</v>
      </c>
      <c r="AO39" s="110">
        <f t="shared" si="7"/>
        <v>-32.773978451631876</v>
      </c>
      <c r="AP39" s="111">
        <f t="shared" si="8"/>
        <v>8.8889428966827282</v>
      </c>
      <c r="AQ39" s="112">
        <f t="shared" si="9"/>
        <v>62.724002911664847</v>
      </c>
      <c r="AR39" s="101">
        <f>INDEX(Historical!$C$7:$C$1045,MATCH(B39,Historical!$B$7:$B$1045,0))*IF(AH39="n/a",1.03,IF(AH39&lt;0,1.01,IF(AH39&gt;10,1.1,(1+AH39/100))))</f>
        <v>1.169316</v>
      </c>
      <c r="AS39" s="109">
        <f t="shared" si="10"/>
        <v>1.2825057888</v>
      </c>
      <c r="AT39" s="109">
        <f t="shared" si="15"/>
        <v>1.4107563676800001</v>
      </c>
      <c r="AU39" s="109">
        <f t="shared" si="15"/>
        <v>1.5518320044480003</v>
      </c>
      <c r="AV39" s="109">
        <f t="shared" si="15"/>
        <v>1.7070152048928005</v>
      </c>
      <c r="AW39" s="109">
        <f t="shared" si="12"/>
        <v>7.1214253658208015</v>
      </c>
      <c r="AX39" s="113">
        <f t="shared" si="13"/>
        <v>19.205570026485439</v>
      </c>
      <c r="AY39" s="100">
        <v>1.32</v>
      </c>
      <c r="AZ39" s="100">
        <v>34.93</v>
      </c>
      <c r="BA39" s="100">
        <v>-17.32</v>
      </c>
      <c r="BB39" s="100">
        <v>-0.24</v>
      </c>
      <c r="BC39" s="100">
        <v>7.3599999999999994</v>
      </c>
      <c r="BE39" s="12">
        <v>2011</v>
      </c>
      <c r="BF39" s="12">
        <f t="shared" si="14"/>
        <v>1</v>
      </c>
      <c r="BG39" s="100">
        <v>1.38</v>
      </c>
      <c r="BH39" t="s">
        <v>121</v>
      </c>
      <c r="BI39" t="s">
        <v>122</v>
      </c>
    </row>
    <row r="40" spans="1:61" ht="11.25" customHeight="1" x14ac:dyDescent="0.2">
      <c r="A40" s="123" t="s">
        <v>639</v>
      </c>
      <c r="B40" s="55" t="s">
        <v>640</v>
      </c>
      <c r="C40" s="156" t="s">
        <v>198</v>
      </c>
      <c r="D40" s="98" t="s">
        <v>199</v>
      </c>
      <c r="E40" s="157">
        <v>13</v>
      </c>
      <c r="F40" s="2">
        <v>415</v>
      </c>
      <c r="G40" s="2" t="s">
        <v>146</v>
      </c>
      <c r="H40" s="2" t="s">
        <v>146</v>
      </c>
      <c r="I40" s="100">
        <v>82.51</v>
      </c>
      <c r="J40" s="101">
        <f t="shared" si="0"/>
        <v>1.6967640286025936</v>
      </c>
      <c r="K40" s="104">
        <v>0.35</v>
      </c>
      <c r="L40" s="71">
        <v>4</v>
      </c>
      <c r="M40" s="28">
        <f t="shared" si="1"/>
        <v>1.4</v>
      </c>
      <c r="N40" s="103" t="s">
        <v>506</v>
      </c>
      <c r="O40" s="104">
        <v>0.33</v>
      </c>
      <c r="P40" s="158">
        <v>45917</v>
      </c>
      <c r="Q40" s="158">
        <v>45926</v>
      </c>
      <c r="R40" s="28">
        <f t="shared" si="2"/>
        <v>6.060606060606049</v>
      </c>
      <c r="S40" s="105">
        <f>IF(INDEX(Historical!$D$7:$D1098,MATCH(B40,Historical!$B$7:$B$1044,0))=0,"n/a",(INDEX(Historical!$C$7:$C$1044,MATCH(B40,Historical!$B$7:$B$1044,0))/INDEX(Historical!$D$7:$D$1044,MATCH(B40,Historical!$B$7:$B$1044,0))-1)*100)</f>
        <v>6.25</v>
      </c>
      <c r="T40" s="105">
        <f>IF(INDEX(Historical!$F$7:$F$1044,MATCH(B40,Historical!$B$7:$B$1044,0))=0,"n/a",((INDEX(Historical!$C$7:$C$1044,MATCH(B40,Historical!$B$7:$B$1044,0))/INDEX(Historical!$F$7:$F$1044,MATCH(B40,Historical!$B$7:$B$1044,0)))^(1/3)-1)*100)</f>
        <v>7.3285859876396353</v>
      </c>
      <c r="U40" s="105">
        <f>IF(INDEX(Historical!$H$7:$H$1044,MATCH(B40,Historical!$B$7:$B$1044,0))=0,"n/a",((INDEX(Historical!$C$7:$C$1044,MATCH(B40,Historical!$B$7:$B$1044,0))/INDEX(Historical!$H$7:$H$1044,MATCH(B40,Historical!$B$7:$B$1044,0)))^(1/5)-1)*100)</f>
        <v>10.116379654429863</v>
      </c>
      <c r="V40" s="105">
        <f>IF(INDEX(Historical!$M$7:$M$1044,MATCH(B40,Historical!$B$7:$B$1044,0))=0,"n/a",((INDEX(Historical!$C$7:$C$1044,MATCH(B40,Historical!$B$7:$B$1044,0))/INDEX(Historical!$M$7:$M$1044,MATCH(B40,Historical!$B$7:$B$1044,0)))^(1/10)-1)*100)</f>
        <v>7.4977804479825272</v>
      </c>
      <c r="W40" s="106">
        <f t="shared" si="3"/>
        <v>1.3492499179743171</v>
      </c>
      <c r="X40" s="107" t="str">
        <f t="shared" si="4"/>
        <v>n/a</v>
      </c>
      <c r="Y40" s="165"/>
      <c r="Z40" s="101">
        <f t="shared" si="5"/>
        <v>54.474708171206224</v>
      </c>
      <c r="AA40" s="109">
        <f t="shared" si="6"/>
        <v>32.105058365758758</v>
      </c>
      <c r="AB40" s="71">
        <v>6</v>
      </c>
      <c r="AC40" s="100">
        <v>2.57</v>
      </c>
      <c r="AD40" s="100">
        <v>0.28999999999999998</v>
      </c>
      <c r="AE40" s="100">
        <v>0.27</v>
      </c>
      <c r="AF40" s="100">
        <v>1.36</v>
      </c>
      <c r="AG40" s="100">
        <v>4.3499999999999996</v>
      </c>
      <c r="AH40" s="100">
        <v>44.879999999999995</v>
      </c>
      <c r="AI40" s="100">
        <v>51.32</v>
      </c>
      <c r="AJ40" s="100" t="s">
        <v>142</v>
      </c>
      <c r="AK40" s="100">
        <v>37.18</v>
      </c>
      <c r="AL40" s="100">
        <v>6750</v>
      </c>
      <c r="AM40" s="100">
        <v>1.03</v>
      </c>
      <c r="AN40" s="100">
        <v>0.64</v>
      </c>
      <c r="AO40" s="110">
        <f t="shared" si="7"/>
        <v>-20.291914682726301</v>
      </c>
      <c r="AP40" s="111">
        <f t="shared" si="8"/>
        <v>11.813143683032457</v>
      </c>
      <c r="AQ40" s="112">
        <f t="shared" si="9"/>
        <v>39.304429820977035</v>
      </c>
      <c r="AR40" s="101">
        <f>INDEX(Historical!$C$7:$C$1045,MATCH(B40,Historical!$B$7:$B$1045,0))*IF(AH40="n/a",1.03,IF(AH40&lt;0,1.01,IF(AH40&gt;10,1.1,(1+AH40/100))))</f>
        <v>1.4960000000000002</v>
      </c>
      <c r="AS40" s="109">
        <f t="shared" si="10"/>
        <v>1.6456000000000004</v>
      </c>
      <c r="AT40" s="109">
        <f t="shared" si="15"/>
        <v>1.8101600000000007</v>
      </c>
      <c r="AU40" s="109">
        <f t="shared" si="15"/>
        <v>1.9911760000000009</v>
      </c>
      <c r="AV40" s="109">
        <f t="shared" si="15"/>
        <v>2.1902936000000013</v>
      </c>
      <c r="AW40" s="109">
        <f t="shared" si="12"/>
        <v>9.1332296000000035</v>
      </c>
      <c r="AX40" s="113">
        <f t="shared" si="13"/>
        <v>11.069239607320329</v>
      </c>
      <c r="AY40" s="100">
        <v>1.08</v>
      </c>
      <c r="AZ40" s="100">
        <v>86.460000000000008</v>
      </c>
      <c r="BA40" s="100">
        <v>0.01</v>
      </c>
      <c r="BB40" s="100">
        <v>24.2</v>
      </c>
      <c r="BC40" s="100">
        <v>47.68</v>
      </c>
      <c r="BE40" s="12">
        <v>2013</v>
      </c>
      <c r="BF40" s="12">
        <f t="shared" si="14"/>
        <v>1</v>
      </c>
      <c r="BG40" s="100">
        <v>1.7000000000000002</v>
      </c>
      <c r="BH40" t="s">
        <v>121</v>
      </c>
      <c r="BI40" t="s">
        <v>122</v>
      </c>
    </row>
    <row r="41" spans="1:61" ht="11.25" customHeight="1" x14ac:dyDescent="0.2">
      <c r="A41" s="55" t="s">
        <v>641</v>
      </c>
      <c r="B41" s="55" t="s">
        <v>642</v>
      </c>
      <c r="C41" s="156" t="s">
        <v>139</v>
      </c>
      <c r="D41" s="98" t="s">
        <v>171</v>
      </c>
      <c r="E41" s="157">
        <v>16</v>
      </c>
      <c r="F41" s="2">
        <v>303</v>
      </c>
      <c r="G41" s="2" t="s">
        <v>118</v>
      </c>
      <c r="H41" s="2" t="s">
        <v>118</v>
      </c>
      <c r="I41" s="100">
        <v>163.93</v>
      </c>
      <c r="J41" s="101">
        <f t="shared" si="0"/>
        <v>2.4400658817788079</v>
      </c>
      <c r="K41" s="104">
        <v>1</v>
      </c>
      <c r="L41" s="71">
        <v>4</v>
      </c>
      <c r="M41" s="28">
        <f t="shared" si="1"/>
        <v>4</v>
      </c>
      <c r="N41" s="103" t="s">
        <v>312</v>
      </c>
      <c r="O41" s="104">
        <v>0.94</v>
      </c>
      <c r="P41" s="158">
        <v>46176</v>
      </c>
      <c r="Q41" s="158">
        <v>46190</v>
      </c>
      <c r="R41" s="28">
        <f t="shared" si="2"/>
        <v>6.3829787234042614</v>
      </c>
      <c r="S41" s="105">
        <f>IF(INDEX(Historical!$D$7:$D1099,MATCH(B41,Historical!$B$7:$B$1044,0))=0,"n/a",(INDEX(Historical!$C$7:$C$1044,MATCH(B41,Historical!$B$7:$B$1044,0))/INDEX(Historical!$D$7:$D$1044,MATCH(B41,Historical!$B$7:$B$1044,0))-1)*100)</f>
        <v>7.2463768115942129</v>
      </c>
      <c r="T41" s="105">
        <f>IF(INDEX(Historical!$F$7:$F$1044,MATCH(B41,Historical!$B$7:$B$1044,0))=0,"n/a",((INDEX(Historical!$C$7:$C$1044,MATCH(B41,Historical!$B$7:$B$1044,0))/INDEX(Historical!$F$7:$F$1044,MATCH(B41,Historical!$B$7:$B$1044,0)))^(1/3)-1)*100)</f>
        <v>8.088137780311877</v>
      </c>
      <c r="U41" s="105">
        <f>IF(INDEX(Historical!$H$7:$H$1044,MATCH(B41,Historical!$B$7:$B$1044,0))=0,"n/a",((INDEX(Historical!$C$7:$C$1044,MATCH(B41,Historical!$B$7:$B$1044,0))/INDEX(Historical!$H$7:$H$1044,MATCH(B41,Historical!$B$7:$B$1044,0)))^(1/5)-1)*100)</f>
        <v>9.4102333304135968</v>
      </c>
      <c r="V41" s="105">
        <f>IF(INDEX(Historical!$M$7:$M$1044,MATCH(B41,Historical!$B$7:$B$1044,0))=0,"n/a",((INDEX(Historical!$C$7:$C$1044,MATCH(B41,Historical!$B$7:$B$1044,0))/INDEX(Historical!$M$7:$M$1044,MATCH(B41,Historical!$B$7:$B$1044,0)))^(1/10)-1)*100)</f>
        <v>9.7450363859789455</v>
      </c>
      <c r="W41" s="106">
        <f t="shared" si="3"/>
        <v>0.96564373468660825</v>
      </c>
      <c r="X41" s="107">
        <f t="shared" si="4"/>
        <v>1.6058418652582929</v>
      </c>
      <c r="Y41" s="164"/>
      <c r="Z41" s="101">
        <f t="shared" si="5"/>
        <v>45.045045045045043</v>
      </c>
      <c r="AA41" s="109">
        <f t="shared" si="6"/>
        <v>18.460585585585584</v>
      </c>
      <c r="AB41" s="71">
        <v>12</v>
      </c>
      <c r="AC41" s="100">
        <v>8.8800000000000008</v>
      </c>
      <c r="AD41" s="100">
        <v>1.6</v>
      </c>
      <c r="AE41" s="100">
        <v>1.4</v>
      </c>
      <c r="AF41" s="100">
        <v>5.62</v>
      </c>
      <c r="AG41" s="100">
        <v>30.86</v>
      </c>
      <c r="AH41" s="100">
        <v>5.46</v>
      </c>
      <c r="AI41" s="100">
        <v>10.6</v>
      </c>
      <c r="AJ41" s="100">
        <v>5.86</v>
      </c>
      <c r="AK41" s="100">
        <v>9.2299999999999986</v>
      </c>
      <c r="AL41" s="100">
        <v>12610</v>
      </c>
      <c r="AM41" s="100">
        <v>0.64</v>
      </c>
      <c r="AN41" s="100">
        <v>1.65</v>
      </c>
      <c r="AO41" s="110">
        <f t="shared" si="7"/>
        <v>-6.6102863733931798</v>
      </c>
      <c r="AP41" s="111">
        <f t="shared" si="8"/>
        <v>11.850299212192404</v>
      </c>
      <c r="AQ41" s="112">
        <f t="shared" si="9"/>
        <v>114.73341714889287</v>
      </c>
      <c r="AR41" s="101">
        <f>INDEX(Historical!$C$7:$C$1045,MATCH(B41,Historical!$B$7:$B$1045,0))*IF(AH41="n/a",1.03,IF(AH41&lt;0,1.01,IF(AH41&gt;10,1.1,(1+AH41/100))))</f>
        <v>3.9020200000000003</v>
      </c>
      <c r="AS41" s="109">
        <f t="shared" si="10"/>
        <v>4.2922220000000006</v>
      </c>
      <c r="AT41" s="109">
        <f t="shared" si="15"/>
        <v>4.688394090600001</v>
      </c>
      <c r="AU41" s="109">
        <f t="shared" si="15"/>
        <v>5.1211328651623811</v>
      </c>
      <c r="AV41" s="109">
        <f t="shared" si="15"/>
        <v>5.593813428616869</v>
      </c>
      <c r="AW41" s="109">
        <f t="shared" si="12"/>
        <v>23.597582384379251</v>
      </c>
      <c r="AX41" s="113">
        <f t="shared" si="13"/>
        <v>14.394913917147106</v>
      </c>
      <c r="AY41" s="100">
        <v>0.86</v>
      </c>
      <c r="AZ41" s="100">
        <v>4.93</v>
      </c>
      <c r="BA41" s="100">
        <v>-17.849999999999998</v>
      </c>
      <c r="BB41" s="100">
        <v>-6.13</v>
      </c>
      <c r="BC41" s="100">
        <v>-6.4</v>
      </c>
      <c r="BE41" s="12">
        <v>2011</v>
      </c>
      <c r="BF41" s="12">
        <f t="shared" si="14"/>
        <v>1</v>
      </c>
      <c r="BG41" s="100">
        <v>7.9600000000000009</v>
      </c>
      <c r="BH41" t="s">
        <v>121</v>
      </c>
      <c r="BI41" t="s">
        <v>122</v>
      </c>
    </row>
    <row r="42" spans="1:61" ht="11.25" customHeight="1" x14ac:dyDescent="0.2">
      <c r="A42" s="123" t="s">
        <v>643</v>
      </c>
      <c r="B42" s="55" t="s">
        <v>644</v>
      </c>
      <c r="C42" s="156" t="s">
        <v>162</v>
      </c>
      <c r="D42" s="98" t="s">
        <v>163</v>
      </c>
      <c r="E42" s="157">
        <v>19</v>
      </c>
      <c r="F42" s="2">
        <v>220</v>
      </c>
      <c r="G42" s="2" t="s">
        <v>118</v>
      </c>
      <c r="H42" s="2" t="s">
        <v>118</v>
      </c>
      <c r="I42" s="100">
        <v>128.41999999999999</v>
      </c>
      <c r="J42" s="101">
        <f t="shared" si="0"/>
        <v>2.787727768260396</v>
      </c>
      <c r="K42" s="104">
        <v>0.89500000000000002</v>
      </c>
      <c r="L42" s="71">
        <v>4</v>
      </c>
      <c r="M42" s="28">
        <f t="shared" si="1"/>
        <v>3.58</v>
      </c>
      <c r="N42" s="103" t="s">
        <v>136</v>
      </c>
      <c r="O42" s="104">
        <v>0.82750000000000001</v>
      </c>
      <c r="P42" s="158">
        <v>46154</v>
      </c>
      <c r="Q42" s="158">
        <v>46175</v>
      </c>
      <c r="R42" s="28">
        <f t="shared" si="2"/>
        <v>8.1570996978851973</v>
      </c>
      <c r="S42" s="105">
        <f>IF(INDEX(Historical!$D$7:$D1101,MATCH(B42,Historical!$B$7:$B$1044,0))=0,"n/a",(INDEX(Historical!$C$7:$C$1044,MATCH(B42,Historical!$B$7:$B$1044,0))/INDEX(Historical!$D$7:$D$1044,MATCH(B42,Historical!$B$7:$B$1044,0))-1)*100)</f>
        <v>8.1598667776852771</v>
      </c>
      <c r="T42" s="105">
        <f>IF(INDEX(Historical!$F$7:$F$1044,MATCH(B42,Historical!$B$7:$B$1044,0))=0,"n/a",((INDEX(Historical!$C$7:$C$1044,MATCH(B42,Historical!$B$7:$B$1044,0))/INDEX(Historical!$F$7:$F$1044,MATCH(B42,Historical!$B$7:$B$1044,0)))^(1/3)-1)*100)</f>
        <v>8.1466080188971048</v>
      </c>
      <c r="U42" s="105">
        <f>IF(INDEX(Historical!$H$7:$H$1044,MATCH(B42,Historical!$B$7:$B$1044,0))=0,"n/a",((INDEX(Historical!$C$7:$C$1044,MATCH(B42,Historical!$B$7:$B$1044,0))/INDEX(Historical!$H$7:$H$1044,MATCH(B42,Historical!$B$7:$B$1044,0)))^(1/5)-1)*100)</f>
        <v>8.0999008920842996</v>
      </c>
      <c r="V42" s="105">
        <f>IF(INDEX(Historical!$M$7:$M$1044,MATCH(B42,Historical!$B$7:$B$1044,0))=0,"n/a",((INDEX(Historical!$C$7:$C$1044,MATCH(B42,Historical!$B$7:$B$1044,0))/INDEX(Historical!$M$7:$M$1044,MATCH(B42,Historical!$B$7:$B$1044,0)))^(1/10)-1)*100)</f>
        <v>9.3376541632517416</v>
      </c>
      <c r="W42" s="106">
        <f t="shared" si="3"/>
        <v>0.8674449439304992</v>
      </c>
      <c r="X42" s="107">
        <f t="shared" si="4"/>
        <v>1.0253039103904176</v>
      </c>
      <c r="Y42" s="159"/>
      <c r="Z42" s="101">
        <f t="shared" si="5"/>
        <v>62.807017543859644</v>
      </c>
      <c r="AA42" s="109">
        <f t="shared" si="6"/>
        <v>22.529824561403505</v>
      </c>
      <c r="AB42" s="71">
        <v>12</v>
      </c>
      <c r="AC42" s="100">
        <v>5.7</v>
      </c>
      <c r="AD42" s="100">
        <v>2.46</v>
      </c>
      <c r="AE42" s="100">
        <v>4.88</v>
      </c>
      <c r="AF42" s="100">
        <v>2.31</v>
      </c>
      <c r="AG42" s="100">
        <v>10.5</v>
      </c>
      <c r="AH42" s="100">
        <v>7.04</v>
      </c>
      <c r="AI42" s="100">
        <v>8.3699999999999992</v>
      </c>
      <c r="AJ42" s="100">
        <v>7.9</v>
      </c>
      <c r="AK42" s="100">
        <v>7.9</v>
      </c>
      <c r="AL42" s="100">
        <v>25080</v>
      </c>
      <c r="AM42" s="100">
        <v>0.2</v>
      </c>
      <c r="AN42" s="100">
        <v>1.47</v>
      </c>
      <c r="AO42" s="110">
        <f t="shared" si="7"/>
        <v>-11.642195901058809</v>
      </c>
      <c r="AP42" s="111">
        <f t="shared" si="8"/>
        <v>10.887628660344696</v>
      </c>
      <c r="AQ42" s="112">
        <f t="shared" si="9"/>
        <v>52.087540196562252</v>
      </c>
      <c r="AR42" s="101">
        <f>INDEX(Historical!$C$7:$C$1045,MATCH(B42,Historical!$B$7:$B$1045,0))*IF(AH42="n/a",1.03,IF(AH42&lt;0,1.01,IF(AH42&gt;10,1.1,(1+AH42/100))))</f>
        <v>3.476124</v>
      </c>
      <c r="AS42" s="109">
        <f t="shared" si="10"/>
        <v>3.7670755787999997</v>
      </c>
      <c r="AT42" s="109">
        <f t="shared" si="15"/>
        <v>4.0646745495251997</v>
      </c>
      <c r="AU42" s="109">
        <f t="shared" si="15"/>
        <v>4.38578383893769</v>
      </c>
      <c r="AV42" s="109">
        <f t="shared" si="15"/>
        <v>4.7322607622137669</v>
      </c>
      <c r="AW42" s="109">
        <f t="shared" si="12"/>
        <v>20.425918729476656</v>
      </c>
      <c r="AX42" s="113">
        <f t="shared" si="13"/>
        <v>15.905558892288319</v>
      </c>
      <c r="AY42" s="100">
        <v>0.67</v>
      </c>
      <c r="AZ42" s="100">
        <v>5.89</v>
      </c>
      <c r="BA42" s="100">
        <v>-14.680000000000001</v>
      </c>
      <c r="BB42" s="100">
        <v>-4.8099999999999996</v>
      </c>
      <c r="BC42" s="100">
        <v>-5.0500000000000007</v>
      </c>
      <c r="BE42" s="12">
        <v>2008</v>
      </c>
      <c r="BF42" s="12">
        <f t="shared" si="14"/>
        <v>2</v>
      </c>
      <c r="BG42" s="100">
        <v>3.16</v>
      </c>
      <c r="BH42" t="s">
        <v>121</v>
      </c>
      <c r="BI42" t="s">
        <v>122</v>
      </c>
    </row>
    <row r="43" spans="1:61" ht="11.25" customHeight="1" x14ac:dyDescent="0.2">
      <c r="A43" s="146" t="s">
        <v>645</v>
      </c>
      <c r="B43" s="55" t="s">
        <v>646</v>
      </c>
      <c r="C43" s="156" t="s">
        <v>134</v>
      </c>
      <c r="D43" s="98" t="s">
        <v>157</v>
      </c>
      <c r="E43" s="157">
        <v>12</v>
      </c>
      <c r="F43" s="2">
        <v>453</v>
      </c>
      <c r="G43" s="2" t="s">
        <v>146</v>
      </c>
      <c r="H43" s="2" t="s">
        <v>146</v>
      </c>
      <c r="I43" s="100">
        <v>53.46</v>
      </c>
      <c r="J43" s="101">
        <f t="shared" si="0"/>
        <v>2.0950243172465397</v>
      </c>
      <c r="K43" s="104">
        <v>0.28000000000000003</v>
      </c>
      <c r="L43" s="2">
        <v>4</v>
      </c>
      <c r="M43" s="28">
        <f t="shared" si="1"/>
        <v>1.1200000000000001</v>
      </c>
      <c r="N43" s="2" t="s">
        <v>270</v>
      </c>
      <c r="O43" s="104">
        <v>0.26</v>
      </c>
      <c r="P43" s="158">
        <v>45905</v>
      </c>
      <c r="Q43" s="158">
        <v>45926</v>
      </c>
      <c r="R43" s="28">
        <f t="shared" si="2"/>
        <v>7.6923076923076987</v>
      </c>
      <c r="S43" s="105">
        <f>IF(INDEX(Historical!$D$7:$D1103,MATCH(B43,Historical!$B$7:$B$1044,0))=0,"n/a",(INDEX(Historical!$C$7:$C$1044,MATCH(B43,Historical!$B$7:$B$1044,0))/INDEX(Historical!$D$7:$D$1044,MATCH(B43,Historical!$B$7:$B$1044,0))-1)*100)</f>
        <v>8.0000000000000071</v>
      </c>
      <c r="T43" s="105">
        <f>IF(INDEX(Historical!$F$7:$F$1044,MATCH(B43,Historical!$B$7:$B$1044,0))=0,"n/a",((INDEX(Historical!$C$7:$C$1044,MATCH(B43,Historical!$B$7:$B$1044,0))/INDEX(Historical!$F$7:$F$1044,MATCH(B43,Historical!$B$7:$B$1044,0)))^(1/3)-1)*100)</f>
        <v>7.888486678770068</v>
      </c>
      <c r="U43" s="105">
        <f>IF(INDEX(Historical!$H$7:$H$1044,MATCH(B43,Historical!$B$7:$B$1044,0))=0,"n/a",((INDEX(Historical!$C$7:$C$1044,MATCH(B43,Historical!$B$7:$B$1044,0))/INDEX(Historical!$H$7:$H$1044,MATCH(B43,Historical!$B$7:$B$1044,0)))^(1/5)-1)*100)</f>
        <v>8.4471771197698544</v>
      </c>
      <c r="V43" s="105">
        <f>IF(INDEX(Historical!$M$7:$M$1044,MATCH(B43,Historical!$B$7:$B$1044,0))=0,"n/a",((INDEX(Historical!$C$7:$C$1044,MATCH(B43,Historical!$B$7:$B$1044,0))/INDEX(Historical!$M$7:$M$1044,MATCH(B43,Historical!$B$7:$B$1044,0)))^(1/10)-1)*100)</f>
        <v>18.369380853048423</v>
      </c>
      <c r="W43" s="106">
        <f t="shared" si="3"/>
        <v>0.45985094366248247</v>
      </c>
      <c r="X43" s="107">
        <f t="shared" si="4"/>
        <v>0.55282572773362926</v>
      </c>
      <c r="Y43" s="162"/>
      <c r="Z43" s="101">
        <f t="shared" si="5"/>
        <v>27.791563275434246</v>
      </c>
      <c r="AA43" s="109">
        <f t="shared" si="6"/>
        <v>13.265508684863523</v>
      </c>
      <c r="AB43" s="71">
        <v>12</v>
      </c>
      <c r="AC43" s="100">
        <v>4.03</v>
      </c>
      <c r="AD43" s="100">
        <v>0.71</v>
      </c>
      <c r="AE43" s="100">
        <v>1.97</v>
      </c>
      <c r="AF43" s="100">
        <v>1.38</v>
      </c>
      <c r="AG43" s="100">
        <v>10.67</v>
      </c>
      <c r="AH43" s="100">
        <v>16.869999999999997</v>
      </c>
      <c r="AI43" s="100">
        <v>13.309999999999999</v>
      </c>
      <c r="AJ43" s="100">
        <v>15.28</v>
      </c>
      <c r="AK43" s="100">
        <v>14.99</v>
      </c>
      <c r="AL43" s="100">
        <v>383670</v>
      </c>
      <c r="AM43" s="100">
        <v>0.27999999999999997</v>
      </c>
      <c r="AN43" s="100">
        <v>2.4500000000000002</v>
      </c>
      <c r="AO43" s="110">
        <f t="shared" si="7"/>
        <v>-2.7233072478471279</v>
      </c>
      <c r="AP43" s="111">
        <f t="shared" si="8"/>
        <v>10.542201437016395</v>
      </c>
      <c r="AQ43" s="112">
        <f t="shared" si="9"/>
        <v>-9.7992313777225721</v>
      </c>
      <c r="AR43" s="101">
        <f>INDEX(Historical!$C$7:$C$1045,MATCH(B43,Historical!$B$7:$B$1045,0))*IF(AH43="n/a",1.03,IF(AH43&lt;0,1.01,IF(AH43&gt;10,1.1,(1+AH43/100))))</f>
        <v>1.1880000000000002</v>
      </c>
      <c r="AS43" s="109">
        <f t="shared" si="10"/>
        <v>1.3068000000000002</v>
      </c>
      <c r="AT43" s="109">
        <f t="shared" si="15"/>
        <v>1.4374800000000003</v>
      </c>
      <c r="AU43" s="109">
        <f t="shared" si="15"/>
        <v>1.5812280000000005</v>
      </c>
      <c r="AV43" s="109">
        <f t="shared" si="15"/>
        <v>1.7393508000000006</v>
      </c>
      <c r="AW43" s="109">
        <f t="shared" si="12"/>
        <v>7.252858800000002</v>
      </c>
      <c r="AX43" s="113">
        <f t="shared" si="13"/>
        <v>13.566888888888892</v>
      </c>
      <c r="AY43" s="100">
        <v>1.22</v>
      </c>
      <c r="AZ43" s="100">
        <v>37.730000000000004</v>
      </c>
      <c r="BA43" s="100">
        <v>-7.1099999999999994</v>
      </c>
      <c r="BB43" s="100">
        <v>6.04</v>
      </c>
      <c r="BC43" s="100">
        <v>4.0199999999999996</v>
      </c>
      <c r="BE43" s="12">
        <v>2014</v>
      </c>
      <c r="BF43" s="12">
        <f t="shared" si="14"/>
        <v>1</v>
      </c>
      <c r="BG43" s="100">
        <v>0.92999999999999994</v>
      </c>
      <c r="BH43" t="s">
        <v>121</v>
      </c>
      <c r="BI43" t="s">
        <v>122</v>
      </c>
    </row>
    <row r="44" spans="1:61" ht="11.25" customHeight="1" x14ac:dyDescent="0.2">
      <c r="A44" s="123" t="s">
        <v>647</v>
      </c>
      <c r="B44" s="55" t="s">
        <v>648</v>
      </c>
      <c r="C44" s="156" t="s">
        <v>198</v>
      </c>
      <c r="D44" s="98" t="s">
        <v>348</v>
      </c>
      <c r="E44" s="157">
        <v>15</v>
      </c>
      <c r="F44" s="2">
        <v>337</v>
      </c>
      <c r="G44" s="2" t="s">
        <v>146</v>
      </c>
      <c r="H44" s="2" t="s">
        <v>146</v>
      </c>
      <c r="I44" s="100">
        <v>77.77</v>
      </c>
      <c r="J44" s="101">
        <f t="shared" si="0"/>
        <v>3.0345891732030346</v>
      </c>
      <c r="K44" s="104">
        <v>0.59</v>
      </c>
      <c r="L44" s="71">
        <v>4</v>
      </c>
      <c r="M44" s="28">
        <f t="shared" si="1"/>
        <v>2.36</v>
      </c>
      <c r="N44" s="103" t="s">
        <v>585</v>
      </c>
      <c r="O44" s="104">
        <v>0.55000000000000004</v>
      </c>
      <c r="P44" s="158">
        <v>46066</v>
      </c>
      <c r="Q44" s="158">
        <v>46083</v>
      </c>
      <c r="R44" s="28">
        <f t="shared" si="2"/>
        <v>7.2727272727272583</v>
      </c>
      <c r="S44" s="105">
        <f>IF(INDEX(Historical!$D$7:$D1104,MATCH(B44,Historical!$B$7:$B$1044,0))=0,"n/a",(INDEX(Historical!$C$7:$C$1044,MATCH(B44,Historical!$B$7:$B$1044,0))/INDEX(Historical!$D$7:$D$1044,MATCH(B44,Historical!$B$7:$B$1044,0))-1)*100)</f>
        <v>7.8431372549019773</v>
      </c>
      <c r="T44" s="105">
        <f>IF(INDEX(Historical!$F$7:$F$1044,MATCH(B44,Historical!$B$7:$B$1044,0))=0,"n/a",((INDEX(Historical!$C$7:$C$1044,MATCH(B44,Historical!$B$7:$B$1044,0))/INDEX(Historical!$F$7:$F$1044,MATCH(B44,Historical!$B$7:$B$1044,0)))^(1/3)-1)*100)</f>
        <v>8.5503957932088639</v>
      </c>
      <c r="U44" s="105">
        <f>IF(INDEX(Historical!$H$7:$H$1044,MATCH(B44,Historical!$B$7:$B$1044,0))=0,"n/a",((INDEX(Historical!$C$7:$C$1044,MATCH(B44,Historical!$B$7:$B$1044,0))/INDEX(Historical!$H$7:$H$1044,MATCH(B44,Historical!$B$7:$B$1044,0)))^(1/5)-1)*100)</f>
        <v>12.150237889617976</v>
      </c>
      <c r="V44" s="105">
        <f>IF(INDEX(Historical!$M$7:$M$1044,MATCH(B44,Historical!$B$7:$B$1044,0))=0,"n/a",((INDEX(Historical!$C$7:$C$1044,MATCH(B44,Historical!$B$7:$B$1044,0))/INDEX(Historical!$M$7:$M$1044,MATCH(B44,Historical!$B$7:$B$1044,0)))^(1/10)-1)*100)</f>
        <v>15.515944582245588</v>
      </c>
      <c r="W44" s="106">
        <f t="shared" si="3"/>
        <v>0.78308077379453356</v>
      </c>
      <c r="X44" s="107">
        <f t="shared" si="4"/>
        <v>0.74495633903237135</v>
      </c>
      <c r="Y44" s="123"/>
      <c r="Z44" s="101">
        <f t="shared" si="5"/>
        <v>35.066864784546802</v>
      </c>
      <c r="AA44" s="109">
        <f t="shared" si="6"/>
        <v>11.555720653789002</v>
      </c>
      <c r="AB44" s="71">
        <v>3</v>
      </c>
      <c r="AC44" s="100">
        <v>6.73</v>
      </c>
      <c r="AD44" s="100">
        <v>4.2</v>
      </c>
      <c r="AE44" s="100">
        <v>0.82</v>
      </c>
      <c r="AF44" s="100">
        <v>9.17</v>
      </c>
      <c r="AG44" s="100">
        <v>74.53</v>
      </c>
      <c r="AH44" s="100">
        <v>-4.42</v>
      </c>
      <c r="AI44" s="100">
        <v>2.8400000000000003</v>
      </c>
      <c r="AJ44" s="100">
        <v>16.309999999999999</v>
      </c>
      <c r="AK44" s="100">
        <v>2.97</v>
      </c>
      <c r="AL44" s="100">
        <v>9380</v>
      </c>
      <c r="AM44" s="100">
        <v>1.0699999999999998</v>
      </c>
      <c r="AN44" s="100">
        <v>4.04</v>
      </c>
      <c r="AO44" s="110">
        <f t="shared" si="7"/>
        <v>3.6291064090320084</v>
      </c>
      <c r="AP44" s="111">
        <f t="shared" si="8"/>
        <v>15.184827062821011</v>
      </c>
      <c r="AQ44" s="112">
        <f t="shared" si="9"/>
        <v>117.01608583005512</v>
      </c>
      <c r="AR44" s="101">
        <f>INDEX(Historical!$C$7:$C$1045,MATCH(B44,Historical!$B$7:$B$1045,0))*IF(AH44="n/a",1.03,IF(AH44&lt;0,1.01,IF(AH44&gt;10,1.1,(1+AH44/100))))</f>
        <v>2.2220000000000004</v>
      </c>
      <c r="AS44" s="109">
        <f t="shared" si="10"/>
        <v>2.2851048000000005</v>
      </c>
      <c r="AT44" s="109">
        <f t="shared" si="15"/>
        <v>2.3529724125600007</v>
      </c>
      <c r="AU44" s="109">
        <f t="shared" si="15"/>
        <v>2.422855693213033</v>
      </c>
      <c r="AV44" s="109">
        <f t="shared" si="15"/>
        <v>2.4948145073014603</v>
      </c>
      <c r="AW44" s="109">
        <f t="shared" si="12"/>
        <v>11.777747413074493</v>
      </c>
      <c r="AX44" s="113">
        <f t="shared" si="13"/>
        <v>15.144332535777927</v>
      </c>
      <c r="AY44" s="100">
        <v>0.31</v>
      </c>
      <c r="AZ44" s="100">
        <v>5.2</v>
      </c>
      <c r="BA44" s="100">
        <v>-40.589999999999996</v>
      </c>
      <c r="BB44" s="100">
        <v>-1.79</v>
      </c>
      <c r="BC44" s="100">
        <v>-15.1</v>
      </c>
      <c r="BE44" s="12">
        <v>2012</v>
      </c>
      <c r="BF44" s="12">
        <f t="shared" si="14"/>
        <v>1</v>
      </c>
      <c r="BG44" s="100">
        <v>12.01</v>
      </c>
      <c r="BH44" t="s">
        <v>121</v>
      </c>
      <c r="BI44" t="s">
        <v>122</v>
      </c>
    </row>
    <row r="45" spans="1:61" ht="11.25" customHeight="1" x14ac:dyDescent="0.2">
      <c r="A45" s="123" t="s">
        <v>649</v>
      </c>
      <c r="B45" s="55" t="s">
        <v>650</v>
      </c>
      <c r="C45" s="156" t="s">
        <v>335</v>
      </c>
      <c r="D45" s="98" t="s">
        <v>371</v>
      </c>
      <c r="E45" s="157">
        <v>23</v>
      </c>
      <c r="F45" s="2">
        <v>173</v>
      </c>
      <c r="G45" s="2" t="s">
        <v>118</v>
      </c>
      <c r="H45" s="2" t="s">
        <v>118</v>
      </c>
      <c r="I45" s="100">
        <v>60.49</v>
      </c>
      <c r="J45" s="101">
        <f t="shared" si="0"/>
        <v>6.3481567201190279</v>
      </c>
      <c r="K45" s="104">
        <v>0.96</v>
      </c>
      <c r="L45" s="71">
        <v>4</v>
      </c>
      <c r="M45" s="28">
        <f t="shared" si="1"/>
        <v>3.84</v>
      </c>
      <c r="N45" s="103" t="s">
        <v>366</v>
      </c>
      <c r="O45" s="104">
        <v>0.95</v>
      </c>
      <c r="P45" s="158">
        <v>46105</v>
      </c>
      <c r="Q45" s="158">
        <v>46126</v>
      </c>
      <c r="R45" s="28">
        <f t="shared" si="2"/>
        <v>1.0526315789473695</v>
      </c>
      <c r="S45" s="105">
        <f>IF(INDEX(Historical!$D$7:$D1106,MATCH(B45,Historical!$B$7:$B$1044,0))=0,"n/a",(INDEX(Historical!$C$7:$C$1044,MATCH(B45,Historical!$B$7:$B$1044,0))/INDEX(Historical!$D$7:$D$1044,MATCH(B45,Historical!$B$7:$B$1044,0))-1)*100)</f>
        <v>1.3368983957219305</v>
      </c>
      <c r="T45" s="105">
        <f>IF(INDEX(Historical!$F$7:$F$1044,MATCH(B45,Historical!$B$7:$B$1044,0))=0,"n/a",((INDEX(Historical!$C$7:$C$1044,MATCH(B45,Historical!$B$7:$B$1044,0))/INDEX(Historical!$F$7:$F$1044,MATCH(B45,Historical!$B$7:$B$1044,0)))^(1/3)-1)*100)</f>
        <v>4.303187597507141</v>
      </c>
      <c r="U45" s="105">
        <f>IF(INDEX(Historical!$H$7:$H$1044,MATCH(B45,Historical!$B$7:$B$1044,0))=0,"n/a",((INDEX(Historical!$C$7:$C$1044,MATCH(B45,Historical!$B$7:$B$1044,0))/INDEX(Historical!$H$7:$H$1044,MATCH(B45,Historical!$B$7:$B$1044,0)))^(1/5)-1)*100)</f>
        <v>12.005706554775841</v>
      </c>
      <c r="V45" s="105">
        <f>IF(INDEX(Historical!$M$7:$M$1044,MATCH(B45,Historical!$B$7:$B$1044,0))=0,"n/a",((INDEX(Historical!$C$7:$C$1044,MATCH(B45,Historical!$B$7:$B$1044,0))/INDEX(Historical!$M$7:$M$1044,MATCH(B45,Historical!$B$7:$B$1044,0)))^(1/10)-1)*100)</f>
        <v>15.208663426757486</v>
      </c>
      <c r="W45" s="106">
        <f t="shared" si="3"/>
        <v>0.78939918767966843</v>
      </c>
      <c r="X45" s="107" t="str">
        <f t="shared" si="4"/>
        <v>n/a</v>
      </c>
      <c r="Y45" s="159"/>
      <c r="Z45" s="101">
        <f t="shared" si="5"/>
        <v>76.039603960396036</v>
      </c>
      <c r="AA45" s="109">
        <f t="shared" si="6"/>
        <v>11.978217821782179</v>
      </c>
      <c r="AB45" s="71">
        <v>2</v>
      </c>
      <c r="AC45" s="100">
        <v>5.05</v>
      </c>
      <c r="AD45" s="100">
        <v>1.43</v>
      </c>
      <c r="AE45" s="100">
        <v>0.3</v>
      </c>
      <c r="AF45" s="100">
        <v>4.2699999999999996</v>
      </c>
      <c r="AG45" s="100">
        <v>37.04</v>
      </c>
      <c r="AH45" s="100">
        <v>0.8</v>
      </c>
      <c r="AI45" s="100">
        <v>7.99</v>
      </c>
      <c r="AJ45" s="100">
        <v>-5.91</v>
      </c>
      <c r="AK45" s="100">
        <v>6.04</v>
      </c>
      <c r="AL45" s="100">
        <v>12650</v>
      </c>
      <c r="AM45" s="100">
        <v>7.04</v>
      </c>
      <c r="AN45" s="100">
        <v>1.39</v>
      </c>
      <c r="AO45" s="110">
        <f t="shared" si="7"/>
        <v>6.3756454531126909</v>
      </c>
      <c r="AP45" s="111">
        <f t="shared" si="8"/>
        <v>18.35386327489487</v>
      </c>
      <c r="AQ45" s="112">
        <f t="shared" si="9"/>
        <v>50.771335470506294</v>
      </c>
      <c r="AR45" s="101">
        <f>INDEX(Historical!$C$7:$C$1045,MATCH(B45,Historical!$B$7:$B$1045,0))*IF(AH45="n/a",1.03,IF(AH45&lt;0,1.01,IF(AH45&gt;10,1.1,(1+AH45/100))))</f>
        <v>3.8203200000000002</v>
      </c>
      <c r="AS45" s="109">
        <f t="shared" si="10"/>
        <v>4.1255635680000005</v>
      </c>
      <c r="AT45" s="109">
        <f t="shared" si="15"/>
        <v>4.3747476075072003</v>
      </c>
      <c r="AU45" s="109">
        <f t="shared" si="15"/>
        <v>4.6389823630006353</v>
      </c>
      <c r="AV45" s="109">
        <f t="shared" si="15"/>
        <v>4.9191768977258734</v>
      </c>
      <c r="AW45" s="109">
        <f t="shared" si="12"/>
        <v>21.878790436233711</v>
      </c>
      <c r="AX45" s="113">
        <f t="shared" si="13"/>
        <v>36.169268368711705</v>
      </c>
      <c r="AY45" s="100">
        <v>1.25</v>
      </c>
      <c r="AZ45" s="100">
        <v>3.9800000000000004</v>
      </c>
      <c r="BA45" s="100">
        <v>-28.83</v>
      </c>
      <c r="BB45" s="100">
        <v>-4.51</v>
      </c>
      <c r="BC45" s="100">
        <v>-14.099999999999998</v>
      </c>
      <c r="BE45" s="12">
        <v>2004</v>
      </c>
      <c r="BF45" s="12">
        <f t="shared" si="14"/>
        <v>2</v>
      </c>
      <c r="BG45" s="100">
        <v>7.04</v>
      </c>
      <c r="BH45" t="s">
        <v>121</v>
      </c>
      <c r="BI45" t="s">
        <v>122</v>
      </c>
    </row>
    <row r="46" spans="1:61" ht="11.25" customHeight="1" x14ac:dyDescent="0.2">
      <c r="A46" s="55" t="s">
        <v>651</v>
      </c>
      <c r="B46" s="55" t="s">
        <v>652</v>
      </c>
      <c r="C46" s="156" t="s">
        <v>335</v>
      </c>
      <c r="D46" s="98" t="s">
        <v>445</v>
      </c>
      <c r="E46" s="157">
        <v>14</v>
      </c>
      <c r="F46" s="2">
        <v>386</v>
      </c>
      <c r="G46" s="2" t="s">
        <v>118</v>
      </c>
      <c r="H46" s="2" t="s">
        <v>118</v>
      </c>
      <c r="I46" s="100">
        <v>79.45</v>
      </c>
      <c r="J46" s="101">
        <f t="shared" si="0"/>
        <v>2.2152297042164886</v>
      </c>
      <c r="K46" s="104">
        <v>0.44</v>
      </c>
      <c r="L46" s="71">
        <v>4</v>
      </c>
      <c r="M46" s="28">
        <f t="shared" si="1"/>
        <v>1.76</v>
      </c>
      <c r="N46" s="103" t="s">
        <v>158</v>
      </c>
      <c r="O46" s="104">
        <v>0.43</v>
      </c>
      <c r="P46" s="158">
        <v>46076</v>
      </c>
      <c r="Q46" s="158">
        <v>46094</v>
      </c>
      <c r="R46" s="28">
        <f t="shared" si="2"/>
        <v>2.3255813953488391</v>
      </c>
      <c r="S46" s="105">
        <f>IF(INDEX(Historical!$D$7:$D1107,MATCH(B46,Historical!$B$7:$B$1044,0))=0,"n/a",(INDEX(Historical!$C$7:$C$1044,MATCH(B46,Historical!$B$7:$B$1044,0))/INDEX(Historical!$D$7:$D$1044,MATCH(B46,Historical!$B$7:$B$1044,0))-1)*100)</f>
        <v>2.3809523809523725</v>
      </c>
      <c r="T46" s="105">
        <f>IF(INDEX(Historical!$F$7:$F$1044,MATCH(B46,Historical!$B$7:$B$1044,0))=0,"n/a",((INDEX(Historical!$C$7:$C$1044,MATCH(B46,Historical!$B$7:$B$1044,0))/INDEX(Historical!$F$7:$F$1044,MATCH(B46,Historical!$B$7:$B$1044,0)))^(1/3)-1)*100)</f>
        <v>5.6149011849543573</v>
      </c>
      <c r="U46" s="105">
        <f>IF(INDEX(Historical!$H$7:$H$1044,MATCH(B46,Historical!$B$7:$B$1044,0))=0,"n/a",((INDEX(Historical!$C$7:$C$1044,MATCH(B46,Historical!$B$7:$B$1044,0))/INDEX(Historical!$H$7:$H$1044,MATCH(B46,Historical!$B$7:$B$1044,0)))^(1/5)-1)*100)</f>
        <v>11.680834510676497</v>
      </c>
      <c r="V46" s="105">
        <f>IF(INDEX(Historical!$M$7:$M$1044,MATCH(B46,Historical!$B$7:$B$1044,0))=0,"n/a",((INDEX(Historical!$C$7:$C$1044,MATCH(B46,Historical!$B$7:$B$1044,0))/INDEX(Historical!$M$7:$M$1044,MATCH(B46,Historical!$B$7:$B$1044,0)))^(1/10)-1)*100)</f>
        <v>12.599617273710839</v>
      </c>
      <c r="W46" s="106">
        <f t="shared" si="3"/>
        <v>0.92707851809503883</v>
      </c>
      <c r="X46" s="107" t="str">
        <f t="shared" si="4"/>
        <v>n/a</v>
      </c>
      <c r="Y46" s="166"/>
      <c r="Z46" s="101" t="str">
        <f t="shared" si="5"/>
        <v>n/a</v>
      </c>
      <c r="AA46" s="109" t="str">
        <f t="shared" si="6"/>
        <v>n/a</v>
      </c>
      <c r="AB46" s="71">
        <v>12</v>
      </c>
      <c r="AC46" s="100">
        <v>-2.1</v>
      </c>
      <c r="AD46" s="100">
        <v>0.56999999999999995</v>
      </c>
      <c r="AE46" s="100">
        <v>0.96</v>
      </c>
      <c r="AF46" s="100">
        <v>3.17</v>
      </c>
      <c r="AG46" s="100">
        <v>-7.7299999999999995</v>
      </c>
      <c r="AH46" s="100">
        <v>30.080000000000002</v>
      </c>
      <c r="AI46" s="100">
        <v>27.41</v>
      </c>
      <c r="AJ46" s="100" t="s">
        <v>142</v>
      </c>
      <c r="AK46" s="100">
        <v>25.740000000000002</v>
      </c>
      <c r="AL46" s="100">
        <v>5170</v>
      </c>
      <c r="AM46" s="100">
        <v>1.05</v>
      </c>
      <c r="AN46" s="100">
        <v>1.4</v>
      </c>
      <c r="AO46" s="110" t="str">
        <f t="shared" si="7"/>
        <v>n/a</v>
      </c>
      <c r="AP46" s="111">
        <f t="shared" si="8"/>
        <v>13.896064214892986</v>
      </c>
      <c r="AQ46" s="112" t="str">
        <f t="shared" si="9"/>
        <v>n/a</v>
      </c>
      <c r="AR46" s="101">
        <f>INDEX(Historical!$C$7:$C$1045,MATCH(B46,Historical!$B$7:$B$1045,0))*IF(AH46="n/a",1.03,IF(AH46&lt;0,1.01,IF(AH46&gt;10,1.1,(1+AH46/100))))</f>
        <v>1.8920000000000001</v>
      </c>
      <c r="AS46" s="109">
        <f t="shared" si="10"/>
        <v>2.0812000000000004</v>
      </c>
      <c r="AT46" s="109">
        <f t="shared" si="15"/>
        <v>2.2893200000000005</v>
      </c>
      <c r="AU46" s="109">
        <f t="shared" si="15"/>
        <v>2.5182520000000008</v>
      </c>
      <c r="AV46" s="109">
        <f t="shared" si="15"/>
        <v>2.7700772000000011</v>
      </c>
      <c r="AW46" s="109">
        <f t="shared" si="12"/>
        <v>11.550849200000002</v>
      </c>
      <c r="AX46" s="113">
        <f t="shared" si="13"/>
        <v>14.53851378225299</v>
      </c>
      <c r="AY46" s="100">
        <v>1.34</v>
      </c>
      <c r="AZ46" s="100">
        <v>78.94</v>
      </c>
      <c r="BA46" s="100">
        <v>-11.97</v>
      </c>
      <c r="BB46" s="100">
        <v>3.83</v>
      </c>
      <c r="BC46" s="100">
        <v>11.29</v>
      </c>
      <c r="BE46" s="12">
        <v>2014</v>
      </c>
      <c r="BF46" s="12">
        <f t="shared" si="14"/>
        <v>1</v>
      </c>
      <c r="BG46" s="100">
        <v>-2.4699999999999998</v>
      </c>
      <c r="BH46" t="s">
        <v>121</v>
      </c>
      <c r="BI46" t="s">
        <v>122</v>
      </c>
    </row>
    <row r="47" spans="1:61" ht="11.25" customHeight="1" x14ac:dyDescent="0.2">
      <c r="A47" s="55" t="s">
        <v>653</v>
      </c>
      <c r="B47" s="55" t="s">
        <v>654</v>
      </c>
      <c r="C47" s="156" t="s">
        <v>139</v>
      </c>
      <c r="D47" s="98" t="s">
        <v>140</v>
      </c>
      <c r="E47" s="157">
        <v>17</v>
      </c>
      <c r="F47" s="2">
        <v>237</v>
      </c>
      <c r="G47" s="2" t="s">
        <v>146</v>
      </c>
      <c r="H47" s="2" t="s">
        <v>146</v>
      </c>
      <c r="I47" s="100">
        <v>161.38</v>
      </c>
      <c r="J47" s="101">
        <f t="shared" si="0"/>
        <v>0.59486925269550128</v>
      </c>
      <c r="K47" s="104">
        <v>0.96</v>
      </c>
      <c r="L47" s="71">
        <v>1</v>
      </c>
      <c r="M47" s="28">
        <f t="shared" si="1"/>
        <v>0.96</v>
      </c>
      <c r="N47" s="103" t="s">
        <v>655</v>
      </c>
      <c r="O47" s="104">
        <v>0.87</v>
      </c>
      <c r="P47" s="158">
        <v>46014</v>
      </c>
      <c r="Q47" s="158">
        <v>46042</v>
      </c>
      <c r="R47" s="28">
        <f t="shared" si="2"/>
        <v>10.344827586206893</v>
      </c>
      <c r="S47" s="105">
        <f>IF(INDEX(Historical!$D$7:$D1110,MATCH(B47,Historical!$B$7:$B$1044,0))=0,"n/a",(INDEX(Historical!$C$7:$C$1044,MATCH(B47,Historical!$B$7:$B$1044,0))/INDEX(Historical!$D$7:$D$1044,MATCH(B47,Historical!$B$7:$B$1044,0))-1)*100)</f>
        <v>10.126582278480999</v>
      </c>
      <c r="T47" s="105">
        <f>IF(INDEX(Historical!$F$7:$F$1044,MATCH(B47,Historical!$B$7:$B$1044,0))=0,"n/a",((INDEX(Historical!$C$7:$C$1044,MATCH(B47,Historical!$B$7:$B$1044,0))/INDEX(Historical!$F$7:$F$1044,MATCH(B47,Historical!$B$7:$B$1044,0)))^(1/3)-1)*100)</f>
        <v>10.776190542340846</v>
      </c>
      <c r="U47" s="105">
        <f>IF(INDEX(Historical!$H$7:$H$1044,MATCH(B47,Historical!$B$7:$B$1044,0))=0,"n/a",((INDEX(Historical!$C$7:$C$1044,MATCH(B47,Historical!$B$7:$B$1044,0))/INDEX(Historical!$H$7:$H$1044,MATCH(B47,Historical!$B$7:$B$1044,0)))^(1/5)-1)*100)</f>
        <v>10.841700964572087</v>
      </c>
      <c r="V47" s="105">
        <f>IF(INDEX(Historical!$M$7:$M$1044,MATCH(B47,Historical!$B$7:$B$1044,0))=0,"n/a",((INDEX(Historical!$C$7:$C$1044,MATCH(B47,Historical!$B$7:$B$1044,0))/INDEX(Historical!$M$7:$M$1044,MATCH(B47,Historical!$B$7:$B$1044,0)))^(1/10)-1)*100)</f>
        <v>11.234574993260459</v>
      </c>
      <c r="W47" s="106">
        <f t="shared" si="3"/>
        <v>0.96502991622521961</v>
      </c>
      <c r="X47" s="107">
        <f t="shared" si="4"/>
        <v>0.84833340880845753</v>
      </c>
      <c r="Y47" s="123"/>
      <c r="Z47" s="101">
        <f t="shared" si="5"/>
        <v>20.210526315789473</v>
      </c>
      <c r="AA47" s="109">
        <f t="shared" si="6"/>
        <v>33.974736842105266</v>
      </c>
      <c r="AB47" s="71">
        <v>12</v>
      </c>
      <c r="AC47" s="100">
        <v>4.75</v>
      </c>
      <c r="AD47" s="100" t="s">
        <v>142</v>
      </c>
      <c r="AE47" s="100">
        <v>4.9800000000000004</v>
      </c>
      <c r="AF47" s="100">
        <v>4.1100000000000003</v>
      </c>
      <c r="AG47" s="100">
        <v>12.86</v>
      </c>
      <c r="AH47" s="100">
        <v>8.77</v>
      </c>
      <c r="AI47" s="100">
        <v>5.87</v>
      </c>
      <c r="AJ47" s="100">
        <v>12.78</v>
      </c>
      <c r="AK47" s="100" t="s">
        <v>142</v>
      </c>
      <c r="AL47" s="100">
        <v>5170</v>
      </c>
      <c r="AM47" s="100">
        <v>0.70000000000000007</v>
      </c>
      <c r="AN47" s="100">
        <v>0.14000000000000001</v>
      </c>
      <c r="AO47" s="110">
        <f t="shared" si="7"/>
        <v>-22.538166624837679</v>
      </c>
      <c r="AP47" s="111">
        <f t="shared" si="8"/>
        <v>11.436570217267588</v>
      </c>
      <c r="AQ47" s="112">
        <f t="shared" si="9"/>
        <v>149.11948799370478</v>
      </c>
      <c r="AR47" s="101">
        <f>INDEX(Historical!$C$7:$C$1045,MATCH(B47,Historical!$B$7:$B$1045,0))*IF(AH47="n/a",1.03,IF(AH47&lt;0,1.01,IF(AH47&gt;10,1.1,(1+AH47/100))))</f>
        <v>0.94629899999999989</v>
      </c>
      <c r="AS47" s="109">
        <f t="shared" si="10"/>
        <v>1.0018467512999998</v>
      </c>
      <c r="AT47" s="109">
        <f t="shared" ref="AT47:AV66" si="16">IF($AK47="n/a",1.03*AS47,IF($AK47&lt;0,1.01*AS47,IF($AK47&gt;10,1.1*AS47,(1+$AK47/100)*AS47)))</f>
        <v>1.0319021538389999</v>
      </c>
      <c r="AU47" s="109">
        <f t="shared" si="16"/>
        <v>1.0628592184541699</v>
      </c>
      <c r="AV47" s="109">
        <f t="shared" si="16"/>
        <v>1.094744995007795</v>
      </c>
      <c r="AW47" s="109">
        <f t="shared" si="12"/>
        <v>5.1376521186009638</v>
      </c>
      <c r="AX47" s="113">
        <f t="shared" si="13"/>
        <v>3.1835742462516818</v>
      </c>
      <c r="AY47" s="100">
        <v>0.91</v>
      </c>
      <c r="AZ47" s="100">
        <v>15.959999999999999</v>
      </c>
      <c r="BA47" s="100">
        <v>-12.25</v>
      </c>
      <c r="BB47" s="100">
        <v>-6.61</v>
      </c>
      <c r="BC47" s="100">
        <v>0.09</v>
      </c>
      <c r="BE47" s="12">
        <v>2010</v>
      </c>
      <c r="BF47" s="12">
        <f t="shared" si="14"/>
        <v>1</v>
      </c>
      <c r="BG47" s="100">
        <v>9.35</v>
      </c>
      <c r="BH47" t="s">
        <v>121</v>
      </c>
      <c r="BI47" t="s">
        <v>122</v>
      </c>
    </row>
    <row r="48" spans="1:61" ht="11.25" customHeight="1" x14ac:dyDescent="0.2">
      <c r="A48" s="146" t="s">
        <v>656</v>
      </c>
      <c r="B48" s="55" t="s">
        <v>657</v>
      </c>
      <c r="C48" s="156" t="s">
        <v>162</v>
      </c>
      <c r="D48" s="98" t="s">
        <v>572</v>
      </c>
      <c r="E48" s="157">
        <v>17</v>
      </c>
      <c r="F48" s="2">
        <v>244</v>
      </c>
      <c r="G48" s="2" t="s">
        <v>146</v>
      </c>
      <c r="H48" s="2" t="s">
        <v>146</v>
      </c>
      <c r="I48" s="100">
        <v>33.11</v>
      </c>
      <c r="J48" s="101">
        <f t="shared" si="0"/>
        <v>4.7357293868921779</v>
      </c>
      <c r="K48" s="104">
        <v>0.39200000000000002</v>
      </c>
      <c r="L48" s="71">
        <v>4</v>
      </c>
      <c r="M48" s="28">
        <f t="shared" si="1"/>
        <v>1.5680000000000001</v>
      </c>
      <c r="N48" s="103" t="s">
        <v>182</v>
      </c>
      <c r="O48" s="104">
        <v>0.373</v>
      </c>
      <c r="P48" s="158">
        <v>46080</v>
      </c>
      <c r="Q48" s="158">
        <v>46112</v>
      </c>
      <c r="R48" s="28">
        <f t="shared" si="2"/>
        <v>5.0938337801608631</v>
      </c>
      <c r="S48" s="105">
        <f>IF(INDEX(Historical!$D$7:$D1113,MATCH(B48,Historical!$B$7:$B$1044,0))=0,"n/a",(INDEX(Historical!$C$7:$C$1044,MATCH(B48,Historical!$B$7:$B$1044,0))/INDEX(Historical!$D$7:$D$1044,MATCH(B48,Historical!$B$7:$B$1044,0))-1)*100)</f>
        <v>5.0704225352112831</v>
      </c>
      <c r="T48" s="105">
        <f>IF(INDEX(Historical!$F$7:$F$1044,MATCH(B48,Historical!$B$7:$B$1044,0))=0,"n/a",((INDEX(Historical!$C$7:$C$1044,MATCH(B48,Historical!$B$7:$B$1044,0))/INDEX(Historical!$F$7:$F$1044,MATCH(B48,Historical!$B$7:$B$1044,0)))^(1/3)-1)*100)</f>
        <v>5.2413194827669596</v>
      </c>
      <c r="U48" s="105">
        <f>IF(INDEX(Historical!$H$7:$H$1044,MATCH(B48,Historical!$B$7:$B$1044,0))=0,"n/a",((INDEX(Historical!$C$7:$C$1044,MATCH(B48,Historical!$B$7:$B$1044,0))/INDEX(Historical!$H$7:$H$1044,MATCH(B48,Historical!$B$7:$B$1044,0)))^(1/5)-1)*100)</f>
        <v>5.2112237991282617</v>
      </c>
      <c r="V48" s="105">
        <f>IF(INDEX(Historical!$M$7:$M$1044,MATCH(B48,Historical!$B$7:$B$1044,0))=0,"n/a",((INDEX(Historical!$C$7:$C$1044,MATCH(B48,Historical!$B$7:$B$1044,0))/INDEX(Historical!$M$7:$M$1044,MATCH(B48,Historical!$B$7:$B$1044,0)))^(1/10)-1)*100)</f>
        <v>5.3576804657747612</v>
      </c>
      <c r="W48" s="106">
        <f t="shared" si="3"/>
        <v>0.97266416547569889</v>
      </c>
      <c r="X48" s="107">
        <f t="shared" si="4"/>
        <v>0.2728389423627362</v>
      </c>
      <c r="Y48" s="55" t="s">
        <v>658</v>
      </c>
      <c r="Z48" s="101" t="str">
        <f t="shared" si="5"/>
        <v>n/a</v>
      </c>
      <c r="AA48" s="109" t="str">
        <f t="shared" si="6"/>
        <v>n/a</v>
      </c>
      <c r="AB48" s="71">
        <v>12</v>
      </c>
      <c r="AC48" s="100">
        <v>-0.27</v>
      </c>
      <c r="AD48" s="100" t="s">
        <v>142</v>
      </c>
      <c r="AE48" s="100">
        <v>1.55</v>
      </c>
      <c r="AF48" s="100">
        <v>2.5499999999999998</v>
      </c>
      <c r="AG48" s="100">
        <v>-0.84</v>
      </c>
      <c r="AH48" s="100">
        <v>-276.84000000000003</v>
      </c>
      <c r="AI48" s="100">
        <v>-9.9</v>
      </c>
      <c r="AJ48" s="100">
        <v>19.100000000000001</v>
      </c>
      <c r="AK48" s="100" t="s">
        <v>142</v>
      </c>
      <c r="AL48" s="100">
        <v>10130</v>
      </c>
      <c r="AM48" s="100">
        <v>27.77</v>
      </c>
      <c r="AN48" s="100">
        <v>7.78</v>
      </c>
      <c r="AO48" s="110" t="str">
        <f t="shared" si="7"/>
        <v>n/a</v>
      </c>
      <c r="AP48" s="111">
        <f t="shared" si="8"/>
        <v>9.9469531860204405</v>
      </c>
      <c r="AQ48" s="112" t="str">
        <f t="shared" si="9"/>
        <v>n/a</v>
      </c>
      <c r="AR48" s="101">
        <f>INDEX(Historical!$C$7:$C$1045,MATCH(B48,Historical!$B$7:$B$1045,0))*IF(AH48="n/a",1.03,IF(AH48&lt;0,1.01,IF(AH48&gt;10,1.1,(1+AH48/100))))</f>
        <v>1.50692</v>
      </c>
      <c r="AS48" s="109">
        <f t="shared" si="10"/>
        <v>1.5219892000000002</v>
      </c>
      <c r="AT48" s="109">
        <f t="shared" si="16"/>
        <v>1.5676488760000002</v>
      </c>
      <c r="AU48" s="109">
        <f t="shared" si="16"/>
        <v>1.6146783422800004</v>
      </c>
      <c r="AV48" s="109">
        <f t="shared" si="16"/>
        <v>1.6631186925484005</v>
      </c>
      <c r="AW48" s="109">
        <f t="shared" si="12"/>
        <v>7.874355110828402</v>
      </c>
      <c r="AX48" s="113">
        <f t="shared" si="13"/>
        <v>23.78240746248385</v>
      </c>
      <c r="AY48" s="100">
        <v>1.04</v>
      </c>
      <c r="AZ48" s="100">
        <v>49.36</v>
      </c>
      <c r="BA48" s="100">
        <v>-7.95</v>
      </c>
      <c r="BB48" s="100">
        <v>2.34</v>
      </c>
      <c r="BC48" s="100">
        <v>15.02</v>
      </c>
      <c r="BE48" s="12">
        <v>2010</v>
      </c>
      <c r="BF48" s="12">
        <f t="shared" si="14"/>
        <v>1</v>
      </c>
      <c r="BG48" s="100">
        <v>-0.04</v>
      </c>
      <c r="BH48" t="s">
        <v>121</v>
      </c>
      <c r="BI48" t="s">
        <v>290</v>
      </c>
    </row>
    <row r="49" spans="1:61" ht="11.25" customHeight="1" x14ac:dyDescent="0.2">
      <c r="A49" s="123" t="s">
        <v>659</v>
      </c>
      <c r="B49" s="55" t="s">
        <v>660</v>
      </c>
      <c r="C49" s="156" t="s">
        <v>134</v>
      </c>
      <c r="D49" s="98" t="s">
        <v>157</v>
      </c>
      <c r="E49" s="157">
        <v>23</v>
      </c>
      <c r="F49" s="2">
        <v>175</v>
      </c>
      <c r="G49" s="2" t="s">
        <v>118</v>
      </c>
      <c r="H49" s="2" t="s">
        <v>118</v>
      </c>
      <c r="I49" s="100">
        <v>34.25</v>
      </c>
      <c r="J49" s="101">
        <f t="shared" si="0"/>
        <v>3.9708029197080297</v>
      </c>
      <c r="K49" s="104">
        <v>0.34</v>
      </c>
      <c r="L49" s="71">
        <v>4</v>
      </c>
      <c r="M49" s="28">
        <f t="shared" si="1"/>
        <v>1.36</v>
      </c>
      <c r="N49" s="103" t="s">
        <v>661</v>
      </c>
      <c r="O49" s="104">
        <v>0.32</v>
      </c>
      <c r="P49" s="158">
        <v>46163</v>
      </c>
      <c r="Q49" s="158">
        <v>46191</v>
      </c>
      <c r="R49" s="28">
        <f t="shared" si="2"/>
        <v>6.2500000000000053</v>
      </c>
      <c r="S49" s="105">
        <f>IF(INDEX(Historical!$D$7:$D1117,MATCH(B49,Historical!$B$7:$B$1044,0))=0,"n/a",(INDEX(Historical!$C$7:$C$1044,MATCH(B49,Historical!$B$7:$B$1044,0))/INDEX(Historical!$D$7:$D$1044,MATCH(B49,Historical!$B$7:$B$1044,0))-1)*100)</f>
        <v>6.7796610169491567</v>
      </c>
      <c r="T49" s="105">
        <f>IF(INDEX(Historical!$F$7:$F$1044,MATCH(B49,Historical!$B$7:$B$1044,0))=0,"n/a",((INDEX(Historical!$C$7:$C$1044,MATCH(B49,Historical!$B$7:$B$1044,0))/INDEX(Historical!$F$7:$F$1044,MATCH(B49,Historical!$B$7:$B$1044,0)))^(1/3)-1)*100)</f>
        <v>7.2976287935406559</v>
      </c>
      <c r="U49" s="105">
        <f>IF(INDEX(Historical!$H$7:$H$1044,MATCH(B49,Historical!$B$7:$B$1044,0))=0,"n/a",((INDEX(Historical!$C$7:$C$1044,MATCH(B49,Historical!$B$7:$B$1044,0))/INDEX(Historical!$H$7:$H$1044,MATCH(B49,Historical!$B$7:$B$1044,0)))^(1/5)-1)*100)</f>
        <v>7.442863557808499</v>
      </c>
      <c r="V49" s="105">
        <f>IF(INDEX(Historical!$M$7:$M$1044,MATCH(B49,Historical!$B$7:$B$1044,0))=0,"n/a",((INDEX(Historical!$C$7:$C$1044,MATCH(B49,Historical!$B$7:$B$1044,0))/INDEX(Historical!$M$7:$M$1044,MATCH(B49,Historical!$B$7:$B$1044,0)))^(1/10)-1)*100)</f>
        <v>6.4667612833295252</v>
      </c>
      <c r="W49" s="106">
        <f t="shared" si="3"/>
        <v>1.1509414422015607</v>
      </c>
      <c r="X49" s="107">
        <f t="shared" si="4"/>
        <v>6.0511085835841456</v>
      </c>
      <c r="Y49" s="165"/>
      <c r="Z49" s="101">
        <f t="shared" si="5"/>
        <v>55.510204081632651</v>
      </c>
      <c r="AA49" s="109">
        <f t="shared" si="6"/>
        <v>13.979591836734693</v>
      </c>
      <c r="AB49" s="71">
        <v>12</v>
      </c>
      <c r="AC49" s="100">
        <v>2.4500000000000002</v>
      </c>
      <c r="AD49" s="100" t="s">
        <v>142</v>
      </c>
      <c r="AE49" s="100">
        <v>2.2599999999999998</v>
      </c>
      <c r="AF49" s="100">
        <v>1.07</v>
      </c>
      <c r="AG49" s="100">
        <v>8.01</v>
      </c>
      <c r="AH49" s="100">
        <v>11.04</v>
      </c>
      <c r="AI49" s="100">
        <v>5.52</v>
      </c>
      <c r="AJ49" s="100">
        <v>1.23</v>
      </c>
      <c r="AK49" s="100" t="s">
        <v>142</v>
      </c>
      <c r="AL49" s="100">
        <v>573.41999999999996</v>
      </c>
      <c r="AM49" s="100">
        <v>3.2099999999999995</v>
      </c>
      <c r="AN49" s="100">
        <v>0.4</v>
      </c>
      <c r="AO49" s="110">
        <f t="shared" si="7"/>
        <v>-2.5659253592181646</v>
      </c>
      <c r="AP49" s="111">
        <f t="shared" si="8"/>
        <v>11.413666477516529</v>
      </c>
      <c r="AQ49" s="112">
        <f t="shared" si="9"/>
        <v>-18.464286583373323</v>
      </c>
      <c r="AR49" s="101">
        <f>INDEX(Historical!$C$7:$C$1045,MATCH(B49,Historical!$B$7:$B$1045,0))*IF(AH49="n/a",1.03,IF(AH49&lt;0,1.01,IF(AH49&gt;10,1.1,(1+AH49/100))))</f>
        <v>1.3860000000000001</v>
      </c>
      <c r="AS49" s="109">
        <f t="shared" si="10"/>
        <v>1.4625072000000001</v>
      </c>
      <c r="AT49" s="109">
        <f t="shared" si="16"/>
        <v>1.5063824160000001</v>
      </c>
      <c r="AU49" s="109">
        <f t="shared" si="16"/>
        <v>1.5515738884800001</v>
      </c>
      <c r="AV49" s="109">
        <f t="shared" si="16"/>
        <v>1.5981211051344002</v>
      </c>
      <c r="AW49" s="109">
        <f t="shared" si="12"/>
        <v>7.5045846096144011</v>
      </c>
      <c r="AX49" s="113">
        <f t="shared" si="13"/>
        <v>21.911195940480003</v>
      </c>
      <c r="AY49" s="100">
        <v>0.61</v>
      </c>
      <c r="AZ49" s="100">
        <v>22.06</v>
      </c>
      <c r="BA49" s="100">
        <v>-4.99</v>
      </c>
      <c r="BB49" s="100">
        <v>3.3000000000000003</v>
      </c>
      <c r="BC49" s="100">
        <v>7.6700000000000008</v>
      </c>
      <c r="BE49" s="12">
        <v>2004</v>
      </c>
      <c r="BF49" s="12">
        <f t="shared" si="14"/>
        <v>2</v>
      </c>
      <c r="BG49" s="100">
        <v>0.91999999999999993</v>
      </c>
      <c r="BH49" t="s">
        <v>121</v>
      </c>
      <c r="BI49" t="s">
        <v>122</v>
      </c>
    </row>
    <row r="50" spans="1:61" ht="11.25" customHeight="1" x14ac:dyDescent="0.2">
      <c r="A50" s="123" t="s">
        <v>662</v>
      </c>
      <c r="B50" s="55" t="s">
        <v>663</v>
      </c>
      <c r="C50" s="156" t="s">
        <v>162</v>
      </c>
      <c r="D50" s="98" t="s">
        <v>192</v>
      </c>
      <c r="E50" s="157">
        <v>19</v>
      </c>
      <c r="F50" s="2">
        <v>218</v>
      </c>
      <c r="G50" s="2" t="s">
        <v>146</v>
      </c>
      <c r="H50" s="2" t="s">
        <v>146</v>
      </c>
      <c r="I50" s="100">
        <v>35.85</v>
      </c>
      <c r="J50" s="101">
        <f t="shared" si="0"/>
        <v>5.0767085076708502</v>
      </c>
      <c r="K50" s="104">
        <v>0.45500000000000002</v>
      </c>
      <c r="L50" s="71">
        <v>4</v>
      </c>
      <c r="M50" s="28">
        <f t="shared" si="1"/>
        <v>1.82</v>
      </c>
      <c r="N50" s="103" t="s">
        <v>182</v>
      </c>
      <c r="O50" s="104">
        <v>0.43</v>
      </c>
      <c r="P50" s="158">
        <v>46080</v>
      </c>
      <c r="Q50" s="158">
        <v>46112</v>
      </c>
      <c r="R50" s="28">
        <f t="shared" si="2"/>
        <v>5.8139534883720989</v>
      </c>
      <c r="S50" s="105">
        <f>IF(INDEX(Historical!$D$7:$D1118,MATCH(B50,Historical!$B$7:$B$1044,0))=0,"n/a",(INDEX(Historical!$C$7:$C$1044,MATCH(B50,Historical!$B$7:$B$1044,0))/INDEX(Historical!$D$7:$D$1044,MATCH(B50,Historical!$B$7:$B$1044,0))-1)*100)</f>
        <v>6.1728395061728225</v>
      </c>
      <c r="T50" s="105">
        <f>IF(INDEX(Historical!$F$7:$F$1044,MATCH(B50,Historical!$B$7:$B$1044,0))=0,"n/a",((INDEX(Historical!$C$7:$C$1044,MATCH(B50,Historical!$B$7:$B$1044,0))/INDEX(Historical!$F$7:$F$1044,MATCH(B50,Historical!$B$7:$B$1044,0)))^(1/3)-1)*100)</f>
        <v>6.1016126736148646</v>
      </c>
      <c r="U50" s="105">
        <f>IF(INDEX(Historical!$H$7:$H$1044,MATCH(B50,Historical!$B$7:$B$1044,0))=0,"n/a",((INDEX(Historical!$C$7:$C$1044,MATCH(B50,Historical!$B$7:$B$1044,0))/INDEX(Historical!$H$7:$H$1044,MATCH(B50,Historical!$B$7:$B$1044,0)))^(1/5)-1)*100)</f>
        <v>5.8677285628154774</v>
      </c>
      <c r="V50" s="105">
        <f>IF(INDEX(Historical!$M$7:$M$1044,MATCH(B50,Historical!$B$7:$B$1044,0))=0,"n/a",((INDEX(Historical!$C$7:$C$1044,MATCH(B50,Historical!$B$7:$B$1044,0))/INDEX(Historical!$M$7:$M$1044,MATCH(B50,Historical!$B$7:$B$1044,0)))^(1/10)-1)*100)</f>
        <v>7.328055079553164</v>
      </c>
      <c r="W50" s="106">
        <f t="shared" si="3"/>
        <v>0.80072113256731525</v>
      </c>
      <c r="X50" s="107">
        <f t="shared" si="4"/>
        <v>0.17314041200399755</v>
      </c>
      <c r="Y50" s="160" t="s">
        <v>453</v>
      </c>
      <c r="Z50" s="101">
        <f t="shared" si="5"/>
        <v>275.75757575757575</v>
      </c>
      <c r="AA50" s="109">
        <f t="shared" si="6"/>
        <v>54.31818181818182</v>
      </c>
      <c r="AB50" s="71">
        <v>12</v>
      </c>
      <c r="AC50" s="100">
        <v>0.66</v>
      </c>
      <c r="AD50" s="100">
        <v>0.94</v>
      </c>
      <c r="AE50" s="100">
        <v>0.69</v>
      </c>
      <c r="AF50" s="100">
        <v>3.38</v>
      </c>
      <c r="AG50" s="100">
        <v>6.21</v>
      </c>
      <c r="AH50" s="100">
        <v>32.79</v>
      </c>
      <c r="AI50" s="100">
        <v>33.42</v>
      </c>
      <c r="AJ50" s="100">
        <v>33.89</v>
      </c>
      <c r="AK50" s="100">
        <v>24.01</v>
      </c>
      <c r="AL50" s="100">
        <v>16560</v>
      </c>
      <c r="AM50" s="100">
        <v>1.5599999999999998</v>
      </c>
      <c r="AN50" s="100">
        <v>12.07</v>
      </c>
      <c r="AO50" s="110">
        <f t="shared" si="7"/>
        <v>-43.373744747695497</v>
      </c>
      <c r="AP50" s="111">
        <f t="shared" si="8"/>
        <v>10.944437070486327</v>
      </c>
      <c r="AQ50" s="112">
        <f t="shared" si="9"/>
        <v>185.65360105900956</v>
      </c>
      <c r="AR50" s="101">
        <f>INDEX(Historical!$C$7:$C$1045,MATCH(B50,Historical!$B$7:$B$1045,0))*IF(AH50="n/a",1.03,IF(AH50&lt;0,1.01,IF(AH50&gt;10,1.1,(1+AH50/100))))</f>
        <v>1.8920000000000001</v>
      </c>
      <c r="AS50" s="109">
        <f t="shared" si="10"/>
        <v>2.0812000000000004</v>
      </c>
      <c r="AT50" s="109">
        <f t="shared" si="16"/>
        <v>2.2893200000000005</v>
      </c>
      <c r="AU50" s="109">
        <f t="shared" si="16"/>
        <v>2.5182520000000008</v>
      </c>
      <c r="AV50" s="109">
        <f t="shared" si="16"/>
        <v>2.7700772000000011</v>
      </c>
      <c r="AW50" s="109">
        <f t="shared" si="12"/>
        <v>11.550849200000002</v>
      </c>
      <c r="AX50" s="113">
        <f t="shared" si="13"/>
        <v>32.219941980474204</v>
      </c>
      <c r="AY50" s="100">
        <v>1.02</v>
      </c>
      <c r="AZ50" s="100">
        <v>23.62</v>
      </c>
      <c r="BA50" s="100">
        <v>-11.09</v>
      </c>
      <c r="BB50" s="100">
        <v>-3.0700000000000003</v>
      </c>
      <c r="BC50" s="100">
        <v>3.73</v>
      </c>
      <c r="BE50" s="12">
        <v>2008</v>
      </c>
      <c r="BF50" s="12">
        <f t="shared" si="14"/>
        <v>2</v>
      </c>
      <c r="BG50" s="100">
        <v>0.3</v>
      </c>
      <c r="BH50" t="s">
        <v>121</v>
      </c>
      <c r="BI50" t="s">
        <v>290</v>
      </c>
    </row>
    <row r="51" spans="1:61" ht="11.25" customHeight="1" x14ac:dyDescent="0.2">
      <c r="A51" s="55" t="s">
        <v>664</v>
      </c>
      <c r="B51" s="55" t="s">
        <v>665</v>
      </c>
      <c r="C51" s="156" t="s">
        <v>134</v>
      </c>
      <c r="D51" s="98" t="s">
        <v>186</v>
      </c>
      <c r="E51" s="157">
        <v>15</v>
      </c>
      <c r="F51" s="2">
        <v>312</v>
      </c>
      <c r="G51" s="2" t="s">
        <v>119</v>
      </c>
      <c r="H51" s="2" t="s">
        <v>119</v>
      </c>
      <c r="I51" s="100">
        <v>134.37</v>
      </c>
      <c r="J51" s="101">
        <f t="shared" si="0"/>
        <v>1.5777331249534867</v>
      </c>
      <c r="K51" s="104">
        <v>0.53</v>
      </c>
      <c r="L51" s="71">
        <v>4</v>
      </c>
      <c r="M51" s="28">
        <f t="shared" si="1"/>
        <v>2.12</v>
      </c>
      <c r="N51" s="103" t="s">
        <v>245</v>
      </c>
      <c r="O51" s="104">
        <v>0.47</v>
      </c>
      <c r="P51" s="158">
        <v>45863</v>
      </c>
      <c r="Q51" s="158">
        <v>45876</v>
      </c>
      <c r="R51" s="28">
        <f t="shared" si="2"/>
        <v>12.765957446808523</v>
      </c>
      <c r="S51" s="105">
        <f>IF(INDEX(Historical!$D$7:$D1119,MATCH(B51,Historical!$B$7:$B$1044,0))=0,"n/a",(INDEX(Historical!$C$7:$C$1044,MATCH(B51,Historical!$B$7:$B$1044,0))/INDEX(Historical!$D$7:$D$1044,MATCH(B51,Historical!$B$7:$B$1044,0))-1)*100)</f>
        <v>12.359550561797761</v>
      </c>
      <c r="T51" s="105">
        <f>IF(INDEX(Historical!$F$7:$F$1044,MATCH(B51,Historical!$B$7:$B$1044,0))=0,"n/a",((INDEX(Historical!$C$7:$C$1044,MATCH(B51,Historical!$B$7:$B$1044,0))/INDEX(Historical!$F$7:$F$1044,MATCH(B51,Historical!$B$7:$B$1044,0)))^(1/3)-1)*100)</f>
        <v>12.093531145139714</v>
      </c>
      <c r="U51" s="105">
        <f>IF(INDEX(Historical!$H$7:$H$1044,MATCH(B51,Historical!$B$7:$B$1044,0))=0,"n/a",((INDEX(Historical!$C$7:$C$1044,MATCH(B51,Historical!$B$7:$B$1044,0))/INDEX(Historical!$H$7:$H$1044,MATCH(B51,Historical!$B$7:$B$1044,0)))^(1/5)-1)*100)</f>
        <v>10.032672693604683</v>
      </c>
      <c r="V51" s="105">
        <f>IF(INDEX(Historical!$M$7:$M$1044,MATCH(B51,Historical!$B$7:$B$1044,0))=0,"n/a",((INDEX(Historical!$C$7:$C$1044,MATCH(B51,Historical!$B$7:$B$1044,0))/INDEX(Historical!$M$7:$M$1044,MATCH(B51,Historical!$B$7:$B$1044,0)))^(1/10)-1)*100)</f>
        <v>11.391514387217461</v>
      </c>
      <c r="W51" s="106">
        <f t="shared" si="3"/>
        <v>0.88071456986109342</v>
      </c>
      <c r="X51" s="107">
        <f t="shared" si="4"/>
        <v>0.7115370704684173</v>
      </c>
      <c r="Y51" s="165"/>
      <c r="Z51" s="101">
        <f t="shared" si="5"/>
        <v>26.270136307311031</v>
      </c>
      <c r="AA51" s="109">
        <f t="shared" si="6"/>
        <v>16.650557620817843</v>
      </c>
      <c r="AB51" s="71">
        <v>12</v>
      </c>
      <c r="AC51" s="100">
        <v>8.07</v>
      </c>
      <c r="AD51" s="100">
        <v>1.0900000000000001</v>
      </c>
      <c r="AE51" s="100">
        <v>2.27</v>
      </c>
      <c r="AF51" s="100">
        <v>2.34</v>
      </c>
      <c r="AG51" s="100">
        <v>13.56</v>
      </c>
      <c r="AH51" s="100">
        <v>18.37</v>
      </c>
      <c r="AI51" s="100">
        <v>9.31</v>
      </c>
      <c r="AJ51" s="100">
        <v>14.099999999999998</v>
      </c>
      <c r="AK51" s="100">
        <v>12.9</v>
      </c>
      <c r="AL51" s="100">
        <v>92230</v>
      </c>
      <c r="AM51" s="100">
        <v>0.27999999999999997</v>
      </c>
      <c r="AN51" s="100">
        <v>1.74</v>
      </c>
      <c r="AO51" s="110">
        <f t="shared" si="7"/>
        <v>-5.0401518022596736</v>
      </c>
      <c r="AP51" s="111">
        <f t="shared" si="8"/>
        <v>11.610405818558169</v>
      </c>
      <c r="AQ51" s="112">
        <f t="shared" si="9"/>
        <v>31.592476706119331</v>
      </c>
      <c r="AR51" s="101">
        <f>INDEX(Historical!$C$7:$C$1045,MATCH(B51,Historical!$B$7:$B$1045,0))*IF(AH51="n/a",1.03,IF(AH51&lt;0,1.01,IF(AH51&gt;10,1.1,(1+AH51/100))))</f>
        <v>2.2000000000000002</v>
      </c>
      <c r="AS51" s="109">
        <f t="shared" si="10"/>
        <v>2.40482</v>
      </c>
      <c r="AT51" s="109">
        <f t="shared" si="16"/>
        <v>2.645302</v>
      </c>
      <c r="AU51" s="109">
        <f t="shared" si="16"/>
        <v>2.9098322000000003</v>
      </c>
      <c r="AV51" s="109">
        <f t="shared" si="16"/>
        <v>3.2008154200000005</v>
      </c>
      <c r="AW51" s="109">
        <f t="shared" si="12"/>
        <v>13.360769620000003</v>
      </c>
      <c r="AX51" s="113">
        <f t="shared" si="13"/>
        <v>9.9432683039368914</v>
      </c>
      <c r="AY51" s="100">
        <v>1.06</v>
      </c>
      <c r="AZ51" s="100">
        <v>72.78</v>
      </c>
      <c r="BA51" s="100">
        <v>-3.44</v>
      </c>
      <c r="BB51" s="100">
        <v>9.39</v>
      </c>
      <c r="BC51" s="100">
        <v>18.490000000000002</v>
      </c>
      <c r="BE51" s="12">
        <v>2011</v>
      </c>
      <c r="BF51" s="12">
        <f t="shared" si="14"/>
        <v>1</v>
      </c>
      <c r="BG51" s="100">
        <v>1.1900000000000002</v>
      </c>
      <c r="BH51" t="s">
        <v>121</v>
      </c>
      <c r="BI51" t="s">
        <v>122</v>
      </c>
    </row>
    <row r="52" spans="1:61" ht="11.25" customHeight="1" x14ac:dyDescent="0.2">
      <c r="A52" s="55" t="s">
        <v>666</v>
      </c>
      <c r="B52" s="55" t="s">
        <v>667</v>
      </c>
      <c r="C52" s="156" t="s">
        <v>134</v>
      </c>
      <c r="D52" s="98" t="s">
        <v>186</v>
      </c>
      <c r="E52" s="157">
        <v>17</v>
      </c>
      <c r="F52" s="2">
        <v>247</v>
      </c>
      <c r="G52" s="2" t="s">
        <v>146</v>
      </c>
      <c r="H52" s="2" t="s">
        <v>146</v>
      </c>
      <c r="I52" s="100">
        <v>1065.5999999999999</v>
      </c>
      <c r="J52" s="101">
        <f t="shared" si="0"/>
        <v>2.150900900900901</v>
      </c>
      <c r="K52" s="104">
        <v>5.73</v>
      </c>
      <c r="L52" s="71">
        <v>4</v>
      </c>
      <c r="M52" s="28">
        <f t="shared" si="1"/>
        <v>22.92</v>
      </c>
      <c r="N52" s="103" t="s">
        <v>668</v>
      </c>
      <c r="O52" s="104">
        <v>5.21</v>
      </c>
      <c r="P52" s="158">
        <v>46087</v>
      </c>
      <c r="Q52" s="158">
        <v>46105</v>
      </c>
      <c r="R52" s="28">
        <f t="shared" si="2"/>
        <v>9.9808061420345577</v>
      </c>
      <c r="S52" s="105">
        <f>IF(INDEX(Historical!$D$7:$D1123,MATCH(B52,Historical!$B$7:$B$1044,0))=0,"n/a",(INDEX(Historical!$C$7:$C$1044,MATCH(B52,Historical!$B$7:$B$1044,0))/INDEX(Historical!$D$7:$D$1044,MATCH(B52,Historical!$B$7:$B$1044,0))-1)*100)</f>
        <v>2.1568627450980538</v>
      </c>
      <c r="T52" s="105">
        <f>IF(INDEX(Historical!$F$7:$F$1044,MATCH(B52,Historical!$B$7:$B$1044,0))=0,"n/a",((INDEX(Historical!$C$7:$C$1044,MATCH(B52,Historical!$B$7:$B$1044,0))/INDEX(Historical!$F$7:$F$1044,MATCH(B52,Historical!$B$7:$B$1044,0)))^(1/3)-1)*100)</f>
        <v>2.2051155976226422</v>
      </c>
      <c r="U52" s="105">
        <f>IF(INDEX(Historical!$H$7:$H$1044,MATCH(B52,Historical!$B$7:$B$1044,0))=0,"n/a",((INDEX(Historical!$C$7:$C$1044,MATCH(B52,Historical!$B$7:$B$1044,0))/INDEX(Historical!$H$7:$H$1044,MATCH(B52,Historical!$B$7:$B$1044,0)))^(1/5)-1)*100)</f>
        <v>7.4944939822038315</v>
      </c>
      <c r="V52" s="105">
        <f>IF(INDEX(Historical!$M$7:$M$1044,MATCH(B52,Historical!$B$7:$B$1044,0))=0,"n/a",((INDEX(Historical!$C$7:$C$1044,MATCH(B52,Historical!$B$7:$B$1044,0))/INDEX(Historical!$M$7:$M$1044,MATCH(B52,Historical!$B$7:$B$1044,0)))^(1/10)-1)*100)</f>
        <v>9.1033593547821479</v>
      </c>
      <c r="W52" s="106">
        <f t="shared" si="3"/>
        <v>0.82326685019490609</v>
      </c>
      <c r="X52" s="107">
        <f t="shared" si="4"/>
        <v>3.6031221068287649</v>
      </c>
      <c r="Y52" s="55"/>
      <c r="Z52" s="101">
        <f t="shared" si="5"/>
        <v>58.143074581430746</v>
      </c>
      <c r="AA52" s="109">
        <f t="shared" si="6"/>
        <v>27.031963470319631</v>
      </c>
      <c r="AB52" s="71">
        <v>12</v>
      </c>
      <c r="AC52" s="100">
        <v>39.42</v>
      </c>
      <c r="AD52" s="100">
        <v>1.33</v>
      </c>
      <c r="AE52" s="100">
        <v>6.6</v>
      </c>
      <c r="AF52" s="100">
        <v>3.11</v>
      </c>
      <c r="AG52" s="100">
        <v>10.74</v>
      </c>
      <c r="AH52" s="100">
        <v>10.48</v>
      </c>
      <c r="AI52" s="100">
        <v>14.06</v>
      </c>
      <c r="AJ52" s="100">
        <v>2.08</v>
      </c>
      <c r="AK52" s="100">
        <v>13.18</v>
      </c>
      <c r="AL52" s="100">
        <v>173670</v>
      </c>
      <c r="AM52" s="100">
        <v>12.06</v>
      </c>
      <c r="AN52" s="100">
        <v>0.27</v>
      </c>
      <c r="AO52" s="110">
        <f t="shared" si="7"/>
        <v>-17.386568587214899</v>
      </c>
      <c r="AP52" s="111">
        <f t="shared" si="8"/>
        <v>9.645394883104732</v>
      </c>
      <c r="AQ52" s="112">
        <f t="shared" si="9"/>
        <v>93.298165068826094</v>
      </c>
      <c r="AR52" s="101">
        <f>INDEX(Historical!$C$7:$C$1045,MATCH(B52,Historical!$B$7:$B$1045,0))*IF(AH52="n/a",1.03,IF(AH52&lt;0,1.01,IF(AH52&gt;10,1.1,(1+AH52/100))))</f>
        <v>22.924000000000003</v>
      </c>
      <c r="AS52" s="109">
        <f t="shared" si="10"/>
        <v>25.216400000000004</v>
      </c>
      <c r="AT52" s="109">
        <f t="shared" si="16"/>
        <v>27.738040000000005</v>
      </c>
      <c r="AU52" s="109">
        <f t="shared" si="16"/>
        <v>30.511844000000007</v>
      </c>
      <c r="AV52" s="109">
        <f t="shared" si="16"/>
        <v>33.563028400000007</v>
      </c>
      <c r="AW52" s="109">
        <f t="shared" si="12"/>
        <v>139.95331240000002</v>
      </c>
      <c r="AX52" s="113">
        <f t="shared" si="13"/>
        <v>13.133756794294296</v>
      </c>
      <c r="AY52" s="100">
        <v>1.45</v>
      </c>
      <c r="AZ52" s="100">
        <v>19.2</v>
      </c>
      <c r="BA52" s="100">
        <v>-12.65</v>
      </c>
      <c r="BB52" s="100">
        <v>5.48</v>
      </c>
      <c r="BC52" s="100">
        <v>-1.51</v>
      </c>
      <c r="BE52" s="12">
        <v>2010</v>
      </c>
      <c r="BF52" s="12">
        <f t="shared" si="14"/>
        <v>1</v>
      </c>
      <c r="BG52" s="100">
        <v>3.5999999999999996</v>
      </c>
      <c r="BH52" t="s">
        <v>121</v>
      </c>
      <c r="BI52" t="s">
        <v>122</v>
      </c>
    </row>
    <row r="53" spans="1:61" ht="11.25" customHeight="1" x14ac:dyDescent="0.2">
      <c r="A53" s="116" t="s">
        <v>669</v>
      </c>
      <c r="B53" s="55" t="s">
        <v>670</v>
      </c>
      <c r="C53" s="156" t="s">
        <v>134</v>
      </c>
      <c r="D53" s="98" t="s">
        <v>157</v>
      </c>
      <c r="E53" s="157">
        <v>10</v>
      </c>
      <c r="F53" s="2">
        <v>502</v>
      </c>
      <c r="G53" s="2" t="s">
        <v>146</v>
      </c>
      <c r="H53" s="2" t="s">
        <v>146</v>
      </c>
      <c r="I53" s="100">
        <v>152.1</v>
      </c>
      <c r="J53" s="101">
        <f t="shared" si="0"/>
        <v>3.1292570677186062</v>
      </c>
      <c r="K53" s="104">
        <v>1.1899</v>
      </c>
      <c r="L53" s="71">
        <v>4</v>
      </c>
      <c r="M53" s="28">
        <f t="shared" si="1"/>
        <v>4.7595999999999998</v>
      </c>
      <c r="N53" s="103" t="s">
        <v>671</v>
      </c>
      <c r="O53" s="104">
        <v>1.1329</v>
      </c>
      <c r="P53" s="158">
        <v>45868</v>
      </c>
      <c r="Q53" s="158">
        <v>45895</v>
      </c>
      <c r="R53" s="28">
        <f t="shared" si="2"/>
        <v>5.0313355106364144</v>
      </c>
      <c r="S53" s="105">
        <f>IF(INDEX(Historical!$D$7:$D1125,MATCH(B53,Historical!$B$7:$B$1044,0))=0,"n/a",(INDEX(Historical!$C$7:$C$1044,MATCH(B53,Historical!$B$7:$B$1044,0))/INDEX(Historical!$D$7:$D$1044,MATCH(B53,Historical!$B$7:$B$1044,0))-1)*100)</f>
        <v>3.0674709061147665</v>
      </c>
      <c r="T53" s="105">
        <f>IF(INDEX(Historical!$F$7:$F$1044,MATCH(B53,Historical!$B$7:$B$1044,0))=0,"n/a",((INDEX(Historical!$C$7:$C$1044,MATCH(B53,Historical!$B$7:$B$1044,0))/INDEX(Historical!$F$7:$F$1044,MATCH(B53,Historical!$B$7:$B$1044,0)))^(1/3)-1)*100)</f>
        <v>3.1584109715649511</v>
      </c>
      <c r="U53" s="105">
        <f>IF(INDEX(Historical!$H$7:$H$1044,MATCH(B53,Historical!$B$7:$B$1044,0))=0,"n/a",((INDEX(Historical!$C$7:$C$1044,MATCH(B53,Historical!$B$7:$B$1044,0))/INDEX(Historical!$H$7:$H$1044,MATCH(B53,Historical!$B$7:$B$1044,0)))^(1/5)-1)*100)</f>
        <v>7.8569568159380099</v>
      </c>
      <c r="V53" s="105">
        <f>IF(INDEX(Historical!$M$7:$M$1044,MATCH(B53,Historical!$B$7:$B$1044,0))=0,"n/a",((INDEX(Historical!$C$7:$C$1044,MATCH(B53,Historical!$B$7:$B$1044,0))/INDEX(Historical!$M$7:$M$1044,MATCH(B53,Historical!$B$7:$B$1044,0)))^(1/10)-1)*100)</f>
        <v>6.0366669604458023</v>
      </c>
      <c r="W53" s="106">
        <f t="shared" si="3"/>
        <v>1.3015388901556664</v>
      </c>
      <c r="X53" s="107">
        <f t="shared" si="4"/>
        <v>1.0060123964069154</v>
      </c>
      <c r="Y53" s="165" t="s">
        <v>672</v>
      </c>
      <c r="Z53" s="101">
        <f t="shared" si="5"/>
        <v>55.151796060254924</v>
      </c>
      <c r="AA53" s="109">
        <f t="shared" si="6"/>
        <v>17.624565469293159</v>
      </c>
      <c r="AB53" s="71">
        <v>10</v>
      </c>
      <c r="AC53" s="100">
        <v>8.6300000000000008</v>
      </c>
      <c r="AD53" s="100">
        <v>0.94</v>
      </c>
      <c r="AE53" s="100">
        <v>1.95</v>
      </c>
      <c r="AF53" s="100">
        <v>1.86</v>
      </c>
      <c r="AG53" s="100">
        <v>10.530000000000001</v>
      </c>
      <c r="AH53" s="100">
        <v>18.690000000000001</v>
      </c>
      <c r="AI53" s="100">
        <v>13.19</v>
      </c>
      <c r="AJ53" s="100">
        <v>7.8100000000000005</v>
      </c>
      <c r="AK53" s="100">
        <v>13.86</v>
      </c>
      <c r="AL53" s="100">
        <v>107410</v>
      </c>
      <c r="AM53" s="100">
        <v>0.06</v>
      </c>
      <c r="AN53" s="100">
        <v>1.96</v>
      </c>
      <c r="AO53" s="110">
        <f t="shared" si="7"/>
        <v>-6.6383515856365438</v>
      </c>
      <c r="AP53" s="111">
        <f t="shared" si="8"/>
        <v>10.986213883656616</v>
      </c>
      <c r="AQ53" s="112">
        <f t="shared" si="9"/>
        <v>20.704767047325092</v>
      </c>
      <c r="AR53" s="101">
        <f>INDEX(Historical!$C$7:$C$1045,MATCH(B53,Historical!$B$7:$B$1045,0))*IF(AH53="n/a",1.03,IF(AH53&lt;0,1.01,IF(AH53&gt;10,1.1,(1+AH53/100))))</f>
        <v>5.0561500000000006</v>
      </c>
      <c r="AS53" s="109">
        <f t="shared" si="10"/>
        <v>5.5617650000000012</v>
      </c>
      <c r="AT53" s="109">
        <f t="shared" si="16"/>
        <v>6.1179415000000015</v>
      </c>
      <c r="AU53" s="109">
        <f t="shared" si="16"/>
        <v>6.7297356500000021</v>
      </c>
      <c r="AV53" s="109">
        <f t="shared" si="16"/>
        <v>7.4027092150000025</v>
      </c>
      <c r="AW53" s="109">
        <f t="shared" si="12"/>
        <v>30.868301365000008</v>
      </c>
      <c r="AX53" s="113">
        <f t="shared" si="13"/>
        <v>20.294741199868511</v>
      </c>
      <c r="AY53" s="100">
        <v>0.92</v>
      </c>
      <c r="AZ53" s="100">
        <v>62.21</v>
      </c>
      <c r="BA53" s="100">
        <v>-1.54</v>
      </c>
      <c r="BB53" s="100">
        <v>6.3100000000000005</v>
      </c>
      <c r="BC53" s="100">
        <v>16.489999999999998</v>
      </c>
      <c r="BE53" s="12">
        <v>2016</v>
      </c>
      <c r="BF53" s="12">
        <f t="shared" si="14"/>
        <v>1</v>
      </c>
      <c r="BG53" s="100">
        <v>0.62</v>
      </c>
      <c r="BH53" t="s">
        <v>250</v>
      </c>
      <c r="BI53" t="s">
        <v>122</v>
      </c>
    </row>
    <row r="54" spans="1:61" ht="11.25" customHeight="1" x14ac:dyDescent="0.2">
      <c r="A54" s="55" t="s">
        <v>673</v>
      </c>
      <c r="B54" s="55" t="s">
        <v>674</v>
      </c>
      <c r="C54" s="156" t="s">
        <v>180</v>
      </c>
      <c r="D54" s="98" t="s">
        <v>358</v>
      </c>
      <c r="E54" s="157">
        <v>17</v>
      </c>
      <c r="F54" s="2">
        <v>238</v>
      </c>
      <c r="G54" s="2" t="s">
        <v>118</v>
      </c>
      <c r="H54" s="2" t="s">
        <v>118</v>
      </c>
      <c r="I54" s="100">
        <v>60.59</v>
      </c>
      <c r="J54" s="101">
        <f t="shared" si="0"/>
        <v>4.1591021620729496</v>
      </c>
      <c r="K54" s="104">
        <v>0.63</v>
      </c>
      <c r="L54" s="71">
        <v>4</v>
      </c>
      <c r="M54" s="28">
        <f t="shared" si="1"/>
        <v>2.52</v>
      </c>
      <c r="N54" s="103" t="s">
        <v>423</v>
      </c>
      <c r="O54" s="104">
        <v>0.62</v>
      </c>
      <c r="P54" s="158">
        <v>46024</v>
      </c>
      <c r="Q54" s="158">
        <v>46055</v>
      </c>
      <c r="R54" s="28">
        <f t="shared" si="2"/>
        <v>1.6129032258064528</v>
      </c>
      <c r="S54" s="105">
        <f>IF(INDEX(Historical!$D$7:$D1126,MATCH(B54,Historical!$B$7:$B$1044,0))=0,"n/a",(INDEX(Historical!$C$7:$C$1044,MATCH(B54,Historical!$B$7:$B$1044,0))/INDEX(Historical!$D$7:$D$1044,MATCH(B54,Historical!$B$7:$B$1044,0))-1)*100)</f>
        <v>3.3333333333333437</v>
      </c>
      <c r="T54" s="105">
        <f>IF(INDEX(Historical!$F$7:$F$1044,MATCH(B54,Historical!$B$7:$B$1044,0))=0,"n/a",((INDEX(Historical!$C$7:$C$1044,MATCH(B54,Historical!$B$7:$B$1044,0))/INDEX(Historical!$F$7:$F$1044,MATCH(B54,Historical!$B$7:$B$1044,0)))^(1/3)-1)*100)</f>
        <v>4.7126884130464397</v>
      </c>
      <c r="U54" s="105">
        <f>IF(INDEX(Historical!$H$7:$H$1044,MATCH(B54,Historical!$B$7:$B$1044,0))=0,"n/a",((INDEX(Historical!$C$7:$C$1044,MATCH(B54,Historical!$B$7:$B$1044,0))/INDEX(Historical!$H$7:$H$1044,MATCH(B54,Historical!$B$7:$B$1044,0)))^(1/5)-1)*100)</f>
        <v>6.6193020302802719</v>
      </c>
      <c r="V54" s="105">
        <f>IF(INDEX(Historical!$M$7:$M$1044,MATCH(B54,Historical!$B$7:$B$1044,0))=0,"n/a",((INDEX(Historical!$C$7:$C$1044,MATCH(B54,Historical!$B$7:$B$1044,0))/INDEX(Historical!$M$7:$M$1044,MATCH(B54,Historical!$B$7:$B$1044,0)))^(1/10)-1)*100)</f>
        <v>5.2977270280247124</v>
      </c>
      <c r="W54" s="106">
        <f t="shared" si="3"/>
        <v>1.249460758409124</v>
      </c>
      <c r="X54" s="107" t="str">
        <f t="shared" si="4"/>
        <v>n/a</v>
      </c>
      <c r="Y54" s="159"/>
      <c r="Z54" s="101">
        <f t="shared" si="5"/>
        <v>72.832369942196522</v>
      </c>
      <c r="AA54" s="109">
        <f t="shared" si="6"/>
        <v>17.51156069364162</v>
      </c>
      <c r="AB54" s="71">
        <v>8</v>
      </c>
      <c r="AC54" s="100">
        <v>3.46</v>
      </c>
      <c r="AD54" s="100" t="s">
        <v>142</v>
      </c>
      <c r="AE54" s="100">
        <v>2.57</v>
      </c>
      <c r="AF54" s="100">
        <v>6.68</v>
      </c>
      <c r="AG54" s="100">
        <v>40.53</v>
      </c>
      <c r="AH54" s="100">
        <v>1.8800000000000001</v>
      </c>
      <c r="AI54" s="100">
        <v>-2.19</v>
      </c>
      <c r="AJ54" s="100" t="s">
        <v>142</v>
      </c>
      <c r="AK54" s="100">
        <v>-4.2799999999999994</v>
      </c>
      <c r="AL54" s="100">
        <v>123710</v>
      </c>
      <c r="AM54" s="100">
        <v>0.26</v>
      </c>
      <c r="AN54" s="100">
        <v>2.5499999999999998</v>
      </c>
      <c r="AO54" s="110">
        <f t="shared" si="7"/>
        <v>-6.7331565012883985</v>
      </c>
      <c r="AP54" s="111">
        <f t="shared" si="8"/>
        <v>10.778404192353221</v>
      </c>
      <c r="AQ54" s="112">
        <f t="shared" si="9"/>
        <v>128.01288992172351</v>
      </c>
      <c r="AR54" s="101">
        <f>INDEX(Historical!$C$7:$C$1045,MATCH(B54,Historical!$B$7:$B$1045,0))*IF(AH54="n/a",1.03,IF(AH54&lt;0,1.01,IF(AH54&gt;10,1.1,(1+AH54/100))))</f>
        <v>2.526624</v>
      </c>
      <c r="AS54" s="109">
        <f t="shared" si="10"/>
        <v>2.5518902400000001</v>
      </c>
      <c r="AT54" s="109">
        <f t="shared" si="16"/>
        <v>2.5774091424000001</v>
      </c>
      <c r="AU54" s="109">
        <f t="shared" si="16"/>
        <v>2.6031832338240002</v>
      </c>
      <c r="AV54" s="109">
        <f t="shared" si="16"/>
        <v>2.6292150661622404</v>
      </c>
      <c r="AW54" s="109">
        <f t="shared" si="12"/>
        <v>12.888321682386241</v>
      </c>
      <c r="AX54" s="113">
        <f t="shared" si="13"/>
        <v>21.271367688374713</v>
      </c>
      <c r="AY54" s="100">
        <v>0.23</v>
      </c>
      <c r="AZ54" s="100">
        <v>42.5</v>
      </c>
      <c r="BA54" s="100">
        <v>-3.65</v>
      </c>
      <c r="BB54" s="100">
        <v>1.72</v>
      </c>
      <c r="BC54" s="100">
        <v>16.64</v>
      </c>
      <c r="BE54" s="12">
        <v>2010</v>
      </c>
      <c r="BF54" s="12">
        <f t="shared" si="14"/>
        <v>1</v>
      </c>
      <c r="BG54" s="100">
        <v>7.7200000000000006</v>
      </c>
      <c r="BH54" t="s">
        <v>121</v>
      </c>
      <c r="BI54" t="s">
        <v>122</v>
      </c>
    </row>
    <row r="55" spans="1:61" ht="11.25" customHeight="1" x14ac:dyDescent="0.2">
      <c r="A55" s="55" t="s">
        <v>675</v>
      </c>
      <c r="B55" s="55" t="s">
        <v>676</v>
      </c>
      <c r="C55" s="156" t="s">
        <v>134</v>
      </c>
      <c r="D55" s="98" t="s">
        <v>186</v>
      </c>
      <c r="E55" s="157">
        <v>15</v>
      </c>
      <c r="F55" s="2">
        <v>345</v>
      </c>
      <c r="G55" s="2" t="s">
        <v>146</v>
      </c>
      <c r="H55" s="2" t="s">
        <v>146</v>
      </c>
      <c r="I55" s="100">
        <v>45.12</v>
      </c>
      <c r="J55" s="101">
        <f t="shared" si="0"/>
        <v>0.62056737588652489</v>
      </c>
      <c r="K55" s="104">
        <v>7.0000000000000007E-2</v>
      </c>
      <c r="L55" s="71">
        <v>4</v>
      </c>
      <c r="M55" s="28">
        <f t="shared" si="1"/>
        <v>0.28000000000000003</v>
      </c>
      <c r="N55" s="103" t="s">
        <v>182</v>
      </c>
      <c r="O55" s="104">
        <v>0.06</v>
      </c>
      <c r="P55" s="158">
        <v>46098</v>
      </c>
      <c r="Q55" s="158">
        <v>46112</v>
      </c>
      <c r="R55" s="28">
        <f t="shared" si="2"/>
        <v>16.666666666666682</v>
      </c>
      <c r="S55" s="105">
        <f>IF(INDEX(Historical!$D$7:$D1127,MATCH(B55,Historical!$B$7:$B$1044,0))=0,"n/a",(INDEX(Historical!$C$7:$C$1044,MATCH(B55,Historical!$B$7:$B$1044,0))/INDEX(Historical!$D$7:$D$1044,MATCH(B55,Historical!$B$7:$B$1044,0))-1)*100)</f>
        <v>12.500000000000178</v>
      </c>
      <c r="T55" s="105">
        <f>IF(INDEX(Historical!$F$7:$F$1044,MATCH(B55,Historical!$B$7:$B$1044,0))=0,"n/a",((INDEX(Historical!$C$7:$C$1044,MATCH(B55,Historical!$B$7:$B$1044,0))/INDEX(Historical!$F$7:$F$1044,MATCH(B55,Historical!$B$7:$B$1044,0)))^(1/3)-1)*100)</f>
        <v>-13.694562600281767</v>
      </c>
      <c r="U55" s="105">
        <f>IF(INDEX(Historical!$H$7:$H$1044,MATCH(B55,Historical!$B$7:$B$1044,0))=0,"n/a",((INDEX(Historical!$C$7:$C$1044,MATCH(B55,Historical!$B$7:$B$1044,0))/INDEX(Historical!$H$7:$H$1044,MATCH(B55,Historical!$B$7:$B$1044,0)))^(1/5)-1)*100)</f>
        <v>-5.5912488705098013</v>
      </c>
      <c r="V55" s="105">
        <f>IF(INDEX(Historical!$M$7:$M$1044,MATCH(B55,Historical!$B$7:$B$1044,0))=0,"n/a",((INDEX(Historical!$C$7:$C$1044,MATCH(B55,Historical!$B$7:$B$1044,0))/INDEX(Historical!$M$7:$M$1044,MATCH(B55,Historical!$B$7:$B$1044,0)))^(1/10)-1)*100)</f>
        <v>1.3264839625736213</v>
      </c>
      <c r="W55" s="106" t="str">
        <f t="shared" si="3"/>
        <v>n/a</v>
      </c>
      <c r="X55" s="107" t="str">
        <f t="shared" si="4"/>
        <v>n/a</v>
      </c>
      <c r="Y55" s="167" t="s">
        <v>551</v>
      </c>
      <c r="Z55" s="101">
        <f t="shared" si="5"/>
        <v>57.142857142857153</v>
      </c>
      <c r="AA55" s="109">
        <f t="shared" si="6"/>
        <v>92.08163265306122</v>
      </c>
      <c r="AB55" s="71">
        <v>12</v>
      </c>
      <c r="AC55" s="100">
        <v>0.49</v>
      </c>
      <c r="AD55" s="100">
        <v>0.43</v>
      </c>
      <c r="AE55" s="100">
        <v>1.3</v>
      </c>
      <c r="AF55" s="100">
        <v>2.31</v>
      </c>
      <c r="AG55" s="100">
        <v>2.78</v>
      </c>
      <c r="AH55" s="100">
        <v>23.1</v>
      </c>
      <c r="AI55" s="100">
        <v>23.94</v>
      </c>
      <c r="AJ55" s="100" t="s">
        <v>142</v>
      </c>
      <c r="AK55" s="100">
        <v>30.459999999999997</v>
      </c>
      <c r="AL55" s="100">
        <v>100940</v>
      </c>
      <c r="AM55" s="100">
        <v>18.690000000000001</v>
      </c>
      <c r="AN55" s="100">
        <v>5.69</v>
      </c>
      <c r="AO55" s="110">
        <f t="shared" si="7"/>
        <v>-97.052314147684498</v>
      </c>
      <c r="AP55" s="111">
        <f t="shared" si="8"/>
        <v>-4.9706814946232765</v>
      </c>
      <c r="AQ55" s="112">
        <f t="shared" si="9"/>
        <v>207.46892990535298</v>
      </c>
      <c r="AR55" s="101">
        <f>INDEX(Historical!$C$7:$C$1045,MATCH(B55,Historical!$B$7:$B$1045,0))*IF(AH55="n/a",1.03,IF(AH55&lt;0,1.01,IF(AH55&gt;10,1.1,(1+AH55/100))))</f>
        <v>0.26400000000000001</v>
      </c>
      <c r="AS55" s="109">
        <f t="shared" si="10"/>
        <v>0.29040000000000005</v>
      </c>
      <c r="AT55" s="109">
        <f t="shared" si="16"/>
        <v>0.31944000000000006</v>
      </c>
      <c r="AU55" s="109">
        <f t="shared" si="16"/>
        <v>0.35138400000000009</v>
      </c>
      <c r="AV55" s="109">
        <f t="shared" si="16"/>
        <v>0.3865224000000001</v>
      </c>
      <c r="AW55" s="109">
        <f t="shared" si="12"/>
        <v>1.6117464000000001</v>
      </c>
      <c r="AX55" s="113">
        <f t="shared" si="13"/>
        <v>3.5721329787234044</v>
      </c>
      <c r="AY55" s="100">
        <v>1.54</v>
      </c>
      <c r="AZ55" s="100">
        <v>29.360000000000003</v>
      </c>
      <c r="BA55" s="100">
        <v>-8.9700000000000006</v>
      </c>
      <c r="BB55" s="100">
        <v>6.03</v>
      </c>
      <c r="BC55" s="100">
        <v>0.69</v>
      </c>
      <c r="BE55" s="12">
        <v>2012</v>
      </c>
      <c r="BF55" s="12">
        <f t="shared" si="14"/>
        <v>1</v>
      </c>
      <c r="BG55" s="100">
        <v>0.26</v>
      </c>
      <c r="BH55" t="s">
        <v>121</v>
      </c>
      <c r="BI55" t="s">
        <v>122</v>
      </c>
    </row>
    <row r="56" spans="1:61" ht="11.25" customHeight="1" x14ac:dyDescent="0.2">
      <c r="A56" s="123" t="s">
        <v>677</v>
      </c>
      <c r="B56" s="55" t="s">
        <v>678</v>
      </c>
      <c r="C56" s="156" t="s">
        <v>134</v>
      </c>
      <c r="D56" s="98" t="s">
        <v>157</v>
      </c>
      <c r="E56" s="157">
        <v>21</v>
      </c>
      <c r="F56" s="2">
        <v>198</v>
      </c>
      <c r="G56" s="2" t="s">
        <v>119</v>
      </c>
      <c r="H56" s="2" t="s">
        <v>119</v>
      </c>
      <c r="I56" s="100">
        <v>133.79</v>
      </c>
      <c r="J56" s="101">
        <f t="shared" si="0"/>
        <v>1.8835488452051723</v>
      </c>
      <c r="K56" s="104">
        <v>0.63</v>
      </c>
      <c r="L56" s="71">
        <v>4</v>
      </c>
      <c r="M56" s="28">
        <f t="shared" si="1"/>
        <v>2.52</v>
      </c>
      <c r="N56" s="103" t="s">
        <v>309</v>
      </c>
      <c r="O56" s="104">
        <v>0.56999999999999995</v>
      </c>
      <c r="P56" s="158">
        <v>45973</v>
      </c>
      <c r="Q56" s="158">
        <v>45987</v>
      </c>
      <c r="R56" s="28">
        <f t="shared" si="2"/>
        <v>10.526315789473696</v>
      </c>
      <c r="S56" s="105">
        <f>IF(INDEX(Historical!$D$7:$D1129,MATCH(B56,Historical!$B$7:$B$1044,0))=0,"n/a",(INDEX(Historical!$C$7:$C$1044,MATCH(B56,Historical!$B$7:$B$1044,0))/INDEX(Historical!$D$7:$D$1044,MATCH(B56,Historical!$B$7:$B$1044,0))-1)*100)</f>
        <v>5.4054054054053946</v>
      </c>
      <c r="T56" s="105">
        <f>IF(INDEX(Historical!$F$7:$F$1044,MATCH(B56,Historical!$B$7:$B$1044,0))=0,"n/a",((INDEX(Historical!$C$7:$C$1044,MATCH(B56,Historical!$B$7:$B$1044,0))/INDEX(Historical!$F$7:$F$1044,MATCH(B56,Historical!$B$7:$B$1044,0)))^(1/3)-1)*100)</f>
        <v>3.1839346779616085</v>
      </c>
      <c r="U56" s="105">
        <f>IF(INDEX(Historical!$H$7:$H$1044,MATCH(B56,Historical!$B$7:$B$1044,0))=0,"n/a",((INDEX(Historical!$C$7:$C$1044,MATCH(B56,Historical!$B$7:$B$1044,0))/INDEX(Historical!$H$7:$H$1044,MATCH(B56,Historical!$B$7:$B$1044,0)))^(1/5)-1)*100)</f>
        <v>2.6815460879146658</v>
      </c>
      <c r="V56" s="105">
        <f>IF(INDEX(Historical!$M$7:$M$1044,MATCH(B56,Historical!$B$7:$B$1044,0))=0,"n/a",((INDEX(Historical!$C$7:$C$1044,MATCH(B56,Historical!$B$7:$B$1044,0))/INDEX(Historical!$M$7:$M$1044,MATCH(B56,Historical!$B$7:$B$1044,0)))^(1/10)-1)*100)</f>
        <v>3.3077529462111066</v>
      </c>
      <c r="W56" s="106">
        <f t="shared" si="3"/>
        <v>0.81068511812112976</v>
      </c>
      <c r="X56" s="107">
        <f t="shared" si="4"/>
        <v>0.32862084410718945</v>
      </c>
      <c r="Y56" s="123"/>
      <c r="Z56" s="101">
        <f t="shared" si="5"/>
        <v>25.403225806451612</v>
      </c>
      <c r="AA56" s="109">
        <f t="shared" si="6"/>
        <v>13.486895161290322</v>
      </c>
      <c r="AB56" s="71">
        <v>12</v>
      </c>
      <c r="AC56" s="100">
        <v>9.92</v>
      </c>
      <c r="AD56" s="100">
        <v>2.31</v>
      </c>
      <c r="AE56" s="100">
        <v>2.4</v>
      </c>
      <c r="AF56" s="100">
        <v>1.36</v>
      </c>
      <c r="AG56" s="100">
        <v>10.41</v>
      </c>
      <c r="AH56" s="100">
        <v>11.540000000000001</v>
      </c>
      <c r="AI56" s="100">
        <v>2.69</v>
      </c>
      <c r="AJ56" s="100">
        <v>8.16</v>
      </c>
      <c r="AK56" s="100">
        <v>5.52</v>
      </c>
      <c r="AL56" s="100">
        <v>8130.0000000000009</v>
      </c>
      <c r="AM56" s="100">
        <v>63.629999999999995</v>
      </c>
      <c r="AN56" s="100">
        <v>1.1499999999999999</v>
      </c>
      <c r="AO56" s="110">
        <f t="shared" si="7"/>
        <v>-8.9218002281704845</v>
      </c>
      <c r="AP56" s="111">
        <f t="shared" si="8"/>
        <v>4.5650949331198376</v>
      </c>
      <c r="AQ56" s="112">
        <f t="shared" si="9"/>
        <v>-9.7111366056333974</v>
      </c>
      <c r="AR56" s="101">
        <f>INDEX(Historical!$C$7:$C$1045,MATCH(B56,Historical!$B$7:$B$1045,0))*IF(AH56="n/a",1.03,IF(AH56&lt;0,1.01,IF(AH56&gt;10,1.1,(1+AH56/100))))</f>
        <v>2.5739999999999998</v>
      </c>
      <c r="AS56" s="109">
        <f t="shared" si="10"/>
        <v>2.6432405999999995</v>
      </c>
      <c r="AT56" s="109">
        <f t="shared" si="16"/>
        <v>2.7891474811199992</v>
      </c>
      <c r="AU56" s="109">
        <f t="shared" si="16"/>
        <v>2.943108422077823</v>
      </c>
      <c r="AV56" s="109">
        <f t="shared" si="16"/>
        <v>3.1055680069765184</v>
      </c>
      <c r="AW56" s="109">
        <f t="shared" si="12"/>
        <v>14.05506451017434</v>
      </c>
      <c r="AX56" s="113">
        <f t="shared" si="13"/>
        <v>10.505317669612333</v>
      </c>
      <c r="AY56" s="100">
        <v>0.83</v>
      </c>
      <c r="AZ56" s="100">
        <v>46.56</v>
      </c>
      <c r="BA56" s="100">
        <v>-4.25</v>
      </c>
      <c r="BB56" s="100">
        <v>3.01</v>
      </c>
      <c r="BC56" s="100">
        <v>13.23</v>
      </c>
      <c r="BE56" s="12">
        <v>2005</v>
      </c>
      <c r="BF56" s="12">
        <f t="shared" si="14"/>
        <v>2</v>
      </c>
      <c r="BG56" s="100">
        <v>1.17</v>
      </c>
      <c r="BH56" t="s">
        <v>121</v>
      </c>
      <c r="BI56" t="s">
        <v>122</v>
      </c>
    </row>
    <row r="57" spans="1:61" ht="11.25" customHeight="1" x14ac:dyDescent="0.2">
      <c r="A57" s="146" t="s">
        <v>679</v>
      </c>
      <c r="B57" s="55" t="s">
        <v>680</v>
      </c>
      <c r="C57" s="156" t="s">
        <v>134</v>
      </c>
      <c r="D57" s="98" t="s">
        <v>157</v>
      </c>
      <c r="E57" s="157">
        <v>14</v>
      </c>
      <c r="F57" s="2">
        <v>381</v>
      </c>
      <c r="G57" s="2" t="s">
        <v>146</v>
      </c>
      <c r="H57" s="2" t="s">
        <v>146</v>
      </c>
      <c r="I57" s="100">
        <v>50</v>
      </c>
      <c r="J57" s="101">
        <f t="shared" si="0"/>
        <v>2</v>
      </c>
      <c r="K57" s="104">
        <v>0.25</v>
      </c>
      <c r="L57" s="71">
        <v>4</v>
      </c>
      <c r="M57" s="28">
        <f t="shared" si="1"/>
        <v>1</v>
      </c>
      <c r="N57" s="103" t="s">
        <v>284</v>
      </c>
      <c r="O57" s="104">
        <v>0.22500000000000001</v>
      </c>
      <c r="P57" s="158">
        <v>46063</v>
      </c>
      <c r="Q57" s="158">
        <v>46070</v>
      </c>
      <c r="R57" s="28">
        <f t="shared" si="2"/>
        <v>11.111111111111107</v>
      </c>
      <c r="S57" s="105">
        <f>IF(INDEX(Historical!$D$7:$D1130,MATCH(B57,Historical!$B$7:$B$1044,0))=0,"n/a",(INDEX(Historical!$C$7:$C$1044,MATCH(B57,Historical!$B$7:$B$1044,0))/INDEX(Historical!$D$7:$D$1044,MATCH(B57,Historical!$B$7:$B$1044,0))-1)*100)</f>
        <v>12.5</v>
      </c>
      <c r="T57" s="105">
        <f>IF(INDEX(Historical!$F$7:$F$1044,MATCH(B57,Historical!$B$7:$B$1044,0))=0,"n/a",((INDEX(Historical!$C$7:$C$1044,MATCH(B57,Historical!$B$7:$B$1044,0))/INDEX(Historical!$F$7:$F$1044,MATCH(B57,Historical!$B$7:$B$1044,0)))^(1/3)-1)*100)</f>
        <v>6.7423917988273407</v>
      </c>
      <c r="U57" s="105">
        <f>IF(INDEX(Historical!$H$7:$H$1044,MATCH(B57,Historical!$B$7:$B$1044,0))=0,"n/a",((INDEX(Historical!$C$7:$C$1044,MATCH(B57,Historical!$B$7:$B$1044,0))/INDEX(Historical!$H$7:$H$1044,MATCH(B57,Historical!$B$7:$B$1044,0)))^(1/5)-1)*100)</f>
        <v>7.1784398498044633</v>
      </c>
      <c r="V57" s="105">
        <f>IF(INDEX(Historical!$M$7:$M$1044,MATCH(B57,Historical!$B$7:$B$1044,0))=0,"n/a",((INDEX(Historical!$C$7:$C$1044,MATCH(B57,Historical!$B$7:$B$1044,0))/INDEX(Historical!$M$7:$M$1044,MATCH(B57,Historical!$B$7:$B$1044,0)))^(1/10)-1)*100)</f>
        <v>9.4857304883770652</v>
      </c>
      <c r="W57" s="106">
        <f t="shared" si="3"/>
        <v>0.75676194454399248</v>
      </c>
      <c r="X57" s="107" t="str">
        <f t="shared" si="4"/>
        <v>n/a</v>
      </c>
      <c r="Y57" s="123"/>
      <c r="Z57" s="101" t="str">
        <f t="shared" si="5"/>
        <v>n/a</v>
      </c>
      <c r="AA57" s="109" t="str">
        <f t="shared" si="6"/>
        <v>n/a</v>
      </c>
      <c r="AB57" s="71">
        <v>12</v>
      </c>
      <c r="AC57" s="100" t="s">
        <v>142</v>
      </c>
      <c r="AD57" s="100" t="s">
        <v>142</v>
      </c>
      <c r="AE57" s="100" t="s">
        <v>142</v>
      </c>
      <c r="AF57" s="100" t="s">
        <v>142</v>
      </c>
      <c r="AG57" s="100" t="s">
        <v>142</v>
      </c>
      <c r="AH57" s="100" t="s">
        <v>142</v>
      </c>
      <c r="AI57" s="100" t="s">
        <v>142</v>
      </c>
      <c r="AJ57" s="100" t="s">
        <v>142</v>
      </c>
      <c r="AK57" s="100" t="s">
        <v>142</v>
      </c>
      <c r="AL57" s="100" t="s">
        <v>142</v>
      </c>
      <c r="AM57" s="100" t="s">
        <v>142</v>
      </c>
      <c r="AN57" s="100" t="s">
        <v>142</v>
      </c>
      <c r="AO57" s="110" t="str">
        <f t="shared" si="7"/>
        <v>n/a</v>
      </c>
      <c r="AP57" s="111">
        <f t="shared" si="8"/>
        <v>9.1784398498044624</v>
      </c>
      <c r="AQ57" s="112" t="str">
        <f t="shared" si="9"/>
        <v>n/a</v>
      </c>
      <c r="AR57" s="101">
        <f>INDEX(Historical!$C$7:$C$1045,MATCH(B57,Historical!$B$7:$B$1045,0))*IF(AH57="n/a",1.03,IF(AH57&lt;0,1.01,IF(AH57&gt;10,1.1,(1+AH57/100))))</f>
        <v>0.92700000000000005</v>
      </c>
      <c r="AS57" s="109">
        <f t="shared" si="10"/>
        <v>0.95481000000000005</v>
      </c>
      <c r="AT57" s="109">
        <f t="shared" si="16"/>
        <v>0.98345430000000011</v>
      </c>
      <c r="AU57" s="109">
        <f t="shared" si="16"/>
        <v>1.0129579290000001</v>
      </c>
      <c r="AV57" s="109">
        <f t="shared" si="16"/>
        <v>1.0433466668700002</v>
      </c>
      <c r="AW57" s="109">
        <f t="shared" si="12"/>
        <v>4.921568895870001</v>
      </c>
      <c r="AX57" s="113">
        <f t="shared" si="13"/>
        <v>9.843137791740002</v>
      </c>
      <c r="AY57" s="100" t="s">
        <v>142</v>
      </c>
      <c r="AZ57" s="100" t="s">
        <v>142</v>
      </c>
      <c r="BA57" s="100" t="s">
        <v>142</v>
      </c>
      <c r="BB57" s="100" t="s">
        <v>142</v>
      </c>
      <c r="BC57" s="100" t="s">
        <v>142</v>
      </c>
      <c r="BD57" s="20" t="s">
        <v>108</v>
      </c>
      <c r="BE57" s="12">
        <v>2013</v>
      </c>
      <c r="BF57" s="12">
        <f t="shared" si="14"/>
        <v>1</v>
      </c>
      <c r="BG57" s="100" t="s">
        <v>142</v>
      </c>
      <c r="BH57" t="s">
        <v>121</v>
      </c>
      <c r="BI57" t="s">
        <v>122</v>
      </c>
    </row>
    <row r="58" spans="1:61" ht="11.25" customHeight="1" x14ac:dyDescent="0.2">
      <c r="A58" s="116" t="s">
        <v>681</v>
      </c>
      <c r="B58" s="55" t="s">
        <v>682</v>
      </c>
      <c r="C58" s="156" t="s">
        <v>134</v>
      </c>
      <c r="D58" s="98" t="s">
        <v>157</v>
      </c>
      <c r="E58" s="157">
        <v>10</v>
      </c>
      <c r="F58" s="2">
        <v>507</v>
      </c>
      <c r="G58" s="2" t="s">
        <v>146</v>
      </c>
      <c r="H58" s="2" t="s">
        <v>146</v>
      </c>
      <c r="I58" s="100">
        <v>150.35</v>
      </c>
      <c r="J58" s="101">
        <f t="shared" si="0"/>
        <v>1.9953441968739609</v>
      </c>
      <c r="K58" s="104">
        <v>0.75</v>
      </c>
      <c r="L58" s="71">
        <v>4</v>
      </c>
      <c r="M58" s="28">
        <f t="shared" si="1"/>
        <v>3</v>
      </c>
      <c r="N58" s="103" t="s">
        <v>320</v>
      </c>
      <c r="O58" s="104">
        <v>0.7</v>
      </c>
      <c r="P58" s="158">
        <v>45912</v>
      </c>
      <c r="Q58" s="158">
        <v>45931</v>
      </c>
      <c r="R58" s="28">
        <f t="shared" si="2"/>
        <v>7.1428571428571495</v>
      </c>
      <c r="S58" s="105">
        <f>IF(INDEX(Historical!$D$7:$D1131,MATCH(B58,Historical!$B$7:$B$1044,0))=0,"n/a",(INDEX(Historical!$C$7:$C$1044,MATCH(B58,Historical!$B$7:$B$1044,0))/INDEX(Historical!$D$7:$D$1044,MATCH(B58,Historical!$B$7:$B$1044,0))-1)*100)</f>
        <v>14.919354838709676</v>
      </c>
      <c r="T58" s="105">
        <f>IF(INDEX(Historical!$F$7:$F$1044,MATCH(B58,Historical!$B$7:$B$1044,0))=0,"n/a",((INDEX(Historical!$C$7:$C$1044,MATCH(B58,Historical!$B$7:$B$1044,0))/INDEX(Historical!$F$7:$F$1044,MATCH(B58,Historical!$B$7:$B$1044,0)))^(1/3)-1)*100)</f>
        <v>10.715524489384997</v>
      </c>
      <c r="U58" s="105">
        <f>IF(INDEX(Historical!$H$7:$H$1044,MATCH(B58,Historical!$B$7:$B$1044,0))=0,"n/a",((INDEX(Historical!$C$7:$C$1044,MATCH(B58,Historical!$B$7:$B$1044,0))/INDEX(Historical!$H$7:$H$1044,MATCH(B58,Historical!$B$7:$B$1044,0)))^(1/5)-1)*100)</f>
        <v>13.697448881013807</v>
      </c>
      <c r="V58" s="105">
        <f>IF(INDEX(Historical!$M$7:$M$1044,MATCH(B58,Historical!$B$7:$B$1044,0))=0,"n/a",((INDEX(Historical!$C$7:$C$1044,MATCH(B58,Historical!$B$7:$B$1044,0))/INDEX(Historical!$M$7:$M$1044,MATCH(B58,Historical!$B$7:$B$1044,0)))^(1/10)-1)*100)</f>
        <v>25.248450151530811</v>
      </c>
      <c r="W58" s="106">
        <f t="shared" si="3"/>
        <v>0.54250652213531336</v>
      </c>
      <c r="X58" s="107">
        <f t="shared" si="4"/>
        <v>9.6460907612773283</v>
      </c>
      <c r="Y58" s="123"/>
      <c r="Z58" s="101">
        <f t="shared" si="5"/>
        <v>22.140221402214021</v>
      </c>
      <c r="AA58" s="109">
        <f t="shared" si="6"/>
        <v>11.095940959409592</v>
      </c>
      <c r="AB58" s="71">
        <v>12</v>
      </c>
      <c r="AC58" s="100">
        <v>13.55</v>
      </c>
      <c r="AD58" s="100">
        <v>0.59</v>
      </c>
      <c r="AE58" s="100">
        <v>2.17</v>
      </c>
      <c r="AF58" s="100">
        <v>1.55</v>
      </c>
      <c r="AG58" s="100">
        <v>14.879999999999999</v>
      </c>
      <c r="AH58" s="100">
        <v>22.89</v>
      </c>
      <c r="AI58" s="100">
        <v>11.59</v>
      </c>
      <c r="AJ58" s="100">
        <v>1.4200000000000002</v>
      </c>
      <c r="AK58" s="100">
        <v>15.42</v>
      </c>
      <c r="AL58" s="100">
        <v>9770</v>
      </c>
      <c r="AM58" s="100">
        <v>2.4</v>
      </c>
      <c r="AN58" s="100">
        <v>0.18</v>
      </c>
      <c r="AO58" s="110">
        <f t="shared" si="7"/>
        <v>4.596852118478175</v>
      </c>
      <c r="AP58" s="111">
        <f t="shared" si="8"/>
        <v>15.692793077887767</v>
      </c>
      <c r="AQ58" s="112">
        <f t="shared" si="9"/>
        <v>-12.570768968814638</v>
      </c>
      <c r="AR58" s="101">
        <f>INDEX(Historical!$C$7:$C$1045,MATCH(B58,Historical!$B$7:$B$1045,0))*IF(AH58="n/a",1.03,IF(AH58&lt;0,1.01,IF(AH58&gt;10,1.1,(1+AH58/100))))</f>
        <v>3.1350000000000002</v>
      </c>
      <c r="AS58" s="109">
        <f t="shared" si="10"/>
        <v>3.4485000000000006</v>
      </c>
      <c r="AT58" s="109">
        <f t="shared" si="16"/>
        <v>3.7933500000000011</v>
      </c>
      <c r="AU58" s="109">
        <f t="shared" si="16"/>
        <v>4.1726850000000013</v>
      </c>
      <c r="AV58" s="109">
        <f t="shared" si="16"/>
        <v>4.5899535000000018</v>
      </c>
      <c r="AW58" s="109">
        <f t="shared" si="12"/>
        <v>19.139488500000006</v>
      </c>
      <c r="AX58" s="113">
        <f t="shared" si="13"/>
        <v>12.729955769870308</v>
      </c>
      <c r="AY58" s="100">
        <v>0.64</v>
      </c>
      <c r="AZ58" s="100">
        <v>60.419999999999995</v>
      </c>
      <c r="BA58" s="100">
        <v>-1.7000000000000002</v>
      </c>
      <c r="BB58" s="100">
        <v>8.08</v>
      </c>
      <c r="BC58" s="100">
        <v>18.77</v>
      </c>
      <c r="BE58" s="12">
        <v>2015</v>
      </c>
      <c r="BF58" s="12">
        <f t="shared" si="14"/>
        <v>1</v>
      </c>
      <c r="BG58" s="100">
        <v>1.2</v>
      </c>
      <c r="BH58" t="s">
        <v>121</v>
      </c>
      <c r="BI58" t="s">
        <v>122</v>
      </c>
    </row>
    <row r="59" spans="1:61" ht="11.25" customHeight="1" x14ac:dyDescent="0.2">
      <c r="A59" s="123" t="s">
        <v>683</v>
      </c>
      <c r="B59" s="55" t="s">
        <v>684</v>
      </c>
      <c r="C59" s="156" t="s">
        <v>116</v>
      </c>
      <c r="D59" s="98" t="s">
        <v>130</v>
      </c>
      <c r="E59" s="157">
        <v>19</v>
      </c>
      <c r="F59" s="2">
        <v>215</v>
      </c>
      <c r="G59" s="2" t="s">
        <v>146</v>
      </c>
      <c r="H59" s="2" t="s">
        <v>146</v>
      </c>
      <c r="I59" s="100">
        <v>153.97999999999999</v>
      </c>
      <c r="J59" s="101">
        <f t="shared" si="0"/>
        <v>2.5327964670736463</v>
      </c>
      <c r="K59" s="104">
        <v>0.97499999999999998</v>
      </c>
      <c r="L59" s="71">
        <v>4</v>
      </c>
      <c r="M59" s="28">
        <f t="shared" si="1"/>
        <v>3.9</v>
      </c>
      <c r="N59" s="103" t="s">
        <v>361</v>
      </c>
      <c r="O59" s="104">
        <v>0.88</v>
      </c>
      <c r="P59" s="158">
        <v>45911</v>
      </c>
      <c r="Q59" s="158">
        <v>45932</v>
      </c>
      <c r="R59" s="28">
        <f t="shared" si="2"/>
        <v>10.795454545454543</v>
      </c>
      <c r="S59" s="105">
        <f>IF(INDEX(Historical!$D$7:$D1132,MATCH(B59,Historical!$B$7:$B$1044,0))=0,"n/a",(INDEX(Historical!$C$7:$C$1044,MATCH(B59,Historical!$B$7:$B$1044,0))/INDEX(Historical!$D$7:$D$1044,MATCH(B59,Historical!$B$7:$B$1044,0))-1)*100)</f>
        <v>10.213414634146357</v>
      </c>
      <c r="T59" s="105">
        <f>IF(INDEX(Historical!$F$7:$F$1044,MATCH(B59,Historical!$B$7:$B$1044,0))=0,"n/a",((INDEX(Historical!$C$7:$C$1044,MATCH(B59,Historical!$B$7:$B$1044,0))/INDEX(Historical!$F$7:$F$1044,MATCH(B59,Historical!$B$7:$B$1044,0)))^(1/3)-1)*100)</f>
        <v>10.975610220074561</v>
      </c>
      <c r="U59" s="105">
        <f>IF(INDEX(Historical!$H$7:$H$1044,MATCH(B59,Historical!$B$7:$B$1044,0))=0,"n/a",((INDEX(Historical!$C$7:$C$1044,MATCH(B59,Historical!$B$7:$B$1044,0))/INDEX(Historical!$H$7:$H$1044,MATCH(B59,Historical!$B$7:$B$1044,0)))^(1/5)-1)*100)</f>
        <v>10.492997488481738</v>
      </c>
      <c r="V59" s="105">
        <f>IF(INDEX(Historical!$M$7:$M$1044,MATCH(B59,Historical!$B$7:$B$1044,0))=0,"n/a",((INDEX(Historical!$C$7:$C$1044,MATCH(B59,Historical!$B$7:$B$1044,0))/INDEX(Historical!$M$7:$M$1044,MATCH(B59,Historical!$B$7:$B$1044,0)))^(1/10)-1)*100)</f>
        <v>12.532646427804739</v>
      </c>
      <c r="W59" s="106">
        <f t="shared" si="3"/>
        <v>0.83725313316125582</v>
      </c>
      <c r="X59" s="107">
        <f t="shared" si="4"/>
        <v>0.84552759778257358</v>
      </c>
      <c r="Y59" s="55"/>
      <c r="Z59" s="101">
        <f t="shared" si="5"/>
        <v>43.189368770764119</v>
      </c>
      <c r="AA59" s="109">
        <f t="shared" si="6"/>
        <v>17.05204872646733</v>
      </c>
      <c r="AB59" s="71">
        <v>12</v>
      </c>
      <c r="AC59" s="100">
        <v>9.0299999999999994</v>
      </c>
      <c r="AD59" s="100">
        <v>1.52</v>
      </c>
      <c r="AE59" s="100">
        <v>2.5</v>
      </c>
      <c r="AF59" s="100">
        <v>6.24</v>
      </c>
      <c r="AG59" s="100">
        <v>41.79</v>
      </c>
      <c r="AH59" s="100">
        <v>10.94</v>
      </c>
      <c r="AI59" s="100">
        <v>8.74</v>
      </c>
      <c r="AJ59" s="100">
        <v>12.41</v>
      </c>
      <c r="AK59" s="100">
        <v>9.84</v>
      </c>
      <c r="AL59" s="100">
        <v>17980</v>
      </c>
      <c r="AM59" s="100">
        <v>0.51</v>
      </c>
      <c r="AN59" s="100">
        <v>1.17</v>
      </c>
      <c r="AO59" s="110">
        <f t="shared" si="7"/>
        <v>-4.0262547709119456</v>
      </c>
      <c r="AP59" s="111">
        <f t="shared" si="8"/>
        <v>13.025793955555384</v>
      </c>
      <c r="AQ59" s="112">
        <f t="shared" si="9"/>
        <v>117.46497450103561</v>
      </c>
      <c r="AR59" s="101">
        <f>INDEX(Historical!$C$7:$C$1045,MATCH(B59,Historical!$B$7:$B$1045,0))*IF(AH59="n/a",1.03,IF(AH59&lt;0,1.01,IF(AH59&gt;10,1.1,(1+AH59/100))))</f>
        <v>3.9765000000000006</v>
      </c>
      <c r="AS59" s="109">
        <f t="shared" si="10"/>
        <v>4.3240461000000003</v>
      </c>
      <c r="AT59" s="109">
        <f t="shared" si="16"/>
        <v>4.7495322362400003</v>
      </c>
      <c r="AU59" s="109">
        <f t="shared" si="16"/>
        <v>5.2168862082860166</v>
      </c>
      <c r="AV59" s="109">
        <f t="shared" si="16"/>
        <v>5.7302278111813605</v>
      </c>
      <c r="AW59" s="109">
        <f t="shared" si="12"/>
        <v>23.99719235570738</v>
      </c>
      <c r="AX59" s="113">
        <f t="shared" si="13"/>
        <v>15.58461641492881</v>
      </c>
      <c r="AY59" s="100">
        <v>0.95</v>
      </c>
      <c r="AZ59" s="100">
        <v>2.58</v>
      </c>
      <c r="BA59" s="100">
        <v>-43.37</v>
      </c>
      <c r="BB59" s="100">
        <v>-9.19</v>
      </c>
      <c r="BC59" s="100">
        <v>-28.51</v>
      </c>
      <c r="BE59" s="12">
        <v>2007</v>
      </c>
      <c r="BF59" s="12">
        <f t="shared" si="14"/>
        <v>2</v>
      </c>
      <c r="BG59" s="100">
        <v>12.65</v>
      </c>
      <c r="BH59" t="s">
        <v>121</v>
      </c>
      <c r="BI59" t="s">
        <v>122</v>
      </c>
    </row>
    <row r="60" spans="1:61" ht="11.25" customHeight="1" x14ac:dyDescent="0.2">
      <c r="A60" s="116" t="s">
        <v>685</v>
      </c>
      <c r="B60" s="55" t="s">
        <v>686</v>
      </c>
      <c r="C60" s="156" t="s">
        <v>116</v>
      </c>
      <c r="D60" s="98" t="s">
        <v>329</v>
      </c>
      <c r="E60" s="157">
        <v>11</v>
      </c>
      <c r="F60" s="2">
        <v>495</v>
      </c>
      <c r="G60" s="2" t="s">
        <v>146</v>
      </c>
      <c r="H60" s="2" t="s">
        <v>146</v>
      </c>
      <c r="I60" s="100">
        <v>216.39</v>
      </c>
      <c r="J60" s="101">
        <f t="shared" si="0"/>
        <v>0.4990988492998753</v>
      </c>
      <c r="K60" s="104">
        <v>0.27</v>
      </c>
      <c r="L60" s="71">
        <v>4</v>
      </c>
      <c r="M60" s="28">
        <f t="shared" si="1"/>
        <v>1.08</v>
      </c>
      <c r="N60" s="103" t="s">
        <v>395</v>
      </c>
      <c r="O60" s="104">
        <v>0.25</v>
      </c>
      <c r="P60" s="158">
        <v>46092</v>
      </c>
      <c r="Q60" s="158">
        <v>46108</v>
      </c>
      <c r="R60" s="28">
        <f t="shared" si="2"/>
        <v>8.0000000000000071</v>
      </c>
      <c r="S60" s="105">
        <f>IF(INDEX(Historical!$D$7:$D1137,MATCH(B60,Historical!$B$7:$B$1044,0))=0,"n/a",(INDEX(Historical!$C$7:$C$1044,MATCH(B60,Historical!$B$7:$B$1044,0))/INDEX(Historical!$D$7:$D$1044,MATCH(B60,Historical!$B$7:$B$1044,0))-1)*100)</f>
        <v>4.1666666666666741</v>
      </c>
      <c r="T60" s="105">
        <f>IF(INDEX(Historical!$F$7:$F$1044,MATCH(B60,Historical!$B$7:$B$1044,0))=0,"n/a",((INDEX(Historical!$C$7:$C$1044,MATCH(B60,Historical!$B$7:$B$1044,0))/INDEX(Historical!$F$7:$F$1044,MATCH(B60,Historical!$B$7:$B$1044,0)))^(1/3)-1)*100)</f>
        <v>4.3532011211615984</v>
      </c>
      <c r="U60" s="105">
        <f>IF(INDEX(Historical!$H$7:$H$1044,MATCH(B60,Historical!$B$7:$B$1044,0))=0,"n/a",((INDEX(Historical!$C$7:$C$1044,MATCH(B60,Historical!$B$7:$B$1044,0))/INDEX(Historical!$H$7:$H$1044,MATCH(B60,Historical!$B$7:$B$1044,0)))^(1/5)-1)*100)</f>
        <v>5.6421622299043017</v>
      </c>
      <c r="V60" s="105">
        <f>IF(INDEX(Historical!$M$7:$M$1044,MATCH(B60,Historical!$B$7:$B$1044,0))=0,"n/a",((INDEX(Historical!$C$7:$C$1044,MATCH(B60,Historical!$B$7:$B$1044,0))/INDEX(Historical!$M$7:$M$1044,MATCH(B60,Historical!$B$7:$B$1044,0)))^(1/10)-1)*100)</f>
        <v>12.068872384564933</v>
      </c>
      <c r="W60" s="106">
        <f t="shared" si="3"/>
        <v>0.46749704944433335</v>
      </c>
      <c r="X60" s="107">
        <f t="shared" si="4"/>
        <v>1.3338444987953433</v>
      </c>
      <c r="Y60" s="123"/>
      <c r="Z60" s="101">
        <f t="shared" si="5"/>
        <v>30.16759776536313</v>
      </c>
      <c r="AA60" s="109">
        <f t="shared" si="6"/>
        <v>60.444134078212286</v>
      </c>
      <c r="AB60" s="71">
        <v>12</v>
      </c>
      <c r="AC60" s="100">
        <v>3.58</v>
      </c>
      <c r="AD60" s="100">
        <v>3.26</v>
      </c>
      <c r="AE60" s="100">
        <v>6.2</v>
      </c>
      <c r="AF60" s="100">
        <v>16.05</v>
      </c>
      <c r="AG60" s="100">
        <v>28.439999999999998</v>
      </c>
      <c r="AH60" s="100">
        <v>14.95</v>
      </c>
      <c r="AI60" s="100">
        <v>12.47</v>
      </c>
      <c r="AJ60" s="100">
        <v>4.2299999999999995</v>
      </c>
      <c r="AK60" s="100">
        <v>12.809999999999999</v>
      </c>
      <c r="AL60" s="100">
        <v>19820</v>
      </c>
      <c r="AM60" s="100">
        <v>0.37</v>
      </c>
      <c r="AN60" s="100">
        <v>1.67</v>
      </c>
      <c r="AO60" s="110">
        <f t="shared" si="7"/>
        <v>-54.302872999008109</v>
      </c>
      <c r="AP60" s="111">
        <f t="shared" si="8"/>
        <v>6.1412610792041766</v>
      </c>
      <c r="AQ60" s="112">
        <f t="shared" si="9"/>
        <v>556.63395923800726</v>
      </c>
      <c r="AR60" s="101">
        <f>INDEX(Historical!$C$7:$C$1045,MATCH(B60,Historical!$B$7:$B$1045,0))*IF(AH60="n/a",1.03,IF(AH60&lt;0,1.01,IF(AH60&gt;10,1.1,(1+AH60/100))))</f>
        <v>1.1000000000000001</v>
      </c>
      <c r="AS60" s="109">
        <f t="shared" si="10"/>
        <v>1.2100000000000002</v>
      </c>
      <c r="AT60" s="109">
        <f t="shared" si="16"/>
        <v>1.3310000000000004</v>
      </c>
      <c r="AU60" s="109">
        <f t="shared" si="16"/>
        <v>1.4641000000000006</v>
      </c>
      <c r="AV60" s="109">
        <f t="shared" si="16"/>
        <v>1.6105100000000008</v>
      </c>
      <c r="AW60" s="109">
        <f t="shared" si="12"/>
        <v>6.7156100000000025</v>
      </c>
      <c r="AX60" s="113">
        <f t="shared" si="13"/>
        <v>3.1034752068025337</v>
      </c>
      <c r="AY60" s="100">
        <v>0.76</v>
      </c>
      <c r="AZ60" s="100">
        <v>111.28</v>
      </c>
      <c r="BA60" s="100">
        <v>-10.52</v>
      </c>
      <c r="BB60" s="100">
        <v>1.97</v>
      </c>
      <c r="BC60" s="100">
        <v>13.889999999999999</v>
      </c>
      <c r="BE60" s="12">
        <v>2016</v>
      </c>
      <c r="BF60" s="12">
        <f t="shared" si="14"/>
        <v>1</v>
      </c>
      <c r="BG60" s="100">
        <v>9.2100000000000009</v>
      </c>
      <c r="BH60" t="s">
        <v>121</v>
      </c>
      <c r="BI60" t="s">
        <v>122</v>
      </c>
    </row>
    <row r="61" spans="1:61" ht="11.25" customHeight="1" x14ac:dyDescent="0.2">
      <c r="A61" s="123" t="s">
        <v>689</v>
      </c>
      <c r="B61" s="55" t="s">
        <v>690</v>
      </c>
      <c r="C61" s="156" t="s">
        <v>198</v>
      </c>
      <c r="D61" s="98" t="s">
        <v>348</v>
      </c>
      <c r="E61" s="157">
        <v>24</v>
      </c>
      <c r="F61" s="2">
        <v>151</v>
      </c>
      <c r="G61" s="2" t="s">
        <v>118</v>
      </c>
      <c r="H61" s="2" t="s">
        <v>118</v>
      </c>
      <c r="I61" s="100">
        <v>47.29</v>
      </c>
      <c r="J61" s="101">
        <f t="shared" si="0"/>
        <v>2.7067033199407913</v>
      </c>
      <c r="K61" s="104">
        <v>0.32</v>
      </c>
      <c r="L61" s="71">
        <v>4</v>
      </c>
      <c r="M61" s="28">
        <f t="shared" si="1"/>
        <v>1.28</v>
      </c>
      <c r="N61" s="103" t="s">
        <v>158</v>
      </c>
      <c r="O61" s="104">
        <v>0.31</v>
      </c>
      <c r="P61" s="158">
        <v>45996</v>
      </c>
      <c r="Q61" s="158">
        <v>46006</v>
      </c>
      <c r="R61" s="28">
        <f t="shared" si="2"/>
        <v>3.2258064516129057</v>
      </c>
      <c r="S61" s="105">
        <f>IF(INDEX(Historical!$D$7:$D1141,MATCH(B61,Historical!$B$7:$B$1044,0))=0,"n/a",(INDEX(Historical!$C$7:$C$1044,MATCH(B61,Historical!$B$7:$B$1044,0))/INDEX(Historical!$D$7:$D$1044,MATCH(B61,Historical!$B$7:$B$1044,0))-1)*100)</f>
        <v>3.3057851239669533</v>
      </c>
      <c r="T61" s="105">
        <f>IF(INDEX(Historical!$F$7:$F$1044,MATCH(B61,Historical!$B$7:$B$1044,0))=0,"n/a",((INDEX(Historical!$C$7:$C$1044,MATCH(B61,Historical!$B$7:$B$1044,0))/INDEX(Historical!$F$7:$F$1044,MATCH(B61,Historical!$B$7:$B$1044,0)))^(1/3)-1)*100)</f>
        <v>3.4214263664107403</v>
      </c>
      <c r="U61" s="105">
        <f>IF(INDEX(Historical!$H$7:$H$1044,MATCH(B61,Historical!$B$7:$B$1044,0))=0,"n/a",((INDEX(Historical!$C$7:$C$1044,MATCH(B61,Historical!$B$7:$B$1044,0))/INDEX(Historical!$H$7:$H$1044,MATCH(B61,Historical!$B$7:$B$1044,0)))^(1/5)-1)*100)</f>
        <v>2.9668084279019791</v>
      </c>
      <c r="V61" s="105">
        <f>IF(INDEX(Historical!$M$7:$M$1044,MATCH(B61,Historical!$B$7:$B$1044,0))=0,"n/a",((INDEX(Historical!$C$7:$C$1044,MATCH(B61,Historical!$B$7:$B$1044,0))/INDEX(Historical!$M$7:$M$1044,MATCH(B61,Historical!$B$7:$B$1044,0)))^(1/10)-1)*100)</f>
        <v>6.8578672238616578</v>
      </c>
      <c r="W61" s="106">
        <f t="shared" si="3"/>
        <v>0.4326138624526143</v>
      </c>
      <c r="X61" s="107">
        <f t="shared" si="4"/>
        <v>0.47167065626422561</v>
      </c>
      <c r="Y61" s="165"/>
      <c r="Z61" s="101">
        <f t="shared" si="5"/>
        <v>48.854961832061065</v>
      </c>
      <c r="AA61" s="109">
        <f t="shared" si="6"/>
        <v>18.049618320610687</v>
      </c>
      <c r="AB61" s="71">
        <v>12</v>
      </c>
      <c r="AC61" s="100">
        <v>2.62</v>
      </c>
      <c r="AD61" s="100" t="s">
        <v>142</v>
      </c>
      <c r="AE61" s="100">
        <v>2.98</v>
      </c>
      <c r="AF61" s="100">
        <v>2.5099999999999998</v>
      </c>
      <c r="AG61" s="100">
        <v>13.15</v>
      </c>
      <c r="AH61" s="100">
        <v>21.95</v>
      </c>
      <c r="AI61" s="100">
        <v>18.329999999999998</v>
      </c>
      <c r="AJ61" s="100">
        <v>6.29</v>
      </c>
      <c r="AK61" s="100" t="s">
        <v>142</v>
      </c>
      <c r="AL61" s="100">
        <v>610.42999999999995</v>
      </c>
      <c r="AM61" s="100">
        <v>11.93</v>
      </c>
      <c r="AN61" s="100">
        <v>0.6</v>
      </c>
      <c r="AO61" s="110">
        <f t="shared" si="7"/>
        <v>-12.376106572767917</v>
      </c>
      <c r="AP61" s="111">
        <f t="shared" si="8"/>
        <v>5.6735117478427703</v>
      </c>
      <c r="AQ61" s="112">
        <f t="shared" si="9"/>
        <v>41.899090882269533</v>
      </c>
      <c r="AR61" s="101">
        <f>INDEX(Historical!$C$7:$C$1045,MATCH(B61,Historical!$B$7:$B$1045,0))*IF(AH61="n/a",1.03,IF(AH61&lt;0,1.01,IF(AH61&gt;10,1.1,(1+AH61/100))))</f>
        <v>1.375</v>
      </c>
      <c r="AS61" s="109">
        <f t="shared" si="10"/>
        <v>1.5125000000000002</v>
      </c>
      <c r="AT61" s="109">
        <f t="shared" si="16"/>
        <v>1.5578750000000001</v>
      </c>
      <c r="AU61" s="109">
        <f t="shared" si="16"/>
        <v>1.6046112500000003</v>
      </c>
      <c r="AV61" s="109">
        <f t="shared" si="16"/>
        <v>1.6527495875000002</v>
      </c>
      <c r="AW61" s="109">
        <f t="shared" si="12"/>
        <v>7.7027358375000006</v>
      </c>
      <c r="AX61" s="113">
        <f t="shared" si="13"/>
        <v>16.288297393740748</v>
      </c>
      <c r="AY61" s="100">
        <v>0.45</v>
      </c>
      <c r="AZ61" s="100">
        <v>31.09</v>
      </c>
      <c r="BA61" s="100">
        <v>-9.84</v>
      </c>
      <c r="BB61" s="100">
        <v>4.2</v>
      </c>
      <c r="BC61" s="100">
        <v>10.59</v>
      </c>
      <c r="BE61" s="12">
        <v>2002</v>
      </c>
      <c r="BF61" s="12">
        <f t="shared" si="14"/>
        <v>2</v>
      </c>
      <c r="BG61" s="100">
        <v>1.29</v>
      </c>
      <c r="BH61" t="s">
        <v>121</v>
      </c>
      <c r="BI61" t="s">
        <v>122</v>
      </c>
    </row>
    <row r="62" spans="1:61" ht="11.25" customHeight="1" x14ac:dyDescent="0.2">
      <c r="A62" s="116" t="s">
        <v>1415</v>
      </c>
      <c r="B62" s="55" t="s">
        <v>1416</v>
      </c>
      <c r="C62" s="156" t="s">
        <v>134</v>
      </c>
      <c r="D62" s="98" t="s">
        <v>157</v>
      </c>
      <c r="E62" s="157">
        <v>10</v>
      </c>
      <c r="F62" s="2">
        <v>513</v>
      </c>
      <c r="G62" s="2" t="s">
        <v>146</v>
      </c>
      <c r="H62" s="2" t="s">
        <v>146</v>
      </c>
      <c r="I62" s="100">
        <v>19.84</v>
      </c>
      <c r="J62" s="101">
        <f t="shared" si="0"/>
        <v>2.4193548387096775</v>
      </c>
      <c r="K62" s="104">
        <v>0.12</v>
      </c>
      <c r="L62" s="71">
        <v>4</v>
      </c>
      <c r="M62" s="28">
        <f t="shared" si="1"/>
        <v>0.48</v>
      </c>
      <c r="N62" s="103" t="s">
        <v>151</v>
      </c>
      <c r="O62" s="104">
        <v>0.115</v>
      </c>
      <c r="P62" s="158">
        <v>46064</v>
      </c>
      <c r="Q62" s="158">
        <v>46078</v>
      </c>
      <c r="R62" s="28">
        <f t="shared" si="2"/>
        <v>4.3478260869565135</v>
      </c>
      <c r="S62" s="105">
        <f>IF(INDEX(Historical!$D$7:$D1145,MATCH(B62,Historical!$B$7:$B$1044,0))=0,"n/a",(INDEX(Historical!$C$7:$C$1044,MATCH(B62,Historical!$B$7:$B$1044,0))/INDEX(Historical!$D$7:$D$1044,MATCH(B62,Historical!$B$7:$B$1044,0))-1)*100)</f>
        <v>2.2222222222222143</v>
      </c>
      <c r="T62" s="105">
        <f>IF(INDEX(Historical!$F$7:$F$1044,MATCH(B62,Historical!$B$7:$B$1044,0))=0,"n/a",((INDEX(Historical!$C$7:$C$1044,MATCH(B62,Historical!$B$7:$B$1044,0))/INDEX(Historical!$F$7:$F$1044,MATCH(B62,Historical!$B$7:$B$1044,0)))^(1/3)-1)*100)</f>
        <v>2.2735015906365508</v>
      </c>
      <c r="U62" s="105">
        <f>IF(INDEX(Historical!$H$7:$H$1044,MATCH(B62,Historical!$B$7:$B$1044,0))=0,"n/a",((INDEX(Historical!$C$7:$C$1044,MATCH(B62,Historical!$B$7:$B$1044,0))/INDEX(Historical!$H$7:$H$1044,MATCH(B62,Historical!$B$7:$B$1044,0)))^(1/5)-1)*100)</f>
        <v>2.8346722100213606</v>
      </c>
      <c r="V62" s="105" t="str">
        <f>IF(INDEX(Historical!$M$7:$M$1044,MATCH(B62,Historical!$B$7:$B$1044,0))=0,"n/a",((INDEX(Historical!$C$7:$C$1044,MATCH(B62,Historical!$B$7:$B$1044,0))/INDEX(Historical!$M$7:$M$1044,MATCH(B62,Historical!$B$7:$B$1044,0)))^(1/10)-1)*100)</f>
        <v>n/a</v>
      </c>
      <c r="W62" s="106" t="str">
        <f t="shared" si="3"/>
        <v>n/a</v>
      </c>
      <c r="X62" s="107">
        <f t="shared" si="4"/>
        <v>0.56580283633160888</v>
      </c>
      <c r="Y62" s="165"/>
      <c r="Z62" s="101">
        <f t="shared" si="5"/>
        <v>30</v>
      </c>
      <c r="AA62" s="109">
        <f t="shared" si="6"/>
        <v>12.399999999999999</v>
      </c>
      <c r="AB62" s="71">
        <v>12</v>
      </c>
      <c r="AC62" s="100">
        <v>1.6</v>
      </c>
      <c r="AD62" s="100" t="s">
        <v>142</v>
      </c>
      <c r="AE62" s="100">
        <v>2.09</v>
      </c>
      <c r="AF62" s="100">
        <v>1.1000000000000001</v>
      </c>
      <c r="AG62" s="100">
        <v>8.94</v>
      </c>
      <c r="AH62" s="100">
        <v>9.7799999999999994</v>
      </c>
      <c r="AI62" s="100">
        <v>8.14</v>
      </c>
      <c r="AJ62" s="100">
        <v>5.01</v>
      </c>
      <c r="AK62" s="100" t="s">
        <v>142</v>
      </c>
      <c r="AL62" s="100">
        <v>420.06</v>
      </c>
      <c r="AM62" s="100">
        <v>6.17</v>
      </c>
      <c r="AN62" s="100">
        <v>0.68</v>
      </c>
      <c r="AO62" s="110">
        <f t="shared" si="7"/>
        <v>-7.1459729512689609</v>
      </c>
      <c r="AP62" s="111">
        <f t="shared" si="8"/>
        <v>5.2540270487310377</v>
      </c>
      <c r="AQ62" s="112">
        <f t="shared" si="9"/>
        <v>-22.13972628983236</v>
      </c>
      <c r="AR62" s="101">
        <f>INDEX(Historical!$C$7:$C$1045,MATCH(B62,Historical!$B$7:$B$1045,0))*IF(AH62="n/a",1.03,IF(AH62&lt;0,1.01,IF(AH62&gt;10,1.1,(1+AH62/100))))</f>
        <v>0.50498799999999999</v>
      </c>
      <c r="AS62" s="109">
        <f t="shared" si="10"/>
        <v>0.5460940232</v>
      </c>
      <c r="AT62" s="109">
        <f t="shared" si="16"/>
        <v>0.56247684389600006</v>
      </c>
      <c r="AU62" s="109">
        <f t="shared" si="16"/>
        <v>0.57935114921288011</v>
      </c>
      <c r="AV62" s="109">
        <f t="shared" si="16"/>
        <v>0.59673168368926655</v>
      </c>
      <c r="AW62" s="109">
        <f t="shared" si="12"/>
        <v>2.789641699998147</v>
      </c>
      <c r="AX62" s="113">
        <f t="shared" si="13"/>
        <v>14.060694052410017</v>
      </c>
      <c r="AY62" s="100">
        <v>0.56000000000000005</v>
      </c>
      <c r="AZ62" s="100">
        <v>35.61</v>
      </c>
      <c r="BA62" s="100">
        <v>-8.19</v>
      </c>
      <c r="BB62" s="100">
        <v>-1.1199999999999999</v>
      </c>
      <c r="BC62" s="100">
        <v>9.51</v>
      </c>
      <c r="BE62" s="12">
        <v>2017</v>
      </c>
      <c r="BF62" s="12">
        <f t="shared" si="14"/>
        <v>1</v>
      </c>
      <c r="BG62" s="100">
        <v>0.86999999999999988</v>
      </c>
      <c r="BH62" t="s">
        <v>121</v>
      </c>
      <c r="BI62" t="s">
        <v>122</v>
      </c>
    </row>
    <row r="63" spans="1:61" ht="11.25" customHeight="1" x14ac:dyDescent="0.2">
      <c r="A63" s="55" t="s">
        <v>691</v>
      </c>
      <c r="B63" s="55" t="s">
        <v>692</v>
      </c>
      <c r="C63" s="156" t="s">
        <v>134</v>
      </c>
      <c r="D63" s="98" t="s">
        <v>186</v>
      </c>
      <c r="E63" s="157">
        <v>16</v>
      </c>
      <c r="F63" s="2">
        <v>262</v>
      </c>
      <c r="G63" s="2" t="s">
        <v>146</v>
      </c>
      <c r="H63" s="2" t="s">
        <v>146</v>
      </c>
      <c r="I63" s="100">
        <v>300.08999999999997</v>
      </c>
      <c r="J63" s="101">
        <f t="shared" si="0"/>
        <v>0.95971208637408778</v>
      </c>
      <c r="K63" s="104">
        <v>0.72</v>
      </c>
      <c r="L63" s="71">
        <v>4</v>
      </c>
      <c r="M63" s="28">
        <f t="shared" si="1"/>
        <v>2.88</v>
      </c>
      <c r="N63" s="103" t="s">
        <v>158</v>
      </c>
      <c r="O63" s="104">
        <v>0.63</v>
      </c>
      <c r="P63" s="158">
        <v>45898</v>
      </c>
      <c r="Q63" s="158">
        <v>45915</v>
      </c>
      <c r="R63" s="28">
        <f t="shared" si="2"/>
        <v>14.285714285714279</v>
      </c>
      <c r="S63" s="105">
        <f>IF(INDEX(Historical!$D$7:$D1146,MATCH(B63,Historical!$B$7:$B$1044,0))=0,"n/a",(INDEX(Historical!$C$7:$C$1044,MATCH(B63,Historical!$B$7:$B$1044,0))/INDEX(Historical!$D$7:$D$1044,MATCH(B63,Historical!$B$7:$B$1044,0))-1)*100)</f>
        <v>14.406779661016955</v>
      </c>
      <c r="T63" s="105">
        <f>IF(INDEX(Historical!$F$7:$F$1044,MATCH(B63,Historical!$B$7:$B$1044,0))=0,"n/a",((INDEX(Historical!$C$7:$C$1044,MATCH(B63,Historical!$B$7:$B$1044,0))/INDEX(Historical!$F$7:$F$1044,MATCH(B63,Historical!$B$7:$B$1044,0)))^(1/3)-1)*100)</f>
        <v>11.267730753952222</v>
      </c>
      <c r="U63" s="105">
        <f>IF(INDEX(Historical!$H$7:$H$1044,MATCH(B63,Historical!$B$7:$B$1044,0))=0,"n/a",((INDEX(Historical!$C$7:$C$1044,MATCH(B63,Historical!$B$7:$B$1044,0))/INDEX(Historical!$H$7:$H$1044,MATCH(B63,Historical!$B$7:$B$1044,0)))^(1/5)-1)*100)</f>
        <v>11.595795704392353</v>
      </c>
      <c r="V63" s="105">
        <f>IF(INDEX(Historical!$M$7:$M$1044,MATCH(B63,Historical!$B$7:$B$1044,0))=0,"n/a",((INDEX(Historical!$C$7:$C$1044,MATCH(B63,Historical!$B$7:$B$1044,0))/INDEX(Historical!$M$7:$M$1044,MATCH(B63,Historical!$B$7:$B$1044,0)))^(1/10)-1)*100)</f>
        <v>11.863424204089057</v>
      </c>
      <c r="W63" s="106">
        <f t="shared" si="3"/>
        <v>0.97744087245869049</v>
      </c>
      <c r="X63" s="107">
        <f t="shared" si="4"/>
        <v>0.59435139438197615</v>
      </c>
      <c r="Y63" s="55"/>
      <c r="Z63" s="101">
        <f t="shared" si="5"/>
        <v>27.612655800575265</v>
      </c>
      <c r="AA63" s="109">
        <f t="shared" si="6"/>
        <v>28.771812080536911</v>
      </c>
      <c r="AB63" s="71">
        <v>12</v>
      </c>
      <c r="AC63" s="100">
        <v>10.43</v>
      </c>
      <c r="AD63" s="100">
        <v>2.37</v>
      </c>
      <c r="AE63" s="100">
        <v>6.67</v>
      </c>
      <c r="AF63" s="100">
        <v>6.11</v>
      </c>
      <c r="AG63" s="100">
        <v>23.25</v>
      </c>
      <c r="AH63" s="100">
        <v>17.53</v>
      </c>
      <c r="AI63" s="100">
        <v>5.41</v>
      </c>
      <c r="AJ63" s="100">
        <v>19.509999999999998</v>
      </c>
      <c r="AK63" s="100">
        <v>9.5699999999999985</v>
      </c>
      <c r="AL63" s="100">
        <v>31430</v>
      </c>
      <c r="AM63" s="100">
        <v>0.26</v>
      </c>
      <c r="AN63" s="100">
        <v>0.31</v>
      </c>
      <c r="AO63" s="110">
        <f t="shared" si="7"/>
        <v>-16.21630428977047</v>
      </c>
      <c r="AP63" s="111">
        <f t="shared" si="8"/>
        <v>12.555507790766441</v>
      </c>
      <c r="AQ63" s="112">
        <f t="shared" si="9"/>
        <v>179.52004246333115</v>
      </c>
      <c r="AR63" s="101">
        <f>INDEX(Historical!$C$7:$C$1045,MATCH(B63,Historical!$B$7:$B$1045,0))*IF(AH63="n/a",1.03,IF(AH63&lt;0,1.01,IF(AH63&gt;10,1.1,(1+AH63/100))))</f>
        <v>2.9700000000000006</v>
      </c>
      <c r="AS63" s="109">
        <f t="shared" si="10"/>
        <v>3.1306770000000008</v>
      </c>
      <c r="AT63" s="109">
        <f t="shared" si="16"/>
        <v>3.4302827889000005</v>
      </c>
      <c r="AU63" s="109">
        <f t="shared" si="16"/>
        <v>3.7585608517977303</v>
      </c>
      <c r="AV63" s="109">
        <f t="shared" si="16"/>
        <v>4.1182551253147723</v>
      </c>
      <c r="AW63" s="109">
        <f t="shared" si="12"/>
        <v>17.407775766012506</v>
      </c>
      <c r="AX63" s="113">
        <f t="shared" si="13"/>
        <v>5.8008516665042178</v>
      </c>
      <c r="AY63" s="100">
        <v>0.39</v>
      </c>
      <c r="AZ63" s="100">
        <v>41.05</v>
      </c>
      <c r="BA63" s="100">
        <v>-3.16</v>
      </c>
      <c r="BB63" s="100">
        <v>2.31</v>
      </c>
      <c r="BC63" s="100">
        <v>14.93</v>
      </c>
      <c r="BE63" s="12">
        <v>2010</v>
      </c>
      <c r="BF63" s="12">
        <f t="shared" si="14"/>
        <v>1</v>
      </c>
      <c r="BG63" s="100">
        <v>12.590000000000002</v>
      </c>
      <c r="BH63" t="s">
        <v>121</v>
      </c>
      <c r="BI63" t="s">
        <v>122</v>
      </c>
    </row>
    <row r="64" spans="1:61" ht="11.25" customHeight="1" x14ac:dyDescent="0.2">
      <c r="A64" s="123" t="s">
        <v>693</v>
      </c>
      <c r="B64" s="55" t="s">
        <v>694</v>
      </c>
      <c r="C64" s="156" t="s">
        <v>139</v>
      </c>
      <c r="D64" s="98" t="s">
        <v>140</v>
      </c>
      <c r="E64" s="157">
        <v>14</v>
      </c>
      <c r="F64" s="2">
        <v>356</v>
      </c>
      <c r="G64" s="2" t="s">
        <v>146</v>
      </c>
      <c r="H64" s="2" t="s">
        <v>146</v>
      </c>
      <c r="I64" s="100">
        <v>76.959999999999994</v>
      </c>
      <c r="J64" s="101">
        <f t="shared" si="0"/>
        <v>2.3388773388773392</v>
      </c>
      <c r="K64" s="104">
        <v>0.45</v>
      </c>
      <c r="L64" s="71">
        <v>4</v>
      </c>
      <c r="M64" s="28">
        <f t="shared" si="1"/>
        <v>1.8</v>
      </c>
      <c r="N64" s="103" t="s">
        <v>349</v>
      </c>
      <c r="O64" s="104">
        <v>0.43</v>
      </c>
      <c r="P64" s="163">
        <v>45807</v>
      </c>
      <c r="Q64" s="163">
        <v>45821</v>
      </c>
      <c r="R64" s="28">
        <f t="shared" si="2"/>
        <v>4.6511627906976782</v>
      </c>
      <c r="S64" s="105">
        <f>IF(INDEX(Historical!$D$7:$D1148,MATCH(B64,Historical!$B$7:$B$1044,0))=0,"n/a",(INDEX(Historical!$C$7:$C$1044,MATCH(B64,Historical!$B$7:$B$1044,0))/INDEX(Historical!$D$7:$D$1044,MATCH(B64,Historical!$B$7:$B$1044,0))-1)*100)</f>
        <v>5.3254437869822535</v>
      </c>
      <c r="T64" s="105">
        <f>IF(INDEX(Historical!$F$7:$F$1044,MATCH(B64,Historical!$B$7:$B$1044,0))=0,"n/a",((INDEX(Historical!$C$7:$C$1044,MATCH(B64,Historical!$B$7:$B$1044,0))/INDEX(Historical!$F$7:$F$1044,MATCH(B64,Historical!$B$7:$B$1044,0)))^(1/3)-1)*100)</f>
        <v>6.345576270678932</v>
      </c>
      <c r="U64" s="105">
        <f>IF(INDEX(Historical!$H$7:$H$1044,MATCH(B64,Historical!$B$7:$B$1044,0))=0,"n/a",((INDEX(Historical!$C$7:$C$1044,MATCH(B64,Historical!$B$7:$B$1044,0))/INDEX(Historical!$H$7:$H$1044,MATCH(B64,Historical!$B$7:$B$1044,0)))^(1/5)-1)*100)</f>
        <v>4.9200269147087194</v>
      </c>
      <c r="V64" s="105">
        <f>IF(INDEX(Historical!$M$7:$M$1044,MATCH(B64,Historical!$B$7:$B$1044,0))=0,"n/a",((INDEX(Historical!$C$7:$C$1044,MATCH(B64,Historical!$B$7:$B$1044,0))/INDEX(Historical!$M$7:$M$1044,MATCH(B64,Historical!$B$7:$B$1044,0)))^(1/10)-1)*100)</f>
        <v>7.2985203359946293</v>
      </c>
      <c r="W64" s="106">
        <f t="shared" si="3"/>
        <v>0.67411292812931878</v>
      </c>
      <c r="X64" s="107" t="str">
        <f t="shared" si="4"/>
        <v>n/a</v>
      </c>
      <c r="Y64" s="165"/>
      <c r="Z64" s="101">
        <f t="shared" si="5"/>
        <v>31.578947368421051</v>
      </c>
      <c r="AA64" s="109">
        <f t="shared" si="6"/>
        <v>13.501754385964912</v>
      </c>
      <c r="AB64" s="71">
        <v>9</v>
      </c>
      <c r="AC64" s="100">
        <v>5.7</v>
      </c>
      <c r="AD64" s="100">
        <v>8.56</v>
      </c>
      <c r="AE64" s="100">
        <v>1.1100000000000001</v>
      </c>
      <c r="AF64" s="100">
        <v>2.5499999999999998</v>
      </c>
      <c r="AG64" s="100">
        <v>20.880000000000003</v>
      </c>
      <c r="AH64" s="100">
        <v>-14.05</v>
      </c>
      <c r="AI64" s="100">
        <v>10.11</v>
      </c>
      <c r="AJ64" s="100" t="s">
        <v>142</v>
      </c>
      <c r="AK64" s="100">
        <v>1.31</v>
      </c>
      <c r="AL64" s="100">
        <v>4019.9999999999995</v>
      </c>
      <c r="AM64" s="100">
        <v>1.7399999999999998</v>
      </c>
      <c r="AN64" s="100">
        <v>0.71</v>
      </c>
      <c r="AO64" s="110">
        <f t="shared" si="7"/>
        <v>-6.2428501323788534</v>
      </c>
      <c r="AP64" s="111">
        <f t="shared" si="8"/>
        <v>7.2589042535860582</v>
      </c>
      <c r="AQ64" s="112">
        <f t="shared" si="9"/>
        <v>23.701205750362696</v>
      </c>
      <c r="AR64" s="101">
        <f>INDEX(Historical!$C$7:$C$1045,MATCH(B64,Historical!$B$7:$B$1045,0))*IF(AH64="n/a",1.03,IF(AH64&lt;0,1.01,IF(AH64&gt;10,1.1,(1+AH64/100))))</f>
        <v>1.7978000000000001</v>
      </c>
      <c r="AS64" s="109">
        <f t="shared" si="10"/>
        <v>1.9775800000000003</v>
      </c>
      <c r="AT64" s="109">
        <f t="shared" si="16"/>
        <v>2.0034862980000008</v>
      </c>
      <c r="AU64" s="109">
        <f t="shared" si="16"/>
        <v>2.0297319685038011</v>
      </c>
      <c r="AV64" s="109">
        <f t="shared" si="16"/>
        <v>2.056321457291201</v>
      </c>
      <c r="AW64" s="109">
        <f t="shared" si="12"/>
        <v>9.864919723795003</v>
      </c>
      <c r="AX64" s="113">
        <f t="shared" si="13"/>
        <v>12.818242884349019</v>
      </c>
      <c r="AY64" s="100">
        <v>0.78</v>
      </c>
      <c r="AZ64" s="100">
        <v>31.94</v>
      </c>
      <c r="BA64" s="100">
        <v>-8.06</v>
      </c>
      <c r="BB64" s="100">
        <v>4.5999999999999996</v>
      </c>
      <c r="BC64" s="100">
        <v>6.2700000000000005</v>
      </c>
      <c r="BE64" s="12">
        <v>2012</v>
      </c>
      <c r="BF64" s="12">
        <f t="shared" si="14"/>
        <v>1</v>
      </c>
      <c r="BG64" s="100">
        <v>8.3000000000000007</v>
      </c>
      <c r="BH64" t="s">
        <v>121</v>
      </c>
      <c r="BI64" t="s">
        <v>122</v>
      </c>
    </row>
    <row r="65" spans="1:61" ht="11.25" customHeight="1" x14ac:dyDescent="0.2">
      <c r="A65" s="146" t="s">
        <v>695</v>
      </c>
      <c r="B65" s="55" t="s">
        <v>696</v>
      </c>
      <c r="C65" s="156" t="s">
        <v>134</v>
      </c>
      <c r="D65" s="98" t="s">
        <v>157</v>
      </c>
      <c r="E65" s="157">
        <v>13</v>
      </c>
      <c r="F65" s="2">
        <v>432</v>
      </c>
      <c r="G65" s="2" t="s">
        <v>146</v>
      </c>
      <c r="H65" s="2" t="s">
        <v>146</v>
      </c>
      <c r="I65" s="100">
        <v>46.17</v>
      </c>
      <c r="J65" s="101">
        <f t="shared" si="0"/>
        <v>2.3391812865497079</v>
      </c>
      <c r="K65" s="104">
        <v>0.27</v>
      </c>
      <c r="L65" s="71">
        <v>4</v>
      </c>
      <c r="M65" s="28">
        <f t="shared" si="1"/>
        <v>1.08</v>
      </c>
      <c r="N65" s="103" t="s">
        <v>697</v>
      </c>
      <c r="O65" s="104">
        <v>0.26</v>
      </c>
      <c r="P65" s="158">
        <v>46090</v>
      </c>
      <c r="Q65" s="158">
        <v>46104</v>
      </c>
      <c r="R65" s="28">
        <f t="shared" si="2"/>
        <v>3.8461538461538494</v>
      </c>
      <c r="S65" s="105">
        <f>IF(INDEX(Historical!$D$7:$D1150,MATCH(B65,Historical!$B$7:$B$1044,0))=0,"n/a",(INDEX(Historical!$C$7:$C$1044,MATCH(B65,Historical!$B$7:$B$1044,0))/INDEX(Historical!$D$7:$D$1044,MATCH(B65,Historical!$B$7:$B$1044,0))-1)*100)</f>
        <v>13.636363636363647</v>
      </c>
      <c r="T65" s="105">
        <f>IF(INDEX(Historical!$F$7:$F$1044,MATCH(B65,Historical!$B$7:$B$1044,0))=0,"n/a",((INDEX(Historical!$C$7:$C$1044,MATCH(B65,Historical!$B$7:$B$1044,0))/INDEX(Historical!$F$7:$F$1044,MATCH(B65,Historical!$B$7:$B$1044,0)))^(1/3)-1)*100)</f>
        <v>14.855559430448251</v>
      </c>
      <c r="U65" s="105">
        <f>IF(INDEX(Historical!$H$7:$H$1044,MATCH(B65,Historical!$B$7:$B$1044,0))=0,"n/a",((INDEX(Historical!$C$7:$C$1044,MATCH(B65,Historical!$B$7:$B$1044,0))/INDEX(Historical!$H$7:$H$1044,MATCH(B65,Historical!$B$7:$B$1044,0)))^(1/5)-1)*100)</f>
        <v>11.898696853861001</v>
      </c>
      <c r="V65" s="105">
        <f>IF(INDEX(Historical!$M$7:$M$1044,MATCH(B65,Historical!$B$7:$B$1044,0))=0,"n/a",((INDEX(Historical!$C$7:$C$1044,MATCH(B65,Historical!$B$7:$B$1044,0))/INDEX(Historical!$M$7:$M$1044,MATCH(B65,Historical!$B$7:$B$1044,0)))^(1/10)-1)*100)</f>
        <v>22.632523391665082</v>
      </c>
      <c r="W65" s="106">
        <f t="shared" si="3"/>
        <v>0.52573443305234602</v>
      </c>
      <c r="X65" s="107">
        <f t="shared" si="4"/>
        <v>0.85540595642422723</v>
      </c>
      <c r="Y65" s="159"/>
      <c r="Z65" s="101">
        <f t="shared" si="5"/>
        <v>30.594900849858359</v>
      </c>
      <c r="AA65" s="109">
        <f t="shared" si="6"/>
        <v>13.079320113314449</v>
      </c>
      <c r="AB65" s="71">
        <v>12</v>
      </c>
      <c r="AC65" s="100">
        <v>3.53</v>
      </c>
      <c r="AD65" s="100" t="s">
        <v>142</v>
      </c>
      <c r="AE65" s="100">
        <v>2.74</v>
      </c>
      <c r="AF65" s="100">
        <v>1.35</v>
      </c>
      <c r="AG65" s="100">
        <v>11.04</v>
      </c>
      <c r="AH65" s="100">
        <v>0.83</v>
      </c>
      <c r="AI65" s="100">
        <v>0.73</v>
      </c>
      <c r="AJ65" s="100">
        <v>13.91</v>
      </c>
      <c r="AK65" s="100" t="s">
        <v>142</v>
      </c>
      <c r="AL65" s="100">
        <v>789.57</v>
      </c>
      <c r="AM65" s="100">
        <v>19.950000000000003</v>
      </c>
      <c r="AN65" s="100">
        <v>0.16</v>
      </c>
      <c r="AO65" s="110">
        <f t="shared" si="7"/>
        <v>1.1585580270962605</v>
      </c>
      <c r="AP65" s="111">
        <f t="shared" si="8"/>
        <v>14.237878140410709</v>
      </c>
      <c r="AQ65" s="112">
        <f t="shared" si="9"/>
        <v>-11.413364055357256</v>
      </c>
      <c r="AR65" s="101">
        <f>INDEX(Historical!$C$7:$C$1045,MATCH(B65,Historical!$B$7:$B$1045,0))*IF(AH65="n/a",1.03,IF(AH65&lt;0,1.01,IF(AH65&gt;10,1.1,(1+AH65/100))))</f>
        <v>1.0083</v>
      </c>
      <c r="AS65" s="109">
        <f t="shared" si="10"/>
        <v>1.01566059</v>
      </c>
      <c r="AT65" s="109">
        <f t="shared" si="16"/>
        <v>1.0461304077</v>
      </c>
      <c r="AU65" s="109">
        <f t="shared" si="16"/>
        <v>1.077514319931</v>
      </c>
      <c r="AV65" s="109">
        <f t="shared" si="16"/>
        <v>1.1098397495289301</v>
      </c>
      <c r="AW65" s="109">
        <f t="shared" si="12"/>
        <v>5.2574450671599298</v>
      </c>
      <c r="AX65" s="113">
        <f t="shared" si="13"/>
        <v>11.38714547792924</v>
      </c>
      <c r="AY65" s="100">
        <v>0.34</v>
      </c>
      <c r="AZ65" s="100">
        <v>29.82</v>
      </c>
      <c r="BA65" s="100">
        <v>-5.35</v>
      </c>
      <c r="BB65" s="100">
        <v>4.6899999999999995</v>
      </c>
      <c r="BC65" s="100">
        <v>8.5500000000000007</v>
      </c>
      <c r="BE65" s="12">
        <v>2014</v>
      </c>
      <c r="BF65" s="12">
        <f t="shared" si="14"/>
        <v>1</v>
      </c>
      <c r="BG65" s="100">
        <v>1.3599999999999999</v>
      </c>
      <c r="BH65" t="s">
        <v>121</v>
      </c>
      <c r="BI65" t="s">
        <v>122</v>
      </c>
    </row>
    <row r="66" spans="1:61" ht="11.25" customHeight="1" x14ac:dyDescent="0.2">
      <c r="A66" s="55" t="s">
        <v>698</v>
      </c>
      <c r="B66" s="55" t="s">
        <v>699</v>
      </c>
      <c r="C66" s="156" t="s">
        <v>198</v>
      </c>
      <c r="D66" s="98" t="s">
        <v>199</v>
      </c>
      <c r="E66" s="157">
        <v>13</v>
      </c>
      <c r="F66" s="2">
        <v>418</v>
      </c>
      <c r="G66" s="2" t="s">
        <v>146</v>
      </c>
      <c r="H66" s="2" t="s">
        <v>146</v>
      </c>
      <c r="I66" s="100">
        <v>136.94999999999999</v>
      </c>
      <c r="J66" s="101">
        <f t="shared" si="0"/>
        <v>1.8400876232201535</v>
      </c>
      <c r="K66" s="104">
        <v>0.63</v>
      </c>
      <c r="L66" s="71">
        <v>4</v>
      </c>
      <c r="M66" s="28">
        <f t="shared" si="1"/>
        <v>2.52</v>
      </c>
      <c r="N66" s="103" t="s">
        <v>168</v>
      </c>
      <c r="O66" s="104">
        <v>0.625</v>
      </c>
      <c r="P66" s="158">
        <v>45986</v>
      </c>
      <c r="Q66" s="158">
        <v>46001</v>
      </c>
      <c r="R66" s="28">
        <f t="shared" si="2"/>
        <v>0.80000000000000071</v>
      </c>
      <c r="S66" s="105">
        <f>IF(INDEX(Historical!$D$7:$D1152,MATCH(B66,Historical!$B$7:$B$1044,0))=0,"n/a",(INDEX(Historical!$C$7:$C$1044,MATCH(B66,Historical!$B$7:$B$1044,0))/INDEX(Historical!$D$7:$D$1044,MATCH(B66,Historical!$B$7:$B$1044,0))-1)*100)</f>
        <v>0.80482897384306362</v>
      </c>
      <c r="T66" s="105">
        <f>IF(INDEX(Historical!$F$7:$F$1044,MATCH(B66,Historical!$B$7:$B$1044,0))=0,"n/a",((INDEX(Historical!$C$7:$C$1044,MATCH(B66,Historical!$B$7:$B$1044,0))/INDEX(Historical!$F$7:$F$1044,MATCH(B66,Historical!$B$7:$B$1044,0)))^(1/3)-1)*100)</f>
        <v>6.2234692564372862</v>
      </c>
      <c r="U66" s="105">
        <f>IF(INDEX(Historical!$H$7:$H$1044,MATCH(B66,Historical!$B$7:$B$1044,0))=0,"n/a",((INDEX(Historical!$C$7:$C$1044,MATCH(B66,Historical!$B$7:$B$1044,0))/INDEX(Historical!$H$7:$H$1044,MATCH(B66,Historical!$B$7:$B$1044,0)))^(1/5)-1)*100)</f>
        <v>10.219237407570914</v>
      </c>
      <c r="V66" s="105">
        <f>IF(INDEX(Historical!$M$7:$M$1044,MATCH(B66,Historical!$B$7:$B$1044,0))=0,"n/a",((INDEX(Historical!$C$7:$C$1044,MATCH(B66,Historical!$B$7:$B$1044,0))/INDEX(Historical!$M$7:$M$1044,MATCH(B66,Historical!$B$7:$B$1044,0)))^(1/10)-1)*100)</f>
        <v>23.237989215754418</v>
      </c>
      <c r="W66" s="106">
        <f t="shared" si="3"/>
        <v>0.43976427188642825</v>
      </c>
      <c r="X66" s="107">
        <f t="shared" si="4"/>
        <v>1.2462484643379161</v>
      </c>
      <c r="Y66" s="169"/>
      <c r="Z66" s="101">
        <f t="shared" si="5"/>
        <v>31.188118811881189</v>
      </c>
      <c r="AA66" s="109">
        <f t="shared" si="6"/>
        <v>16.949257425742573</v>
      </c>
      <c r="AB66" s="71">
        <v>12</v>
      </c>
      <c r="AC66" s="100">
        <v>8.08</v>
      </c>
      <c r="AD66" s="100">
        <v>1.73</v>
      </c>
      <c r="AE66" s="100">
        <v>0.78</v>
      </c>
      <c r="AF66" s="100">
        <v>6.8</v>
      </c>
      <c r="AG66" s="100">
        <v>43.02</v>
      </c>
      <c r="AH66" s="100">
        <v>5.0500000000000007</v>
      </c>
      <c r="AI66" s="100">
        <v>7.580000000000001</v>
      </c>
      <c r="AJ66" s="100">
        <v>8.2000000000000011</v>
      </c>
      <c r="AK66" s="100">
        <v>7.01</v>
      </c>
      <c r="AL66" s="100">
        <v>17530</v>
      </c>
      <c r="AM66" s="100">
        <v>0.52</v>
      </c>
      <c r="AN66" s="100">
        <v>2.37</v>
      </c>
      <c r="AO66" s="110">
        <f t="shared" si="7"/>
        <v>-4.8899323949515061</v>
      </c>
      <c r="AP66" s="111">
        <f t="shared" si="8"/>
        <v>12.059325030791067</v>
      </c>
      <c r="AQ66" s="112">
        <f t="shared" si="9"/>
        <v>126.328130028603</v>
      </c>
      <c r="AR66" s="101">
        <f>INDEX(Historical!$C$7:$C$1045,MATCH(B66,Historical!$B$7:$B$1045,0))*IF(AH66="n/a",1.03,IF(AH66&lt;0,1.01,IF(AH66&gt;10,1.1,(1+AH66/100))))</f>
        <v>2.6315024999999999</v>
      </c>
      <c r="AS66" s="109">
        <f t="shared" si="10"/>
        <v>2.8309703895</v>
      </c>
      <c r="AT66" s="109">
        <f t="shared" si="16"/>
        <v>3.0294214138039504</v>
      </c>
      <c r="AU66" s="109">
        <f t="shared" si="16"/>
        <v>3.2417838549116076</v>
      </c>
      <c r="AV66" s="109">
        <f t="shared" si="16"/>
        <v>3.4690329031409113</v>
      </c>
      <c r="AW66" s="109">
        <f t="shared" si="12"/>
        <v>15.202711061356471</v>
      </c>
      <c r="AX66" s="113">
        <f t="shared" si="13"/>
        <v>11.100920818807209</v>
      </c>
      <c r="AY66" s="100">
        <v>1.03</v>
      </c>
      <c r="AZ66" s="100">
        <v>21.22</v>
      </c>
      <c r="BA66" s="100">
        <v>-28.78</v>
      </c>
      <c r="BB66" s="100">
        <v>9.1999999999999993</v>
      </c>
      <c r="BC66" s="100">
        <v>-5.5</v>
      </c>
      <c r="BE66" s="12">
        <v>2014</v>
      </c>
      <c r="BF66" s="12">
        <f t="shared" si="14"/>
        <v>1</v>
      </c>
      <c r="BG66" s="100">
        <v>6.9500000000000011</v>
      </c>
      <c r="BH66" t="s">
        <v>121</v>
      </c>
      <c r="BI66" t="s">
        <v>122</v>
      </c>
    </row>
    <row r="67" spans="1:61" ht="11.25" customHeight="1" x14ac:dyDescent="0.2">
      <c r="A67" s="55" t="s">
        <v>700</v>
      </c>
      <c r="B67" s="55" t="s">
        <v>701</v>
      </c>
      <c r="C67" s="156" t="s">
        <v>134</v>
      </c>
      <c r="D67" s="98" t="s">
        <v>157</v>
      </c>
      <c r="E67" s="157">
        <v>15</v>
      </c>
      <c r="F67" s="2">
        <v>342</v>
      </c>
      <c r="G67" s="2" t="s">
        <v>119</v>
      </c>
      <c r="H67" s="2" t="s">
        <v>119</v>
      </c>
      <c r="I67" s="100">
        <v>74.75</v>
      </c>
      <c r="J67" s="101">
        <f t="shared" si="0"/>
        <v>2.5685618729096986</v>
      </c>
      <c r="K67" s="104">
        <v>0.48</v>
      </c>
      <c r="L67" s="71">
        <v>4</v>
      </c>
      <c r="M67" s="28">
        <f t="shared" si="1"/>
        <v>1.92</v>
      </c>
      <c r="N67" s="103" t="s">
        <v>131</v>
      </c>
      <c r="O67" s="104">
        <v>0.46</v>
      </c>
      <c r="P67" s="158">
        <v>46094</v>
      </c>
      <c r="Q67" s="158">
        <v>46113</v>
      </c>
      <c r="R67" s="28">
        <f t="shared" si="2"/>
        <v>4.3478260869565135</v>
      </c>
      <c r="S67" s="105">
        <f>IF(INDEX(Historical!$D$7:$D1154,MATCH(B67,Historical!$B$7:$B$1044,0))=0,"n/a",(INDEX(Historical!$C$7:$C$1044,MATCH(B67,Historical!$B$7:$B$1044,0))/INDEX(Historical!$D$7:$D$1044,MATCH(B67,Historical!$B$7:$B$1044,0))-1)*100)</f>
        <v>3.4090909090909172</v>
      </c>
      <c r="T67" s="105">
        <f>IF(INDEX(Historical!$F$7:$F$1044,MATCH(B67,Historical!$B$7:$B$1044,0))=0,"n/a",((INDEX(Historical!$C$7:$C$1044,MATCH(B67,Historical!$B$7:$B$1044,0))/INDEX(Historical!$F$7:$F$1044,MATCH(B67,Historical!$B$7:$B$1044,0)))^(1/3)-1)*100)</f>
        <v>3.9566137483565633</v>
      </c>
      <c r="U67" s="105">
        <f>IF(INDEX(Historical!$H$7:$H$1044,MATCH(B67,Historical!$B$7:$B$1044,0))=0,"n/a",((INDEX(Historical!$C$7:$C$1044,MATCH(B67,Historical!$B$7:$B$1044,0))/INDEX(Historical!$H$7:$H$1044,MATCH(B67,Historical!$B$7:$B$1044,0)))^(1/5)-1)*100)</f>
        <v>3.6682005013054075</v>
      </c>
      <c r="V67" s="105">
        <f>IF(INDEX(Historical!$M$7:$M$1044,MATCH(B67,Historical!$B$7:$B$1044,0))=0,"n/a",((INDEX(Historical!$C$7:$C$1044,MATCH(B67,Historical!$B$7:$B$1044,0))/INDEX(Historical!$M$7:$M$1044,MATCH(B67,Historical!$B$7:$B$1044,0)))^(1/10)-1)*100)</f>
        <v>4.2531087541057166</v>
      </c>
      <c r="W67" s="106">
        <f t="shared" si="3"/>
        <v>0.86247512428745887</v>
      </c>
      <c r="X67" s="107">
        <f t="shared" si="4"/>
        <v>0.56783289493891753</v>
      </c>
      <c r="Y67" s="165"/>
      <c r="Z67" s="101">
        <f t="shared" si="5"/>
        <v>22.043628013777266</v>
      </c>
      <c r="AA67" s="109">
        <f t="shared" si="6"/>
        <v>8.5820895522388057</v>
      </c>
      <c r="AB67" s="71">
        <v>12</v>
      </c>
      <c r="AC67" s="100">
        <v>8.7100000000000009</v>
      </c>
      <c r="AD67" s="100" t="s">
        <v>142</v>
      </c>
      <c r="AE67" s="100">
        <v>1.28</v>
      </c>
      <c r="AF67" s="100">
        <v>0.91</v>
      </c>
      <c r="AG67" s="100">
        <v>11.28</v>
      </c>
      <c r="AH67" s="100" t="s">
        <v>142</v>
      </c>
      <c r="AI67" s="100" t="s">
        <v>142</v>
      </c>
      <c r="AJ67" s="100">
        <v>6.4600000000000009</v>
      </c>
      <c r="AK67" s="100" t="s">
        <v>142</v>
      </c>
      <c r="AL67" s="100">
        <v>243.38</v>
      </c>
      <c r="AM67" s="100">
        <v>7.01</v>
      </c>
      <c r="AN67" s="100">
        <v>0.39</v>
      </c>
      <c r="AO67" s="110">
        <f t="shared" si="7"/>
        <v>-2.3453271780236999</v>
      </c>
      <c r="AP67" s="111">
        <f t="shared" si="8"/>
        <v>6.2367623742151057</v>
      </c>
      <c r="AQ67" s="112">
        <f t="shared" si="9"/>
        <v>-41.08498967896471</v>
      </c>
      <c r="AR67" s="101">
        <f>INDEX(Historical!$C$7:$C$1045,MATCH(B67,Historical!$B$7:$B$1045,0))*IF(AH67="n/a",1.03,IF(AH67&lt;0,1.01,IF(AH67&gt;10,1.1,(1+AH67/100))))</f>
        <v>1.8746</v>
      </c>
      <c r="AS67" s="109">
        <f t="shared" si="10"/>
        <v>1.9308380000000001</v>
      </c>
      <c r="AT67" s="109">
        <f t="shared" ref="AT67:AV86" si="17">IF($AK67="n/a",1.03*AS67,IF($AK67&lt;0,1.01*AS67,IF($AK67&gt;10,1.1*AS67,(1+$AK67/100)*AS67)))</f>
        <v>1.9887631400000001</v>
      </c>
      <c r="AU67" s="109">
        <f t="shared" si="17"/>
        <v>2.0484260342000002</v>
      </c>
      <c r="AV67" s="109">
        <f t="shared" si="17"/>
        <v>2.1098788152260002</v>
      </c>
      <c r="AW67" s="109">
        <f t="shared" si="12"/>
        <v>9.9525059894260011</v>
      </c>
      <c r="AX67" s="113">
        <f t="shared" si="13"/>
        <v>13.314389283513044</v>
      </c>
      <c r="AY67" s="100">
        <v>0.38</v>
      </c>
      <c r="AZ67" s="100">
        <v>30.930000000000003</v>
      </c>
      <c r="BA67" s="100">
        <v>-7.7</v>
      </c>
      <c r="BB67" s="100">
        <v>0.57000000000000006</v>
      </c>
      <c r="BC67" s="100">
        <v>5.0200000000000005</v>
      </c>
      <c r="BE67" s="12">
        <v>2012</v>
      </c>
      <c r="BF67" s="12">
        <f t="shared" si="14"/>
        <v>1</v>
      </c>
      <c r="BG67" s="100">
        <v>1.04</v>
      </c>
      <c r="BH67" t="s">
        <v>121</v>
      </c>
      <c r="BI67" t="s">
        <v>122</v>
      </c>
    </row>
    <row r="68" spans="1:61" ht="11.25" customHeight="1" x14ac:dyDescent="0.2">
      <c r="A68" s="116" t="s">
        <v>702</v>
      </c>
      <c r="B68" s="55" t="s">
        <v>703</v>
      </c>
      <c r="C68" s="156" t="s">
        <v>198</v>
      </c>
      <c r="D68" s="98" t="s">
        <v>199</v>
      </c>
      <c r="E68" s="157">
        <v>11</v>
      </c>
      <c r="F68" s="2">
        <v>484</v>
      </c>
      <c r="G68" s="2" t="s">
        <v>146</v>
      </c>
      <c r="H68" s="2" t="s">
        <v>146</v>
      </c>
      <c r="I68" s="100">
        <v>55.51</v>
      </c>
      <c r="J68" s="101">
        <f t="shared" si="0"/>
        <v>0.61250225184651419</v>
      </c>
      <c r="K68" s="104">
        <v>8.5000000000000006E-2</v>
      </c>
      <c r="L68" s="71">
        <v>4</v>
      </c>
      <c r="M68" s="28">
        <f t="shared" si="1"/>
        <v>0.34</v>
      </c>
      <c r="N68" s="103" t="s">
        <v>697</v>
      </c>
      <c r="O68" s="104">
        <v>0.08</v>
      </c>
      <c r="P68" s="158">
        <v>45974</v>
      </c>
      <c r="Q68" s="158">
        <v>45989</v>
      </c>
      <c r="R68" s="28">
        <f t="shared" si="2"/>
        <v>6.2500000000000053</v>
      </c>
      <c r="S68" s="105">
        <f>IF(INDEX(Historical!$D$7:$D1156,MATCH(B68,Historical!$B$7:$B$1044,0))=0,"n/a",(INDEX(Historical!$C$7:$C$1044,MATCH(B68,Historical!$B$7:$B$1044,0))/INDEX(Historical!$D$7:$D$1044,MATCH(B68,Historical!$B$7:$B$1044,0))-1)*100)</f>
        <v>6.5573770491803351</v>
      </c>
      <c r="T68" s="105">
        <f>IF(INDEX(Historical!$F$7:$F$1044,MATCH(B68,Historical!$B$7:$B$1044,0))=0,"n/a",((INDEX(Historical!$C$7:$C$1044,MATCH(B68,Historical!$B$7:$B$1044,0))/INDEX(Historical!$F$7:$F$1044,MATCH(B68,Historical!$B$7:$B$1044,0)))^(1/3)-1)*100)</f>
        <v>7.0399331060163606</v>
      </c>
      <c r="U68" s="105">
        <f>IF(INDEX(Historical!$H$7:$H$1044,MATCH(B68,Historical!$B$7:$B$1044,0))=0,"n/a",((INDEX(Historical!$C$7:$C$1044,MATCH(B68,Historical!$B$7:$B$1044,0))/INDEX(Historical!$H$7:$H$1044,MATCH(B68,Historical!$B$7:$B$1044,0)))^(1/5)-1)*100)</f>
        <v>7.6316922514810814</v>
      </c>
      <c r="V68" s="105">
        <f>IF(INDEX(Historical!$M$7:$M$1044,MATCH(B68,Historical!$B$7:$B$1044,0))=0,"n/a",((INDEX(Historical!$C$7:$C$1044,MATCH(B68,Historical!$B$7:$B$1044,0))/INDEX(Historical!$M$7:$M$1044,MATCH(B68,Historical!$B$7:$B$1044,0)))^(1/10)-1)*100)</f>
        <v>11.961679922923629</v>
      </c>
      <c r="W68" s="106">
        <f t="shared" si="3"/>
        <v>0.63801174255261062</v>
      </c>
      <c r="X68" s="107" t="str">
        <f t="shared" si="4"/>
        <v>n/a</v>
      </c>
      <c r="Y68" s="123"/>
      <c r="Z68" s="101">
        <f t="shared" si="5"/>
        <v>50</v>
      </c>
      <c r="AA68" s="109">
        <f t="shared" si="6"/>
        <v>81.632352941176464</v>
      </c>
      <c r="AB68" s="71">
        <v>12</v>
      </c>
      <c r="AC68" s="100">
        <v>0.68</v>
      </c>
      <c r="AD68" s="100">
        <v>1.76</v>
      </c>
      <c r="AE68" s="100">
        <v>9.32</v>
      </c>
      <c r="AF68" s="100">
        <v>6.21</v>
      </c>
      <c r="AG68" s="100">
        <v>7.61</v>
      </c>
      <c r="AH68" s="100">
        <v>21.8</v>
      </c>
      <c r="AI68" s="100">
        <v>22.91</v>
      </c>
      <c r="AJ68" s="100">
        <v>-7.5</v>
      </c>
      <c r="AK68" s="100">
        <v>20.68</v>
      </c>
      <c r="AL68" s="100">
        <v>9270</v>
      </c>
      <c r="AM68" s="100">
        <v>0.36</v>
      </c>
      <c r="AN68" s="100">
        <v>0.05</v>
      </c>
      <c r="AO68" s="110">
        <f t="shared" si="7"/>
        <v>-73.388158437848872</v>
      </c>
      <c r="AP68" s="111">
        <f t="shared" si="8"/>
        <v>8.244194503327595</v>
      </c>
      <c r="AQ68" s="112">
        <f t="shared" si="9"/>
        <v>374.66334819285026</v>
      </c>
      <c r="AR68" s="101">
        <f>INDEX(Historical!$C$7:$C$1045,MATCH(B68,Historical!$B$7:$B$1045,0))*IF(AH68="n/a",1.03,IF(AH68&lt;0,1.01,IF(AH68&gt;10,1.1,(1+AH68/100))))</f>
        <v>0.35750000000000004</v>
      </c>
      <c r="AS68" s="109">
        <f t="shared" si="10"/>
        <v>0.3932500000000001</v>
      </c>
      <c r="AT68" s="109">
        <f t="shared" si="17"/>
        <v>0.43257500000000015</v>
      </c>
      <c r="AU68" s="109">
        <f t="shared" si="17"/>
        <v>0.47583250000000021</v>
      </c>
      <c r="AV68" s="109">
        <f t="shared" si="17"/>
        <v>0.52341575000000029</v>
      </c>
      <c r="AW68" s="109">
        <f t="shared" si="12"/>
        <v>2.1825732500000008</v>
      </c>
      <c r="AX68" s="113">
        <f t="shared" si="13"/>
        <v>3.9318559718969568</v>
      </c>
      <c r="AY68" s="100">
        <v>1.46</v>
      </c>
      <c r="AZ68" s="100">
        <v>112.4</v>
      </c>
      <c r="BA68" s="100">
        <v>-7.3</v>
      </c>
      <c r="BB68" s="100">
        <v>5.79</v>
      </c>
      <c r="BC68" s="100">
        <v>25.86</v>
      </c>
      <c r="BE68" s="12">
        <v>2015</v>
      </c>
      <c r="BF68" s="12">
        <f t="shared" si="14"/>
        <v>1</v>
      </c>
      <c r="BG68" s="100">
        <v>5.71</v>
      </c>
      <c r="BH68" t="s">
        <v>121</v>
      </c>
      <c r="BI68" t="s">
        <v>122</v>
      </c>
    </row>
    <row r="69" spans="1:61" ht="11.25" customHeight="1" x14ac:dyDescent="0.2">
      <c r="A69" s="123" t="s">
        <v>704</v>
      </c>
      <c r="B69" s="55" t="s">
        <v>705</v>
      </c>
      <c r="C69" s="156" t="s">
        <v>134</v>
      </c>
      <c r="D69" s="98" t="s">
        <v>157</v>
      </c>
      <c r="E69" s="157">
        <v>13</v>
      </c>
      <c r="F69" s="2">
        <v>416</v>
      </c>
      <c r="G69" s="2" t="s">
        <v>119</v>
      </c>
      <c r="H69" s="2" t="s">
        <v>119</v>
      </c>
      <c r="I69" s="100">
        <v>122.96</v>
      </c>
      <c r="J69" s="101">
        <f t="shared" si="0"/>
        <v>2.8301886792452833</v>
      </c>
      <c r="K69" s="104">
        <v>0.87</v>
      </c>
      <c r="L69" s="71">
        <v>4</v>
      </c>
      <c r="M69" s="28">
        <f t="shared" si="1"/>
        <v>3.48</v>
      </c>
      <c r="N69" s="103" t="s">
        <v>202</v>
      </c>
      <c r="O69" s="104">
        <v>0.79</v>
      </c>
      <c r="P69" s="158">
        <v>45945</v>
      </c>
      <c r="Q69" s="158">
        <v>45961</v>
      </c>
      <c r="R69" s="28">
        <f t="shared" si="2"/>
        <v>10.126582278481006</v>
      </c>
      <c r="S69" s="105">
        <f>IF(INDEX(Historical!$D$7:$D1157,MATCH(B69,Historical!$B$7:$B$1044,0))=0,"n/a",(INDEX(Historical!$C$7:$C$1044,MATCH(B69,Historical!$B$7:$B$1044,0))/INDEX(Historical!$D$7:$D$1044,MATCH(B69,Historical!$B$7:$B$1044,0))-1)*100)</f>
        <v>10.391822827938668</v>
      </c>
      <c r="T69" s="105">
        <f>IF(INDEX(Historical!$F$7:$F$1044,MATCH(B69,Historical!$B$7:$B$1044,0))=0,"n/a",((INDEX(Historical!$C$7:$C$1044,MATCH(B69,Historical!$B$7:$B$1044,0))/INDEX(Historical!$F$7:$F$1044,MATCH(B69,Historical!$B$7:$B$1044,0)))^(1/3)-1)*100)</f>
        <v>9.7639284274995131</v>
      </c>
      <c r="U69" s="105">
        <f>IF(INDEX(Historical!$H$7:$H$1044,MATCH(B69,Historical!$B$7:$B$1044,0))=0,"n/a",((INDEX(Historical!$C$7:$C$1044,MATCH(B69,Historical!$B$7:$B$1044,0))/INDEX(Historical!$H$7:$H$1044,MATCH(B69,Historical!$B$7:$B$1044,0)))^(1/5)-1)*100)</f>
        <v>7.2808072187642736</v>
      </c>
      <c r="V69" s="105">
        <f>IF(INDEX(Historical!$M$7:$M$1044,MATCH(B69,Historical!$B$7:$B$1044,0))=0,"n/a",((INDEX(Historical!$C$7:$C$1044,MATCH(B69,Historical!$B$7:$B$1044,0))/INDEX(Historical!$M$7:$M$1044,MATCH(B69,Historical!$B$7:$B$1044,0)))^(1/10)-1)*100)</f>
        <v>6.9162436949096184</v>
      </c>
      <c r="W69" s="106">
        <f t="shared" si="3"/>
        <v>1.0527112027765846</v>
      </c>
      <c r="X69" s="107">
        <f t="shared" si="4"/>
        <v>0.72808072187642736</v>
      </c>
      <c r="Y69" s="165"/>
      <c r="Z69" s="101">
        <f t="shared" si="5"/>
        <v>38.325991189427313</v>
      </c>
      <c r="AA69" s="109">
        <f t="shared" si="6"/>
        <v>13.541850220264317</v>
      </c>
      <c r="AB69" s="71">
        <v>12</v>
      </c>
      <c r="AC69" s="100">
        <v>9.08</v>
      </c>
      <c r="AD69" s="100" t="s">
        <v>142</v>
      </c>
      <c r="AE69" s="100">
        <v>4.41</v>
      </c>
      <c r="AF69" s="100">
        <v>2.1800000000000002</v>
      </c>
      <c r="AG69" s="100">
        <v>16.850000000000001</v>
      </c>
      <c r="AH69" s="100">
        <v>0.80999999999999994</v>
      </c>
      <c r="AI69" s="100">
        <v>4.84</v>
      </c>
      <c r="AJ69" s="100">
        <v>10</v>
      </c>
      <c r="AK69" s="100" t="s">
        <v>142</v>
      </c>
      <c r="AL69" s="100">
        <v>1770</v>
      </c>
      <c r="AM69" s="100">
        <v>2.5499999999999998</v>
      </c>
      <c r="AN69" s="100">
        <v>0.66</v>
      </c>
      <c r="AO69" s="110">
        <f t="shared" si="7"/>
        <v>-3.4308543222547598</v>
      </c>
      <c r="AP69" s="111">
        <f t="shared" si="8"/>
        <v>10.110995898009557</v>
      </c>
      <c r="AQ69" s="112">
        <f t="shared" si="9"/>
        <v>14.544961536558421</v>
      </c>
      <c r="AR69" s="101">
        <f>INDEX(Historical!$C$7:$C$1045,MATCH(B69,Historical!$B$7:$B$1045,0))*IF(AH69="n/a",1.03,IF(AH69&lt;0,1.01,IF(AH69&gt;10,1.1,(1+AH69/100))))</f>
        <v>3.2662440000000004</v>
      </c>
      <c r="AS69" s="109">
        <f t="shared" si="10"/>
        <v>3.4243302096000003</v>
      </c>
      <c r="AT69" s="109">
        <f t="shared" si="17"/>
        <v>3.5270601158880006</v>
      </c>
      <c r="AU69" s="109">
        <f t="shared" si="17"/>
        <v>3.6328719193646406</v>
      </c>
      <c r="AV69" s="109">
        <f t="shared" si="17"/>
        <v>3.7418580769455798</v>
      </c>
      <c r="AW69" s="109">
        <f t="shared" si="12"/>
        <v>17.592364321798222</v>
      </c>
      <c r="AX69" s="113">
        <f t="shared" si="13"/>
        <v>14.307388030089641</v>
      </c>
      <c r="AY69" s="100">
        <v>0.49</v>
      </c>
      <c r="AZ69" s="100">
        <v>8.61</v>
      </c>
      <c r="BA69" s="100">
        <v>-7.9600000000000009</v>
      </c>
      <c r="BB69" s="100">
        <v>0.8</v>
      </c>
      <c r="BC69" s="100">
        <v>-0.09</v>
      </c>
      <c r="BE69" s="12">
        <v>2012</v>
      </c>
      <c r="BF69" s="12">
        <f t="shared" si="14"/>
        <v>1</v>
      </c>
      <c r="BG69" s="100">
        <v>1.95</v>
      </c>
      <c r="BH69" t="s">
        <v>121</v>
      </c>
      <c r="BI69" t="s">
        <v>122</v>
      </c>
    </row>
    <row r="70" spans="1:61" ht="11.25" customHeight="1" x14ac:dyDescent="0.2">
      <c r="A70" s="123" t="s">
        <v>706</v>
      </c>
      <c r="B70" s="55" t="s">
        <v>707</v>
      </c>
      <c r="C70" s="156" t="s">
        <v>300</v>
      </c>
      <c r="D70" s="98" t="s">
        <v>518</v>
      </c>
      <c r="E70" s="157">
        <v>12</v>
      </c>
      <c r="F70" s="2">
        <v>469</v>
      </c>
      <c r="G70" s="2" t="s">
        <v>146</v>
      </c>
      <c r="H70" s="2" t="s">
        <v>146</v>
      </c>
      <c r="I70" s="100">
        <v>17.22</v>
      </c>
      <c r="J70" s="101">
        <f t="shared" si="0"/>
        <v>11.091753774680605</v>
      </c>
      <c r="K70" s="104">
        <v>0.47749999999999998</v>
      </c>
      <c r="L70" s="71">
        <v>4</v>
      </c>
      <c r="M70" s="28">
        <f t="shared" si="1"/>
        <v>1.91</v>
      </c>
      <c r="N70" s="103" t="s">
        <v>708</v>
      </c>
      <c r="O70" s="104">
        <v>0.47499999999999998</v>
      </c>
      <c r="P70" s="158">
        <v>46076</v>
      </c>
      <c r="Q70" s="158">
        <v>46085</v>
      </c>
      <c r="R70" s="28">
        <f t="shared" si="2"/>
        <v>0.52631578947368474</v>
      </c>
      <c r="S70" s="105">
        <f>IF(INDEX(Historical!$D$7:$D1158,MATCH(B70,Historical!$B$7:$B$1044,0))=0,"n/a",(INDEX(Historical!$C$7:$C$1044,MATCH(B70,Historical!$B$7:$B$1044,0))/INDEX(Historical!$D$7:$D$1044,MATCH(B70,Historical!$B$7:$B$1044,0))-1)*100)</f>
        <v>2.168021680216814</v>
      </c>
      <c r="T70" s="105">
        <f>IF(INDEX(Historical!$F$7:$F$1044,MATCH(B70,Historical!$B$7:$B$1044,0))=0,"n/a",((INDEX(Historical!$C$7:$C$1044,MATCH(B70,Historical!$B$7:$B$1044,0))/INDEX(Historical!$F$7:$F$1044,MATCH(B70,Historical!$B$7:$B$1044,0)))^(1/3)-1)*100)</f>
        <v>2.2167844975878648</v>
      </c>
      <c r="U70" s="105">
        <f>IF(INDEX(Historical!$H$7:$H$1044,MATCH(B70,Historical!$B$7:$B$1044,0))=0,"n/a",((INDEX(Historical!$C$7:$C$1044,MATCH(B70,Historical!$B$7:$B$1044,0))/INDEX(Historical!$H$7:$H$1044,MATCH(B70,Historical!$B$7:$B$1044,0)))^(1/5)-1)*100)</f>
        <v>2.2685950846576652</v>
      </c>
      <c r="V70" s="105">
        <f>IF(INDEX(Historical!$M$7:$M$1044,MATCH(B70,Historical!$B$7:$B$1044,0))=0,"n/a",((INDEX(Historical!$C$7:$C$1044,MATCH(B70,Historical!$B$7:$B$1044,0))/INDEX(Historical!$M$7:$M$1044,MATCH(B70,Historical!$B$7:$B$1044,0)))^(1/10)-1)*100)</f>
        <v>13.810434439964524</v>
      </c>
      <c r="W70" s="106">
        <f t="shared" si="3"/>
        <v>0.16426674298476976</v>
      </c>
      <c r="X70" s="107" t="str">
        <f t="shared" si="4"/>
        <v>n/a</v>
      </c>
      <c r="Y70" s="123"/>
      <c r="Z70" s="101">
        <f t="shared" si="5"/>
        <v>2728.571428571428</v>
      </c>
      <c r="AA70" s="109">
        <f t="shared" si="6"/>
        <v>245.99999999999997</v>
      </c>
      <c r="AB70" s="71">
        <v>12</v>
      </c>
      <c r="AC70" s="100">
        <v>7.0000000000000007E-2</v>
      </c>
      <c r="AD70" s="100" t="s">
        <v>142</v>
      </c>
      <c r="AE70" s="100">
        <v>4.0599999999999996</v>
      </c>
      <c r="AF70" s="100">
        <v>1.1399999999999999</v>
      </c>
      <c r="AG70" s="100">
        <v>0.45999999999999996</v>
      </c>
      <c r="AH70" s="100" t="s">
        <v>142</v>
      </c>
      <c r="AI70" s="100" t="s">
        <v>142</v>
      </c>
      <c r="AJ70" s="100">
        <v>-37.299999999999997</v>
      </c>
      <c r="AK70" s="100" t="s">
        <v>142</v>
      </c>
      <c r="AL70" s="100">
        <v>492.01</v>
      </c>
      <c r="AM70" s="100">
        <v>5.82</v>
      </c>
      <c r="AN70" s="100">
        <v>1.25</v>
      </c>
      <c r="AO70" s="110">
        <f t="shared" si="7"/>
        <v>-232.6396511406617</v>
      </c>
      <c r="AP70" s="111">
        <f t="shared" si="8"/>
        <v>13.36034885933827</v>
      </c>
      <c r="AQ70" s="112">
        <f t="shared" si="9"/>
        <v>253.04390661785959</v>
      </c>
      <c r="AR70" s="101">
        <f>INDEX(Historical!$C$7:$C$1045,MATCH(B70,Historical!$B$7:$B$1045,0))*IF(AH70="n/a",1.03,IF(AH70&lt;0,1.01,IF(AH70&gt;10,1.1,(1+AH70/100))))</f>
        <v>1.9415500000000001</v>
      </c>
      <c r="AS70" s="109">
        <f t="shared" si="10"/>
        <v>1.9997965000000002</v>
      </c>
      <c r="AT70" s="109">
        <f t="shared" si="17"/>
        <v>2.0597903950000003</v>
      </c>
      <c r="AU70" s="109">
        <f t="shared" si="17"/>
        <v>2.1215841068500003</v>
      </c>
      <c r="AV70" s="109">
        <f t="shared" si="17"/>
        <v>2.1852316300555006</v>
      </c>
      <c r="AW70" s="109">
        <f t="shared" si="12"/>
        <v>10.307952631905501</v>
      </c>
      <c r="AX70" s="113">
        <f t="shared" si="13"/>
        <v>59.860352101657966</v>
      </c>
      <c r="AY70" s="100">
        <v>0.71</v>
      </c>
      <c r="AZ70" s="100">
        <v>30.159999999999997</v>
      </c>
      <c r="BA70" s="100">
        <v>-5.4899999999999993</v>
      </c>
      <c r="BB70" s="100">
        <v>3.1399999999999997</v>
      </c>
      <c r="BC70" s="100">
        <v>8.51</v>
      </c>
      <c r="BE70" s="12">
        <v>2015</v>
      </c>
      <c r="BF70" s="12">
        <f t="shared" si="14"/>
        <v>1</v>
      </c>
      <c r="BG70" s="100">
        <v>0.21</v>
      </c>
      <c r="BH70" t="s">
        <v>121</v>
      </c>
      <c r="BI70" t="s">
        <v>302</v>
      </c>
    </row>
    <row r="71" spans="1:61" ht="11.25" customHeight="1" x14ac:dyDescent="0.2">
      <c r="A71" s="123" t="s">
        <v>709</v>
      </c>
      <c r="B71" s="55" t="s">
        <v>710</v>
      </c>
      <c r="C71" s="156" t="s">
        <v>335</v>
      </c>
      <c r="D71" s="98" t="s">
        <v>377</v>
      </c>
      <c r="E71" s="157">
        <v>15</v>
      </c>
      <c r="F71" s="2">
        <v>327</v>
      </c>
      <c r="G71" s="2" t="s">
        <v>146</v>
      </c>
      <c r="H71" s="2" t="s">
        <v>146</v>
      </c>
      <c r="I71" s="100">
        <v>100.99</v>
      </c>
      <c r="J71" s="101">
        <f t="shared" ref="J71:J134" si="18">(M71/I71)*100</f>
        <v>0.43370630755520356</v>
      </c>
      <c r="K71" s="104">
        <v>0.438</v>
      </c>
      <c r="L71" s="71">
        <v>1</v>
      </c>
      <c r="M71" s="28">
        <f t="shared" ref="M71:M134" si="19">K71*L71</f>
        <v>0.438</v>
      </c>
      <c r="N71" s="103" t="s">
        <v>655</v>
      </c>
      <c r="O71" s="104">
        <v>0.40899999999999997</v>
      </c>
      <c r="P71" s="158">
        <v>45996</v>
      </c>
      <c r="Q71" s="158">
        <v>46028</v>
      </c>
      <c r="R71" s="28">
        <f t="shared" ref="R71:R134" si="20">(K71-O71)/O71*100</f>
        <v>7.0904645476772679</v>
      </c>
      <c r="S71" s="105">
        <f>IF(INDEX(Historical!$D$7:$D1160,MATCH(B71,Historical!$B$7:$B$1044,0))=0,"n/a",(INDEX(Historical!$C$7:$C$1044,MATCH(B71,Historical!$B$7:$B$1044,0))/INDEX(Historical!$D$7:$D$1044,MATCH(B71,Historical!$B$7:$B$1044,0))-1)*100)</f>
        <v>7.0904645476772776</v>
      </c>
      <c r="T71" s="105">
        <f>IF(INDEX(Historical!$F$7:$F$1044,MATCH(B71,Historical!$B$7:$B$1044,0))=0,"n/a",((INDEX(Historical!$C$7:$C$1044,MATCH(B71,Historical!$B$7:$B$1044,0))/INDEX(Historical!$F$7:$F$1044,MATCH(B71,Historical!$B$7:$B$1044,0)))^(1/3)-1)*100)</f>
        <v>7.0537697055895743</v>
      </c>
      <c r="U71" s="105">
        <f>IF(INDEX(Historical!$H$7:$H$1044,MATCH(B71,Historical!$B$7:$B$1044,0))=0,"n/a",((INDEX(Historical!$C$7:$C$1044,MATCH(B71,Historical!$B$7:$B$1044,0))/INDEX(Historical!$H$7:$H$1044,MATCH(B71,Historical!$B$7:$B$1044,0)))^(1/5)-1)*100)</f>
        <v>7.0884775352898943</v>
      </c>
      <c r="V71" s="105">
        <f>IF(INDEX(Historical!$M$7:$M$1044,MATCH(B71,Historical!$B$7:$B$1044,0))=0,"n/a",((INDEX(Historical!$C$7:$C$1044,MATCH(B71,Historical!$B$7:$B$1044,0))/INDEX(Historical!$M$7:$M$1044,MATCH(B71,Historical!$B$7:$B$1044,0)))^(1/10)-1)*100)</f>
        <v>8.6157366624381773</v>
      </c>
      <c r="W71" s="106">
        <f t="shared" ref="W71:W134" si="21">IF(OR(U71&lt;=0,U71="n/a",V71&lt;=0,V71="n/a"),"n/a",U71/V71)</f>
        <v>0.82273609477798482</v>
      </c>
      <c r="X71" s="107" t="str">
        <f t="shared" ref="X71:X134" si="22">IF(OR(AJ71&lt;=0,AJ71="n/a",U71&lt;=0,U71="n/a"),"n/a",U71/AJ71)</f>
        <v>n/a</v>
      </c>
      <c r="Y71" s="167" t="s">
        <v>453</v>
      </c>
      <c r="Z71" s="101">
        <f t="shared" ref="Z71:Z134" si="23">IF(OR(AC71&lt;0.01,AC71="n/a"),"n/a",M71/AC71*100)</f>
        <v>8.1261595547309842</v>
      </c>
      <c r="AA71" s="109">
        <f t="shared" ref="AA71:AA134" si="24">IF(OR(AC71&lt;0.01,AC71="n/a"),"n/a",I71/AC71)</f>
        <v>18.736549165120593</v>
      </c>
      <c r="AB71" s="71">
        <v>12</v>
      </c>
      <c r="AC71" s="100">
        <v>5.39</v>
      </c>
      <c r="AD71" s="100">
        <v>2.0099999999999998</v>
      </c>
      <c r="AE71" s="100">
        <v>2.39</v>
      </c>
      <c r="AF71" s="100">
        <v>6.45</v>
      </c>
      <c r="AG71" s="100">
        <v>35.54</v>
      </c>
      <c r="AH71" s="100">
        <v>13.639999999999999</v>
      </c>
      <c r="AI71" s="100">
        <v>6.660000000000001</v>
      </c>
      <c r="AJ71" s="100" t="s">
        <v>142</v>
      </c>
      <c r="AK71" s="100">
        <v>6.77</v>
      </c>
      <c r="AL71" s="100">
        <v>7040</v>
      </c>
      <c r="AM71" s="100">
        <v>5.93</v>
      </c>
      <c r="AN71" s="100">
        <v>4.5</v>
      </c>
      <c r="AO71" s="110">
        <f t="shared" ref="AO71:AO134" si="25">IF(U71="n/a","n/a",IF(AA71&lt;0,"n/a",IF(AA71="n/a","n/a",J71+U71-AA71)))</f>
        <v>-11.214365322275494</v>
      </c>
      <c r="AP71" s="111">
        <f t="shared" ref="AP71:AP134" si="26">IF(U71="n/a","n/a",J71+U71)</f>
        <v>7.5221838428450978</v>
      </c>
      <c r="AQ71" s="112">
        <f t="shared" ref="AQ71:AQ134" si="27">IF(OR(AC71&lt;0.01,AC71="n/a",AF71="n/a"),"n/a",(I71/SQRT(22.5*AC71*(I71/AF71))-1)*100)</f>
        <v>131.75728886059309</v>
      </c>
      <c r="AR71" s="101">
        <f>INDEX(Historical!$C$7:$C$1045,MATCH(B71,Historical!$B$7:$B$1045,0))*IF(AH71="n/a",1.03,IF(AH71&lt;0,1.01,IF(AH71&gt;10,1.1,(1+AH71/100))))</f>
        <v>0.48180000000000006</v>
      </c>
      <c r="AS71" s="109">
        <f t="shared" ref="AS71:AS134" si="28">IF($AI71="n/a",1.03*AR71,IF($AI71&lt;0,1.01*AR71,IF($AI71&gt;10,1.1*AR71,(1+$AI71/100)*AR71)))</f>
        <v>0.51388788000000007</v>
      </c>
      <c r="AT71" s="109">
        <f t="shared" si="17"/>
        <v>0.54867808947600016</v>
      </c>
      <c r="AU71" s="109">
        <f t="shared" si="17"/>
        <v>0.58582359613352541</v>
      </c>
      <c r="AV71" s="109">
        <f t="shared" si="17"/>
        <v>0.62548385359176517</v>
      </c>
      <c r="AW71" s="109">
        <f t="shared" ref="AW71:AW134" si="29">SUM(AR71:AV71)</f>
        <v>2.7556734192012913</v>
      </c>
      <c r="AX71" s="113">
        <f t="shared" ref="AX71:AX134" si="30">AW71/I71*100</f>
        <v>2.7286596882872476</v>
      </c>
      <c r="AY71" s="100">
        <v>0.74</v>
      </c>
      <c r="AZ71" s="100">
        <v>25.86</v>
      </c>
      <c r="BA71" s="100">
        <v>-14.74</v>
      </c>
      <c r="BB71" s="100">
        <v>11.700000000000001</v>
      </c>
      <c r="BC71" s="100">
        <v>1.41</v>
      </c>
      <c r="BE71" s="12">
        <v>2012</v>
      </c>
      <c r="BF71" s="12">
        <f t="shared" ref="BF71:BF134" si="31">IF(BE71&gt;2020,0,IF(BE71&gt;2008,1,IF(BE71&gt;2001,2,IF(BE71&gt;1990,3,IF(BE71&gt;1980,4,IF(BE71&gt;1973,5,IF(BE71&gt;1970,6,IF(BE71&gt;1960,7,IF(BE71&gt;1958,8,IF(BE71&gt;1953,9,10))))))))))</f>
        <v>1</v>
      </c>
      <c r="BG71" s="100">
        <v>5.19</v>
      </c>
      <c r="BH71" t="s">
        <v>121</v>
      </c>
      <c r="BI71" t="s">
        <v>122</v>
      </c>
    </row>
    <row r="72" spans="1:61" ht="11.25" customHeight="1" x14ac:dyDescent="0.2">
      <c r="A72" s="55" t="s">
        <v>711</v>
      </c>
      <c r="B72" s="55" t="s">
        <v>712</v>
      </c>
      <c r="C72" s="156" t="s">
        <v>180</v>
      </c>
      <c r="D72" s="98" t="s">
        <v>208</v>
      </c>
      <c r="E72" s="157">
        <v>17</v>
      </c>
      <c r="F72" s="2">
        <v>233</v>
      </c>
      <c r="G72" s="2" t="s">
        <v>119</v>
      </c>
      <c r="H72" s="2" t="s">
        <v>119</v>
      </c>
      <c r="I72" s="100">
        <v>424.98</v>
      </c>
      <c r="J72" s="101">
        <f t="shared" si="18"/>
        <v>0.56473245799802341</v>
      </c>
      <c r="K72" s="104">
        <v>0.6</v>
      </c>
      <c r="L72" s="71">
        <v>4</v>
      </c>
      <c r="M72" s="28">
        <f t="shared" si="19"/>
        <v>2.4</v>
      </c>
      <c r="N72" s="103" t="s">
        <v>136</v>
      </c>
      <c r="O72" s="104">
        <v>0.5</v>
      </c>
      <c r="P72" s="158">
        <v>45880</v>
      </c>
      <c r="Q72" s="158">
        <v>45898</v>
      </c>
      <c r="R72" s="28">
        <f t="shared" si="20"/>
        <v>19.999999999999996</v>
      </c>
      <c r="S72" s="105">
        <f>IF(INDEX(Historical!$D$7:$D1161,MATCH(B72,Historical!$B$7:$B$1044,0))=0,"n/a",(INDEX(Historical!$C$7:$C$1044,MATCH(B72,Historical!$B$7:$B$1044,0))/INDEX(Historical!$D$7:$D$1044,MATCH(B72,Historical!$B$7:$B$1044,0))-1)*100)</f>
        <v>22.222222222222232</v>
      </c>
      <c r="T72" s="105">
        <f>IF(INDEX(Historical!$F$7:$F$1044,MATCH(B72,Historical!$B$7:$B$1044,0))=0,"n/a",((INDEX(Historical!$C$7:$C$1044,MATCH(B72,Historical!$B$7:$B$1044,0))/INDEX(Historical!$F$7:$F$1044,MATCH(B72,Historical!$B$7:$B$1044,0)))^(1/3)-1)*100)</f>
        <v>14.126628720201229</v>
      </c>
      <c r="U72" s="105">
        <f>IF(INDEX(Historical!$H$7:$H$1044,MATCH(B72,Historical!$B$7:$B$1044,0))=0,"n/a",((INDEX(Historical!$C$7:$C$1044,MATCH(B72,Historical!$B$7:$B$1044,0))/INDEX(Historical!$H$7:$H$1044,MATCH(B72,Historical!$B$7:$B$1044,0)))^(1/5)-1)*100)</f>
        <v>10.756634324829006</v>
      </c>
      <c r="V72" s="105">
        <f>IF(INDEX(Historical!$M$7:$M$1044,MATCH(B72,Historical!$B$7:$B$1044,0))=0,"n/a",((INDEX(Historical!$C$7:$C$1044,MATCH(B72,Historical!$B$7:$B$1044,0))/INDEX(Historical!$M$7:$M$1044,MATCH(B72,Historical!$B$7:$B$1044,0)))^(1/10)-1)*100)</f>
        <v>9.1097310716134352</v>
      </c>
      <c r="W72" s="106">
        <f t="shared" si="21"/>
        <v>1.1807850572392238</v>
      </c>
      <c r="X72" s="107" t="str">
        <f t="shared" si="22"/>
        <v>n/a</v>
      </c>
      <c r="Y72" s="162"/>
      <c r="Z72" s="101">
        <f t="shared" si="23"/>
        <v>13.079019073569482</v>
      </c>
      <c r="AA72" s="109">
        <f t="shared" si="24"/>
        <v>23.159673024523158</v>
      </c>
      <c r="AB72" s="71">
        <v>12</v>
      </c>
      <c r="AC72" s="100">
        <v>18.350000000000001</v>
      </c>
      <c r="AD72" s="100">
        <v>1.55</v>
      </c>
      <c r="AE72" s="100">
        <v>2.2200000000000002</v>
      </c>
      <c r="AF72" s="100">
        <v>6.63</v>
      </c>
      <c r="AG72" s="100">
        <v>25.6</v>
      </c>
      <c r="AH72" s="100">
        <v>13</v>
      </c>
      <c r="AI72" s="100">
        <v>10.5</v>
      </c>
      <c r="AJ72" s="100">
        <v>-1.2</v>
      </c>
      <c r="AK72" s="100">
        <v>10.209999999999999</v>
      </c>
      <c r="AL72" s="100">
        <v>5640</v>
      </c>
      <c r="AM72" s="100">
        <v>1.8399999999999999</v>
      </c>
      <c r="AN72" s="100">
        <v>0.28999999999999998</v>
      </c>
      <c r="AO72" s="110">
        <f t="shared" si="25"/>
        <v>-11.838306241696129</v>
      </c>
      <c r="AP72" s="111">
        <f t="shared" si="26"/>
        <v>11.321366782827029</v>
      </c>
      <c r="AQ72" s="112">
        <f t="shared" si="27"/>
        <v>161.23521300211726</v>
      </c>
      <c r="AR72" s="101">
        <f>INDEX(Historical!$C$7:$C$1045,MATCH(B72,Historical!$B$7:$B$1045,0))*IF(AH72="n/a",1.03,IF(AH72&lt;0,1.01,IF(AH72&gt;10,1.1,(1+AH72/100))))</f>
        <v>2.4200000000000004</v>
      </c>
      <c r="AS72" s="109">
        <f t="shared" si="28"/>
        <v>2.6620000000000008</v>
      </c>
      <c r="AT72" s="109">
        <f t="shared" si="17"/>
        <v>2.9282000000000012</v>
      </c>
      <c r="AU72" s="109">
        <f t="shared" si="17"/>
        <v>3.2210200000000015</v>
      </c>
      <c r="AV72" s="109">
        <f t="shared" si="17"/>
        <v>3.5431220000000021</v>
      </c>
      <c r="AW72" s="109">
        <f t="shared" si="29"/>
        <v>14.774342000000004</v>
      </c>
      <c r="AX72" s="113">
        <f t="shared" si="30"/>
        <v>3.4764793637347648</v>
      </c>
      <c r="AY72" s="100">
        <v>0.54</v>
      </c>
      <c r="AZ72" s="100">
        <v>16.37</v>
      </c>
      <c r="BA72" s="100">
        <v>-27.22</v>
      </c>
      <c r="BB72" s="100">
        <v>5.96</v>
      </c>
      <c r="BC72" s="100">
        <v>-1.79</v>
      </c>
      <c r="BE72" s="12">
        <v>2009</v>
      </c>
      <c r="BF72" s="12">
        <f t="shared" si="31"/>
        <v>1</v>
      </c>
      <c r="BG72" s="100">
        <v>15.93</v>
      </c>
      <c r="BH72" t="s">
        <v>121</v>
      </c>
      <c r="BI72" t="s">
        <v>122</v>
      </c>
    </row>
    <row r="73" spans="1:61" ht="11.25" customHeight="1" x14ac:dyDescent="0.2">
      <c r="A73" s="116" t="s">
        <v>713</v>
      </c>
      <c r="B73" s="55" t="s">
        <v>714</v>
      </c>
      <c r="C73" s="156" t="s">
        <v>134</v>
      </c>
      <c r="D73" s="98" t="s">
        <v>157</v>
      </c>
      <c r="E73" s="157">
        <v>16</v>
      </c>
      <c r="F73" s="2">
        <v>283</v>
      </c>
      <c r="G73" s="2" t="s">
        <v>146</v>
      </c>
      <c r="H73" s="2" t="s">
        <v>146</v>
      </c>
      <c r="I73" s="100">
        <v>24.87</v>
      </c>
      <c r="J73" s="101">
        <f t="shared" si="18"/>
        <v>2.8950542822677923</v>
      </c>
      <c r="K73" s="104">
        <v>0.18</v>
      </c>
      <c r="L73" s="71">
        <v>4</v>
      </c>
      <c r="M73" s="28">
        <f t="shared" si="19"/>
        <v>0.72</v>
      </c>
      <c r="N73" s="103" t="s">
        <v>423</v>
      </c>
      <c r="O73" s="104">
        <v>0.17</v>
      </c>
      <c r="P73" s="158">
        <v>46063</v>
      </c>
      <c r="Q73" s="158">
        <v>46077</v>
      </c>
      <c r="R73" s="28">
        <f t="shared" si="20"/>
        <v>5.8823529411764595</v>
      </c>
      <c r="S73" s="105">
        <f>IF(INDEX(Historical!$D$7:$D1164,MATCH(B73,Historical!$B$7:$B$1044,0))=0,"n/a",(INDEX(Historical!$C$7:$C$1044,MATCH(B73,Historical!$B$7:$B$1044,0))/INDEX(Historical!$D$7:$D$1044,MATCH(B73,Historical!$B$7:$B$1044,0))-1)*100)</f>
        <v>6.25</v>
      </c>
      <c r="T73" s="105">
        <f>IF(INDEX(Historical!$F$7:$F$1044,MATCH(B73,Historical!$B$7:$B$1044,0))=0,"n/a",((INDEX(Historical!$C$7:$C$1044,MATCH(B73,Historical!$B$7:$B$1044,0))/INDEX(Historical!$F$7:$F$1044,MATCH(B73,Historical!$B$7:$B$1044,0)))^(1/3)-1)*100)</f>
        <v>6.6858844342181811</v>
      </c>
      <c r="U73" s="105">
        <f>IF(INDEX(Historical!$H$7:$H$1044,MATCH(B73,Historical!$B$7:$B$1044,0))=0,"n/a",((INDEX(Historical!$C$7:$C$1044,MATCH(B73,Historical!$B$7:$B$1044,0))/INDEX(Historical!$H$7:$H$1044,MATCH(B73,Historical!$B$7:$B$1044,0)))^(1/5)-1)*100)</f>
        <v>9.0966078501449665</v>
      </c>
      <c r="V73" s="105">
        <f>IF(INDEX(Historical!$M$7:$M$1044,MATCH(B73,Historical!$B$7:$B$1044,0))=0,"n/a",((INDEX(Historical!$C$7:$C$1044,MATCH(B73,Historical!$B$7:$B$1044,0))/INDEX(Historical!$M$7:$M$1044,MATCH(B73,Historical!$B$7:$B$1044,0)))^(1/10)-1)*100)</f>
        <v>13.018071324347936</v>
      </c>
      <c r="W73" s="106">
        <f t="shared" si="21"/>
        <v>0.69876770709739588</v>
      </c>
      <c r="X73" s="107">
        <f t="shared" si="22"/>
        <v>1.5738075865302712</v>
      </c>
      <c r="Y73" s="165"/>
      <c r="Z73" s="101">
        <f t="shared" si="23"/>
        <v>26.568265682656829</v>
      </c>
      <c r="AA73" s="109">
        <f t="shared" si="24"/>
        <v>9.1771217712177133</v>
      </c>
      <c r="AB73" s="71">
        <v>12</v>
      </c>
      <c r="AC73" s="100">
        <v>2.71</v>
      </c>
      <c r="AD73" s="100" t="s">
        <v>142</v>
      </c>
      <c r="AE73" s="100">
        <v>1.99</v>
      </c>
      <c r="AF73" s="100">
        <v>0.94</v>
      </c>
      <c r="AG73" s="100">
        <v>10.72</v>
      </c>
      <c r="AH73" s="100">
        <v>1.25</v>
      </c>
      <c r="AI73" s="100">
        <v>2.71</v>
      </c>
      <c r="AJ73" s="100">
        <v>5.7799999999999994</v>
      </c>
      <c r="AK73" s="100" t="s">
        <v>142</v>
      </c>
      <c r="AL73" s="100">
        <v>515.20000000000005</v>
      </c>
      <c r="AM73" s="100">
        <v>2.1800000000000002</v>
      </c>
      <c r="AN73" s="100">
        <v>0.38</v>
      </c>
      <c r="AO73" s="110">
        <f t="shared" si="25"/>
        <v>2.8145403611950464</v>
      </c>
      <c r="AP73" s="111">
        <f t="shared" si="26"/>
        <v>11.99166213241276</v>
      </c>
      <c r="AQ73" s="112">
        <f t="shared" si="27"/>
        <v>-38.080717543115874</v>
      </c>
      <c r="AR73" s="101">
        <f>INDEX(Historical!$C$7:$C$1045,MATCH(B73,Historical!$B$7:$B$1045,0))*IF(AH73="n/a",1.03,IF(AH73&lt;0,1.01,IF(AH73&gt;10,1.1,(1+AH73/100))))</f>
        <v>0.6885</v>
      </c>
      <c r="AS73" s="109">
        <f t="shared" si="28"/>
        <v>0.70715834999999994</v>
      </c>
      <c r="AT73" s="109">
        <f t="shared" si="17"/>
        <v>0.72837310049999993</v>
      </c>
      <c r="AU73" s="109">
        <f t="shared" si="17"/>
        <v>0.75022429351499997</v>
      </c>
      <c r="AV73" s="109">
        <f t="shared" si="17"/>
        <v>0.77273102232044999</v>
      </c>
      <c r="AW73" s="109">
        <f t="shared" si="29"/>
        <v>3.6469867663354503</v>
      </c>
      <c r="AX73" s="113">
        <f t="shared" si="30"/>
        <v>14.664200910074184</v>
      </c>
      <c r="AY73" s="100">
        <v>0.66</v>
      </c>
      <c r="AZ73" s="100">
        <v>31.269999999999996</v>
      </c>
      <c r="BA73" s="100">
        <v>-2.8899999999999997</v>
      </c>
      <c r="BB73" s="100">
        <v>6.17</v>
      </c>
      <c r="BC73" s="100">
        <v>11.959999999999999</v>
      </c>
      <c r="BE73" s="12">
        <v>2011</v>
      </c>
      <c r="BF73" s="12">
        <f t="shared" si="31"/>
        <v>1</v>
      </c>
      <c r="BG73" s="100">
        <v>1.21</v>
      </c>
      <c r="BH73" t="s">
        <v>121</v>
      </c>
      <c r="BI73" t="s">
        <v>122</v>
      </c>
    </row>
    <row r="74" spans="1:61" ht="11.25" customHeight="1" x14ac:dyDescent="0.2">
      <c r="A74" s="116" t="s">
        <v>715</v>
      </c>
      <c r="B74" s="55" t="s">
        <v>716</v>
      </c>
      <c r="C74" s="156" t="s">
        <v>134</v>
      </c>
      <c r="D74" s="98" t="s">
        <v>157</v>
      </c>
      <c r="E74" s="157">
        <v>11</v>
      </c>
      <c r="F74" s="2">
        <v>488</v>
      </c>
      <c r="G74" s="2" t="s">
        <v>146</v>
      </c>
      <c r="H74" s="2" t="s">
        <v>146</v>
      </c>
      <c r="I74" s="100">
        <v>111.44</v>
      </c>
      <c r="J74" s="101">
        <f t="shared" si="18"/>
        <v>2.8094041636755205</v>
      </c>
      <c r="K74" s="104">
        <v>0.78269999999999995</v>
      </c>
      <c r="L74" s="71">
        <v>4</v>
      </c>
      <c r="M74" s="28">
        <f t="shared" si="19"/>
        <v>3.1307999999999998</v>
      </c>
      <c r="N74" s="103" t="s">
        <v>717</v>
      </c>
      <c r="O74" s="104">
        <v>0.67320000000000002</v>
      </c>
      <c r="P74" s="158">
        <v>46020</v>
      </c>
      <c r="Q74" s="158">
        <v>46050</v>
      </c>
      <c r="R74" s="28">
        <f t="shared" si="20"/>
        <v>16.265597147950078</v>
      </c>
      <c r="S74" s="105">
        <f>IF(INDEX(Historical!$D$7:$D1167,MATCH(B74,Historical!$B$7:$B$1044,0))=0,"n/a",(INDEX(Historical!$C$7:$C$1044,MATCH(B74,Historical!$B$7:$B$1044,0))/INDEX(Historical!$D$7:$D$1044,MATCH(B74,Historical!$B$7:$B$1044,0))-1)*100)</f>
        <v>3.4370314842578686</v>
      </c>
      <c r="T74" s="105">
        <f>IF(INDEX(Historical!$F$7:$F$1044,MATCH(B74,Historical!$B$7:$B$1044,0))=0,"n/a",((INDEX(Historical!$C$7:$C$1044,MATCH(B74,Historical!$B$7:$B$1044,0))/INDEX(Historical!$F$7:$F$1044,MATCH(B74,Historical!$B$7:$B$1044,0)))^(1/3)-1)*100)</f>
        <v>3.0669237694200824</v>
      </c>
      <c r="U74" s="105">
        <f>IF(INDEX(Historical!$H$7:$H$1044,MATCH(B74,Historical!$B$7:$B$1044,0))=0,"n/a",((INDEX(Historical!$C$7:$C$1044,MATCH(B74,Historical!$B$7:$B$1044,0))/INDEX(Historical!$H$7:$H$1044,MATCH(B74,Historical!$B$7:$B$1044,0)))^(1/5)-1)*100)</f>
        <v>5.1609562364393957</v>
      </c>
      <c r="V74" s="105">
        <f>IF(INDEX(Historical!$M$7:$M$1044,MATCH(B74,Historical!$B$7:$B$1044,0))=0,"n/a",((INDEX(Historical!$C$7:$C$1044,MATCH(B74,Historical!$B$7:$B$1044,0))/INDEX(Historical!$M$7:$M$1044,MATCH(B74,Historical!$B$7:$B$1044,0)))^(1/10)-1)*100)</f>
        <v>4.8069159208246726</v>
      </c>
      <c r="W74" s="106">
        <f t="shared" si="21"/>
        <v>1.073652279641701</v>
      </c>
      <c r="X74" s="107">
        <f t="shared" si="22"/>
        <v>0.34383452607857395</v>
      </c>
      <c r="Y74" s="165" t="s">
        <v>672</v>
      </c>
      <c r="Z74" s="101">
        <f t="shared" si="23"/>
        <v>45.439767779390422</v>
      </c>
      <c r="AA74" s="109">
        <f t="shared" si="24"/>
        <v>16.174165457184326</v>
      </c>
      <c r="AB74" s="71">
        <v>10</v>
      </c>
      <c r="AC74" s="100">
        <v>6.89</v>
      </c>
      <c r="AD74" s="100">
        <v>1.01</v>
      </c>
      <c r="AE74" s="100">
        <v>2.35</v>
      </c>
      <c r="AF74" s="100">
        <v>2.4</v>
      </c>
      <c r="AG74" s="100">
        <v>14.85</v>
      </c>
      <c r="AH74" s="100">
        <v>21.099999999999998</v>
      </c>
      <c r="AI74" s="100">
        <v>8.82</v>
      </c>
      <c r="AJ74" s="100">
        <v>15.010000000000002</v>
      </c>
      <c r="AK74" s="100">
        <v>13.54</v>
      </c>
      <c r="AL74" s="100">
        <v>103260</v>
      </c>
      <c r="AM74" s="100">
        <v>0.08</v>
      </c>
      <c r="AN74" s="100">
        <v>2.66</v>
      </c>
      <c r="AO74" s="110">
        <f t="shared" si="25"/>
        <v>-8.2038050570694097</v>
      </c>
      <c r="AP74" s="111">
        <f t="shared" si="26"/>
        <v>7.9703604001149166</v>
      </c>
      <c r="AQ74" s="112">
        <f t="shared" si="27"/>
        <v>31.348555965910574</v>
      </c>
      <c r="AR74" s="101">
        <f>INDEX(Historical!$C$7:$C$1045,MATCH(B74,Historical!$B$7:$B$1045,0))*IF(AH74="n/a",1.03,IF(AH74&lt;0,1.01,IF(AH74&gt;10,1.1,(1+AH74/100))))</f>
        <v>3.0356700000000001</v>
      </c>
      <c r="AS74" s="109">
        <f t="shared" si="28"/>
        <v>3.3034160940000001</v>
      </c>
      <c r="AT74" s="109">
        <f t="shared" si="17"/>
        <v>3.6337577034000006</v>
      </c>
      <c r="AU74" s="109">
        <f t="shared" si="17"/>
        <v>3.9971334737400008</v>
      </c>
      <c r="AV74" s="109">
        <f t="shared" si="17"/>
        <v>4.3968468211140008</v>
      </c>
      <c r="AW74" s="109">
        <f t="shared" si="29"/>
        <v>18.366824092254003</v>
      </c>
      <c r="AX74" s="113">
        <f t="shared" si="30"/>
        <v>16.481356866703162</v>
      </c>
      <c r="AY74" s="100">
        <v>1.05</v>
      </c>
      <c r="AZ74" s="100">
        <v>80.7</v>
      </c>
      <c r="BA74" s="100">
        <v>0.48</v>
      </c>
      <c r="BB74" s="100">
        <v>10.31</v>
      </c>
      <c r="BC74" s="100">
        <v>26.41</v>
      </c>
      <c r="BE74" s="12">
        <v>2016</v>
      </c>
      <c r="BF74" s="12">
        <f t="shared" si="31"/>
        <v>1</v>
      </c>
      <c r="BG74" s="100">
        <v>0.85000000000000009</v>
      </c>
      <c r="BH74" t="s">
        <v>250</v>
      </c>
      <c r="BI74" t="s">
        <v>122</v>
      </c>
    </row>
    <row r="75" spans="1:61" ht="11.25" customHeight="1" x14ac:dyDescent="0.2">
      <c r="A75" s="123" t="s">
        <v>718</v>
      </c>
      <c r="B75" s="55" t="s">
        <v>719</v>
      </c>
      <c r="C75" s="156" t="s">
        <v>527</v>
      </c>
      <c r="D75" s="98" t="s">
        <v>528</v>
      </c>
      <c r="E75" s="157">
        <v>18</v>
      </c>
      <c r="F75" s="2">
        <v>221</v>
      </c>
      <c r="G75" s="2" t="s">
        <v>146</v>
      </c>
      <c r="H75" s="2" t="s">
        <v>146</v>
      </c>
      <c r="I75" s="100">
        <v>27.02</v>
      </c>
      <c r="J75" s="101">
        <f t="shared" si="18"/>
        <v>4.8852701702442634</v>
      </c>
      <c r="K75" s="104">
        <v>0.33</v>
      </c>
      <c r="L75" s="71">
        <v>4</v>
      </c>
      <c r="M75" s="28">
        <f t="shared" si="19"/>
        <v>1.32</v>
      </c>
      <c r="N75" s="103" t="s">
        <v>575</v>
      </c>
      <c r="O75" s="104">
        <v>0.31</v>
      </c>
      <c r="P75" s="115">
        <v>45749</v>
      </c>
      <c r="Q75" s="115">
        <v>45770</v>
      </c>
      <c r="R75" s="28">
        <f t="shared" si="20"/>
        <v>6.4516129032258114</v>
      </c>
      <c r="S75" s="105">
        <f>IF(INDEX(Historical!$D$7:$D1168,MATCH(B75,Historical!$B$7:$B$1044,0))=0,"n/a",(INDEX(Historical!$C$7:$C$1044,MATCH(B75,Historical!$B$7:$B$1044,0))/INDEX(Historical!$D$7:$D$1044,MATCH(B75,Historical!$B$7:$B$1044,0))-1)*100)</f>
        <v>6.5573770491803351</v>
      </c>
      <c r="T75" s="105">
        <f>IF(INDEX(Historical!$F$7:$F$1044,MATCH(B75,Historical!$B$7:$B$1044,0))=0,"n/a",((INDEX(Historical!$C$7:$C$1044,MATCH(B75,Historical!$B$7:$B$1044,0))/INDEX(Historical!$F$7:$F$1044,MATCH(B75,Historical!$B$7:$B$1044,0)))^(1/3)-1)*100)</f>
        <v>7.0399331060163606</v>
      </c>
      <c r="U75" s="105">
        <f>IF(INDEX(Historical!$H$7:$H$1044,MATCH(B75,Historical!$B$7:$B$1044,0))=0,"n/a",((INDEX(Historical!$C$7:$C$1044,MATCH(B75,Historical!$B$7:$B$1044,0))/INDEX(Historical!$H$7:$H$1044,MATCH(B75,Historical!$B$7:$B$1044,0)))^(1/5)-1)*100)</f>
        <v>7.6316922514810814</v>
      </c>
      <c r="V75" s="105">
        <f>IF(INDEX(Historical!$M$7:$M$1044,MATCH(B75,Historical!$B$7:$B$1044,0))=0,"n/a",((INDEX(Historical!$C$7:$C$1044,MATCH(B75,Historical!$B$7:$B$1044,0))/INDEX(Historical!$M$7:$M$1044,MATCH(B75,Historical!$B$7:$B$1044,0)))^(1/10)-1)*100)</f>
        <v>10.30542524220699</v>
      </c>
      <c r="W75" s="106">
        <f t="shared" si="21"/>
        <v>0.7405509304191209</v>
      </c>
      <c r="X75" s="107">
        <f t="shared" si="22"/>
        <v>0.40594107720644046</v>
      </c>
      <c r="Y75" s="159"/>
      <c r="Z75" s="101">
        <f t="shared" si="23"/>
        <v>25.984251968503933</v>
      </c>
      <c r="AA75" s="109">
        <f t="shared" si="24"/>
        <v>5.318897637795275</v>
      </c>
      <c r="AB75" s="71">
        <v>12</v>
      </c>
      <c r="AC75" s="100">
        <v>5.08</v>
      </c>
      <c r="AD75" s="100" t="s">
        <v>142</v>
      </c>
      <c r="AE75" s="100">
        <v>0.77</v>
      </c>
      <c r="AF75" s="100">
        <v>1.0900000000000001</v>
      </c>
      <c r="AG75" s="100">
        <v>21.490000000000002</v>
      </c>
      <c r="AH75" s="100">
        <v>-18.14</v>
      </c>
      <c r="AI75" s="100">
        <v>8.2000000000000011</v>
      </c>
      <c r="AJ75" s="100">
        <v>18.8</v>
      </c>
      <c r="AK75" s="100">
        <v>-0.83</v>
      </c>
      <c r="AL75" s="100">
        <v>96520</v>
      </c>
      <c r="AM75" s="100">
        <v>1.03</v>
      </c>
      <c r="AN75" s="100">
        <v>1.07</v>
      </c>
      <c r="AO75" s="110">
        <f t="shared" si="25"/>
        <v>7.1980647839300707</v>
      </c>
      <c r="AP75" s="111">
        <f t="shared" si="26"/>
        <v>12.516962421725346</v>
      </c>
      <c r="AQ75" s="112">
        <f t="shared" si="27"/>
        <v>-49.238691789921333</v>
      </c>
      <c r="AR75" s="101">
        <f>INDEX(Historical!$C$7:$C$1045,MATCH(B75,Historical!$B$7:$B$1045,0))*IF(AH75="n/a",1.03,IF(AH75&lt;0,1.01,IF(AH75&gt;10,1.1,(1+AH75/100))))</f>
        <v>1.3130000000000002</v>
      </c>
      <c r="AS75" s="109">
        <f t="shared" si="28"/>
        <v>1.4206660000000002</v>
      </c>
      <c r="AT75" s="109">
        <f t="shared" si="17"/>
        <v>1.4348726600000001</v>
      </c>
      <c r="AU75" s="109">
        <f t="shared" si="17"/>
        <v>1.4492213866000001</v>
      </c>
      <c r="AV75" s="109">
        <f t="shared" si="17"/>
        <v>1.4637136004660001</v>
      </c>
      <c r="AW75" s="109">
        <f t="shared" si="29"/>
        <v>7.0814736470660007</v>
      </c>
      <c r="AX75" s="113">
        <f t="shared" si="30"/>
        <v>26.208266643471507</v>
      </c>
      <c r="AY75" s="100">
        <v>0.7</v>
      </c>
      <c r="AZ75" s="100">
        <v>12.01</v>
      </c>
      <c r="BA75" s="100">
        <v>-21.33</v>
      </c>
      <c r="BB75" s="100">
        <v>-8.2799999999999994</v>
      </c>
      <c r="BC75" s="100">
        <v>-6.92</v>
      </c>
      <c r="BE75" s="12">
        <v>2008</v>
      </c>
      <c r="BF75" s="12">
        <f t="shared" si="31"/>
        <v>2</v>
      </c>
      <c r="BG75" s="100">
        <v>7.12</v>
      </c>
      <c r="BH75" t="s">
        <v>121</v>
      </c>
      <c r="BI75" t="s">
        <v>122</v>
      </c>
    </row>
    <row r="76" spans="1:61" ht="11.25" customHeight="1" x14ac:dyDescent="0.2">
      <c r="A76" s="55" t="s">
        <v>720</v>
      </c>
      <c r="B76" s="55" t="s">
        <v>721</v>
      </c>
      <c r="C76" s="156" t="s">
        <v>134</v>
      </c>
      <c r="D76" s="98" t="s">
        <v>186</v>
      </c>
      <c r="E76" s="157">
        <v>16</v>
      </c>
      <c r="F76" s="2">
        <v>291</v>
      </c>
      <c r="G76" s="2" t="s">
        <v>146</v>
      </c>
      <c r="H76" s="2" t="s">
        <v>146</v>
      </c>
      <c r="I76" s="100">
        <v>287.82</v>
      </c>
      <c r="J76" s="101">
        <f t="shared" si="18"/>
        <v>1.8066847335140019</v>
      </c>
      <c r="K76" s="104">
        <v>1.3</v>
      </c>
      <c r="L76" s="71">
        <v>4</v>
      </c>
      <c r="M76" s="28">
        <f t="shared" si="19"/>
        <v>5.2</v>
      </c>
      <c r="N76" s="103" t="s">
        <v>223</v>
      </c>
      <c r="O76" s="104">
        <v>1.25</v>
      </c>
      <c r="P76" s="158">
        <v>46091</v>
      </c>
      <c r="Q76" s="158">
        <v>46107</v>
      </c>
      <c r="R76" s="28">
        <f t="shared" si="20"/>
        <v>4.0000000000000036</v>
      </c>
      <c r="S76" s="105">
        <f>IF(INDEX(Historical!$D$7:$D1169,MATCH(B76,Historical!$B$7:$B$1044,0))=0,"n/a",(INDEX(Historical!$C$7:$C$1044,MATCH(B76,Historical!$B$7:$B$1044,0))/INDEX(Historical!$D$7:$D$1044,MATCH(B76,Historical!$B$7:$B$1044,0))-1)*100)</f>
        <v>8.6956521739130608</v>
      </c>
      <c r="T76" s="105">
        <f>IF(INDEX(Historical!$F$7:$F$1044,MATCH(B76,Historical!$B$7:$B$1044,0))=0,"n/a",((INDEX(Historical!$C$7:$C$1044,MATCH(B76,Historical!$B$7:$B$1044,0))/INDEX(Historical!$F$7:$F$1044,MATCH(B76,Historical!$B$7:$B$1044,0)))^(1/3)-1)*100)</f>
        <v>7.7217345015941907</v>
      </c>
      <c r="U76" s="105">
        <f>IF(INDEX(Historical!$H$7:$H$1044,MATCH(B76,Historical!$B$7:$B$1044,0))=0,"n/a",((INDEX(Historical!$C$7:$C$1044,MATCH(B76,Historical!$B$7:$B$1044,0))/INDEX(Historical!$H$7:$H$1044,MATCH(B76,Historical!$B$7:$B$1044,0)))^(1/5)-1)*100)</f>
        <v>8.0185187303563499</v>
      </c>
      <c r="V76" s="105">
        <f>IF(INDEX(Historical!$M$7:$M$1044,MATCH(B76,Historical!$B$7:$B$1044,0))=0,"n/a",((INDEX(Historical!$C$7:$C$1044,MATCH(B76,Historical!$B$7:$B$1044,0))/INDEX(Historical!$M$7:$M$1044,MATCH(B76,Historical!$B$7:$B$1044,0)))^(1/10)-1)*100)</f>
        <v>9.5958226385217227</v>
      </c>
      <c r="W76" s="106">
        <f t="shared" si="21"/>
        <v>0.83562598355732398</v>
      </c>
      <c r="X76" s="107">
        <f t="shared" si="22"/>
        <v>0.58529333798221528</v>
      </c>
      <c r="Y76" s="164"/>
      <c r="Z76" s="101">
        <f t="shared" si="23"/>
        <v>44.368600682593858</v>
      </c>
      <c r="AA76" s="109">
        <f t="shared" si="24"/>
        <v>24.558020477815699</v>
      </c>
      <c r="AB76" s="71">
        <v>12</v>
      </c>
      <c r="AC76" s="100">
        <v>11.72</v>
      </c>
      <c r="AD76" s="100">
        <v>3.3</v>
      </c>
      <c r="AE76" s="100">
        <v>15.43</v>
      </c>
      <c r="AF76" s="100">
        <v>3.91</v>
      </c>
      <c r="AG76" s="100">
        <v>15.89</v>
      </c>
      <c r="AH76" s="100">
        <v>9.2799999999999994</v>
      </c>
      <c r="AI76" s="100">
        <v>4.79</v>
      </c>
      <c r="AJ76" s="100">
        <v>13.700000000000001</v>
      </c>
      <c r="AK76" s="100">
        <v>6.8000000000000007</v>
      </c>
      <c r="AL76" s="100">
        <v>104290</v>
      </c>
      <c r="AM76" s="100">
        <v>0.43</v>
      </c>
      <c r="AN76" s="100">
        <v>0.14000000000000001</v>
      </c>
      <c r="AO76" s="110">
        <f t="shared" si="25"/>
        <v>-14.732817013945347</v>
      </c>
      <c r="AP76" s="111">
        <f t="shared" si="26"/>
        <v>9.825203463870352</v>
      </c>
      <c r="AQ76" s="112">
        <f t="shared" si="27"/>
        <v>106.58262814806024</v>
      </c>
      <c r="AR76" s="101">
        <f>INDEX(Historical!$C$7:$C$1045,MATCH(B76,Historical!$B$7:$B$1045,0))*IF(AH76="n/a",1.03,IF(AH76&lt;0,1.01,IF(AH76&gt;10,1.1,(1+AH76/100))))</f>
        <v>5.4640000000000004</v>
      </c>
      <c r="AS76" s="109">
        <f t="shared" si="28"/>
        <v>5.7257256000000005</v>
      </c>
      <c r="AT76" s="109">
        <f t="shared" si="17"/>
        <v>6.1150749408000005</v>
      </c>
      <c r="AU76" s="109">
        <f t="shared" si="17"/>
        <v>6.5309000367744012</v>
      </c>
      <c r="AV76" s="109">
        <f t="shared" si="17"/>
        <v>6.9750012392750609</v>
      </c>
      <c r="AW76" s="109">
        <f t="shared" si="29"/>
        <v>30.810701816849466</v>
      </c>
      <c r="AX76" s="113">
        <f t="shared" si="30"/>
        <v>10.704850884875778</v>
      </c>
      <c r="AY76" s="100">
        <v>0.25</v>
      </c>
      <c r="AZ76" s="100">
        <v>14.12</v>
      </c>
      <c r="BA76" s="100">
        <v>-10.84</v>
      </c>
      <c r="BB76" s="100">
        <v>-4.53</v>
      </c>
      <c r="BC76" s="100">
        <v>3.81</v>
      </c>
      <c r="BE76" s="12">
        <v>2011</v>
      </c>
      <c r="BF76" s="12">
        <f t="shared" si="31"/>
        <v>1</v>
      </c>
      <c r="BG76" s="100">
        <v>2.37</v>
      </c>
      <c r="BH76" t="s">
        <v>121</v>
      </c>
      <c r="BI76" t="s">
        <v>122</v>
      </c>
    </row>
    <row r="77" spans="1:61" ht="11.25" customHeight="1" x14ac:dyDescent="0.2">
      <c r="A77" s="123" t="s">
        <v>722</v>
      </c>
      <c r="B77" s="55" t="s">
        <v>723</v>
      </c>
      <c r="C77" s="156" t="s">
        <v>116</v>
      </c>
      <c r="D77" s="98" t="s">
        <v>215</v>
      </c>
      <c r="E77" s="157">
        <v>20</v>
      </c>
      <c r="F77" s="2">
        <v>209</v>
      </c>
      <c r="G77" s="2" t="s">
        <v>119</v>
      </c>
      <c r="H77" s="2" t="s">
        <v>119</v>
      </c>
      <c r="I77" s="100">
        <v>671.01</v>
      </c>
      <c r="J77" s="101">
        <f t="shared" si="18"/>
        <v>1.1922326045811538</v>
      </c>
      <c r="K77" s="104">
        <v>2</v>
      </c>
      <c r="L77" s="71">
        <v>4</v>
      </c>
      <c r="M77" s="28">
        <f t="shared" si="19"/>
        <v>8</v>
      </c>
      <c r="N77" s="103" t="s">
        <v>136</v>
      </c>
      <c r="O77" s="104">
        <v>1.82</v>
      </c>
      <c r="P77" s="158">
        <v>45891</v>
      </c>
      <c r="Q77" s="158">
        <v>45904</v>
      </c>
      <c r="R77" s="28">
        <f t="shared" si="20"/>
        <v>9.8901098901098869</v>
      </c>
      <c r="S77" s="105">
        <f>IF(INDEX(Historical!$D$7:$D1170,MATCH(B77,Historical!$B$7:$B$1044,0))=0,"n/a",(INDEX(Historical!$C$7:$C$1044,MATCH(B77,Historical!$B$7:$B$1044,0))/INDEX(Historical!$D$7:$D$1044,MATCH(B77,Historical!$B$7:$B$1044,0))-1)*100)</f>
        <v>9.1428571428571423</v>
      </c>
      <c r="T77" s="105">
        <f>IF(INDEX(Historical!$F$7:$F$1044,MATCH(B77,Historical!$B$7:$B$1044,0))=0,"n/a",((INDEX(Historical!$C$7:$C$1044,MATCH(B77,Historical!$B$7:$B$1044,0))/INDEX(Historical!$F$7:$F$1044,MATCH(B77,Historical!$B$7:$B$1044,0)))^(1/3)-1)*100)</f>
        <v>8.148078263629932</v>
      </c>
      <c r="U77" s="105">
        <f>IF(INDEX(Historical!$H$7:$H$1044,MATCH(B77,Historical!$B$7:$B$1044,0))=0,"n/a",((INDEX(Historical!$C$7:$C$1044,MATCH(B77,Historical!$B$7:$B$1044,0))/INDEX(Historical!$H$7:$H$1044,MATCH(B77,Historical!$B$7:$B$1044,0)))^(1/5)-1)*100)</f>
        <v>7.6570684424522639</v>
      </c>
      <c r="V77" s="105">
        <f>IF(INDEX(Historical!$M$7:$M$1044,MATCH(B77,Historical!$B$7:$B$1044,0))=0,"n/a",((INDEX(Historical!$C$7:$C$1044,MATCH(B77,Historical!$B$7:$B$1044,0))/INDEX(Historical!$M$7:$M$1044,MATCH(B77,Historical!$B$7:$B$1044,0)))^(1/10)-1)*100)</f>
        <v>8.0882845312796334</v>
      </c>
      <c r="W77" s="106">
        <f t="shared" si="21"/>
        <v>0.9466863353830175</v>
      </c>
      <c r="X77" s="107">
        <f t="shared" si="22"/>
        <v>0.67821686824200744</v>
      </c>
      <c r="Y77" s="55"/>
      <c r="Z77" s="101">
        <f t="shared" si="23"/>
        <v>39.005363237445145</v>
      </c>
      <c r="AA77" s="109">
        <f t="shared" si="24"/>
        <v>32.716235982447586</v>
      </c>
      <c r="AB77" s="71">
        <v>12</v>
      </c>
      <c r="AC77" s="100">
        <v>20.51</v>
      </c>
      <c r="AD77" s="100">
        <v>1.52</v>
      </c>
      <c r="AE77" s="100">
        <v>2.75</v>
      </c>
      <c r="AF77" s="100">
        <v>7.51</v>
      </c>
      <c r="AG77" s="100">
        <v>25.14</v>
      </c>
      <c r="AH77" s="100">
        <v>10.6</v>
      </c>
      <c r="AI77" s="100">
        <v>18.27</v>
      </c>
      <c r="AJ77" s="100">
        <v>11.29</v>
      </c>
      <c r="AK77" s="100">
        <v>14.219999999999999</v>
      </c>
      <c r="AL77" s="100">
        <v>92710</v>
      </c>
      <c r="AM77" s="100">
        <v>0.33999999999999997</v>
      </c>
      <c r="AN77" s="100">
        <v>0.66</v>
      </c>
      <c r="AO77" s="110">
        <f t="shared" si="25"/>
        <v>-23.866934935414168</v>
      </c>
      <c r="AP77" s="111">
        <f t="shared" si="26"/>
        <v>8.8493010470334177</v>
      </c>
      <c r="AQ77" s="112">
        <f t="shared" si="27"/>
        <v>230.45351478649349</v>
      </c>
      <c r="AR77" s="101">
        <f>INDEX(Historical!$C$7:$C$1045,MATCH(B77,Historical!$B$7:$B$1045,0))*IF(AH77="n/a",1.03,IF(AH77&lt;0,1.01,IF(AH77&gt;10,1.1,(1+AH77/100))))</f>
        <v>8.4039999999999999</v>
      </c>
      <c r="AS77" s="109">
        <f t="shared" si="28"/>
        <v>9.2444000000000006</v>
      </c>
      <c r="AT77" s="109">
        <f t="shared" si="17"/>
        <v>10.168840000000001</v>
      </c>
      <c r="AU77" s="109">
        <f t="shared" si="17"/>
        <v>11.185724000000002</v>
      </c>
      <c r="AV77" s="109">
        <f t="shared" si="17"/>
        <v>12.304296400000004</v>
      </c>
      <c r="AW77" s="109">
        <f t="shared" si="29"/>
        <v>51.307260400000011</v>
      </c>
      <c r="AX77" s="113">
        <f t="shared" si="30"/>
        <v>7.6462735875769381</v>
      </c>
      <c r="AY77" s="100">
        <v>1.23</v>
      </c>
      <c r="AZ77" s="100">
        <v>136.08000000000001</v>
      </c>
      <c r="BA77" s="100">
        <v>0.88</v>
      </c>
      <c r="BB77" s="100">
        <v>15.260000000000002</v>
      </c>
      <c r="BC77" s="100">
        <v>36.14</v>
      </c>
      <c r="BE77" s="12">
        <v>2006</v>
      </c>
      <c r="BF77" s="12">
        <f t="shared" si="31"/>
        <v>2</v>
      </c>
      <c r="BG77" s="100">
        <v>8.68</v>
      </c>
      <c r="BH77" t="s">
        <v>121</v>
      </c>
      <c r="BI77" t="s">
        <v>122</v>
      </c>
    </row>
    <row r="78" spans="1:61" ht="11.25" customHeight="1" x14ac:dyDescent="0.2">
      <c r="A78" s="123" t="s">
        <v>724</v>
      </c>
      <c r="B78" s="55" t="s">
        <v>725</v>
      </c>
      <c r="C78" s="156" t="s">
        <v>162</v>
      </c>
      <c r="D78" s="98" t="s">
        <v>192</v>
      </c>
      <c r="E78" s="157">
        <v>20</v>
      </c>
      <c r="F78" s="2">
        <v>211</v>
      </c>
      <c r="G78" s="2" t="s">
        <v>119</v>
      </c>
      <c r="H78" s="2" t="s">
        <v>119</v>
      </c>
      <c r="I78" s="100">
        <v>76.739999999999995</v>
      </c>
      <c r="J78" s="101">
        <f t="shared" si="18"/>
        <v>2.971071149335418</v>
      </c>
      <c r="K78" s="104">
        <v>0.56999999999999995</v>
      </c>
      <c r="L78" s="71">
        <v>4</v>
      </c>
      <c r="M78" s="28">
        <f t="shared" si="19"/>
        <v>2.2799999999999998</v>
      </c>
      <c r="N78" s="103" t="s">
        <v>585</v>
      </c>
      <c r="O78" s="104">
        <v>0.54249999999999998</v>
      </c>
      <c r="P78" s="158">
        <v>46070</v>
      </c>
      <c r="Q78" s="158">
        <v>46080</v>
      </c>
      <c r="R78" s="28">
        <f t="shared" si="20"/>
        <v>5.0691244239631281</v>
      </c>
      <c r="S78" s="105">
        <f>IF(INDEX(Historical!$D$7:$D1171,MATCH(B78,Historical!$B$7:$B$1044,0))=0,"n/a",(INDEX(Historical!$C$7:$C$1044,MATCH(B78,Historical!$B$7:$B$1044,0))/INDEX(Historical!$D$7:$D$1044,MATCH(B78,Historical!$B$7:$B$1044,0))-1)*100)</f>
        <v>5.3398058252427161</v>
      </c>
      <c r="T78" s="105">
        <f>IF(INDEX(Historical!$F$7:$F$1044,MATCH(B78,Historical!$B$7:$B$1044,0))=0,"n/a",((INDEX(Historical!$C$7:$C$1044,MATCH(B78,Historical!$B$7:$B$1044,0))/INDEX(Historical!$F$7:$F$1044,MATCH(B78,Historical!$B$7:$B$1044,0)))^(1/3)-1)*100)</f>
        <v>5.6527089609341941</v>
      </c>
      <c r="U78" s="105">
        <f>IF(INDEX(Historical!$H$7:$H$1044,MATCH(B78,Historical!$B$7:$B$1044,0))=0,"n/a",((INDEX(Historical!$C$7:$C$1044,MATCH(B78,Historical!$B$7:$B$1044,0))/INDEX(Historical!$H$7:$H$1044,MATCH(B78,Historical!$B$7:$B$1044,0)))^(1/5)-1)*100)</f>
        <v>5.8898726241980226</v>
      </c>
      <c r="V78" s="105">
        <f>IF(INDEX(Historical!$M$7:$M$1044,MATCH(B78,Historical!$B$7:$B$1044,0))=0,"n/a",((INDEX(Historical!$C$7:$C$1044,MATCH(B78,Historical!$B$7:$B$1044,0))/INDEX(Historical!$M$7:$M$1044,MATCH(B78,Historical!$B$7:$B$1044,0)))^(1/10)-1)*100)</f>
        <v>6.463361472942375</v>
      </c>
      <c r="W78" s="106">
        <f t="shared" si="21"/>
        <v>0.91127080681698625</v>
      </c>
      <c r="X78" s="107">
        <f t="shared" si="22"/>
        <v>0.98492853247458578</v>
      </c>
      <c r="Y78" s="55"/>
      <c r="Z78" s="101">
        <f t="shared" si="23"/>
        <v>63.157894736842103</v>
      </c>
      <c r="AA78" s="109">
        <f t="shared" si="24"/>
        <v>21.257617728531855</v>
      </c>
      <c r="AB78" s="71">
        <v>12</v>
      </c>
      <c r="AC78" s="100">
        <v>3.61</v>
      </c>
      <c r="AD78" s="100">
        <v>2.39</v>
      </c>
      <c r="AE78" s="100">
        <v>2.69</v>
      </c>
      <c r="AF78" s="100">
        <v>2.56</v>
      </c>
      <c r="AG78" s="100">
        <v>12.44</v>
      </c>
      <c r="AH78" s="100">
        <v>7.57</v>
      </c>
      <c r="AI78" s="100">
        <v>7.53</v>
      </c>
      <c r="AJ78" s="100">
        <v>5.9799999999999995</v>
      </c>
      <c r="AK78" s="100">
        <v>7.68</v>
      </c>
      <c r="AL78" s="100">
        <v>23710</v>
      </c>
      <c r="AM78" s="100">
        <v>0.63</v>
      </c>
      <c r="AN78" s="100">
        <v>2.02</v>
      </c>
      <c r="AO78" s="110">
        <f t="shared" si="25"/>
        <v>-12.396673954998414</v>
      </c>
      <c r="AP78" s="111">
        <f t="shared" si="26"/>
        <v>8.8609437735334406</v>
      </c>
      <c r="AQ78" s="112">
        <f t="shared" si="27"/>
        <v>55.519918531416643</v>
      </c>
      <c r="AR78" s="101">
        <f>INDEX(Historical!$C$7:$C$1045,MATCH(B78,Historical!$B$7:$B$1045,0))*IF(AH78="n/a",1.03,IF(AH78&lt;0,1.01,IF(AH78&gt;10,1.1,(1+AH78/100))))</f>
        <v>2.3342689999999999</v>
      </c>
      <c r="AS78" s="109">
        <f t="shared" si="28"/>
        <v>2.5100394556999999</v>
      </c>
      <c r="AT78" s="109">
        <f t="shared" si="17"/>
        <v>2.7028104858977597</v>
      </c>
      <c r="AU78" s="109">
        <f t="shared" si="17"/>
        <v>2.9103863312147076</v>
      </c>
      <c r="AV78" s="109">
        <f t="shared" si="17"/>
        <v>3.133904001451997</v>
      </c>
      <c r="AW78" s="109">
        <f t="shared" si="29"/>
        <v>13.591409274264464</v>
      </c>
      <c r="AX78" s="113">
        <f t="shared" si="30"/>
        <v>17.710984198937275</v>
      </c>
      <c r="AY78" s="100">
        <v>0.36</v>
      </c>
      <c r="AZ78" s="100">
        <v>13.34</v>
      </c>
      <c r="BA78" s="100">
        <v>-4.5</v>
      </c>
      <c r="BB78" s="100">
        <v>-0.43</v>
      </c>
      <c r="BC78" s="100">
        <v>4.38</v>
      </c>
      <c r="BE78" s="12">
        <v>2007</v>
      </c>
      <c r="BF78" s="12">
        <f t="shared" si="31"/>
        <v>2</v>
      </c>
      <c r="BG78" s="100">
        <v>2.8899999999999997</v>
      </c>
      <c r="BH78" t="s">
        <v>121</v>
      </c>
      <c r="BI78" t="s">
        <v>122</v>
      </c>
    </row>
    <row r="79" spans="1:61" ht="11.25" customHeight="1" x14ac:dyDescent="0.2">
      <c r="A79" s="116" t="s">
        <v>1419</v>
      </c>
      <c r="B79" s="55" t="s">
        <v>1420</v>
      </c>
      <c r="C79" s="156" t="s">
        <v>134</v>
      </c>
      <c r="D79" s="98" t="s">
        <v>135</v>
      </c>
      <c r="E79" s="157">
        <v>10</v>
      </c>
      <c r="F79" s="2">
        <v>515</v>
      </c>
      <c r="G79" s="2" t="s">
        <v>146</v>
      </c>
      <c r="H79" s="2" t="s">
        <v>146</v>
      </c>
      <c r="I79" s="100">
        <v>48.23</v>
      </c>
      <c r="J79" s="101">
        <f t="shared" si="18"/>
        <v>3.9809247356417163</v>
      </c>
      <c r="K79" s="104">
        <v>0.48</v>
      </c>
      <c r="L79" s="71">
        <v>4</v>
      </c>
      <c r="M79" s="28">
        <f t="shared" si="19"/>
        <v>1.92</v>
      </c>
      <c r="N79" s="103" t="s">
        <v>395</v>
      </c>
      <c r="O79" s="104">
        <v>0.46</v>
      </c>
      <c r="P79" s="158">
        <v>46076</v>
      </c>
      <c r="Q79" s="158">
        <v>46093</v>
      </c>
      <c r="R79" s="28">
        <f t="shared" si="20"/>
        <v>4.3478260869565135</v>
      </c>
      <c r="S79" s="105">
        <f>IF(INDEX(Historical!$D$7:$D1172,MATCH(B79,Historical!$B$7:$B$1044,0))=0,"n/a",(INDEX(Historical!$C$7:$C$1044,MATCH(B79,Historical!$B$7:$B$1044,0))/INDEX(Historical!$D$7:$D$1044,MATCH(B79,Historical!$B$7:$B$1044,0))-1)*100)</f>
        <v>4.5454545454545414</v>
      </c>
      <c r="T79" s="105">
        <f>IF(INDEX(Historical!$F$7:$F$1044,MATCH(B79,Historical!$B$7:$B$1044,0))=0,"n/a",((INDEX(Historical!$C$7:$C$1044,MATCH(B79,Historical!$B$7:$B$1044,0))/INDEX(Historical!$F$7:$F$1044,MATCH(B79,Historical!$B$7:$B$1044,0)))^(1/3)-1)*100)</f>
        <v>4.7689553171647248</v>
      </c>
      <c r="U79" s="105">
        <f>IF(INDEX(Historical!$H$7:$H$1044,MATCH(B79,Historical!$B$7:$B$1044,0))=0,"n/a",((INDEX(Historical!$C$7:$C$1044,MATCH(B79,Historical!$B$7:$B$1044,0))/INDEX(Historical!$H$7:$H$1044,MATCH(B79,Historical!$B$7:$B$1044,0)))^(1/5)-1)*100)</f>
        <v>4.4506679342421807</v>
      </c>
      <c r="V79" s="105">
        <f>IF(INDEX(Historical!$M$7:$M$1044,MATCH(B79,Historical!$B$7:$B$1044,0))=0,"n/a",((INDEX(Historical!$C$7:$C$1044,MATCH(B79,Historical!$B$7:$B$1044,0))/INDEX(Historical!$M$7:$M$1044,MATCH(B79,Historical!$B$7:$B$1044,0)))^(1/10)-1)*100)</f>
        <v>6.2873997112299351</v>
      </c>
      <c r="W79" s="106">
        <f t="shared" si="21"/>
        <v>0.70787100210804721</v>
      </c>
      <c r="X79" s="107">
        <f t="shared" si="22"/>
        <v>0.33922773889041008</v>
      </c>
      <c r="Y79" s="165"/>
      <c r="Z79" s="101">
        <f t="shared" si="23"/>
        <v>40.938166311300634</v>
      </c>
      <c r="AA79" s="109">
        <f t="shared" si="24"/>
        <v>10.283582089552237</v>
      </c>
      <c r="AB79" s="71">
        <v>12</v>
      </c>
      <c r="AC79" s="100">
        <v>4.6900000000000004</v>
      </c>
      <c r="AD79" s="100" t="s">
        <v>142</v>
      </c>
      <c r="AE79" s="100">
        <v>0.87</v>
      </c>
      <c r="AF79" s="100">
        <v>1.1200000000000001</v>
      </c>
      <c r="AG79" s="100">
        <v>11.55</v>
      </c>
      <c r="AH79" s="100">
        <v>-2.13</v>
      </c>
      <c r="AI79" s="100">
        <v>8.83</v>
      </c>
      <c r="AJ79" s="100">
        <v>13.120000000000001</v>
      </c>
      <c r="AK79" s="100" t="s">
        <v>142</v>
      </c>
      <c r="AL79" s="100">
        <v>13020</v>
      </c>
      <c r="AM79" s="100">
        <v>0.6</v>
      </c>
      <c r="AN79" s="100">
        <v>0.27</v>
      </c>
      <c r="AO79" s="110">
        <f t="shared" si="25"/>
        <v>-1.8519894196683389</v>
      </c>
      <c r="AP79" s="111">
        <f t="shared" si="26"/>
        <v>8.4315926698838979</v>
      </c>
      <c r="AQ79" s="112">
        <f t="shared" si="27"/>
        <v>-28.453241581936982</v>
      </c>
      <c r="AR79" s="101">
        <f>INDEX(Historical!$C$7:$C$1045,MATCH(B79,Historical!$B$7:$B$1045,0))*IF(AH79="n/a",1.03,IF(AH79&lt;0,1.01,IF(AH79&gt;10,1.1,(1+AH79/100))))</f>
        <v>1.8584000000000001</v>
      </c>
      <c r="AS79" s="109">
        <f t="shared" si="28"/>
        <v>2.0224967200000004</v>
      </c>
      <c r="AT79" s="109">
        <f t="shared" si="17"/>
        <v>2.0831716216000005</v>
      </c>
      <c r="AU79" s="109">
        <f t="shared" si="17"/>
        <v>2.1456667702480003</v>
      </c>
      <c r="AV79" s="109">
        <f t="shared" si="17"/>
        <v>2.2100367733554402</v>
      </c>
      <c r="AW79" s="109">
        <f t="shared" si="29"/>
        <v>10.319771885203442</v>
      </c>
      <c r="AX79" s="113">
        <f t="shared" si="30"/>
        <v>21.396997481242884</v>
      </c>
      <c r="AY79" s="100">
        <v>0.34</v>
      </c>
      <c r="AZ79" s="100">
        <v>16.059999999999999</v>
      </c>
      <c r="BA79" s="100">
        <v>-2.97</v>
      </c>
      <c r="BB79" s="100">
        <v>2.1800000000000002</v>
      </c>
      <c r="BC79" s="100">
        <v>6.3100000000000005</v>
      </c>
      <c r="BE79" s="12">
        <v>2017</v>
      </c>
      <c r="BF79" s="12">
        <f t="shared" si="31"/>
        <v>1</v>
      </c>
      <c r="BG79" s="100">
        <v>2.06</v>
      </c>
      <c r="BH79" t="s">
        <v>121</v>
      </c>
      <c r="BI79" t="s">
        <v>122</v>
      </c>
    </row>
    <row r="80" spans="1:61" ht="11.25" customHeight="1" x14ac:dyDescent="0.2">
      <c r="A80" s="123" t="s">
        <v>726</v>
      </c>
      <c r="B80" s="55" t="s">
        <v>727</v>
      </c>
      <c r="C80" s="156" t="s">
        <v>134</v>
      </c>
      <c r="D80" s="98" t="s">
        <v>135</v>
      </c>
      <c r="E80" s="157">
        <v>14</v>
      </c>
      <c r="F80" s="2">
        <v>359</v>
      </c>
      <c r="G80" s="2" t="s">
        <v>146</v>
      </c>
      <c r="H80" s="2" t="s">
        <v>146</v>
      </c>
      <c r="I80" s="100">
        <v>44.45</v>
      </c>
      <c r="J80" s="101">
        <f t="shared" si="18"/>
        <v>1.5298087739032622</v>
      </c>
      <c r="K80" s="104">
        <v>0.17</v>
      </c>
      <c r="L80" s="71">
        <v>4</v>
      </c>
      <c r="M80" s="28">
        <f t="shared" si="19"/>
        <v>0.68</v>
      </c>
      <c r="N80" s="103" t="s">
        <v>609</v>
      </c>
      <c r="O80" s="104">
        <v>0.16</v>
      </c>
      <c r="P80" s="158">
        <v>45818</v>
      </c>
      <c r="Q80" s="158">
        <v>45832</v>
      </c>
      <c r="R80" s="28">
        <f t="shared" si="20"/>
        <v>6.2500000000000053</v>
      </c>
      <c r="S80" s="105">
        <f>IF(INDEX(Historical!$D$7:$D1174,MATCH(B80,Historical!$B$7:$B$1044,0))=0,"n/a",(INDEX(Historical!$C$7:$C$1044,MATCH(B80,Historical!$B$7:$B$1044,0))/INDEX(Historical!$D$7:$D$1044,MATCH(B80,Historical!$B$7:$B$1044,0))-1)*100)</f>
        <v>6.3492063492063489</v>
      </c>
      <c r="T80" s="105">
        <f>IF(INDEX(Historical!$F$7:$F$1044,MATCH(B80,Historical!$B$7:$B$1044,0))=0,"n/a",((INDEX(Historical!$C$7:$C$1044,MATCH(B80,Historical!$B$7:$B$1044,0))/INDEX(Historical!$F$7:$F$1044,MATCH(B80,Historical!$B$7:$B$1044,0)))^(1/3)-1)*100)</f>
        <v>6.799865166668817</v>
      </c>
      <c r="U80" s="105">
        <f>IF(INDEX(Historical!$H$7:$H$1044,MATCH(B80,Historical!$B$7:$B$1044,0))=0,"n/a",((INDEX(Historical!$C$7:$C$1044,MATCH(B80,Historical!$B$7:$B$1044,0))/INDEX(Historical!$H$7:$H$1044,MATCH(B80,Historical!$B$7:$B$1044,0)))^(1/5)-1)*100)</f>
        <v>7.3483538217864242</v>
      </c>
      <c r="V80" s="105">
        <f>IF(INDEX(Historical!$M$7:$M$1044,MATCH(B80,Historical!$B$7:$B$1044,0))=0,"n/a",((INDEX(Historical!$C$7:$C$1044,MATCH(B80,Historical!$B$7:$B$1044,0))/INDEX(Historical!$M$7:$M$1044,MATCH(B80,Historical!$B$7:$B$1044,0)))^(1/10)-1)*100)</f>
        <v>9.5143686643373258</v>
      </c>
      <c r="W80" s="106">
        <f t="shared" si="21"/>
        <v>0.77234276713811112</v>
      </c>
      <c r="X80" s="107">
        <f t="shared" si="22"/>
        <v>4.2476033651944647</v>
      </c>
      <c r="Y80" s="165"/>
      <c r="Z80" s="101">
        <f t="shared" si="23"/>
        <v>30.357142857142854</v>
      </c>
      <c r="AA80" s="109">
        <f t="shared" si="24"/>
        <v>19.84375</v>
      </c>
      <c r="AB80" s="71">
        <v>12</v>
      </c>
      <c r="AC80" s="100">
        <v>2.2400000000000002</v>
      </c>
      <c r="AD80" s="100">
        <v>1.22</v>
      </c>
      <c r="AE80" s="100">
        <v>0.93</v>
      </c>
      <c r="AF80" s="100">
        <v>1.59</v>
      </c>
      <c r="AG80" s="100">
        <v>8.6199999999999992</v>
      </c>
      <c r="AH80" s="100">
        <v>-0.2</v>
      </c>
      <c r="AI80" s="100">
        <v>11.59</v>
      </c>
      <c r="AJ80" s="100">
        <v>1.73</v>
      </c>
      <c r="AK80" s="100">
        <v>7.4300000000000006</v>
      </c>
      <c r="AL80" s="100">
        <v>4170</v>
      </c>
      <c r="AM80" s="100">
        <v>3.05</v>
      </c>
      <c r="AN80" s="100">
        <v>1.57</v>
      </c>
      <c r="AO80" s="110">
        <f t="shared" si="25"/>
        <v>-10.965587404310314</v>
      </c>
      <c r="AP80" s="111">
        <f t="shared" si="26"/>
        <v>8.8781625956896857</v>
      </c>
      <c r="AQ80" s="112">
        <f t="shared" si="27"/>
        <v>18.418396656375414</v>
      </c>
      <c r="AR80" s="101">
        <f>INDEX(Historical!$C$7:$C$1045,MATCH(B80,Historical!$B$7:$B$1045,0))*IF(AH80="n/a",1.03,IF(AH80&lt;0,1.01,IF(AH80&gt;10,1.1,(1+AH80/100))))</f>
        <v>0.67670000000000008</v>
      </c>
      <c r="AS80" s="109">
        <f t="shared" si="28"/>
        <v>0.7443700000000002</v>
      </c>
      <c r="AT80" s="109">
        <f t="shared" si="17"/>
        <v>0.79967669100000027</v>
      </c>
      <c r="AU80" s="109">
        <f t="shared" si="17"/>
        <v>0.85909266914130034</v>
      </c>
      <c r="AV80" s="109">
        <f t="shared" si="17"/>
        <v>0.92292325445849899</v>
      </c>
      <c r="AW80" s="109">
        <f t="shared" si="29"/>
        <v>4.0027626145997992</v>
      </c>
      <c r="AX80" s="113">
        <f t="shared" si="30"/>
        <v>9.0050902465687273</v>
      </c>
      <c r="AY80" s="100">
        <v>0.84</v>
      </c>
      <c r="AZ80" s="100">
        <v>26.14</v>
      </c>
      <c r="BA80" s="100">
        <v>-1.0900000000000001</v>
      </c>
      <c r="BB80" s="100">
        <v>5.9700000000000006</v>
      </c>
      <c r="BC80" s="100">
        <v>9.3000000000000007</v>
      </c>
      <c r="BE80" s="12">
        <v>2012</v>
      </c>
      <c r="BF80" s="12">
        <f t="shared" si="31"/>
        <v>1</v>
      </c>
      <c r="BG80" s="100">
        <v>0.64</v>
      </c>
      <c r="BH80" t="s">
        <v>121</v>
      </c>
      <c r="BI80" t="s">
        <v>122</v>
      </c>
    </row>
    <row r="81" spans="1:61" ht="11.25" customHeight="1" x14ac:dyDescent="0.2">
      <c r="A81" s="55" t="s">
        <v>728</v>
      </c>
      <c r="B81" s="55" t="s">
        <v>729</v>
      </c>
      <c r="C81" s="156" t="s">
        <v>134</v>
      </c>
      <c r="D81" s="98" t="s">
        <v>186</v>
      </c>
      <c r="E81" s="157">
        <v>17</v>
      </c>
      <c r="F81" s="2">
        <v>248</v>
      </c>
      <c r="G81" s="2" t="s">
        <v>146</v>
      </c>
      <c r="H81" s="2" t="s">
        <v>146</v>
      </c>
      <c r="I81" s="100">
        <v>70.290000000000006</v>
      </c>
      <c r="J81" s="101">
        <f t="shared" si="18"/>
        <v>3.812775643761559</v>
      </c>
      <c r="K81" s="104">
        <v>0.67</v>
      </c>
      <c r="L81" s="71">
        <v>4</v>
      </c>
      <c r="M81" s="28">
        <f t="shared" si="19"/>
        <v>2.68</v>
      </c>
      <c r="N81" s="103" t="s">
        <v>668</v>
      </c>
      <c r="O81" s="104">
        <v>0.62</v>
      </c>
      <c r="P81" s="158">
        <v>46090</v>
      </c>
      <c r="Q81" s="158">
        <v>46100</v>
      </c>
      <c r="R81" s="28">
        <f t="shared" si="20"/>
        <v>8.0645161290322651</v>
      </c>
      <c r="S81" s="105">
        <f>IF(INDEX(Historical!$D$7:$D1176,MATCH(B81,Historical!$B$7:$B$1044,0))=0,"n/a",(INDEX(Historical!$C$7:$C$1044,MATCH(B81,Historical!$B$7:$B$1044,0))/INDEX(Historical!$D$7:$D$1044,MATCH(B81,Historical!$B$7:$B$1044,0))-1)*100)</f>
        <v>5.0847457627118731</v>
      </c>
      <c r="T81" s="105">
        <f>IF(INDEX(Historical!$F$7:$F$1044,MATCH(B81,Historical!$B$7:$B$1044,0))=0,"n/a",((INDEX(Historical!$C$7:$C$1044,MATCH(B81,Historical!$B$7:$B$1044,0))/INDEX(Historical!$F$7:$F$1044,MATCH(B81,Historical!$B$7:$B$1044,0)))^(1/3)-1)*100)</f>
        <v>4.0741805351937943</v>
      </c>
      <c r="U81" s="105">
        <f>IF(INDEX(Historical!$H$7:$H$1044,MATCH(B81,Historical!$B$7:$B$1044,0))=0,"n/a",((INDEX(Historical!$C$7:$C$1044,MATCH(B81,Historical!$B$7:$B$1044,0))/INDEX(Historical!$H$7:$H$1044,MATCH(B81,Historical!$B$7:$B$1044,0)))^(1/5)-1)*100)</f>
        <v>9.714850709074053</v>
      </c>
      <c r="V81" s="105">
        <f>IF(INDEX(Historical!$M$7:$M$1044,MATCH(B81,Historical!$B$7:$B$1044,0))=0,"n/a",((INDEX(Historical!$C$7:$C$1044,MATCH(B81,Historical!$B$7:$B$1044,0))/INDEX(Historical!$M$7:$M$1044,MATCH(B81,Historical!$B$7:$B$1044,0)))^(1/10)-1)*100)</f>
        <v>9.507828735885715</v>
      </c>
      <c r="W81" s="106">
        <f t="shared" si="21"/>
        <v>1.0217738433178722</v>
      </c>
      <c r="X81" s="107">
        <f t="shared" si="22"/>
        <v>0.71537928638247816</v>
      </c>
      <c r="Y81" s="165"/>
      <c r="Z81" s="101">
        <f t="shared" si="23"/>
        <v>88.741721854304643</v>
      </c>
      <c r="AA81" s="109">
        <f t="shared" si="24"/>
        <v>23.274834437086096</v>
      </c>
      <c r="AB81" s="71">
        <v>12</v>
      </c>
      <c r="AC81" s="100">
        <v>3.02</v>
      </c>
      <c r="AD81" s="100" t="s">
        <v>142</v>
      </c>
      <c r="AE81" s="100">
        <v>6.2</v>
      </c>
      <c r="AF81" s="100">
        <v>6.38</v>
      </c>
      <c r="AG81" s="100">
        <v>29.09</v>
      </c>
      <c r="AH81" s="100">
        <v>10.52</v>
      </c>
      <c r="AI81" s="100">
        <v>9.370000000000001</v>
      </c>
      <c r="AJ81" s="100">
        <v>13.58</v>
      </c>
      <c r="AK81" s="100" t="s">
        <v>142</v>
      </c>
      <c r="AL81" s="100">
        <v>3610</v>
      </c>
      <c r="AM81" s="100">
        <v>46.12</v>
      </c>
      <c r="AN81" s="100">
        <v>0.25</v>
      </c>
      <c r="AO81" s="110">
        <f t="shared" si="25"/>
        <v>-9.7472080842504845</v>
      </c>
      <c r="AP81" s="111">
        <f t="shared" si="26"/>
        <v>13.527626352835611</v>
      </c>
      <c r="AQ81" s="112">
        <f t="shared" si="27"/>
        <v>156.89898032634392</v>
      </c>
      <c r="AR81" s="101">
        <f>INDEX(Historical!$C$7:$C$1045,MATCH(B81,Historical!$B$7:$B$1045,0))*IF(AH81="n/a",1.03,IF(AH81&lt;0,1.01,IF(AH81&gt;10,1.1,(1+AH81/100))))</f>
        <v>2.7280000000000002</v>
      </c>
      <c r="AS81" s="109">
        <f t="shared" si="28"/>
        <v>2.9836136000000004</v>
      </c>
      <c r="AT81" s="109">
        <f t="shared" si="17"/>
        <v>3.0731220080000003</v>
      </c>
      <c r="AU81" s="109">
        <f t="shared" si="17"/>
        <v>3.1653156682400003</v>
      </c>
      <c r="AV81" s="109">
        <f t="shared" si="17"/>
        <v>3.2602751382872004</v>
      </c>
      <c r="AW81" s="109">
        <f t="shared" si="29"/>
        <v>15.210326414527202</v>
      </c>
      <c r="AX81" s="113">
        <f t="shared" si="30"/>
        <v>21.639388838422533</v>
      </c>
      <c r="AY81" s="100">
        <v>1.24</v>
      </c>
      <c r="AZ81" s="100">
        <v>20.380000000000003</v>
      </c>
      <c r="BA81" s="100">
        <v>-16.309999999999999</v>
      </c>
      <c r="BB81" s="100">
        <v>7.9600000000000009</v>
      </c>
      <c r="BC81" s="100">
        <v>4.53</v>
      </c>
      <c r="BE81" s="12">
        <v>2010</v>
      </c>
      <c r="BF81" s="12">
        <f t="shared" si="31"/>
        <v>1</v>
      </c>
      <c r="BG81" s="100">
        <v>17.43</v>
      </c>
      <c r="BH81" t="s">
        <v>121</v>
      </c>
      <c r="BI81" t="s">
        <v>122</v>
      </c>
    </row>
    <row r="82" spans="1:61" ht="11.25" customHeight="1" x14ac:dyDescent="0.2">
      <c r="A82" s="116" t="s">
        <v>730</v>
      </c>
      <c r="B82" s="55" t="s">
        <v>731</v>
      </c>
      <c r="C82" s="156" t="s">
        <v>134</v>
      </c>
      <c r="D82" s="98" t="s">
        <v>157</v>
      </c>
      <c r="E82" s="157">
        <v>14</v>
      </c>
      <c r="F82" s="2">
        <v>374</v>
      </c>
      <c r="G82" s="2" t="s">
        <v>146</v>
      </c>
      <c r="H82" s="2" t="s">
        <v>146</v>
      </c>
      <c r="I82" s="100">
        <v>29.99</v>
      </c>
      <c r="J82" s="101">
        <f t="shared" si="18"/>
        <v>3.8679559853284426</v>
      </c>
      <c r="K82" s="104">
        <v>0.28999999999999998</v>
      </c>
      <c r="L82" s="71">
        <v>4</v>
      </c>
      <c r="M82" s="28">
        <f t="shared" si="19"/>
        <v>1.1599999999999999</v>
      </c>
      <c r="N82" s="103" t="s">
        <v>270</v>
      </c>
      <c r="O82" s="104">
        <v>0.28000000000000003</v>
      </c>
      <c r="P82" s="158">
        <v>46006</v>
      </c>
      <c r="Q82" s="158">
        <v>46022</v>
      </c>
      <c r="R82" s="28">
        <f t="shared" si="20"/>
        <v>3.5714285714285547</v>
      </c>
      <c r="S82" s="105">
        <f>IF(INDEX(Historical!$D$7:$D1177,MATCH(B82,Historical!$B$7:$B$1044,0))=0,"n/a",(INDEX(Historical!$C$7:$C$1044,MATCH(B82,Historical!$B$7:$B$1044,0))/INDEX(Historical!$D$7:$D$1044,MATCH(B82,Historical!$B$7:$B$1044,0))-1)*100)</f>
        <v>3.6697247706421798</v>
      </c>
      <c r="T82" s="105">
        <f>IF(INDEX(Historical!$F$7:$F$1044,MATCH(B82,Historical!$B$7:$B$1044,0))=0,"n/a",((INDEX(Historical!$C$7:$C$1044,MATCH(B82,Historical!$B$7:$B$1044,0))/INDEX(Historical!$F$7:$F$1044,MATCH(B82,Historical!$B$7:$B$1044,0)))^(1/3)-1)*100)</f>
        <v>3.8131470208560225</v>
      </c>
      <c r="U82" s="105">
        <f>IF(INDEX(Historical!$H$7:$H$1044,MATCH(B82,Historical!$B$7:$B$1044,0))=0,"n/a",((INDEX(Historical!$C$7:$C$1044,MATCH(B82,Historical!$B$7:$B$1044,0))/INDEX(Historical!$H$7:$H$1044,MATCH(B82,Historical!$B$7:$B$1044,0)))^(1/5)-1)*100)</f>
        <v>6.6234960080302496</v>
      </c>
      <c r="V82" s="105">
        <f>IF(INDEX(Historical!$M$7:$M$1044,MATCH(B82,Historical!$B$7:$B$1044,0))=0,"n/a",((INDEX(Historical!$C$7:$C$1044,MATCH(B82,Historical!$B$7:$B$1044,0))/INDEX(Historical!$M$7:$M$1044,MATCH(B82,Historical!$B$7:$B$1044,0)))^(1/10)-1)*100)</f>
        <v>6.5592881494488164</v>
      </c>
      <c r="W82" s="106">
        <f t="shared" si="21"/>
        <v>1.0097888455452027</v>
      </c>
      <c r="X82" s="107" t="str">
        <f t="shared" si="22"/>
        <v>n/a</v>
      </c>
      <c r="Y82" s="165"/>
      <c r="Z82" s="101">
        <f t="shared" si="23"/>
        <v>31.26684636118598</v>
      </c>
      <c r="AA82" s="109">
        <f t="shared" si="24"/>
        <v>8.0835579514824794</v>
      </c>
      <c r="AB82" s="71">
        <v>12</v>
      </c>
      <c r="AC82" s="100">
        <v>3.71</v>
      </c>
      <c r="AD82" s="100" t="s">
        <v>142</v>
      </c>
      <c r="AE82" s="100">
        <v>1.86</v>
      </c>
      <c r="AF82" s="100">
        <v>0.95</v>
      </c>
      <c r="AG82" s="100">
        <v>12.44</v>
      </c>
      <c r="AH82" s="100">
        <v>-2.63</v>
      </c>
      <c r="AI82" s="100">
        <v>2.79</v>
      </c>
      <c r="AJ82" s="100">
        <v>-0.57999999999999996</v>
      </c>
      <c r="AK82" s="100" t="s">
        <v>142</v>
      </c>
      <c r="AL82" s="100">
        <v>448.55</v>
      </c>
      <c r="AM82" s="100">
        <v>6.75</v>
      </c>
      <c r="AN82" s="100">
        <v>0.5</v>
      </c>
      <c r="AO82" s="110">
        <f t="shared" si="25"/>
        <v>2.4078940418762134</v>
      </c>
      <c r="AP82" s="111">
        <f t="shared" si="26"/>
        <v>10.491451993358693</v>
      </c>
      <c r="AQ82" s="112">
        <f t="shared" si="27"/>
        <v>-41.578618625223804</v>
      </c>
      <c r="AR82" s="101">
        <f>INDEX(Historical!$C$7:$C$1045,MATCH(B82,Historical!$B$7:$B$1045,0))*IF(AH82="n/a",1.03,IF(AH82&lt;0,1.01,IF(AH82&gt;10,1.1,(1+AH82/100))))</f>
        <v>1.1413</v>
      </c>
      <c r="AS82" s="109">
        <f t="shared" si="28"/>
        <v>1.17314227</v>
      </c>
      <c r="AT82" s="109">
        <f t="shared" si="17"/>
        <v>1.2083365381</v>
      </c>
      <c r="AU82" s="109">
        <f t="shared" si="17"/>
        <v>1.2445866342430001</v>
      </c>
      <c r="AV82" s="109">
        <f t="shared" si="17"/>
        <v>1.28192423327029</v>
      </c>
      <c r="AW82" s="109">
        <f t="shared" si="29"/>
        <v>6.0492896756132906</v>
      </c>
      <c r="AX82" s="113">
        <f t="shared" si="30"/>
        <v>20.171022592908606</v>
      </c>
      <c r="AY82" s="100">
        <v>0.63</v>
      </c>
      <c r="AZ82" s="100">
        <v>14.93</v>
      </c>
      <c r="BA82" s="100">
        <v>-10.69</v>
      </c>
      <c r="BB82" s="100">
        <v>3.5700000000000003</v>
      </c>
      <c r="BC82" s="100">
        <v>1.9900000000000002</v>
      </c>
      <c r="BE82" s="12">
        <v>2012</v>
      </c>
      <c r="BF82" s="12">
        <f t="shared" si="31"/>
        <v>1</v>
      </c>
      <c r="BG82" s="100">
        <v>1.28</v>
      </c>
      <c r="BH82" t="s">
        <v>121</v>
      </c>
      <c r="BI82" t="s">
        <v>122</v>
      </c>
    </row>
    <row r="83" spans="1:61" ht="11.25" customHeight="1" x14ac:dyDescent="0.2">
      <c r="A83" s="123" t="s">
        <v>732</v>
      </c>
      <c r="B83" s="55" t="s">
        <v>733</v>
      </c>
      <c r="C83" s="156" t="s">
        <v>180</v>
      </c>
      <c r="D83" s="98" t="s">
        <v>208</v>
      </c>
      <c r="E83" s="157">
        <v>21</v>
      </c>
      <c r="F83" s="2">
        <v>199</v>
      </c>
      <c r="G83" s="2" t="s">
        <v>146</v>
      </c>
      <c r="H83" s="2" t="s">
        <v>146</v>
      </c>
      <c r="I83" s="100">
        <v>308.01</v>
      </c>
      <c r="J83" s="101">
        <f t="shared" si="18"/>
        <v>0.77919548066621214</v>
      </c>
      <c r="K83" s="104">
        <v>0.6</v>
      </c>
      <c r="L83" s="71">
        <v>4</v>
      </c>
      <c r="M83" s="28">
        <f t="shared" si="19"/>
        <v>2.4</v>
      </c>
      <c r="N83" s="103" t="s">
        <v>734</v>
      </c>
      <c r="O83" s="104">
        <v>0.55000000000000004</v>
      </c>
      <c r="P83" s="158">
        <v>45975</v>
      </c>
      <c r="Q83" s="158">
        <v>45992</v>
      </c>
      <c r="R83" s="28">
        <f t="shared" si="20"/>
        <v>9.0909090909090793</v>
      </c>
      <c r="S83" s="105">
        <f>IF(INDEX(Historical!$D$7:$D1179,MATCH(B83,Historical!$B$7:$B$1044,0))=0,"n/a",(INDEX(Historical!$C$7:$C$1044,MATCH(B83,Historical!$B$7:$B$1044,0))/INDEX(Historical!$D$7:$D$1044,MATCH(B83,Historical!$B$7:$B$1044,0))-1)*100)</f>
        <v>8.1730769230769162</v>
      </c>
      <c r="T83" s="105">
        <f>IF(INDEX(Historical!$F$7:$F$1044,MATCH(B83,Historical!$B$7:$B$1044,0))=0,"n/a",((INDEX(Historical!$C$7:$C$1044,MATCH(B83,Historical!$B$7:$B$1044,0))/INDEX(Historical!$F$7:$F$1044,MATCH(B83,Historical!$B$7:$B$1044,0)))^(1/3)-1)*100)</f>
        <v>6.4554485011703244</v>
      </c>
      <c r="U83" s="105">
        <f>IF(INDEX(Historical!$H$7:$H$1044,MATCH(B83,Historical!$B$7:$B$1044,0))=0,"n/a",((INDEX(Historical!$C$7:$C$1044,MATCH(B83,Historical!$B$7:$B$1044,0))/INDEX(Historical!$H$7:$H$1044,MATCH(B83,Historical!$B$7:$B$1044,0)))^(1/5)-1)*100)</f>
        <v>5.7661557194869095</v>
      </c>
      <c r="V83" s="105">
        <f>IF(INDEX(Historical!$M$7:$M$1044,MATCH(B83,Historical!$B$7:$B$1044,0))=0,"n/a",((INDEX(Historical!$C$7:$C$1044,MATCH(B83,Historical!$B$7:$B$1044,0))/INDEX(Historical!$M$7:$M$1044,MATCH(B83,Historical!$B$7:$B$1044,0)))^(1/10)-1)*100)</f>
        <v>6.3995312815083638</v>
      </c>
      <c r="W83" s="106">
        <f t="shared" si="21"/>
        <v>0.90102781998243964</v>
      </c>
      <c r="X83" s="107" t="str">
        <f t="shared" si="22"/>
        <v>n/a</v>
      </c>
      <c r="Y83" s="165"/>
      <c r="Z83" s="101">
        <f t="shared" si="23"/>
        <v>28.880866425992778</v>
      </c>
      <c r="AA83" s="109">
        <f t="shared" si="24"/>
        <v>37.064981949458478</v>
      </c>
      <c r="AB83" s="71">
        <v>9</v>
      </c>
      <c r="AC83" s="100">
        <v>8.31</v>
      </c>
      <c r="AD83" s="100">
        <v>1.49</v>
      </c>
      <c r="AE83" s="100">
        <v>0.18</v>
      </c>
      <c r="AF83" s="100">
        <v>31.4</v>
      </c>
      <c r="AG83" s="100">
        <v>152.25</v>
      </c>
      <c r="AH83" s="100">
        <v>10.08</v>
      </c>
      <c r="AI83" s="100">
        <v>10.85</v>
      </c>
      <c r="AJ83" s="100" t="s">
        <v>142</v>
      </c>
      <c r="AK83" s="100">
        <v>10.58</v>
      </c>
      <c r="AL83" s="100">
        <v>59920</v>
      </c>
      <c r="AM83" s="100">
        <v>0.44999999999999996</v>
      </c>
      <c r="AN83" s="100">
        <v>4.1500000000000004</v>
      </c>
      <c r="AO83" s="110">
        <f t="shared" si="25"/>
        <v>-30.519630749305357</v>
      </c>
      <c r="AP83" s="111">
        <f t="shared" si="26"/>
        <v>6.5453512001531218</v>
      </c>
      <c r="AQ83" s="112">
        <f t="shared" si="27"/>
        <v>619.20957638322068</v>
      </c>
      <c r="AR83" s="101">
        <f>INDEX(Historical!$C$7:$C$1045,MATCH(B83,Historical!$B$7:$B$1045,0))*IF(AH83="n/a",1.03,IF(AH83&lt;0,1.01,IF(AH83&gt;10,1.1,(1+AH83/100))))</f>
        <v>2.4750000000000001</v>
      </c>
      <c r="AS83" s="109">
        <f t="shared" si="28"/>
        <v>2.7225000000000001</v>
      </c>
      <c r="AT83" s="109">
        <f t="shared" si="17"/>
        <v>2.9947500000000002</v>
      </c>
      <c r="AU83" s="109">
        <f t="shared" si="17"/>
        <v>3.2942250000000004</v>
      </c>
      <c r="AV83" s="109">
        <f t="shared" si="17"/>
        <v>3.6236475000000006</v>
      </c>
      <c r="AW83" s="109">
        <f t="shared" si="29"/>
        <v>15.110122500000001</v>
      </c>
      <c r="AX83" s="113">
        <f t="shared" si="30"/>
        <v>4.9057246517970201</v>
      </c>
      <c r="AY83" s="100">
        <v>0.67</v>
      </c>
      <c r="AZ83" s="100">
        <v>13.66</v>
      </c>
      <c r="BA83" s="100">
        <v>-18.420000000000002</v>
      </c>
      <c r="BB83" s="100">
        <v>-7.8100000000000005</v>
      </c>
      <c r="BC83" s="100">
        <v>-6.15</v>
      </c>
      <c r="BE83" s="12">
        <v>2006</v>
      </c>
      <c r="BF83" s="12">
        <f t="shared" si="31"/>
        <v>2</v>
      </c>
      <c r="BG83" s="100">
        <v>2.1999999999999997</v>
      </c>
      <c r="BH83" t="s">
        <v>121</v>
      </c>
      <c r="BI83" t="s">
        <v>122</v>
      </c>
    </row>
    <row r="84" spans="1:61" ht="11.25" customHeight="1" x14ac:dyDescent="0.2">
      <c r="A84" s="123" t="s">
        <v>735</v>
      </c>
      <c r="B84" s="55" t="s">
        <v>736</v>
      </c>
      <c r="C84" s="156" t="s">
        <v>125</v>
      </c>
      <c r="D84" s="98" t="s">
        <v>212</v>
      </c>
      <c r="E84" s="157">
        <v>23</v>
      </c>
      <c r="F84" s="2">
        <v>174</v>
      </c>
      <c r="G84" s="2" t="s">
        <v>118</v>
      </c>
      <c r="H84" s="2" t="s">
        <v>118</v>
      </c>
      <c r="I84" s="100">
        <v>1014.27</v>
      </c>
      <c r="J84" s="101">
        <f t="shared" si="18"/>
        <v>0.57972729154958735</v>
      </c>
      <c r="K84" s="104">
        <v>1.47</v>
      </c>
      <c r="L84" s="71">
        <v>4</v>
      </c>
      <c r="M84" s="28">
        <f t="shared" si="19"/>
        <v>5.88</v>
      </c>
      <c r="N84" s="103" t="s">
        <v>737</v>
      </c>
      <c r="O84" s="104">
        <v>1.3</v>
      </c>
      <c r="P84" s="158">
        <v>46143</v>
      </c>
      <c r="Q84" s="158">
        <v>46157</v>
      </c>
      <c r="R84" s="28">
        <f t="shared" si="20"/>
        <v>13.076923076923071</v>
      </c>
      <c r="S84" s="105">
        <f>IF(INDEX(Historical!$D$7:$D1180,MATCH(B84,Historical!$B$7:$B$1044,0))=0,"n/a",(INDEX(Historical!$C$7:$C$1044,MATCH(B84,Historical!$B$7:$B$1044,0))/INDEX(Historical!$D$7:$D$1044,MATCH(B84,Historical!$B$7:$B$1044,0))-1)*100)</f>
        <v>12.444444444444436</v>
      </c>
      <c r="T84" s="105">
        <f>IF(INDEX(Historical!$F$7:$F$1044,MATCH(B84,Historical!$B$7:$B$1044,0))=0,"n/a",((INDEX(Historical!$C$7:$C$1044,MATCH(B84,Historical!$B$7:$B$1044,0))/INDEX(Historical!$F$7:$F$1044,MATCH(B84,Historical!$B$7:$B$1044,0)))^(1/3)-1)*100)</f>
        <v>13.181391741750637</v>
      </c>
      <c r="U84" s="105">
        <f>IF(INDEX(Historical!$H$7:$H$1044,MATCH(B84,Historical!$B$7:$B$1044,0))=0,"n/a",((INDEX(Historical!$C$7:$C$1044,MATCH(B84,Historical!$B$7:$B$1044,0))/INDEX(Historical!$H$7:$H$1044,MATCH(B84,Historical!$B$7:$B$1044,0)))^(1/5)-1)*100)</f>
        <v>12.970113373747584</v>
      </c>
      <c r="V84" s="105">
        <f>IF(INDEX(Historical!$M$7:$M$1044,MATCH(B84,Historical!$B$7:$B$1044,0))=0,"n/a",((INDEX(Historical!$C$7:$C$1044,MATCH(B84,Historical!$B$7:$B$1044,0))/INDEX(Historical!$M$7:$M$1044,MATCH(B84,Historical!$B$7:$B$1044,0)))^(1/10)-1)*100)</f>
        <v>12.523183925959813</v>
      </c>
      <c r="W84" s="106">
        <f t="shared" si="21"/>
        <v>1.0356881644819822</v>
      </c>
      <c r="X84" s="107">
        <f t="shared" si="22"/>
        <v>0.85951712218340515</v>
      </c>
      <c r="Y84" s="159"/>
      <c r="Z84" s="101">
        <f t="shared" si="23"/>
        <v>30.577223088923557</v>
      </c>
      <c r="AA84" s="109">
        <f t="shared" si="24"/>
        <v>52.744149765990635</v>
      </c>
      <c r="AB84" s="71">
        <v>8</v>
      </c>
      <c r="AC84" s="100">
        <v>19.23</v>
      </c>
      <c r="AD84" s="100">
        <v>4.12</v>
      </c>
      <c r="AE84" s="100">
        <v>1.57</v>
      </c>
      <c r="AF84" s="100">
        <v>14.03</v>
      </c>
      <c r="AG84" s="100">
        <v>29.65</v>
      </c>
      <c r="AH84" s="100">
        <v>12.25</v>
      </c>
      <c r="AI84" s="100">
        <v>10.17</v>
      </c>
      <c r="AJ84" s="100">
        <v>15.09</v>
      </c>
      <c r="AK84" s="100">
        <v>10.93</v>
      </c>
      <c r="AL84" s="100">
        <v>449980</v>
      </c>
      <c r="AM84" s="100">
        <v>0.21</v>
      </c>
      <c r="AN84" s="100">
        <v>0.26</v>
      </c>
      <c r="AO84" s="110">
        <f t="shared" si="25"/>
        <v>-39.194309100693459</v>
      </c>
      <c r="AP84" s="111">
        <f t="shared" si="26"/>
        <v>13.549840665297172</v>
      </c>
      <c r="AQ84" s="112">
        <f t="shared" si="27"/>
        <v>473.48851435436535</v>
      </c>
      <c r="AR84" s="101">
        <f>INDEX(Historical!$C$7:$C$1045,MATCH(B84,Historical!$B$7:$B$1045,0))*IF(AH84="n/a",1.03,IF(AH84&lt;0,1.01,IF(AH84&gt;10,1.1,(1+AH84/100))))</f>
        <v>5.5659999999999998</v>
      </c>
      <c r="AS84" s="109">
        <f t="shared" si="28"/>
        <v>6.1226000000000003</v>
      </c>
      <c r="AT84" s="109">
        <f t="shared" si="17"/>
        <v>6.7348600000000012</v>
      </c>
      <c r="AU84" s="109">
        <f t="shared" si="17"/>
        <v>7.4083460000000017</v>
      </c>
      <c r="AV84" s="109">
        <f t="shared" si="17"/>
        <v>8.1491806000000029</v>
      </c>
      <c r="AW84" s="109">
        <f t="shared" si="29"/>
        <v>33.980986600000008</v>
      </c>
      <c r="AX84" s="113">
        <f t="shared" si="30"/>
        <v>3.3502900213946987</v>
      </c>
      <c r="AY84" s="100">
        <v>0.92</v>
      </c>
      <c r="AZ84" s="100">
        <v>20.169999999999998</v>
      </c>
      <c r="BA84" s="100">
        <v>-4.95</v>
      </c>
      <c r="BB84" s="100">
        <v>1.79</v>
      </c>
      <c r="BC84" s="100">
        <v>6.74</v>
      </c>
      <c r="BE84" s="12">
        <v>2004</v>
      </c>
      <c r="BF84" s="12">
        <f t="shared" si="31"/>
        <v>2</v>
      </c>
      <c r="BG84" s="100">
        <v>10.9</v>
      </c>
      <c r="BH84" t="s">
        <v>121</v>
      </c>
      <c r="BI84" t="s">
        <v>122</v>
      </c>
    </row>
    <row r="85" spans="1:61" ht="11.25" customHeight="1" x14ac:dyDescent="0.2">
      <c r="A85" s="123" t="s">
        <v>738</v>
      </c>
      <c r="B85" s="55" t="s">
        <v>739</v>
      </c>
      <c r="C85" s="156" t="s">
        <v>162</v>
      </c>
      <c r="D85" s="98" t="s">
        <v>167</v>
      </c>
      <c r="E85" s="157">
        <v>22</v>
      </c>
      <c r="F85" s="2">
        <v>178</v>
      </c>
      <c r="G85" s="2" t="s">
        <v>119</v>
      </c>
      <c r="H85" s="2" t="s">
        <v>119</v>
      </c>
      <c r="I85" s="100">
        <v>126.12</v>
      </c>
      <c r="J85" s="101">
        <f t="shared" si="18"/>
        <v>2.1725340945131624</v>
      </c>
      <c r="K85" s="104">
        <v>0.68500000000000005</v>
      </c>
      <c r="L85" s="71">
        <v>4</v>
      </c>
      <c r="M85" s="28">
        <f t="shared" si="19"/>
        <v>2.74</v>
      </c>
      <c r="N85" s="103" t="s">
        <v>740</v>
      </c>
      <c r="O85" s="104">
        <v>0.64</v>
      </c>
      <c r="P85" s="158">
        <v>45824</v>
      </c>
      <c r="Q85" s="158">
        <v>45845</v>
      </c>
      <c r="R85" s="28">
        <f t="shared" si="20"/>
        <v>7.0312500000000053</v>
      </c>
      <c r="S85" s="105">
        <f>IF(INDEX(Historical!$D$7:$D1181,MATCH(B85,Historical!$B$7:$B$1044,0))=0,"n/a",(INDEX(Historical!$C$7:$C$1044,MATCH(B85,Historical!$B$7:$B$1044,0))/INDEX(Historical!$D$7:$D$1044,MATCH(B85,Historical!$B$7:$B$1044,0))-1)*100)</f>
        <v>7.7235772357723498</v>
      </c>
      <c r="T85" s="105">
        <f>IF(INDEX(Historical!$F$7:$F$1044,MATCH(B85,Historical!$B$7:$B$1044,0))=0,"n/a",((INDEX(Historical!$C$7:$C$1044,MATCH(B85,Historical!$B$7:$B$1044,0))/INDEX(Historical!$F$7:$F$1044,MATCH(B85,Historical!$B$7:$B$1044,0)))^(1/3)-1)*100)</f>
        <v>9.2907178862168927</v>
      </c>
      <c r="U85" s="105">
        <f>IF(INDEX(Historical!$H$7:$H$1044,MATCH(B85,Historical!$B$7:$B$1044,0))=0,"n/a",((INDEX(Historical!$C$7:$C$1044,MATCH(B85,Historical!$B$7:$B$1044,0))/INDEX(Historical!$H$7:$H$1044,MATCH(B85,Historical!$B$7:$B$1044,0)))^(1/5)-1)*100)</f>
        <v>9.4137325543095294</v>
      </c>
      <c r="V85" s="105">
        <f>IF(INDEX(Historical!$M$7:$M$1044,MATCH(B85,Historical!$B$7:$B$1044,0))=0,"n/a",((INDEX(Historical!$C$7:$C$1044,MATCH(B85,Historical!$B$7:$B$1044,0))/INDEX(Historical!$M$7:$M$1044,MATCH(B85,Historical!$B$7:$B$1044,0)))^(1/10)-1)*100)</f>
        <v>9.042826583337348</v>
      </c>
      <c r="W85" s="106">
        <f t="shared" si="21"/>
        <v>1.0410165966972791</v>
      </c>
      <c r="X85" s="107">
        <f t="shared" si="22"/>
        <v>1.3390800219501464</v>
      </c>
      <c r="Y85" s="165"/>
      <c r="Z85" s="101">
        <f t="shared" si="23"/>
        <v>45.819397993311043</v>
      </c>
      <c r="AA85" s="109">
        <f t="shared" si="24"/>
        <v>21.090301003344482</v>
      </c>
      <c r="AB85" s="71">
        <v>12</v>
      </c>
      <c r="AC85" s="100">
        <v>5.98</v>
      </c>
      <c r="AD85" s="100">
        <v>1.8</v>
      </c>
      <c r="AE85" s="100">
        <v>3.25</v>
      </c>
      <c r="AF85" s="100">
        <v>1.88</v>
      </c>
      <c r="AG85" s="100">
        <v>9.39</v>
      </c>
      <c r="AH85" s="100">
        <v>8.15</v>
      </c>
      <c r="AI85" s="100">
        <v>12.73</v>
      </c>
      <c r="AJ85" s="100">
        <v>7.03</v>
      </c>
      <c r="AK85" s="100">
        <v>9.58</v>
      </c>
      <c r="AL85" s="100">
        <v>3030</v>
      </c>
      <c r="AM85" s="100">
        <v>1.69</v>
      </c>
      <c r="AN85" s="100">
        <v>1.02</v>
      </c>
      <c r="AO85" s="110">
        <f t="shared" si="25"/>
        <v>-9.5040343545217905</v>
      </c>
      <c r="AP85" s="111">
        <f t="shared" si="26"/>
        <v>11.586266648822692</v>
      </c>
      <c r="AQ85" s="112">
        <f t="shared" si="27"/>
        <v>32.748326436469213</v>
      </c>
      <c r="AR85" s="101">
        <f>INDEX(Historical!$C$7:$C$1045,MATCH(B85,Historical!$B$7:$B$1045,0))*IF(AH85="n/a",1.03,IF(AH85&lt;0,1.01,IF(AH85&gt;10,1.1,(1+AH85/100))))</f>
        <v>2.8659749999999997</v>
      </c>
      <c r="AS85" s="109">
        <f t="shared" si="28"/>
        <v>3.1525724999999998</v>
      </c>
      <c r="AT85" s="109">
        <f t="shared" si="17"/>
        <v>3.4545889455000003</v>
      </c>
      <c r="AU85" s="109">
        <f t="shared" si="17"/>
        <v>3.7855385664789005</v>
      </c>
      <c r="AV85" s="109">
        <f t="shared" si="17"/>
        <v>4.1481931611475797</v>
      </c>
      <c r="AW85" s="109">
        <f t="shared" si="29"/>
        <v>17.40686817312648</v>
      </c>
      <c r="AX85" s="113">
        <f t="shared" si="30"/>
        <v>13.801830140442817</v>
      </c>
      <c r="AY85" s="100">
        <v>0.73</v>
      </c>
      <c r="AZ85" s="100">
        <v>9.44</v>
      </c>
      <c r="BA85" s="100">
        <v>-10.290000000000001</v>
      </c>
      <c r="BB85" s="100">
        <v>-2.54</v>
      </c>
      <c r="BC85" s="100">
        <v>-1.8900000000000001</v>
      </c>
      <c r="BE85" s="12">
        <v>2004</v>
      </c>
      <c r="BF85" s="12">
        <f t="shared" si="31"/>
        <v>2</v>
      </c>
      <c r="BG85" s="100">
        <v>3.6799999999999997</v>
      </c>
      <c r="BH85" t="s">
        <v>121</v>
      </c>
      <c r="BI85" t="s">
        <v>122</v>
      </c>
    </row>
    <row r="86" spans="1:61" ht="11.25" customHeight="1" x14ac:dyDescent="0.2">
      <c r="A86" s="55" t="s">
        <v>741</v>
      </c>
      <c r="B86" s="55" t="s">
        <v>742</v>
      </c>
      <c r="C86" s="156" t="s">
        <v>300</v>
      </c>
      <c r="D86" s="98" t="s">
        <v>301</v>
      </c>
      <c r="E86" s="157">
        <v>16</v>
      </c>
      <c r="F86" s="2">
        <v>296</v>
      </c>
      <c r="G86" s="2" t="s">
        <v>119</v>
      </c>
      <c r="H86" s="2" t="s">
        <v>119</v>
      </c>
      <c r="I86" s="100">
        <v>105.02</v>
      </c>
      <c r="J86" s="101">
        <f t="shared" si="18"/>
        <v>4.0373262235764624</v>
      </c>
      <c r="K86" s="104">
        <v>1.06</v>
      </c>
      <c r="L86" s="71">
        <v>4</v>
      </c>
      <c r="M86" s="28">
        <f t="shared" si="19"/>
        <v>4.24</v>
      </c>
      <c r="N86" s="103" t="s">
        <v>743</v>
      </c>
      <c r="O86" s="104">
        <v>1.05</v>
      </c>
      <c r="P86" s="158">
        <v>46112</v>
      </c>
      <c r="Q86" s="158">
        <v>46129</v>
      </c>
      <c r="R86" s="28">
        <f t="shared" si="20"/>
        <v>0.95238095238095322</v>
      </c>
      <c r="S86" s="105">
        <f>IF(INDEX(Historical!$D$7:$D1183,MATCH(B86,Historical!$B$7:$B$1044,0))=0,"n/a",(INDEX(Historical!$C$7:$C$1044,MATCH(B86,Historical!$B$7:$B$1044,0))/INDEX(Historical!$D$7:$D$1044,MATCH(B86,Historical!$B$7:$B$1044,0))-1)*100)</f>
        <v>2.2004889975550057</v>
      </c>
      <c r="T86" s="105">
        <f>IF(INDEX(Historical!$F$7:$F$1044,MATCH(B86,Historical!$B$7:$B$1044,0))=0,"n/a",((INDEX(Historical!$C$7:$C$1044,MATCH(B86,Historical!$B$7:$B$1044,0))/INDEX(Historical!$F$7:$F$1044,MATCH(B86,Historical!$B$7:$B$1044,0)))^(1/3)-1)*100)</f>
        <v>4.6231534017031617</v>
      </c>
      <c r="U86" s="105">
        <f>IF(INDEX(Historical!$H$7:$H$1044,MATCH(B86,Historical!$B$7:$B$1044,0))=0,"n/a",((INDEX(Historical!$C$7:$C$1044,MATCH(B86,Historical!$B$7:$B$1044,0))/INDEX(Historical!$H$7:$H$1044,MATCH(B86,Historical!$B$7:$B$1044,0)))^(1/5)-1)*100)</f>
        <v>4.904973105645416</v>
      </c>
      <c r="V86" s="105">
        <f>IF(INDEX(Historical!$M$7:$M$1044,MATCH(B86,Historical!$B$7:$B$1044,0))=0,"n/a",((INDEX(Historical!$C$7:$C$1044,MATCH(B86,Historical!$B$7:$B$1044,0))/INDEX(Historical!$M$7:$M$1044,MATCH(B86,Historical!$B$7:$B$1044,0)))^(1/10)-1)*100)</f>
        <v>4.162920626021327</v>
      </c>
      <c r="W86" s="106">
        <f t="shared" si="21"/>
        <v>1.1782528532938421</v>
      </c>
      <c r="X86" s="107">
        <f t="shared" si="22"/>
        <v>0.21087588588329387</v>
      </c>
      <c r="Y86" s="165"/>
      <c r="Z86" s="101">
        <f t="shared" si="23"/>
        <v>120.11331444759207</v>
      </c>
      <c r="AA86" s="109">
        <f t="shared" si="24"/>
        <v>29.75070821529745</v>
      </c>
      <c r="AB86" s="71">
        <v>12</v>
      </c>
      <c r="AC86" s="100">
        <v>3.53</v>
      </c>
      <c r="AD86" s="100" t="s">
        <v>142</v>
      </c>
      <c r="AE86" s="100">
        <v>9.23</v>
      </c>
      <c r="AF86" s="100">
        <v>2.5099999999999998</v>
      </c>
      <c r="AG86" s="100">
        <v>8.49</v>
      </c>
      <c r="AH86" s="100">
        <v>-56.730000000000004</v>
      </c>
      <c r="AI86" s="100">
        <v>-10.27</v>
      </c>
      <c r="AJ86" s="100">
        <v>23.26</v>
      </c>
      <c r="AK86" s="100">
        <v>-22.84</v>
      </c>
      <c r="AL86" s="100">
        <v>14640</v>
      </c>
      <c r="AM86" s="100">
        <v>2.41</v>
      </c>
      <c r="AN86" s="100">
        <v>0.9</v>
      </c>
      <c r="AO86" s="110">
        <f t="shared" si="25"/>
        <v>-20.808408886075572</v>
      </c>
      <c r="AP86" s="111">
        <f t="shared" si="26"/>
        <v>8.9422993292218784</v>
      </c>
      <c r="AQ86" s="112">
        <f t="shared" si="27"/>
        <v>82.177297793351229</v>
      </c>
      <c r="AR86" s="101">
        <f>INDEX(Historical!$C$7:$C$1045,MATCH(B86,Historical!$B$7:$B$1045,0))*IF(AH86="n/a",1.03,IF(AH86&lt;0,1.01,IF(AH86&gt;10,1.1,(1+AH86/100))))</f>
        <v>4.2218</v>
      </c>
      <c r="AS86" s="109">
        <f t="shared" si="28"/>
        <v>4.2640180000000001</v>
      </c>
      <c r="AT86" s="109">
        <f t="shared" si="17"/>
        <v>4.3066581800000003</v>
      </c>
      <c r="AU86" s="109">
        <f t="shared" si="17"/>
        <v>4.3497247618000001</v>
      </c>
      <c r="AV86" s="109">
        <f t="shared" si="17"/>
        <v>4.3932220094180003</v>
      </c>
      <c r="AW86" s="109">
        <f t="shared" si="29"/>
        <v>21.535422951218003</v>
      </c>
      <c r="AX86" s="113">
        <f t="shared" si="30"/>
        <v>20.506020711500668</v>
      </c>
      <c r="AY86" s="100">
        <v>0.82</v>
      </c>
      <c r="AZ86" s="100">
        <v>8.7999999999999989</v>
      </c>
      <c r="BA86" s="100">
        <v>-13.44</v>
      </c>
      <c r="BB86" s="100">
        <v>2.11</v>
      </c>
      <c r="BC86" s="100">
        <v>-0.77</v>
      </c>
      <c r="BE86" s="12">
        <v>2011</v>
      </c>
      <c r="BF86" s="12">
        <f t="shared" si="31"/>
        <v>1</v>
      </c>
      <c r="BG86" s="100">
        <v>4.29</v>
      </c>
      <c r="BH86" t="s">
        <v>121</v>
      </c>
      <c r="BI86" t="s">
        <v>302</v>
      </c>
    </row>
    <row r="87" spans="1:61" ht="11.25" customHeight="1" x14ac:dyDescent="0.2">
      <c r="A87" s="116" t="s">
        <v>744</v>
      </c>
      <c r="B87" s="55" t="s">
        <v>745</v>
      </c>
      <c r="C87" s="156" t="s">
        <v>116</v>
      </c>
      <c r="D87" s="98" t="s">
        <v>130</v>
      </c>
      <c r="E87" s="157">
        <v>10</v>
      </c>
      <c r="F87" s="2">
        <v>508</v>
      </c>
      <c r="G87" s="2" t="s">
        <v>146</v>
      </c>
      <c r="H87" s="2" t="s">
        <v>146</v>
      </c>
      <c r="I87" s="100">
        <v>157.44999999999999</v>
      </c>
      <c r="J87" s="101">
        <f t="shared" si="18"/>
        <v>1.4480787551603682</v>
      </c>
      <c r="K87" s="104">
        <v>0.56999999999999995</v>
      </c>
      <c r="L87" s="71">
        <v>4</v>
      </c>
      <c r="M87" s="28">
        <f t="shared" si="19"/>
        <v>2.2799999999999998</v>
      </c>
      <c r="N87" s="103" t="s">
        <v>158</v>
      </c>
      <c r="O87" s="104">
        <v>0.49</v>
      </c>
      <c r="P87" s="158">
        <v>45986</v>
      </c>
      <c r="Q87" s="158">
        <v>46003</v>
      </c>
      <c r="R87" s="28">
        <f t="shared" si="20"/>
        <v>16.326530612244891</v>
      </c>
      <c r="S87" s="105">
        <f>IF(INDEX(Historical!$D$7:$D1184,MATCH(B87,Historical!$B$7:$B$1044,0))=0,"n/a",(INDEX(Historical!$C$7:$C$1044,MATCH(B87,Historical!$B$7:$B$1044,0))/INDEX(Historical!$D$7:$D$1044,MATCH(B87,Historical!$B$7:$B$1044,0))-1)*100)</f>
        <v>16.571428571428569</v>
      </c>
      <c r="T87" s="105">
        <f>IF(INDEX(Historical!$F$7:$F$1044,MATCH(B87,Historical!$B$7:$B$1044,0))=0,"n/a",((INDEX(Historical!$C$7:$C$1044,MATCH(B87,Historical!$B$7:$B$1044,0))/INDEX(Historical!$F$7:$F$1044,MATCH(B87,Historical!$B$7:$B$1044,0)))^(1/3)-1)*100)</f>
        <v>16.505604888837343</v>
      </c>
      <c r="U87" s="105">
        <f>IF(INDEX(Historical!$H$7:$H$1044,MATCH(B87,Historical!$B$7:$B$1044,0))=0,"n/a",((INDEX(Historical!$C$7:$C$1044,MATCH(B87,Historical!$B$7:$B$1044,0))/INDEX(Historical!$H$7:$H$1044,MATCH(B87,Historical!$B$7:$B$1044,0)))^(1/5)-1)*100)</f>
        <v>16.514858592183291</v>
      </c>
      <c r="V87" s="105" t="str">
        <f>IF(INDEX(Historical!$M$7:$M$1044,MATCH(B87,Historical!$B$7:$B$1044,0))=0,"n/a",((INDEX(Historical!$C$7:$C$1044,MATCH(B87,Historical!$B$7:$B$1044,0))/INDEX(Historical!$M$7:$M$1044,MATCH(B87,Historical!$B$7:$B$1044,0)))^(1/10)-1)*100)</f>
        <v>n/a</v>
      </c>
      <c r="W87" s="106" t="str">
        <f t="shared" si="21"/>
        <v>n/a</v>
      </c>
      <c r="X87" s="107">
        <f t="shared" si="22"/>
        <v>0.76706263781622352</v>
      </c>
      <c r="Y87" s="123"/>
      <c r="Z87" s="101">
        <f t="shared" si="23"/>
        <v>28.078817733990146</v>
      </c>
      <c r="AA87" s="109">
        <f t="shared" si="24"/>
        <v>19.39039408866995</v>
      </c>
      <c r="AB87" s="71">
        <v>12</v>
      </c>
      <c r="AC87" s="100">
        <v>8.1199999999999992</v>
      </c>
      <c r="AD87" s="100" t="s">
        <v>142</v>
      </c>
      <c r="AE87" s="100">
        <v>1.35</v>
      </c>
      <c r="AF87" s="100">
        <v>4.83</v>
      </c>
      <c r="AG87" s="100">
        <v>25.72</v>
      </c>
      <c r="AH87" s="100">
        <v>3.6900000000000004</v>
      </c>
      <c r="AI87" s="100">
        <v>11.450000000000001</v>
      </c>
      <c r="AJ87" s="100">
        <v>21.529999999999998</v>
      </c>
      <c r="AK87" s="100" t="s">
        <v>142</v>
      </c>
      <c r="AL87" s="100">
        <v>1020</v>
      </c>
      <c r="AM87" s="100">
        <v>3.7900000000000005</v>
      </c>
      <c r="AN87" s="100">
        <v>0.6</v>
      </c>
      <c r="AO87" s="110">
        <f t="shared" si="25"/>
        <v>-1.4274567413262922</v>
      </c>
      <c r="AP87" s="111">
        <f t="shared" si="26"/>
        <v>17.962937347343658</v>
      </c>
      <c r="AQ87" s="112">
        <f t="shared" si="27"/>
        <v>104.02135340125098</v>
      </c>
      <c r="AR87" s="101">
        <f>INDEX(Historical!$C$7:$C$1045,MATCH(B87,Historical!$B$7:$B$1045,0))*IF(AH87="n/a",1.03,IF(AH87&lt;0,1.01,IF(AH87&gt;10,1.1,(1+AH87/100))))</f>
        <v>2.1152759999999997</v>
      </c>
      <c r="AS87" s="109">
        <f t="shared" si="28"/>
        <v>2.3268035999999999</v>
      </c>
      <c r="AT87" s="109">
        <f t="shared" ref="AT87:AV106" si="32">IF($AK87="n/a",1.03*AS87,IF($AK87&lt;0,1.01*AS87,IF($AK87&gt;10,1.1*AS87,(1+$AK87/100)*AS87)))</f>
        <v>2.3966077079999999</v>
      </c>
      <c r="AU87" s="109">
        <f t="shared" si="32"/>
        <v>2.4685059392399999</v>
      </c>
      <c r="AV87" s="109">
        <f t="shared" si="32"/>
        <v>2.5425611174172</v>
      </c>
      <c r="AW87" s="109">
        <f t="shared" si="29"/>
        <v>11.849754364657199</v>
      </c>
      <c r="AX87" s="113">
        <f t="shared" si="30"/>
        <v>7.5260427847933951</v>
      </c>
      <c r="AY87" s="100">
        <v>0.74</v>
      </c>
      <c r="AZ87" s="100">
        <v>10.47</v>
      </c>
      <c r="BA87" s="100">
        <v>-30.73</v>
      </c>
      <c r="BB87" s="100">
        <v>-3.0300000000000002</v>
      </c>
      <c r="BC87" s="100">
        <v>-14.29</v>
      </c>
      <c r="BE87" s="12">
        <v>2016</v>
      </c>
      <c r="BF87" s="12">
        <f t="shared" si="31"/>
        <v>1</v>
      </c>
      <c r="BG87" s="100">
        <v>9.120000000000001</v>
      </c>
      <c r="BH87" t="s">
        <v>121</v>
      </c>
      <c r="BI87" t="s">
        <v>122</v>
      </c>
    </row>
    <row r="88" spans="1:61" ht="11.25" customHeight="1" x14ac:dyDescent="0.2">
      <c r="A88" s="55" t="s">
        <v>746</v>
      </c>
      <c r="B88" s="55" t="s">
        <v>747</v>
      </c>
      <c r="C88" s="156" t="s">
        <v>198</v>
      </c>
      <c r="D88" s="98" t="s">
        <v>748</v>
      </c>
      <c r="E88" s="157">
        <v>16</v>
      </c>
      <c r="F88" s="2">
        <v>299</v>
      </c>
      <c r="G88" s="2" t="s">
        <v>118</v>
      </c>
      <c r="H88" s="2" t="s">
        <v>118</v>
      </c>
      <c r="I88" s="100">
        <v>91.46</v>
      </c>
      <c r="J88" s="101">
        <f t="shared" si="18"/>
        <v>1.8368685764268533</v>
      </c>
      <c r="K88" s="104">
        <v>0.42</v>
      </c>
      <c r="L88" s="71">
        <v>4</v>
      </c>
      <c r="M88" s="28">
        <f t="shared" si="19"/>
        <v>1.68</v>
      </c>
      <c r="N88" s="103" t="s">
        <v>575</v>
      </c>
      <c r="O88" s="104">
        <v>0.41</v>
      </c>
      <c r="P88" s="158">
        <v>46114</v>
      </c>
      <c r="Q88" s="158">
        <v>46134</v>
      </c>
      <c r="R88" s="28">
        <f t="shared" si="20"/>
        <v>2.4390243902439046</v>
      </c>
      <c r="S88" s="105">
        <f>IF(INDEX(Historical!$D$7:$D1185,MATCH(B88,Historical!$B$7:$B$1044,0))=0,"n/a",(INDEX(Historical!$C$7:$C$1044,MATCH(B88,Historical!$B$7:$B$1044,0))/INDEX(Historical!$D$7:$D$1044,MATCH(B88,Historical!$B$7:$B$1044,0))-1)*100)</f>
        <v>2.5157232704402288</v>
      </c>
      <c r="T88" s="105">
        <f>IF(INDEX(Historical!$F$7:$F$1044,MATCH(B88,Historical!$B$7:$B$1044,0))=0,"n/a",((INDEX(Historical!$C$7:$C$1044,MATCH(B88,Historical!$B$7:$B$1044,0))/INDEX(Historical!$F$7:$F$1044,MATCH(B88,Historical!$B$7:$B$1044,0)))^(1/3)-1)*100)</f>
        <v>2.5817772505764225</v>
      </c>
      <c r="U88" s="105">
        <f>IF(INDEX(Historical!$H$7:$H$1044,MATCH(B88,Historical!$B$7:$B$1044,0))=0,"n/a",((INDEX(Historical!$C$7:$C$1044,MATCH(B88,Historical!$B$7:$B$1044,0))/INDEX(Historical!$H$7:$H$1044,MATCH(B88,Historical!$B$7:$B$1044,0)))^(1/5)-1)*100)</f>
        <v>2.6526850134434676</v>
      </c>
      <c r="V88" s="105">
        <f>IF(INDEX(Historical!$M$7:$M$1044,MATCH(B88,Historical!$B$7:$B$1044,0))=0,"n/a",((INDEX(Historical!$C$7:$C$1044,MATCH(B88,Historical!$B$7:$B$1044,0))/INDEX(Historical!$M$7:$M$1044,MATCH(B88,Historical!$B$7:$B$1044,0)))^(1/10)-1)*100)</f>
        <v>7.1118141980372807</v>
      </c>
      <c r="W88" s="106">
        <f t="shared" si="21"/>
        <v>0.37299695121050208</v>
      </c>
      <c r="X88" s="107" t="str">
        <f t="shared" si="22"/>
        <v>n/a</v>
      </c>
      <c r="Y88" s="159"/>
      <c r="Z88" s="101">
        <f t="shared" si="23"/>
        <v>59.154929577464785</v>
      </c>
      <c r="AA88" s="109">
        <f t="shared" si="24"/>
        <v>32.204225352112672</v>
      </c>
      <c r="AB88" s="71">
        <v>7</v>
      </c>
      <c r="AC88" s="100">
        <v>2.84</v>
      </c>
      <c r="AD88" s="100">
        <v>2.36</v>
      </c>
      <c r="AE88" s="100">
        <v>6.12</v>
      </c>
      <c r="AF88" s="100">
        <v>7.57</v>
      </c>
      <c r="AG88" s="100">
        <v>24.34</v>
      </c>
      <c r="AH88" s="100">
        <v>9.07</v>
      </c>
      <c r="AI88" s="100">
        <v>8.77</v>
      </c>
      <c r="AJ88" s="100">
        <v>-0.69</v>
      </c>
      <c r="AK88" s="100">
        <v>8.57</v>
      </c>
      <c r="AL88" s="100">
        <v>361260</v>
      </c>
      <c r="AM88" s="100">
        <v>0.24</v>
      </c>
      <c r="AN88" s="100">
        <v>0.67</v>
      </c>
      <c r="AO88" s="110">
        <f t="shared" si="25"/>
        <v>-27.714671762242354</v>
      </c>
      <c r="AP88" s="111">
        <f t="shared" si="26"/>
        <v>4.4895535898703205</v>
      </c>
      <c r="AQ88" s="112">
        <f t="shared" si="27"/>
        <v>229.1645896410372</v>
      </c>
      <c r="AR88" s="101">
        <f>INDEX(Historical!$C$7:$C$1045,MATCH(B88,Historical!$B$7:$B$1045,0))*IF(AH88="n/a",1.03,IF(AH88&lt;0,1.01,IF(AH88&gt;10,1.1,(1+AH88/100))))</f>
        <v>1.7778409999999998</v>
      </c>
      <c r="AS88" s="109">
        <f t="shared" si="28"/>
        <v>1.9337576556999996</v>
      </c>
      <c r="AT88" s="109">
        <f t="shared" si="32"/>
        <v>2.0994806867934899</v>
      </c>
      <c r="AU88" s="109">
        <f t="shared" si="32"/>
        <v>2.2794061816516922</v>
      </c>
      <c r="AV88" s="109">
        <f t="shared" si="32"/>
        <v>2.4747512914192424</v>
      </c>
      <c r="AW88" s="109">
        <f t="shared" si="29"/>
        <v>10.565236815564424</v>
      </c>
      <c r="AX88" s="113">
        <f t="shared" si="30"/>
        <v>11.551756850606193</v>
      </c>
      <c r="AY88" s="100">
        <v>0.89</v>
      </c>
      <c r="AZ88" s="100">
        <v>61.99</v>
      </c>
      <c r="BA88" s="100">
        <v>1.1199999999999999</v>
      </c>
      <c r="BB88" s="100">
        <v>12.29</v>
      </c>
      <c r="BC88" s="100">
        <v>22.05</v>
      </c>
      <c r="BE88" s="12">
        <v>2011</v>
      </c>
      <c r="BF88" s="12">
        <f t="shared" si="31"/>
        <v>1</v>
      </c>
      <c r="BG88" s="100">
        <v>9.27</v>
      </c>
      <c r="BH88" t="s">
        <v>121</v>
      </c>
      <c r="BI88" t="s">
        <v>122</v>
      </c>
    </row>
    <row r="89" spans="1:61" ht="11.25" customHeight="1" x14ac:dyDescent="0.2">
      <c r="A89" s="123" t="s">
        <v>749</v>
      </c>
      <c r="B89" s="55" t="s">
        <v>750</v>
      </c>
      <c r="C89" s="156" t="s">
        <v>198</v>
      </c>
      <c r="D89" s="98" t="s">
        <v>348</v>
      </c>
      <c r="E89" s="157">
        <v>14</v>
      </c>
      <c r="F89" s="2">
        <v>397</v>
      </c>
      <c r="G89" s="2" t="s">
        <v>146</v>
      </c>
      <c r="H89" s="2" t="s">
        <v>146</v>
      </c>
      <c r="I89" s="100">
        <v>80.41</v>
      </c>
      <c r="J89" s="101">
        <f t="shared" si="18"/>
        <v>1.6913319238900635</v>
      </c>
      <c r="K89" s="104">
        <v>0.34</v>
      </c>
      <c r="L89" s="71">
        <v>4</v>
      </c>
      <c r="M89" s="28">
        <f t="shared" si="19"/>
        <v>1.36</v>
      </c>
      <c r="N89" s="103" t="s">
        <v>182</v>
      </c>
      <c r="O89" s="104">
        <v>0.32</v>
      </c>
      <c r="P89" s="158">
        <v>46099</v>
      </c>
      <c r="Q89" s="158">
        <v>46113</v>
      </c>
      <c r="R89" s="28">
        <f t="shared" si="20"/>
        <v>6.2500000000000053</v>
      </c>
      <c r="S89" s="105">
        <f>IF(INDEX(Historical!$D$7:$D1186,MATCH(B89,Historical!$B$7:$B$1044,0))=0,"n/a",(INDEX(Historical!$C$7:$C$1044,MATCH(B89,Historical!$B$7:$B$1044,0))/INDEX(Historical!$D$7:$D$1044,MATCH(B89,Historical!$B$7:$B$1044,0))-1)*100)</f>
        <v>6.7796610169491567</v>
      </c>
      <c r="T89" s="105">
        <f>IF(INDEX(Historical!$F$7:$F$1044,MATCH(B89,Historical!$B$7:$B$1044,0))=0,"n/a",((INDEX(Historical!$C$7:$C$1044,MATCH(B89,Historical!$B$7:$B$1044,0))/INDEX(Historical!$F$7:$F$1044,MATCH(B89,Historical!$B$7:$B$1044,0)))^(1/3)-1)*100)</f>
        <v>5.9306311673701595</v>
      </c>
      <c r="U89" s="105">
        <f>IF(INDEX(Historical!$H$7:$H$1044,MATCH(B89,Historical!$B$7:$B$1044,0))=0,"n/a",((INDEX(Historical!$C$7:$C$1044,MATCH(B89,Historical!$B$7:$B$1044,0))/INDEX(Historical!$H$7:$H$1044,MATCH(B89,Historical!$B$7:$B$1044,0)))^(1/5)-1)*100)</f>
        <v>6.0348285026669224</v>
      </c>
      <c r="V89" s="105">
        <f>IF(INDEX(Historical!$M$7:$M$1044,MATCH(B89,Historical!$B$7:$B$1044,0))=0,"n/a",((INDEX(Historical!$C$7:$C$1044,MATCH(B89,Historical!$B$7:$B$1044,0))/INDEX(Historical!$M$7:$M$1044,MATCH(B89,Historical!$B$7:$B$1044,0)))^(1/10)-1)*100)</f>
        <v>6.0540481614018704</v>
      </c>
      <c r="W89" s="106">
        <f t="shared" si="21"/>
        <v>0.99682532113677513</v>
      </c>
      <c r="X89" s="107">
        <f t="shared" si="22"/>
        <v>3.5291394752438143</v>
      </c>
      <c r="Y89" s="165"/>
      <c r="Z89" s="101">
        <f t="shared" si="23"/>
        <v>68.686868686868692</v>
      </c>
      <c r="AA89" s="109">
        <f t="shared" si="24"/>
        <v>40.611111111111107</v>
      </c>
      <c r="AB89" s="71">
        <v>12</v>
      </c>
      <c r="AC89" s="100">
        <v>1.98</v>
      </c>
      <c r="AD89" s="100" t="s">
        <v>142</v>
      </c>
      <c r="AE89" s="100">
        <v>1.87</v>
      </c>
      <c r="AF89" s="100">
        <v>8.0399999999999991</v>
      </c>
      <c r="AG89" s="100">
        <v>19.739999999999998</v>
      </c>
      <c r="AH89" s="100">
        <v>-1.3599999999999999</v>
      </c>
      <c r="AI89" s="100">
        <v>7.6899999999999995</v>
      </c>
      <c r="AJ89" s="100">
        <v>1.71</v>
      </c>
      <c r="AK89" s="100" t="s">
        <v>142</v>
      </c>
      <c r="AL89" s="100">
        <v>2290</v>
      </c>
      <c r="AM89" s="100">
        <v>4.7699999999999996</v>
      </c>
      <c r="AN89" s="100">
        <v>1.99</v>
      </c>
      <c r="AO89" s="110">
        <f t="shared" si="25"/>
        <v>-32.88495068455412</v>
      </c>
      <c r="AP89" s="111">
        <f t="shared" si="26"/>
        <v>7.7261604265569854</v>
      </c>
      <c r="AQ89" s="112">
        <f t="shared" si="27"/>
        <v>280.94230145395642</v>
      </c>
      <c r="AR89" s="101">
        <f>INDEX(Historical!$C$7:$C$1045,MATCH(B89,Historical!$B$7:$B$1045,0))*IF(AH89="n/a",1.03,IF(AH89&lt;0,1.01,IF(AH89&gt;10,1.1,(1+AH89/100))))</f>
        <v>1.2726</v>
      </c>
      <c r="AS89" s="109">
        <f t="shared" si="28"/>
        <v>1.3704629399999999</v>
      </c>
      <c r="AT89" s="109">
        <f t="shared" si="32"/>
        <v>1.4115768281999999</v>
      </c>
      <c r="AU89" s="109">
        <f t="shared" si="32"/>
        <v>1.453924133046</v>
      </c>
      <c r="AV89" s="109">
        <f t="shared" si="32"/>
        <v>1.49754185703738</v>
      </c>
      <c r="AW89" s="109">
        <f t="shared" si="29"/>
        <v>7.006105758283379</v>
      </c>
      <c r="AX89" s="113">
        <f t="shared" si="30"/>
        <v>8.7129781846578531</v>
      </c>
      <c r="AY89" s="100">
        <v>0.83</v>
      </c>
      <c r="AZ89" s="100">
        <v>36.74</v>
      </c>
      <c r="BA89" s="100">
        <v>-0.32</v>
      </c>
      <c r="BB89" s="100">
        <v>0.47000000000000003</v>
      </c>
      <c r="BC89" s="100">
        <v>9.39</v>
      </c>
      <c r="BE89" s="12">
        <v>2013</v>
      </c>
      <c r="BF89" s="12">
        <f t="shared" si="31"/>
        <v>1</v>
      </c>
      <c r="BG89" s="100">
        <v>3.6700000000000004</v>
      </c>
      <c r="BH89" t="s">
        <v>121</v>
      </c>
      <c r="BI89" t="s">
        <v>122</v>
      </c>
    </row>
    <row r="90" spans="1:61" ht="11.25" customHeight="1" x14ac:dyDescent="0.2">
      <c r="A90" s="116" t="s">
        <v>751</v>
      </c>
      <c r="B90" s="55" t="s">
        <v>752</v>
      </c>
      <c r="C90" s="156" t="s">
        <v>134</v>
      </c>
      <c r="D90" s="98" t="s">
        <v>186</v>
      </c>
      <c r="E90" s="157">
        <v>10</v>
      </c>
      <c r="F90" s="2">
        <v>501</v>
      </c>
      <c r="G90" s="2" t="s">
        <v>146</v>
      </c>
      <c r="H90" s="2" t="s">
        <v>146</v>
      </c>
      <c r="I90" s="100">
        <v>23.99</v>
      </c>
      <c r="J90" s="101">
        <f t="shared" si="18"/>
        <v>9.6740308461859108</v>
      </c>
      <c r="K90" s="104">
        <v>0.19339999999999999</v>
      </c>
      <c r="L90" s="71">
        <v>12</v>
      </c>
      <c r="M90" s="28">
        <f t="shared" si="19"/>
        <v>2.3207999999999998</v>
      </c>
      <c r="N90" s="103" t="s">
        <v>562</v>
      </c>
      <c r="O90" s="104">
        <v>0.1933</v>
      </c>
      <c r="P90" s="158">
        <v>45853</v>
      </c>
      <c r="Q90" s="158">
        <v>45869</v>
      </c>
      <c r="R90" s="28">
        <f t="shared" si="20"/>
        <v>5.1733057423688049E-2</v>
      </c>
      <c r="S90" s="105">
        <f>IF(INDEX(Historical!$D$7:$D1190,MATCH(B90,Historical!$B$7:$B$1044,0))=0,"n/a",(INDEX(Historical!$C$7:$C$1044,MATCH(B90,Historical!$B$7:$B$1044,0))/INDEX(Historical!$D$7:$D$1044,MATCH(B90,Historical!$B$7:$B$1044,0))-1)*100)</f>
        <v>0.88695652173913508</v>
      </c>
      <c r="T90" s="105">
        <f>IF(INDEX(Historical!$F$7:$F$1044,MATCH(B90,Historical!$B$7:$B$1044,0))=0,"n/a",((INDEX(Historical!$C$7:$C$1044,MATCH(B90,Historical!$B$7:$B$1044,0))/INDEX(Historical!$F$7:$F$1044,MATCH(B90,Historical!$B$7:$B$1044,0)))^(1/3)-1)*100)</f>
        <v>5.4304084050181389</v>
      </c>
      <c r="U90" s="105">
        <f>IF(INDEX(Historical!$H$7:$H$1044,MATCH(B90,Historical!$B$7:$B$1044,0))=0,"n/a",((INDEX(Historical!$C$7:$C$1044,MATCH(B90,Historical!$B$7:$B$1044,0))/INDEX(Historical!$H$7:$H$1044,MATCH(B90,Historical!$B$7:$B$1044,0)))^(1/5)-1)*100)</f>
        <v>7.1874160917890562</v>
      </c>
      <c r="V90" s="105">
        <f>IF(INDEX(Historical!$M$7:$M$1044,MATCH(B90,Historical!$B$7:$B$1044,0))=0,"n/a",((INDEX(Historical!$C$7:$C$1044,MATCH(B90,Historical!$B$7:$B$1044,0))/INDEX(Historical!$M$7:$M$1044,MATCH(B90,Historical!$B$7:$B$1044,0)))^(1/10)-1)*100)</f>
        <v>36.948186525500915</v>
      </c>
      <c r="W90" s="106">
        <f t="shared" si="21"/>
        <v>0.19452689746568325</v>
      </c>
      <c r="X90" s="107" t="str">
        <f t="shared" si="22"/>
        <v>n/a</v>
      </c>
      <c r="Y90" s="165"/>
      <c r="Z90" s="101">
        <f t="shared" si="23"/>
        <v>129.65363128491617</v>
      </c>
      <c r="AA90" s="109">
        <f t="shared" si="24"/>
        <v>13.402234636871507</v>
      </c>
      <c r="AB90" s="71">
        <v>3</v>
      </c>
      <c r="AC90" s="100">
        <v>1.79</v>
      </c>
      <c r="AD90" s="100">
        <v>10.98</v>
      </c>
      <c r="AE90" s="100">
        <v>6.56</v>
      </c>
      <c r="AF90" s="100">
        <v>1.43</v>
      </c>
      <c r="AG90" s="100">
        <v>11.110000000000001</v>
      </c>
      <c r="AH90" s="100">
        <v>-3.02</v>
      </c>
      <c r="AI90" s="100">
        <v>-2.5700000000000003</v>
      </c>
      <c r="AJ90" s="100" t="s">
        <v>142</v>
      </c>
      <c r="AK90" s="100">
        <v>0.94000000000000006</v>
      </c>
      <c r="AL90" s="100">
        <v>1440</v>
      </c>
      <c r="AM90" s="100">
        <v>2.82</v>
      </c>
      <c r="AN90" s="100">
        <v>1.08</v>
      </c>
      <c r="AO90" s="110">
        <f t="shared" si="25"/>
        <v>3.4592123011034612</v>
      </c>
      <c r="AP90" s="111">
        <f t="shared" si="26"/>
        <v>16.861446937974968</v>
      </c>
      <c r="AQ90" s="112">
        <f t="shared" si="27"/>
        <v>-7.7077214479847171</v>
      </c>
      <c r="AR90" s="101">
        <f>INDEX(Historical!$C$7:$C$1045,MATCH(B90,Historical!$B$7:$B$1045,0))*IF(AH90="n/a",1.03,IF(AH90&lt;0,1.01,IF(AH90&gt;10,1.1,(1+AH90/100))))</f>
        <v>2.343604</v>
      </c>
      <c r="AS90" s="109">
        <f t="shared" si="28"/>
        <v>2.36704004</v>
      </c>
      <c r="AT90" s="109">
        <f t="shared" si="32"/>
        <v>2.3892902163760001</v>
      </c>
      <c r="AU90" s="109">
        <f t="shared" si="32"/>
        <v>2.4117495444099348</v>
      </c>
      <c r="AV90" s="109">
        <f t="shared" si="32"/>
        <v>2.4344199901273882</v>
      </c>
      <c r="AW90" s="109">
        <f t="shared" si="29"/>
        <v>11.946103790913323</v>
      </c>
      <c r="AX90" s="113">
        <f t="shared" si="30"/>
        <v>49.79618087083503</v>
      </c>
      <c r="AY90" s="100">
        <v>0.74</v>
      </c>
      <c r="AZ90" s="100">
        <v>24.5</v>
      </c>
      <c r="BA90" s="100">
        <v>-1.78</v>
      </c>
      <c r="BB90" s="100">
        <v>6.11</v>
      </c>
      <c r="BC90" s="100">
        <v>8.25</v>
      </c>
      <c r="BE90" s="12">
        <v>2016</v>
      </c>
      <c r="BF90" s="12">
        <f t="shared" si="31"/>
        <v>1</v>
      </c>
      <c r="BG90" s="100">
        <v>5.19</v>
      </c>
      <c r="BH90" t="s">
        <v>121</v>
      </c>
      <c r="BI90" t="s">
        <v>753</v>
      </c>
    </row>
    <row r="91" spans="1:61" ht="11.25" customHeight="1" x14ac:dyDescent="0.2">
      <c r="A91" s="123" t="s">
        <v>754</v>
      </c>
      <c r="B91" s="55" t="s">
        <v>755</v>
      </c>
      <c r="C91" s="156" t="s">
        <v>116</v>
      </c>
      <c r="D91" s="98" t="s">
        <v>248</v>
      </c>
      <c r="E91" s="157">
        <v>22</v>
      </c>
      <c r="F91" s="2">
        <v>184</v>
      </c>
      <c r="G91" s="2" t="s">
        <v>119</v>
      </c>
      <c r="H91" s="2" t="s">
        <v>119</v>
      </c>
      <c r="I91" s="100">
        <v>45.42</v>
      </c>
      <c r="J91" s="101">
        <f t="shared" si="18"/>
        <v>1.23293703214443</v>
      </c>
      <c r="K91" s="104">
        <v>0.14000000000000001</v>
      </c>
      <c r="L91" s="71">
        <v>4</v>
      </c>
      <c r="M91" s="28">
        <f t="shared" si="19"/>
        <v>0.56000000000000005</v>
      </c>
      <c r="N91" s="103" t="s">
        <v>158</v>
      </c>
      <c r="O91" s="104">
        <v>0.13</v>
      </c>
      <c r="P91" s="158">
        <v>46080</v>
      </c>
      <c r="Q91" s="158">
        <v>46094</v>
      </c>
      <c r="R91" s="28">
        <f t="shared" si="20"/>
        <v>7.6923076923076987</v>
      </c>
      <c r="S91" s="105">
        <f>IF(INDEX(Historical!$D$7:$D1191,MATCH(B91,Historical!$B$7:$B$1044,0))=0,"n/a",(INDEX(Historical!$C$7:$C$1044,MATCH(B91,Historical!$B$7:$B$1044,0))/INDEX(Historical!$D$7:$D$1044,MATCH(B91,Historical!$B$7:$B$1044,0))-1)*100)</f>
        <v>8.3333333333333481</v>
      </c>
      <c r="T91" s="105">
        <f>IF(INDEX(Historical!$F$7:$F$1044,MATCH(B91,Historical!$B$7:$B$1044,0))=0,"n/a",((INDEX(Historical!$C$7:$C$1044,MATCH(B91,Historical!$B$7:$B$1044,0))/INDEX(Historical!$F$7:$F$1044,MATCH(B91,Historical!$B$7:$B$1044,0)))^(1/3)-1)*100)</f>
        <v>9.1392883061105934</v>
      </c>
      <c r="U91" s="105">
        <f>IF(INDEX(Historical!$H$7:$H$1044,MATCH(B91,Historical!$B$7:$B$1044,0))=0,"n/a",((INDEX(Historical!$C$7:$C$1044,MATCH(B91,Historical!$B$7:$B$1044,0))/INDEX(Historical!$H$7:$H$1044,MATCH(B91,Historical!$B$7:$B$1044,0)))^(1/5)-1)*100)</f>
        <v>8.4471771197698331</v>
      </c>
      <c r="V91" s="105">
        <f>IF(INDEX(Historical!$M$7:$M$1044,MATCH(B91,Historical!$B$7:$B$1044,0))=0,"n/a",((INDEX(Historical!$C$7:$C$1044,MATCH(B91,Historical!$B$7:$B$1044,0))/INDEX(Historical!$M$7:$M$1044,MATCH(B91,Historical!$B$7:$B$1044,0)))^(1/10)-1)*100)</f>
        <v>8.343448763927853</v>
      </c>
      <c r="W91" s="106">
        <f t="shared" si="21"/>
        <v>1.0124323117186793</v>
      </c>
      <c r="X91" s="107">
        <f t="shared" si="22"/>
        <v>1.6402285669455989</v>
      </c>
      <c r="Y91" s="165"/>
      <c r="Z91" s="101">
        <f t="shared" si="23"/>
        <v>34.355828220858903</v>
      </c>
      <c r="AA91" s="109">
        <f t="shared" si="24"/>
        <v>27.865030674846629</v>
      </c>
      <c r="AB91" s="71">
        <v>12</v>
      </c>
      <c r="AC91" s="100">
        <v>1.63</v>
      </c>
      <c r="AD91" s="100">
        <v>1.56</v>
      </c>
      <c r="AE91" s="100">
        <v>5.96</v>
      </c>
      <c r="AF91" s="100">
        <v>6.22</v>
      </c>
      <c r="AG91" s="100">
        <v>23.69</v>
      </c>
      <c r="AH91" s="100">
        <v>18.060000000000002</v>
      </c>
      <c r="AI91" s="100">
        <v>13.34</v>
      </c>
      <c r="AJ91" s="100">
        <v>5.1499999999999995</v>
      </c>
      <c r="AK91" s="100">
        <v>13.51</v>
      </c>
      <c r="AL91" s="100">
        <v>84400</v>
      </c>
      <c r="AM91" s="100">
        <v>0.16</v>
      </c>
      <c r="AN91" s="100">
        <v>1.42</v>
      </c>
      <c r="AO91" s="110">
        <f t="shared" si="25"/>
        <v>-18.184916522932365</v>
      </c>
      <c r="AP91" s="111">
        <f t="shared" si="26"/>
        <v>9.6801141519142639</v>
      </c>
      <c r="AQ91" s="112">
        <f t="shared" si="27"/>
        <v>177.54518414729122</v>
      </c>
      <c r="AR91" s="101">
        <f>INDEX(Historical!$C$7:$C$1045,MATCH(B91,Historical!$B$7:$B$1045,0))*IF(AH91="n/a",1.03,IF(AH91&lt;0,1.01,IF(AH91&gt;10,1.1,(1+AH91/100))))</f>
        <v>0.57200000000000006</v>
      </c>
      <c r="AS91" s="109">
        <f t="shared" si="28"/>
        <v>0.62920000000000009</v>
      </c>
      <c r="AT91" s="109">
        <f t="shared" si="32"/>
        <v>0.69212000000000018</v>
      </c>
      <c r="AU91" s="109">
        <f t="shared" si="32"/>
        <v>0.76133200000000023</v>
      </c>
      <c r="AV91" s="109">
        <f t="shared" si="32"/>
        <v>0.83746520000000035</v>
      </c>
      <c r="AW91" s="109">
        <f t="shared" si="29"/>
        <v>3.4921172000000009</v>
      </c>
      <c r="AX91" s="113">
        <f t="shared" si="30"/>
        <v>7.6885011008366382</v>
      </c>
      <c r="AY91" s="100">
        <v>1.24</v>
      </c>
      <c r="AZ91" s="100">
        <v>65.069999999999993</v>
      </c>
      <c r="BA91" s="100">
        <v>-2.4299999999999997</v>
      </c>
      <c r="BB91" s="100">
        <v>8.77</v>
      </c>
      <c r="BC91" s="100">
        <v>22.11</v>
      </c>
      <c r="BE91" s="12">
        <v>2005</v>
      </c>
      <c r="BF91" s="12">
        <f t="shared" si="31"/>
        <v>2</v>
      </c>
      <c r="BG91" s="100">
        <v>6.98</v>
      </c>
      <c r="BH91" t="s">
        <v>121</v>
      </c>
      <c r="BI91" t="s">
        <v>122</v>
      </c>
    </row>
    <row r="92" spans="1:61" ht="11.25" customHeight="1" x14ac:dyDescent="0.2">
      <c r="A92" s="149" t="s">
        <v>756</v>
      </c>
      <c r="B92" s="55" t="s">
        <v>757</v>
      </c>
      <c r="C92" s="156" t="s">
        <v>300</v>
      </c>
      <c r="D92" s="98" t="s">
        <v>518</v>
      </c>
      <c r="E92" s="157">
        <v>13</v>
      </c>
      <c r="F92" s="2">
        <v>438</v>
      </c>
      <c r="G92" s="2" t="s">
        <v>146</v>
      </c>
      <c r="H92" s="2" t="s">
        <v>146</v>
      </c>
      <c r="I92" s="100">
        <v>39.450000000000003</v>
      </c>
      <c r="J92" s="101">
        <f t="shared" si="18"/>
        <v>3.9543726235741441</v>
      </c>
      <c r="K92" s="104">
        <v>0.39</v>
      </c>
      <c r="L92" s="2">
        <v>4</v>
      </c>
      <c r="M92" s="28">
        <f t="shared" si="19"/>
        <v>1.56</v>
      </c>
      <c r="N92" s="2" t="s">
        <v>209</v>
      </c>
      <c r="O92" s="104">
        <v>0.33500000000000002</v>
      </c>
      <c r="P92" s="158">
        <v>46112</v>
      </c>
      <c r="Q92" s="158">
        <v>46127</v>
      </c>
      <c r="R92" s="28">
        <f t="shared" si="20"/>
        <v>16.417910447761191</v>
      </c>
      <c r="S92" s="105">
        <f>IF(INDEX(Historical!$D$7:$D1195,MATCH(B92,Historical!$B$7:$B$1044,0))=0,"n/a",(INDEX(Historical!$C$7:$C$1044,MATCH(B92,Historical!$B$7:$B$1044,0))/INDEX(Historical!$D$7:$D$1044,MATCH(B92,Historical!$B$7:$B$1044,0))-1)*100)</f>
        <v>12.608695652173907</v>
      </c>
      <c r="T92" s="105">
        <f>IF(INDEX(Historical!$F$7:$F$1044,MATCH(B92,Historical!$B$7:$B$1044,0))=0,"n/a",((INDEX(Historical!$C$7:$C$1044,MATCH(B92,Historical!$B$7:$B$1044,0))/INDEX(Historical!$F$7:$F$1044,MATCH(B92,Historical!$B$7:$B$1044,0)))^(1/3)-1)*100)</f>
        <v>5.9126310597734433</v>
      </c>
      <c r="U92" s="105">
        <f>IF(INDEX(Historical!$H$7:$H$1044,MATCH(B92,Historical!$B$7:$B$1044,0))=0,"n/a",((INDEX(Historical!$C$7:$C$1044,MATCH(B92,Historical!$B$7:$B$1044,0))/INDEX(Historical!$H$7:$H$1044,MATCH(B92,Historical!$B$7:$B$1044,0)))^(1/5)-1)*100)</f>
        <v>5.8407797058888322</v>
      </c>
      <c r="V92" s="105">
        <f>IF(INDEX(Historical!$M$7:$M$1044,MATCH(B92,Historical!$B$7:$B$1044,0))=0,"n/a",((INDEX(Historical!$C$7:$C$1044,MATCH(B92,Historical!$B$7:$B$1044,0))/INDEX(Historical!$M$7:$M$1044,MATCH(B92,Historical!$B$7:$B$1044,0)))^(1/10)-1)*100)</f>
        <v>7.3022872450654308</v>
      </c>
      <c r="W92" s="106">
        <f t="shared" si="21"/>
        <v>0.79985619708890221</v>
      </c>
      <c r="X92" s="107">
        <f t="shared" si="22"/>
        <v>0.44552095391981938</v>
      </c>
      <c r="Z92" s="101">
        <f t="shared" si="23"/>
        <v>100.64516129032258</v>
      </c>
      <c r="AA92" s="109">
        <f t="shared" si="24"/>
        <v>25.451612903225808</v>
      </c>
      <c r="AB92" s="71">
        <v>12</v>
      </c>
      <c r="AC92" s="100">
        <v>1.55</v>
      </c>
      <c r="AD92" s="100">
        <v>11.39</v>
      </c>
      <c r="AE92" s="100">
        <v>18.48</v>
      </c>
      <c r="AF92" s="100">
        <v>2.1800000000000002</v>
      </c>
      <c r="AG92" s="100">
        <v>9.2100000000000009</v>
      </c>
      <c r="AH92" s="100">
        <v>-5.3100000000000005</v>
      </c>
      <c r="AI92" s="100">
        <v>7.3999999999999995</v>
      </c>
      <c r="AJ92" s="100">
        <v>13.11</v>
      </c>
      <c r="AK92" s="100">
        <v>2.17</v>
      </c>
      <c r="AL92" s="100">
        <v>8810</v>
      </c>
      <c r="AM92" s="100">
        <v>0.82000000000000006</v>
      </c>
      <c r="AN92" s="100">
        <v>0.22</v>
      </c>
      <c r="AO92" s="110">
        <f t="shared" si="25"/>
        <v>-15.656460573762832</v>
      </c>
      <c r="AP92" s="111">
        <f t="shared" si="26"/>
        <v>9.7951523294629759</v>
      </c>
      <c r="AQ92" s="112">
        <f t="shared" si="27"/>
        <v>57.034343206308094</v>
      </c>
      <c r="AR92" s="101">
        <f>INDEX(Historical!$C$7:$C$1045,MATCH(B92,Historical!$B$7:$B$1045,0))*IF(AH92="n/a",1.03,IF(AH92&lt;0,1.01,IF(AH92&gt;10,1.1,(1+AH92/100))))</f>
        <v>1.3079499999999999</v>
      </c>
      <c r="AS92" s="109">
        <f t="shared" si="28"/>
        <v>1.4047383</v>
      </c>
      <c r="AT92" s="109">
        <f t="shared" si="32"/>
        <v>1.4352211211100001</v>
      </c>
      <c r="AU92" s="109">
        <f t="shared" si="32"/>
        <v>1.4663654194380873</v>
      </c>
      <c r="AV92" s="109">
        <f t="shared" si="32"/>
        <v>1.4981855490398939</v>
      </c>
      <c r="AW92" s="109">
        <f t="shared" si="29"/>
        <v>7.1124603895879819</v>
      </c>
      <c r="AX92" s="113">
        <f t="shared" si="30"/>
        <v>18.029050417206545</v>
      </c>
      <c r="AY92" s="100">
        <v>0.78</v>
      </c>
      <c r="AZ92" s="100">
        <v>44.65</v>
      </c>
      <c r="BA92" s="100">
        <v>-5.4399999999999995</v>
      </c>
      <c r="BB92" s="100">
        <v>1.04</v>
      </c>
      <c r="BC92" s="100">
        <v>8.86</v>
      </c>
      <c r="BE92" s="12">
        <v>2014</v>
      </c>
      <c r="BF92" s="12">
        <f t="shared" si="31"/>
        <v>1</v>
      </c>
      <c r="BG92" s="100">
        <v>7.4499999999999993</v>
      </c>
      <c r="BH92" t="s">
        <v>121</v>
      </c>
      <c r="BI92" t="s">
        <v>302</v>
      </c>
    </row>
    <row r="93" spans="1:61" ht="11.25" customHeight="1" x14ac:dyDescent="0.2">
      <c r="A93" s="55" t="s">
        <v>758</v>
      </c>
      <c r="B93" s="55" t="s">
        <v>759</v>
      </c>
      <c r="C93" s="156" t="s">
        <v>300</v>
      </c>
      <c r="D93" s="98" t="s">
        <v>612</v>
      </c>
      <c r="E93" s="157">
        <v>16</v>
      </c>
      <c r="F93" s="2">
        <v>278</v>
      </c>
      <c r="G93" s="2" t="s">
        <v>146</v>
      </c>
      <c r="H93" s="2" t="s">
        <v>146</v>
      </c>
      <c r="I93" s="100">
        <v>40.479999999999997</v>
      </c>
      <c r="J93" s="101">
        <f t="shared" si="18"/>
        <v>5.2371541501976298</v>
      </c>
      <c r="K93" s="104">
        <v>0.53</v>
      </c>
      <c r="L93" s="71">
        <v>4</v>
      </c>
      <c r="M93" s="28">
        <f t="shared" si="19"/>
        <v>2.12</v>
      </c>
      <c r="N93" s="103" t="s">
        <v>240</v>
      </c>
      <c r="O93" s="104">
        <v>0.52</v>
      </c>
      <c r="P93" s="158">
        <v>46024</v>
      </c>
      <c r="Q93" s="158">
        <v>46038</v>
      </c>
      <c r="R93" s="28">
        <f t="shared" si="20"/>
        <v>1.9230769230769247</v>
      </c>
      <c r="S93" s="105">
        <f>IF(INDEX(Historical!$D$7:$D1198,MATCH(B93,Historical!$B$7:$B$1044,0))=0,"n/a",(INDEX(Historical!$C$7:$C$1044,MATCH(B93,Historical!$B$7:$B$1044,0))/INDEX(Historical!$D$7:$D$1044,MATCH(B93,Historical!$B$7:$B$1044,0))-1)*100)</f>
        <v>1.9607843137254832</v>
      </c>
      <c r="T93" s="105">
        <f>IF(INDEX(Historical!$F$7:$F$1044,MATCH(B93,Historical!$B$7:$B$1044,0))=0,"n/a",((INDEX(Historical!$C$7:$C$1044,MATCH(B93,Historical!$B$7:$B$1044,0))/INDEX(Historical!$F$7:$F$1044,MATCH(B93,Historical!$B$7:$B$1044,0)))^(1/3)-1)*100)</f>
        <v>6.5397392040924318</v>
      </c>
      <c r="U93" s="105">
        <f>IF(INDEX(Historical!$H$7:$H$1044,MATCH(B93,Historical!$B$7:$B$1044,0))=0,"n/a",((INDEX(Historical!$C$7:$C$1044,MATCH(B93,Historical!$B$7:$B$1044,0))/INDEX(Historical!$H$7:$H$1044,MATCH(B93,Historical!$B$7:$B$1044,0)))^(1/5)-1)*100)</f>
        <v>9.5211210996487985</v>
      </c>
      <c r="V93" s="105">
        <f>IF(INDEX(Historical!$M$7:$M$1044,MATCH(B93,Historical!$B$7:$B$1044,0))=0,"n/a",((INDEX(Historical!$C$7:$C$1044,MATCH(B93,Historical!$B$7:$B$1044,0))/INDEX(Historical!$M$7:$M$1044,MATCH(B93,Historical!$B$7:$B$1044,0)))^(1/10)-1)*100)</f>
        <v>12.509277580028201</v>
      </c>
      <c r="W93" s="106">
        <f t="shared" si="21"/>
        <v>0.76112477629002573</v>
      </c>
      <c r="X93" s="107">
        <f t="shared" si="22"/>
        <v>0.83665387518882239</v>
      </c>
      <c r="Y93" s="159"/>
      <c r="Z93" s="101">
        <f t="shared" si="23"/>
        <v>145.20547945205479</v>
      </c>
      <c r="AA93" s="109">
        <f t="shared" si="24"/>
        <v>27.726027397260271</v>
      </c>
      <c r="AB93" s="71">
        <v>12</v>
      </c>
      <c r="AC93" s="100">
        <v>1.46</v>
      </c>
      <c r="AD93" s="100">
        <v>20.61</v>
      </c>
      <c r="AE93" s="100">
        <v>8.25</v>
      </c>
      <c r="AF93" s="100">
        <v>3.38</v>
      </c>
      <c r="AG93" s="100">
        <v>11.940000000000001</v>
      </c>
      <c r="AH93" s="100">
        <v>-2.98</v>
      </c>
      <c r="AI93" s="100">
        <v>3.47</v>
      </c>
      <c r="AJ93" s="100">
        <v>11.379999999999999</v>
      </c>
      <c r="AK93" s="100">
        <v>1.34</v>
      </c>
      <c r="AL93" s="100">
        <v>9270</v>
      </c>
      <c r="AM93" s="100">
        <v>0.96</v>
      </c>
      <c r="AN93" s="100">
        <v>1.29</v>
      </c>
      <c r="AO93" s="110">
        <f t="shared" si="25"/>
        <v>-12.967752147413844</v>
      </c>
      <c r="AP93" s="111">
        <f t="shared" si="26"/>
        <v>14.758275249846427</v>
      </c>
      <c r="AQ93" s="112">
        <f t="shared" si="27"/>
        <v>104.08491980081855</v>
      </c>
      <c r="AR93" s="101">
        <f>INDEX(Historical!$C$7:$C$1045,MATCH(B93,Historical!$B$7:$B$1045,0))*IF(AH93="n/a",1.03,IF(AH93&lt;0,1.01,IF(AH93&gt;10,1.1,(1+AH93/100))))</f>
        <v>2.1008</v>
      </c>
      <c r="AS93" s="109">
        <f t="shared" si="28"/>
        <v>2.17369776</v>
      </c>
      <c r="AT93" s="109">
        <f t="shared" si="32"/>
        <v>2.2028253099840001</v>
      </c>
      <c r="AU93" s="109">
        <f t="shared" si="32"/>
        <v>2.2323431691377857</v>
      </c>
      <c r="AV93" s="109">
        <f t="shared" si="32"/>
        <v>2.2622565676042323</v>
      </c>
      <c r="AW93" s="109">
        <f t="shared" si="29"/>
        <v>10.971922806726019</v>
      </c>
      <c r="AX93" s="113">
        <f t="shared" si="30"/>
        <v>27.10455238815716</v>
      </c>
      <c r="AY93" s="100">
        <v>1.1000000000000001</v>
      </c>
      <c r="AZ93" s="100">
        <v>15.36</v>
      </c>
      <c r="BA93" s="100">
        <v>-8.27</v>
      </c>
      <c r="BB93" s="100">
        <v>4.1399999999999997</v>
      </c>
      <c r="BC93" s="100">
        <v>4.1500000000000004</v>
      </c>
      <c r="BE93" s="12">
        <v>2011</v>
      </c>
      <c r="BF93" s="12">
        <f t="shared" si="31"/>
        <v>1</v>
      </c>
      <c r="BG93" s="100">
        <v>5.12</v>
      </c>
      <c r="BH93" t="s">
        <v>121</v>
      </c>
      <c r="BI93" t="s">
        <v>302</v>
      </c>
    </row>
    <row r="94" spans="1:61" ht="11.25" customHeight="1" x14ac:dyDescent="0.2">
      <c r="A94" s="55" t="s">
        <v>760</v>
      </c>
      <c r="B94" s="55" t="s">
        <v>761</v>
      </c>
      <c r="C94" s="156" t="s">
        <v>335</v>
      </c>
      <c r="D94" s="98" t="s">
        <v>762</v>
      </c>
      <c r="E94" s="157">
        <v>15</v>
      </c>
      <c r="F94" s="2">
        <v>316</v>
      </c>
      <c r="G94" s="2" t="s">
        <v>146</v>
      </c>
      <c r="H94" s="2" t="s">
        <v>146</v>
      </c>
      <c r="I94" s="100">
        <v>569.22</v>
      </c>
      <c r="J94" s="101">
        <f t="shared" si="18"/>
        <v>0.21081479919890372</v>
      </c>
      <c r="K94" s="104">
        <v>0.3</v>
      </c>
      <c r="L94" s="71">
        <v>4</v>
      </c>
      <c r="M94" s="28">
        <f t="shared" si="19"/>
        <v>1.2</v>
      </c>
      <c r="N94" s="103" t="s">
        <v>386</v>
      </c>
      <c r="O94" s="104">
        <v>0.25</v>
      </c>
      <c r="P94" s="158">
        <v>45930</v>
      </c>
      <c r="Q94" s="158">
        <v>45964</v>
      </c>
      <c r="R94" s="28">
        <f t="shared" si="20"/>
        <v>19.999999999999996</v>
      </c>
      <c r="S94" s="105">
        <f>IF(INDEX(Historical!$D$7:$D1206,MATCH(B94,Historical!$B$7:$B$1044,0))=0,"n/a",(INDEX(Historical!$C$7:$C$1044,MATCH(B94,Historical!$B$7:$B$1044,0))/INDEX(Historical!$D$7:$D$1044,MATCH(B94,Historical!$B$7:$B$1044,0))-1)*100)</f>
        <v>5.0000000000000044</v>
      </c>
      <c r="T94" s="105">
        <f>IF(INDEX(Historical!$F$7:$F$1044,MATCH(B94,Historical!$B$7:$B$1044,0))=0,"n/a",((INDEX(Historical!$C$7:$C$1044,MATCH(B94,Historical!$B$7:$B$1044,0))/INDEX(Historical!$F$7:$F$1044,MATCH(B94,Historical!$B$7:$B$1044,0)))^(1/3)-1)*100)</f>
        <v>9.4879784971972256</v>
      </c>
      <c r="U94" s="105">
        <f>IF(INDEX(Historical!$H$7:$H$1044,MATCH(B94,Historical!$B$7:$B$1044,0))=0,"n/a",((INDEX(Historical!$C$7:$C$1044,MATCH(B94,Historical!$B$7:$B$1044,0))/INDEX(Historical!$H$7:$H$1044,MATCH(B94,Historical!$B$7:$B$1044,0)))^(1/5)-1)*100)</f>
        <v>11.842691472014465</v>
      </c>
      <c r="V94" s="105">
        <f>IF(INDEX(Historical!$M$7:$M$1044,MATCH(B94,Historical!$B$7:$B$1044,0))=0,"n/a",((INDEX(Historical!$C$7:$C$1044,MATCH(B94,Historical!$B$7:$B$1044,0))/INDEX(Historical!$M$7:$M$1044,MATCH(B94,Historical!$B$7:$B$1044,0)))^(1/10)-1)*100)</f>
        <v>15.431656766005775</v>
      </c>
      <c r="W94" s="106">
        <f t="shared" si="21"/>
        <v>0.76742838773491895</v>
      </c>
      <c r="X94" s="107" t="str">
        <f t="shared" si="22"/>
        <v>n/a</v>
      </c>
      <c r="Y94" s="165"/>
      <c r="Z94" s="101">
        <f t="shared" si="23"/>
        <v>3.2948929159802307</v>
      </c>
      <c r="AA94" s="109">
        <f t="shared" si="24"/>
        <v>15.629324546952224</v>
      </c>
      <c r="AB94" s="71">
        <v>1</v>
      </c>
      <c r="AC94" s="100">
        <v>36.42</v>
      </c>
      <c r="AD94" s="100">
        <v>9.5</v>
      </c>
      <c r="AE94" s="100">
        <v>1.35</v>
      </c>
      <c r="AF94" s="100">
        <v>5</v>
      </c>
      <c r="AG94" s="100">
        <v>31.900000000000002</v>
      </c>
      <c r="AH94" s="100">
        <v>-2.79</v>
      </c>
      <c r="AI94" s="100">
        <v>0.89</v>
      </c>
      <c r="AJ94" s="100" t="s">
        <v>142</v>
      </c>
      <c r="AK94" s="100">
        <v>1.79</v>
      </c>
      <c r="AL94" s="100">
        <v>8890</v>
      </c>
      <c r="AM94" s="100">
        <v>51.519999999999996</v>
      </c>
      <c r="AN94" s="100">
        <v>0.31</v>
      </c>
      <c r="AO94" s="110">
        <f t="shared" si="25"/>
        <v>-3.5758182757388557</v>
      </c>
      <c r="AP94" s="111">
        <f t="shared" si="26"/>
        <v>12.053506271213369</v>
      </c>
      <c r="AQ94" s="112">
        <f t="shared" si="27"/>
        <v>86.364782956867955</v>
      </c>
      <c r="AR94" s="101">
        <f>INDEX(Historical!$C$7:$C$1045,MATCH(B94,Historical!$B$7:$B$1045,0))*IF(AH94="n/a",1.03,IF(AH94&lt;0,1.01,IF(AH94&gt;10,1.1,(1+AH94/100))))</f>
        <v>1.0605</v>
      </c>
      <c r="AS94" s="109">
        <f t="shared" si="28"/>
        <v>1.06993845</v>
      </c>
      <c r="AT94" s="109">
        <f t="shared" si="32"/>
        <v>1.0890903482550001</v>
      </c>
      <c r="AU94" s="109">
        <f t="shared" si="32"/>
        <v>1.1085850654887646</v>
      </c>
      <c r="AV94" s="109">
        <f t="shared" si="32"/>
        <v>1.1284287381610134</v>
      </c>
      <c r="AW94" s="109">
        <f t="shared" si="29"/>
        <v>5.4565426019047782</v>
      </c>
      <c r="AX94" s="113">
        <f t="shared" si="30"/>
        <v>0.95859994411734961</v>
      </c>
      <c r="AY94" s="100">
        <v>1.19</v>
      </c>
      <c r="AZ94" s="100">
        <v>79.900000000000006</v>
      </c>
      <c r="BA94" s="100">
        <v>-19.989999999999998</v>
      </c>
      <c r="BB94" s="100">
        <v>-4.2799999999999994</v>
      </c>
      <c r="BC94" s="100">
        <v>-2.68</v>
      </c>
      <c r="BE94" s="12">
        <v>2012</v>
      </c>
      <c r="BF94" s="12">
        <f t="shared" si="31"/>
        <v>1</v>
      </c>
      <c r="BG94" s="100">
        <v>16.21</v>
      </c>
      <c r="BH94" t="s">
        <v>121</v>
      </c>
      <c r="BI94" t="s">
        <v>122</v>
      </c>
    </row>
    <row r="95" spans="1:61" ht="11.25" customHeight="1" x14ac:dyDescent="0.2">
      <c r="A95" s="123" t="s">
        <v>763</v>
      </c>
      <c r="B95" s="55" t="s">
        <v>764</v>
      </c>
      <c r="C95" s="156" t="s">
        <v>134</v>
      </c>
      <c r="D95" s="98" t="s">
        <v>135</v>
      </c>
      <c r="E95" s="157">
        <v>24</v>
      </c>
      <c r="F95" s="2">
        <v>155</v>
      </c>
      <c r="G95" s="2" t="s">
        <v>119</v>
      </c>
      <c r="H95" s="2" t="s">
        <v>119</v>
      </c>
      <c r="I95" s="100">
        <v>16.82</v>
      </c>
      <c r="J95" s="101">
        <f t="shared" si="18"/>
        <v>4.5778834720570742</v>
      </c>
      <c r="K95" s="104">
        <v>0.1925</v>
      </c>
      <c r="L95" s="71">
        <v>4</v>
      </c>
      <c r="M95" s="28">
        <f t="shared" si="19"/>
        <v>0.77</v>
      </c>
      <c r="N95" s="103" t="s">
        <v>151</v>
      </c>
      <c r="O95" s="104">
        <v>0.1825</v>
      </c>
      <c r="P95" s="158">
        <v>46143</v>
      </c>
      <c r="Q95" s="158">
        <v>46157</v>
      </c>
      <c r="R95" s="28">
        <f t="shared" si="20"/>
        <v>5.4794520547945256</v>
      </c>
      <c r="S95" s="105">
        <f>IF(INDEX(Historical!$D$7:$D1207,MATCH(B95,Historical!$B$7:$B$1044,0))=0,"n/a",(INDEX(Historical!$C$7:$C$1044,MATCH(B95,Historical!$B$7:$B$1044,0))/INDEX(Historical!$D$7:$D$1044,MATCH(B95,Historical!$B$7:$B$1044,0))-1)*100)</f>
        <v>4.7272727272727133</v>
      </c>
      <c r="T95" s="105">
        <f>IF(INDEX(Historical!$F$7:$F$1044,MATCH(B95,Historical!$B$7:$B$1044,0))=0,"n/a",((INDEX(Historical!$C$7:$C$1044,MATCH(B95,Historical!$B$7:$B$1044,0))/INDEX(Historical!$F$7:$F$1044,MATCH(B95,Historical!$B$7:$B$1044,0)))^(1/3)-1)*100)</f>
        <v>3.2041272292946843</v>
      </c>
      <c r="U95" s="105">
        <f>IF(INDEX(Historical!$H$7:$H$1044,MATCH(B95,Historical!$B$7:$B$1044,0))=0,"n/a",((INDEX(Historical!$C$7:$C$1044,MATCH(B95,Historical!$B$7:$B$1044,0))/INDEX(Historical!$H$7:$H$1044,MATCH(B95,Historical!$B$7:$B$1044,0)))^(1/5)-1)*100)</f>
        <v>3.887454746806096</v>
      </c>
      <c r="V95" s="105">
        <f>IF(INDEX(Historical!$M$7:$M$1044,MATCH(B95,Historical!$B$7:$B$1044,0))=0,"n/a",((INDEX(Historical!$C$7:$C$1044,MATCH(B95,Historical!$B$7:$B$1044,0))/INDEX(Historical!$M$7:$M$1044,MATCH(B95,Historical!$B$7:$B$1044,0)))^(1/10)-1)*100)</f>
        <v>2.9855462777177211</v>
      </c>
      <c r="W95" s="106">
        <f t="shared" si="21"/>
        <v>1.3020916057539167</v>
      </c>
      <c r="X95" s="107">
        <f t="shared" si="22"/>
        <v>1.0592519746065656</v>
      </c>
      <c r="Y95" s="55"/>
      <c r="Z95" s="101">
        <f t="shared" si="23"/>
        <v>35.159817351598178</v>
      </c>
      <c r="AA95" s="109">
        <f t="shared" si="24"/>
        <v>7.6803652968036529</v>
      </c>
      <c r="AB95" s="71">
        <v>12</v>
      </c>
      <c r="AC95" s="100">
        <v>2.19</v>
      </c>
      <c r="AD95" s="100" t="s">
        <v>142</v>
      </c>
      <c r="AE95" s="100">
        <v>0.65</v>
      </c>
      <c r="AF95" s="100">
        <v>0.96</v>
      </c>
      <c r="AG95" s="100">
        <v>13.38</v>
      </c>
      <c r="AH95" s="100">
        <v>-12.370000000000001</v>
      </c>
      <c r="AI95" s="100">
        <v>7.79</v>
      </c>
      <c r="AJ95" s="100">
        <v>3.6700000000000004</v>
      </c>
      <c r="AK95" s="100" t="s">
        <v>142</v>
      </c>
      <c r="AL95" s="100">
        <v>633.66999999999996</v>
      </c>
      <c r="AM95" s="100">
        <v>53.400000000000006</v>
      </c>
      <c r="AN95" s="100">
        <v>0.05</v>
      </c>
      <c r="AO95" s="110">
        <f t="shared" si="25"/>
        <v>0.78497292205951741</v>
      </c>
      <c r="AP95" s="111">
        <f t="shared" si="26"/>
        <v>8.4653382188631703</v>
      </c>
      <c r="AQ95" s="112">
        <f t="shared" si="27"/>
        <v>-42.755298411385191</v>
      </c>
      <c r="AR95" s="101">
        <f>INDEX(Historical!$C$7:$C$1045,MATCH(B95,Historical!$B$7:$B$1045,0))*IF(AH95="n/a",1.03,IF(AH95&lt;0,1.01,IF(AH95&gt;10,1.1,(1+AH95/100))))</f>
        <v>0.72719999999999996</v>
      </c>
      <c r="AS95" s="109">
        <f t="shared" si="28"/>
        <v>0.78384887999999997</v>
      </c>
      <c r="AT95" s="109">
        <f t="shared" si="32"/>
        <v>0.80736434639999999</v>
      </c>
      <c r="AU95" s="109">
        <f t="shared" si="32"/>
        <v>0.83158527679200001</v>
      </c>
      <c r="AV95" s="109">
        <f t="shared" si="32"/>
        <v>0.85653283509576006</v>
      </c>
      <c r="AW95" s="109">
        <f t="shared" si="29"/>
        <v>4.0065313382877594</v>
      </c>
      <c r="AX95" s="113">
        <f t="shared" si="30"/>
        <v>23.820043628345775</v>
      </c>
      <c r="AY95" s="100">
        <v>0.02</v>
      </c>
      <c r="AZ95" s="100">
        <v>2.37</v>
      </c>
      <c r="BA95" s="100">
        <v>-20.36</v>
      </c>
      <c r="BB95" s="100">
        <v>-2.85</v>
      </c>
      <c r="BC95" s="100">
        <v>-9.39</v>
      </c>
      <c r="BE95" s="12">
        <v>2003</v>
      </c>
      <c r="BF95" s="12">
        <f t="shared" si="31"/>
        <v>2</v>
      </c>
      <c r="BG95" s="100">
        <v>4.42</v>
      </c>
      <c r="BH95" t="s">
        <v>121</v>
      </c>
      <c r="BI95" t="s">
        <v>122</v>
      </c>
    </row>
    <row r="96" spans="1:61" ht="11.25" customHeight="1" x14ac:dyDescent="0.2">
      <c r="A96" s="123" t="s">
        <v>765</v>
      </c>
      <c r="B96" s="123" t="s">
        <v>766</v>
      </c>
      <c r="C96" s="156" t="s">
        <v>134</v>
      </c>
      <c r="D96" s="98" t="s">
        <v>135</v>
      </c>
      <c r="E96" s="157">
        <v>24</v>
      </c>
      <c r="F96" s="2">
        <v>156</v>
      </c>
      <c r="G96" s="2" t="s">
        <v>146</v>
      </c>
      <c r="H96" s="2" t="s">
        <v>146</v>
      </c>
      <c r="I96" s="100">
        <v>19.25</v>
      </c>
      <c r="J96" s="101">
        <f t="shared" si="18"/>
        <v>3.6363636363636362</v>
      </c>
      <c r="K96" s="104">
        <v>0.17499999999999999</v>
      </c>
      <c r="L96" s="71">
        <v>4</v>
      </c>
      <c r="M96" s="28">
        <f t="shared" si="19"/>
        <v>0.7</v>
      </c>
      <c r="N96" s="103" t="s">
        <v>151</v>
      </c>
      <c r="O96" s="104">
        <v>0.16500000000000001</v>
      </c>
      <c r="P96" s="158">
        <v>46143</v>
      </c>
      <c r="Q96" s="158">
        <v>46157</v>
      </c>
      <c r="R96" s="28">
        <f t="shared" si="20"/>
        <v>6.060606060606049</v>
      </c>
      <c r="S96" s="105">
        <f>IF(INDEX(Historical!$D$7:$D1208,MATCH(B96,Historical!$B$7:$B$1044,0))=0,"n/a",(INDEX(Historical!$C$7:$C$1044,MATCH(B96,Historical!$B$7:$B$1044,0))/INDEX(Historical!$D$7:$D$1044,MATCH(B96,Historical!$B$7:$B$1044,0))-1)*100)</f>
        <v>5.2631578947368363</v>
      </c>
      <c r="T96" s="105">
        <f>IF(INDEX(Historical!$F$7:$F$1044,MATCH(B96,Historical!$B$7:$B$1044,0))=0,"n/a",((INDEX(Historical!$C$7:$C$1044,MATCH(B96,Historical!$B$7:$B$1044,0))/INDEX(Historical!$F$7:$F$1044,MATCH(B96,Historical!$B$7:$B$1044,0)))^(1/3)-1)*100)</f>
        <v>3.5744168651286268</v>
      </c>
      <c r="U96" s="105">
        <f>IF(INDEX(Historical!$H$7:$H$1044,MATCH(B96,Historical!$B$7:$B$1044,0))=0,"n/a",((INDEX(Historical!$C$7:$C$1044,MATCH(B96,Historical!$B$7:$B$1044,0))/INDEX(Historical!$H$7:$H$1044,MATCH(B96,Historical!$B$7:$B$1044,0)))^(1/5)-1)*100)</f>
        <v>4.3640227150435917</v>
      </c>
      <c r="V96" s="105">
        <f>IF(INDEX(Historical!$M$7:$M$1044,MATCH(B96,Historical!$B$7:$B$1044,0))=0,"n/a",((INDEX(Historical!$C$7:$C$1044,MATCH(B96,Historical!$B$7:$B$1044,0))/INDEX(Historical!$M$7:$M$1044,MATCH(B96,Historical!$B$7:$B$1044,0)))^(1/10)-1)*100)</f>
        <v>3.3285597844020298</v>
      </c>
      <c r="W96" s="106">
        <f t="shared" si="21"/>
        <v>1.3110843721341123</v>
      </c>
      <c r="X96" s="107" t="str">
        <f t="shared" si="22"/>
        <v>n/a</v>
      </c>
      <c r="Y96" s="55"/>
      <c r="Z96" s="101" t="str">
        <f t="shared" si="23"/>
        <v>n/a</v>
      </c>
      <c r="AA96" s="109" t="str">
        <f t="shared" si="24"/>
        <v>n/a</v>
      </c>
      <c r="AB96" s="71">
        <v>12</v>
      </c>
      <c r="AC96" s="100" t="s">
        <v>142</v>
      </c>
      <c r="AD96" s="100" t="s">
        <v>142</v>
      </c>
      <c r="AE96" s="100" t="s">
        <v>142</v>
      </c>
      <c r="AF96" s="100" t="s">
        <v>142</v>
      </c>
      <c r="AG96" s="100" t="s">
        <v>142</v>
      </c>
      <c r="AH96" s="100" t="s">
        <v>142</v>
      </c>
      <c r="AI96" s="100" t="s">
        <v>142</v>
      </c>
      <c r="AJ96" s="100" t="s">
        <v>142</v>
      </c>
      <c r="AK96" s="100" t="s">
        <v>142</v>
      </c>
      <c r="AL96" s="100" t="s">
        <v>142</v>
      </c>
      <c r="AM96" s="100" t="s">
        <v>142</v>
      </c>
      <c r="AN96" s="100" t="s">
        <v>142</v>
      </c>
      <c r="AO96" s="110" t="str">
        <f t="shared" si="25"/>
        <v>n/a</v>
      </c>
      <c r="AP96" s="111">
        <f t="shared" si="26"/>
        <v>8.0003863514072275</v>
      </c>
      <c r="AQ96" s="112" t="str">
        <f t="shared" si="27"/>
        <v>n/a</v>
      </c>
      <c r="AR96" s="101">
        <f>INDEX(Historical!$C$7:$C$1045,MATCH(B96,Historical!$B$7:$B$1045,0))*IF(AH96="n/a",1.03,IF(AH96&lt;0,1.01,IF(AH96&gt;10,1.1,(1+AH96/100))))</f>
        <v>0.6695000000000001</v>
      </c>
      <c r="AS96" s="109">
        <f t="shared" si="28"/>
        <v>0.68958500000000011</v>
      </c>
      <c r="AT96" s="109">
        <f t="shared" si="32"/>
        <v>0.71027255000000011</v>
      </c>
      <c r="AU96" s="109">
        <f t="shared" si="32"/>
        <v>0.73158072650000017</v>
      </c>
      <c r="AV96" s="109">
        <f t="shared" si="32"/>
        <v>0.75352814829500014</v>
      </c>
      <c r="AW96" s="109">
        <f t="shared" si="29"/>
        <v>3.5544664247950006</v>
      </c>
      <c r="AX96" s="113">
        <f t="shared" si="30"/>
        <v>18.464760648285715</v>
      </c>
      <c r="AY96" s="100" t="s">
        <v>142</v>
      </c>
      <c r="AZ96" s="100" t="s">
        <v>142</v>
      </c>
      <c r="BA96" s="100" t="s">
        <v>142</v>
      </c>
      <c r="BB96" s="100" t="s">
        <v>142</v>
      </c>
      <c r="BC96" s="100" t="s">
        <v>142</v>
      </c>
      <c r="BE96" s="12">
        <v>2003</v>
      </c>
      <c r="BF96" s="12">
        <f t="shared" si="31"/>
        <v>2</v>
      </c>
      <c r="BG96" s="100" t="s">
        <v>142</v>
      </c>
      <c r="BH96" t="s">
        <v>121</v>
      </c>
      <c r="BI96" t="s">
        <v>122</v>
      </c>
    </row>
    <row r="97" spans="1:61" ht="11.25" customHeight="1" x14ac:dyDescent="0.2">
      <c r="A97" s="123" t="s">
        <v>767</v>
      </c>
      <c r="B97" s="55" t="s">
        <v>768</v>
      </c>
      <c r="C97" s="156" t="s">
        <v>180</v>
      </c>
      <c r="D97" s="98" t="s">
        <v>208</v>
      </c>
      <c r="E97" s="157">
        <v>15</v>
      </c>
      <c r="F97" s="2">
        <v>348</v>
      </c>
      <c r="G97" s="2" t="s">
        <v>146</v>
      </c>
      <c r="H97" s="2" t="s">
        <v>146</v>
      </c>
      <c r="I97" s="100">
        <v>194.2</v>
      </c>
      <c r="J97" s="101">
        <f t="shared" si="18"/>
        <v>1.7713697219361484</v>
      </c>
      <c r="K97" s="104">
        <v>0.86</v>
      </c>
      <c r="L97" s="71">
        <v>4</v>
      </c>
      <c r="M97" s="28">
        <f t="shared" si="19"/>
        <v>3.44</v>
      </c>
      <c r="N97" s="103" t="s">
        <v>769</v>
      </c>
      <c r="O97" s="104">
        <v>0.8</v>
      </c>
      <c r="P97" s="158">
        <v>46118</v>
      </c>
      <c r="Q97" s="158">
        <v>46132</v>
      </c>
      <c r="R97" s="28">
        <f t="shared" si="20"/>
        <v>7.4999999999999929</v>
      </c>
      <c r="S97" s="105">
        <f>IF(INDEX(Historical!$D$7:$D1209,MATCH(B97,Historical!$B$7:$B$1044,0))=0,"n/a",(INDEX(Historical!$C$7:$C$1044,MATCH(B97,Historical!$B$7:$B$1044,0))/INDEX(Historical!$D$7:$D$1044,MATCH(B97,Historical!$B$7:$B$1044,0))-1)*100)</f>
        <v>6.4189189189189255</v>
      </c>
      <c r="T97" s="105">
        <f>IF(INDEX(Historical!$F$7:$F$1044,MATCH(B97,Historical!$B$7:$B$1044,0))=0,"n/a",((INDEX(Historical!$C$7:$C$1044,MATCH(B97,Historical!$B$7:$B$1044,0))/INDEX(Historical!$F$7:$F$1044,MATCH(B97,Historical!$B$7:$B$1044,0)))^(1/3)-1)*100)</f>
        <v>6.6053667550018957</v>
      </c>
      <c r="U97" s="105">
        <f>IF(INDEX(Historical!$H$7:$H$1044,MATCH(B97,Historical!$B$7:$B$1044,0))=0,"n/a",((INDEX(Historical!$C$7:$C$1044,MATCH(B97,Historical!$B$7:$B$1044,0))/INDEX(Historical!$H$7:$H$1044,MATCH(B97,Historical!$B$7:$B$1044,0)))^(1/5)-1)*100)</f>
        <v>7.3454537298255351</v>
      </c>
      <c r="V97" s="105">
        <f>IF(INDEX(Historical!$M$7:$M$1044,MATCH(B97,Historical!$B$7:$B$1044,0))=0,"n/a",((INDEX(Historical!$C$7:$C$1044,MATCH(B97,Historical!$B$7:$B$1044,0))/INDEX(Historical!$M$7:$M$1044,MATCH(B97,Historical!$B$7:$B$1044,0)))^(1/10)-1)*100)</f>
        <v>7.9193502472868271</v>
      </c>
      <c r="W97" s="106">
        <f t="shared" si="21"/>
        <v>0.92753237329566163</v>
      </c>
      <c r="X97" s="107" t="str">
        <f t="shared" si="22"/>
        <v>n/a</v>
      </c>
      <c r="Y97" s="159"/>
      <c r="Z97" s="101">
        <f t="shared" si="23"/>
        <v>37.927232635060633</v>
      </c>
      <c r="AA97" s="109">
        <f t="shared" si="24"/>
        <v>21.411245865490628</v>
      </c>
      <c r="AB97" s="71">
        <v>12</v>
      </c>
      <c r="AC97" s="100">
        <v>9.07</v>
      </c>
      <c r="AD97" s="100">
        <v>1.89</v>
      </c>
      <c r="AE97" s="100">
        <v>1.91</v>
      </c>
      <c r="AF97" s="100">
        <v>2.93</v>
      </c>
      <c r="AG97" s="100">
        <v>14.27</v>
      </c>
      <c r="AH97" s="100">
        <v>9.01</v>
      </c>
      <c r="AI97" s="100">
        <v>8.4</v>
      </c>
      <c r="AJ97" s="100">
        <v>-3.64</v>
      </c>
      <c r="AK97" s="100">
        <v>8.83</v>
      </c>
      <c r="AL97" s="100">
        <v>21500</v>
      </c>
      <c r="AM97" s="100">
        <v>0.52</v>
      </c>
      <c r="AN97" s="100">
        <v>0.87</v>
      </c>
      <c r="AO97" s="110">
        <f t="shared" si="25"/>
        <v>-12.294422413728944</v>
      </c>
      <c r="AP97" s="111">
        <f t="shared" si="26"/>
        <v>9.1168234517616842</v>
      </c>
      <c r="AQ97" s="112">
        <f t="shared" si="27"/>
        <v>66.979639990944918</v>
      </c>
      <c r="AR97" s="101">
        <f>INDEX(Historical!$C$7:$C$1045,MATCH(B97,Historical!$B$7:$B$1045,0))*IF(AH97="n/a",1.03,IF(AH97&lt;0,1.01,IF(AH97&gt;10,1.1,(1+AH97/100))))</f>
        <v>3.4338150000000001</v>
      </c>
      <c r="AS97" s="109">
        <f t="shared" si="28"/>
        <v>3.7222554600000004</v>
      </c>
      <c r="AT97" s="109">
        <f t="shared" si="32"/>
        <v>4.0509306171180004</v>
      </c>
      <c r="AU97" s="109">
        <f t="shared" si="32"/>
        <v>4.4086277906095201</v>
      </c>
      <c r="AV97" s="109">
        <f t="shared" si="32"/>
        <v>4.797909624520341</v>
      </c>
      <c r="AW97" s="109">
        <f t="shared" si="29"/>
        <v>20.413538492247863</v>
      </c>
      <c r="AX97" s="113">
        <f t="shared" si="30"/>
        <v>10.511605814751732</v>
      </c>
      <c r="AY97" s="100">
        <v>0.59</v>
      </c>
      <c r="AZ97" s="100">
        <v>17.95</v>
      </c>
      <c r="BA97" s="100">
        <v>-9.0399999999999991</v>
      </c>
      <c r="BB97" s="100">
        <v>-2.5499999999999998</v>
      </c>
      <c r="BC97" s="100">
        <v>4.25</v>
      </c>
      <c r="BE97" s="12">
        <v>2012</v>
      </c>
      <c r="BF97" s="12">
        <f t="shared" si="31"/>
        <v>1</v>
      </c>
      <c r="BG97" s="100">
        <v>6.2799999999999994</v>
      </c>
      <c r="BH97" t="s">
        <v>121</v>
      </c>
      <c r="BI97" t="s">
        <v>122</v>
      </c>
    </row>
    <row r="98" spans="1:61" ht="11.25" customHeight="1" x14ac:dyDescent="0.2">
      <c r="A98" s="116" t="s">
        <v>770</v>
      </c>
      <c r="B98" s="55" t="s">
        <v>771</v>
      </c>
      <c r="C98" s="156" t="s">
        <v>335</v>
      </c>
      <c r="D98" s="98" t="s">
        <v>772</v>
      </c>
      <c r="E98" s="157">
        <v>12</v>
      </c>
      <c r="F98" s="2">
        <v>458</v>
      </c>
      <c r="G98" s="2" t="s">
        <v>146</v>
      </c>
      <c r="H98" s="2" t="s">
        <v>146</v>
      </c>
      <c r="I98" s="100">
        <v>153.86000000000001</v>
      </c>
      <c r="J98" s="101">
        <f t="shared" si="18"/>
        <v>1.1698947094761472</v>
      </c>
      <c r="K98" s="104">
        <v>0.45</v>
      </c>
      <c r="L98" s="71">
        <v>4</v>
      </c>
      <c r="M98" s="28">
        <f t="shared" si="19"/>
        <v>1.8</v>
      </c>
      <c r="N98" s="103" t="s">
        <v>158</v>
      </c>
      <c r="O98" s="104">
        <v>0.4</v>
      </c>
      <c r="P98" s="158">
        <v>45974</v>
      </c>
      <c r="Q98" s="158">
        <v>45981</v>
      </c>
      <c r="R98" s="28">
        <f t="shared" si="20"/>
        <v>12.499999999999996</v>
      </c>
      <c r="S98" s="105">
        <f>IF(INDEX(Historical!$D$7:$D1210,MATCH(B98,Historical!$B$7:$B$1044,0))=0,"n/a",(INDEX(Historical!$C$7:$C$1044,MATCH(B98,Historical!$B$7:$B$1044,0))/INDEX(Historical!$D$7:$D$1044,MATCH(B98,Historical!$B$7:$B$1044,0))-1)*100)</f>
        <v>26.923076923076916</v>
      </c>
      <c r="T98" s="105">
        <f>IF(INDEX(Historical!$F$7:$F$1044,MATCH(B98,Historical!$B$7:$B$1044,0))=0,"n/a",((INDEX(Historical!$C$7:$C$1044,MATCH(B98,Historical!$B$7:$B$1044,0))/INDEX(Historical!$F$7:$F$1044,MATCH(B98,Historical!$B$7:$B$1044,0)))^(1/3)-1)*100)</f>
        <v>21.277639981444118</v>
      </c>
      <c r="U98" s="105">
        <f>IF(INDEX(Historical!$H$7:$H$1044,MATCH(B98,Historical!$B$7:$B$1044,0))=0,"n/a",((INDEX(Historical!$C$7:$C$1044,MATCH(B98,Historical!$B$7:$B$1044,0))/INDEX(Historical!$H$7:$H$1044,MATCH(B98,Historical!$B$7:$B$1044,0)))^(1/5)-1)*100)</f>
        <v>17.877030702271846</v>
      </c>
      <c r="V98" s="105">
        <f>IF(INDEX(Historical!$M$7:$M$1044,MATCH(B98,Historical!$B$7:$B$1044,0))=0,"n/a",((INDEX(Historical!$C$7:$C$1044,MATCH(B98,Historical!$B$7:$B$1044,0))/INDEX(Historical!$M$7:$M$1044,MATCH(B98,Historical!$B$7:$B$1044,0)))^(1/10)-1)*100)</f>
        <v>19.95435387516671</v>
      </c>
      <c r="W98" s="106">
        <f t="shared" si="21"/>
        <v>0.8958962447047657</v>
      </c>
      <c r="X98" s="107">
        <f t="shared" si="22"/>
        <v>1.4267382842994292</v>
      </c>
      <c r="Y98" s="123"/>
      <c r="Z98" s="101">
        <f t="shared" si="23"/>
        <v>16.869728209934394</v>
      </c>
      <c r="AA98" s="109">
        <f t="shared" si="24"/>
        <v>14.419868791002813</v>
      </c>
      <c r="AB98" s="71">
        <v>9</v>
      </c>
      <c r="AC98" s="100">
        <v>10.67</v>
      </c>
      <c r="AD98" s="100">
        <v>2.08</v>
      </c>
      <c r="AE98" s="100">
        <v>1.31</v>
      </c>
      <c r="AF98" s="100">
        <v>1.86</v>
      </c>
      <c r="AG98" s="100">
        <v>13.23</v>
      </c>
      <c r="AH98" s="100">
        <v>-8.58</v>
      </c>
      <c r="AI98" s="100">
        <v>12.280000000000001</v>
      </c>
      <c r="AJ98" s="100">
        <v>12.53</v>
      </c>
      <c r="AK98" s="100">
        <v>6.22</v>
      </c>
      <c r="AL98" s="100">
        <v>43630</v>
      </c>
      <c r="AM98" s="100">
        <v>10.8</v>
      </c>
      <c r="AN98" s="100">
        <v>0.28000000000000003</v>
      </c>
      <c r="AO98" s="110">
        <f t="shared" si="25"/>
        <v>4.6270566207451793</v>
      </c>
      <c r="AP98" s="111">
        <f t="shared" si="26"/>
        <v>19.046925411747992</v>
      </c>
      <c r="AQ98" s="112">
        <f t="shared" si="27"/>
        <v>9.1806982356725584</v>
      </c>
      <c r="AR98" s="101">
        <f>INDEX(Historical!$C$7:$C$1045,MATCH(B98,Historical!$B$7:$B$1045,0))*IF(AH98="n/a",1.03,IF(AH98&lt;0,1.01,IF(AH98&gt;10,1.1,(1+AH98/100))))</f>
        <v>1.6664999999999999</v>
      </c>
      <c r="AS98" s="109">
        <f t="shared" si="28"/>
        <v>1.8331500000000001</v>
      </c>
      <c r="AT98" s="109">
        <f t="shared" si="32"/>
        <v>1.9471719300000001</v>
      </c>
      <c r="AU98" s="109">
        <f t="shared" si="32"/>
        <v>2.0682860240460004</v>
      </c>
      <c r="AV98" s="109">
        <f t="shared" si="32"/>
        <v>2.1969334147416615</v>
      </c>
      <c r="AW98" s="109">
        <f t="shared" si="29"/>
        <v>9.7120413687876628</v>
      </c>
      <c r="AX98" s="113">
        <f t="shared" si="30"/>
        <v>6.3122587864212027</v>
      </c>
      <c r="AY98" s="100">
        <v>1.42</v>
      </c>
      <c r="AZ98" s="100">
        <v>34.760000000000005</v>
      </c>
      <c r="BA98" s="100">
        <v>-16.63</v>
      </c>
      <c r="BB98" s="100">
        <v>4.1399999999999997</v>
      </c>
      <c r="BC98" s="100">
        <v>-0.13999999999999999</v>
      </c>
      <c r="BE98" s="12">
        <v>2014</v>
      </c>
      <c r="BF98" s="12">
        <f t="shared" si="31"/>
        <v>1</v>
      </c>
      <c r="BG98" s="100">
        <v>8.9</v>
      </c>
      <c r="BH98" t="s">
        <v>121</v>
      </c>
      <c r="BI98" t="s">
        <v>122</v>
      </c>
    </row>
    <row r="99" spans="1:61" ht="11.25" customHeight="1" x14ac:dyDescent="0.2">
      <c r="A99" s="123" t="s">
        <v>773</v>
      </c>
      <c r="B99" s="55" t="s">
        <v>774</v>
      </c>
      <c r="C99" s="156" t="s">
        <v>180</v>
      </c>
      <c r="D99" s="98" t="s">
        <v>181</v>
      </c>
      <c r="E99" s="157">
        <v>13</v>
      </c>
      <c r="F99" s="2">
        <v>437</v>
      </c>
      <c r="G99" s="2" t="s">
        <v>146</v>
      </c>
      <c r="H99" s="2" t="s">
        <v>146</v>
      </c>
      <c r="I99" s="100">
        <v>178.95</v>
      </c>
      <c r="J99" s="101">
        <f t="shared" si="18"/>
        <v>0.89410449846325812</v>
      </c>
      <c r="K99" s="104">
        <v>0.4</v>
      </c>
      <c r="L99" s="71">
        <v>4</v>
      </c>
      <c r="M99" s="28">
        <f t="shared" si="19"/>
        <v>1.6</v>
      </c>
      <c r="N99" s="103" t="s">
        <v>613</v>
      </c>
      <c r="O99" s="104">
        <v>0.32</v>
      </c>
      <c r="P99" s="158">
        <v>46108</v>
      </c>
      <c r="Q99" s="158">
        <v>46136</v>
      </c>
      <c r="R99" s="28">
        <f t="shared" si="20"/>
        <v>25.000000000000007</v>
      </c>
      <c r="S99" s="105">
        <f>IF(INDEX(Historical!$D$7:$D1211,MATCH(B99,Historical!$B$7:$B$1044,0))=0,"n/a",(INDEX(Historical!$C$7:$C$1044,MATCH(B99,Historical!$B$7:$B$1044,0))/INDEX(Historical!$D$7:$D$1044,MATCH(B99,Historical!$B$7:$B$1044,0))-1)*100)</f>
        <v>17.142857142857125</v>
      </c>
      <c r="T99" s="105">
        <f>IF(INDEX(Historical!$F$7:$F$1044,MATCH(B99,Historical!$B$7:$B$1044,0))=0,"n/a",((INDEX(Historical!$C$7:$C$1044,MATCH(B99,Historical!$B$7:$B$1044,0))/INDEX(Historical!$F$7:$F$1044,MATCH(B99,Historical!$B$7:$B$1044,0)))^(1/3)-1)*100)</f>
        <v>13.194544056807068</v>
      </c>
      <c r="U99" s="105">
        <f>IF(INDEX(Historical!$H$7:$H$1044,MATCH(B99,Historical!$B$7:$B$1044,0))=0,"n/a",((INDEX(Historical!$C$7:$C$1044,MATCH(B99,Historical!$B$7:$B$1044,0))/INDEX(Historical!$H$7:$H$1044,MATCH(B99,Historical!$B$7:$B$1044,0)))^(1/5)-1)*100)</f>
        <v>14.418927749788191</v>
      </c>
      <c r="V99" s="105">
        <f>IF(INDEX(Historical!$M$7:$M$1044,MATCH(B99,Historical!$B$7:$B$1044,0))=0,"n/a",((INDEX(Historical!$C$7:$C$1044,MATCH(B99,Historical!$B$7:$B$1044,0))/INDEX(Historical!$M$7:$M$1044,MATCH(B99,Historical!$B$7:$B$1044,0)))^(1/10)-1)*100)</f>
        <v>14.340740053756896</v>
      </c>
      <c r="W99" s="106">
        <f t="shared" si="21"/>
        <v>1.0054521381559254</v>
      </c>
      <c r="X99" s="107">
        <f t="shared" si="22"/>
        <v>22.182965768904907</v>
      </c>
      <c r="Y99" s="171" t="s">
        <v>775</v>
      </c>
      <c r="Z99" s="101">
        <f t="shared" si="23"/>
        <v>30.947775628626694</v>
      </c>
      <c r="AA99" s="109">
        <f t="shared" si="24"/>
        <v>34.613152804642162</v>
      </c>
      <c r="AB99" s="71">
        <v>12</v>
      </c>
      <c r="AC99" s="100">
        <v>5.17</v>
      </c>
      <c r="AD99" s="100">
        <v>2.2999999999999998</v>
      </c>
      <c r="AE99" s="100">
        <v>5.1100000000000003</v>
      </c>
      <c r="AF99" s="100">
        <v>2.39</v>
      </c>
      <c r="AG99" s="100">
        <v>7.08</v>
      </c>
      <c r="AH99" s="100">
        <v>8.17</v>
      </c>
      <c r="AI99" s="100">
        <v>7.88</v>
      </c>
      <c r="AJ99" s="100">
        <v>0.65</v>
      </c>
      <c r="AK99" s="100">
        <v>8.5500000000000007</v>
      </c>
      <c r="AL99" s="100">
        <v>126660</v>
      </c>
      <c r="AM99" s="100">
        <v>8.81</v>
      </c>
      <c r="AN99" s="100">
        <v>0.37</v>
      </c>
      <c r="AO99" s="110">
        <f t="shared" si="25"/>
        <v>-19.300120556390713</v>
      </c>
      <c r="AP99" s="111">
        <f t="shared" si="26"/>
        <v>15.313032248251449</v>
      </c>
      <c r="AQ99" s="112">
        <f t="shared" si="27"/>
        <v>91.746864616515552</v>
      </c>
      <c r="AR99" s="101">
        <f>INDEX(Historical!$C$7:$C$1045,MATCH(B99,Historical!$B$7:$B$1045,0))*IF(AH99="n/a",1.03,IF(AH99&lt;0,1.01,IF(AH99&gt;10,1.1,(1+AH99/100))))</f>
        <v>1.3304910000000001</v>
      </c>
      <c r="AS99" s="109">
        <f t="shared" si="28"/>
        <v>1.4353336908000001</v>
      </c>
      <c r="AT99" s="109">
        <f t="shared" si="32"/>
        <v>1.5580547213634</v>
      </c>
      <c r="AU99" s="109">
        <f t="shared" si="32"/>
        <v>1.6912684000399705</v>
      </c>
      <c r="AV99" s="109">
        <f t="shared" si="32"/>
        <v>1.8358718482433878</v>
      </c>
      <c r="AW99" s="109">
        <f t="shared" si="29"/>
        <v>7.8510196604467577</v>
      </c>
      <c r="AX99" s="113">
        <f t="shared" si="30"/>
        <v>4.3872699974555784</v>
      </c>
      <c r="AY99" s="100">
        <v>0.83</v>
      </c>
      <c r="AZ99" s="100">
        <v>2.2599999999999998</v>
      </c>
      <c r="BA99" s="100">
        <v>-26.3</v>
      </c>
      <c r="BB99" s="100">
        <v>-7.62</v>
      </c>
      <c r="BC99" s="100">
        <v>-14.29</v>
      </c>
      <c r="BE99" s="12">
        <v>2014</v>
      </c>
      <c r="BF99" s="12">
        <f t="shared" si="31"/>
        <v>1</v>
      </c>
      <c r="BG99" s="100">
        <v>4.5199999999999996</v>
      </c>
      <c r="BH99" t="s">
        <v>121</v>
      </c>
      <c r="BI99" t="s">
        <v>122</v>
      </c>
    </row>
    <row r="100" spans="1:61" ht="11.25" customHeight="1" x14ac:dyDescent="0.2">
      <c r="A100" s="123" t="s">
        <v>776</v>
      </c>
      <c r="B100" s="55" t="s">
        <v>777</v>
      </c>
      <c r="C100" s="156" t="s">
        <v>263</v>
      </c>
      <c r="D100" s="98" t="s">
        <v>264</v>
      </c>
      <c r="E100" s="157">
        <v>14</v>
      </c>
      <c r="F100" s="2">
        <v>402</v>
      </c>
      <c r="G100" s="2" t="s">
        <v>146</v>
      </c>
      <c r="H100" s="2" t="s">
        <v>146</v>
      </c>
      <c r="I100" s="100">
        <v>53.13</v>
      </c>
      <c r="J100" s="101">
        <f t="shared" si="18"/>
        <v>8.5074345943911158</v>
      </c>
      <c r="K100" s="104">
        <v>1.1299999999999999</v>
      </c>
      <c r="L100" s="71">
        <v>4</v>
      </c>
      <c r="M100" s="28">
        <f t="shared" si="19"/>
        <v>4.5199999999999996</v>
      </c>
      <c r="N100" s="103" t="s">
        <v>151</v>
      </c>
      <c r="O100" s="104">
        <v>1.125</v>
      </c>
      <c r="P100" s="158">
        <v>46146</v>
      </c>
      <c r="Q100" s="158">
        <v>46153</v>
      </c>
      <c r="R100" s="28">
        <f t="shared" si="20"/>
        <v>0.44444444444443498</v>
      </c>
      <c r="S100" s="105">
        <f>IF(INDEX(Historical!$D$7:$D1212,MATCH(B100,Historical!$B$7:$B$1044,0))=0,"n/a",(INDEX(Historical!$C$7:$C$1044,MATCH(B100,Historical!$B$7:$B$1044,0))/INDEX(Historical!$D$7:$D$1044,MATCH(B100,Historical!$B$7:$B$1044,0))-1)*100)</f>
        <v>3.1286210892236266</v>
      </c>
      <c r="T100" s="105">
        <f>IF(INDEX(Historical!$F$7:$F$1044,MATCH(B100,Historical!$B$7:$B$1044,0))=0,"n/a",((INDEX(Historical!$C$7:$C$1044,MATCH(B100,Historical!$B$7:$B$1044,0))/INDEX(Historical!$F$7:$F$1044,MATCH(B100,Historical!$B$7:$B$1044,0)))^(1/3)-1)*100)</f>
        <v>4.2291397936223163</v>
      </c>
      <c r="U100" s="105">
        <f>IF(INDEX(Historical!$H$7:$H$1044,MATCH(B100,Historical!$B$7:$B$1044,0))=0,"n/a",((INDEX(Historical!$C$7:$C$1044,MATCH(B100,Historical!$B$7:$B$1044,0))/INDEX(Historical!$H$7:$H$1044,MATCH(B100,Historical!$B$7:$B$1044,0)))^(1/5)-1)*100)</f>
        <v>4.4468620702657669</v>
      </c>
      <c r="V100" s="105">
        <f>IF(INDEX(Historical!$M$7:$M$1044,MATCH(B100,Historical!$B$7:$B$1044,0))=0,"n/a",((INDEX(Historical!$C$7:$C$1044,MATCH(B100,Historical!$B$7:$B$1044,0))/INDEX(Historical!$M$7:$M$1044,MATCH(B100,Historical!$B$7:$B$1044,0)))^(1/10)-1)*100)</f>
        <v>7.4955846215520427</v>
      </c>
      <c r="W100" s="106">
        <f t="shared" si="21"/>
        <v>0.59326420750153519</v>
      </c>
      <c r="X100" s="107" t="str">
        <f t="shared" si="22"/>
        <v>n/a</v>
      </c>
      <c r="Y100" s="123"/>
      <c r="Z100" s="101">
        <f t="shared" si="23"/>
        <v>142.58675078864351</v>
      </c>
      <c r="AA100" s="109">
        <f t="shared" si="24"/>
        <v>16.760252365930601</v>
      </c>
      <c r="AB100" s="71">
        <v>12</v>
      </c>
      <c r="AC100" s="100">
        <v>3.17</v>
      </c>
      <c r="AD100" s="100">
        <v>1.05</v>
      </c>
      <c r="AE100" s="100">
        <v>2.68</v>
      </c>
      <c r="AF100" s="100" t="s">
        <v>142</v>
      </c>
      <c r="AG100" s="100">
        <v>439.37</v>
      </c>
      <c r="AH100" s="100">
        <v>11.87</v>
      </c>
      <c r="AI100" s="100">
        <v>11.540000000000001</v>
      </c>
      <c r="AJ100" s="100">
        <v>-4.66</v>
      </c>
      <c r="AK100" s="100">
        <v>12.23</v>
      </c>
      <c r="AL100" s="100">
        <v>2840</v>
      </c>
      <c r="AM100" s="100">
        <v>63.629999999999995</v>
      </c>
      <c r="AN100" s="100" t="s">
        <v>142</v>
      </c>
      <c r="AO100" s="110">
        <f t="shared" si="25"/>
        <v>-3.8059557012737173</v>
      </c>
      <c r="AP100" s="111">
        <f t="shared" si="26"/>
        <v>12.954296664656884</v>
      </c>
      <c r="AQ100" s="112" t="str">
        <f t="shared" si="27"/>
        <v>n/a</v>
      </c>
      <c r="AR100" s="101">
        <f>INDEX(Historical!$C$7:$C$1045,MATCH(B100,Historical!$B$7:$B$1045,0))*IF(AH100="n/a",1.03,IF(AH100&lt;0,1.01,IF(AH100&gt;10,1.1,(1+AH100/100))))</f>
        <v>4.8950000000000005</v>
      </c>
      <c r="AS100" s="109">
        <f t="shared" si="28"/>
        <v>5.384500000000001</v>
      </c>
      <c r="AT100" s="109">
        <f t="shared" si="32"/>
        <v>5.9229500000000019</v>
      </c>
      <c r="AU100" s="109">
        <f t="shared" si="32"/>
        <v>6.5152450000000028</v>
      </c>
      <c r="AV100" s="109">
        <f t="shared" si="32"/>
        <v>7.1667695000000036</v>
      </c>
      <c r="AW100" s="109">
        <f t="shared" si="29"/>
        <v>29.884464500000014</v>
      </c>
      <c r="AX100" s="113">
        <f t="shared" si="30"/>
        <v>56.247815734989672</v>
      </c>
      <c r="AY100" s="100">
        <v>0.48</v>
      </c>
      <c r="AZ100" s="100">
        <v>41.68</v>
      </c>
      <c r="BA100" s="100">
        <v>-4.9399999999999995</v>
      </c>
      <c r="BB100" s="100">
        <v>2.54</v>
      </c>
      <c r="BC100" s="100">
        <v>12.379999999999999</v>
      </c>
      <c r="BE100" s="12">
        <v>2013</v>
      </c>
      <c r="BF100" s="12">
        <f t="shared" si="31"/>
        <v>1</v>
      </c>
      <c r="BG100" s="100">
        <v>6.4</v>
      </c>
      <c r="BH100" t="s">
        <v>121</v>
      </c>
      <c r="BI100" t="s">
        <v>290</v>
      </c>
    </row>
    <row r="101" spans="1:61" ht="11.25" customHeight="1" x14ac:dyDescent="0.2">
      <c r="A101" s="116" t="s">
        <v>778</v>
      </c>
      <c r="B101" s="55" t="s">
        <v>779</v>
      </c>
      <c r="C101" s="156" t="s">
        <v>335</v>
      </c>
      <c r="D101" s="98" t="s">
        <v>371</v>
      </c>
      <c r="E101" s="157">
        <v>12</v>
      </c>
      <c r="F101" s="2">
        <v>474</v>
      </c>
      <c r="G101" s="2" t="s">
        <v>146</v>
      </c>
      <c r="H101" s="2" t="s">
        <v>146</v>
      </c>
      <c r="I101" s="100">
        <v>226.92</v>
      </c>
      <c r="J101" s="101">
        <f t="shared" si="18"/>
        <v>2.203419707385863</v>
      </c>
      <c r="K101" s="104">
        <v>1.25</v>
      </c>
      <c r="L101" s="71">
        <v>4</v>
      </c>
      <c r="M101" s="28">
        <f t="shared" si="19"/>
        <v>5</v>
      </c>
      <c r="N101" s="103" t="s">
        <v>270</v>
      </c>
      <c r="O101" s="104">
        <v>1.2124999999999999</v>
      </c>
      <c r="P101" s="158">
        <v>46108</v>
      </c>
      <c r="Q101" s="158">
        <v>46122</v>
      </c>
      <c r="R101" s="28">
        <f t="shared" si="20"/>
        <v>3.0927835051546464</v>
      </c>
      <c r="S101" s="105">
        <f>IF(INDEX(Historical!$D$7:$D1213,MATCH(B101,Historical!$B$7:$B$1044,0))=0,"n/a",(INDEX(Historical!$C$7:$C$1044,MATCH(B101,Historical!$B$7:$B$1044,0))/INDEX(Historical!$D$7:$D$1044,MATCH(B101,Historical!$B$7:$B$1044,0))-1)*100)</f>
        <v>10.227272727272707</v>
      </c>
      <c r="T101" s="105">
        <f>IF(INDEX(Historical!$F$7:$F$1044,MATCH(B101,Historical!$B$7:$B$1044,0))=0,"n/a",((INDEX(Historical!$C$7:$C$1044,MATCH(B101,Historical!$B$7:$B$1044,0))/INDEX(Historical!$F$7:$F$1044,MATCH(B101,Historical!$B$7:$B$1044,0)))^(1/3)-1)*100)</f>
        <v>35.48848160653737</v>
      </c>
      <c r="U101" s="105">
        <f>IF(INDEX(Historical!$H$7:$H$1044,MATCH(B101,Historical!$B$7:$B$1044,0))=0,"n/a",((INDEX(Historical!$C$7:$C$1044,MATCH(B101,Historical!$B$7:$B$1044,0))/INDEX(Historical!$H$7:$H$1044,MATCH(B101,Historical!$B$7:$B$1044,0)))^(1/5)-1)*100)</f>
        <v>31.149411190576217</v>
      </c>
      <c r="V101" s="105">
        <f>IF(INDEX(Historical!$M$7:$M$1044,MATCH(B101,Historical!$B$7:$B$1044,0))=0,"n/a",((INDEX(Historical!$C$7:$C$1044,MATCH(B101,Historical!$B$7:$B$1044,0))/INDEX(Historical!$M$7:$M$1044,MATCH(B101,Historical!$B$7:$B$1044,0)))^(1/10)-1)*100)</f>
        <v>24.319113594008289</v>
      </c>
      <c r="W101" s="106">
        <f t="shared" si="21"/>
        <v>1.2808612892145366</v>
      </c>
      <c r="X101" s="107">
        <f t="shared" si="22"/>
        <v>2.651013718346912</v>
      </c>
      <c r="Y101" s="123"/>
      <c r="Z101" s="101">
        <f t="shared" si="23"/>
        <v>48.923679060665357</v>
      </c>
      <c r="AA101" s="109">
        <f t="shared" si="24"/>
        <v>22.203522504892366</v>
      </c>
      <c r="AB101" s="71">
        <v>1</v>
      </c>
      <c r="AC101" s="100">
        <v>10.220000000000001</v>
      </c>
      <c r="AD101" s="100">
        <v>1.23</v>
      </c>
      <c r="AE101" s="100">
        <v>1.17</v>
      </c>
      <c r="AF101" s="100">
        <v>3.64</v>
      </c>
      <c r="AG101" s="100">
        <v>19.439999999999998</v>
      </c>
      <c r="AH101" s="100">
        <v>8.2199999999999989</v>
      </c>
      <c r="AI101" s="100">
        <v>13.139999999999999</v>
      </c>
      <c r="AJ101" s="100">
        <v>11.75</v>
      </c>
      <c r="AK101" s="100">
        <v>11.44</v>
      </c>
      <c r="AL101" s="100">
        <v>20210</v>
      </c>
      <c r="AM101" s="100">
        <v>29.04</v>
      </c>
      <c r="AN101" s="100">
        <v>1.4</v>
      </c>
      <c r="AO101" s="110">
        <f t="shared" si="25"/>
        <v>11.149308393069713</v>
      </c>
      <c r="AP101" s="111">
        <f t="shared" si="26"/>
        <v>33.352830897962079</v>
      </c>
      <c r="AQ101" s="112">
        <f t="shared" si="27"/>
        <v>89.526687558252988</v>
      </c>
      <c r="AR101" s="101">
        <f>INDEX(Historical!$C$7:$C$1045,MATCH(B101,Historical!$B$7:$B$1045,0))*IF(AH101="n/a",1.03,IF(AH101&lt;0,1.01,IF(AH101&gt;10,1.1,(1+AH101/100))))</f>
        <v>5.2486699999999997</v>
      </c>
      <c r="AS101" s="109">
        <f t="shared" si="28"/>
        <v>5.7735370000000001</v>
      </c>
      <c r="AT101" s="109">
        <f t="shared" si="32"/>
        <v>6.3508907000000008</v>
      </c>
      <c r="AU101" s="109">
        <f t="shared" si="32"/>
        <v>6.985979770000001</v>
      </c>
      <c r="AV101" s="109">
        <f t="shared" si="32"/>
        <v>7.6845777470000014</v>
      </c>
      <c r="AW101" s="109">
        <f t="shared" si="29"/>
        <v>32.043655217000001</v>
      </c>
      <c r="AX101" s="113">
        <f t="shared" si="30"/>
        <v>14.121124280363127</v>
      </c>
      <c r="AY101" s="100">
        <v>1.21</v>
      </c>
      <c r="AZ101" s="100">
        <v>35.86</v>
      </c>
      <c r="BA101" s="100">
        <v>-4.38</v>
      </c>
      <c r="BB101" s="100">
        <v>10.299999999999999</v>
      </c>
      <c r="BC101" s="100">
        <v>6.21</v>
      </c>
      <c r="BE101" s="12">
        <v>2015</v>
      </c>
      <c r="BF101" s="12">
        <f t="shared" si="31"/>
        <v>1</v>
      </c>
      <c r="BG101" s="100">
        <v>5.8999999999999995</v>
      </c>
      <c r="BH101" t="s">
        <v>121</v>
      </c>
      <c r="BI101" t="s">
        <v>122</v>
      </c>
    </row>
    <row r="102" spans="1:61" ht="11.25" customHeight="1" x14ac:dyDescent="0.2">
      <c r="A102" s="146" t="s">
        <v>780</v>
      </c>
      <c r="B102" s="55" t="s">
        <v>781</v>
      </c>
      <c r="C102" s="156" t="s">
        <v>198</v>
      </c>
      <c r="D102" s="98" t="s">
        <v>199</v>
      </c>
      <c r="E102" s="157">
        <v>12</v>
      </c>
      <c r="F102" s="2">
        <v>462</v>
      </c>
      <c r="G102" s="2" t="s">
        <v>146</v>
      </c>
      <c r="H102" s="2" t="s">
        <v>146</v>
      </c>
      <c r="I102" s="100">
        <v>64.14</v>
      </c>
      <c r="J102" s="101">
        <f t="shared" si="18"/>
        <v>2.2450888681010288</v>
      </c>
      <c r="K102" s="104">
        <v>0.36</v>
      </c>
      <c r="L102" s="71">
        <v>4</v>
      </c>
      <c r="M102" s="28">
        <f t="shared" si="19"/>
        <v>1.44</v>
      </c>
      <c r="N102" s="103" t="s">
        <v>151</v>
      </c>
      <c r="O102" s="104">
        <v>0.33</v>
      </c>
      <c r="P102" s="158">
        <v>45993</v>
      </c>
      <c r="Q102" s="158">
        <v>46001</v>
      </c>
      <c r="R102" s="28">
        <f t="shared" si="20"/>
        <v>9.0909090909090811</v>
      </c>
      <c r="S102" s="105">
        <f>IF(INDEX(Historical!$D$7:$D1214,MATCH(B102,Historical!$B$7:$B$1044,0))=0,"n/a",(INDEX(Historical!$C$7:$C$1044,MATCH(B102,Historical!$B$7:$B$1044,0))/INDEX(Historical!$D$7:$D$1044,MATCH(B102,Historical!$B$7:$B$1044,0))-1)*100)</f>
        <v>9.7560975609756184</v>
      </c>
      <c r="T102" s="105">
        <f>IF(INDEX(Historical!$F$7:$F$1044,MATCH(B102,Historical!$B$7:$B$1044,0))=0,"n/a",((INDEX(Historical!$C$7:$C$1044,MATCH(B102,Historical!$B$7:$B$1044,0))/INDEX(Historical!$F$7:$F$1044,MATCH(B102,Historical!$B$7:$B$1044,0)))^(1/3)-1)*100)</f>
        <v>9.7938124280034131</v>
      </c>
      <c r="U102" s="105">
        <f>IF(INDEX(Historical!$H$7:$H$1044,MATCH(B102,Historical!$B$7:$B$1044,0))=0,"n/a",((INDEX(Historical!$C$7:$C$1044,MATCH(B102,Historical!$B$7:$B$1044,0))/INDEX(Historical!$H$7:$H$1044,MATCH(B102,Historical!$B$7:$B$1044,0)))^(1/5)-1)*100)</f>
        <v>8.9356976984290792</v>
      </c>
      <c r="V102" s="105">
        <f>IF(INDEX(Historical!$M$7:$M$1044,MATCH(B102,Historical!$B$7:$B$1044,0))=0,"n/a",((INDEX(Historical!$C$7:$C$1044,MATCH(B102,Historical!$B$7:$B$1044,0))/INDEX(Historical!$M$7:$M$1044,MATCH(B102,Historical!$B$7:$B$1044,0)))^(1/10)-1)*100)</f>
        <v>12.385025332346844</v>
      </c>
      <c r="W102" s="106">
        <f t="shared" si="21"/>
        <v>0.72149208085114591</v>
      </c>
      <c r="X102" s="107">
        <f t="shared" si="22"/>
        <v>2.9012005514380128</v>
      </c>
      <c r="Y102" s="165"/>
      <c r="Z102" s="101">
        <f t="shared" si="23"/>
        <v>58.064516129032249</v>
      </c>
      <c r="AA102" s="109">
        <f t="shared" si="24"/>
        <v>25.862903225806452</v>
      </c>
      <c r="AB102" s="71">
        <v>12</v>
      </c>
      <c r="AC102" s="100">
        <v>2.48</v>
      </c>
      <c r="AD102" s="100">
        <v>2.46</v>
      </c>
      <c r="AE102" s="100">
        <v>4.58</v>
      </c>
      <c r="AF102" s="100">
        <v>2.36</v>
      </c>
      <c r="AG102" s="100">
        <v>9.43</v>
      </c>
      <c r="AH102" s="100">
        <v>2.09</v>
      </c>
      <c r="AI102" s="100">
        <v>6.5</v>
      </c>
      <c r="AJ102" s="100">
        <v>3.08</v>
      </c>
      <c r="AK102" s="100">
        <v>5.65</v>
      </c>
      <c r="AL102" s="100">
        <v>6130</v>
      </c>
      <c r="AM102" s="100">
        <v>37.130000000000003</v>
      </c>
      <c r="AN102" s="100">
        <v>0.02</v>
      </c>
      <c r="AO102" s="110">
        <f t="shared" si="25"/>
        <v>-14.682116659276344</v>
      </c>
      <c r="AP102" s="111">
        <f t="shared" si="26"/>
        <v>11.180786566530108</v>
      </c>
      <c r="AQ102" s="112">
        <f t="shared" si="27"/>
        <v>64.703709211289436</v>
      </c>
      <c r="AR102" s="101">
        <f>INDEX(Historical!$C$7:$C$1045,MATCH(B102,Historical!$B$7:$B$1045,0))*IF(AH102="n/a",1.03,IF(AH102&lt;0,1.01,IF(AH102&gt;10,1.1,(1+AH102/100))))</f>
        <v>1.378215</v>
      </c>
      <c r="AS102" s="109">
        <f t="shared" si="28"/>
        <v>1.4677989749999998</v>
      </c>
      <c r="AT102" s="109">
        <f t="shared" si="32"/>
        <v>1.5507296170874998</v>
      </c>
      <c r="AU102" s="109">
        <f t="shared" si="32"/>
        <v>1.6383458404529436</v>
      </c>
      <c r="AV102" s="109">
        <f t="shared" si="32"/>
        <v>1.7309123804385349</v>
      </c>
      <c r="AW102" s="109">
        <f t="shared" si="29"/>
        <v>7.7660018129789785</v>
      </c>
      <c r="AX102" s="113">
        <f t="shared" si="30"/>
        <v>12.107891819424662</v>
      </c>
      <c r="AY102" s="100">
        <v>0.85</v>
      </c>
      <c r="AZ102" s="100">
        <v>11.32</v>
      </c>
      <c r="BA102" s="100">
        <v>-18.060000000000002</v>
      </c>
      <c r="BB102" s="100">
        <v>2.4299999999999997</v>
      </c>
      <c r="BC102" s="100">
        <v>-4.46</v>
      </c>
      <c r="BE102" s="12">
        <v>2014</v>
      </c>
      <c r="BF102" s="12">
        <f t="shared" si="31"/>
        <v>1</v>
      </c>
      <c r="BG102" s="100">
        <v>7.57</v>
      </c>
      <c r="BH102" t="s">
        <v>121</v>
      </c>
      <c r="BI102" t="s">
        <v>122</v>
      </c>
    </row>
    <row r="103" spans="1:61" ht="11.25" customHeight="1" x14ac:dyDescent="0.2">
      <c r="A103" s="146" t="s">
        <v>782</v>
      </c>
      <c r="B103" s="55" t="s">
        <v>783</v>
      </c>
      <c r="C103" s="156" t="s">
        <v>198</v>
      </c>
      <c r="D103" s="98" t="s">
        <v>348</v>
      </c>
      <c r="E103" s="157">
        <v>15</v>
      </c>
      <c r="F103" s="2">
        <v>346</v>
      </c>
      <c r="G103" s="2" t="s">
        <v>146</v>
      </c>
      <c r="H103" s="2" t="s">
        <v>146</v>
      </c>
      <c r="I103" s="100">
        <v>64.67</v>
      </c>
      <c r="J103" s="101">
        <f t="shared" si="18"/>
        <v>3.5194062161744233</v>
      </c>
      <c r="K103" s="104">
        <v>0.56899999999999995</v>
      </c>
      <c r="L103" s="71">
        <v>4</v>
      </c>
      <c r="M103" s="28">
        <f t="shared" si="19"/>
        <v>2.2759999999999998</v>
      </c>
      <c r="N103" s="103" t="s">
        <v>433</v>
      </c>
      <c r="O103" s="104">
        <v>0.52700000000000002</v>
      </c>
      <c r="P103" s="158">
        <v>46112</v>
      </c>
      <c r="Q103" s="158">
        <v>46136</v>
      </c>
      <c r="R103" s="28">
        <f t="shared" si="20"/>
        <v>7.969639468690688</v>
      </c>
      <c r="S103" s="105">
        <f>IF(INDEX(Historical!$D$7:$D1216,MATCH(B103,Historical!$B$7:$B$1044,0))=0,"n/a",(INDEX(Historical!$C$7:$C$1044,MATCH(B103,Historical!$B$7:$B$1044,0))/INDEX(Historical!$D$7:$D$1044,MATCH(B103,Historical!$B$7:$B$1044,0))-1)*100)</f>
        <v>10.042735042735028</v>
      </c>
      <c r="T103" s="105">
        <f>IF(INDEX(Historical!$F$7:$F$1044,MATCH(B103,Historical!$B$7:$B$1044,0))=0,"n/a",((INDEX(Historical!$C$7:$C$1044,MATCH(B103,Historical!$B$7:$B$1044,0))/INDEX(Historical!$F$7:$F$1044,MATCH(B103,Historical!$B$7:$B$1044,0)))^(1/3)-1)*100)</f>
        <v>10.064241629820891</v>
      </c>
      <c r="U103" s="105">
        <f>IF(INDEX(Historical!$H$7:$H$1044,MATCH(B103,Historical!$B$7:$B$1044,0))=0,"n/a",((INDEX(Historical!$C$7:$C$1044,MATCH(B103,Historical!$B$7:$B$1044,0))/INDEX(Historical!$H$7:$H$1044,MATCH(B103,Historical!$B$7:$B$1044,0)))^(1/5)-1)*100)</f>
        <v>9.4760665564404647</v>
      </c>
      <c r="V103" s="105">
        <f>IF(INDEX(Historical!$M$7:$M$1044,MATCH(B103,Historical!$B$7:$B$1044,0))=0,"n/a",((INDEX(Historical!$C$7:$C$1044,MATCH(B103,Historical!$B$7:$B$1044,0))/INDEX(Historical!$M$7:$M$1044,MATCH(B103,Historical!$B$7:$B$1044,0)))^(1/10)-1)*100)</f>
        <v>11.970742344387396</v>
      </c>
      <c r="W103" s="106">
        <f t="shared" si="21"/>
        <v>0.7916022485341867</v>
      </c>
      <c r="X103" s="107">
        <f t="shared" si="22"/>
        <v>1.4852768897242108</v>
      </c>
      <c r="Y103" s="64" t="s">
        <v>784</v>
      </c>
      <c r="Z103" s="101">
        <f t="shared" si="23"/>
        <v>44.194174757281544</v>
      </c>
      <c r="AA103" s="109">
        <f t="shared" si="24"/>
        <v>12.557281553398058</v>
      </c>
      <c r="AB103" s="71">
        <v>9</v>
      </c>
      <c r="AC103" s="100">
        <v>5.15</v>
      </c>
      <c r="AD103" s="100">
        <v>0.9</v>
      </c>
      <c r="AE103" s="100">
        <v>1.52</v>
      </c>
      <c r="AF103" s="100">
        <v>2.0299999999999998</v>
      </c>
      <c r="AG103" s="100">
        <v>16.36</v>
      </c>
      <c r="AH103" s="100">
        <v>6.68</v>
      </c>
      <c r="AI103" s="100">
        <v>8.6</v>
      </c>
      <c r="AJ103" s="100">
        <v>6.38</v>
      </c>
      <c r="AK103" s="100">
        <v>8.870000000000001</v>
      </c>
      <c r="AL103" s="100">
        <v>6960</v>
      </c>
      <c r="AM103" s="100">
        <v>2.04</v>
      </c>
      <c r="AN103" s="100">
        <v>0.28000000000000003</v>
      </c>
      <c r="AO103" s="110">
        <f t="shared" si="25"/>
        <v>0.43819121921683113</v>
      </c>
      <c r="AP103" s="111">
        <f t="shared" si="26"/>
        <v>12.995472772614889</v>
      </c>
      <c r="AQ103" s="112">
        <f t="shared" si="27"/>
        <v>6.4399289185074204</v>
      </c>
      <c r="AR103" s="101">
        <f>INDEX(Historical!$C$7:$C$1045,MATCH(B103,Historical!$B$7:$B$1045,0))*IF(AH103="n/a",1.03,IF(AH103&lt;0,1.01,IF(AH103&gt;10,1.1,(1+AH103/100))))</f>
        <v>2.1976079999999998</v>
      </c>
      <c r="AS103" s="109">
        <f t="shared" si="28"/>
        <v>2.3866022879999997</v>
      </c>
      <c r="AT103" s="109">
        <f t="shared" si="32"/>
        <v>2.5982939109455998</v>
      </c>
      <c r="AU103" s="109">
        <f t="shared" si="32"/>
        <v>2.8287625808464747</v>
      </c>
      <c r="AV103" s="109">
        <f t="shared" si="32"/>
        <v>3.0796738217675572</v>
      </c>
      <c r="AW103" s="109">
        <f t="shared" si="29"/>
        <v>13.09094060155963</v>
      </c>
      <c r="AX103" s="113">
        <f t="shared" si="30"/>
        <v>20.242679142662176</v>
      </c>
      <c r="AY103" s="100">
        <v>0.41</v>
      </c>
      <c r="AZ103" s="100">
        <v>3.06</v>
      </c>
      <c r="BA103" s="100">
        <v>-32.22</v>
      </c>
      <c r="BB103" s="100">
        <v>-2.5</v>
      </c>
      <c r="BC103" s="100">
        <v>-17.21</v>
      </c>
      <c r="BE103" s="12">
        <v>2012</v>
      </c>
      <c r="BF103" s="12">
        <f t="shared" si="31"/>
        <v>1</v>
      </c>
      <c r="BG103" s="100">
        <v>8.92</v>
      </c>
      <c r="BH103" t="s">
        <v>121</v>
      </c>
      <c r="BI103" t="s">
        <v>122</v>
      </c>
    </row>
    <row r="104" spans="1:61" ht="11.25" customHeight="1" x14ac:dyDescent="0.2">
      <c r="A104" s="123" t="s">
        <v>785</v>
      </c>
      <c r="B104" s="55" t="s">
        <v>786</v>
      </c>
      <c r="C104" s="156" t="s">
        <v>335</v>
      </c>
      <c r="D104" s="98" t="s">
        <v>377</v>
      </c>
      <c r="E104" s="157">
        <v>14</v>
      </c>
      <c r="F104" s="2">
        <v>394</v>
      </c>
      <c r="G104" s="2" t="s">
        <v>118</v>
      </c>
      <c r="H104" s="2" t="s">
        <v>118</v>
      </c>
      <c r="I104" s="100">
        <v>339.42</v>
      </c>
      <c r="J104" s="101">
        <f t="shared" si="18"/>
        <v>2.3451770667609448</v>
      </c>
      <c r="K104" s="104">
        <v>1.99</v>
      </c>
      <c r="L104" s="71">
        <v>4</v>
      </c>
      <c r="M104" s="28">
        <f t="shared" si="19"/>
        <v>7.96</v>
      </c>
      <c r="N104" s="103" t="s">
        <v>270</v>
      </c>
      <c r="O104" s="104">
        <v>1.74</v>
      </c>
      <c r="P104" s="158">
        <v>46094</v>
      </c>
      <c r="Q104" s="158">
        <v>46111</v>
      </c>
      <c r="R104" s="28">
        <f t="shared" si="20"/>
        <v>14.367816091954023</v>
      </c>
      <c r="S104" s="105">
        <f>IF(INDEX(Historical!$D$7:$D1217,MATCH(B104,Historical!$B$7:$B$1044,0))=0,"n/a",(INDEX(Historical!$C$7:$C$1044,MATCH(B104,Historical!$B$7:$B$1044,0))/INDEX(Historical!$D$7:$D$1044,MATCH(B104,Historical!$B$7:$B$1044,0))-1)*100)</f>
        <v>15.231788079470189</v>
      </c>
      <c r="T104" s="105">
        <f>IF(INDEX(Historical!$F$7:$F$1044,MATCH(B104,Historical!$B$7:$B$1044,0))=0,"n/a",((INDEX(Historical!$C$7:$C$1044,MATCH(B104,Historical!$B$7:$B$1044,0))/INDEX(Historical!$F$7:$F$1044,MATCH(B104,Historical!$B$7:$B$1044,0)))^(1/3)-1)*100)</f>
        <v>16.51598770725866</v>
      </c>
      <c r="U104" s="105">
        <f>IF(INDEX(Historical!$H$7:$H$1044,MATCH(B104,Historical!$B$7:$B$1044,0))=0,"n/a",((INDEX(Historical!$C$7:$C$1044,MATCH(B104,Historical!$B$7:$B$1044,0))/INDEX(Historical!$H$7:$H$1044,MATCH(B104,Historical!$B$7:$B$1044,0)))^(1/5)-1)*100)</f>
        <v>17.406172244077901</v>
      </c>
      <c r="V104" s="105">
        <f>IF(INDEX(Historical!$M$7:$M$1044,MATCH(B104,Historical!$B$7:$B$1044,0))=0,"n/a",((INDEX(Historical!$C$7:$C$1044,MATCH(B104,Historical!$B$7:$B$1044,0))/INDEX(Historical!$M$7:$M$1044,MATCH(B104,Historical!$B$7:$B$1044,0)))^(1/10)-1)*100)</f>
        <v>18.827991214734375</v>
      </c>
      <c r="W104" s="106">
        <f t="shared" si="21"/>
        <v>0.92448376704447421</v>
      </c>
      <c r="X104" s="107">
        <f t="shared" si="22"/>
        <v>2.4074927031919642</v>
      </c>
      <c r="Y104" s="159"/>
      <c r="Z104" s="101">
        <f t="shared" si="23"/>
        <v>45.826137017846861</v>
      </c>
      <c r="AA104" s="109">
        <f t="shared" si="24"/>
        <v>19.540587219343696</v>
      </c>
      <c r="AB104" s="71">
        <v>12</v>
      </c>
      <c r="AC104" s="100">
        <v>17.37</v>
      </c>
      <c r="AD104" s="100">
        <v>1.76</v>
      </c>
      <c r="AE104" s="100">
        <v>2.27</v>
      </c>
      <c r="AF104" s="100" t="s">
        <v>142</v>
      </c>
      <c r="AG104" s="100" t="s">
        <v>142</v>
      </c>
      <c r="AH104" s="100">
        <v>9.68</v>
      </c>
      <c r="AI104" s="100">
        <v>8.9</v>
      </c>
      <c r="AJ104" s="100">
        <v>7.23</v>
      </c>
      <c r="AK104" s="100">
        <v>9.19</v>
      </c>
      <c r="AL104" s="100">
        <v>11290</v>
      </c>
      <c r="AM104" s="100">
        <v>0.61</v>
      </c>
      <c r="AN104" s="100" t="s">
        <v>142</v>
      </c>
      <c r="AO104" s="110">
        <f t="shared" si="25"/>
        <v>0.21076209149515179</v>
      </c>
      <c r="AP104" s="111">
        <f t="shared" si="26"/>
        <v>19.751349310838847</v>
      </c>
      <c r="AQ104" s="112" t="str">
        <f t="shared" si="27"/>
        <v>n/a</v>
      </c>
      <c r="AR104" s="101">
        <f>INDEX(Historical!$C$7:$C$1045,MATCH(B104,Historical!$B$7:$B$1045,0))*IF(AH104="n/a",1.03,IF(AH104&lt;0,1.01,IF(AH104&gt;10,1.1,(1+AH104/100))))</f>
        <v>7.6337279999999996</v>
      </c>
      <c r="AS104" s="109">
        <f t="shared" si="28"/>
        <v>8.3131297919999998</v>
      </c>
      <c r="AT104" s="109">
        <f t="shared" si="32"/>
        <v>9.0771064198848013</v>
      </c>
      <c r="AU104" s="109">
        <f t="shared" si="32"/>
        <v>9.9112924998722161</v>
      </c>
      <c r="AV104" s="109">
        <f t="shared" si="32"/>
        <v>10.822140280610475</v>
      </c>
      <c r="AW104" s="109">
        <f t="shared" si="29"/>
        <v>45.757396992367497</v>
      </c>
      <c r="AX104" s="113">
        <f t="shared" si="30"/>
        <v>13.481055032811117</v>
      </c>
      <c r="AY104" s="100">
        <v>1.03</v>
      </c>
      <c r="AZ104" s="100">
        <v>3.94</v>
      </c>
      <c r="BA104" s="100">
        <v>-31.990000000000002</v>
      </c>
      <c r="BB104" s="100">
        <v>-10.119999999999999</v>
      </c>
      <c r="BC104" s="100">
        <v>-18.060000000000002</v>
      </c>
      <c r="BE104" s="12">
        <v>2013</v>
      </c>
      <c r="BF104" s="12">
        <f t="shared" si="31"/>
        <v>1</v>
      </c>
      <c r="BG104" s="100">
        <v>31.8</v>
      </c>
      <c r="BH104" t="s">
        <v>121</v>
      </c>
      <c r="BI104" t="s">
        <v>122</v>
      </c>
    </row>
    <row r="105" spans="1:61" ht="11.25" customHeight="1" x14ac:dyDescent="0.2">
      <c r="A105" s="55" t="s">
        <v>787</v>
      </c>
      <c r="B105" s="55" t="s">
        <v>788</v>
      </c>
      <c r="C105" s="156" t="s">
        <v>162</v>
      </c>
      <c r="D105" s="98" t="s">
        <v>192</v>
      </c>
      <c r="E105" s="157">
        <v>17</v>
      </c>
      <c r="F105" s="2">
        <v>235</v>
      </c>
      <c r="G105" s="2" t="s">
        <v>118</v>
      </c>
      <c r="H105" s="2" t="s">
        <v>118</v>
      </c>
      <c r="I105" s="100">
        <v>151.69</v>
      </c>
      <c r="J105" s="101">
        <f t="shared" si="18"/>
        <v>3.0720548487045951</v>
      </c>
      <c r="K105" s="104">
        <v>1.165</v>
      </c>
      <c r="L105" s="71">
        <v>4</v>
      </c>
      <c r="M105" s="28">
        <f t="shared" si="19"/>
        <v>4.66</v>
      </c>
      <c r="N105" s="103" t="s">
        <v>209</v>
      </c>
      <c r="O105" s="104">
        <v>1.0900000000000001</v>
      </c>
      <c r="P105" s="158">
        <v>46006</v>
      </c>
      <c r="Q105" s="158">
        <v>46037</v>
      </c>
      <c r="R105" s="28">
        <f t="shared" si="20"/>
        <v>6.8807339449541232</v>
      </c>
      <c r="S105" s="105">
        <f>IF(INDEX(Historical!$D$7:$D1219,MATCH(B105,Historical!$B$7:$B$1044,0))=0,"n/a",(INDEX(Historical!$C$7:$C$1044,MATCH(B105,Historical!$B$7:$B$1044,0))/INDEX(Historical!$D$7:$D$1044,MATCH(B105,Historical!$B$7:$B$1044,0))-1)*100)</f>
        <v>6.8627450980392135</v>
      </c>
      <c r="T105" s="105">
        <f>IF(INDEX(Historical!$F$7:$F$1044,MATCH(B105,Historical!$B$7:$B$1044,0))=0,"n/a",((INDEX(Historical!$C$7:$C$1044,MATCH(B105,Historical!$B$7:$B$1044,0))/INDEX(Historical!$F$7:$F$1044,MATCH(B105,Historical!$B$7:$B$1044,0)))^(1/3)-1)*100)</f>
        <v>7.1916795400123412</v>
      </c>
      <c r="U105" s="105">
        <f>IF(INDEX(Historical!$H$7:$H$1044,MATCH(B105,Historical!$B$7:$B$1044,0))=0,"n/a",((INDEX(Historical!$C$7:$C$1044,MATCH(B105,Historical!$B$7:$B$1044,0))/INDEX(Historical!$H$7:$H$1044,MATCH(B105,Historical!$B$7:$B$1044,0)))^(1/5)-1)*100)</f>
        <v>7.201645374814114</v>
      </c>
      <c r="V105" s="105">
        <f>IF(INDEX(Historical!$M$7:$M$1044,MATCH(B105,Historical!$B$7:$B$1044,0))=0,"n/a",((INDEX(Historical!$C$7:$C$1044,MATCH(B105,Historical!$B$7:$B$1044,0))/INDEX(Historical!$M$7:$M$1044,MATCH(B105,Historical!$B$7:$B$1044,0)))^(1/10)-1)*100)</f>
        <v>7.431199493973617</v>
      </c>
      <c r="W105" s="106">
        <f t="shared" si="21"/>
        <v>0.96910941237068637</v>
      </c>
      <c r="X105" s="107" t="str">
        <f t="shared" si="22"/>
        <v>n/a</v>
      </c>
      <c r="Y105" s="159"/>
      <c r="Z105" s="101">
        <f t="shared" si="23"/>
        <v>66.193181818181827</v>
      </c>
      <c r="AA105" s="109">
        <f t="shared" si="24"/>
        <v>21.546875</v>
      </c>
      <c r="AB105" s="71">
        <v>12</v>
      </c>
      <c r="AC105" s="100">
        <v>7.04</v>
      </c>
      <c r="AD105" s="100">
        <v>2.58</v>
      </c>
      <c r="AE105" s="100">
        <v>2.0699999999999998</v>
      </c>
      <c r="AF105" s="100">
        <v>2.56</v>
      </c>
      <c r="AG105" s="100">
        <v>12.16</v>
      </c>
      <c r="AH105" s="100">
        <v>4.92</v>
      </c>
      <c r="AI105" s="100">
        <v>7.89</v>
      </c>
      <c r="AJ105" s="100">
        <v>-0.08</v>
      </c>
      <c r="AK105" s="100">
        <v>7.06</v>
      </c>
      <c r="AL105" s="100">
        <v>31560</v>
      </c>
      <c r="AM105" s="100">
        <v>0.43</v>
      </c>
      <c r="AN105" s="100">
        <v>2.14</v>
      </c>
      <c r="AO105" s="110">
        <f t="shared" si="25"/>
        <v>-11.273174776481291</v>
      </c>
      <c r="AP105" s="111">
        <f t="shared" si="26"/>
        <v>10.273700223518709</v>
      </c>
      <c r="AQ105" s="112">
        <f t="shared" si="27"/>
        <v>56.57444093962318</v>
      </c>
      <c r="AR105" s="101">
        <f>INDEX(Historical!$C$7:$C$1045,MATCH(B105,Historical!$B$7:$B$1045,0))*IF(AH105="n/a",1.03,IF(AH105&lt;0,1.01,IF(AH105&gt;10,1.1,(1+AH105/100))))</f>
        <v>4.5745120000000004</v>
      </c>
      <c r="AS105" s="109">
        <f t="shared" si="28"/>
        <v>4.9354409968000006</v>
      </c>
      <c r="AT105" s="109">
        <f t="shared" si="32"/>
        <v>5.2838831311740808</v>
      </c>
      <c r="AU105" s="109">
        <f t="shared" si="32"/>
        <v>5.6569252802349705</v>
      </c>
      <c r="AV105" s="109">
        <f t="shared" si="32"/>
        <v>6.0563042050195595</v>
      </c>
      <c r="AW105" s="109">
        <f t="shared" si="29"/>
        <v>26.507065613228612</v>
      </c>
      <c r="AX105" s="113">
        <f t="shared" si="30"/>
        <v>17.474497734345448</v>
      </c>
      <c r="AY105" s="100">
        <v>0.41</v>
      </c>
      <c r="AZ105" s="100">
        <v>20.169999999999998</v>
      </c>
      <c r="BA105" s="100">
        <v>-1.9</v>
      </c>
      <c r="BB105" s="100">
        <v>3.19</v>
      </c>
      <c r="BC105" s="100">
        <v>9.09</v>
      </c>
      <c r="BE105" s="12">
        <v>2010</v>
      </c>
      <c r="BF105" s="12">
        <f t="shared" si="31"/>
        <v>1</v>
      </c>
      <c r="BG105" s="100">
        <v>2.8400000000000003</v>
      </c>
      <c r="BH105" t="s">
        <v>121</v>
      </c>
      <c r="BI105" t="s">
        <v>122</v>
      </c>
    </row>
    <row r="106" spans="1:61" ht="11.25" customHeight="1" x14ac:dyDescent="0.2">
      <c r="A106" s="123" t="s">
        <v>789</v>
      </c>
      <c r="B106" s="55" t="s">
        <v>790</v>
      </c>
      <c r="C106" s="156" t="s">
        <v>162</v>
      </c>
      <c r="D106" s="98" t="s">
        <v>296</v>
      </c>
      <c r="E106" s="157">
        <v>21</v>
      </c>
      <c r="F106" s="2">
        <v>192</v>
      </c>
      <c r="G106" s="2" t="s">
        <v>119</v>
      </c>
      <c r="H106" s="2" t="s">
        <v>119</v>
      </c>
      <c r="I106" s="100">
        <v>129.55000000000001</v>
      </c>
      <c r="J106" s="101">
        <f t="shared" si="18"/>
        <v>3.2883056734851404</v>
      </c>
      <c r="K106" s="104">
        <v>1.0649999999999999</v>
      </c>
      <c r="L106" s="71">
        <v>4</v>
      </c>
      <c r="M106" s="28">
        <f t="shared" si="19"/>
        <v>4.26</v>
      </c>
      <c r="N106" s="103" t="s">
        <v>588</v>
      </c>
      <c r="O106" s="104">
        <v>1.0449999999999999</v>
      </c>
      <c r="P106" s="158">
        <v>45884</v>
      </c>
      <c r="Q106" s="158">
        <v>45916</v>
      </c>
      <c r="R106" s="28">
        <f t="shared" si="20"/>
        <v>1.913875598086126</v>
      </c>
      <c r="S106" s="105">
        <f>IF(INDEX(Historical!$D$7:$D1220,MATCH(B106,Historical!$B$7:$B$1044,0))=0,"n/a",(INDEX(Historical!$C$7:$C$1044,MATCH(B106,Historical!$B$7:$B$1044,0))/INDEX(Historical!$D$7:$D$1044,MATCH(B106,Historical!$B$7:$B$1044,0))-1)*100)</f>
        <v>1.9323671497584627</v>
      </c>
      <c r="T106" s="105">
        <f>IF(INDEX(Historical!$F$7:$F$1044,MATCH(B106,Historical!$B$7:$B$1044,0))=0,"n/a",((INDEX(Historical!$C$7:$C$1044,MATCH(B106,Historical!$B$7:$B$1044,0))/INDEX(Historical!$F$7:$F$1044,MATCH(B106,Historical!$B$7:$B$1044,0)))^(1/3)-1)*100)</f>
        <v>1.9709486512899943</v>
      </c>
      <c r="U106" s="105">
        <f>IF(INDEX(Historical!$H$7:$H$1044,MATCH(B106,Historical!$B$7:$B$1044,0))=0,"n/a",((INDEX(Historical!$C$7:$C$1044,MATCH(B106,Historical!$B$7:$B$1044,0))/INDEX(Historical!$H$7:$H$1044,MATCH(B106,Historical!$B$7:$B$1044,0)))^(1/5)-1)*100)</f>
        <v>2.0116606730253395</v>
      </c>
      <c r="V106" s="105">
        <f>IF(INDEX(Historical!$M$7:$M$1044,MATCH(B106,Historical!$B$7:$B$1044,0))=0,"n/a",((INDEX(Historical!$C$7:$C$1044,MATCH(B106,Historical!$B$7:$B$1044,0))/INDEX(Historical!$M$7:$M$1044,MATCH(B106,Historical!$B$7:$B$1044,0)))^(1/10)-1)*100)</f>
        <v>2.6778447498611468</v>
      </c>
      <c r="W106" s="106">
        <f t="shared" si="21"/>
        <v>0.75122378664022593</v>
      </c>
      <c r="X106" s="107">
        <f t="shared" si="22"/>
        <v>6.7732682593445781E-2</v>
      </c>
      <c r="Y106" s="162"/>
      <c r="Z106" s="101">
        <f t="shared" si="23"/>
        <v>67.51188589540412</v>
      </c>
      <c r="AA106" s="109">
        <f t="shared" si="24"/>
        <v>20.530903328050716</v>
      </c>
      <c r="AB106" s="71">
        <v>12</v>
      </c>
      <c r="AC106" s="100">
        <v>6.31</v>
      </c>
      <c r="AD106" s="100">
        <v>2.72</v>
      </c>
      <c r="AE106" s="100">
        <v>3.13</v>
      </c>
      <c r="AF106" s="100">
        <v>1.98</v>
      </c>
      <c r="AG106" s="100">
        <v>9.74</v>
      </c>
      <c r="AH106" s="100">
        <v>6.18</v>
      </c>
      <c r="AI106" s="100">
        <v>6.9599999999999991</v>
      </c>
      <c r="AJ106" s="100">
        <v>29.7</v>
      </c>
      <c r="AK106" s="100">
        <v>6.64</v>
      </c>
      <c r="AL106" s="100">
        <v>100820</v>
      </c>
      <c r="AM106" s="100">
        <v>0.13</v>
      </c>
      <c r="AN106" s="100">
        <v>1.76</v>
      </c>
      <c r="AO106" s="110">
        <f t="shared" si="25"/>
        <v>-15.230936981540236</v>
      </c>
      <c r="AP106" s="111">
        <f t="shared" si="26"/>
        <v>5.2999663465104803</v>
      </c>
      <c r="AQ106" s="112">
        <f t="shared" si="27"/>
        <v>34.414266090637199</v>
      </c>
      <c r="AR106" s="101">
        <f>INDEX(Historical!$C$7:$C$1045,MATCH(B106,Historical!$B$7:$B$1045,0))*IF(AH106="n/a",1.03,IF(AH106&lt;0,1.01,IF(AH106&gt;10,1.1,(1+AH106/100))))</f>
        <v>4.4807959999999998</v>
      </c>
      <c r="AS106" s="109">
        <f t="shared" si="28"/>
        <v>4.792659401599999</v>
      </c>
      <c r="AT106" s="109">
        <f t="shared" si="32"/>
        <v>5.1108919858662389</v>
      </c>
      <c r="AU106" s="109">
        <f t="shared" si="32"/>
        <v>5.4502552137277576</v>
      </c>
      <c r="AV106" s="109">
        <f t="shared" si="32"/>
        <v>5.8121521599192807</v>
      </c>
      <c r="AW106" s="109">
        <f t="shared" si="29"/>
        <v>25.646754761113279</v>
      </c>
      <c r="AX106" s="113">
        <f t="shared" si="30"/>
        <v>19.796800278744328</v>
      </c>
      <c r="AY106" s="100">
        <v>0.39</v>
      </c>
      <c r="AZ106" s="100">
        <v>16.48</v>
      </c>
      <c r="BA106" s="100">
        <v>-3.6700000000000004</v>
      </c>
      <c r="BB106" s="100">
        <v>-0.11</v>
      </c>
      <c r="BC106" s="100">
        <v>4.7</v>
      </c>
      <c r="BE106" s="12">
        <v>2005</v>
      </c>
      <c r="BF106" s="12">
        <f t="shared" si="31"/>
        <v>2</v>
      </c>
      <c r="BG106" s="100">
        <v>2.54</v>
      </c>
      <c r="BH106" t="s">
        <v>121</v>
      </c>
      <c r="BI106" t="s">
        <v>122</v>
      </c>
    </row>
    <row r="107" spans="1:61" ht="11.25" customHeight="1" x14ac:dyDescent="0.2">
      <c r="A107" s="116" t="s">
        <v>791</v>
      </c>
      <c r="B107" s="55" t="s">
        <v>792</v>
      </c>
      <c r="C107" s="156" t="s">
        <v>134</v>
      </c>
      <c r="D107" s="98" t="s">
        <v>157</v>
      </c>
      <c r="E107" s="157">
        <v>12</v>
      </c>
      <c r="F107" s="2">
        <v>478</v>
      </c>
      <c r="G107" s="2" t="s">
        <v>146</v>
      </c>
      <c r="H107" s="2" t="s">
        <v>146</v>
      </c>
      <c r="I107" s="100">
        <v>57.82</v>
      </c>
      <c r="J107" s="101">
        <f t="shared" si="18"/>
        <v>2.3521272915946039</v>
      </c>
      <c r="K107" s="104">
        <v>0.34</v>
      </c>
      <c r="L107" s="71">
        <v>4</v>
      </c>
      <c r="M107" s="28">
        <f t="shared" si="19"/>
        <v>1.36</v>
      </c>
      <c r="N107" s="103" t="s">
        <v>270</v>
      </c>
      <c r="O107" s="104">
        <v>0.33</v>
      </c>
      <c r="P107" s="158">
        <v>46188</v>
      </c>
      <c r="Q107" s="158">
        <v>46203</v>
      </c>
      <c r="R107" s="28">
        <f t="shared" si="20"/>
        <v>3.0303030303030329</v>
      </c>
      <c r="S107" s="105">
        <f>IF(INDEX(Historical!$D$7:$D1227,MATCH(B107,Historical!$B$7:$B$1044,0))=0,"n/a",(INDEX(Historical!$C$7:$C$1044,MATCH(B107,Historical!$B$7:$B$1044,0))/INDEX(Historical!$D$7:$D$1044,MATCH(B107,Historical!$B$7:$B$1044,0))-1)*100)</f>
        <v>15.094339622641506</v>
      </c>
      <c r="T107" s="105">
        <f>IF(INDEX(Historical!$F$7:$F$1044,MATCH(B107,Historical!$B$7:$B$1044,0))=0,"n/a",((INDEX(Historical!$C$7:$C$1044,MATCH(B107,Historical!$B$7:$B$1044,0))/INDEX(Historical!$F$7:$F$1044,MATCH(B107,Historical!$B$7:$B$1044,0)))^(1/3)-1)*100)</f>
        <v>10.67234370322312</v>
      </c>
      <c r="U107" s="105">
        <f>IF(INDEX(Historical!$H$7:$H$1044,MATCH(B107,Historical!$B$7:$B$1044,0))=0,"n/a",((INDEX(Historical!$C$7:$C$1044,MATCH(B107,Historical!$B$7:$B$1044,0))/INDEX(Historical!$H$7:$H$1044,MATCH(B107,Historical!$B$7:$B$1044,0)))^(1/5)-1)*100)</f>
        <v>11.123386176399141</v>
      </c>
      <c r="V107" s="105">
        <f>IF(INDEX(Historical!$M$7:$M$1044,MATCH(B107,Historical!$B$7:$B$1044,0))=0,"n/a",((INDEX(Historical!$C$7:$C$1044,MATCH(B107,Historical!$B$7:$B$1044,0))/INDEX(Historical!$M$7:$M$1044,MATCH(B107,Historical!$B$7:$B$1044,0)))^(1/10)-1)*100)</f>
        <v>16.606578482540613</v>
      </c>
      <c r="W107" s="106">
        <f t="shared" si="21"/>
        <v>0.66981805963785701</v>
      </c>
      <c r="X107" s="107">
        <f t="shared" si="22"/>
        <v>0.79452758402850998</v>
      </c>
      <c r="Y107" s="123"/>
      <c r="Z107" s="101">
        <f t="shared" si="23"/>
        <v>25.708884688090738</v>
      </c>
      <c r="AA107" s="109">
        <f t="shared" si="24"/>
        <v>10.930056710775046</v>
      </c>
      <c r="AB107" s="71">
        <v>12</v>
      </c>
      <c r="AC107" s="100">
        <v>5.29</v>
      </c>
      <c r="AD107" s="100" t="s">
        <v>142</v>
      </c>
      <c r="AE107" s="100">
        <v>2.08</v>
      </c>
      <c r="AF107" s="100">
        <v>1.08</v>
      </c>
      <c r="AG107" s="100">
        <v>10.32</v>
      </c>
      <c r="AH107" s="100">
        <v>4.41</v>
      </c>
      <c r="AI107" s="100">
        <v>6.5299999999999994</v>
      </c>
      <c r="AJ107" s="100">
        <v>14.000000000000002</v>
      </c>
      <c r="AK107" s="100" t="s">
        <v>142</v>
      </c>
      <c r="AL107" s="100">
        <v>2120</v>
      </c>
      <c r="AM107" s="100">
        <v>1.82</v>
      </c>
      <c r="AN107" s="100">
        <v>0.2</v>
      </c>
      <c r="AO107" s="110">
        <f t="shared" si="25"/>
        <v>2.5454567572186981</v>
      </c>
      <c r="AP107" s="111">
        <f t="shared" si="26"/>
        <v>13.475513467993744</v>
      </c>
      <c r="AQ107" s="112">
        <f t="shared" si="27"/>
        <v>-27.567774981214178</v>
      </c>
      <c r="AR107" s="101">
        <f>INDEX(Historical!$C$7:$C$1045,MATCH(B107,Historical!$B$7:$B$1045,0))*IF(AH107="n/a",1.03,IF(AH107&lt;0,1.01,IF(AH107&gt;10,1.1,(1+AH107/100))))</f>
        <v>1.2738020000000001</v>
      </c>
      <c r="AS107" s="109">
        <f t="shared" si="28"/>
        <v>1.3569812706</v>
      </c>
      <c r="AT107" s="109">
        <f t="shared" ref="AT107:AV126" si="33">IF($AK107="n/a",1.03*AS107,IF($AK107&lt;0,1.01*AS107,IF($AK107&gt;10,1.1*AS107,(1+$AK107/100)*AS107)))</f>
        <v>1.3976907087179999</v>
      </c>
      <c r="AU107" s="109">
        <f t="shared" si="33"/>
        <v>1.43962142997954</v>
      </c>
      <c r="AV107" s="109">
        <f t="shared" si="33"/>
        <v>1.4828100728789262</v>
      </c>
      <c r="AW107" s="109">
        <f t="shared" si="29"/>
        <v>6.9509054821764664</v>
      </c>
      <c r="AX107" s="113">
        <f t="shared" si="30"/>
        <v>12.021628298471924</v>
      </c>
      <c r="AY107" s="100">
        <v>0.81</v>
      </c>
      <c r="AZ107" s="100">
        <v>15.43</v>
      </c>
      <c r="BA107" s="100">
        <v>-7.19</v>
      </c>
      <c r="BB107" s="100">
        <v>2.6100000000000003</v>
      </c>
      <c r="BC107" s="100">
        <v>2.1999999999999997</v>
      </c>
      <c r="BE107" s="12">
        <v>2015</v>
      </c>
      <c r="BF107" s="12">
        <f t="shared" si="31"/>
        <v>1</v>
      </c>
      <c r="BG107" s="100">
        <v>1.22</v>
      </c>
      <c r="BH107" t="s">
        <v>121</v>
      </c>
      <c r="BI107" t="s">
        <v>122</v>
      </c>
    </row>
    <row r="108" spans="1:61" ht="11.25" customHeight="1" x14ac:dyDescent="0.2">
      <c r="A108" s="123" t="s">
        <v>793</v>
      </c>
      <c r="B108" s="55" t="s">
        <v>794</v>
      </c>
      <c r="C108" s="156" t="s">
        <v>300</v>
      </c>
      <c r="D108" s="98" t="s">
        <v>795</v>
      </c>
      <c r="E108" s="157">
        <v>14</v>
      </c>
      <c r="F108" s="2">
        <v>365</v>
      </c>
      <c r="G108" s="2" t="s">
        <v>146</v>
      </c>
      <c r="H108" s="2" t="s">
        <v>146</v>
      </c>
      <c r="I108" s="100">
        <v>201.2</v>
      </c>
      <c r="J108" s="101">
        <f t="shared" si="18"/>
        <v>3.0815109343936382</v>
      </c>
      <c r="K108" s="104">
        <v>1.55</v>
      </c>
      <c r="L108" s="71">
        <v>4</v>
      </c>
      <c r="M108" s="28">
        <f t="shared" si="19"/>
        <v>6.2</v>
      </c>
      <c r="N108" s="103" t="s">
        <v>182</v>
      </c>
      <c r="O108" s="104">
        <v>1.4</v>
      </c>
      <c r="P108" s="158">
        <v>45930</v>
      </c>
      <c r="Q108" s="158">
        <v>45945</v>
      </c>
      <c r="R108" s="28">
        <f t="shared" si="20"/>
        <v>10.714285714285724</v>
      </c>
      <c r="S108" s="105">
        <f>IF(INDEX(Historical!$D$7:$D1229,MATCH(B108,Historical!$B$7:$B$1044,0))=0,"n/a",(INDEX(Historical!$C$7:$C$1044,MATCH(B108,Historical!$B$7:$B$1044,0))/INDEX(Historical!$D$7:$D$1044,MATCH(B108,Historical!$B$7:$B$1044,0))-1)*100)</f>
        <v>10.364683301343568</v>
      </c>
      <c r="T108" s="105">
        <f>IF(INDEX(Historical!$F$7:$F$1044,MATCH(B108,Historical!$B$7:$B$1044,0))=0,"n/a",((INDEX(Historical!$C$7:$C$1044,MATCH(B108,Historical!$B$7:$B$1044,0))/INDEX(Historical!$F$7:$F$1044,MATCH(B108,Historical!$B$7:$B$1044,0)))^(1/3)-1)*100)</f>
        <v>8.1148830028069838</v>
      </c>
      <c r="U108" s="105">
        <f>IF(INDEX(Historical!$H$7:$H$1044,MATCH(B108,Historical!$B$7:$B$1044,0))=0,"n/a",((INDEX(Historical!$C$7:$C$1044,MATCH(B108,Historical!$B$7:$B$1044,0))/INDEX(Historical!$H$7:$H$1044,MATCH(B108,Historical!$B$7:$B$1044,0)))^(1/5)-1)*100)</f>
        <v>13.59490487926973</v>
      </c>
      <c r="V108" s="105">
        <f>IF(INDEX(Historical!$M$7:$M$1044,MATCH(B108,Historical!$B$7:$B$1044,0))=0,"n/a",((INDEX(Historical!$C$7:$C$1044,MATCH(B108,Historical!$B$7:$B$1044,0))/INDEX(Historical!$M$7:$M$1044,MATCH(B108,Historical!$B$7:$B$1044,0)))^(1/10)-1)*100)</f>
        <v>9.4070224521108692</v>
      </c>
      <c r="W108" s="106">
        <f t="shared" si="21"/>
        <v>1.4451868217045798</v>
      </c>
      <c r="X108" s="107">
        <f t="shared" si="22"/>
        <v>1.1272723780488996</v>
      </c>
      <c r="Y108" s="164"/>
      <c r="Z108" s="101">
        <f t="shared" si="23"/>
        <v>112.72727272727272</v>
      </c>
      <c r="AA108" s="109">
        <f t="shared" si="24"/>
        <v>36.581818181818178</v>
      </c>
      <c r="AB108" s="71">
        <v>12</v>
      </c>
      <c r="AC108" s="100">
        <v>5.5</v>
      </c>
      <c r="AD108" s="100">
        <v>5.37</v>
      </c>
      <c r="AE108" s="100">
        <v>14.67</v>
      </c>
      <c r="AF108" s="100">
        <v>3.02</v>
      </c>
      <c r="AG108" s="100">
        <v>8.4500000000000011</v>
      </c>
      <c r="AH108" s="100">
        <v>15.989999999999998</v>
      </c>
      <c r="AI108" s="100">
        <v>1.48</v>
      </c>
      <c r="AJ108" s="100">
        <v>12.06</v>
      </c>
      <c r="AK108" s="100">
        <v>6.54</v>
      </c>
      <c r="AL108" s="100">
        <v>10820</v>
      </c>
      <c r="AM108" s="100">
        <v>1.05</v>
      </c>
      <c r="AN108" s="100">
        <v>0.47</v>
      </c>
      <c r="AO108" s="110">
        <f t="shared" si="25"/>
        <v>-19.90540236815481</v>
      </c>
      <c r="AP108" s="111">
        <f t="shared" si="26"/>
        <v>16.676415813663368</v>
      </c>
      <c r="AQ108" s="112">
        <f t="shared" si="27"/>
        <v>121.5872949718221</v>
      </c>
      <c r="AR108" s="101">
        <f>INDEX(Historical!$C$7:$C$1045,MATCH(B108,Historical!$B$7:$B$1045,0))*IF(AH108="n/a",1.03,IF(AH108&lt;0,1.01,IF(AH108&gt;10,1.1,(1+AH108/100))))</f>
        <v>6.3250000000000002</v>
      </c>
      <c r="AS108" s="109">
        <f t="shared" si="28"/>
        <v>6.4186099999999993</v>
      </c>
      <c r="AT108" s="109">
        <f t="shared" si="33"/>
        <v>6.8383870939999989</v>
      </c>
      <c r="AU108" s="109">
        <f t="shared" si="33"/>
        <v>7.2856176099475984</v>
      </c>
      <c r="AV108" s="109">
        <f t="shared" si="33"/>
        <v>7.7620970016381703</v>
      </c>
      <c r="AW108" s="109">
        <f t="shared" si="29"/>
        <v>34.629711705585763</v>
      </c>
      <c r="AX108" s="113">
        <f t="shared" si="30"/>
        <v>17.211586334784176</v>
      </c>
      <c r="AY108" s="100">
        <v>1.07</v>
      </c>
      <c r="AZ108" s="100">
        <v>26.400000000000002</v>
      </c>
      <c r="BA108" s="100">
        <v>-1.18</v>
      </c>
      <c r="BB108" s="100">
        <v>4.71</v>
      </c>
      <c r="BC108" s="100">
        <v>12.3</v>
      </c>
      <c r="BE108" s="12">
        <v>2012</v>
      </c>
      <c r="BF108" s="12">
        <f t="shared" si="31"/>
        <v>1</v>
      </c>
      <c r="BG108" s="100">
        <v>5.52</v>
      </c>
      <c r="BH108" t="s">
        <v>121</v>
      </c>
      <c r="BI108" t="s">
        <v>302</v>
      </c>
    </row>
    <row r="109" spans="1:61" ht="11.25" customHeight="1" x14ac:dyDescent="0.2">
      <c r="A109" s="123" t="s">
        <v>796</v>
      </c>
      <c r="B109" s="55" t="s">
        <v>797</v>
      </c>
      <c r="C109" s="156" t="s">
        <v>162</v>
      </c>
      <c r="D109" s="98" t="s">
        <v>296</v>
      </c>
      <c r="E109" s="157">
        <v>23</v>
      </c>
      <c r="F109" s="2">
        <v>165</v>
      </c>
      <c r="G109" s="2" t="s">
        <v>119</v>
      </c>
      <c r="H109" s="2" t="s">
        <v>119</v>
      </c>
      <c r="I109" s="100">
        <v>69.489999999999995</v>
      </c>
      <c r="J109" s="101">
        <f t="shared" si="18"/>
        <v>5.0510864872643539</v>
      </c>
      <c r="K109" s="104">
        <v>0.87749999999999995</v>
      </c>
      <c r="L109" s="71">
        <v>4</v>
      </c>
      <c r="M109" s="28">
        <f t="shared" si="19"/>
        <v>3.51</v>
      </c>
      <c r="N109" s="103" t="s">
        <v>202</v>
      </c>
      <c r="O109" s="104">
        <v>0.82750000000000001</v>
      </c>
      <c r="P109" s="158">
        <v>46029</v>
      </c>
      <c r="Q109" s="158">
        <v>46053</v>
      </c>
      <c r="R109" s="28">
        <f t="shared" si="20"/>
        <v>6.0422960725075452</v>
      </c>
      <c r="S109" s="105">
        <f>IF(INDEX(Historical!$D$7:$D1230,MATCH(B109,Historical!$B$7:$B$1044,0))=0,"n/a",(INDEX(Historical!$C$7:$C$1044,MATCH(B109,Historical!$B$7:$B$1044,0))/INDEX(Historical!$D$7:$D$1044,MATCH(B109,Historical!$B$7:$B$1044,0))-1)*100)</f>
        <v>6.0897435897435903</v>
      </c>
      <c r="T109" s="105">
        <f>IF(INDEX(Historical!$F$7:$F$1044,MATCH(B109,Historical!$B$7:$B$1044,0))=0,"n/a",((INDEX(Historical!$C$7:$C$1044,MATCH(B109,Historical!$B$7:$B$1044,0))/INDEX(Historical!$F$7:$F$1044,MATCH(B109,Historical!$B$7:$B$1044,0)))^(1/3)-1)*100)</f>
        <v>5.7361080553944843</v>
      </c>
      <c r="U109" s="105">
        <f>IF(INDEX(Historical!$H$7:$H$1044,MATCH(B109,Historical!$B$7:$B$1044,0))=0,"n/a",((INDEX(Historical!$C$7:$C$1044,MATCH(B109,Historical!$B$7:$B$1044,0))/INDEX(Historical!$H$7:$H$1044,MATCH(B109,Historical!$B$7:$B$1044,0)))^(1/5)-1)*100)</f>
        <v>5.3555849392262322</v>
      </c>
      <c r="V109" s="105">
        <f>IF(INDEX(Historical!$M$7:$M$1044,MATCH(B109,Historical!$B$7:$B$1044,0))=0,"n/a",((INDEX(Historical!$C$7:$C$1044,MATCH(B109,Historical!$B$7:$B$1044,0))/INDEX(Historical!$M$7:$M$1044,MATCH(B109,Historical!$B$7:$B$1044,0)))^(1/10)-1)*100)</f>
        <v>7.0806878447206234</v>
      </c>
      <c r="W109" s="106">
        <f t="shared" si="21"/>
        <v>0.75636506744459409</v>
      </c>
      <c r="X109" s="107">
        <f t="shared" si="22"/>
        <v>0.12643023935850406</v>
      </c>
      <c r="Y109" s="161"/>
      <c r="Z109" s="101">
        <f t="shared" si="23"/>
        <v>38.069414316702819</v>
      </c>
      <c r="AA109" s="109">
        <f t="shared" si="24"/>
        <v>7.5368763557483724</v>
      </c>
      <c r="AB109" s="71">
        <v>12</v>
      </c>
      <c r="AC109" s="100">
        <v>9.2200000000000006</v>
      </c>
      <c r="AD109" s="100">
        <v>5.8</v>
      </c>
      <c r="AE109" s="100">
        <v>1.36</v>
      </c>
      <c r="AF109" s="100">
        <v>1.55</v>
      </c>
      <c r="AG109" s="100">
        <v>21.8</v>
      </c>
      <c r="AH109" s="100">
        <v>-6.5500000000000007</v>
      </c>
      <c r="AI109" s="100">
        <v>6.4399999999999995</v>
      </c>
      <c r="AJ109" s="100">
        <v>42.36</v>
      </c>
      <c r="AK109" s="100">
        <v>1.8399999999999999</v>
      </c>
      <c r="AL109" s="100">
        <v>26740</v>
      </c>
      <c r="AM109" s="100">
        <v>0.16999999999999998</v>
      </c>
      <c r="AN109" s="100">
        <v>2.4700000000000002</v>
      </c>
      <c r="AO109" s="110">
        <f t="shared" si="25"/>
        <v>2.8697950707422137</v>
      </c>
      <c r="AP109" s="111">
        <f t="shared" si="26"/>
        <v>10.406671426490586</v>
      </c>
      <c r="AQ109" s="112">
        <f t="shared" si="27"/>
        <v>-27.943977500805428</v>
      </c>
      <c r="AR109" s="101">
        <f>INDEX(Historical!$C$7:$C$1045,MATCH(B109,Historical!$B$7:$B$1045,0))*IF(AH109="n/a",1.03,IF(AH109&lt;0,1.01,IF(AH109&gt;10,1.1,(1+AH109/100))))</f>
        <v>3.3431000000000002</v>
      </c>
      <c r="AS109" s="109">
        <f t="shared" si="28"/>
        <v>3.5583956400000001</v>
      </c>
      <c r="AT109" s="109">
        <f t="shared" si="33"/>
        <v>3.6238701197759999</v>
      </c>
      <c r="AU109" s="109">
        <f t="shared" si="33"/>
        <v>3.6905493299798784</v>
      </c>
      <c r="AV109" s="109">
        <f t="shared" si="33"/>
        <v>3.758455437651508</v>
      </c>
      <c r="AW109" s="109">
        <f t="shared" si="29"/>
        <v>17.974370527407387</v>
      </c>
      <c r="AX109" s="113">
        <f t="shared" si="30"/>
        <v>25.866125381216559</v>
      </c>
      <c r="AY109" s="100">
        <v>0.68</v>
      </c>
      <c r="AZ109" s="100">
        <v>45.59</v>
      </c>
      <c r="BA109" s="100">
        <v>-8.82</v>
      </c>
      <c r="BB109" s="100">
        <v>-3.53</v>
      </c>
      <c r="BC109" s="100">
        <v>13.69</v>
      </c>
      <c r="BE109" s="12">
        <v>2004</v>
      </c>
      <c r="BF109" s="12">
        <f t="shared" si="31"/>
        <v>2</v>
      </c>
      <c r="BG109" s="100">
        <v>4.05</v>
      </c>
      <c r="BH109" t="s">
        <v>121</v>
      </c>
      <c r="BI109" t="s">
        <v>122</v>
      </c>
    </row>
    <row r="110" spans="1:61" ht="11.25" customHeight="1" x14ac:dyDescent="0.2">
      <c r="A110" s="123" t="s">
        <v>798</v>
      </c>
      <c r="B110" s="55" t="s">
        <v>799</v>
      </c>
      <c r="C110" s="156" t="s">
        <v>300</v>
      </c>
      <c r="D110" s="98" t="s">
        <v>301</v>
      </c>
      <c r="E110" s="157">
        <v>22</v>
      </c>
      <c r="F110" s="2">
        <v>186</v>
      </c>
      <c r="G110" s="2" t="s">
        <v>119</v>
      </c>
      <c r="H110" s="2" t="s">
        <v>119</v>
      </c>
      <c r="I110" s="100">
        <v>63.29</v>
      </c>
      <c r="J110" s="101">
        <f t="shared" si="18"/>
        <v>3.4286617159108865</v>
      </c>
      <c r="K110" s="104">
        <v>0.54249999999999998</v>
      </c>
      <c r="L110" s="71">
        <v>4</v>
      </c>
      <c r="M110" s="28">
        <f t="shared" si="19"/>
        <v>2.17</v>
      </c>
      <c r="N110" s="103" t="s">
        <v>177</v>
      </c>
      <c r="O110" s="104">
        <v>0.51500000000000001</v>
      </c>
      <c r="P110" s="158">
        <v>46108</v>
      </c>
      <c r="Q110" s="158">
        <v>46122</v>
      </c>
      <c r="R110" s="28">
        <f t="shared" si="20"/>
        <v>5.3398058252427125</v>
      </c>
      <c r="S110" s="105">
        <f>IF(INDEX(Historical!$D$7:$D1231,MATCH(B110,Historical!$B$7:$B$1044,0))=0,"n/a",(INDEX(Historical!$C$7:$C$1044,MATCH(B110,Historical!$B$7:$B$1044,0))/INDEX(Historical!$D$7:$D$1044,MATCH(B110,Historical!$B$7:$B$1044,0))-1)*100)</f>
        <v>7.5797872340425565</v>
      </c>
      <c r="T110" s="105">
        <f>IF(INDEX(Historical!$F$7:$F$1044,MATCH(B110,Historical!$B$7:$B$1044,0))=0,"n/a",((INDEX(Historical!$C$7:$C$1044,MATCH(B110,Historical!$B$7:$B$1044,0))/INDEX(Historical!$F$7:$F$1044,MATCH(B110,Historical!$B$7:$B$1044,0)))^(1/3)-1)*100)</f>
        <v>8.2936594888270321</v>
      </c>
      <c r="U110" s="105">
        <f>IF(INDEX(Historical!$H$7:$H$1044,MATCH(B110,Historical!$B$7:$B$1044,0))=0,"n/a",((INDEX(Historical!$C$7:$C$1044,MATCH(B110,Historical!$B$7:$B$1044,0))/INDEX(Historical!$H$7:$H$1044,MATCH(B110,Historical!$B$7:$B$1044,0)))^(1/5)-1)*100)</f>
        <v>8.6833007370683788</v>
      </c>
      <c r="V110" s="105">
        <f>IF(INDEX(Historical!$M$7:$M$1044,MATCH(B110,Historical!$B$7:$B$1044,0))=0,"n/a",((INDEX(Historical!$C$7:$C$1044,MATCH(B110,Historical!$B$7:$B$1044,0))/INDEX(Historical!$M$7:$M$1044,MATCH(B110,Historical!$B$7:$B$1044,0)))^(1/10)-1)*100)</f>
        <v>10.803901456650578</v>
      </c>
      <c r="W110" s="106">
        <f t="shared" si="21"/>
        <v>0.80371898724818358</v>
      </c>
      <c r="X110" s="107">
        <f t="shared" si="22"/>
        <v>0.8779879410584811</v>
      </c>
      <c r="Y110" s="167" t="s">
        <v>453</v>
      </c>
      <c r="Z110" s="101">
        <f t="shared" si="23"/>
        <v>110.71428571428572</v>
      </c>
      <c r="AA110" s="109">
        <f t="shared" si="24"/>
        <v>32.29081632653061</v>
      </c>
      <c r="AB110" s="71">
        <v>12</v>
      </c>
      <c r="AC110" s="100">
        <v>1.96</v>
      </c>
      <c r="AD110" s="100">
        <v>4.78</v>
      </c>
      <c r="AE110" s="100">
        <v>8.2100000000000009</v>
      </c>
      <c r="AF110" s="100">
        <v>6.97</v>
      </c>
      <c r="AG110" s="100">
        <v>21.94</v>
      </c>
      <c r="AH110" s="100">
        <v>0.75</v>
      </c>
      <c r="AI110" s="100">
        <v>8.42</v>
      </c>
      <c r="AJ110" s="100">
        <v>9.89</v>
      </c>
      <c r="AK110" s="100">
        <v>6.03</v>
      </c>
      <c r="AL110" s="100">
        <v>12680</v>
      </c>
      <c r="AM110" s="100">
        <v>1.03</v>
      </c>
      <c r="AN110" s="100">
        <v>1.87</v>
      </c>
      <c r="AO110" s="110">
        <f t="shared" si="25"/>
        <v>-20.178853873551347</v>
      </c>
      <c r="AP110" s="111">
        <f t="shared" si="26"/>
        <v>12.111962452979265</v>
      </c>
      <c r="AQ110" s="112">
        <f t="shared" si="27"/>
        <v>216.27483814339445</v>
      </c>
      <c r="AR110" s="101">
        <f>INDEX(Historical!$C$7:$C$1045,MATCH(B110,Historical!$B$7:$B$1045,0))*IF(AH110="n/a",1.03,IF(AH110&lt;0,1.01,IF(AH110&gt;10,1.1,(1+AH110/100))))</f>
        <v>2.0376687499999999</v>
      </c>
      <c r="AS110" s="109">
        <f t="shared" si="28"/>
        <v>2.2092404587500001</v>
      </c>
      <c r="AT110" s="109">
        <f t="shared" si="33"/>
        <v>2.3424576584126253</v>
      </c>
      <c r="AU110" s="109">
        <f t="shared" si="33"/>
        <v>2.4837078552149068</v>
      </c>
      <c r="AV110" s="109">
        <f t="shared" si="33"/>
        <v>2.6334754388843655</v>
      </c>
      <c r="AW110" s="109">
        <f t="shared" si="29"/>
        <v>11.706550161261898</v>
      </c>
      <c r="AX110" s="113">
        <f t="shared" si="30"/>
        <v>18.496682195073312</v>
      </c>
      <c r="AY110" s="100">
        <v>0.7</v>
      </c>
      <c r="AZ110" s="100">
        <v>8.84</v>
      </c>
      <c r="BA110" s="100">
        <v>-8.2799999999999994</v>
      </c>
      <c r="BB110" s="100">
        <v>-3.01</v>
      </c>
      <c r="BC110" s="100">
        <v>1.1400000000000001</v>
      </c>
      <c r="BE110" s="12">
        <v>2005</v>
      </c>
      <c r="BF110" s="12">
        <f t="shared" si="31"/>
        <v>2</v>
      </c>
      <c r="BG110" s="100">
        <v>6.76</v>
      </c>
      <c r="BH110" t="s">
        <v>121</v>
      </c>
      <c r="BI110" t="s">
        <v>302</v>
      </c>
    </row>
    <row r="111" spans="1:61" ht="11.25" customHeight="1" x14ac:dyDescent="0.2">
      <c r="A111" s="55" t="s">
        <v>800</v>
      </c>
      <c r="B111" s="55" t="s">
        <v>801</v>
      </c>
      <c r="C111" s="156" t="s">
        <v>180</v>
      </c>
      <c r="D111" s="98" t="s">
        <v>208</v>
      </c>
      <c r="E111" s="157">
        <v>16</v>
      </c>
      <c r="F111" s="2">
        <v>292</v>
      </c>
      <c r="G111" s="2" t="s">
        <v>146</v>
      </c>
      <c r="H111" s="2" t="s">
        <v>146</v>
      </c>
      <c r="I111" s="100">
        <v>376.42</v>
      </c>
      <c r="J111" s="101">
        <f t="shared" si="18"/>
        <v>1.8277456033154453</v>
      </c>
      <c r="K111" s="104">
        <v>1.72</v>
      </c>
      <c r="L111" s="71">
        <v>4</v>
      </c>
      <c r="M111" s="28">
        <f t="shared" si="19"/>
        <v>6.88</v>
      </c>
      <c r="N111" s="103" t="s">
        <v>609</v>
      </c>
      <c r="O111" s="104">
        <v>1.71</v>
      </c>
      <c r="P111" s="158">
        <v>46091</v>
      </c>
      <c r="Q111" s="158">
        <v>46106</v>
      </c>
      <c r="R111" s="28">
        <f t="shared" si="20"/>
        <v>0.58479532163742742</v>
      </c>
      <c r="S111" s="105">
        <f>IF(INDEX(Historical!$D$7:$D1232,MATCH(B111,Historical!$B$7:$B$1044,0))=0,"n/a",(INDEX(Historical!$C$7:$C$1044,MATCH(B111,Historical!$B$7:$B$1044,0))/INDEX(Historical!$D$7:$D$1044,MATCH(B111,Historical!$B$7:$B$1044,0))-1)*100)</f>
        <v>4.9079754601226933</v>
      </c>
      <c r="T111" s="105">
        <f>IF(INDEX(Historical!$F$7:$F$1044,MATCH(B111,Historical!$B$7:$B$1044,0))=0,"n/a",((INDEX(Historical!$C$7:$C$1044,MATCH(B111,Historical!$B$7:$B$1044,0))/INDEX(Historical!$F$7:$F$1044,MATCH(B111,Historical!$B$7:$B$1044,0)))^(1/3)-1)*100)</f>
        <v>10.135851436379228</v>
      </c>
      <c r="U111" s="105">
        <f>IF(INDEX(Historical!$H$7:$H$1044,MATCH(B111,Historical!$B$7:$B$1044,0))=0,"n/a",((INDEX(Historical!$C$7:$C$1044,MATCH(B111,Historical!$B$7:$B$1044,0))/INDEX(Historical!$H$7:$H$1044,MATCH(B111,Historical!$B$7:$B$1044,0)))^(1/5)-1)*100)</f>
        <v>12.474611314209483</v>
      </c>
      <c r="V111" s="105">
        <f>IF(INDEX(Historical!$M$7:$M$1044,MATCH(B111,Historical!$B$7:$B$1044,0))=0,"n/a",((INDEX(Historical!$C$7:$C$1044,MATCH(B111,Historical!$B$7:$B$1044,0))/INDEX(Historical!$M$7:$M$1044,MATCH(B111,Historical!$B$7:$B$1044,0)))^(1/10)-1)*100)</f>
        <v>10.588918089703437</v>
      </c>
      <c r="W111" s="106">
        <f t="shared" si="21"/>
        <v>1.1780817651559394</v>
      </c>
      <c r="X111" s="107">
        <f t="shared" si="22"/>
        <v>1.7846368117610132</v>
      </c>
      <c r="Y111" s="73"/>
      <c r="Z111" s="101">
        <f t="shared" si="23"/>
        <v>29.276595744680851</v>
      </c>
      <c r="AA111" s="109">
        <f t="shared" si="24"/>
        <v>16.017872340425534</v>
      </c>
      <c r="AB111" s="71">
        <v>12</v>
      </c>
      <c r="AC111" s="100">
        <v>23.5</v>
      </c>
      <c r="AD111" s="100">
        <v>3.2</v>
      </c>
      <c r="AE111" s="100">
        <v>0.41</v>
      </c>
      <c r="AF111" s="100">
        <v>1.86</v>
      </c>
      <c r="AG111" s="100">
        <v>12.139999999999999</v>
      </c>
      <c r="AH111" s="100">
        <v>-11.55</v>
      </c>
      <c r="AI111" s="100">
        <v>9.0499999999999989</v>
      </c>
      <c r="AJ111" s="100">
        <v>6.99</v>
      </c>
      <c r="AK111" s="100">
        <v>4.0199999999999996</v>
      </c>
      <c r="AL111" s="100">
        <v>81740</v>
      </c>
      <c r="AM111" s="100">
        <v>0.3</v>
      </c>
      <c r="AN111" s="100">
        <v>0.73</v>
      </c>
      <c r="AO111" s="110">
        <f t="shared" si="25"/>
        <v>-1.7155154229006051</v>
      </c>
      <c r="AP111" s="111">
        <f t="shared" si="26"/>
        <v>14.302356917524929</v>
      </c>
      <c r="AQ111" s="112">
        <f t="shared" si="27"/>
        <v>15.071460991645424</v>
      </c>
      <c r="AR111" s="101">
        <f>INDEX(Historical!$C$7:$C$1045,MATCH(B111,Historical!$B$7:$B$1045,0))*IF(AH111="n/a",1.03,IF(AH111&lt;0,1.01,IF(AH111&gt;10,1.1,(1+AH111/100))))</f>
        <v>6.9084000000000003</v>
      </c>
      <c r="AS111" s="109">
        <f t="shared" si="28"/>
        <v>7.5336102000000009</v>
      </c>
      <c r="AT111" s="109">
        <f t="shared" si="33"/>
        <v>7.8364613300400014</v>
      </c>
      <c r="AU111" s="109">
        <f t="shared" si="33"/>
        <v>8.1514870755076103</v>
      </c>
      <c r="AV111" s="109">
        <f t="shared" si="33"/>
        <v>8.4791768559430167</v>
      </c>
      <c r="AW111" s="109">
        <f t="shared" si="29"/>
        <v>38.909135461490635</v>
      </c>
      <c r="AX111" s="113">
        <f t="shared" si="30"/>
        <v>10.336628091358225</v>
      </c>
      <c r="AY111" s="100">
        <v>0.66</v>
      </c>
      <c r="AZ111" s="100">
        <v>37.53</v>
      </c>
      <c r="BA111" s="100">
        <v>-11.27</v>
      </c>
      <c r="BB111" s="100">
        <v>20.77</v>
      </c>
      <c r="BC111" s="100">
        <v>15.89</v>
      </c>
      <c r="BE111" s="12">
        <v>2011</v>
      </c>
      <c r="BF111" s="12">
        <f t="shared" si="31"/>
        <v>1</v>
      </c>
      <c r="BG111" s="100">
        <v>4.2700000000000005</v>
      </c>
      <c r="BH111" t="s">
        <v>121</v>
      </c>
      <c r="BI111" t="s">
        <v>122</v>
      </c>
    </row>
    <row r="112" spans="1:61" ht="11.25" customHeight="1" x14ac:dyDescent="0.2">
      <c r="A112" s="55" t="s">
        <v>802</v>
      </c>
      <c r="B112" s="55" t="s">
        <v>803</v>
      </c>
      <c r="C112" s="156" t="s">
        <v>139</v>
      </c>
      <c r="D112" s="98" t="s">
        <v>140</v>
      </c>
      <c r="E112" s="157">
        <v>16</v>
      </c>
      <c r="F112" s="2">
        <v>275</v>
      </c>
      <c r="G112" s="2" t="s">
        <v>118</v>
      </c>
      <c r="H112" s="2" t="s">
        <v>118</v>
      </c>
      <c r="I112" s="100">
        <v>73.09</v>
      </c>
      <c r="J112" s="101">
        <f t="shared" si="18"/>
        <v>4.5970721028868518</v>
      </c>
      <c r="K112" s="104">
        <v>0.84</v>
      </c>
      <c r="L112" s="71">
        <v>4</v>
      </c>
      <c r="M112" s="28">
        <f t="shared" si="19"/>
        <v>3.36</v>
      </c>
      <c r="N112" s="103" t="s">
        <v>740</v>
      </c>
      <c r="O112" s="104">
        <v>0.83</v>
      </c>
      <c r="P112" s="158">
        <v>46006</v>
      </c>
      <c r="Q112" s="158">
        <v>46030</v>
      </c>
      <c r="R112" s="28">
        <f t="shared" si="20"/>
        <v>1.2048192771084349</v>
      </c>
      <c r="S112" s="105">
        <f>IF(INDEX(Historical!$D$7:$D1233,MATCH(B112,Historical!$B$7:$B$1044,0))=0,"n/a",(INDEX(Historical!$C$7:$C$1044,MATCH(B112,Historical!$B$7:$B$1044,0))/INDEX(Historical!$D$7:$D$1044,MATCH(B112,Historical!$B$7:$B$1044,0))-1)*100)</f>
        <v>2.4691358024691246</v>
      </c>
      <c r="T112" s="105">
        <f>IF(INDEX(Historical!$F$7:$F$1044,MATCH(B112,Historical!$B$7:$B$1044,0))=0,"n/a",((INDEX(Historical!$C$7:$C$1044,MATCH(B112,Historical!$B$7:$B$1044,0))/INDEX(Historical!$F$7:$F$1044,MATCH(B112,Historical!$B$7:$B$1044,0)))^(1/3)-1)*100)</f>
        <v>2.9804614070619184</v>
      </c>
      <c r="U112" s="105">
        <f>IF(INDEX(Historical!$H$7:$H$1044,MATCH(B112,Historical!$B$7:$B$1044,0))=0,"n/a",((INDEX(Historical!$C$7:$C$1044,MATCH(B112,Historical!$B$7:$B$1044,0))/INDEX(Historical!$H$7:$H$1044,MATCH(B112,Historical!$B$7:$B$1044,0)))^(1/5)-1)*100)</f>
        <v>4.6903933012679477</v>
      </c>
      <c r="V112" s="105">
        <f>IF(INDEX(Historical!$M$7:$M$1044,MATCH(B112,Historical!$B$7:$B$1044,0))=0,"n/a",((INDEX(Historical!$C$7:$C$1044,MATCH(B112,Historical!$B$7:$B$1044,0))/INDEX(Historical!$M$7:$M$1044,MATCH(B112,Historical!$B$7:$B$1044,0)))^(1/10)-1)*100)</f>
        <v>7.5726358105839386</v>
      </c>
      <c r="W112" s="106">
        <f t="shared" si="21"/>
        <v>0.61938714848961729</v>
      </c>
      <c r="X112" s="107">
        <f t="shared" si="22"/>
        <v>1.4611817137906382</v>
      </c>
      <c r="Y112" s="159"/>
      <c r="Z112" s="101">
        <f t="shared" si="23"/>
        <v>82.151589242053788</v>
      </c>
      <c r="AA112" s="109">
        <f t="shared" si="24"/>
        <v>17.87041564792176</v>
      </c>
      <c r="AB112" s="71">
        <v>12</v>
      </c>
      <c r="AC112" s="100">
        <v>4.09</v>
      </c>
      <c r="AD112" s="100">
        <v>0.8</v>
      </c>
      <c r="AE112" s="100">
        <v>0.95</v>
      </c>
      <c r="AF112" s="100">
        <v>1.4</v>
      </c>
      <c r="AG112" s="100">
        <v>8.07</v>
      </c>
      <c r="AH112" s="100">
        <v>8.77</v>
      </c>
      <c r="AI112" s="100">
        <v>15.67</v>
      </c>
      <c r="AJ112" s="100">
        <v>3.2099999999999995</v>
      </c>
      <c r="AK112" s="100">
        <v>13.44</v>
      </c>
      <c r="AL112" s="100">
        <v>8360</v>
      </c>
      <c r="AM112" s="100">
        <v>0.92999999999999994</v>
      </c>
      <c r="AN112" s="100">
        <v>0.83</v>
      </c>
      <c r="AO112" s="110">
        <f t="shared" si="25"/>
        <v>-8.5829502437669607</v>
      </c>
      <c r="AP112" s="111">
        <f t="shared" si="26"/>
        <v>9.2874654041547995</v>
      </c>
      <c r="AQ112" s="112">
        <f t="shared" si="27"/>
        <v>5.4484221621388329</v>
      </c>
      <c r="AR112" s="101">
        <f>INDEX(Historical!$C$7:$C$1045,MATCH(B112,Historical!$B$7:$B$1045,0))*IF(AH112="n/a",1.03,IF(AH112&lt;0,1.01,IF(AH112&gt;10,1.1,(1+AH112/100))))</f>
        <v>3.6111639999999996</v>
      </c>
      <c r="AS112" s="109">
        <f t="shared" si="28"/>
        <v>3.9722803999999998</v>
      </c>
      <c r="AT112" s="109">
        <f t="shared" si="33"/>
        <v>4.3695084399999997</v>
      </c>
      <c r="AU112" s="109">
        <f t="shared" si="33"/>
        <v>4.8064592839999998</v>
      </c>
      <c r="AV112" s="109">
        <f t="shared" si="33"/>
        <v>5.2871052124000002</v>
      </c>
      <c r="AW112" s="109">
        <f t="shared" si="29"/>
        <v>22.046517336399997</v>
      </c>
      <c r="AX112" s="113">
        <f t="shared" si="30"/>
        <v>30.163520777671359</v>
      </c>
      <c r="AY112" s="100">
        <v>1.05</v>
      </c>
      <c r="AZ112" s="100">
        <v>30.259999999999998</v>
      </c>
      <c r="BA112" s="100">
        <v>-13.170000000000002</v>
      </c>
      <c r="BB112" s="100">
        <v>0.62</v>
      </c>
      <c r="BC112" s="100">
        <v>7.870000000000001</v>
      </c>
      <c r="BE112" s="12">
        <v>2011</v>
      </c>
      <c r="BF112" s="12">
        <f t="shared" si="31"/>
        <v>1</v>
      </c>
      <c r="BG112" s="100">
        <v>3.15</v>
      </c>
      <c r="BH112" t="s">
        <v>121</v>
      </c>
      <c r="BI112" t="s">
        <v>122</v>
      </c>
    </row>
    <row r="113" spans="1:61" ht="11.25" customHeight="1" x14ac:dyDescent="0.2">
      <c r="A113" s="123" t="s">
        <v>804</v>
      </c>
      <c r="B113" s="55" t="s">
        <v>805</v>
      </c>
      <c r="C113" s="156" t="s">
        <v>180</v>
      </c>
      <c r="D113" s="98" t="s">
        <v>208</v>
      </c>
      <c r="E113" s="157">
        <v>19</v>
      </c>
      <c r="F113" s="2">
        <v>217</v>
      </c>
      <c r="G113" s="2" t="s">
        <v>146</v>
      </c>
      <c r="H113" s="2" t="s">
        <v>146</v>
      </c>
      <c r="I113" s="100">
        <v>186.69</v>
      </c>
      <c r="J113" s="101">
        <f t="shared" si="18"/>
        <v>0.13926830574749585</v>
      </c>
      <c r="K113" s="104">
        <v>6.5000000000000002E-2</v>
      </c>
      <c r="L113" s="71">
        <v>4</v>
      </c>
      <c r="M113" s="28">
        <f t="shared" si="19"/>
        <v>0.26</v>
      </c>
      <c r="N113" s="103" t="s">
        <v>202</v>
      </c>
      <c r="O113" s="104">
        <v>6.25E-2</v>
      </c>
      <c r="P113" s="158">
        <v>46022</v>
      </c>
      <c r="Q113" s="158">
        <v>46053</v>
      </c>
      <c r="R113" s="28">
        <f t="shared" si="20"/>
        <v>4.0000000000000036</v>
      </c>
      <c r="S113" s="105">
        <f>IF(INDEX(Historical!$D$7:$D1235,MATCH(B113,Historical!$B$7:$B$1044,0))=0,"n/a",(INDEX(Historical!$C$7:$C$1044,MATCH(B113,Historical!$B$7:$B$1044,0))/INDEX(Historical!$D$7:$D$1044,MATCH(B113,Historical!$B$7:$B$1044,0))-1)*100)</f>
        <v>4.1666666666666741</v>
      </c>
      <c r="T113" s="105">
        <f>IF(INDEX(Historical!$F$7:$F$1044,MATCH(B113,Historical!$B$7:$B$1044,0))=0,"n/a",((INDEX(Historical!$C$7:$C$1044,MATCH(B113,Historical!$B$7:$B$1044,0))/INDEX(Historical!$F$7:$F$1044,MATCH(B113,Historical!$B$7:$B$1044,0)))^(1/3)-1)*100)</f>
        <v>4.3532011211615984</v>
      </c>
      <c r="U113" s="105">
        <f>IF(INDEX(Historical!$H$7:$H$1044,MATCH(B113,Historical!$B$7:$B$1044,0))=0,"n/a",((INDEX(Historical!$C$7:$C$1044,MATCH(B113,Historical!$B$7:$B$1044,0))/INDEX(Historical!$H$7:$H$1044,MATCH(B113,Historical!$B$7:$B$1044,0)))^(1/5)-1)*100)</f>
        <v>4.5639552591273169</v>
      </c>
      <c r="V113" s="105">
        <f>IF(INDEX(Historical!$M$7:$M$1044,MATCH(B113,Historical!$B$7:$B$1044,0))=0,"n/a",((INDEX(Historical!$C$7:$C$1044,MATCH(B113,Historical!$B$7:$B$1044,0))/INDEX(Historical!$M$7:$M$1044,MATCH(B113,Historical!$B$7:$B$1044,0)))^(1/10)-1)*100)</f>
        <v>5.2409779148925528</v>
      </c>
      <c r="W113" s="106">
        <f t="shared" si="21"/>
        <v>0.87082131106841043</v>
      </c>
      <c r="X113" s="107">
        <f t="shared" si="22"/>
        <v>0.32976555340515296</v>
      </c>
      <c r="Y113" s="161"/>
      <c r="Z113" s="101">
        <f t="shared" si="23"/>
        <v>4.4520547945205484</v>
      </c>
      <c r="AA113" s="109">
        <f t="shared" si="24"/>
        <v>31.967465753424658</v>
      </c>
      <c r="AB113" s="71">
        <v>12</v>
      </c>
      <c r="AC113" s="100">
        <v>5.84</v>
      </c>
      <c r="AD113" s="100">
        <v>2.06</v>
      </c>
      <c r="AE113" s="100">
        <v>2.16</v>
      </c>
      <c r="AF113" s="100">
        <v>4.8600000000000003</v>
      </c>
      <c r="AG113" s="100">
        <v>16.91</v>
      </c>
      <c r="AH113" s="100">
        <v>14.41</v>
      </c>
      <c r="AI113" s="100">
        <v>9.6</v>
      </c>
      <c r="AJ113" s="100">
        <v>13.84</v>
      </c>
      <c r="AK113" s="100">
        <v>10.979999999999999</v>
      </c>
      <c r="AL113" s="100">
        <v>10910</v>
      </c>
      <c r="AM113" s="100">
        <v>3.62</v>
      </c>
      <c r="AN113" s="100">
        <v>0.99</v>
      </c>
      <c r="AO113" s="110">
        <f t="shared" si="25"/>
        <v>-27.264242188549844</v>
      </c>
      <c r="AP113" s="111">
        <f t="shared" si="26"/>
        <v>4.7032235648748131</v>
      </c>
      <c r="AQ113" s="112">
        <f t="shared" si="27"/>
        <v>162.77314555981036</v>
      </c>
      <c r="AR113" s="101">
        <f>INDEX(Historical!$C$7:$C$1045,MATCH(B113,Historical!$B$7:$B$1045,0))*IF(AH113="n/a",1.03,IF(AH113&lt;0,1.01,IF(AH113&gt;10,1.1,(1+AH113/100))))</f>
        <v>0.27500000000000002</v>
      </c>
      <c r="AS113" s="109">
        <f t="shared" si="28"/>
        <v>0.30140000000000006</v>
      </c>
      <c r="AT113" s="109">
        <f t="shared" si="33"/>
        <v>0.33154000000000011</v>
      </c>
      <c r="AU113" s="109">
        <f t="shared" si="33"/>
        <v>0.36469400000000013</v>
      </c>
      <c r="AV113" s="109">
        <f t="shared" si="33"/>
        <v>0.40116340000000017</v>
      </c>
      <c r="AW113" s="109">
        <f t="shared" si="29"/>
        <v>1.6737974000000004</v>
      </c>
      <c r="AX113" s="113">
        <f t="shared" si="30"/>
        <v>0.89656510793293731</v>
      </c>
      <c r="AY113" s="100">
        <v>0.75</v>
      </c>
      <c r="AZ113" s="100">
        <v>48.96</v>
      </c>
      <c r="BA113" s="100">
        <v>-14.360000000000001</v>
      </c>
      <c r="BB113" s="100">
        <v>-7.8299999999999992</v>
      </c>
      <c r="BC113" s="100">
        <v>2.9499999999999997</v>
      </c>
      <c r="BE113" s="12">
        <v>2008</v>
      </c>
      <c r="BF113" s="12">
        <f t="shared" si="31"/>
        <v>2</v>
      </c>
      <c r="BG113" s="100">
        <v>6.1</v>
      </c>
      <c r="BH113" t="s">
        <v>121</v>
      </c>
      <c r="BI113" t="s">
        <v>122</v>
      </c>
    </row>
    <row r="114" spans="1:61" ht="11.25" customHeight="1" x14ac:dyDescent="0.2">
      <c r="A114" s="55" t="s">
        <v>806</v>
      </c>
      <c r="B114" s="55" t="s">
        <v>807</v>
      </c>
      <c r="C114" s="156" t="s">
        <v>300</v>
      </c>
      <c r="D114" s="98" t="s">
        <v>612</v>
      </c>
      <c r="E114" s="157">
        <v>12</v>
      </c>
      <c r="F114" s="2">
        <v>470</v>
      </c>
      <c r="G114" s="2" t="s">
        <v>146</v>
      </c>
      <c r="H114" s="2" t="s">
        <v>146</v>
      </c>
      <c r="I114" s="100">
        <v>1082.83</v>
      </c>
      <c r="J114" s="101">
        <f t="shared" si="18"/>
        <v>1.9061163802258898</v>
      </c>
      <c r="K114" s="104">
        <v>5.16</v>
      </c>
      <c r="L114" s="71">
        <v>4</v>
      </c>
      <c r="M114" s="28">
        <f t="shared" si="19"/>
        <v>20.64</v>
      </c>
      <c r="N114" s="103" t="s">
        <v>312</v>
      </c>
      <c r="O114" s="104">
        <v>4.6900000000000004</v>
      </c>
      <c r="P114" s="158">
        <v>46078</v>
      </c>
      <c r="Q114" s="158">
        <v>46099</v>
      </c>
      <c r="R114" s="28">
        <f t="shared" si="20"/>
        <v>10.021321961620464</v>
      </c>
      <c r="S114" s="105">
        <f>IF(INDEX(Historical!$D$7:$D1240,MATCH(B114,Historical!$B$7:$B$1044,0))=0,"n/a",(INDEX(Historical!$C$7:$C$1044,MATCH(B114,Historical!$B$7:$B$1044,0))/INDEX(Historical!$D$7:$D$1044,MATCH(B114,Historical!$B$7:$B$1044,0))-1)*100)</f>
        <v>10.093896713615047</v>
      </c>
      <c r="T114" s="105">
        <f>IF(INDEX(Historical!$F$7:$F$1044,MATCH(B114,Historical!$B$7:$B$1044,0))=0,"n/a",((INDEX(Historical!$C$7:$C$1044,MATCH(B114,Historical!$B$7:$B$1044,0))/INDEX(Historical!$F$7:$F$1044,MATCH(B114,Historical!$B$7:$B$1044,0)))^(1/3)-1)*100)</f>
        <v>14.798721030846384</v>
      </c>
      <c r="U114" s="105">
        <f>IF(INDEX(Historical!$H$7:$H$1044,MATCH(B114,Historical!$B$7:$B$1044,0))=0,"n/a",((INDEX(Historical!$C$7:$C$1044,MATCH(B114,Historical!$B$7:$B$1044,0))/INDEX(Historical!$H$7:$H$1044,MATCH(B114,Historical!$B$7:$B$1044,0)))^(1/5)-1)*100)</f>
        <v>12.010372422372351</v>
      </c>
      <c r="V114" s="105">
        <f>IF(INDEX(Historical!$M$7:$M$1044,MATCH(B114,Historical!$B$7:$B$1044,0))=0,"n/a",((INDEX(Historical!$C$7:$C$1044,MATCH(B114,Historical!$B$7:$B$1044,0))/INDEX(Historical!$M$7:$M$1044,MATCH(B114,Historical!$B$7:$B$1044,0)))^(1/10)-1)*100)</f>
        <v>10.746144019608096</v>
      </c>
      <c r="W114" s="106">
        <f t="shared" si="21"/>
        <v>1.1176448408338344</v>
      </c>
      <c r="X114" s="107">
        <f t="shared" si="22"/>
        <v>0.44664828644002796</v>
      </c>
      <c r="Y114" s="165"/>
      <c r="Z114" s="101">
        <f t="shared" si="23"/>
        <v>142.73858921161826</v>
      </c>
      <c r="AA114" s="109">
        <f t="shared" si="24"/>
        <v>74.88450899031811</v>
      </c>
      <c r="AB114" s="71">
        <v>12</v>
      </c>
      <c r="AC114" s="100">
        <v>14.46</v>
      </c>
      <c r="AD114" s="100">
        <v>3.96</v>
      </c>
      <c r="AE114" s="100">
        <v>11.32</v>
      </c>
      <c r="AF114" s="100">
        <v>7.47</v>
      </c>
      <c r="AG114" s="100">
        <v>10.09</v>
      </c>
      <c r="AH114" s="100">
        <v>23.05</v>
      </c>
      <c r="AI114" s="100">
        <v>10.27</v>
      </c>
      <c r="AJ114" s="100">
        <v>26.889999999999997</v>
      </c>
      <c r="AK114" s="100">
        <v>14.64</v>
      </c>
      <c r="AL114" s="100">
        <v>106790</v>
      </c>
      <c r="AM114" s="100">
        <v>0.45999999999999996</v>
      </c>
      <c r="AN114" s="100">
        <v>1.63</v>
      </c>
      <c r="AO114" s="110">
        <f t="shared" si="25"/>
        <v>-60.968020187719873</v>
      </c>
      <c r="AP114" s="111">
        <f t="shared" si="26"/>
        <v>13.916488802598241</v>
      </c>
      <c r="AQ114" s="112">
        <f t="shared" si="27"/>
        <v>398.61465065504859</v>
      </c>
      <c r="AR114" s="101">
        <f>INDEX(Historical!$C$7:$C$1045,MATCH(B114,Historical!$B$7:$B$1045,0))*IF(AH114="n/a",1.03,IF(AH114&lt;0,1.01,IF(AH114&gt;10,1.1,(1+AH114/100))))</f>
        <v>20.636000000000003</v>
      </c>
      <c r="AS114" s="109">
        <f t="shared" si="28"/>
        <v>22.699600000000004</v>
      </c>
      <c r="AT114" s="109">
        <f t="shared" si="33"/>
        <v>24.969560000000005</v>
      </c>
      <c r="AU114" s="109">
        <f t="shared" si="33"/>
        <v>27.466516000000009</v>
      </c>
      <c r="AV114" s="109">
        <f t="shared" si="33"/>
        <v>30.213167600000013</v>
      </c>
      <c r="AW114" s="109">
        <f t="shared" si="29"/>
        <v>125.98484360000003</v>
      </c>
      <c r="AX114" s="113">
        <f t="shared" si="30"/>
        <v>11.634775874329307</v>
      </c>
      <c r="AY114" s="100">
        <v>1.01</v>
      </c>
      <c r="AZ114" s="100">
        <v>52.400000000000006</v>
      </c>
      <c r="BA114" s="100">
        <v>-4.0599999999999996</v>
      </c>
      <c r="BB114" s="100">
        <v>7.93</v>
      </c>
      <c r="BC114" s="100">
        <v>28.16</v>
      </c>
      <c r="BE114" s="12">
        <v>2015</v>
      </c>
      <c r="BF114" s="12">
        <f t="shared" si="31"/>
        <v>1</v>
      </c>
      <c r="BG114" s="100">
        <v>3.6900000000000004</v>
      </c>
      <c r="BH114" t="s">
        <v>121</v>
      </c>
      <c r="BI114" t="s">
        <v>302</v>
      </c>
    </row>
    <row r="115" spans="1:61" ht="11.25" customHeight="1" x14ac:dyDescent="0.2">
      <c r="A115" s="55" t="s">
        <v>808</v>
      </c>
      <c r="B115" s="55" t="s">
        <v>809</v>
      </c>
      <c r="C115" s="156" t="s">
        <v>116</v>
      </c>
      <c r="D115" s="98" t="s">
        <v>287</v>
      </c>
      <c r="E115" s="157">
        <v>17</v>
      </c>
      <c r="F115" s="2">
        <v>249</v>
      </c>
      <c r="G115" s="2" t="s">
        <v>118</v>
      </c>
      <c r="H115" s="2" t="s">
        <v>118</v>
      </c>
      <c r="I115" s="100">
        <v>433.01</v>
      </c>
      <c r="J115" s="101">
        <f t="shared" si="18"/>
        <v>1.0161428142537126</v>
      </c>
      <c r="K115" s="104">
        <v>1.1000000000000001</v>
      </c>
      <c r="L115" s="71">
        <v>4</v>
      </c>
      <c r="M115" s="28">
        <f t="shared" si="19"/>
        <v>4.4000000000000004</v>
      </c>
      <c r="N115" s="103" t="s">
        <v>609</v>
      </c>
      <c r="O115" s="104">
        <v>1.04</v>
      </c>
      <c r="P115" s="158">
        <v>46091</v>
      </c>
      <c r="Q115" s="158">
        <v>46108</v>
      </c>
      <c r="R115" s="28">
        <f t="shared" si="20"/>
        <v>5.7692307692307745</v>
      </c>
      <c r="S115" s="105">
        <f>IF(INDEX(Historical!$D$7:$D1246,MATCH(B115,Historical!$B$7:$B$1044,0))=0,"n/a",(INDEX(Historical!$C$7:$C$1044,MATCH(B115,Historical!$B$7:$B$1044,0))/INDEX(Historical!$D$7:$D$1044,MATCH(B115,Historical!$B$7:$B$1044,0))-1)*100)</f>
        <v>10.638297872340431</v>
      </c>
      <c r="T115" s="105">
        <f>IF(INDEX(Historical!$F$7:$F$1044,MATCH(B115,Historical!$B$7:$B$1044,0))=0,"n/a",((INDEX(Historical!$C$7:$C$1044,MATCH(B115,Historical!$B$7:$B$1044,0))/INDEX(Historical!$F$7:$F$1044,MATCH(B115,Historical!$B$7:$B$1044,0)))^(1/3)-1)*100)</f>
        <v>8.6882943668610721</v>
      </c>
      <c r="U115" s="105">
        <f>IF(INDEX(Historical!$H$7:$H$1044,MATCH(B115,Historical!$B$7:$B$1044,0))=0,"n/a",((INDEX(Historical!$C$7:$C$1044,MATCH(B115,Historical!$B$7:$B$1044,0))/INDEX(Historical!$H$7:$H$1044,MATCH(B115,Historical!$B$7:$B$1044,0)))^(1/5)-1)*100)</f>
        <v>7.3351817054968516</v>
      </c>
      <c r="V115" s="105">
        <f>IF(INDEX(Historical!$M$7:$M$1044,MATCH(B115,Historical!$B$7:$B$1044,0))=0,"n/a",((INDEX(Historical!$C$7:$C$1044,MATCH(B115,Historical!$B$7:$B$1044,0))/INDEX(Historical!$M$7:$M$1044,MATCH(B115,Historical!$B$7:$B$1044,0)))^(1/10)-1)*100)</f>
        <v>6.5778770019371935</v>
      </c>
      <c r="W115" s="106">
        <f t="shared" si="21"/>
        <v>1.1151290459424266</v>
      </c>
      <c r="X115" s="107">
        <f t="shared" si="22"/>
        <v>0.29915096678209019</v>
      </c>
      <c r="Y115" s="64" t="s">
        <v>381</v>
      </c>
      <c r="Z115" s="101">
        <f t="shared" si="23"/>
        <v>42.105263157894747</v>
      </c>
      <c r="AA115" s="109">
        <f t="shared" si="24"/>
        <v>41.436363636363637</v>
      </c>
      <c r="AB115" s="71">
        <v>12</v>
      </c>
      <c r="AC115" s="100">
        <v>10.45</v>
      </c>
      <c r="AD115" s="100">
        <v>2.17</v>
      </c>
      <c r="AE115" s="100">
        <v>6.12</v>
      </c>
      <c r="AF115" s="100">
        <v>8.65</v>
      </c>
      <c r="AG115" s="100">
        <v>21.57</v>
      </c>
      <c r="AH115" s="100">
        <v>10.25</v>
      </c>
      <c r="AI115" s="100">
        <v>15.28</v>
      </c>
      <c r="AJ115" s="100">
        <v>24.52</v>
      </c>
      <c r="AK115" s="100">
        <v>13.01</v>
      </c>
      <c r="AL115" s="100">
        <v>168000</v>
      </c>
      <c r="AM115" s="100">
        <v>0.21</v>
      </c>
      <c r="AN115" s="100">
        <v>0.55000000000000004</v>
      </c>
      <c r="AO115" s="110">
        <f t="shared" si="25"/>
        <v>-33.085039116613075</v>
      </c>
      <c r="AP115" s="111">
        <f t="shared" si="26"/>
        <v>8.3513245197505643</v>
      </c>
      <c r="AQ115" s="112">
        <f t="shared" si="27"/>
        <v>299.12378778995122</v>
      </c>
      <c r="AR115" s="101">
        <f>INDEX(Historical!$C$7:$C$1045,MATCH(B115,Historical!$B$7:$B$1045,0))*IF(AH115="n/a",1.03,IF(AH115&lt;0,1.01,IF(AH115&gt;10,1.1,(1+AH115/100))))</f>
        <v>4.5760000000000005</v>
      </c>
      <c r="AS115" s="109">
        <f t="shared" si="28"/>
        <v>5.0336000000000007</v>
      </c>
      <c r="AT115" s="109">
        <f t="shared" si="33"/>
        <v>5.5369600000000014</v>
      </c>
      <c r="AU115" s="109">
        <f t="shared" si="33"/>
        <v>6.0906560000000018</v>
      </c>
      <c r="AV115" s="109">
        <f t="shared" si="33"/>
        <v>6.6997216000000028</v>
      </c>
      <c r="AW115" s="109">
        <f t="shared" si="29"/>
        <v>27.936937600000007</v>
      </c>
      <c r="AX115" s="113">
        <f t="shared" si="30"/>
        <v>6.4517996351123559</v>
      </c>
      <c r="AY115" s="100">
        <v>1.2</v>
      </c>
      <c r="AZ115" s="100">
        <v>53.010000000000005</v>
      </c>
      <c r="BA115" s="100">
        <v>0.15</v>
      </c>
      <c r="BB115" s="100">
        <v>14.530000000000001</v>
      </c>
      <c r="BC115" s="100">
        <v>19.489999999999998</v>
      </c>
      <c r="BE115" s="12">
        <v>2010</v>
      </c>
      <c r="BF115" s="12">
        <f t="shared" si="31"/>
        <v>1</v>
      </c>
      <c r="BG115" s="100">
        <v>10.27</v>
      </c>
      <c r="BH115" t="s">
        <v>121</v>
      </c>
      <c r="BI115" t="s">
        <v>122</v>
      </c>
    </row>
    <row r="116" spans="1:61" ht="11.25" customHeight="1" x14ac:dyDescent="0.2">
      <c r="A116" s="116" t="s">
        <v>810</v>
      </c>
      <c r="B116" s="55" t="s">
        <v>811</v>
      </c>
      <c r="C116" s="156" t="s">
        <v>162</v>
      </c>
      <c r="D116" s="98" t="s">
        <v>296</v>
      </c>
      <c r="E116" s="157">
        <v>11</v>
      </c>
      <c r="F116" s="2">
        <v>483</v>
      </c>
      <c r="G116" s="2" t="s">
        <v>146</v>
      </c>
      <c r="H116" s="2" t="s">
        <v>146</v>
      </c>
      <c r="I116" s="100">
        <v>117.91</v>
      </c>
      <c r="J116" s="101">
        <f t="shared" si="18"/>
        <v>2.1711474853701977</v>
      </c>
      <c r="K116" s="104">
        <v>0.64</v>
      </c>
      <c r="L116" s="71">
        <v>4</v>
      </c>
      <c r="M116" s="28">
        <f t="shared" si="19"/>
        <v>2.56</v>
      </c>
      <c r="N116" s="103" t="s">
        <v>708</v>
      </c>
      <c r="O116" s="104">
        <v>0.6</v>
      </c>
      <c r="P116" s="158">
        <v>45973</v>
      </c>
      <c r="Q116" s="158">
        <v>45992</v>
      </c>
      <c r="R116" s="28">
        <f t="shared" si="20"/>
        <v>6.6666666666666732</v>
      </c>
      <c r="S116" s="105">
        <f>IF(INDEX(Historical!$D$7:$D1247,MATCH(B116,Historical!$B$7:$B$1044,0))=0,"n/a",(INDEX(Historical!$C$7:$C$1044,MATCH(B116,Historical!$B$7:$B$1044,0))/INDEX(Historical!$D$7:$D$1044,MATCH(B116,Historical!$B$7:$B$1044,0))-1)*100)</f>
        <v>6.3180827886710311</v>
      </c>
      <c r="T116" s="105">
        <f>IF(INDEX(Historical!$F$7:$F$1044,MATCH(B116,Historical!$B$7:$B$1044,0))=0,"n/a",((INDEX(Historical!$C$7:$C$1044,MATCH(B116,Historical!$B$7:$B$1044,0))/INDEX(Historical!$F$7:$F$1044,MATCH(B116,Historical!$B$7:$B$1044,0)))^(1/3)-1)*100)</f>
        <v>5.9770895792352841</v>
      </c>
      <c r="U116" s="105">
        <f>IF(INDEX(Historical!$H$7:$H$1044,MATCH(B116,Historical!$B$7:$B$1044,0))=0,"n/a",((INDEX(Historical!$C$7:$C$1044,MATCH(B116,Historical!$B$7:$B$1044,0))/INDEX(Historical!$H$7:$H$1044,MATCH(B116,Historical!$B$7:$B$1044,0)))^(1/5)-1)*100)</f>
        <v>5.4653125308647965</v>
      </c>
      <c r="V116" s="105">
        <f>IF(INDEX(Historical!$M$7:$M$1044,MATCH(B116,Historical!$B$7:$B$1044,0))=0,"n/a",((INDEX(Historical!$C$7:$C$1044,MATCH(B116,Historical!$B$7:$B$1044,0))/INDEX(Historical!$M$7:$M$1044,MATCH(B116,Historical!$B$7:$B$1044,0)))^(1/10)-1)*100)</f>
        <v>3.8645480105296004</v>
      </c>
      <c r="W116" s="106">
        <f t="shared" si="21"/>
        <v>1.4142177858765497</v>
      </c>
      <c r="X116" s="107">
        <f t="shared" si="22"/>
        <v>2.1861250123459186</v>
      </c>
      <c r="Y116" s="123"/>
      <c r="Z116" s="101">
        <f t="shared" si="23"/>
        <v>65.473145780051141</v>
      </c>
      <c r="AA116" s="109">
        <f t="shared" si="24"/>
        <v>30.156010230179024</v>
      </c>
      <c r="AB116" s="71">
        <v>12</v>
      </c>
      <c r="AC116" s="100">
        <v>3.91</v>
      </c>
      <c r="AD116" s="100">
        <v>1.76</v>
      </c>
      <c r="AE116" s="100">
        <v>4.1900000000000004</v>
      </c>
      <c r="AF116" s="100">
        <v>3.15</v>
      </c>
      <c r="AG116" s="100">
        <v>10.93</v>
      </c>
      <c r="AH116" s="100">
        <v>12.42</v>
      </c>
      <c r="AI116" s="100">
        <v>13.969999999999999</v>
      </c>
      <c r="AJ116" s="100">
        <v>2.5</v>
      </c>
      <c r="AK116" s="100">
        <v>13.389999999999999</v>
      </c>
      <c r="AL116" s="100">
        <v>53980</v>
      </c>
      <c r="AM116" s="100">
        <v>0.25</v>
      </c>
      <c r="AN116" s="100">
        <v>1.83</v>
      </c>
      <c r="AO116" s="110">
        <f t="shared" si="25"/>
        <v>-22.519550213944029</v>
      </c>
      <c r="AP116" s="111">
        <f t="shared" si="26"/>
        <v>7.6364600162349943</v>
      </c>
      <c r="AQ116" s="112">
        <f t="shared" si="27"/>
        <v>105.47120071253447</v>
      </c>
      <c r="AR116" s="101">
        <f>INDEX(Historical!$C$7:$C$1045,MATCH(B116,Historical!$B$7:$B$1045,0))*IF(AH116="n/a",1.03,IF(AH116&lt;0,1.01,IF(AH116&gt;10,1.1,(1+AH116/100))))</f>
        <v>2.6840000000000002</v>
      </c>
      <c r="AS116" s="109">
        <f t="shared" si="28"/>
        <v>2.9524000000000004</v>
      </c>
      <c r="AT116" s="109">
        <f t="shared" si="33"/>
        <v>3.2476400000000005</v>
      </c>
      <c r="AU116" s="109">
        <f t="shared" si="33"/>
        <v>3.572404000000001</v>
      </c>
      <c r="AV116" s="109">
        <f t="shared" si="33"/>
        <v>3.9296444000000013</v>
      </c>
      <c r="AW116" s="109">
        <f t="shared" si="29"/>
        <v>16.386088400000002</v>
      </c>
      <c r="AX116" s="113">
        <f t="shared" si="30"/>
        <v>13.897115087778817</v>
      </c>
      <c r="AY116" s="100">
        <v>0.51</v>
      </c>
      <c r="AZ116" s="100">
        <v>48.5</v>
      </c>
      <c r="BA116" s="100">
        <v>-0.03</v>
      </c>
      <c r="BB116" s="100">
        <v>8.0500000000000007</v>
      </c>
      <c r="BC116" s="100">
        <v>21.42</v>
      </c>
      <c r="BE116" s="12">
        <v>2015</v>
      </c>
      <c r="BF116" s="12">
        <f t="shared" si="31"/>
        <v>1</v>
      </c>
      <c r="BG116" s="100">
        <v>2.59</v>
      </c>
      <c r="BH116" t="s">
        <v>121</v>
      </c>
      <c r="BI116" t="s">
        <v>122</v>
      </c>
    </row>
    <row r="117" spans="1:61" ht="11.25" customHeight="1" x14ac:dyDescent="0.2">
      <c r="A117" s="123" t="s">
        <v>812</v>
      </c>
      <c r="B117" s="55" t="s">
        <v>813</v>
      </c>
      <c r="C117" s="156" t="s">
        <v>134</v>
      </c>
      <c r="D117" s="98" t="s">
        <v>186</v>
      </c>
      <c r="E117" s="157">
        <v>20</v>
      </c>
      <c r="F117" s="2">
        <v>213</v>
      </c>
      <c r="G117" s="2" t="s">
        <v>146</v>
      </c>
      <c r="H117" s="2" t="s">
        <v>146</v>
      </c>
      <c r="I117" s="100">
        <v>321.29000000000002</v>
      </c>
      <c r="J117" s="101">
        <f t="shared" si="18"/>
        <v>1.10803324099723</v>
      </c>
      <c r="K117" s="104">
        <v>0.89</v>
      </c>
      <c r="L117" s="71">
        <v>4</v>
      </c>
      <c r="M117" s="28">
        <f t="shared" si="19"/>
        <v>3.56</v>
      </c>
      <c r="N117" s="103" t="s">
        <v>339</v>
      </c>
      <c r="O117" s="104">
        <v>0.84</v>
      </c>
      <c r="P117" s="158">
        <v>46171</v>
      </c>
      <c r="Q117" s="158">
        <v>46185</v>
      </c>
      <c r="R117" s="28">
        <f t="shared" si="20"/>
        <v>5.9523809523809579</v>
      </c>
      <c r="S117" s="105">
        <f>IF(INDEX(Historical!$D$7:$D1248,MATCH(B117,Historical!$B$7:$B$1044,0))=0,"n/a",(INDEX(Historical!$C$7:$C$1044,MATCH(B117,Historical!$B$7:$B$1044,0))/INDEX(Historical!$D$7:$D$1044,MATCH(B117,Historical!$B$7:$B$1044,0))-1)*100)</f>
        <v>5.0632911392404889</v>
      </c>
      <c r="T117" s="105">
        <f>IF(INDEX(Historical!$F$7:$F$1044,MATCH(B117,Historical!$B$7:$B$1044,0))=0,"n/a",((INDEX(Historical!$C$7:$C$1044,MATCH(B117,Historical!$B$7:$B$1044,0))/INDEX(Historical!$F$7:$F$1044,MATCH(B117,Historical!$B$7:$B$1044,0)))^(1/3)-1)*100)</f>
        <v>5.343218065147215</v>
      </c>
      <c r="U117" s="105">
        <f>IF(INDEX(Historical!$H$7:$H$1044,MATCH(B117,Historical!$B$7:$B$1044,0))=0,"n/a",((INDEX(Historical!$C$7:$C$1044,MATCH(B117,Historical!$B$7:$B$1044,0))/INDEX(Historical!$H$7:$H$1044,MATCH(B117,Historical!$B$7:$B$1044,0)))^(1/5)-1)*100)</f>
        <v>7.1553956765599391</v>
      </c>
      <c r="V117" s="105">
        <f>IF(INDEX(Historical!$M$7:$M$1044,MATCH(B117,Historical!$B$7:$B$1044,0))=0,"n/a",((INDEX(Historical!$C$7:$C$1044,MATCH(B117,Historical!$B$7:$B$1044,0))/INDEX(Historical!$M$7:$M$1044,MATCH(B117,Historical!$B$7:$B$1044,0)))^(1/10)-1)*100)</f>
        <v>11.184442899171131</v>
      </c>
      <c r="W117" s="106">
        <f t="shared" si="21"/>
        <v>0.63976326233380998</v>
      </c>
      <c r="X117" s="107">
        <f t="shared" si="22"/>
        <v>0.63322085633273795</v>
      </c>
      <c r="Y117" s="55"/>
      <c r="Z117" s="101">
        <f t="shared" si="23"/>
        <v>20.078962210941906</v>
      </c>
      <c r="AA117" s="109">
        <f t="shared" si="24"/>
        <v>18.12126339537507</v>
      </c>
      <c r="AB117" s="71">
        <v>12</v>
      </c>
      <c r="AC117" s="100">
        <v>17.73</v>
      </c>
      <c r="AD117" s="100">
        <v>0.68</v>
      </c>
      <c r="AE117" s="100">
        <v>2.78</v>
      </c>
      <c r="AF117" s="100">
        <v>6.09</v>
      </c>
      <c r="AG117" s="100">
        <v>31.66</v>
      </c>
      <c r="AH117" s="100">
        <v>31.35</v>
      </c>
      <c r="AI117" s="100">
        <v>20.48</v>
      </c>
      <c r="AJ117" s="100">
        <v>11.3</v>
      </c>
      <c r="AK117" s="100">
        <v>20.380000000000003</v>
      </c>
      <c r="AL117" s="100">
        <v>12720</v>
      </c>
      <c r="AM117" s="100">
        <v>6.74</v>
      </c>
      <c r="AN117" s="100">
        <v>0.27</v>
      </c>
      <c r="AO117" s="110">
        <f t="shared" si="25"/>
        <v>-9.8578344778179012</v>
      </c>
      <c r="AP117" s="111">
        <f t="shared" si="26"/>
        <v>8.2634289175571691</v>
      </c>
      <c r="AQ117" s="112">
        <f t="shared" si="27"/>
        <v>121.46832638133272</v>
      </c>
      <c r="AR117" s="101">
        <f>INDEX(Historical!$C$7:$C$1045,MATCH(B117,Historical!$B$7:$B$1045,0))*IF(AH117="n/a",1.03,IF(AH117&lt;0,1.01,IF(AH117&gt;10,1.1,(1+AH117/100))))</f>
        <v>3.6520000000000001</v>
      </c>
      <c r="AS117" s="109">
        <f t="shared" si="28"/>
        <v>4.0172000000000008</v>
      </c>
      <c r="AT117" s="109">
        <f t="shared" si="33"/>
        <v>4.4189200000000008</v>
      </c>
      <c r="AU117" s="109">
        <f t="shared" si="33"/>
        <v>4.860812000000001</v>
      </c>
      <c r="AV117" s="109">
        <f t="shared" si="33"/>
        <v>5.3468932000000011</v>
      </c>
      <c r="AW117" s="109">
        <f t="shared" si="29"/>
        <v>22.295825200000003</v>
      </c>
      <c r="AX117" s="113">
        <f t="shared" si="30"/>
        <v>6.9394706340066614</v>
      </c>
      <c r="AY117" s="100">
        <v>1.52</v>
      </c>
      <c r="AZ117" s="100">
        <v>64.929999999999993</v>
      </c>
      <c r="BA117" s="100">
        <v>-17.34</v>
      </c>
      <c r="BB117" s="100">
        <v>2.9000000000000004</v>
      </c>
      <c r="BC117" s="100">
        <v>-0.85000000000000009</v>
      </c>
      <c r="BE117" s="12">
        <v>2007</v>
      </c>
      <c r="BF117" s="12">
        <f t="shared" si="31"/>
        <v>2</v>
      </c>
      <c r="BG117" s="100">
        <v>12.25</v>
      </c>
      <c r="BH117" t="s">
        <v>121</v>
      </c>
      <c r="BI117" t="s">
        <v>122</v>
      </c>
    </row>
    <row r="118" spans="1:61" ht="11.25" customHeight="1" x14ac:dyDescent="0.2">
      <c r="A118" s="146" t="s">
        <v>814</v>
      </c>
      <c r="B118" s="55" t="s">
        <v>815</v>
      </c>
      <c r="C118" s="156" t="s">
        <v>162</v>
      </c>
      <c r="D118" s="98" t="s">
        <v>296</v>
      </c>
      <c r="E118" s="157">
        <v>21</v>
      </c>
      <c r="F118" s="2">
        <v>201</v>
      </c>
      <c r="G118" s="2" t="s">
        <v>146</v>
      </c>
      <c r="H118" s="2" t="s">
        <v>146</v>
      </c>
      <c r="I118" s="100">
        <v>82.84</v>
      </c>
      <c r="J118" s="101">
        <f t="shared" si="18"/>
        <v>3.3558667310478025</v>
      </c>
      <c r="K118" s="104">
        <v>0.69499999999999995</v>
      </c>
      <c r="L118" s="71">
        <v>4</v>
      </c>
      <c r="M118" s="28">
        <f t="shared" si="19"/>
        <v>2.78</v>
      </c>
      <c r="N118" s="55" t="s">
        <v>265</v>
      </c>
      <c r="O118" s="104">
        <v>0.66749999999999998</v>
      </c>
      <c r="P118" s="158">
        <v>45982</v>
      </c>
      <c r="Q118" s="158">
        <v>46010</v>
      </c>
      <c r="R118" s="28">
        <f t="shared" si="20"/>
        <v>4.1198501872659135</v>
      </c>
      <c r="S118" s="105">
        <f>IF(INDEX(Historical!$D$7:$D1249,MATCH(B118,Historical!$B$7:$B$1044,0))=0,"n/a",(INDEX(Historical!$C$7:$C$1044,MATCH(B118,Historical!$B$7:$B$1044,0))/INDEX(Historical!$D$7:$D$1044,MATCH(B118,Historical!$B$7:$B$1044,0))-1)*100)</f>
        <v>3.9499036608863003</v>
      </c>
      <c r="T118" s="105">
        <f>IF(INDEX(Historical!$F$7:$F$1044,MATCH(B118,Historical!$B$7:$B$1044,0))=0,"n/a",((INDEX(Historical!$C$7:$C$1044,MATCH(B118,Historical!$B$7:$B$1044,0))/INDEX(Historical!$F$7:$F$1044,MATCH(B118,Historical!$B$7:$B$1044,0)))^(1/3)-1)*100)</f>
        <v>5.0030330760551855</v>
      </c>
      <c r="U118" s="105">
        <f>IF(INDEX(Historical!$H$7:$H$1044,MATCH(B118,Historical!$B$7:$B$1044,0))=0,"n/a",((INDEX(Historical!$C$7:$C$1044,MATCH(B118,Historical!$B$7:$B$1044,0))/INDEX(Historical!$H$7:$H$1044,MATCH(B118,Historical!$B$7:$B$1044,0)))^(1/5)-1)*100)</f>
        <v>5.6431928650358065</v>
      </c>
      <c r="V118" s="105">
        <f>IF(INDEX(Historical!$M$7:$M$1044,MATCH(B118,Historical!$B$7:$B$1044,0))=0,"n/a",((INDEX(Historical!$C$7:$C$1044,MATCH(B118,Historical!$B$7:$B$1044,0))/INDEX(Historical!$M$7:$M$1044,MATCH(B118,Historical!$B$7:$B$1044,0)))^(1/10)-1)*100)</f>
        <v>6.5522295641014416</v>
      </c>
      <c r="W118" s="106">
        <f t="shared" si="21"/>
        <v>0.86126299602717016</v>
      </c>
      <c r="X118" s="107">
        <f t="shared" si="22"/>
        <v>0.91759233577817989</v>
      </c>
      <c r="Y118" s="123" t="s">
        <v>816</v>
      </c>
      <c r="Z118" s="101">
        <f t="shared" si="23"/>
        <v>75.749318801089913</v>
      </c>
      <c r="AA118" s="109">
        <f t="shared" si="24"/>
        <v>22.572207084468666</v>
      </c>
      <c r="AB118" s="71">
        <v>12</v>
      </c>
      <c r="AC118" s="100">
        <v>3.67</v>
      </c>
      <c r="AD118" s="100">
        <v>2.08</v>
      </c>
      <c r="AE118" s="100">
        <v>3.22</v>
      </c>
      <c r="AF118" s="100">
        <v>1.87</v>
      </c>
      <c r="AG118" s="100">
        <v>8.48</v>
      </c>
      <c r="AH118" s="100">
        <v>10.67</v>
      </c>
      <c r="AI118" s="100">
        <v>7.13</v>
      </c>
      <c r="AJ118" s="100">
        <v>6.15</v>
      </c>
      <c r="AK118" s="100">
        <v>8.77</v>
      </c>
      <c r="AL118" s="100">
        <v>19080</v>
      </c>
      <c r="AM118" s="100">
        <v>1.35</v>
      </c>
      <c r="AN118" s="100">
        <v>1.51</v>
      </c>
      <c r="AO118" s="110">
        <f t="shared" si="25"/>
        <v>-13.573147488385057</v>
      </c>
      <c r="AP118" s="111">
        <f t="shared" si="26"/>
        <v>8.9990595960836082</v>
      </c>
      <c r="AQ118" s="112">
        <f t="shared" si="27"/>
        <v>36.967193554525466</v>
      </c>
      <c r="AR118" s="101">
        <f>INDEX(Historical!$C$7:$C$1045,MATCH(B118,Historical!$B$7:$B$1045,0))*IF(AH118="n/a",1.03,IF(AH118&lt;0,1.01,IF(AH118&gt;10,1.1,(1+AH118/100))))</f>
        <v>2.9672499999999999</v>
      </c>
      <c r="AS118" s="109">
        <f t="shared" si="28"/>
        <v>3.1788149249999997</v>
      </c>
      <c r="AT118" s="109">
        <f t="shared" si="33"/>
        <v>3.4575969939224995</v>
      </c>
      <c r="AU118" s="109">
        <f t="shared" si="33"/>
        <v>3.7608282502895025</v>
      </c>
      <c r="AV118" s="109">
        <f t="shared" si="33"/>
        <v>4.0906528878398918</v>
      </c>
      <c r="AW118" s="109">
        <f t="shared" si="29"/>
        <v>17.455143057051892</v>
      </c>
      <c r="AX118" s="113">
        <f t="shared" si="30"/>
        <v>21.070911464331111</v>
      </c>
      <c r="AY118" s="100">
        <v>0.54</v>
      </c>
      <c r="AZ118" s="100">
        <v>30.89</v>
      </c>
      <c r="BA118" s="100">
        <v>-2.85</v>
      </c>
      <c r="BB118" s="100">
        <v>1.04</v>
      </c>
      <c r="BC118" s="100">
        <v>8.49</v>
      </c>
      <c r="BE118" s="12">
        <v>2005</v>
      </c>
      <c r="BF118" s="12">
        <f t="shared" si="31"/>
        <v>2</v>
      </c>
      <c r="BG118" s="100">
        <v>2.48</v>
      </c>
      <c r="BH118" t="s">
        <v>121</v>
      </c>
      <c r="BI118" t="s">
        <v>122</v>
      </c>
    </row>
    <row r="119" spans="1:61" ht="11.25" customHeight="1" x14ac:dyDescent="0.2">
      <c r="A119" s="123" t="s">
        <v>817</v>
      </c>
      <c r="B119" s="55" t="s">
        <v>818</v>
      </c>
      <c r="C119" s="156" t="s">
        <v>116</v>
      </c>
      <c r="D119" s="98" t="s">
        <v>130</v>
      </c>
      <c r="E119" s="157">
        <v>14</v>
      </c>
      <c r="F119" s="2">
        <v>389</v>
      </c>
      <c r="G119" s="2" t="s">
        <v>146</v>
      </c>
      <c r="H119" s="2" t="s">
        <v>146</v>
      </c>
      <c r="I119" s="100">
        <v>66.989999999999995</v>
      </c>
      <c r="J119" s="101">
        <f t="shared" si="18"/>
        <v>1.8510225406777132</v>
      </c>
      <c r="K119" s="104">
        <v>0.31</v>
      </c>
      <c r="L119" s="71">
        <v>4</v>
      </c>
      <c r="M119" s="28">
        <f t="shared" si="19"/>
        <v>1.24</v>
      </c>
      <c r="N119" s="103" t="s">
        <v>609</v>
      </c>
      <c r="O119" s="104">
        <v>0.3</v>
      </c>
      <c r="P119" s="158">
        <v>46087</v>
      </c>
      <c r="Q119" s="158">
        <v>46101</v>
      </c>
      <c r="R119" s="28">
        <f t="shared" si="20"/>
        <v>3.3333333333333366</v>
      </c>
      <c r="S119" s="105">
        <f>IF(INDEX(Historical!$D$7:$D1252,MATCH(B119,Historical!$B$7:$B$1044,0))=0,"n/a",(INDEX(Historical!$C$7:$C$1044,MATCH(B119,Historical!$B$7:$B$1044,0))/INDEX(Historical!$D$7:$D$1044,MATCH(B119,Historical!$B$7:$B$1044,0))-1)*100)</f>
        <v>7.1428571428571397</v>
      </c>
      <c r="T119" s="105">
        <f>IF(INDEX(Historical!$F$7:$F$1044,MATCH(B119,Historical!$B$7:$B$1044,0))=0,"n/a",((INDEX(Historical!$C$7:$C$1044,MATCH(B119,Historical!$B$7:$B$1044,0))/INDEX(Historical!$F$7:$F$1044,MATCH(B119,Historical!$B$7:$B$1044,0)))^(1/3)-1)*100)</f>
        <v>7.7217345015941907</v>
      </c>
      <c r="U119" s="105">
        <f>IF(INDEX(Historical!$H$7:$H$1044,MATCH(B119,Historical!$B$7:$B$1044,0))=0,"n/a",((INDEX(Historical!$C$7:$C$1044,MATCH(B119,Historical!$B$7:$B$1044,0))/INDEX(Historical!$H$7:$H$1044,MATCH(B119,Historical!$B$7:$B$1044,0)))^(1/5)-1)*100)</f>
        <v>9.5654257747853855</v>
      </c>
      <c r="V119" s="105">
        <f>IF(INDEX(Historical!$M$7:$M$1044,MATCH(B119,Historical!$B$7:$B$1044,0))=0,"n/a",((INDEX(Historical!$C$7:$C$1044,MATCH(B119,Historical!$B$7:$B$1044,0))/INDEX(Historical!$M$7:$M$1044,MATCH(B119,Historical!$B$7:$B$1044,0)))^(1/10)-1)*100)</f>
        <v>14.869835499703509</v>
      </c>
      <c r="W119" s="106">
        <f t="shared" si="21"/>
        <v>0.6432771751224895</v>
      </c>
      <c r="X119" s="107">
        <f t="shared" si="22"/>
        <v>1.6022488734983893</v>
      </c>
      <c r="Y119" s="167" t="s">
        <v>551</v>
      </c>
      <c r="Z119" s="101">
        <f t="shared" si="23"/>
        <v>59.903381642512073</v>
      </c>
      <c r="AA119" s="109">
        <f t="shared" si="24"/>
        <v>32.362318840579711</v>
      </c>
      <c r="AB119" s="71">
        <v>12</v>
      </c>
      <c r="AC119" s="100">
        <v>2.0699999999999998</v>
      </c>
      <c r="AD119" s="100">
        <v>3.02</v>
      </c>
      <c r="AE119" s="100">
        <v>5.67</v>
      </c>
      <c r="AF119" s="100">
        <v>8.52</v>
      </c>
      <c r="AG119" s="100">
        <v>26.13</v>
      </c>
      <c r="AH119" s="100">
        <v>9.27</v>
      </c>
      <c r="AI119" s="100">
        <v>11.32</v>
      </c>
      <c r="AJ119" s="100">
        <v>5.9700000000000006</v>
      </c>
      <c r="AK119" s="100">
        <v>8.81</v>
      </c>
      <c r="AL119" s="100">
        <v>3300</v>
      </c>
      <c r="AM119" s="100">
        <v>1.1400000000000001</v>
      </c>
      <c r="AN119" s="100">
        <v>0.21</v>
      </c>
      <c r="AO119" s="110">
        <f t="shared" si="25"/>
        <v>-20.945870525116611</v>
      </c>
      <c r="AP119" s="111">
        <f t="shared" si="26"/>
        <v>11.416448315463098</v>
      </c>
      <c r="AQ119" s="112">
        <f t="shared" si="27"/>
        <v>250.06472831415309</v>
      </c>
      <c r="AR119" s="101">
        <f>INDEX(Historical!$C$7:$C$1045,MATCH(B119,Historical!$B$7:$B$1045,0))*IF(AH119="n/a",1.03,IF(AH119&lt;0,1.01,IF(AH119&gt;10,1.1,(1+AH119/100))))</f>
        <v>1.31124</v>
      </c>
      <c r="AS119" s="109">
        <f t="shared" si="28"/>
        <v>1.442364</v>
      </c>
      <c r="AT119" s="109">
        <f t="shared" si="33"/>
        <v>1.5694362684000001</v>
      </c>
      <c r="AU119" s="109">
        <f t="shared" si="33"/>
        <v>1.7077036036460402</v>
      </c>
      <c r="AV119" s="109">
        <f t="shared" si="33"/>
        <v>1.8581522911272566</v>
      </c>
      <c r="AW119" s="109">
        <f t="shared" si="29"/>
        <v>7.8888961631732961</v>
      </c>
      <c r="AX119" s="113">
        <f t="shared" si="30"/>
        <v>11.776229531532016</v>
      </c>
      <c r="AY119" s="100">
        <v>0.78</v>
      </c>
      <c r="AZ119" s="100">
        <v>5.91</v>
      </c>
      <c r="BA119" s="100">
        <v>-18.25</v>
      </c>
      <c r="BB119" s="100">
        <v>-1.53</v>
      </c>
      <c r="BC119" s="100">
        <v>-4.67</v>
      </c>
      <c r="BE119" s="12">
        <v>2013</v>
      </c>
      <c r="BF119" s="12">
        <f t="shared" si="31"/>
        <v>1</v>
      </c>
      <c r="BG119" s="100">
        <v>13.11</v>
      </c>
      <c r="BH119" t="s">
        <v>121</v>
      </c>
      <c r="BI119" t="s">
        <v>122</v>
      </c>
    </row>
    <row r="120" spans="1:61" ht="11.25" customHeight="1" x14ac:dyDescent="0.2">
      <c r="A120" s="55" t="s">
        <v>819</v>
      </c>
      <c r="B120" s="55" t="s">
        <v>820</v>
      </c>
      <c r="C120" s="156" t="s">
        <v>134</v>
      </c>
      <c r="D120" s="98" t="s">
        <v>135</v>
      </c>
      <c r="E120" s="157">
        <v>16</v>
      </c>
      <c r="F120" s="2">
        <v>264</v>
      </c>
      <c r="G120" s="2" t="s">
        <v>119</v>
      </c>
      <c r="H120" s="2" t="s">
        <v>119</v>
      </c>
      <c r="I120" s="100">
        <v>70.13</v>
      </c>
      <c r="J120" s="101">
        <f t="shared" si="18"/>
        <v>3.137031227719949</v>
      </c>
      <c r="K120" s="104">
        <v>0.55000000000000004</v>
      </c>
      <c r="L120" s="71">
        <v>4</v>
      </c>
      <c r="M120" s="28">
        <f t="shared" si="19"/>
        <v>2.2000000000000002</v>
      </c>
      <c r="N120" s="103" t="s">
        <v>158</v>
      </c>
      <c r="O120" s="104">
        <v>0.54</v>
      </c>
      <c r="P120" s="158">
        <v>45922</v>
      </c>
      <c r="Q120" s="158">
        <v>45929</v>
      </c>
      <c r="R120" s="28">
        <f t="shared" si="20"/>
        <v>1.8518518518518534</v>
      </c>
      <c r="S120" s="105">
        <f>IF(INDEX(Historical!$D$7:$D1253,MATCH(B120,Historical!$B$7:$B$1044,0))=0,"n/a",(INDEX(Historical!$C$7:$C$1044,MATCH(B120,Historical!$B$7:$B$1044,0))/INDEX(Historical!$D$7:$D$1044,MATCH(B120,Historical!$B$7:$B$1044,0))-1)*100)</f>
        <v>1.8691588785046731</v>
      </c>
      <c r="T120" s="105">
        <f>IF(INDEX(Historical!$F$7:$F$1044,MATCH(B120,Historical!$B$7:$B$1044,0))=0,"n/a",((INDEX(Historical!$C$7:$C$1044,MATCH(B120,Historical!$B$7:$B$1044,0))/INDEX(Historical!$F$7:$F$1044,MATCH(B120,Historical!$B$7:$B$1044,0)))^(1/3)-1)*100)</f>
        <v>1.9052184760197655</v>
      </c>
      <c r="U120" s="105">
        <f>IF(INDEX(Historical!$H$7:$H$1044,MATCH(B120,Historical!$B$7:$B$1044,0))=0,"n/a",((INDEX(Historical!$C$7:$C$1044,MATCH(B120,Historical!$B$7:$B$1044,0))/INDEX(Historical!$H$7:$H$1044,MATCH(B120,Historical!$B$7:$B$1044,0)))^(1/5)-1)*100)</f>
        <v>4.1375361551367229</v>
      </c>
      <c r="V120" s="105">
        <f>IF(INDEX(Historical!$M$7:$M$1044,MATCH(B120,Historical!$B$7:$B$1044,0))=0,"n/a",((INDEX(Historical!$C$7:$C$1044,MATCH(B120,Historical!$B$7:$B$1044,0))/INDEX(Historical!$M$7:$M$1044,MATCH(B120,Historical!$B$7:$B$1044,0)))^(1/10)-1)*100)</f>
        <v>8.104967203507595</v>
      </c>
      <c r="W120" s="106">
        <f t="shared" si="21"/>
        <v>0.51049388001793727</v>
      </c>
      <c r="X120" s="107" t="str">
        <f t="shared" si="22"/>
        <v>n/a</v>
      </c>
      <c r="Y120" s="165"/>
      <c r="Z120" s="101">
        <f t="shared" si="23"/>
        <v>33.794162826420894</v>
      </c>
      <c r="AA120" s="109">
        <f t="shared" si="24"/>
        <v>10.772657450076805</v>
      </c>
      <c r="AB120" s="71">
        <v>12</v>
      </c>
      <c r="AC120" s="100">
        <v>6.51</v>
      </c>
      <c r="AD120" s="100" t="s">
        <v>142</v>
      </c>
      <c r="AE120" s="100">
        <v>0.93</v>
      </c>
      <c r="AF120" s="100">
        <v>1.3</v>
      </c>
      <c r="AG120" s="100">
        <v>12.8</v>
      </c>
      <c r="AH120" s="100">
        <v>6.94</v>
      </c>
      <c r="AI120" s="100">
        <v>10.96</v>
      </c>
      <c r="AJ120" s="100">
        <v>-0.54</v>
      </c>
      <c r="AK120" s="100" t="s">
        <v>142</v>
      </c>
      <c r="AL120" s="100">
        <v>7150</v>
      </c>
      <c r="AM120" s="100">
        <v>4.21</v>
      </c>
      <c r="AN120" s="100">
        <v>0.32</v>
      </c>
      <c r="AO120" s="110">
        <f t="shared" si="25"/>
        <v>-3.4980900672201329</v>
      </c>
      <c r="AP120" s="111">
        <f t="shared" si="26"/>
        <v>7.2745673828566719</v>
      </c>
      <c r="AQ120" s="112">
        <f t="shared" si="27"/>
        <v>-21.10638756992682</v>
      </c>
      <c r="AR120" s="101">
        <f>INDEX(Historical!$C$7:$C$1045,MATCH(B120,Historical!$B$7:$B$1045,0))*IF(AH120="n/a",1.03,IF(AH120&lt;0,1.01,IF(AH120&gt;10,1.1,(1+AH120/100))))</f>
        <v>2.3312919999999999</v>
      </c>
      <c r="AS120" s="109">
        <f t="shared" si="28"/>
        <v>2.5644212</v>
      </c>
      <c r="AT120" s="109">
        <f t="shared" si="33"/>
        <v>2.641353836</v>
      </c>
      <c r="AU120" s="109">
        <f t="shared" si="33"/>
        <v>2.7205944510800002</v>
      </c>
      <c r="AV120" s="109">
        <f t="shared" si="33"/>
        <v>2.8022122846124002</v>
      </c>
      <c r="AW120" s="109">
        <f t="shared" si="29"/>
        <v>13.0598737716924</v>
      </c>
      <c r="AX120" s="113">
        <f t="shared" si="30"/>
        <v>18.622378114490804</v>
      </c>
      <c r="AY120" s="100">
        <v>1.32</v>
      </c>
      <c r="AZ120" s="100">
        <v>32.1</v>
      </c>
      <c r="BA120" s="100">
        <v>-1.87</v>
      </c>
      <c r="BB120" s="100">
        <v>8.2799999999999994</v>
      </c>
      <c r="BC120" s="100">
        <v>10.199999999999999</v>
      </c>
      <c r="BE120" s="12">
        <v>2010</v>
      </c>
      <c r="BF120" s="12">
        <f t="shared" si="31"/>
        <v>1</v>
      </c>
      <c r="BG120" s="100">
        <v>4.0199999999999996</v>
      </c>
      <c r="BH120" t="s">
        <v>121</v>
      </c>
      <c r="BI120" t="s">
        <v>122</v>
      </c>
    </row>
    <row r="121" spans="1:61" ht="11.25" customHeight="1" x14ac:dyDescent="0.2">
      <c r="A121" s="123" t="s">
        <v>821</v>
      </c>
      <c r="B121" s="55" t="s">
        <v>822</v>
      </c>
      <c r="C121" s="156" t="s">
        <v>134</v>
      </c>
      <c r="D121" s="98" t="s">
        <v>157</v>
      </c>
      <c r="E121" s="157">
        <v>14</v>
      </c>
      <c r="F121" s="2">
        <v>383</v>
      </c>
      <c r="G121" s="2" t="s">
        <v>146</v>
      </c>
      <c r="H121" s="2" t="s">
        <v>146</v>
      </c>
      <c r="I121" s="100">
        <v>56.2</v>
      </c>
      <c r="J121" s="101">
        <f t="shared" si="18"/>
        <v>2.4199288256227756</v>
      </c>
      <c r="K121" s="104">
        <v>0.34</v>
      </c>
      <c r="L121" s="71">
        <v>4</v>
      </c>
      <c r="M121" s="28">
        <f t="shared" si="19"/>
        <v>1.36</v>
      </c>
      <c r="N121" s="103" t="s">
        <v>151</v>
      </c>
      <c r="O121" s="104">
        <v>0.28999999999999998</v>
      </c>
      <c r="P121" s="158">
        <v>46066</v>
      </c>
      <c r="Q121" s="158">
        <v>46081</v>
      </c>
      <c r="R121" s="28">
        <f t="shared" si="20"/>
        <v>17.241379310344847</v>
      </c>
      <c r="S121" s="105">
        <f>IF(INDEX(Historical!$D$7:$D1256,MATCH(B121,Historical!$B$7:$B$1044,0))=0,"n/a",(INDEX(Historical!$C$7:$C$1044,MATCH(B121,Historical!$B$7:$B$1044,0))/INDEX(Historical!$D$7:$D$1044,MATCH(B121,Historical!$B$7:$B$1044,0))-1)*100)</f>
        <v>15.999999999999993</v>
      </c>
      <c r="T121" s="105">
        <f>IF(INDEX(Historical!$F$7:$F$1044,MATCH(B121,Historical!$B$7:$B$1044,0))=0,"n/a",((INDEX(Historical!$C$7:$C$1044,MATCH(B121,Historical!$B$7:$B$1044,0))/INDEX(Historical!$F$7:$F$1044,MATCH(B121,Historical!$B$7:$B$1044,0)))^(1/3)-1)*100)</f>
        <v>13.660692911233397</v>
      </c>
      <c r="U121" s="105">
        <f>IF(INDEX(Historical!$H$7:$H$1044,MATCH(B121,Historical!$B$7:$B$1044,0))=0,"n/a",((INDEX(Historical!$C$7:$C$1044,MATCH(B121,Historical!$B$7:$B$1044,0))/INDEX(Historical!$H$7:$H$1044,MATCH(B121,Historical!$B$7:$B$1044,0)))^(1/5)-1)*100)</f>
        <v>11.939357728279077</v>
      </c>
      <c r="V121" s="105">
        <f>IF(INDEX(Historical!$M$7:$M$1044,MATCH(B121,Historical!$B$7:$B$1044,0))=0,"n/a",((INDEX(Historical!$C$7:$C$1044,MATCH(B121,Historical!$B$7:$B$1044,0))/INDEX(Historical!$M$7:$M$1044,MATCH(B121,Historical!$B$7:$B$1044,0)))^(1/10)-1)*100)</f>
        <v>10.179432537256972</v>
      </c>
      <c r="W121" s="106">
        <f t="shared" si="21"/>
        <v>1.1728903045018213</v>
      </c>
      <c r="X121" s="107">
        <f t="shared" si="22"/>
        <v>0.48415886975989769</v>
      </c>
      <c r="Y121" s="165"/>
      <c r="Z121" s="101">
        <f t="shared" si="23"/>
        <v>22.405271828665569</v>
      </c>
      <c r="AA121" s="109">
        <f t="shared" si="24"/>
        <v>9.2586490939044488</v>
      </c>
      <c r="AB121" s="71">
        <v>12</v>
      </c>
      <c r="AC121" s="100">
        <v>6.07</v>
      </c>
      <c r="AD121" s="100" t="s">
        <v>142</v>
      </c>
      <c r="AE121" s="100">
        <v>1.66</v>
      </c>
      <c r="AF121" s="100">
        <v>1.27</v>
      </c>
      <c r="AG121" s="100">
        <v>14.08</v>
      </c>
      <c r="AH121" s="100">
        <v>4.41</v>
      </c>
      <c r="AI121" s="100">
        <v>7.93</v>
      </c>
      <c r="AJ121" s="100">
        <v>24.66</v>
      </c>
      <c r="AK121" s="100" t="s">
        <v>142</v>
      </c>
      <c r="AL121" s="100">
        <v>469.95</v>
      </c>
      <c r="AM121" s="100">
        <v>8.0500000000000007</v>
      </c>
      <c r="AN121" s="100">
        <v>0.82</v>
      </c>
      <c r="AO121" s="110">
        <f t="shared" si="25"/>
        <v>5.1006374599974045</v>
      </c>
      <c r="AP121" s="111">
        <f t="shared" si="26"/>
        <v>14.359286553901853</v>
      </c>
      <c r="AQ121" s="112">
        <f t="shared" si="27"/>
        <v>-27.708969822564043</v>
      </c>
      <c r="AR121" s="101">
        <f>INDEX(Historical!$C$7:$C$1045,MATCH(B121,Historical!$B$7:$B$1045,0))*IF(AH121="n/a",1.03,IF(AH121&lt;0,1.01,IF(AH121&gt;10,1.1,(1+AH121/100))))</f>
        <v>1.2111559999999999</v>
      </c>
      <c r="AS121" s="109">
        <f t="shared" si="28"/>
        <v>1.3072006707999999</v>
      </c>
      <c r="AT121" s="109">
        <f t="shared" si="33"/>
        <v>1.3464166909239998</v>
      </c>
      <c r="AU121" s="109">
        <f t="shared" si="33"/>
        <v>1.3868091916517198</v>
      </c>
      <c r="AV121" s="109">
        <f t="shared" si="33"/>
        <v>1.4284134674012714</v>
      </c>
      <c r="AW121" s="109">
        <f t="shared" si="29"/>
        <v>6.6799960207769908</v>
      </c>
      <c r="AX121" s="113">
        <f t="shared" si="30"/>
        <v>11.886113915973292</v>
      </c>
      <c r="AY121" s="100">
        <v>0.69</v>
      </c>
      <c r="AZ121" s="100">
        <v>22.439999999999998</v>
      </c>
      <c r="BA121" s="100">
        <v>-7.16</v>
      </c>
      <c r="BB121" s="100">
        <v>1.5599999999999998</v>
      </c>
      <c r="BC121" s="100">
        <v>5.2299999999999995</v>
      </c>
      <c r="BE121" s="12">
        <v>2013</v>
      </c>
      <c r="BF121" s="12">
        <f t="shared" si="31"/>
        <v>1</v>
      </c>
      <c r="BG121" s="100">
        <v>1.22</v>
      </c>
      <c r="BH121" t="s">
        <v>121</v>
      </c>
      <c r="BI121" t="s">
        <v>122</v>
      </c>
    </row>
    <row r="122" spans="1:61" ht="11.25" customHeight="1" x14ac:dyDescent="0.2">
      <c r="A122" s="123" t="s">
        <v>823</v>
      </c>
      <c r="B122" s="55" t="s">
        <v>824</v>
      </c>
      <c r="C122" s="156" t="s">
        <v>134</v>
      </c>
      <c r="D122" s="98" t="s">
        <v>157</v>
      </c>
      <c r="E122" s="157">
        <v>14</v>
      </c>
      <c r="F122" s="2">
        <v>353</v>
      </c>
      <c r="G122" s="2" t="s">
        <v>119</v>
      </c>
      <c r="H122" s="2" t="s">
        <v>119</v>
      </c>
      <c r="I122" s="100">
        <v>42.62</v>
      </c>
      <c r="J122" s="101">
        <f t="shared" si="18"/>
        <v>2.9094321914594086</v>
      </c>
      <c r="K122" s="104">
        <v>0.31</v>
      </c>
      <c r="L122" s="71">
        <v>4</v>
      </c>
      <c r="M122" s="28">
        <f t="shared" si="19"/>
        <v>1.24</v>
      </c>
      <c r="N122" s="103" t="s">
        <v>550</v>
      </c>
      <c r="O122" s="104">
        <v>0.28999999999999998</v>
      </c>
      <c r="P122" s="115">
        <v>45512</v>
      </c>
      <c r="Q122" s="115">
        <v>45527</v>
      </c>
      <c r="R122" s="28">
        <f t="shared" si="20"/>
        <v>6.8965517241379377</v>
      </c>
      <c r="S122" s="105">
        <f>IF(INDEX(Historical!$D$7:$D1259,MATCH(B122,Historical!$B$7:$B$1044,0))=0,"n/a",(INDEX(Historical!$C$7:$C$1044,MATCH(B122,Historical!$B$7:$B$1044,0))/INDEX(Historical!$D$7:$D$1044,MATCH(B122,Historical!$B$7:$B$1044,0))-1)*100)</f>
        <v>3.3333333333333437</v>
      </c>
      <c r="T122" s="105">
        <f>IF(INDEX(Historical!$F$7:$F$1044,MATCH(B122,Historical!$B$7:$B$1044,0))=0,"n/a",((INDEX(Historical!$C$7:$C$1044,MATCH(B122,Historical!$B$7:$B$1044,0))/INDEX(Historical!$F$7:$F$1044,MATCH(B122,Historical!$B$7:$B$1044,0)))^(1/3)-1)*100)</f>
        <v>3.4509669068251148</v>
      </c>
      <c r="U122" s="105">
        <f>IF(INDEX(Historical!$H$7:$H$1044,MATCH(B122,Historical!$B$7:$B$1044,0))=0,"n/a",((INDEX(Historical!$C$7:$C$1044,MATCH(B122,Historical!$B$7:$B$1044,0))/INDEX(Historical!$H$7:$H$1044,MATCH(B122,Historical!$B$7:$B$1044,0)))^(1/5)-1)*100)</f>
        <v>4.3961149790192833</v>
      </c>
      <c r="V122" s="105">
        <f>IF(INDEX(Historical!$M$7:$M$1044,MATCH(B122,Historical!$B$7:$B$1044,0))=0,"n/a",((INDEX(Historical!$C$7:$C$1044,MATCH(B122,Historical!$B$7:$B$1044,0))/INDEX(Historical!$M$7:$M$1044,MATCH(B122,Historical!$B$7:$B$1044,0)))^(1/10)-1)*100)</f>
        <v>8.6682798563419325</v>
      </c>
      <c r="W122" s="106">
        <f t="shared" si="21"/>
        <v>0.50714963659173673</v>
      </c>
      <c r="X122" s="107">
        <f t="shared" si="22"/>
        <v>0.78222686459417845</v>
      </c>
      <c r="Y122" s="162" t="s">
        <v>1716</v>
      </c>
      <c r="Z122" s="101">
        <f t="shared" si="23"/>
        <v>46.969696969696969</v>
      </c>
      <c r="AA122" s="109">
        <f t="shared" si="24"/>
        <v>16.143939393939391</v>
      </c>
      <c r="AB122" s="71">
        <v>12</v>
      </c>
      <c r="AC122" s="100">
        <v>2.64</v>
      </c>
      <c r="AD122" s="100" t="s">
        <v>142</v>
      </c>
      <c r="AE122" s="100">
        <v>4.3</v>
      </c>
      <c r="AF122" s="100">
        <v>1.54</v>
      </c>
      <c r="AG122" s="100">
        <v>9.629999999999999</v>
      </c>
      <c r="AH122" s="100">
        <v>7.19</v>
      </c>
      <c r="AI122" s="100">
        <v>1.68</v>
      </c>
      <c r="AJ122" s="100">
        <v>5.62</v>
      </c>
      <c r="AK122" s="100" t="s">
        <v>142</v>
      </c>
      <c r="AL122" s="100">
        <v>812.98</v>
      </c>
      <c r="AM122" s="100">
        <v>15.36</v>
      </c>
      <c r="AN122" s="100">
        <v>0.01</v>
      </c>
      <c r="AO122" s="110">
        <f t="shared" si="25"/>
        <v>-8.8383922234606995</v>
      </c>
      <c r="AP122" s="111">
        <f t="shared" si="26"/>
        <v>7.3055471704786914</v>
      </c>
      <c r="AQ122" s="112">
        <f t="shared" si="27"/>
        <v>5.1172185211805665</v>
      </c>
      <c r="AR122" s="101">
        <f>INDEX(Historical!$C$7:$C$1045,MATCH(B122,Historical!$B$7:$B$1045,0))*IF(AH122="n/a",1.03,IF(AH122&lt;0,1.01,IF(AH122&gt;10,1.1,(1+AH122/100))))</f>
        <v>1.329156</v>
      </c>
      <c r="AS122" s="109">
        <f t="shared" si="28"/>
        <v>1.3514858208</v>
      </c>
      <c r="AT122" s="109">
        <f t="shared" si="33"/>
        <v>1.3920303954240001</v>
      </c>
      <c r="AU122" s="109">
        <f t="shared" si="33"/>
        <v>1.4337913072867201</v>
      </c>
      <c r="AV122" s="109">
        <f t="shared" si="33"/>
        <v>1.4768050465053217</v>
      </c>
      <c r="AW122" s="109">
        <f t="shared" si="29"/>
        <v>6.9832685700160422</v>
      </c>
      <c r="AX122" s="113">
        <f t="shared" si="30"/>
        <v>16.384956757428537</v>
      </c>
      <c r="AY122" s="100">
        <v>0.48</v>
      </c>
      <c r="AZ122" s="100">
        <v>40.72</v>
      </c>
      <c r="BA122" s="100">
        <v>-3.92</v>
      </c>
      <c r="BB122" s="100">
        <v>3.17</v>
      </c>
      <c r="BC122" s="100">
        <v>17.61</v>
      </c>
      <c r="BE122" s="12">
        <v>2012</v>
      </c>
      <c r="BF122" s="12">
        <f t="shared" si="31"/>
        <v>1</v>
      </c>
      <c r="BG122" s="100">
        <v>1.43</v>
      </c>
      <c r="BH122" t="s">
        <v>121</v>
      </c>
      <c r="BI122" t="s">
        <v>122</v>
      </c>
    </row>
    <row r="123" spans="1:61" ht="11.25" customHeight="1" x14ac:dyDescent="0.2">
      <c r="A123" s="116" t="s">
        <v>1471</v>
      </c>
      <c r="B123" s="55" t="s">
        <v>1472</v>
      </c>
      <c r="C123" s="156" t="s">
        <v>134</v>
      </c>
      <c r="D123" s="98" t="s">
        <v>157</v>
      </c>
      <c r="E123" s="157">
        <v>10</v>
      </c>
      <c r="F123" s="2">
        <v>525</v>
      </c>
      <c r="G123" s="2" t="s">
        <v>146</v>
      </c>
      <c r="H123" s="2" t="s">
        <v>146</v>
      </c>
      <c r="I123" s="100">
        <v>18.41</v>
      </c>
      <c r="J123" s="101">
        <f t="shared" si="18"/>
        <v>3.0418250950570345</v>
      </c>
      <c r="K123" s="104">
        <v>0.14000000000000001</v>
      </c>
      <c r="L123" s="71">
        <v>4</v>
      </c>
      <c r="M123" s="28">
        <f t="shared" si="19"/>
        <v>0.56000000000000005</v>
      </c>
      <c r="N123" s="103" t="s">
        <v>874</v>
      </c>
      <c r="O123" s="104">
        <v>0.13500000000000001</v>
      </c>
      <c r="P123" s="158">
        <v>46150</v>
      </c>
      <c r="Q123" s="158">
        <v>46164</v>
      </c>
      <c r="R123" s="28">
        <f t="shared" si="20"/>
        <v>3.7037037037037068</v>
      </c>
      <c r="S123" s="105">
        <f>IF(INDEX(Historical!$D$7:$D1260,MATCH(B123,Historical!$B$7:$B$1044,0))=0,"n/a",(INDEX(Historical!$C$7:$C$1044,MATCH(B123,Historical!$B$7:$B$1044,0))/INDEX(Historical!$D$7:$D$1044,MATCH(B123,Historical!$B$7:$B$1044,0))-1)*100)</f>
        <v>3.8834951456310662</v>
      </c>
      <c r="T123" s="105">
        <f>IF(INDEX(Historical!$F$7:$F$1044,MATCH(B123,Historical!$B$7:$B$1044,0))=0,"n/a",((INDEX(Historical!$C$7:$C$1044,MATCH(B123,Historical!$B$7:$B$1044,0))/INDEX(Historical!$F$7:$F$1044,MATCH(B123,Historical!$B$7:$B$1044,0)))^(1/3)-1)*100)</f>
        <v>4.0447227978333222</v>
      </c>
      <c r="U123" s="105">
        <f>IF(INDEX(Historical!$H$7:$H$1044,MATCH(B123,Historical!$B$7:$B$1044,0))=0,"n/a",((INDEX(Historical!$C$7:$C$1044,MATCH(B123,Historical!$B$7:$B$1044,0))/INDEX(Historical!$H$7:$H$1044,MATCH(B123,Historical!$B$7:$B$1044,0)))^(1/5)-1)*100)</f>
        <v>3.9872806255835336</v>
      </c>
      <c r="V123" s="105">
        <f>IF(INDEX(Historical!$M$7:$M$1044,MATCH(B123,Historical!$B$7:$B$1044,0))=0,"n/a",((INDEX(Historical!$C$7:$C$1044,MATCH(B123,Historical!$B$7:$B$1044,0))/INDEX(Historical!$M$7:$M$1044,MATCH(B123,Historical!$B$7:$B$1044,0)))^(1/10)-1)*100)</f>
        <v>6.6889829458704142</v>
      </c>
      <c r="W123" s="106">
        <f t="shared" si="21"/>
        <v>0.59609669479650351</v>
      </c>
      <c r="X123" s="107">
        <f t="shared" si="22"/>
        <v>0.27708690935257357</v>
      </c>
      <c r="Y123" s="165"/>
      <c r="Z123" s="101">
        <f t="shared" si="23"/>
        <v>36.842105263157897</v>
      </c>
      <c r="AA123" s="109">
        <f t="shared" si="24"/>
        <v>12.111842105263158</v>
      </c>
      <c r="AB123" s="71">
        <v>12</v>
      </c>
      <c r="AC123" s="100">
        <v>1.52</v>
      </c>
      <c r="AD123" s="100" t="s">
        <v>142</v>
      </c>
      <c r="AE123" s="100">
        <v>2.54</v>
      </c>
      <c r="AF123" s="100">
        <v>1.21</v>
      </c>
      <c r="AG123" s="100">
        <v>10.48</v>
      </c>
      <c r="AH123" s="100">
        <v>18.25</v>
      </c>
      <c r="AI123" s="100">
        <v>13.139999999999999</v>
      </c>
      <c r="AJ123" s="100">
        <v>14.39</v>
      </c>
      <c r="AK123" s="100" t="s">
        <v>142</v>
      </c>
      <c r="AL123" s="100">
        <v>1880</v>
      </c>
      <c r="AM123" s="100">
        <v>1.9800000000000002</v>
      </c>
      <c r="AN123" s="100">
        <v>0.1</v>
      </c>
      <c r="AO123" s="110">
        <f t="shared" si="25"/>
        <v>-5.0827363846225895</v>
      </c>
      <c r="AP123" s="111">
        <f t="shared" si="26"/>
        <v>7.029105720640568</v>
      </c>
      <c r="AQ123" s="112">
        <f t="shared" si="27"/>
        <v>-19.293869302488908</v>
      </c>
      <c r="AR123" s="101">
        <f>INDEX(Historical!$C$7:$C$1045,MATCH(B123,Historical!$B$7:$B$1045,0))*IF(AH123="n/a",1.03,IF(AH123&lt;0,1.01,IF(AH123&gt;10,1.1,(1+AH123/100))))</f>
        <v>0.58850000000000013</v>
      </c>
      <c r="AS123" s="109">
        <f t="shared" si="28"/>
        <v>0.6473500000000002</v>
      </c>
      <c r="AT123" s="109">
        <f t="shared" si="33"/>
        <v>0.66677050000000027</v>
      </c>
      <c r="AU123" s="109">
        <f t="shared" si="33"/>
        <v>0.68677361500000034</v>
      </c>
      <c r="AV123" s="109">
        <f t="shared" si="33"/>
        <v>0.70737682345000041</v>
      </c>
      <c r="AW123" s="109">
        <f t="shared" si="29"/>
        <v>3.2967709384500017</v>
      </c>
      <c r="AX123" s="113">
        <f t="shared" si="30"/>
        <v>17.907501023628473</v>
      </c>
      <c r="AY123" s="100">
        <v>0.75</v>
      </c>
      <c r="AZ123" s="100">
        <v>22.73</v>
      </c>
      <c r="BA123" s="100">
        <v>-3.81</v>
      </c>
      <c r="BB123" s="100">
        <v>3.06</v>
      </c>
      <c r="BC123" s="100">
        <v>7.16</v>
      </c>
      <c r="BE123" s="12">
        <v>2017</v>
      </c>
      <c r="BF123" s="12">
        <f t="shared" si="31"/>
        <v>1</v>
      </c>
      <c r="BG123" s="100">
        <v>1.31</v>
      </c>
      <c r="BH123" t="s">
        <v>121</v>
      </c>
      <c r="BI123" t="s">
        <v>122</v>
      </c>
    </row>
    <row r="124" spans="1:61" ht="11.25" customHeight="1" x14ac:dyDescent="0.2">
      <c r="A124" s="116" t="s">
        <v>825</v>
      </c>
      <c r="B124" s="55" t="s">
        <v>826</v>
      </c>
      <c r="C124" s="156" t="s">
        <v>134</v>
      </c>
      <c r="D124" s="98" t="s">
        <v>827</v>
      </c>
      <c r="E124" s="157">
        <v>10</v>
      </c>
      <c r="F124" s="2">
        <v>503</v>
      </c>
      <c r="G124" s="2" t="s">
        <v>146</v>
      </c>
      <c r="H124" s="2" t="s">
        <v>146</v>
      </c>
      <c r="I124" s="100">
        <v>218.22</v>
      </c>
      <c r="J124" s="101">
        <f t="shared" si="18"/>
        <v>0.76986527357712398</v>
      </c>
      <c r="K124" s="104">
        <v>0.42</v>
      </c>
      <c r="L124" s="71">
        <v>4</v>
      </c>
      <c r="M124" s="28">
        <f t="shared" si="19"/>
        <v>1.68</v>
      </c>
      <c r="N124" s="103" t="s">
        <v>697</v>
      </c>
      <c r="O124" s="104">
        <v>0.38</v>
      </c>
      <c r="P124" s="158">
        <v>45884</v>
      </c>
      <c r="Q124" s="158">
        <v>45898</v>
      </c>
      <c r="R124" s="28">
        <f t="shared" si="20"/>
        <v>10.52631578947368</v>
      </c>
      <c r="S124" s="105">
        <f>IF(INDEX(Historical!$D$7:$D1261,MATCH(B124,Historical!$B$7:$B$1044,0))=0,"n/a",(INDEX(Historical!$C$7:$C$1044,MATCH(B124,Historical!$B$7:$B$1044,0))/INDEX(Historical!$D$7:$D$1044,MATCH(B124,Historical!$B$7:$B$1044,0))-1)*100)</f>
        <v>9.5890410958904262</v>
      </c>
      <c r="T124" s="105">
        <f>IF(INDEX(Historical!$F$7:$F$1044,MATCH(B124,Historical!$B$7:$B$1044,0))=0,"n/a",((INDEX(Historical!$C$7:$C$1044,MATCH(B124,Historical!$B$7:$B$1044,0))/INDEX(Historical!$F$7:$F$1044,MATCH(B124,Historical!$B$7:$B$1044,0)))^(1/3)-1)*100)</f>
        <v>8.2887014419613649</v>
      </c>
      <c r="U124" s="105">
        <f>IF(INDEX(Historical!$H$7:$H$1044,MATCH(B124,Historical!$B$7:$B$1044,0))=0,"n/a",((INDEX(Historical!$C$7:$C$1044,MATCH(B124,Historical!$B$7:$B$1044,0))/INDEX(Historical!$H$7:$H$1044,MATCH(B124,Historical!$B$7:$B$1044,0)))^(1/5)-1)*100)</f>
        <v>8.1780741066402882</v>
      </c>
      <c r="V124" s="105" t="str">
        <f>IF(INDEX(Historical!$M$7:$M$1044,MATCH(B124,Historical!$B$7:$B$1044,0))=0,"n/a",((INDEX(Historical!$C$7:$C$1044,MATCH(B124,Historical!$B$7:$B$1044,0))/INDEX(Historical!$M$7:$M$1044,MATCH(B124,Historical!$B$7:$B$1044,0)))^(1/10)-1)*100)</f>
        <v>n/a</v>
      </c>
      <c r="W124" s="106" t="str">
        <f t="shared" si="21"/>
        <v>n/a</v>
      </c>
      <c r="X124" s="107">
        <f t="shared" si="22"/>
        <v>0.34506641800169996</v>
      </c>
      <c r="Y124" s="165"/>
      <c r="Z124" s="101">
        <f t="shared" si="23"/>
        <v>21.026282853566958</v>
      </c>
      <c r="AA124" s="109">
        <f t="shared" si="24"/>
        <v>27.311639549436794</v>
      </c>
      <c r="AB124" s="71">
        <v>12</v>
      </c>
      <c r="AC124" s="100">
        <v>7.99</v>
      </c>
      <c r="AD124" s="100">
        <v>0.89</v>
      </c>
      <c r="AE124" s="100">
        <v>2.4700000000000002</v>
      </c>
      <c r="AF124" s="100">
        <v>4.16</v>
      </c>
      <c r="AG124" s="100">
        <v>16.27</v>
      </c>
      <c r="AH124" s="100">
        <v>22.91</v>
      </c>
      <c r="AI124" s="100">
        <v>15.190000000000001</v>
      </c>
      <c r="AJ124" s="100">
        <v>23.7</v>
      </c>
      <c r="AK124" s="100">
        <v>19.850000000000001</v>
      </c>
      <c r="AL124" s="100">
        <v>9570</v>
      </c>
      <c r="AM124" s="100">
        <v>12.42</v>
      </c>
      <c r="AN124" s="100">
        <v>1.1399999999999999</v>
      </c>
      <c r="AO124" s="110">
        <f t="shared" si="25"/>
        <v>-18.363700169219381</v>
      </c>
      <c r="AP124" s="111">
        <f t="shared" si="26"/>
        <v>8.947939380217413</v>
      </c>
      <c r="AQ124" s="112">
        <f t="shared" si="27"/>
        <v>124.7135663467874</v>
      </c>
      <c r="AR124" s="101">
        <f>INDEX(Historical!$C$7:$C$1045,MATCH(B124,Historical!$B$7:$B$1045,0))*IF(AH124="n/a",1.03,IF(AH124&lt;0,1.01,IF(AH124&gt;10,1.1,(1+AH124/100))))</f>
        <v>1.7600000000000002</v>
      </c>
      <c r="AS124" s="109">
        <f t="shared" si="28"/>
        <v>1.9360000000000004</v>
      </c>
      <c r="AT124" s="109">
        <f t="shared" si="33"/>
        <v>2.1296000000000004</v>
      </c>
      <c r="AU124" s="109">
        <f t="shared" si="33"/>
        <v>2.3425600000000006</v>
      </c>
      <c r="AV124" s="109">
        <f t="shared" si="33"/>
        <v>2.5768160000000009</v>
      </c>
      <c r="AW124" s="109">
        <f t="shared" si="29"/>
        <v>10.744976000000003</v>
      </c>
      <c r="AX124" s="113">
        <f t="shared" si="30"/>
        <v>4.9239189808450199</v>
      </c>
      <c r="AY124" s="100">
        <v>0.51</v>
      </c>
      <c r="AZ124" s="100">
        <v>83.06</v>
      </c>
      <c r="BA124" s="100">
        <v>-3.9800000000000004</v>
      </c>
      <c r="BB124" s="100">
        <v>10.89</v>
      </c>
      <c r="BC124" s="100">
        <v>32.119999999999997</v>
      </c>
      <c r="BE124" s="12">
        <v>2016</v>
      </c>
      <c r="BF124" s="12">
        <f t="shared" si="31"/>
        <v>1</v>
      </c>
      <c r="BG124" s="100">
        <v>7.24</v>
      </c>
      <c r="BH124" t="s">
        <v>121</v>
      </c>
      <c r="BI124" t="s">
        <v>122</v>
      </c>
    </row>
    <row r="125" spans="1:61" ht="11.25" customHeight="1" x14ac:dyDescent="0.2">
      <c r="A125" s="116" t="s">
        <v>828</v>
      </c>
      <c r="B125" s="55" t="s">
        <v>829</v>
      </c>
      <c r="C125" s="156" t="s">
        <v>300</v>
      </c>
      <c r="D125" s="98" t="s">
        <v>612</v>
      </c>
      <c r="E125" s="157">
        <v>11</v>
      </c>
      <c r="F125" s="2">
        <v>489</v>
      </c>
      <c r="G125" s="2" t="s">
        <v>146</v>
      </c>
      <c r="H125" s="2" t="s">
        <v>146</v>
      </c>
      <c r="I125" s="100">
        <v>25.57</v>
      </c>
      <c r="J125" s="101">
        <f t="shared" si="18"/>
        <v>5.7332811888932342</v>
      </c>
      <c r="K125" s="104">
        <v>0.36649999999999999</v>
      </c>
      <c r="L125" s="71">
        <v>4</v>
      </c>
      <c r="M125" s="28">
        <f t="shared" si="19"/>
        <v>1.466</v>
      </c>
      <c r="N125" s="103" t="s">
        <v>270</v>
      </c>
      <c r="O125" s="104">
        <v>0.35499999999999998</v>
      </c>
      <c r="P125" s="158">
        <v>46022</v>
      </c>
      <c r="Q125" s="158">
        <v>46037</v>
      </c>
      <c r="R125" s="28">
        <f t="shared" si="20"/>
        <v>3.2394366197183131</v>
      </c>
      <c r="S125" s="105">
        <f>IF(INDEX(Historical!$D$7:$D1262,MATCH(B125,Historical!$B$7:$B$1044,0))=0,"n/a",(INDEX(Historical!$C$7:$C$1044,MATCH(B125,Historical!$B$7:$B$1044,0))/INDEX(Historical!$D$7:$D$1044,MATCH(B125,Historical!$B$7:$B$1044,0))-1)*100)</f>
        <v>2.898550724637694</v>
      </c>
      <c r="T125" s="105">
        <f>IF(INDEX(Historical!$F$7:$F$1044,MATCH(B125,Historical!$B$7:$B$1044,0))=0,"n/a",((INDEX(Historical!$C$7:$C$1044,MATCH(B125,Historical!$B$7:$B$1044,0))/INDEX(Historical!$F$7:$F$1044,MATCH(B125,Historical!$B$7:$B$1044,0)))^(1/3)-1)*100)</f>
        <v>2.20659054661696</v>
      </c>
      <c r="U125" s="105">
        <f>IF(INDEX(Historical!$H$7:$H$1044,MATCH(B125,Historical!$B$7:$B$1044,0))=0,"n/a",((INDEX(Historical!$C$7:$C$1044,MATCH(B125,Historical!$B$7:$B$1044,0))/INDEX(Historical!$H$7:$H$1044,MATCH(B125,Historical!$B$7:$B$1044,0)))^(1/5)-1)*100)</f>
        <v>3.0826804011563569</v>
      </c>
      <c r="V125" s="105" t="str">
        <f>IF(INDEX(Historical!$M$7:$M$1044,MATCH(B125,Historical!$B$7:$B$1044,0))=0,"n/a",((INDEX(Historical!$C$7:$C$1044,MATCH(B125,Historical!$B$7:$B$1044,0))/INDEX(Historical!$M$7:$M$1044,MATCH(B125,Historical!$B$7:$B$1044,0)))^(1/10)-1)*100)</f>
        <v>n/a</v>
      </c>
      <c r="W125" s="106" t="str">
        <f t="shared" si="21"/>
        <v>n/a</v>
      </c>
      <c r="X125" s="107">
        <f t="shared" si="22"/>
        <v>14.679430481696938</v>
      </c>
      <c r="Y125" s="165"/>
      <c r="Z125" s="101">
        <f t="shared" si="23"/>
        <v>132.07207207207205</v>
      </c>
      <c r="AA125" s="109">
        <f t="shared" si="24"/>
        <v>23.036036036036034</v>
      </c>
      <c r="AB125" s="71">
        <v>12</v>
      </c>
      <c r="AC125" s="100">
        <v>1.1100000000000001</v>
      </c>
      <c r="AD125" s="100">
        <v>5.81</v>
      </c>
      <c r="AE125" s="100">
        <v>9.33</v>
      </c>
      <c r="AF125" s="100">
        <v>1.69</v>
      </c>
      <c r="AG125" s="100">
        <v>7.5399999999999991</v>
      </c>
      <c r="AH125" s="100">
        <v>7.8299999999999992</v>
      </c>
      <c r="AI125" s="100">
        <v>2.35</v>
      </c>
      <c r="AJ125" s="100">
        <v>0.21</v>
      </c>
      <c r="AK125" s="100">
        <v>3.66</v>
      </c>
      <c r="AL125" s="100">
        <v>2810</v>
      </c>
      <c r="AM125" s="100">
        <v>1.3299999999999998</v>
      </c>
      <c r="AN125" s="100">
        <v>0.73</v>
      </c>
      <c r="AO125" s="110">
        <f t="shared" si="25"/>
        <v>-14.220074445986443</v>
      </c>
      <c r="AP125" s="111">
        <f t="shared" si="26"/>
        <v>8.8159615900495911</v>
      </c>
      <c r="AQ125" s="112">
        <f t="shared" si="27"/>
        <v>31.539433717127665</v>
      </c>
      <c r="AR125" s="101">
        <f>INDEX(Historical!$C$7:$C$1045,MATCH(B125,Historical!$B$7:$B$1045,0))*IF(AH125="n/a",1.03,IF(AH125&lt;0,1.01,IF(AH125&gt;10,1.1,(1+AH125/100))))</f>
        <v>1.5311859999999999</v>
      </c>
      <c r="AS125" s="109">
        <f t="shared" si="28"/>
        <v>1.567168871</v>
      </c>
      <c r="AT125" s="109">
        <f t="shared" si="33"/>
        <v>1.6245272516786</v>
      </c>
      <c r="AU125" s="109">
        <f t="shared" si="33"/>
        <v>1.6839849490900367</v>
      </c>
      <c r="AV125" s="109">
        <f t="shared" si="33"/>
        <v>1.7456187982267319</v>
      </c>
      <c r="AW125" s="109">
        <f t="shared" si="29"/>
        <v>8.1524858699953686</v>
      </c>
      <c r="AX125" s="113">
        <f t="shared" si="30"/>
        <v>31.883010832989317</v>
      </c>
      <c r="AY125" s="100">
        <v>0.84</v>
      </c>
      <c r="AZ125" s="100">
        <v>12.25</v>
      </c>
      <c r="BA125" s="100">
        <v>-11.77</v>
      </c>
      <c r="BB125" s="100">
        <v>2.2399999999999998</v>
      </c>
      <c r="BC125" s="100">
        <v>3.47</v>
      </c>
      <c r="BE125" s="12">
        <v>2016</v>
      </c>
      <c r="BF125" s="12">
        <f t="shared" si="31"/>
        <v>1</v>
      </c>
      <c r="BG125" s="100">
        <v>4.12</v>
      </c>
      <c r="BH125" t="s">
        <v>121</v>
      </c>
      <c r="BI125" t="s">
        <v>302</v>
      </c>
    </row>
    <row r="126" spans="1:61" ht="11.25" customHeight="1" x14ac:dyDescent="0.2">
      <c r="A126" s="116" t="s">
        <v>830</v>
      </c>
      <c r="B126" s="55" t="s">
        <v>831</v>
      </c>
      <c r="C126" s="156" t="s">
        <v>134</v>
      </c>
      <c r="D126" s="98" t="s">
        <v>157</v>
      </c>
      <c r="E126" s="157">
        <v>11</v>
      </c>
      <c r="F126" s="2">
        <v>485</v>
      </c>
      <c r="G126" s="2" t="s">
        <v>146</v>
      </c>
      <c r="H126" s="2" t="s">
        <v>146</v>
      </c>
      <c r="I126" s="100">
        <v>45.09</v>
      </c>
      <c r="J126" s="101">
        <f t="shared" si="18"/>
        <v>3.8145930361499221</v>
      </c>
      <c r="K126" s="104">
        <v>0.43</v>
      </c>
      <c r="L126" s="71">
        <v>4</v>
      </c>
      <c r="M126" s="28">
        <f t="shared" si="19"/>
        <v>1.72</v>
      </c>
      <c r="N126" s="103" t="s">
        <v>395</v>
      </c>
      <c r="O126" s="104">
        <v>0.4</v>
      </c>
      <c r="P126" s="158">
        <v>45975</v>
      </c>
      <c r="Q126" s="158">
        <v>46001</v>
      </c>
      <c r="R126" s="28">
        <f t="shared" si="20"/>
        <v>7.4999999999999929</v>
      </c>
      <c r="S126" s="105">
        <f>IF(INDEX(Historical!$D$7:$D1263,MATCH(B126,Historical!$B$7:$B$1044,0))=0,"n/a",(INDEX(Historical!$C$7:$C$1044,MATCH(B126,Historical!$B$7:$B$1044,0))/INDEX(Historical!$D$7:$D$1044,MATCH(B126,Historical!$B$7:$B$1044,0))-1)*100)</f>
        <v>5.8441558441558294</v>
      </c>
      <c r="T126" s="105">
        <f>IF(INDEX(Historical!$F$7:$F$1044,MATCH(B126,Historical!$B$7:$B$1044,0))=0,"n/a",((INDEX(Historical!$C$7:$C$1044,MATCH(B126,Historical!$B$7:$B$1044,0))/INDEX(Historical!$F$7:$F$1044,MATCH(B126,Historical!$B$7:$B$1044,0)))^(1/3)-1)*100)</f>
        <v>6.4840625760021586</v>
      </c>
      <c r="U126" s="105">
        <f>IF(INDEX(Historical!$H$7:$H$1044,MATCH(B126,Historical!$B$7:$B$1044,0))=0,"n/a",((INDEX(Historical!$C$7:$C$1044,MATCH(B126,Historical!$B$7:$B$1044,0))/INDEX(Historical!$H$7:$H$1044,MATCH(B126,Historical!$B$7:$B$1044,0)))^(1/5)-1)*100)</f>
        <v>7.4129268399922177</v>
      </c>
      <c r="V126" s="105">
        <f>IF(INDEX(Historical!$M$7:$M$1044,MATCH(B126,Historical!$B$7:$B$1044,0))=0,"n/a",((INDEX(Historical!$C$7:$C$1044,MATCH(B126,Historical!$B$7:$B$1044,0))/INDEX(Historical!$M$7:$M$1044,MATCH(B126,Historical!$B$7:$B$1044,0)))^(1/10)-1)*100)</f>
        <v>8.7169599731465439</v>
      </c>
      <c r="W126" s="106">
        <f t="shared" si="21"/>
        <v>0.85040276229654266</v>
      </c>
      <c r="X126" s="107">
        <f t="shared" si="22"/>
        <v>0.64516334551716426</v>
      </c>
      <c r="Y126" s="123"/>
      <c r="Z126" s="101">
        <f t="shared" si="23"/>
        <v>33.659491193737765</v>
      </c>
      <c r="AA126" s="109">
        <f t="shared" si="24"/>
        <v>8.8238747553816044</v>
      </c>
      <c r="AB126" s="71">
        <v>12</v>
      </c>
      <c r="AC126" s="100">
        <v>5.1100000000000003</v>
      </c>
      <c r="AD126" s="100" t="s">
        <v>142</v>
      </c>
      <c r="AE126" s="100">
        <v>1.86</v>
      </c>
      <c r="AF126" s="100">
        <v>1.07</v>
      </c>
      <c r="AG126" s="100">
        <v>13</v>
      </c>
      <c r="AH126" s="100" t="s">
        <v>142</v>
      </c>
      <c r="AI126" s="100" t="s">
        <v>142</v>
      </c>
      <c r="AJ126" s="100">
        <v>11.49</v>
      </c>
      <c r="AK126" s="100" t="s">
        <v>142</v>
      </c>
      <c r="AL126" s="100">
        <v>265.07</v>
      </c>
      <c r="AM126" s="100">
        <v>21.67</v>
      </c>
      <c r="AN126" s="100">
        <v>0.02</v>
      </c>
      <c r="AO126" s="110">
        <f t="shared" si="25"/>
        <v>2.4036451207605349</v>
      </c>
      <c r="AP126" s="111">
        <f t="shared" si="26"/>
        <v>11.227519876142139</v>
      </c>
      <c r="AQ126" s="112">
        <f t="shared" si="27"/>
        <v>-35.22158799840691</v>
      </c>
      <c r="AR126" s="101">
        <f>INDEX(Historical!$C$7:$C$1045,MATCH(B126,Historical!$B$7:$B$1045,0))*IF(AH126="n/a",1.03,IF(AH126&lt;0,1.01,IF(AH126&gt;10,1.1,(1+AH126/100))))</f>
        <v>1.6788999999999998</v>
      </c>
      <c r="AS126" s="109">
        <f t="shared" si="28"/>
        <v>1.7292669999999999</v>
      </c>
      <c r="AT126" s="109">
        <f t="shared" si="33"/>
        <v>1.7811450099999999</v>
      </c>
      <c r="AU126" s="109">
        <f t="shared" si="33"/>
        <v>1.8345793603</v>
      </c>
      <c r="AV126" s="109">
        <f t="shared" si="33"/>
        <v>1.8896167411090001</v>
      </c>
      <c r="AW126" s="109">
        <f t="shared" si="29"/>
        <v>8.9135081114090013</v>
      </c>
      <c r="AX126" s="113">
        <f t="shared" si="30"/>
        <v>19.768259284561989</v>
      </c>
      <c r="AY126" s="100">
        <v>0.84</v>
      </c>
      <c r="AZ126" s="100">
        <v>15.620000000000001</v>
      </c>
      <c r="BA126" s="100">
        <v>-9.82</v>
      </c>
      <c r="BB126" s="100">
        <v>1.32</v>
      </c>
      <c r="BC126" s="100">
        <v>1.95</v>
      </c>
      <c r="BE126" s="12">
        <v>2015</v>
      </c>
      <c r="BF126" s="12">
        <f t="shared" si="31"/>
        <v>1</v>
      </c>
      <c r="BG126" s="100">
        <v>1.0699999999999998</v>
      </c>
      <c r="BH126" t="s">
        <v>121</v>
      </c>
      <c r="BI126" t="s">
        <v>122</v>
      </c>
    </row>
    <row r="127" spans="1:61" ht="11.25" customHeight="1" x14ac:dyDescent="0.2">
      <c r="A127" s="55" t="s">
        <v>832</v>
      </c>
      <c r="B127" s="55" t="s">
        <v>833</v>
      </c>
      <c r="C127" s="156" t="s">
        <v>134</v>
      </c>
      <c r="D127" s="98" t="s">
        <v>157</v>
      </c>
      <c r="E127" s="157">
        <v>16</v>
      </c>
      <c r="F127" s="2">
        <v>304</v>
      </c>
      <c r="G127" s="2" t="s">
        <v>146</v>
      </c>
      <c r="H127" s="2" t="s">
        <v>146</v>
      </c>
      <c r="I127" s="100">
        <v>32.270000000000003</v>
      </c>
      <c r="J127" s="101">
        <f t="shared" si="18"/>
        <v>2.7269910133250694</v>
      </c>
      <c r="K127" s="104">
        <v>0.22</v>
      </c>
      <c r="L127" s="71">
        <v>4</v>
      </c>
      <c r="M127" s="28">
        <f t="shared" si="19"/>
        <v>0.88</v>
      </c>
      <c r="N127" s="103" t="s">
        <v>141</v>
      </c>
      <c r="O127" s="104">
        <v>0.19</v>
      </c>
      <c r="P127" s="158">
        <v>46185</v>
      </c>
      <c r="Q127" s="158">
        <v>46204</v>
      </c>
      <c r="R127" s="28">
        <f t="shared" si="20"/>
        <v>15.789473684210526</v>
      </c>
      <c r="S127" s="105">
        <f>IF(INDEX(Historical!$D$7:$D1268,MATCH(B127,Historical!$B$7:$B$1044,0))=0,"n/a",(INDEX(Historical!$C$7:$C$1044,MATCH(B127,Historical!$B$7:$B$1044,0))/INDEX(Historical!$D$7:$D$1044,MATCH(B127,Historical!$B$7:$B$1044,0))-1)*100)</f>
        <v>2.7777777777777901</v>
      </c>
      <c r="T127" s="105">
        <f>IF(INDEX(Historical!$F$7:$F$1044,MATCH(B127,Historical!$B$7:$B$1044,0))=0,"n/a",((INDEX(Historical!$C$7:$C$1044,MATCH(B127,Historical!$B$7:$B$1044,0))/INDEX(Historical!$F$7:$F$1044,MATCH(B127,Historical!$B$7:$B$1044,0)))^(1/3)-1)*100)</f>
        <v>4.9584113452102008</v>
      </c>
      <c r="U127" s="105">
        <f>IF(INDEX(Historical!$H$7:$H$1044,MATCH(B127,Historical!$B$7:$B$1044,0))=0,"n/a",((INDEX(Historical!$C$7:$C$1044,MATCH(B127,Historical!$B$7:$B$1044,0))/INDEX(Historical!$H$7:$H$1044,MATCH(B127,Historical!$B$7:$B$1044,0)))^(1/5)-1)*100)</f>
        <v>8.1564298323768547</v>
      </c>
      <c r="V127" s="105">
        <f>IF(INDEX(Historical!$M$7:$M$1044,MATCH(B127,Historical!$B$7:$B$1044,0))=0,"n/a",((INDEX(Historical!$C$7:$C$1044,MATCH(B127,Historical!$B$7:$B$1044,0))/INDEX(Historical!$M$7:$M$1044,MATCH(B127,Historical!$B$7:$B$1044,0)))^(1/10)-1)*100)</f>
        <v>9.4488106322932595</v>
      </c>
      <c r="W127" s="106">
        <f t="shared" si="21"/>
        <v>0.86322291236323156</v>
      </c>
      <c r="X127" s="107">
        <f t="shared" si="22"/>
        <v>1.8045198744196582</v>
      </c>
      <c r="Y127" s="165"/>
      <c r="Z127" s="101">
        <f t="shared" si="23"/>
        <v>47.826086956521735</v>
      </c>
      <c r="AA127" s="109">
        <f t="shared" si="24"/>
        <v>17.538043478260871</v>
      </c>
      <c r="AB127" s="71">
        <v>12</v>
      </c>
      <c r="AC127" s="100">
        <v>1.84</v>
      </c>
      <c r="AD127" s="100" t="s">
        <v>142</v>
      </c>
      <c r="AE127" s="100">
        <v>5.44</v>
      </c>
      <c r="AF127" s="100">
        <v>2.38</v>
      </c>
      <c r="AG127" s="100">
        <v>14.56</v>
      </c>
      <c r="AH127" s="100">
        <v>14.97</v>
      </c>
      <c r="AI127" s="100">
        <v>5.04</v>
      </c>
      <c r="AJ127" s="100">
        <v>4.5199999999999996</v>
      </c>
      <c r="AK127" s="100" t="s">
        <v>142</v>
      </c>
      <c r="AL127" s="100">
        <v>4620</v>
      </c>
      <c r="AM127" s="100">
        <v>3.6900000000000004</v>
      </c>
      <c r="AN127" s="100">
        <v>0.05</v>
      </c>
      <c r="AO127" s="110">
        <f t="shared" si="25"/>
        <v>-6.6546226325589473</v>
      </c>
      <c r="AP127" s="111">
        <f t="shared" si="26"/>
        <v>10.883420845701924</v>
      </c>
      <c r="AQ127" s="112">
        <f t="shared" si="27"/>
        <v>36.203350388325006</v>
      </c>
      <c r="AR127" s="101">
        <f>INDEX(Historical!$C$7:$C$1045,MATCH(B127,Historical!$B$7:$B$1045,0))*IF(AH127="n/a",1.03,IF(AH127&lt;0,1.01,IF(AH127&gt;10,1.1,(1+AH127/100))))</f>
        <v>0.81400000000000006</v>
      </c>
      <c r="AS127" s="109">
        <f t="shared" si="28"/>
        <v>0.85502560000000005</v>
      </c>
      <c r="AT127" s="109">
        <f t="shared" ref="AT127:AV146" si="34">IF($AK127="n/a",1.03*AS127,IF($AK127&lt;0,1.01*AS127,IF($AK127&gt;10,1.1*AS127,(1+$AK127/100)*AS127)))</f>
        <v>0.88067636800000004</v>
      </c>
      <c r="AU127" s="109">
        <f t="shared" si="34"/>
        <v>0.90709665904000003</v>
      </c>
      <c r="AV127" s="109">
        <f t="shared" si="34"/>
        <v>0.93430955881120004</v>
      </c>
      <c r="AW127" s="109">
        <f t="shared" si="29"/>
        <v>4.3911081858512002</v>
      </c>
      <c r="AX127" s="113">
        <f t="shared" si="30"/>
        <v>13.607400637902694</v>
      </c>
      <c r="AY127" s="100">
        <v>0.84</v>
      </c>
      <c r="AZ127" s="100">
        <v>14.78</v>
      </c>
      <c r="BA127" s="100">
        <v>-16.7</v>
      </c>
      <c r="BB127" s="100">
        <v>4.58</v>
      </c>
      <c r="BC127" s="100">
        <v>-1.18</v>
      </c>
      <c r="BE127" s="12">
        <v>2011</v>
      </c>
      <c r="BF127" s="12">
        <f t="shared" si="31"/>
        <v>1</v>
      </c>
      <c r="BG127" s="100">
        <v>1.78</v>
      </c>
      <c r="BH127" t="s">
        <v>121</v>
      </c>
      <c r="BI127" t="s">
        <v>122</v>
      </c>
    </row>
    <row r="128" spans="1:61" ht="11.25" customHeight="1" x14ac:dyDescent="0.2">
      <c r="A128" s="149" t="s">
        <v>834</v>
      </c>
      <c r="B128" s="55" t="s">
        <v>835</v>
      </c>
      <c r="C128" s="156" t="s">
        <v>134</v>
      </c>
      <c r="D128" s="98" t="s">
        <v>157</v>
      </c>
      <c r="E128" s="157">
        <v>16</v>
      </c>
      <c r="F128" s="2">
        <v>294</v>
      </c>
      <c r="G128" s="2" t="s">
        <v>146</v>
      </c>
      <c r="H128" s="2" t="s">
        <v>146</v>
      </c>
      <c r="I128" s="100">
        <v>34.07</v>
      </c>
      <c r="J128" s="101">
        <f t="shared" si="18"/>
        <v>3.756970942177869</v>
      </c>
      <c r="K128" s="104">
        <v>0.32</v>
      </c>
      <c r="L128" s="2">
        <v>4</v>
      </c>
      <c r="M128" s="28">
        <f t="shared" si="19"/>
        <v>1.28</v>
      </c>
      <c r="N128" s="2" t="s">
        <v>836</v>
      </c>
      <c r="O128" s="104">
        <v>0.31</v>
      </c>
      <c r="P128" s="158">
        <v>46094</v>
      </c>
      <c r="Q128" s="158">
        <v>46114</v>
      </c>
      <c r="R128" s="28">
        <f t="shared" si="20"/>
        <v>3.2258064516129057</v>
      </c>
      <c r="S128" s="105">
        <f>IF(INDEX(Historical!$D$7:$D1270,MATCH(B128,Historical!$B$7:$B$1044,0))=0,"n/a",(INDEX(Historical!$C$7:$C$1044,MATCH(B128,Historical!$B$7:$B$1044,0))/INDEX(Historical!$D$7:$D$1044,MATCH(B128,Historical!$B$7:$B$1044,0))-1)*100)</f>
        <v>2.5000000000000133</v>
      </c>
      <c r="T128" s="105">
        <f>IF(INDEX(Historical!$F$7:$F$1044,MATCH(B128,Historical!$B$7:$B$1044,0))=0,"n/a",((INDEX(Historical!$C$7:$C$1044,MATCH(B128,Historical!$B$7:$B$1044,0))/INDEX(Historical!$F$7:$F$1044,MATCH(B128,Historical!$B$7:$B$1044,0)))^(1/3)-1)*100)</f>
        <v>2.5652131008858436</v>
      </c>
      <c r="U128" s="105">
        <f>IF(INDEX(Historical!$H$7:$H$1044,MATCH(B128,Historical!$B$7:$B$1044,0))=0,"n/a",((INDEX(Historical!$C$7:$C$1044,MATCH(B128,Historical!$B$7:$B$1044,0))/INDEX(Historical!$H$7:$H$1044,MATCH(B128,Historical!$B$7:$B$1044,0)))^(1/5)-1)*100)</f>
        <v>3.6128399012604895</v>
      </c>
      <c r="V128" s="105">
        <f>IF(INDEX(Historical!$M$7:$M$1044,MATCH(B128,Historical!$B$7:$B$1044,0))=0,"n/a",((INDEX(Historical!$C$7:$C$1044,MATCH(B128,Historical!$B$7:$B$1044,0))/INDEX(Historical!$M$7:$M$1044,MATCH(B128,Historical!$B$7:$B$1044,0)))^(1/10)-1)*100)</f>
        <v>4.395436004185771</v>
      </c>
      <c r="W128" s="106">
        <f t="shared" si="21"/>
        <v>0.82195256575684061</v>
      </c>
      <c r="X128" s="107">
        <f t="shared" si="22"/>
        <v>0.38029893697478839</v>
      </c>
      <c r="Y128" s="165"/>
      <c r="Z128" s="101">
        <f t="shared" si="23"/>
        <v>33.333333333333336</v>
      </c>
      <c r="AA128" s="109">
        <f t="shared" si="24"/>
        <v>8.8723958333333339</v>
      </c>
      <c r="AB128" s="71">
        <v>12</v>
      </c>
      <c r="AC128" s="100">
        <v>3.84</v>
      </c>
      <c r="AD128" s="100" t="s">
        <v>142</v>
      </c>
      <c r="AE128" s="100">
        <v>1.79</v>
      </c>
      <c r="AF128" s="100" t="s">
        <v>142</v>
      </c>
      <c r="AG128" s="100">
        <v>28.689999999999998</v>
      </c>
      <c r="AH128" s="100">
        <v>10.530000000000001</v>
      </c>
      <c r="AI128" s="100">
        <v>4.3900000000000006</v>
      </c>
      <c r="AJ128" s="100">
        <v>9.5</v>
      </c>
      <c r="AK128" s="100" t="s">
        <v>142</v>
      </c>
      <c r="AL128" s="100">
        <v>670.66</v>
      </c>
      <c r="AM128" s="100">
        <v>2.4899999999999998</v>
      </c>
      <c r="AN128" s="100" t="s">
        <v>142</v>
      </c>
      <c r="AO128" s="110">
        <f t="shared" si="25"/>
        <v>-1.5025849898949755</v>
      </c>
      <c r="AP128" s="111">
        <f t="shared" si="26"/>
        <v>7.3698108434383585</v>
      </c>
      <c r="AQ128" s="112" t="str">
        <f t="shared" si="27"/>
        <v>n/a</v>
      </c>
      <c r="AR128" s="101">
        <f>INDEX(Historical!$C$7:$C$1045,MATCH(B128,Historical!$B$7:$B$1045,0))*IF(AH128="n/a",1.03,IF(AH128&lt;0,1.01,IF(AH128&gt;10,1.1,(1+AH128/100))))</f>
        <v>1.353</v>
      </c>
      <c r="AS128" s="109">
        <f t="shared" si="28"/>
        <v>1.4123966999999999</v>
      </c>
      <c r="AT128" s="109">
        <f t="shared" si="34"/>
        <v>1.4547686010000001</v>
      </c>
      <c r="AU128" s="109">
        <f t="shared" si="34"/>
        <v>1.4984116590300001</v>
      </c>
      <c r="AV128" s="109">
        <f t="shared" si="34"/>
        <v>1.5433640088009002</v>
      </c>
      <c r="AW128" s="109">
        <f t="shared" si="29"/>
        <v>7.2619409688309</v>
      </c>
      <c r="AX128" s="113">
        <f t="shared" si="30"/>
        <v>21.314766565397417</v>
      </c>
      <c r="AY128" s="100">
        <v>0.65</v>
      </c>
      <c r="AZ128" s="100">
        <v>39.57</v>
      </c>
      <c r="BA128" s="100">
        <v>-4.47</v>
      </c>
      <c r="BB128" s="100">
        <v>4.97</v>
      </c>
      <c r="BC128" s="100">
        <v>13.61</v>
      </c>
      <c r="BE128" s="12">
        <v>2011</v>
      </c>
      <c r="BF128" s="12">
        <f t="shared" si="31"/>
        <v>1</v>
      </c>
      <c r="BG128" s="100">
        <v>1.25</v>
      </c>
      <c r="BH128" t="s">
        <v>121</v>
      </c>
      <c r="BI128" t="s">
        <v>122</v>
      </c>
    </row>
    <row r="129" spans="1:61" ht="11.25" customHeight="1" x14ac:dyDescent="0.2">
      <c r="A129" s="149" t="s">
        <v>837</v>
      </c>
      <c r="B129" s="55" t="s">
        <v>838</v>
      </c>
      <c r="C129" s="156" t="s">
        <v>134</v>
      </c>
      <c r="D129" s="98" t="s">
        <v>157</v>
      </c>
      <c r="E129" s="157">
        <v>15</v>
      </c>
      <c r="F129" s="2">
        <v>317</v>
      </c>
      <c r="G129" s="2" t="s">
        <v>146</v>
      </c>
      <c r="H129" s="2" t="s">
        <v>146</v>
      </c>
      <c r="I129" s="100">
        <v>50.76</v>
      </c>
      <c r="J129" s="101">
        <f t="shared" si="18"/>
        <v>3.1520882584712377</v>
      </c>
      <c r="K129" s="104">
        <v>0.4</v>
      </c>
      <c r="L129" s="2">
        <v>4</v>
      </c>
      <c r="M129" s="28">
        <f t="shared" si="19"/>
        <v>1.6</v>
      </c>
      <c r="N129" s="2" t="s">
        <v>209</v>
      </c>
      <c r="O129" s="104">
        <v>0.37</v>
      </c>
      <c r="P129" s="158">
        <v>45930</v>
      </c>
      <c r="Q129" s="158">
        <v>45945</v>
      </c>
      <c r="R129" s="28">
        <f t="shared" si="20"/>
        <v>8.1081081081081159</v>
      </c>
      <c r="S129" s="105">
        <f>IF(INDEX(Historical!$D$7:$D1271,MATCH(B129,Historical!$B$7:$B$1044,0))=0,"n/a",(INDEX(Historical!$C$7:$C$1044,MATCH(B129,Historical!$B$7:$B$1044,0))/INDEX(Historical!$D$7:$D$1044,MATCH(B129,Historical!$B$7:$B$1044,0))-1)*100)</f>
        <v>6.3380281690140983</v>
      </c>
      <c r="T129" s="105">
        <f>IF(INDEX(Historical!$F$7:$F$1044,MATCH(B129,Historical!$B$7:$B$1044,0))=0,"n/a",((INDEX(Historical!$C$7:$C$1044,MATCH(B129,Historical!$B$7:$B$1044,0))/INDEX(Historical!$F$7:$F$1044,MATCH(B129,Historical!$B$7:$B$1044,0)))^(1/3)-1)*100)</f>
        <v>7.0756234960595465</v>
      </c>
      <c r="U129" s="105">
        <f>IF(INDEX(Historical!$H$7:$H$1044,MATCH(B129,Historical!$B$7:$B$1044,0))=0,"n/a",((INDEX(Historical!$C$7:$C$1044,MATCH(B129,Historical!$B$7:$B$1044,0))/INDEX(Historical!$H$7:$H$1044,MATCH(B129,Historical!$B$7:$B$1044,0)))^(1/5)-1)*100)</f>
        <v>7.5369041763783562</v>
      </c>
      <c r="V129" s="105">
        <f>IF(INDEX(Historical!$M$7:$M$1044,MATCH(B129,Historical!$B$7:$B$1044,0))=0,"n/a",((INDEX(Historical!$C$7:$C$1044,MATCH(B129,Historical!$B$7:$B$1044,0))/INDEX(Historical!$M$7:$M$1044,MATCH(B129,Historical!$B$7:$B$1044,0)))^(1/10)-1)*100)</f>
        <v>11.249318792202034</v>
      </c>
      <c r="W129" s="106">
        <f t="shared" si="21"/>
        <v>0.66998760685872794</v>
      </c>
      <c r="X129" s="107">
        <f t="shared" si="22"/>
        <v>0.53605292861865972</v>
      </c>
      <c r="Z129" s="101">
        <f t="shared" si="23"/>
        <v>53.691275167785236</v>
      </c>
      <c r="AA129" s="109">
        <f t="shared" si="24"/>
        <v>17.033557046979865</v>
      </c>
      <c r="AB129" s="71">
        <v>12</v>
      </c>
      <c r="AC129" s="100">
        <v>2.98</v>
      </c>
      <c r="AD129" s="100">
        <v>0.69</v>
      </c>
      <c r="AE129" s="100">
        <v>3.25</v>
      </c>
      <c r="AF129" s="100">
        <v>1.44</v>
      </c>
      <c r="AG129" s="100">
        <v>7.9699999999999989</v>
      </c>
      <c r="AH129" s="100">
        <v>-12.709999999999999</v>
      </c>
      <c r="AI129" s="100">
        <v>59</v>
      </c>
      <c r="AJ129" s="100">
        <v>14.06</v>
      </c>
      <c r="AK129" s="100">
        <v>14.940000000000001</v>
      </c>
      <c r="AL129" s="100">
        <v>45970</v>
      </c>
      <c r="AM129" s="100">
        <v>0.43</v>
      </c>
      <c r="AN129" s="100">
        <v>0.59</v>
      </c>
      <c r="AO129" s="110">
        <f t="shared" si="25"/>
        <v>-6.3445646121302719</v>
      </c>
      <c r="AP129" s="111">
        <f t="shared" si="26"/>
        <v>10.688992434849593</v>
      </c>
      <c r="AQ129" s="112">
        <f t="shared" si="27"/>
        <v>4.4101360504195108</v>
      </c>
      <c r="AR129" s="101">
        <f>INDEX(Historical!$C$7:$C$1045,MATCH(B129,Historical!$B$7:$B$1045,0))*IF(AH129="n/a",1.03,IF(AH129&lt;0,1.01,IF(AH129&gt;10,1.1,(1+AH129/100))))</f>
        <v>1.5251000000000001</v>
      </c>
      <c r="AS129" s="109">
        <f t="shared" si="28"/>
        <v>1.6776100000000003</v>
      </c>
      <c r="AT129" s="109">
        <f t="shared" si="34"/>
        <v>1.8453710000000005</v>
      </c>
      <c r="AU129" s="109">
        <f t="shared" si="34"/>
        <v>2.0299081000000005</v>
      </c>
      <c r="AV129" s="109">
        <f t="shared" si="34"/>
        <v>2.2328989100000007</v>
      </c>
      <c r="AW129" s="109">
        <f t="shared" si="29"/>
        <v>9.3108880100000029</v>
      </c>
      <c r="AX129" s="113">
        <f t="shared" si="30"/>
        <v>18.342962982663522</v>
      </c>
      <c r="AY129" s="100">
        <v>0.95</v>
      </c>
      <c r="AZ129" s="100">
        <v>44.29</v>
      </c>
      <c r="BA129" s="100">
        <v>-8.44</v>
      </c>
      <c r="BB129" s="100">
        <v>5.26</v>
      </c>
      <c r="BC129" s="100">
        <v>9.94</v>
      </c>
      <c r="BE129" s="12">
        <v>2011</v>
      </c>
      <c r="BF129" s="12">
        <f t="shared" si="31"/>
        <v>1</v>
      </c>
      <c r="BG129" s="100">
        <v>0.85000000000000009</v>
      </c>
      <c r="BH129" t="s">
        <v>121</v>
      </c>
      <c r="BI129" t="s">
        <v>122</v>
      </c>
    </row>
    <row r="130" spans="1:61" ht="11.25" customHeight="1" x14ac:dyDescent="0.2">
      <c r="A130" s="123" t="s">
        <v>839</v>
      </c>
      <c r="B130" s="55" t="s">
        <v>840</v>
      </c>
      <c r="C130" s="156" t="s">
        <v>116</v>
      </c>
      <c r="D130" s="98" t="s">
        <v>841</v>
      </c>
      <c r="E130" s="157">
        <v>14</v>
      </c>
      <c r="F130" s="2">
        <v>405</v>
      </c>
      <c r="G130" s="2" t="s">
        <v>146</v>
      </c>
      <c r="H130" s="2" t="s">
        <v>146</v>
      </c>
      <c r="I130" s="100">
        <v>1840.25</v>
      </c>
      <c r="J130" s="101">
        <f t="shared" si="18"/>
        <v>0.17388941719875017</v>
      </c>
      <c r="K130" s="104">
        <v>0.8</v>
      </c>
      <c r="L130" s="71">
        <v>4</v>
      </c>
      <c r="M130" s="28">
        <f t="shared" si="19"/>
        <v>3.2</v>
      </c>
      <c r="N130" s="103" t="s">
        <v>671</v>
      </c>
      <c r="O130" s="104">
        <v>0.7</v>
      </c>
      <c r="P130" s="158">
        <v>46157</v>
      </c>
      <c r="Q130" s="158">
        <v>46168</v>
      </c>
      <c r="R130" s="28">
        <f t="shared" si="20"/>
        <v>14.285714285714299</v>
      </c>
      <c r="S130" s="105">
        <f>IF(INDEX(Historical!$D$7:$D1272,MATCH(B130,Historical!$B$7:$B$1044,0))=0,"n/a",(INDEX(Historical!$C$7:$C$1044,MATCH(B130,Historical!$B$7:$B$1044,0))/INDEX(Historical!$D$7:$D$1044,MATCH(B130,Historical!$B$7:$B$1044,0))-1)*100)</f>
        <v>62.5</v>
      </c>
      <c r="T130" s="105">
        <f>IF(INDEX(Historical!$F$7:$F$1044,MATCH(B130,Historical!$B$7:$B$1044,0))=0,"n/a",((INDEX(Historical!$C$7:$C$1044,MATCH(B130,Historical!$B$7:$B$1044,0))/INDEX(Historical!$F$7:$F$1044,MATCH(B130,Historical!$B$7:$B$1044,0)))^(1/3)-1)*100)</f>
        <v>51.570794858514788</v>
      </c>
      <c r="U130" s="105">
        <f>IF(INDEX(Historical!$H$7:$H$1044,MATCH(B130,Historical!$B$7:$B$1044,0))=0,"n/a",((INDEX(Historical!$C$7:$C$1044,MATCH(B130,Historical!$B$7:$B$1044,0))/INDEX(Historical!$H$7:$H$1044,MATCH(B130,Historical!$B$7:$B$1044,0)))^(1/5)-1)*100)</f>
        <v>35.621685124104175</v>
      </c>
      <c r="V130" s="105">
        <f>IF(INDEX(Historical!$M$7:$M$1044,MATCH(B130,Historical!$B$7:$B$1044,0))=0,"n/a",((INDEX(Historical!$C$7:$C$1044,MATCH(B130,Historical!$B$7:$B$1044,0))/INDEX(Historical!$M$7:$M$1044,MATCH(B130,Historical!$B$7:$B$1044,0)))^(1/10)-1)*100)</f>
        <v>22.80313679961985</v>
      </c>
      <c r="W130" s="106">
        <f t="shared" si="21"/>
        <v>1.5621396931977369</v>
      </c>
      <c r="X130" s="107">
        <f t="shared" si="22"/>
        <v>0.74444483017981555</v>
      </c>
      <c r="Y130" s="123"/>
      <c r="Z130" s="101">
        <f t="shared" si="23"/>
        <v>9.2352092352092363</v>
      </c>
      <c r="AA130" s="109">
        <f t="shared" si="24"/>
        <v>53.109668109668114</v>
      </c>
      <c r="AB130" s="71">
        <v>12</v>
      </c>
      <c r="AC130" s="100">
        <v>34.65</v>
      </c>
      <c r="AD130" s="100">
        <v>1.1100000000000001</v>
      </c>
      <c r="AE130" s="100">
        <v>6.39</v>
      </c>
      <c r="AF130" s="100">
        <v>23</v>
      </c>
      <c r="AG130" s="100">
        <v>53.290000000000006</v>
      </c>
      <c r="AH130" s="100">
        <v>45.94</v>
      </c>
      <c r="AI130" s="100">
        <v>24.29</v>
      </c>
      <c r="AJ130" s="100">
        <v>47.85</v>
      </c>
      <c r="AK130" s="100">
        <v>31.77</v>
      </c>
      <c r="AL130" s="100">
        <v>64780</v>
      </c>
      <c r="AM130" s="100">
        <v>1.26</v>
      </c>
      <c r="AN130" s="100">
        <v>0.13</v>
      </c>
      <c r="AO130" s="110">
        <f t="shared" si="25"/>
        <v>-17.314093568365188</v>
      </c>
      <c r="AP130" s="111">
        <f t="shared" si="26"/>
        <v>35.795574541302926</v>
      </c>
      <c r="AQ130" s="112">
        <f t="shared" si="27"/>
        <v>636.81668654116152</v>
      </c>
      <c r="AR130" s="101">
        <f>INDEX(Historical!$C$7:$C$1045,MATCH(B130,Historical!$B$7:$B$1045,0))*IF(AH130="n/a",1.03,IF(AH130&lt;0,1.01,IF(AH130&gt;10,1.1,(1+AH130/100))))</f>
        <v>2.145</v>
      </c>
      <c r="AS130" s="109">
        <f t="shared" si="28"/>
        <v>2.3595000000000002</v>
      </c>
      <c r="AT130" s="109">
        <f t="shared" si="34"/>
        <v>2.5954500000000005</v>
      </c>
      <c r="AU130" s="109">
        <f t="shared" si="34"/>
        <v>2.8549950000000006</v>
      </c>
      <c r="AV130" s="109">
        <f t="shared" si="34"/>
        <v>3.1404945000000009</v>
      </c>
      <c r="AW130" s="109">
        <f t="shared" si="29"/>
        <v>13.095439500000003</v>
      </c>
      <c r="AX130" s="113">
        <f t="shared" si="30"/>
        <v>0.71161198206765408</v>
      </c>
      <c r="AY130" s="100">
        <v>1.65</v>
      </c>
      <c r="AZ130" s="100">
        <v>384.28</v>
      </c>
      <c r="BA130" s="100">
        <v>0.57999999999999996</v>
      </c>
      <c r="BB130" s="100">
        <v>22.939999999999998</v>
      </c>
      <c r="BC130" s="100">
        <v>76.27000000000001</v>
      </c>
      <c r="BE130" s="12">
        <v>2013</v>
      </c>
      <c r="BF130" s="12">
        <f t="shared" si="31"/>
        <v>1</v>
      </c>
      <c r="BG130" s="100">
        <v>21.27</v>
      </c>
      <c r="BH130" t="s">
        <v>121</v>
      </c>
      <c r="BI130" t="s">
        <v>122</v>
      </c>
    </row>
    <row r="131" spans="1:61" ht="11.25" customHeight="1" x14ac:dyDescent="0.2">
      <c r="A131" s="123" t="s">
        <v>842</v>
      </c>
      <c r="B131" s="55" t="s">
        <v>843</v>
      </c>
      <c r="C131" s="156" t="s">
        <v>125</v>
      </c>
      <c r="D131" s="98" t="s">
        <v>126</v>
      </c>
      <c r="E131" s="157">
        <v>24</v>
      </c>
      <c r="F131" s="2">
        <v>148</v>
      </c>
      <c r="G131" s="2" t="s">
        <v>119</v>
      </c>
      <c r="H131" s="2" t="s">
        <v>118</v>
      </c>
      <c r="I131" s="100">
        <v>9.06</v>
      </c>
      <c r="J131" s="101">
        <f t="shared" si="18"/>
        <v>10.927152317880793</v>
      </c>
      <c r="K131" s="104">
        <v>0.2475</v>
      </c>
      <c r="L131" s="71">
        <v>4</v>
      </c>
      <c r="M131" s="28">
        <f t="shared" si="19"/>
        <v>0.99</v>
      </c>
      <c r="N131" s="103" t="s">
        <v>609</v>
      </c>
      <c r="O131" s="104">
        <v>0.24</v>
      </c>
      <c r="P131" s="158">
        <v>45813</v>
      </c>
      <c r="Q131" s="158">
        <v>45827</v>
      </c>
      <c r="R131" s="28">
        <f t="shared" si="20"/>
        <v>3.1250000000000027</v>
      </c>
      <c r="S131" s="105">
        <f>IF(INDEX(Historical!$D$7:$D1273,MATCH(B131,Historical!$B$7:$B$1044,0))=0,"n/a",(INDEX(Historical!$C$7:$C$1044,MATCH(B131,Historical!$B$7:$B$1044,0))/INDEX(Historical!$D$7:$D$1044,MATCH(B131,Historical!$B$7:$B$1044,0))-1)*100)</f>
        <v>3.4210526315789469</v>
      </c>
      <c r="T131" s="105">
        <f>IF(INDEX(Historical!$F$7:$F$1044,MATCH(B131,Historical!$B$7:$B$1044,0))=0,"n/a",((INDEX(Historical!$C$7:$C$1044,MATCH(B131,Historical!$B$7:$B$1044,0))/INDEX(Historical!$F$7:$F$1044,MATCH(B131,Historical!$B$7:$B$1044,0)))^(1/3)-1)*100)</f>
        <v>4.1368497034698137</v>
      </c>
      <c r="U131" s="105">
        <f>IF(INDEX(Historical!$H$7:$H$1044,MATCH(B131,Historical!$B$7:$B$1044,0))=0,"n/a",((INDEX(Historical!$C$7:$C$1044,MATCH(B131,Historical!$B$7:$B$1044,0))/INDEX(Historical!$H$7:$H$1044,MATCH(B131,Historical!$B$7:$B$1044,0)))^(1/5)-1)*100)</f>
        <v>4.4578525998717478</v>
      </c>
      <c r="V131" s="105">
        <f>IF(INDEX(Historical!$M$7:$M$1044,MATCH(B131,Historical!$B$7:$B$1044,0))=0,"n/a",((INDEX(Historical!$C$7:$C$1044,MATCH(B131,Historical!$B$7:$B$1044,0))/INDEX(Historical!$M$7:$M$1044,MATCH(B131,Historical!$B$7:$B$1044,0)))^(1/10)-1)*100)</f>
        <v>5.642013306087712</v>
      </c>
      <c r="W131" s="106">
        <f t="shared" si="21"/>
        <v>0.79011734961024305</v>
      </c>
      <c r="X131" s="107" t="str">
        <f t="shared" si="22"/>
        <v>n/a</v>
      </c>
      <c r="Y131" s="123"/>
      <c r="Z131" s="101">
        <f t="shared" si="23"/>
        <v>253.84615384615384</v>
      </c>
      <c r="AA131" s="109">
        <f t="shared" si="24"/>
        <v>23.23076923076923</v>
      </c>
      <c r="AB131" s="71">
        <v>12</v>
      </c>
      <c r="AC131" s="100">
        <v>0.39</v>
      </c>
      <c r="AD131" s="100" t="s">
        <v>142</v>
      </c>
      <c r="AE131" s="100">
        <v>0.37</v>
      </c>
      <c r="AF131" s="100">
        <v>1.47</v>
      </c>
      <c r="AG131" s="100">
        <v>6.18</v>
      </c>
      <c r="AH131" s="100">
        <v>-23.77</v>
      </c>
      <c r="AI131" s="100">
        <v>1.02</v>
      </c>
      <c r="AJ131" s="100">
        <v>-11.24</v>
      </c>
      <c r="AK131" s="100">
        <v>-8.33</v>
      </c>
      <c r="AL131" s="100">
        <v>1920</v>
      </c>
      <c r="AM131" s="100">
        <v>7.5</v>
      </c>
      <c r="AN131" s="100">
        <v>1.6</v>
      </c>
      <c r="AO131" s="110">
        <f t="shared" si="25"/>
        <v>-7.845764313016689</v>
      </c>
      <c r="AP131" s="111">
        <f t="shared" si="26"/>
        <v>15.385004917752541</v>
      </c>
      <c r="AQ131" s="112">
        <f t="shared" si="27"/>
        <v>23.196736553513865</v>
      </c>
      <c r="AR131" s="101">
        <f>INDEX(Historical!$C$7:$C$1045,MATCH(B131,Historical!$B$7:$B$1045,0))*IF(AH131="n/a",1.03,IF(AH131&lt;0,1.01,IF(AH131&gt;10,1.1,(1+AH131/100))))</f>
        <v>0.99232500000000001</v>
      </c>
      <c r="AS131" s="109">
        <f t="shared" si="28"/>
        <v>1.002446715</v>
      </c>
      <c r="AT131" s="109">
        <f t="shared" si="34"/>
        <v>1.0124711821500001</v>
      </c>
      <c r="AU131" s="109">
        <f t="shared" si="34"/>
        <v>1.0225958939715001</v>
      </c>
      <c r="AV131" s="109">
        <f t="shared" si="34"/>
        <v>1.0328218529112152</v>
      </c>
      <c r="AW131" s="109">
        <f t="shared" si="29"/>
        <v>5.0626606440327162</v>
      </c>
      <c r="AX131" s="113">
        <f t="shared" si="30"/>
        <v>55.879256556652493</v>
      </c>
      <c r="AY131" s="100">
        <v>0.44</v>
      </c>
      <c r="AZ131" s="100">
        <v>15.340000000000002</v>
      </c>
      <c r="BA131" s="100">
        <v>-49.33</v>
      </c>
      <c r="BB131" s="100">
        <v>3.29</v>
      </c>
      <c r="BC131" s="100">
        <v>-22.74</v>
      </c>
      <c r="BE131" s="12">
        <v>2002</v>
      </c>
      <c r="BF131" s="12">
        <f t="shared" si="31"/>
        <v>2</v>
      </c>
      <c r="BG131" s="100">
        <v>2.12</v>
      </c>
      <c r="BH131" t="s">
        <v>121</v>
      </c>
      <c r="BI131" t="s">
        <v>122</v>
      </c>
    </row>
    <row r="132" spans="1:61" ht="11.25" customHeight="1" x14ac:dyDescent="0.2">
      <c r="A132" s="123" t="s">
        <v>844</v>
      </c>
      <c r="B132" s="55" t="s">
        <v>845</v>
      </c>
      <c r="C132" s="156" t="s">
        <v>134</v>
      </c>
      <c r="D132" s="98" t="s">
        <v>157</v>
      </c>
      <c r="E132" s="157">
        <v>21</v>
      </c>
      <c r="F132" s="2">
        <v>204</v>
      </c>
      <c r="G132" s="2" t="s">
        <v>146</v>
      </c>
      <c r="H132" s="2" t="s">
        <v>146</v>
      </c>
      <c r="I132" s="100">
        <v>26.78</v>
      </c>
      <c r="J132" s="101">
        <f t="shared" si="18"/>
        <v>3.4353995519044065</v>
      </c>
      <c r="K132" s="104">
        <v>0.23</v>
      </c>
      <c r="L132" s="71">
        <v>4</v>
      </c>
      <c r="M132" s="28">
        <f t="shared" si="19"/>
        <v>0.92</v>
      </c>
      <c r="N132" s="103" t="s">
        <v>433</v>
      </c>
      <c r="O132" s="104">
        <v>0.22750000000000001</v>
      </c>
      <c r="P132" s="158">
        <v>46020</v>
      </c>
      <c r="Q132" s="158">
        <v>46042</v>
      </c>
      <c r="R132" s="28">
        <f t="shared" si="20"/>
        <v>1.0989010989010999</v>
      </c>
      <c r="S132" s="105">
        <f>IF(INDEX(Historical!$D$7:$D1274,MATCH(B132,Historical!$B$7:$B$1044,0))=0,"n/a",(INDEX(Historical!$C$7:$C$1044,MATCH(B132,Historical!$B$7:$B$1044,0))/INDEX(Historical!$D$7:$D$1044,MATCH(B132,Historical!$B$7:$B$1044,0))-1)*100)</f>
        <v>1.134751773049647</v>
      </c>
      <c r="T132" s="105">
        <f>IF(INDEX(Historical!$F$7:$F$1044,MATCH(B132,Historical!$B$7:$B$1044,0))=0,"n/a",((INDEX(Historical!$C$7:$C$1044,MATCH(B132,Historical!$B$7:$B$1044,0))/INDEX(Historical!$F$7:$F$1044,MATCH(B132,Historical!$B$7:$B$1044,0)))^(1/3)-1)*100)</f>
        <v>4.5446099725697131</v>
      </c>
      <c r="U132" s="105">
        <f>IF(INDEX(Historical!$H$7:$H$1044,MATCH(B132,Historical!$B$7:$B$1044,0))=0,"n/a",((INDEX(Historical!$C$7:$C$1044,MATCH(B132,Historical!$B$7:$B$1044,0))/INDEX(Historical!$H$7:$H$1044,MATCH(B132,Historical!$B$7:$B$1044,0)))^(1/5)-1)*100)</f>
        <v>6.5165857489335677</v>
      </c>
      <c r="V132" s="105">
        <f>IF(INDEX(Historical!$M$7:$M$1044,MATCH(B132,Historical!$B$7:$B$1044,0))=0,"n/a",((INDEX(Historical!$C$7:$C$1044,MATCH(B132,Historical!$B$7:$B$1044,0))/INDEX(Historical!$M$7:$M$1044,MATCH(B132,Historical!$B$7:$B$1044,0)))^(1/10)-1)*100)</f>
        <v>7.5605733922199381</v>
      </c>
      <c r="W132" s="106">
        <f t="shared" si="21"/>
        <v>0.86191686937915768</v>
      </c>
      <c r="X132" s="107">
        <f t="shared" si="22"/>
        <v>1.0648015929630013</v>
      </c>
      <c r="Y132" s="123"/>
      <c r="Z132" s="101">
        <f t="shared" si="23"/>
        <v>35.249042145593876</v>
      </c>
      <c r="AA132" s="109">
        <f t="shared" si="24"/>
        <v>10.260536398467433</v>
      </c>
      <c r="AB132" s="71">
        <v>12</v>
      </c>
      <c r="AC132" s="100">
        <v>2.61</v>
      </c>
      <c r="AD132" s="100" t="s">
        <v>142</v>
      </c>
      <c r="AE132" s="100">
        <v>1.92</v>
      </c>
      <c r="AF132" s="100">
        <v>0.98</v>
      </c>
      <c r="AG132" s="100">
        <v>9.85</v>
      </c>
      <c r="AH132" s="100">
        <v>16.05</v>
      </c>
      <c r="AI132" s="100">
        <v>6.38</v>
      </c>
      <c r="AJ132" s="100">
        <v>6.12</v>
      </c>
      <c r="AK132" s="100" t="s">
        <v>142</v>
      </c>
      <c r="AL132" s="100">
        <v>368.17</v>
      </c>
      <c r="AM132" s="100">
        <v>4.22</v>
      </c>
      <c r="AN132" s="100">
        <v>0.71</v>
      </c>
      <c r="AO132" s="110">
        <f t="shared" si="25"/>
        <v>-0.30855109762945965</v>
      </c>
      <c r="AP132" s="111">
        <f t="shared" si="26"/>
        <v>9.9519853008379737</v>
      </c>
      <c r="AQ132" s="112">
        <f t="shared" si="27"/>
        <v>-33.149168805971584</v>
      </c>
      <c r="AR132" s="101">
        <f>INDEX(Historical!$C$7:$C$1045,MATCH(B132,Historical!$B$7:$B$1045,0))*IF(AH132="n/a",1.03,IF(AH132&lt;0,1.01,IF(AH132&gt;10,1.1,(1+AH132/100))))</f>
        <v>0.98037500000000011</v>
      </c>
      <c r="AS132" s="109">
        <f t="shared" si="28"/>
        <v>1.0429229250000003</v>
      </c>
      <c r="AT132" s="109">
        <f t="shared" si="34"/>
        <v>1.0742106127500004</v>
      </c>
      <c r="AU132" s="109">
        <f t="shared" si="34"/>
        <v>1.1064369311325004</v>
      </c>
      <c r="AV132" s="109">
        <f t="shared" si="34"/>
        <v>1.1396300390664755</v>
      </c>
      <c r="AW132" s="109">
        <f t="shared" si="29"/>
        <v>5.3435755079489775</v>
      </c>
      <c r="AX132" s="113">
        <f t="shared" si="30"/>
        <v>19.953605332147038</v>
      </c>
      <c r="AY132" s="100">
        <v>0.83</v>
      </c>
      <c r="AZ132" s="100">
        <v>18.559999999999999</v>
      </c>
      <c r="BA132" s="100">
        <v>-10.23</v>
      </c>
      <c r="BB132" s="100">
        <v>2.52</v>
      </c>
      <c r="BC132" s="100">
        <v>4.34</v>
      </c>
      <c r="BE132" s="12">
        <v>2005</v>
      </c>
      <c r="BF132" s="12">
        <f t="shared" si="31"/>
        <v>2</v>
      </c>
      <c r="BG132" s="100">
        <v>1.03</v>
      </c>
      <c r="BH132" t="s">
        <v>121</v>
      </c>
      <c r="BI132" t="s">
        <v>122</v>
      </c>
    </row>
    <row r="133" spans="1:61" ht="11.25" customHeight="1" x14ac:dyDescent="0.2">
      <c r="A133" s="123" t="s">
        <v>846</v>
      </c>
      <c r="B133" s="55" t="s">
        <v>847</v>
      </c>
      <c r="C133" s="156" t="s">
        <v>134</v>
      </c>
      <c r="D133" s="98" t="s">
        <v>157</v>
      </c>
      <c r="E133" s="157">
        <v>15</v>
      </c>
      <c r="F133" s="2">
        <v>313</v>
      </c>
      <c r="G133" s="2" t="s">
        <v>146</v>
      </c>
      <c r="H133" s="2" t="s">
        <v>146</v>
      </c>
      <c r="I133" s="100">
        <v>42.09</v>
      </c>
      <c r="J133" s="101">
        <f t="shared" si="18"/>
        <v>2.3758612497030174</v>
      </c>
      <c r="K133" s="104">
        <v>0.25</v>
      </c>
      <c r="L133" s="71">
        <v>4</v>
      </c>
      <c r="M133" s="28">
        <f t="shared" si="19"/>
        <v>1</v>
      </c>
      <c r="N133" s="103" t="s">
        <v>339</v>
      </c>
      <c r="O133" s="104">
        <v>0.24</v>
      </c>
      <c r="P133" s="158">
        <v>45884</v>
      </c>
      <c r="Q133" s="158">
        <v>45898</v>
      </c>
      <c r="R133" s="28">
        <f t="shared" si="20"/>
        <v>4.1666666666666705</v>
      </c>
      <c r="S133" s="105">
        <f>IF(INDEX(Historical!$D$7:$D1275,MATCH(B133,Historical!$B$7:$B$1044,0))=0,"n/a",(INDEX(Historical!$C$7:$C$1044,MATCH(B133,Historical!$B$7:$B$1044,0))/INDEX(Historical!$D$7:$D$1044,MATCH(B133,Historical!$B$7:$B$1044,0))-1)*100)</f>
        <v>4.2553191489361764</v>
      </c>
      <c r="T133" s="105">
        <f>IF(INDEX(Historical!$F$7:$F$1044,MATCH(B133,Historical!$B$7:$B$1044,0))=0,"n/a",((INDEX(Historical!$C$7:$C$1044,MATCH(B133,Historical!$B$7:$B$1044,0))/INDEX(Historical!$F$7:$F$1044,MATCH(B133,Historical!$B$7:$B$1044,0)))^(1/3)-1)*100)</f>
        <v>2.8792656052861521</v>
      </c>
      <c r="U133" s="105">
        <f>IF(INDEX(Historical!$H$7:$H$1044,MATCH(B133,Historical!$B$7:$B$1044,0))=0,"n/a",((INDEX(Historical!$C$7:$C$1044,MATCH(B133,Historical!$B$7:$B$1044,0))/INDEX(Historical!$H$7:$H$1044,MATCH(B133,Historical!$B$7:$B$1044,0)))^(1/5)-1)*100)</f>
        <v>3.8838918325118765</v>
      </c>
      <c r="V133" s="105">
        <f>IF(INDEX(Historical!$M$7:$M$1044,MATCH(B133,Historical!$B$7:$B$1044,0))=0,"n/a",((INDEX(Historical!$C$7:$C$1044,MATCH(B133,Historical!$B$7:$B$1044,0))/INDEX(Historical!$M$7:$M$1044,MATCH(B133,Historical!$B$7:$B$1044,0)))^(1/10)-1)*100)</f>
        <v>5.2052484706535562</v>
      </c>
      <c r="W133" s="106">
        <f t="shared" si="21"/>
        <v>0.74614917124681002</v>
      </c>
      <c r="X133" s="107">
        <f t="shared" si="22"/>
        <v>0.53868125277557233</v>
      </c>
      <c r="Y133" s="162"/>
      <c r="Z133" s="101">
        <f t="shared" si="23"/>
        <v>25.252525252525253</v>
      </c>
      <c r="AA133" s="109">
        <f t="shared" si="24"/>
        <v>10.628787878787879</v>
      </c>
      <c r="AB133" s="71">
        <v>12</v>
      </c>
      <c r="AC133" s="100">
        <v>3.96</v>
      </c>
      <c r="AD133" s="100" t="s">
        <v>142</v>
      </c>
      <c r="AE133" s="100">
        <v>2.33</v>
      </c>
      <c r="AF133" s="100">
        <v>1.04</v>
      </c>
      <c r="AG133" s="100">
        <v>9.85</v>
      </c>
      <c r="AH133" s="100">
        <v>9.7000000000000011</v>
      </c>
      <c r="AI133" s="100">
        <v>14.62</v>
      </c>
      <c r="AJ133" s="100">
        <v>7.21</v>
      </c>
      <c r="AK133" s="100" t="s">
        <v>142</v>
      </c>
      <c r="AL133" s="100">
        <v>1120</v>
      </c>
      <c r="AM133" s="100">
        <v>11.23</v>
      </c>
      <c r="AN133" s="100">
        <v>0.56000000000000005</v>
      </c>
      <c r="AO133" s="110">
        <f t="shared" si="25"/>
        <v>-4.3690347965729845</v>
      </c>
      <c r="AP133" s="111">
        <f t="shared" si="26"/>
        <v>6.2597530822148943</v>
      </c>
      <c r="AQ133" s="112">
        <f t="shared" si="27"/>
        <v>-29.908189116973492</v>
      </c>
      <c r="AR133" s="101">
        <f>INDEX(Historical!$C$7:$C$1045,MATCH(B133,Historical!$B$7:$B$1045,0))*IF(AH133="n/a",1.03,IF(AH133&lt;0,1.01,IF(AH133&gt;10,1.1,(1+AH133/100))))</f>
        <v>1.0750599999999999</v>
      </c>
      <c r="AS133" s="109">
        <f t="shared" si="28"/>
        <v>1.182566</v>
      </c>
      <c r="AT133" s="109">
        <f t="shared" si="34"/>
        <v>1.2180429800000001</v>
      </c>
      <c r="AU133" s="109">
        <f t="shared" si="34"/>
        <v>1.2545842694000002</v>
      </c>
      <c r="AV133" s="109">
        <f t="shared" si="34"/>
        <v>1.2922217974820003</v>
      </c>
      <c r="AW133" s="109">
        <f t="shared" si="29"/>
        <v>6.0224750468820005</v>
      </c>
      <c r="AX133" s="113">
        <f t="shared" si="30"/>
        <v>14.308565091190307</v>
      </c>
      <c r="AY133" s="100">
        <v>0.82</v>
      </c>
      <c r="AZ133" s="100">
        <v>29.03</v>
      </c>
      <c r="BA133" s="100">
        <v>-6.15</v>
      </c>
      <c r="BB133" s="100">
        <v>0.86</v>
      </c>
      <c r="BC133" s="100">
        <v>5.6099999999999994</v>
      </c>
      <c r="BE133" s="12">
        <v>2012</v>
      </c>
      <c r="BF133" s="12">
        <f t="shared" si="31"/>
        <v>1</v>
      </c>
      <c r="BG133" s="100">
        <v>1.1400000000000001</v>
      </c>
      <c r="BH133" t="s">
        <v>121</v>
      </c>
      <c r="BI133" t="s">
        <v>122</v>
      </c>
    </row>
    <row r="134" spans="1:61" ht="11.25" customHeight="1" x14ac:dyDescent="0.2">
      <c r="A134" s="123" t="s">
        <v>848</v>
      </c>
      <c r="B134" s="55" t="s">
        <v>849</v>
      </c>
      <c r="C134" s="156" t="s">
        <v>134</v>
      </c>
      <c r="D134" s="98" t="s">
        <v>135</v>
      </c>
      <c r="E134" s="157">
        <v>14</v>
      </c>
      <c r="F134" s="2">
        <v>375</v>
      </c>
      <c r="G134" s="2" t="s">
        <v>146</v>
      </c>
      <c r="H134" s="2" t="s">
        <v>146</v>
      </c>
      <c r="I134" s="100">
        <v>52.3</v>
      </c>
      <c r="J134" s="101">
        <f t="shared" si="18"/>
        <v>3.9770554493307846</v>
      </c>
      <c r="K134" s="104">
        <v>0.52</v>
      </c>
      <c r="L134" s="71">
        <v>4</v>
      </c>
      <c r="M134" s="28">
        <f t="shared" si="19"/>
        <v>2.08</v>
      </c>
      <c r="N134" s="103" t="s">
        <v>270</v>
      </c>
      <c r="O134" s="104">
        <v>0.5</v>
      </c>
      <c r="P134" s="158">
        <v>46008</v>
      </c>
      <c r="Q134" s="158">
        <v>46022</v>
      </c>
      <c r="R134" s="28">
        <f t="shared" si="20"/>
        <v>4.0000000000000036</v>
      </c>
      <c r="S134" s="105">
        <f>IF(INDEX(Historical!$D$7:$D1277,MATCH(B134,Historical!$B$7:$B$1044,0))=0,"n/a",(INDEX(Historical!$C$7:$C$1044,MATCH(B134,Historical!$B$7:$B$1044,0))/INDEX(Historical!$D$7:$D$1044,MATCH(B134,Historical!$B$7:$B$1044,0))-1)*100)</f>
        <v>4.1237113402061931</v>
      </c>
      <c r="T134" s="105">
        <f>IF(INDEX(Historical!$F$7:$F$1044,MATCH(B134,Historical!$B$7:$B$1044,0))=0,"n/a",((INDEX(Historical!$C$7:$C$1044,MATCH(B134,Historical!$B$7:$B$1044,0))/INDEX(Historical!$F$7:$F$1044,MATCH(B134,Historical!$B$7:$B$1044,0)))^(1/3)-1)*100)</f>
        <v>4.5023446084026197</v>
      </c>
      <c r="U134" s="105">
        <f>IF(INDEX(Historical!$H$7:$H$1044,MATCH(B134,Historical!$B$7:$B$1044,0))=0,"n/a",((INDEX(Historical!$C$7:$C$1044,MATCH(B134,Historical!$B$7:$B$1044,0))/INDEX(Historical!$H$7:$H$1044,MATCH(B134,Historical!$B$7:$B$1044,0)))^(1/5)-1)*100)</f>
        <v>8.3935699867344837</v>
      </c>
      <c r="V134" s="105">
        <f>IF(INDEX(Historical!$M$7:$M$1044,MATCH(B134,Historical!$B$7:$B$1044,0))=0,"n/a",((INDEX(Historical!$C$7:$C$1044,MATCH(B134,Historical!$B$7:$B$1044,0))/INDEX(Historical!$M$7:$M$1044,MATCH(B134,Historical!$B$7:$B$1044,0)))^(1/10)-1)*100)</f>
        <v>12.370093968266893</v>
      </c>
      <c r="W134" s="106">
        <f t="shared" si="21"/>
        <v>0.6785372858336064</v>
      </c>
      <c r="X134" s="107" t="str">
        <f t="shared" si="22"/>
        <v>n/a</v>
      </c>
      <c r="Y134" s="170" t="s">
        <v>850</v>
      </c>
      <c r="Z134" s="101">
        <f t="shared" si="23"/>
        <v>94.117647058823536</v>
      </c>
      <c r="AA134" s="109">
        <f t="shared" si="24"/>
        <v>23.665158371040722</v>
      </c>
      <c r="AB134" s="71">
        <v>12</v>
      </c>
      <c r="AC134" s="100">
        <v>2.21</v>
      </c>
      <c r="AD134" s="100">
        <v>0.72</v>
      </c>
      <c r="AE134" s="100">
        <v>0.97</v>
      </c>
      <c r="AF134" s="100">
        <v>1.91</v>
      </c>
      <c r="AG134" s="100">
        <v>7.93</v>
      </c>
      <c r="AH134" s="100">
        <v>16.350000000000001</v>
      </c>
      <c r="AI134" s="100">
        <v>10.119999999999999</v>
      </c>
      <c r="AJ134" s="100">
        <v>-15.010000000000002</v>
      </c>
      <c r="AK134" s="100">
        <v>11.42</v>
      </c>
      <c r="AL134" s="100">
        <v>14080</v>
      </c>
      <c r="AM134" s="100">
        <v>5.6099999999999994</v>
      </c>
      <c r="AN134" s="100">
        <v>0.64</v>
      </c>
      <c r="AO134" s="110">
        <f t="shared" si="25"/>
        <v>-11.294532934975454</v>
      </c>
      <c r="AP134" s="111">
        <f t="shared" si="26"/>
        <v>12.370625436065268</v>
      </c>
      <c r="AQ134" s="112">
        <f t="shared" si="27"/>
        <v>41.735986943938627</v>
      </c>
      <c r="AR134" s="101">
        <f>INDEX(Historical!$C$7:$C$1045,MATCH(B134,Historical!$B$7:$B$1045,0))*IF(AH134="n/a",1.03,IF(AH134&lt;0,1.01,IF(AH134&gt;10,1.1,(1+AH134/100))))</f>
        <v>2.2220000000000004</v>
      </c>
      <c r="AS134" s="109">
        <f t="shared" si="28"/>
        <v>2.4442000000000008</v>
      </c>
      <c r="AT134" s="109">
        <f t="shared" si="34"/>
        <v>2.6886200000000011</v>
      </c>
      <c r="AU134" s="109">
        <f t="shared" si="34"/>
        <v>2.9574820000000015</v>
      </c>
      <c r="AV134" s="109">
        <f t="shared" si="34"/>
        <v>3.2532302000000017</v>
      </c>
      <c r="AW134" s="109">
        <f t="shared" si="29"/>
        <v>13.565532200000007</v>
      </c>
      <c r="AX134" s="113">
        <f t="shared" si="30"/>
        <v>25.937920076481852</v>
      </c>
      <c r="AY134" s="100">
        <v>1.04</v>
      </c>
      <c r="AZ134" s="100">
        <v>22.25</v>
      </c>
      <c r="BA134" s="100">
        <v>-16.950000000000003</v>
      </c>
      <c r="BB134" s="100">
        <v>7.1099999999999994</v>
      </c>
      <c r="BC134" s="100">
        <v>-3.02</v>
      </c>
      <c r="BE134" s="12">
        <v>2012</v>
      </c>
      <c r="BF134" s="12">
        <f t="shared" si="31"/>
        <v>1</v>
      </c>
      <c r="BG134" s="100">
        <v>0.67999999999999994</v>
      </c>
      <c r="BH134" t="s">
        <v>121</v>
      </c>
      <c r="BI134" t="s">
        <v>122</v>
      </c>
    </row>
    <row r="135" spans="1:61" ht="11.25" customHeight="1" x14ac:dyDescent="0.2">
      <c r="A135" s="55" t="s">
        <v>851</v>
      </c>
      <c r="B135" s="55" t="s">
        <v>852</v>
      </c>
      <c r="C135" s="156" t="s">
        <v>134</v>
      </c>
      <c r="D135" s="98" t="s">
        <v>157</v>
      </c>
      <c r="E135" s="157">
        <v>12</v>
      </c>
      <c r="F135" s="2">
        <v>448</v>
      </c>
      <c r="G135" s="2" t="s">
        <v>146</v>
      </c>
      <c r="H135" s="2" t="s">
        <v>146</v>
      </c>
      <c r="I135" s="100">
        <v>28.46</v>
      </c>
      <c r="J135" s="101">
        <f t="shared" ref="J135:J198" si="35">(M135/I135)*100</f>
        <v>5.2002810962754742</v>
      </c>
      <c r="K135" s="104">
        <v>0.37</v>
      </c>
      <c r="L135" s="2">
        <v>4</v>
      </c>
      <c r="M135" s="28">
        <f t="shared" ref="M135:M198" si="36">K135*L135</f>
        <v>1.48</v>
      </c>
      <c r="N135" s="2" t="s">
        <v>386</v>
      </c>
      <c r="O135" s="104">
        <v>0.36</v>
      </c>
      <c r="P135" s="158">
        <v>45846</v>
      </c>
      <c r="Q135" s="158">
        <v>45856</v>
      </c>
      <c r="R135" s="28">
        <f t="shared" ref="R135:R198" si="37">(K135-O135)/O135*100</f>
        <v>2.7777777777777803</v>
      </c>
      <c r="S135" s="105">
        <f>IF(INDEX(Historical!$D$7:$D1278,MATCH(B135,Historical!$B$7:$B$1044,0))=0,"n/a",(INDEX(Historical!$C$7:$C$1044,MATCH(B135,Historical!$B$7:$B$1044,0))/INDEX(Historical!$D$7:$D$1044,MATCH(B135,Historical!$B$7:$B$1044,0))-1)*100)</f>
        <v>2.8169014084507005</v>
      </c>
      <c r="T135" s="105">
        <f>IF(INDEX(Historical!$F$7:$F$1044,MATCH(B135,Historical!$B$7:$B$1044,0))=0,"n/a",((INDEX(Historical!$C$7:$C$1044,MATCH(B135,Historical!$B$7:$B$1044,0))/INDEX(Historical!$F$7:$F$1044,MATCH(B135,Historical!$B$7:$B$1044,0)))^(1/3)-1)*100)</f>
        <v>3.4172475540757308</v>
      </c>
      <c r="U135" s="105">
        <f>IF(INDEX(Historical!$H$7:$H$1044,MATCH(B135,Historical!$B$7:$B$1044,0))=0,"n/a",((INDEX(Historical!$C$7:$C$1044,MATCH(B135,Historical!$B$7:$B$1044,0))/INDEX(Historical!$H$7:$H$1044,MATCH(B135,Historical!$B$7:$B$1044,0)))^(1/5)-1)*100)</f>
        <v>3.6569927241323574</v>
      </c>
      <c r="V135" s="105">
        <f>IF(INDEX(Historical!$M$7:$M$1044,MATCH(B135,Historical!$B$7:$B$1044,0))=0,"n/a",((INDEX(Historical!$C$7:$C$1044,MATCH(B135,Historical!$B$7:$B$1044,0))/INDEX(Historical!$M$7:$M$1044,MATCH(B135,Historical!$B$7:$B$1044,0)))^(1/10)-1)*100)</f>
        <v>5.4744670925553685</v>
      </c>
      <c r="W135" s="106">
        <f t="shared" ref="W135:W198" si="38">IF(OR(U135&lt;=0,U135="n/a",V135&lt;=0,V135="n/a"),"n/a",U135/V135)</f>
        <v>0.66800889699482124</v>
      </c>
      <c r="X135" s="107">
        <f t="shared" ref="X135:X198" si="39">IF(OR(AJ135&lt;=0,AJ135="n/a",U135&lt;=0,U135="n/a"),"n/a",U135/AJ135)</f>
        <v>0.84068798255916266</v>
      </c>
      <c r="Y135" s="55"/>
      <c r="Z135" s="101">
        <f t="shared" ref="Z135:Z198" si="40">IF(OR(AC135&lt;0.01,AC135="n/a"),"n/a",M135/AC135*100)</f>
        <v>45.679012345679013</v>
      </c>
      <c r="AA135" s="109">
        <f t="shared" ref="AA135:AA198" si="41">IF(OR(AC135&lt;0.01,AC135="n/a"),"n/a",I135/AC135)</f>
        <v>8.783950617283951</v>
      </c>
      <c r="AB135" s="2">
        <v>12</v>
      </c>
      <c r="AC135" s="100">
        <v>3.24</v>
      </c>
      <c r="AD135" s="100" t="s">
        <v>142</v>
      </c>
      <c r="AE135" s="100">
        <v>1.8</v>
      </c>
      <c r="AF135" s="100">
        <v>1.1200000000000001</v>
      </c>
      <c r="AG135" s="100">
        <v>13.29</v>
      </c>
      <c r="AH135" s="100" t="s">
        <v>142</v>
      </c>
      <c r="AI135" s="100" t="s">
        <v>142</v>
      </c>
      <c r="AJ135" s="100">
        <v>4.3499999999999996</v>
      </c>
      <c r="AK135" s="100" t="s">
        <v>142</v>
      </c>
      <c r="AL135" s="100">
        <v>320.75</v>
      </c>
      <c r="AM135" s="100">
        <v>13.239999999999998</v>
      </c>
      <c r="AN135" s="100">
        <v>0.68</v>
      </c>
      <c r="AO135" s="110">
        <f t="shared" ref="AO135:AO198" si="42">IF(U135="n/a","n/a",IF(AA135&lt;0,"n/a",IF(AA135="n/a","n/a",J135+U135-AA135)))</f>
        <v>7.3323203123880631E-2</v>
      </c>
      <c r="AP135" s="111">
        <f t="shared" ref="AP135:AP198" si="43">IF(U135="n/a","n/a",J135+U135)</f>
        <v>8.8572738204078316</v>
      </c>
      <c r="AQ135" s="112">
        <f t="shared" ref="AQ135:AQ198" si="44">IF(OR(AC135&lt;0.01,AC135="n/a",AF135="n/a"),"n/a",(I135/SQRT(22.5*AC135*(I135/AF135))-1)*100)</f>
        <v>-33.875455250101382</v>
      </c>
      <c r="AR135" s="101">
        <f>INDEX(Historical!$C$7:$C$1045,MATCH(B135,Historical!$B$7:$B$1045,0))*IF(AH135="n/a",1.03,IF(AH135&lt;0,1.01,IF(AH135&gt;10,1.1,(1+AH135/100))))</f>
        <v>1.5038</v>
      </c>
      <c r="AS135" s="109">
        <f t="shared" ref="AS135:AS198" si="45">IF($AI135="n/a",1.03*AR135,IF($AI135&lt;0,1.01*AR135,IF($AI135&gt;10,1.1*AR135,(1+$AI135/100)*AR135)))</f>
        <v>1.5489140000000001</v>
      </c>
      <c r="AT135" s="109">
        <f t="shared" si="34"/>
        <v>1.5953814200000003</v>
      </c>
      <c r="AU135" s="109">
        <f t="shared" si="34"/>
        <v>1.6432428626000004</v>
      </c>
      <c r="AV135" s="109">
        <f t="shared" si="34"/>
        <v>1.6925401484780005</v>
      </c>
      <c r="AW135" s="109">
        <f t="shared" ref="AW135:AW198" si="46">SUM(AR135:AV135)</f>
        <v>7.9838784310780015</v>
      </c>
      <c r="AX135" s="113">
        <f t="shared" ref="AX135:AX198" si="47">AW135/I135*100</f>
        <v>28.052981135200284</v>
      </c>
      <c r="AY135" s="100">
        <v>0.51</v>
      </c>
      <c r="AZ135" s="100">
        <v>21.83</v>
      </c>
      <c r="BA135" s="100">
        <v>-6.17</v>
      </c>
      <c r="BB135" s="100">
        <v>0.54</v>
      </c>
      <c r="BC135" s="100">
        <v>5.88</v>
      </c>
      <c r="BE135" s="12">
        <v>2014</v>
      </c>
      <c r="BF135" s="12">
        <f t="shared" ref="BF135:BF198" si="48">IF(BE135&gt;2020,0,IF(BE135&gt;2008,1,IF(BE135&gt;2001,2,IF(BE135&gt;1990,3,IF(BE135&gt;1980,4,IF(BE135&gt;1973,5,IF(BE135&gt;1970,6,IF(BE135&gt;1960,7,IF(BE135&gt;1958,8,IF(BE135&gt;1953,9,10))))))))))</f>
        <v>1</v>
      </c>
      <c r="BG135" s="100">
        <v>1.1400000000000001</v>
      </c>
      <c r="BH135" t="s">
        <v>121</v>
      </c>
      <c r="BI135" t="s">
        <v>122</v>
      </c>
    </row>
    <row r="136" spans="1:61" ht="11.25" customHeight="1" x14ac:dyDescent="0.2">
      <c r="A136" s="123" t="s">
        <v>853</v>
      </c>
      <c r="B136" s="55" t="s">
        <v>854</v>
      </c>
      <c r="C136" s="156" t="s">
        <v>139</v>
      </c>
      <c r="D136" s="98" t="s">
        <v>420</v>
      </c>
      <c r="E136" s="157">
        <v>19</v>
      </c>
      <c r="F136" s="2">
        <v>219</v>
      </c>
      <c r="G136" s="2" t="s">
        <v>146</v>
      </c>
      <c r="H136" s="2" t="s">
        <v>146</v>
      </c>
      <c r="I136" s="100">
        <v>230.34</v>
      </c>
      <c r="J136" s="101">
        <f t="shared" si="35"/>
        <v>0.76408787010506207</v>
      </c>
      <c r="K136" s="104">
        <v>0.44</v>
      </c>
      <c r="L136" s="71">
        <v>4</v>
      </c>
      <c r="M136" s="28">
        <f t="shared" si="36"/>
        <v>1.76</v>
      </c>
      <c r="N136" s="103" t="s">
        <v>182</v>
      </c>
      <c r="O136" s="104">
        <v>0.38</v>
      </c>
      <c r="P136" s="158">
        <v>46093</v>
      </c>
      <c r="Q136" s="158">
        <v>46107</v>
      </c>
      <c r="R136" s="28">
        <f t="shared" si="37"/>
        <v>15.789473684210526</v>
      </c>
      <c r="S136" s="105">
        <f>IF(INDEX(Historical!$D$7:$D1279,MATCH(B136,Historical!$B$7:$B$1044,0))=0,"n/a",(INDEX(Historical!$C$7:$C$1044,MATCH(B136,Historical!$B$7:$B$1044,0))/INDEX(Historical!$D$7:$D$1044,MATCH(B136,Historical!$B$7:$B$1044,0))-1)*100)</f>
        <v>5.555555555555558</v>
      </c>
      <c r="T136" s="105">
        <f>IF(INDEX(Historical!$F$7:$F$1044,MATCH(B136,Historical!$B$7:$B$1044,0))=0,"n/a",((INDEX(Historical!$C$7:$C$1044,MATCH(B136,Historical!$B$7:$B$1044,0))/INDEX(Historical!$F$7:$F$1044,MATCH(B136,Historical!$B$7:$B$1044,0)))^(1/3)-1)*100)</f>
        <v>5.8955896063723312</v>
      </c>
      <c r="U136" s="105">
        <f>IF(INDEX(Historical!$H$7:$H$1044,MATCH(B136,Historical!$B$7:$B$1044,0))=0,"n/a",((INDEX(Historical!$C$7:$C$1044,MATCH(B136,Historical!$B$7:$B$1044,0))/INDEX(Historical!$H$7:$H$1044,MATCH(B136,Historical!$B$7:$B$1044,0)))^(1/5)-1)*100)</f>
        <v>8.0939214772481236</v>
      </c>
      <c r="V136" s="105">
        <f>IF(INDEX(Historical!$M$7:$M$1044,MATCH(B136,Historical!$B$7:$B$1044,0))=0,"n/a",((INDEX(Historical!$C$7:$C$1044,MATCH(B136,Historical!$B$7:$B$1044,0))/INDEX(Historical!$M$7:$M$1044,MATCH(B136,Historical!$B$7:$B$1044,0)))^(1/10)-1)*100)</f>
        <v>6.2371837811856956</v>
      </c>
      <c r="W136" s="106">
        <f t="shared" si="38"/>
        <v>1.2976884698609057</v>
      </c>
      <c r="X136" s="107">
        <f t="shared" si="39"/>
        <v>0.29453862726521557</v>
      </c>
      <c r="Y136" s="55" t="s">
        <v>855</v>
      </c>
      <c r="Z136" s="101">
        <f t="shared" si="40"/>
        <v>30.555555555555557</v>
      </c>
      <c r="AA136" s="109">
        <f t="shared" si="41"/>
        <v>39.989583333333336</v>
      </c>
      <c r="AB136" s="71">
        <v>12</v>
      </c>
      <c r="AC136" s="100">
        <v>5.76</v>
      </c>
      <c r="AD136" s="100">
        <v>1.1100000000000001</v>
      </c>
      <c r="AE136" s="100">
        <v>24.38</v>
      </c>
      <c r="AF136" s="100">
        <v>5.82</v>
      </c>
      <c r="AG136" s="100">
        <v>16.32</v>
      </c>
      <c r="AH136" s="100">
        <v>55.889999999999993</v>
      </c>
      <c r="AI136" s="100">
        <v>15.740000000000002</v>
      </c>
      <c r="AJ136" s="100">
        <v>27.48</v>
      </c>
      <c r="AK136" s="100">
        <v>20.68</v>
      </c>
      <c r="AL136" s="100">
        <v>44410</v>
      </c>
      <c r="AM136" s="100">
        <v>0.64</v>
      </c>
      <c r="AN136" s="100">
        <v>0</v>
      </c>
      <c r="AO136" s="110">
        <f t="shared" si="42"/>
        <v>-31.13157398598015</v>
      </c>
      <c r="AP136" s="111">
        <f t="shared" si="43"/>
        <v>8.8580093473531853</v>
      </c>
      <c r="AQ136" s="112">
        <f t="shared" si="44"/>
        <v>221.62046300293491</v>
      </c>
      <c r="AR136" s="101">
        <f>INDEX(Historical!$C$7:$C$1045,MATCH(B136,Historical!$B$7:$B$1045,0))*IF(AH136="n/a",1.03,IF(AH136&lt;0,1.01,IF(AH136&gt;10,1.1,(1+AH136/100))))</f>
        <v>1.6720000000000002</v>
      </c>
      <c r="AS136" s="109">
        <f t="shared" si="45"/>
        <v>1.8392000000000004</v>
      </c>
      <c r="AT136" s="109">
        <f t="shared" si="34"/>
        <v>2.0231200000000005</v>
      </c>
      <c r="AU136" s="109">
        <f t="shared" si="34"/>
        <v>2.2254320000000005</v>
      </c>
      <c r="AV136" s="109">
        <f t="shared" si="34"/>
        <v>2.4479752000000006</v>
      </c>
      <c r="AW136" s="109">
        <f t="shared" si="46"/>
        <v>10.207727200000003</v>
      </c>
      <c r="AX136" s="113">
        <f t="shared" si="47"/>
        <v>4.4315912129894945</v>
      </c>
      <c r="AY136" s="100">
        <v>0.36</v>
      </c>
      <c r="AZ136" s="100">
        <v>50.660000000000004</v>
      </c>
      <c r="BA136" s="100">
        <v>-19.37</v>
      </c>
      <c r="BB136" s="100">
        <v>-8.92</v>
      </c>
      <c r="BC136" s="100">
        <v>6.45</v>
      </c>
      <c r="BE136" s="12">
        <v>2008</v>
      </c>
      <c r="BF136" s="12">
        <f t="shared" si="48"/>
        <v>2</v>
      </c>
      <c r="BG136" s="100">
        <v>15.260000000000002</v>
      </c>
      <c r="BH136" t="s">
        <v>121</v>
      </c>
      <c r="BI136" t="s">
        <v>122</v>
      </c>
    </row>
    <row r="137" spans="1:61" ht="11.25" customHeight="1" x14ac:dyDescent="0.2">
      <c r="A137" s="123" t="s">
        <v>856</v>
      </c>
      <c r="B137" s="55" t="s">
        <v>857</v>
      </c>
      <c r="C137" s="156" t="s">
        <v>300</v>
      </c>
      <c r="D137" s="98" t="s">
        <v>795</v>
      </c>
      <c r="E137" s="157">
        <v>14</v>
      </c>
      <c r="F137" s="2">
        <v>398</v>
      </c>
      <c r="G137" s="2" t="s">
        <v>119</v>
      </c>
      <c r="H137" s="2" t="s">
        <v>119</v>
      </c>
      <c r="I137" s="100">
        <v>62.01</v>
      </c>
      <c r="J137" s="101">
        <f t="shared" si="35"/>
        <v>3.2252862441541685</v>
      </c>
      <c r="K137" s="104">
        <v>0.5</v>
      </c>
      <c r="L137" s="71">
        <v>4</v>
      </c>
      <c r="M137" s="28">
        <f t="shared" si="36"/>
        <v>2</v>
      </c>
      <c r="N137" s="103" t="s">
        <v>240</v>
      </c>
      <c r="O137" s="104">
        <v>0.44500000000000001</v>
      </c>
      <c r="P137" s="158">
        <v>46112</v>
      </c>
      <c r="Q137" s="158">
        <v>46132</v>
      </c>
      <c r="R137" s="28">
        <f t="shared" si="37"/>
        <v>12.359550561797752</v>
      </c>
      <c r="S137" s="105">
        <f>IF(INDEX(Historical!$D$7:$D1281,MATCH(B137,Historical!$B$7:$B$1044,0))=0,"n/a",(INDEX(Historical!$C$7:$C$1044,MATCH(B137,Historical!$B$7:$B$1044,0))/INDEX(Historical!$D$7:$D$1044,MATCH(B137,Historical!$B$7:$B$1044,0))-1)*100)</f>
        <v>19.230769230769251</v>
      </c>
      <c r="T137" s="105">
        <f>IF(INDEX(Historical!$F$7:$F$1044,MATCH(B137,Historical!$B$7:$B$1044,0))=0,"n/a",((INDEX(Historical!$C$7:$C$1044,MATCH(B137,Historical!$B$7:$B$1044,0))/INDEX(Historical!$F$7:$F$1044,MATCH(B137,Historical!$B$7:$B$1044,0)))^(1/3)-1)*100)</f>
        <v>13.862522184714066</v>
      </c>
      <c r="U137" s="105">
        <f>IF(INDEX(Historical!$H$7:$H$1044,MATCH(B137,Historical!$B$7:$B$1044,0))=0,"n/a",((INDEX(Historical!$C$7:$C$1044,MATCH(B137,Historical!$B$7:$B$1044,0))/INDEX(Historical!$H$7:$H$1044,MATCH(B137,Historical!$B$7:$B$1044,0)))^(1/5)-1)*100)</f>
        <v>11.711957401548778</v>
      </c>
      <c r="V137" s="105">
        <f>IF(INDEX(Historical!$M$7:$M$1044,MATCH(B137,Historical!$B$7:$B$1044,0))=0,"n/a",((INDEX(Historical!$C$7:$C$1044,MATCH(B137,Historical!$B$7:$B$1044,0))/INDEX(Historical!$M$7:$M$1044,MATCH(B137,Historical!$B$7:$B$1044,0)))^(1/10)-1)*100)</f>
        <v>13.443005838037081</v>
      </c>
      <c r="W137" s="106">
        <f t="shared" si="38"/>
        <v>0.87123055235234004</v>
      </c>
      <c r="X137" s="107">
        <f t="shared" si="39"/>
        <v>2.8918413337157478</v>
      </c>
      <c r="Y137" s="123"/>
      <c r="Z137" s="101">
        <f t="shared" si="40"/>
        <v>77.519379844961236</v>
      </c>
      <c r="AA137" s="109">
        <f t="shared" si="41"/>
        <v>24.034883720930232</v>
      </c>
      <c r="AB137" s="71">
        <v>12</v>
      </c>
      <c r="AC137" s="100">
        <v>2.58</v>
      </c>
      <c r="AD137" s="100">
        <v>18.78</v>
      </c>
      <c r="AE137" s="100">
        <v>11.41</v>
      </c>
      <c r="AF137" s="100">
        <v>2.98</v>
      </c>
      <c r="AG137" s="100">
        <v>12.659999999999998</v>
      </c>
      <c r="AH137" s="100">
        <v>11.93</v>
      </c>
      <c r="AI137" s="100">
        <v>-9.84</v>
      </c>
      <c r="AJ137" s="100">
        <v>4.05</v>
      </c>
      <c r="AK137" s="100">
        <v>1.7500000000000002</v>
      </c>
      <c r="AL137" s="100">
        <v>8500</v>
      </c>
      <c r="AM137" s="100">
        <v>0.8</v>
      </c>
      <c r="AN137" s="100">
        <v>0.94</v>
      </c>
      <c r="AO137" s="110">
        <f t="shared" si="42"/>
        <v>-9.0976400752272859</v>
      </c>
      <c r="AP137" s="111">
        <f t="shared" si="43"/>
        <v>14.937243645702946</v>
      </c>
      <c r="AQ137" s="112">
        <f t="shared" si="44"/>
        <v>78.417679104550245</v>
      </c>
      <c r="AR137" s="101">
        <f>INDEX(Historical!$C$7:$C$1045,MATCH(B137,Historical!$B$7:$B$1045,0))*IF(AH137="n/a",1.03,IF(AH137&lt;0,1.01,IF(AH137&gt;10,1.1,(1+AH137/100))))</f>
        <v>1.8755000000000002</v>
      </c>
      <c r="AS137" s="109">
        <f t="shared" si="45"/>
        <v>1.8942550000000002</v>
      </c>
      <c r="AT137" s="109">
        <f t="shared" si="34"/>
        <v>1.9274044625000004</v>
      </c>
      <c r="AU137" s="109">
        <f t="shared" si="34"/>
        <v>1.9611340405937505</v>
      </c>
      <c r="AV137" s="109">
        <f t="shared" si="34"/>
        <v>1.9954538863041413</v>
      </c>
      <c r="AW137" s="109">
        <f t="shared" si="46"/>
        <v>9.6537473893978927</v>
      </c>
      <c r="AX137" s="113">
        <f t="shared" si="47"/>
        <v>15.568049329782122</v>
      </c>
      <c r="AY137" s="100">
        <v>1.0900000000000001</v>
      </c>
      <c r="AZ137" s="100">
        <v>33.33</v>
      </c>
      <c r="BA137" s="100">
        <v>-4.1000000000000005</v>
      </c>
      <c r="BB137" s="100">
        <v>2</v>
      </c>
      <c r="BC137" s="100">
        <v>10.6</v>
      </c>
      <c r="BE137" s="12">
        <v>2013</v>
      </c>
      <c r="BF137" s="12">
        <f t="shared" si="48"/>
        <v>1</v>
      </c>
      <c r="BG137" s="100">
        <v>6.1</v>
      </c>
      <c r="BH137" t="s">
        <v>121</v>
      </c>
      <c r="BI137" t="s">
        <v>302</v>
      </c>
    </row>
    <row r="138" spans="1:61" ht="11.25" customHeight="1" x14ac:dyDescent="0.2">
      <c r="A138" s="123" t="s">
        <v>858</v>
      </c>
      <c r="B138" s="55" t="s">
        <v>859</v>
      </c>
      <c r="C138" s="156" t="s">
        <v>134</v>
      </c>
      <c r="D138" s="98" t="s">
        <v>157</v>
      </c>
      <c r="E138" s="157">
        <v>14</v>
      </c>
      <c r="F138" s="2">
        <v>358</v>
      </c>
      <c r="G138" s="2" t="s">
        <v>146</v>
      </c>
      <c r="H138" s="2" t="s">
        <v>146</v>
      </c>
      <c r="I138" s="100">
        <v>40.42</v>
      </c>
      <c r="J138" s="101">
        <f t="shared" si="35"/>
        <v>3.5625927758535374</v>
      </c>
      <c r="K138" s="104">
        <v>0.36</v>
      </c>
      <c r="L138" s="71">
        <v>4</v>
      </c>
      <c r="M138" s="28">
        <f t="shared" si="36"/>
        <v>1.44</v>
      </c>
      <c r="N138" s="103" t="s">
        <v>355</v>
      </c>
      <c r="O138" s="104">
        <v>0.35</v>
      </c>
      <c r="P138" s="158">
        <v>45813</v>
      </c>
      <c r="Q138" s="158">
        <v>45828</v>
      </c>
      <c r="R138" s="28">
        <f t="shared" si="37"/>
        <v>2.8571428571428599</v>
      </c>
      <c r="S138" s="105">
        <f>IF(INDEX(Historical!$D$7:$D1282,MATCH(B138,Historical!$B$7:$B$1044,0))=0,"n/a",(INDEX(Historical!$C$7:$C$1044,MATCH(B138,Historical!$B$7:$B$1044,0))/INDEX(Historical!$D$7:$D$1044,MATCH(B138,Historical!$B$7:$B$1044,0))-1)*100)</f>
        <v>2.877697841726623</v>
      </c>
      <c r="T138" s="105">
        <f>IF(INDEX(Historical!$F$7:$F$1044,MATCH(B138,Historical!$B$7:$B$1044,0))=0,"n/a",((INDEX(Historical!$C$7:$C$1044,MATCH(B138,Historical!$B$7:$B$1044,0))/INDEX(Historical!$F$7:$F$1044,MATCH(B138,Historical!$B$7:$B$1044,0)))^(1/3)-1)*100)</f>
        <v>4.586430635119676</v>
      </c>
      <c r="U138" s="105">
        <f>IF(INDEX(Historical!$H$7:$H$1044,MATCH(B138,Historical!$B$7:$B$1044,0))=0,"n/a",((INDEX(Historical!$C$7:$C$1044,MATCH(B138,Historical!$B$7:$B$1044,0))/INDEX(Historical!$H$7:$H$1044,MATCH(B138,Historical!$B$7:$B$1044,0)))^(1/5)-1)*100)</f>
        <v>6.5762756635474151</v>
      </c>
      <c r="V138" s="105">
        <f>IF(INDEX(Historical!$M$7:$M$1044,MATCH(B138,Historical!$B$7:$B$1044,0))=0,"n/a",((INDEX(Historical!$C$7:$C$1044,MATCH(B138,Historical!$B$7:$B$1044,0))/INDEX(Historical!$M$7:$M$1044,MATCH(B138,Historical!$B$7:$B$1044,0)))^(1/10)-1)*100)</f>
        <v>13.306602671669143</v>
      </c>
      <c r="W138" s="106">
        <f t="shared" si="38"/>
        <v>0.49421146973516006</v>
      </c>
      <c r="X138" s="107">
        <f t="shared" si="39"/>
        <v>0.91210480770421842</v>
      </c>
      <c r="Y138" s="165"/>
      <c r="Z138" s="101">
        <f t="shared" si="40"/>
        <v>42.477876106194692</v>
      </c>
      <c r="AA138" s="109">
        <f t="shared" si="41"/>
        <v>11.923303834808261</v>
      </c>
      <c r="AB138" s="71">
        <v>12</v>
      </c>
      <c r="AC138" s="100">
        <v>3.39</v>
      </c>
      <c r="AD138" s="100" t="s">
        <v>142</v>
      </c>
      <c r="AE138" s="100">
        <v>2.4300000000000002</v>
      </c>
      <c r="AF138" s="100">
        <v>0.95</v>
      </c>
      <c r="AG138" s="100">
        <v>7.95</v>
      </c>
      <c r="AH138" s="100">
        <v>-5.93</v>
      </c>
      <c r="AI138" s="100">
        <v>24.79</v>
      </c>
      <c r="AJ138" s="100">
        <v>7.21</v>
      </c>
      <c r="AK138" s="100" t="s">
        <v>142</v>
      </c>
      <c r="AL138" s="100">
        <v>2560</v>
      </c>
      <c r="AM138" s="100">
        <v>2.11</v>
      </c>
      <c r="AN138" s="100">
        <v>0.62</v>
      </c>
      <c r="AO138" s="110">
        <f t="shared" si="42"/>
        <v>-1.7844353954073089</v>
      </c>
      <c r="AP138" s="111">
        <f t="shared" si="43"/>
        <v>10.138868439400952</v>
      </c>
      <c r="AQ138" s="112">
        <f t="shared" si="44"/>
        <v>-29.047312655802195</v>
      </c>
      <c r="AR138" s="101">
        <f>INDEX(Historical!$C$7:$C$1045,MATCH(B138,Historical!$B$7:$B$1045,0))*IF(AH138="n/a",1.03,IF(AH138&lt;0,1.01,IF(AH138&gt;10,1.1,(1+AH138/100))))</f>
        <v>1.4442999999999999</v>
      </c>
      <c r="AS138" s="109">
        <f t="shared" si="45"/>
        <v>1.58873</v>
      </c>
      <c r="AT138" s="109">
        <f t="shared" si="34"/>
        <v>1.6363919</v>
      </c>
      <c r="AU138" s="109">
        <f t="shared" si="34"/>
        <v>1.685483657</v>
      </c>
      <c r="AV138" s="109">
        <f t="shared" si="34"/>
        <v>1.7360481667100001</v>
      </c>
      <c r="AW138" s="109">
        <f t="shared" si="46"/>
        <v>8.0909537237099993</v>
      </c>
      <c r="AX138" s="113">
        <f t="shared" si="47"/>
        <v>20.017203670732307</v>
      </c>
      <c r="AY138" s="100">
        <v>0.87</v>
      </c>
      <c r="AZ138" s="100">
        <v>16.619999999999997</v>
      </c>
      <c r="BA138" s="100">
        <v>-6.4799999999999995</v>
      </c>
      <c r="BB138" s="100">
        <v>2.96</v>
      </c>
      <c r="BC138" s="100">
        <v>4.3600000000000003</v>
      </c>
      <c r="BE138" s="12">
        <v>2012</v>
      </c>
      <c r="BF138" s="12">
        <f t="shared" si="48"/>
        <v>1</v>
      </c>
      <c r="BG138" s="100">
        <v>1.01</v>
      </c>
      <c r="BH138" t="s">
        <v>121</v>
      </c>
      <c r="BI138" t="s">
        <v>122</v>
      </c>
    </row>
    <row r="139" spans="1:61" ht="11.25" customHeight="1" x14ac:dyDescent="0.2">
      <c r="A139" s="123" t="s">
        <v>860</v>
      </c>
      <c r="B139" s="55" t="s">
        <v>861</v>
      </c>
      <c r="C139" s="156" t="s">
        <v>134</v>
      </c>
      <c r="D139" s="98" t="s">
        <v>412</v>
      </c>
      <c r="E139" s="157">
        <v>14</v>
      </c>
      <c r="F139" s="2">
        <v>380</v>
      </c>
      <c r="G139" s="2" t="s">
        <v>146</v>
      </c>
      <c r="H139" s="2" t="s">
        <v>146</v>
      </c>
      <c r="I139" s="100">
        <v>40.64</v>
      </c>
      <c r="J139" s="101">
        <f t="shared" si="35"/>
        <v>2.8543307086614171</v>
      </c>
      <c r="K139" s="104">
        <v>0.28999999999999998</v>
      </c>
      <c r="L139" s="71">
        <v>4</v>
      </c>
      <c r="M139" s="28">
        <f t="shared" si="36"/>
        <v>1.1599999999999999</v>
      </c>
      <c r="N139" s="103" t="s">
        <v>154</v>
      </c>
      <c r="O139" s="104">
        <v>0.28000000000000003</v>
      </c>
      <c r="P139" s="158">
        <v>46059</v>
      </c>
      <c r="Q139" s="158">
        <v>46072</v>
      </c>
      <c r="R139" s="28">
        <f t="shared" si="37"/>
        <v>3.5714285714285547</v>
      </c>
      <c r="S139" s="105">
        <f>IF(INDEX(Historical!$D$7:$D1284,MATCH(B139,Historical!$B$7:$B$1044,0))=0,"n/a",(INDEX(Historical!$C$7:$C$1044,MATCH(B139,Historical!$B$7:$B$1044,0))/INDEX(Historical!$D$7:$D$1044,MATCH(B139,Historical!$B$7:$B$1044,0))-1)*100)</f>
        <v>5.6603773584905648</v>
      </c>
      <c r="T139" s="105">
        <f>IF(INDEX(Historical!$F$7:$F$1044,MATCH(B139,Historical!$B$7:$B$1044,0))=0,"n/a",((INDEX(Historical!$C$7:$C$1044,MATCH(B139,Historical!$B$7:$B$1044,0))/INDEX(Historical!$F$7:$F$1044,MATCH(B139,Historical!$B$7:$B$1044,0)))^(1/3)-1)*100)</f>
        <v>11.868894208139679</v>
      </c>
      <c r="U139" s="105">
        <f>IF(INDEX(Historical!$H$7:$H$1044,MATCH(B139,Historical!$B$7:$B$1044,0))=0,"n/a",((INDEX(Historical!$C$7:$C$1044,MATCH(B139,Historical!$B$7:$B$1044,0))/INDEX(Historical!$H$7:$H$1044,MATCH(B139,Historical!$B$7:$B$1044,0)))^(1/5)-1)*100)</f>
        <v>21.672868378641152</v>
      </c>
      <c r="V139" s="105">
        <f>IF(INDEX(Historical!$M$7:$M$1044,MATCH(B139,Historical!$B$7:$B$1044,0))=0,"n/a",((INDEX(Historical!$C$7:$C$1044,MATCH(B139,Historical!$B$7:$B$1044,0))/INDEX(Historical!$M$7:$M$1044,MATCH(B139,Historical!$B$7:$B$1044,0)))^(1/10)-1)*100)</f>
        <v>23.562994701045305</v>
      </c>
      <c r="W139" s="106">
        <f t="shared" si="38"/>
        <v>0.91978412139946275</v>
      </c>
      <c r="X139" s="107" t="str">
        <f t="shared" si="39"/>
        <v>n/a</v>
      </c>
      <c r="Y139" s="123"/>
      <c r="Z139" s="101">
        <f t="shared" si="40"/>
        <v>27.039627039627039</v>
      </c>
      <c r="AA139" s="109">
        <f t="shared" si="41"/>
        <v>9.4731934731934739</v>
      </c>
      <c r="AB139" s="71">
        <v>12</v>
      </c>
      <c r="AC139" s="100">
        <v>4.29</v>
      </c>
      <c r="AD139" s="100" t="s">
        <v>142</v>
      </c>
      <c r="AE139" s="100">
        <v>1.37</v>
      </c>
      <c r="AF139" s="100">
        <v>0.96</v>
      </c>
      <c r="AG139" s="100">
        <v>10.68</v>
      </c>
      <c r="AH139" s="100">
        <v>4.12</v>
      </c>
      <c r="AI139" s="100">
        <v>14.399999999999999</v>
      </c>
      <c r="AJ139" s="100">
        <v>-0.89999999999999991</v>
      </c>
      <c r="AK139" s="100" t="s">
        <v>142</v>
      </c>
      <c r="AL139" s="100">
        <v>304.86</v>
      </c>
      <c r="AM139" s="100">
        <v>14.81</v>
      </c>
      <c r="AN139" s="100">
        <v>0.71</v>
      </c>
      <c r="AO139" s="110">
        <f t="shared" si="42"/>
        <v>15.054005614109096</v>
      </c>
      <c r="AP139" s="111">
        <f t="shared" si="43"/>
        <v>24.52719908730257</v>
      </c>
      <c r="AQ139" s="112">
        <f t="shared" si="44"/>
        <v>-36.424093542475688</v>
      </c>
      <c r="AR139" s="101">
        <f>INDEX(Historical!$C$7:$C$1045,MATCH(B139,Historical!$B$7:$B$1045,0))*IF(AH139="n/a",1.03,IF(AH139&lt;0,1.01,IF(AH139&gt;10,1.1,(1+AH139/100))))</f>
        <v>1.1661440000000001</v>
      </c>
      <c r="AS139" s="109">
        <f t="shared" si="45"/>
        <v>1.2827584000000001</v>
      </c>
      <c r="AT139" s="109">
        <f t="shared" si="34"/>
        <v>1.321241152</v>
      </c>
      <c r="AU139" s="109">
        <f t="shared" si="34"/>
        <v>1.36087838656</v>
      </c>
      <c r="AV139" s="109">
        <f t="shared" si="34"/>
        <v>1.4017047381568002</v>
      </c>
      <c r="AW139" s="109">
        <f t="shared" si="46"/>
        <v>6.5327266767168002</v>
      </c>
      <c r="AX139" s="113">
        <f t="shared" si="47"/>
        <v>16.074622728141733</v>
      </c>
      <c r="AY139" s="100">
        <v>0.69</v>
      </c>
      <c r="AZ139" s="100">
        <v>10.86</v>
      </c>
      <c r="BA139" s="100">
        <v>-8.1</v>
      </c>
      <c r="BB139" s="100">
        <v>1.6400000000000001</v>
      </c>
      <c r="BC139" s="100">
        <v>0.24</v>
      </c>
      <c r="BE139" s="12">
        <v>2013</v>
      </c>
      <c r="BF139" s="12">
        <f t="shared" si="48"/>
        <v>1</v>
      </c>
      <c r="BG139" s="100">
        <v>1.04</v>
      </c>
      <c r="BH139" t="s">
        <v>121</v>
      </c>
      <c r="BI139" t="s">
        <v>122</v>
      </c>
    </row>
    <row r="140" spans="1:61" ht="11.25" customHeight="1" x14ac:dyDescent="0.2">
      <c r="A140" s="116" t="s">
        <v>864</v>
      </c>
      <c r="B140" s="55" t="s">
        <v>865</v>
      </c>
      <c r="C140" s="156" t="s">
        <v>300</v>
      </c>
      <c r="D140" s="98" t="s">
        <v>866</v>
      </c>
      <c r="E140" s="157">
        <v>12</v>
      </c>
      <c r="F140" s="2">
        <v>475</v>
      </c>
      <c r="G140" s="2" t="s">
        <v>146</v>
      </c>
      <c r="H140" s="2" t="s">
        <v>146</v>
      </c>
      <c r="I140" s="100">
        <v>133.81</v>
      </c>
      <c r="J140" s="101">
        <f t="shared" si="35"/>
        <v>0.91174052761378077</v>
      </c>
      <c r="K140" s="104">
        <v>0.30499999999999999</v>
      </c>
      <c r="L140" s="71">
        <v>4</v>
      </c>
      <c r="M140" s="28">
        <f t="shared" si="36"/>
        <v>1.22</v>
      </c>
      <c r="N140" s="103" t="s">
        <v>867</v>
      </c>
      <c r="O140" s="104">
        <v>0.27500000000000002</v>
      </c>
      <c r="P140" s="158">
        <v>46112</v>
      </c>
      <c r="Q140" s="158">
        <v>46119</v>
      </c>
      <c r="R140" s="28">
        <f t="shared" si="37"/>
        <v>10.909090909090898</v>
      </c>
      <c r="S140" s="105">
        <f>IF(INDEX(Historical!$D$7:$D1286,MATCH(B140,Historical!$B$7:$B$1044,0))=0,"n/a",(INDEX(Historical!$C$7:$C$1044,MATCH(B140,Historical!$B$7:$B$1044,0))/INDEX(Historical!$D$7:$D$1044,MATCH(B140,Historical!$B$7:$B$1044,0))-1)*100)</f>
        <v>10.256410256410264</v>
      </c>
      <c r="T140" s="105">
        <f>IF(INDEX(Historical!$F$7:$F$1044,MATCH(B140,Historical!$B$7:$B$1044,0))=0,"n/a",((INDEX(Historical!$C$7:$C$1044,MATCH(B140,Historical!$B$7:$B$1044,0))/INDEX(Historical!$F$7:$F$1044,MATCH(B140,Historical!$B$7:$B$1044,0)))^(1/3)-1)*100)</f>
        <v>10.813785490141093</v>
      </c>
      <c r="U140" s="105">
        <f>IF(INDEX(Historical!$H$7:$H$1044,MATCH(B140,Historical!$B$7:$B$1044,0))=0,"n/a",((INDEX(Historical!$C$7:$C$1044,MATCH(B140,Historical!$B$7:$B$1044,0))/INDEX(Historical!$H$7:$H$1044,MATCH(B140,Historical!$B$7:$B$1044,0)))^(1/5)-1)*100)</f>
        <v>10.756634324828983</v>
      </c>
      <c r="V140" s="105">
        <f>IF(INDEX(Historical!$M$7:$M$1044,MATCH(B140,Historical!$B$7:$B$1044,0))=0,"n/a",((INDEX(Historical!$C$7:$C$1044,MATCH(B140,Historical!$B$7:$B$1044,0))/INDEX(Historical!$M$7:$M$1044,MATCH(B140,Historical!$B$7:$B$1044,0)))^(1/10)-1)*100)</f>
        <v>18.314465709886598</v>
      </c>
      <c r="W140" s="106">
        <f t="shared" si="38"/>
        <v>0.58732995519614251</v>
      </c>
      <c r="X140" s="107">
        <f t="shared" si="39"/>
        <v>1.1406823250083757</v>
      </c>
      <c r="Y140" s="55" t="s">
        <v>855</v>
      </c>
      <c r="Z140" s="101">
        <f t="shared" si="40"/>
        <v>34.463276836158194</v>
      </c>
      <c r="AA140" s="109">
        <f t="shared" si="41"/>
        <v>37.799435028248588</v>
      </c>
      <c r="AB140" s="71">
        <v>12</v>
      </c>
      <c r="AC140" s="100">
        <v>3.54</v>
      </c>
      <c r="AD140" s="100">
        <v>2.67</v>
      </c>
      <c r="AE140" s="100">
        <v>1.1100000000000001</v>
      </c>
      <c r="AF140" s="100">
        <v>4.45</v>
      </c>
      <c r="AG140" s="100">
        <v>11.32</v>
      </c>
      <c r="AH140" s="100">
        <v>6.69</v>
      </c>
      <c r="AI140" s="100">
        <v>10</v>
      </c>
      <c r="AJ140" s="100">
        <v>9.43</v>
      </c>
      <c r="AK140" s="100">
        <v>7.42</v>
      </c>
      <c r="AL140" s="100">
        <v>6150</v>
      </c>
      <c r="AM140" s="100">
        <v>9.84</v>
      </c>
      <c r="AN140" s="100">
        <v>0.99</v>
      </c>
      <c r="AO140" s="110">
        <f t="shared" si="42"/>
        <v>-26.131060175805825</v>
      </c>
      <c r="AP140" s="111">
        <f t="shared" si="43"/>
        <v>11.668374852442764</v>
      </c>
      <c r="AQ140" s="112">
        <f t="shared" si="44"/>
        <v>173.42070625946562</v>
      </c>
      <c r="AR140" s="101">
        <f>INDEX(Historical!$C$7:$C$1045,MATCH(B140,Historical!$B$7:$B$1045,0))*IF(AH140="n/a",1.03,IF(AH140&lt;0,1.01,IF(AH140&gt;10,1.1,(1+AH140/100))))</f>
        <v>1.1469174999999998</v>
      </c>
      <c r="AS140" s="109">
        <f t="shared" si="45"/>
        <v>1.2616092499999998</v>
      </c>
      <c r="AT140" s="109">
        <f t="shared" si="34"/>
        <v>1.3552206563499998</v>
      </c>
      <c r="AU140" s="109">
        <f t="shared" si="34"/>
        <v>1.4557780290511697</v>
      </c>
      <c r="AV140" s="109">
        <f t="shared" si="34"/>
        <v>1.5637967588067665</v>
      </c>
      <c r="AW140" s="109">
        <f t="shared" si="46"/>
        <v>6.783322194207936</v>
      </c>
      <c r="AX140" s="113">
        <f t="shared" si="47"/>
        <v>5.0693686527224688</v>
      </c>
      <c r="AY140" s="100">
        <v>0.99</v>
      </c>
      <c r="AZ140" s="100">
        <v>0.28999999999999998</v>
      </c>
      <c r="BA140" s="100">
        <v>-36.18</v>
      </c>
      <c r="BB140" s="100">
        <v>-8.1</v>
      </c>
      <c r="BC140" s="100">
        <v>-19.77</v>
      </c>
      <c r="BE140" s="12">
        <v>2015</v>
      </c>
      <c r="BF140" s="12">
        <f t="shared" si="48"/>
        <v>1</v>
      </c>
      <c r="BG140" s="100">
        <v>3.81</v>
      </c>
      <c r="BH140" t="s">
        <v>121</v>
      </c>
      <c r="BI140" t="s">
        <v>122</v>
      </c>
    </row>
    <row r="141" spans="1:61" ht="11.25" customHeight="1" x14ac:dyDescent="0.2">
      <c r="A141" s="116" t="s">
        <v>868</v>
      </c>
      <c r="B141" s="55" t="s">
        <v>869</v>
      </c>
      <c r="C141" s="156" t="s">
        <v>134</v>
      </c>
      <c r="D141" s="98" t="s">
        <v>157</v>
      </c>
      <c r="E141" s="157">
        <v>12</v>
      </c>
      <c r="F141" s="2">
        <v>464</v>
      </c>
      <c r="G141" s="2" t="s">
        <v>146</v>
      </c>
      <c r="H141" s="2" t="s">
        <v>146</v>
      </c>
      <c r="I141" s="100">
        <v>21.59</v>
      </c>
      <c r="J141" s="101">
        <f t="shared" si="35"/>
        <v>3.5201482167670219</v>
      </c>
      <c r="K141" s="104">
        <v>0.19</v>
      </c>
      <c r="L141" s="71">
        <v>4</v>
      </c>
      <c r="M141" s="28">
        <f t="shared" si="36"/>
        <v>0.76</v>
      </c>
      <c r="N141" s="103" t="s">
        <v>209</v>
      </c>
      <c r="O141" s="104">
        <v>0.18</v>
      </c>
      <c r="P141" s="158">
        <v>46022</v>
      </c>
      <c r="Q141" s="158">
        <v>46037</v>
      </c>
      <c r="R141" s="28">
        <f t="shared" si="37"/>
        <v>5.5555555555555607</v>
      </c>
      <c r="S141" s="105">
        <f>IF(INDEX(Historical!$D$7:$D1288,MATCH(B141,Historical!$B$7:$B$1044,0))=0,"n/a",(INDEX(Historical!$C$7:$C$1044,MATCH(B141,Historical!$B$7:$B$1044,0))/INDEX(Historical!$D$7:$D$1044,MATCH(B141,Historical!$B$7:$B$1044,0))-1)*100)</f>
        <v>5.8823529411764497</v>
      </c>
      <c r="T141" s="105">
        <f>IF(INDEX(Historical!$F$7:$F$1044,MATCH(B141,Historical!$B$7:$B$1044,0))=0,"n/a",((INDEX(Historical!$C$7:$C$1044,MATCH(B141,Historical!$B$7:$B$1044,0))/INDEX(Historical!$F$7:$F$1044,MATCH(B141,Historical!$B$7:$B$1044,0)))^(1/3)-1)*100)</f>
        <v>6.8628686412652851</v>
      </c>
      <c r="U141" s="105">
        <f>IF(INDEX(Historical!$H$7:$H$1044,MATCH(B141,Historical!$B$7:$B$1044,0))=0,"n/a",((INDEX(Historical!$C$7:$C$1044,MATCH(B141,Historical!$B$7:$B$1044,0))/INDEX(Historical!$H$7:$H$1044,MATCH(B141,Historical!$B$7:$B$1044,0)))^(1/5)-1)*100)</f>
        <v>6.7249181879538877</v>
      </c>
      <c r="V141" s="105">
        <f>IF(INDEX(Historical!$M$7:$M$1044,MATCH(B141,Historical!$B$7:$B$1044,0))=0,"n/a",((INDEX(Historical!$C$7:$C$1044,MATCH(B141,Historical!$B$7:$B$1044,0))/INDEX(Historical!$M$7:$M$1044,MATCH(B141,Historical!$B$7:$B$1044,0)))^(1/10)-1)*100)</f>
        <v>7.479699915556548</v>
      </c>
      <c r="W141" s="106">
        <f t="shared" si="38"/>
        <v>0.89908930356512862</v>
      </c>
      <c r="X141" s="107">
        <f t="shared" si="39"/>
        <v>0.48837459607508266</v>
      </c>
      <c r="Y141" s="165"/>
      <c r="Z141" s="101">
        <f t="shared" si="40"/>
        <v>36.19047619047619</v>
      </c>
      <c r="AA141" s="109">
        <f t="shared" si="41"/>
        <v>10.28095238095238</v>
      </c>
      <c r="AB141" s="71">
        <v>12</v>
      </c>
      <c r="AC141" s="100">
        <v>2.1</v>
      </c>
      <c r="AD141" s="100">
        <v>1.27</v>
      </c>
      <c r="AE141" s="100">
        <v>2.2000000000000002</v>
      </c>
      <c r="AF141" s="100">
        <v>1.17</v>
      </c>
      <c r="AG141" s="100">
        <v>11.600000000000001</v>
      </c>
      <c r="AH141" s="100">
        <v>-2.23</v>
      </c>
      <c r="AI141" s="100">
        <v>15.52</v>
      </c>
      <c r="AJ141" s="100">
        <v>13.77</v>
      </c>
      <c r="AK141" s="100">
        <v>7.24</v>
      </c>
      <c r="AL141" s="100">
        <v>4150</v>
      </c>
      <c r="AM141" s="100">
        <v>1.1199999999999999</v>
      </c>
      <c r="AN141" s="100">
        <v>0.36</v>
      </c>
      <c r="AO141" s="110">
        <f t="shared" si="42"/>
        <v>-3.5885976231471162E-2</v>
      </c>
      <c r="AP141" s="111">
        <f t="shared" si="43"/>
        <v>10.245066404720909</v>
      </c>
      <c r="AQ141" s="112">
        <f t="shared" si="44"/>
        <v>-26.883003083446887</v>
      </c>
      <c r="AR141" s="101">
        <f>INDEX(Historical!$C$7:$C$1045,MATCH(B141,Historical!$B$7:$B$1045,0))*IF(AH141="n/a",1.03,IF(AH141&lt;0,1.01,IF(AH141&gt;10,1.1,(1+AH141/100))))</f>
        <v>0.72719999999999996</v>
      </c>
      <c r="AS141" s="109">
        <f t="shared" si="45"/>
        <v>0.79991999999999996</v>
      </c>
      <c r="AT141" s="109">
        <f t="shared" si="34"/>
        <v>0.85783420799999999</v>
      </c>
      <c r="AU141" s="109">
        <f t="shared" si="34"/>
        <v>0.91994140465920005</v>
      </c>
      <c r="AV141" s="109">
        <f t="shared" si="34"/>
        <v>0.98654516235652612</v>
      </c>
      <c r="AW141" s="109">
        <f t="shared" si="46"/>
        <v>4.291440775015726</v>
      </c>
      <c r="AX141" s="113">
        <f t="shared" si="47"/>
        <v>19.876983673069599</v>
      </c>
      <c r="AY141" s="100">
        <v>0.82</v>
      </c>
      <c r="AZ141" s="100">
        <v>32.409999999999997</v>
      </c>
      <c r="BA141" s="100">
        <v>-6.09</v>
      </c>
      <c r="BB141" s="100">
        <v>3.58</v>
      </c>
      <c r="BC141" s="100">
        <v>10.54</v>
      </c>
      <c r="BE141" s="12">
        <v>2015</v>
      </c>
      <c r="BF141" s="12">
        <f t="shared" si="48"/>
        <v>1</v>
      </c>
      <c r="BG141" s="100">
        <v>1.22</v>
      </c>
      <c r="BH141" t="s">
        <v>121</v>
      </c>
      <c r="BI141" t="s">
        <v>122</v>
      </c>
    </row>
    <row r="142" spans="1:61" ht="11.25" customHeight="1" x14ac:dyDescent="0.2">
      <c r="A142" s="123" t="s">
        <v>870</v>
      </c>
      <c r="B142" s="55" t="s">
        <v>871</v>
      </c>
      <c r="C142" s="156" t="s">
        <v>134</v>
      </c>
      <c r="D142" s="98" t="s">
        <v>157</v>
      </c>
      <c r="E142" s="157">
        <v>12</v>
      </c>
      <c r="F142" s="2">
        <v>461</v>
      </c>
      <c r="G142" s="2" t="s">
        <v>146</v>
      </c>
      <c r="H142" s="2" t="s">
        <v>146</v>
      </c>
      <c r="I142" s="100">
        <v>26.72</v>
      </c>
      <c r="J142" s="101">
        <f t="shared" si="35"/>
        <v>2.544910179640719</v>
      </c>
      <c r="K142" s="104">
        <v>0.17</v>
      </c>
      <c r="L142" s="71">
        <v>4</v>
      </c>
      <c r="M142" s="28">
        <f t="shared" si="36"/>
        <v>0.68</v>
      </c>
      <c r="N142" s="103" t="s">
        <v>355</v>
      </c>
      <c r="O142" s="104">
        <v>0.155</v>
      </c>
      <c r="P142" s="158">
        <v>45989</v>
      </c>
      <c r="Q142" s="158">
        <v>46003</v>
      </c>
      <c r="R142" s="28">
        <f t="shared" si="37"/>
        <v>9.6774193548387171</v>
      </c>
      <c r="S142" s="105">
        <f>IF(INDEX(Historical!$D$7:$D1290,MATCH(B142,Historical!$B$7:$B$1044,0))=0,"n/a",(INDEX(Historical!$C$7:$C$1044,MATCH(B142,Historical!$B$7:$B$1044,0))/INDEX(Historical!$D$7:$D$1044,MATCH(B142,Historical!$B$7:$B$1044,0))-1)*100)</f>
        <v>4.9586776859504189</v>
      </c>
      <c r="T142" s="105">
        <f>IF(INDEX(Historical!$F$7:$F$1044,MATCH(B142,Historical!$B$7:$B$1044,0))=0,"n/a",((INDEX(Historical!$C$7:$C$1044,MATCH(B142,Historical!$B$7:$B$1044,0))/INDEX(Historical!$F$7:$F$1044,MATCH(B142,Historical!$B$7:$B$1044,0)))^(1/3)-1)*100)</f>
        <v>4.2786098154582675</v>
      </c>
      <c r="U142" s="105">
        <f>IF(INDEX(Historical!$H$7:$H$1044,MATCH(B142,Historical!$B$7:$B$1044,0))=0,"n/a",((INDEX(Historical!$C$7:$C$1044,MATCH(B142,Historical!$B$7:$B$1044,0))/INDEX(Historical!$H$7:$H$1044,MATCH(B142,Historical!$B$7:$B$1044,0)))^(1/5)-1)*100)</f>
        <v>7.6128689393376803</v>
      </c>
      <c r="V142" s="105">
        <f>IF(INDEX(Historical!$M$7:$M$1044,MATCH(B142,Historical!$B$7:$B$1044,0))=0,"n/a",((INDEX(Historical!$C$7:$C$1044,MATCH(B142,Historical!$B$7:$B$1044,0))/INDEX(Historical!$M$7:$M$1044,MATCH(B142,Historical!$B$7:$B$1044,0)))^(1/10)-1)*100)</f>
        <v>20.303253473033301</v>
      </c>
      <c r="W142" s="106">
        <f t="shared" si="38"/>
        <v>0.37495807996728514</v>
      </c>
      <c r="X142" s="107">
        <f t="shared" si="39"/>
        <v>4.787967886375899</v>
      </c>
      <c r="Y142" s="123"/>
      <c r="Z142" s="101">
        <f t="shared" si="40"/>
        <v>34.693877551020414</v>
      </c>
      <c r="AA142" s="109">
        <f t="shared" si="41"/>
        <v>13.63265306122449</v>
      </c>
      <c r="AB142" s="71">
        <v>12</v>
      </c>
      <c r="AC142" s="100">
        <v>1.96</v>
      </c>
      <c r="AD142" s="100" t="s">
        <v>142</v>
      </c>
      <c r="AE142" s="100">
        <v>2.08</v>
      </c>
      <c r="AF142" s="100">
        <v>1.3</v>
      </c>
      <c r="AG142" s="100">
        <v>10.040000000000001</v>
      </c>
      <c r="AH142" s="100">
        <v>12.26</v>
      </c>
      <c r="AI142" s="100">
        <v>5.4</v>
      </c>
      <c r="AJ142" s="100">
        <v>1.59</v>
      </c>
      <c r="AK142" s="100" t="s">
        <v>142</v>
      </c>
      <c r="AL142" s="100">
        <v>241.58</v>
      </c>
      <c r="AM142" s="100">
        <v>14.93</v>
      </c>
      <c r="AN142" s="100">
        <v>0.24</v>
      </c>
      <c r="AO142" s="110">
        <f t="shared" si="42"/>
        <v>-3.4748739422460897</v>
      </c>
      <c r="AP142" s="111">
        <f t="shared" si="43"/>
        <v>10.1577791189784</v>
      </c>
      <c r="AQ142" s="112">
        <f t="shared" si="44"/>
        <v>-11.249540897358145</v>
      </c>
      <c r="AR142" s="101">
        <f>INDEX(Historical!$C$7:$C$1045,MATCH(B142,Historical!$B$7:$B$1045,0))*IF(AH142="n/a",1.03,IF(AH142&lt;0,1.01,IF(AH142&gt;10,1.1,(1+AH142/100))))</f>
        <v>0.69850000000000012</v>
      </c>
      <c r="AS142" s="109">
        <f t="shared" si="45"/>
        <v>0.73621900000000018</v>
      </c>
      <c r="AT142" s="109">
        <f t="shared" si="34"/>
        <v>0.75830557000000021</v>
      </c>
      <c r="AU142" s="109">
        <f t="shared" si="34"/>
        <v>0.78105473710000028</v>
      </c>
      <c r="AV142" s="109">
        <f t="shared" si="34"/>
        <v>0.80448637921300037</v>
      </c>
      <c r="AW142" s="109">
        <f t="shared" si="46"/>
        <v>3.778565686313001</v>
      </c>
      <c r="AX142" s="113">
        <f t="shared" si="47"/>
        <v>14.141338646380994</v>
      </c>
      <c r="AY142" s="100">
        <v>0.48</v>
      </c>
      <c r="AZ142" s="100">
        <v>45.93</v>
      </c>
      <c r="BA142" s="100">
        <v>-10.489999999999998</v>
      </c>
      <c r="BB142" s="100">
        <v>-2.13</v>
      </c>
      <c r="BC142" s="100">
        <v>8.07</v>
      </c>
      <c r="BD142" s="20" t="s">
        <v>108</v>
      </c>
      <c r="BE142" s="12">
        <v>2014</v>
      </c>
      <c r="BF142" s="12">
        <f t="shared" si="48"/>
        <v>1</v>
      </c>
      <c r="BG142" s="100">
        <v>0.86999999999999988</v>
      </c>
      <c r="BH142" t="s">
        <v>121</v>
      </c>
      <c r="BI142" t="s">
        <v>122</v>
      </c>
    </row>
    <row r="143" spans="1:61" ht="11.25" customHeight="1" x14ac:dyDescent="0.2">
      <c r="A143" s="116" t="s">
        <v>1482</v>
      </c>
      <c r="B143" s="55" t="s">
        <v>1483</v>
      </c>
      <c r="C143" s="156" t="s">
        <v>198</v>
      </c>
      <c r="D143" s="98" t="s">
        <v>348</v>
      </c>
      <c r="E143" s="157">
        <v>10</v>
      </c>
      <c r="F143" s="2">
        <v>520</v>
      </c>
      <c r="G143" s="2" t="s">
        <v>146</v>
      </c>
      <c r="H143" s="2" t="s">
        <v>146</v>
      </c>
      <c r="I143" s="100">
        <v>34.75</v>
      </c>
      <c r="J143" s="101">
        <f t="shared" si="35"/>
        <v>2.1582733812949639</v>
      </c>
      <c r="K143" s="104">
        <v>0.1875</v>
      </c>
      <c r="L143" s="71">
        <v>4</v>
      </c>
      <c r="M143" s="28">
        <f t="shared" si="36"/>
        <v>0.75</v>
      </c>
      <c r="N143" s="103" t="s">
        <v>312</v>
      </c>
      <c r="O143" s="104">
        <v>0.17</v>
      </c>
      <c r="P143" s="158">
        <v>46097</v>
      </c>
      <c r="Q143" s="158">
        <v>46112</v>
      </c>
      <c r="R143" s="28">
        <f t="shared" si="37"/>
        <v>10.294117647058815</v>
      </c>
      <c r="S143" s="105">
        <f>IF(INDEX(Historical!$D$7:$D1291,MATCH(B143,Historical!$B$7:$B$1044,0))=0,"n/a",(INDEX(Historical!$C$7:$C$1044,MATCH(B143,Historical!$B$7:$B$1044,0))/INDEX(Historical!$D$7:$D$1044,MATCH(B143,Historical!$B$7:$B$1044,0))-1)*100)</f>
        <v>11.475409836065587</v>
      </c>
      <c r="T143" s="105">
        <f>IF(INDEX(Historical!$F$7:$F$1044,MATCH(B143,Historical!$B$7:$B$1044,0))=0,"n/a",((INDEX(Historical!$C$7:$C$1044,MATCH(B143,Historical!$B$7:$B$1044,0))/INDEX(Historical!$F$7:$F$1044,MATCH(B143,Historical!$B$7:$B$1044,0)))^(1/3)-1)*100)</f>
        <v>10.793165135089279</v>
      </c>
      <c r="U143" s="105">
        <f>IF(INDEX(Historical!$H$7:$H$1044,MATCH(B143,Historical!$B$7:$B$1044,0))=0,"n/a",((INDEX(Historical!$C$7:$C$1044,MATCH(B143,Historical!$B$7:$B$1044,0))/INDEX(Historical!$H$7:$H$1044,MATCH(B143,Historical!$B$7:$B$1044,0)))^(1/5)-1)*100)</f>
        <v>11.760635116972784</v>
      </c>
      <c r="V143" s="105" t="str">
        <f>IF(INDEX(Historical!$M$7:$M$1044,MATCH(B143,Historical!$B$7:$B$1044,0))=0,"n/a",((INDEX(Historical!$C$7:$C$1044,MATCH(B143,Historical!$B$7:$B$1044,0))/INDEX(Historical!$M$7:$M$1044,MATCH(B143,Historical!$B$7:$B$1044,0)))^(1/10)-1)*100)</f>
        <v>n/a</v>
      </c>
      <c r="W143" s="106" t="str">
        <f t="shared" si="38"/>
        <v>n/a</v>
      </c>
      <c r="X143" s="107">
        <f t="shared" si="39"/>
        <v>0.79949932814226943</v>
      </c>
      <c r="Y143" s="165"/>
      <c r="Z143" s="101">
        <f t="shared" si="40"/>
        <v>23.961661341853034</v>
      </c>
      <c r="AA143" s="109">
        <f t="shared" si="41"/>
        <v>11.102236421725239</v>
      </c>
      <c r="AB143" s="71">
        <v>12</v>
      </c>
      <c r="AC143" s="100">
        <v>3.13</v>
      </c>
      <c r="AD143" s="100">
        <v>0.67</v>
      </c>
      <c r="AE143" s="100">
        <v>1.1599999999999999</v>
      </c>
      <c r="AF143" s="100">
        <v>2.3199999999999998</v>
      </c>
      <c r="AG143" s="100">
        <v>22.37</v>
      </c>
      <c r="AH143" s="100">
        <v>10.08</v>
      </c>
      <c r="AI143" s="100">
        <v>10.54</v>
      </c>
      <c r="AJ143" s="100">
        <v>14.71</v>
      </c>
      <c r="AK143" s="100">
        <v>11.67</v>
      </c>
      <c r="AL143" s="100">
        <v>5900</v>
      </c>
      <c r="AM143" s="100">
        <v>9.06</v>
      </c>
      <c r="AN143" s="100">
        <v>0.69</v>
      </c>
      <c r="AO143" s="110">
        <f t="shared" si="42"/>
        <v>2.816672076542508</v>
      </c>
      <c r="AP143" s="111">
        <f t="shared" si="43"/>
        <v>13.918908498267747</v>
      </c>
      <c r="AQ143" s="112">
        <f t="shared" si="44"/>
        <v>6.9936415523060624</v>
      </c>
      <c r="AR143" s="101">
        <f>INDEX(Historical!$C$7:$C$1045,MATCH(B143,Historical!$B$7:$B$1045,0))*IF(AH143="n/a",1.03,IF(AH143&lt;0,1.01,IF(AH143&gt;10,1.1,(1+AH143/100))))</f>
        <v>0.74800000000000011</v>
      </c>
      <c r="AS143" s="109">
        <f t="shared" si="45"/>
        <v>0.8228000000000002</v>
      </c>
      <c r="AT143" s="109">
        <f t="shared" si="34"/>
        <v>0.90508000000000033</v>
      </c>
      <c r="AU143" s="109">
        <f t="shared" si="34"/>
        <v>0.99558800000000047</v>
      </c>
      <c r="AV143" s="109">
        <f t="shared" si="34"/>
        <v>1.0951468000000006</v>
      </c>
      <c r="AW143" s="109">
        <f t="shared" si="46"/>
        <v>4.5666148000000018</v>
      </c>
      <c r="AX143" s="113">
        <f t="shared" si="47"/>
        <v>13.14133755395684</v>
      </c>
      <c r="AY143" s="100">
        <v>0.62</v>
      </c>
      <c r="AZ143" s="100">
        <v>3.64</v>
      </c>
      <c r="BA143" s="100">
        <v>-31.069999999999997</v>
      </c>
      <c r="BB143" s="100">
        <v>-7.4300000000000006</v>
      </c>
      <c r="BC143" s="100">
        <v>-17.21</v>
      </c>
      <c r="BE143" s="12">
        <v>2017</v>
      </c>
      <c r="BF143" s="12">
        <f t="shared" si="48"/>
        <v>1</v>
      </c>
      <c r="BG143" s="100">
        <v>10.199999999999999</v>
      </c>
      <c r="BH143" t="s">
        <v>121</v>
      </c>
      <c r="BI143" t="s">
        <v>122</v>
      </c>
    </row>
    <row r="144" spans="1:61" ht="11.25" customHeight="1" x14ac:dyDescent="0.2">
      <c r="A144" s="123" t="s">
        <v>872</v>
      </c>
      <c r="B144" s="55" t="s">
        <v>873</v>
      </c>
      <c r="C144" s="156" t="s">
        <v>134</v>
      </c>
      <c r="D144" s="98" t="s">
        <v>157</v>
      </c>
      <c r="E144" s="157">
        <v>14</v>
      </c>
      <c r="F144" s="2">
        <v>382</v>
      </c>
      <c r="G144" s="2" t="s">
        <v>146</v>
      </c>
      <c r="H144" s="2" t="s">
        <v>146</v>
      </c>
      <c r="I144" s="100">
        <v>43.07</v>
      </c>
      <c r="J144" s="101">
        <f t="shared" si="35"/>
        <v>2.8790341304852562</v>
      </c>
      <c r="K144" s="104">
        <v>0.31</v>
      </c>
      <c r="L144" s="71">
        <v>4</v>
      </c>
      <c r="M144" s="28">
        <f t="shared" si="36"/>
        <v>1.24</v>
      </c>
      <c r="N144" s="103" t="s">
        <v>874</v>
      </c>
      <c r="O144" s="104">
        <v>0.28999999999999998</v>
      </c>
      <c r="P144" s="158">
        <v>46063</v>
      </c>
      <c r="Q144" s="158">
        <v>46073</v>
      </c>
      <c r="R144" s="28">
        <f t="shared" si="37"/>
        <v>6.8965517241379377</v>
      </c>
      <c r="S144" s="105">
        <f>IF(INDEX(Historical!$D$7:$D1292,MATCH(B144,Historical!$B$7:$B$1044,0))=0,"n/a",(INDEX(Historical!$C$7:$C$1044,MATCH(B144,Historical!$B$7:$B$1044,0))/INDEX(Historical!$D$7:$D$1044,MATCH(B144,Historical!$B$7:$B$1044,0))-1)*100)</f>
        <v>7.4074074074073959</v>
      </c>
      <c r="T144" s="105">
        <f>IF(INDEX(Historical!$F$7:$F$1044,MATCH(B144,Historical!$B$7:$B$1044,0))=0,"n/a",((INDEX(Historical!$C$7:$C$1044,MATCH(B144,Historical!$B$7:$B$1044,0))/INDEX(Historical!$F$7:$F$1044,MATCH(B144,Historical!$B$7:$B$1044,0)))^(1/3)-1)*100)</f>
        <v>8.0330707256288658</v>
      </c>
      <c r="U144" s="105">
        <f>IF(INDEX(Historical!$H$7:$H$1044,MATCH(B144,Historical!$B$7:$B$1044,0))=0,"n/a",((INDEX(Historical!$C$7:$C$1044,MATCH(B144,Historical!$B$7:$B$1044,0))/INDEX(Historical!$H$7:$H$1044,MATCH(B144,Historical!$B$7:$B$1044,0)))^(1/5)-1)*100)</f>
        <v>8.8250510077843671</v>
      </c>
      <c r="V144" s="105">
        <f>IF(INDEX(Historical!$M$7:$M$1044,MATCH(B144,Historical!$B$7:$B$1044,0))=0,"n/a",((INDEX(Historical!$C$7:$C$1044,MATCH(B144,Historical!$B$7:$B$1044,0))/INDEX(Historical!$M$7:$M$1044,MATCH(B144,Historical!$B$7:$B$1044,0)))^(1/10)-1)*100)</f>
        <v>9.851004754355408</v>
      </c>
      <c r="W144" s="106">
        <f t="shared" si="38"/>
        <v>0.89585288281203623</v>
      </c>
      <c r="X144" s="107">
        <f t="shared" si="39"/>
        <v>1.6104107678438624</v>
      </c>
      <c r="Y144" s="123"/>
      <c r="Z144" s="101">
        <f t="shared" si="40"/>
        <v>34.34903047091413</v>
      </c>
      <c r="AA144" s="109">
        <f t="shared" si="41"/>
        <v>11.930747922437673</v>
      </c>
      <c r="AB144" s="71">
        <v>12</v>
      </c>
      <c r="AC144" s="100">
        <v>3.61</v>
      </c>
      <c r="AD144" s="100" t="s">
        <v>142</v>
      </c>
      <c r="AE144" s="100">
        <v>3.24</v>
      </c>
      <c r="AF144" s="100">
        <v>1.38</v>
      </c>
      <c r="AG144" s="100">
        <v>12.18</v>
      </c>
      <c r="AH144" s="100">
        <v>22.88</v>
      </c>
      <c r="AI144" s="100">
        <v>6.17</v>
      </c>
      <c r="AJ144" s="100">
        <v>5.48</v>
      </c>
      <c r="AK144" s="100" t="s">
        <v>142</v>
      </c>
      <c r="AL144" s="100">
        <v>1620</v>
      </c>
      <c r="AM144" s="100">
        <v>3.27</v>
      </c>
      <c r="AN144" s="100">
        <v>0.14000000000000001</v>
      </c>
      <c r="AO144" s="110">
        <f t="shared" si="42"/>
        <v>-0.22666278416805064</v>
      </c>
      <c r="AP144" s="111">
        <f t="shared" si="43"/>
        <v>11.704085138269622</v>
      </c>
      <c r="AQ144" s="112">
        <f t="shared" si="44"/>
        <v>-14.457464426003597</v>
      </c>
      <c r="AR144" s="101">
        <f>INDEX(Historical!$C$7:$C$1045,MATCH(B144,Historical!$B$7:$B$1045,0))*IF(AH144="n/a",1.03,IF(AH144&lt;0,1.01,IF(AH144&gt;10,1.1,(1+AH144/100))))</f>
        <v>1.276</v>
      </c>
      <c r="AS144" s="109">
        <f t="shared" si="45"/>
        <v>1.3547292000000002</v>
      </c>
      <c r="AT144" s="109">
        <f t="shared" si="34"/>
        <v>1.3953710760000002</v>
      </c>
      <c r="AU144" s="109">
        <f t="shared" si="34"/>
        <v>1.4372322082800002</v>
      </c>
      <c r="AV144" s="109">
        <f t="shared" si="34"/>
        <v>1.4803491745284003</v>
      </c>
      <c r="AW144" s="109">
        <f t="shared" si="46"/>
        <v>6.9436816588084005</v>
      </c>
      <c r="AX144" s="113">
        <f t="shared" si="47"/>
        <v>16.121852005591826</v>
      </c>
      <c r="AY144" s="100">
        <v>0.6</v>
      </c>
      <c r="AZ144" s="100">
        <v>17.84</v>
      </c>
      <c r="BA144" s="100">
        <v>-4.29</v>
      </c>
      <c r="BB144" s="100">
        <v>2.25</v>
      </c>
      <c r="BC144" s="100">
        <v>5.92</v>
      </c>
      <c r="BE144" s="12">
        <v>2013</v>
      </c>
      <c r="BF144" s="12">
        <f t="shared" si="48"/>
        <v>1</v>
      </c>
      <c r="BG144" s="100">
        <v>1.6099999999999999</v>
      </c>
      <c r="BH144" t="s">
        <v>121</v>
      </c>
      <c r="BI144" t="s">
        <v>122</v>
      </c>
    </row>
    <row r="145" spans="1:61" ht="11.25" customHeight="1" x14ac:dyDescent="0.2">
      <c r="A145" s="123" t="s">
        <v>875</v>
      </c>
      <c r="B145" s="55" t="s">
        <v>876</v>
      </c>
      <c r="C145" s="156" t="s">
        <v>116</v>
      </c>
      <c r="D145" s="98" t="s">
        <v>308</v>
      </c>
      <c r="E145" s="157">
        <v>16</v>
      </c>
      <c r="F145" s="2">
        <v>287</v>
      </c>
      <c r="G145" s="2" t="s">
        <v>119</v>
      </c>
      <c r="H145" s="2" t="s">
        <v>119</v>
      </c>
      <c r="I145" s="100">
        <v>195.92</v>
      </c>
      <c r="J145" s="101">
        <f t="shared" si="35"/>
        <v>1.347488770926909</v>
      </c>
      <c r="K145" s="104">
        <v>0.66</v>
      </c>
      <c r="L145" s="71">
        <v>4</v>
      </c>
      <c r="M145" s="28">
        <f t="shared" si="36"/>
        <v>2.64</v>
      </c>
      <c r="N145" s="103" t="s">
        <v>297</v>
      </c>
      <c r="O145" s="104">
        <v>0.61</v>
      </c>
      <c r="P145" s="158">
        <v>46083</v>
      </c>
      <c r="Q145" s="158">
        <v>46112</v>
      </c>
      <c r="R145" s="28">
        <f t="shared" si="37"/>
        <v>8.196721311475418</v>
      </c>
      <c r="S145" s="105">
        <f>IF(INDEX(Historical!$D$7:$D1293,MATCH(B145,Historical!$B$7:$B$1044,0))=0,"n/a",(INDEX(Historical!$C$7:$C$1044,MATCH(B145,Historical!$B$7:$B$1044,0))/INDEX(Historical!$D$7:$D$1044,MATCH(B145,Historical!$B$7:$B$1044,0))-1)*100)</f>
        <v>5.1724137931034475</v>
      </c>
      <c r="T145" s="105">
        <f>IF(INDEX(Historical!$F$7:$F$1044,MATCH(B145,Historical!$B$7:$B$1044,0))=0,"n/a",((INDEX(Historical!$C$7:$C$1044,MATCH(B145,Historical!$B$7:$B$1044,0))/INDEX(Historical!$F$7:$F$1044,MATCH(B145,Historical!$B$7:$B$1044,0)))^(1/3)-1)*100)</f>
        <v>5.4651149779513464</v>
      </c>
      <c r="U145" s="105">
        <f>IF(INDEX(Historical!$H$7:$H$1044,MATCH(B145,Historical!$B$7:$B$1044,0))=0,"n/a",((INDEX(Historical!$C$7:$C$1044,MATCH(B145,Historical!$B$7:$B$1044,0))/INDEX(Historical!$H$7:$H$1044,MATCH(B145,Historical!$B$7:$B$1044,0)))^(1/5)-1)*100)</f>
        <v>4.9102011019389824</v>
      </c>
      <c r="V145" s="105">
        <f>IF(INDEX(Historical!$M$7:$M$1044,MATCH(B145,Historical!$B$7:$B$1044,0))=0,"n/a",((INDEX(Historical!$C$7:$C$1044,MATCH(B145,Historical!$B$7:$B$1044,0))/INDEX(Historical!$M$7:$M$1044,MATCH(B145,Historical!$B$7:$B$1044,0)))^(1/10)-1)*100)</f>
        <v>4.8466657270637814</v>
      </c>
      <c r="W145" s="106">
        <f t="shared" si="38"/>
        <v>1.01310908951703</v>
      </c>
      <c r="X145" s="107">
        <f t="shared" si="39"/>
        <v>0.29037262577995165</v>
      </c>
      <c r="Y145" s="165"/>
      <c r="Z145" s="101">
        <f t="shared" si="40"/>
        <v>28.947368421052634</v>
      </c>
      <c r="AA145" s="109">
        <f t="shared" si="41"/>
        <v>21.482456140350877</v>
      </c>
      <c r="AB145" s="71">
        <v>12</v>
      </c>
      <c r="AC145" s="100">
        <v>9.1199999999999992</v>
      </c>
      <c r="AD145" s="100">
        <v>1.63</v>
      </c>
      <c r="AE145" s="100">
        <v>4</v>
      </c>
      <c r="AF145" s="100">
        <v>2.52</v>
      </c>
      <c r="AG145" s="100">
        <v>12.629999999999999</v>
      </c>
      <c r="AH145" s="100">
        <v>14.510000000000002</v>
      </c>
      <c r="AI145" s="100">
        <v>12.01</v>
      </c>
      <c r="AJ145" s="100">
        <v>16.91</v>
      </c>
      <c r="AK145" s="100">
        <v>10.7</v>
      </c>
      <c r="AL145" s="100">
        <v>6960</v>
      </c>
      <c r="AM145" s="100">
        <v>1.1400000000000001</v>
      </c>
      <c r="AN145" s="100">
        <v>4.6100000000000003</v>
      </c>
      <c r="AO145" s="110">
        <f t="shared" si="42"/>
        <v>-15.224766267484984</v>
      </c>
      <c r="AP145" s="111">
        <f t="shared" si="43"/>
        <v>6.2576898728658916</v>
      </c>
      <c r="AQ145" s="112">
        <f t="shared" si="44"/>
        <v>55.11399317016172</v>
      </c>
      <c r="AR145" s="101">
        <f>INDEX(Historical!$C$7:$C$1045,MATCH(B145,Historical!$B$7:$B$1045,0))*IF(AH145="n/a",1.03,IF(AH145&lt;0,1.01,IF(AH145&gt;10,1.1,(1+AH145/100))))</f>
        <v>2.6840000000000002</v>
      </c>
      <c r="AS145" s="109">
        <f t="shared" si="45"/>
        <v>2.9524000000000004</v>
      </c>
      <c r="AT145" s="109">
        <f t="shared" si="34"/>
        <v>3.2476400000000005</v>
      </c>
      <c r="AU145" s="109">
        <f t="shared" si="34"/>
        <v>3.572404000000001</v>
      </c>
      <c r="AV145" s="109">
        <f t="shared" si="34"/>
        <v>3.9296444000000013</v>
      </c>
      <c r="AW145" s="109">
        <f t="shared" si="46"/>
        <v>16.386088400000002</v>
      </c>
      <c r="AX145" s="113">
        <f t="shared" si="47"/>
        <v>8.3636629236423055</v>
      </c>
      <c r="AY145" s="100">
        <v>1.25</v>
      </c>
      <c r="AZ145" s="100">
        <v>38.67</v>
      </c>
      <c r="BA145" s="100">
        <v>-4.6899999999999995</v>
      </c>
      <c r="BB145" s="100">
        <v>6.94</v>
      </c>
      <c r="BC145" s="100">
        <v>14.17</v>
      </c>
      <c r="BE145" s="12">
        <v>2011</v>
      </c>
      <c r="BF145" s="12">
        <f t="shared" si="48"/>
        <v>1</v>
      </c>
      <c r="BG145" s="100">
        <v>2.12</v>
      </c>
      <c r="BH145" t="s">
        <v>121</v>
      </c>
      <c r="BI145" t="s">
        <v>122</v>
      </c>
    </row>
    <row r="146" spans="1:61" ht="11.25" customHeight="1" x14ac:dyDescent="0.2">
      <c r="A146" s="116" t="s">
        <v>877</v>
      </c>
      <c r="B146" s="55" t="s">
        <v>878</v>
      </c>
      <c r="C146" s="156" t="s">
        <v>134</v>
      </c>
      <c r="D146" s="98" t="s">
        <v>412</v>
      </c>
      <c r="E146" s="157">
        <v>12</v>
      </c>
      <c r="F146" s="2">
        <v>451</v>
      </c>
      <c r="G146" s="2" t="s">
        <v>146</v>
      </c>
      <c r="H146" s="2" t="s">
        <v>146</v>
      </c>
      <c r="I146" s="100">
        <v>24.05</v>
      </c>
      <c r="J146" s="101">
        <f t="shared" si="35"/>
        <v>1.6632016632016633</v>
      </c>
      <c r="K146" s="104">
        <v>0.1</v>
      </c>
      <c r="L146" s="71">
        <v>4</v>
      </c>
      <c r="M146" s="28">
        <f t="shared" si="36"/>
        <v>0.4</v>
      </c>
      <c r="N146" s="103" t="s">
        <v>697</v>
      </c>
      <c r="O146" s="104">
        <v>0.09</v>
      </c>
      <c r="P146" s="158">
        <v>45884</v>
      </c>
      <c r="Q146" s="158">
        <v>45898</v>
      </c>
      <c r="R146" s="28">
        <f t="shared" si="37"/>
        <v>11.111111111111121</v>
      </c>
      <c r="S146" s="105">
        <f>IF(INDEX(Historical!$D$7:$D1294,MATCH(B146,Historical!$B$7:$B$1044,0))=0,"n/a",(INDEX(Historical!$C$7:$C$1044,MATCH(B146,Historical!$B$7:$B$1044,0))/INDEX(Historical!$D$7:$D$1044,MATCH(B146,Historical!$B$7:$B$1044,0))-1)*100)</f>
        <v>11.764705882352944</v>
      </c>
      <c r="T146" s="105">
        <f>IF(INDEX(Historical!$F$7:$F$1044,MATCH(B146,Historical!$B$7:$B$1044,0))=0,"n/a",((INDEX(Historical!$C$7:$C$1044,MATCH(B146,Historical!$B$7:$B$1044,0))/INDEX(Historical!$F$7:$F$1044,MATCH(B146,Historical!$B$7:$B$1044,0)))^(1/3)-1)*100)</f>
        <v>12.065846893298771</v>
      </c>
      <c r="U146" s="105">
        <f>IF(INDEX(Historical!$H$7:$H$1044,MATCH(B146,Historical!$B$7:$B$1044,0))=0,"n/a",((INDEX(Historical!$C$7:$C$1044,MATCH(B146,Historical!$B$7:$B$1044,0))/INDEX(Historical!$H$7:$H$1044,MATCH(B146,Historical!$B$7:$B$1044,0)))^(1/5)-1)*100)</f>
        <v>10.563340590814718</v>
      </c>
      <c r="V146" s="105">
        <f>IF(INDEX(Historical!$M$7:$M$1044,MATCH(B146,Historical!$B$7:$B$1044,0))=0,"n/a",((INDEX(Historical!$C$7:$C$1044,MATCH(B146,Historical!$B$7:$B$1044,0))/INDEX(Historical!$M$7:$M$1044,MATCH(B146,Historical!$B$7:$B$1044,0)))^(1/10)-1)*100)</f>
        <v>7.6098615862507657</v>
      </c>
      <c r="W146" s="106">
        <f t="shared" si="38"/>
        <v>1.3881120531679836</v>
      </c>
      <c r="X146" s="107">
        <f t="shared" si="39"/>
        <v>0.98263633402927608</v>
      </c>
      <c r="Y146" s="123"/>
      <c r="Z146" s="101">
        <f t="shared" si="40"/>
        <v>17.467248908296945</v>
      </c>
      <c r="AA146" s="109">
        <f t="shared" si="41"/>
        <v>10.502183406113538</v>
      </c>
      <c r="AB146" s="71">
        <v>6</v>
      </c>
      <c r="AC146" s="100">
        <v>2.29</v>
      </c>
      <c r="AD146" s="100" t="s">
        <v>142</v>
      </c>
      <c r="AE146" s="100">
        <v>2.86</v>
      </c>
      <c r="AF146" s="100">
        <v>1.53</v>
      </c>
      <c r="AG146" s="100">
        <v>15.709999999999999</v>
      </c>
      <c r="AH146" s="100" t="s">
        <v>142</v>
      </c>
      <c r="AI146" s="100" t="s">
        <v>142</v>
      </c>
      <c r="AJ146" s="100">
        <v>10.75</v>
      </c>
      <c r="AK146" s="100" t="s">
        <v>142</v>
      </c>
      <c r="AL146" s="100">
        <v>409.49</v>
      </c>
      <c r="AM146" s="100">
        <v>59.41</v>
      </c>
      <c r="AN146" s="100">
        <v>0.4</v>
      </c>
      <c r="AO146" s="110">
        <f t="shared" si="42"/>
        <v>1.7243588479028436</v>
      </c>
      <c r="AP146" s="111">
        <f t="shared" si="43"/>
        <v>12.226542254016382</v>
      </c>
      <c r="AQ146" s="112">
        <f t="shared" si="44"/>
        <v>-15.492694303053266</v>
      </c>
      <c r="AR146" s="101">
        <f>INDEX(Historical!$C$7:$C$1045,MATCH(B146,Historical!$B$7:$B$1045,0))*IF(AH146="n/a",1.03,IF(AH146&lt;0,1.01,IF(AH146&gt;10,1.1,(1+AH146/100))))</f>
        <v>0.39140000000000003</v>
      </c>
      <c r="AS146" s="109">
        <f t="shared" si="45"/>
        <v>0.40314200000000006</v>
      </c>
      <c r="AT146" s="109">
        <f t="shared" si="34"/>
        <v>0.41523626000000008</v>
      </c>
      <c r="AU146" s="109">
        <f t="shared" si="34"/>
        <v>0.42769334780000007</v>
      </c>
      <c r="AV146" s="109">
        <f t="shared" si="34"/>
        <v>0.4405241482340001</v>
      </c>
      <c r="AW146" s="109">
        <f t="shared" si="46"/>
        <v>2.0779957560340003</v>
      </c>
      <c r="AX146" s="113">
        <f t="shared" si="47"/>
        <v>8.6403149939043669</v>
      </c>
      <c r="AY146" s="100">
        <v>0.4</v>
      </c>
      <c r="AZ146" s="100">
        <v>13.66</v>
      </c>
      <c r="BA146" s="100">
        <v>-7.64</v>
      </c>
      <c r="BB146" s="100">
        <v>5.3199999999999994</v>
      </c>
      <c r="BC146" s="100">
        <v>4.08</v>
      </c>
      <c r="BE146" s="12">
        <v>2014</v>
      </c>
      <c r="BF146" s="12">
        <f t="shared" si="48"/>
        <v>1</v>
      </c>
      <c r="BG146" s="100">
        <v>1.26</v>
      </c>
      <c r="BH146" t="s">
        <v>121</v>
      </c>
      <c r="BI146" t="s">
        <v>122</v>
      </c>
    </row>
    <row r="147" spans="1:61" ht="11.25" customHeight="1" x14ac:dyDescent="0.2">
      <c r="A147" s="123" t="s">
        <v>879</v>
      </c>
      <c r="B147" s="55" t="s">
        <v>880</v>
      </c>
      <c r="C147" s="156" t="s">
        <v>116</v>
      </c>
      <c r="D147" s="98" t="s">
        <v>150</v>
      </c>
      <c r="E147" s="157">
        <v>15</v>
      </c>
      <c r="F147" s="2">
        <v>326</v>
      </c>
      <c r="G147" s="2" t="s">
        <v>146</v>
      </c>
      <c r="H147" s="2" t="s">
        <v>146</v>
      </c>
      <c r="I147" s="100">
        <v>91.17</v>
      </c>
      <c r="J147" s="101">
        <f t="shared" si="35"/>
        <v>0.96522979050126145</v>
      </c>
      <c r="K147" s="104">
        <v>0.22</v>
      </c>
      <c r="L147" s="71">
        <v>4</v>
      </c>
      <c r="M147" s="28">
        <f t="shared" si="36"/>
        <v>0.88</v>
      </c>
      <c r="N147" s="103" t="s">
        <v>581</v>
      </c>
      <c r="O147" s="104">
        <v>0.18</v>
      </c>
      <c r="P147" s="158">
        <v>45989</v>
      </c>
      <c r="Q147" s="158">
        <v>46007</v>
      </c>
      <c r="R147" s="28">
        <f t="shared" si="37"/>
        <v>22.222222222222225</v>
      </c>
      <c r="S147" s="105">
        <f>IF(INDEX(Historical!$D$7:$D1296,MATCH(B147,Historical!$B$7:$B$1044,0))=0,"n/a",(INDEX(Historical!$C$7:$C$1044,MATCH(B147,Historical!$B$7:$B$1044,0))/INDEX(Historical!$D$7:$D$1044,MATCH(B147,Historical!$B$7:$B$1044,0))-1)*100)</f>
        <v>20.634920634920629</v>
      </c>
      <c r="T147" s="105">
        <f>IF(INDEX(Historical!$F$7:$F$1044,MATCH(B147,Historical!$B$7:$B$1044,0))=0,"n/a",((INDEX(Historical!$C$7:$C$1044,MATCH(B147,Historical!$B$7:$B$1044,0))/INDEX(Historical!$F$7:$F$1044,MATCH(B147,Historical!$B$7:$B$1044,0)))^(1/3)-1)*100)</f>
        <v>27.117094024295074</v>
      </c>
      <c r="U147" s="105">
        <f>IF(INDEX(Historical!$H$7:$H$1044,MATCH(B147,Historical!$B$7:$B$1044,0))=0,"n/a",((INDEX(Historical!$C$7:$C$1044,MATCH(B147,Historical!$B$7:$B$1044,0))/INDEX(Historical!$H$7:$H$1044,MATCH(B147,Historical!$B$7:$B$1044,0)))^(1/5)-1)*100)</f>
        <v>20.033577641742227</v>
      </c>
      <c r="V147" s="105">
        <f>IF(INDEX(Historical!$M$7:$M$1044,MATCH(B147,Historical!$B$7:$B$1044,0))=0,"n/a",((INDEX(Historical!$C$7:$C$1044,MATCH(B147,Historical!$B$7:$B$1044,0))/INDEX(Historical!$M$7:$M$1044,MATCH(B147,Historical!$B$7:$B$1044,0)))^(1/10)-1)*100)</f>
        <v>16.154614312397019</v>
      </c>
      <c r="W147" s="106">
        <f t="shared" si="38"/>
        <v>1.2401148832360855</v>
      </c>
      <c r="X147" s="107">
        <f t="shared" si="39"/>
        <v>1.1217008757974372</v>
      </c>
      <c r="Y147" s="161"/>
      <c r="Z147" s="101">
        <f t="shared" si="40"/>
        <v>96.703296703296701</v>
      </c>
      <c r="AA147" s="109">
        <f t="shared" si="41"/>
        <v>100.18681318681318</v>
      </c>
      <c r="AB147" s="71">
        <v>9</v>
      </c>
      <c r="AC147" s="100">
        <v>0.91</v>
      </c>
      <c r="AD147" s="100">
        <v>2.76</v>
      </c>
      <c r="AE147" s="100">
        <v>1.67</v>
      </c>
      <c r="AF147" s="100">
        <v>38.99</v>
      </c>
      <c r="AG147" s="100">
        <v>26.52</v>
      </c>
      <c r="AH147" s="100">
        <v>-7.23</v>
      </c>
      <c r="AI147" s="100">
        <v>10.25</v>
      </c>
      <c r="AJ147" s="100">
        <v>17.86</v>
      </c>
      <c r="AK147" s="100">
        <v>5.71</v>
      </c>
      <c r="AL147" s="100">
        <v>4250</v>
      </c>
      <c r="AM147" s="100">
        <v>17.100000000000001</v>
      </c>
      <c r="AN147" s="100">
        <v>14.21</v>
      </c>
      <c r="AO147" s="110">
        <f t="shared" si="42"/>
        <v>-79.188005754569701</v>
      </c>
      <c r="AP147" s="111">
        <f t="shared" si="43"/>
        <v>20.998807432243488</v>
      </c>
      <c r="AQ147" s="112">
        <f t="shared" si="44"/>
        <v>1217.6214000410566</v>
      </c>
      <c r="AR147" s="101">
        <f>INDEX(Historical!$C$7:$C$1045,MATCH(B147,Historical!$B$7:$B$1045,0))*IF(AH147="n/a",1.03,IF(AH147&lt;0,1.01,IF(AH147&gt;10,1.1,(1+AH147/100))))</f>
        <v>0.76760000000000006</v>
      </c>
      <c r="AS147" s="109">
        <f t="shared" si="45"/>
        <v>0.84436000000000011</v>
      </c>
      <c r="AT147" s="109">
        <f t="shared" ref="AT147:AV166" si="49">IF($AK147="n/a",1.03*AS147,IF($AK147&lt;0,1.01*AS147,IF($AK147&gt;10,1.1*AS147,(1+$AK147/100)*AS147)))</f>
        <v>0.89257295600000008</v>
      </c>
      <c r="AU147" s="109">
        <f t="shared" si="49"/>
        <v>0.94353887178759999</v>
      </c>
      <c r="AV147" s="109">
        <f t="shared" si="49"/>
        <v>0.99741494136667186</v>
      </c>
      <c r="AW147" s="109">
        <f t="shared" si="46"/>
        <v>4.4454867691542725</v>
      </c>
      <c r="AX147" s="113">
        <f t="shared" si="47"/>
        <v>4.8760412078033042</v>
      </c>
      <c r="AY147" s="100">
        <v>1.44</v>
      </c>
      <c r="AZ147" s="100">
        <v>40.239999999999995</v>
      </c>
      <c r="BA147" s="100">
        <v>-6.5699999999999994</v>
      </c>
      <c r="BB147" s="100">
        <v>14.04</v>
      </c>
      <c r="BC147" s="100">
        <v>16.71</v>
      </c>
      <c r="BE147" s="12">
        <v>2012</v>
      </c>
      <c r="BF147" s="12">
        <f t="shared" si="48"/>
        <v>1</v>
      </c>
      <c r="BG147" s="100">
        <v>2.04</v>
      </c>
      <c r="BH147" t="s">
        <v>121</v>
      </c>
      <c r="BI147" t="s">
        <v>122</v>
      </c>
    </row>
    <row r="148" spans="1:61" ht="11.25" customHeight="1" x14ac:dyDescent="0.2">
      <c r="A148" s="116" t="s">
        <v>1486</v>
      </c>
      <c r="B148" s="55" t="s">
        <v>1487</v>
      </c>
      <c r="C148" s="156" t="s">
        <v>335</v>
      </c>
      <c r="D148" s="98" t="s">
        <v>927</v>
      </c>
      <c r="E148" s="157">
        <v>10</v>
      </c>
      <c r="F148" s="2">
        <v>512</v>
      </c>
      <c r="G148" s="2" t="s">
        <v>146</v>
      </c>
      <c r="H148" s="2" t="s">
        <v>146</v>
      </c>
      <c r="I148" s="100">
        <v>1122.51</v>
      </c>
      <c r="J148" s="101">
        <f t="shared" si="35"/>
        <v>0.66992721668403843</v>
      </c>
      <c r="K148" s="104">
        <v>1.88</v>
      </c>
      <c r="L148" s="71">
        <v>4</v>
      </c>
      <c r="M148" s="28">
        <f t="shared" si="36"/>
        <v>7.52</v>
      </c>
      <c r="N148" s="103" t="s">
        <v>151</v>
      </c>
      <c r="O148" s="104">
        <v>1.8</v>
      </c>
      <c r="P148" s="158">
        <v>46057</v>
      </c>
      <c r="Q148" s="158">
        <v>46072</v>
      </c>
      <c r="R148" s="28">
        <f t="shared" si="37"/>
        <v>4.4444444444444366</v>
      </c>
      <c r="S148" s="105">
        <f>IF(INDEX(Historical!$D$7:$D1299,MATCH(B148,Historical!$B$7:$B$1044,0))=0,"n/a",(INDEX(Historical!$C$7:$C$1044,MATCH(B148,Historical!$B$7:$B$1044,0))/INDEX(Historical!$D$7:$D$1044,MATCH(B148,Historical!$B$7:$B$1044,0))-1)*100)</f>
        <v>4.6511627906976827</v>
      </c>
      <c r="T148" s="105">
        <f>IF(INDEX(Historical!$F$7:$F$1044,MATCH(B148,Historical!$B$7:$B$1044,0))=0,"n/a",((INDEX(Historical!$C$7:$C$1044,MATCH(B148,Historical!$B$7:$B$1044,0))/INDEX(Historical!$F$7:$F$1044,MATCH(B148,Historical!$B$7:$B$1044,0)))^(1/3)-1)*100)</f>
        <v>4.4411886848709781</v>
      </c>
      <c r="U148" s="105">
        <f>IF(INDEX(Historical!$H$7:$H$1044,MATCH(B148,Historical!$B$7:$B$1044,0))=0,"n/a",((INDEX(Historical!$C$7:$C$1044,MATCH(B148,Historical!$B$7:$B$1044,0))/INDEX(Historical!$H$7:$H$1044,MATCH(B148,Historical!$B$7:$B$1044,0)))^(1/5)-1)*100)</f>
        <v>4.4193295943856237</v>
      </c>
      <c r="V148" s="105">
        <f>IF(INDEX(Historical!$M$7:$M$1044,MATCH(B148,Historical!$B$7:$B$1044,0))=0,"n/a",((INDEX(Historical!$C$7:$C$1044,MATCH(B148,Historical!$B$7:$B$1044,0))/INDEX(Historical!$M$7:$M$1044,MATCH(B148,Historical!$B$7:$B$1044,0)))^(1/10)-1)*100)</f>
        <v>-2.3147234343822487</v>
      </c>
      <c r="W148" s="106" t="str">
        <f t="shared" si="38"/>
        <v>n/a</v>
      </c>
      <c r="X148" s="107">
        <f t="shared" si="39"/>
        <v>1.6247535273476559</v>
      </c>
      <c r="Y148" s="165"/>
      <c r="Z148" s="101">
        <f t="shared" si="40"/>
        <v>11.321890996687744</v>
      </c>
      <c r="AA148" s="109">
        <f t="shared" si="41"/>
        <v>16.90018066847335</v>
      </c>
      <c r="AB148" s="71">
        <v>12</v>
      </c>
      <c r="AC148" s="100">
        <v>66.42</v>
      </c>
      <c r="AD148" s="100">
        <v>1.34</v>
      </c>
      <c r="AE148" s="100">
        <v>0.99</v>
      </c>
      <c r="AF148" s="100">
        <v>1.02</v>
      </c>
      <c r="AG148" s="100">
        <v>6.419999999999999</v>
      </c>
      <c r="AH148" s="100">
        <v>-0.33</v>
      </c>
      <c r="AI148" s="100">
        <v>-0.38</v>
      </c>
      <c r="AJ148" s="100">
        <v>2.7199999999999998</v>
      </c>
      <c r="AK148" s="100">
        <v>12.72</v>
      </c>
      <c r="AL148" s="100">
        <v>4880</v>
      </c>
      <c r="AM148" s="100">
        <v>26.21</v>
      </c>
      <c r="AN148" s="100">
        <v>0.28000000000000003</v>
      </c>
      <c r="AO148" s="110">
        <f t="shared" si="42"/>
        <v>-11.810923857403688</v>
      </c>
      <c r="AP148" s="111">
        <f t="shared" si="43"/>
        <v>5.0892568110696619</v>
      </c>
      <c r="AQ148" s="112">
        <f t="shared" si="44"/>
        <v>-12.470489340025527</v>
      </c>
      <c r="AR148" s="101">
        <f>INDEX(Historical!$C$7:$C$1045,MATCH(B148,Historical!$B$7:$B$1045,0))*IF(AH148="n/a",1.03,IF(AH148&lt;0,1.01,IF(AH148&gt;10,1.1,(1+AH148/100))))</f>
        <v>7.2720000000000002</v>
      </c>
      <c r="AS148" s="109">
        <f t="shared" si="45"/>
        <v>7.3447200000000006</v>
      </c>
      <c r="AT148" s="109">
        <f t="shared" si="49"/>
        <v>8.0791920000000008</v>
      </c>
      <c r="AU148" s="109">
        <f t="shared" si="49"/>
        <v>8.8871112000000014</v>
      </c>
      <c r="AV148" s="109">
        <f t="shared" si="49"/>
        <v>9.7758223200000032</v>
      </c>
      <c r="AW148" s="109">
        <f t="shared" si="46"/>
        <v>41.358845520000003</v>
      </c>
      <c r="AX148" s="113">
        <f t="shared" si="47"/>
        <v>3.6844968436806806</v>
      </c>
      <c r="AY148" s="100">
        <v>0.76</v>
      </c>
      <c r="AZ148" s="100">
        <v>27.24</v>
      </c>
      <c r="BA148" s="100">
        <v>-8.35</v>
      </c>
      <c r="BB148" s="100">
        <v>3.36</v>
      </c>
      <c r="BC148" s="100">
        <v>3.93</v>
      </c>
      <c r="BE148" s="12">
        <v>2017</v>
      </c>
      <c r="BF148" s="12">
        <f t="shared" si="48"/>
        <v>1</v>
      </c>
      <c r="BG148" s="100">
        <v>3.62</v>
      </c>
      <c r="BH148" t="s">
        <v>121</v>
      </c>
      <c r="BI148" t="s">
        <v>122</v>
      </c>
    </row>
    <row r="149" spans="1:61" ht="11.25" customHeight="1" x14ac:dyDescent="0.2">
      <c r="A149" s="116" t="s">
        <v>881</v>
      </c>
      <c r="B149" s="55" t="s">
        <v>882</v>
      </c>
      <c r="C149" s="156" t="s">
        <v>116</v>
      </c>
      <c r="D149" s="98" t="s">
        <v>308</v>
      </c>
      <c r="E149" s="157">
        <v>11</v>
      </c>
      <c r="F149" s="2">
        <v>494</v>
      </c>
      <c r="G149" s="2" t="s">
        <v>146</v>
      </c>
      <c r="H149" s="2" t="s">
        <v>146</v>
      </c>
      <c r="I149" s="100">
        <v>33.11</v>
      </c>
      <c r="J149" s="101">
        <f t="shared" si="35"/>
        <v>3.382663847780127</v>
      </c>
      <c r="K149" s="104">
        <v>0.28000000000000003</v>
      </c>
      <c r="L149" s="71">
        <v>4</v>
      </c>
      <c r="M149" s="28">
        <f t="shared" si="36"/>
        <v>1.1200000000000001</v>
      </c>
      <c r="N149" s="103" t="s">
        <v>874</v>
      </c>
      <c r="O149" s="104">
        <v>0.26</v>
      </c>
      <c r="P149" s="158">
        <v>46090</v>
      </c>
      <c r="Q149" s="158">
        <v>46097</v>
      </c>
      <c r="R149" s="28">
        <f t="shared" si="37"/>
        <v>7.6923076923076987</v>
      </c>
      <c r="S149" s="105">
        <f>IF(INDEX(Historical!$D$7:$D1300,MATCH(B149,Historical!$B$7:$B$1044,0))=0,"n/a",(INDEX(Historical!$C$7:$C$1044,MATCH(B149,Historical!$B$7:$B$1044,0))/INDEX(Historical!$D$7:$D$1044,MATCH(B149,Historical!$B$7:$B$1044,0))-1)*100)</f>
        <v>4.0000000000000036</v>
      </c>
      <c r="T149" s="105">
        <f>IF(INDEX(Historical!$F$7:$F$1044,MATCH(B149,Historical!$B$7:$B$1044,0))=0,"n/a",((INDEX(Historical!$C$7:$C$1044,MATCH(B149,Historical!$B$7:$B$1044,0))/INDEX(Historical!$F$7:$F$1044,MATCH(B149,Historical!$B$7:$B$1044,0)))^(1/3)-1)*100)</f>
        <v>13.040381433805571</v>
      </c>
      <c r="U149" s="105">
        <f>IF(INDEX(Historical!$H$7:$H$1044,MATCH(B149,Historical!$B$7:$B$1044,0))=0,"n/a",((INDEX(Historical!$C$7:$C$1044,MATCH(B149,Historical!$B$7:$B$1044,0))/INDEX(Historical!$H$7:$H$1044,MATCH(B149,Historical!$B$7:$B$1044,0)))^(1/5)-1)*100)</f>
        <v>13.179836563100178</v>
      </c>
      <c r="V149" s="105" t="str">
        <f>IF(INDEX(Historical!$M$7:$M$1044,MATCH(B149,Historical!$B$7:$B$1044,0))=0,"n/a",((INDEX(Historical!$C$7:$C$1044,MATCH(B149,Historical!$B$7:$B$1044,0))/INDEX(Historical!$M$7:$M$1044,MATCH(B149,Historical!$B$7:$B$1044,0)))^(1/10)-1)*100)</f>
        <v>n/a</v>
      </c>
      <c r="W149" s="106" t="str">
        <f t="shared" si="38"/>
        <v>n/a</v>
      </c>
      <c r="X149" s="107">
        <f t="shared" si="39"/>
        <v>8.1357015821606034</v>
      </c>
      <c r="Y149" s="123"/>
      <c r="Z149" s="101">
        <f t="shared" si="40"/>
        <v>60.215053763440864</v>
      </c>
      <c r="AA149" s="109">
        <f t="shared" si="41"/>
        <v>17.801075268817204</v>
      </c>
      <c r="AB149" s="71">
        <v>12</v>
      </c>
      <c r="AC149" s="100">
        <v>1.86</v>
      </c>
      <c r="AD149" s="100">
        <v>2.15</v>
      </c>
      <c r="AE149" s="100">
        <v>0.92</v>
      </c>
      <c r="AF149" s="100">
        <v>4.04</v>
      </c>
      <c r="AG149" s="100">
        <v>23.990000000000002</v>
      </c>
      <c r="AH149" s="100">
        <v>8.129999999999999</v>
      </c>
      <c r="AI149" s="100">
        <v>10.96</v>
      </c>
      <c r="AJ149" s="100">
        <v>1.6199999999999999</v>
      </c>
      <c r="AK149" s="100">
        <v>6.9500000000000011</v>
      </c>
      <c r="AL149" s="100">
        <v>1270</v>
      </c>
      <c r="AM149" s="100">
        <v>79.569999999999993</v>
      </c>
      <c r="AN149" s="100">
        <v>0.33</v>
      </c>
      <c r="AO149" s="110">
        <f t="shared" si="42"/>
        <v>-1.2385748579369</v>
      </c>
      <c r="AP149" s="111">
        <f t="shared" si="43"/>
        <v>16.562500410880304</v>
      </c>
      <c r="AQ149" s="112">
        <f t="shared" si="44"/>
        <v>78.78148560124265</v>
      </c>
      <c r="AR149" s="101">
        <f>INDEX(Historical!$C$7:$C$1045,MATCH(B149,Historical!$B$7:$B$1045,0))*IF(AH149="n/a",1.03,IF(AH149&lt;0,1.01,IF(AH149&gt;10,1.1,(1+AH149/100))))</f>
        <v>1.124552</v>
      </c>
      <c r="AS149" s="109">
        <f t="shared" si="45"/>
        <v>1.2370072000000001</v>
      </c>
      <c r="AT149" s="109">
        <f t="shared" si="49"/>
        <v>1.3229792004000003</v>
      </c>
      <c r="AU149" s="109">
        <f t="shared" si="49"/>
        <v>1.4149262548278005</v>
      </c>
      <c r="AV149" s="109">
        <f t="shared" si="49"/>
        <v>1.5132636295383328</v>
      </c>
      <c r="AW149" s="109">
        <f t="shared" si="46"/>
        <v>6.6127282847661339</v>
      </c>
      <c r="AX149" s="113">
        <f t="shared" si="47"/>
        <v>19.971997235778115</v>
      </c>
      <c r="AY149" s="100">
        <v>0.83</v>
      </c>
      <c r="AZ149" s="100">
        <v>33.979999999999997</v>
      </c>
      <c r="BA149" s="100">
        <v>-14.64</v>
      </c>
      <c r="BB149" s="100">
        <v>2.71</v>
      </c>
      <c r="BC149" s="100">
        <v>3.01</v>
      </c>
      <c r="BE149" s="12">
        <v>2016</v>
      </c>
      <c r="BF149" s="12">
        <f t="shared" si="48"/>
        <v>1</v>
      </c>
      <c r="BG149" s="100">
        <v>12.950000000000001</v>
      </c>
      <c r="BH149" t="s">
        <v>121</v>
      </c>
      <c r="BI149" t="s">
        <v>122</v>
      </c>
    </row>
    <row r="150" spans="1:61" ht="11.25" customHeight="1" x14ac:dyDescent="0.2">
      <c r="A150" s="116" t="s">
        <v>883</v>
      </c>
      <c r="B150" s="55" t="s">
        <v>884</v>
      </c>
      <c r="C150" s="156" t="s">
        <v>180</v>
      </c>
      <c r="D150" s="98" t="s">
        <v>554</v>
      </c>
      <c r="E150" s="157">
        <v>12</v>
      </c>
      <c r="F150" s="2">
        <v>472</v>
      </c>
      <c r="G150" s="2" t="s">
        <v>146</v>
      </c>
      <c r="H150" s="2" t="s">
        <v>146</v>
      </c>
      <c r="I150" s="100">
        <v>130.84</v>
      </c>
      <c r="J150" s="101">
        <f t="shared" si="35"/>
        <v>2.5068786303882602</v>
      </c>
      <c r="K150" s="104">
        <v>0.82</v>
      </c>
      <c r="L150" s="71">
        <v>4</v>
      </c>
      <c r="M150" s="28">
        <f t="shared" si="36"/>
        <v>3.28</v>
      </c>
      <c r="N150" s="103" t="s">
        <v>885</v>
      </c>
      <c r="O150" s="104">
        <v>0.79</v>
      </c>
      <c r="P150" s="158">
        <v>46094</v>
      </c>
      <c r="Q150" s="158">
        <v>46111</v>
      </c>
      <c r="R150" s="28">
        <f t="shared" si="37"/>
        <v>3.7974683544303689</v>
      </c>
      <c r="S150" s="105">
        <f>IF(INDEX(Historical!$D$7:$D1301,MATCH(B150,Historical!$B$7:$B$1044,0))=0,"n/a",(INDEX(Historical!$C$7:$C$1044,MATCH(B150,Historical!$B$7:$B$1044,0))/INDEX(Historical!$D$7:$D$1044,MATCH(B150,Historical!$B$7:$B$1044,0))-1)*100)</f>
        <v>2.5974025974025983</v>
      </c>
      <c r="T150" s="105">
        <f>IF(INDEX(Historical!$F$7:$F$1044,MATCH(B150,Historical!$B$7:$B$1044,0))=0,"n/a",((INDEX(Historical!$C$7:$C$1044,MATCH(B150,Historical!$B$7:$B$1044,0))/INDEX(Historical!$F$7:$F$1044,MATCH(B150,Historical!$B$7:$B$1044,0)))^(1/3)-1)*100)</f>
        <v>2.6679153188025717</v>
      </c>
      <c r="U150" s="105">
        <f>IF(INDEX(Historical!$H$7:$H$1044,MATCH(B150,Historical!$B$7:$B$1044,0))=0,"n/a",((INDEX(Historical!$C$7:$C$1044,MATCH(B150,Historical!$B$7:$B$1044,0))/INDEX(Historical!$H$7:$H$1044,MATCH(B150,Historical!$B$7:$B$1044,0)))^(1/5)-1)*100)</f>
        <v>3.044219892825617</v>
      </c>
      <c r="V150" s="105">
        <f>IF(INDEX(Historical!$M$7:$M$1044,MATCH(B150,Historical!$B$7:$B$1044,0))=0,"n/a",((INDEX(Historical!$C$7:$C$1044,MATCH(B150,Historical!$B$7:$B$1044,0))/INDEX(Historical!$M$7:$M$1044,MATCH(B150,Historical!$B$7:$B$1044,0)))^(1/10)-1)*100)</f>
        <v>9.3729024518297344</v>
      </c>
      <c r="W150" s="106">
        <f t="shared" si="38"/>
        <v>0.32478945646461288</v>
      </c>
      <c r="X150" s="107">
        <f t="shared" si="39"/>
        <v>2.2779256905309912E-2</v>
      </c>
      <c r="Y150" s="123"/>
      <c r="Z150" s="101">
        <f t="shared" si="40"/>
        <v>48.377581120943944</v>
      </c>
      <c r="AA150" s="109">
        <f t="shared" si="41"/>
        <v>19.297935103244839</v>
      </c>
      <c r="AB150" s="71">
        <v>12</v>
      </c>
      <c r="AC150" s="100">
        <v>6.78</v>
      </c>
      <c r="AD150" s="100">
        <v>1.54</v>
      </c>
      <c r="AE150" s="100">
        <v>5.51</v>
      </c>
      <c r="AF150" s="100">
        <v>7.15</v>
      </c>
      <c r="AG150" s="100">
        <v>40.489999999999995</v>
      </c>
      <c r="AH150" s="100">
        <v>4.8500000000000005</v>
      </c>
      <c r="AI150" s="100">
        <v>13.11</v>
      </c>
      <c r="AJ150" s="100">
        <v>133.64000000000001</v>
      </c>
      <c r="AK150" s="100">
        <v>8.81</v>
      </c>
      <c r="AL150" s="100">
        <v>162400</v>
      </c>
      <c r="AM150" s="100">
        <v>0.15</v>
      </c>
      <c r="AN150" s="100">
        <v>1.1299999999999999</v>
      </c>
      <c r="AO150" s="110">
        <f t="shared" si="42"/>
        <v>-13.746836580030962</v>
      </c>
      <c r="AP150" s="111">
        <f t="shared" si="43"/>
        <v>5.5510985232138772</v>
      </c>
      <c r="AQ150" s="112">
        <f t="shared" si="44"/>
        <v>147.63794000130343</v>
      </c>
      <c r="AR150" s="101">
        <f>INDEX(Historical!$C$7:$C$1045,MATCH(B150,Historical!$B$7:$B$1045,0))*IF(AH150="n/a",1.03,IF(AH150&lt;0,1.01,IF(AH150&gt;10,1.1,(1+AH150/100))))</f>
        <v>3.3132600000000001</v>
      </c>
      <c r="AS150" s="109">
        <f t="shared" si="45"/>
        <v>3.6445860000000003</v>
      </c>
      <c r="AT150" s="109">
        <f t="shared" si="49"/>
        <v>3.9656740266000008</v>
      </c>
      <c r="AU150" s="109">
        <f t="shared" si="49"/>
        <v>4.315049908343461</v>
      </c>
      <c r="AV150" s="109">
        <f t="shared" si="49"/>
        <v>4.6952058052685199</v>
      </c>
      <c r="AW150" s="109">
        <f t="shared" si="46"/>
        <v>19.933775740211981</v>
      </c>
      <c r="AX150" s="113">
        <f t="shared" si="47"/>
        <v>15.235230617710165</v>
      </c>
      <c r="AY150" s="100">
        <v>0.34</v>
      </c>
      <c r="AZ150" s="100">
        <v>37.299999999999997</v>
      </c>
      <c r="BA150" s="100">
        <v>-16.82</v>
      </c>
      <c r="BB150" s="100">
        <v>-7.02</v>
      </c>
      <c r="BC150" s="100">
        <v>3.2800000000000002</v>
      </c>
      <c r="BE150" s="12">
        <v>2015</v>
      </c>
      <c r="BF150" s="12">
        <f t="shared" si="48"/>
        <v>1</v>
      </c>
      <c r="BG150" s="100">
        <v>14.42</v>
      </c>
      <c r="BH150" t="s">
        <v>121</v>
      </c>
      <c r="BI150" t="s">
        <v>122</v>
      </c>
    </row>
    <row r="151" spans="1:61" ht="11.25" customHeight="1" x14ac:dyDescent="0.2">
      <c r="A151" s="123" t="s">
        <v>886</v>
      </c>
      <c r="B151" s="55" t="s">
        <v>887</v>
      </c>
      <c r="C151" s="156" t="s">
        <v>134</v>
      </c>
      <c r="D151" s="98" t="s">
        <v>135</v>
      </c>
      <c r="E151" s="157">
        <v>21</v>
      </c>
      <c r="F151" s="2">
        <v>205</v>
      </c>
      <c r="G151" s="2" t="s">
        <v>118</v>
      </c>
      <c r="H151" s="2" t="s">
        <v>118</v>
      </c>
      <c r="I151" s="100">
        <v>154.30000000000001</v>
      </c>
      <c r="J151" s="101">
        <f t="shared" si="35"/>
        <v>0.85547634478289036</v>
      </c>
      <c r="K151" s="104">
        <v>0.33</v>
      </c>
      <c r="L151" s="71">
        <v>4</v>
      </c>
      <c r="M151" s="28">
        <f t="shared" si="36"/>
        <v>1.32</v>
      </c>
      <c r="N151" s="103" t="s">
        <v>423</v>
      </c>
      <c r="O151" s="104">
        <v>0.27</v>
      </c>
      <c r="P151" s="158">
        <v>46115</v>
      </c>
      <c r="Q151" s="158">
        <v>46143</v>
      </c>
      <c r="R151" s="28">
        <f t="shared" si="37"/>
        <v>22.222222222222221</v>
      </c>
      <c r="S151" s="105">
        <f>IF(INDEX(Historical!$D$7:$D1303,MATCH(B151,Historical!$B$7:$B$1044,0))=0,"n/a",(INDEX(Historical!$C$7:$C$1044,MATCH(B151,Historical!$B$7:$B$1044,0))/INDEX(Historical!$D$7:$D$1044,MATCH(B151,Historical!$B$7:$B$1044,0))-1)*100)</f>
        <v>11.111111111111116</v>
      </c>
      <c r="T151" s="105">
        <f>IF(INDEX(Historical!$F$7:$F$1044,MATCH(B151,Historical!$B$7:$B$1044,0))=0,"n/a",((INDEX(Historical!$C$7:$C$1044,MATCH(B151,Historical!$B$7:$B$1044,0))/INDEX(Historical!$F$7:$F$1044,MATCH(B151,Historical!$B$7:$B$1044,0)))^(1/3)-1)*100)</f>
        <v>8.5904956844785385</v>
      </c>
      <c r="U151" s="105">
        <f>IF(INDEX(Historical!$H$7:$H$1044,MATCH(B151,Historical!$B$7:$B$1044,0))=0,"n/a",((INDEX(Historical!$C$7:$C$1044,MATCH(B151,Historical!$B$7:$B$1044,0))/INDEX(Historical!$H$7:$H$1044,MATCH(B151,Historical!$B$7:$B$1044,0)))^(1/5)-1)*100)</f>
        <v>7.3940923785779322</v>
      </c>
      <c r="V151" s="105">
        <f>IF(INDEX(Historical!$M$7:$M$1044,MATCH(B151,Historical!$B$7:$B$1044,0))=0,"n/a",((INDEX(Historical!$C$7:$C$1044,MATCH(B151,Historical!$B$7:$B$1044,0))/INDEX(Historical!$M$7:$M$1044,MATCH(B151,Historical!$B$7:$B$1044,0)))^(1/10)-1)*100)</f>
        <v>7.0421901965601164</v>
      </c>
      <c r="W151" s="106">
        <f t="shared" si="38"/>
        <v>1.0499705591862187</v>
      </c>
      <c r="X151" s="107">
        <f t="shared" si="39"/>
        <v>0.4748935374809205</v>
      </c>
      <c r="Y151" s="165"/>
      <c r="Z151" s="101">
        <f t="shared" si="40"/>
        <v>9.1286307053941904</v>
      </c>
      <c r="AA151" s="109">
        <f t="shared" si="41"/>
        <v>10.670816044260027</v>
      </c>
      <c r="AB151" s="71">
        <v>12</v>
      </c>
      <c r="AC151" s="100">
        <v>14.46</v>
      </c>
      <c r="AD151" s="100">
        <v>1.2</v>
      </c>
      <c r="AE151" s="100">
        <v>1.99</v>
      </c>
      <c r="AF151" s="100">
        <v>2.04</v>
      </c>
      <c r="AG151" s="100">
        <v>20.59</v>
      </c>
      <c r="AH151" s="100">
        <v>7.08</v>
      </c>
      <c r="AI151" s="100">
        <v>6.63</v>
      </c>
      <c r="AJ151" s="100">
        <v>15.57</v>
      </c>
      <c r="AK151" s="100">
        <v>7.7399999999999993</v>
      </c>
      <c r="AL151" s="100">
        <v>12100</v>
      </c>
      <c r="AM151" s="100">
        <v>0.80999999999999994</v>
      </c>
      <c r="AN151" s="100">
        <v>0.44</v>
      </c>
      <c r="AO151" s="110">
        <f t="shared" si="42"/>
        <v>-2.4212473208992051</v>
      </c>
      <c r="AP151" s="111">
        <f t="shared" si="43"/>
        <v>8.2495687233608219</v>
      </c>
      <c r="AQ151" s="112">
        <f t="shared" si="44"/>
        <v>-1.6390666297720458</v>
      </c>
      <c r="AR151" s="101">
        <f>INDEX(Historical!$C$7:$C$1045,MATCH(B151,Historical!$B$7:$B$1045,0))*IF(AH151="n/a",1.03,IF(AH151&lt;0,1.01,IF(AH151&gt;10,1.1,(1+AH151/100))))</f>
        <v>1.1243400000000001</v>
      </c>
      <c r="AS151" s="109">
        <f t="shared" si="45"/>
        <v>1.1988837420000003</v>
      </c>
      <c r="AT151" s="109">
        <f t="shared" si="49"/>
        <v>1.2916773436308002</v>
      </c>
      <c r="AU151" s="109">
        <f t="shared" si="49"/>
        <v>1.3916531700278241</v>
      </c>
      <c r="AV151" s="109">
        <f t="shared" si="49"/>
        <v>1.4993671253879775</v>
      </c>
      <c r="AW151" s="109">
        <f t="shared" si="46"/>
        <v>6.5059213810466021</v>
      </c>
      <c r="AX151" s="113">
        <f t="shared" si="47"/>
        <v>4.2164104867443948</v>
      </c>
      <c r="AY151" s="100">
        <v>0.49</v>
      </c>
      <c r="AZ151" s="100">
        <v>38.85</v>
      </c>
      <c r="BA151" s="100">
        <v>-0.5</v>
      </c>
      <c r="BB151" s="100">
        <v>6.9</v>
      </c>
      <c r="BC151" s="100">
        <v>10.68</v>
      </c>
      <c r="BE151" s="12">
        <v>2006</v>
      </c>
      <c r="BF151" s="12">
        <f t="shared" si="48"/>
        <v>2</v>
      </c>
      <c r="BG151" s="100">
        <v>3.88</v>
      </c>
      <c r="BH151" t="s">
        <v>121</v>
      </c>
      <c r="BI151" t="s">
        <v>122</v>
      </c>
    </row>
    <row r="152" spans="1:61" ht="11.25" customHeight="1" x14ac:dyDescent="0.2">
      <c r="A152" s="116" t="s">
        <v>1492</v>
      </c>
      <c r="B152" s="55" t="s">
        <v>1493</v>
      </c>
      <c r="C152" s="156" t="s">
        <v>335</v>
      </c>
      <c r="D152" s="98" t="s">
        <v>445</v>
      </c>
      <c r="E152" s="157">
        <v>10</v>
      </c>
      <c r="F152" s="2">
        <v>518</v>
      </c>
      <c r="G152" s="2" t="s">
        <v>146</v>
      </c>
      <c r="H152" s="2" t="s">
        <v>146</v>
      </c>
      <c r="I152" s="100">
        <v>96.82</v>
      </c>
      <c r="J152" s="101">
        <f t="shared" si="35"/>
        <v>1.0535013426977899</v>
      </c>
      <c r="K152" s="104">
        <v>0.255</v>
      </c>
      <c r="L152" s="71">
        <v>4</v>
      </c>
      <c r="M152" s="28">
        <f t="shared" si="36"/>
        <v>1.02</v>
      </c>
      <c r="N152" s="103" t="s">
        <v>209</v>
      </c>
      <c r="O152" s="104">
        <v>0.23499999999999999</v>
      </c>
      <c r="P152" s="158">
        <v>46087</v>
      </c>
      <c r="Q152" s="158">
        <v>46101</v>
      </c>
      <c r="R152" s="28">
        <f t="shared" si="37"/>
        <v>8.5106382978723492</v>
      </c>
      <c r="S152" s="105">
        <f>IF(INDEX(Historical!$D$7:$D1305,MATCH(B152,Historical!$B$7:$B$1044,0))=0,"n/a",(INDEX(Historical!$C$7:$C$1044,MATCH(B152,Historical!$B$7:$B$1044,0))/INDEX(Historical!$D$7:$D$1044,MATCH(B152,Historical!$B$7:$B$1044,0))-1)*100)</f>
        <v>9.302325581395344</v>
      </c>
      <c r="T152" s="105">
        <f>IF(INDEX(Historical!$F$7:$F$1044,MATCH(B152,Historical!$B$7:$B$1044,0))=0,"n/a",((INDEX(Historical!$C$7:$C$1044,MATCH(B152,Historical!$B$7:$B$1044,0))/INDEX(Historical!$F$7:$F$1044,MATCH(B152,Historical!$B$7:$B$1044,0)))^(1/3)-1)*100)</f>
        <v>9.2945364361618701</v>
      </c>
      <c r="U152" s="105">
        <f>IF(INDEX(Historical!$H$7:$H$1044,MATCH(B152,Historical!$B$7:$B$1044,0))=0,"n/a",((INDEX(Historical!$C$7:$C$1044,MATCH(B152,Historical!$B$7:$B$1044,0))/INDEX(Historical!$H$7:$H$1044,MATCH(B152,Historical!$B$7:$B$1044,0)))^(1/5)-1)*100)</f>
        <v>8.6794001831422829</v>
      </c>
      <c r="V152" s="105" t="str">
        <f>IF(INDEX(Historical!$M$7:$M$1044,MATCH(B152,Historical!$B$7:$B$1044,0))=0,"n/a",((INDEX(Historical!$C$7:$C$1044,MATCH(B152,Historical!$B$7:$B$1044,0))/INDEX(Historical!$M$7:$M$1044,MATCH(B152,Historical!$B$7:$B$1044,0)))^(1/10)-1)*100)</f>
        <v>n/a</v>
      </c>
      <c r="W152" s="106" t="str">
        <f t="shared" si="38"/>
        <v>n/a</v>
      </c>
      <c r="X152" s="107">
        <f t="shared" si="39"/>
        <v>0.44578326569811411</v>
      </c>
      <c r="Y152" s="165"/>
      <c r="Z152" s="101">
        <f t="shared" si="40"/>
        <v>33.009708737864081</v>
      </c>
      <c r="AA152" s="109">
        <f t="shared" si="41"/>
        <v>31.333333333333332</v>
      </c>
      <c r="AB152" s="71">
        <v>12</v>
      </c>
      <c r="AC152" s="100">
        <v>3.09</v>
      </c>
      <c r="AD152" s="100">
        <v>1.99</v>
      </c>
      <c r="AE152" s="100">
        <v>2.2200000000000002</v>
      </c>
      <c r="AF152" s="100">
        <v>7.21</v>
      </c>
      <c r="AG152" s="100">
        <v>24.349999999999998</v>
      </c>
      <c r="AH152" s="100">
        <v>19.57</v>
      </c>
      <c r="AI152" s="100">
        <v>7.41</v>
      </c>
      <c r="AJ152" s="100">
        <v>19.470000000000002</v>
      </c>
      <c r="AK152" s="100">
        <v>12.18</v>
      </c>
      <c r="AL152" s="100">
        <v>5670</v>
      </c>
      <c r="AM152" s="100">
        <v>53.690000000000005</v>
      </c>
      <c r="AN152" s="100">
        <v>1.37</v>
      </c>
      <c r="AO152" s="110">
        <f t="shared" si="42"/>
        <v>-21.600431807493258</v>
      </c>
      <c r="AP152" s="111">
        <f t="shared" si="43"/>
        <v>9.7329015258400737</v>
      </c>
      <c r="AQ152" s="112">
        <f t="shared" si="44"/>
        <v>216.86894124531349</v>
      </c>
      <c r="AR152" s="101">
        <f>INDEX(Historical!$C$7:$C$1045,MATCH(B152,Historical!$B$7:$B$1045,0))*IF(AH152="n/a",1.03,IF(AH152&lt;0,1.01,IF(AH152&gt;10,1.1,(1+AH152/100))))</f>
        <v>1.034</v>
      </c>
      <c r="AS152" s="109">
        <f t="shared" si="45"/>
        <v>1.1106194</v>
      </c>
      <c r="AT152" s="109">
        <f t="shared" si="49"/>
        <v>1.2216813400000002</v>
      </c>
      <c r="AU152" s="109">
        <f t="shared" si="49"/>
        <v>1.3438494740000002</v>
      </c>
      <c r="AV152" s="109">
        <f t="shared" si="49"/>
        <v>1.4782344214000003</v>
      </c>
      <c r="AW152" s="109">
        <f t="shared" si="46"/>
        <v>6.1883846354000003</v>
      </c>
      <c r="AX152" s="113">
        <f t="shared" si="47"/>
        <v>6.3916387475728156</v>
      </c>
      <c r="AY152" s="100">
        <v>0.89</v>
      </c>
      <c r="AZ152" s="100">
        <v>51.83</v>
      </c>
      <c r="BA152" s="100">
        <v>-7.62</v>
      </c>
      <c r="BB152" s="100">
        <v>0.36</v>
      </c>
      <c r="BC152" s="100">
        <v>12.35</v>
      </c>
      <c r="BE152" s="12">
        <v>2017</v>
      </c>
      <c r="BF152" s="12">
        <f t="shared" si="48"/>
        <v>1</v>
      </c>
      <c r="BG152" s="100">
        <v>8.34</v>
      </c>
      <c r="BH152" t="s">
        <v>121</v>
      </c>
      <c r="BI152" t="s">
        <v>122</v>
      </c>
    </row>
    <row r="153" spans="1:61" ht="11.25" customHeight="1" x14ac:dyDescent="0.2">
      <c r="A153" s="123" t="s">
        <v>888</v>
      </c>
      <c r="B153" s="55" t="s">
        <v>889</v>
      </c>
      <c r="C153" s="156" t="s">
        <v>134</v>
      </c>
      <c r="D153" s="98" t="s">
        <v>186</v>
      </c>
      <c r="E153" s="157">
        <v>16</v>
      </c>
      <c r="F153" s="2">
        <v>288</v>
      </c>
      <c r="G153" s="2" t="s">
        <v>146</v>
      </c>
      <c r="H153" s="2" t="s">
        <v>146</v>
      </c>
      <c r="I153" s="100">
        <v>923.77</v>
      </c>
      <c r="J153" s="101">
        <f t="shared" si="35"/>
        <v>1.9485369734890721</v>
      </c>
      <c r="K153" s="104">
        <v>4.5</v>
      </c>
      <c r="L153" s="71">
        <v>4</v>
      </c>
      <c r="M153" s="28">
        <f t="shared" si="36"/>
        <v>18</v>
      </c>
      <c r="N153" s="103" t="s">
        <v>885</v>
      </c>
      <c r="O153" s="104">
        <v>4</v>
      </c>
      <c r="P153" s="158">
        <v>46083</v>
      </c>
      <c r="Q153" s="158">
        <v>46111</v>
      </c>
      <c r="R153" s="28">
        <f t="shared" si="37"/>
        <v>12.5</v>
      </c>
      <c r="S153" s="105">
        <f>IF(INDEX(Historical!$D$7:$D1309,MATCH(B153,Historical!$B$7:$B$1044,0))=0,"n/a",(INDEX(Historical!$C$7:$C$1044,MATCH(B153,Historical!$B$7:$B$1044,0))/INDEX(Historical!$D$7:$D$1044,MATCH(B153,Historical!$B$7:$B$1044,0))-1)*100)</f>
        <v>21.739130434782616</v>
      </c>
      <c r="T153" s="105">
        <f>IF(INDEX(Historical!$F$7:$F$1044,MATCH(B153,Historical!$B$7:$B$1044,0))=0,"n/a",((INDEX(Historical!$C$7:$C$1044,MATCH(B153,Historical!$B$7:$B$1044,0))/INDEX(Historical!$F$7:$F$1044,MATCH(B153,Historical!$B$7:$B$1044,0)))^(1/3)-1)*100)</f>
        <v>15.867554829548315</v>
      </c>
      <c r="U153" s="105">
        <f>IF(INDEX(Historical!$H$7:$H$1044,MATCH(B153,Historical!$B$7:$B$1044,0))=0,"n/a",((INDEX(Historical!$C$7:$C$1044,MATCH(B153,Historical!$B$7:$B$1044,0))/INDEX(Historical!$H$7:$H$1044,MATCH(B153,Historical!$B$7:$B$1044,0)))^(1/5)-1)*100)</f>
        <v>22.865967908314722</v>
      </c>
      <c r="V153" s="105">
        <f>IF(INDEX(Historical!$M$7:$M$1044,MATCH(B153,Historical!$B$7:$B$1044,0))=0,"n/a",((INDEX(Historical!$C$7:$C$1044,MATCH(B153,Historical!$B$7:$B$1044,0))/INDEX(Historical!$M$7:$M$1044,MATCH(B153,Historical!$B$7:$B$1044,0)))^(1/10)-1)*100)</f>
        <v>18.565622424549531</v>
      </c>
      <c r="W153" s="106">
        <f t="shared" si="38"/>
        <v>1.2316294808451342</v>
      </c>
      <c r="X153" s="107">
        <f t="shared" si="39"/>
        <v>1.4555040043484866</v>
      </c>
      <c r="Y153" s="165"/>
      <c r="Z153" s="101">
        <f t="shared" si="40"/>
        <v>32.888726475424811</v>
      </c>
      <c r="AA153" s="109">
        <f t="shared" si="41"/>
        <v>16.8786771423351</v>
      </c>
      <c r="AB153" s="71">
        <v>12</v>
      </c>
      <c r="AC153" s="100">
        <v>54.73</v>
      </c>
      <c r="AD153" s="100">
        <v>1.25</v>
      </c>
      <c r="AE153" s="100">
        <v>2.21</v>
      </c>
      <c r="AF153" s="100">
        <v>2.5499999999999998</v>
      </c>
      <c r="AG153" s="100">
        <v>14.610000000000001</v>
      </c>
      <c r="AH153" s="100">
        <v>15.340000000000002</v>
      </c>
      <c r="AI153" s="100">
        <v>9.94</v>
      </c>
      <c r="AJ153" s="100">
        <v>15.709999999999999</v>
      </c>
      <c r="AK153" s="100">
        <v>11.360000000000001</v>
      </c>
      <c r="AL153" s="100">
        <v>272510</v>
      </c>
      <c r="AM153" s="100">
        <v>0.6</v>
      </c>
      <c r="AN153" s="100">
        <v>6.09</v>
      </c>
      <c r="AO153" s="110">
        <f t="shared" si="42"/>
        <v>7.9358277394686958</v>
      </c>
      <c r="AP153" s="111">
        <f t="shared" si="43"/>
        <v>24.814504881803796</v>
      </c>
      <c r="AQ153" s="112">
        <f t="shared" si="44"/>
        <v>38.30823340632972</v>
      </c>
      <c r="AR153" s="101">
        <f>INDEX(Historical!$C$7:$C$1045,MATCH(B153,Historical!$B$7:$B$1045,0))*IF(AH153="n/a",1.03,IF(AH153&lt;0,1.01,IF(AH153&gt;10,1.1,(1+AH153/100))))</f>
        <v>15.400000000000002</v>
      </c>
      <c r="AS153" s="109">
        <f t="shared" si="45"/>
        <v>16.930760000000003</v>
      </c>
      <c r="AT153" s="109">
        <f t="shared" si="49"/>
        <v>18.623836000000004</v>
      </c>
      <c r="AU153" s="109">
        <f t="shared" si="49"/>
        <v>20.486219600000005</v>
      </c>
      <c r="AV153" s="109">
        <f t="shared" si="49"/>
        <v>22.534841560000007</v>
      </c>
      <c r="AW153" s="109">
        <f t="shared" si="46"/>
        <v>93.975657160000011</v>
      </c>
      <c r="AX153" s="113">
        <f t="shared" si="47"/>
        <v>10.173057921344059</v>
      </c>
      <c r="AY153" s="100">
        <v>1.27</v>
      </c>
      <c r="AZ153" s="100">
        <v>73.819999999999993</v>
      </c>
      <c r="BA153" s="100">
        <v>-6.1899999999999995</v>
      </c>
      <c r="BB153" s="100">
        <v>6.13</v>
      </c>
      <c r="BC153" s="100">
        <v>11.27</v>
      </c>
      <c r="BE153" s="12">
        <v>2011</v>
      </c>
      <c r="BF153" s="12">
        <f t="shared" si="48"/>
        <v>1</v>
      </c>
      <c r="BG153" s="100">
        <v>0.94000000000000006</v>
      </c>
      <c r="BH153" t="s">
        <v>121</v>
      </c>
      <c r="BI153" t="s">
        <v>122</v>
      </c>
    </row>
    <row r="154" spans="1:61" ht="11.25" customHeight="1" x14ac:dyDescent="0.2">
      <c r="A154" s="123" t="s">
        <v>890</v>
      </c>
      <c r="B154" s="55" t="s">
        <v>891</v>
      </c>
      <c r="C154" s="156" t="s">
        <v>300</v>
      </c>
      <c r="D154" s="98" t="s">
        <v>323</v>
      </c>
      <c r="E154" s="157">
        <v>14</v>
      </c>
      <c r="F154" s="2">
        <v>376</v>
      </c>
      <c r="G154" s="2" t="s">
        <v>119</v>
      </c>
      <c r="H154" s="2" t="s">
        <v>118</v>
      </c>
      <c r="I154" s="100">
        <v>33.119999999999997</v>
      </c>
      <c r="J154" s="101">
        <f t="shared" si="35"/>
        <v>5.8574879227053147</v>
      </c>
      <c r="K154" s="104">
        <v>0.48499999999999999</v>
      </c>
      <c r="L154" s="71">
        <v>4</v>
      </c>
      <c r="M154" s="28">
        <f t="shared" si="36"/>
        <v>1.94</v>
      </c>
      <c r="N154" s="103" t="s">
        <v>593</v>
      </c>
      <c r="O154" s="104">
        <v>0.47</v>
      </c>
      <c r="P154" s="158">
        <v>46017</v>
      </c>
      <c r="Q154" s="158">
        <v>46030</v>
      </c>
      <c r="R154" s="28">
        <f t="shared" si="37"/>
        <v>3.1914893617021307</v>
      </c>
      <c r="S154" s="105">
        <f>IF(INDEX(Historical!$D$7:$D1310,MATCH(B154,Historical!$B$7:$B$1044,0))=0,"n/a",(INDEX(Historical!$C$7:$C$1044,MATCH(B154,Historical!$B$7:$B$1044,0))/INDEX(Historical!$D$7:$D$1044,MATCH(B154,Historical!$B$7:$B$1044,0))-1)*100)</f>
        <v>4.4444444444444287</v>
      </c>
      <c r="T154" s="105">
        <f>IF(INDEX(Historical!$F$7:$F$1044,MATCH(B154,Historical!$B$7:$B$1044,0))=0,"n/a",((INDEX(Historical!$C$7:$C$1044,MATCH(B154,Historical!$B$7:$B$1044,0))/INDEX(Historical!$F$7:$F$1044,MATCH(B154,Historical!$B$7:$B$1044,0)))^(1/3)-1)*100)</f>
        <v>4.6577355357731998</v>
      </c>
      <c r="U154" s="105">
        <f>IF(INDEX(Historical!$H$7:$H$1044,MATCH(B154,Historical!$B$7:$B$1044,0))=0,"n/a",((INDEX(Historical!$C$7:$C$1044,MATCH(B154,Historical!$B$7:$B$1044,0))/INDEX(Historical!$H$7:$H$1044,MATCH(B154,Historical!$B$7:$B$1044,0)))^(1/5)-1)*100)</f>
        <v>4.9009030249425933</v>
      </c>
      <c r="V154" s="105">
        <f>IF(INDEX(Historical!$M$7:$M$1044,MATCH(B154,Historical!$B$7:$B$1044,0))=0,"n/a",((INDEX(Historical!$C$7:$C$1044,MATCH(B154,Historical!$B$7:$B$1044,0))/INDEX(Historical!$M$7:$M$1044,MATCH(B154,Historical!$B$7:$B$1044,0)))^(1/10)-1)*100)</f>
        <v>7.6444229516612783</v>
      </c>
      <c r="W154" s="106">
        <f t="shared" si="38"/>
        <v>0.64110830286771792</v>
      </c>
      <c r="X154" s="107" t="str">
        <f t="shared" si="39"/>
        <v>n/a</v>
      </c>
      <c r="Y154" s="159"/>
      <c r="Z154" s="101">
        <f t="shared" si="40"/>
        <v>127.63157894736841</v>
      </c>
      <c r="AA154" s="109">
        <f t="shared" si="41"/>
        <v>21.789473684210524</v>
      </c>
      <c r="AB154" s="71">
        <v>12</v>
      </c>
      <c r="AC154" s="100">
        <v>1.52</v>
      </c>
      <c r="AD154" s="100">
        <v>3.44</v>
      </c>
      <c r="AE154" s="100">
        <v>8.9499999999999993</v>
      </c>
      <c r="AF154" s="100">
        <v>1.84</v>
      </c>
      <c r="AG154" s="100">
        <v>8.8800000000000008</v>
      </c>
      <c r="AH154" s="100">
        <v>11.18</v>
      </c>
      <c r="AI154" s="100">
        <v>4.42</v>
      </c>
      <c r="AJ154" s="100">
        <v>-3.5900000000000003</v>
      </c>
      <c r="AK154" s="100">
        <v>6.1400000000000006</v>
      </c>
      <c r="AL154" s="100">
        <v>2000</v>
      </c>
      <c r="AM154" s="100">
        <v>6.2700000000000005</v>
      </c>
      <c r="AN154" s="100">
        <v>0.92</v>
      </c>
      <c r="AO154" s="110">
        <f t="shared" si="42"/>
        <v>-11.031082736562617</v>
      </c>
      <c r="AP154" s="111">
        <f t="shared" si="43"/>
        <v>10.758390947647907</v>
      </c>
      <c r="AQ154" s="112">
        <f t="shared" si="44"/>
        <v>33.48763002024215</v>
      </c>
      <c r="AR154" s="101">
        <f>INDEX(Historical!$C$7:$C$1045,MATCH(B154,Historical!$B$7:$B$1045,0))*IF(AH154="n/a",1.03,IF(AH154&lt;0,1.01,IF(AH154&gt;10,1.1,(1+AH154/100))))</f>
        <v>2.0680000000000001</v>
      </c>
      <c r="AS154" s="109">
        <f t="shared" si="45"/>
        <v>2.1594055999999999</v>
      </c>
      <c r="AT154" s="109">
        <f t="shared" si="49"/>
        <v>2.2919931038399999</v>
      </c>
      <c r="AU154" s="109">
        <f t="shared" si="49"/>
        <v>2.4327214804157755</v>
      </c>
      <c r="AV154" s="109">
        <f t="shared" si="49"/>
        <v>2.582090579313304</v>
      </c>
      <c r="AW154" s="109">
        <f t="shared" si="46"/>
        <v>11.53421076356908</v>
      </c>
      <c r="AX154" s="113">
        <f t="shared" si="47"/>
        <v>34.825515590486354</v>
      </c>
      <c r="AY154" s="100">
        <v>0.78</v>
      </c>
      <c r="AZ154" s="100">
        <v>30.45</v>
      </c>
      <c r="BA154" s="100">
        <v>-4.6899999999999995</v>
      </c>
      <c r="BB154" s="100">
        <v>0.31</v>
      </c>
      <c r="BC154" s="100">
        <v>12.55</v>
      </c>
      <c r="BE154" s="12">
        <v>2013</v>
      </c>
      <c r="BF154" s="12">
        <f t="shared" si="48"/>
        <v>1</v>
      </c>
      <c r="BG154" s="100">
        <v>4.3900000000000006</v>
      </c>
      <c r="BH154" t="s">
        <v>121</v>
      </c>
      <c r="BI154" t="s">
        <v>302</v>
      </c>
    </row>
    <row r="155" spans="1:61" ht="11.25" customHeight="1" x14ac:dyDescent="0.2">
      <c r="A155" s="116" t="s">
        <v>892</v>
      </c>
      <c r="B155" s="55" t="s">
        <v>893</v>
      </c>
      <c r="C155" s="156" t="s">
        <v>162</v>
      </c>
      <c r="D155" s="98" t="s">
        <v>163</v>
      </c>
      <c r="E155" s="157">
        <v>11</v>
      </c>
      <c r="F155" s="2">
        <v>480</v>
      </c>
      <c r="G155" s="2" t="s">
        <v>146</v>
      </c>
      <c r="H155" s="2" t="s">
        <v>146</v>
      </c>
      <c r="I155" s="100">
        <v>7.11</v>
      </c>
      <c r="J155" s="101">
        <f t="shared" si="35"/>
        <v>4.2751054852320678</v>
      </c>
      <c r="K155" s="104">
        <v>2.5329999999999998E-2</v>
      </c>
      <c r="L155" s="71">
        <v>12</v>
      </c>
      <c r="M155" s="28">
        <f t="shared" si="36"/>
        <v>0.30396000000000001</v>
      </c>
      <c r="N155" s="103" t="s">
        <v>562</v>
      </c>
      <c r="O155" s="104">
        <v>2.5100000000000001E-2</v>
      </c>
      <c r="P155" s="115">
        <v>45642</v>
      </c>
      <c r="Q155" s="115">
        <v>45656</v>
      </c>
      <c r="R155" s="28">
        <f t="shared" si="37"/>
        <v>0.91633466135457187</v>
      </c>
      <c r="S155" s="105">
        <f>IF(INDEX(Historical!$D$7:$D1311,MATCH(B155,Historical!$B$7:$B$1044,0))=0,"n/a",(INDEX(Historical!$C$7:$C$1044,MATCH(B155,Historical!$B$7:$B$1044,0))/INDEX(Historical!$D$7:$D$1044,MATCH(B155,Historical!$B$7:$B$1044,0))-1)*100)</f>
        <v>0.91298429667010517</v>
      </c>
      <c r="T155" s="105">
        <f>IF(INDEX(Historical!$F$7:$F$1044,MATCH(B155,Historical!$B$7:$B$1044,0))=0,"n/a",((INDEX(Historical!$C$7:$C$1044,MATCH(B155,Historical!$B$7:$B$1044,0))/INDEX(Historical!$F$7:$F$1044,MATCH(B155,Historical!$B$7:$B$1044,0)))^(1/3)-1)*100)</f>
        <v>0.9783934877013456</v>
      </c>
      <c r="U155" s="105">
        <f>IF(INDEX(Historical!$H$7:$H$1044,MATCH(B155,Historical!$B$7:$B$1044,0))=0,"n/a",((INDEX(Historical!$C$7:$C$1044,MATCH(B155,Historical!$B$7:$B$1044,0))/INDEX(Historical!$H$7:$H$1044,MATCH(B155,Historical!$B$7:$B$1044,0)))^(1/5)-1)*100)</f>
        <v>0.98376934962143281</v>
      </c>
      <c r="V155" s="105">
        <f>IF(INDEX(Historical!$M$7:$M$1044,MATCH(B155,Historical!$B$7:$B$1044,0))=0,"n/a",((INDEX(Historical!$C$7:$C$1044,MATCH(B155,Historical!$B$7:$B$1044,0))/INDEX(Historical!$M$7:$M$1044,MATCH(B155,Historical!$B$7:$B$1044,0)))^(1/10)-1)*100)</f>
        <v>2.0308562162300259</v>
      </c>
      <c r="W155" s="106">
        <f t="shared" si="38"/>
        <v>0.48441112756256582</v>
      </c>
      <c r="X155" s="107">
        <f t="shared" si="39"/>
        <v>5.6603529897665858E-2</v>
      </c>
      <c r="Y155" s="165"/>
      <c r="Z155" s="101">
        <f t="shared" si="40"/>
        <v>276.32727272727277</v>
      </c>
      <c r="AA155" s="109">
        <f t="shared" si="41"/>
        <v>64.63636363636364</v>
      </c>
      <c r="AB155" s="71">
        <v>12</v>
      </c>
      <c r="AC155" s="100">
        <v>0.11</v>
      </c>
      <c r="AD155" s="100">
        <v>1</v>
      </c>
      <c r="AE155" s="100">
        <v>3.67</v>
      </c>
      <c r="AF155" s="100">
        <v>2.36</v>
      </c>
      <c r="AG155" s="100">
        <v>4.41</v>
      </c>
      <c r="AH155" s="100">
        <v>-3.5700000000000003</v>
      </c>
      <c r="AI155" s="100">
        <v>59.260000000000005</v>
      </c>
      <c r="AJ155" s="100">
        <v>17.380000000000003</v>
      </c>
      <c r="AK155" s="100">
        <v>33.08</v>
      </c>
      <c r="AL155" s="100">
        <v>204.51</v>
      </c>
      <c r="AM155" s="100">
        <v>52.680000000000007</v>
      </c>
      <c r="AN155" s="100">
        <v>1.6</v>
      </c>
      <c r="AO155" s="110">
        <f t="shared" si="42"/>
        <v>-59.37748880151014</v>
      </c>
      <c r="AP155" s="111">
        <f t="shared" si="43"/>
        <v>5.2588748348535006</v>
      </c>
      <c r="AQ155" s="112">
        <f t="shared" si="44"/>
        <v>160.37734854699562</v>
      </c>
      <c r="AR155" s="101">
        <f>INDEX(Historical!$C$7:$C$1045,MATCH(B155,Historical!$B$7:$B$1045,0))*IF(AH155="n/a",1.03,IF(AH155&lt;0,1.01,IF(AH155&gt;10,1.1,(1+AH155/100))))</f>
        <v>0.30699959999999998</v>
      </c>
      <c r="AS155" s="109">
        <f t="shared" si="45"/>
        <v>0.33769956000000001</v>
      </c>
      <c r="AT155" s="109">
        <f t="shared" si="49"/>
        <v>0.37146951600000006</v>
      </c>
      <c r="AU155" s="109">
        <f t="shared" si="49"/>
        <v>0.40861646760000009</v>
      </c>
      <c r="AV155" s="109">
        <f t="shared" si="49"/>
        <v>0.44947811436000012</v>
      </c>
      <c r="AW155" s="109">
        <f t="shared" si="46"/>
        <v>1.8742632579600005</v>
      </c>
      <c r="AX155" s="113">
        <f t="shared" si="47"/>
        <v>26.360945962869202</v>
      </c>
      <c r="AY155" s="100">
        <v>0.95</v>
      </c>
      <c r="AZ155" s="100">
        <v>-0.13999999999999999</v>
      </c>
      <c r="BA155" s="100">
        <v>-36.35</v>
      </c>
      <c r="BB155" s="100">
        <v>-9.32</v>
      </c>
      <c r="BC155" s="100">
        <v>-21.39</v>
      </c>
      <c r="BE155" s="12">
        <v>2014</v>
      </c>
      <c r="BF155" s="12">
        <f t="shared" si="48"/>
        <v>1</v>
      </c>
      <c r="BG155" s="100">
        <v>0.65</v>
      </c>
      <c r="BH155" t="s">
        <v>121</v>
      </c>
      <c r="BI155" t="s">
        <v>122</v>
      </c>
    </row>
    <row r="156" spans="1:61" ht="11.25" customHeight="1" x14ac:dyDescent="0.2">
      <c r="A156" s="123" t="s">
        <v>894</v>
      </c>
      <c r="B156" s="55" t="s">
        <v>895</v>
      </c>
      <c r="C156" s="156" t="s">
        <v>134</v>
      </c>
      <c r="D156" s="98" t="s">
        <v>412</v>
      </c>
      <c r="E156" s="157">
        <v>12</v>
      </c>
      <c r="F156" s="2">
        <v>457</v>
      </c>
      <c r="G156" s="2" t="s">
        <v>146</v>
      </c>
      <c r="H156" s="2" t="s">
        <v>146</v>
      </c>
      <c r="I156" s="100">
        <v>62.19</v>
      </c>
      <c r="J156" s="101">
        <f t="shared" si="35"/>
        <v>1.9938896928766683</v>
      </c>
      <c r="K156" s="104">
        <v>0.31</v>
      </c>
      <c r="L156" s="71">
        <v>4</v>
      </c>
      <c r="M156" s="28">
        <f t="shared" si="36"/>
        <v>1.24</v>
      </c>
      <c r="N156" s="103" t="s">
        <v>550</v>
      </c>
      <c r="O156" s="104">
        <v>0.28999999999999998</v>
      </c>
      <c r="P156" s="158">
        <v>45964</v>
      </c>
      <c r="Q156" s="158">
        <v>45975</v>
      </c>
      <c r="R156" s="28">
        <f t="shared" si="37"/>
        <v>6.8965517241379377</v>
      </c>
      <c r="S156" s="105">
        <f>IF(INDEX(Historical!$D$7:$D1315,MATCH(B156,Historical!$B$7:$B$1044,0))=0,"n/a",(INDEX(Historical!$C$7:$C$1044,MATCH(B156,Historical!$B$7:$B$1044,0))/INDEX(Historical!$D$7:$D$1044,MATCH(B156,Historical!$B$7:$B$1044,0))-1)*100)</f>
        <v>12.871287128712861</v>
      </c>
      <c r="T156" s="105">
        <f>IF(INDEX(Historical!$F$7:$F$1044,MATCH(B156,Historical!$B$7:$B$1044,0))=0,"n/a",((INDEX(Historical!$C$7:$C$1044,MATCH(B156,Historical!$B$7:$B$1044,0))/INDEX(Historical!$F$7:$F$1044,MATCH(B156,Historical!$B$7:$B$1044,0)))^(1/3)-1)*100)</f>
        <v>7.0222229910164247</v>
      </c>
      <c r="U156" s="105">
        <f>IF(INDEX(Historical!$H$7:$H$1044,MATCH(B156,Historical!$B$7:$B$1044,0))=0,"n/a",((INDEX(Historical!$C$7:$C$1044,MATCH(B156,Historical!$B$7:$B$1044,0))/INDEX(Historical!$H$7:$H$1044,MATCH(B156,Historical!$B$7:$B$1044,0)))^(1/5)-1)*100)</f>
        <v>5.3135944368471799</v>
      </c>
      <c r="V156" s="105">
        <f>IF(INDEX(Historical!$M$7:$M$1044,MATCH(B156,Historical!$B$7:$B$1044,0))=0,"n/a",((INDEX(Historical!$C$7:$C$1044,MATCH(B156,Historical!$B$7:$B$1044,0))/INDEX(Historical!$M$7:$M$1044,MATCH(B156,Historical!$B$7:$B$1044,0)))^(1/10)-1)*100)</f>
        <v>14.282138804355625</v>
      </c>
      <c r="W156" s="106">
        <f t="shared" si="38"/>
        <v>0.3720447273083981</v>
      </c>
      <c r="X156" s="107">
        <f t="shared" si="39"/>
        <v>0.34083351102291082</v>
      </c>
      <c r="Y156" s="165"/>
      <c r="Z156" s="101">
        <f t="shared" si="40"/>
        <v>20.80536912751678</v>
      </c>
      <c r="AA156" s="109">
        <f t="shared" si="41"/>
        <v>10.434563758389261</v>
      </c>
      <c r="AB156" s="71">
        <v>12</v>
      </c>
      <c r="AC156" s="100">
        <v>5.96</v>
      </c>
      <c r="AD156" s="100" t="s">
        <v>142</v>
      </c>
      <c r="AE156" s="100">
        <v>2.34</v>
      </c>
      <c r="AF156" s="100">
        <v>1.1000000000000001</v>
      </c>
      <c r="AG156" s="100">
        <v>10.97</v>
      </c>
      <c r="AH156" s="100">
        <v>-1.41</v>
      </c>
      <c r="AI156" s="100">
        <v>4.8599999999999994</v>
      </c>
      <c r="AJ156" s="100">
        <v>15.590000000000002</v>
      </c>
      <c r="AK156" s="100" t="s">
        <v>142</v>
      </c>
      <c r="AL156" s="100">
        <v>487.41</v>
      </c>
      <c r="AM156" s="100">
        <v>12.11</v>
      </c>
      <c r="AN156" s="100">
        <v>0.12</v>
      </c>
      <c r="AO156" s="110">
        <f t="shared" si="42"/>
        <v>-3.1270796286654132</v>
      </c>
      <c r="AP156" s="111">
        <f t="shared" si="43"/>
        <v>7.3074841297238482</v>
      </c>
      <c r="AQ156" s="112">
        <f t="shared" si="44"/>
        <v>-28.576318479938369</v>
      </c>
      <c r="AR156" s="101">
        <f>INDEX(Historical!$C$7:$C$1045,MATCH(B156,Historical!$B$7:$B$1045,0))*IF(AH156="n/a",1.03,IF(AH156&lt;0,1.01,IF(AH156&gt;10,1.1,(1+AH156/100))))</f>
        <v>1.1514</v>
      </c>
      <c r="AS156" s="109">
        <f t="shared" si="45"/>
        <v>1.2073580399999999</v>
      </c>
      <c r="AT156" s="109">
        <f t="shared" si="49"/>
        <v>1.2435787811999999</v>
      </c>
      <c r="AU156" s="109">
        <f t="shared" si="49"/>
        <v>1.2808861446359998</v>
      </c>
      <c r="AV156" s="109">
        <f t="shared" si="49"/>
        <v>1.3193127289750799</v>
      </c>
      <c r="AW156" s="109">
        <f t="shared" si="46"/>
        <v>6.202535694811079</v>
      </c>
      <c r="AX156" s="113">
        <f t="shared" si="47"/>
        <v>9.9735257996640616</v>
      </c>
      <c r="AY156" s="100">
        <v>0.52</v>
      </c>
      <c r="AZ156" s="100">
        <v>29.67</v>
      </c>
      <c r="BA156" s="100">
        <v>-5.6899999999999995</v>
      </c>
      <c r="BB156" s="100">
        <v>1.5</v>
      </c>
      <c r="BC156" s="100">
        <v>8.0500000000000007</v>
      </c>
      <c r="BE156" s="12">
        <v>2014</v>
      </c>
      <c r="BF156" s="12">
        <f t="shared" si="48"/>
        <v>1</v>
      </c>
      <c r="BG156" s="100">
        <v>1.32</v>
      </c>
      <c r="BH156" t="s">
        <v>121</v>
      </c>
      <c r="BI156" t="s">
        <v>122</v>
      </c>
    </row>
    <row r="157" spans="1:61" ht="11.25" customHeight="1" x14ac:dyDescent="0.2">
      <c r="A157" s="55" t="s">
        <v>896</v>
      </c>
      <c r="B157" s="55" t="s">
        <v>897</v>
      </c>
      <c r="C157" s="156" t="s">
        <v>335</v>
      </c>
      <c r="D157" s="98" t="s">
        <v>371</v>
      </c>
      <c r="E157" s="157">
        <v>17</v>
      </c>
      <c r="F157" s="2">
        <v>250</v>
      </c>
      <c r="G157" s="2" t="s">
        <v>118</v>
      </c>
      <c r="H157" s="2" t="s">
        <v>118</v>
      </c>
      <c r="I157" s="100">
        <v>328.8</v>
      </c>
      <c r="J157" s="101">
        <f t="shared" si="35"/>
        <v>2.834549878345499</v>
      </c>
      <c r="K157" s="104">
        <v>2.33</v>
      </c>
      <c r="L157" s="71">
        <v>4</v>
      </c>
      <c r="M157" s="28">
        <f t="shared" si="36"/>
        <v>9.32</v>
      </c>
      <c r="N157" s="103" t="s">
        <v>668</v>
      </c>
      <c r="O157" s="104">
        <v>2.2999999999999998</v>
      </c>
      <c r="P157" s="158">
        <v>46093</v>
      </c>
      <c r="Q157" s="158">
        <v>46107</v>
      </c>
      <c r="R157" s="28">
        <f t="shared" si="37"/>
        <v>1.3043478260869674</v>
      </c>
      <c r="S157" s="105">
        <f>IF(INDEX(Historical!$D$7:$D1316,MATCH(B157,Historical!$B$7:$B$1044,0))=0,"n/a",(INDEX(Historical!$C$7:$C$1044,MATCH(B157,Historical!$B$7:$B$1044,0))/INDEX(Historical!$D$7:$D$1044,MATCH(B157,Historical!$B$7:$B$1044,0))-1)*100)</f>
        <v>2.2222222222222143</v>
      </c>
      <c r="T157" s="105">
        <f>IF(INDEX(Historical!$F$7:$F$1044,MATCH(B157,Historical!$B$7:$B$1044,0))=0,"n/a",((INDEX(Historical!$C$7:$C$1044,MATCH(B157,Historical!$B$7:$B$1044,0))/INDEX(Historical!$F$7:$F$1044,MATCH(B157,Historical!$B$7:$B$1044,0)))^(1/3)-1)*100)</f>
        <v>6.5756716652330516</v>
      </c>
      <c r="U157" s="105">
        <f>IF(INDEX(Historical!$H$7:$H$1044,MATCH(B157,Historical!$B$7:$B$1044,0))=0,"n/a",((INDEX(Historical!$C$7:$C$1044,MATCH(B157,Historical!$B$7:$B$1044,0))/INDEX(Historical!$H$7:$H$1044,MATCH(B157,Historical!$B$7:$B$1044,0)))^(1/5)-1)*100)</f>
        <v>8.9249364912943783</v>
      </c>
      <c r="V157" s="105">
        <f>IF(INDEX(Historical!$M$7:$M$1044,MATCH(B157,Historical!$B$7:$B$1044,0))=0,"n/a",((INDEX(Historical!$C$7:$C$1044,MATCH(B157,Historical!$B$7:$B$1044,0))/INDEX(Historical!$M$7:$M$1044,MATCH(B157,Historical!$B$7:$B$1044,0)))^(1/10)-1)*100)</f>
        <v>14.574397577078413</v>
      </c>
      <c r="W157" s="106">
        <f t="shared" si="38"/>
        <v>0.6123708677558577</v>
      </c>
      <c r="X157" s="107">
        <f t="shared" si="39"/>
        <v>2.4929990199146306</v>
      </c>
      <c r="Y157" s="165"/>
      <c r="Z157" s="101">
        <f t="shared" si="40"/>
        <v>65.449438202247194</v>
      </c>
      <c r="AA157" s="109">
        <f t="shared" si="41"/>
        <v>23.08988764044944</v>
      </c>
      <c r="AB157" s="71">
        <v>1</v>
      </c>
      <c r="AC157" s="100">
        <v>14.24</v>
      </c>
      <c r="AD157" s="100">
        <v>3.11</v>
      </c>
      <c r="AE157" s="100">
        <v>1.99</v>
      </c>
      <c r="AF157" s="100">
        <v>25.56</v>
      </c>
      <c r="AG157" s="100">
        <v>145.54</v>
      </c>
      <c r="AH157" s="100">
        <v>2.29</v>
      </c>
      <c r="AI157" s="100">
        <v>8.3800000000000008</v>
      </c>
      <c r="AJ157" s="100">
        <v>3.58</v>
      </c>
      <c r="AK157" s="100">
        <v>6.5</v>
      </c>
      <c r="AL157" s="100">
        <v>327490</v>
      </c>
      <c r="AM157" s="100">
        <v>6.9999999999999993E-2</v>
      </c>
      <c r="AN157" s="100">
        <v>5.0999999999999996</v>
      </c>
      <c r="AO157" s="110">
        <f t="shared" si="42"/>
        <v>-11.330401270809563</v>
      </c>
      <c r="AP157" s="111">
        <f t="shared" si="43"/>
        <v>11.759486369639877</v>
      </c>
      <c r="AQ157" s="112">
        <f t="shared" si="44"/>
        <v>412.15341802579593</v>
      </c>
      <c r="AR157" s="101">
        <f>INDEX(Historical!$C$7:$C$1045,MATCH(B157,Historical!$B$7:$B$1045,0))*IF(AH157="n/a",1.03,IF(AH157&lt;0,1.01,IF(AH157&gt;10,1.1,(1+AH157/100))))</f>
        <v>9.4106799999999993</v>
      </c>
      <c r="AS157" s="109">
        <f t="shared" si="45"/>
        <v>10.199294984</v>
      </c>
      <c r="AT157" s="109">
        <f t="shared" si="49"/>
        <v>10.862249157959999</v>
      </c>
      <c r="AU157" s="109">
        <f t="shared" si="49"/>
        <v>11.568295353227398</v>
      </c>
      <c r="AV157" s="109">
        <f t="shared" si="49"/>
        <v>12.320234551187179</v>
      </c>
      <c r="AW157" s="109">
        <f t="shared" si="46"/>
        <v>54.360754046374574</v>
      </c>
      <c r="AX157" s="113">
        <f t="shared" si="47"/>
        <v>16.533076048167452</v>
      </c>
      <c r="AY157" s="100">
        <v>1</v>
      </c>
      <c r="AZ157" s="100">
        <v>4.2799999999999994</v>
      </c>
      <c r="BA157" s="100">
        <v>-22.95</v>
      </c>
      <c r="BB157" s="100">
        <v>-4.54</v>
      </c>
      <c r="BC157" s="100">
        <v>-11.35</v>
      </c>
      <c r="BE157" s="12">
        <v>2010</v>
      </c>
      <c r="BF157" s="12">
        <f t="shared" si="48"/>
        <v>1</v>
      </c>
      <c r="BG157" s="100">
        <v>14.069999999999999</v>
      </c>
      <c r="BH157" t="s">
        <v>121</v>
      </c>
      <c r="BI157" t="s">
        <v>122</v>
      </c>
    </row>
    <row r="158" spans="1:61" ht="11.25" customHeight="1" x14ac:dyDescent="0.2">
      <c r="A158" s="123" t="s">
        <v>898</v>
      </c>
      <c r="B158" s="55" t="s">
        <v>899</v>
      </c>
      <c r="C158" s="156" t="s">
        <v>116</v>
      </c>
      <c r="D158" s="98" t="s">
        <v>329</v>
      </c>
      <c r="E158" s="157">
        <v>18</v>
      </c>
      <c r="F158" s="2">
        <v>222</v>
      </c>
      <c r="G158" s="2" t="s">
        <v>146</v>
      </c>
      <c r="H158" s="2" t="s">
        <v>146</v>
      </c>
      <c r="I158" s="100">
        <v>269.92</v>
      </c>
      <c r="J158" s="101">
        <f t="shared" si="35"/>
        <v>8.8915234143449901E-2</v>
      </c>
      <c r="K158" s="104">
        <v>0.12</v>
      </c>
      <c r="L158" s="71">
        <v>2</v>
      </c>
      <c r="M158" s="28">
        <f t="shared" si="36"/>
        <v>0.24</v>
      </c>
      <c r="N158" s="103" t="s">
        <v>195</v>
      </c>
      <c r="O158" s="104">
        <v>0.11</v>
      </c>
      <c r="P158" s="158">
        <v>45839</v>
      </c>
      <c r="Q158" s="158">
        <v>45853</v>
      </c>
      <c r="R158" s="28">
        <f t="shared" si="37"/>
        <v>9.0909090909090864</v>
      </c>
      <c r="S158" s="105">
        <f>IF(INDEX(Historical!$D$7:$D1317,MATCH(B158,Historical!$B$7:$B$1044,0))=0,"n/a",(INDEX(Historical!$C$7:$C$1044,MATCH(B158,Historical!$B$7:$B$1044,0))/INDEX(Historical!$D$7:$D$1044,MATCH(B158,Historical!$B$7:$B$1044,0))-1)*100)</f>
        <v>9.5238095238095344</v>
      </c>
      <c r="T158" s="105">
        <f>IF(INDEX(Historical!$F$7:$F$1044,MATCH(B158,Historical!$B$7:$B$1044,0))=0,"n/a",((INDEX(Historical!$C$7:$C$1044,MATCH(B158,Historical!$B$7:$B$1044,0))/INDEX(Historical!$F$7:$F$1044,MATCH(B158,Historical!$B$7:$B$1044,0)))^(1/3)-1)*100)</f>
        <v>8.5138345254405436</v>
      </c>
      <c r="U158" s="105">
        <f>IF(INDEX(Historical!$H$7:$H$1044,MATCH(B158,Historical!$B$7:$B$1044,0))=0,"n/a",((INDEX(Historical!$C$7:$C$1044,MATCH(B158,Historical!$B$7:$B$1044,0))/INDEX(Historical!$H$7:$H$1044,MATCH(B158,Historical!$B$7:$B$1044,0)))^(1/5)-1)*100)</f>
        <v>7.5280006405569644</v>
      </c>
      <c r="V158" s="105">
        <f>IF(INDEX(Historical!$M$7:$M$1044,MATCH(B158,Historical!$B$7:$B$1044,0))=0,"n/a",((INDEX(Historical!$C$7:$C$1044,MATCH(B158,Historical!$B$7:$B$1044,0))/INDEX(Historical!$M$7:$M$1044,MATCH(B158,Historical!$B$7:$B$1044,0)))^(1/10)-1)*100)</f>
        <v>12.378047279575632</v>
      </c>
      <c r="W158" s="106">
        <f t="shared" si="38"/>
        <v>0.60817352450887174</v>
      </c>
      <c r="X158" s="107">
        <f t="shared" si="39"/>
        <v>0.45679615537360219</v>
      </c>
      <c r="Y158" s="167"/>
      <c r="Z158" s="101">
        <f t="shared" si="40"/>
        <v>4.7430830039525693</v>
      </c>
      <c r="AA158" s="109">
        <f t="shared" si="41"/>
        <v>53.343873517786569</v>
      </c>
      <c r="AB158" s="71">
        <v>10</v>
      </c>
      <c r="AC158" s="100">
        <v>5.0599999999999996</v>
      </c>
      <c r="AD158" s="100">
        <v>3.36</v>
      </c>
      <c r="AE158" s="100">
        <v>7</v>
      </c>
      <c r="AF158" s="100">
        <v>8.36</v>
      </c>
      <c r="AG158" s="100">
        <v>17.28</v>
      </c>
      <c r="AH158" s="100">
        <v>14.57</v>
      </c>
      <c r="AI158" s="100">
        <v>11.64</v>
      </c>
      <c r="AJ158" s="100">
        <v>16.48</v>
      </c>
      <c r="AK158" s="100">
        <v>12.83</v>
      </c>
      <c r="AL158" s="100">
        <v>32450.000000000004</v>
      </c>
      <c r="AM158" s="100">
        <v>69.510000000000005</v>
      </c>
      <c r="AN158" s="100">
        <v>0.56000000000000005</v>
      </c>
      <c r="AO158" s="110">
        <f t="shared" si="42"/>
        <v>-45.726957643086152</v>
      </c>
      <c r="AP158" s="111">
        <f t="shared" si="43"/>
        <v>7.616915874700414</v>
      </c>
      <c r="AQ158" s="112">
        <f t="shared" si="44"/>
        <v>345.19897304897819</v>
      </c>
      <c r="AR158" s="101">
        <f>INDEX(Historical!$C$7:$C$1045,MATCH(B158,Historical!$B$7:$B$1045,0))*IF(AH158="n/a",1.03,IF(AH158&lt;0,1.01,IF(AH158&gt;10,1.1,(1+AH158/100))))</f>
        <v>0.25300000000000006</v>
      </c>
      <c r="AS158" s="109">
        <f t="shared" si="45"/>
        <v>0.2783000000000001</v>
      </c>
      <c r="AT158" s="109">
        <f t="shared" si="49"/>
        <v>0.30613000000000012</v>
      </c>
      <c r="AU158" s="109">
        <f t="shared" si="49"/>
        <v>0.33674300000000018</v>
      </c>
      <c r="AV158" s="109">
        <f t="shared" si="49"/>
        <v>0.37041730000000023</v>
      </c>
      <c r="AW158" s="109">
        <f t="shared" si="46"/>
        <v>1.5445903000000005</v>
      </c>
      <c r="AX158" s="113">
        <f t="shared" si="47"/>
        <v>0.57224003408417323</v>
      </c>
      <c r="AY158" s="100">
        <v>0.95</v>
      </c>
      <c r="AZ158" s="100">
        <v>9.1</v>
      </c>
      <c r="BA158" s="100">
        <v>-25.369999999999997</v>
      </c>
      <c r="BB158" s="100">
        <v>-8.0500000000000007</v>
      </c>
      <c r="BC158" s="100">
        <v>-14.180000000000001</v>
      </c>
      <c r="BE158" s="12">
        <v>2008</v>
      </c>
      <c r="BF158" s="12">
        <f t="shared" si="48"/>
        <v>2</v>
      </c>
      <c r="BG158" s="100">
        <v>8.42</v>
      </c>
      <c r="BH158" t="s">
        <v>121</v>
      </c>
      <c r="BI158" t="s">
        <v>122</v>
      </c>
    </row>
    <row r="159" spans="1:61" ht="11.25" customHeight="1" x14ac:dyDescent="0.2">
      <c r="A159" s="116" t="s">
        <v>1500</v>
      </c>
      <c r="B159" s="55" t="s">
        <v>1501</v>
      </c>
      <c r="C159" s="156" t="s">
        <v>263</v>
      </c>
      <c r="D159" s="98" t="s">
        <v>264</v>
      </c>
      <c r="E159" s="157">
        <v>10</v>
      </c>
      <c r="F159" s="2">
        <v>524</v>
      </c>
      <c r="G159" s="2" t="s">
        <v>146</v>
      </c>
      <c r="H159" s="2" t="s">
        <v>146</v>
      </c>
      <c r="I159" s="100">
        <v>39.1</v>
      </c>
      <c r="J159" s="101">
        <f t="shared" si="35"/>
        <v>7.9713554987212278</v>
      </c>
      <c r="K159" s="104">
        <v>0.7792</v>
      </c>
      <c r="L159" s="71">
        <v>4</v>
      </c>
      <c r="M159" s="28">
        <f t="shared" si="36"/>
        <v>3.1168</v>
      </c>
      <c r="N159" s="103" t="s">
        <v>151</v>
      </c>
      <c r="O159" s="104">
        <v>0.7641</v>
      </c>
      <c r="P159" s="158">
        <v>46149</v>
      </c>
      <c r="Q159" s="158">
        <v>46156</v>
      </c>
      <c r="R159" s="28">
        <f t="shared" si="37"/>
        <v>1.9761811281245913</v>
      </c>
      <c r="S159" s="105">
        <f>IF(INDEX(Historical!$D$7:$D1318,MATCH(B159,Historical!$B$7:$B$1044,0))=0,"n/a",(INDEX(Historical!$C$7:$C$1044,MATCH(B159,Historical!$B$7:$B$1044,0))/INDEX(Historical!$D$7:$D$1044,MATCH(B159,Historical!$B$7:$B$1044,0))-1)*100)</f>
        <v>10.029565612917901</v>
      </c>
      <c r="T159" s="105">
        <f>IF(INDEX(Historical!$F$7:$F$1044,MATCH(B159,Historical!$B$7:$B$1044,0))=0,"n/a",((INDEX(Historical!$C$7:$C$1044,MATCH(B159,Historical!$B$7:$B$1044,0))/INDEX(Historical!$F$7:$F$1044,MATCH(B159,Historical!$B$7:$B$1044,0)))^(1/3)-1)*100)</f>
        <v>9.9398200532585079</v>
      </c>
      <c r="U159" s="105">
        <f>IF(INDEX(Historical!$H$7:$H$1044,MATCH(B159,Historical!$B$7:$B$1044,0))=0,"n/a",((INDEX(Historical!$C$7:$C$1044,MATCH(B159,Historical!$B$7:$B$1044,0))/INDEX(Historical!$H$7:$H$1044,MATCH(B159,Historical!$B$7:$B$1044,0)))^(1/5)-1)*100)</f>
        <v>10.844344689703256</v>
      </c>
      <c r="V159" s="105" t="str">
        <f>IF(INDEX(Historical!$M$7:$M$1044,MATCH(B159,Historical!$B$7:$B$1044,0))=0,"n/a",((INDEX(Historical!$C$7:$C$1044,MATCH(B159,Historical!$B$7:$B$1044,0))/INDEX(Historical!$M$7:$M$1044,MATCH(B159,Historical!$B$7:$B$1044,0)))^(1/10)-1)*100)</f>
        <v>n/a</v>
      </c>
      <c r="W159" s="106" t="str">
        <f t="shared" si="38"/>
        <v>n/a</v>
      </c>
      <c r="X159" s="107">
        <f t="shared" si="39"/>
        <v>0.65053057526714198</v>
      </c>
      <c r="Y159" s="165"/>
      <c r="Z159" s="101">
        <f t="shared" si="40"/>
        <v>108.97902097902099</v>
      </c>
      <c r="AA159" s="109">
        <f t="shared" si="41"/>
        <v>13.671328671328672</v>
      </c>
      <c r="AB159" s="71">
        <v>12</v>
      </c>
      <c r="AC159" s="100">
        <v>2.86</v>
      </c>
      <c r="AD159" s="100">
        <v>2.96</v>
      </c>
      <c r="AE159" s="100">
        <v>5.01</v>
      </c>
      <c r="AF159" s="100">
        <v>8.9</v>
      </c>
      <c r="AG159" s="100">
        <v>64.22</v>
      </c>
      <c r="AH159" s="100">
        <v>1.54</v>
      </c>
      <c r="AI159" s="100">
        <v>5.66</v>
      </c>
      <c r="AJ159" s="100">
        <v>16.669999999999998</v>
      </c>
      <c r="AK159" s="100">
        <v>4.3</v>
      </c>
      <c r="AL159" s="100">
        <v>8119.9999999999991</v>
      </c>
      <c r="AM159" s="100">
        <v>0.86999999999999988</v>
      </c>
      <c r="AN159" s="100">
        <v>6.64</v>
      </c>
      <c r="AO159" s="110">
        <f t="shared" si="42"/>
        <v>5.1443715170958111</v>
      </c>
      <c r="AP159" s="111">
        <f t="shared" si="43"/>
        <v>18.815700188424483</v>
      </c>
      <c r="AQ159" s="112">
        <f t="shared" si="44"/>
        <v>132.54612462412717</v>
      </c>
      <c r="AR159" s="101">
        <f>INDEX(Historical!$C$7:$C$1045,MATCH(B159,Historical!$B$7:$B$1045,0))*IF(AH159="n/a",1.03,IF(AH159&lt;0,1.01,IF(AH159&gt;10,1.1,(1+AH159/100))))</f>
        <v>2.9475031200000004</v>
      </c>
      <c r="AS159" s="109">
        <f t="shared" si="45"/>
        <v>3.1143317965920003</v>
      </c>
      <c r="AT159" s="109">
        <f t="shared" si="49"/>
        <v>3.2482480638454563</v>
      </c>
      <c r="AU159" s="109">
        <f t="shared" si="49"/>
        <v>3.3879227305908106</v>
      </c>
      <c r="AV159" s="109">
        <f t="shared" si="49"/>
        <v>3.5336034080062153</v>
      </c>
      <c r="AW159" s="109">
        <f t="shared" si="46"/>
        <v>16.231609119034484</v>
      </c>
      <c r="AX159" s="113">
        <f t="shared" si="47"/>
        <v>41.513066800599702</v>
      </c>
      <c r="AY159" s="100">
        <v>0.52</v>
      </c>
      <c r="AZ159" s="100">
        <v>23.62</v>
      </c>
      <c r="BA159" s="100">
        <v>-11.42</v>
      </c>
      <c r="BB159" s="100">
        <v>0.9900000000000001</v>
      </c>
      <c r="BC159" s="100">
        <v>6.09</v>
      </c>
      <c r="BE159" s="12">
        <v>2017</v>
      </c>
      <c r="BF159" s="12">
        <f t="shared" si="48"/>
        <v>1</v>
      </c>
      <c r="BG159" s="100">
        <v>8.27</v>
      </c>
      <c r="BH159" t="s">
        <v>121</v>
      </c>
      <c r="BI159" t="s">
        <v>122</v>
      </c>
    </row>
    <row r="160" spans="1:61" ht="11.25" customHeight="1" x14ac:dyDescent="0.2">
      <c r="A160" s="55" t="s">
        <v>900</v>
      </c>
      <c r="B160" s="55" t="s">
        <v>901</v>
      </c>
      <c r="C160" s="156" t="s">
        <v>134</v>
      </c>
      <c r="D160" s="98" t="s">
        <v>412</v>
      </c>
      <c r="E160" s="157">
        <v>12</v>
      </c>
      <c r="F160" s="2">
        <v>450</v>
      </c>
      <c r="G160" s="2" t="s">
        <v>146</v>
      </c>
      <c r="H160" s="2" t="s">
        <v>146</v>
      </c>
      <c r="I160" s="100">
        <v>19.27</v>
      </c>
      <c r="J160" s="101">
        <f t="shared" si="35"/>
        <v>2.8022833419823563</v>
      </c>
      <c r="K160" s="104">
        <v>0.13500000000000001</v>
      </c>
      <c r="L160" s="2">
        <v>4</v>
      </c>
      <c r="M160" s="28">
        <f t="shared" si="36"/>
        <v>0.54</v>
      </c>
      <c r="N160" s="2" t="s">
        <v>902</v>
      </c>
      <c r="O160" s="104">
        <v>0.13</v>
      </c>
      <c r="P160" s="158">
        <v>45873</v>
      </c>
      <c r="Q160" s="158">
        <v>45887</v>
      </c>
      <c r="R160" s="28">
        <f t="shared" si="37"/>
        <v>3.8461538461538494</v>
      </c>
      <c r="S160" s="105">
        <f>IF(INDEX(Historical!$D$7:$D1319,MATCH(B160,Historical!$B$7:$B$1044,0))=0,"n/a",(INDEX(Historical!$C$7:$C$1044,MATCH(B160,Historical!$B$7:$B$1044,0))/INDEX(Historical!$D$7:$D$1044,MATCH(B160,Historical!$B$7:$B$1044,0))-1)*100)</f>
        <v>3.9215686274509887</v>
      </c>
      <c r="T160" s="105">
        <f>IF(INDEX(Historical!$F$7:$F$1044,MATCH(B160,Historical!$B$7:$B$1044,0))=0,"n/a",((INDEX(Historical!$C$7:$C$1044,MATCH(B160,Historical!$B$7:$B$1044,0))/INDEX(Historical!$F$7:$F$1044,MATCH(B160,Historical!$B$7:$B$1044,0)))^(1/3)-1)*100)</f>
        <v>6.3998619239407528</v>
      </c>
      <c r="U160" s="105">
        <f>IF(INDEX(Historical!$H$7:$H$1044,MATCH(B160,Historical!$B$7:$B$1044,0))=0,"n/a",((INDEX(Historical!$C$7:$C$1044,MATCH(B160,Historical!$B$7:$B$1044,0))/INDEX(Historical!$H$7:$H$1044,MATCH(B160,Historical!$B$7:$B$1044,0)))^(1/5)-1)*100)</f>
        <v>10.275364441874446</v>
      </c>
      <c r="V160" s="105">
        <f>IF(INDEX(Historical!$M$7:$M$1044,MATCH(B160,Historical!$B$7:$B$1044,0))=0,"n/a",((INDEX(Historical!$C$7:$C$1044,MATCH(B160,Historical!$B$7:$B$1044,0))/INDEX(Historical!$M$7:$M$1044,MATCH(B160,Historical!$B$7:$B$1044,0)))^(1/10)-1)*100)</f>
        <v>13.45364702313876</v>
      </c>
      <c r="W160" s="106">
        <f t="shared" si="38"/>
        <v>0.76376051967187597</v>
      </c>
      <c r="X160" s="107">
        <f t="shared" si="39"/>
        <v>3.0672729677237154</v>
      </c>
      <c r="Y160" s="55"/>
      <c r="Z160" s="101">
        <f t="shared" si="40"/>
        <v>31.764705882352946</v>
      </c>
      <c r="AA160" s="109">
        <f t="shared" si="41"/>
        <v>11.335294117647059</v>
      </c>
      <c r="AB160" s="2">
        <v>12</v>
      </c>
      <c r="AC160" s="100">
        <v>1.7</v>
      </c>
      <c r="AD160" s="100" t="s">
        <v>142</v>
      </c>
      <c r="AE160" s="100">
        <v>1.74</v>
      </c>
      <c r="AF160" s="100">
        <v>1.01</v>
      </c>
      <c r="AG160" s="100">
        <v>9.32</v>
      </c>
      <c r="AH160" s="100" t="s">
        <v>142</v>
      </c>
      <c r="AI160" s="100" t="s">
        <v>142</v>
      </c>
      <c r="AJ160" s="100">
        <v>3.35</v>
      </c>
      <c r="AK160" s="100" t="s">
        <v>142</v>
      </c>
      <c r="AL160" s="100">
        <v>58.6</v>
      </c>
      <c r="AM160" s="100">
        <v>30.85</v>
      </c>
      <c r="AN160" s="100">
        <v>0.08</v>
      </c>
      <c r="AO160" s="110">
        <f t="shared" si="42"/>
        <v>1.742353666209743</v>
      </c>
      <c r="AP160" s="111">
        <f t="shared" si="43"/>
        <v>13.077647783856802</v>
      </c>
      <c r="AQ160" s="112">
        <f t="shared" si="44"/>
        <v>-28.667766180363131</v>
      </c>
      <c r="AR160" s="101">
        <f>INDEX(Historical!$C$7:$C$1045,MATCH(B160,Historical!$B$7:$B$1045,0))*IF(AH160="n/a",1.03,IF(AH160&lt;0,1.01,IF(AH160&gt;10,1.1,(1+AH160/100))))</f>
        <v>0.54590000000000005</v>
      </c>
      <c r="AS160" s="109">
        <f t="shared" si="45"/>
        <v>0.56227700000000003</v>
      </c>
      <c r="AT160" s="109">
        <f t="shared" si="49"/>
        <v>0.57914531000000002</v>
      </c>
      <c r="AU160" s="109">
        <f t="shared" si="49"/>
        <v>0.5965196693</v>
      </c>
      <c r="AV160" s="109">
        <f t="shared" si="49"/>
        <v>0.61441525937899999</v>
      </c>
      <c r="AW160" s="109">
        <f t="shared" si="46"/>
        <v>2.8982572386790002</v>
      </c>
      <c r="AX160" s="113">
        <f t="shared" si="47"/>
        <v>15.040255519870266</v>
      </c>
      <c r="AY160" s="100">
        <v>0.41</v>
      </c>
      <c r="AZ160" s="100">
        <v>56.410000000000004</v>
      </c>
      <c r="BA160" s="100">
        <v>-3.65</v>
      </c>
      <c r="BB160" s="100">
        <v>4.75</v>
      </c>
      <c r="BC160" s="100">
        <v>24.57</v>
      </c>
      <c r="BE160" s="12">
        <v>2014</v>
      </c>
      <c r="BF160" s="12">
        <f t="shared" si="48"/>
        <v>1</v>
      </c>
      <c r="BG160" s="100">
        <v>0.85000000000000009</v>
      </c>
      <c r="BH160" t="s">
        <v>121</v>
      </c>
      <c r="BI160" t="s">
        <v>122</v>
      </c>
    </row>
    <row r="161" spans="1:61" ht="11.25" customHeight="1" x14ac:dyDescent="0.2">
      <c r="A161" s="55" t="s">
        <v>903</v>
      </c>
      <c r="B161" s="55" t="s">
        <v>904</v>
      </c>
      <c r="C161" s="156" t="s">
        <v>134</v>
      </c>
      <c r="D161" s="98" t="s">
        <v>157</v>
      </c>
      <c r="E161" s="157">
        <v>15</v>
      </c>
      <c r="F161" s="2">
        <v>307</v>
      </c>
      <c r="G161" s="2" t="s">
        <v>146</v>
      </c>
      <c r="H161" s="2" t="s">
        <v>146</v>
      </c>
      <c r="I161" s="100">
        <v>27.52</v>
      </c>
      <c r="J161" s="101">
        <f t="shared" si="35"/>
        <v>3.4883720930232558</v>
      </c>
      <c r="K161" s="104">
        <v>0.24</v>
      </c>
      <c r="L161" s="71">
        <v>4</v>
      </c>
      <c r="M161" s="28">
        <f t="shared" si="36"/>
        <v>0.96</v>
      </c>
      <c r="N161" s="103" t="s">
        <v>413</v>
      </c>
      <c r="O161" s="104">
        <v>0.23</v>
      </c>
      <c r="P161" s="115">
        <v>45694</v>
      </c>
      <c r="Q161" s="115">
        <v>45708</v>
      </c>
      <c r="R161" s="28">
        <f t="shared" si="37"/>
        <v>4.3478260869565135</v>
      </c>
      <c r="S161" s="105">
        <f>IF(INDEX(Historical!$D$7:$D1320,MATCH(B161,Historical!$B$7:$B$1044,0))=0,"n/a",(INDEX(Historical!$C$7:$C$1044,MATCH(B161,Historical!$B$7:$B$1044,0))/INDEX(Historical!$D$7:$D$1044,MATCH(B161,Historical!$B$7:$B$1044,0))-1)*100)</f>
        <v>4.3478260869565188</v>
      </c>
      <c r="T161" s="105">
        <f>IF(INDEX(Historical!$F$7:$F$1044,MATCH(B161,Historical!$B$7:$B$1044,0))=0,"n/a",((INDEX(Historical!$C$7:$C$1044,MATCH(B161,Historical!$B$7:$B$1044,0))/INDEX(Historical!$F$7:$F$1044,MATCH(B161,Historical!$B$7:$B$1044,0)))^(1/3)-1)*100)</f>
        <v>4.5515917149420382</v>
      </c>
      <c r="U161" s="105">
        <f>IF(INDEX(Historical!$H$7:$H$1044,MATCH(B161,Historical!$B$7:$B$1044,0))=0,"n/a",((INDEX(Historical!$C$7:$C$1044,MATCH(B161,Historical!$B$7:$B$1044,0))/INDEX(Historical!$H$7:$H$1044,MATCH(B161,Historical!$B$7:$B$1044,0)))^(1/5)-1)*100)</f>
        <v>3.7137289336648172</v>
      </c>
      <c r="V161" s="105">
        <f>IF(INDEX(Historical!$M$7:$M$1044,MATCH(B161,Historical!$B$7:$B$1044,0))=0,"n/a",((INDEX(Historical!$C$7:$C$1044,MATCH(B161,Historical!$B$7:$B$1044,0))/INDEX(Historical!$M$7:$M$1044,MATCH(B161,Historical!$B$7:$B$1044,0)))^(1/10)-1)*100)</f>
        <v>8.3628148336963406</v>
      </c>
      <c r="W161" s="106">
        <f t="shared" si="38"/>
        <v>0.44407642731739877</v>
      </c>
      <c r="X161" s="107">
        <f t="shared" si="39"/>
        <v>0.42345825925482522</v>
      </c>
      <c r="Y161" s="165"/>
      <c r="Z161" s="101">
        <f t="shared" si="40"/>
        <v>47.058823529411761</v>
      </c>
      <c r="AA161" s="109">
        <f t="shared" si="41"/>
        <v>13.490196078431373</v>
      </c>
      <c r="AB161" s="71">
        <v>12</v>
      </c>
      <c r="AC161" s="100">
        <v>2.04</v>
      </c>
      <c r="AD161" s="100" t="s">
        <v>142</v>
      </c>
      <c r="AE161" s="100">
        <v>3.2</v>
      </c>
      <c r="AF161" s="100">
        <v>1.02</v>
      </c>
      <c r="AG161" s="100">
        <v>7.2700000000000005</v>
      </c>
      <c r="AH161" s="100">
        <v>4.93</v>
      </c>
      <c r="AI161" s="100">
        <v>35.9</v>
      </c>
      <c r="AJ161" s="100">
        <v>8.77</v>
      </c>
      <c r="AK161" s="100" t="s">
        <v>142</v>
      </c>
      <c r="AL161" s="100">
        <v>1130</v>
      </c>
      <c r="AM161" s="100">
        <v>1.55</v>
      </c>
      <c r="AN161" s="100">
        <v>0.04</v>
      </c>
      <c r="AO161" s="110">
        <f t="shared" si="42"/>
        <v>-6.2880950517432996</v>
      </c>
      <c r="AP161" s="111">
        <f t="shared" si="43"/>
        <v>7.2021010266880729</v>
      </c>
      <c r="AQ161" s="112">
        <f t="shared" si="44"/>
        <v>-21.797982407385696</v>
      </c>
      <c r="AR161" s="101">
        <f>INDEX(Historical!$C$7:$C$1045,MATCH(B161,Historical!$B$7:$B$1045,0))*IF(AH161="n/a",1.03,IF(AH161&lt;0,1.01,IF(AH161&gt;10,1.1,(1+AH161/100))))</f>
        <v>1.0073279999999998</v>
      </c>
      <c r="AS161" s="109">
        <f t="shared" si="45"/>
        <v>1.1080607999999998</v>
      </c>
      <c r="AT161" s="109">
        <f t="shared" si="49"/>
        <v>1.1413026239999999</v>
      </c>
      <c r="AU161" s="109">
        <f t="shared" si="49"/>
        <v>1.1755417027199999</v>
      </c>
      <c r="AV161" s="109">
        <f t="shared" si="49"/>
        <v>1.2108079538015999</v>
      </c>
      <c r="AW161" s="109">
        <f t="shared" si="46"/>
        <v>5.6430410805216003</v>
      </c>
      <c r="AX161" s="113">
        <f t="shared" si="47"/>
        <v>20.505236484453491</v>
      </c>
      <c r="AY161" s="100">
        <v>0.5</v>
      </c>
      <c r="AZ161" s="100">
        <v>29.080000000000002</v>
      </c>
      <c r="BA161" s="100">
        <v>-5.04</v>
      </c>
      <c r="BB161" s="100">
        <v>4.18</v>
      </c>
      <c r="BC161" s="100">
        <v>10.979999999999999</v>
      </c>
      <c r="BE161" s="12">
        <v>2011</v>
      </c>
      <c r="BF161" s="12">
        <f t="shared" si="48"/>
        <v>1</v>
      </c>
      <c r="BG161" s="100">
        <v>0.92999999999999994</v>
      </c>
      <c r="BH161" t="s">
        <v>121</v>
      </c>
      <c r="BI161" t="s">
        <v>122</v>
      </c>
    </row>
    <row r="162" spans="1:61" ht="11.25" customHeight="1" x14ac:dyDescent="0.2">
      <c r="A162" s="123" t="s">
        <v>907</v>
      </c>
      <c r="B162" s="55" t="s">
        <v>908</v>
      </c>
      <c r="C162" s="156" t="s">
        <v>134</v>
      </c>
      <c r="D162" s="98" t="s">
        <v>135</v>
      </c>
      <c r="E162" s="157">
        <v>16</v>
      </c>
      <c r="F162" s="2">
        <v>271</v>
      </c>
      <c r="G162" s="2" t="s">
        <v>119</v>
      </c>
      <c r="H162" s="2" t="s">
        <v>119</v>
      </c>
      <c r="I162" s="100">
        <v>136.81</v>
      </c>
      <c r="J162" s="101">
        <f t="shared" si="35"/>
        <v>1.7542577296981214</v>
      </c>
      <c r="K162" s="104">
        <v>0.6</v>
      </c>
      <c r="L162" s="71">
        <v>4</v>
      </c>
      <c r="M162" s="28">
        <f t="shared" si="36"/>
        <v>2.4</v>
      </c>
      <c r="N162" s="103" t="s">
        <v>141</v>
      </c>
      <c r="O162" s="104">
        <v>0.52</v>
      </c>
      <c r="P162" s="158">
        <v>45992</v>
      </c>
      <c r="Q162" s="158">
        <v>46027</v>
      </c>
      <c r="R162" s="28">
        <f t="shared" si="37"/>
        <v>15.384615384615378</v>
      </c>
      <c r="S162" s="105">
        <f>IF(INDEX(Historical!$D$7:$D1322,MATCH(B162,Historical!$B$7:$B$1044,0))=0,"n/a",(INDEX(Historical!$C$7:$C$1044,MATCH(B162,Historical!$B$7:$B$1044,0))/INDEX(Historical!$D$7:$D$1044,MATCH(B162,Historical!$B$7:$B$1044,0))-1)*100)</f>
        <v>10.638297872340431</v>
      </c>
      <c r="T162" s="105">
        <f>IF(INDEX(Historical!$F$7:$F$1044,MATCH(B162,Historical!$B$7:$B$1044,0))=0,"n/a",((INDEX(Historical!$C$7:$C$1044,MATCH(B162,Historical!$B$7:$B$1044,0))/INDEX(Historical!$F$7:$F$1044,MATCH(B162,Historical!$B$7:$B$1044,0)))^(1/3)-1)*100)</f>
        <v>10.53866232805618</v>
      </c>
      <c r="U162" s="105">
        <f>IF(INDEX(Historical!$H$7:$H$1044,MATCH(B162,Historical!$B$7:$B$1044,0))=0,"n/a",((INDEX(Historical!$C$7:$C$1044,MATCH(B162,Historical!$B$7:$B$1044,0))/INDEX(Historical!$H$7:$H$1044,MATCH(B162,Historical!$B$7:$B$1044,0)))^(1/5)-1)*100)</f>
        <v>10.283522714098247</v>
      </c>
      <c r="V162" s="105">
        <f>IF(INDEX(Historical!$M$7:$M$1044,MATCH(B162,Historical!$B$7:$B$1044,0))=0,"n/a",((INDEX(Historical!$C$7:$C$1044,MATCH(B162,Historical!$B$7:$B$1044,0))/INDEX(Historical!$M$7:$M$1044,MATCH(B162,Historical!$B$7:$B$1044,0)))^(1/10)-1)*100)</f>
        <v>10.738900491228453</v>
      </c>
      <c r="W162" s="106">
        <f t="shared" si="38"/>
        <v>0.95759549336525107</v>
      </c>
      <c r="X162" s="107">
        <f t="shared" si="39"/>
        <v>0.45004475772858843</v>
      </c>
      <c r="Y162" s="165"/>
      <c r="Z162" s="101">
        <f t="shared" si="40"/>
        <v>16.865776528460998</v>
      </c>
      <c r="AA162" s="109">
        <f t="shared" si="41"/>
        <v>9.6141953619114542</v>
      </c>
      <c r="AB162" s="71">
        <v>12</v>
      </c>
      <c r="AC162" s="100">
        <v>14.23</v>
      </c>
      <c r="AD162" s="100">
        <v>1.82</v>
      </c>
      <c r="AE162" s="100">
        <v>1.3</v>
      </c>
      <c r="AF162" s="100">
        <v>2.0299999999999998</v>
      </c>
      <c r="AG162" s="100">
        <v>22.74</v>
      </c>
      <c r="AH162" s="100">
        <v>-1.81</v>
      </c>
      <c r="AI162" s="100">
        <v>9.77</v>
      </c>
      <c r="AJ162" s="100">
        <v>22.85</v>
      </c>
      <c r="AK162" s="100">
        <v>5.2</v>
      </c>
      <c r="AL162" s="100">
        <v>37500</v>
      </c>
      <c r="AM162" s="100">
        <v>0.38999999999999996</v>
      </c>
      <c r="AN162" s="100">
        <v>0.23</v>
      </c>
      <c r="AO162" s="110">
        <f t="shared" si="42"/>
        <v>2.4235850818849141</v>
      </c>
      <c r="AP162" s="111">
        <f t="shared" si="43"/>
        <v>12.037780443796368</v>
      </c>
      <c r="AQ162" s="112">
        <f t="shared" si="44"/>
        <v>-6.8649330042527268</v>
      </c>
      <c r="AR162" s="101">
        <f>INDEX(Historical!$C$7:$C$1045,MATCH(B162,Historical!$B$7:$B$1045,0))*IF(AH162="n/a",1.03,IF(AH162&lt;0,1.01,IF(AH162&gt;10,1.1,(1+AH162/100))))</f>
        <v>2.1008</v>
      </c>
      <c r="AS162" s="109">
        <f t="shared" si="45"/>
        <v>2.3060481599999996</v>
      </c>
      <c r="AT162" s="109">
        <f t="shared" si="49"/>
        <v>2.4259626643199996</v>
      </c>
      <c r="AU162" s="109">
        <f t="shared" si="49"/>
        <v>2.5521127228646399</v>
      </c>
      <c r="AV162" s="109">
        <f t="shared" si="49"/>
        <v>2.6848225844536011</v>
      </c>
      <c r="AW162" s="109">
        <f t="shared" si="46"/>
        <v>12.06974613163824</v>
      </c>
      <c r="AX162" s="113">
        <f t="shared" si="47"/>
        <v>8.8222689362168261</v>
      </c>
      <c r="AY162" s="100">
        <v>0.51</v>
      </c>
      <c r="AZ162" s="100">
        <v>14.38</v>
      </c>
      <c r="BA162" s="100">
        <v>-5.3199999999999994</v>
      </c>
      <c r="BB162" s="100">
        <v>-0.43</v>
      </c>
      <c r="BC162" s="100">
        <v>2.69</v>
      </c>
      <c r="BE162" s="12">
        <v>2011</v>
      </c>
      <c r="BF162" s="12">
        <f t="shared" si="48"/>
        <v>1</v>
      </c>
      <c r="BG162" s="100">
        <v>5.26</v>
      </c>
      <c r="BH162" t="s">
        <v>121</v>
      </c>
      <c r="BI162" t="s">
        <v>122</v>
      </c>
    </row>
    <row r="163" spans="1:61" ht="11.25" customHeight="1" x14ac:dyDescent="0.2">
      <c r="A163" s="123" t="s">
        <v>909</v>
      </c>
      <c r="B163" s="55" t="s">
        <v>910</v>
      </c>
      <c r="C163" s="156" t="s">
        <v>116</v>
      </c>
      <c r="D163" s="98" t="s">
        <v>329</v>
      </c>
      <c r="E163" s="157">
        <v>14</v>
      </c>
      <c r="F163" s="2">
        <v>371</v>
      </c>
      <c r="G163" s="2" t="s">
        <v>146</v>
      </c>
      <c r="H163" s="2" t="s">
        <v>146</v>
      </c>
      <c r="I163" s="100">
        <v>364.29</v>
      </c>
      <c r="J163" s="101">
        <f t="shared" si="35"/>
        <v>1.515276290867166</v>
      </c>
      <c r="K163" s="104">
        <v>1.38</v>
      </c>
      <c r="L163" s="71">
        <v>4</v>
      </c>
      <c r="M163" s="28">
        <f t="shared" si="36"/>
        <v>5.52</v>
      </c>
      <c r="N163" s="103" t="s">
        <v>339</v>
      </c>
      <c r="O163" s="104">
        <v>1.35</v>
      </c>
      <c r="P163" s="158">
        <v>45989</v>
      </c>
      <c r="Q163" s="158">
        <v>46003</v>
      </c>
      <c r="R163" s="28">
        <f t="shared" si="37"/>
        <v>2.2222222222222077</v>
      </c>
      <c r="S163" s="105">
        <f>IF(INDEX(Historical!$D$7:$D1323,MATCH(B163,Historical!$B$7:$B$1044,0))=0,"n/a",(INDEX(Historical!$C$7:$C$1044,MATCH(B163,Historical!$B$7:$B$1044,0))/INDEX(Historical!$D$7:$D$1044,MATCH(B163,Historical!$B$7:$B$1044,0))-1)*100)</f>
        <v>3.4285714285714253</v>
      </c>
      <c r="T163" s="105">
        <f>IF(INDEX(Historical!$F$7:$F$1044,MATCH(B163,Historical!$B$7:$B$1044,0))=0,"n/a",((INDEX(Historical!$C$7:$C$1044,MATCH(B163,Historical!$B$7:$B$1044,0))/INDEX(Historical!$F$7:$F$1044,MATCH(B163,Historical!$B$7:$B$1044,0)))^(1/3)-1)*100)</f>
        <v>4.3415565078728013</v>
      </c>
      <c r="U163" s="105">
        <f>IF(INDEX(Historical!$H$7:$H$1044,MATCH(B163,Historical!$B$7:$B$1044,0))=0,"n/a",((INDEX(Historical!$C$7:$C$1044,MATCH(B163,Historical!$B$7:$B$1044,0))/INDEX(Historical!$H$7:$H$1044,MATCH(B163,Historical!$B$7:$B$1044,0)))^(1/5)-1)*100)</f>
        <v>5.1215830591303302</v>
      </c>
      <c r="V163" s="105">
        <f>IF(INDEX(Historical!$M$7:$M$1044,MATCH(B163,Historical!$B$7:$B$1044,0))=0,"n/a",((INDEX(Historical!$C$7:$C$1044,MATCH(B163,Historical!$B$7:$B$1044,0))/INDEX(Historical!$M$7:$M$1044,MATCH(B163,Historical!$B$7:$B$1044,0)))^(1/10)-1)*100)</f>
        <v>12.314309338925678</v>
      </c>
      <c r="W163" s="106">
        <f t="shared" si="38"/>
        <v>0.41590501896366572</v>
      </c>
      <c r="X163" s="107" t="str">
        <f t="shared" si="39"/>
        <v>n/a</v>
      </c>
      <c r="Y163" s="165"/>
      <c r="Z163" s="101">
        <f t="shared" si="40"/>
        <v>35.914118412491867</v>
      </c>
      <c r="AA163" s="109">
        <f t="shared" si="41"/>
        <v>23.701366297983085</v>
      </c>
      <c r="AB163" s="71">
        <v>12</v>
      </c>
      <c r="AC163" s="100">
        <v>15.37</v>
      </c>
      <c r="AD163" s="100">
        <v>1.19</v>
      </c>
      <c r="AE163" s="100">
        <v>1.1499999999999999</v>
      </c>
      <c r="AF163" s="100">
        <v>2.82</v>
      </c>
      <c r="AG163" s="100">
        <v>12.42</v>
      </c>
      <c r="AH163" s="100">
        <v>12.659999999999998</v>
      </c>
      <c r="AI163" s="100">
        <v>17.25</v>
      </c>
      <c r="AJ163" s="100">
        <v>-2.13</v>
      </c>
      <c r="AK163" s="100">
        <v>15.09</v>
      </c>
      <c r="AL163" s="100">
        <v>14340</v>
      </c>
      <c r="AM163" s="100">
        <v>0.95</v>
      </c>
      <c r="AN163" s="100">
        <v>0.59</v>
      </c>
      <c r="AO163" s="110">
        <f t="shared" si="42"/>
        <v>-17.064506947985588</v>
      </c>
      <c r="AP163" s="111">
        <f t="shared" si="43"/>
        <v>6.6368593499974962</v>
      </c>
      <c r="AQ163" s="112">
        <f t="shared" si="44"/>
        <v>72.353452030429196</v>
      </c>
      <c r="AR163" s="101">
        <f>INDEX(Historical!$C$7:$C$1045,MATCH(B163,Historical!$B$7:$B$1045,0))*IF(AH163="n/a",1.03,IF(AH163&lt;0,1.01,IF(AH163&gt;10,1.1,(1+AH163/100))))</f>
        <v>5.9729999999999999</v>
      </c>
      <c r="AS163" s="109">
        <f t="shared" si="45"/>
        <v>6.5703000000000005</v>
      </c>
      <c r="AT163" s="109">
        <f t="shared" si="49"/>
        <v>7.2273300000000011</v>
      </c>
      <c r="AU163" s="109">
        <f t="shared" si="49"/>
        <v>7.9500630000000019</v>
      </c>
      <c r="AV163" s="109">
        <f t="shared" si="49"/>
        <v>8.7450693000000026</v>
      </c>
      <c r="AW163" s="109">
        <f t="shared" si="46"/>
        <v>36.465762300000009</v>
      </c>
      <c r="AX163" s="113">
        <f t="shared" si="47"/>
        <v>10.01009149304126</v>
      </c>
      <c r="AY163" s="100">
        <v>0.28999999999999998</v>
      </c>
      <c r="AZ163" s="100">
        <v>69.399999999999991</v>
      </c>
      <c r="BA163" s="100">
        <v>-20.810000000000002</v>
      </c>
      <c r="BB163" s="100">
        <v>-10.17</v>
      </c>
      <c r="BC163" s="100">
        <v>7.7399999999999993</v>
      </c>
      <c r="BE163" s="12">
        <v>2013</v>
      </c>
      <c r="BF163" s="12">
        <f t="shared" si="48"/>
        <v>1</v>
      </c>
      <c r="BG163" s="100">
        <v>4.6500000000000004</v>
      </c>
      <c r="BH163" t="s">
        <v>121</v>
      </c>
      <c r="BI163" t="s">
        <v>122</v>
      </c>
    </row>
    <row r="164" spans="1:61" ht="11.25" customHeight="1" x14ac:dyDescent="0.2">
      <c r="A164" s="116" t="s">
        <v>911</v>
      </c>
      <c r="B164" s="55" t="s">
        <v>912</v>
      </c>
      <c r="C164" s="156" t="s">
        <v>134</v>
      </c>
      <c r="D164" s="98" t="s">
        <v>186</v>
      </c>
      <c r="E164" s="157">
        <v>11</v>
      </c>
      <c r="F164" s="2">
        <v>481</v>
      </c>
      <c r="G164" s="2" t="s">
        <v>146</v>
      </c>
      <c r="H164" s="2" t="s">
        <v>146</v>
      </c>
      <c r="I164" s="100">
        <v>154.75</v>
      </c>
      <c r="J164" s="101">
        <f t="shared" si="35"/>
        <v>1.5508885298869144</v>
      </c>
      <c r="K164" s="104">
        <v>0.6</v>
      </c>
      <c r="L164" s="71">
        <v>4</v>
      </c>
      <c r="M164" s="28">
        <f t="shared" si="36"/>
        <v>2.4</v>
      </c>
      <c r="N164" s="103" t="s">
        <v>158</v>
      </c>
      <c r="O164" s="104">
        <v>0.56999999999999995</v>
      </c>
      <c r="P164" s="158">
        <v>45810</v>
      </c>
      <c r="Q164" s="158">
        <v>45823</v>
      </c>
      <c r="R164" s="28">
        <f t="shared" si="37"/>
        <v>5.2631578947368478</v>
      </c>
      <c r="S164" s="105">
        <f>IF(INDEX(Historical!$D$7:$D1324,MATCH(B164,Historical!$B$7:$B$1044,0))=0,"n/a",(INDEX(Historical!$C$7:$C$1044,MATCH(B164,Historical!$B$7:$B$1044,0))/INDEX(Historical!$D$7:$D$1044,MATCH(B164,Historical!$B$7:$B$1044,0))-1)*100)</f>
        <v>4.8672566371681603</v>
      </c>
      <c r="T164" s="105">
        <f>IF(INDEX(Historical!$F$7:$F$1044,MATCH(B164,Historical!$B$7:$B$1044,0))=0,"n/a",((INDEX(Historical!$C$7:$C$1044,MATCH(B164,Historical!$B$7:$B$1044,0))/INDEX(Historical!$F$7:$F$1044,MATCH(B164,Historical!$B$7:$B$1044,0)))^(1/3)-1)*100)</f>
        <v>5.470820729692516</v>
      </c>
      <c r="U164" s="105">
        <f>IF(INDEX(Historical!$H$7:$H$1044,MATCH(B164,Historical!$B$7:$B$1044,0))=0,"n/a",((INDEX(Historical!$C$7:$C$1044,MATCH(B164,Historical!$B$7:$B$1044,0))/INDEX(Historical!$H$7:$H$1044,MATCH(B164,Historical!$B$7:$B$1044,0)))^(1/5)-1)*100)</f>
        <v>13.111737935822433</v>
      </c>
      <c r="V164" s="105">
        <f>IF(INDEX(Historical!$M$7:$M$1044,MATCH(B164,Historical!$B$7:$B$1044,0))=0,"n/a",((INDEX(Historical!$C$7:$C$1044,MATCH(B164,Historical!$B$7:$B$1044,0))/INDEX(Historical!$M$7:$M$1044,MATCH(B164,Historical!$B$7:$B$1044,0)))^(1/10)-1)*100)</f>
        <v>31.784917397306977</v>
      </c>
      <c r="W164" s="106">
        <f t="shared" si="38"/>
        <v>0.41251445683899568</v>
      </c>
      <c r="X164" s="107">
        <f t="shared" si="39"/>
        <v>0.82985683138116662</v>
      </c>
      <c r="Y164" s="123"/>
      <c r="Z164" s="101">
        <f t="shared" si="40"/>
        <v>36.866359447004612</v>
      </c>
      <c r="AA164" s="109">
        <f t="shared" si="41"/>
        <v>23.771121351766514</v>
      </c>
      <c r="AB164" s="71">
        <v>3</v>
      </c>
      <c r="AC164" s="100">
        <v>6.51</v>
      </c>
      <c r="AD164" s="100">
        <v>1.22</v>
      </c>
      <c r="AE164" s="100">
        <v>4.08</v>
      </c>
      <c r="AF164" s="100">
        <v>4.7</v>
      </c>
      <c r="AG164" s="100">
        <v>20.47</v>
      </c>
      <c r="AH164" s="100">
        <v>22.439999999999998</v>
      </c>
      <c r="AI164" s="100">
        <v>9.120000000000001</v>
      </c>
      <c r="AJ164" s="100">
        <v>15.8</v>
      </c>
      <c r="AK164" s="100">
        <v>15.110000000000001</v>
      </c>
      <c r="AL164" s="100">
        <v>10800</v>
      </c>
      <c r="AM164" s="100">
        <v>22.08</v>
      </c>
      <c r="AN164" s="100">
        <v>0.22</v>
      </c>
      <c r="AO164" s="110">
        <f t="shared" si="42"/>
        <v>-9.1084948860571657</v>
      </c>
      <c r="AP164" s="111">
        <f t="shared" si="43"/>
        <v>14.662626465709348</v>
      </c>
      <c r="AQ164" s="112">
        <f t="shared" si="44"/>
        <v>122.83453787089309</v>
      </c>
      <c r="AR164" s="101">
        <f>INDEX(Historical!$C$7:$C$1045,MATCH(B164,Historical!$B$7:$B$1045,0))*IF(AH164="n/a",1.03,IF(AH164&lt;0,1.01,IF(AH164&gt;10,1.1,(1+AH164/100))))</f>
        <v>2.6070000000000002</v>
      </c>
      <c r="AS164" s="109">
        <f t="shared" si="45"/>
        <v>2.8447583999999999</v>
      </c>
      <c r="AT164" s="109">
        <f t="shared" si="49"/>
        <v>3.1292342400000002</v>
      </c>
      <c r="AU164" s="109">
        <f t="shared" si="49"/>
        <v>3.4421576640000007</v>
      </c>
      <c r="AV164" s="109">
        <f t="shared" si="49"/>
        <v>3.7863734304000012</v>
      </c>
      <c r="AW164" s="109">
        <f t="shared" si="46"/>
        <v>15.809523734400003</v>
      </c>
      <c r="AX164" s="113">
        <f t="shared" si="47"/>
        <v>10.216170426106626</v>
      </c>
      <c r="AY164" s="100">
        <v>1.02</v>
      </c>
      <c r="AZ164" s="100">
        <v>15.129999999999999</v>
      </c>
      <c r="BA164" s="100">
        <v>-26.93</v>
      </c>
      <c r="BB164" s="100">
        <v>1.82</v>
      </c>
      <c r="BC164" s="100">
        <v>-13.29</v>
      </c>
      <c r="BE164" s="12">
        <v>2015</v>
      </c>
      <c r="BF164" s="12">
        <f t="shared" si="48"/>
        <v>1</v>
      </c>
      <c r="BG164" s="100">
        <v>12.08</v>
      </c>
      <c r="BH164" t="s">
        <v>121</v>
      </c>
      <c r="BI164" t="s">
        <v>122</v>
      </c>
    </row>
    <row r="165" spans="1:61" ht="11.25" customHeight="1" x14ac:dyDescent="0.2">
      <c r="A165" s="55" t="s">
        <v>913</v>
      </c>
      <c r="B165" s="55" t="s">
        <v>914</v>
      </c>
      <c r="C165" s="156" t="s">
        <v>134</v>
      </c>
      <c r="D165" s="98" t="s">
        <v>135</v>
      </c>
      <c r="E165" s="157">
        <v>17</v>
      </c>
      <c r="F165" s="2">
        <v>251</v>
      </c>
      <c r="G165" s="2" t="s">
        <v>118</v>
      </c>
      <c r="H165" s="2" t="s">
        <v>118</v>
      </c>
      <c r="I165" s="100">
        <v>45.44</v>
      </c>
      <c r="J165" s="101">
        <f t="shared" si="35"/>
        <v>3.169014084507042</v>
      </c>
      <c r="K165" s="104">
        <v>0.36</v>
      </c>
      <c r="L165" s="71">
        <v>4</v>
      </c>
      <c r="M165" s="28">
        <f t="shared" si="36"/>
        <v>1.44</v>
      </c>
      <c r="N165" s="103" t="s">
        <v>270</v>
      </c>
      <c r="O165" s="104">
        <v>0.35</v>
      </c>
      <c r="P165" s="158">
        <v>46098</v>
      </c>
      <c r="Q165" s="158">
        <v>46112</v>
      </c>
      <c r="R165" s="28">
        <f t="shared" si="37"/>
        <v>2.8571428571428599</v>
      </c>
      <c r="S165" s="105">
        <f>IF(INDEX(Historical!$D$7:$D1326,MATCH(B165,Historical!$B$7:$B$1044,0))=0,"n/a",(INDEX(Historical!$C$7:$C$1044,MATCH(B165,Historical!$B$7:$B$1044,0))/INDEX(Historical!$D$7:$D$1044,MATCH(B165,Historical!$B$7:$B$1044,0))-1)*100)</f>
        <v>2.9411764705882248</v>
      </c>
      <c r="T165" s="105">
        <f>IF(INDEX(Historical!$F$7:$F$1044,MATCH(B165,Historical!$B$7:$B$1044,0))=0,"n/a",((INDEX(Historical!$C$7:$C$1044,MATCH(B165,Historical!$B$7:$B$1044,0))/INDEX(Historical!$F$7:$F$1044,MATCH(B165,Historical!$B$7:$B$1044,0)))^(1/3)-1)*100)</f>
        <v>3.0321324952139239</v>
      </c>
      <c r="U165" s="105">
        <f>IF(INDEX(Historical!$H$7:$H$1044,MATCH(B165,Historical!$B$7:$B$1044,0))=0,"n/a",((INDEX(Historical!$C$7:$C$1044,MATCH(B165,Historical!$B$7:$B$1044,0))/INDEX(Historical!$H$7:$H$1044,MATCH(B165,Historical!$B$7:$B$1044,0)))^(1/5)-1)*100)</f>
        <v>3.1310306477545069</v>
      </c>
      <c r="V165" s="105">
        <f>IF(INDEX(Historical!$M$7:$M$1044,MATCH(B165,Historical!$B$7:$B$1044,0))=0,"n/a",((INDEX(Historical!$C$7:$C$1044,MATCH(B165,Historical!$B$7:$B$1044,0))/INDEX(Historical!$M$7:$M$1044,MATCH(B165,Historical!$B$7:$B$1044,0)))^(1/10)-1)*100)</f>
        <v>3.4219694129380196</v>
      </c>
      <c r="W165" s="106">
        <f t="shared" si="38"/>
        <v>0.91497914502581135</v>
      </c>
      <c r="X165" s="107">
        <f t="shared" si="39"/>
        <v>0.74371274293456224</v>
      </c>
      <c r="Y165" s="165"/>
      <c r="Z165" s="101">
        <f t="shared" si="40"/>
        <v>36.923076923076927</v>
      </c>
      <c r="AA165" s="109">
        <f t="shared" si="41"/>
        <v>11.651282051282051</v>
      </c>
      <c r="AB165" s="71">
        <v>12</v>
      </c>
      <c r="AC165" s="100">
        <v>3.9</v>
      </c>
      <c r="AD165" s="100">
        <v>2.19</v>
      </c>
      <c r="AE165" s="100">
        <v>1.08</v>
      </c>
      <c r="AF165" s="100">
        <v>1.25</v>
      </c>
      <c r="AG165" s="100">
        <v>11.700000000000001</v>
      </c>
      <c r="AH165" s="100">
        <v>-5.59</v>
      </c>
      <c r="AI165" s="100">
        <v>12.94</v>
      </c>
      <c r="AJ165" s="100">
        <v>4.21</v>
      </c>
      <c r="AK165" s="100">
        <v>4.1399999999999997</v>
      </c>
      <c r="AL165" s="100">
        <v>1830</v>
      </c>
      <c r="AM165" s="100">
        <v>0.63</v>
      </c>
      <c r="AN165" s="100">
        <v>0.4</v>
      </c>
      <c r="AO165" s="110">
        <f t="shared" si="42"/>
        <v>-5.3512373190205018</v>
      </c>
      <c r="AP165" s="111">
        <f t="shared" si="43"/>
        <v>6.3000447322615489</v>
      </c>
      <c r="AQ165" s="112">
        <f t="shared" si="44"/>
        <v>-19.545450887258887</v>
      </c>
      <c r="AR165" s="101">
        <f>INDEX(Historical!$C$7:$C$1045,MATCH(B165,Historical!$B$7:$B$1045,0))*IF(AH165="n/a",1.03,IF(AH165&lt;0,1.01,IF(AH165&gt;10,1.1,(1+AH165/100))))</f>
        <v>1.4139999999999999</v>
      </c>
      <c r="AS165" s="109">
        <f t="shared" si="45"/>
        <v>1.5554000000000001</v>
      </c>
      <c r="AT165" s="109">
        <f t="shared" si="49"/>
        <v>1.6197935600000002</v>
      </c>
      <c r="AU165" s="109">
        <f t="shared" si="49"/>
        <v>1.6868530133840003</v>
      </c>
      <c r="AV165" s="109">
        <f t="shared" si="49"/>
        <v>1.7566887281380981</v>
      </c>
      <c r="AW165" s="109">
        <f t="shared" si="46"/>
        <v>8.0327353015220986</v>
      </c>
      <c r="AX165" s="113">
        <f t="shared" si="47"/>
        <v>17.67767451919476</v>
      </c>
      <c r="AY165" s="100">
        <v>0.13</v>
      </c>
      <c r="AZ165" s="100">
        <v>13.489999999999998</v>
      </c>
      <c r="BA165" s="100">
        <v>-5.9700000000000006</v>
      </c>
      <c r="BB165" s="100">
        <v>4.1500000000000004</v>
      </c>
      <c r="BC165" s="100">
        <v>2.41</v>
      </c>
      <c r="BE165" s="12">
        <v>2010</v>
      </c>
      <c r="BF165" s="12">
        <f t="shared" si="48"/>
        <v>1</v>
      </c>
      <c r="BG165" s="100">
        <v>1.29</v>
      </c>
      <c r="BH165" t="s">
        <v>121</v>
      </c>
      <c r="BI165" t="s">
        <v>122</v>
      </c>
    </row>
    <row r="166" spans="1:61" ht="11.25" customHeight="1" x14ac:dyDescent="0.2">
      <c r="A166" s="55" t="s">
        <v>915</v>
      </c>
      <c r="B166" s="55" t="s">
        <v>916</v>
      </c>
      <c r="C166" s="156" t="s">
        <v>116</v>
      </c>
      <c r="D166" s="98" t="s">
        <v>117</v>
      </c>
      <c r="E166" s="157">
        <v>15</v>
      </c>
      <c r="F166" s="2">
        <v>310</v>
      </c>
      <c r="G166" s="2" t="s">
        <v>146</v>
      </c>
      <c r="H166" s="2" t="s">
        <v>146</v>
      </c>
      <c r="I166" s="100">
        <v>36.54</v>
      </c>
      <c r="J166" s="101">
        <f t="shared" si="35"/>
        <v>3.7219485495347566</v>
      </c>
      <c r="K166" s="104">
        <v>0.34</v>
      </c>
      <c r="L166" s="71">
        <v>4</v>
      </c>
      <c r="M166" s="28">
        <f t="shared" si="36"/>
        <v>1.36</v>
      </c>
      <c r="N166" s="103" t="s">
        <v>136</v>
      </c>
      <c r="O166" s="104">
        <v>0.33</v>
      </c>
      <c r="P166" s="163">
        <v>45800</v>
      </c>
      <c r="Q166" s="163">
        <v>45819</v>
      </c>
      <c r="R166" s="28">
        <f t="shared" si="37"/>
        <v>3.0303030303030329</v>
      </c>
      <c r="S166" s="105">
        <f>IF(INDEX(Historical!$D$7:$D1327,MATCH(B166,Historical!$B$7:$B$1044,0))=0,"n/a",(INDEX(Historical!$C$7:$C$1044,MATCH(B166,Historical!$B$7:$B$1044,0))/INDEX(Historical!$D$7:$D$1044,MATCH(B166,Historical!$B$7:$B$1044,0))-1)*100)</f>
        <v>3.0534351145038219</v>
      </c>
      <c r="T166" s="105">
        <f>IF(INDEX(Historical!$F$7:$F$1044,MATCH(B166,Historical!$B$7:$B$1044,0))=0,"n/a",((INDEX(Historical!$C$7:$C$1044,MATCH(B166,Historical!$B$7:$B$1044,0))/INDEX(Historical!$F$7:$F$1044,MATCH(B166,Historical!$B$7:$B$1044,0)))^(1/3)-1)*100)</f>
        <v>2.0571295360733988</v>
      </c>
      <c r="U166" s="105">
        <f>IF(INDEX(Historical!$H$7:$H$1044,MATCH(B166,Historical!$B$7:$B$1044,0))=0,"n/a",((INDEX(Historical!$C$7:$C$1044,MATCH(B166,Historical!$B$7:$B$1044,0))/INDEX(Historical!$H$7:$H$1044,MATCH(B166,Historical!$B$7:$B$1044,0)))^(1/5)-1)*100)</f>
        <v>2.0457184262680395</v>
      </c>
      <c r="V166" s="105">
        <f>IF(INDEX(Historical!$M$7:$M$1044,MATCH(B166,Historical!$B$7:$B$1044,0))=0,"n/a",((INDEX(Historical!$C$7:$C$1044,MATCH(B166,Historical!$B$7:$B$1044,0))/INDEX(Historical!$M$7:$M$1044,MATCH(B166,Historical!$B$7:$B$1044,0)))^(1/10)-1)*100)</f>
        <v>2.5939492361870986</v>
      </c>
      <c r="W166" s="106">
        <f t="shared" si="38"/>
        <v>0.78865013922750649</v>
      </c>
      <c r="X166" s="107">
        <f t="shared" si="39"/>
        <v>0.79291411870854245</v>
      </c>
      <c r="Y166" s="162"/>
      <c r="Z166" s="101">
        <f t="shared" si="40"/>
        <v>107.93650793650795</v>
      </c>
      <c r="AA166" s="109">
        <f t="shared" si="41"/>
        <v>29</v>
      </c>
      <c r="AB166" s="71">
        <v>12</v>
      </c>
      <c r="AC166" s="100">
        <v>1.26</v>
      </c>
      <c r="AD166" s="100">
        <v>0.43</v>
      </c>
      <c r="AE166" s="100">
        <v>0.93</v>
      </c>
      <c r="AF166" s="100">
        <v>1.42</v>
      </c>
      <c r="AG166" s="100">
        <v>4.04</v>
      </c>
      <c r="AH166" s="100">
        <v>17.05</v>
      </c>
      <c r="AI166" s="100">
        <v>20.990000000000002</v>
      </c>
      <c r="AJ166" s="100">
        <v>2.58</v>
      </c>
      <c r="AK166" s="100">
        <v>17.41</v>
      </c>
      <c r="AL166" s="100">
        <v>2630</v>
      </c>
      <c r="AM166" s="100">
        <v>1.5599999999999998</v>
      </c>
      <c r="AN166" s="100">
        <v>0.87</v>
      </c>
      <c r="AO166" s="110">
        <f t="shared" si="42"/>
        <v>-23.232333024197203</v>
      </c>
      <c r="AP166" s="111">
        <f t="shared" si="43"/>
        <v>5.7676669758027961</v>
      </c>
      <c r="AQ166" s="112">
        <f t="shared" si="44"/>
        <v>35.285705905029815</v>
      </c>
      <c r="AR166" s="101">
        <f>INDEX(Historical!$C$7:$C$1045,MATCH(B166,Historical!$B$7:$B$1045,0))*IF(AH166="n/a",1.03,IF(AH166&lt;0,1.01,IF(AH166&gt;10,1.1,(1+AH166/100))))</f>
        <v>1.4850000000000003</v>
      </c>
      <c r="AS166" s="109">
        <f t="shared" si="45"/>
        <v>1.6335000000000004</v>
      </c>
      <c r="AT166" s="109">
        <f t="shared" si="49"/>
        <v>1.7968500000000005</v>
      </c>
      <c r="AU166" s="109">
        <f t="shared" si="49"/>
        <v>1.9765350000000008</v>
      </c>
      <c r="AV166" s="109">
        <f t="shared" si="49"/>
        <v>2.174188500000001</v>
      </c>
      <c r="AW166" s="109">
        <f t="shared" si="46"/>
        <v>9.0660735000000034</v>
      </c>
      <c r="AX166" s="113">
        <f t="shared" si="47"/>
        <v>24.811366995073904</v>
      </c>
      <c r="AY166" s="100">
        <v>1.01</v>
      </c>
      <c r="AZ166" s="100">
        <v>16.329999999999998</v>
      </c>
      <c r="BA166" s="100">
        <v>-31.430000000000003</v>
      </c>
      <c r="BB166" s="100">
        <v>-5.4</v>
      </c>
      <c r="BC166" s="100">
        <v>-15.72</v>
      </c>
      <c r="BE166" s="12">
        <v>2011</v>
      </c>
      <c r="BF166" s="12">
        <f t="shared" si="48"/>
        <v>1</v>
      </c>
      <c r="BG166" s="100">
        <v>1.6</v>
      </c>
      <c r="BH166" t="s">
        <v>121</v>
      </c>
      <c r="BI166" t="s">
        <v>122</v>
      </c>
    </row>
    <row r="167" spans="1:61" ht="11.25" customHeight="1" x14ac:dyDescent="0.2">
      <c r="A167" s="55" t="s">
        <v>917</v>
      </c>
      <c r="B167" s="55" t="s">
        <v>918</v>
      </c>
      <c r="C167" s="156" t="s">
        <v>134</v>
      </c>
      <c r="D167" s="98" t="s">
        <v>157</v>
      </c>
      <c r="E167" s="157">
        <v>15</v>
      </c>
      <c r="F167" s="2">
        <v>323</v>
      </c>
      <c r="G167" s="2" t="s">
        <v>146</v>
      </c>
      <c r="H167" s="2" t="s">
        <v>146</v>
      </c>
      <c r="I167" s="100">
        <v>26.87</v>
      </c>
      <c r="J167" s="101">
        <f t="shared" si="35"/>
        <v>3.1261630070710824</v>
      </c>
      <c r="K167" s="104">
        <v>0.21</v>
      </c>
      <c r="L167" s="71">
        <v>4</v>
      </c>
      <c r="M167" s="28">
        <f t="shared" si="36"/>
        <v>0.84</v>
      </c>
      <c r="N167" s="103" t="s">
        <v>482</v>
      </c>
      <c r="O167" s="104">
        <v>0.2</v>
      </c>
      <c r="P167" s="158">
        <v>45973</v>
      </c>
      <c r="Q167" s="158">
        <v>45994</v>
      </c>
      <c r="R167" s="28">
        <f t="shared" si="37"/>
        <v>4.9999999999999902</v>
      </c>
      <c r="S167" s="105">
        <f>IF(INDEX(Historical!$D$7:$D1328,MATCH(B167,Historical!$B$7:$B$1044,0))=0,"n/a",(INDEX(Historical!$C$7:$C$1044,MATCH(B167,Historical!$B$7:$B$1044,0))/INDEX(Historical!$D$7:$D$1044,MATCH(B167,Historical!$B$7:$B$1044,0))-1)*100)</f>
        <v>7.3333333333333472</v>
      </c>
      <c r="T167" s="105">
        <f>IF(INDEX(Historical!$F$7:$F$1044,MATCH(B167,Historical!$B$7:$B$1044,0))=0,"n/a",((INDEX(Historical!$C$7:$C$1044,MATCH(B167,Historical!$B$7:$B$1044,0))/INDEX(Historical!$F$7:$F$1044,MATCH(B167,Historical!$B$7:$B$1044,0)))^(1/3)-1)*100)</f>
        <v>6.8441253727991036</v>
      </c>
      <c r="U167" s="105">
        <f>IF(INDEX(Historical!$H$7:$H$1044,MATCH(B167,Historical!$B$7:$B$1044,0))=0,"n/a",((INDEX(Historical!$C$7:$C$1044,MATCH(B167,Historical!$B$7:$B$1044,0))/INDEX(Historical!$H$7:$H$1044,MATCH(B167,Historical!$B$7:$B$1044,0)))^(1/5)-1)*100)</f>
        <v>8.718637781689953</v>
      </c>
      <c r="V167" s="105">
        <f>IF(INDEX(Historical!$M$7:$M$1044,MATCH(B167,Historical!$B$7:$B$1044,0))=0,"n/a",((INDEX(Historical!$C$7:$C$1044,MATCH(B167,Historical!$B$7:$B$1044,0))/INDEX(Historical!$M$7:$M$1044,MATCH(B167,Historical!$B$7:$B$1044,0)))^(1/10)-1)*100)</f>
        <v>11.338744226372622</v>
      </c>
      <c r="W167" s="106">
        <f t="shared" si="38"/>
        <v>0.7689244600307148</v>
      </c>
      <c r="X167" s="107">
        <f t="shared" si="39"/>
        <v>0.66301427997642226</v>
      </c>
      <c r="Y167" s="165"/>
      <c r="Z167" s="101">
        <f t="shared" si="40"/>
        <v>34.710743801652896</v>
      </c>
      <c r="AA167" s="109">
        <f t="shared" si="41"/>
        <v>11.103305785123968</v>
      </c>
      <c r="AB167" s="71">
        <v>12</v>
      </c>
      <c r="AC167" s="100">
        <v>2.42</v>
      </c>
      <c r="AD167" s="100">
        <v>2.0499999999999998</v>
      </c>
      <c r="AE167" s="100">
        <v>3.69</v>
      </c>
      <c r="AF167" s="100">
        <v>1.21</v>
      </c>
      <c r="AG167" s="100">
        <v>11.4</v>
      </c>
      <c r="AH167" s="100">
        <v>5.18</v>
      </c>
      <c r="AI167" s="100">
        <v>5.16</v>
      </c>
      <c r="AJ167" s="100">
        <v>13.15</v>
      </c>
      <c r="AK167" s="100">
        <v>5.04</v>
      </c>
      <c r="AL167" s="100">
        <v>5430</v>
      </c>
      <c r="AM167" s="100">
        <v>6.54</v>
      </c>
      <c r="AN167" s="100">
        <v>0.22</v>
      </c>
      <c r="AO167" s="110">
        <f t="shared" si="42"/>
        <v>0.74149500363706622</v>
      </c>
      <c r="AP167" s="111">
        <f t="shared" si="43"/>
        <v>11.844800788761034</v>
      </c>
      <c r="AQ167" s="112">
        <f t="shared" si="44"/>
        <v>-22.727035056812326</v>
      </c>
      <c r="AR167" s="101">
        <f>INDEX(Historical!$C$7:$C$1045,MATCH(B167,Historical!$B$7:$B$1045,0))*IF(AH167="n/a",1.03,IF(AH167&lt;0,1.01,IF(AH167&gt;10,1.1,(1+AH167/100))))</f>
        <v>0.84669900000000009</v>
      </c>
      <c r="AS167" s="109">
        <f t="shared" si="45"/>
        <v>0.89038866840000019</v>
      </c>
      <c r="AT167" s="109">
        <f t="shared" ref="AT167:AV186" si="50">IF($AK167="n/a",1.03*AS167,IF($AK167&lt;0,1.01*AS167,IF($AK167&gt;10,1.1*AS167,(1+$AK167/100)*AS167)))</f>
        <v>0.93526425728736018</v>
      </c>
      <c r="AU167" s="109">
        <f t="shared" si="50"/>
        <v>0.98240157585464316</v>
      </c>
      <c r="AV167" s="109">
        <f t="shared" si="50"/>
        <v>1.0319146152777172</v>
      </c>
      <c r="AW167" s="109">
        <f t="shared" si="46"/>
        <v>4.6866681168197211</v>
      </c>
      <c r="AX167" s="113">
        <f t="shared" si="47"/>
        <v>17.442010110977748</v>
      </c>
      <c r="AY167" s="100">
        <v>0.69</v>
      </c>
      <c r="AZ167" s="100">
        <v>4.6500000000000004</v>
      </c>
      <c r="BA167" s="100">
        <v>-12.839999999999998</v>
      </c>
      <c r="BB167" s="100">
        <v>-1.29</v>
      </c>
      <c r="BC167" s="100">
        <v>-4.53</v>
      </c>
      <c r="BE167" s="12">
        <v>2011</v>
      </c>
      <c r="BF167" s="12">
        <f t="shared" si="48"/>
        <v>1</v>
      </c>
      <c r="BG167" s="100">
        <v>2.0699999999999998</v>
      </c>
      <c r="BH167" t="s">
        <v>121</v>
      </c>
      <c r="BI167" t="s">
        <v>122</v>
      </c>
    </row>
    <row r="168" spans="1:61" ht="11.25" customHeight="1" x14ac:dyDescent="0.2">
      <c r="A168" s="123" t="s">
        <v>919</v>
      </c>
      <c r="B168" s="55" t="s">
        <v>920</v>
      </c>
      <c r="C168" s="156" t="s">
        <v>116</v>
      </c>
      <c r="D168" s="98" t="s">
        <v>255</v>
      </c>
      <c r="E168" s="157">
        <v>15</v>
      </c>
      <c r="F168" s="2">
        <v>325</v>
      </c>
      <c r="G168" s="2" t="s">
        <v>119</v>
      </c>
      <c r="H168" s="2" t="s">
        <v>119</v>
      </c>
      <c r="I168" s="100">
        <v>214.38</v>
      </c>
      <c r="J168" s="101">
        <f t="shared" si="35"/>
        <v>2.2203563765276613</v>
      </c>
      <c r="K168" s="104">
        <v>1.19</v>
      </c>
      <c r="L168" s="71">
        <v>4</v>
      </c>
      <c r="M168" s="28">
        <f t="shared" si="36"/>
        <v>4.76</v>
      </c>
      <c r="N168" s="103" t="s">
        <v>339</v>
      </c>
      <c r="O168" s="104">
        <v>1.1299999999999999</v>
      </c>
      <c r="P168" s="158">
        <v>45975</v>
      </c>
      <c r="Q168" s="158">
        <v>45996</v>
      </c>
      <c r="R168" s="28">
        <f t="shared" si="37"/>
        <v>5.3097345132743419</v>
      </c>
      <c r="S168" s="105">
        <f>IF(INDEX(Historical!$D$7:$D1329,MATCH(B168,Historical!$B$7:$B$1044,0))=0,"n/a",(INDEX(Historical!$C$7:$C$1044,MATCH(B168,Historical!$B$7:$B$1044,0))/INDEX(Historical!$D$7:$D$1044,MATCH(B168,Historical!$B$7:$B$1044,0))-1)*100)</f>
        <v>4.8054919908466776</v>
      </c>
      <c r="T168" s="105">
        <f>IF(INDEX(Historical!$F$7:$F$1044,MATCH(B168,Historical!$B$7:$B$1044,0))=0,"n/a",((INDEX(Historical!$C$7:$C$1044,MATCH(B168,Historical!$B$7:$B$1044,0))/INDEX(Historical!$F$7:$F$1044,MATCH(B168,Historical!$B$7:$B$1044,0)))^(1/3)-1)*100)</f>
        <v>4.8797532884419237</v>
      </c>
      <c r="U168" s="105">
        <f>IF(INDEX(Historical!$H$7:$H$1044,MATCH(B168,Historical!$B$7:$B$1044,0))=0,"n/a",((INDEX(Historical!$C$7:$C$1044,MATCH(B168,Historical!$B$7:$B$1044,0))/INDEX(Historical!$H$7:$H$1044,MATCH(B168,Historical!$B$7:$B$1044,0)))^(1/5)-1)*100)</f>
        <v>4.7591028725618711</v>
      </c>
      <c r="V168" s="105">
        <f>IF(INDEX(Historical!$M$7:$M$1044,MATCH(B168,Historical!$B$7:$B$1044,0))=0,"n/a",((INDEX(Historical!$C$7:$C$1044,MATCH(B168,Historical!$B$7:$B$1044,0))/INDEX(Historical!$M$7:$M$1044,MATCH(B168,Historical!$B$7:$B$1044,0)))^(1/10)-1)*100)</f>
        <v>7.8681500373526614</v>
      </c>
      <c r="W168" s="106">
        <f t="shared" si="38"/>
        <v>0.60485664990739441</v>
      </c>
      <c r="X168" s="107">
        <f t="shared" si="39"/>
        <v>2.6006026626021153</v>
      </c>
      <c r="Y168" s="166"/>
      <c r="Z168" s="101">
        <f t="shared" si="40"/>
        <v>67.517730496453893</v>
      </c>
      <c r="AA168" s="109">
        <f t="shared" si="41"/>
        <v>30.408510638297873</v>
      </c>
      <c r="AB168" s="71">
        <v>12</v>
      </c>
      <c r="AC168" s="100">
        <v>7.05</v>
      </c>
      <c r="AD168" s="100">
        <v>2.09</v>
      </c>
      <c r="AE168" s="100">
        <v>3.43</v>
      </c>
      <c r="AF168" s="100">
        <v>10</v>
      </c>
      <c r="AG168" s="100">
        <v>29.160000000000004</v>
      </c>
      <c r="AH168" s="100">
        <v>7.64</v>
      </c>
      <c r="AI168" s="100">
        <v>9.33</v>
      </c>
      <c r="AJ168" s="100">
        <v>1.83</v>
      </c>
      <c r="AK168" s="100">
        <v>8.91</v>
      </c>
      <c r="AL168" s="100">
        <v>135840</v>
      </c>
      <c r="AM168" s="100">
        <v>0.09</v>
      </c>
      <c r="AN168" s="100">
        <v>2.78</v>
      </c>
      <c r="AO168" s="110">
        <f t="shared" si="42"/>
        <v>-23.42905138920834</v>
      </c>
      <c r="AP168" s="111">
        <f t="shared" si="43"/>
        <v>6.9794592490895324</v>
      </c>
      <c r="AQ168" s="112">
        <f t="shared" si="44"/>
        <v>267.62608200481742</v>
      </c>
      <c r="AR168" s="101">
        <f>INDEX(Historical!$C$7:$C$1045,MATCH(B168,Historical!$B$7:$B$1045,0))*IF(AH168="n/a",1.03,IF(AH168&lt;0,1.01,IF(AH168&gt;10,1.1,(1+AH168/100))))</f>
        <v>4.9299119999999998</v>
      </c>
      <c r="AS168" s="109">
        <f t="shared" si="45"/>
        <v>5.3898727895999992</v>
      </c>
      <c r="AT168" s="109">
        <f t="shared" si="50"/>
        <v>5.8701104551533589</v>
      </c>
      <c r="AU168" s="109">
        <f t="shared" si="50"/>
        <v>6.3931372967075228</v>
      </c>
      <c r="AV168" s="109">
        <f t="shared" si="50"/>
        <v>6.9627658298441633</v>
      </c>
      <c r="AW168" s="109">
        <f t="shared" si="46"/>
        <v>29.545798371305043</v>
      </c>
      <c r="AX168" s="113">
        <f t="shared" si="47"/>
        <v>13.781975170867172</v>
      </c>
      <c r="AY168" s="100">
        <v>0.82</v>
      </c>
      <c r="AZ168" s="100">
        <v>14.790000000000001</v>
      </c>
      <c r="BA168" s="100">
        <v>-13.62</v>
      </c>
      <c r="BB168" s="100">
        <v>-7.07</v>
      </c>
      <c r="BC168" s="100">
        <v>1.3599999999999999</v>
      </c>
      <c r="BE168" s="12">
        <v>2012</v>
      </c>
      <c r="BF168" s="12">
        <f t="shared" si="48"/>
        <v>1</v>
      </c>
      <c r="BG168" s="100">
        <v>6.0699999999999994</v>
      </c>
      <c r="BH168" t="s">
        <v>121</v>
      </c>
      <c r="BI168" t="s">
        <v>122</v>
      </c>
    </row>
    <row r="169" spans="1:61" ht="11.25" customHeight="1" x14ac:dyDescent="0.2">
      <c r="A169" s="55" t="s">
        <v>921</v>
      </c>
      <c r="B169" s="55" t="s">
        <v>922</v>
      </c>
      <c r="C169" s="156" t="s">
        <v>134</v>
      </c>
      <c r="D169" s="98" t="s">
        <v>157</v>
      </c>
      <c r="E169" s="157">
        <v>21</v>
      </c>
      <c r="F169" s="2">
        <v>200</v>
      </c>
      <c r="G169" s="2" t="s">
        <v>146</v>
      </c>
      <c r="H169" s="2" t="s">
        <v>146</v>
      </c>
      <c r="I169" s="100">
        <v>135</v>
      </c>
      <c r="J169" s="101">
        <f t="shared" si="35"/>
        <v>2.2222222222222223</v>
      </c>
      <c r="K169" s="104">
        <v>0.75</v>
      </c>
      <c r="L169" s="71">
        <v>4</v>
      </c>
      <c r="M169" s="28">
        <f t="shared" si="36"/>
        <v>3</v>
      </c>
      <c r="N169" s="103" t="s">
        <v>697</v>
      </c>
      <c r="O169" s="104">
        <v>0.71</v>
      </c>
      <c r="P169" s="158">
        <v>45975</v>
      </c>
      <c r="Q169" s="158">
        <v>45989</v>
      </c>
      <c r="R169" s="28">
        <f t="shared" si="37"/>
        <v>5.6338028169014134</v>
      </c>
      <c r="S169" s="105">
        <f>IF(INDEX(Historical!$D$7:$D1330,MATCH(B169,Historical!$B$7:$B$1044,0))=0,"n/a",(INDEX(Historical!$C$7:$C$1044,MATCH(B169,Historical!$B$7:$B$1044,0))/INDEX(Historical!$D$7:$D$1044,MATCH(B169,Historical!$B$7:$B$1044,0))-1)*100)</f>
        <v>4.7272727272727133</v>
      </c>
      <c r="T169" s="105">
        <f>IF(INDEX(Historical!$F$7:$F$1044,MATCH(B169,Historical!$B$7:$B$1044,0))=0,"n/a",((INDEX(Historical!$C$7:$C$1044,MATCH(B169,Historical!$B$7:$B$1044,0))/INDEX(Historical!$F$7:$F$1044,MATCH(B169,Historical!$B$7:$B$1044,0)))^(1/3)-1)*100)</f>
        <v>4.690254465917798</v>
      </c>
      <c r="U169" s="105">
        <f>IF(INDEX(Historical!$H$7:$H$1044,MATCH(B169,Historical!$B$7:$B$1044,0))=0,"n/a",((INDEX(Historical!$C$7:$C$1044,MATCH(B169,Historical!$B$7:$B$1044,0))/INDEX(Historical!$H$7:$H$1044,MATCH(B169,Historical!$B$7:$B$1044,0)))^(1/5)-1)*100)</f>
        <v>9.1379793477641904</v>
      </c>
      <c r="V169" s="105">
        <f>IF(INDEX(Historical!$M$7:$M$1044,MATCH(B169,Historical!$B$7:$B$1044,0))=0,"n/a",((INDEX(Historical!$C$7:$C$1044,MATCH(B169,Historical!$B$7:$B$1044,0))/INDEX(Historical!$M$7:$M$1044,MATCH(B169,Historical!$B$7:$B$1044,0)))^(1/10)-1)*100)</f>
        <v>10.30542524220699</v>
      </c>
      <c r="W169" s="106">
        <f t="shared" si="38"/>
        <v>0.88671540795217285</v>
      </c>
      <c r="X169" s="107" t="str">
        <f t="shared" si="39"/>
        <v>n/a</v>
      </c>
      <c r="Y169" s="164"/>
      <c r="Z169" s="101" t="str">
        <f t="shared" si="40"/>
        <v>n/a</v>
      </c>
      <c r="AA169" s="109" t="str">
        <f t="shared" si="41"/>
        <v>n/a</v>
      </c>
      <c r="AB169" s="71">
        <v>12</v>
      </c>
      <c r="AC169" s="100" t="s">
        <v>142</v>
      </c>
      <c r="AD169" s="100" t="s">
        <v>142</v>
      </c>
      <c r="AE169" s="100" t="s">
        <v>142</v>
      </c>
      <c r="AF169" s="100" t="s">
        <v>142</v>
      </c>
      <c r="AG169" s="100" t="s">
        <v>142</v>
      </c>
      <c r="AH169" s="100" t="s">
        <v>142</v>
      </c>
      <c r="AI169" s="100" t="s">
        <v>142</v>
      </c>
      <c r="AJ169" s="100" t="s">
        <v>142</v>
      </c>
      <c r="AK169" s="100" t="s">
        <v>142</v>
      </c>
      <c r="AL169" s="100" t="s">
        <v>142</v>
      </c>
      <c r="AM169" s="100" t="s">
        <v>142</v>
      </c>
      <c r="AN169" s="100" t="s">
        <v>142</v>
      </c>
      <c r="AO169" s="110" t="str">
        <f t="shared" si="42"/>
        <v>n/a</v>
      </c>
      <c r="AP169" s="111">
        <f t="shared" si="43"/>
        <v>11.360201569986412</v>
      </c>
      <c r="AQ169" s="112" t="str">
        <f t="shared" si="44"/>
        <v>n/a</v>
      </c>
      <c r="AR169" s="101">
        <f>INDEX(Historical!$C$7:$C$1045,MATCH(B169,Historical!$B$7:$B$1045,0))*IF(AH169="n/a",1.03,IF(AH169&lt;0,1.01,IF(AH169&gt;10,1.1,(1+AH169/100))))</f>
        <v>2.9664000000000001</v>
      </c>
      <c r="AS169" s="109">
        <f t="shared" si="45"/>
        <v>3.0553920000000003</v>
      </c>
      <c r="AT169" s="109">
        <f t="shared" si="50"/>
        <v>3.1470537600000004</v>
      </c>
      <c r="AU169" s="109">
        <f t="shared" si="50"/>
        <v>3.2414653728000005</v>
      </c>
      <c r="AV169" s="109">
        <f t="shared" si="50"/>
        <v>3.3387093339840006</v>
      </c>
      <c r="AW169" s="109">
        <f t="shared" si="46"/>
        <v>15.749020466784001</v>
      </c>
      <c r="AX169" s="113">
        <f t="shared" si="47"/>
        <v>11.665941086506667</v>
      </c>
      <c r="AY169" s="100" t="s">
        <v>142</v>
      </c>
      <c r="AZ169" s="100" t="s">
        <v>142</v>
      </c>
      <c r="BA169" s="100" t="s">
        <v>142</v>
      </c>
      <c r="BB169" s="100" t="s">
        <v>142</v>
      </c>
      <c r="BC169" s="100" t="s">
        <v>142</v>
      </c>
      <c r="BD169" s="20" t="s">
        <v>108</v>
      </c>
      <c r="BE169" s="12">
        <v>2005</v>
      </c>
      <c r="BF169" s="12">
        <f t="shared" si="48"/>
        <v>2</v>
      </c>
      <c r="BG169" s="100" t="s">
        <v>142</v>
      </c>
      <c r="BH169" t="s">
        <v>121</v>
      </c>
      <c r="BI169" t="s">
        <v>122</v>
      </c>
    </row>
    <row r="170" spans="1:61" ht="11.25" customHeight="1" x14ac:dyDescent="0.2">
      <c r="A170" s="123" t="s">
        <v>923</v>
      </c>
      <c r="B170" s="55" t="s">
        <v>924</v>
      </c>
      <c r="C170" s="156" t="s">
        <v>198</v>
      </c>
      <c r="D170" s="98" t="s">
        <v>549</v>
      </c>
      <c r="E170" s="157">
        <v>16</v>
      </c>
      <c r="F170" s="2">
        <v>273</v>
      </c>
      <c r="G170" s="2" t="s">
        <v>146</v>
      </c>
      <c r="H170" s="2" t="s">
        <v>146</v>
      </c>
      <c r="I170" s="100">
        <v>20.86</v>
      </c>
      <c r="J170" s="101">
        <f t="shared" si="35"/>
        <v>5.7526366251198464</v>
      </c>
      <c r="K170" s="104">
        <v>0.3</v>
      </c>
      <c r="L170" s="71">
        <v>4</v>
      </c>
      <c r="M170" s="28">
        <f t="shared" si="36"/>
        <v>1.2</v>
      </c>
      <c r="N170" s="103" t="s">
        <v>361</v>
      </c>
      <c r="O170" s="104">
        <v>0.28939999999999999</v>
      </c>
      <c r="P170" s="158">
        <v>46002</v>
      </c>
      <c r="Q170" s="158">
        <v>46024</v>
      </c>
      <c r="R170" s="28">
        <f t="shared" si="37"/>
        <v>3.6627505183137523</v>
      </c>
      <c r="S170" s="105">
        <f>IF(INDEX(Historical!$D$7:$D1331,MATCH(B170,Historical!$B$7:$B$1044,0))=0,"n/a",(INDEX(Historical!$C$7:$C$1044,MATCH(B170,Historical!$B$7:$B$1044,0))/INDEX(Historical!$D$7:$D$1044,MATCH(B170,Historical!$B$7:$B$1044,0))-1)*100)</f>
        <v>5.00725689404935</v>
      </c>
      <c r="T170" s="105">
        <f>IF(INDEX(Historical!$F$7:$F$1044,MATCH(B170,Historical!$B$7:$B$1044,0))=0,"n/a",((INDEX(Historical!$C$7:$C$1044,MATCH(B170,Historical!$B$7:$B$1044,0))/INDEX(Historical!$F$7:$F$1044,MATCH(B170,Historical!$B$7:$B$1044,0)))^(1/3)-1)*100)</f>
        <v>4.9992441366600637</v>
      </c>
      <c r="U170" s="105">
        <f>IF(INDEX(Historical!$H$7:$H$1044,MATCH(B170,Historical!$B$7:$B$1044,0))=0,"n/a",((INDEX(Historical!$C$7:$C$1044,MATCH(B170,Historical!$B$7:$B$1044,0))/INDEX(Historical!$H$7:$H$1044,MATCH(B170,Historical!$B$7:$B$1044,0)))^(1/5)-1)*100)</f>
        <v>10.432912085017465</v>
      </c>
      <c r="V170" s="105">
        <f>IF(INDEX(Historical!$M$7:$M$1044,MATCH(B170,Historical!$B$7:$B$1044,0))=0,"n/a",((INDEX(Historical!$C$7:$C$1044,MATCH(B170,Historical!$B$7:$B$1044,0))/INDEX(Historical!$M$7:$M$1044,MATCH(B170,Historical!$B$7:$B$1044,0)))^(1/10)-1)*100)</f>
        <v>13.305349875954885</v>
      </c>
      <c r="W170" s="106">
        <f t="shared" si="38"/>
        <v>0.78411407308210501</v>
      </c>
      <c r="X170" s="107">
        <f t="shared" si="39"/>
        <v>1.8018846433536209</v>
      </c>
      <c r="Y170" s="159"/>
      <c r="Z170" s="101">
        <f t="shared" si="40"/>
        <v>45.283018867924532</v>
      </c>
      <c r="AA170" s="109">
        <f t="shared" si="41"/>
        <v>7.8716981132075476</v>
      </c>
      <c r="AB170" s="71">
        <v>10</v>
      </c>
      <c r="AC170" s="100">
        <v>2.65</v>
      </c>
      <c r="AD170" s="100">
        <v>3.8</v>
      </c>
      <c r="AE170" s="100">
        <v>0.34</v>
      </c>
      <c r="AF170" s="100" t="s">
        <v>142</v>
      </c>
      <c r="AG170" s="100" t="s">
        <v>142</v>
      </c>
      <c r="AH170" s="100">
        <v>-8.33</v>
      </c>
      <c r="AI170" s="100">
        <v>3.66</v>
      </c>
      <c r="AJ170" s="100">
        <v>5.79</v>
      </c>
      <c r="AK170" s="100">
        <v>1.8499999999999999</v>
      </c>
      <c r="AL170" s="100">
        <v>19080</v>
      </c>
      <c r="AM170" s="100">
        <v>0.26</v>
      </c>
      <c r="AN170" s="100" t="s">
        <v>142</v>
      </c>
      <c r="AO170" s="110">
        <f t="shared" si="42"/>
        <v>8.3138505969297647</v>
      </c>
      <c r="AP170" s="111">
        <f t="shared" si="43"/>
        <v>16.185548710137311</v>
      </c>
      <c r="AQ170" s="112" t="str">
        <f t="shared" si="44"/>
        <v>n/a</v>
      </c>
      <c r="AR170" s="101">
        <f>INDEX(Historical!$C$7:$C$1045,MATCH(B170,Historical!$B$7:$B$1045,0))*IF(AH170="n/a",1.03,IF(AH170&lt;0,1.01,IF(AH170&gt;10,1.1,(1+AH170/100))))</f>
        <v>1.169176</v>
      </c>
      <c r="AS170" s="109">
        <f t="shared" si="45"/>
        <v>1.2119678415999999</v>
      </c>
      <c r="AT170" s="109">
        <f t="shared" si="50"/>
        <v>1.2343892466695998</v>
      </c>
      <c r="AU170" s="109">
        <f t="shared" si="50"/>
        <v>1.2572254477329874</v>
      </c>
      <c r="AV170" s="109">
        <f t="shared" si="50"/>
        <v>1.2804841185160476</v>
      </c>
      <c r="AW170" s="109">
        <f t="shared" si="46"/>
        <v>6.1532426545186354</v>
      </c>
      <c r="AX170" s="113">
        <f t="shared" si="47"/>
        <v>29.497807548027978</v>
      </c>
      <c r="AY170" s="100">
        <v>1.0900000000000001</v>
      </c>
      <c r="AZ170" s="100">
        <v>18.790000000000003</v>
      </c>
      <c r="BA170" s="100">
        <v>-29.409999999999997</v>
      </c>
      <c r="BB170" s="100">
        <v>9.1399999999999988</v>
      </c>
      <c r="BC170" s="100">
        <v>-10.83</v>
      </c>
      <c r="BE170" s="12">
        <v>2011</v>
      </c>
      <c r="BF170" s="12">
        <f t="shared" si="48"/>
        <v>1</v>
      </c>
      <c r="BG170" s="100">
        <v>6.2399999999999993</v>
      </c>
      <c r="BH170" t="s">
        <v>121</v>
      </c>
      <c r="BI170" t="s">
        <v>122</v>
      </c>
    </row>
    <row r="171" spans="1:61" ht="11.25" customHeight="1" x14ac:dyDescent="0.2">
      <c r="A171" s="116" t="s">
        <v>925</v>
      </c>
      <c r="B171" s="55" t="s">
        <v>926</v>
      </c>
      <c r="C171" s="156" t="s">
        <v>335</v>
      </c>
      <c r="D171" s="98" t="s">
        <v>927</v>
      </c>
      <c r="E171" s="157">
        <v>10</v>
      </c>
      <c r="F171" s="2">
        <v>506</v>
      </c>
      <c r="G171" s="2" t="s">
        <v>146</v>
      </c>
      <c r="H171" s="2" t="s">
        <v>146</v>
      </c>
      <c r="I171" s="100">
        <v>31.73</v>
      </c>
      <c r="J171" s="101">
        <f t="shared" si="35"/>
        <v>5.2946738102741886</v>
      </c>
      <c r="K171" s="104">
        <v>0.42</v>
      </c>
      <c r="L171" s="71">
        <v>4</v>
      </c>
      <c r="M171" s="28">
        <f t="shared" si="36"/>
        <v>1.68</v>
      </c>
      <c r="N171" s="103" t="s">
        <v>320</v>
      </c>
      <c r="O171" s="104">
        <v>0.375</v>
      </c>
      <c r="P171" s="158">
        <v>45904</v>
      </c>
      <c r="Q171" s="158">
        <v>45936</v>
      </c>
      <c r="R171" s="28">
        <f t="shared" si="37"/>
        <v>11.999999999999995</v>
      </c>
      <c r="S171" s="105">
        <f>IF(INDEX(Historical!$D$7:$D1332,MATCH(B171,Historical!$B$7:$B$1044,0))=0,"n/a",(INDEX(Historical!$C$7:$C$1044,MATCH(B171,Historical!$B$7:$B$1044,0))/INDEX(Historical!$D$7:$D$1044,MATCH(B171,Historical!$B$7:$B$1044,0))-1)*100)</f>
        <v>15.730337078651679</v>
      </c>
      <c r="T171" s="105">
        <f>IF(INDEX(Historical!$F$7:$F$1044,MATCH(B171,Historical!$B$7:$B$1044,0))=0,"n/a",((INDEX(Historical!$C$7:$C$1044,MATCH(B171,Historical!$B$7:$B$1044,0))/INDEX(Historical!$F$7:$F$1044,MATCH(B171,Historical!$B$7:$B$1044,0)))^(1/3)-1)*100)</f>
        <v>11.989833647409576</v>
      </c>
      <c r="U171" s="105">
        <f>IF(INDEX(Historical!$H$7:$H$1044,MATCH(B171,Historical!$B$7:$B$1044,0))=0,"n/a",((INDEX(Historical!$C$7:$C$1044,MATCH(B171,Historical!$B$7:$B$1044,0))/INDEX(Historical!$H$7:$H$1044,MATCH(B171,Historical!$B$7:$B$1044,0)))^(1/5)-1)*100)</f>
        <v>8.2378180729709261</v>
      </c>
      <c r="V171" s="105">
        <f>IF(INDEX(Historical!$M$7:$M$1044,MATCH(B171,Historical!$B$7:$B$1044,0))=0,"n/a",((INDEX(Historical!$C$7:$C$1044,MATCH(B171,Historical!$B$7:$B$1044,0))/INDEX(Historical!$M$7:$M$1044,MATCH(B171,Historical!$B$7:$B$1044,0)))^(1/10)-1)*100)</f>
        <v>6.8030978460391855</v>
      </c>
      <c r="W171" s="106">
        <f t="shared" si="38"/>
        <v>1.2108921934390589</v>
      </c>
      <c r="X171" s="107" t="str">
        <f t="shared" si="39"/>
        <v>n/a</v>
      </c>
      <c r="Y171" s="165"/>
      <c r="Z171" s="101">
        <f t="shared" si="40"/>
        <v>38.70967741935484</v>
      </c>
      <c r="AA171" s="109">
        <f t="shared" si="41"/>
        <v>7.3110599078341014</v>
      </c>
      <c r="AB171" s="71">
        <v>4</v>
      </c>
      <c r="AC171" s="100">
        <v>4.34</v>
      </c>
      <c r="AD171" s="100">
        <v>0.35</v>
      </c>
      <c r="AE171" s="100">
        <v>1.06</v>
      </c>
      <c r="AF171" s="100" t="s">
        <v>142</v>
      </c>
      <c r="AG171" s="100">
        <v>673.21</v>
      </c>
      <c r="AH171" s="100">
        <v>7.3</v>
      </c>
      <c r="AI171" s="100">
        <v>11.55</v>
      </c>
      <c r="AJ171" s="100" t="s">
        <v>142</v>
      </c>
      <c r="AK171" s="100">
        <v>16.400000000000002</v>
      </c>
      <c r="AL171" s="100">
        <v>4019.9999999999995</v>
      </c>
      <c r="AM171" s="100">
        <v>1.39</v>
      </c>
      <c r="AN171" s="100" t="s">
        <v>142</v>
      </c>
      <c r="AO171" s="110">
        <f t="shared" si="42"/>
        <v>6.2214319754110132</v>
      </c>
      <c r="AP171" s="111">
        <f t="shared" si="43"/>
        <v>13.532491883245115</v>
      </c>
      <c r="AQ171" s="112" t="str">
        <f t="shared" si="44"/>
        <v>n/a</v>
      </c>
      <c r="AR171" s="101">
        <f>INDEX(Historical!$C$7:$C$1045,MATCH(B171,Historical!$B$7:$B$1045,0))*IF(AH171="n/a",1.03,IF(AH171&lt;0,1.01,IF(AH171&gt;10,1.1,(1+AH171/100))))</f>
        <v>1.6577849999999998</v>
      </c>
      <c r="AS171" s="109">
        <f t="shared" si="45"/>
        <v>1.8235634999999999</v>
      </c>
      <c r="AT171" s="109">
        <f t="shared" si="50"/>
        <v>2.0059198500000002</v>
      </c>
      <c r="AU171" s="109">
        <f t="shared" si="50"/>
        <v>2.2065118350000006</v>
      </c>
      <c r="AV171" s="109">
        <f t="shared" si="50"/>
        <v>2.4271630185000008</v>
      </c>
      <c r="AW171" s="109">
        <f t="shared" si="46"/>
        <v>10.120943203500001</v>
      </c>
      <c r="AX171" s="113">
        <f t="shared" si="47"/>
        <v>31.89707911597857</v>
      </c>
      <c r="AY171" s="100">
        <v>0.3</v>
      </c>
      <c r="AZ171" s="100">
        <v>12.68</v>
      </c>
      <c r="BA171" s="100">
        <v>-50.9</v>
      </c>
      <c r="BB171" s="100">
        <v>1.91</v>
      </c>
      <c r="BC171" s="100">
        <v>-26.229999999999997</v>
      </c>
      <c r="BE171" s="12">
        <v>2016</v>
      </c>
      <c r="BF171" s="12">
        <f t="shared" si="48"/>
        <v>1</v>
      </c>
      <c r="BG171" s="100">
        <v>21.66</v>
      </c>
      <c r="BH171" t="s">
        <v>121</v>
      </c>
      <c r="BI171" t="s">
        <v>122</v>
      </c>
    </row>
    <row r="172" spans="1:61" ht="11.25" customHeight="1" x14ac:dyDescent="0.2">
      <c r="A172" s="116" t="s">
        <v>928</v>
      </c>
      <c r="B172" s="55" t="s">
        <v>929</v>
      </c>
      <c r="C172" s="156" t="s">
        <v>134</v>
      </c>
      <c r="D172" s="98" t="s">
        <v>157</v>
      </c>
      <c r="E172" s="157">
        <v>11</v>
      </c>
      <c r="F172" s="2">
        <v>491</v>
      </c>
      <c r="G172" s="2" t="s">
        <v>146</v>
      </c>
      <c r="H172" s="2" t="s">
        <v>146</v>
      </c>
      <c r="I172" s="100">
        <v>37.67</v>
      </c>
      <c r="J172" s="101">
        <f t="shared" si="35"/>
        <v>2.1237058667374566</v>
      </c>
      <c r="K172" s="104">
        <v>0.2</v>
      </c>
      <c r="L172" s="71">
        <v>4</v>
      </c>
      <c r="M172" s="28">
        <f t="shared" si="36"/>
        <v>0.8</v>
      </c>
      <c r="N172" s="103" t="s">
        <v>697</v>
      </c>
      <c r="O172" s="104">
        <v>0.18</v>
      </c>
      <c r="P172" s="158">
        <v>46066</v>
      </c>
      <c r="Q172" s="158">
        <v>46080</v>
      </c>
      <c r="R172" s="28">
        <f t="shared" si="37"/>
        <v>11.111111111111121</v>
      </c>
      <c r="S172" s="105">
        <f>IF(INDEX(Historical!$D$7:$D1335,MATCH(B172,Historical!$B$7:$B$1044,0))=0,"n/a",(INDEX(Historical!$C$7:$C$1044,MATCH(B172,Historical!$B$7:$B$1044,0))/INDEX(Historical!$D$7:$D$1044,MATCH(B172,Historical!$B$7:$B$1044,0))-1)*100)</f>
        <v>5.8823529411764497</v>
      </c>
      <c r="T172" s="105">
        <f>IF(INDEX(Historical!$F$7:$F$1044,MATCH(B172,Historical!$B$7:$B$1044,0))=0,"n/a",((INDEX(Historical!$C$7:$C$1044,MATCH(B172,Historical!$B$7:$B$1044,0))/INDEX(Historical!$F$7:$F$1044,MATCH(B172,Historical!$B$7:$B$1044,0)))^(1/3)-1)*100)</f>
        <v>6.2658569182611146</v>
      </c>
      <c r="U172" s="105">
        <f>IF(INDEX(Historical!$H$7:$H$1044,MATCH(B172,Historical!$B$7:$B$1044,0))=0,"n/a",((INDEX(Historical!$C$7:$C$1044,MATCH(B172,Historical!$B$7:$B$1044,0))/INDEX(Historical!$H$7:$H$1044,MATCH(B172,Historical!$B$7:$B$1044,0)))^(1/5)-1)*100)</f>
        <v>14.869835499703509</v>
      </c>
      <c r="V172" s="105" t="str">
        <f>IF(INDEX(Historical!$M$7:$M$1044,MATCH(B172,Historical!$B$7:$B$1044,0))=0,"n/a",((INDEX(Historical!$C$7:$C$1044,MATCH(B172,Historical!$B$7:$B$1044,0))/INDEX(Historical!$M$7:$M$1044,MATCH(B172,Historical!$B$7:$B$1044,0)))^(1/10)-1)*100)</f>
        <v>n/a</v>
      </c>
      <c r="W172" s="106" t="str">
        <f t="shared" si="38"/>
        <v>n/a</v>
      </c>
      <c r="X172" s="107" t="str">
        <f t="shared" si="39"/>
        <v>n/a</v>
      </c>
      <c r="Y172" s="123"/>
      <c r="Z172" s="101">
        <f t="shared" si="40"/>
        <v>30.418250950570346</v>
      </c>
      <c r="AA172" s="109">
        <f t="shared" si="41"/>
        <v>14.323193916349812</v>
      </c>
      <c r="AB172" s="71">
        <v>12</v>
      </c>
      <c r="AC172" s="100">
        <v>2.63</v>
      </c>
      <c r="AD172" s="100" t="s">
        <v>142</v>
      </c>
      <c r="AE172" s="100">
        <v>1.37</v>
      </c>
      <c r="AF172" s="100">
        <v>1.03</v>
      </c>
      <c r="AG172" s="100">
        <v>7.4300000000000006</v>
      </c>
      <c r="AH172" s="100">
        <v>22.37</v>
      </c>
      <c r="AI172" s="100">
        <v>0.32</v>
      </c>
      <c r="AJ172" s="100">
        <v>-10.52</v>
      </c>
      <c r="AK172" s="100" t="s">
        <v>142</v>
      </c>
      <c r="AL172" s="100">
        <v>2200</v>
      </c>
      <c r="AM172" s="100">
        <v>32.879999999999995</v>
      </c>
      <c r="AN172" s="100">
        <v>0.57999999999999996</v>
      </c>
      <c r="AO172" s="110">
        <f t="shared" si="42"/>
        <v>2.6703474500911533</v>
      </c>
      <c r="AP172" s="111">
        <f t="shared" si="43"/>
        <v>16.993541366440965</v>
      </c>
      <c r="AQ172" s="112">
        <f t="shared" si="44"/>
        <v>-19.025683814515581</v>
      </c>
      <c r="AR172" s="101">
        <f>INDEX(Historical!$C$7:$C$1045,MATCH(B172,Historical!$B$7:$B$1045,0))*IF(AH172="n/a",1.03,IF(AH172&lt;0,1.01,IF(AH172&gt;10,1.1,(1+AH172/100))))</f>
        <v>0.79200000000000004</v>
      </c>
      <c r="AS172" s="109">
        <f t="shared" si="45"/>
        <v>0.79453440000000009</v>
      </c>
      <c r="AT172" s="109">
        <f t="shared" si="50"/>
        <v>0.81837043200000015</v>
      </c>
      <c r="AU172" s="109">
        <f t="shared" si="50"/>
        <v>0.84292154496000016</v>
      </c>
      <c r="AV172" s="109">
        <f t="shared" si="50"/>
        <v>0.86820919130880014</v>
      </c>
      <c r="AW172" s="109">
        <f t="shared" si="46"/>
        <v>4.116035568268801</v>
      </c>
      <c r="AX172" s="113">
        <f t="shared" si="47"/>
        <v>10.926561105040618</v>
      </c>
      <c r="AY172" s="100">
        <v>0.9</v>
      </c>
      <c r="AZ172" s="100">
        <v>31.09</v>
      </c>
      <c r="BA172" s="100">
        <v>-6.78</v>
      </c>
      <c r="BB172" s="100">
        <v>2.4699999999999998</v>
      </c>
      <c r="BC172" s="100">
        <v>8.57</v>
      </c>
      <c r="BE172" s="12">
        <v>2016</v>
      </c>
      <c r="BF172" s="12">
        <f t="shared" si="48"/>
        <v>1</v>
      </c>
      <c r="BG172" s="100">
        <v>1.02</v>
      </c>
      <c r="BH172" t="s">
        <v>121</v>
      </c>
      <c r="BI172" t="s">
        <v>122</v>
      </c>
    </row>
    <row r="173" spans="1:61" ht="11.25" customHeight="1" x14ac:dyDescent="0.2">
      <c r="A173" s="123" t="s">
        <v>930</v>
      </c>
      <c r="B173" s="123" t="s">
        <v>931</v>
      </c>
      <c r="C173" s="156" t="s">
        <v>116</v>
      </c>
      <c r="D173" s="98" t="s">
        <v>287</v>
      </c>
      <c r="E173" s="157">
        <v>18</v>
      </c>
      <c r="F173" s="2">
        <v>227</v>
      </c>
      <c r="G173" s="2" t="s">
        <v>119</v>
      </c>
      <c r="H173" s="2" t="s">
        <v>119</v>
      </c>
      <c r="I173" s="100">
        <v>508.17</v>
      </c>
      <c r="J173" s="101">
        <f t="shared" si="35"/>
        <v>1.1177361906448628</v>
      </c>
      <c r="K173" s="104">
        <v>1.42</v>
      </c>
      <c r="L173" s="71">
        <v>4</v>
      </c>
      <c r="M173" s="28">
        <f t="shared" si="36"/>
        <v>5.68</v>
      </c>
      <c r="N173" s="103" t="s">
        <v>158</v>
      </c>
      <c r="O173" s="104">
        <v>1.32</v>
      </c>
      <c r="P173" s="158">
        <v>45989</v>
      </c>
      <c r="Q173" s="158">
        <v>46006</v>
      </c>
      <c r="R173" s="28">
        <f t="shared" si="37"/>
        <v>7.5757575757575646</v>
      </c>
      <c r="S173" s="105">
        <f>IF(INDEX(Historical!$D$7:$D1337,MATCH(B173,Historical!$B$7:$B$1044,0))=0,"n/a",(INDEX(Historical!$C$7:$C$1044,MATCH(B173,Historical!$B$7:$B$1044,0))/INDEX(Historical!$D$7:$D$1044,MATCH(B173,Historical!$B$7:$B$1044,0))-1)*100)</f>
        <v>8.0321285140562146</v>
      </c>
      <c r="T173" s="105">
        <f>IF(INDEX(Historical!$F$7:$F$1044,MATCH(B173,Historical!$B$7:$B$1044,0))=0,"n/a",((INDEX(Historical!$C$7:$C$1044,MATCH(B173,Historical!$B$7:$B$1044,0))/INDEX(Historical!$F$7:$F$1044,MATCH(B173,Historical!$B$7:$B$1044,0)))^(1/3)-1)*100)</f>
        <v>8.0068914667543734</v>
      </c>
      <c r="U173" s="105">
        <f>IF(INDEX(Historical!$H$7:$H$1044,MATCH(B173,Historical!$B$7:$B$1044,0))=0,"n/a",((INDEX(Historical!$C$7:$C$1044,MATCH(B173,Historical!$B$7:$B$1044,0))/INDEX(Historical!$H$7:$H$1044,MATCH(B173,Historical!$B$7:$B$1044,0)))^(1/5)-1)*100)</f>
        <v>7.7163610165524865</v>
      </c>
      <c r="V173" s="105">
        <f>IF(INDEX(Historical!$M$7:$M$1044,MATCH(B173,Historical!$B$7:$B$1044,0))=0,"n/a",((INDEX(Historical!$C$7:$C$1044,MATCH(B173,Historical!$B$7:$B$1044,0))/INDEX(Historical!$M$7:$M$1044,MATCH(B173,Historical!$B$7:$B$1044,0)))^(1/10)-1)*100)</f>
        <v>9.1574610747536145</v>
      </c>
      <c r="W173" s="106">
        <f t="shared" si="38"/>
        <v>0.84263104735720629</v>
      </c>
      <c r="X173" s="107">
        <f t="shared" si="39"/>
        <v>0.37008925738860848</v>
      </c>
      <c r="Y173" s="123"/>
      <c r="Z173" s="101">
        <f t="shared" si="40"/>
        <v>34.073185362927411</v>
      </c>
      <c r="AA173" s="109">
        <f t="shared" si="41"/>
        <v>30.484103179364126</v>
      </c>
      <c r="AB173" s="71">
        <v>12</v>
      </c>
      <c r="AC173" s="100">
        <v>16.670000000000002</v>
      </c>
      <c r="AD173" s="100">
        <v>2.82</v>
      </c>
      <c r="AE173" s="100">
        <v>4.6100000000000003</v>
      </c>
      <c r="AF173" s="100">
        <v>7.03</v>
      </c>
      <c r="AG173" s="100">
        <v>25.069999999999997</v>
      </c>
      <c r="AH173" s="100">
        <v>8.2600000000000016</v>
      </c>
      <c r="AI173" s="100">
        <v>9.19</v>
      </c>
      <c r="AJ173" s="100">
        <v>20.849999999999998</v>
      </c>
      <c r="AK173" s="100">
        <v>8.3800000000000008</v>
      </c>
      <c r="AL173" s="100">
        <v>26950</v>
      </c>
      <c r="AM173" s="100">
        <v>0.5</v>
      </c>
      <c r="AN173" s="100">
        <v>0.65</v>
      </c>
      <c r="AO173" s="110">
        <f t="shared" si="42"/>
        <v>-21.650005972166777</v>
      </c>
      <c r="AP173" s="111">
        <f t="shared" si="43"/>
        <v>8.8340972071973489</v>
      </c>
      <c r="AQ173" s="112">
        <f t="shared" si="44"/>
        <v>208.61932347575944</v>
      </c>
      <c r="AR173" s="101">
        <f>INDEX(Historical!$C$7:$C$1045,MATCH(B173,Historical!$B$7:$B$1045,0))*IF(AH173="n/a",1.03,IF(AH173&lt;0,1.01,IF(AH173&gt;10,1.1,(1+AH173/100))))</f>
        <v>5.8243879999999999</v>
      </c>
      <c r="AS173" s="109">
        <f t="shared" si="45"/>
        <v>6.3596492572000001</v>
      </c>
      <c r="AT173" s="109">
        <f t="shared" si="50"/>
        <v>6.8925878649533603</v>
      </c>
      <c r="AU173" s="109">
        <f t="shared" si="50"/>
        <v>7.4701867280364525</v>
      </c>
      <c r="AV173" s="109">
        <f t="shared" si="50"/>
        <v>8.096188375845907</v>
      </c>
      <c r="AW173" s="109">
        <f t="shared" si="46"/>
        <v>34.643000226035717</v>
      </c>
      <c r="AX173" s="113">
        <f t="shared" si="47"/>
        <v>6.8172068847109664</v>
      </c>
      <c r="AY173" s="100">
        <v>1.02</v>
      </c>
      <c r="AZ173" s="100">
        <v>49.01</v>
      </c>
      <c r="BA173" s="100">
        <v>-10.14</v>
      </c>
      <c r="BB173" s="100">
        <v>-0.24</v>
      </c>
      <c r="BC173" s="100">
        <v>9.7900000000000009</v>
      </c>
      <c r="BE173" s="12">
        <v>2009</v>
      </c>
      <c r="BF173" s="12">
        <f t="shared" si="48"/>
        <v>1</v>
      </c>
      <c r="BG173" s="100">
        <v>11.97</v>
      </c>
      <c r="BH173" t="s">
        <v>121</v>
      </c>
      <c r="BI173" t="s">
        <v>122</v>
      </c>
    </row>
    <row r="174" spans="1:61" ht="11.25" customHeight="1" x14ac:dyDescent="0.2">
      <c r="A174" s="116" t="s">
        <v>932</v>
      </c>
      <c r="B174" s="55" t="s">
        <v>933</v>
      </c>
      <c r="C174" s="156" t="s">
        <v>335</v>
      </c>
      <c r="D174" s="98" t="s">
        <v>371</v>
      </c>
      <c r="E174" s="157">
        <v>14</v>
      </c>
      <c r="F174" s="2">
        <v>370</v>
      </c>
      <c r="G174" s="2" t="s">
        <v>146</v>
      </c>
      <c r="H174" s="2" t="s">
        <v>146</v>
      </c>
      <c r="I174" s="100">
        <v>22.14</v>
      </c>
      <c r="J174" s="101">
        <f t="shared" si="35"/>
        <v>5.9620596205962055</v>
      </c>
      <c r="K174" s="104">
        <v>0.33</v>
      </c>
      <c r="L174" s="71">
        <v>4</v>
      </c>
      <c r="M174" s="28">
        <f t="shared" si="36"/>
        <v>1.32</v>
      </c>
      <c r="N174" s="103" t="s">
        <v>158</v>
      </c>
      <c r="O174" s="104">
        <v>0.32</v>
      </c>
      <c r="P174" s="158">
        <v>45986</v>
      </c>
      <c r="Q174" s="158">
        <v>46002</v>
      </c>
      <c r="R174" s="28">
        <f t="shared" si="37"/>
        <v>3.1250000000000027</v>
      </c>
      <c r="S174" s="105">
        <f>IF(INDEX(Historical!$D$7:$D1338,MATCH(B174,Historical!$B$7:$B$1044,0))=0,"n/a",(INDEX(Historical!$C$7:$C$1044,MATCH(B174,Historical!$B$7:$B$1044,0))/INDEX(Historical!$D$7:$D$1044,MATCH(B174,Historical!$B$7:$B$1044,0))-1)*100)</f>
        <v>2.3809523809523725</v>
      </c>
      <c r="T174" s="105">
        <f>IF(INDEX(Historical!$F$7:$F$1044,MATCH(B174,Historical!$B$7:$B$1044,0))=0,"n/a",((INDEX(Historical!$C$7:$C$1044,MATCH(B174,Historical!$B$7:$B$1044,0))/INDEX(Historical!$F$7:$F$1044,MATCH(B174,Historical!$B$7:$B$1044,0)))^(1/3)-1)*100)</f>
        <v>5.7761455592694855</v>
      </c>
      <c r="U174" s="105">
        <f>IF(INDEX(Historical!$H$7:$H$1044,MATCH(B174,Historical!$B$7:$B$1044,0))=0,"n/a",((INDEX(Historical!$C$7:$C$1044,MATCH(B174,Historical!$B$7:$B$1044,0))/INDEX(Historical!$H$7:$H$1044,MATCH(B174,Historical!$B$7:$B$1044,0)))^(1/5)-1)*100)</f>
        <v>10.871467784986644</v>
      </c>
      <c r="V174" s="105">
        <f>IF(INDEX(Historical!$M$7:$M$1044,MATCH(B174,Historical!$B$7:$B$1044,0))=0,"n/a",((INDEX(Historical!$C$7:$C$1044,MATCH(B174,Historical!$B$7:$B$1044,0))/INDEX(Historical!$M$7:$M$1044,MATCH(B174,Historical!$B$7:$B$1044,0)))^(1/10)-1)*100)</f>
        <v>13.613181351402259</v>
      </c>
      <c r="W174" s="106">
        <f t="shared" si="38"/>
        <v>0.7985986158824514</v>
      </c>
      <c r="X174" s="107" t="str">
        <f t="shared" si="39"/>
        <v>n/a</v>
      </c>
      <c r="Y174" s="162"/>
      <c r="Z174" s="101">
        <f t="shared" si="40"/>
        <v>110.92436974789916</v>
      </c>
      <c r="AA174" s="109">
        <f t="shared" si="41"/>
        <v>18.605042016806724</v>
      </c>
      <c r="AB174" s="71">
        <v>12</v>
      </c>
      <c r="AC174" s="100">
        <v>1.19</v>
      </c>
      <c r="AD174" s="100" t="s">
        <v>142</v>
      </c>
      <c r="AE174" s="100">
        <v>0.47</v>
      </c>
      <c r="AF174" s="100">
        <v>1.1599999999999999</v>
      </c>
      <c r="AG174" s="100">
        <v>6.41</v>
      </c>
      <c r="AH174" s="100">
        <v>53.36</v>
      </c>
      <c r="AI174" s="100">
        <v>64.38000000000001</v>
      </c>
      <c r="AJ174" s="100">
        <v>-17.57</v>
      </c>
      <c r="AK174" s="100" t="s">
        <v>142</v>
      </c>
      <c r="AL174" s="100">
        <v>358.74</v>
      </c>
      <c r="AM174" s="100">
        <v>17.54</v>
      </c>
      <c r="AN174" s="100">
        <v>0.7</v>
      </c>
      <c r="AO174" s="110">
        <f t="shared" si="42"/>
        <v>-1.7715146112238749</v>
      </c>
      <c r="AP174" s="111">
        <f t="shared" si="43"/>
        <v>16.833527405582849</v>
      </c>
      <c r="AQ174" s="112">
        <f t="shared" si="44"/>
        <v>-2.0615868358627942</v>
      </c>
      <c r="AR174" s="101">
        <f>INDEX(Historical!$C$7:$C$1045,MATCH(B174,Historical!$B$7:$B$1045,0))*IF(AH174="n/a",1.03,IF(AH174&lt;0,1.01,IF(AH174&gt;10,1.1,(1+AH174/100))))</f>
        <v>1.4190000000000003</v>
      </c>
      <c r="AS174" s="109">
        <f t="shared" si="45"/>
        <v>1.5609000000000004</v>
      </c>
      <c r="AT174" s="109">
        <f t="shared" si="50"/>
        <v>1.6077270000000004</v>
      </c>
      <c r="AU174" s="109">
        <f t="shared" si="50"/>
        <v>1.6559588100000004</v>
      </c>
      <c r="AV174" s="109">
        <f t="shared" si="50"/>
        <v>1.7056375743000005</v>
      </c>
      <c r="AW174" s="109">
        <f t="shared" si="46"/>
        <v>7.9492233843000024</v>
      </c>
      <c r="AX174" s="113">
        <f t="shared" si="47"/>
        <v>35.904351329268302</v>
      </c>
      <c r="AY174" s="100">
        <v>1.2</v>
      </c>
      <c r="AZ174" s="100">
        <v>24.7</v>
      </c>
      <c r="BA174" s="100">
        <v>-19.989999999999998</v>
      </c>
      <c r="BB174" s="100">
        <v>-1.39</v>
      </c>
      <c r="BC174" s="100">
        <v>-3.6700000000000004</v>
      </c>
      <c r="BE174" s="12">
        <v>2012</v>
      </c>
      <c r="BF174" s="12">
        <f t="shared" si="48"/>
        <v>1</v>
      </c>
      <c r="BG174" s="100">
        <v>2.79</v>
      </c>
      <c r="BH174" t="s">
        <v>121</v>
      </c>
      <c r="BI174" t="s">
        <v>122</v>
      </c>
    </row>
    <row r="175" spans="1:61" ht="11.25" customHeight="1" x14ac:dyDescent="0.2">
      <c r="A175" s="123" t="s">
        <v>934</v>
      </c>
      <c r="B175" s="55" t="s">
        <v>935</v>
      </c>
      <c r="C175" s="156" t="s">
        <v>134</v>
      </c>
      <c r="D175" s="98" t="s">
        <v>157</v>
      </c>
      <c r="E175" s="157">
        <v>14</v>
      </c>
      <c r="F175" s="2">
        <v>395</v>
      </c>
      <c r="G175" s="2" t="s">
        <v>119</v>
      </c>
      <c r="H175" s="2" t="s">
        <v>119</v>
      </c>
      <c r="I175" s="100">
        <v>33.619999999999997</v>
      </c>
      <c r="J175" s="101">
        <f t="shared" si="35"/>
        <v>2.4985127900059489</v>
      </c>
      <c r="K175" s="104">
        <v>0.21</v>
      </c>
      <c r="L175" s="71">
        <v>4</v>
      </c>
      <c r="M175" s="28">
        <f t="shared" si="36"/>
        <v>0.84</v>
      </c>
      <c r="N175" s="103" t="s">
        <v>131</v>
      </c>
      <c r="O175" s="104">
        <v>0.2</v>
      </c>
      <c r="P175" s="158">
        <v>46096</v>
      </c>
      <c r="Q175" s="158">
        <v>46113</v>
      </c>
      <c r="R175" s="28">
        <f t="shared" si="37"/>
        <v>4.9999999999999902</v>
      </c>
      <c r="S175" s="105">
        <f>IF(INDEX(Historical!$D$7:$D1339,MATCH(B175,Historical!$B$7:$B$1044,0))=0,"n/a",(INDEX(Historical!$C$7:$C$1044,MATCH(B175,Historical!$B$7:$B$1044,0))/INDEX(Historical!$D$7:$D$1044,MATCH(B175,Historical!$B$7:$B$1044,0))-1)*100)</f>
        <v>8.3333333333333481</v>
      </c>
      <c r="T175" s="105">
        <f>IF(INDEX(Historical!$F$7:$F$1044,MATCH(B175,Historical!$B$7:$B$1044,0))=0,"n/a",((INDEX(Historical!$C$7:$C$1044,MATCH(B175,Historical!$B$7:$B$1044,0))/INDEX(Historical!$F$7:$F$1044,MATCH(B175,Historical!$B$7:$B$1044,0)))^(1/3)-1)*100)</f>
        <v>6.8164670424479157</v>
      </c>
      <c r="U175" s="105">
        <f>IF(INDEX(Historical!$H$7:$H$1044,MATCH(B175,Historical!$B$7:$B$1044,0))=0,"n/a",((INDEX(Historical!$C$7:$C$1044,MATCH(B175,Historical!$B$7:$B$1044,0))/INDEX(Historical!$H$7:$H$1044,MATCH(B175,Historical!$B$7:$B$1044,0)))^(1/5)-1)*100)</f>
        <v>10.197228772148016</v>
      </c>
      <c r="V175" s="105">
        <f>IF(INDEX(Historical!$M$7:$M$1044,MATCH(B175,Historical!$B$7:$B$1044,0))=0,"n/a",((INDEX(Historical!$C$7:$C$1044,MATCH(B175,Historical!$B$7:$B$1044,0))/INDEX(Historical!$M$7:$M$1044,MATCH(B175,Historical!$B$7:$B$1044,0)))^(1/10)-1)*100)</f>
        <v>15.370567386727551</v>
      </c>
      <c r="W175" s="106">
        <f t="shared" si="38"/>
        <v>0.66342565733476433</v>
      </c>
      <c r="X175" s="107">
        <f t="shared" si="39"/>
        <v>0.85980006510522899</v>
      </c>
      <c r="Y175" s="162"/>
      <c r="Z175" s="101">
        <f t="shared" si="40"/>
        <v>23.076923076923077</v>
      </c>
      <c r="AA175" s="109">
        <f t="shared" si="41"/>
        <v>9.2362637362637354</v>
      </c>
      <c r="AB175" s="71">
        <v>12</v>
      </c>
      <c r="AC175" s="100">
        <v>3.64</v>
      </c>
      <c r="AD175" s="100" t="s">
        <v>142</v>
      </c>
      <c r="AE175" s="100">
        <v>2.04</v>
      </c>
      <c r="AF175" s="100">
        <v>1.33</v>
      </c>
      <c r="AG175" s="100">
        <v>15.28</v>
      </c>
      <c r="AH175" s="100" t="s">
        <v>142</v>
      </c>
      <c r="AI175" s="100" t="s">
        <v>142</v>
      </c>
      <c r="AJ175" s="100">
        <v>11.86</v>
      </c>
      <c r="AK175" s="100" t="s">
        <v>142</v>
      </c>
      <c r="AL175" s="100">
        <v>231.64</v>
      </c>
      <c r="AM175" s="100">
        <v>10.220000000000001</v>
      </c>
      <c r="AN175" s="100">
        <v>0.88</v>
      </c>
      <c r="AO175" s="110">
        <f t="shared" si="42"/>
        <v>3.4594778258902288</v>
      </c>
      <c r="AP175" s="111">
        <f t="shared" si="43"/>
        <v>12.695741562153964</v>
      </c>
      <c r="AQ175" s="112">
        <f t="shared" si="44"/>
        <v>-26.110500613022701</v>
      </c>
      <c r="AR175" s="101">
        <f>INDEX(Historical!$C$7:$C$1045,MATCH(B175,Historical!$B$7:$B$1045,0))*IF(AH175="n/a",1.03,IF(AH175&lt;0,1.01,IF(AH175&gt;10,1.1,(1+AH175/100))))</f>
        <v>0.8034</v>
      </c>
      <c r="AS175" s="109">
        <f t="shared" si="45"/>
        <v>0.82750200000000007</v>
      </c>
      <c r="AT175" s="109">
        <f t="shared" si="50"/>
        <v>0.85232706000000014</v>
      </c>
      <c r="AU175" s="109">
        <f t="shared" si="50"/>
        <v>0.8778968718000002</v>
      </c>
      <c r="AV175" s="109">
        <f t="shared" si="50"/>
        <v>0.90423377795400028</v>
      </c>
      <c r="AW175" s="109">
        <f t="shared" si="46"/>
        <v>4.2653597097540006</v>
      </c>
      <c r="AX175" s="113">
        <f t="shared" si="47"/>
        <v>12.686971177138611</v>
      </c>
      <c r="AY175" s="100">
        <v>0.46</v>
      </c>
      <c r="AZ175" s="100">
        <v>24.2</v>
      </c>
      <c r="BA175" s="100">
        <v>-7.870000000000001</v>
      </c>
      <c r="BB175" s="100">
        <v>-0.45999999999999996</v>
      </c>
      <c r="BC175" s="100">
        <v>4.04</v>
      </c>
      <c r="BE175" s="12">
        <v>2012</v>
      </c>
      <c r="BF175" s="12">
        <f t="shared" si="48"/>
        <v>1</v>
      </c>
      <c r="BG175" s="100">
        <v>1.35</v>
      </c>
      <c r="BH175" t="s">
        <v>121</v>
      </c>
      <c r="BI175" t="s">
        <v>122</v>
      </c>
    </row>
    <row r="176" spans="1:61" ht="11.25" customHeight="1" x14ac:dyDescent="0.2">
      <c r="A176" s="123" t="s">
        <v>936</v>
      </c>
      <c r="B176" s="55" t="s">
        <v>937</v>
      </c>
      <c r="C176" s="156" t="s">
        <v>139</v>
      </c>
      <c r="D176" s="98" t="s">
        <v>140</v>
      </c>
      <c r="E176" s="157">
        <v>21</v>
      </c>
      <c r="F176" s="2">
        <v>193</v>
      </c>
      <c r="G176" s="2" t="s">
        <v>119</v>
      </c>
      <c r="H176" s="2" t="s">
        <v>119</v>
      </c>
      <c r="I176" s="100">
        <v>167.45</v>
      </c>
      <c r="J176" s="101">
        <f t="shared" si="35"/>
        <v>0.4538668259181845</v>
      </c>
      <c r="K176" s="104">
        <v>0.19</v>
      </c>
      <c r="L176" s="71">
        <v>4</v>
      </c>
      <c r="M176" s="28">
        <f t="shared" si="36"/>
        <v>0.76</v>
      </c>
      <c r="N176" s="103" t="s">
        <v>273</v>
      </c>
      <c r="O176" s="104">
        <v>0.18</v>
      </c>
      <c r="P176" s="158">
        <v>45884</v>
      </c>
      <c r="Q176" s="158">
        <v>45898</v>
      </c>
      <c r="R176" s="28">
        <f t="shared" si="37"/>
        <v>5.5555555555555607</v>
      </c>
      <c r="S176" s="105">
        <f>IF(INDEX(Historical!$D$7:$D1340,MATCH(B176,Historical!$B$7:$B$1044,0))=0,"n/a",(INDEX(Historical!$C$7:$C$1044,MATCH(B176,Historical!$B$7:$B$1044,0))/INDEX(Historical!$D$7:$D$1044,MATCH(B176,Historical!$B$7:$B$1044,0))-1)*100)</f>
        <v>5.8823529411764497</v>
      </c>
      <c r="T176" s="105">
        <f>IF(INDEX(Historical!$F$7:$F$1044,MATCH(B176,Historical!$B$7:$B$1044,0))=0,"n/a",((INDEX(Historical!$C$7:$C$1044,MATCH(B176,Historical!$B$7:$B$1044,0))/INDEX(Historical!$F$7:$F$1044,MATCH(B176,Historical!$B$7:$B$1044,0)))^(1/3)-1)*100)</f>
        <v>8.7380373002892142</v>
      </c>
      <c r="U176" s="105">
        <f>IF(INDEX(Historical!$H$7:$H$1044,MATCH(B176,Historical!$B$7:$B$1044,0))=0,"n/a",((INDEX(Historical!$C$7:$C$1044,MATCH(B176,Historical!$B$7:$B$1044,0))/INDEX(Historical!$H$7:$H$1044,MATCH(B176,Historical!$B$7:$B$1044,0)))^(1/5)-1)*100)</f>
        <v>9.1379793477641904</v>
      </c>
      <c r="V176" s="105">
        <f>IF(INDEX(Historical!$M$7:$M$1044,MATCH(B176,Historical!$B$7:$B$1044,0))=0,"n/a",((INDEX(Historical!$C$7:$C$1044,MATCH(B176,Historical!$B$7:$B$1044,0))/INDEX(Historical!$M$7:$M$1044,MATCH(B176,Historical!$B$7:$B$1044,0)))^(1/10)-1)*100)</f>
        <v>6.3228939498285008</v>
      </c>
      <c r="W176" s="106">
        <f t="shared" si="38"/>
        <v>1.4452210364863141</v>
      </c>
      <c r="X176" s="107">
        <f t="shared" si="39"/>
        <v>0.36861554448423522</v>
      </c>
      <c r="Y176" s="123"/>
      <c r="Z176" s="101">
        <f t="shared" si="40"/>
        <v>19.191919191919194</v>
      </c>
      <c r="AA176" s="109">
        <f t="shared" si="41"/>
        <v>42.285353535353536</v>
      </c>
      <c r="AB176" s="71">
        <v>3</v>
      </c>
      <c r="AC176" s="100">
        <v>3.96</v>
      </c>
      <c r="AD176" s="100">
        <v>6.81</v>
      </c>
      <c r="AE176" s="100">
        <v>3.29</v>
      </c>
      <c r="AF176" s="100">
        <v>6.69</v>
      </c>
      <c r="AG176" s="100">
        <v>16.89</v>
      </c>
      <c r="AH176" s="100">
        <v>-2.06</v>
      </c>
      <c r="AI176" s="100">
        <v>10.130000000000001</v>
      </c>
      <c r="AJ176" s="100">
        <v>24.79</v>
      </c>
      <c r="AK176" s="100">
        <v>5.66</v>
      </c>
      <c r="AL176" s="100">
        <v>3500</v>
      </c>
      <c r="AM176" s="100">
        <v>8.24</v>
      </c>
      <c r="AN176" s="100">
        <v>0.54</v>
      </c>
      <c r="AO176" s="110">
        <f t="shared" si="42"/>
        <v>-32.693507361671159</v>
      </c>
      <c r="AP176" s="111">
        <f t="shared" si="43"/>
        <v>9.5918461736823755</v>
      </c>
      <c r="AQ176" s="112">
        <f t="shared" si="44"/>
        <v>254.58207960703709</v>
      </c>
      <c r="AR176" s="101">
        <f>INDEX(Historical!$C$7:$C$1045,MATCH(B176,Historical!$B$7:$B$1045,0))*IF(AH176="n/a",1.03,IF(AH176&lt;0,1.01,IF(AH176&gt;10,1.1,(1+AH176/100))))</f>
        <v>0.72719999999999996</v>
      </c>
      <c r="AS176" s="109">
        <f t="shared" si="45"/>
        <v>0.79991999999999996</v>
      </c>
      <c r="AT176" s="109">
        <f t="shared" si="50"/>
        <v>0.845195472</v>
      </c>
      <c r="AU176" s="109">
        <f t="shared" si="50"/>
        <v>0.89303353571519994</v>
      </c>
      <c r="AV176" s="109">
        <f t="shared" si="50"/>
        <v>0.9435792338366803</v>
      </c>
      <c r="AW176" s="109">
        <f t="shared" si="46"/>
        <v>4.2089282415518801</v>
      </c>
      <c r="AX176" s="113">
        <f t="shared" si="47"/>
        <v>2.5135432914612603</v>
      </c>
      <c r="AY176" s="100">
        <v>0.8</v>
      </c>
      <c r="AZ176" s="100">
        <v>45.17</v>
      </c>
      <c r="BA176" s="100">
        <v>-10.050000000000001</v>
      </c>
      <c r="BB176" s="100">
        <v>11.15</v>
      </c>
      <c r="BC176" s="100">
        <v>8.74</v>
      </c>
      <c r="BE176" s="12">
        <v>2005</v>
      </c>
      <c r="BF176" s="12">
        <f t="shared" si="48"/>
        <v>2</v>
      </c>
      <c r="BG176" s="100">
        <v>9.7900000000000009</v>
      </c>
      <c r="BH176" t="s">
        <v>121</v>
      </c>
      <c r="BI176" t="s">
        <v>122</v>
      </c>
    </row>
    <row r="177" spans="1:61" ht="11.25" customHeight="1" x14ac:dyDescent="0.2">
      <c r="A177" s="123" t="s">
        <v>938</v>
      </c>
      <c r="B177" s="55" t="s">
        <v>939</v>
      </c>
      <c r="C177" s="156" t="s">
        <v>116</v>
      </c>
      <c r="D177" s="98" t="s">
        <v>215</v>
      </c>
      <c r="E177" s="157">
        <v>14</v>
      </c>
      <c r="F177" s="2">
        <v>357</v>
      </c>
      <c r="G177" s="2" t="s">
        <v>146</v>
      </c>
      <c r="H177" s="2" t="s">
        <v>146</v>
      </c>
      <c r="I177" s="100">
        <v>39.47</v>
      </c>
      <c r="J177" s="101">
        <f t="shared" si="35"/>
        <v>3.6483405117810994</v>
      </c>
      <c r="K177" s="104">
        <v>0.36</v>
      </c>
      <c r="L177" s="71">
        <v>4</v>
      </c>
      <c r="M177" s="28">
        <f t="shared" si="36"/>
        <v>1.44</v>
      </c>
      <c r="N177" s="103" t="s">
        <v>158</v>
      </c>
      <c r="O177" s="104">
        <v>0.35</v>
      </c>
      <c r="P177" s="163">
        <v>45807</v>
      </c>
      <c r="Q177" s="163">
        <v>45821</v>
      </c>
      <c r="R177" s="28">
        <f t="shared" si="37"/>
        <v>2.8571428571428599</v>
      </c>
      <c r="S177" s="105">
        <f>IF(INDEX(Historical!$D$7:$D1342,MATCH(B177,Historical!$B$7:$B$1044,0))=0,"n/a",(INDEX(Historical!$C$7:$C$1044,MATCH(B177,Historical!$B$7:$B$1044,0))/INDEX(Historical!$D$7:$D$1044,MATCH(B177,Historical!$B$7:$B$1044,0))-1)*100)</f>
        <v>4.0000000000000036</v>
      </c>
      <c r="T177" s="105">
        <f>IF(INDEX(Historical!$F$7:$F$1044,MATCH(B177,Historical!$B$7:$B$1044,0))=0,"n/a",((INDEX(Historical!$C$7:$C$1044,MATCH(B177,Historical!$B$7:$B$1044,0))/INDEX(Historical!$F$7:$F$1044,MATCH(B177,Historical!$B$7:$B$1044,0)))^(1/3)-1)*100)</f>
        <v>3.4940642984572889</v>
      </c>
      <c r="U177" s="105">
        <f>IF(INDEX(Historical!$H$7:$H$1044,MATCH(B177,Historical!$B$7:$B$1044,0))=0,"n/a",((INDEX(Historical!$C$7:$C$1044,MATCH(B177,Historical!$B$7:$B$1044,0))/INDEX(Historical!$H$7:$H$1044,MATCH(B177,Historical!$B$7:$B$1044,0)))^(1/5)-1)*100)</f>
        <v>2.4015341829304315</v>
      </c>
      <c r="V177" s="105">
        <f>IF(INDEX(Historical!$M$7:$M$1044,MATCH(B177,Historical!$B$7:$B$1044,0))=0,"n/a",((INDEX(Historical!$C$7:$C$1044,MATCH(B177,Historical!$B$7:$B$1044,0))/INDEX(Historical!$M$7:$M$1044,MATCH(B177,Historical!$B$7:$B$1044,0)))^(1/10)-1)*100)</f>
        <v>2.3825069189832293</v>
      </c>
      <c r="W177" s="106">
        <f t="shared" si="38"/>
        <v>1.0079862365962498</v>
      </c>
      <c r="X177" s="107" t="str">
        <f t="shared" si="39"/>
        <v>n/a</v>
      </c>
      <c r="Y177" s="165"/>
      <c r="Z177" s="101" t="str">
        <f t="shared" si="40"/>
        <v>n/a</v>
      </c>
      <c r="AA177" s="109" t="str">
        <f t="shared" si="41"/>
        <v>n/a</v>
      </c>
      <c r="AB177" s="71">
        <v>12</v>
      </c>
      <c r="AC177" s="100">
        <v>-3.39</v>
      </c>
      <c r="AD177" s="100" t="s">
        <v>142</v>
      </c>
      <c r="AE177" s="100">
        <v>0.19</v>
      </c>
      <c r="AF177" s="100">
        <v>1.48</v>
      </c>
      <c r="AG177" s="100">
        <v>-12.690000000000001</v>
      </c>
      <c r="AH177" s="100">
        <v>-12.790000000000001</v>
      </c>
      <c r="AI177" s="100">
        <v>114.6</v>
      </c>
      <c r="AJ177" s="100" t="s">
        <v>142</v>
      </c>
      <c r="AK177" s="100" t="s">
        <v>142</v>
      </c>
      <c r="AL177" s="100">
        <v>706.56</v>
      </c>
      <c r="AM177" s="100">
        <v>46.36</v>
      </c>
      <c r="AN177" s="100">
        <v>1.36</v>
      </c>
      <c r="AO177" s="110" t="str">
        <f t="shared" si="42"/>
        <v>n/a</v>
      </c>
      <c r="AP177" s="111">
        <f t="shared" si="43"/>
        <v>6.0498746947115309</v>
      </c>
      <c r="AQ177" s="112" t="str">
        <f t="shared" si="44"/>
        <v>n/a</v>
      </c>
      <c r="AR177" s="101">
        <f>INDEX(Historical!$C$7:$C$1045,MATCH(B177,Historical!$B$7:$B$1045,0))*IF(AH177="n/a",1.03,IF(AH177&lt;0,1.01,IF(AH177&gt;10,1.1,(1+AH177/100))))</f>
        <v>1.4442999999999999</v>
      </c>
      <c r="AS177" s="109">
        <f t="shared" si="45"/>
        <v>1.58873</v>
      </c>
      <c r="AT177" s="109">
        <f t="shared" si="50"/>
        <v>1.6363919</v>
      </c>
      <c r="AU177" s="109">
        <f t="shared" si="50"/>
        <v>1.685483657</v>
      </c>
      <c r="AV177" s="109">
        <f t="shared" si="50"/>
        <v>1.7360481667100001</v>
      </c>
      <c r="AW177" s="109">
        <f t="shared" si="46"/>
        <v>8.0909537237099993</v>
      </c>
      <c r="AX177" s="113">
        <f t="shared" si="47"/>
        <v>20.49899600635926</v>
      </c>
      <c r="AY177" s="100">
        <v>1.64</v>
      </c>
      <c r="AZ177" s="100">
        <v>49.480000000000004</v>
      </c>
      <c r="BA177" s="100">
        <v>-11.4</v>
      </c>
      <c r="BB177" s="100">
        <v>11.58</v>
      </c>
      <c r="BC177" s="100">
        <v>11.86</v>
      </c>
      <c r="BE177" s="12">
        <v>2012</v>
      </c>
      <c r="BF177" s="12">
        <f t="shared" si="48"/>
        <v>1</v>
      </c>
      <c r="BG177" s="100">
        <v>-2.97</v>
      </c>
      <c r="BH177" t="s">
        <v>121</v>
      </c>
      <c r="BI177" t="s">
        <v>122</v>
      </c>
    </row>
    <row r="178" spans="1:61" ht="11.25" customHeight="1" x14ac:dyDescent="0.2">
      <c r="A178" s="123" t="s">
        <v>940</v>
      </c>
      <c r="B178" s="55" t="s">
        <v>941</v>
      </c>
      <c r="C178" s="156" t="s">
        <v>134</v>
      </c>
      <c r="D178" s="98" t="s">
        <v>157</v>
      </c>
      <c r="E178" s="157">
        <v>13</v>
      </c>
      <c r="F178" s="2">
        <v>425</v>
      </c>
      <c r="G178" s="2" t="s">
        <v>118</v>
      </c>
      <c r="H178" s="2" t="s">
        <v>118</v>
      </c>
      <c r="I178" s="100">
        <v>33.21</v>
      </c>
      <c r="J178" s="101">
        <f t="shared" si="35"/>
        <v>3.3724781692261367</v>
      </c>
      <c r="K178" s="104">
        <v>0.28000000000000003</v>
      </c>
      <c r="L178" s="71">
        <v>4</v>
      </c>
      <c r="M178" s="28">
        <f t="shared" si="36"/>
        <v>1.1200000000000001</v>
      </c>
      <c r="N178" s="103" t="s">
        <v>151</v>
      </c>
      <c r="O178" s="104">
        <v>0.26</v>
      </c>
      <c r="P178" s="158">
        <v>46056</v>
      </c>
      <c r="Q178" s="158">
        <v>46066</v>
      </c>
      <c r="R178" s="28">
        <f t="shared" si="37"/>
        <v>7.6923076923076987</v>
      </c>
      <c r="S178" s="105">
        <f>IF(INDEX(Historical!$D$7:$D1343,MATCH(B178,Historical!$B$7:$B$1044,0))=0,"n/a",(INDEX(Historical!$C$7:$C$1044,MATCH(B178,Historical!$B$7:$B$1044,0))/INDEX(Historical!$D$7:$D$1044,MATCH(B178,Historical!$B$7:$B$1044,0))-1)*100)</f>
        <v>8.3333333333333481</v>
      </c>
      <c r="T178" s="105">
        <f>IF(INDEX(Historical!$F$7:$F$1044,MATCH(B178,Historical!$B$7:$B$1044,0))=0,"n/a",((INDEX(Historical!$C$7:$C$1044,MATCH(B178,Historical!$B$7:$B$1044,0))/INDEX(Historical!$F$7:$F$1044,MATCH(B178,Historical!$B$7:$B$1044,0)))^(1/3)-1)*100)</f>
        <v>5.7264270346431223</v>
      </c>
      <c r="U178" s="105">
        <f>IF(INDEX(Historical!$H$7:$H$1044,MATCH(B178,Historical!$B$7:$B$1044,0))=0,"n/a",((INDEX(Historical!$C$7:$C$1044,MATCH(B178,Historical!$B$7:$B$1044,0))/INDEX(Historical!$H$7:$H$1044,MATCH(B178,Historical!$B$7:$B$1044,0)))^(1/5)-1)*100)</f>
        <v>5.387395206178347</v>
      </c>
      <c r="V178" s="105">
        <f>IF(INDEX(Historical!$M$7:$M$1044,MATCH(B178,Historical!$B$7:$B$1044,0))=0,"n/a",((INDEX(Historical!$C$7:$C$1044,MATCH(B178,Historical!$B$7:$B$1044,0))/INDEX(Historical!$M$7:$M$1044,MATCH(B178,Historical!$B$7:$B$1044,0)))^(1/10)-1)*100)</f>
        <v>14.869835499703509</v>
      </c>
      <c r="W178" s="106">
        <f t="shared" si="38"/>
        <v>0.36230361837464625</v>
      </c>
      <c r="X178" s="107">
        <f t="shared" si="39"/>
        <v>1.0184111920942054</v>
      </c>
      <c r="Y178" s="123"/>
      <c r="Z178" s="101">
        <f t="shared" si="40"/>
        <v>33.532934131736532</v>
      </c>
      <c r="AA178" s="109">
        <f t="shared" si="41"/>
        <v>9.9431137724550904</v>
      </c>
      <c r="AB178" s="71">
        <v>12</v>
      </c>
      <c r="AC178" s="100">
        <v>3.34</v>
      </c>
      <c r="AD178" s="100" t="s">
        <v>142</v>
      </c>
      <c r="AE178" s="100">
        <v>2.16</v>
      </c>
      <c r="AF178" s="100">
        <v>1.34</v>
      </c>
      <c r="AG178" s="100">
        <v>14.280000000000001</v>
      </c>
      <c r="AH178" s="100">
        <v>6.67</v>
      </c>
      <c r="AI178" s="100">
        <v>7.7700000000000005</v>
      </c>
      <c r="AJ178" s="100">
        <v>5.29</v>
      </c>
      <c r="AK178" s="100" t="s">
        <v>142</v>
      </c>
      <c r="AL178" s="100">
        <v>683.75</v>
      </c>
      <c r="AM178" s="100">
        <v>4.9000000000000004</v>
      </c>
      <c r="AN178" s="100">
        <v>0.13</v>
      </c>
      <c r="AO178" s="110">
        <f t="shared" si="42"/>
        <v>-1.1832403970506071</v>
      </c>
      <c r="AP178" s="111">
        <f t="shared" si="43"/>
        <v>8.7598733754044833</v>
      </c>
      <c r="AQ178" s="112">
        <f t="shared" si="44"/>
        <v>-23.047568935695161</v>
      </c>
      <c r="AR178" s="101">
        <f>INDEX(Historical!$C$7:$C$1045,MATCH(B178,Historical!$B$7:$B$1045,0))*IF(AH178="n/a",1.03,IF(AH178&lt;0,1.01,IF(AH178&gt;10,1.1,(1+AH178/100))))</f>
        <v>1.1093679999999999</v>
      </c>
      <c r="AS178" s="109">
        <f t="shared" si="45"/>
        <v>1.1955658936</v>
      </c>
      <c r="AT178" s="109">
        <f t="shared" si="50"/>
        <v>1.231432870408</v>
      </c>
      <c r="AU178" s="109">
        <f t="shared" si="50"/>
        <v>1.2683758565202401</v>
      </c>
      <c r="AV178" s="109">
        <f t="shared" si="50"/>
        <v>1.3064271322158474</v>
      </c>
      <c r="AW178" s="109">
        <f t="shared" si="46"/>
        <v>6.1111697527440878</v>
      </c>
      <c r="AX178" s="113">
        <f t="shared" si="47"/>
        <v>18.401595160325467</v>
      </c>
      <c r="AY178" s="100">
        <v>0.72</v>
      </c>
      <c r="AZ178" s="100">
        <v>12.08</v>
      </c>
      <c r="BA178" s="100">
        <v>-11.18</v>
      </c>
      <c r="BB178" s="100">
        <v>-2.39</v>
      </c>
      <c r="BC178" s="100">
        <v>0.69</v>
      </c>
      <c r="BE178" s="12">
        <v>2014</v>
      </c>
      <c r="BF178" s="12">
        <f t="shared" si="48"/>
        <v>1</v>
      </c>
      <c r="BG178" s="100">
        <v>1.28</v>
      </c>
      <c r="BH178" t="s">
        <v>121</v>
      </c>
      <c r="BI178" t="s">
        <v>122</v>
      </c>
    </row>
    <row r="179" spans="1:61" ht="11.25" customHeight="1" x14ac:dyDescent="0.2">
      <c r="A179" s="55" t="s">
        <v>942</v>
      </c>
      <c r="B179" s="55" t="s">
        <v>943</v>
      </c>
      <c r="C179" s="156" t="s">
        <v>134</v>
      </c>
      <c r="D179" s="98" t="s">
        <v>157</v>
      </c>
      <c r="E179" s="157">
        <v>17</v>
      </c>
      <c r="F179" s="2">
        <v>241</v>
      </c>
      <c r="G179" s="2" t="s">
        <v>146</v>
      </c>
      <c r="H179" s="2" t="s">
        <v>146</v>
      </c>
      <c r="I179" s="100">
        <v>71.739999999999995</v>
      </c>
      <c r="J179" s="101">
        <f t="shared" si="35"/>
        <v>2.0351268469473096</v>
      </c>
      <c r="K179" s="104">
        <v>0.73</v>
      </c>
      <c r="L179" s="71">
        <v>2</v>
      </c>
      <c r="M179" s="28">
        <f t="shared" si="36"/>
        <v>1.46</v>
      </c>
      <c r="N179" s="103" t="s">
        <v>944</v>
      </c>
      <c r="O179" s="104">
        <v>0.7</v>
      </c>
      <c r="P179" s="158">
        <v>46066</v>
      </c>
      <c r="Q179" s="158">
        <v>46080</v>
      </c>
      <c r="R179" s="28">
        <f t="shared" si="37"/>
        <v>4.28571428571429</v>
      </c>
      <c r="S179" s="105">
        <f>IF(INDEX(Historical!$D$7:$D1345,MATCH(B179,Historical!$B$7:$B$1044,0))=0,"n/a",(INDEX(Historical!$C$7:$C$1044,MATCH(B179,Historical!$B$7:$B$1044,0))/INDEX(Historical!$D$7:$D$1044,MATCH(B179,Historical!$B$7:$B$1044,0))-1)*100)</f>
        <v>6.0606060606060552</v>
      </c>
      <c r="T179" s="105">
        <f>IF(INDEX(Historical!$F$7:$F$1044,MATCH(B179,Historical!$B$7:$B$1044,0))=0,"n/a",((INDEX(Historical!$C$7:$C$1044,MATCH(B179,Historical!$B$7:$B$1044,0))/INDEX(Historical!$F$7:$F$1044,MATCH(B179,Historical!$B$7:$B$1044,0)))^(1/3)-1)*100)</f>
        <v>5.2726599609396629</v>
      </c>
      <c r="U179" s="105">
        <f>IF(INDEX(Historical!$H$7:$H$1044,MATCH(B179,Historical!$B$7:$B$1044,0))=0,"n/a",((INDEX(Historical!$C$7:$C$1044,MATCH(B179,Historical!$B$7:$B$1044,0))/INDEX(Historical!$H$7:$H$1044,MATCH(B179,Historical!$B$7:$B$1044,0)))^(1/5)-1)*100)</f>
        <v>4.9414522844583919</v>
      </c>
      <c r="V179" s="105">
        <f>IF(INDEX(Historical!$M$7:$M$1044,MATCH(B179,Historical!$B$7:$B$1044,0))=0,"n/a",((INDEX(Historical!$C$7:$C$1044,MATCH(B179,Historical!$B$7:$B$1044,0))/INDEX(Historical!$M$7:$M$1044,MATCH(B179,Historical!$B$7:$B$1044,0)))^(1/10)-1)*100)</f>
        <v>9.2119104255732331</v>
      </c>
      <c r="W179" s="106">
        <f t="shared" si="38"/>
        <v>0.53641992335709221</v>
      </c>
      <c r="X179" s="107">
        <f t="shared" si="39"/>
        <v>0.24258479550605755</v>
      </c>
      <c r="Y179" s="165"/>
      <c r="Z179" s="101">
        <f t="shared" si="40"/>
        <v>22.054380664652566</v>
      </c>
      <c r="AA179" s="109">
        <f t="shared" si="41"/>
        <v>10.836858006042295</v>
      </c>
      <c r="AB179" s="71">
        <v>12</v>
      </c>
      <c r="AC179" s="100">
        <v>6.62</v>
      </c>
      <c r="AD179" s="100">
        <v>2.73</v>
      </c>
      <c r="AE179" s="100">
        <v>4.2300000000000004</v>
      </c>
      <c r="AF179" s="100">
        <v>1.37</v>
      </c>
      <c r="AG179" s="100">
        <v>13.63</v>
      </c>
      <c r="AH179" s="100">
        <v>1.81</v>
      </c>
      <c r="AI179" s="100">
        <v>5.4899999999999993</v>
      </c>
      <c r="AJ179" s="100">
        <v>20.369999999999997</v>
      </c>
      <c r="AK179" s="100">
        <v>3.6900000000000004</v>
      </c>
      <c r="AL179" s="100">
        <v>4460</v>
      </c>
      <c r="AM179" s="100">
        <v>9.66</v>
      </c>
      <c r="AN179" s="100">
        <v>0.22</v>
      </c>
      <c r="AO179" s="110">
        <f t="shared" si="42"/>
        <v>-3.8602788746365935</v>
      </c>
      <c r="AP179" s="111">
        <f t="shared" si="43"/>
        <v>6.9765791314057015</v>
      </c>
      <c r="AQ179" s="112">
        <f t="shared" si="44"/>
        <v>-18.76920269783292</v>
      </c>
      <c r="AR179" s="101">
        <f>INDEX(Historical!$C$7:$C$1045,MATCH(B179,Historical!$B$7:$B$1045,0))*IF(AH179="n/a",1.03,IF(AH179&lt;0,1.01,IF(AH179&gt;10,1.1,(1+AH179/100))))</f>
        <v>1.4253399999999998</v>
      </c>
      <c r="AS179" s="109">
        <f t="shared" si="45"/>
        <v>1.5035911659999996</v>
      </c>
      <c r="AT179" s="109">
        <f t="shared" si="50"/>
        <v>1.5590736800253995</v>
      </c>
      <c r="AU179" s="109">
        <f t="shared" si="50"/>
        <v>1.6166034988183366</v>
      </c>
      <c r="AV179" s="109">
        <f t="shared" si="50"/>
        <v>1.6762561679247332</v>
      </c>
      <c r="AW179" s="109">
        <f t="shared" si="46"/>
        <v>7.7808645127684688</v>
      </c>
      <c r="AX179" s="113">
        <f t="shared" si="47"/>
        <v>10.845922097530623</v>
      </c>
      <c r="AY179" s="100">
        <v>0.71</v>
      </c>
      <c r="AZ179" s="100">
        <v>19.950000000000003</v>
      </c>
      <c r="BA179" s="100">
        <v>-4.9000000000000004</v>
      </c>
      <c r="BB179" s="100">
        <v>3.6900000000000004</v>
      </c>
      <c r="BC179" s="100">
        <v>3.7900000000000005</v>
      </c>
      <c r="BE179" s="12">
        <v>2010</v>
      </c>
      <c r="BF179" s="12">
        <f t="shared" si="48"/>
        <v>1</v>
      </c>
      <c r="BG179" s="100">
        <v>2.54</v>
      </c>
      <c r="BH179" t="s">
        <v>121</v>
      </c>
      <c r="BI179" t="s">
        <v>122</v>
      </c>
    </row>
    <row r="180" spans="1:61" ht="11.25" customHeight="1" x14ac:dyDescent="0.2">
      <c r="A180" s="123" t="s">
        <v>945</v>
      </c>
      <c r="B180" s="55" t="s">
        <v>946</v>
      </c>
      <c r="C180" s="156" t="s">
        <v>134</v>
      </c>
      <c r="D180" s="98" t="s">
        <v>186</v>
      </c>
      <c r="E180" s="157">
        <v>14</v>
      </c>
      <c r="F180" s="2">
        <v>396</v>
      </c>
      <c r="G180" s="2" t="s">
        <v>146</v>
      </c>
      <c r="H180" s="2" t="s">
        <v>146</v>
      </c>
      <c r="I180" s="100">
        <v>158.09</v>
      </c>
      <c r="J180" s="101">
        <f t="shared" si="35"/>
        <v>1.3157062432791446</v>
      </c>
      <c r="K180" s="104">
        <v>0.52</v>
      </c>
      <c r="L180" s="71">
        <v>4</v>
      </c>
      <c r="M180" s="28">
        <f t="shared" si="36"/>
        <v>2.08</v>
      </c>
      <c r="N180" s="103" t="s">
        <v>182</v>
      </c>
      <c r="O180" s="104">
        <v>0.48</v>
      </c>
      <c r="P180" s="158">
        <v>46098</v>
      </c>
      <c r="Q180" s="158">
        <v>46112</v>
      </c>
      <c r="R180" s="28">
        <f t="shared" si="37"/>
        <v>8.333333333333341</v>
      </c>
      <c r="S180" s="105">
        <f>IF(INDEX(Historical!$D$7:$D1346,MATCH(B180,Historical!$B$7:$B$1044,0))=0,"n/a",(INDEX(Historical!$C$7:$C$1044,MATCH(B180,Historical!$B$7:$B$1044,0))/INDEX(Historical!$D$7:$D$1044,MATCH(B180,Historical!$B$7:$B$1044,0))-1)*100)</f>
        <v>6.6666666666666652</v>
      </c>
      <c r="T180" s="105">
        <f>IF(INDEX(Historical!$F$7:$F$1044,MATCH(B180,Historical!$B$7:$B$1044,0))=0,"n/a",((INDEX(Historical!$C$7:$C$1044,MATCH(B180,Historical!$B$7:$B$1044,0))/INDEX(Historical!$F$7:$F$1044,MATCH(B180,Historical!$B$7:$B$1044,0)))^(1/3)-1)*100)</f>
        <v>8.0983869874452274</v>
      </c>
      <c r="U180" s="105">
        <f>IF(INDEX(Historical!$H$7:$H$1044,MATCH(B180,Historical!$B$7:$B$1044,0))=0,"n/a",((INDEX(Historical!$C$7:$C$1044,MATCH(B180,Historical!$B$7:$B$1044,0))/INDEX(Historical!$H$7:$H$1044,MATCH(B180,Historical!$B$7:$B$1044,0)))^(1/5)-1)*100)</f>
        <v>9.8560543306117854</v>
      </c>
      <c r="V180" s="105">
        <f>IF(INDEX(Historical!$M$7:$M$1044,MATCH(B180,Historical!$B$7:$B$1044,0))=0,"n/a",((INDEX(Historical!$C$7:$C$1044,MATCH(B180,Historical!$B$7:$B$1044,0))/INDEX(Historical!$M$7:$M$1044,MATCH(B180,Historical!$B$7:$B$1044,0)))^(1/10)-1)*100)</f>
        <v>12.716455524132009</v>
      </c>
      <c r="W180" s="106">
        <f t="shared" si="38"/>
        <v>0.77506301279534673</v>
      </c>
      <c r="X180" s="107">
        <f t="shared" si="39"/>
        <v>1.1074218349002005</v>
      </c>
      <c r="Y180" s="159"/>
      <c r="Z180" s="101">
        <f t="shared" si="40"/>
        <v>36.048526863084923</v>
      </c>
      <c r="AA180" s="109">
        <f t="shared" si="41"/>
        <v>27.398613518197575</v>
      </c>
      <c r="AB180" s="71">
        <v>12</v>
      </c>
      <c r="AC180" s="100">
        <v>5.77</v>
      </c>
      <c r="AD180" s="100">
        <v>1.58</v>
      </c>
      <c r="AE180" s="100">
        <v>7.32</v>
      </c>
      <c r="AF180" s="100">
        <v>3.1</v>
      </c>
      <c r="AG180" s="100">
        <v>11.72</v>
      </c>
      <c r="AH180" s="100">
        <v>15.24</v>
      </c>
      <c r="AI180" s="100">
        <v>8.5599999999999987</v>
      </c>
      <c r="AJ180" s="100">
        <v>8.9</v>
      </c>
      <c r="AK180" s="100">
        <v>11.49</v>
      </c>
      <c r="AL180" s="100">
        <v>89550</v>
      </c>
      <c r="AM180" s="100">
        <v>0.62</v>
      </c>
      <c r="AN180" s="100">
        <v>0.7</v>
      </c>
      <c r="AO180" s="110">
        <f t="shared" si="42"/>
        <v>-16.226852944306643</v>
      </c>
      <c r="AP180" s="111">
        <f t="shared" si="43"/>
        <v>11.17176057389093</v>
      </c>
      <c r="AQ180" s="112">
        <f t="shared" si="44"/>
        <v>94.291535706768315</v>
      </c>
      <c r="AR180" s="101">
        <f>INDEX(Historical!$C$7:$C$1045,MATCH(B180,Historical!$B$7:$B$1045,0))*IF(AH180="n/a",1.03,IF(AH180&lt;0,1.01,IF(AH180&gt;10,1.1,(1+AH180/100))))</f>
        <v>2.1120000000000001</v>
      </c>
      <c r="AS180" s="109">
        <f t="shared" si="45"/>
        <v>2.2927871999999998</v>
      </c>
      <c r="AT180" s="109">
        <f t="shared" si="50"/>
        <v>2.5220659200000002</v>
      </c>
      <c r="AU180" s="109">
        <f t="shared" si="50"/>
        <v>2.7742725120000005</v>
      </c>
      <c r="AV180" s="109">
        <f t="shared" si="50"/>
        <v>3.0516997632000007</v>
      </c>
      <c r="AW180" s="109">
        <f t="shared" si="46"/>
        <v>12.7528253952</v>
      </c>
      <c r="AX180" s="113">
        <f t="shared" si="47"/>
        <v>8.0668134576507047</v>
      </c>
      <c r="AY180" s="100">
        <v>0.97</v>
      </c>
      <c r="AZ180" s="100">
        <v>10.42</v>
      </c>
      <c r="BA180" s="100">
        <v>-16.509999999999998</v>
      </c>
      <c r="BB180" s="100">
        <v>-1.23</v>
      </c>
      <c r="BC180" s="100">
        <v>-4.1099999999999994</v>
      </c>
      <c r="BE180" s="12">
        <v>2013</v>
      </c>
      <c r="BF180" s="12">
        <f t="shared" si="48"/>
        <v>1</v>
      </c>
      <c r="BG180" s="100">
        <v>2.4</v>
      </c>
      <c r="BH180" t="s">
        <v>121</v>
      </c>
      <c r="BI180" t="s">
        <v>122</v>
      </c>
    </row>
    <row r="181" spans="1:61" ht="11.25" customHeight="1" x14ac:dyDescent="0.2">
      <c r="A181" s="123" t="s">
        <v>947</v>
      </c>
      <c r="B181" s="55" t="s">
        <v>948</v>
      </c>
      <c r="C181" s="156" t="s">
        <v>162</v>
      </c>
      <c r="D181" s="98" t="s">
        <v>296</v>
      </c>
      <c r="E181" s="157">
        <v>14</v>
      </c>
      <c r="F181" s="2">
        <v>369</v>
      </c>
      <c r="G181" s="2" t="s">
        <v>119</v>
      </c>
      <c r="H181" s="2" t="s">
        <v>119</v>
      </c>
      <c r="I181" s="100">
        <v>147.74</v>
      </c>
      <c r="J181" s="101">
        <f t="shared" si="35"/>
        <v>2.3825639637200484</v>
      </c>
      <c r="K181" s="104">
        <v>0.88</v>
      </c>
      <c r="L181" s="71">
        <v>4</v>
      </c>
      <c r="M181" s="28">
        <f t="shared" si="36"/>
        <v>3.52</v>
      </c>
      <c r="N181" s="103" t="s">
        <v>697</v>
      </c>
      <c r="O181" s="104">
        <v>0.86</v>
      </c>
      <c r="P181" s="158">
        <v>45966</v>
      </c>
      <c r="Q181" s="158">
        <v>45992</v>
      </c>
      <c r="R181" s="28">
        <f t="shared" si="37"/>
        <v>2.3255813953488391</v>
      </c>
      <c r="S181" s="105">
        <f>IF(INDEX(Historical!$D$7:$D1347,MATCH(B181,Historical!$B$7:$B$1044,0))=0,"n/a",(INDEX(Historical!$C$7:$C$1044,MATCH(B181,Historical!$B$7:$B$1044,0))/INDEX(Historical!$D$7:$D$1044,MATCH(B181,Historical!$B$7:$B$1044,0))-1)*100)</f>
        <v>3.2835820895522394</v>
      </c>
      <c r="T181" s="105">
        <f>IF(INDEX(Historical!$F$7:$F$1044,MATCH(B181,Historical!$B$7:$B$1044,0))=0,"n/a",((INDEX(Historical!$C$7:$C$1044,MATCH(B181,Historical!$B$7:$B$1044,0))/INDEX(Historical!$F$7:$F$1044,MATCH(B181,Historical!$B$7:$B$1044,0)))^(1/3)-1)*100)</f>
        <v>4.4080949772199673</v>
      </c>
      <c r="U181" s="105">
        <f>IF(INDEX(Historical!$H$7:$H$1044,MATCH(B181,Historical!$B$7:$B$1044,0))=0,"n/a",((INDEX(Historical!$C$7:$C$1044,MATCH(B181,Historical!$B$7:$B$1044,0))/INDEX(Historical!$H$7:$H$1044,MATCH(B181,Historical!$B$7:$B$1044,0)))^(1/5)-1)*100)</f>
        <v>4.9304267061224705</v>
      </c>
      <c r="V181" s="105">
        <f>IF(INDEX(Historical!$M$7:$M$1044,MATCH(B181,Historical!$B$7:$B$1044,0))=0,"n/a",((INDEX(Historical!$C$7:$C$1044,MATCH(B181,Historical!$B$7:$B$1044,0))/INDEX(Historical!$M$7:$M$1044,MATCH(B181,Historical!$B$7:$B$1044,0)))^(1/10)-1)*100)</f>
        <v>6.0663165470655089</v>
      </c>
      <c r="W181" s="106">
        <f t="shared" si="38"/>
        <v>0.81275460452315029</v>
      </c>
      <c r="X181" s="107">
        <f t="shared" si="39"/>
        <v>1.0535099799406988</v>
      </c>
      <c r="Y181" s="165"/>
      <c r="Z181" s="101">
        <f t="shared" si="40"/>
        <v>59.560067681895092</v>
      </c>
      <c r="AA181" s="109">
        <f t="shared" si="41"/>
        <v>24.998307952622675</v>
      </c>
      <c r="AB181" s="71">
        <v>12</v>
      </c>
      <c r="AC181" s="100">
        <v>5.91</v>
      </c>
      <c r="AD181" s="100">
        <v>2.4700000000000002</v>
      </c>
      <c r="AE181" s="100">
        <v>4.5199999999999996</v>
      </c>
      <c r="AF181" s="100">
        <v>2.27</v>
      </c>
      <c r="AG181" s="100">
        <v>9.370000000000001</v>
      </c>
      <c r="AH181" s="100">
        <v>7.99</v>
      </c>
      <c r="AI181" s="100">
        <v>8.9</v>
      </c>
      <c r="AJ181" s="100">
        <v>4.68</v>
      </c>
      <c r="AK181" s="100">
        <v>8.61</v>
      </c>
      <c r="AL181" s="100">
        <v>8189.9999999999991</v>
      </c>
      <c r="AM181" s="100">
        <v>0.33999999999999997</v>
      </c>
      <c r="AN181" s="100">
        <v>1.03</v>
      </c>
      <c r="AO181" s="110">
        <f t="shared" si="42"/>
        <v>-17.685317282780154</v>
      </c>
      <c r="AP181" s="111">
        <f t="shared" si="43"/>
        <v>7.3129906698425184</v>
      </c>
      <c r="AQ181" s="112">
        <f t="shared" si="44"/>
        <v>58.80968211801121</v>
      </c>
      <c r="AR181" s="101">
        <f>INDEX(Historical!$C$7:$C$1045,MATCH(B181,Historical!$B$7:$B$1045,0))*IF(AH181="n/a",1.03,IF(AH181&lt;0,1.01,IF(AH181&gt;10,1.1,(1+AH181/100))))</f>
        <v>3.7364540000000002</v>
      </c>
      <c r="AS181" s="109">
        <f t="shared" si="45"/>
        <v>4.0689984060000004</v>
      </c>
      <c r="AT181" s="109">
        <f t="shared" si="50"/>
        <v>4.4193391687566006</v>
      </c>
      <c r="AU181" s="109">
        <f t="shared" si="50"/>
        <v>4.7998442711865446</v>
      </c>
      <c r="AV181" s="109">
        <f t="shared" si="50"/>
        <v>5.2131108629357064</v>
      </c>
      <c r="AW181" s="109">
        <f t="shared" si="46"/>
        <v>22.237746708878852</v>
      </c>
      <c r="AX181" s="113">
        <f t="shared" si="47"/>
        <v>15.051947142871835</v>
      </c>
      <c r="AY181" s="100">
        <v>0.51</v>
      </c>
      <c r="AZ181" s="100">
        <v>36.61</v>
      </c>
      <c r="BA181" s="100">
        <v>-1.3299999999999998</v>
      </c>
      <c r="BB181" s="100">
        <v>3.15</v>
      </c>
      <c r="BC181" s="100">
        <v>11.44</v>
      </c>
      <c r="BE181" s="12">
        <v>2013</v>
      </c>
      <c r="BF181" s="12">
        <f t="shared" si="48"/>
        <v>1</v>
      </c>
      <c r="BG181" s="100">
        <v>3.2</v>
      </c>
      <c r="BH181" t="s">
        <v>121</v>
      </c>
      <c r="BI181" t="s">
        <v>122</v>
      </c>
    </row>
    <row r="182" spans="1:61" ht="11.25" customHeight="1" x14ac:dyDescent="0.2">
      <c r="A182" s="55" t="s">
        <v>949</v>
      </c>
      <c r="B182" s="55" t="s">
        <v>950</v>
      </c>
      <c r="C182" s="156" t="s">
        <v>116</v>
      </c>
      <c r="D182" s="98" t="s">
        <v>215</v>
      </c>
      <c r="E182" s="157">
        <v>16</v>
      </c>
      <c r="F182" s="2">
        <v>255</v>
      </c>
      <c r="G182" s="2" t="s">
        <v>146</v>
      </c>
      <c r="H182" s="2" t="s">
        <v>146</v>
      </c>
      <c r="I182" s="100">
        <v>217.85</v>
      </c>
      <c r="J182" s="101">
        <f t="shared" si="35"/>
        <v>1.3036492999770484</v>
      </c>
      <c r="K182" s="104">
        <v>0.71</v>
      </c>
      <c r="L182" s="71">
        <v>4</v>
      </c>
      <c r="M182" s="28">
        <f t="shared" si="36"/>
        <v>2.84</v>
      </c>
      <c r="N182" s="103" t="s">
        <v>273</v>
      </c>
      <c r="O182" s="104">
        <v>0.69</v>
      </c>
      <c r="P182" s="163">
        <v>45796</v>
      </c>
      <c r="Q182" s="163">
        <v>45807</v>
      </c>
      <c r="R182" s="28">
        <f t="shared" si="37"/>
        <v>2.8985507246376838</v>
      </c>
      <c r="S182" s="105">
        <f>IF(INDEX(Historical!$D$7:$D1348,MATCH(B182,Historical!$B$7:$B$1044,0))=0,"n/a",(INDEX(Historical!$C$7:$C$1044,MATCH(B182,Historical!$B$7:$B$1044,0))/INDEX(Historical!$D$7:$D$1044,MATCH(B182,Historical!$B$7:$B$1044,0))-1)*100)</f>
        <v>4.0590405904058935</v>
      </c>
      <c r="T182" s="105">
        <f>IF(INDEX(Historical!$F$7:$F$1044,MATCH(B182,Historical!$B$7:$B$1044,0))=0,"n/a",((INDEX(Historical!$C$7:$C$1044,MATCH(B182,Historical!$B$7:$B$1044,0))/INDEX(Historical!$F$7:$F$1044,MATCH(B182,Historical!$B$7:$B$1044,0)))^(1/3)-1)*100)</f>
        <v>6.4170176581825888</v>
      </c>
      <c r="U182" s="105">
        <f>IF(INDEX(Historical!$H$7:$H$1044,MATCH(B182,Historical!$B$7:$B$1044,0))=0,"n/a",((INDEX(Historical!$C$7:$C$1044,MATCH(B182,Historical!$B$7:$B$1044,0))/INDEX(Historical!$H$7:$H$1044,MATCH(B182,Historical!$B$7:$B$1044,0)))^(1/5)-1)*100)</f>
        <v>7.1134043408236147</v>
      </c>
      <c r="V182" s="105">
        <f>IF(INDEX(Historical!$M$7:$M$1044,MATCH(B182,Historical!$B$7:$B$1044,0))=0,"n/a",((INDEX(Historical!$C$7:$C$1044,MATCH(B182,Historical!$B$7:$B$1044,0))/INDEX(Historical!$M$7:$M$1044,MATCH(B182,Historical!$B$7:$B$1044,0)))^(1/10)-1)*100)</f>
        <v>8.5632265591419241</v>
      </c>
      <c r="W182" s="106">
        <f t="shared" si="38"/>
        <v>0.83069206352242209</v>
      </c>
      <c r="X182" s="107">
        <f t="shared" si="39"/>
        <v>1.329608288004414</v>
      </c>
      <c r="Y182" s="165"/>
      <c r="Z182" s="101">
        <f t="shared" si="40"/>
        <v>41.949778434268836</v>
      </c>
      <c r="AA182" s="109">
        <f t="shared" si="41"/>
        <v>32.17872968980798</v>
      </c>
      <c r="AB182" s="71">
        <v>12</v>
      </c>
      <c r="AC182" s="100">
        <v>6.77</v>
      </c>
      <c r="AD182" s="100">
        <v>3.2</v>
      </c>
      <c r="AE182" s="100">
        <v>4.58</v>
      </c>
      <c r="AF182" s="100">
        <v>4</v>
      </c>
      <c r="AG182" s="100">
        <v>12.76</v>
      </c>
      <c r="AH182" s="100">
        <v>5.8999999999999995</v>
      </c>
      <c r="AI182" s="100">
        <v>8.68</v>
      </c>
      <c r="AJ182" s="100">
        <v>5.35</v>
      </c>
      <c r="AK182" s="100">
        <v>7.4399999999999995</v>
      </c>
      <c r="AL182" s="100">
        <v>16170.000000000002</v>
      </c>
      <c r="AM182" s="100">
        <v>0.27999999999999997</v>
      </c>
      <c r="AN182" s="100">
        <v>0.47</v>
      </c>
      <c r="AO182" s="110">
        <f t="shared" si="42"/>
        <v>-23.761676049007317</v>
      </c>
      <c r="AP182" s="111">
        <f t="shared" si="43"/>
        <v>8.4170536408006633</v>
      </c>
      <c r="AQ182" s="112">
        <f t="shared" si="44"/>
        <v>139.17907634167884</v>
      </c>
      <c r="AR182" s="101">
        <f>INDEX(Historical!$C$7:$C$1045,MATCH(B182,Historical!$B$7:$B$1045,0))*IF(AH182="n/a",1.03,IF(AH182&lt;0,1.01,IF(AH182&gt;10,1.1,(1+AH182/100))))</f>
        <v>2.9863799999999996</v>
      </c>
      <c r="AS182" s="109">
        <f t="shared" si="45"/>
        <v>3.2455977839999997</v>
      </c>
      <c r="AT182" s="109">
        <f t="shared" si="50"/>
        <v>3.4870702591295997</v>
      </c>
      <c r="AU182" s="109">
        <f t="shared" si="50"/>
        <v>3.7465082864088419</v>
      </c>
      <c r="AV182" s="109">
        <f t="shared" si="50"/>
        <v>4.0252485029176599</v>
      </c>
      <c r="AW182" s="109">
        <f t="shared" si="46"/>
        <v>17.490804832456103</v>
      </c>
      <c r="AX182" s="113">
        <f t="shared" si="47"/>
        <v>8.028829392910767</v>
      </c>
      <c r="AY182" s="100">
        <v>1.01</v>
      </c>
      <c r="AZ182" s="100">
        <v>38.54</v>
      </c>
      <c r="BA182" s="100">
        <v>-2.68</v>
      </c>
      <c r="BB182" s="100">
        <v>9.27</v>
      </c>
      <c r="BC182" s="100">
        <v>20.28</v>
      </c>
      <c r="BE182" s="12">
        <v>2010</v>
      </c>
      <c r="BF182" s="12">
        <f t="shared" si="48"/>
        <v>1</v>
      </c>
      <c r="BG182" s="100">
        <v>7.3999999999999995</v>
      </c>
      <c r="BH182" t="s">
        <v>121</v>
      </c>
      <c r="BI182" t="s">
        <v>122</v>
      </c>
    </row>
    <row r="183" spans="1:61" ht="11.25" customHeight="1" x14ac:dyDescent="0.2">
      <c r="A183" s="123" t="s">
        <v>951</v>
      </c>
      <c r="B183" s="55" t="s">
        <v>952</v>
      </c>
      <c r="C183" s="156" t="s">
        <v>134</v>
      </c>
      <c r="D183" s="98" t="s">
        <v>157</v>
      </c>
      <c r="E183" s="157">
        <v>16</v>
      </c>
      <c r="F183" s="2">
        <v>295</v>
      </c>
      <c r="G183" s="2" t="s">
        <v>119</v>
      </c>
      <c r="H183" s="2" t="s">
        <v>119</v>
      </c>
      <c r="I183" s="100">
        <v>77.989999999999995</v>
      </c>
      <c r="J183" s="101">
        <f t="shared" si="35"/>
        <v>3.2824721118092066</v>
      </c>
      <c r="K183" s="104">
        <v>0.64</v>
      </c>
      <c r="L183" s="71">
        <v>4</v>
      </c>
      <c r="M183" s="28">
        <f t="shared" si="36"/>
        <v>2.56</v>
      </c>
      <c r="N183" s="103" t="s">
        <v>953</v>
      </c>
      <c r="O183" s="104">
        <v>0.59</v>
      </c>
      <c r="P183" s="158">
        <v>46111</v>
      </c>
      <c r="Q183" s="158">
        <v>46121</v>
      </c>
      <c r="R183" s="28">
        <f t="shared" si="37"/>
        <v>8.4745762711864483</v>
      </c>
      <c r="S183" s="105">
        <f>IF(INDEX(Historical!$D$7:$D1350,MATCH(B183,Historical!$B$7:$B$1044,0))=0,"n/a",(INDEX(Historical!$C$7:$C$1044,MATCH(B183,Historical!$B$7:$B$1044,0))/INDEX(Historical!$D$7:$D$1044,MATCH(B183,Historical!$B$7:$B$1044,0))-1)*100)</f>
        <v>3.539823008849563</v>
      </c>
      <c r="T183" s="105">
        <f>IF(INDEX(Historical!$F$7:$F$1044,MATCH(B183,Historical!$B$7:$B$1044,0))=0,"n/a",((INDEX(Historical!$C$7:$C$1044,MATCH(B183,Historical!$B$7:$B$1044,0))/INDEX(Historical!$F$7:$F$1044,MATCH(B183,Historical!$B$7:$B$1044,0)))^(1/3)-1)*100)</f>
        <v>5.1977860665757269</v>
      </c>
      <c r="U183" s="105">
        <f>IF(INDEX(Historical!$H$7:$H$1044,MATCH(B183,Historical!$B$7:$B$1044,0))=0,"n/a",((INDEX(Historical!$C$7:$C$1044,MATCH(B183,Historical!$B$7:$B$1044,0))/INDEX(Historical!$H$7:$H$1044,MATCH(B183,Historical!$B$7:$B$1044,0)))^(1/5)-1)*100)</f>
        <v>5.1547496797280434</v>
      </c>
      <c r="V183" s="105">
        <f>IF(INDEX(Historical!$M$7:$M$1044,MATCH(B183,Historical!$B$7:$B$1044,0))=0,"n/a",((INDEX(Historical!$C$7:$C$1044,MATCH(B183,Historical!$B$7:$B$1044,0))/INDEX(Historical!$M$7:$M$1044,MATCH(B183,Historical!$B$7:$B$1044,0)))^(1/10)-1)*100)</f>
        <v>8.6579653683789726</v>
      </c>
      <c r="W183" s="106">
        <f t="shared" si="38"/>
        <v>0.59537656486297141</v>
      </c>
      <c r="X183" s="107">
        <f t="shared" si="39"/>
        <v>1.2727776986982824</v>
      </c>
      <c r="Y183" s="166"/>
      <c r="Z183" s="101">
        <f t="shared" si="40"/>
        <v>50.793650793650791</v>
      </c>
      <c r="AA183" s="109">
        <f t="shared" si="41"/>
        <v>15.474206349206348</v>
      </c>
      <c r="AB183" s="71">
        <v>12</v>
      </c>
      <c r="AC183" s="100">
        <v>5.04</v>
      </c>
      <c r="AD183" s="100">
        <v>0.48</v>
      </c>
      <c r="AE183" s="100">
        <v>3.02</v>
      </c>
      <c r="AF183" s="100">
        <v>1.07</v>
      </c>
      <c r="AG183" s="100">
        <v>7.32</v>
      </c>
      <c r="AH183" s="100">
        <v>29.15</v>
      </c>
      <c r="AI183" s="100">
        <v>14.48</v>
      </c>
      <c r="AJ183" s="100">
        <v>4.05</v>
      </c>
      <c r="AK183" s="100">
        <v>19.32</v>
      </c>
      <c r="AL183" s="100">
        <v>3780</v>
      </c>
      <c r="AM183" s="100">
        <v>1.4200000000000002</v>
      </c>
      <c r="AN183" s="100">
        <v>0.22</v>
      </c>
      <c r="AO183" s="110">
        <f t="shared" si="42"/>
        <v>-7.036984557669097</v>
      </c>
      <c r="AP183" s="111">
        <f t="shared" si="43"/>
        <v>8.4372217915372509</v>
      </c>
      <c r="AQ183" s="112">
        <f t="shared" si="44"/>
        <v>-14.216290607259641</v>
      </c>
      <c r="AR183" s="101">
        <f>INDEX(Historical!$C$7:$C$1045,MATCH(B183,Historical!$B$7:$B$1045,0))*IF(AH183="n/a",1.03,IF(AH183&lt;0,1.01,IF(AH183&gt;10,1.1,(1+AH183/100))))</f>
        <v>2.5739999999999998</v>
      </c>
      <c r="AS183" s="109">
        <f t="shared" si="45"/>
        <v>2.8313999999999999</v>
      </c>
      <c r="AT183" s="109">
        <f t="shared" si="50"/>
        <v>3.1145400000000003</v>
      </c>
      <c r="AU183" s="109">
        <f t="shared" si="50"/>
        <v>3.4259940000000006</v>
      </c>
      <c r="AV183" s="109">
        <f t="shared" si="50"/>
        <v>3.7685934000000012</v>
      </c>
      <c r="AW183" s="109">
        <f t="shared" si="46"/>
        <v>15.714527400000001</v>
      </c>
      <c r="AX183" s="113">
        <f t="shared" si="47"/>
        <v>20.149413258110016</v>
      </c>
      <c r="AY183" s="100">
        <v>0.8</v>
      </c>
      <c r="AZ183" s="100">
        <v>36.799999999999997</v>
      </c>
      <c r="BA183" s="100">
        <v>-10.36</v>
      </c>
      <c r="BB183" s="100">
        <v>0.4</v>
      </c>
      <c r="BC183" s="100">
        <v>6.36</v>
      </c>
      <c r="BE183" s="12">
        <v>2011</v>
      </c>
      <c r="BF183" s="12">
        <f t="shared" si="48"/>
        <v>1</v>
      </c>
      <c r="BG183" s="100">
        <v>1.08</v>
      </c>
      <c r="BH183" t="s">
        <v>121</v>
      </c>
      <c r="BI183" t="s">
        <v>122</v>
      </c>
    </row>
    <row r="184" spans="1:61" ht="11.25" customHeight="1" x14ac:dyDescent="0.2">
      <c r="A184" s="123" t="s">
        <v>954</v>
      </c>
      <c r="B184" s="55" t="s">
        <v>955</v>
      </c>
      <c r="C184" s="156" t="s">
        <v>125</v>
      </c>
      <c r="D184" s="98" t="s">
        <v>126</v>
      </c>
      <c r="E184" s="157">
        <v>15</v>
      </c>
      <c r="F184" s="2">
        <v>318</v>
      </c>
      <c r="G184" s="2" t="s">
        <v>118</v>
      </c>
      <c r="H184" s="2" t="s">
        <v>118</v>
      </c>
      <c r="I184" s="100">
        <v>111.74</v>
      </c>
      <c r="J184" s="101">
        <f t="shared" si="35"/>
        <v>2.9353857168426702</v>
      </c>
      <c r="K184" s="104">
        <v>0.82</v>
      </c>
      <c r="L184" s="71">
        <v>4</v>
      </c>
      <c r="M184" s="28">
        <f t="shared" si="36"/>
        <v>3.28</v>
      </c>
      <c r="N184" s="103" t="s">
        <v>575</v>
      </c>
      <c r="O184" s="104">
        <v>0.8</v>
      </c>
      <c r="P184" s="158">
        <v>45931</v>
      </c>
      <c r="Q184" s="158">
        <v>45951</v>
      </c>
      <c r="R184" s="28">
        <f t="shared" si="37"/>
        <v>2.4999999999999885</v>
      </c>
      <c r="S184" s="105">
        <f>IF(INDEX(Historical!$D$7:$D1351,MATCH(B184,Historical!$B$7:$B$1044,0))=0,"n/a",(INDEX(Historical!$C$7:$C$1044,MATCH(B184,Historical!$B$7:$B$1044,0))/INDEX(Historical!$D$7:$D$1044,MATCH(B184,Historical!$B$7:$B$1044,0))-1)*100)</f>
        <v>2.5477707006369421</v>
      </c>
      <c r="T184" s="105">
        <f>IF(INDEX(Historical!$F$7:$F$1044,MATCH(B184,Historical!$B$7:$B$1044,0))=0,"n/a",((INDEX(Historical!$C$7:$C$1044,MATCH(B184,Historical!$B$7:$B$1044,0))/INDEX(Historical!$F$7:$F$1044,MATCH(B184,Historical!$B$7:$B$1044,0)))^(1/3)-1)*100)</f>
        <v>6.5756716652330516</v>
      </c>
      <c r="U184" s="105">
        <f>IF(INDEX(Historical!$H$7:$H$1044,MATCH(B184,Historical!$B$7:$B$1044,0))=0,"n/a",((INDEX(Historical!$C$7:$C$1044,MATCH(B184,Historical!$B$7:$B$1044,0))/INDEX(Historical!$H$7:$H$1044,MATCH(B184,Historical!$B$7:$B$1044,0)))^(1/5)-1)*100)</f>
        <v>4.9414522844583919</v>
      </c>
      <c r="V184" s="105">
        <f>IF(INDEX(Historical!$M$7:$M$1044,MATCH(B184,Historical!$B$7:$B$1044,0))=0,"n/a",((INDEX(Historical!$C$7:$C$1044,MATCH(B184,Historical!$B$7:$B$1044,0))/INDEX(Historical!$M$7:$M$1044,MATCH(B184,Historical!$B$7:$B$1044,0)))^(1/10)-1)*100)</f>
        <v>6.5334462233847201</v>
      </c>
      <c r="W184" s="106">
        <f t="shared" si="38"/>
        <v>0.7563316686945073</v>
      </c>
      <c r="X184" s="107">
        <f t="shared" si="39"/>
        <v>0.29448464150526765</v>
      </c>
      <c r="Y184" s="166"/>
      <c r="Z184" s="101">
        <f t="shared" si="40"/>
        <v>29.364368845120858</v>
      </c>
      <c r="AA184" s="109">
        <f t="shared" si="41"/>
        <v>10.003581020590868</v>
      </c>
      <c r="AB184" s="71">
        <v>12</v>
      </c>
      <c r="AC184" s="100">
        <v>11.17</v>
      </c>
      <c r="AD184" s="100">
        <v>1.74</v>
      </c>
      <c r="AE184" s="100">
        <v>0.98</v>
      </c>
      <c r="AF184" s="100">
        <v>1.65</v>
      </c>
      <c r="AG184" s="100">
        <v>18.05</v>
      </c>
      <c r="AH184" s="100">
        <v>0.95</v>
      </c>
      <c r="AI184" s="100">
        <v>4.63</v>
      </c>
      <c r="AJ184" s="100">
        <v>16.78</v>
      </c>
      <c r="AK184" s="100">
        <v>5.45</v>
      </c>
      <c r="AL184" s="100">
        <v>7050</v>
      </c>
      <c r="AM184" s="100">
        <v>1.1599999999999999</v>
      </c>
      <c r="AN184" s="100">
        <v>0.46</v>
      </c>
      <c r="AO184" s="110">
        <f t="shared" si="42"/>
        <v>-2.1267430192898065</v>
      </c>
      <c r="AP184" s="111">
        <f t="shared" si="43"/>
        <v>7.8768380013010617</v>
      </c>
      <c r="AQ184" s="112">
        <f t="shared" si="44"/>
        <v>-14.349784500563167</v>
      </c>
      <c r="AR184" s="101">
        <f>INDEX(Historical!$C$7:$C$1045,MATCH(B184,Historical!$B$7:$B$1045,0))*IF(AH184="n/a",1.03,IF(AH184&lt;0,1.01,IF(AH184&gt;10,1.1,(1+AH184/100))))</f>
        <v>3.2505900000000003</v>
      </c>
      <c r="AS184" s="109">
        <f t="shared" si="45"/>
        <v>3.4010923170000003</v>
      </c>
      <c r="AT184" s="109">
        <f t="shared" si="50"/>
        <v>3.5864518482765004</v>
      </c>
      <c r="AU184" s="109">
        <f t="shared" si="50"/>
        <v>3.7819134740075695</v>
      </c>
      <c r="AV184" s="109">
        <f t="shared" si="50"/>
        <v>3.9880277583409822</v>
      </c>
      <c r="AW184" s="109">
        <f t="shared" si="46"/>
        <v>18.008075397625053</v>
      </c>
      <c r="AX184" s="113">
        <f t="shared" si="47"/>
        <v>16.116051009150755</v>
      </c>
      <c r="AY184" s="100">
        <v>0.64</v>
      </c>
      <c r="AZ184" s="100">
        <v>9.2200000000000006</v>
      </c>
      <c r="BA184" s="100">
        <v>-21.19</v>
      </c>
      <c r="BB184" s="100">
        <v>-1.4200000000000002</v>
      </c>
      <c r="BC184" s="100">
        <v>-4.84</v>
      </c>
      <c r="BE184" s="12">
        <v>2011</v>
      </c>
      <c r="BF184" s="12">
        <f t="shared" si="48"/>
        <v>1</v>
      </c>
      <c r="BG184" s="100">
        <v>9.5</v>
      </c>
      <c r="BH184" t="s">
        <v>121</v>
      </c>
      <c r="BI184" t="s">
        <v>122</v>
      </c>
    </row>
    <row r="185" spans="1:61" ht="11.25" customHeight="1" x14ac:dyDescent="0.2">
      <c r="A185" s="55" t="s">
        <v>956</v>
      </c>
      <c r="B185" s="55" t="s">
        <v>957</v>
      </c>
      <c r="C185" s="156" t="s">
        <v>198</v>
      </c>
      <c r="D185" s="98" t="s">
        <v>958</v>
      </c>
      <c r="E185" s="157">
        <v>15</v>
      </c>
      <c r="F185" s="2">
        <v>321</v>
      </c>
      <c r="G185" s="2" t="s">
        <v>146</v>
      </c>
      <c r="H185" s="2" t="s">
        <v>146</v>
      </c>
      <c r="I185" s="100">
        <v>388.38</v>
      </c>
      <c r="J185" s="101">
        <f t="shared" si="35"/>
        <v>1.235902981615943</v>
      </c>
      <c r="K185" s="104">
        <v>1.2</v>
      </c>
      <c r="L185" s="71">
        <v>4</v>
      </c>
      <c r="M185" s="28">
        <f t="shared" si="36"/>
        <v>4.8</v>
      </c>
      <c r="N185" s="103" t="s">
        <v>588</v>
      </c>
      <c r="O185" s="104">
        <v>1.04</v>
      </c>
      <c r="P185" s="158">
        <v>45939</v>
      </c>
      <c r="Q185" s="158">
        <v>45947</v>
      </c>
      <c r="R185" s="28">
        <f t="shared" si="37"/>
        <v>15.384615384615378</v>
      </c>
      <c r="S185" s="105">
        <f>IF(INDEX(Historical!$D$7:$D1352,MATCH(B185,Historical!$B$7:$B$1044,0))=0,"n/a",(INDEX(Historical!$C$7:$C$1044,MATCH(B185,Historical!$B$7:$B$1044,0))/INDEX(Historical!$D$7:$D$1044,MATCH(B185,Historical!$B$7:$B$1044,0))-1)*100)</f>
        <v>15.508021390374328</v>
      </c>
      <c r="T185" s="105">
        <f>IF(INDEX(Historical!$F$7:$F$1044,MATCH(B185,Historical!$B$7:$B$1044,0))=0,"n/a",((INDEX(Historical!$C$7:$C$1044,MATCH(B185,Historical!$B$7:$B$1044,0))/INDEX(Historical!$F$7:$F$1044,MATCH(B185,Historical!$B$7:$B$1044,0)))^(1/3)-1)*100)</f>
        <v>15.277587606658072</v>
      </c>
      <c r="U185" s="105">
        <f>IF(INDEX(Historical!$H$7:$H$1044,MATCH(B185,Historical!$B$7:$B$1044,0))=0,"n/a",((INDEX(Historical!$C$7:$C$1044,MATCH(B185,Historical!$B$7:$B$1044,0))/INDEX(Historical!$H$7:$H$1044,MATCH(B185,Historical!$B$7:$B$1044,0)))^(1/5)-1)*100)</f>
        <v>14.658287405035209</v>
      </c>
      <c r="V185" s="105">
        <f>IF(INDEX(Historical!$M$7:$M$1044,MATCH(B185,Historical!$B$7:$B$1044,0))=0,"n/a",((INDEX(Historical!$C$7:$C$1044,MATCH(B185,Historical!$B$7:$B$1044,0))/INDEX(Historical!$M$7:$M$1044,MATCH(B185,Historical!$B$7:$B$1044,0)))^(1/10)-1)*100)</f>
        <v>15.193890130857767</v>
      </c>
      <c r="W185" s="106">
        <f t="shared" si="38"/>
        <v>0.96474880881659231</v>
      </c>
      <c r="X185" s="107">
        <f t="shared" si="39"/>
        <v>1.0039922880161103</v>
      </c>
      <c r="Y185" s="162"/>
      <c r="Z185" s="101">
        <f t="shared" si="40"/>
        <v>31.148604802076573</v>
      </c>
      <c r="AA185" s="109">
        <f t="shared" si="41"/>
        <v>25.203114860480206</v>
      </c>
      <c r="AB185" s="71">
        <v>7</v>
      </c>
      <c r="AC185" s="100">
        <v>15.41</v>
      </c>
      <c r="AD185" s="100">
        <v>1.01</v>
      </c>
      <c r="AE185" s="100">
        <v>5.34</v>
      </c>
      <c r="AF185" s="100">
        <v>5.66</v>
      </c>
      <c r="AG185" s="100">
        <v>23.46</v>
      </c>
      <c r="AH185" s="100">
        <v>15.2</v>
      </c>
      <c r="AI185" s="100">
        <v>13.74</v>
      </c>
      <c r="AJ185" s="100">
        <v>14.6</v>
      </c>
      <c r="AK185" s="100">
        <v>14.510000000000002</v>
      </c>
      <c r="AL185" s="100">
        <v>107410</v>
      </c>
      <c r="AM185" s="100">
        <v>2.16</v>
      </c>
      <c r="AN185" s="100">
        <v>0.36</v>
      </c>
      <c r="AO185" s="110">
        <f t="shared" si="42"/>
        <v>-9.3089244738290535</v>
      </c>
      <c r="AP185" s="111">
        <f t="shared" si="43"/>
        <v>15.894190386651152</v>
      </c>
      <c r="AQ185" s="112">
        <f t="shared" si="44"/>
        <v>151.79323979127349</v>
      </c>
      <c r="AR185" s="101">
        <f>INDEX(Historical!$C$7:$C$1045,MATCH(B185,Historical!$B$7:$B$1045,0))*IF(AH185="n/a",1.03,IF(AH185&lt;0,1.01,IF(AH185&gt;10,1.1,(1+AH185/100))))</f>
        <v>4.7520000000000007</v>
      </c>
      <c r="AS185" s="109">
        <f t="shared" si="45"/>
        <v>5.2272000000000007</v>
      </c>
      <c r="AT185" s="109">
        <f t="shared" si="50"/>
        <v>5.7499200000000013</v>
      </c>
      <c r="AU185" s="109">
        <f t="shared" si="50"/>
        <v>6.3249120000000021</v>
      </c>
      <c r="AV185" s="109">
        <f t="shared" si="50"/>
        <v>6.9574032000000026</v>
      </c>
      <c r="AW185" s="109">
        <f t="shared" si="46"/>
        <v>29.011435200000008</v>
      </c>
      <c r="AX185" s="113">
        <f t="shared" si="47"/>
        <v>7.4698581801328618</v>
      </c>
      <c r="AY185" s="100">
        <v>1.07</v>
      </c>
      <c r="AZ185" s="100">
        <v>13.530000000000001</v>
      </c>
      <c r="BA185" s="100">
        <v>-52.27</v>
      </c>
      <c r="BB185" s="100">
        <v>-6.1899999999999995</v>
      </c>
      <c r="BC185" s="100">
        <v>-34.239999999999995</v>
      </c>
      <c r="BE185" s="12">
        <v>2011</v>
      </c>
      <c r="BF185" s="12">
        <f t="shared" si="48"/>
        <v>1</v>
      </c>
      <c r="BG185" s="100">
        <v>13.16</v>
      </c>
      <c r="BH185" t="s">
        <v>121</v>
      </c>
      <c r="BI185" t="s">
        <v>122</v>
      </c>
    </row>
    <row r="186" spans="1:61" ht="11.25" customHeight="1" x14ac:dyDescent="0.2">
      <c r="A186" s="116" t="s">
        <v>1513</v>
      </c>
      <c r="B186" s="55" t="s">
        <v>1514</v>
      </c>
      <c r="C186" s="156" t="s">
        <v>300</v>
      </c>
      <c r="D186" s="98" t="s">
        <v>301</v>
      </c>
      <c r="E186" s="157">
        <v>10</v>
      </c>
      <c r="F186" s="2">
        <v>509</v>
      </c>
      <c r="G186" s="2" t="s">
        <v>146</v>
      </c>
      <c r="H186" s="2" t="s">
        <v>146</v>
      </c>
      <c r="I186" s="100">
        <v>28.77</v>
      </c>
      <c r="J186" s="101">
        <f t="shared" si="35"/>
        <v>4.1710114702815426</v>
      </c>
      <c r="K186" s="104">
        <v>0.3</v>
      </c>
      <c r="L186" s="71">
        <v>4</v>
      </c>
      <c r="M186" s="28">
        <f t="shared" si="36"/>
        <v>1.2</v>
      </c>
      <c r="N186" s="103" t="s">
        <v>671</v>
      </c>
      <c r="O186" s="104">
        <v>0.28999999999999998</v>
      </c>
      <c r="P186" s="158">
        <v>46014</v>
      </c>
      <c r="Q186" s="158">
        <v>46038</v>
      </c>
      <c r="R186" s="28">
        <f t="shared" si="37"/>
        <v>3.4482758620689689</v>
      </c>
      <c r="S186" s="105">
        <f>IF(INDEX(Historical!$D$7:$D1353,MATCH(B186,Historical!$B$7:$B$1044,0))=0,"n/a",(INDEX(Historical!$C$7:$C$1044,MATCH(B186,Historical!$B$7:$B$1044,0))/INDEX(Historical!$D$7:$D$1044,MATCH(B186,Historical!$B$7:$B$1044,0))-1)*100)</f>
        <v>3.5714285714285587</v>
      </c>
      <c r="T186" s="105">
        <f>IF(INDEX(Historical!$F$7:$F$1044,MATCH(B186,Historical!$B$7:$B$1044,0))=0,"n/a",((INDEX(Historical!$C$7:$C$1044,MATCH(B186,Historical!$B$7:$B$1044,0))/INDEX(Historical!$F$7:$F$1044,MATCH(B186,Historical!$B$7:$B$1044,0)))^(1/3)-1)*100)</f>
        <v>9.6457423731894245</v>
      </c>
      <c r="U186" s="105">
        <f>IF(INDEX(Historical!$H$7:$H$1044,MATCH(B186,Historical!$B$7:$B$1044,0))=0,"n/a",((INDEX(Historical!$C$7:$C$1044,MATCH(B186,Historical!$B$7:$B$1044,0))/INDEX(Historical!$H$7:$H$1044,MATCH(B186,Historical!$B$7:$B$1044,0)))^(1/5)-1)*100)</f>
        <v>14.093616842292779</v>
      </c>
      <c r="V186" s="105" t="str">
        <f>IF(INDEX(Historical!$M$7:$M$1044,MATCH(B186,Historical!$B$7:$B$1044,0))=0,"n/a",((INDEX(Historical!$C$7:$C$1044,MATCH(B186,Historical!$B$7:$B$1044,0))/INDEX(Historical!$M$7:$M$1044,MATCH(B186,Historical!$B$7:$B$1044,0)))^(1/10)-1)*100)</f>
        <v>n/a</v>
      </c>
      <c r="W186" s="106" t="str">
        <f t="shared" si="38"/>
        <v>n/a</v>
      </c>
      <c r="X186" s="107">
        <f t="shared" si="39"/>
        <v>0.75005943812095666</v>
      </c>
      <c r="Y186" s="165"/>
      <c r="Z186" s="101">
        <f t="shared" si="40"/>
        <v>210.52631578947367</v>
      </c>
      <c r="AA186" s="109">
        <f t="shared" si="41"/>
        <v>50.473684210526322</v>
      </c>
      <c r="AB186" s="71">
        <v>12</v>
      </c>
      <c r="AC186" s="100">
        <v>0.56999999999999995</v>
      </c>
      <c r="AD186" s="100" t="s">
        <v>142</v>
      </c>
      <c r="AE186" s="100">
        <v>6.14</v>
      </c>
      <c r="AF186" s="100">
        <v>1.88</v>
      </c>
      <c r="AG186" s="100">
        <v>6.18</v>
      </c>
      <c r="AH186" s="100">
        <v>-25.22</v>
      </c>
      <c r="AI186" s="100">
        <v>4.01</v>
      </c>
      <c r="AJ186" s="100">
        <v>18.790000000000003</v>
      </c>
      <c r="AK186" s="100">
        <v>-4.8500000000000005</v>
      </c>
      <c r="AL186" s="100">
        <v>17250</v>
      </c>
      <c r="AM186" s="100">
        <v>0.38999999999999996</v>
      </c>
      <c r="AN186" s="100">
        <v>0.97</v>
      </c>
      <c r="AO186" s="110">
        <f t="shared" si="42"/>
        <v>-32.209055897951998</v>
      </c>
      <c r="AP186" s="111">
        <f t="shared" si="43"/>
        <v>18.26462831257432</v>
      </c>
      <c r="AQ186" s="112">
        <f t="shared" si="44"/>
        <v>105.36203946070945</v>
      </c>
      <c r="AR186" s="101">
        <f>INDEX(Historical!$C$7:$C$1045,MATCH(B186,Historical!$B$7:$B$1045,0))*IF(AH186="n/a",1.03,IF(AH186&lt;0,1.01,IF(AH186&gt;10,1.1,(1+AH186/100))))</f>
        <v>1.1716</v>
      </c>
      <c r="AS186" s="109">
        <f t="shared" si="45"/>
        <v>1.2185811600000001</v>
      </c>
      <c r="AT186" s="109">
        <f t="shared" si="50"/>
        <v>1.2307669716</v>
      </c>
      <c r="AU186" s="109">
        <f t="shared" si="50"/>
        <v>1.2430746413160001</v>
      </c>
      <c r="AV186" s="109">
        <f t="shared" si="50"/>
        <v>1.2555053877291602</v>
      </c>
      <c r="AW186" s="109">
        <f t="shared" si="46"/>
        <v>6.1195281606451601</v>
      </c>
      <c r="AX186" s="113">
        <f t="shared" si="47"/>
        <v>21.270518458968233</v>
      </c>
      <c r="AY186" s="100">
        <v>0.84</v>
      </c>
      <c r="AZ186" s="100">
        <v>18.64</v>
      </c>
      <c r="BA186" s="100">
        <v>-19.63</v>
      </c>
      <c r="BB186" s="100">
        <v>10.91</v>
      </c>
      <c r="BC186" s="100">
        <v>2.8899999999999997</v>
      </c>
      <c r="BE186" s="12">
        <v>2017</v>
      </c>
      <c r="BF186" s="12">
        <f t="shared" si="48"/>
        <v>1</v>
      </c>
      <c r="BG186" s="100">
        <v>3.1199999999999997</v>
      </c>
      <c r="BH186" t="s">
        <v>121</v>
      </c>
      <c r="BI186" t="s">
        <v>302</v>
      </c>
    </row>
    <row r="187" spans="1:61" ht="11.25" customHeight="1" x14ac:dyDescent="0.2">
      <c r="A187" s="149" t="s">
        <v>959</v>
      </c>
      <c r="B187" s="55" t="s">
        <v>960</v>
      </c>
      <c r="C187" s="156" t="s">
        <v>139</v>
      </c>
      <c r="D187" s="98" t="s">
        <v>140</v>
      </c>
      <c r="E187" s="157">
        <v>12</v>
      </c>
      <c r="F187" s="2">
        <v>460</v>
      </c>
      <c r="G187" s="2" t="s">
        <v>146</v>
      </c>
      <c r="H187" s="2" t="s">
        <v>146</v>
      </c>
      <c r="I187" s="100">
        <v>76.260000000000005</v>
      </c>
      <c r="J187" s="101">
        <f t="shared" si="35"/>
        <v>2.2816679779701023</v>
      </c>
      <c r="K187" s="104">
        <v>0.87</v>
      </c>
      <c r="L187" s="2">
        <v>2</v>
      </c>
      <c r="M187" s="28">
        <f t="shared" si="36"/>
        <v>1.74</v>
      </c>
      <c r="N187" s="2" t="s">
        <v>961</v>
      </c>
      <c r="O187" s="104">
        <v>0.84</v>
      </c>
      <c r="P187" s="158">
        <v>45979</v>
      </c>
      <c r="Q187" s="158">
        <v>45987</v>
      </c>
      <c r="R187" s="28">
        <f t="shared" si="37"/>
        <v>3.5714285714285747</v>
      </c>
      <c r="S187" s="105">
        <f>IF(INDEX(Historical!$D$7:$D1354,MATCH(B187,Historical!$B$7:$B$1044,0))=0,"n/a",(INDEX(Historical!$C$7:$C$1044,MATCH(B187,Historical!$B$7:$B$1044,0))/INDEX(Historical!$D$7:$D$1044,MATCH(B187,Historical!$B$7:$B$1044,0))-1)*100)</f>
        <v>10.322580645161295</v>
      </c>
      <c r="T187" s="105">
        <f>IF(INDEX(Historical!$F$7:$F$1044,MATCH(B187,Historical!$B$7:$B$1044,0))=0,"n/a",((INDEX(Historical!$C$7:$C$1044,MATCH(B187,Historical!$B$7:$B$1044,0))/INDEX(Historical!$F$7:$F$1044,MATCH(B187,Historical!$B$7:$B$1044,0)))^(1/3)-1)*100)</f>
        <v>10.135851436379228</v>
      </c>
      <c r="U187" s="105">
        <f>IF(INDEX(Historical!$H$7:$H$1044,MATCH(B187,Historical!$B$7:$B$1044,0))=0,"n/a",((INDEX(Historical!$C$7:$C$1044,MATCH(B187,Historical!$B$7:$B$1044,0))/INDEX(Historical!$H$7:$H$1044,MATCH(B187,Historical!$B$7:$B$1044,0)))^(1/5)-1)*100)</f>
        <v>10.45682465061908</v>
      </c>
      <c r="V187" s="105">
        <f>IF(INDEX(Historical!$M$7:$M$1044,MATCH(B187,Historical!$B$7:$B$1044,0))=0,"n/a",((INDEX(Historical!$C$7:$C$1044,MATCH(B187,Historical!$B$7:$B$1044,0))/INDEX(Historical!$M$7:$M$1044,MATCH(B187,Historical!$B$7:$B$1044,0)))^(1/10)-1)*100)</f>
        <v>10.857894924874145</v>
      </c>
      <c r="W187" s="106">
        <f t="shared" si="38"/>
        <v>0.96306187552651101</v>
      </c>
      <c r="X187" s="107">
        <f t="shared" si="39"/>
        <v>0.32535235378404104</v>
      </c>
      <c r="Y187" s="162"/>
      <c r="Z187" s="101">
        <f t="shared" si="40"/>
        <v>37.259100642398288</v>
      </c>
      <c r="AA187" s="109">
        <f t="shared" si="41"/>
        <v>16.329764453961456</v>
      </c>
      <c r="AB187" s="71">
        <v>12</v>
      </c>
      <c r="AC187" s="100">
        <v>4.67</v>
      </c>
      <c r="AD187" s="100" t="s">
        <v>142</v>
      </c>
      <c r="AE187" s="100">
        <v>1.07</v>
      </c>
      <c r="AF187" s="100">
        <v>1.42</v>
      </c>
      <c r="AG187" s="100">
        <v>9.19</v>
      </c>
      <c r="AH187" s="100">
        <v>-5.88</v>
      </c>
      <c r="AI187" s="100">
        <v>26.11</v>
      </c>
      <c r="AJ187" s="100">
        <v>32.14</v>
      </c>
      <c r="AK187" s="100" t="s">
        <v>142</v>
      </c>
      <c r="AL187" s="100">
        <v>1900</v>
      </c>
      <c r="AM187" s="100">
        <v>1.6199999999999999</v>
      </c>
      <c r="AN187" s="100">
        <v>0.04</v>
      </c>
      <c r="AO187" s="110">
        <f t="shared" si="42"/>
        <v>-3.5912718253722744</v>
      </c>
      <c r="AP187" s="111">
        <f t="shared" si="43"/>
        <v>12.738492628589182</v>
      </c>
      <c r="AQ187" s="112">
        <f t="shared" si="44"/>
        <v>1.5179579617435879</v>
      </c>
      <c r="AR187" s="101">
        <f>INDEX(Historical!$C$7:$C$1045,MATCH(B187,Historical!$B$7:$B$1045,0))*IF(AH187="n/a",1.03,IF(AH187&lt;0,1.01,IF(AH187&gt;10,1.1,(1+AH187/100))))</f>
        <v>1.7271000000000001</v>
      </c>
      <c r="AS187" s="109">
        <f t="shared" si="45"/>
        <v>1.8998100000000002</v>
      </c>
      <c r="AT187" s="109">
        <f t="shared" ref="AT187:AV206" si="51">IF($AK187="n/a",1.03*AS187,IF($AK187&lt;0,1.01*AS187,IF($AK187&gt;10,1.1*AS187,(1+$AK187/100)*AS187)))</f>
        <v>1.9568043000000004</v>
      </c>
      <c r="AU187" s="109">
        <f t="shared" si="51"/>
        <v>2.0155084290000005</v>
      </c>
      <c r="AV187" s="109">
        <f t="shared" si="51"/>
        <v>2.0759736818700008</v>
      </c>
      <c r="AW187" s="109">
        <f t="shared" si="46"/>
        <v>9.6751964108700008</v>
      </c>
      <c r="AX187" s="113">
        <f t="shared" si="47"/>
        <v>12.68711829382376</v>
      </c>
      <c r="AY187" s="100">
        <v>0.89</v>
      </c>
      <c r="AZ187" s="100">
        <v>16.41</v>
      </c>
      <c r="BA187" s="100">
        <v>-20.190000000000001</v>
      </c>
      <c r="BB187" s="100">
        <v>3.1</v>
      </c>
      <c r="BC187" s="100">
        <v>-2.42</v>
      </c>
      <c r="BE187" s="12">
        <v>2014</v>
      </c>
      <c r="BF187" s="12">
        <f t="shared" si="48"/>
        <v>1</v>
      </c>
      <c r="BG187" s="100">
        <v>6.54</v>
      </c>
      <c r="BH187" t="s">
        <v>121</v>
      </c>
      <c r="BI187" t="s">
        <v>122</v>
      </c>
    </row>
    <row r="188" spans="1:61" ht="11.25" customHeight="1" x14ac:dyDescent="0.2">
      <c r="A188" s="146" t="s">
        <v>962</v>
      </c>
      <c r="B188" s="55" t="s">
        <v>963</v>
      </c>
      <c r="C188" s="156" t="s">
        <v>134</v>
      </c>
      <c r="D188" s="98" t="s">
        <v>157</v>
      </c>
      <c r="E188" s="157">
        <v>12</v>
      </c>
      <c r="F188" s="2">
        <v>446</v>
      </c>
      <c r="G188" s="2" t="s">
        <v>146</v>
      </c>
      <c r="H188" s="2" t="s">
        <v>146</v>
      </c>
      <c r="I188" s="100">
        <v>27.73</v>
      </c>
      <c r="J188" s="101">
        <f t="shared" si="35"/>
        <v>1.5867291741795888</v>
      </c>
      <c r="K188" s="104">
        <v>0.11</v>
      </c>
      <c r="L188" s="71">
        <v>4</v>
      </c>
      <c r="M188" s="28">
        <f t="shared" si="36"/>
        <v>0.44</v>
      </c>
      <c r="N188" s="103" t="s">
        <v>386</v>
      </c>
      <c r="O188" s="104">
        <v>0.105</v>
      </c>
      <c r="P188" s="158">
        <v>45838</v>
      </c>
      <c r="Q188" s="158">
        <v>45869</v>
      </c>
      <c r="R188" s="28">
        <f t="shared" si="37"/>
        <v>4.7619047619047663</v>
      </c>
      <c r="S188" s="105">
        <f>IF(INDEX(Historical!$D$7:$D1355,MATCH(B188,Historical!$B$7:$B$1044,0))=0,"n/a",(INDEX(Historical!$C$7:$C$1044,MATCH(B188,Historical!$B$7:$B$1044,0))/INDEX(Historical!$D$7:$D$1044,MATCH(B188,Historical!$B$7:$B$1044,0))-1)*100)</f>
        <v>6.1728395061728225</v>
      </c>
      <c r="T188" s="105">
        <f>IF(INDEX(Historical!$F$7:$F$1044,MATCH(B188,Historical!$B$7:$B$1044,0))=0,"n/a",((INDEX(Historical!$C$7:$C$1044,MATCH(B188,Historical!$B$7:$B$1044,0))/INDEX(Historical!$F$7:$F$1044,MATCH(B188,Historical!$B$7:$B$1044,0)))^(1/3)-1)*100)</f>
        <v>7.1026304014222053</v>
      </c>
      <c r="U188" s="105">
        <f>IF(INDEX(Historical!$H$7:$H$1044,MATCH(B188,Historical!$B$7:$B$1044,0))=0,"n/a",((INDEX(Historical!$C$7:$C$1044,MATCH(B188,Historical!$B$7:$B$1044,0))/INDEX(Historical!$H$7:$H$1044,MATCH(B188,Historical!$B$7:$B$1044,0)))^(1/5)-1)*100)</f>
        <v>11.907829950363169</v>
      </c>
      <c r="V188" s="105">
        <f>IF(INDEX(Historical!$M$7:$M$1044,MATCH(B188,Historical!$B$7:$B$1044,0))=0,"n/a",((INDEX(Historical!$C$7:$C$1044,MATCH(B188,Historical!$B$7:$B$1044,0))/INDEX(Historical!$M$7:$M$1044,MATCH(B188,Historical!$B$7:$B$1044,0)))^(1/10)-1)*100)</f>
        <v>30.334529107840758</v>
      </c>
      <c r="W188" s="106">
        <f t="shared" si="38"/>
        <v>0.39255034775816833</v>
      </c>
      <c r="X188" s="107">
        <f t="shared" si="39"/>
        <v>1.2175695245770113</v>
      </c>
      <c r="Y188" s="123"/>
      <c r="Z188" s="101">
        <f t="shared" si="40"/>
        <v>20.183486238532108</v>
      </c>
      <c r="AA188" s="109">
        <f t="shared" si="41"/>
        <v>12.720183486238531</v>
      </c>
      <c r="AB188" s="71">
        <v>12</v>
      </c>
      <c r="AC188" s="100">
        <v>2.1800000000000002</v>
      </c>
      <c r="AD188" s="100" t="s">
        <v>142</v>
      </c>
      <c r="AE188" s="100">
        <v>2.21</v>
      </c>
      <c r="AF188" s="100">
        <v>0.99</v>
      </c>
      <c r="AG188" s="100">
        <v>8.59</v>
      </c>
      <c r="AH188" s="100">
        <v>38.86</v>
      </c>
      <c r="AI188" s="100">
        <v>4.63</v>
      </c>
      <c r="AJ188" s="100">
        <v>9.7799999999999994</v>
      </c>
      <c r="AK188" s="100" t="s">
        <v>142</v>
      </c>
      <c r="AL188" s="100">
        <v>381.13</v>
      </c>
      <c r="AM188" s="100">
        <v>12.5</v>
      </c>
      <c r="AN188" s="100">
        <v>0.47</v>
      </c>
      <c r="AO188" s="110">
        <f t="shared" si="42"/>
        <v>0.7743756383042264</v>
      </c>
      <c r="AP188" s="111">
        <f t="shared" si="43"/>
        <v>13.494559124542757</v>
      </c>
      <c r="AQ188" s="112">
        <f t="shared" si="44"/>
        <v>-25.187696640559487</v>
      </c>
      <c r="AR188" s="101">
        <f>INDEX(Historical!$C$7:$C$1045,MATCH(B188,Historical!$B$7:$B$1045,0))*IF(AH188="n/a",1.03,IF(AH188&lt;0,1.01,IF(AH188&gt;10,1.1,(1+AH188/100))))</f>
        <v>0.47300000000000003</v>
      </c>
      <c r="AS188" s="109">
        <f t="shared" si="45"/>
        <v>0.49489990000000006</v>
      </c>
      <c r="AT188" s="109">
        <f t="shared" si="51"/>
        <v>0.50974689700000009</v>
      </c>
      <c r="AU188" s="109">
        <f t="shared" si="51"/>
        <v>0.52503930391000009</v>
      </c>
      <c r="AV188" s="109">
        <f t="shared" si="51"/>
        <v>0.54079048302730015</v>
      </c>
      <c r="AW188" s="109">
        <f t="shared" si="46"/>
        <v>2.5434765839373004</v>
      </c>
      <c r="AX188" s="113">
        <f t="shared" si="47"/>
        <v>9.1722920444908063</v>
      </c>
      <c r="AY188" s="100">
        <v>0.48</v>
      </c>
      <c r="AZ188" s="100">
        <v>55.000000000000007</v>
      </c>
      <c r="BA188" s="100">
        <v>-9.0499999999999989</v>
      </c>
      <c r="BB188" s="100">
        <v>-0.45999999999999996</v>
      </c>
      <c r="BC188" s="100">
        <v>9</v>
      </c>
      <c r="BE188" s="12">
        <v>2014</v>
      </c>
      <c r="BF188" s="12">
        <f t="shared" si="48"/>
        <v>1</v>
      </c>
      <c r="BG188" s="100">
        <v>0.86999999999999988</v>
      </c>
      <c r="BH188" t="s">
        <v>121</v>
      </c>
      <c r="BI188" t="s">
        <v>122</v>
      </c>
    </row>
    <row r="189" spans="1:61" ht="11.25" customHeight="1" x14ac:dyDescent="0.2">
      <c r="A189" s="123" t="s">
        <v>964</v>
      </c>
      <c r="B189" s="55" t="s">
        <v>965</v>
      </c>
      <c r="C189" s="156" t="s">
        <v>116</v>
      </c>
      <c r="D189" s="98" t="s">
        <v>215</v>
      </c>
      <c r="E189" s="157">
        <v>14</v>
      </c>
      <c r="F189" s="2">
        <v>390</v>
      </c>
      <c r="G189" s="2" t="s">
        <v>119</v>
      </c>
      <c r="H189" s="2" t="s">
        <v>119</v>
      </c>
      <c r="I189" s="100">
        <v>214.34</v>
      </c>
      <c r="J189" s="101">
        <f t="shared" si="35"/>
        <v>0.72035084445273867</v>
      </c>
      <c r="K189" s="104">
        <v>0.38600000000000001</v>
      </c>
      <c r="L189" s="71">
        <v>4</v>
      </c>
      <c r="M189" s="28">
        <f t="shared" si="36"/>
        <v>1.544</v>
      </c>
      <c r="N189" s="103" t="s">
        <v>141</v>
      </c>
      <c r="O189" s="104">
        <v>0.35099999999999998</v>
      </c>
      <c r="P189" s="158">
        <v>46087</v>
      </c>
      <c r="Q189" s="158">
        <v>46118</v>
      </c>
      <c r="R189" s="28">
        <f t="shared" si="37"/>
        <v>9.9715099715099811</v>
      </c>
      <c r="S189" s="105">
        <f>IF(INDEX(Historical!$D$7:$D1356,MATCH(B189,Historical!$B$7:$B$1044,0))=0,"n/a",(INDEX(Historical!$C$7:$C$1044,MATCH(B189,Historical!$B$7:$B$1044,0))/INDEX(Historical!$D$7:$D$1044,MATCH(B189,Historical!$B$7:$B$1044,0))-1)*100)</f>
        <v>10.03134796238243</v>
      </c>
      <c r="T189" s="105">
        <f>IF(INDEX(Historical!$F$7:$F$1044,MATCH(B189,Historical!$B$7:$B$1044,0))=0,"n/a",((INDEX(Historical!$C$7:$C$1044,MATCH(B189,Historical!$B$7:$B$1044,0))/INDEX(Historical!$F$7:$F$1044,MATCH(B189,Historical!$B$7:$B$1044,0)))^(1/3)-1)*100)</f>
        <v>9.9599152719193285</v>
      </c>
      <c r="U189" s="105">
        <f>IF(INDEX(Historical!$H$7:$H$1044,MATCH(B189,Historical!$B$7:$B$1044,0))=0,"n/a",((INDEX(Historical!$C$7:$C$1044,MATCH(B189,Historical!$B$7:$B$1044,0))/INDEX(Historical!$H$7:$H$1044,MATCH(B189,Historical!$B$7:$B$1044,0)))^(1/5)-1)*100)</f>
        <v>15.740161058219826</v>
      </c>
      <c r="V189" s="105">
        <f>IF(INDEX(Historical!$M$7:$M$1044,MATCH(B189,Historical!$B$7:$B$1044,0))=0,"n/a",((INDEX(Historical!$C$7:$C$1044,MATCH(B189,Historical!$B$7:$B$1044,0))/INDEX(Historical!$M$7:$M$1044,MATCH(B189,Historical!$B$7:$B$1044,0)))^(1/10)-1)*100)</f>
        <v>11.517368033698915</v>
      </c>
      <c r="W189" s="106">
        <f t="shared" si="38"/>
        <v>1.366645661766243</v>
      </c>
      <c r="X189" s="107">
        <f t="shared" si="39"/>
        <v>0.32096576382993119</v>
      </c>
      <c r="Y189" s="162"/>
      <c r="Z189" s="101">
        <f t="shared" si="40"/>
        <v>25.270049099836335</v>
      </c>
      <c r="AA189" s="109">
        <f t="shared" si="41"/>
        <v>35.080196399345333</v>
      </c>
      <c r="AB189" s="71">
        <v>12</v>
      </c>
      <c r="AC189" s="100">
        <v>6.11</v>
      </c>
      <c r="AD189" s="100">
        <v>1.59</v>
      </c>
      <c r="AE189" s="100">
        <v>4.87</v>
      </c>
      <c r="AF189" s="100">
        <v>4.51</v>
      </c>
      <c r="AG189" s="100">
        <v>14.26</v>
      </c>
      <c r="AH189" s="100">
        <v>13.96</v>
      </c>
      <c r="AI189" s="100">
        <v>15.290000000000001</v>
      </c>
      <c r="AJ189" s="100">
        <v>49.04</v>
      </c>
      <c r="AK189" s="100">
        <v>15.25</v>
      </c>
      <c r="AL189" s="100">
        <v>19160</v>
      </c>
      <c r="AM189" s="100">
        <v>0.57999999999999996</v>
      </c>
      <c r="AN189" s="100">
        <v>0.21</v>
      </c>
      <c r="AO189" s="110">
        <f t="shared" si="42"/>
        <v>-18.619684496672768</v>
      </c>
      <c r="AP189" s="111">
        <f t="shared" si="43"/>
        <v>16.460511902672565</v>
      </c>
      <c r="AQ189" s="112">
        <f t="shared" si="44"/>
        <v>165.17221721494084</v>
      </c>
      <c r="AR189" s="101">
        <f>INDEX(Historical!$C$7:$C$1045,MATCH(B189,Historical!$B$7:$B$1045,0))*IF(AH189="n/a",1.03,IF(AH189&lt;0,1.01,IF(AH189&gt;10,1.1,(1+AH189/100))))</f>
        <v>1.5444</v>
      </c>
      <c r="AS189" s="109">
        <f t="shared" si="45"/>
        <v>1.6988400000000001</v>
      </c>
      <c r="AT189" s="109">
        <f t="shared" si="51"/>
        <v>1.8687240000000003</v>
      </c>
      <c r="AU189" s="109">
        <f t="shared" si="51"/>
        <v>2.0555964000000007</v>
      </c>
      <c r="AV189" s="109">
        <f t="shared" si="51"/>
        <v>2.2611560400000008</v>
      </c>
      <c r="AW189" s="109">
        <f t="shared" si="46"/>
        <v>9.4287164400000023</v>
      </c>
      <c r="AX189" s="113">
        <f t="shared" si="47"/>
        <v>4.3989532705048067</v>
      </c>
      <c r="AY189" s="100">
        <v>1.33</v>
      </c>
      <c r="AZ189" s="100">
        <v>61.250000000000007</v>
      </c>
      <c r="BA189" s="100">
        <v>-4.3600000000000003</v>
      </c>
      <c r="BB189" s="100">
        <v>6.6199999999999992</v>
      </c>
      <c r="BC189" s="100">
        <v>16.84</v>
      </c>
      <c r="BD189" s="69"/>
      <c r="BE189" s="12">
        <v>2013</v>
      </c>
      <c r="BF189" s="12">
        <f t="shared" si="48"/>
        <v>1</v>
      </c>
      <c r="BG189" s="100">
        <v>8.86</v>
      </c>
      <c r="BH189" t="s">
        <v>121</v>
      </c>
      <c r="BI189" t="s">
        <v>122</v>
      </c>
    </row>
    <row r="190" spans="1:61" ht="11.25" customHeight="1" x14ac:dyDescent="0.2">
      <c r="A190" s="123" t="s">
        <v>966</v>
      </c>
      <c r="B190" s="55" t="s">
        <v>967</v>
      </c>
      <c r="C190" s="156" t="s">
        <v>116</v>
      </c>
      <c r="D190" s="98" t="s">
        <v>248</v>
      </c>
      <c r="E190" s="157">
        <v>23</v>
      </c>
      <c r="F190" s="2">
        <v>167</v>
      </c>
      <c r="G190" s="2" t="s">
        <v>146</v>
      </c>
      <c r="H190" s="2" t="s">
        <v>146</v>
      </c>
      <c r="I190" s="100">
        <v>251.52</v>
      </c>
      <c r="J190" s="101">
        <f t="shared" si="35"/>
        <v>0.71564885496183206</v>
      </c>
      <c r="K190" s="104">
        <v>0.45</v>
      </c>
      <c r="L190" s="71">
        <v>4</v>
      </c>
      <c r="M190" s="28">
        <f t="shared" si="36"/>
        <v>1.8</v>
      </c>
      <c r="N190" s="103" t="s">
        <v>172</v>
      </c>
      <c r="O190" s="104">
        <v>0.44</v>
      </c>
      <c r="P190" s="158">
        <v>46059</v>
      </c>
      <c r="Q190" s="158">
        <v>46073</v>
      </c>
      <c r="R190" s="28">
        <f t="shared" si="37"/>
        <v>2.2727272727272747</v>
      </c>
      <c r="S190" s="105">
        <f>IF(INDEX(Historical!$D$7:$D1359,MATCH(B190,Historical!$B$7:$B$1044,0))=0,"n/a",(INDEX(Historical!$C$7:$C$1044,MATCH(B190,Historical!$B$7:$B$1044,0))/INDEX(Historical!$D$7:$D$1044,MATCH(B190,Historical!$B$7:$B$1044,0))-1)*100)</f>
        <v>2.3255813953488413</v>
      </c>
      <c r="T190" s="105">
        <f>IF(INDEX(Historical!$F$7:$F$1044,MATCH(B190,Historical!$B$7:$B$1044,0))=0,"n/a",((INDEX(Historical!$C$7:$C$1044,MATCH(B190,Historical!$B$7:$B$1044,0))/INDEX(Historical!$F$7:$F$1044,MATCH(B190,Historical!$B$7:$B$1044,0)))^(1/3)-1)*100)</f>
        <v>3.228011545636722</v>
      </c>
      <c r="U190" s="105">
        <f>IF(INDEX(Historical!$H$7:$H$1044,MATCH(B190,Historical!$B$7:$B$1044,0))=0,"n/a",((INDEX(Historical!$C$7:$C$1044,MATCH(B190,Historical!$B$7:$B$1044,0))/INDEX(Historical!$H$7:$H$1044,MATCH(B190,Historical!$B$7:$B$1044,0)))^(1/5)-1)*100)</f>
        <v>10.25994778190622</v>
      </c>
      <c r="V190" s="105">
        <f>IF(INDEX(Historical!$M$7:$M$1044,MATCH(B190,Historical!$B$7:$B$1044,0))=0,"n/a",((INDEX(Historical!$C$7:$C$1044,MATCH(B190,Historical!$B$7:$B$1044,0))/INDEX(Historical!$M$7:$M$1044,MATCH(B190,Historical!$B$7:$B$1044,0)))^(1/10)-1)*100)</f>
        <v>7.6770969552310886</v>
      </c>
      <c r="W190" s="106">
        <f t="shared" si="38"/>
        <v>1.3364358743594096</v>
      </c>
      <c r="X190" s="107">
        <f t="shared" si="39"/>
        <v>1.9505604148110685</v>
      </c>
      <c r="Y190" s="159"/>
      <c r="Z190" s="101">
        <f t="shared" si="40"/>
        <v>27.86377708978328</v>
      </c>
      <c r="AA190" s="109">
        <f t="shared" si="41"/>
        <v>38.934984520123841</v>
      </c>
      <c r="AB190" s="71">
        <v>12</v>
      </c>
      <c r="AC190" s="100">
        <v>6.46</v>
      </c>
      <c r="AD190" s="100">
        <v>1.5</v>
      </c>
      <c r="AE190" s="100">
        <v>1.95</v>
      </c>
      <c r="AF190" s="100">
        <v>6.6</v>
      </c>
      <c r="AG190" s="100">
        <v>16.68</v>
      </c>
      <c r="AH190" s="100">
        <v>19.78</v>
      </c>
      <c r="AI190" s="100">
        <v>23.41</v>
      </c>
      <c r="AJ190" s="100">
        <v>5.26</v>
      </c>
      <c r="AK190" s="100">
        <v>18.490000000000002</v>
      </c>
      <c r="AL190" s="100">
        <v>23720</v>
      </c>
      <c r="AM190" s="100">
        <v>20.62</v>
      </c>
      <c r="AN190" s="100">
        <v>0.36</v>
      </c>
      <c r="AO190" s="110">
        <f t="shared" si="42"/>
        <v>-27.959387883255786</v>
      </c>
      <c r="AP190" s="111">
        <f t="shared" si="43"/>
        <v>10.975596636868053</v>
      </c>
      <c r="AQ190" s="112">
        <f t="shared" si="44"/>
        <v>237.94864687655814</v>
      </c>
      <c r="AR190" s="101">
        <f>INDEX(Historical!$C$7:$C$1045,MATCH(B190,Historical!$B$7:$B$1045,0))*IF(AH190="n/a",1.03,IF(AH190&lt;0,1.01,IF(AH190&gt;10,1.1,(1+AH190/100))))</f>
        <v>1.9360000000000002</v>
      </c>
      <c r="AS190" s="109">
        <f t="shared" si="45"/>
        <v>2.1296000000000004</v>
      </c>
      <c r="AT190" s="109">
        <f t="shared" si="51"/>
        <v>2.3425600000000006</v>
      </c>
      <c r="AU190" s="109">
        <f t="shared" si="51"/>
        <v>2.5768160000000009</v>
      </c>
      <c r="AV190" s="109">
        <f t="shared" si="51"/>
        <v>2.8344976000000011</v>
      </c>
      <c r="AW190" s="109">
        <f t="shared" si="46"/>
        <v>11.819473600000004</v>
      </c>
      <c r="AX190" s="113">
        <f t="shared" si="47"/>
        <v>4.6992181933842252</v>
      </c>
      <c r="AY190" s="100">
        <v>1.27</v>
      </c>
      <c r="AZ190" s="100">
        <v>99.539999999999992</v>
      </c>
      <c r="BA190" s="100">
        <v>-1.82</v>
      </c>
      <c r="BB190" s="100">
        <v>12.620000000000001</v>
      </c>
      <c r="BC190" s="100">
        <v>37.36</v>
      </c>
      <c r="BE190" s="12">
        <v>2004</v>
      </c>
      <c r="BF190" s="12">
        <f t="shared" si="48"/>
        <v>2</v>
      </c>
      <c r="BG190" s="100">
        <v>7.6899999999999995</v>
      </c>
      <c r="BH190" t="s">
        <v>121</v>
      </c>
      <c r="BI190" t="s">
        <v>122</v>
      </c>
    </row>
    <row r="191" spans="1:61" ht="11.25" customHeight="1" x14ac:dyDescent="0.2">
      <c r="A191" s="123" t="s">
        <v>968</v>
      </c>
      <c r="B191" s="55" t="s">
        <v>969</v>
      </c>
      <c r="C191" s="156" t="s">
        <v>125</v>
      </c>
      <c r="D191" s="98" t="s">
        <v>126</v>
      </c>
      <c r="E191" s="157">
        <v>21</v>
      </c>
      <c r="F191" s="2">
        <v>196</v>
      </c>
      <c r="G191" s="2" t="s">
        <v>146</v>
      </c>
      <c r="H191" s="2" t="s">
        <v>146</v>
      </c>
      <c r="I191" s="100">
        <v>88.26</v>
      </c>
      <c r="J191" s="101">
        <f t="shared" si="35"/>
        <v>3.6256514842510765</v>
      </c>
      <c r="K191" s="104">
        <v>0.8</v>
      </c>
      <c r="L191" s="71">
        <v>4</v>
      </c>
      <c r="M191" s="28">
        <f t="shared" si="36"/>
        <v>3.2</v>
      </c>
      <c r="N191" s="103" t="s">
        <v>593</v>
      </c>
      <c r="O191" s="104">
        <v>0.78</v>
      </c>
      <c r="P191" s="158">
        <v>45916</v>
      </c>
      <c r="Q191" s="158">
        <v>45937</v>
      </c>
      <c r="R191" s="28">
        <f t="shared" si="37"/>
        <v>2.5641025641025665</v>
      </c>
      <c r="S191" s="105">
        <f>IF(INDEX(Historical!$D$7:$D1363,MATCH(B191,Historical!$B$7:$B$1044,0))=0,"n/a",(INDEX(Historical!$C$7:$C$1044,MATCH(B191,Historical!$B$7:$B$1044,0))/INDEX(Historical!$D$7:$D$1044,MATCH(B191,Historical!$B$7:$B$1044,0))-1)*100)</f>
        <v>5.1926298157453976</v>
      </c>
      <c r="T191" s="105">
        <f>IF(INDEX(Historical!$F$7:$F$1044,MATCH(B191,Historical!$B$7:$B$1044,0))=0,"n/a",((INDEX(Historical!$C$7:$C$1044,MATCH(B191,Historical!$B$7:$B$1044,0))/INDEX(Historical!$F$7:$F$1044,MATCH(B191,Historical!$B$7:$B$1044,0)))^(1/3)-1)*100)</f>
        <v>6.5060936348946496</v>
      </c>
      <c r="U191" s="105">
        <f>IF(INDEX(Historical!$H$7:$H$1044,MATCH(B191,Historical!$B$7:$B$1044,0))=0,"n/a",((INDEX(Historical!$C$7:$C$1044,MATCH(B191,Historical!$B$7:$B$1044,0))/INDEX(Historical!$H$7:$H$1044,MATCH(B191,Historical!$B$7:$B$1044,0)))^(1/5)-1)*100)</f>
        <v>6.424192202289869</v>
      </c>
      <c r="V191" s="105">
        <f>IF(INDEX(Historical!$M$7:$M$1044,MATCH(B191,Historical!$B$7:$B$1044,0))=0,"n/a",((INDEX(Historical!$C$7:$C$1044,MATCH(B191,Historical!$B$7:$B$1044,0))/INDEX(Historical!$M$7:$M$1044,MATCH(B191,Historical!$B$7:$B$1044,0)))^(1/10)-1)*100)</f>
        <v>8.1077218562049644</v>
      </c>
      <c r="W191" s="106">
        <f t="shared" si="38"/>
        <v>0.79235478426943518</v>
      </c>
      <c r="X191" s="107">
        <f t="shared" si="39"/>
        <v>0.22628362811869918</v>
      </c>
      <c r="Y191" s="173"/>
      <c r="Z191" s="101">
        <f t="shared" si="40"/>
        <v>101.91082802547771</v>
      </c>
      <c r="AA191" s="109">
        <f t="shared" si="41"/>
        <v>28.108280254777071</v>
      </c>
      <c r="AB191" s="71">
        <v>9</v>
      </c>
      <c r="AC191" s="100">
        <v>3.14</v>
      </c>
      <c r="AD191" s="100">
        <v>4.6900000000000004</v>
      </c>
      <c r="AE191" s="100">
        <v>1.07</v>
      </c>
      <c r="AF191" s="100">
        <v>1.84</v>
      </c>
      <c r="AG191" s="100">
        <v>6.6000000000000005</v>
      </c>
      <c r="AH191" s="100">
        <v>-1.01</v>
      </c>
      <c r="AI191" s="100">
        <v>11.83</v>
      </c>
      <c r="AJ191" s="100">
        <v>28.389999999999997</v>
      </c>
      <c r="AK191" s="100">
        <v>3.9800000000000004</v>
      </c>
      <c r="AL191" s="100">
        <v>1680</v>
      </c>
      <c r="AM191" s="100">
        <v>22.06</v>
      </c>
      <c r="AN191" s="100">
        <v>0.18</v>
      </c>
      <c r="AO191" s="110">
        <f t="shared" si="42"/>
        <v>-18.058436568236125</v>
      </c>
      <c r="AP191" s="111">
        <f t="shared" si="43"/>
        <v>10.049843686540946</v>
      </c>
      <c r="AQ191" s="112">
        <f t="shared" si="44"/>
        <v>51.61242351438942</v>
      </c>
      <c r="AR191" s="101">
        <f>INDEX(Historical!$C$7:$C$1045,MATCH(B191,Historical!$B$7:$B$1045,0))*IF(AH191="n/a",1.03,IF(AH191&lt;0,1.01,IF(AH191&gt;10,1.1,(1+AH191/100))))</f>
        <v>3.1714000000000002</v>
      </c>
      <c r="AS191" s="109">
        <f t="shared" si="45"/>
        <v>3.4885400000000004</v>
      </c>
      <c r="AT191" s="109">
        <f t="shared" si="51"/>
        <v>3.6273838920000006</v>
      </c>
      <c r="AU191" s="109">
        <f t="shared" si="51"/>
        <v>3.7717537709016007</v>
      </c>
      <c r="AV191" s="109">
        <f t="shared" si="51"/>
        <v>3.9218695709834845</v>
      </c>
      <c r="AW191" s="109">
        <f t="shared" si="46"/>
        <v>17.980947233885086</v>
      </c>
      <c r="AX191" s="113">
        <f t="shared" si="47"/>
        <v>20.372702508367421</v>
      </c>
      <c r="AY191" s="100">
        <v>0.42</v>
      </c>
      <c r="AZ191" s="100">
        <v>19.670000000000002</v>
      </c>
      <c r="BA191" s="100">
        <v>-33.21</v>
      </c>
      <c r="BB191" s="100">
        <v>7.46</v>
      </c>
      <c r="BC191" s="100">
        <v>-5.76</v>
      </c>
      <c r="BE191" s="12">
        <v>2005</v>
      </c>
      <c r="BF191" s="12">
        <f t="shared" si="48"/>
        <v>2</v>
      </c>
      <c r="BG191" s="100">
        <v>4.6100000000000003</v>
      </c>
      <c r="BH191" t="s">
        <v>121</v>
      </c>
      <c r="BI191" t="s">
        <v>122</v>
      </c>
    </row>
    <row r="192" spans="1:61" ht="11.25" customHeight="1" x14ac:dyDescent="0.2">
      <c r="A192" s="123" t="s">
        <v>970</v>
      </c>
      <c r="B192" s="55" t="s">
        <v>971</v>
      </c>
      <c r="C192" s="156" t="s">
        <v>134</v>
      </c>
      <c r="D192" s="98" t="s">
        <v>157</v>
      </c>
      <c r="E192" s="157">
        <v>15</v>
      </c>
      <c r="F192" s="2">
        <v>320</v>
      </c>
      <c r="G192" s="2" t="s">
        <v>119</v>
      </c>
      <c r="H192" s="2" t="s">
        <v>119</v>
      </c>
      <c r="I192" s="100">
        <v>313.23</v>
      </c>
      <c r="J192" s="101">
        <f t="shared" si="35"/>
        <v>1.9155253328225263</v>
      </c>
      <c r="K192" s="104">
        <v>1.5</v>
      </c>
      <c r="L192" s="71">
        <v>4</v>
      </c>
      <c r="M192" s="28">
        <f t="shared" si="36"/>
        <v>6</v>
      </c>
      <c r="N192" s="103" t="s">
        <v>202</v>
      </c>
      <c r="O192" s="104">
        <v>1.4</v>
      </c>
      <c r="P192" s="158">
        <v>45936</v>
      </c>
      <c r="Q192" s="158">
        <v>45961</v>
      </c>
      <c r="R192" s="28">
        <f t="shared" si="37"/>
        <v>7.1428571428571495</v>
      </c>
      <c r="S192" s="105">
        <f>IF(INDEX(Historical!$D$7:$D1366,MATCH(B192,Historical!$B$7:$B$1044,0))=0,"n/a",(INDEX(Historical!$C$7:$C$1044,MATCH(B192,Historical!$B$7:$B$1044,0))/INDEX(Historical!$D$7:$D$1044,MATCH(B192,Historical!$B$7:$B$1044,0))-1)*100)</f>
        <v>20.65217391304348</v>
      </c>
      <c r="T192" s="105">
        <f>IF(INDEX(Historical!$F$7:$F$1044,MATCH(B192,Historical!$B$7:$B$1044,0))=0,"n/a",((INDEX(Historical!$C$7:$C$1044,MATCH(B192,Historical!$B$7:$B$1044,0))/INDEX(Historical!$F$7:$F$1044,MATCH(B192,Historical!$B$7:$B$1044,0)))^(1/3)-1)*100)</f>
        <v>11.534955223780985</v>
      </c>
      <c r="U192" s="105">
        <f>IF(INDEX(Historical!$H$7:$H$1044,MATCH(B192,Historical!$B$7:$B$1044,0))=0,"n/a",((INDEX(Historical!$C$7:$C$1044,MATCH(B192,Historical!$B$7:$B$1044,0))/INDEX(Historical!$H$7:$H$1044,MATCH(B192,Historical!$B$7:$B$1044,0)))^(1/5)-1)*100)</f>
        <v>9.0430766134441889</v>
      </c>
      <c r="V192" s="105">
        <f>IF(INDEX(Historical!$M$7:$M$1044,MATCH(B192,Historical!$B$7:$B$1044,0))=0,"n/a",((INDEX(Historical!$C$7:$C$1044,MATCH(B192,Historical!$B$7:$B$1044,0))/INDEX(Historical!$M$7:$M$1044,MATCH(B192,Historical!$B$7:$B$1044,0)))^(1/10)-1)*100)</f>
        <v>12.693370998017883</v>
      </c>
      <c r="W192" s="106">
        <f t="shared" si="38"/>
        <v>0.71242514024495929</v>
      </c>
      <c r="X192" s="107">
        <f t="shared" si="39"/>
        <v>0.51206549340001073</v>
      </c>
      <c r="Y192" s="165"/>
      <c r="Z192" s="101">
        <f t="shared" si="40"/>
        <v>28.735632183908049</v>
      </c>
      <c r="AA192" s="109">
        <f t="shared" si="41"/>
        <v>15.001436781609197</v>
      </c>
      <c r="AB192" s="71">
        <v>12</v>
      </c>
      <c r="AC192" s="100">
        <v>20.88</v>
      </c>
      <c r="AD192" s="100">
        <v>1.51</v>
      </c>
      <c r="AE192" s="100">
        <v>2.97</v>
      </c>
      <c r="AF192" s="100">
        <v>2.44</v>
      </c>
      <c r="AG192" s="100">
        <v>16.39</v>
      </c>
      <c r="AH192" s="100">
        <v>10.97</v>
      </c>
      <c r="AI192" s="100">
        <v>6.0699999999999994</v>
      </c>
      <c r="AJ192" s="100">
        <v>17.66</v>
      </c>
      <c r="AK192" s="100">
        <v>8.7900000000000009</v>
      </c>
      <c r="AL192" s="100">
        <v>844790</v>
      </c>
      <c r="AM192" s="100">
        <v>0.44</v>
      </c>
      <c r="AN192" s="100">
        <v>3.39</v>
      </c>
      <c r="AO192" s="110">
        <f t="shared" si="42"/>
        <v>-4.0428348353424823</v>
      </c>
      <c r="AP192" s="111">
        <f t="shared" si="43"/>
        <v>10.958601946266715</v>
      </c>
      <c r="AQ192" s="112">
        <f t="shared" si="44"/>
        <v>27.546951263056997</v>
      </c>
      <c r="AR192" s="101">
        <f>INDEX(Historical!$C$7:$C$1045,MATCH(B192,Historical!$B$7:$B$1045,0))*IF(AH192="n/a",1.03,IF(AH192&lt;0,1.01,IF(AH192&gt;10,1.1,(1+AH192/100))))</f>
        <v>6.1050000000000004</v>
      </c>
      <c r="AS192" s="109">
        <f t="shared" si="45"/>
        <v>6.4755735000000003</v>
      </c>
      <c r="AT192" s="109">
        <f t="shared" si="51"/>
        <v>7.0447764106500008</v>
      </c>
      <c r="AU192" s="109">
        <f t="shared" si="51"/>
        <v>7.6640122571461369</v>
      </c>
      <c r="AV192" s="109">
        <f t="shared" si="51"/>
        <v>8.3376789345492828</v>
      </c>
      <c r="AW192" s="109">
        <f t="shared" si="46"/>
        <v>35.627041102345423</v>
      </c>
      <c r="AX192" s="113">
        <f t="shared" si="47"/>
        <v>11.374083294175341</v>
      </c>
      <c r="AY192" s="100">
        <v>1.03</v>
      </c>
      <c r="AZ192" s="100">
        <v>31.369999999999997</v>
      </c>
      <c r="BA192" s="100">
        <v>-7.12</v>
      </c>
      <c r="BB192" s="100">
        <v>4.5999999999999996</v>
      </c>
      <c r="BC192" s="100">
        <v>2.79</v>
      </c>
      <c r="BE192" s="12">
        <v>2011</v>
      </c>
      <c r="BF192" s="12">
        <f t="shared" si="48"/>
        <v>1</v>
      </c>
      <c r="BG192" s="100">
        <v>1.27</v>
      </c>
      <c r="BH192" t="s">
        <v>121</v>
      </c>
      <c r="BI192" t="s">
        <v>122</v>
      </c>
    </row>
    <row r="193" spans="1:61" ht="11.25" customHeight="1" x14ac:dyDescent="0.2">
      <c r="A193" s="123" t="s">
        <v>974</v>
      </c>
      <c r="B193" s="55" t="s">
        <v>975</v>
      </c>
      <c r="C193" s="156" t="s">
        <v>116</v>
      </c>
      <c r="D193" s="98" t="s">
        <v>215</v>
      </c>
      <c r="E193" s="157">
        <v>14</v>
      </c>
      <c r="F193" s="2">
        <v>399</v>
      </c>
      <c r="G193" s="2" t="s">
        <v>146</v>
      </c>
      <c r="H193" s="2" t="s">
        <v>146</v>
      </c>
      <c r="I193" s="100">
        <v>293.13</v>
      </c>
      <c r="J193" s="101">
        <f t="shared" si="35"/>
        <v>0.49124961621123736</v>
      </c>
      <c r="K193" s="104">
        <v>0.36</v>
      </c>
      <c r="L193" s="71">
        <v>4</v>
      </c>
      <c r="M193" s="28">
        <f t="shared" si="36"/>
        <v>1.44</v>
      </c>
      <c r="N193" s="103" t="s">
        <v>326</v>
      </c>
      <c r="O193" s="104">
        <v>0.34</v>
      </c>
      <c r="P193" s="158">
        <v>46127</v>
      </c>
      <c r="Q193" s="158">
        <v>46155</v>
      </c>
      <c r="R193" s="28">
        <f t="shared" si="37"/>
        <v>5.8823529411764595</v>
      </c>
      <c r="S193" s="105">
        <f>IF(INDEX(Historical!$D$7:$D1368,MATCH(B193,Historical!$B$7:$B$1044,0))=0,"n/a",(INDEX(Historical!$C$7:$C$1044,MATCH(B193,Historical!$B$7:$B$1044,0))/INDEX(Historical!$D$7:$D$1044,MATCH(B193,Historical!$B$7:$B$1044,0))-1)*100)</f>
        <v>7.2000000000000064</v>
      </c>
      <c r="T193" s="105">
        <f>IF(INDEX(Historical!$F$7:$F$1044,MATCH(B193,Historical!$B$7:$B$1044,0))=0,"n/a",((INDEX(Historical!$C$7:$C$1044,MATCH(B193,Historical!$B$7:$B$1044,0))/INDEX(Historical!$F$7:$F$1044,MATCH(B193,Historical!$B$7:$B$1044,0)))^(1/3)-1)*100)</f>
        <v>9.1664508976517354</v>
      </c>
      <c r="U193" s="105">
        <f>IF(INDEX(Historical!$H$7:$H$1044,MATCH(B193,Historical!$B$7:$B$1044,0))=0,"n/a",((INDEX(Historical!$C$7:$C$1044,MATCH(B193,Historical!$B$7:$B$1044,0))/INDEX(Historical!$H$7:$H$1044,MATCH(B193,Historical!$B$7:$B$1044,0)))^(1/5)-1)*100)</f>
        <v>7.1213996685488112</v>
      </c>
      <c r="V193" s="105">
        <f>IF(INDEX(Historical!$M$7:$M$1044,MATCH(B193,Historical!$B$7:$B$1044,0))=0,"n/a",((INDEX(Historical!$C$7:$C$1044,MATCH(B193,Historical!$B$7:$B$1044,0))/INDEX(Historical!$M$7:$M$1044,MATCH(B193,Historical!$B$7:$B$1044,0)))^(1/10)-1)*100)</f>
        <v>7.3386394775418529</v>
      </c>
      <c r="W193" s="106">
        <f t="shared" si="38"/>
        <v>0.97039780879577853</v>
      </c>
      <c r="X193" s="107">
        <f t="shared" si="39"/>
        <v>0.56429474394206103</v>
      </c>
      <c r="Y193" s="172"/>
      <c r="Z193" s="101">
        <f t="shared" si="40"/>
        <v>16.647398843930635</v>
      </c>
      <c r="AA193" s="109">
        <f t="shared" si="41"/>
        <v>33.8878612716763</v>
      </c>
      <c r="AB193" s="71">
        <v>12</v>
      </c>
      <c r="AC193" s="100">
        <v>8.65</v>
      </c>
      <c r="AD193" s="100" t="s">
        <v>142</v>
      </c>
      <c r="AE193" s="100">
        <v>3.29</v>
      </c>
      <c r="AF193" s="100">
        <v>3.53</v>
      </c>
      <c r="AG193" s="100">
        <v>11.16</v>
      </c>
      <c r="AH193" s="100">
        <v>25</v>
      </c>
      <c r="AI193" s="100">
        <v>12.590000000000002</v>
      </c>
      <c r="AJ193" s="100">
        <v>12.620000000000001</v>
      </c>
      <c r="AK193" s="100" t="s">
        <v>142</v>
      </c>
      <c r="AL193" s="100">
        <v>3460</v>
      </c>
      <c r="AM193" s="100">
        <v>1.18</v>
      </c>
      <c r="AN193" s="100">
        <v>0.42</v>
      </c>
      <c r="AO193" s="110">
        <f t="shared" si="42"/>
        <v>-26.275211986916251</v>
      </c>
      <c r="AP193" s="111">
        <f t="shared" si="43"/>
        <v>7.6126492847600487</v>
      </c>
      <c r="AQ193" s="112">
        <f t="shared" si="44"/>
        <v>130.57816249016523</v>
      </c>
      <c r="AR193" s="101">
        <f>INDEX(Historical!$C$7:$C$1045,MATCH(B193,Historical!$B$7:$B$1045,0))*IF(AH193="n/a",1.03,IF(AH193&lt;0,1.01,IF(AH193&gt;10,1.1,(1+AH193/100))))</f>
        <v>1.4740000000000002</v>
      </c>
      <c r="AS193" s="109">
        <f t="shared" si="45"/>
        <v>1.6214000000000004</v>
      </c>
      <c r="AT193" s="109">
        <f t="shared" si="51"/>
        <v>1.6700420000000005</v>
      </c>
      <c r="AU193" s="109">
        <f t="shared" si="51"/>
        <v>1.7201432600000006</v>
      </c>
      <c r="AV193" s="109">
        <f t="shared" si="51"/>
        <v>1.7717475578000006</v>
      </c>
      <c r="AW193" s="109">
        <f t="shared" si="46"/>
        <v>8.2573328178000018</v>
      </c>
      <c r="AX193" s="113">
        <f t="shared" si="47"/>
        <v>2.816952484494935</v>
      </c>
      <c r="AY193" s="100">
        <v>1.24</v>
      </c>
      <c r="AZ193" s="100">
        <v>19.71</v>
      </c>
      <c r="BA193" s="100">
        <v>-20.77</v>
      </c>
      <c r="BB193" s="100">
        <v>-7.86</v>
      </c>
      <c r="BC193" s="100">
        <v>-5.43</v>
      </c>
      <c r="BE193" s="12">
        <v>2013</v>
      </c>
      <c r="BF193" s="12">
        <f t="shared" si="48"/>
        <v>1</v>
      </c>
      <c r="BG193" s="100">
        <v>6.49</v>
      </c>
      <c r="BH193" t="s">
        <v>121</v>
      </c>
      <c r="BI193" t="s">
        <v>122</v>
      </c>
    </row>
    <row r="194" spans="1:61" ht="11.25" customHeight="1" x14ac:dyDescent="0.2">
      <c r="A194" s="55" t="s">
        <v>976</v>
      </c>
      <c r="B194" s="55" t="s">
        <v>977</v>
      </c>
      <c r="C194" s="156" t="s">
        <v>198</v>
      </c>
      <c r="D194" s="98" t="s">
        <v>565</v>
      </c>
      <c r="E194" s="157">
        <v>16</v>
      </c>
      <c r="F194" s="2">
        <v>256</v>
      </c>
      <c r="G194" s="2" t="s">
        <v>146</v>
      </c>
      <c r="H194" s="2" t="s">
        <v>146</v>
      </c>
      <c r="I194" s="100">
        <v>1750.38</v>
      </c>
      <c r="J194" s="101">
        <f t="shared" si="35"/>
        <v>0.43419143271746696</v>
      </c>
      <c r="K194" s="104">
        <v>1.9</v>
      </c>
      <c r="L194" s="71">
        <v>4</v>
      </c>
      <c r="M194" s="28">
        <f t="shared" si="36"/>
        <v>7.6</v>
      </c>
      <c r="N194" s="103" t="s">
        <v>136</v>
      </c>
      <c r="O194" s="104">
        <v>1.7</v>
      </c>
      <c r="P194" s="163">
        <v>45796</v>
      </c>
      <c r="Q194" s="163">
        <v>45811</v>
      </c>
      <c r="R194" s="28">
        <f t="shared" si="37"/>
        <v>11.764705882352938</v>
      </c>
      <c r="S194" s="105">
        <f>IF(INDEX(Historical!$D$7:$D1372,MATCH(B194,Historical!$B$7:$B$1044,0))=0,"n/a",(INDEX(Historical!$C$7:$C$1044,MATCH(B194,Historical!$B$7:$B$1044,0))/INDEX(Historical!$D$7:$D$1044,MATCH(B194,Historical!$B$7:$B$1044,0))-1)*100)</f>
        <v>22.314049586776875</v>
      </c>
      <c r="T194" s="105">
        <f>IF(INDEX(Historical!$F$7:$F$1044,MATCH(B194,Historical!$B$7:$B$1044,0))=0,"n/a",((INDEX(Historical!$C$7:$C$1044,MATCH(B194,Historical!$B$7:$B$1044,0))/INDEX(Historical!$F$7:$F$1044,MATCH(B194,Historical!$B$7:$B$1044,0)))^(1/3)-1)*100)</f>
        <v>16.335239232339415</v>
      </c>
      <c r="U194" s="105">
        <f>IF(INDEX(Historical!$H$7:$H$1044,MATCH(B194,Historical!$B$7:$B$1044,0))=0,"n/a",((INDEX(Historical!$C$7:$C$1044,MATCH(B194,Historical!$B$7:$B$1044,0))/INDEX(Historical!$H$7:$H$1044,MATCH(B194,Historical!$B$7:$B$1044,0)))^(1/5)-1)*100)</f>
        <v>16.153616167554617</v>
      </c>
      <c r="V194" s="105">
        <f>IF(INDEX(Historical!$M$7:$M$1044,MATCH(B194,Historical!$B$7:$B$1044,0))=0,"n/a",((INDEX(Historical!$C$7:$C$1044,MATCH(B194,Historical!$B$7:$B$1044,0))/INDEX(Historical!$M$7:$M$1044,MATCH(B194,Historical!$B$7:$B$1044,0)))^(1/10)-1)*100)</f>
        <v>13.752291788975789</v>
      </c>
      <c r="W194" s="106">
        <f t="shared" si="38"/>
        <v>1.1746126693227812</v>
      </c>
      <c r="X194" s="107">
        <f t="shared" si="39"/>
        <v>0.51167615354940188</v>
      </c>
      <c r="Y194" s="165"/>
      <c r="Z194" s="101">
        <f t="shared" si="40"/>
        <v>21.481062747314862</v>
      </c>
      <c r="AA194" s="109">
        <f t="shared" si="41"/>
        <v>49.473713962690788</v>
      </c>
      <c r="AB194" s="71">
        <v>6</v>
      </c>
      <c r="AC194" s="100">
        <v>35.380000000000003</v>
      </c>
      <c r="AD194" s="100">
        <v>1.73</v>
      </c>
      <c r="AE194" s="100">
        <v>17.52</v>
      </c>
      <c r="AF194" s="100">
        <v>42</v>
      </c>
      <c r="AG194" s="100">
        <v>94.98</v>
      </c>
      <c r="AH194" s="100">
        <v>10.96</v>
      </c>
      <c r="AI194" s="100">
        <v>34.65</v>
      </c>
      <c r="AJ194" s="100">
        <v>31.569999999999997</v>
      </c>
      <c r="AK194" s="100">
        <v>20.309999999999999</v>
      </c>
      <c r="AL194" s="100">
        <v>229430</v>
      </c>
      <c r="AM194" s="100">
        <v>0.1</v>
      </c>
      <c r="AN194" s="100">
        <v>1.01</v>
      </c>
      <c r="AO194" s="110">
        <f t="shared" si="42"/>
        <v>-32.885906362418709</v>
      </c>
      <c r="AP194" s="111">
        <f t="shared" si="43"/>
        <v>16.587807600272082</v>
      </c>
      <c r="AQ194" s="112">
        <f t="shared" si="44"/>
        <v>860.99392677766775</v>
      </c>
      <c r="AR194" s="101">
        <f>INDEX(Historical!$C$7:$C$1045,MATCH(B194,Historical!$B$7:$B$1045,0))*IF(AH194="n/a",1.03,IF(AH194&lt;0,1.01,IF(AH194&gt;10,1.1,(1+AH194/100))))</f>
        <v>8.14</v>
      </c>
      <c r="AS194" s="109">
        <f t="shared" si="45"/>
        <v>8.9540000000000006</v>
      </c>
      <c r="AT194" s="109">
        <f t="shared" si="51"/>
        <v>9.849400000000001</v>
      </c>
      <c r="AU194" s="109">
        <f t="shared" si="51"/>
        <v>10.834340000000003</v>
      </c>
      <c r="AV194" s="109">
        <f t="shared" si="51"/>
        <v>11.917774000000003</v>
      </c>
      <c r="AW194" s="109">
        <f t="shared" si="46"/>
        <v>49.69551400000001</v>
      </c>
      <c r="AX194" s="113">
        <f t="shared" si="47"/>
        <v>2.8391271609593351</v>
      </c>
      <c r="AY194" s="100">
        <v>1.54</v>
      </c>
      <c r="AZ194" s="100">
        <v>159.62</v>
      </c>
      <c r="BA194" s="100">
        <v>-9.74</v>
      </c>
      <c r="BB194" s="100">
        <v>10.41</v>
      </c>
      <c r="BC194" s="100">
        <v>39.28</v>
      </c>
      <c r="BE194" s="12">
        <v>2010</v>
      </c>
      <c r="BF194" s="12">
        <f t="shared" si="48"/>
        <v>1</v>
      </c>
      <c r="BG194" s="100">
        <v>29.13</v>
      </c>
      <c r="BH194" t="s">
        <v>121</v>
      </c>
      <c r="BI194" t="s">
        <v>122</v>
      </c>
    </row>
    <row r="195" spans="1:61" ht="11.25" customHeight="1" x14ac:dyDescent="0.2">
      <c r="A195" s="116" t="s">
        <v>978</v>
      </c>
      <c r="B195" s="55" t="s">
        <v>979</v>
      </c>
      <c r="C195" s="156" t="s">
        <v>134</v>
      </c>
      <c r="D195" s="98" t="s">
        <v>135</v>
      </c>
      <c r="E195" s="157">
        <v>11</v>
      </c>
      <c r="F195" s="2">
        <v>492</v>
      </c>
      <c r="G195" s="2" t="s">
        <v>146</v>
      </c>
      <c r="H195" s="2" t="s">
        <v>146</v>
      </c>
      <c r="I195" s="100">
        <v>323.61</v>
      </c>
      <c r="J195" s="101">
        <f t="shared" si="35"/>
        <v>0.30901393652853743</v>
      </c>
      <c r="K195" s="104">
        <v>0.25</v>
      </c>
      <c r="L195" s="71">
        <v>4</v>
      </c>
      <c r="M195" s="28">
        <f t="shared" si="36"/>
        <v>1</v>
      </c>
      <c r="N195" s="103" t="s">
        <v>158</v>
      </c>
      <c r="O195" s="104">
        <v>0.17</v>
      </c>
      <c r="P195" s="158">
        <v>46079</v>
      </c>
      <c r="Q195" s="158">
        <v>46093</v>
      </c>
      <c r="R195" s="28">
        <f t="shared" si="37"/>
        <v>47.058823529411754</v>
      </c>
      <c r="S195" s="105">
        <f>IF(INDEX(Historical!$D$7:$D1376,MATCH(B195,Historical!$B$7:$B$1044,0))=0,"n/a",(INDEX(Historical!$C$7:$C$1044,MATCH(B195,Historical!$B$7:$B$1044,0))/INDEX(Historical!$D$7:$D$1044,MATCH(B195,Historical!$B$7:$B$1044,0))-1)*100)</f>
        <v>13.333333333333353</v>
      </c>
      <c r="T195" s="105">
        <f>IF(INDEX(Historical!$F$7:$F$1044,MATCH(B195,Historical!$B$7:$B$1044,0))=0,"n/a",((INDEX(Historical!$C$7:$C$1044,MATCH(B195,Historical!$B$7:$B$1044,0))/INDEX(Historical!$F$7:$F$1044,MATCH(B195,Historical!$B$7:$B$1044,0)))^(1/3)-1)*100)</f>
        <v>9.3541299792876842</v>
      </c>
      <c r="U195" s="105">
        <f>IF(INDEX(Historical!$H$7:$H$1044,MATCH(B195,Historical!$B$7:$B$1044,0))=0,"n/a",((INDEX(Historical!$C$7:$C$1044,MATCH(B195,Historical!$B$7:$B$1044,0))/INDEX(Historical!$H$7:$H$1044,MATCH(B195,Historical!$B$7:$B$1044,0)))^(1/5)-1)*100)</f>
        <v>13.564157249607756</v>
      </c>
      <c r="V195" s="105" t="str">
        <f>IF(INDEX(Historical!$M$7:$M$1044,MATCH(B195,Historical!$B$7:$B$1044,0))=0,"n/a",((INDEX(Historical!$C$7:$C$1044,MATCH(B195,Historical!$B$7:$B$1044,0))/INDEX(Historical!$M$7:$M$1044,MATCH(B195,Historical!$B$7:$B$1044,0)))^(1/10)-1)*100)</f>
        <v>n/a</v>
      </c>
      <c r="W195" s="106" t="str">
        <f t="shared" si="38"/>
        <v>n/a</v>
      </c>
      <c r="X195" s="107">
        <f t="shared" si="39"/>
        <v>0.3298676373931847</v>
      </c>
      <c r="Y195" s="123"/>
      <c r="Z195" s="101">
        <f t="shared" si="40"/>
        <v>4.4033465433729626</v>
      </c>
      <c r="AA195" s="109">
        <f t="shared" si="41"/>
        <v>14.249669749009247</v>
      </c>
      <c r="AB195" s="71">
        <v>12</v>
      </c>
      <c r="AC195" s="100">
        <v>22.71</v>
      </c>
      <c r="AD195" s="100">
        <v>2.67</v>
      </c>
      <c r="AE195" s="100">
        <v>3.89</v>
      </c>
      <c r="AF195" s="100">
        <v>3.86</v>
      </c>
      <c r="AG195" s="100">
        <v>29.68</v>
      </c>
      <c r="AH195" s="100">
        <v>5.82</v>
      </c>
      <c r="AI195" s="100">
        <v>5.5100000000000007</v>
      </c>
      <c r="AJ195" s="100">
        <v>41.120000000000005</v>
      </c>
      <c r="AK195" s="100">
        <v>5.56</v>
      </c>
      <c r="AL195" s="100">
        <v>7460</v>
      </c>
      <c r="AM195" s="100">
        <v>5.57</v>
      </c>
      <c r="AN195" s="100">
        <v>0.11</v>
      </c>
      <c r="AO195" s="110">
        <f t="shared" si="42"/>
        <v>-0.37649856287295336</v>
      </c>
      <c r="AP195" s="111">
        <f t="shared" si="43"/>
        <v>13.873171186136293</v>
      </c>
      <c r="AQ195" s="112">
        <f t="shared" si="44"/>
        <v>56.35248671749595</v>
      </c>
      <c r="AR195" s="101">
        <f>INDEX(Historical!$C$7:$C$1045,MATCH(B195,Historical!$B$7:$B$1045,0))*IF(AH195="n/a",1.03,IF(AH195&lt;0,1.01,IF(AH195&gt;10,1.1,(1+AH195/100))))</f>
        <v>0.7195760000000001</v>
      </c>
      <c r="AS195" s="109">
        <f t="shared" si="45"/>
        <v>0.75922463760000003</v>
      </c>
      <c r="AT195" s="109">
        <f t="shared" si="51"/>
        <v>0.80143752745056007</v>
      </c>
      <c r="AU195" s="109">
        <f t="shared" si="51"/>
        <v>0.84599745397681125</v>
      </c>
      <c r="AV195" s="109">
        <f t="shared" si="51"/>
        <v>0.89303491241792199</v>
      </c>
      <c r="AW195" s="109">
        <f t="shared" si="46"/>
        <v>4.0192705314452937</v>
      </c>
      <c r="AX195" s="113">
        <f t="shared" si="47"/>
        <v>1.2420106088950569</v>
      </c>
      <c r="AY195" s="100">
        <v>0.99</v>
      </c>
      <c r="AZ195" s="100">
        <v>0.51</v>
      </c>
      <c r="BA195" s="100">
        <v>-36.89</v>
      </c>
      <c r="BB195" s="100">
        <v>-8.6999999999999993</v>
      </c>
      <c r="BC195" s="100">
        <v>-19.82</v>
      </c>
      <c r="BE195" s="12">
        <v>2016</v>
      </c>
      <c r="BF195" s="12">
        <f t="shared" si="48"/>
        <v>1</v>
      </c>
      <c r="BG195" s="100">
        <v>9.99</v>
      </c>
      <c r="BH195" t="s">
        <v>121</v>
      </c>
      <c r="BI195" t="s">
        <v>122</v>
      </c>
    </row>
    <row r="196" spans="1:61" ht="11.25" customHeight="1" x14ac:dyDescent="0.2">
      <c r="A196" s="123" t="s">
        <v>980</v>
      </c>
      <c r="B196" s="55" t="s">
        <v>981</v>
      </c>
      <c r="C196" s="156" t="s">
        <v>125</v>
      </c>
      <c r="D196" s="98" t="s">
        <v>212</v>
      </c>
      <c r="E196" s="157">
        <v>20</v>
      </c>
      <c r="F196" s="2">
        <v>208</v>
      </c>
      <c r="G196" s="2" t="s">
        <v>146</v>
      </c>
      <c r="H196" s="2" t="s">
        <v>146</v>
      </c>
      <c r="I196" s="100">
        <v>68.069999999999993</v>
      </c>
      <c r="J196" s="101">
        <f t="shared" si="35"/>
        <v>2.0567063317173497</v>
      </c>
      <c r="K196" s="104">
        <v>0.35</v>
      </c>
      <c r="L196" s="71">
        <v>4</v>
      </c>
      <c r="M196" s="28">
        <f t="shared" si="36"/>
        <v>1.4</v>
      </c>
      <c r="N196" s="103" t="s">
        <v>136</v>
      </c>
      <c r="O196" s="104">
        <v>0.32</v>
      </c>
      <c r="P196" s="158">
        <v>45884</v>
      </c>
      <c r="Q196" s="158">
        <v>45901</v>
      </c>
      <c r="R196" s="28">
        <f t="shared" si="37"/>
        <v>9.3749999999999911</v>
      </c>
      <c r="S196" s="105">
        <f>IF(INDEX(Historical!$D$7:$D1379,MATCH(B196,Historical!$B$7:$B$1044,0))=0,"n/a",(INDEX(Historical!$C$7:$C$1044,MATCH(B196,Historical!$B$7:$B$1044,0))/INDEX(Historical!$D$7:$D$1044,MATCH(B196,Historical!$B$7:$B$1044,0))-1)*100)</f>
        <v>9.8360655737705027</v>
      </c>
      <c r="T196" s="105">
        <f>IF(INDEX(Historical!$F$7:$F$1044,MATCH(B196,Historical!$B$7:$B$1044,0))=0,"n/a",((INDEX(Historical!$C$7:$C$1044,MATCH(B196,Historical!$B$7:$B$1044,0))/INDEX(Historical!$F$7:$F$1044,MATCH(B196,Historical!$B$7:$B$1044,0)))^(1/3)-1)*100)</f>
        <v>12.544855591643977</v>
      </c>
      <c r="U196" s="105">
        <f>IF(INDEX(Historical!$H$7:$H$1044,MATCH(B196,Historical!$B$7:$B$1044,0))=0,"n/a",((INDEX(Historical!$C$7:$C$1044,MATCH(B196,Historical!$B$7:$B$1044,0))/INDEX(Historical!$H$7:$H$1044,MATCH(B196,Historical!$B$7:$B$1044,0)))^(1/5)-1)*100)</f>
        <v>14.529977956805574</v>
      </c>
      <c r="V196" s="105">
        <f>IF(INDEX(Historical!$M$7:$M$1044,MATCH(B196,Historical!$B$7:$B$1044,0))=0,"n/a",((INDEX(Historical!$C$7:$C$1044,MATCH(B196,Historical!$B$7:$B$1044,0))/INDEX(Historical!$M$7:$M$1044,MATCH(B196,Historical!$B$7:$B$1044,0)))^(1/10)-1)*100)</f>
        <v>12.992799878453209</v>
      </c>
      <c r="W196" s="106">
        <f t="shared" si="38"/>
        <v>1.118309994206989</v>
      </c>
      <c r="X196" s="107" t="str">
        <f t="shared" si="39"/>
        <v>n/a</v>
      </c>
      <c r="Y196" s="165"/>
      <c r="Z196" s="101">
        <f t="shared" si="40"/>
        <v>90.322580645161281</v>
      </c>
      <c r="AA196" s="109">
        <f t="shared" si="41"/>
        <v>43.916129032258056</v>
      </c>
      <c r="AB196" s="71">
        <v>1</v>
      </c>
      <c r="AC196" s="100">
        <v>1.55</v>
      </c>
      <c r="AD196" s="100">
        <v>1.68</v>
      </c>
      <c r="AE196" s="100">
        <v>0.28000000000000003</v>
      </c>
      <c r="AF196" s="100">
        <v>7.06</v>
      </c>
      <c r="AG196" s="100">
        <v>14.09</v>
      </c>
      <c r="AH196" s="100">
        <v>7.9799999999999995</v>
      </c>
      <c r="AI196" s="100">
        <v>7.24</v>
      </c>
      <c r="AJ196" s="100">
        <v>-13.99</v>
      </c>
      <c r="AK196" s="100">
        <v>7.22</v>
      </c>
      <c r="AL196" s="100">
        <v>41700</v>
      </c>
      <c r="AM196" s="100">
        <v>0.91999999999999993</v>
      </c>
      <c r="AN196" s="100">
        <v>4.17</v>
      </c>
      <c r="AO196" s="110">
        <f t="shared" si="42"/>
        <v>-27.329444743735131</v>
      </c>
      <c r="AP196" s="111">
        <f t="shared" si="43"/>
        <v>16.586684288522925</v>
      </c>
      <c r="AQ196" s="112">
        <f t="shared" si="44"/>
        <v>271.21294934773067</v>
      </c>
      <c r="AR196" s="101">
        <f>INDEX(Historical!$C$7:$C$1045,MATCH(B196,Historical!$B$7:$B$1045,0))*IF(AH196="n/a",1.03,IF(AH196&lt;0,1.01,IF(AH196&gt;10,1.1,(1+AH196/100))))</f>
        <v>1.4469320000000001</v>
      </c>
      <c r="AS196" s="109">
        <f t="shared" si="45"/>
        <v>1.5516898768</v>
      </c>
      <c r="AT196" s="109">
        <f t="shared" si="51"/>
        <v>1.6637218859049601</v>
      </c>
      <c r="AU196" s="109">
        <f t="shared" si="51"/>
        <v>1.7838426060672983</v>
      </c>
      <c r="AV196" s="109">
        <f t="shared" si="51"/>
        <v>1.9126360422253572</v>
      </c>
      <c r="AW196" s="109">
        <f t="shared" si="46"/>
        <v>8.3588224109976164</v>
      </c>
      <c r="AX196" s="113">
        <f t="shared" si="47"/>
        <v>12.279744984571202</v>
      </c>
      <c r="AY196" s="100">
        <v>0.46</v>
      </c>
      <c r="AZ196" s="100">
        <v>16.16</v>
      </c>
      <c r="BA196" s="100">
        <v>-11.110000000000001</v>
      </c>
      <c r="BB196" s="100">
        <v>-3.16</v>
      </c>
      <c r="BC196" s="100">
        <v>0.80999999999999994</v>
      </c>
      <c r="BE196" s="12">
        <v>2006</v>
      </c>
      <c r="BF196" s="12">
        <f t="shared" si="48"/>
        <v>2</v>
      </c>
      <c r="BG196" s="100">
        <v>1.9</v>
      </c>
      <c r="BH196" t="s">
        <v>121</v>
      </c>
      <c r="BI196" t="s">
        <v>122</v>
      </c>
    </row>
    <row r="197" spans="1:61" ht="11.25" customHeight="1" x14ac:dyDescent="0.2">
      <c r="A197" s="123" t="s">
        <v>982</v>
      </c>
      <c r="B197" s="55" t="s">
        <v>983</v>
      </c>
      <c r="C197" s="156" t="s">
        <v>139</v>
      </c>
      <c r="D197" s="98" t="s">
        <v>140</v>
      </c>
      <c r="E197" s="157">
        <v>18</v>
      </c>
      <c r="F197" s="2">
        <v>225</v>
      </c>
      <c r="G197" s="2" t="s">
        <v>119</v>
      </c>
      <c r="H197" s="2" t="s">
        <v>119</v>
      </c>
      <c r="I197" s="100">
        <v>135.88999999999999</v>
      </c>
      <c r="J197" s="101">
        <f t="shared" si="35"/>
        <v>1.4953271028037385</v>
      </c>
      <c r="K197" s="104">
        <v>0.50800000000000001</v>
      </c>
      <c r="L197" s="71">
        <v>4</v>
      </c>
      <c r="M197" s="28">
        <f t="shared" si="36"/>
        <v>2.032</v>
      </c>
      <c r="N197" s="103" t="s">
        <v>202</v>
      </c>
      <c r="O197" s="104">
        <v>0.48499999999999999</v>
      </c>
      <c r="P197" s="158">
        <v>45947</v>
      </c>
      <c r="Q197" s="158">
        <v>45961</v>
      </c>
      <c r="R197" s="28">
        <f t="shared" si="37"/>
        <v>4.7422680412371179</v>
      </c>
      <c r="S197" s="105">
        <f>IF(INDEX(Historical!$D$7:$D1381,MATCH(B197,Historical!$B$7:$B$1044,0))=0,"n/a",(INDEX(Historical!$C$7:$C$1044,MATCH(B197,Historical!$B$7:$B$1044,0))/INDEX(Historical!$D$7:$D$1044,MATCH(B197,Historical!$B$7:$B$1044,0))-1)*100)</f>
        <v>6.1081081081081123</v>
      </c>
      <c r="T197" s="105">
        <f>IF(INDEX(Historical!$F$7:$F$1044,MATCH(B197,Historical!$B$7:$B$1044,0))=0,"n/a",((INDEX(Historical!$C$7:$C$1044,MATCH(B197,Historical!$B$7:$B$1044,0))/INDEX(Historical!$F$7:$F$1044,MATCH(B197,Historical!$B$7:$B$1044,0)))^(1/3)-1)*100)</f>
        <v>5.3263431216773238</v>
      </c>
      <c r="U197" s="105">
        <f>IF(INDEX(Historical!$H$7:$H$1044,MATCH(B197,Historical!$B$7:$B$1044,0))=0,"n/a",((INDEX(Historical!$C$7:$C$1044,MATCH(B197,Historical!$B$7:$B$1044,0))/INDEX(Historical!$H$7:$H$1044,MATCH(B197,Historical!$B$7:$B$1044,0)))^(1/5)-1)*100)</f>
        <v>4.8377569098708717</v>
      </c>
      <c r="V197" s="105">
        <f>IF(INDEX(Historical!$M$7:$M$1044,MATCH(B197,Historical!$B$7:$B$1044,0))=0,"n/a",((INDEX(Historical!$C$7:$C$1044,MATCH(B197,Historical!$B$7:$B$1044,0))/INDEX(Historical!$M$7:$M$1044,MATCH(B197,Historical!$B$7:$B$1044,0)))^(1/10)-1)*100)</f>
        <v>4.7007665826330314</v>
      </c>
      <c r="W197" s="106">
        <f t="shared" si="38"/>
        <v>1.0291421249767965</v>
      </c>
      <c r="X197" s="107" t="str">
        <f t="shared" si="39"/>
        <v>n/a</v>
      </c>
      <c r="Y197" s="55"/>
      <c r="Z197" s="101" t="str">
        <f t="shared" si="40"/>
        <v>n/a</v>
      </c>
      <c r="AA197" s="109" t="str">
        <f t="shared" si="41"/>
        <v>n/a</v>
      </c>
      <c r="AB197" s="71">
        <v>12</v>
      </c>
      <c r="AC197" s="100">
        <v>-0.12</v>
      </c>
      <c r="AD197" s="100">
        <v>1.03</v>
      </c>
      <c r="AE197" s="100">
        <v>1.25</v>
      </c>
      <c r="AF197" s="100">
        <v>1.72</v>
      </c>
      <c r="AG197" s="100">
        <v>-0.18</v>
      </c>
      <c r="AH197" s="100">
        <v>5.3900000000000006</v>
      </c>
      <c r="AI197" s="100">
        <v>22.55</v>
      </c>
      <c r="AJ197" s="100" t="s">
        <v>142</v>
      </c>
      <c r="AK197" s="100">
        <v>14.6</v>
      </c>
      <c r="AL197" s="100">
        <v>2360</v>
      </c>
      <c r="AM197" s="100">
        <v>21.94</v>
      </c>
      <c r="AN197" s="100">
        <v>0.66</v>
      </c>
      <c r="AO197" s="110" t="str">
        <f t="shared" si="42"/>
        <v>n/a</v>
      </c>
      <c r="AP197" s="111">
        <f t="shared" si="43"/>
        <v>6.3330840126746102</v>
      </c>
      <c r="AQ197" s="112" t="str">
        <f t="shared" si="44"/>
        <v>n/a</v>
      </c>
      <c r="AR197" s="101">
        <f>INDEX(Historical!$C$7:$C$1045,MATCH(B197,Historical!$B$7:$B$1045,0))*IF(AH197="n/a",1.03,IF(AH197&lt;0,1.01,IF(AH197&gt;10,1.1,(1+AH197/100))))</f>
        <v>2.0688057000000004</v>
      </c>
      <c r="AS197" s="109">
        <f t="shared" si="45"/>
        <v>2.2756862700000005</v>
      </c>
      <c r="AT197" s="109">
        <f t="shared" si="51"/>
        <v>2.5032548970000006</v>
      </c>
      <c r="AU197" s="109">
        <f t="shared" si="51"/>
        <v>2.7535803867000008</v>
      </c>
      <c r="AV197" s="109">
        <f t="shared" si="51"/>
        <v>3.0289384253700011</v>
      </c>
      <c r="AW197" s="109">
        <f t="shared" si="46"/>
        <v>12.630265679070003</v>
      </c>
      <c r="AX197" s="113">
        <f t="shared" si="47"/>
        <v>9.2944776503569102</v>
      </c>
      <c r="AY197" s="100">
        <v>1.42</v>
      </c>
      <c r="AZ197" s="100">
        <v>37.01</v>
      </c>
      <c r="BA197" s="100">
        <v>-25.75</v>
      </c>
      <c r="BB197" s="100">
        <v>1.72</v>
      </c>
      <c r="BC197" s="100">
        <v>-1.53</v>
      </c>
      <c r="BE197" s="12">
        <v>2008</v>
      </c>
      <c r="BF197" s="12">
        <f t="shared" si="48"/>
        <v>2</v>
      </c>
      <c r="BG197" s="100">
        <v>-0.09</v>
      </c>
      <c r="BH197" t="s">
        <v>121</v>
      </c>
      <c r="BI197" t="s">
        <v>122</v>
      </c>
    </row>
    <row r="198" spans="1:61" ht="11.25" customHeight="1" x14ac:dyDescent="0.2">
      <c r="A198" s="55" t="s">
        <v>984</v>
      </c>
      <c r="B198" s="55" t="s">
        <v>985</v>
      </c>
      <c r="C198" s="156" t="s">
        <v>335</v>
      </c>
      <c r="D198" s="98" t="s">
        <v>371</v>
      </c>
      <c r="E198" s="157">
        <v>17</v>
      </c>
      <c r="F198" s="2">
        <v>252</v>
      </c>
      <c r="G198" s="2" t="s">
        <v>146</v>
      </c>
      <c r="H198" s="2" t="s">
        <v>146</v>
      </c>
      <c r="I198" s="100">
        <v>290.12</v>
      </c>
      <c r="J198" s="101">
        <f t="shared" si="35"/>
        <v>0.78588170412243197</v>
      </c>
      <c r="K198" s="104">
        <v>0.56999999999999995</v>
      </c>
      <c r="L198" s="71">
        <v>4</v>
      </c>
      <c r="M198" s="28">
        <f t="shared" si="36"/>
        <v>2.2799999999999998</v>
      </c>
      <c r="N198" s="103" t="s">
        <v>671</v>
      </c>
      <c r="O198" s="104">
        <v>0.55000000000000004</v>
      </c>
      <c r="P198" s="158">
        <v>46150</v>
      </c>
      <c r="Q198" s="158">
        <v>46164</v>
      </c>
      <c r="R198" s="28">
        <f t="shared" si="37"/>
        <v>3.6363636363636189</v>
      </c>
      <c r="S198" s="105">
        <f>IF(INDEX(Historical!$D$7:$D1382,MATCH(B198,Historical!$B$7:$B$1044,0))=0,"n/a",(INDEX(Historical!$C$7:$C$1044,MATCH(B198,Historical!$B$7:$B$1044,0))/INDEX(Historical!$D$7:$D$1044,MATCH(B198,Historical!$B$7:$B$1044,0))-1)*100)</f>
        <v>4.3062200956937913</v>
      </c>
      <c r="T198" s="105">
        <f>IF(INDEX(Historical!$F$7:$F$1044,MATCH(B198,Historical!$B$7:$B$1044,0))=0,"n/a",((INDEX(Historical!$C$7:$C$1044,MATCH(B198,Historical!$B$7:$B$1044,0))/INDEX(Historical!$F$7:$F$1044,MATCH(B198,Historical!$B$7:$B$1044,0)))^(1/3)-1)*100)</f>
        <v>10.631008788990837</v>
      </c>
      <c r="U198" s="105">
        <f>IF(INDEX(Historical!$H$7:$H$1044,MATCH(B198,Historical!$B$7:$B$1044,0))=0,"n/a",((INDEX(Historical!$C$7:$C$1044,MATCH(B198,Historical!$B$7:$B$1044,0))/INDEX(Historical!$H$7:$H$1044,MATCH(B198,Historical!$B$7:$B$1044,0)))^(1/5)-1)*100)</f>
        <v>12.310234124400644</v>
      </c>
      <c r="V198" s="105">
        <f>IF(INDEX(Historical!$M$7:$M$1044,MATCH(B198,Historical!$B$7:$B$1044,0))=0,"n/a",((INDEX(Historical!$C$7:$C$1044,MATCH(B198,Historical!$B$7:$B$1044,0))/INDEX(Historical!$M$7:$M$1044,MATCH(B198,Historical!$B$7:$B$1044,0)))^(1/10)-1)*100)</f>
        <v>11.112850746112723</v>
      </c>
      <c r="W198" s="106">
        <f t="shared" si="38"/>
        <v>1.1077476343058748</v>
      </c>
      <c r="X198" s="107">
        <f t="shared" si="39"/>
        <v>1.1635381970132934</v>
      </c>
      <c r="Y198" s="159"/>
      <c r="Z198" s="101">
        <f t="shared" si="40"/>
        <v>7.08955223880597</v>
      </c>
      <c r="AA198" s="109">
        <f t="shared" si="41"/>
        <v>9.0211442786069664</v>
      </c>
      <c r="AB198" s="71">
        <v>12</v>
      </c>
      <c r="AC198" s="100">
        <v>32.159999999999997</v>
      </c>
      <c r="AD198" s="100">
        <v>0.71</v>
      </c>
      <c r="AE198" s="100">
        <v>0.18</v>
      </c>
      <c r="AF198" s="100">
        <v>1.03</v>
      </c>
      <c r="AG198" s="100">
        <v>12.36</v>
      </c>
      <c r="AH198" s="100">
        <v>2.37</v>
      </c>
      <c r="AI198" s="100">
        <v>17.98</v>
      </c>
      <c r="AJ198" s="100">
        <v>10.58</v>
      </c>
      <c r="AK198" s="100">
        <v>10.059999999999999</v>
      </c>
      <c r="AL198" s="100">
        <v>6760</v>
      </c>
      <c r="AM198" s="100">
        <v>1.76</v>
      </c>
      <c r="AN198" s="100">
        <v>2.36</v>
      </c>
      <c r="AO198" s="110">
        <f t="shared" si="42"/>
        <v>4.0749715499161088</v>
      </c>
      <c r="AP198" s="111">
        <f t="shared" si="43"/>
        <v>13.096115828523075</v>
      </c>
      <c r="AQ198" s="112">
        <f t="shared" si="44"/>
        <v>-35.737418501328392</v>
      </c>
      <c r="AR198" s="101">
        <f>INDEX(Historical!$C$7:$C$1045,MATCH(B198,Historical!$B$7:$B$1045,0))*IF(AH198="n/a",1.03,IF(AH198&lt;0,1.01,IF(AH198&gt;10,1.1,(1+AH198/100))))</f>
        <v>2.2316660000000001</v>
      </c>
      <c r="AS198" s="109">
        <f t="shared" si="45"/>
        <v>2.4548326000000005</v>
      </c>
      <c r="AT198" s="109">
        <f t="shared" si="51"/>
        <v>2.7003158600000008</v>
      </c>
      <c r="AU198" s="109">
        <f t="shared" si="51"/>
        <v>2.9703474460000012</v>
      </c>
      <c r="AV198" s="109">
        <f t="shared" si="51"/>
        <v>3.2673821906000016</v>
      </c>
      <c r="AW198" s="109">
        <f t="shared" si="46"/>
        <v>13.624544096600003</v>
      </c>
      <c r="AX198" s="113">
        <f t="shared" si="47"/>
        <v>4.696175409003172</v>
      </c>
      <c r="AY198" s="100">
        <v>1.28</v>
      </c>
      <c r="AZ198" s="100">
        <v>20.990000000000002</v>
      </c>
      <c r="BA198" s="100">
        <v>-19.54</v>
      </c>
      <c r="BB198" s="100">
        <v>8.23</v>
      </c>
      <c r="BC198" s="100">
        <v>-5.43</v>
      </c>
      <c r="BE198" s="12">
        <v>2010</v>
      </c>
      <c r="BF198" s="12">
        <f t="shared" si="48"/>
        <v>1</v>
      </c>
      <c r="BG198" s="100">
        <v>3.34</v>
      </c>
      <c r="BH198" t="s">
        <v>121</v>
      </c>
      <c r="BI198" t="s">
        <v>122</v>
      </c>
    </row>
    <row r="199" spans="1:61" ht="11.25" customHeight="1" x14ac:dyDescent="0.2">
      <c r="A199" s="123" t="s">
        <v>986</v>
      </c>
      <c r="B199" s="55" t="s">
        <v>987</v>
      </c>
      <c r="C199" s="156" t="s">
        <v>300</v>
      </c>
      <c r="D199" s="98" t="s">
        <v>612</v>
      </c>
      <c r="E199" s="157">
        <v>11</v>
      </c>
      <c r="F199" s="2">
        <v>479</v>
      </c>
      <c r="G199" s="2" t="s">
        <v>146</v>
      </c>
      <c r="H199" s="2" t="s">
        <v>146</v>
      </c>
      <c r="I199" s="100">
        <v>9.59</v>
      </c>
      <c r="J199" s="101">
        <f t="shared" ref="J199:J262" si="52">(M199/I199)*100</f>
        <v>5.8435870698644425</v>
      </c>
      <c r="K199" s="104">
        <v>4.6699999999999998E-2</v>
      </c>
      <c r="L199" s="71">
        <v>12</v>
      </c>
      <c r="M199" s="28">
        <f t="shared" ref="M199:M262" si="53">K199*L199</f>
        <v>0.56040000000000001</v>
      </c>
      <c r="N199" s="103" t="s">
        <v>386</v>
      </c>
      <c r="O199" s="104">
        <v>4.6600000000000003E-2</v>
      </c>
      <c r="P199" s="115">
        <v>45495</v>
      </c>
      <c r="Q199" s="115">
        <v>45504</v>
      </c>
      <c r="R199" s="28">
        <f t="shared" ref="R199:R262" si="54">(K199-O199)/O199*100</f>
        <v>0.21459227467810282</v>
      </c>
      <c r="S199" s="105">
        <f>IF(INDEX(Historical!$D$7:$D1383,MATCH(B199,Historical!$B$7:$B$1044,0))=0,"n/a",(INDEX(Historical!$C$7:$C$1044,MATCH(B199,Historical!$B$7:$B$1044,0))/INDEX(Historical!$D$7:$D$1044,MATCH(B199,Historical!$B$7:$B$1044,0))-1)*100)</f>
        <v>0.16085790884718953</v>
      </c>
      <c r="T199" s="105">
        <f>IF(INDEX(Historical!$F$7:$F$1044,MATCH(B199,Historical!$B$7:$B$1044,0))=0,"n/a",((INDEX(Historical!$C$7:$C$1044,MATCH(B199,Historical!$B$7:$B$1044,0))/INDEX(Historical!$F$7:$F$1044,MATCH(B199,Historical!$B$7:$B$1044,0)))^(1/3)-1)*100)</f>
        <v>0.85303575926662933</v>
      </c>
      <c r="U199" s="105">
        <f>IF(INDEX(Historical!$H$7:$H$1044,MATCH(B199,Historical!$B$7:$B$1044,0))=0,"n/a",((INDEX(Historical!$C$7:$C$1044,MATCH(B199,Historical!$B$7:$B$1044,0))/INDEX(Historical!$H$7:$H$1044,MATCH(B199,Historical!$B$7:$B$1044,0)))^(1/5)-1)*100)</f>
        <v>0.84543814672068951</v>
      </c>
      <c r="V199" s="105">
        <f>IF(INDEX(Historical!$M$7:$M$1044,MATCH(B199,Historical!$B$7:$B$1044,0))=0,"n/a",((INDEX(Historical!$C$7:$C$1044,MATCH(B199,Historical!$B$7:$B$1044,0))/INDEX(Historical!$M$7:$M$1044,MATCH(B199,Historical!$B$7:$B$1044,0)))^(1/10)-1)*100)</f>
        <v>1.883655190323319</v>
      </c>
      <c r="W199" s="106">
        <f t="shared" ref="W199:W262" si="55">IF(OR(U199&lt;=0,U199="n/a",V199&lt;=0,V199="n/a"),"n/a",U199/V199)</f>
        <v>0.44882850697084042</v>
      </c>
      <c r="X199" s="107" t="str">
        <f t="shared" ref="X199:X262" si="56">IF(OR(AJ199&lt;=0,AJ199="n/a",U199&lt;=0,U199="n/a"),"n/a",U199/AJ199)</f>
        <v>n/a</v>
      </c>
      <c r="Y199" s="165" t="s">
        <v>1718</v>
      </c>
      <c r="Z199" s="101" t="str">
        <f t="shared" ref="Z199:Z262" si="57">IF(OR(AC199&lt;0.01,AC199="n/a"),"n/a",M199/AC199*100)</f>
        <v>n/a</v>
      </c>
      <c r="AA199" s="109" t="str">
        <f t="shared" ref="AA199:AA262" si="58">IF(OR(AC199&lt;0.01,AC199="n/a"),"n/a",I199/AC199)</f>
        <v>n/a</v>
      </c>
      <c r="AB199" s="71">
        <v>12</v>
      </c>
      <c r="AC199" s="100">
        <v>-0.28999999999999998</v>
      </c>
      <c r="AD199" s="100" t="s">
        <v>142</v>
      </c>
      <c r="AE199" s="100">
        <v>4.5599999999999996</v>
      </c>
      <c r="AF199" s="100">
        <v>0.54</v>
      </c>
      <c r="AG199" s="100">
        <v>1.9900000000000002</v>
      </c>
      <c r="AH199" s="100">
        <v>-56.79</v>
      </c>
      <c r="AI199" s="100">
        <v>6.67</v>
      </c>
      <c r="AJ199" s="100">
        <v>-7.7799999999999994</v>
      </c>
      <c r="AK199" s="100" t="s">
        <v>142</v>
      </c>
      <c r="AL199" s="100">
        <v>402.43</v>
      </c>
      <c r="AM199" s="100">
        <v>6.12</v>
      </c>
      <c r="AN199" s="100">
        <v>0.8</v>
      </c>
      <c r="AO199" s="110" t="str">
        <f t="shared" ref="AO199:AO262" si="59">IF(U199="n/a","n/a",IF(AA199&lt;0,"n/a",IF(AA199="n/a","n/a",J199+U199-AA199)))</f>
        <v>n/a</v>
      </c>
      <c r="AP199" s="111">
        <f t="shared" ref="AP199:AP262" si="60">IF(U199="n/a","n/a",J199+U199)</f>
        <v>6.689025216585132</v>
      </c>
      <c r="AQ199" s="112" t="str">
        <f t="shared" ref="AQ199:AQ262" si="61">IF(OR(AC199&lt;0.01,AC199="n/a",AF199="n/a"),"n/a",(I199/SQRT(22.5*AC199*(I199/AF199))-1)*100)</f>
        <v>n/a</v>
      </c>
      <c r="AR199" s="101">
        <f>INDEX(Historical!$C$7:$C$1045,MATCH(B199,Historical!$B$7:$B$1045,0))*IF(AH199="n/a",1.03,IF(AH199&lt;0,1.01,IF(AH199&gt;10,1.1,(1+AH199/100))))</f>
        <v>0.56600400000000006</v>
      </c>
      <c r="AS199" s="109">
        <f t="shared" ref="AS199:AS262" si="62">IF($AI199="n/a",1.03*AR199,IF($AI199&lt;0,1.01*AR199,IF($AI199&gt;10,1.1*AR199,(1+$AI199/100)*AR199)))</f>
        <v>0.60375646680000006</v>
      </c>
      <c r="AT199" s="109">
        <f t="shared" si="51"/>
        <v>0.62186916080400012</v>
      </c>
      <c r="AU199" s="109">
        <f t="shared" si="51"/>
        <v>0.64052523562812014</v>
      </c>
      <c r="AV199" s="109">
        <f t="shared" si="51"/>
        <v>0.65974099269696374</v>
      </c>
      <c r="AW199" s="109">
        <f t="shared" ref="AW199:AW262" si="63">SUM(AR199:AV199)</f>
        <v>3.0918958559290841</v>
      </c>
      <c r="AX199" s="113">
        <f t="shared" ref="AX199:AX262" si="64">AW199/I199*100</f>
        <v>32.240832699990449</v>
      </c>
      <c r="AY199" s="100">
        <v>1.0900000000000001</v>
      </c>
      <c r="AZ199" s="100">
        <v>13.22</v>
      </c>
      <c r="BA199" s="100">
        <v>-26.229999999999997</v>
      </c>
      <c r="BB199" s="100">
        <v>-11.67</v>
      </c>
      <c r="BC199" s="100">
        <v>-1.95</v>
      </c>
      <c r="BE199" s="12">
        <v>2015</v>
      </c>
      <c r="BF199" s="12">
        <f t="shared" ref="BF199:BF262" si="65">IF(BE199&gt;2020,0,IF(BE199&gt;2008,1,IF(BE199&gt;2001,2,IF(BE199&gt;1990,3,IF(BE199&gt;1980,4,IF(BE199&gt;1973,5,IF(BE199&gt;1970,6,IF(BE199&gt;1960,7,IF(BE199&gt;1958,8,IF(BE199&gt;1953,9,10))))))))))</f>
        <v>1</v>
      </c>
      <c r="BG199" s="100">
        <v>1.06</v>
      </c>
      <c r="BH199" t="s">
        <v>121</v>
      </c>
      <c r="BI199" t="s">
        <v>302</v>
      </c>
    </row>
    <row r="200" spans="1:61" ht="11.25" customHeight="1" x14ac:dyDescent="0.2">
      <c r="A200" s="55" t="s">
        <v>988</v>
      </c>
      <c r="B200" s="55" t="s">
        <v>989</v>
      </c>
      <c r="C200" s="156" t="s">
        <v>134</v>
      </c>
      <c r="D200" s="98" t="s">
        <v>157</v>
      </c>
      <c r="E200" s="157">
        <v>21</v>
      </c>
      <c r="F200" s="2">
        <v>190</v>
      </c>
      <c r="G200" s="2" t="s">
        <v>146</v>
      </c>
      <c r="H200" s="2" t="s">
        <v>146</v>
      </c>
      <c r="I200" s="100">
        <v>26.52</v>
      </c>
      <c r="J200" s="101">
        <f t="shared" si="52"/>
        <v>3.1674208144796379</v>
      </c>
      <c r="K200" s="104">
        <v>0.21</v>
      </c>
      <c r="L200" s="71">
        <v>4</v>
      </c>
      <c r="M200" s="28">
        <f t="shared" si="53"/>
        <v>0.84</v>
      </c>
      <c r="N200" s="103" t="s">
        <v>470</v>
      </c>
      <c r="O200" s="104">
        <v>0.2</v>
      </c>
      <c r="P200" s="115">
        <v>45707</v>
      </c>
      <c r="Q200" s="115">
        <v>45721</v>
      </c>
      <c r="R200" s="28">
        <f t="shared" si="54"/>
        <v>4.9999999999999902</v>
      </c>
      <c r="S200" s="105">
        <f>IF(INDEX(Historical!$D$7:$D1384,MATCH(B200,Historical!$B$7:$B$1044,0))=0,"n/a",(INDEX(Historical!$C$7:$C$1044,MATCH(B200,Historical!$B$7:$B$1044,0))/INDEX(Historical!$D$7:$D$1044,MATCH(B200,Historical!$B$7:$B$1044,0))-1)*100)</f>
        <v>5.0000000000000044</v>
      </c>
      <c r="T200" s="105">
        <f>IF(INDEX(Historical!$F$7:$F$1044,MATCH(B200,Historical!$B$7:$B$1044,0))=0,"n/a",((INDEX(Historical!$C$7:$C$1044,MATCH(B200,Historical!$B$7:$B$1044,0))/INDEX(Historical!$F$7:$F$1044,MATCH(B200,Historical!$B$7:$B$1044,0)))^(1/3)-1)*100)</f>
        <v>5.0000000000000044</v>
      </c>
      <c r="U200" s="105">
        <f>IF(INDEX(Historical!$H$7:$H$1044,MATCH(B200,Historical!$B$7:$B$1044,0))=0,"n/a",((INDEX(Historical!$C$7:$C$1044,MATCH(B200,Historical!$B$7:$B$1044,0))/INDEX(Historical!$H$7:$H$1044,MATCH(B200,Historical!$B$7:$B$1044,0)))^(1/5)-1)*100)</f>
        <v>6.029608755715965</v>
      </c>
      <c r="V200" s="105">
        <f>IF(INDEX(Historical!$M$7:$M$1044,MATCH(B200,Historical!$B$7:$B$1044,0))=0,"n/a",((INDEX(Historical!$C$7:$C$1044,MATCH(B200,Historical!$B$7:$B$1044,0))/INDEX(Historical!$M$7:$M$1044,MATCH(B200,Historical!$B$7:$B$1044,0)))^(1/10)-1)*100)</f>
        <v>6.0561526694901779</v>
      </c>
      <c r="W200" s="106">
        <f t="shared" si="55"/>
        <v>0.99561703358174303</v>
      </c>
      <c r="X200" s="107" t="str">
        <f t="shared" si="56"/>
        <v>n/a</v>
      </c>
      <c r="Y200" s="168" t="s">
        <v>224</v>
      </c>
      <c r="Z200" s="101">
        <f t="shared" si="57"/>
        <v>27.361563517915311</v>
      </c>
      <c r="AA200" s="109">
        <f t="shared" si="58"/>
        <v>8.6384364820846908</v>
      </c>
      <c r="AB200" s="71">
        <v>12</v>
      </c>
      <c r="AC200" s="100">
        <v>3.07</v>
      </c>
      <c r="AD200" s="100" t="s">
        <v>142</v>
      </c>
      <c r="AE200" s="100">
        <v>1.69</v>
      </c>
      <c r="AF200" s="100">
        <v>1</v>
      </c>
      <c r="AG200" s="100">
        <v>12.65</v>
      </c>
      <c r="AH200" s="100" t="s">
        <v>142</v>
      </c>
      <c r="AI200" s="100" t="s">
        <v>142</v>
      </c>
      <c r="AJ200" s="100">
        <v>-0.91</v>
      </c>
      <c r="AK200" s="100" t="s">
        <v>142</v>
      </c>
      <c r="AL200" s="100">
        <v>161.72</v>
      </c>
      <c r="AM200" s="100">
        <v>19.68</v>
      </c>
      <c r="AN200" s="100">
        <v>0.21</v>
      </c>
      <c r="AO200" s="110">
        <f t="shared" si="59"/>
        <v>0.55859308811091246</v>
      </c>
      <c r="AP200" s="111">
        <f t="shared" si="60"/>
        <v>9.1970295701956033</v>
      </c>
      <c r="AQ200" s="112">
        <f t="shared" si="61"/>
        <v>-38.037873639224173</v>
      </c>
      <c r="AR200" s="101">
        <f>INDEX(Historical!$C$7:$C$1045,MATCH(B200,Historical!$B$7:$B$1045,0))*IF(AH200="n/a",1.03,IF(AH200&lt;0,1.01,IF(AH200&gt;10,1.1,(1+AH200/100))))</f>
        <v>0.82400000000000007</v>
      </c>
      <c r="AS200" s="109">
        <f t="shared" si="62"/>
        <v>0.84872000000000014</v>
      </c>
      <c r="AT200" s="109">
        <f t="shared" si="51"/>
        <v>0.87418160000000011</v>
      </c>
      <c r="AU200" s="109">
        <f t="shared" si="51"/>
        <v>0.90040704800000015</v>
      </c>
      <c r="AV200" s="109">
        <f t="shared" si="51"/>
        <v>0.92741925944000014</v>
      </c>
      <c r="AW200" s="109">
        <f t="shared" si="63"/>
        <v>4.3747279074400005</v>
      </c>
      <c r="AX200" s="113">
        <f t="shared" si="64"/>
        <v>16.495957418702865</v>
      </c>
      <c r="AY200" s="100">
        <v>0.4</v>
      </c>
      <c r="AZ200" s="100">
        <v>18.850000000000001</v>
      </c>
      <c r="BA200" s="100">
        <v>-10.17</v>
      </c>
      <c r="BB200" s="100">
        <v>0.74</v>
      </c>
      <c r="BC200" s="100">
        <v>1.96</v>
      </c>
      <c r="BE200" s="12">
        <v>2002</v>
      </c>
      <c r="BF200" s="12">
        <f t="shared" si="65"/>
        <v>2</v>
      </c>
      <c r="BG200" s="100">
        <v>1.18</v>
      </c>
      <c r="BH200" t="s">
        <v>121</v>
      </c>
      <c r="BI200" t="s">
        <v>122</v>
      </c>
    </row>
    <row r="201" spans="1:61" ht="11.25" customHeight="1" x14ac:dyDescent="0.2">
      <c r="A201" s="116" t="s">
        <v>1540</v>
      </c>
      <c r="B201" s="55" t="s">
        <v>1541</v>
      </c>
      <c r="C201" s="156" t="s">
        <v>335</v>
      </c>
      <c r="D201" s="98" t="s">
        <v>1050</v>
      </c>
      <c r="E201" s="157">
        <v>10</v>
      </c>
      <c r="F201" s="2">
        <v>499</v>
      </c>
      <c r="G201" s="2" t="s">
        <v>146</v>
      </c>
      <c r="H201" s="2" t="s">
        <v>146</v>
      </c>
      <c r="I201" s="100">
        <v>119.22</v>
      </c>
      <c r="J201" s="101">
        <f t="shared" si="52"/>
        <v>3.8584130179500082</v>
      </c>
      <c r="K201" s="104">
        <v>1.1499999999999999</v>
      </c>
      <c r="L201" s="71">
        <v>4</v>
      </c>
      <c r="M201" s="28">
        <f t="shared" si="53"/>
        <v>4.5999999999999996</v>
      </c>
      <c r="N201" s="103" t="s">
        <v>312</v>
      </c>
      <c r="O201" s="104">
        <v>1.05</v>
      </c>
      <c r="P201" s="115">
        <v>45625</v>
      </c>
      <c r="Q201" s="115">
        <v>45639</v>
      </c>
      <c r="R201" s="28">
        <f t="shared" si="54"/>
        <v>9.5238095238095113</v>
      </c>
      <c r="S201" s="105">
        <f>IF(INDEX(Historical!$D$7:$D1385,MATCH(B201,Historical!$B$7:$B$1044,0))=0,"n/a",(INDEX(Historical!$C$7:$C$1044,MATCH(B201,Historical!$B$7:$B$1044,0))/INDEX(Historical!$D$7:$D$1044,MATCH(B201,Historical!$B$7:$B$1044,0))-1)*100)</f>
        <v>6.9767441860465018</v>
      </c>
      <c r="T201" s="105">
        <f>IF(INDEX(Historical!$F$7:$F$1044,MATCH(B201,Historical!$B$7:$B$1044,0))=0,"n/a",((INDEX(Historical!$C$7:$C$1044,MATCH(B201,Historical!$B$7:$B$1044,0))/INDEX(Historical!$F$7:$F$1044,MATCH(B201,Historical!$B$7:$B$1044,0)))^(1/3)-1)*100)</f>
        <v>4.3360208111505649</v>
      </c>
      <c r="U201" s="105">
        <f>IF(INDEX(Historical!$H$7:$H$1044,MATCH(B201,Historical!$B$7:$B$1044,0))=0,"n/a",((INDEX(Historical!$C$7:$C$1044,MATCH(B201,Historical!$B$7:$B$1044,0))/INDEX(Historical!$H$7:$H$1044,MATCH(B201,Historical!$B$7:$B$1044,0)))^(1/5)-1)*100)</f>
        <v>10.438362870438155</v>
      </c>
      <c r="V201" s="105" t="str">
        <f>IF(INDEX(Historical!$M$7:$M$1044,MATCH(B201,Historical!$B$7:$B$1044,0))=0,"n/a",((INDEX(Historical!$C$7:$C$1044,MATCH(B201,Historical!$B$7:$B$1044,0))/INDEX(Historical!$M$7:$M$1044,MATCH(B201,Historical!$B$7:$B$1044,0)))^(1/10)-1)*100)</f>
        <v>n/a</v>
      </c>
      <c r="W201" s="106" t="str">
        <f t="shared" si="55"/>
        <v>n/a</v>
      </c>
      <c r="X201" s="107">
        <f t="shared" si="56"/>
        <v>2.7183236641766029</v>
      </c>
      <c r="Y201" s="162" t="s">
        <v>1719</v>
      </c>
      <c r="Z201" s="101">
        <f t="shared" si="57"/>
        <v>60.846560846560848</v>
      </c>
      <c r="AA201" s="109">
        <f t="shared" si="58"/>
        <v>15.769841269841271</v>
      </c>
      <c r="AB201" s="71">
        <v>12</v>
      </c>
      <c r="AC201" s="100">
        <v>7.56</v>
      </c>
      <c r="AD201" s="100" t="s">
        <v>142</v>
      </c>
      <c r="AE201" s="100">
        <v>0.7</v>
      </c>
      <c r="AF201" s="100">
        <v>2.12</v>
      </c>
      <c r="AG201" s="100">
        <v>13.700000000000001</v>
      </c>
      <c r="AH201" s="100">
        <v>16.68</v>
      </c>
      <c r="AI201" s="100">
        <v>14.030000000000001</v>
      </c>
      <c r="AJ201" s="100">
        <v>3.84</v>
      </c>
      <c r="AK201" s="100" t="s">
        <v>142</v>
      </c>
      <c r="AL201" s="100">
        <v>2900</v>
      </c>
      <c r="AM201" s="100">
        <v>3.9600000000000004</v>
      </c>
      <c r="AN201" s="100">
        <v>0.91</v>
      </c>
      <c r="AO201" s="110">
        <f t="shared" si="59"/>
        <v>-1.4730653814531074</v>
      </c>
      <c r="AP201" s="111">
        <f t="shared" si="60"/>
        <v>14.296775888388163</v>
      </c>
      <c r="AQ201" s="112">
        <f t="shared" si="61"/>
        <v>21.896246395701446</v>
      </c>
      <c r="AR201" s="101">
        <f>INDEX(Historical!$C$7:$C$1045,MATCH(B201,Historical!$B$7:$B$1045,0))*IF(AH201="n/a",1.03,IF(AH201&lt;0,1.01,IF(AH201&gt;10,1.1,(1+AH201/100))))</f>
        <v>5.0599999999999996</v>
      </c>
      <c r="AS201" s="109">
        <f t="shared" si="62"/>
        <v>5.5659999999999998</v>
      </c>
      <c r="AT201" s="109">
        <f t="shared" si="51"/>
        <v>5.7329800000000004</v>
      </c>
      <c r="AU201" s="109">
        <f t="shared" si="51"/>
        <v>5.9049694000000006</v>
      </c>
      <c r="AV201" s="109">
        <f t="shared" si="51"/>
        <v>6.0821184820000012</v>
      </c>
      <c r="AW201" s="109">
        <f t="shared" si="63"/>
        <v>28.346067882000003</v>
      </c>
      <c r="AX201" s="113">
        <f t="shared" si="64"/>
        <v>23.77626898339205</v>
      </c>
      <c r="AY201" s="100">
        <v>1.23</v>
      </c>
      <c r="AZ201" s="100">
        <v>58.099999999999994</v>
      </c>
      <c r="BA201" s="100">
        <v>-25.330000000000002</v>
      </c>
      <c r="BB201" s="100">
        <v>-5.36</v>
      </c>
      <c r="BC201" s="100">
        <v>3.15</v>
      </c>
      <c r="BD201" s="69"/>
      <c r="BE201" s="2">
        <v>2016</v>
      </c>
      <c r="BF201" s="12">
        <f t="shared" si="65"/>
        <v>1</v>
      </c>
      <c r="BG201" s="100">
        <v>6.2</v>
      </c>
      <c r="BH201" t="s">
        <v>121</v>
      </c>
      <c r="BI201" t="s">
        <v>122</v>
      </c>
    </row>
    <row r="202" spans="1:61" ht="11.25" customHeight="1" x14ac:dyDescent="0.2">
      <c r="A202" s="55" t="s">
        <v>990</v>
      </c>
      <c r="B202" s="55" t="s">
        <v>991</v>
      </c>
      <c r="C202" s="156" t="s">
        <v>198</v>
      </c>
      <c r="D202" s="98" t="s">
        <v>199</v>
      </c>
      <c r="E202" s="157">
        <v>16</v>
      </c>
      <c r="F202" s="2">
        <v>261</v>
      </c>
      <c r="G202" s="2" t="s">
        <v>146</v>
      </c>
      <c r="H202" s="2" t="s">
        <v>146</v>
      </c>
      <c r="I202" s="100">
        <v>404.17</v>
      </c>
      <c r="J202" s="101">
        <f t="shared" si="52"/>
        <v>0.74226191948932374</v>
      </c>
      <c r="K202" s="104">
        <v>0.75</v>
      </c>
      <c r="L202" s="71">
        <v>4</v>
      </c>
      <c r="M202" s="28">
        <f t="shared" si="53"/>
        <v>3</v>
      </c>
      <c r="N202" s="103" t="s">
        <v>470</v>
      </c>
      <c r="O202" s="104">
        <v>0.7</v>
      </c>
      <c r="P202" s="158">
        <v>45890</v>
      </c>
      <c r="Q202" s="158">
        <v>45904</v>
      </c>
      <c r="R202" s="28">
        <f t="shared" si="54"/>
        <v>7.1428571428571495</v>
      </c>
      <c r="S202" s="105">
        <f>IF(INDEX(Historical!$D$7:$D1388,MATCH(B202,Historical!$B$7:$B$1044,0))=0,"n/a",(INDEX(Historical!$C$7:$C$1044,MATCH(B202,Historical!$B$7:$B$1044,0))/INDEX(Historical!$D$7:$D$1044,MATCH(B202,Historical!$B$7:$B$1044,0))-1)*100)</f>
        <v>7.4074074074073959</v>
      </c>
      <c r="T202" s="105">
        <f>IF(INDEX(Historical!$F$7:$F$1044,MATCH(B202,Historical!$B$7:$B$1044,0))=0,"n/a",((INDEX(Historical!$C$7:$C$1044,MATCH(B202,Historical!$B$7:$B$1044,0))/INDEX(Historical!$F$7:$F$1044,MATCH(B202,Historical!$B$7:$B$1044,0)))^(1/3)-1)*100)</f>
        <v>8.6667102628986026</v>
      </c>
      <c r="U202" s="105">
        <f>IF(INDEX(Historical!$H$7:$H$1044,MATCH(B202,Historical!$B$7:$B$1044,0))=0,"n/a",((INDEX(Historical!$C$7:$C$1044,MATCH(B202,Historical!$B$7:$B$1044,0))/INDEX(Historical!$H$7:$H$1044,MATCH(B202,Historical!$B$7:$B$1044,0)))^(1/5)-1)*100)</f>
        <v>8.5973815420854685</v>
      </c>
      <c r="V202" s="105">
        <f>IF(INDEX(Historical!$M$7:$M$1044,MATCH(B202,Historical!$B$7:$B$1044,0))=0,"n/a",((INDEX(Historical!$C$7:$C$1044,MATCH(B202,Historical!$B$7:$B$1044,0))/INDEX(Historical!$M$7:$M$1044,MATCH(B202,Historical!$B$7:$B$1044,0)))^(1/10)-1)*100)</f>
        <v>10.381787901413752</v>
      </c>
      <c r="W202" s="106">
        <f t="shared" si="55"/>
        <v>0.82812147808516778</v>
      </c>
      <c r="X202" s="107" t="str">
        <f t="shared" si="56"/>
        <v>n/a</v>
      </c>
      <c r="Y202" s="162"/>
      <c r="Z202" s="101" t="str">
        <f t="shared" si="57"/>
        <v>n/a</v>
      </c>
      <c r="AA202" s="109" t="str">
        <f t="shared" si="58"/>
        <v>n/a</v>
      </c>
      <c r="AB202" s="71">
        <v>12</v>
      </c>
      <c r="AC202" s="100">
        <v>-2.9</v>
      </c>
      <c r="AD202" s="100" t="s">
        <v>142</v>
      </c>
      <c r="AE202" s="100">
        <v>4.26</v>
      </c>
      <c r="AF202" s="100">
        <v>4.1500000000000004</v>
      </c>
      <c r="AG202" s="100">
        <v>-2.96</v>
      </c>
      <c r="AH202" s="100">
        <v>22.35</v>
      </c>
      <c r="AI202" s="100">
        <v>19.919999999999998</v>
      </c>
      <c r="AJ202" s="100" t="s">
        <v>142</v>
      </c>
      <c r="AK202" s="100" t="s">
        <v>142</v>
      </c>
      <c r="AL202" s="100">
        <v>10170</v>
      </c>
      <c r="AM202" s="100">
        <v>1.4000000000000001</v>
      </c>
      <c r="AN202" s="100">
        <v>0.37</v>
      </c>
      <c r="AO202" s="110" t="str">
        <f t="shared" si="59"/>
        <v>n/a</v>
      </c>
      <c r="AP202" s="111">
        <f t="shared" si="60"/>
        <v>9.3396434615747914</v>
      </c>
      <c r="AQ202" s="112" t="str">
        <f t="shared" si="61"/>
        <v>n/a</v>
      </c>
      <c r="AR202" s="101">
        <f>INDEX(Historical!$C$7:$C$1045,MATCH(B202,Historical!$B$7:$B$1045,0))*IF(AH202="n/a",1.03,IF(AH202&lt;0,1.01,IF(AH202&gt;10,1.1,(1+AH202/100))))</f>
        <v>3.19</v>
      </c>
      <c r="AS202" s="109">
        <f t="shared" si="62"/>
        <v>3.5090000000000003</v>
      </c>
      <c r="AT202" s="109">
        <f t="shared" si="51"/>
        <v>3.6142700000000003</v>
      </c>
      <c r="AU202" s="109">
        <f t="shared" si="51"/>
        <v>3.7226981000000006</v>
      </c>
      <c r="AV202" s="109">
        <f t="shared" si="51"/>
        <v>3.8343790430000007</v>
      </c>
      <c r="AW202" s="109">
        <f t="shared" si="63"/>
        <v>17.870347143</v>
      </c>
      <c r="AX202" s="113">
        <f t="shared" si="64"/>
        <v>4.4214927241012436</v>
      </c>
      <c r="AY202" s="100">
        <v>1.44</v>
      </c>
      <c r="AZ202" s="100">
        <v>126.88</v>
      </c>
      <c r="BA202" s="100">
        <v>-1.4200000000000002</v>
      </c>
      <c r="BB202" s="100">
        <v>12.989999999999998</v>
      </c>
      <c r="BC202" s="100">
        <v>39.85</v>
      </c>
      <c r="BE202" s="12">
        <v>2010</v>
      </c>
      <c r="BF202" s="12">
        <f t="shared" si="65"/>
        <v>1</v>
      </c>
      <c r="BG202" s="100">
        <v>-1.83</v>
      </c>
      <c r="BH202" t="s">
        <v>121</v>
      </c>
      <c r="BI202" t="s">
        <v>122</v>
      </c>
    </row>
    <row r="203" spans="1:61" ht="11.25" customHeight="1" x14ac:dyDescent="0.2">
      <c r="A203" s="55" t="s">
        <v>994</v>
      </c>
      <c r="B203" s="55" t="s">
        <v>995</v>
      </c>
      <c r="C203" s="156" t="s">
        <v>116</v>
      </c>
      <c r="D203" s="98" t="s">
        <v>150</v>
      </c>
      <c r="E203" s="157">
        <v>16</v>
      </c>
      <c r="F203" s="2">
        <v>259</v>
      </c>
      <c r="G203" s="2" t="s">
        <v>146</v>
      </c>
      <c r="H203" s="2" t="s">
        <v>146</v>
      </c>
      <c r="I203" s="100">
        <v>534.89</v>
      </c>
      <c r="J203" s="101">
        <f t="shared" si="52"/>
        <v>0.97216250070107868</v>
      </c>
      <c r="K203" s="104">
        <v>1.3</v>
      </c>
      <c r="L203" s="71">
        <v>4</v>
      </c>
      <c r="M203" s="28">
        <f t="shared" si="53"/>
        <v>5.2</v>
      </c>
      <c r="N203" s="103" t="s">
        <v>743</v>
      </c>
      <c r="O203" s="104">
        <v>1.1499999999999999</v>
      </c>
      <c r="P203" s="158">
        <v>45838</v>
      </c>
      <c r="Q203" s="158">
        <v>45853</v>
      </c>
      <c r="R203" s="28">
        <f t="shared" si="54"/>
        <v>13.043478260869579</v>
      </c>
      <c r="S203" s="105">
        <f>IF(INDEX(Historical!$D$7:$D1390,MATCH(B203,Historical!$B$7:$B$1044,0))=0,"n/a",(INDEX(Historical!$C$7:$C$1044,MATCH(B203,Historical!$B$7:$B$1044,0))/INDEX(Historical!$D$7:$D$1044,MATCH(B203,Historical!$B$7:$B$1044,0))-1)*100)</f>
        <v>8.8888888888889017</v>
      </c>
      <c r="T203" s="105">
        <f>IF(INDEX(Historical!$F$7:$F$1044,MATCH(B203,Historical!$B$7:$B$1044,0))=0,"n/a",((INDEX(Historical!$C$7:$C$1044,MATCH(B203,Historical!$B$7:$B$1044,0))/INDEX(Historical!$F$7:$F$1044,MATCH(B203,Historical!$B$7:$B$1044,0)))^(1/3)-1)*100)</f>
        <v>7.3578069490582765</v>
      </c>
      <c r="U203" s="105">
        <f>IF(INDEX(Historical!$H$7:$H$1044,MATCH(B203,Historical!$B$7:$B$1044,0))=0,"n/a",((INDEX(Historical!$C$7:$C$1044,MATCH(B203,Historical!$B$7:$B$1044,0))/INDEX(Historical!$H$7:$H$1044,MATCH(B203,Historical!$B$7:$B$1044,0)))^(1/5)-1)*100)</f>
        <v>9.7309332149995384</v>
      </c>
      <c r="V203" s="105">
        <f>IF(INDEX(Historical!$M$7:$M$1044,MATCH(B203,Historical!$B$7:$B$1044,0))=0,"n/a",((INDEX(Historical!$C$7:$C$1044,MATCH(B203,Historical!$B$7:$B$1044,0))/INDEX(Historical!$M$7:$M$1044,MATCH(B203,Historical!$B$7:$B$1044,0)))^(1/10)-1)*100)</f>
        <v>14.015058621261488</v>
      </c>
      <c r="W203" s="106">
        <f t="shared" si="55"/>
        <v>0.69431983682446152</v>
      </c>
      <c r="X203" s="107">
        <f t="shared" si="56"/>
        <v>0.49195820096054288</v>
      </c>
      <c r="Y203" s="162"/>
      <c r="Z203" s="101">
        <f t="shared" si="57"/>
        <v>23.412877082395315</v>
      </c>
      <c r="AA203" s="109">
        <f t="shared" si="58"/>
        <v>24.083295812696981</v>
      </c>
      <c r="AB203" s="71">
        <v>12</v>
      </c>
      <c r="AC203" s="100">
        <v>22.21</v>
      </c>
      <c r="AD203" s="100">
        <v>2.57</v>
      </c>
      <c r="AE203" s="100">
        <v>3.54</v>
      </c>
      <c r="AF203" s="100">
        <v>15.34</v>
      </c>
      <c r="AG203" s="100">
        <v>75.790000000000006</v>
      </c>
      <c r="AH203" s="100">
        <v>4.75</v>
      </c>
      <c r="AI203" s="100">
        <v>9.49</v>
      </c>
      <c r="AJ203" s="100">
        <v>19.78</v>
      </c>
      <c r="AK203" s="100">
        <v>7.85</v>
      </c>
      <c r="AL203" s="100">
        <v>18620</v>
      </c>
      <c r="AM203" s="100">
        <v>9.64</v>
      </c>
      <c r="AN203" s="100">
        <v>1.61</v>
      </c>
      <c r="AO203" s="110">
        <f t="shared" si="59"/>
        <v>-13.380200096996365</v>
      </c>
      <c r="AP203" s="111">
        <f t="shared" si="60"/>
        <v>10.703095715700616</v>
      </c>
      <c r="AQ203" s="112">
        <f t="shared" si="61"/>
        <v>305.20927803723106</v>
      </c>
      <c r="AR203" s="101">
        <f>INDEX(Historical!$C$7:$C$1045,MATCH(B203,Historical!$B$7:$B$1045,0))*IF(AH203="n/a",1.03,IF(AH203&lt;0,1.01,IF(AH203&gt;10,1.1,(1+AH203/100))))</f>
        <v>5.1327500000000006</v>
      </c>
      <c r="AS203" s="109">
        <f t="shared" si="62"/>
        <v>5.6198479750000008</v>
      </c>
      <c r="AT203" s="109">
        <f t="shared" si="51"/>
        <v>6.0610060410375013</v>
      </c>
      <c r="AU203" s="109">
        <f t="shared" si="51"/>
        <v>6.5367950152589449</v>
      </c>
      <c r="AV203" s="109">
        <f t="shared" si="51"/>
        <v>7.0499334239567721</v>
      </c>
      <c r="AW203" s="109">
        <f t="shared" si="63"/>
        <v>30.400332455253221</v>
      </c>
      <c r="AX203" s="113">
        <f t="shared" si="64"/>
        <v>5.6834736965082957</v>
      </c>
      <c r="AY203" s="100">
        <v>1.21</v>
      </c>
      <c r="AZ203" s="100">
        <v>23.23</v>
      </c>
      <c r="BA203" s="100">
        <v>-22.42</v>
      </c>
      <c r="BB203" s="100">
        <v>6.99</v>
      </c>
      <c r="BC203" s="100">
        <v>1.79</v>
      </c>
      <c r="BE203" s="12">
        <v>2010</v>
      </c>
      <c r="BF203" s="12">
        <f t="shared" si="65"/>
        <v>1</v>
      </c>
      <c r="BG203" s="100">
        <v>20.21</v>
      </c>
      <c r="BH203" t="s">
        <v>121</v>
      </c>
      <c r="BI203" t="s">
        <v>122</v>
      </c>
    </row>
    <row r="204" spans="1:61" ht="11.25" customHeight="1" x14ac:dyDescent="0.2">
      <c r="A204" s="123" t="s">
        <v>996</v>
      </c>
      <c r="B204" s="55" t="s">
        <v>997</v>
      </c>
      <c r="C204" s="156" t="s">
        <v>134</v>
      </c>
      <c r="D204" s="98" t="s">
        <v>157</v>
      </c>
      <c r="E204" s="157">
        <v>15</v>
      </c>
      <c r="F204" s="2">
        <v>333</v>
      </c>
      <c r="G204" s="2" t="s">
        <v>119</v>
      </c>
      <c r="H204" s="2" t="s">
        <v>119</v>
      </c>
      <c r="I204" s="100">
        <v>60.52</v>
      </c>
      <c r="J204" s="101">
        <f t="shared" si="52"/>
        <v>3.4368803701255786</v>
      </c>
      <c r="K204" s="104">
        <v>0.52</v>
      </c>
      <c r="L204" s="71">
        <v>4</v>
      </c>
      <c r="M204" s="28">
        <f t="shared" si="53"/>
        <v>2.08</v>
      </c>
      <c r="N204" s="103" t="s">
        <v>332</v>
      </c>
      <c r="O204" s="104">
        <v>0.5</v>
      </c>
      <c r="P204" s="158">
        <v>46044</v>
      </c>
      <c r="Q204" s="158">
        <v>46058</v>
      </c>
      <c r="R204" s="28">
        <f t="shared" si="54"/>
        <v>4.0000000000000036</v>
      </c>
      <c r="S204" s="105">
        <f>IF(INDEX(Historical!$D$7:$D1392,MATCH(B204,Historical!$B$7:$B$1044,0))=0,"n/a",(INDEX(Historical!$C$7:$C$1044,MATCH(B204,Historical!$B$7:$B$1044,0))/INDEX(Historical!$D$7:$D$1044,MATCH(B204,Historical!$B$7:$B$1044,0))-1)*100)</f>
        <v>4.1666666666666741</v>
      </c>
      <c r="T204" s="105">
        <f>IF(INDEX(Historical!$F$7:$F$1044,MATCH(B204,Historical!$B$7:$B$1044,0))=0,"n/a",((INDEX(Historical!$C$7:$C$1044,MATCH(B204,Historical!$B$7:$B$1044,0))/INDEX(Historical!$F$7:$F$1044,MATCH(B204,Historical!$B$7:$B$1044,0)))^(1/3)-1)*100)</f>
        <v>7.7217345015941907</v>
      </c>
      <c r="U204" s="105">
        <f>IF(INDEX(Historical!$H$7:$H$1044,MATCH(B204,Historical!$B$7:$B$1044,0))=0,"n/a",((INDEX(Historical!$C$7:$C$1044,MATCH(B204,Historical!$B$7:$B$1044,0))/INDEX(Historical!$H$7:$H$1044,MATCH(B204,Historical!$B$7:$B$1044,0)))^(1/5)-1)*100)</f>
        <v>10.756634324829006</v>
      </c>
      <c r="V204" s="105">
        <f>IF(INDEX(Historical!$M$7:$M$1044,MATCH(B204,Historical!$B$7:$B$1044,0))=0,"n/a",((INDEX(Historical!$C$7:$C$1044,MATCH(B204,Historical!$B$7:$B$1044,0))/INDEX(Historical!$M$7:$M$1044,MATCH(B204,Historical!$B$7:$B$1044,0)))^(1/10)-1)*100)</f>
        <v>12.245501489702825</v>
      </c>
      <c r="W204" s="106">
        <f t="shared" si="55"/>
        <v>0.87841517424780036</v>
      </c>
      <c r="X204" s="107">
        <f t="shared" si="56"/>
        <v>2.7094796787982385</v>
      </c>
      <c r="Y204" s="165"/>
      <c r="Z204" s="101">
        <f t="shared" si="57"/>
        <v>48.711943793911011</v>
      </c>
      <c r="AA204" s="109">
        <f t="shared" si="58"/>
        <v>14.17330210772834</v>
      </c>
      <c r="AB204" s="71">
        <v>12</v>
      </c>
      <c r="AC204" s="100">
        <v>4.2699999999999996</v>
      </c>
      <c r="AD204" s="100" t="s">
        <v>142</v>
      </c>
      <c r="AE204" s="100">
        <v>3.71</v>
      </c>
      <c r="AF204" s="100">
        <v>2.0099999999999998</v>
      </c>
      <c r="AG204" s="100">
        <v>15.21</v>
      </c>
      <c r="AH204" s="100">
        <v>8.2900000000000009</v>
      </c>
      <c r="AI204" s="100">
        <v>4.2</v>
      </c>
      <c r="AJ204" s="100">
        <v>3.9699999999999998</v>
      </c>
      <c r="AK204" s="100" t="s">
        <v>142</v>
      </c>
      <c r="AL204" s="100">
        <v>1580</v>
      </c>
      <c r="AM204" s="100">
        <v>3.5000000000000004</v>
      </c>
      <c r="AN204" s="100">
        <v>0.1</v>
      </c>
      <c r="AO204" s="110">
        <f t="shared" si="59"/>
        <v>2.0212587226245304E-2</v>
      </c>
      <c r="AP204" s="111">
        <f t="shared" si="60"/>
        <v>14.193514694954585</v>
      </c>
      <c r="AQ204" s="112">
        <f t="shared" si="61"/>
        <v>12.523256335023092</v>
      </c>
      <c r="AR204" s="101">
        <f>INDEX(Historical!$C$7:$C$1045,MATCH(B204,Historical!$B$7:$B$1045,0))*IF(AH204="n/a",1.03,IF(AH204&lt;0,1.01,IF(AH204&gt;10,1.1,(1+AH204/100))))</f>
        <v>2.1657999999999999</v>
      </c>
      <c r="AS204" s="109">
        <f t="shared" si="62"/>
        <v>2.2567636000000002</v>
      </c>
      <c r="AT204" s="109">
        <f t="shared" si="51"/>
        <v>2.3244665080000004</v>
      </c>
      <c r="AU204" s="109">
        <f t="shared" si="51"/>
        <v>2.3942005032400004</v>
      </c>
      <c r="AV204" s="109">
        <f t="shared" si="51"/>
        <v>2.4660265183372005</v>
      </c>
      <c r="AW204" s="109">
        <f t="shared" si="63"/>
        <v>11.607257129577201</v>
      </c>
      <c r="AX204" s="113">
        <f t="shared" si="64"/>
        <v>19.179208740213486</v>
      </c>
      <c r="AY204" s="100">
        <v>0.73</v>
      </c>
      <c r="AZ204" s="100">
        <v>11.64</v>
      </c>
      <c r="BA204" s="100">
        <v>-12.8</v>
      </c>
      <c r="BB204" s="100">
        <v>3.32</v>
      </c>
      <c r="BC204" s="100">
        <v>-0.37</v>
      </c>
      <c r="BE204" s="12">
        <v>2012</v>
      </c>
      <c r="BF204" s="12">
        <f t="shared" si="65"/>
        <v>1</v>
      </c>
      <c r="BG204" s="100">
        <v>1.58</v>
      </c>
      <c r="BH204" t="s">
        <v>121</v>
      </c>
      <c r="BI204" t="s">
        <v>122</v>
      </c>
    </row>
    <row r="205" spans="1:61" ht="11.25" customHeight="1" x14ac:dyDescent="0.2">
      <c r="A205" s="55" t="s">
        <v>998</v>
      </c>
      <c r="B205" s="55" t="s">
        <v>999</v>
      </c>
      <c r="C205" s="156" t="s">
        <v>180</v>
      </c>
      <c r="D205" s="98" t="s">
        <v>358</v>
      </c>
      <c r="E205" s="157">
        <v>12</v>
      </c>
      <c r="F205" s="2">
        <v>468</v>
      </c>
      <c r="G205" s="2" t="s">
        <v>146</v>
      </c>
      <c r="H205" s="2" t="s">
        <v>146</v>
      </c>
      <c r="I205" s="100">
        <v>934.6</v>
      </c>
      <c r="J205" s="101">
        <f t="shared" si="52"/>
        <v>0.7404237106783651</v>
      </c>
      <c r="K205" s="104">
        <v>1.73</v>
      </c>
      <c r="L205" s="71">
        <v>4</v>
      </c>
      <c r="M205" s="28">
        <f t="shared" si="53"/>
        <v>6.92</v>
      </c>
      <c r="N205" s="103" t="s">
        <v>1000</v>
      </c>
      <c r="O205" s="104">
        <v>1.5</v>
      </c>
      <c r="P205" s="158">
        <v>46066</v>
      </c>
      <c r="Q205" s="158">
        <v>46091</v>
      </c>
      <c r="R205" s="28">
        <f t="shared" si="54"/>
        <v>15.333333333333332</v>
      </c>
      <c r="S205" s="105">
        <f>IF(INDEX(Historical!$D$7:$D1393,MATCH(B205,Historical!$B$7:$B$1044,0))=0,"n/a",(INDEX(Historical!$C$7:$C$1044,MATCH(B205,Historical!$B$7:$B$1044,0))/INDEX(Historical!$D$7:$D$1044,MATCH(B205,Historical!$B$7:$B$1044,0))-1)*100)</f>
        <v>15.384615384615374</v>
      </c>
      <c r="T205" s="105">
        <f>IF(INDEX(Historical!$F$7:$F$1044,MATCH(B205,Historical!$B$7:$B$1044,0))=0,"n/a",((INDEX(Historical!$C$7:$C$1044,MATCH(B205,Historical!$B$7:$B$1044,0))/INDEX(Historical!$F$7:$F$1044,MATCH(B205,Historical!$B$7:$B$1044,0)))^(1/3)-1)*100)</f>
        <v>15.244903287467416</v>
      </c>
      <c r="U205" s="105">
        <f>IF(INDEX(Historical!$H$7:$H$1044,MATCH(B205,Historical!$B$7:$B$1044,0))=0,"n/a",((INDEX(Historical!$C$7:$C$1044,MATCH(B205,Historical!$B$7:$B$1044,0))/INDEX(Historical!$H$7:$H$1044,MATCH(B205,Historical!$B$7:$B$1044,0)))^(1/5)-1)*100)</f>
        <v>15.178629837003488</v>
      </c>
      <c r="V205" s="105">
        <f>IF(INDEX(Historical!$M$7:$M$1044,MATCH(B205,Historical!$B$7:$B$1044,0))=0,"n/a",((INDEX(Historical!$C$7:$C$1044,MATCH(B205,Historical!$B$7:$B$1044,0))/INDEX(Historical!$M$7:$M$1044,MATCH(B205,Historical!$B$7:$B$1044,0)))^(1/10)-1)*100)</f>
        <v>11.612317403390438</v>
      </c>
      <c r="W205" s="106">
        <f t="shared" si="55"/>
        <v>1.3071146188763145</v>
      </c>
      <c r="X205" s="107">
        <f t="shared" si="56"/>
        <v>0.55014968600955017</v>
      </c>
      <c r="Y205" s="123"/>
      <c r="Z205" s="101">
        <f t="shared" si="57"/>
        <v>30.633023461708721</v>
      </c>
      <c r="AA205" s="109">
        <f t="shared" si="58"/>
        <v>41.372288623284639</v>
      </c>
      <c r="AB205" s="71">
        <v>12</v>
      </c>
      <c r="AC205" s="100">
        <v>22.59</v>
      </c>
      <c r="AD205" s="100">
        <v>0.83</v>
      </c>
      <c r="AE205" s="100">
        <v>13.55</v>
      </c>
      <c r="AF205" s="100">
        <v>33.28</v>
      </c>
      <c r="AG205" s="100">
        <v>101.35000000000001</v>
      </c>
      <c r="AH205" s="100">
        <v>42.6</v>
      </c>
      <c r="AI205" s="100">
        <v>22.32</v>
      </c>
      <c r="AJ205" s="100">
        <v>27.589999999999996</v>
      </c>
      <c r="AK205" s="100">
        <v>26.540000000000003</v>
      </c>
      <c r="AL205" s="100">
        <v>883030</v>
      </c>
      <c r="AM205" s="100">
        <v>10</v>
      </c>
      <c r="AN205" s="100">
        <v>1.65</v>
      </c>
      <c r="AO205" s="110">
        <f t="shared" si="59"/>
        <v>-25.453235075602784</v>
      </c>
      <c r="AP205" s="111">
        <f t="shared" si="60"/>
        <v>15.919053547681854</v>
      </c>
      <c r="AQ205" s="112">
        <f t="shared" si="61"/>
        <v>682.26729316005617</v>
      </c>
      <c r="AR205" s="101">
        <f>INDEX(Historical!$C$7:$C$1045,MATCH(B205,Historical!$B$7:$B$1045,0))*IF(AH205="n/a",1.03,IF(AH205&lt;0,1.01,IF(AH205&gt;10,1.1,(1+AH205/100))))</f>
        <v>6.6000000000000005</v>
      </c>
      <c r="AS205" s="109">
        <f t="shared" si="62"/>
        <v>7.2600000000000016</v>
      </c>
      <c r="AT205" s="109">
        <f t="shared" si="51"/>
        <v>7.9860000000000024</v>
      </c>
      <c r="AU205" s="109">
        <f t="shared" si="51"/>
        <v>8.7846000000000029</v>
      </c>
      <c r="AV205" s="109">
        <f t="shared" si="51"/>
        <v>9.6630600000000033</v>
      </c>
      <c r="AW205" s="109">
        <f t="shared" si="63"/>
        <v>40.29366000000001</v>
      </c>
      <c r="AX205" s="113">
        <f t="shared" si="64"/>
        <v>4.3113267708110428</v>
      </c>
      <c r="AY205" s="100">
        <v>0.43</v>
      </c>
      <c r="AZ205" s="100">
        <v>49.830000000000005</v>
      </c>
      <c r="BA205" s="100">
        <v>-17.580000000000002</v>
      </c>
      <c r="BB205" s="100">
        <v>-1.5</v>
      </c>
      <c r="BC205" s="100">
        <v>2.65</v>
      </c>
      <c r="BE205" s="12">
        <v>2015</v>
      </c>
      <c r="BF205" s="12">
        <f t="shared" si="65"/>
        <v>1</v>
      </c>
      <c r="BG205" s="100">
        <v>21.59</v>
      </c>
      <c r="BH205" t="s">
        <v>121</v>
      </c>
      <c r="BI205" t="s">
        <v>122</v>
      </c>
    </row>
    <row r="206" spans="1:61" ht="11.25" customHeight="1" x14ac:dyDescent="0.2">
      <c r="A206" s="123" t="s">
        <v>1001</v>
      </c>
      <c r="B206" s="55" t="s">
        <v>1002</v>
      </c>
      <c r="C206" s="156" t="s">
        <v>180</v>
      </c>
      <c r="D206" s="98" t="s">
        <v>181</v>
      </c>
      <c r="E206" s="157">
        <v>16</v>
      </c>
      <c r="F206" s="2">
        <v>293</v>
      </c>
      <c r="G206" s="2" t="s">
        <v>146</v>
      </c>
      <c r="H206" s="2" t="s">
        <v>146</v>
      </c>
      <c r="I206" s="100">
        <v>109.75</v>
      </c>
      <c r="J206" s="101">
        <f t="shared" si="52"/>
        <v>0.91116173120728927</v>
      </c>
      <c r="K206" s="104">
        <v>0.25</v>
      </c>
      <c r="L206" s="71">
        <v>4</v>
      </c>
      <c r="M206" s="28">
        <f t="shared" si="53"/>
        <v>1</v>
      </c>
      <c r="N206" s="103" t="s">
        <v>740</v>
      </c>
      <c r="O206" s="104">
        <v>0.2</v>
      </c>
      <c r="P206" s="158">
        <v>46093</v>
      </c>
      <c r="Q206" s="158">
        <v>46107</v>
      </c>
      <c r="R206" s="28">
        <f t="shared" si="54"/>
        <v>24.999999999999993</v>
      </c>
      <c r="S206" s="105">
        <f>IF(INDEX(Historical!$D$7:$D1394,MATCH(B206,Historical!$B$7:$B$1044,0))=0,"n/a",(INDEX(Historical!$C$7:$C$1044,MATCH(B206,Historical!$B$7:$B$1044,0))/INDEX(Historical!$D$7:$D$1044,MATCH(B206,Historical!$B$7:$B$1044,0))-1)*100)</f>
        <v>25</v>
      </c>
      <c r="T206" s="105">
        <f>IF(INDEX(Historical!$F$7:$F$1044,MATCH(B206,Historical!$B$7:$B$1044,0))=0,"n/a",((INDEX(Historical!$C$7:$C$1044,MATCH(B206,Historical!$B$7:$B$1044,0))/INDEX(Historical!$F$7:$F$1044,MATCH(B206,Historical!$B$7:$B$1044,0)))^(1/3)-1)*100)</f>
        <v>16.960709528514649</v>
      </c>
      <c r="U206" s="105">
        <f>IF(INDEX(Historical!$H$7:$H$1044,MATCH(B206,Historical!$B$7:$B$1044,0))=0,"n/a",((INDEX(Historical!$C$7:$C$1044,MATCH(B206,Historical!$B$7:$B$1044,0))/INDEX(Historical!$H$7:$H$1044,MATCH(B206,Historical!$B$7:$B$1044,0)))^(1/5)-1)*100)</f>
        <v>16.054311135316702</v>
      </c>
      <c r="V206" s="105">
        <f>IF(INDEX(Historical!$M$7:$M$1044,MATCH(B206,Historical!$B$7:$B$1044,0))=0,"n/a",((INDEX(Historical!$C$7:$C$1044,MATCH(B206,Historical!$B$7:$B$1044,0))/INDEX(Historical!$M$7:$M$1044,MATCH(B206,Historical!$B$7:$B$1044,0)))^(1/10)-1)*100)</f>
        <v>17.461894308801895</v>
      </c>
      <c r="W206" s="106">
        <f t="shared" si="55"/>
        <v>0.9193911526096179</v>
      </c>
      <c r="X206" s="107">
        <f t="shared" si="56"/>
        <v>0.82626408313518795</v>
      </c>
      <c r="Y206" s="55"/>
      <c r="Z206" s="101">
        <f t="shared" si="57"/>
        <v>39.840637450199203</v>
      </c>
      <c r="AA206" s="109">
        <f t="shared" si="58"/>
        <v>43.725099601593627</v>
      </c>
      <c r="AB206" s="71">
        <v>12</v>
      </c>
      <c r="AC206" s="100">
        <v>2.5099999999999998</v>
      </c>
      <c r="AD206" s="100">
        <v>3.47</v>
      </c>
      <c r="AE206" s="100">
        <v>10.02</v>
      </c>
      <c r="AF206" s="100">
        <v>6.35</v>
      </c>
      <c r="AG206" s="100">
        <v>15.8</v>
      </c>
      <c r="AH206" s="100">
        <v>15.2</v>
      </c>
      <c r="AI206" s="100">
        <v>9.5200000000000014</v>
      </c>
      <c r="AJ206" s="100">
        <v>19.43</v>
      </c>
      <c r="AK206" s="100">
        <v>9.9500000000000011</v>
      </c>
      <c r="AL206" s="100">
        <v>2500</v>
      </c>
      <c r="AM206" s="100">
        <v>7.2700000000000005</v>
      </c>
      <c r="AN206" s="100">
        <v>0.47</v>
      </c>
      <c r="AO206" s="110">
        <f t="shared" si="59"/>
        <v>-26.759626735069634</v>
      </c>
      <c r="AP206" s="111">
        <f t="shared" si="60"/>
        <v>16.965472866523992</v>
      </c>
      <c r="AQ206" s="112">
        <f t="shared" si="61"/>
        <v>251.28613374925231</v>
      </c>
      <c r="AR206" s="101">
        <f>INDEX(Historical!$C$7:$C$1045,MATCH(B206,Historical!$B$7:$B$1045,0))*IF(AH206="n/a",1.03,IF(AH206&lt;0,1.01,IF(AH206&gt;10,1.1,(1+AH206/100))))</f>
        <v>0.88000000000000012</v>
      </c>
      <c r="AS206" s="109">
        <f t="shared" si="62"/>
        <v>0.96377600000000008</v>
      </c>
      <c r="AT206" s="109">
        <f t="shared" si="51"/>
        <v>1.0596717120000001</v>
      </c>
      <c r="AU206" s="109">
        <f t="shared" si="51"/>
        <v>1.165109047344</v>
      </c>
      <c r="AV206" s="109">
        <f t="shared" si="51"/>
        <v>1.281037397554728</v>
      </c>
      <c r="AW206" s="109">
        <f t="shared" si="63"/>
        <v>5.3495941568987284</v>
      </c>
      <c r="AX206" s="113">
        <f t="shared" si="64"/>
        <v>4.8743454732562448</v>
      </c>
      <c r="AY206" s="100">
        <v>0.59</v>
      </c>
      <c r="AZ206" s="100">
        <v>40.69</v>
      </c>
      <c r="BA206" s="100">
        <v>-7.0000000000000009</v>
      </c>
      <c r="BB206" s="100">
        <v>1.0900000000000001</v>
      </c>
      <c r="BC206" s="100">
        <v>18.27</v>
      </c>
      <c r="BE206" s="12">
        <v>2011</v>
      </c>
      <c r="BF206" s="12">
        <f t="shared" si="65"/>
        <v>1</v>
      </c>
      <c r="BG206" s="100">
        <v>9.89</v>
      </c>
      <c r="BH206" t="s">
        <v>121</v>
      </c>
      <c r="BI206" t="s">
        <v>122</v>
      </c>
    </row>
    <row r="207" spans="1:61" ht="11.25" customHeight="1" x14ac:dyDescent="0.2">
      <c r="A207" s="123" t="s">
        <v>1003</v>
      </c>
      <c r="B207" s="55" t="s">
        <v>1004</v>
      </c>
      <c r="C207" s="156" t="s">
        <v>116</v>
      </c>
      <c r="D207" s="98" t="s">
        <v>329</v>
      </c>
      <c r="E207" s="157">
        <v>22</v>
      </c>
      <c r="F207" s="2">
        <v>182</v>
      </c>
      <c r="G207" s="2" t="s">
        <v>118</v>
      </c>
      <c r="H207" s="2" t="s">
        <v>118</v>
      </c>
      <c r="I207" s="100">
        <v>517.97</v>
      </c>
      <c r="J207" s="101">
        <f t="shared" si="52"/>
        <v>2.6642469641098905</v>
      </c>
      <c r="K207" s="104">
        <v>3.45</v>
      </c>
      <c r="L207" s="71">
        <v>4</v>
      </c>
      <c r="M207" s="28">
        <f t="shared" si="53"/>
        <v>13.8</v>
      </c>
      <c r="N207" s="103" t="s">
        <v>182</v>
      </c>
      <c r="O207" s="104">
        <v>3.3</v>
      </c>
      <c r="P207" s="158">
        <v>45992</v>
      </c>
      <c r="Q207" s="158">
        <v>46021</v>
      </c>
      <c r="R207" s="28">
        <f t="shared" si="54"/>
        <v>4.5454545454545565</v>
      </c>
      <c r="S207" s="105">
        <f>IF(INDEX(Historical!$D$7:$D1395,MATCH(B207,Historical!$B$7:$B$1044,0))=0,"n/a",(INDEX(Historical!$C$7:$C$1044,MATCH(B207,Historical!$B$7:$B$1044,0))/INDEX(Historical!$D$7:$D$1044,MATCH(B207,Historical!$B$7:$B$1044,0))-1)*100)</f>
        <v>4.705882352941182</v>
      </c>
      <c r="T207" s="105">
        <f>IF(INDEX(Historical!$F$7:$F$1044,MATCH(B207,Historical!$B$7:$B$1044,0))=0,"n/a",((INDEX(Historical!$C$7:$C$1044,MATCH(B207,Historical!$B$7:$B$1044,0))/INDEX(Historical!$F$7:$F$1044,MATCH(B207,Historical!$B$7:$B$1044,0)))^(1/3)-1)*100)</f>
        <v>5.4044156177933234</v>
      </c>
      <c r="U207" s="105">
        <f>IF(INDEX(Historical!$H$7:$H$1044,MATCH(B207,Historical!$B$7:$B$1044,0))=0,"n/a",((INDEX(Historical!$C$7:$C$1044,MATCH(B207,Historical!$B$7:$B$1044,0))/INDEX(Historical!$H$7:$H$1044,MATCH(B207,Historical!$B$7:$B$1044,0)))^(1/5)-1)*100)</f>
        <v>6.3778082230860234</v>
      </c>
      <c r="V207" s="105">
        <f>IF(INDEX(Historical!$M$7:$M$1044,MATCH(B207,Historical!$B$7:$B$1044,0))=0,"n/a",((INDEX(Historical!$C$7:$C$1044,MATCH(B207,Historical!$B$7:$B$1044,0))/INDEX(Historical!$M$7:$M$1044,MATCH(B207,Historical!$B$7:$B$1044,0)))^(1/10)-1)*100)</f>
        <v>8.0589180951837101</v>
      </c>
      <c r="W207" s="106">
        <f t="shared" si="55"/>
        <v>0.79139757319256332</v>
      </c>
      <c r="X207" s="107" t="str">
        <f t="shared" si="56"/>
        <v>n/a</v>
      </c>
      <c r="Y207" s="55"/>
      <c r="Z207" s="101">
        <f t="shared" si="57"/>
        <v>66.828087167070223</v>
      </c>
      <c r="AA207" s="109">
        <f t="shared" si="58"/>
        <v>25.083292978208235</v>
      </c>
      <c r="AB207" s="71">
        <v>12</v>
      </c>
      <c r="AC207" s="100">
        <v>20.65</v>
      </c>
      <c r="AD207" s="100">
        <v>0.98</v>
      </c>
      <c r="AE207" s="100">
        <v>1.59</v>
      </c>
      <c r="AF207" s="100">
        <v>15.91</v>
      </c>
      <c r="AG207" s="100">
        <v>67.64</v>
      </c>
      <c r="AH207" s="100">
        <v>39.300000000000004</v>
      </c>
      <c r="AI207" s="100">
        <v>7.08</v>
      </c>
      <c r="AJ207" s="100">
        <v>-2.4299999999999997</v>
      </c>
      <c r="AK207" s="100">
        <v>16.57</v>
      </c>
      <c r="AL207" s="100">
        <v>119430</v>
      </c>
      <c r="AM207" s="100">
        <v>0.08</v>
      </c>
      <c r="AN207" s="100">
        <v>2.76</v>
      </c>
      <c r="AO207" s="110">
        <f t="shared" si="59"/>
        <v>-16.041237791012321</v>
      </c>
      <c r="AP207" s="111">
        <f t="shared" si="60"/>
        <v>9.0420551871959134</v>
      </c>
      <c r="AQ207" s="112">
        <f t="shared" si="61"/>
        <v>321.14932230915861</v>
      </c>
      <c r="AR207" s="101">
        <f>INDEX(Historical!$C$7:$C$1045,MATCH(B207,Historical!$B$7:$B$1045,0))*IF(AH207="n/a",1.03,IF(AH207&lt;0,1.01,IF(AH207&gt;10,1.1,(1+AH207/100))))</f>
        <v>14.685</v>
      </c>
      <c r="AS207" s="109">
        <f t="shared" si="62"/>
        <v>15.724698</v>
      </c>
      <c r="AT207" s="109">
        <f t="shared" ref="AT207:AV226" si="66">IF($AK207="n/a",1.03*AS207,IF($AK207&lt;0,1.01*AS207,IF($AK207&gt;10,1.1*AS207,(1+$AK207/100)*AS207)))</f>
        <v>17.2971678</v>
      </c>
      <c r="AU207" s="109">
        <f t="shared" si="66"/>
        <v>19.026884580000001</v>
      </c>
      <c r="AV207" s="109">
        <f t="shared" si="66"/>
        <v>20.929573038000001</v>
      </c>
      <c r="AW207" s="109">
        <f t="shared" si="63"/>
        <v>87.663323418000004</v>
      </c>
      <c r="AX207" s="113">
        <f t="shared" si="64"/>
        <v>16.924401686970288</v>
      </c>
      <c r="AY207" s="100">
        <v>0.11</v>
      </c>
      <c r="AZ207" s="100">
        <v>26.3</v>
      </c>
      <c r="BA207" s="100">
        <v>-25.15</v>
      </c>
      <c r="BB207" s="100">
        <v>-16.189999999999998</v>
      </c>
      <c r="BC207" s="100">
        <v>-1.1499999999999999</v>
      </c>
      <c r="BE207" s="12">
        <v>2003</v>
      </c>
      <c r="BF207" s="12">
        <f t="shared" si="65"/>
        <v>2</v>
      </c>
      <c r="BG207" s="100">
        <v>8.27</v>
      </c>
      <c r="BH207" t="s">
        <v>121</v>
      </c>
      <c r="BI207" t="s">
        <v>122</v>
      </c>
    </row>
    <row r="208" spans="1:61" ht="11.25" customHeight="1" x14ac:dyDescent="0.2">
      <c r="A208" s="123" t="s">
        <v>1005</v>
      </c>
      <c r="B208" s="55" t="s">
        <v>1006</v>
      </c>
      <c r="C208" s="156" t="s">
        <v>116</v>
      </c>
      <c r="D208" s="98" t="s">
        <v>215</v>
      </c>
      <c r="E208" s="157">
        <v>23</v>
      </c>
      <c r="F208" s="2">
        <v>159</v>
      </c>
      <c r="G208" s="2" t="s">
        <v>146</v>
      </c>
      <c r="H208" s="2" t="s">
        <v>146</v>
      </c>
      <c r="I208" s="100">
        <v>111.97</v>
      </c>
      <c r="J208" s="101">
        <f t="shared" si="52"/>
        <v>1.3217826203447351</v>
      </c>
      <c r="K208" s="104">
        <v>0.37</v>
      </c>
      <c r="L208" s="71">
        <v>4</v>
      </c>
      <c r="M208" s="28">
        <f t="shared" si="53"/>
        <v>1.48</v>
      </c>
      <c r="N208" s="103" t="s">
        <v>273</v>
      </c>
      <c r="O208" s="104">
        <v>0.36</v>
      </c>
      <c r="P208" s="158">
        <v>45884</v>
      </c>
      <c r="Q208" s="158">
        <v>45898</v>
      </c>
      <c r="R208" s="28">
        <f t="shared" si="54"/>
        <v>2.7777777777777803</v>
      </c>
      <c r="S208" s="105">
        <f>IF(INDEX(Historical!$D$7:$D1397,MATCH(B208,Historical!$B$7:$B$1044,0))=0,"n/a",(INDEX(Historical!$C$7:$C$1044,MATCH(B208,Historical!$B$7:$B$1044,0))/INDEX(Historical!$D$7:$D$1044,MATCH(B208,Historical!$B$7:$B$1044,0))-1)*100)</f>
        <v>2.8169014084507005</v>
      </c>
      <c r="T208" s="105">
        <f>IF(INDEX(Historical!$F$7:$F$1044,MATCH(B208,Historical!$B$7:$B$1044,0))=0,"n/a",((INDEX(Historical!$C$7:$C$1044,MATCH(B208,Historical!$B$7:$B$1044,0))/INDEX(Historical!$F$7:$F$1044,MATCH(B208,Historical!$B$7:$B$1044,0)))^(1/3)-1)*100)</f>
        <v>2.9001526763311469</v>
      </c>
      <c r="U208" s="105">
        <f>IF(INDEX(Historical!$H$7:$H$1044,MATCH(B208,Historical!$B$7:$B$1044,0))=0,"n/a",((INDEX(Historical!$C$7:$C$1044,MATCH(B208,Historical!$B$7:$B$1044,0))/INDEX(Historical!$H$7:$H$1044,MATCH(B208,Historical!$B$7:$B$1044,0)))^(1/5)-1)*100)</f>
        <v>2.8276301862471653</v>
      </c>
      <c r="V208" s="105">
        <f>IF(INDEX(Historical!$M$7:$M$1044,MATCH(B208,Historical!$B$7:$B$1044,0))=0,"n/a",((INDEX(Historical!$C$7:$C$1044,MATCH(B208,Historical!$B$7:$B$1044,0))/INDEX(Historical!$M$7:$M$1044,MATCH(B208,Historical!$B$7:$B$1044,0)))^(1/10)-1)*100)</f>
        <v>2.8717237490898384</v>
      </c>
      <c r="W208" s="106">
        <f t="shared" si="55"/>
        <v>0.98464561124424033</v>
      </c>
      <c r="X208" s="107">
        <f t="shared" si="56"/>
        <v>0.20519812672330662</v>
      </c>
      <c r="Y208" s="165"/>
      <c r="Z208" s="101">
        <f t="shared" si="57"/>
        <v>27.056672760511884</v>
      </c>
      <c r="AA208" s="109">
        <f t="shared" si="58"/>
        <v>20.469835466179159</v>
      </c>
      <c r="AB208" s="71">
        <v>8</v>
      </c>
      <c r="AC208" s="100">
        <v>5.47</v>
      </c>
      <c r="AD208" s="100" t="s">
        <v>142</v>
      </c>
      <c r="AE208" s="100">
        <v>1.83</v>
      </c>
      <c r="AF208" s="100">
        <v>2.29</v>
      </c>
      <c r="AG208" s="100">
        <v>11.5</v>
      </c>
      <c r="AH208" s="100">
        <v>-25.31</v>
      </c>
      <c r="AI208" s="100">
        <v>29.15</v>
      </c>
      <c r="AJ208" s="100">
        <v>13.780000000000001</v>
      </c>
      <c r="AK208" s="100">
        <v>-2.58</v>
      </c>
      <c r="AL208" s="100">
        <v>1160</v>
      </c>
      <c r="AM208" s="100">
        <v>1.17</v>
      </c>
      <c r="AN208" s="100">
        <v>0.27</v>
      </c>
      <c r="AO208" s="110">
        <f t="shared" si="59"/>
        <v>-16.320422659587258</v>
      </c>
      <c r="AP208" s="111">
        <f t="shared" si="60"/>
        <v>4.1494128065919007</v>
      </c>
      <c r="AQ208" s="112">
        <f t="shared" si="61"/>
        <v>44.338988676811006</v>
      </c>
      <c r="AR208" s="101">
        <f>INDEX(Historical!$C$7:$C$1045,MATCH(B208,Historical!$B$7:$B$1045,0))*IF(AH208="n/a",1.03,IF(AH208&lt;0,1.01,IF(AH208&gt;10,1.1,(1+AH208/100))))</f>
        <v>1.4745999999999999</v>
      </c>
      <c r="AS208" s="109">
        <f t="shared" si="62"/>
        <v>1.6220600000000001</v>
      </c>
      <c r="AT208" s="109">
        <f t="shared" si="66"/>
        <v>1.6382806000000001</v>
      </c>
      <c r="AU208" s="109">
        <f t="shared" si="66"/>
        <v>1.6546634060000001</v>
      </c>
      <c r="AV208" s="109">
        <f t="shared" si="66"/>
        <v>1.6712100400600001</v>
      </c>
      <c r="AW208" s="109">
        <f t="shared" si="63"/>
        <v>8.0608140460599991</v>
      </c>
      <c r="AX208" s="113">
        <f t="shared" si="64"/>
        <v>7.1990837242654271</v>
      </c>
      <c r="AY208" s="100">
        <v>0.73</v>
      </c>
      <c r="AZ208" s="100">
        <v>15.110000000000001</v>
      </c>
      <c r="BA208" s="100">
        <v>-25.83</v>
      </c>
      <c r="BB208" s="100">
        <v>-5.9499999999999993</v>
      </c>
      <c r="BC208" s="100">
        <v>-11.17</v>
      </c>
      <c r="BE208" s="12">
        <v>2003</v>
      </c>
      <c r="BF208" s="12">
        <f t="shared" si="65"/>
        <v>2</v>
      </c>
      <c r="BG208" s="100">
        <v>7.13</v>
      </c>
      <c r="BH208" t="s">
        <v>121</v>
      </c>
      <c r="BI208" t="s">
        <v>122</v>
      </c>
    </row>
    <row r="209" spans="1:61" ht="11.25" customHeight="1" x14ac:dyDescent="0.2">
      <c r="A209" s="123" t="s">
        <v>1007</v>
      </c>
      <c r="B209" s="55" t="s">
        <v>1008</v>
      </c>
      <c r="C209" s="156" t="s">
        <v>162</v>
      </c>
      <c r="D209" s="98" t="s">
        <v>296</v>
      </c>
      <c r="E209" s="157">
        <v>23</v>
      </c>
      <c r="F209" s="2">
        <v>166</v>
      </c>
      <c r="G209" s="2" t="s">
        <v>119</v>
      </c>
      <c r="H209" s="2" t="s">
        <v>119</v>
      </c>
      <c r="I209" s="100">
        <v>73.52</v>
      </c>
      <c r="J209" s="101">
        <f t="shared" si="52"/>
        <v>2.9107725788900982</v>
      </c>
      <c r="K209" s="104">
        <v>0.53500000000000003</v>
      </c>
      <c r="L209" s="71">
        <v>4</v>
      </c>
      <c r="M209" s="28">
        <f t="shared" si="53"/>
        <v>2.14</v>
      </c>
      <c r="N209" s="103" t="s">
        <v>151</v>
      </c>
      <c r="O209" s="104">
        <v>0.50749999999999995</v>
      </c>
      <c r="P209" s="158">
        <v>46052</v>
      </c>
      <c r="Q209" s="158">
        <v>46070</v>
      </c>
      <c r="R209" s="28">
        <f t="shared" si="54"/>
        <v>5.4187192118226761</v>
      </c>
      <c r="S209" s="105">
        <f>IF(INDEX(Historical!$D$7:$D1398,MATCH(B209,Historical!$B$7:$B$1044,0))=0,"n/a",(INDEX(Historical!$C$7:$C$1044,MATCH(B209,Historical!$B$7:$B$1044,0))/INDEX(Historical!$D$7:$D$1044,MATCH(B209,Historical!$B$7:$B$1044,0))-1)*100)</f>
        <v>5.7291666666666519</v>
      </c>
      <c r="T209" s="105">
        <f>IF(INDEX(Historical!$F$7:$F$1044,MATCH(B209,Historical!$B$7:$B$1044,0))=0,"n/a",((INDEX(Historical!$C$7:$C$1044,MATCH(B209,Historical!$B$7:$B$1044,0))/INDEX(Historical!$F$7:$F$1044,MATCH(B209,Historical!$B$7:$B$1044,0)))^(1/3)-1)*100)</f>
        <v>5.8847240625236052</v>
      </c>
      <c r="U209" s="105">
        <f>IF(INDEX(Historical!$H$7:$H$1044,MATCH(B209,Historical!$B$7:$B$1044,0))=0,"n/a",((INDEX(Historical!$C$7:$C$1044,MATCH(B209,Historical!$B$7:$B$1044,0))/INDEX(Historical!$H$7:$H$1044,MATCH(B209,Historical!$B$7:$B$1044,0)))^(1/5)-1)*100)</f>
        <v>5.95720409403111</v>
      </c>
      <c r="V209" s="105">
        <f>IF(INDEX(Historical!$M$7:$M$1044,MATCH(B209,Historical!$B$7:$B$1044,0))=0,"n/a",((INDEX(Historical!$C$7:$C$1044,MATCH(B209,Historical!$B$7:$B$1044,0))/INDEX(Historical!$M$7:$M$1044,MATCH(B209,Historical!$B$7:$B$1044,0)))^(1/10)-1)*100)</f>
        <v>6.3188658808315479</v>
      </c>
      <c r="W209" s="106">
        <f t="shared" si="55"/>
        <v>0.94276476291456845</v>
      </c>
      <c r="X209" s="107">
        <f t="shared" si="56"/>
        <v>1.205911759925326</v>
      </c>
      <c r="Y209" s="159"/>
      <c r="Z209" s="101">
        <f t="shared" si="57"/>
        <v>68.152866242038215</v>
      </c>
      <c r="AA209" s="109">
        <f t="shared" si="58"/>
        <v>23.414012738853501</v>
      </c>
      <c r="AB209" s="71">
        <v>12</v>
      </c>
      <c r="AC209" s="100">
        <v>3.14</v>
      </c>
      <c r="AD209" s="100">
        <v>2.67</v>
      </c>
      <c r="AE209" s="100">
        <v>4.3499999999999996</v>
      </c>
      <c r="AF209" s="100">
        <v>2.57</v>
      </c>
      <c r="AG209" s="100">
        <v>11.3</v>
      </c>
      <c r="AH209" s="100">
        <v>6.13</v>
      </c>
      <c r="AI209" s="100">
        <v>7.580000000000001</v>
      </c>
      <c r="AJ209" s="100">
        <v>4.9399999999999995</v>
      </c>
      <c r="AK209" s="100">
        <v>7.48</v>
      </c>
      <c r="AL209" s="100">
        <v>18990</v>
      </c>
      <c r="AM209" s="100">
        <v>0.16999999999999998</v>
      </c>
      <c r="AN209" s="100">
        <v>1.68</v>
      </c>
      <c r="AO209" s="110">
        <f t="shared" si="59"/>
        <v>-14.546036065932292</v>
      </c>
      <c r="AP209" s="111">
        <f t="shared" si="60"/>
        <v>8.8679766729212091</v>
      </c>
      <c r="AQ209" s="112">
        <f t="shared" si="61"/>
        <v>63.535946084378224</v>
      </c>
      <c r="AR209" s="101">
        <f>INDEX(Historical!$C$7:$C$1045,MATCH(B209,Historical!$B$7:$B$1045,0))*IF(AH209="n/a",1.03,IF(AH209&lt;0,1.01,IF(AH209&gt;10,1.1,(1+AH209/100))))</f>
        <v>2.1544389999999995</v>
      </c>
      <c r="AS209" s="109">
        <f t="shared" si="62"/>
        <v>2.3177454761999998</v>
      </c>
      <c r="AT209" s="109">
        <f t="shared" si="66"/>
        <v>2.4911128378197596</v>
      </c>
      <c r="AU209" s="109">
        <f t="shared" si="66"/>
        <v>2.6774480780886774</v>
      </c>
      <c r="AV209" s="109">
        <f t="shared" si="66"/>
        <v>2.8777211943297103</v>
      </c>
      <c r="AW209" s="109">
        <f t="shared" si="63"/>
        <v>12.518466586438146</v>
      </c>
      <c r="AX209" s="113">
        <f t="shared" si="64"/>
        <v>17.027294051194435</v>
      </c>
      <c r="AY209" s="100">
        <v>0.56000000000000005</v>
      </c>
      <c r="AZ209" s="100">
        <v>24.66</v>
      </c>
      <c r="BA209" s="100">
        <v>-1.18</v>
      </c>
      <c r="BB209" s="100">
        <v>2.41</v>
      </c>
      <c r="BC209" s="100">
        <v>8.67</v>
      </c>
      <c r="BE209" s="12">
        <v>2004</v>
      </c>
      <c r="BF209" s="12">
        <f t="shared" si="65"/>
        <v>2</v>
      </c>
      <c r="BG209" s="100">
        <v>3.29</v>
      </c>
      <c r="BH209" t="s">
        <v>121</v>
      </c>
      <c r="BI209" t="s">
        <v>122</v>
      </c>
    </row>
    <row r="210" spans="1:61" ht="11.25" customHeight="1" x14ac:dyDescent="0.2">
      <c r="A210" s="146" t="s">
        <v>1009</v>
      </c>
      <c r="B210" s="55" t="s">
        <v>1010</v>
      </c>
      <c r="C210" s="156" t="s">
        <v>198</v>
      </c>
      <c r="D210" s="98" t="s">
        <v>549</v>
      </c>
      <c r="E210" s="157">
        <v>12</v>
      </c>
      <c r="F210" s="2">
        <v>455</v>
      </c>
      <c r="G210" s="2" t="s">
        <v>146</v>
      </c>
      <c r="H210" s="2" t="s">
        <v>146</v>
      </c>
      <c r="I210" s="100">
        <v>99.28</v>
      </c>
      <c r="J210" s="101">
        <f t="shared" si="52"/>
        <v>1.6018331990330381</v>
      </c>
      <c r="K210" s="104">
        <v>1.5903</v>
      </c>
      <c r="L210" s="71">
        <v>1</v>
      </c>
      <c r="M210" s="28">
        <f t="shared" si="53"/>
        <v>1.5903</v>
      </c>
      <c r="N210" s="103" t="s">
        <v>1011</v>
      </c>
      <c r="O210" s="104">
        <v>1.3712</v>
      </c>
      <c r="P210" s="158">
        <v>45923</v>
      </c>
      <c r="Q210" s="158">
        <v>45924</v>
      </c>
      <c r="R210" s="28">
        <f t="shared" si="54"/>
        <v>15.978704784130693</v>
      </c>
      <c r="S210" s="105">
        <f>IF(INDEX(Historical!$D$7:$D1399,MATCH(B210,Historical!$B$7:$B$1044,0))=0,"n/a",(INDEX(Historical!$C$7:$C$1044,MATCH(B210,Historical!$B$7:$B$1044,0))/INDEX(Historical!$D$7:$D$1044,MATCH(B210,Historical!$B$7:$B$1044,0))-1)*100)</f>
        <v>15.978704784130704</v>
      </c>
      <c r="T210" s="105">
        <f>IF(INDEX(Historical!$F$7:$F$1044,MATCH(B210,Historical!$B$7:$B$1044,0))=0,"n/a",((INDEX(Historical!$C$7:$C$1044,MATCH(B210,Historical!$B$7:$B$1044,0))/INDEX(Historical!$F$7:$F$1044,MATCH(B210,Historical!$B$7:$B$1044,0)))^(1/3)-1)*100)</f>
        <v>17.943392451774763</v>
      </c>
      <c r="U210" s="105">
        <f>IF(INDEX(Historical!$H$7:$H$1044,MATCH(B210,Historical!$B$7:$B$1044,0))=0,"n/a",((INDEX(Historical!$C$7:$C$1044,MATCH(B210,Historical!$B$7:$B$1044,0))/INDEX(Historical!$H$7:$H$1044,MATCH(B210,Historical!$B$7:$B$1044,0)))^(1/5)-1)*100)</f>
        <v>12.790426385906063</v>
      </c>
      <c r="V210" s="105">
        <f>IF(INDEX(Historical!$M$7:$M$1044,MATCH(B210,Historical!$B$7:$B$1044,0))=0,"n/a",((INDEX(Historical!$C$7:$C$1044,MATCH(B210,Historical!$B$7:$B$1044,0))/INDEX(Historical!$M$7:$M$1044,MATCH(B210,Historical!$B$7:$B$1044,0)))^(1/10)-1)*100)</f>
        <v>11.614423117390782</v>
      </c>
      <c r="W210" s="106">
        <f t="shared" si="55"/>
        <v>1.1012536960836565</v>
      </c>
      <c r="X210" s="107">
        <f t="shared" si="56"/>
        <v>1.4322985874474874</v>
      </c>
      <c r="Y210" s="123" t="s">
        <v>1012</v>
      </c>
      <c r="Z210" s="101">
        <f t="shared" si="57"/>
        <v>33.269874476987447</v>
      </c>
      <c r="AA210" s="109">
        <f t="shared" si="58"/>
        <v>20.769874476987447</v>
      </c>
      <c r="AB210" s="71">
        <v>12</v>
      </c>
      <c r="AC210" s="100">
        <v>4.78</v>
      </c>
      <c r="AD210" s="100">
        <v>2.3199999999999998</v>
      </c>
      <c r="AE210" s="100">
        <v>3.06</v>
      </c>
      <c r="AF210" s="100">
        <v>6.24</v>
      </c>
      <c r="AG210" s="100">
        <v>32.07</v>
      </c>
      <c r="AH210" s="100">
        <v>14.49</v>
      </c>
      <c r="AI210" s="100">
        <v>-0.27999999999999997</v>
      </c>
      <c r="AJ210" s="100">
        <v>8.93</v>
      </c>
      <c r="AK210" s="100">
        <v>7.7299999999999995</v>
      </c>
      <c r="AL210" s="100">
        <v>14570</v>
      </c>
      <c r="AM210" s="100">
        <v>10.25</v>
      </c>
      <c r="AN210" s="100">
        <v>0.04</v>
      </c>
      <c r="AO210" s="110">
        <f t="shared" si="59"/>
        <v>-6.3776148920483458</v>
      </c>
      <c r="AP210" s="111">
        <f t="shared" si="60"/>
        <v>14.392259584939101</v>
      </c>
      <c r="AQ210" s="112">
        <f t="shared" si="61"/>
        <v>140.00371917155476</v>
      </c>
      <c r="AR210" s="101">
        <f>INDEX(Historical!$C$7:$C$1045,MATCH(B210,Historical!$B$7:$B$1045,0))*IF(AH210="n/a",1.03,IF(AH210&lt;0,1.01,IF(AH210&gt;10,1.1,(1+AH210/100))))</f>
        <v>1.7493300000000003</v>
      </c>
      <c r="AS210" s="109">
        <f t="shared" si="62"/>
        <v>1.7668233000000002</v>
      </c>
      <c r="AT210" s="109">
        <f t="shared" si="66"/>
        <v>1.9033987410900002</v>
      </c>
      <c r="AU210" s="109">
        <f t="shared" si="66"/>
        <v>2.0505314637762568</v>
      </c>
      <c r="AV210" s="109">
        <f t="shared" si="66"/>
        <v>2.2090375459261615</v>
      </c>
      <c r="AW210" s="109">
        <f t="shared" si="63"/>
        <v>9.6791210507924177</v>
      </c>
      <c r="AX210" s="113">
        <f t="shared" si="64"/>
        <v>9.7493161269061428</v>
      </c>
      <c r="AY210" s="100">
        <v>1.06</v>
      </c>
      <c r="AZ210" s="100">
        <v>34.020000000000003</v>
      </c>
      <c r="BA210" s="100">
        <v>-19.29</v>
      </c>
      <c r="BB210" s="100">
        <v>6.52</v>
      </c>
      <c r="BC210" s="100">
        <v>-2.2999999999999998</v>
      </c>
      <c r="BE210" s="12">
        <v>2014</v>
      </c>
      <c r="BF210" s="12">
        <f t="shared" si="65"/>
        <v>1</v>
      </c>
      <c r="BG210" s="100">
        <v>18.190000000000001</v>
      </c>
      <c r="BH210" t="s">
        <v>1013</v>
      </c>
      <c r="BI210" t="s">
        <v>122</v>
      </c>
    </row>
    <row r="211" spans="1:61" ht="11.25" customHeight="1" x14ac:dyDescent="0.2">
      <c r="A211" s="123" t="s">
        <v>1014</v>
      </c>
      <c r="B211" s="55" t="s">
        <v>1015</v>
      </c>
      <c r="C211" s="156" t="s">
        <v>198</v>
      </c>
      <c r="D211" s="98" t="s">
        <v>565</v>
      </c>
      <c r="E211" s="157">
        <v>12</v>
      </c>
      <c r="F211" s="2">
        <v>456</v>
      </c>
      <c r="G211" s="2" t="s">
        <v>146</v>
      </c>
      <c r="H211" s="2" t="s">
        <v>146</v>
      </c>
      <c r="I211" s="100">
        <v>257.83999999999997</v>
      </c>
      <c r="J211" s="101">
        <f t="shared" si="52"/>
        <v>0.40335091529630784</v>
      </c>
      <c r="K211" s="104">
        <v>0.26</v>
      </c>
      <c r="L211" s="71">
        <v>4</v>
      </c>
      <c r="M211" s="28">
        <f t="shared" si="53"/>
        <v>1.04</v>
      </c>
      <c r="N211" s="103" t="s">
        <v>147</v>
      </c>
      <c r="O211" s="104">
        <v>0.23</v>
      </c>
      <c r="P211" s="158">
        <v>45924</v>
      </c>
      <c r="Q211" s="158">
        <v>45945</v>
      </c>
      <c r="R211" s="28">
        <f t="shared" si="54"/>
        <v>13.043478260869565</v>
      </c>
      <c r="S211" s="105">
        <f>IF(INDEX(Historical!$D$7:$D1402,MATCH(B211,Historical!$B$7:$B$1044,0))=0,"n/a",(INDEX(Historical!$C$7:$C$1044,MATCH(B211,Historical!$B$7:$B$1044,0))/INDEX(Historical!$D$7:$D$1044,MATCH(B211,Historical!$B$7:$B$1044,0))-1)*100)</f>
        <v>14.457831325301207</v>
      </c>
      <c r="T211" s="105">
        <f>IF(INDEX(Historical!$F$7:$F$1044,MATCH(B211,Historical!$B$7:$B$1044,0))=0,"n/a",((INDEX(Historical!$C$7:$C$1044,MATCH(B211,Historical!$B$7:$B$1044,0))/INDEX(Historical!$F$7:$F$1044,MATCH(B211,Historical!$B$7:$B$1044,0)))^(1/3)-1)*100)</f>
        <v>15.131655587569771</v>
      </c>
      <c r="U211" s="105">
        <f>IF(INDEX(Historical!$H$7:$H$1044,MATCH(B211,Historical!$B$7:$B$1044,0))=0,"n/a",((INDEX(Historical!$C$7:$C$1044,MATCH(B211,Historical!$B$7:$B$1044,0))/INDEX(Historical!$H$7:$H$1044,MATCH(B211,Historical!$B$7:$B$1044,0)))^(1/5)-1)*100)</f>
        <v>14.869835499703509</v>
      </c>
      <c r="V211" s="105">
        <f>IF(INDEX(Historical!$M$7:$M$1044,MATCH(B211,Historical!$B$7:$B$1044,0))=0,"n/a",((INDEX(Historical!$C$7:$C$1044,MATCH(B211,Historical!$B$7:$B$1044,0))/INDEX(Historical!$M$7:$M$1044,MATCH(B211,Historical!$B$7:$B$1044,0)))^(1/10)-1)*100)</f>
        <v>25.760784319760589</v>
      </c>
      <c r="W211" s="106">
        <f t="shared" si="55"/>
        <v>0.57722759195251494</v>
      </c>
      <c r="X211" s="107">
        <f t="shared" si="56"/>
        <v>0.66323976359070058</v>
      </c>
      <c r="Y211" s="159"/>
      <c r="Z211" s="101">
        <f t="shared" si="57"/>
        <v>19.622641509433965</v>
      </c>
      <c r="AA211" s="109">
        <f t="shared" si="58"/>
        <v>48.64905660377358</v>
      </c>
      <c r="AB211" s="71">
        <v>6</v>
      </c>
      <c r="AC211" s="100">
        <v>5.3</v>
      </c>
      <c r="AD211" s="100">
        <v>1.01</v>
      </c>
      <c r="AE211" s="100">
        <v>14.87</v>
      </c>
      <c r="AF211" s="100">
        <v>30.46</v>
      </c>
      <c r="AG211" s="100">
        <v>66.759999999999991</v>
      </c>
      <c r="AH211" s="100">
        <v>37.19</v>
      </c>
      <c r="AI211" s="100">
        <v>39.72</v>
      </c>
      <c r="AJ211" s="100">
        <v>22.42</v>
      </c>
      <c r="AK211" s="100">
        <v>32.18</v>
      </c>
      <c r="AL211" s="100">
        <v>322450</v>
      </c>
      <c r="AM211" s="100">
        <v>0.33999999999999997</v>
      </c>
      <c r="AN211" s="100">
        <v>0.35</v>
      </c>
      <c r="AO211" s="110">
        <f t="shared" si="59"/>
        <v>-33.37587018877376</v>
      </c>
      <c r="AP211" s="111">
        <f t="shared" si="60"/>
        <v>15.273186414999817</v>
      </c>
      <c r="AQ211" s="112">
        <f t="shared" si="61"/>
        <v>711.54181494265549</v>
      </c>
      <c r="AR211" s="101">
        <f>INDEX(Historical!$C$7:$C$1045,MATCH(B211,Historical!$B$7:$B$1045,0))*IF(AH211="n/a",1.03,IF(AH211&lt;0,1.01,IF(AH211&gt;10,1.1,(1+AH211/100))))</f>
        <v>1.0449999999999999</v>
      </c>
      <c r="AS211" s="109">
        <f t="shared" si="62"/>
        <v>1.1495</v>
      </c>
      <c r="AT211" s="109">
        <f t="shared" si="66"/>
        <v>1.2644500000000001</v>
      </c>
      <c r="AU211" s="109">
        <f t="shared" si="66"/>
        <v>1.3908950000000002</v>
      </c>
      <c r="AV211" s="109">
        <f t="shared" si="66"/>
        <v>1.5299845000000003</v>
      </c>
      <c r="AW211" s="109">
        <f t="shared" si="63"/>
        <v>6.3798295000000005</v>
      </c>
      <c r="AX211" s="113">
        <f t="shared" si="64"/>
        <v>2.4743366040955634</v>
      </c>
      <c r="AY211" s="100">
        <v>1.8</v>
      </c>
      <c r="AZ211" s="100">
        <v>276.27000000000004</v>
      </c>
      <c r="BA211" s="100">
        <v>-6.5299999999999994</v>
      </c>
      <c r="BB211" s="100">
        <v>8.91</v>
      </c>
      <c r="BC211" s="100">
        <v>48.64</v>
      </c>
      <c r="BE211" s="12">
        <v>2014</v>
      </c>
      <c r="BF211" s="12">
        <f t="shared" si="65"/>
        <v>1</v>
      </c>
      <c r="BG211" s="100">
        <v>32.92</v>
      </c>
      <c r="BH211" t="s">
        <v>121</v>
      </c>
      <c r="BI211" t="s">
        <v>122</v>
      </c>
    </row>
    <row r="212" spans="1:61" ht="11.25" customHeight="1" x14ac:dyDescent="0.2">
      <c r="A212" s="123" t="s">
        <v>1016</v>
      </c>
      <c r="B212" s="55" t="s">
        <v>1017</v>
      </c>
      <c r="C212" s="156" t="s">
        <v>116</v>
      </c>
      <c r="D212" s="98" t="s">
        <v>248</v>
      </c>
      <c r="E212" s="157">
        <v>21</v>
      </c>
      <c r="F212" s="2">
        <v>191</v>
      </c>
      <c r="G212" s="2" t="s">
        <v>146</v>
      </c>
      <c r="H212" s="2" t="s">
        <v>146</v>
      </c>
      <c r="I212" s="100">
        <v>184.06</v>
      </c>
      <c r="J212" s="101">
        <f t="shared" si="52"/>
        <v>0.86928175594914703</v>
      </c>
      <c r="K212" s="104">
        <v>0.4</v>
      </c>
      <c r="L212" s="71">
        <v>4</v>
      </c>
      <c r="M212" s="28">
        <f t="shared" si="53"/>
        <v>1.6</v>
      </c>
      <c r="N212" s="103" t="s">
        <v>355</v>
      </c>
      <c r="O212" s="104">
        <v>0.36</v>
      </c>
      <c r="P212" s="158">
        <v>45813</v>
      </c>
      <c r="Q212" s="158">
        <v>45832</v>
      </c>
      <c r="R212" s="28">
        <f t="shared" si="54"/>
        <v>11.111111111111121</v>
      </c>
      <c r="S212" s="105">
        <f>IF(INDEX(Historical!$D$7:$D1403,MATCH(B212,Historical!$B$7:$B$1044,0))=0,"n/a",(INDEX(Historical!$C$7:$C$1044,MATCH(B212,Historical!$B$7:$B$1044,0))/INDEX(Historical!$D$7:$D$1044,MATCH(B212,Historical!$B$7:$B$1044,0))-1)*100)</f>
        <v>13.043478260869579</v>
      </c>
      <c r="T212" s="105">
        <f>IF(INDEX(Historical!$F$7:$F$1044,MATCH(B212,Historical!$B$7:$B$1044,0))=0,"n/a",((INDEX(Historical!$C$7:$C$1044,MATCH(B212,Historical!$B$7:$B$1044,0))/INDEX(Historical!$F$7:$F$1044,MATCH(B212,Historical!$B$7:$B$1044,0)))^(1/3)-1)*100)</f>
        <v>12.351093677423597</v>
      </c>
      <c r="U212" s="105">
        <f>IF(INDEX(Historical!$H$7:$H$1044,MATCH(B212,Historical!$B$7:$B$1044,0))=0,"n/a",((INDEX(Historical!$C$7:$C$1044,MATCH(B212,Historical!$B$7:$B$1044,0))/INDEX(Historical!$H$7:$H$1044,MATCH(B212,Historical!$B$7:$B$1044,0)))^(1/5)-1)*100)</f>
        <v>14.577542052097847</v>
      </c>
      <c r="V212" s="105">
        <f>IF(INDEX(Historical!$M$7:$M$1044,MATCH(B212,Historical!$B$7:$B$1044,0))=0,"n/a",((INDEX(Historical!$C$7:$C$1044,MATCH(B212,Historical!$B$7:$B$1044,0))/INDEX(Historical!$M$7:$M$1044,MATCH(B212,Historical!$B$7:$B$1044,0)))^(1/10)-1)*100)</f>
        <v>17.923492854605392</v>
      </c>
      <c r="W212" s="106">
        <f t="shared" si="55"/>
        <v>0.81332038182235156</v>
      </c>
      <c r="X212" s="107" t="str">
        <f t="shared" si="56"/>
        <v>n/a</v>
      </c>
      <c r="Y212" s="164"/>
      <c r="Z212" s="101">
        <f t="shared" si="57"/>
        <v>44.19889502762431</v>
      </c>
      <c r="AA212" s="109">
        <f t="shared" si="58"/>
        <v>50.845303867403317</v>
      </c>
      <c r="AB212" s="71">
        <v>12</v>
      </c>
      <c r="AC212" s="100">
        <v>3.62</v>
      </c>
      <c r="AD212" s="100">
        <v>0.79</v>
      </c>
      <c r="AE212" s="100">
        <v>1.31</v>
      </c>
      <c r="AF212" s="100">
        <v>7.82</v>
      </c>
      <c r="AG212" s="100">
        <v>14.41</v>
      </c>
      <c r="AH212" s="100">
        <v>70.709999999999994</v>
      </c>
      <c r="AI212" s="100">
        <v>24.490000000000002</v>
      </c>
      <c r="AJ212" s="100">
        <v>-7.82</v>
      </c>
      <c r="AK212" s="100">
        <v>33.07</v>
      </c>
      <c r="AL212" s="100">
        <v>6250</v>
      </c>
      <c r="AM212" s="100">
        <v>0.74</v>
      </c>
      <c r="AN212" s="100">
        <v>0.16</v>
      </c>
      <c r="AO212" s="110">
        <f t="shared" si="59"/>
        <v>-35.398480059356324</v>
      </c>
      <c r="AP212" s="111">
        <f t="shared" si="60"/>
        <v>15.446823808046995</v>
      </c>
      <c r="AQ212" s="112">
        <f t="shared" si="61"/>
        <v>320.37563955379704</v>
      </c>
      <c r="AR212" s="101">
        <f>INDEX(Historical!$C$7:$C$1045,MATCH(B212,Historical!$B$7:$B$1045,0))*IF(AH212="n/a",1.03,IF(AH212&lt;0,1.01,IF(AH212&gt;10,1.1,(1+AH212/100))))</f>
        <v>1.7160000000000002</v>
      </c>
      <c r="AS212" s="109">
        <f t="shared" si="62"/>
        <v>1.8876000000000004</v>
      </c>
      <c r="AT212" s="109">
        <f t="shared" si="66"/>
        <v>2.0763600000000006</v>
      </c>
      <c r="AU212" s="109">
        <f t="shared" si="66"/>
        <v>2.283996000000001</v>
      </c>
      <c r="AV212" s="109">
        <f t="shared" si="66"/>
        <v>2.5123956000000014</v>
      </c>
      <c r="AW212" s="109">
        <f t="shared" si="63"/>
        <v>10.476351600000005</v>
      </c>
      <c r="AX212" s="113">
        <f t="shared" si="64"/>
        <v>5.691813321742913</v>
      </c>
      <c r="AY212" s="100">
        <v>0.85</v>
      </c>
      <c r="AZ212" s="100">
        <v>56.330000000000005</v>
      </c>
      <c r="BA212" s="100">
        <v>-6.01</v>
      </c>
      <c r="BB212" s="100">
        <v>13.8</v>
      </c>
      <c r="BC212" s="100">
        <v>29.709999999999997</v>
      </c>
      <c r="BE212" s="12">
        <v>2005</v>
      </c>
      <c r="BF212" s="12">
        <f t="shared" si="65"/>
        <v>2</v>
      </c>
      <c r="BG212" s="100">
        <v>7.51</v>
      </c>
      <c r="BH212" t="s">
        <v>121</v>
      </c>
      <c r="BI212" t="s">
        <v>122</v>
      </c>
    </row>
    <row r="213" spans="1:61" ht="11.25" customHeight="1" x14ac:dyDescent="0.2">
      <c r="A213" s="116" t="s">
        <v>1551</v>
      </c>
      <c r="B213" s="55" t="s">
        <v>1552</v>
      </c>
      <c r="C213" s="156" t="s">
        <v>125</v>
      </c>
      <c r="D213" s="98" t="s">
        <v>126</v>
      </c>
      <c r="E213" s="157">
        <v>10</v>
      </c>
      <c r="F213" s="2">
        <v>511</v>
      </c>
      <c r="G213" s="2" t="s">
        <v>146</v>
      </c>
      <c r="H213" s="2" t="s">
        <v>146</v>
      </c>
      <c r="I213" s="100">
        <v>43.55</v>
      </c>
      <c r="J213" s="101">
        <f t="shared" si="52"/>
        <v>3.4902411021814008</v>
      </c>
      <c r="K213" s="104">
        <v>0.38</v>
      </c>
      <c r="L213" s="71">
        <v>4</v>
      </c>
      <c r="M213" s="28">
        <f t="shared" si="53"/>
        <v>1.52</v>
      </c>
      <c r="N213" s="103" t="s">
        <v>1553</v>
      </c>
      <c r="O213" s="104">
        <v>0.37</v>
      </c>
      <c r="P213" s="158">
        <v>46052</v>
      </c>
      <c r="Q213" s="158">
        <v>46080</v>
      </c>
      <c r="R213" s="28">
        <f t="shared" si="54"/>
        <v>2.7027027027027053</v>
      </c>
      <c r="S213" s="105">
        <f>IF(INDEX(Historical!$D$7:$D1404,MATCH(B213,Historical!$B$7:$B$1044,0))=0,"n/a",(INDEX(Historical!$C$7:$C$1044,MATCH(B213,Historical!$B$7:$B$1044,0))/INDEX(Historical!$D$7:$D$1044,MATCH(B213,Historical!$B$7:$B$1044,0))-1)*100)</f>
        <v>2.7777777777777901</v>
      </c>
      <c r="T213" s="105">
        <f>IF(INDEX(Historical!$F$7:$F$1044,MATCH(B213,Historical!$B$7:$B$1044,0))=0,"n/a",((INDEX(Historical!$C$7:$C$1044,MATCH(B213,Historical!$B$7:$B$1044,0))/INDEX(Historical!$F$7:$F$1044,MATCH(B213,Historical!$B$7:$B$1044,0)))^(1/3)-1)*100)</f>
        <v>14.730410260859351</v>
      </c>
      <c r="U213" s="105">
        <f>IF(INDEX(Historical!$H$7:$H$1044,MATCH(B213,Historical!$B$7:$B$1044,0))=0,"n/a",((INDEX(Historical!$C$7:$C$1044,MATCH(B213,Historical!$B$7:$B$1044,0))/INDEX(Historical!$H$7:$H$1044,MATCH(B213,Historical!$B$7:$B$1044,0)))^(1/5)-1)*100)</f>
        <v>9.9752043443329441</v>
      </c>
      <c r="V213" s="105" t="str">
        <f>IF(INDEX(Historical!$M$7:$M$1044,MATCH(B213,Historical!$B$7:$B$1044,0))=0,"n/a",((INDEX(Historical!$C$7:$C$1044,MATCH(B213,Historical!$B$7:$B$1044,0))/INDEX(Historical!$M$7:$M$1044,MATCH(B213,Historical!$B$7:$B$1044,0)))^(1/10)-1)*100)</f>
        <v>n/a</v>
      </c>
      <c r="W213" s="106" t="str">
        <f t="shared" si="55"/>
        <v>n/a</v>
      </c>
      <c r="X213" s="107">
        <f t="shared" si="56"/>
        <v>76.732341110253415</v>
      </c>
      <c r="Y213" s="165"/>
      <c r="Z213" s="101">
        <f t="shared" si="57"/>
        <v>71.028037383177562</v>
      </c>
      <c r="AA213" s="109">
        <f t="shared" si="58"/>
        <v>20.350467289719624</v>
      </c>
      <c r="AB213" s="71">
        <v>5</v>
      </c>
      <c r="AC213" s="100">
        <v>2.14</v>
      </c>
      <c r="AD213" s="100" t="s">
        <v>142</v>
      </c>
      <c r="AE213" s="100">
        <v>0.92</v>
      </c>
      <c r="AF213" s="100">
        <v>3.31</v>
      </c>
      <c r="AG213" s="100">
        <v>17.349999999999998</v>
      </c>
      <c r="AH213" s="100">
        <v>-17.53</v>
      </c>
      <c r="AI213" s="100">
        <v>5.0999999999999996</v>
      </c>
      <c r="AJ213" s="100">
        <v>0.13</v>
      </c>
      <c r="AK213" s="100">
        <v>-0.48</v>
      </c>
      <c r="AL213" s="100">
        <v>6010</v>
      </c>
      <c r="AM213" s="100">
        <v>1.51</v>
      </c>
      <c r="AN213" s="100">
        <v>2.2000000000000002</v>
      </c>
      <c r="AO213" s="110">
        <f t="shared" si="59"/>
        <v>-6.8850218432052799</v>
      </c>
      <c r="AP213" s="111">
        <f t="shared" si="60"/>
        <v>13.465445446514344</v>
      </c>
      <c r="AQ213" s="112">
        <f t="shared" si="61"/>
        <v>73.025427455648128</v>
      </c>
      <c r="AR213" s="101">
        <f>INDEX(Historical!$C$7:$C$1045,MATCH(B213,Historical!$B$7:$B$1045,0))*IF(AH213="n/a",1.03,IF(AH213&lt;0,1.01,IF(AH213&gt;10,1.1,(1+AH213/100))))</f>
        <v>1.4947999999999999</v>
      </c>
      <c r="AS213" s="109">
        <f t="shared" si="62"/>
        <v>1.5710347999999998</v>
      </c>
      <c r="AT213" s="109">
        <f t="shared" si="66"/>
        <v>1.5867451479999999</v>
      </c>
      <c r="AU213" s="109">
        <f t="shared" si="66"/>
        <v>1.6026125994799998</v>
      </c>
      <c r="AV213" s="109">
        <f t="shared" si="66"/>
        <v>1.6186387254747998</v>
      </c>
      <c r="AW213" s="109">
        <f t="shared" si="63"/>
        <v>7.8738312729547992</v>
      </c>
      <c r="AX213" s="113">
        <f t="shared" si="64"/>
        <v>18.079979960860619</v>
      </c>
      <c r="AY213" s="100">
        <v>0.46</v>
      </c>
      <c r="AZ213" s="100">
        <v>15.76</v>
      </c>
      <c r="BA213" s="100">
        <v>-35.07</v>
      </c>
      <c r="BB213" s="100">
        <v>0.24</v>
      </c>
      <c r="BC213" s="100">
        <v>-16.009999999999998</v>
      </c>
      <c r="BE213" s="12">
        <v>2017</v>
      </c>
      <c r="BF213" s="12">
        <f t="shared" si="65"/>
        <v>1</v>
      </c>
      <c r="BG213" s="100">
        <v>4.05</v>
      </c>
      <c r="BH213" t="s">
        <v>121</v>
      </c>
      <c r="BI213" t="s">
        <v>122</v>
      </c>
    </row>
    <row r="214" spans="1:61" ht="11.25" customHeight="1" x14ac:dyDescent="0.2">
      <c r="A214" s="55" t="s">
        <v>1020</v>
      </c>
      <c r="B214" s="55" t="s">
        <v>1021</v>
      </c>
      <c r="C214" s="156" t="s">
        <v>134</v>
      </c>
      <c r="D214" s="98" t="s">
        <v>354</v>
      </c>
      <c r="E214" s="157">
        <v>15</v>
      </c>
      <c r="F214" s="2">
        <v>332</v>
      </c>
      <c r="G214" s="2" t="s">
        <v>146</v>
      </c>
      <c r="H214" s="2" t="s">
        <v>146</v>
      </c>
      <c r="I214" s="100">
        <v>502.92</v>
      </c>
      <c r="J214" s="101">
        <f t="shared" si="52"/>
        <v>0.69195895967549503</v>
      </c>
      <c r="K214" s="104">
        <v>0.87</v>
      </c>
      <c r="L214" s="71">
        <v>4</v>
      </c>
      <c r="M214" s="28">
        <f t="shared" si="53"/>
        <v>3.48</v>
      </c>
      <c r="N214" s="103" t="s">
        <v>372</v>
      </c>
      <c r="O214" s="104">
        <v>0.76</v>
      </c>
      <c r="P214" s="158">
        <v>46031</v>
      </c>
      <c r="Q214" s="158">
        <v>46062</v>
      </c>
      <c r="R214" s="28">
        <f t="shared" si="54"/>
        <v>14.473684210526313</v>
      </c>
      <c r="S214" s="105">
        <f>IF(INDEX(Historical!$D$7:$D1407,MATCH(B214,Historical!$B$7:$B$1044,0))=0,"n/a",(INDEX(Historical!$C$7:$C$1044,MATCH(B214,Historical!$B$7:$B$1044,0))/INDEX(Historical!$D$7:$D$1044,MATCH(B214,Historical!$B$7:$B$1044,0))-1)*100)</f>
        <v>15.151515151515138</v>
      </c>
      <c r="T214" s="105">
        <f>IF(INDEX(Historical!$F$7:$F$1044,MATCH(B214,Historical!$B$7:$B$1044,0))=0,"n/a",((INDEX(Historical!$C$7:$C$1044,MATCH(B214,Historical!$B$7:$B$1044,0))/INDEX(Historical!$F$7:$F$1044,MATCH(B214,Historical!$B$7:$B$1044,0)))^(1/3)-1)*100)</f>
        <v>15.754843129198481</v>
      </c>
      <c r="U214" s="105">
        <f>IF(INDEX(Historical!$H$7:$H$1044,MATCH(B214,Historical!$B$7:$B$1044,0))=0,"n/a",((INDEX(Historical!$C$7:$C$1044,MATCH(B214,Historical!$B$7:$B$1044,0))/INDEX(Historical!$H$7:$H$1044,MATCH(B214,Historical!$B$7:$B$1044,0)))^(1/5)-1)*100)</f>
        <v>13.697448881013807</v>
      </c>
      <c r="V214" s="105">
        <f>IF(INDEX(Historical!$M$7:$M$1044,MATCH(B214,Historical!$B$7:$B$1044,0))=0,"n/a",((INDEX(Historical!$C$7:$C$1044,MATCH(B214,Historical!$B$7:$B$1044,0))/INDEX(Historical!$M$7:$M$1044,MATCH(B214,Historical!$B$7:$B$1044,0)))^(1/10)-1)*100)</f>
        <v>16.860936130231497</v>
      </c>
      <c r="W214" s="106">
        <f t="shared" si="55"/>
        <v>0.81237772180717849</v>
      </c>
      <c r="X214" s="107">
        <f t="shared" si="56"/>
        <v>0.65257021824744188</v>
      </c>
      <c r="Y214" s="159"/>
      <c r="Z214" s="101">
        <f t="shared" si="57"/>
        <v>21.06537530266344</v>
      </c>
      <c r="AA214" s="109">
        <f t="shared" si="58"/>
        <v>30.44309927360775</v>
      </c>
      <c r="AB214" s="71">
        <v>12</v>
      </c>
      <c r="AC214" s="100">
        <v>16.52</v>
      </c>
      <c r="AD214" s="100">
        <v>1.4</v>
      </c>
      <c r="AE214" s="100">
        <v>13.66</v>
      </c>
      <c r="AF214" s="100">
        <v>58.11</v>
      </c>
      <c r="AG214" s="100">
        <v>210.49</v>
      </c>
      <c r="AH214" s="100">
        <v>15.310000000000002</v>
      </c>
      <c r="AI214" s="100">
        <v>15.78</v>
      </c>
      <c r="AJ214" s="100">
        <v>20.990000000000002</v>
      </c>
      <c r="AK214" s="100">
        <v>15.78</v>
      </c>
      <c r="AL214" s="100">
        <v>448510</v>
      </c>
      <c r="AM214" s="100">
        <v>8.34</v>
      </c>
      <c r="AN214" s="100">
        <v>2.54</v>
      </c>
      <c r="AO214" s="110">
        <f t="shared" si="59"/>
        <v>-16.053691432918448</v>
      </c>
      <c r="AP214" s="111">
        <f t="shared" si="60"/>
        <v>14.389407840689302</v>
      </c>
      <c r="AQ214" s="112">
        <f t="shared" si="61"/>
        <v>786.70388362728488</v>
      </c>
      <c r="AR214" s="101">
        <f>INDEX(Historical!$C$7:$C$1045,MATCH(B214,Historical!$B$7:$B$1045,0))*IF(AH214="n/a",1.03,IF(AH214&lt;0,1.01,IF(AH214&gt;10,1.1,(1+AH214/100))))</f>
        <v>3.3440000000000003</v>
      </c>
      <c r="AS214" s="109">
        <f t="shared" si="62"/>
        <v>3.6784000000000008</v>
      </c>
      <c r="AT214" s="109">
        <f t="shared" si="66"/>
        <v>4.0462400000000009</v>
      </c>
      <c r="AU214" s="109">
        <f t="shared" si="66"/>
        <v>4.450864000000001</v>
      </c>
      <c r="AV214" s="109">
        <f t="shared" si="66"/>
        <v>4.8959504000000011</v>
      </c>
      <c r="AW214" s="109">
        <f t="shared" si="63"/>
        <v>20.415454400000005</v>
      </c>
      <c r="AX214" s="113">
        <f t="shared" si="64"/>
        <v>4.0593840769903773</v>
      </c>
      <c r="AY214" s="100">
        <v>0.8</v>
      </c>
      <c r="AZ214" s="100">
        <v>4.67</v>
      </c>
      <c r="BA214" s="100">
        <v>-16.43</v>
      </c>
      <c r="BB214" s="100">
        <v>-0.86</v>
      </c>
      <c r="BC214" s="100">
        <v>-8.32</v>
      </c>
      <c r="BE214" s="12">
        <v>2012</v>
      </c>
      <c r="BF214" s="12">
        <f t="shared" si="65"/>
        <v>1</v>
      </c>
      <c r="BG214" s="100">
        <v>29.28</v>
      </c>
      <c r="BH214" t="s">
        <v>121</v>
      </c>
      <c r="BI214" t="s">
        <v>122</v>
      </c>
    </row>
    <row r="215" spans="1:61" ht="11.25" customHeight="1" x14ac:dyDescent="0.2">
      <c r="A215" s="55" t="s">
        <v>1022</v>
      </c>
      <c r="B215" s="55" t="s">
        <v>1023</v>
      </c>
      <c r="C215" s="156" t="s">
        <v>300</v>
      </c>
      <c r="D215" s="98" t="s">
        <v>301</v>
      </c>
      <c r="E215" s="157">
        <v>16</v>
      </c>
      <c r="F215" s="2">
        <v>281</v>
      </c>
      <c r="G215" s="2" t="s">
        <v>119</v>
      </c>
      <c r="H215" s="2" t="s">
        <v>119</v>
      </c>
      <c r="I215" s="100">
        <v>129.18</v>
      </c>
      <c r="J215" s="101">
        <f t="shared" si="52"/>
        <v>4.737575476079888</v>
      </c>
      <c r="K215" s="104">
        <v>1.53</v>
      </c>
      <c r="L215" s="71">
        <v>4</v>
      </c>
      <c r="M215" s="28">
        <f t="shared" si="53"/>
        <v>6.12</v>
      </c>
      <c r="N215" s="103" t="s">
        <v>202</v>
      </c>
      <c r="O215" s="104">
        <v>1.5149999999999999</v>
      </c>
      <c r="P215" s="158">
        <v>46037</v>
      </c>
      <c r="Q215" s="158">
        <v>46052</v>
      </c>
      <c r="R215" s="28">
        <f t="shared" si="54"/>
        <v>0.99009900990099842</v>
      </c>
      <c r="S215" s="105">
        <f>IF(INDEX(Historical!$D$7:$D1408,MATCH(B215,Historical!$B$7:$B$1044,0))=0,"n/a",(INDEX(Historical!$C$7:$C$1044,MATCH(B215,Historical!$B$7:$B$1044,0))/INDEX(Historical!$D$7:$D$1044,MATCH(B215,Historical!$B$7:$B$1044,0))-1)*100)</f>
        <v>3.0612244897959107</v>
      </c>
      <c r="T215" s="105">
        <f>IF(INDEX(Historical!$F$7:$F$1044,MATCH(B215,Historical!$B$7:$B$1044,0))=0,"n/a",((INDEX(Historical!$C$7:$C$1044,MATCH(B215,Historical!$B$7:$B$1044,0))/INDEX(Historical!$F$7:$F$1044,MATCH(B215,Historical!$B$7:$B$1044,0)))^(1/3)-1)*100)</f>
        <v>9.0344330373093307</v>
      </c>
      <c r="U215" s="105">
        <f>IF(INDEX(Historical!$H$7:$H$1044,MATCH(B215,Historical!$B$7:$B$1044,0))=0,"n/a",((INDEX(Historical!$C$7:$C$1044,MATCH(B215,Historical!$B$7:$B$1044,0))/INDEX(Historical!$H$7:$H$1044,MATCH(B215,Historical!$B$7:$B$1044,0)))^(1/5)-1)*100)</f>
        <v>8.6632090658934189</v>
      </c>
      <c r="V215" s="105">
        <f>IF(INDEX(Historical!$M$7:$M$1044,MATCH(B215,Historical!$B$7:$B$1044,0))=0,"n/a",((INDEX(Historical!$C$7:$C$1044,MATCH(B215,Historical!$B$7:$B$1044,0))/INDEX(Historical!$M$7:$M$1044,MATCH(B215,Historical!$B$7:$B$1044,0)))^(1/10)-1)*100)</f>
        <v>7.0020728065032012</v>
      </c>
      <c r="W215" s="106">
        <f t="shared" si="55"/>
        <v>1.2372349310403388</v>
      </c>
      <c r="X215" s="107">
        <f t="shared" si="56"/>
        <v>0.75136245150853598</v>
      </c>
      <c r="Y215" s="159"/>
      <c r="Z215" s="101">
        <f t="shared" si="57"/>
        <v>185.45454545454547</v>
      </c>
      <c r="AA215" s="109">
        <f t="shared" si="58"/>
        <v>39.145454545454548</v>
      </c>
      <c r="AB215" s="71">
        <v>12</v>
      </c>
      <c r="AC215" s="100">
        <v>3.3</v>
      </c>
      <c r="AD215" s="100">
        <v>17.8</v>
      </c>
      <c r="AE215" s="100">
        <v>6.96</v>
      </c>
      <c r="AF215" s="100">
        <v>2.7</v>
      </c>
      <c r="AG215" s="100">
        <v>6.75</v>
      </c>
      <c r="AH215" s="100">
        <v>-11.63</v>
      </c>
      <c r="AI215" s="100">
        <v>-0.32</v>
      </c>
      <c r="AJ215" s="100">
        <v>11.53</v>
      </c>
      <c r="AK215" s="100">
        <v>2.1800000000000002</v>
      </c>
      <c r="AL215" s="100">
        <v>15410</v>
      </c>
      <c r="AM215" s="100">
        <v>0.85000000000000009</v>
      </c>
      <c r="AN215" s="100">
        <v>1.02</v>
      </c>
      <c r="AO215" s="110">
        <f t="shared" si="59"/>
        <v>-25.744670003481239</v>
      </c>
      <c r="AP215" s="111">
        <f t="shared" si="60"/>
        <v>13.400784541973307</v>
      </c>
      <c r="AQ215" s="112">
        <f t="shared" si="61"/>
        <v>116.73611940455486</v>
      </c>
      <c r="AR215" s="101">
        <f>INDEX(Historical!$C$7:$C$1045,MATCH(B215,Historical!$B$7:$B$1045,0))*IF(AH215="n/a",1.03,IF(AH215&lt;0,1.01,IF(AH215&gt;10,1.1,(1+AH215/100))))</f>
        <v>6.1205999999999996</v>
      </c>
      <c r="AS215" s="109">
        <f t="shared" si="62"/>
        <v>6.1818059999999999</v>
      </c>
      <c r="AT215" s="109">
        <f t="shared" si="66"/>
        <v>6.3165693707999999</v>
      </c>
      <c r="AU215" s="109">
        <f t="shared" si="66"/>
        <v>6.4542705830834404</v>
      </c>
      <c r="AV215" s="109">
        <f t="shared" si="66"/>
        <v>6.5949736817946594</v>
      </c>
      <c r="AW215" s="109">
        <f t="shared" si="63"/>
        <v>31.668219635678103</v>
      </c>
      <c r="AX215" s="113">
        <f t="shared" si="64"/>
        <v>24.514800770768002</v>
      </c>
      <c r="AY215" s="100">
        <v>0.77</v>
      </c>
      <c r="AZ215" s="100">
        <v>7.3800000000000008</v>
      </c>
      <c r="BA215" s="100">
        <v>-23.56</v>
      </c>
      <c r="BB215" s="100">
        <v>1.24</v>
      </c>
      <c r="BC215" s="100">
        <v>-4.22</v>
      </c>
      <c r="BE215" s="12">
        <v>2011</v>
      </c>
      <c r="BF215" s="12">
        <f t="shared" si="65"/>
        <v>1</v>
      </c>
      <c r="BG215" s="100">
        <v>3.27</v>
      </c>
      <c r="BH215" t="s">
        <v>121</v>
      </c>
      <c r="BI215" t="s">
        <v>302</v>
      </c>
    </row>
    <row r="216" spans="1:61" ht="11.25" customHeight="1" x14ac:dyDescent="0.2">
      <c r="A216" s="55" t="s">
        <v>1024</v>
      </c>
      <c r="B216" s="55" t="s">
        <v>1025</v>
      </c>
      <c r="C216" s="156" t="s">
        <v>134</v>
      </c>
      <c r="D216" s="98" t="s">
        <v>186</v>
      </c>
      <c r="E216" s="157">
        <v>16</v>
      </c>
      <c r="F216" s="2">
        <v>280</v>
      </c>
      <c r="G216" s="2" t="s">
        <v>146</v>
      </c>
      <c r="H216" s="2" t="s">
        <v>146</v>
      </c>
      <c r="I216" s="100">
        <v>55.84</v>
      </c>
      <c r="J216" s="101">
        <f t="shared" si="52"/>
        <v>5.5873925501432664</v>
      </c>
      <c r="K216" s="104">
        <v>0.26</v>
      </c>
      <c r="L216" s="71">
        <v>12</v>
      </c>
      <c r="M216" s="28">
        <f t="shared" si="53"/>
        <v>3.12</v>
      </c>
      <c r="N216" s="103" t="s">
        <v>562</v>
      </c>
      <c r="O216" s="104">
        <v>0.255</v>
      </c>
      <c r="P216" s="158">
        <v>46030</v>
      </c>
      <c r="Q216" s="158">
        <v>46037</v>
      </c>
      <c r="R216" s="28">
        <f t="shared" si="54"/>
        <v>1.9607843137254919</v>
      </c>
      <c r="S216" s="105">
        <f>IF(INDEX(Historical!$D$7:$D1409,MATCH(B216,Historical!$B$7:$B$1044,0))=0,"n/a",(INDEX(Historical!$C$7:$C$1044,MATCH(B216,Historical!$B$7:$B$1044,0))/INDEX(Historical!$D$7:$D$1044,MATCH(B216,Historical!$B$7:$B$1044,0))-1)*100)</f>
        <v>4.1237113402061709</v>
      </c>
      <c r="T216" s="105">
        <f>IF(INDEX(Historical!$F$7:$F$1044,MATCH(B216,Historical!$B$7:$B$1044,0))=0,"n/a",((INDEX(Historical!$C$7:$C$1044,MATCH(B216,Historical!$B$7:$B$1044,0))/INDEX(Historical!$F$7:$F$1044,MATCH(B216,Historical!$B$7:$B$1044,0)))^(1/3)-1)*100)</f>
        <v>5.3016287736183942</v>
      </c>
      <c r="U216" s="105">
        <f>IF(INDEX(Historical!$H$7:$H$1044,MATCH(B216,Historical!$B$7:$B$1044,0))=0,"n/a",((INDEX(Historical!$C$7:$C$1044,MATCH(B216,Historical!$B$7:$B$1044,0))/INDEX(Historical!$H$7:$H$1044,MATCH(B216,Historical!$B$7:$B$1044,0)))^(1/5)-1)*100)</f>
        <v>4.2561070630344089</v>
      </c>
      <c r="V216" s="105">
        <f>IF(INDEX(Historical!$M$7:$M$1044,MATCH(B216,Historical!$B$7:$B$1044,0))=0,"n/a",((INDEX(Historical!$C$7:$C$1044,MATCH(B216,Historical!$B$7:$B$1044,0))/INDEX(Historical!$M$7:$M$1044,MATCH(B216,Historical!$B$7:$B$1044,0)))^(1/10)-1)*100)</f>
        <v>3.7342887042178363</v>
      </c>
      <c r="W216" s="106">
        <f t="shared" si="55"/>
        <v>1.1397370155733231</v>
      </c>
      <c r="X216" s="107">
        <f t="shared" si="56"/>
        <v>6.516777006636669E-2</v>
      </c>
      <c r="Y216" s="165"/>
      <c r="Z216" s="101">
        <f t="shared" si="57"/>
        <v>56.521739130434788</v>
      </c>
      <c r="AA216" s="109">
        <f t="shared" si="58"/>
        <v>10.115942028985508</v>
      </c>
      <c r="AB216" s="71">
        <v>12</v>
      </c>
      <c r="AC216" s="100">
        <v>5.52</v>
      </c>
      <c r="AD216" s="100" t="s">
        <v>142</v>
      </c>
      <c r="AE216" s="100">
        <v>7.81</v>
      </c>
      <c r="AF216" s="100">
        <v>1.68</v>
      </c>
      <c r="AG216" s="100">
        <v>17.04</v>
      </c>
      <c r="AH216" s="100">
        <v>2.39</v>
      </c>
      <c r="AI216" s="100">
        <v>1.38</v>
      </c>
      <c r="AJ216" s="100">
        <v>65.31</v>
      </c>
      <c r="AK216" s="100" t="s">
        <v>142</v>
      </c>
      <c r="AL216" s="100">
        <v>5030</v>
      </c>
      <c r="AM216" s="100">
        <v>4.1300000000000008</v>
      </c>
      <c r="AN216" s="100">
        <v>0.82</v>
      </c>
      <c r="AO216" s="110">
        <f t="shared" si="59"/>
        <v>-0.27244241580783246</v>
      </c>
      <c r="AP216" s="111">
        <f t="shared" si="60"/>
        <v>9.8434996131776753</v>
      </c>
      <c r="AQ216" s="112">
        <f t="shared" si="61"/>
        <v>-13.09064080908291</v>
      </c>
      <c r="AR216" s="101">
        <f>INDEX(Historical!$C$7:$C$1045,MATCH(B216,Historical!$B$7:$B$1045,0))*IF(AH216="n/a",1.03,IF(AH216&lt;0,1.01,IF(AH216&gt;10,1.1,(1+AH216/100))))</f>
        <v>3.102417</v>
      </c>
      <c r="AS216" s="109">
        <f t="shared" si="62"/>
        <v>3.1452303546000002</v>
      </c>
      <c r="AT216" s="109">
        <f t="shared" si="66"/>
        <v>3.2395872652380002</v>
      </c>
      <c r="AU216" s="109">
        <f t="shared" si="66"/>
        <v>3.3367748831951403</v>
      </c>
      <c r="AV216" s="109">
        <f t="shared" si="66"/>
        <v>3.4368781296909945</v>
      </c>
      <c r="AW216" s="109">
        <f t="shared" si="63"/>
        <v>16.260887632724135</v>
      </c>
      <c r="AX216" s="113">
        <f t="shared" si="64"/>
        <v>29.12050077493577</v>
      </c>
      <c r="AY216" s="100">
        <v>0.75</v>
      </c>
      <c r="AZ216" s="100">
        <v>10.76</v>
      </c>
      <c r="BA216" s="100">
        <v>-16.36</v>
      </c>
      <c r="BB216" s="100">
        <v>1.27</v>
      </c>
      <c r="BC216" s="100">
        <v>-6.49</v>
      </c>
      <c r="BE216" s="12">
        <v>2011</v>
      </c>
      <c r="BF216" s="12">
        <f t="shared" si="65"/>
        <v>1</v>
      </c>
      <c r="BG216" s="100">
        <v>9.09</v>
      </c>
      <c r="BH216" t="s">
        <v>121</v>
      </c>
      <c r="BI216" t="s">
        <v>122</v>
      </c>
    </row>
    <row r="217" spans="1:61" ht="11.25" customHeight="1" x14ac:dyDescent="0.2">
      <c r="A217" s="116" t="s">
        <v>1026</v>
      </c>
      <c r="B217" s="55" t="s">
        <v>1027</v>
      </c>
      <c r="C217" s="156" t="s">
        <v>116</v>
      </c>
      <c r="D217" s="98" t="s">
        <v>150</v>
      </c>
      <c r="E217" s="157">
        <v>13</v>
      </c>
      <c r="F217" s="2">
        <v>429</v>
      </c>
      <c r="G217" s="2" t="s">
        <v>146</v>
      </c>
      <c r="H217" s="2" t="s">
        <v>146</v>
      </c>
      <c r="I217" s="100">
        <v>71.819999999999993</v>
      </c>
      <c r="J217" s="101">
        <f t="shared" si="52"/>
        <v>1.7822333611807299</v>
      </c>
      <c r="K217" s="104">
        <v>0.32</v>
      </c>
      <c r="L217" s="71">
        <v>4</v>
      </c>
      <c r="M217" s="28">
        <f t="shared" si="53"/>
        <v>1.28</v>
      </c>
      <c r="N217" s="55" t="s">
        <v>1028</v>
      </c>
      <c r="O217" s="104">
        <v>0.31</v>
      </c>
      <c r="P217" s="158">
        <v>46073</v>
      </c>
      <c r="Q217" s="158">
        <v>46090</v>
      </c>
      <c r="R217" s="28">
        <f t="shared" si="54"/>
        <v>3.2258064516129057</v>
      </c>
      <c r="S217" s="105">
        <f>IF(INDEX(Historical!$D$7:$D1410,MATCH(B217,Historical!$B$7:$B$1044,0))=0,"n/a",(INDEX(Historical!$C$7:$C$1044,MATCH(B217,Historical!$B$7:$B$1044,0))/INDEX(Historical!$D$7:$D$1044,MATCH(B217,Historical!$B$7:$B$1044,0))-1)*100)</f>
        <v>6.8965517241379448</v>
      </c>
      <c r="T217" s="105">
        <f>IF(INDEX(Historical!$F$7:$F$1044,MATCH(B217,Historical!$B$7:$B$1044,0))=0,"n/a",((INDEX(Historical!$C$7:$C$1044,MATCH(B217,Historical!$B$7:$B$1044,0))/INDEX(Historical!$F$7:$F$1044,MATCH(B217,Historical!$B$7:$B$1044,0)))^(1/3)-1)*100)</f>
        <v>3.4509669068251148</v>
      </c>
      <c r="U217" s="105">
        <f>IF(INDEX(Historical!$H$7:$H$1044,MATCH(B217,Historical!$B$7:$B$1044,0))=0,"n/a",((INDEX(Historical!$C$7:$C$1044,MATCH(B217,Historical!$B$7:$B$1044,0))/INDEX(Historical!$H$7:$H$1044,MATCH(B217,Historical!$B$7:$B$1044,0)))^(1/5)-1)*100)</f>
        <v>17.870475787550632</v>
      </c>
      <c r="V217" s="105">
        <f>IF(INDEX(Historical!$M$7:$M$1044,MATCH(B217,Historical!$B$7:$B$1044,0))=0,"n/a",((INDEX(Historical!$C$7:$C$1044,MATCH(B217,Historical!$B$7:$B$1044,0))/INDEX(Historical!$M$7:$M$1044,MATCH(B217,Historical!$B$7:$B$1044,0)))^(1/10)-1)*100)</f>
        <v>13.008961004136488</v>
      </c>
      <c r="W217" s="106">
        <f t="shared" si="55"/>
        <v>1.3737050777435891</v>
      </c>
      <c r="X217" s="107">
        <f t="shared" si="56"/>
        <v>1.6732655231788982</v>
      </c>
      <c r="Y217" s="123"/>
      <c r="Z217" s="101">
        <f t="shared" si="57"/>
        <v>31.761786600496279</v>
      </c>
      <c r="AA217" s="109">
        <f t="shared" si="58"/>
        <v>17.821339950372206</v>
      </c>
      <c r="AB217" s="71">
        <v>12</v>
      </c>
      <c r="AC217" s="100">
        <v>4.03</v>
      </c>
      <c r="AD217" s="100">
        <v>1.65</v>
      </c>
      <c r="AE217" s="100">
        <v>1.89</v>
      </c>
      <c r="AF217" s="100" t="s">
        <v>142</v>
      </c>
      <c r="AG217" s="100" t="s">
        <v>142</v>
      </c>
      <c r="AH217" s="100">
        <v>7.79</v>
      </c>
      <c r="AI217" s="100">
        <v>9.81</v>
      </c>
      <c r="AJ217" s="100">
        <v>10.68</v>
      </c>
      <c r="AK217" s="100">
        <v>9.27</v>
      </c>
      <c r="AL217" s="100">
        <v>14490</v>
      </c>
      <c r="AM217" s="100">
        <v>0.33999999999999997</v>
      </c>
      <c r="AN217" s="100" t="s">
        <v>142</v>
      </c>
      <c r="AO217" s="110">
        <f t="shared" si="59"/>
        <v>1.8313691983591553</v>
      </c>
      <c r="AP217" s="111">
        <f t="shared" si="60"/>
        <v>19.652709148731361</v>
      </c>
      <c r="AQ217" s="112" t="str">
        <f t="shared" si="61"/>
        <v>n/a</v>
      </c>
      <c r="AR217" s="101">
        <f>INDEX(Historical!$C$7:$C$1045,MATCH(B217,Historical!$B$7:$B$1045,0))*IF(AH217="n/a",1.03,IF(AH217&lt;0,1.01,IF(AH217&gt;10,1.1,(1+AH217/100))))</f>
        <v>1.3365960000000001</v>
      </c>
      <c r="AS217" s="109">
        <f t="shared" si="62"/>
        <v>1.4677160676000003</v>
      </c>
      <c r="AT217" s="109">
        <f t="shared" si="66"/>
        <v>1.6037733470665203</v>
      </c>
      <c r="AU217" s="109">
        <f t="shared" si="66"/>
        <v>1.7524431363395867</v>
      </c>
      <c r="AV217" s="109">
        <f t="shared" si="66"/>
        <v>1.9148946150782664</v>
      </c>
      <c r="AW217" s="109">
        <f t="shared" si="63"/>
        <v>8.0754231660843736</v>
      </c>
      <c r="AX217" s="113">
        <f t="shared" si="64"/>
        <v>11.243975447068189</v>
      </c>
      <c r="AY217" s="100">
        <v>1.34</v>
      </c>
      <c r="AZ217" s="100">
        <v>23.48</v>
      </c>
      <c r="BA217" s="100">
        <v>-9.31</v>
      </c>
      <c r="BB217" s="100">
        <v>9.379999999999999</v>
      </c>
      <c r="BC217" s="100">
        <v>6.25</v>
      </c>
      <c r="BE217" s="12">
        <v>2014</v>
      </c>
      <c r="BF217" s="12">
        <f t="shared" si="65"/>
        <v>1</v>
      </c>
      <c r="BG217" s="100">
        <v>16.189999999999998</v>
      </c>
      <c r="BH217" t="s">
        <v>121</v>
      </c>
      <c r="BI217" t="s">
        <v>122</v>
      </c>
    </row>
    <row r="218" spans="1:61" ht="11.25" customHeight="1" x14ac:dyDescent="0.2">
      <c r="A218" s="149" t="s">
        <v>1029</v>
      </c>
      <c r="B218" s="55" t="s">
        <v>1030</v>
      </c>
      <c r="C218" s="156" t="s">
        <v>116</v>
      </c>
      <c r="D218" s="98" t="s">
        <v>1031</v>
      </c>
      <c r="E218" s="157">
        <v>14</v>
      </c>
      <c r="F218" s="2">
        <v>361</v>
      </c>
      <c r="G218" s="2" t="s">
        <v>146</v>
      </c>
      <c r="H218" s="2" t="s">
        <v>146</v>
      </c>
      <c r="I218" s="100">
        <v>174.43</v>
      </c>
      <c r="J218" s="101">
        <f t="shared" si="52"/>
        <v>0.8255460643237974</v>
      </c>
      <c r="K218" s="104">
        <v>0.36</v>
      </c>
      <c r="L218" s="2">
        <v>4</v>
      </c>
      <c r="M218" s="28">
        <f t="shared" si="53"/>
        <v>1.44</v>
      </c>
      <c r="N218" s="2" t="s">
        <v>1032</v>
      </c>
      <c r="O218" s="104">
        <v>0.34</v>
      </c>
      <c r="P218" s="158">
        <v>45876</v>
      </c>
      <c r="Q218" s="158">
        <v>45904</v>
      </c>
      <c r="R218" s="28">
        <f t="shared" si="54"/>
        <v>5.8823529411764595</v>
      </c>
      <c r="S218" s="105">
        <f>IF(INDEX(Historical!$D$7:$D1412,MATCH(B218,Historical!$B$7:$B$1044,0))=0,"n/a",(INDEX(Historical!$C$7:$C$1044,MATCH(B218,Historical!$B$7:$B$1044,0))/INDEX(Historical!$D$7:$D$1044,MATCH(B218,Historical!$B$7:$B$1044,0))-1)*100)</f>
        <v>6.0606060606060552</v>
      </c>
      <c r="T218" s="105">
        <f>IF(INDEX(Historical!$F$7:$F$1044,MATCH(B218,Historical!$B$7:$B$1044,0))=0,"n/a",((INDEX(Historical!$C$7:$C$1044,MATCH(B218,Historical!$B$7:$B$1044,0))/INDEX(Historical!$F$7:$F$1044,MATCH(B218,Historical!$B$7:$B$1044,0)))^(1/3)-1)*100)</f>
        <v>4.6942270783173923</v>
      </c>
      <c r="U218" s="105">
        <f>IF(INDEX(Historical!$H$7:$H$1044,MATCH(B218,Historical!$B$7:$B$1044,0))=0,"n/a",((INDEX(Historical!$C$7:$C$1044,MATCH(B218,Historical!$B$7:$B$1044,0))/INDEX(Historical!$H$7:$H$1044,MATCH(B218,Historical!$B$7:$B$1044,0)))^(1/5)-1)*100)</f>
        <v>9.2388464140372939</v>
      </c>
      <c r="V218" s="105">
        <f>IF(INDEX(Historical!$M$7:$M$1044,MATCH(B218,Historical!$B$7:$B$1044,0))=0,"n/a",((INDEX(Historical!$C$7:$C$1044,MATCH(B218,Historical!$B$7:$B$1044,0))/INDEX(Historical!$M$7:$M$1044,MATCH(B218,Historical!$B$7:$B$1044,0)))^(1/10)-1)*100)</f>
        <v>7.1773462536293131</v>
      </c>
      <c r="W218" s="106">
        <f t="shared" si="55"/>
        <v>1.2872231724038057</v>
      </c>
      <c r="X218" s="107">
        <f t="shared" si="56"/>
        <v>0.36244983970330691</v>
      </c>
      <c r="Z218" s="101">
        <f t="shared" si="57"/>
        <v>10.329985652797705</v>
      </c>
      <c r="AA218" s="109">
        <f t="shared" si="58"/>
        <v>12.512912482065998</v>
      </c>
      <c r="AB218" s="71">
        <v>12</v>
      </c>
      <c r="AC218" s="100">
        <v>13.94</v>
      </c>
      <c r="AD218" s="100">
        <v>1.29</v>
      </c>
      <c r="AE218" s="100">
        <v>1.59</v>
      </c>
      <c r="AF218" s="100">
        <v>1.92</v>
      </c>
      <c r="AG218" s="100">
        <v>16.439999999999998</v>
      </c>
      <c r="AH218" s="100">
        <v>-2.75</v>
      </c>
      <c r="AI218" s="100">
        <v>12.139999999999999</v>
      </c>
      <c r="AJ218" s="100">
        <v>25.490000000000002</v>
      </c>
      <c r="AK218" s="100">
        <v>8.9499999999999993</v>
      </c>
      <c r="AL218" s="100">
        <v>5310</v>
      </c>
      <c r="AM218" s="100">
        <v>2.52</v>
      </c>
      <c r="AN218" s="100">
        <v>0.26</v>
      </c>
      <c r="AO218" s="110">
        <f t="shared" si="59"/>
        <v>-2.4485200037049069</v>
      </c>
      <c r="AP218" s="111">
        <f t="shared" si="60"/>
        <v>10.064392478361091</v>
      </c>
      <c r="AQ218" s="112">
        <f t="shared" si="61"/>
        <v>3.3328859464868188</v>
      </c>
      <c r="AR218" s="101">
        <f>INDEX(Historical!$C$7:$C$1045,MATCH(B218,Historical!$B$7:$B$1045,0))*IF(AH218="n/a",1.03,IF(AH218&lt;0,1.01,IF(AH218&gt;10,1.1,(1+AH218/100))))</f>
        <v>1.4139999999999999</v>
      </c>
      <c r="AS218" s="109">
        <f t="shared" si="62"/>
        <v>1.5554000000000001</v>
      </c>
      <c r="AT218" s="109">
        <f t="shared" si="66"/>
        <v>1.6946083000000001</v>
      </c>
      <c r="AU218" s="109">
        <f t="shared" si="66"/>
        <v>1.8462757428499998</v>
      </c>
      <c r="AV218" s="109">
        <f t="shared" si="66"/>
        <v>2.0115174218350749</v>
      </c>
      <c r="AW218" s="109">
        <f t="shared" si="63"/>
        <v>8.5218014646850762</v>
      </c>
      <c r="AX218" s="113">
        <f t="shared" si="64"/>
        <v>4.8855136528607899</v>
      </c>
      <c r="AY218" s="100">
        <v>1.31</v>
      </c>
      <c r="AZ218" s="100">
        <v>100.56</v>
      </c>
      <c r="BA218" s="100">
        <v>-3.5700000000000003</v>
      </c>
      <c r="BB218" s="100">
        <v>5.52</v>
      </c>
      <c r="BC218" s="100">
        <v>35.839999999999996</v>
      </c>
      <c r="BE218" s="12">
        <v>2012</v>
      </c>
      <c r="BF218" s="12">
        <f t="shared" si="65"/>
        <v>1</v>
      </c>
      <c r="BG218" s="100">
        <v>9.379999999999999</v>
      </c>
      <c r="BH218" t="s">
        <v>121</v>
      </c>
      <c r="BI218" t="s">
        <v>122</v>
      </c>
    </row>
    <row r="219" spans="1:61" ht="11.25" customHeight="1" x14ac:dyDescent="0.2">
      <c r="A219" s="123" t="s">
        <v>1033</v>
      </c>
      <c r="B219" s="55" t="s">
        <v>1034</v>
      </c>
      <c r="C219" s="156" t="s">
        <v>134</v>
      </c>
      <c r="D219" s="98" t="s">
        <v>157</v>
      </c>
      <c r="E219" s="157">
        <v>15</v>
      </c>
      <c r="F219" s="2">
        <v>340</v>
      </c>
      <c r="G219" s="2" t="s">
        <v>119</v>
      </c>
      <c r="H219" s="2" t="s">
        <v>119</v>
      </c>
      <c r="I219" s="100">
        <v>51.31</v>
      </c>
      <c r="J219" s="101">
        <f t="shared" si="52"/>
        <v>3.0403430130578837</v>
      </c>
      <c r="K219" s="104">
        <v>0.39</v>
      </c>
      <c r="L219" s="71">
        <v>4</v>
      </c>
      <c r="M219" s="28">
        <f t="shared" si="53"/>
        <v>1.56</v>
      </c>
      <c r="N219" s="103" t="s">
        <v>581</v>
      </c>
      <c r="O219" s="104">
        <v>0.38</v>
      </c>
      <c r="P219" s="158">
        <v>46087</v>
      </c>
      <c r="Q219" s="158">
        <v>46099</v>
      </c>
      <c r="R219" s="28">
        <f t="shared" si="54"/>
        <v>2.6315789473684235</v>
      </c>
      <c r="S219" s="105">
        <f>IF(INDEX(Historical!$D$7:$D1414,MATCH(B219,Historical!$B$7:$B$1044,0))=0,"n/a",(INDEX(Historical!$C$7:$C$1044,MATCH(B219,Historical!$B$7:$B$1044,0))/INDEX(Historical!$D$7:$D$1044,MATCH(B219,Historical!$B$7:$B$1044,0))-1)*100)</f>
        <v>5.6338028169014231</v>
      </c>
      <c r="T219" s="105">
        <f>IF(INDEX(Historical!$F$7:$F$1044,MATCH(B219,Historical!$B$7:$B$1044,0))=0,"n/a",((INDEX(Historical!$C$7:$C$1044,MATCH(B219,Historical!$B$7:$B$1044,0))/INDEX(Historical!$F$7:$F$1044,MATCH(B219,Historical!$B$7:$B$1044,0)))^(1/3)-1)*100)</f>
        <v>5.983983294832651</v>
      </c>
      <c r="U219" s="105">
        <f>IF(INDEX(Historical!$H$7:$H$1044,MATCH(B219,Historical!$B$7:$B$1044,0))=0,"n/a",((INDEX(Historical!$C$7:$C$1044,MATCH(B219,Historical!$B$7:$B$1044,0))/INDEX(Historical!$H$7:$H$1044,MATCH(B219,Historical!$B$7:$B$1044,0)))^(1/5)-1)*100)</f>
        <v>6.0167892317174232</v>
      </c>
      <c r="V219" s="105">
        <f>IF(INDEX(Historical!$M$7:$M$1044,MATCH(B219,Historical!$B$7:$B$1044,0))=0,"n/a",((INDEX(Historical!$C$7:$C$1044,MATCH(B219,Historical!$B$7:$B$1044,0))/INDEX(Historical!$M$7:$M$1044,MATCH(B219,Historical!$B$7:$B$1044,0)))^(1/10)-1)*100)</f>
        <v>9.9679999960219803</v>
      </c>
      <c r="W219" s="106">
        <f t="shared" si="55"/>
        <v>0.60361047693806158</v>
      </c>
      <c r="X219" s="107">
        <f t="shared" si="56"/>
        <v>0.4000524755131265</v>
      </c>
      <c r="Y219" s="123"/>
      <c r="Z219" s="101">
        <f t="shared" si="57"/>
        <v>27.956989247311832</v>
      </c>
      <c r="AA219" s="109">
        <f t="shared" si="58"/>
        <v>9.1953405017921153</v>
      </c>
      <c r="AB219" s="71">
        <v>12</v>
      </c>
      <c r="AC219" s="100">
        <v>5.58</v>
      </c>
      <c r="AD219" s="100" t="s">
        <v>142</v>
      </c>
      <c r="AE219" s="100">
        <v>2.33</v>
      </c>
      <c r="AF219" s="100">
        <v>1.2</v>
      </c>
      <c r="AG219" s="100">
        <v>13.66</v>
      </c>
      <c r="AH219" s="100">
        <v>-0.3</v>
      </c>
      <c r="AI219" s="100">
        <v>8.3099999999999987</v>
      </c>
      <c r="AJ219" s="100">
        <v>15.040000000000001</v>
      </c>
      <c r="AK219" s="100" t="s">
        <v>142</v>
      </c>
      <c r="AL219" s="100">
        <v>886.37</v>
      </c>
      <c r="AM219" s="100">
        <v>3.8699999999999997</v>
      </c>
      <c r="AN219" s="100">
        <v>0.95</v>
      </c>
      <c r="AO219" s="110">
        <f t="shared" si="59"/>
        <v>-0.13820825701680839</v>
      </c>
      <c r="AP219" s="111">
        <f t="shared" si="60"/>
        <v>9.0571322447753069</v>
      </c>
      <c r="AQ219" s="112">
        <f t="shared" si="61"/>
        <v>-29.970137791397921</v>
      </c>
      <c r="AR219" s="101">
        <f>INDEX(Historical!$C$7:$C$1045,MATCH(B219,Historical!$B$7:$B$1045,0))*IF(AH219="n/a",1.03,IF(AH219&lt;0,1.01,IF(AH219&gt;10,1.1,(1+AH219/100))))</f>
        <v>1.5150000000000001</v>
      </c>
      <c r="AS219" s="109">
        <f t="shared" si="62"/>
        <v>1.6408965</v>
      </c>
      <c r="AT219" s="109">
        <f t="shared" si="66"/>
        <v>1.6901233950000001</v>
      </c>
      <c r="AU219" s="109">
        <f t="shared" si="66"/>
        <v>1.7408270968500001</v>
      </c>
      <c r="AV219" s="109">
        <f t="shared" si="66"/>
        <v>1.7930519097555002</v>
      </c>
      <c r="AW219" s="109">
        <f t="shared" si="63"/>
        <v>8.3798989016055003</v>
      </c>
      <c r="AX219" s="113">
        <f t="shared" si="64"/>
        <v>16.331901971556224</v>
      </c>
      <c r="AY219" s="100">
        <v>0.83</v>
      </c>
      <c r="AZ219" s="100">
        <v>24.09</v>
      </c>
      <c r="BA219" s="100">
        <v>-8</v>
      </c>
      <c r="BB219" s="100">
        <v>-0.27999999999999997</v>
      </c>
      <c r="BC219" s="100">
        <v>5.47</v>
      </c>
      <c r="BE219" s="12">
        <v>2012</v>
      </c>
      <c r="BF219" s="12">
        <f t="shared" si="65"/>
        <v>1</v>
      </c>
      <c r="BG219" s="100">
        <v>1.4000000000000001</v>
      </c>
      <c r="BH219" t="s">
        <v>121</v>
      </c>
      <c r="BI219" t="s">
        <v>122</v>
      </c>
    </row>
    <row r="220" spans="1:61" ht="11.25" customHeight="1" x14ac:dyDescent="0.2">
      <c r="A220" s="123" t="s">
        <v>1035</v>
      </c>
      <c r="B220" s="55" t="s">
        <v>1036</v>
      </c>
      <c r="C220" s="156" t="s">
        <v>198</v>
      </c>
      <c r="D220" s="98" t="s">
        <v>565</v>
      </c>
      <c r="E220" s="157">
        <v>24</v>
      </c>
      <c r="F220" s="2">
        <v>147</v>
      </c>
      <c r="G220" s="2" t="s">
        <v>146</v>
      </c>
      <c r="H220" s="2" t="s">
        <v>146</v>
      </c>
      <c r="I220" s="100">
        <v>92.91</v>
      </c>
      <c r="J220" s="101">
        <f t="shared" si="52"/>
        <v>1.9588849424173933</v>
      </c>
      <c r="K220" s="104">
        <v>0.45500000000000002</v>
      </c>
      <c r="L220" s="71">
        <v>4</v>
      </c>
      <c r="M220" s="28">
        <f t="shared" si="53"/>
        <v>1.82</v>
      </c>
      <c r="N220" s="103" t="s">
        <v>482</v>
      </c>
      <c r="O220" s="104">
        <v>0.45400000000000001</v>
      </c>
      <c r="P220" s="115">
        <v>45618</v>
      </c>
      <c r="Q220" s="115">
        <v>45632</v>
      </c>
      <c r="R220" s="28">
        <f t="shared" si="54"/>
        <v>0.22026431718061693</v>
      </c>
      <c r="S220" s="105">
        <f>IF(INDEX(Historical!$D$7:$D1416,MATCH(B220,Historical!$B$7:$B$1044,0))=0,"n/a",(INDEX(Historical!$C$7:$C$1044,MATCH(B220,Historical!$B$7:$B$1044,0))/INDEX(Historical!$D$7:$D$1044,MATCH(B220,Historical!$B$7:$B$1044,0))-1)*100)</f>
        <v>0.49696300386528058</v>
      </c>
      <c r="T220" s="105">
        <f>IF(INDEX(Historical!$F$7:$F$1044,MATCH(B220,Historical!$B$7:$B$1044,0))=0,"n/a",((INDEX(Historical!$C$7:$C$1044,MATCH(B220,Historical!$B$7:$B$1044,0))/INDEX(Historical!$F$7:$F$1044,MATCH(B220,Historical!$B$7:$B$1044,0)))^(1/3)-1)*100)</f>
        <v>16.2664135854919</v>
      </c>
      <c r="U220" s="105">
        <f>IF(INDEX(Historical!$H$7:$H$1044,MATCH(B220,Historical!$B$7:$B$1044,0))=0,"n/a",((INDEX(Historical!$C$7:$C$1044,MATCH(B220,Historical!$B$7:$B$1044,0))/INDEX(Historical!$H$7:$H$1044,MATCH(B220,Historical!$B$7:$B$1044,0)))^(1/5)-1)*100)</f>
        <v>19.866477285226992</v>
      </c>
      <c r="V220" s="105">
        <f>IF(INDEX(Historical!$M$7:$M$1044,MATCH(B220,Historical!$B$7:$B$1044,0))=0,"n/a",((INDEX(Historical!$C$7:$C$1044,MATCH(B220,Historical!$B$7:$B$1044,0))/INDEX(Historical!$M$7:$M$1044,MATCH(B220,Historical!$B$7:$B$1044,0)))^(1/10)-1)*100)</f>
        <v>9.7781320188840901</v>
      </c>
      <c r="W220" s="106">
        <f t="shared" si="55"/>
        <v>2.0317252054747992</v>
      </c>
      <c r="X220" s="107" t="str">
        <f t="shared" si="56"/>
        <v>n/a</v>
      </c>
      <c r="Y220" s="165" t="s">
        <v>1720</v>
      </c>
      <c r="Z220" s="101" t="str">
        <f t="shared" si="57"/>
        <v>n/a</v>
      </c>
      <c r="AA220" s="109" t="str">
        <f t="shared" si="58"/>
        <v>n/a</v>
      </c>
      <c r="AB220" s="71">
        <v>3</v>
      </c>
      <c r="AC220" s="100">
        <v>-0.28999999999999998</v>
      </c>
      <c r="AD220" s="100">
        <v>0.83</v>
      </c>
      <c r="AE220" s="100">
        <v>11.5</v>
      </c>
      <c r="AF220" s="100">
        <v>7.66</v>
      </c>
      <c r="AG220" s="100">
        <v>-1.0900000000000001</v>
      </c>
      <c r="AH220" s="100">
        <v>19.68</v>
      </c>
      <c r="AI220" s="100">
        <v>70.53</v>
      </c>
      <c r="AJ220" s="100" t="s">
        <v>142</v>
      </c>
      <c r="AK220" s="100">
        <v>42.01</v>
      </c>
      <c r="AL220" s="100">
        <v>50280</v>
      </c>
      <c r="AM220" s="100">
        <v>2.04</v>
      </c>
      <c r="AN220" s="100">
        <v>0.82</v>
      </c>
      <c r="AO220" s="110" t="str">
        <f t="shared" si="59"/>
        <v>n/a</v>
      </c>
      <c r="AP220" s="111">
        <f t="shared" si="60"/>
        <v>21.825362227644383</v>
      </c>
      <c r="AQ220" s="112" t="str">
        <f t="shared" si="61"/>
        <v>n/a</v>
      </c>
      <c r="AR220" s="101">
        <f>INDEX(Historical!$C$7:$C$1045,MATCH(B220,Historical!$B$7:$B$1045,0))*IF(AH220="n/a",1.03,IF(AH220&lt;0,1.01,IF(AH220&gt;10,1.1,(1+AH220/100))))</f>
        <v>2.0020000000000002</v>
      </c>
      <c r="AS220" s="109">
        <f t="shared" si="62"/>
        <v>2.2022000000000004</v>
      </c>
      <c r="AT220" s="109">
        <f t="shared" si="66"/>
        <v>2.4224200000000007</v>
      </c>
      <c r="AU220" s="109">
        <f t="shared" si="66"/>
        <v>2.6646620000000008</v>
      </c>
      <c r="AV220" s="109">
        <f t="shared" si="66"/>
        <v>2.9311282000000012</v>
      </c>
      <c r="AW220" s="109">
        <f t="shared" si="63"/>
        <v>12.222410200000004</v>
      </c>
      <c r="AX220" s="113">
        <f t="shared" si="64"/>
        <v>13.155107308147675</v>
      </c>
      <c r="AY220" s="100">
        <v>1.7</v>
      </c>
      <c r="AZ220" s="100">
        <v>110.35</v>
      </c>
      <c r="BA220" s="100">
        <v>0.73</v>
      </c>
      <c r="BB220" s="100">
        <v>28.96</v>
      </c>
      <c r="BC220" s="100">
        <v>36.919999999999995</v>
      </c>
      <c r="BE220" s="12">
        <v>2002</v>
      </c>
      <c r="BF220" s="12">
        <f t="shared" si="65"/>
        <v>2</v>
      </c>
      <c r="BG220" s="100">
        <v>-0.45999999999999996</v>
      </c>
      <c r="BH220" t="s">
        <v>121</v>
      </c>
      <c r="BI220" t="s">
        <v>122</v>
      </c>
    </row>
    <row r="221" spans="1:61" ht="11.25" customHeight="1" x14ac:dyDescent="0.2">
      <c r="A221" s="123" t="s">
        <v>1037</v>
      </c>
      <c r="B221" s="55" t="s">
        <v>1038</v>
      </c>
      <c r="C221" s="156" t="s">
        <v>180</v>
      </c>
      <c r="D221" s="98" t="s">
        <v>208</v>
      </c>
      <c r="E221" s="157">
        <v>18</v>
      </c>
      <c r="F221" s="2">
        <v>223</v>
      </c>
      <c r="G221" s="2" t="s">
        <v>118</v>
      </c>
      <c r="H221" s="2" t="s">
        <v>118</v>
      </c>
      <c r="I221" s="100">
        <v>815.2</v>
      </c>
      <c r="J221" s="101">
        <f t="shared" si="52"/>
        <v>0.40235525024533852</v>
      </c>
      <c r="K221" s="104">
        <v>0.82</v>
      </c>
      <c r="L221" s="71">
        <v>4</v>
      </c>
      <c r="M221" s="28">
        <f t="shared" si="53"/>
        <v>3.28</v>
      </c>
      <c r="N221" s="103" t="s">
        <v>141</v>
      </c>
      <c r="O221" s="104">
        <v>0.71</v>
      </c>
      <c r="P221" s="158">
        <v>45902</v>
      </c>
      <c r="Q221" s="158">
        <v>45931</v>
      </c>
      <c r="R221" s="28">
        <f t="shared" si="54"/>
        <v>15.492957746478872</v>
      </c>
      <c r="S221" s="105">
        <f>IF(INDEX(Historical!$D$7:$D1417,MATCH(B221,Historical!$B$7:$B$1044,0))=0,"n/a",(INDEX(Historical!$C$7:$C$1044,MATCH(B221,Historical!$B$7:$B$1044,0))/INDEX(Historical!$D$7:$D$1044,MATCH(B221,Historical!$B$7:$B$1044,0))-1)*100)</f>
        <v>14.785992217898848</v>
      </c>
      <c r="T221" s="105">
        <f>IF(INDEX(Historical!$F$7:$F$1044,MATCH(B221,Historical!$B$7:$B$1044,0))=0,"n/a",((INDEX(Historical!$C$7:$C$1044,MATCH(B221,Historical!$B$7:$B$1044,0))/INDEX(Historical!$F$7:$F$1044,MATCH(B221,Historical!$B$7:$B$1044,0)))^(1/3)-1)*100)</f>
        <v>14.796628912442532</v>
      </c>
      <c r="U221" s="105">
        <f>IF(INDEX(Historical!$H$7:$H$1044,MATCH(B221,Historical!$B$7:$B$1044,0))=0,"n/a",((INDEX(Historical!$C$7:$C$1044,MATCH(B221,Historical!$B$7:$B$1044,0))/INDEX(Historical!$H$7:$H$1044,MATCH(B221,Historical!$B$7:$B$1044,0)))^(1/5)-1)*100)</f>
        <v>12.322720670278752</v>
      </c>
      <c r="V221" s="105">
        <f>IF(INDEX(Historical!$M$7:$M$1044,MATCH(B221,Historical!$B$7:$B$1044,0))=0,"n/a",((INDEX(Historical!$C$7:$C$1044,MATCH(B221,Historical!$B$7:$B$1044,0))/INDEX(Historical!$M$7:$M$1044,MATCH(B221,Historical!$B$7:$B$1044,0)))^(1/10)-1)*100)</f>
        <v>10.988726346451783</v>
      </c>
      <c r="W221" s="106">
        <f t="shared" si="55"/>
        <v>1.1213966279411181</v>
      </c>
      <c r="X221" s="107">
        <f t="shared" si="56"/>
        <v>0.31540109214944334</v>
      </c>
      <c r="Y221" s="165"/>
      <c r="Z221" s="101">
        <f t="shared" si="57"/>
        <v>9.433419614610294</v>
      </c>
      <c r="AA221" s="109">
        <f t="shared" si="58"/>
        <v>23.445498993385101</v>
      </c>
      <c r="AB221" s="71">
        <v>3</v>
      </c>
      <c r="AC221" s="100">
        <v>34.770000000000003</v>
      </c>
      <c r="AD221" s="100">
        <v>1.25</v>
      </c>
      <c r="AE221" s="100">
        <v>0.25</v>
      </c>
      <c r="AF221" s="100" t="s">
        <v>142</v>
      </c>
      <c r="AG221" s="100" t="s">
        <v>142</v>
      </c>
      <c r="AH221" s="100">
        <v>18.04</v>
      </c>
      <c r="AI221" s="100">
        <v>13.020000000000001</v>
      </c>
      <c r="AJ221" s="100">
        <v>39.07</v>
      </c>
      <c r="AK221" s="100">
        <v>14.78</v>
      </c>
      <c r="AL221" s="100">
        <v>99850</v>
      </c>
      <c r="AM221" s="100">
        <v>0.04</v>
      </c>
      <c r="AN221" s="100" t="s">
        <v>142</v>
      </c>
      <c r="AO221" s="110">
        <f t="shared" si="59"/>
        <v>-10.72042307286101</v>
      </c>
      <c r="AP221" s="111">
        <f t="shared" si="60"/>
        <v>12.725075920524091</v>
      </c>
      <c r="AQ221" s="112" t="str">
        <f t="shared" si="61"/>
        <v>n/a</v>
      </c>
      <c r="AR221" s="101">
        <f>INDEX(Historical!$C$7:$C$1045,MATCH(B221,Historical!$B$7:$B$1045,0))*IF(AH221="n/a",1.03,IF(AH221&lt;0,1.01,IF(AH221&gt;10,1.1,(1+AH221/100))))</f>
        <v>3.2450000000000006</v>
      </c>
      <c r="AS221" s="109">
        <f t="shared" si="62"/>
        <v>3.569500000000001</v>
      </c>
      <c r="AT221" s="109">
        <f t="shared" si="66"/>
        <v>3.9264500000000013</v>
      </c>
      <c r="AU221" s="109">
        <f t="shared" si="66"/>
        <v>4.3190950000000017</v>
      </c>
      <c r="AV221" s="109">
        <f t="shared" si="66"/>
        <v>4.7510045000000023</v>
      </c>
      <c r="AW221" s="109">
        <f t="shared" si="63"/>
        <v>19.81104950000001</v>
      </c>
      <c r="AX221" s="113">
        <f t="shared" si="64"/>
        <v>2.4302072497546625</v>
      </c>
      <c r="AY221" s="100">
        <v>0.38</v>
      </c>
      <c r="AZ221" s="100">
        <v>27.97</v>
      </c>
      <c r="BA221" s="100">
        <v>-18.399999999999999</v>
      </c>
      <c r="BB221" s="100">
        <v>-9.02</v>
      </c>
      <c r="BC221" s="100">
        <v>0.36</v>
      </c>
      <c r="BE221" s="12">
        <v>2008</v>
      </c>
      <c r="BF221" s="12">
        <f t="shared" si="65"/>
        <v>2</v>
      </c>
      <c r="BG221" s="100">
        <v>5.59</v>
      </c>
      <c r="BH221" t="s">
        <v>121</v>
      </c>
      <c r="BI221" t="s">
        <v>122</v>
      </c>
    </row>
    <row r="222" spans="1:61" ht="12.75" customHeight="1" x14ac:dyDescent="0.2">
      <c r="A222" s="55" t="s">
        <v>1039</v>
      </c>
      <c r="B222" s="55" t="s">
        <v>1040</v>
      </c>
      <c r="C222" s="156" t="s">
        <v>134</v>
      </c>
      <c r="D222" s="98" t="s">
        <v>186</v>
      </c>
      <c r="E222" s="157">
        <v>17</v>
      </c>
      <c r="F222" s="2">
        <v>246</v>
      </c>
      <c r="G222" s="2" t="s">
        <v>146</v>
      </c>
      <c r="H222" s="2" t="s">
        <v>146</v>
      </c>
      <c r="I222" s="100">
        <v>461.85</v>
      </c>
      <c r="J222" s="101">
        <f t="shared" si="52"/>
        <v>0.89206452311356499</v>
      </c>
      <c r="K222" s="104">
        <v>1.03</v>
      </c>
      <c r="L222" s="71">
        <v>4</v>
      </c>
      <c r="M222" s="28">
        <f t="shared" si="53"/>
        <v>4.12</v>
      </c>
      <c r="N222" s="103" t="s">
        <v>265</v>
      </c>
      <c r="O222" s="104">
        <v>0.94</v>
      </c>
      <c r="P222" s="158">
        <v>46083</v>
      </c>
      <c r="Q222" s="158">
        <v>46094</v>
      </c>
      <c r="R222" s="28">
        <f t="shared" si="54"/>
        <v>9.5744680851063926</v>
      </c>
      <c r="S222" s="105">
        <f>IF(INDEX(Historical!$D$7:$D1418,MATCH(B222,Historical!$B$7:$B$1044,0))=0,"n/a",(INDEX(Historical!$C$7:$C$1044,MATCH(B222,Historical!$B$7:$B$1044,0))/INDEX(Historical!$D$7:$D$1044,MATCH(B222,Historical!$B$7:$B$1044,0))-1)*100)</f>
        <v>10.588235294117654</v>
      </c>
      <c r="T222" s="105">
        <f>IF(INDEX(Historical!$F$7:$F$1044,MATCH(B222,Historical!$B$7:$B$1044,0))=0,"n/a",((INDEX(Historical!$C$7:$C$1044,MATCH(B222,Historical!$B$7:$B$1044,0))/INDEX(Historical!$F$7:$F$1044,MATCH(B222,Historical!$B$7:$B$1044,0)))^(1/3)-1)*100)</f>
        <v>10.325677865290107</v>
      </c>
      <c r="U222" s="105">
        <f>IF(INDEX(Historical!$H$7:$H$1044,MATCH(B222,Historical!$B$7:$B$1044,0))=0,"n/a",((INDEX(Historical!$C$7:$C$1044,MATCH(B222,Historical!$B$7:$B$1044,0))/INDEX(Historical!$H$7:$H$1044,MATCH(B222,Historical!$B$7:$B$1044,0)))^(1/5)-1)*100)</f>
        <v>10.914407948053938</v>
      </c>
      <c r="V222" s="105">
        <f>IF(INDEX(Historical!$M$7:$M$1044,MATCH(B222,Historical!$B$7:$B$1044,0))=0,"n/a",((INDEX(Historical!$C$7:$C$1044,MATCH(B222,Historical!$B$7:$B$1044,0))/INDEX(Historical!$M$7:$M$1044,MATCH(B222,Historical!$B$7:$B$1044,0)))^(1/10)-1)*100)</f>
        <v>10.704402852259133</v>
      </c>
      <c r="W222" s="106">
        <f t="shared" si="55"/>
        <v>1.019618571787074</v>
      </c>
      <c r="X222" s="107">
        <f t="shared" si="56"/>
        <v>1.4010793258092347</v>
      </c>
      <c r="Y222" s="159"/>
      <c r="Z222" s="101">
        <f t="shared" si="57"/>
        <v>29.534050179211473</v>
      </c>
      <c r="AA222" s="109">
        <f t="shared" si="58"/>
        <v>33.107526881720432</v>
      </c>
      <c r="AB222" s="71">
        <v>12</v>
      </c>
      <c r="AC222" s="100">
        <v>13.95</v>
      </c>
      <c r="AD222" s="100">
        <v>2.17</v>
      </c>
      <c r="AE222" s="100">
        <v>10.25</v>
      </c>
      <c r="AF222" s="100">
        <v>26.95</v>
      </c>
      <c r="AG222" s="100">
        <v>74.539999999999992</v>
      </c>
      <c r="AH222" s="100">
        <v>11.799999999999999</v>
      </c>
      <c r="AI222" s="100">
        <v>11.64</v>
      </c>
      <c r="AJ222" s="100">
        <v>7.79</v>
      </c>
      <c r="AK222" s="100">
        <v>11.41</v>
      </c>
      <c r="AL222" s="100">
        <v>80690</v>
      </c>
      <c r="AM222" s="100">
        <v>0.27999999999999997</v>
      </c>
      <c r="AN222" s="100">
        <v>2.44</v>
      </c>
      <c r="AO222" s="110">
        <f t="shared" si="59"/>
        <v>-21.301054410552929</v>
      </c>
      <c r="AP222" s="111">
        <f t="shared" si="60"/>
        <v>11.806472471167503</v>
      </c>
      <c r="AQ222" s="112">
        <f t="shared" si="61"/>
        <v>529.72581316081641</v>
      </c>
      <c r="AR222" s="101">
        <f>INDEX(Historical!$C$7:$C$1045,MATCH(B222,Historical!$B$7:$B$1045,0))*IF(AH222="n/a",1.03,IF(AH222&lt;0,1.01,IF(AH222&gt;10,1.1,(1+AH222/100))))</f>
        <v>4.1360000000000001</v>
      </c>
      <c r="AS222" s="109">
        <f t="shared" si="62"/>
        <v>4.5496000000000008</v>
      </c>
      <c r="AT222" s="109">
        <f t="shared" si="66"/>
        <v>5.0045600000000015</v>
      </c>
      <c r="AU222" s="109">
        <f t="shared" si="66"/>
        <v>5.5050160000000021</v>
      </c>
      <c r="AV222" s="109">
        <f t="shared" si="66"/>
        <v>6.0555176000000026</v>
      </c>
      <c r="AW222" s="109">
        <f t="shared" si="63"/>
        <v>25.250693600000005</v>
      </c>
      <c r="AX222" s="113">
        <f t="shared" si="64"/>
        <v>5.4672931904297943</v>
      </c>
      <c r="AY222" s="100">
        <v>1.39</v>
      </c>
      <c r="AZ222" s="100">
        <v>14.81</v>
      </c>
      <c r="BA222" s="100">
        <v>-15.55</v>
      </c>
      <c r="BB222" s="100">
        <v>3.0300000000000002</v>
      </c>
      <c r="BC222" s="100">
        <v>-4.55</v>
      </c>
      <c r="BE222" s="12">
        <v>2010</v>
      </c>
      <c r="BF222" s="12">
        <f t="shared" si="65"/>
        <v>1</v>
      </c>
      <c r="BG222" s="100">
        <v>16.73</v>
      </c>
      <c r="BH222" t="s">
        <v>121</v>
      </c>
      <c r="BI222" t="s">
        <v>122</v>
      </c>
    </row>
    <row r="223" spans="1:61" ht="12.75" customHeight="1" x14ac:dyDescent="0.2">
      <c r="A223" s="149" t="s">
        <v>1041</v>
      </c>
      <c r="B223" s="55" t="s">
        <v>1042</v>
      </c>
      <c r="C223" s="156" t="s">
        <v>125</v>
      </c>
      <c r="D223" s="98" t="s">
        <v>126</v>
      </c>
      <c r="E223" s="157">
        <v>14</v>
      </c>
      <c r="F223" s="2">
        <v>366</v>
      </c>
      <c r="G223" s="2" t="s">
        <v>146</v>
      </c>
      <c r="H223" s="2" t="s">
        <v>146</v>
      </c>
      <c r="I223" s="100">
        <v>61.44</v>
      </c>
      <c r="J223" s="101">
        <f t="shared" si="52"/>
        <v>3.2552083333333335</v>
      </c>
      <c r="K223" s="104">
        <v>0.5</v>
      </c>
      <c r="L223" s="2">
        <v>4</v>
      </c>
      <c r="M223" s="28">
        <f t="shared" si="53"/>
        <v>2</v>
      </c>
      <c r="N223" s="2" t="s">
        <v>147</v>
      </c>
      <c r="O223" s="104">
        <v>0.47</v>
      </c>
      <c r="P223" s="158">
        <v>45930</v>
      </c>
      <c r="Q223" s="158">
        <v>45944</v>
      </c>
      <c r="R223" s="28">
        <f t="shared" si="54"/>
        <v>6.3829787234042614</v>
      </c>
      <c r="S223" s="105">
        <f>IF(INDEX(Historical!$D$7:$D1419,MATCH(B223,Historical!$B$7:$B$1044,0))=0,"n/a",(INDEX(Historical!$C$7:$C$1044,MATCH(B223,Historical!$B$7:$B$1044,0))/INDEX(Historical!$D$7:$D$1044,MATCH(B223,Historical!$B$7:$B$1044,0))-1)*100)</f>
        <v>9.4555873925501253</v>
      </c>
      <c r="T223" s="105">
        <f>IF(INDEX(Historical!$F$7:$F$1044,MATCH(B223,Historical!$B$7:$B$1044,0))=0,"n/a",((INDEX(Historical!$C$7:$C$1044,MATCH(B223,Historical!$B$7:$B$1044,0))/INDEX(Historical!$F$7:$F$1044,MATCH(B223,Historical!$B$7:$B$1044,0)))^(1/3)-1)*100)</f>
        <v>10.000287959622822</v>
      </c>
      <c r="U223" s="105">
        <f>IF(INDEX(Historical!$H$7:$H$1044,MATCH(B223,Historical!$B$7:$B$1044,0))=0,"n/a",((INDEX(Historical!$C$7:$C$1044,MATCH(B223,Historical!$B$7:$B$1044,0))/INDEX(Historical!$H$7:$H$1044,MATCH(B223,Historical!$B$7:$B$1044,0)))^(1/5)-1)*100)</f>
        <v>10.298473279704723</v>
      </c>
      <c r="V223" s="105">
        <f>IF(INDEX(Historical!$M$7:$M$1044,MATCH(B223,Historical!$B$7:$B$1044,0))=0,"n/a",((INDEX(Historical!$C$7:$C$1044,MATCH(B223,Historical!$B$7:$B$1044,0))/INDEX(Historical!$M$7:$M$1044,MATCH(B223,Historical!$B$7:$B$1044,0)))^(1/10)-1)*100)</f>
        <v>11.554049291446633</v>
      </c>
      <c r="W223" s="106">
        <f t="shared" si="55"/>
        <v>0.89133021851729488</v>
      </c>
      <c r="X223" s="107" t="str">
        <f t="shared" si="56"/>
        <v>n/a</v>
      </c>
      <c r="Z223" s="101">
        <f t="shared" si="57"/>
        <v>99.009900990099013</v>
      </c>
      <c r="AA223" s="109">
        <f t="shared" si="58"/>
        <v>30.415841584158414</v>
      </c>
      <c r="AB223" s="71">
        <v>12</v>
      </c>
      <c r="AC223" s="100">
        <v>2.02</v>
      </c>
      <c r="AD223" s="100">
        <v>2.3199999999999998</v>
      </c>
      <c r="AE223" s="100">
        <v>2.0099999999999998</v>
      </c>
      <c r="AF223" s="100">
        <v>3.06</v>
      </c>
      <c r="AG223" s="100">
        <v>10.130000000000001</v>
      </c>
      <c r="AH223" s="100">
        <v>4.6899999999999995</v>
      </c>
      <c r="AI223" s="100">
        <v>10.99</v>
      </c>
      <c r="AJ223" s="100">
        <v>-5.21</v>
      </c>
      <c r="AK223" s="100">
        <v>7.79</v>
      </c>
      <c r="AL223" s="100">
        <v>78870</v>
      </c>
      <c r="AM223" s="100">
        <v>0.19</v>
      </c>
      <c r="AN223" s="100">
        <v>0.84</v>
      </c>
      <c r="AO223" s="110">
        <f t="shared" si="59"/>
        <v>-16.862159971120356</v>
      </c>
      <c r="AP223" s="111">
        <f t="shared" si="60"/>
        <v>13.553681613038057</v>
      </c>
      <c r="AQ223" s="112">
        <f t="shared" si="61"/>
        <v>103.38521223150772</v>
      </c>
      <c r="AR223" s="101">
        <f>INDEX(Historical!$C$7:$C$1045,MATCH(B223,Historical!$B$7:$B$1045,0))*IF(AH223="n/a",1.03,IF(AH223&lt;0,1.01,IF(AH223&gt;10,1.1,(1+AH223/100))))</f>
        <v>1.9995789999999998</v>
      </c>
      <c r="AS223" s="109">
        <f t="shared" si="62"/>
        <v>2.1995369</v>
      </c>
      <c r="AT223" s="109">
        <f t="shared" si="66"/>
        <v>2.3708808245100004</v>
      </c>
      <c r="AU223" s="109">
        <f t="shared" si="66"/>
        <v>2.5555724407393297</v>
      </c>
      <c r="AV223" s="109">
        <f t="shared" si="66"/>
        <v>2.7546515338729236</v>
      </c>
      <c r="AW223" s="109">
        <f t="shared" si="63"/>
        <v>11.880220699122253</v>
      </c>
      <c r="AX223" s="113">
        <f t="shared" si="64"/>
        <v>19.336296710810959</v>
      </c>
      <c r="AY223" s="100">
        <v>0.4</v>
      </c>
      <c r="AZ223" s="100">
        <v>20</v>
      </c>
      <c r="BA223" s="100">
        <v>-13.65</v>
      </c>
      <c r="BB223" s="100">
        <v>5.9700000000000006</v>
      </c>
      <c r="BC223" s="100">
        <v>3.4099999999999997</v>
      </c>
      <c r="BE223" s="12">
        <v>2012</v>
      </c>
      <c r="BF223" s="12">
        <f t="shared" si="65"/>
        <v>1</v>
      </c>
      <c r="BG223" s="100">
        <v>3.73</v>
      </c>
      <c r="BH223" t="s">
        <v>121</v>
      </c>
      <c r="BI223" t="s">
        <v>122</v>
      </c>
    </row>
    <row r="224" spans="1:61" ht="12.75" customHeight="1" x14ac:dyDescent="0.2">
      <c r="A224" s="123" t="s">
        <v>1043</v>
      </c>
      <c r="B224" s="55" t="s">
        <v>1044</v>
      </c>
      <c r="C224" s="156" t="s">
        <v>134</v>
      </c>
      <c r="D224" s="98" t="s">
        <v>135</v>
      </c>
      <c r="E224" s="157">
        <v>14</v>
      </c>
      <c r="F224" s="2">
        <v>403</v>
      </c>
      <c r="G224" s="2" t="s">
        <v>146</v>
      </c>
      <c r="H224" s="2" t="s">
        <v>146</v>
      </c>
      <c r="I224" s="100">
        <v>80.099999999999994</v>
      </c>
      <c r="J224" s="101">
        <f t="shared" si="52"/>
        <v>2.9588014981273414</v>
      </c>
      <c r="K224" s="104">
        <v>0.59250000000000003</v>
      </c>
      <c r="L224" s="71">
        <v>4</v>
      </c>
      <c r="M224" s="28">
        <f t="shared" si="53"/>
        <v>2.37</v>
      </c>
      <c r="N224" s="103" t="s">
        <v>127</v>
      </c>
      <c r="O224" s="104">
        <v>0.5675</v>
      </c>
      <c r="P224" s="158">
        <v>46154</v>
      </c>
      <c r="Q224" s="158">
        <v>46182</v>
      </c>
      <c r="R224" s="28">
        <f t="shared" si="54"/>
        <v>4.4052863436123388</v>
      </c>
      <c r="S224" s="105">
        <f>IF(INDEX(Historical!$D$7:$D1421,MATCH(B224,Historical!$B$7:$B$1044,0))=0,"n/a",(INDEX(Historical!$C$7:$C$1044,MATCH(B224,Historical!$B$7:$B$1044,0))/INDEX(Historical!$D$7:$D$1044,MATCH(B224,Historical!$B$7:$B$1044,0))-1)*100)</f>
        <v>4.2923433874710204</v>
      </c>
      <c r="T224" s="105">
        <f>IF(INDEX(Historical!$F$7:$F$1044,MATCH(B224,Historical!$B$7:$B$1044,0))=0,"n/a",((INDEX(Historical!$C$7:$C$1044,MATCH(B224,Historical!$B$7:$B$1044,0))/INDEX(Historical!$F$7:$F$1044,MATCH(B224,Historical!$B$7:$B$1044,0)))^(1/3)-1)*100)</f>
        <v>4.3145374640022549</v>
      </c>
      <c r="U224" s="105">
        <f>IF(INDEX(Historical!$H$7:$H$1044,MATCH(B224,Historical!$B$7:$B$1044,0))=0,"n/a",((INDEX(Historical!$C$7:$C$1044,MATCH(B224,Historical!$B$7:$B$1044,0))/INDEX(Historical!$H$7:$H$1044,MATCH(B224,Historical!$B$7:$B$1044,0)))^(1/5)-1)*100)</f>
        <v>4.3099320478148906</v>
      </c>
      <c r="V224" s="105">
        <f>IF(INDEX(Historical!$M$7:$M$1044,MATCH(B224,Historical!$B$7:$B$1044,0))=0,"n/a",((INDEX(Historical!$C$7:$C$1044,MATCH(B224,Historical!$B$7:$B$1044,0))/INDEX(Historical!$M$7:$M$1044,MATCH(B224,Historical!$B$7:$B$1044,0)))^(1/10)-1)*100)</f>
        <v>4.3015513424678797</v>
      </c>
      <c r="W224" s="106">
        <f t="shared" si="55"/>
        <v>1.0019482983416403</v>
      </c>
      <c r="X224" s="107" t="str">
        <f t="shared" si="56"/>
        <v>n/a</v>
      </c>
      <c r="Y224" s="162"/>
      <c r="Z224" s="101">
        <f t="shared" si="57"/>
        <v>50.318471337579616</v>
      </c>
      <c r="AA224" s="109">
        <f t="shared" si="58"/>
        <v>17.00636942675159</v>
      </c>
      <c r="AB224" s="71">
        <v>12</v>
      </c>
      <c r="AC224" s="100">
        <v>4.71</v>
      </c>
      <c r="AD224" s="100">
        <v>0.64</v>
      </c>
      <c r="AE224" s="100">
        <v>0.68</v>
      </c>
      <c r="AF224" s="100">
        <v>1.85</v>
      </c>
      <c r="AG224" s="100">
        <v>12.1</v>
      </c>
      <c r="AH224" s="100">
        <v>11.04</v>
      </c>
      <c r="AI224" s="100">
        <v>11.62</v>
      </c>
      <c r="AJ224" s="100">
        <v>-3.6799999999999997</v>
      </c>
      <c r="AK224" s="100">
        <v>11.379999999999999</v>
      </c>
      <c r="AL224" s="100">
        <v>52230</v>
      </c>
      <c r="AM224" s="100">
        <v>16.48</v>
      </c>
      <c r="AN224" s="100">
        <v>0.72</v>
      </c>
      <c r="AO224" s="110">
        <f t="shared" si="59"/>
        <v>-9.737635880809357</v>
      </c>
      <c r="AP224" s="111">
        <f t="shared" si="60"/>
        <v>7.268733545942232</v>
      </c>
      <c r="AQ224" s="112">
        <f t="shared" si="61"/>
        <v>18.249798570635001</v>
      </c>
      <c r="AR224" s="101">
        <f>INDEX(Historical!$C$7:$C$1045,MATCH(B224,Historical!$B$7:$B$1045,0))*IF(AH224="n/a",1.03,IF(AH224&lt;0,1.01,IF(AH224&gt;10,1.1,(1+AH224/100))))</f>
        <v>2.4722500000000003</v>
      </c>
      <c r="AS224" s="109">
        <f t="shared" si="62"/>
        <v>2.7194750000000005</v>
      </c>
      <c r="AT224" s="109">
        <f t="shared" si="66"/>
        <v>2.991422500000001</v>
      </c>
      <c r="AU224" s="109">
        <f t="shared" si="66"/>
        <v>3.2905647500000015</v>
      </c>
      <c r="AV224" s="109">
        <f t="shared" si="66"/>
        <v>3.6196212250000017</v>
      </c>
      <c r="AW224" s="109">
        <f t="shared" si="63"/>
        <v>15.093333475000005</v>
      </c>
      <c r="AX224" s="113">
        <f t="shared" si="64"/>
        <v>18.843112952559306</v>
      </c>
      <c r="AY224" s="100">
        <v>0.76</v>
      </c>
      <c r="AZ224" s="100">
        <v>18.970000000000002</v>
      </c>
      <c r="BA224" s="100">
        <v>-4.47</v>
      </c>
      <c r="BB224" s="100">
        <v>9.27</v>
      </c>
      <c r="BC224" s="100">
        <v>3.54</v>
      </c>
      <c r="BE224" s="12">
        <v>2013</v>
      </c>
      <c r="BF224" s="12">
        <f t="shared" si="65"/>
        <v>1</v>
      </c>
      <c r="BG224" s="100">
        <v>0.48</v>
      </c>
      <c r="BH224" t="s">
        <v>121</v>
      </c>
      <c r="BI224" t="s">
        <v>122</v>
      </c>
    </row>
    <row r="225" spans="1:61" ht="12.75" customHeight="1" x14ac:dyDescent="0.2">
      <c r="A225" s="149" t="s">
        <v>1045</v>
      </c>
      <c r="B225" s="55" t="s">
        <v>1046</v>
      </c>
      <c r="C225" s="156" t="s">
        <v>134</v>
      </c>
      <c r="D225" s="98" t="s">
        <v>135</v>
      </c>
      <c r="E225" s="157">
        <v>13</v>
      </c>
      <c r="F225" s="2">
        <v>431</v>
      </c>
      <c r="G225" s="2" t="s">
        <v>146</v>
      </c>
      <c r="H225" s="2" t="s">
        <v>146</v>
      </c>
      <c r="I225" s="100">
        <v>39.29</v>
      </c>
      <c r="J225" s="101">
        <f t="shared" si="52"/>
        <v>3.6090608297276656</v>
      </c>
      <c r="K225" s="104">
        <v>0.35449999999999998</v>
      </c>
      <c r="L225" s="2">
        <v>4</v>
      </c>
      <c r="M225" s="28">
        <f t="shared" si="53"/>
        <v>1.4179999999999999</v>
      </c>
      <c r="N225" s="2" t="s">
        <v>312</v>
      </c>
      <c r="O225" s="104">
        <v>0.30940000000000001</v>
      </c>
      <c r="P225" s="158">
        <v>46078</v>
      </c>
      <c r="Q225" s="158">
        <v>46100</v>
      </c>
      <c r="R225" s="28">
        <f t="shared" si="54"/>
        <v>14.576599870717507</v>
      </c>
      <c r="S225" s="105">
        <f>IF(INDEX(Historical!$D$7:$D1422,MATCH(B225,Historical!$B$7:$B$1044,0))=0,"n/a",(INDEX(Historical!$C$7:$C$1044,MATCH(B225,Historical!$B$7:$B$1044,0))/INDEX(Historical!$D$7:$D$1044,MATCH(B225,Historical!$B$7:$B$1044,0))-1)*100)</f>
        <v>7.2705499957232078</v>
      </c>
      <c r="T225" s="105">
        <f>IF(INDEX(Historical!$F$7:$F$1044,MATCH(B225,Historical!$B$7:$B$1044,0))=0,"n/a",((INDEX(Historical!$C$7:$C$1044,MATCH(B225,Historical!$B$7:$B$1044,0))/INDEX(Historical!$F$7:$F$1044,MATCH(B225,Historical!$B$7:$B$1044,0)))^(1/3)-1)*100)</f>
        <v>7.3443065882893066</v>
      </c>
      <c r="U225" s="105">
        <f>IF(INDEX(Historical!$H$7:$H$1044,MATCH(B225,Historical!$B$7:$B$1044,0))=0,"n/a",((INDEX(Historical!$C$7:$C$1044,MATCH(B225,Historical!$B$7:$B$1044,0))/INDEX(Historical!$H$7:$H$1044,MATCH(B225,Historical!$B$7:$B$1044,0)))^(1/5)-1)*100)</f>
        <v>8.4203900079000924</v>
      </c>
      <c r="V225" s="105">
        <f>IF(INDEX(Historical!$M$7:$M$1044,MATCH(B225,Historical!$B$7:$B$1044,0))=0,"n/a",((INDEX(Historical!$C$7:$C$1044,MATCH(B225,Historical!$B$7:$B$1044,0))/INDEX(Historical!$M$7:$M$1044,MATCH(B225,Historical!$B$7:$B$1044,0)))^(1/10)-1)*100)</f>
        <v>9.1899835111178376</v>
      </c>
      <c r="W225" s="106">
        <f t="shared" si="55"/>
        <v>0.91625735755818194</v>
      </c>
      <c r="X225" s="107">
        <f t="shared" si="56"/>
        <v>52.627437549375578</v>
      </c>
      <c r="Y225" s="165" t="s">
        <v>1047</v>
      </c>
      <c r="Z225" s="101">
        <f t="shared" si="57"/>
        <v>63.873873873873862</v>
      </c>
      <c r="AA225" s="109">
        <f t="shared" si="58"/>
        <v>17.698198198198195</v>
      </c>
      <c r="AB225" s="71">
        <v>12</v>
      </c>
      <c r="AC225" s="100">
        <v>2.2200000000000002</v>
      </c>
      <c r="AD225" s="100">
        <v>1.18</v>
      </c>
      <c r="AE225" s="100">
        <v>1.51</v>
      </c>
      <c r="AF225" s="100">
        <v>2.08</v>
      </c>
      <c r="AG225" s="100">
        <v>11.14</v>
      </c>
      <c r="AH225" s="100">
        <v>7.1099999999999994</v>
      </c>
      <c r="AI225" s="100">
        <v>9.94</v>
      </c>
      <c r="AJ225" s="100">
        <v>0.16</v>
      </c>
      <c r="AK225" s="100">
        <v>9.1300000000000008</v>
      </c>
      <c r="AL225" s="100">
        <v>65880</v>
      </c>
      <c r="AM225" s="100">
        <v>0.16</v>
      </c>
      <c r="AN225" s="100">
        <v>0.28999999999999998</v>
      </c>
      <c r="AO225" s="110">
        <f t="shared" si="59"/>
        <v>-5.6687473605704373</v>
      </c>
      <c r="AP225" s="111">
        <f t="shared" si="60"/>
        <v>12.029450837627758</v>
      </c>
      <c r="AQ225" s="112">
        <f t="shared" si="61"/>
        <v>27.910128609899367</v>
      </c>
      <c r="AR225" s="101">
        <f>INDEX(Historical!$C$7:$C$1045,MATCH(B225,Historical!$B$7:$B$1045,0))*IF(AH225="n/a",1.03,IF(AH225&lt;0,1.01,IF(AH225&gt;10,1.1,(1+AH225/100))))</f>
        <v>1.3432665099999999</v>
      </c>
      <c r="AS225" s="109">
        <f t="shared" si="62"/>
        <v>1.4767872010939997</v>
      </c>
      <c r="AT225" s="109">
        <f t="shared" si="66"/>
        <v>1.6116178725538819</v>
      </c>
      <c r="AU225" s="109">
        <f t="shared" si="66"/>
        <v>1.7587585843180511</v>
      </c>
      <c r="AV225" s="109">
        <f t="shared" si="66"/>
        <v>1.9193332430662891</v>
      </c>
      <c r="AW225" s="109">
        <f t="shared" si="63"/>
        <v>8.1097634110322225</v>
      </c>
      <c r="AX225" s="113">
        <f t="shared" si="64"/>
        <v>20.640782415454879</v>
      </c>
      <c r="AY225" s="100">
        <v>0.84</v>
      </c>
      <c r="AZ225" s="100">
        <v>32.29</v>
      </c>
      <c r="BA225" s="100">
        <v>0.18</v>
      </c>
      <c r="BB225" s="100">
        <v>9.77</v>
      </c>
      <c r="BC225" s="100">
        <v>15.21</v>
      </c>
      <c r="BE225" s="12">
        <v>2014</v>
      </c>
      <c r="BF225" s="12">
        <f t="shared" si="65"/>
        <v>1</v>
      </c>
      <c r="BG225" s="100">
        <v>0.55999999999999994</v>
      </c>
      <c r="BH225" t="s">
        <v>250</v>
      </c>
      <c r="BI225" t="s">
        <v>122</v>
      </c>
    </row>
    <row r="226" spans="1:61" ht="12.75" customHeight="1" x14ac:dyDescent="0.2">
      <c r="A226" s="55" t="s">
        <v>1048</v>
      </c>
      <c r="B226" s="55" t="s">
        <v>1049</v>
      </c>
      <c r="C226" s="156" t="s">
        <v>335</v>
      </c>
      <c r="D226" s="98" t="s">
        <v>1050</v>
      </c>
      <c r="E226" s="157">
        <v>17</v>
      </c>
      <c r="F226" s="2">
        <v>245</v>
      </c>
      <c r="G226" s="2" t="s">
        <v>146</v>
      </c>
      <c r="H226" s="2" t="s">
        <v>146</v>
      </c>
      <c r="I226" s="100">
        <v>63.67</v>
      </c>
      <c r="J226" s="101">
        <f t="shared" si="52"/>
        <v>3.1097848280194755</v>
      </c>
      <c r="K226" s="104">
        <v>0.495</v>
      </c>
      <c r="L226" s="71">
        <v>4</v>
      </c>
      <c r="M226" s="28">
        <f t="shared" si="53"/>
        <v>1.98</v>
      </c>
      <c r="N226" s="103" t="s">
        <v>609</v>
      </c>
      <c r="O226" s="104">
        <v>0.48499999999999999</v>
      </c>
      <c r="P226" s="158">
        <v>46080</v>
      </c>
      <c r="Q226" s="158">
        <v>46094</v>
      </c>
      <c r="R226" s="28">
        <f t="shared" si="54"/>
        <v>2.0618556701030948</v>
      </c>
      <c r="S226" s="105">
        <f>IF(INDEX(Historical!$D$7:$D1423,MATCH(B226,Historical!$B$7:$B$1044,0))=0,"n/a",(INDEX(Historical!$C$7:$C$1044,MATCH(B226,Historical!$B$7:$B$1044,0))/INDEX(Historical!$D$7:$D$1044,MATCH(B226,Historical!$B$7:$B$1044,0))-1)*100)</f>
        <v>2.1052631578947434</v>
      </c>
      <c r="T226" s="105">
        <f>IF(INDEX(Historical!$F$7:$F$1044,MATCH(B226,Historical!$B$7:$B$1044,0))=0,"n/a",((INDEX(Historical!$C$7:$C$1044,MATCH(B226,Historical!$B$7:$B$1044,0))/INDEX(Historical!$F$7:$F$1044,MATCH(B226,Historical!$B$7:$B$1044,0)))^(1/3)-1)*100)</f>
        <v>2.5281391005111731</v>
      </c>
      <c r="U226" s="105">
        <f>IF(INDEX(Historical!$H$7:$H$1044,MATCH(B226,Historical!$B$7:$B$1044,0))=0,"n/a",((INDEX(Historical!$C$7:$C$1044,MATCH(B226,Historical!$B$7:$B$1044,0))/INDEX(Historical!$H$7:$H$1044,MATCH(B226,Historical!$B$7:$B$1044,0)))^(1/5)-1)*100)</f>
        <v>3.9289044956138053</v>
      </c>
      <c r="V226" s="105">
        <f>IF(INDEX(Historical!$M$7:$M$1044,MATCH(B226,Historical!$B$7:$B$1044,0))=0,"n/a",((INDEX(Historical!$C$7:$C$1044,MATCH(B226,Historical!$B$7:$B$1044,0))/INDEX(Historical!$M$7:$M$1044,MATCH(B226,Historical!$B$7:$B$1044,0)))^(1/10)-1)*100)</f>
        <v>8.226074367738768</v>
      </c>
      <c r="W226" s="106">
        <f t="shared" si="55"/>
        <v>0.47761597087211916</v>
      </c>
      <c r="X226" s="107">
        <f t="shared" si="56"/>
        <v>1.2924027946098045</v>
      </c>
      <c r="Y226" s="123" t="s">
        <v>509</v>
      </c>
      <c r="Z226" s="101">
        <f t="shared" si="57"/>
        <v>67.346938775510196</v>
      </c>
      <c r="AA226" s="109">
        <f t="shared" si="58"/>
        <v>21.656462585034014</v>
      </c>
      <c r="AB226" s="71">
        <v>12</v>
      </c>
      <c r="AC226" s="100">
        <v>2.94</v>
      </c>
      <c r="AD226" s="100">
        <v>0.7</v>
      </c>
      <c r="AE226" s="100">
        <v>0.42</v>
      </c>
      <c r="AF226" s="100">
        <v>1.43</v>
      </c>
      <c r="AG226" s="100">
        <v>6.9</v>
      </c>
      <c r="AH226" s="100">
        <v>16.739999999999998</v>
      </c>
      <c r="AI226" s="100">
        <v>13.139999999999999</v>
      </c>
      <c r="AJ226" s="100">
        <v>3.04</v>
      </c>
      <c r="AK226" s="100">
        <v>12.02</v>
      </c>
      <c r="AL226" s="100">
        <v>17750</v>
      </c>
      <c r="AM226" s="100">
        <v>5.34</v>
      </c>
      <c r="AN226" s="100">
        <v>0.54</v>
      </c>
      <c r="AO226" s="110">
        <f t="shared" si="59"/>
        <v>-14.617773261400732</v>
      </c>
      <c r="AP226" s="111">
        <f t="shared" si="60"/>
        <v>7.0386893236332808</v>
      </c>
      <c r="AQ226" s="112">
        <f t="shared" si="61"/>
        <v>17.319585362374145</v>
      </c>
      <c r="AR226" s="101">
        <f>INDEX(Historical!$C$7:$C$1045,MATCH(B226,Historical!$B$7:$B$1045,0))*IF(AH226="n/a",1.03,IF(AH226&lt;0,1.01,IF(AH226&gt;10,1.1,(1+AH226/100))))</f>
        <v>2.1339999999999999</v>
      </c>
      <c r="AS226" s="109">
        <f t="shared" si="62"/>
        <v>2.3473999999999999</v>
      </c>
      <c r="AT226" s="109">
        <f t="shared" si="66"/>
        <v>2.5821400000000003</v>
      </c>
      <c r="AU226" s="109">
        <f t="shared" si="66"/>
        <v>2.8403540000000005</v>
      </c>
      <c r="AV226" s="109">
        <f t="shared" si="66"/>
        <v>3.124389400000001</v>
      </c>
      <c r="AW226" s="109">
        <f t="shared" si="63"/>
        <v>13.028283400000003</v>
      </c>
      <c r="AX226" s="113">
        <f t="shared" si="64"/>
        <v>20.462201036594944</v>
      </c>
      <c r="AY226" s="100">
        <v>1.41</v>
      </c>
      <c r="AZ226" s="100">
        <v>95.64</v>
      </c>
      <c r="BA226" s="100">
        <v>-8.9599999999999991</v>
      </c>
      <c r="BB226" s="100">
        <v>8.2199999999999989</v>
      </c>
      <c r="BC226" s="100">
        <v>24.14</v>
      </c>
      <c r="BE226" s="12">
        <v>2011</v>
      </c>
      <c r="BF226" s="12">
        <f t="shared" si="65"/>
        <v>1</v>
      </c>
      <c r="BG226" s="100">
        <v>2.65</v>
      </c>
      <c r="BH226" t="s">
        <v>121</v>
      </c>
      <c r="BI226" t="s">
        <v>122</v>
      </c>
    </row>
    <row r="227" spans="1:61" ht="12.75" customHeight="1" x14ac:dyDescent="0.2">
      <c r="A227" s="55" t="s">
        <v>1051</v>
      </c>
      <c r="B227" s="55" t="s">
        <v>1052</v>
      </c>
      <c r="C227" s="156" t="s">
        <v>134</v>
      </c>
      <c r="D227" s="98" t="s">
        <v>186</v>
      </c>
      <c r="E227" s="157">
        <v>18</v>
      </c>
      <c r="F227" s="2">
        <v>229</v>
      </c>
      <c r="G227" s="2" t="s">
        <v>146</v>
      </c>
      <c r="H227" s="2" t="s">
        <v>146</v>
      </c>
      <c r="I227" s="100">
        <v>157.19</v>
      </c>
      <c r="J227" s="101">
        <f t="shared" si="52"/>
        <v>1.9848590877282271</v>
      </c>
      <c r="K227" s="104">
        <v>0.78</v>
      </c>
      <c r="L227" s="71">
        <v>4</v>
      </c>
      <c r="M227" s="28">
        <f t="shared" si="53"/>
        <v>3.12</v>
      </c>
      <c r="N227" s="103" t="s">
        <v>585</v>
      </c>
      <c r="O227" s="104">
        <v>0.76</v>
      </c>
      <c r="P227" s="158">
        <v>46071</v>
      </c>
      <c r="Q227" s="158">
        <v>46085</v>
      </c>
      <c r="R227" s="28">
        <f t="shared" si="54"/>
        <v>2.6315789473684235</v>
      </c>
      <c r="S227" s="105">
        <f>IF(INDEX(Historical!$D$7:$D1427,MATCH(B227,Historical!$B$7:$B$1044,0))=0,"n/a",(INDEX(Historical!$C$7:$C$1044,MATCH(B227,Historical!$B$7:$B$1044,0))/INDEX(Historical!$D$7:$D$1044,MATCH(B227,Historical!$B$7:$B$1044,0))-1)*100)</f>
        <v>2.7027027027026973</v>
      </c>
      <c r="T227" s="105">
        <f>IF(INDEX(Historical!$F$7:$F$1044,MATCH(B227,Historical!$B$7:$B$1044,0))=0,"n/a",((INDEX(Historical!$C$7:$C$1044,MATCH(B227,Historical!$B$7:$B$1044,0))/INDEX(Historical!$F$7:$F$1044,MATCH(B227,Historical!$B$7:$B$1044,0)))^(1/3)-1)*100)</f>
        <v>2.7791884355023111</v>
      </c>
      <c r="U227" s="105">
        <f>IF(INDEX(Historical!$H$7:$H$1044,MATCH(B227,Historical!$B$7:$B$1044,0))=0,"n/a",((INDEX(Historical!$C$7:$C$1044,MATCH(B227,Historical!$B$7:$B$1044,0))/INDEX(Historical!$H$7:$H$1044,MATCH(B227,Historical!$B$7:$B$1044,0)))^(1/5)-1)*100)</f>
        <v>4.8413171284721557</v>
      </c>
      <c r="V227" s="105">
        <f>IF(INDEX(Historical!$M$7:$M$1044,MATCH(B227,Historical!$B$7:$B$1044,0))=0,"n/a",((INDEX(Historical!$C$7:$C$1044,MATCH(B227,Historical!$B$7:$B$1044,0))/INDEX(Historical!$M$7:$M$1044,MATCH(B227,Historical!$B$7:$B$1044,0)))^(1/10)-1)*100)</f>
        <v>14.282138804355625</v>
      </c>
      <c r="W227" s="106">
        <f t="shared" si="55"/>
        <v>0.33897703941903284</v>
      </c>
      <c r="X227" s="107" t="str">
        <f t="shared" si="56"/>
        <v>n/a</v>
      </c>
      <c r="Y227" s="55"/>
      <c r="Z227" s="101">
        <f t="shared" si="57"/>
        <v>46.846846846846844</v>
      </c>
      <c r="AA227" s="109">
        <f t="shared" si="58"/>
        <v>23.602102102102101</v>
      </c>
      <c r="AB227" s="71">
        <v>12</v>
      </c>
      <c r="AC227" s="100">
        <v>6.66</v>
      </c>
      <c r="AD227" s="100">
        <v>1.52</v>
      </c>
      <c r="AE227" s="100">
        <v>6.58</v>
      </c>
      <c r="AF227" s="100">
        <v>4.91</v>
      </c>
      <c r="AG227" s="100">
        <v>19.46</v>
      </c>
      <c r="AH227" s="100">
        <v>10.9</v>
      </c>
      <c r="AI227" s="100">
        <v>10.01</v>
      </c>
      <c r="AJ227" s="100">
        <v>-3.29</v>
      </c>
      <c r="AK227" s="100">
        <v>11.469999999999999</v>
      </c>
      <c r="AL227" s="100">
        <v>5590</v>
      </c>
      <c r="AM227" s="100">
        <v>2.42</v>
      </c>
      <c r="AN227" s="100">
        <v>0.25</v>
      </c>
      <c r="AO227" s="110">
        <f t="shared" si="59"/>
        <v>-16.775925885901721</v>
      </c>
      <c r="AP227" s="111">
        <f t="shared" si="60"/>
        <v>6.8261762162003823</v>
      </c>
      <c r="AQ227" s="112">
        <f t="shared" si="61"/>
        <v>126.94720024350383</v>
      </c>
      <c r="AR227" s="101">
        <f>INDEX(Historical!$C$7:$C$1045,MATCH(B227,Historical!$B$7:$B$1045,0))*IF(AH227="n/a",1.03,IF(AH227&lt;0,1.01,IF(AH227&gt;10,1.1,(1+AH227/100))))</f>
        <v>3.3440000000000003</v>
      </c>
      <c r="AS227" s="109">
        <f t="shared" si="62"/>
        <v>3.6784000000000008</v>
      </c>
      <c r="AT227" s="109">
        <f t="shared" ref="AT227:AV246" si="67">IF($AK227="n/a",1.03*AS227,IF($AK227&lt;0,1.01*AS227,IF($AK227&gt;10,1.1*AS227,(1+$AK227/100)*AS227)))</f>
        <v>4.0462400000000009</v>
      </c>
      <c r="AU227" s="109">
        <f t="shared" si="67"/>
        <v>4.450864000000001</v>
      </c>
      <c r="AV227" s="109">
        <f t="shared" si="67"/>
        <v>4.8959504000000011</v>
      </c>
      <c r="AW227" s="109">
        <f t="shared" si="63"/>
        <v>20.415454400000005</v>
      </c>
      <c r="AX227" s="113">
        <f t="shared" si="64"/>
        <v>12.987756473058084</v>
      </c>
      <c r="AY227" s="100">
        <v>0.95</v>
      </c>
      <c r="AZ227" s="100">
        <v>1.1900000000000002</v>
      </c>
      <c r="BA227" s="100">
        <v>-32.49</v>
      </c>
      <c r="BB227" s="100">
        <v>-9.74</v>
      </c>
      <c r="BC227" s="100">
        <v>-11.37</v>
      </c>
      <c r="BE227" s="12">
        <v>2009</v>
      </c>
      <c r="BF227" s="12">
        <f t="shared" si="65"/>
        <v>1</v>
      </c>
      <c r="BG227" s="100">
        <v>13.239999999999998</v>
      </c>
      <c r="BH227" s="55" t="s">
        <v>121</v>
      </c>
      <c r="BI227" s="55" t="s">
        <v>122</v>
      </c>
    </row>
    <row r="228" spans="1:61" ht="12.75" customHeight="1" x14ac:dyDescent="0.2">
      <c r="A228" s="116" t="s">
        <v>1053</v>
      </c>
      <c r="B228" s="55" t="s">
        <v>1054</v>
      </c>
      <c r="C228" s="156" t="s">
        <v>139</v>
      </c>
      <c r="D228" s="98" t="s">
        <v>1055</v>
      </c>
      <c r="E228" s="157">
        <v>10</v>
      </c>
      <c r="F228" s="2">
        <v>505</v>
      </c>
      <c r="G228" s="2" t="s">
        <v>146</v>
      </c>
      <c r="H228" s="2" t="s">
        <v>146</v>
      </c>
      <c r="I228" s="100">
        <v>619.07000000000005</v>
      </c>
      <c r="J228" s="101">
        <f t="shared" si="52"/>
        <v>0.53628830342287614</v>
      </c>
      <c r="K228" s="104">
        <v>0.83</v>
      </c>
      <c r="L228" s="71">
        <v>4</v>
      </c>
      <c r="M228" s="28">
        <f t="shared" si="53"/>
        <v>3.32</v>
      </c>
      <c r="N228" s="103" t="s">
        <v>270</v>
      </c>
      <c r="O228" s="104">
        <v>0.79</v>
      </c>
      <c r="P228" s="158">
        <v>45902</v>
      </c>
      <c r="Q228" s="158">
        <v>45930</v>
      </c>
      <c r="R228" s="28">
        <f t="shared" si="54"/>
        <v>5.0632911392404969</v>
      </c>
      <c r="S228" s="105">
        <f>IF(INDEX(Historical!$D$7:$D1428,MATCH(B228,Historical!$B$7:$B$1044,0))=0,"n/a",(INDEX(Historical!$C$7:$C$1044,MATCH(B228,Historical!$B$7:$B$1044,0))/INDEX(Historical!$D$7:$D$1044,MATCH(B228,Historical!$B$7:$B$1044,0))-1)*100)</f>
        <v>5.8823529411764719</v>
      </c>
      <c r="T228" s="105">
        <f>IF(INDEX(Historical!$F$7:$F$1044,MATCH(B228,Historical!$B$7:$B$1044,0))=0,"n/a",((INDEX(Historical!$C$7:$C$1044,MATCH(B228,Historical!$B$7:$B$1044,0))/INDEX(Historical!$F$7:$F$1044,MATCH(B228,Historical!$B$7:$B$1044,0)))^(1/3)-1)*100)</f>
        <v>8.4518832476881514</v>
      </c>
      <c r="U228" s="105">
        <f>IF(INDEX(Historical!$H$7:$H$1044,MATCH(B228,Historical!$B$7:$B$1044,0))=0,"n/a",((INDEX(Historical!$C$7:$C$1044,MATCH(B228,Historical!$B$7:$B$1044,0))/INDEX(Historical!$H$7:$H$1044,MATCH(B228,Historical!$B$7:$B$1044,0)))^(1/5)-1)*100)</f>
        <v>7.6612451642977364</v>
      </c>
      <c r="V228" s="105">
        <f>IF(INDEX(Historical!$M$7:$M$1044,MATCH(B228,Historical!$B$7:$B$1044,0))=0,"n/a",((INDEX(Historical!$C$7:$C$1044,MATCH(B228,Historical!$B$7:$B$1044,0))/INDEX(Historical!$M$7:$M$1044,MATCH(B228,Historical!$B$7:$B$1044,0)))^(1/10)-1)*100)</f>
        <v>7.3105702581126142</v>
      </c>
      <c r="W228" s="106">
        <f t="shared" si="55"/>
        <v>1.0479682013582969</v>
      </c>
      <c r="X228" s="107">
        <f t="shared" si="56"/>
        <v>0.75110246708801343</v>
      </c>
      <c r="Y228" s="123"/>
      <c r="Z228" s="101">
        <f t="shared" si="57"/>
        <v>17.659574468085104</v>
      </c>
      <c r="AA228" s="109">
        <f t="shared" si="58"/>
        <v>32.929255319148936</v>
      </c>
      <c r="AB228" s="71">
        <v>12</v>
      </c>
      <c r="AC228" s="100">
        <v>18.8</v>
      </c>
      <c r="AD228" s="100">
        <v>1.45</v>
      </c>
      <c r="AE228" s="100">
        <v>5.7</v>
      </c>
      <c r="AF228" s="100">
        <v>3.72</v>
      </c>
      <c r="AG228" s="100">
        <v>10.65</v>
      </c>
      <c r="AH228" s="100">
        <v>18.98</v>
      </c>
      <c r="AI228" s="100">
        <v>17.25</v>
      </c>
      <c r="AJ228" s="100">
        <v>10.199999999999999</v>
      </c>
      <c r="AK228" s="100">
        <v>18.75</v>
      </c>
      <c r="AL228" s="100">
        <v>37300</v>
      </c>
      <c r="AM228" s="100">
        <v>0.80999999999999994</v>
      </c>
      <c r="AN228" s="100">
        <v>0.6</v>
      </c>
      <c r="AO228" s="110">
        <f t="shared" si="59"/>
        <v>-24.731721851428325</v>
      </c>
      <c r="AP228" s="111">
        <f t="shared" si="60"/>
        <v>8.1975334677206124</v>
      </c>
      <c r="AQ228" s="112">
        <f t="shared" si="61"/>
        <v>133.33031406354579</v>
      </c>
      <c r="AR228" s="101">
        <f>INDEX(Historical!$C$7:$C$1045,MATCH(B228,Historical!$B$7:$B$1045,0))*IF(AH228="n/a",1.03,IF(AH228&lt;0,1.01,IF(AH228&gt;10,1.1,(1+AH228/100))))</f>
        <v>3.5640000000000005</v>
      </c>
      <c r="AS228" s="109">
        <f t="shared" si="62"/>
        <v>3.9204000000000008</v>
      </c>
      <c r="AT228" s="109">
        <f t="shared" si="67"/>
        <v>4.3124400000000014</v>
      </c>
      <c r="AU228" s="109">
        <f t="shared" si="67"/>
        <v>4.7436840000000018</v>
      </c>
      <c r="AV228" s="109">
        <f t="shared" si="67"/>
        <v>5.2180524000000021</v>
      </c>
      <c r="AW228" s="109">
        <f t="shared" si="63"/>
        <v>21.758576400000006</v>
      </c>
      <c r="AX228" s="113">
        <f t="shared" si="64"/>
        <v>3.5147198862810347</v>
      </c>
      <c r="AY228" s="100">
        <v>1.1399999999999999</v>
      </c>
      <c r="AZ228" s="100">
        <v>26.26</v>
      </c>
      <c r="BA228" s="100">
        <v>-12.93</v>
      </c>
      <c r="BB228" s="100">
        <v>0.4</v>
      </c>
      <c r="BC228" s="100">
        <v>-0.31</v>
      </c>
      <c r="BE228" s="12">
        <v>2016</v>
      </c>
      <c r="BF228" s="12">
        <f t="shared" si="65"/>
        <v>1</v>
      </c>
      <c r="BG228" s="100">
        <v>5.5</v>
      </c>
      <c r="BH228" s="55" t="s">
        <v>121</v>
      </c>
      <c r="BI228" s="55" t="s">
        <v>122</v>
      </c>
    </row>
    <row r="229" spans="1:61" ht="12.75" customHeight="1" x14ac:dyDescent="0.2">
      <c r="A229" s="55" t="s">
        <v>1058</v>
      </c>
      <c r="B229" s="55" t="s">
        <v>1059</v>
      </c>
      <c r="C229" s="156" t="s">
        <v>134</v>
      </c>
      <c r="D229" s="98" t="s">
        <v>186</v>
      </c>
      <c r="E229" s="157">
        <v>16</v>
      </c>
      <c r="F229" s="2">
        <v>279</v>
      </c>
      <c r="G229" s="2" t="s">
        <v>146</v>
      </c>
      <c r="H229" s="2" t="s">
        <v>146</v>
      </c>
      <c r="I229" s="100">
        <v>168.71</v>
      </c>
      <c r="J229" s="101">
        <f t="shared" si="52"/>
        <v>1.1854661845770849</v>
      </c>
      <c r="K229" s="104">
        <v>0.5</v>
      </c>
      <c r="L229" s="71">
        <v>4</v>
      </c>
      <c r="M229" s="28">
        <f t="shared" si="53"/>
        <v>2</v>
      </c>
      <c r="N229" s="103" t="s">
        <v>202</v>
      </c>
      <c r="O229" s="104">
        <v>0.45500000000000002</v>
      </c>
      <c r="P229" s="158">
        <v>46024</v>
      </c>
      <c r="Q229" s="158">
        <v>46052</v>
      </c>
      <c r="R229" s="28">
        <f t="shared" si="54"/>
        <v>9.8901098901098869</v>
      </c>
      <c r="S229" s="105">
        <f>IF(INDEX(Historical!$D$7:$D1431,MATCH(B229,Historical!$B$7:$B$1044,0))=0,"n/a",(INDEX(Historical!$C$7:$C$1044,MATCH(B229,Historical!$B$7:$B$1044,0))/INDEX(Historical!$D$7:$D$1044,MATCH(B229,Historical!$B$7:$B$1044,0))-1)*100)</f>
        <v>9.8901098901098763</v>
      </c>
      <c r="T229" s="105">
        <f>IF(INDEX(Historical!$F$7:$F$1044,MATCH(B229,Historical!$B$7:$B$1044,0))=0,"n/a",((INDEX(Historical!$C$7:$C$1044,MATCH(B229,Historical!$B$7:$B$1044,0))/INDEX(Historical!$F$7:$F$1044,MATCH(B229,Historical!$B$7:$B$1044,0)))^(1/3)-1)*100)</f>
        <v>11.57215834702825</v>
      </c>
      <c r="U229" s="105">
        <f>IF(INDEX(Historical!$H$7:$H$1044,MATCH(B229,Historical!$B$7:$B$1044,0))=0,"n/a",((INDEX(Historical!$C$7:$C$1044,MATCH(B229,Historical!$B$7:$B$1044,0))/INDEX(Historical!$H$7:$H$1044,MATCH(B229,Historical!$B$7:$B$1044,0)))^(1/5)-1)*100)</f>
        <v>10.756634324829006</v>
      </c>
      <c r="V229" s="105">
        <f>IF(INDEX(Historical!$M$7:$M$1044,MATCH(B229,Historical!$B$7:$B$1044,0))=0,"n/a",((INDEX(Historical!$C$7:$C$1044,MATCH(B229,Historical!$B$7:$B$1044,0))/INDEX(Historical!$M$7:$M$1044,MATCH(B229,Historical!$B$7:$B$1044,0)))^(1/10)-1)*100)</f>
        <v>10.159419920323188</v>
      </c>
      <c r="W229" s="106">
        <f t="shared" si="55"/>
        <v>1.0587843015831184</v>
      </c>
      <c r="X229" s="107">
        <f t="shared" si="56"/>
        <v>0.94605403032796898</v>
      </c>
      <c r="Y229" s="159"/>
      <c r="Z229" s="101">
        <f t="shared" si="57"/>
        <v>20.387359836901119</v>
      </c>
      <c r="AA229" s="109">
        <f t="shared" si="58"/>
        <v>17.197757390417941</v>
      </c>
      <c r="AB229" s="71">
        <v>12</v>
      </c>
      <c r="AC229" s="100">
        <v>9.81</v>
      </c>
      <c r="AD229" s="100">
        <v>0.61</v>
      </c>
      <c r="AE229" s="100">
        <v>2.59</v>
      </c>
      <c r="AF229" s="100">
        <v>6.3</v>
      </c>
      <c r="AG229" s="100">
        <v>30.659999999999997</v>
      </c>
      <c r="AH229" s="100">
        <v>20.66</v>
      </c>
      <c r="AI229" s="100">
        <v>13.780000000000001</v>
      </c>
      <c r="AJ229" s="100">
        <v>11.37</v>
      </c>
      <c r="AK229" s="100">
        <v>20.59</v>
      </c>
      <c r="AL229" s="100">
        <v>6500</v>
      </c>
      <c r="AM229" s="100">
        <v>47.02</v>
      </c>
      <c r="AN229" s="100">
        <v>1.87</v>
      </c>
      <c r="AO229" s="110">
        <f t="shared" si="59"/>
        <v>-5.2556568810118502</v>
      </c>
      <c r="AP229" s="111">
        <f t="shared" si="60"/>
        <v>11.942100509406091</v>
      </c>
      <c r="AQ229" s="112">
        <f t="shared" si="61"/>
        <v>119.43956045610879</v>
      </c>
      <c r="AR229" s="101">
        <f>INDEX(Historical!$C$7:$C$1045,MATCH(B229,Historical!$B$7:$B$1045,0))*IF(AH229="n/a",1.03,IF(AH229&lt;0,1.01,IF(AH229&gt;10,1.1,(1+AH229/100))))</f>
        <v>2.2000000000000002</v>
      </c>
      <c r="AS229" s="109">
        <f t="shared" si="62"/>
        <v>2.4200000000000004</v>
      </c>
      <c r="AT229" s="109">
        <f t="shared" si="67"/>
        <v>2.6620000000000008</v>
      </c>
      <c r="AU229" s="109">
        <f t="shared" si="67"/>
        <v>2.9282000000000012</v>
      </c>
      <c r="AV229" s="109">
        <f t="shared" si="67"/>
        <v>3.2210200000000015</v>
      </c>
      <c r="AW229" s="109">
        <f t="shared" si="63"/>
        <v>13.431220000000005</v>
      </c>
      <c r="AX229" s="113">
        <f t="shared" si="64"/>
        <v>7.9611285638077209</v>
      </c>
      <c r="AY229" s="100">
        <v>1.08</v>
      </c>
      <c r="AZ229" s="100">
        <v>13.170000000000002</v>
      </c>
      <c r="BA229" s="100">
        <v>-46.73</v>
      </c>
      <c r="BB229" s="100">
        <v>-4.41</v>
      </c>
      <c r="BC229" s="100">
        <v>-21.47</v>
      </c>
      <c r="BE229" s="12">
        <v>2011</v>
      </c>
      <c r="BF229" s="12">
        <f t="shared" si="65"/>
        <v>1</v>
      </c>
      <c r="BG229" s="100">
        <v>10.639999999999999</v>
      </c>
      <c r="BH229" s="55" t="s">
        <v>121</v>
      </c>
      <c r="BI229" s="55" t="s">
        <v>122</v>
      </c>
    </row>
    <row r="230" spans="1:61" ht="12.75" customHeight="1" x14ac:dyDescent="0.2">
      <c r="A230" s="123" t="s">
        <v>1060</v>
      </c>
      <c r="B230" s="55" t="s">
        <v>1061</v>
      </c>
      <c r="C230" s="156" t="s">
        <v>263</v>
      </c>
      <c r="D230" s="98" t="s">
        <v>264</v>
      </c>
      <c r="E230" s="157">
        <v>13</v>
      </c>
      <c r="F230" s="2">
        <v>417</v>
      </c>
      <c r="G230" s="2" t="s">
        <v>146</v>
      </c>
      <c r="H230" s="2" t="s">
        <v>146</v>
      </c>
      <c r="I230" s="100">
        <v>56.27</v>
      </c>
      <c r="J230" s="101">
        <f t="shared" si="52"/>
        <v>7.6523902612404475</v>
      </c>
      <c r="K230" s="104">
        <v>1.0765</v>
      </c>
      <c r="L230" s="71">
        <v>4</v>
      </c>
      <c r="M230" s="28">
        <f t="shared" si="53"/>
        <v>4.306</v>
      </c>
      <c r="N230" s="103" t="s">
        <v>151</v>
      </c>
      <c r="O230" s="104">
        <v>0.95650000000000002</v>
      </c>
      <c r="P230" s="158">
        <v>45968</v>
      </c>
      <c r="Q230" s="158">
        <v>45975</v>
      </c>
      <c r="R230" s="28">
        <f t="shared" si="54"/>
        <v>12.545739675901723</v>
      </c>
      <c r="S230" s="105">
        <f>IF(INDEX(Historical!$D$7:$D1433,MATCH(B230,Historical!$B$7:$B$1044,0))=0,"n/a",(INDEX(Historical!$C$7:$C$1044,MATCH(B230,Historical!$B$7:$B$1044,0))/INDEX(Historical!$D$7:$D$1044,MATCH(B230,Historical!$B$7:$B$1044,0))-1)*100)</f>
        <v>12.533865678026523</v>
      </c>
      <c r="T230" s="105">
        <f>IF(INDEX(Historical!$F$7:$F$1044,MATCH(B230,Historical!$B$7:$B$1044,0))=0,"n/a",((INDEX(Historical!$C$7:$C$1044,MATCH(B230,Historical!$B$7:$B$1044,0))/INDEX(Historical!$F$7:$F$1044,MATCH(B230,Historical!$B$7:$B$1044,0)))^(1/3)-1)*100)</f>
        <v>10.939553266194668</v>
      </c>
      <c r="U230" s="105">
        <f>IF(INDEX(Historical!$H$7:$H$1044,MATCH(B230,Historical!$B$7:$B$1044,0))=0,"n/a",((INDEX(Historical!$C$7:$C$1044,MATCH(B230,Historical!$B$7:$B$1044,0))/INDEX(Historical!$H$7:$H$1044,MATCH(B230,Historical!$B$7:$B$1044,0)))^(1/5)-1)*100)</f>
        <v>7.4892115838966822</v>
      </c>
      <c r="V230" s="105">
        <f>IF(INDEX(Historical!$M$7:$M$1044,MATCH(B230,Historical!$B$7:$B$1044,0))=0,"n/a",((INDEX(Historical!$C$7:$C$1044,MATCH(B230,Historical!$B$7:$B$1044,0))/INDEX(Historical!$M$7:$M$1044,MATCH(B230,Historical!$B$7:$B$1044,0)))^(1/10)-1)*100)</f>
        <v>8.7694659121376528</v>
      </c>
      <c r="W230" s="106">
        <f t="shared" si="55"/>
        <v>0.85401000003101735</v>
      </c>
      <c r="X230" s="107" t="str">
        <f t="shared" si="56"/>
        <v>n/a</v>
      </c>
      <c r="Y230" s="123"/>
      <c r="Z230" s="101">
        <f t="shared" si="57"/>
        <v>89.336099585062229</v>
      </c>
      <c r="AA230" s="109">
        <f t="shared" si="58"/>
        <v>11.674273858921161</v>
      </c>
      <c r="AB230" s="71">
        <v>12</v>
      </c>
      <c r="AC230" s="100">
        <v>4.82</v>
      </c>
      <c r="AD230" s="100">
        <v>5.14</v>
      </c>
      <c r="AE230" s="100">
        <v>4.83</v>
      </c>
      <c r="AF230" s="100">
        <v>3.99</v>
      </c>
      <c r="AG230" s="100">
        <v>34.97</v>
      </c>
      <c r="AH230" s="100">
        <v>-8.14</v>
      </c>
      <c r="AI230" s="100">
        <v>6.63</v>
      </c>
      <c r="AJ230" s="100" t="s">
        <v>142</v>
      </c>
      <c r="AK230" s="100">
        <v>2.3199999999999998</v>
      </c>
      <c r="AL230" s="100">
        <v>57130</v>
      </c>
      <c r="AM230" s="100">
        <v>64.2</v>
      </c>
      <c r="AN230" s="100">
        <v>1.83</v>
      </c>
      <c r="AO230" s="110">
        <f t="shared" si="59"/>
        <v>3.4673279862159685</v>
      </c>
      <c r="AP230" s="111">
        <f t="shared" si="60"/>
        <v>15.14160184513713</v>
      </c>
      <c r="AQ230" s="112">
        <f t="shared" si="61"/>
        <v>43.883212976659848</v>
      </c>
      <c r="AR230" s="101">
        <f>INDEX(Historical!$C$7:$C$1045,MATCH(B230,Historical!$B$7:$B$1045,0))*IF(AH230="n/a",1.03,IF(AH230&lt;0,1.01,IF(AH230&gt;10,1.1,(1+AH230/100))))</f>
        <v>3.9854600000000002</v>
      </c>
      <c r="AS230" s="109">
        <f t="shared" si="62"/>
        <v>4.249695998</v>
      </c>
      <c r="AT230" s="109">
        <f t="shared" si="67"/>
        <v>4.3482889451536009</v>
      </c>
      <c r="AU230" s="109">
        <f t="shared" si="67"/>
        <v>4.4491692486811649</v>
      </c>
      <c r="AV230" s="109">
        <f t="shared" si="67"/>
        <v>4.5523899752505681</v>
      </c>
      <c r="AW230" s="109">
        <f t="shared" si="63"/>
        <v>21.585004167085337</v>
      </c>
      <c r="AX230" s="113">
        <f t="shared" si="64"/>
        <v>38.359701736423204</v>
      </c>
      <c r="AY230" s="100">
        <v>0.48</v>
      </c>
      <c r="AZ230" s="100">
        <v>17.72</v>
      </c>
      <c r="BA230" s="100">
        <v>-6.1899999999999995</v>
      </c>
      <c r="BB230" s="100">
        <v>-1.68</v>
      </c>
      <c r="BC230" s="100">
        <v>5.16</v>
      </c>
      <c r="BE230" s="12">
        <v>2013</v>
      </c>
      <c r="BF230" s="12">
        <f t="shared" si="65"/>
        <v>1</v>
      </c>
      <c r="BG230" s="100">
        <v>12.2</v>
      </c>
      <c r="BH230" s="55" t="s">
        <v>121</v>
      </c>
      <c r="BI230" s="55" t="s">
        <v>290</v>
      </c>
    </row>
    <row r="231" spans="1:61" ht="12.75" customHeight="1" x14ac:dyDescent="0.2">
      <c r="A231" s="123" t="s">
        <v>1062</v>
      </c>
      <c r="B231" s="55" t="s">
        <v>1063</v>
      </c>
      <c r="C231" s="156" t="s">
        <v>180</v>
      </c>
      <c r="D231" s="98" t="s">
        <v>358</v>
      </c>
      <c r="E231" s="157">
        <v>15</v>
      </c>
      <c r="F231" s="2">
        <v>328</v>
      </c>
      <c r="G231" s="2" t="s">
        <v>118</v>
      </c>
      <c r="H231" s="2" t="s">
        <v>118</v>
      </c>
      <c r="I231" s="100">
        <v>109.18</v>
      </c>
      <c r="J231" s="101">
        <f t="shared" si="52"/>
        <v>3.1141234658362333</v>
      </c>
      <c r="K231" s="104">
        <v>0.85</v>
      </c>
      <c r="L231" s="71">
        <v>4</v>
      </c>
      <c r="M231" s="28">
        <f t="shared" si="53"/>
        <v>3.4</v>
      </c>
      <c r="N231" s="103" t="s">
        <v>1064</v>
      </c>
      <c r="O231" s="104">
        <v>0.81</v>
      </c>
      <c r="P231" s="158">
        <v>46006</v>
      </c>
      <c r="Q231" s="158">
        <v>46030</v>
      </c>
      <c r="R231" s="28">
        <f t="shared" si="54"/>
        <v>4.9382716049382616</v>
      </c>
      <c r="S231" s="105">
        <f>IF(INDEX(Historical!$D$7:$D1435,MATCH(B231,Historical!$B$7:$B$1044,0))=0,"n/a",(INDEX(Historical!$C$7:$C$1044,MATCH(B231,Historical!$B$7:$B$1044,0))/INDEX(Historical!$D$7:$D$1044,MATCH(B231,Historical!$B$7:$B$1044,0))-1)*100)</f>
        <v>5.1948051948051965</v>
      </c>
      <c r="T231" s="105">
        <f>IF(INDEX(Historical!$F$7:$F$1044,MATCH(B231,Historical!$B$7:$B$1044,0))=0,"n/a",((INDEX(Historical!$C$7:$C$1044,MATCH(B231,Historical!$B$7:$B$1044,0))/INDEX(Historical!$F$7:$F$1044,MATCH(B231,Historical!$B$7:$B$1044,0)))^(1/3)-1)*100)</f>
        <v>5.4901660750877879</v>
      </c>
      <c r="U231" s="105">
        <f>IF(INDEX(Historical!$H$7:$H$1044,MATCH(B231,Historical!$B$7:$B$1044,0))=0,"n/a",((INDEX(Historical!$C$7:$C$1044,MATCH(B231,Historical!$B$7:$B$1044,0))/INDEX(Historical!$H$7:$H$1044,MATCH(B231,Historical!$B$7:$B$1044,0)))^(1/5)-1)*100)</f>
        <v>5.8354197970304833</v>
      </c>
      <c r="V231" s="105">
        <f>IF(INDEX(Historical!$M$7:$M$1044,MATCH(B231,Historical!$B$7:$B$1044,0))=0,"n/a",((INDEX(Historical!$C$7:$C$1044,MATCH(B231,Historical!$B$7:$B$1044,0))/INDEX(Historical!$M$7:$M$1044,MATCH(B231,Historical!$B$7:$B$1044,0)))^(1/10)-1)*100)</f>
        <v>6.0540481614018704</v>
      </c>
      <c r="W231" s="106">
        <f t="shared" si="55"/>
        <v>0.96388724394938385</v>
      </c>
      <c r="X231" s="107">
        <f t="shared" si="56"/>
        <v>0.27486668850826579</v>
      </c>
      <c r="Y231" s="159"/>
      <c r="Z231" s="101">
        <f t="shared" si="57"/>
        <v>46.703296703296701</v>
      </c>
      <c r="AA231" s="109">
        <f t="shared" si="58"/>
        <v>14.997252747252748</v>
      </c>
      <c r="AB231" s="71">
        <v>12</v>
      </c>
      <c r="AC231" s="100">
        <v>7.28</v>
      </c>
      <c r="AD231" s="100">
        <v>1.87</v>
      </c>
      <c r="AE231" s="100">
        <v>4.1500000000000004</v>
      </c>
      <c r="AF231" s="100">
        <v>5.14</v>
      </c>
      <c r="AG231" s="100">
        <v>36.909999999999997</v>
      </c>
      <c r="AH231" s="100">
        <v>-43.169999999999995</v>
      </c>
      <c r="AI231" s="100">
        <v>88.72</v>
      </c>
      <c r="AJ231" s="100">
        <v>21.23</v>
      </c>
      <c r="AK231" s="100">
        <v>6.05</v>
      </c>
      <c r="AL231" s="100">
        <v>269660</v>
      </c>
      <c r="AM231" s="100">
        <v>0.18</v>
      </c>
      <c r="AN231" s="100">
        <v>0.96</v>
      </c>
      <c r="AO231" s="110">
        <f t="shared" si="59"/>
        <v>-6.0477094843860311</v>
      </c>
      <c r="AP231" s="111">
        <f t="shared" si="60"/>
        <v>8.9495432628667171</v>
      </c>
      <c r="AQ231" s="112">
        <f t="shared" si="61"/>
        <v>85.095625881301459</v>
      </c>
      <c r="AR231" s="101">
        <f>INDEX(Historical!$C$7:$C$1045,MATCH(B231,Historical!$B$7:$B$1045,0))*IF(AH231="n/a",1.03,IF(AH231&lt;0,1.01,IF(AH231&gt;10,1.1,(1+AH231/100))))</f>
        <v>3.2724000000000002</v>
      </c>
      <c r="AS231" s="109">
        <f t="shared" si="62"/>
        <v>3.5996400000000004</v>
      </c>
      <c r="AT231" s="109">
        <f t="shared" si="67"/>
        <v>3.8174182200000004</v>
      </c>
      <c r="AU231" s="109">
        <f t="shared" si="67"/>
        <v>4.0483720223100006</v>
      </c>
      <c r="AV231" s="109">
        <f t="shared" si="67"/>
        <v>4.2932985296597552</v>
      </c>
      <c r="AW231" s="109">
        <f t="shared" si="63"/>
        <v>19.031128771969755</v>
      </c>
      <c r="AX231" s="113">
        <f t="shared" si="64"/>
        <v>17.430966085335918</v>
      </c>
      <c r="AY231" s="100">
        <v>0.22</v>
      </c>
      <c r="AZ231" s="100">
        <v>48.93</v>
      </c>
      <c r="BA231" s="100">
        <v>-12.75</v>
      </c>
      <c r="BB231" s="100">
        <v>-7.26</v>
      </c>
      <c r="BC231" s="100">
        <v>9.4600000000000009</v>
      </c>
      <c r="BE231" s="12">
        <v>2012</v>
      </c>
      <c r="BF231" s="12">
        <f t="shared" si="65"/>
        <v>1</v>
      </c>
      <c r="BG231" s="100">
        <v>14.37</v>
      </c>
      <c r="BH231" s="55" t="s">
        <v>121</v>
      </c>
      <c r="BI231" s="55" t="s">
        <v>122</v>
      </c>
    </row>
    <row r="232" spans="1:61" ht="12.75" customHeight="1" x14ac:dyDescent="0.2">
      <c r="A232" s="55" t="s">
        <v>1056</v>
      </c>
      <c r="B232" s="55" t="s">
        <v>5548</v>
      </c>
      <c r="C232" s="156" t="s">
        <v>134</v>
      </c>
      <c r="D232" s="98" t="s">
        <v>135</v>
      </c>
      <c r="E232" s="157">
        <v>16</v>
      </c>
      <c r="F232" s="2">
        <v>260</v>
      </c>
      <c r="G232" s="2" t="s">
        <v>118</v>
      </c>
      <c r="H232" s="2" t="s">
        <v>118</v>
      </c>
      <c r="I232" s="100">
        <v>167.71</v>
      </c>
      <c r="J232" s="101">
        <f t="shared" si="52"/>
        <v>2.1465625186333552</v>
      </c>
      <c r="K232" s="104">
        <v>0.9</v>
      </c>
      <c r="L232" s="71">
        <v>4</v>
      </c>
      <c r="M232" s="28">
        <f t="shared" si="53"/>
        <v>3.6</v>
      </c>
      <c r="N232" s="103" t="s">
        <v>151</v>
      </c>
      <c r="O232" s="104">
        <v>0.81499999999999995</v>
      </c>
      <c r="P232" s="158">
        <v>45862</v>
      </c>
      <c r="Q232" s="158">
        <v>45884</v>
      </c>
      <c r="R232" s="28">
        <f t="shared" si="54"/>
        <v>10.429447852760747</v>
      </c>
      <c r="S232" s="105">
        <f>IF(INDEX(Historical!$D$7:$D1429,MATCH(B232,Historical!$B$7:$B$1044,0))=0,"n/a",(INDEX(Historical!$C$7:$C$1044,MATCH(B232,Historical!$B$7:$B$1044,0))/INDEX(Historical!$D$7:$D$1044,MATCH(B232,Historical!$B$7:$B$1044,0))-1)*100)</f>
        <v>12.459016393442646</v>
      </c>
      <c r="T232" s="105">
        <f>IF(INDEX(Historical!$F$7:$F$1044,MATCH(B232,Historical!$B$7:$B$1044,0))=0,"n/a",((INDEX(Historical!$C$7:$C$1044,MATCH(B232,Historical!$B$7:$B$1044,0))/INDEX(Historical!$F$7:$F$1044,MATCH(B232,Historical!$B$7:$B$1044,0)))^(1/3)-1)*100)</f>
        <v>15.08989680208861</v>
      </c>
      <c r="U232" s="105">
        <f>IF(INDEX(Historical!$H$7:$H$1044,MATCH(B232,Historical!$B$7:$B$1044,0))=0,"n/a",((INDEX(Historical!$C$7:$C$1044,MATCH(B232,Historical!$B$7:$B$1044,0))/INDEX(Historical!$H$7:$H$1044,MATCH(B232,Historical!$B$7:$B$1044,0)))^(1/5)-1)*100)</f>
        <v>13.264877444616086</v>
      </c>
      <c r="V232" s="105">
        <f>IF(INDEX(Historical!$M$7:$M$1044,MATCH(B232,Historical!$B$7:$B$1044,0))=0,"n/a",((INDEX(Historical!$C$7:$C$1044,MATCH(B232,Historical!$B$7:$B$1044,0))/INDEX(Historical!$M$7:$M$1044,MATCH(B232,Historical!$B$7:$B$1044,0)))^(1/10)-1)*100)</f>
        <v>11.260552252727308</v>
      </c>
      <c r="W232" s="106">
        <f t="shared" si="55"/>
        <v>1.1779952836152712</v>
      </c>
      <c r="X232" s="107">
        <f t="shared" si="56"/>
        <v>0.80784880905091871</v>
      </c>
      <c r="Y232" s="165"/>
      <c r="Z232" s="101">
        <f t="shared" si="57"/>
        <v>45.056320400500624</v>
      </c>
      <c r="AA232" s="109">
        <f t="shared" si="58"/>
        <v>20.989987484355446</v>
      </c>
      <c r="AB232" s="71">
        <v>12</v>
      </c>
      <c r="AC232" s="100">
        <v>7.99</v>
      </c>
      <c r="AD232" s="100">
        <v>1.82</v>
      </c>
      <c r="AE232" s="100">
        <v>2.93</v>
      </c>
      <c r="AF232" s="100">
        <v>5.55</v>
      </c>
      <c r="AG232" s="100">
        <v>27.41</v>
      </c>
      <c r="AH232" s="100">
        <v>6.64</v>
      </c>
      <c r="AI232" s="100">
        <v>8.86</v>
      </c>
      <c r="AJ232" s="100">
        <v>16.420000000000002</v>
      </c>
      <c r="AK232" s="100">
        <v>8.129999999999999</v>
      </c>
      <c r="AL232" s="100">
        <v>80800</v>
      </c>
      <c r="AM232" s="100">
        <v>0.11</v>
      </c>
      <c r="AN232" s="100">
        <v>1.54</v>
      </c>
      <c r="AO232" s="110">
        <f t="shared" si="59"/>
        <v>-5.5785475211060032</v>
      </c>
      <c r="AP232" s="111">
        <f t="shared" si="60"/>
        <v>15.411439963249443</v>
      </c>
      <c r="AQ232" s="112">
        <f t="shared" si="61"/>
        <v>127.5418696886577</v>
      </c>
      <c r="AR232" s="101">
        <f>INDEX(Historical!$C$7:$C$1045,MATCH(B232,Historical!$B$7:$B$1045,0))*IF(AH232="n/a",1.03,IF(AH232&lt;0,1.01,IF(AH232&gt;10,1.1,(1+AH232/100))))</f>
        <v>3.6577520000000003</v>
      </c>
      <c r="AS232" s="109">
        <f t="shared" si="62"/>
        <v>3.9818288272000002</v>
      </c>
      <c r="AT232" s="109">
        <f t="shared" si="67"/>
        <v>4.3055515108513598</v>
      </c>
      <c r="AU232" s="109">
        <f t="shared" si="67"/>
        <v>4.6555928486835754</v>
      </c>
      <c r="AV232" s="109">
        <f t="shared" si="67"/>
        <v>5.0340925472815501</v>
      </c>
      <c r="AW232" s="109">
        <f t="shared" si="63"/>
        <v>21.634817734016483</v>
      </c>
      <c r="AX232" s="113">
        <f t="shared" si="64"/>
        <v>12.900135790362221</v>
      </c>
      <c r="AY232" s="100">
        <v>0.66</v>
      </c>
      <c r="AZ232" s="100">
        <v>1.71</v>
      </c>
      <c r="BA232" s="100">
        <v>-28.87</v>
      </c>
      <c r="BB232" s="100">
        <v>-4.51</v>
      </c>
      <c r="BC232" s="100">
        <v>-10.79</v>
      </c>
      <c r="BE232" s="12">
        <v>2010</v>
      </c>
      <c r="BF232" s="12">
        <f t="shared" si="65"/>
        <v>1</v>
      </c>
      <c r="BG232" s="100">
        <v>6.79</v>
      </c>
      <c r="BH232" s="55" t="s">
        <v>121</v>
      </c>
      <c r="BI232" s="55" t="s">
        <v>122</v>
      </c>
    </row>
    <row r="233" spans="1:61" ht="12.75" customHeight="1" x14ac:dyDescent="0.2">
      <c r="A233" s="55" t="s">
        <v>1065</v>
      </c>
      <c r="B233" s="55" t="s">
        <v>1066</v>
      </c>
      <c r="C233" s="156" t="s">
        <v>134</v>
      </c>
      <c r="D233" s="98" t="s">
        <v>186</v>
      </c>
      <c r="E233" s="157">
        <v>12</v>
      </c>
      <c r="F233" s="2">
        <v>449</v>
      </c>
      <c r="G233" s="2" t="s">
        <v>146</v>
      </c>
      <c r="H233" s="2" t="s">
        <v>146</v>
      </c>
      <c r="I233" s="100">
        <v>190.59</v>
      </c>
      <c r="J233" s="101">
        <f t="shared" si="52"/>
        <v>2.0987459992654389</v>
      </c>
      <c r="K233" s="104">
        <v>1</v>
      </c>
      <c r="L233" s="2">
        <v>4</v>
      </c>
      <c r="M233" s="28">
        <f t="shared" si="53"/>
        <v>4</v>
      </c>
      <c r="N233" s="2" t="s">
        <v>154</v>
      </c>
      <c r="O233" s="104">
        <v>0.92500000000000004</v>
      </c>
      <c r="P233" s="158">
        <v>45869</v>
      </c>
      <c r="Q233" s="158">
        <v>45884</v>
      </c>
      <c r="R233" s="28">
        <f t="shared" si="54"/>
        <v>8.1081081081081035</v>
      </c>
      <c r="S233" s="105">
        <f>IF(INDEX(Historical!$D$7:$D1436,MATCH(B233,Historical!$B$7:$B$1044,0))=0,"n/a",(INDEX(Historical!$C$7:$C$1044,MATCH(B233,Historical!$B$7:$B$1044,0))/INDEX(Historical!$D$7:$D$1044,MATCH(B233,Historical!$B$7:$B$1044,0))-1)*100)</f>
        <v>8.4507042253521227</v>
      </c>
      <c r="T233" s="105">
        <f>IF(INDEX(Historical!$F$7:$F$1044,MATCH(B233,Historical!$B$7:$B$1044,0))=0,"n/a",((INDEX(Historical!$C$7:$C$1044,MATCH(B233,Historical!$B$7:$B$1044,0))/INDEX(Historical!$F$7:$F$1044,MATCH(B233,Historical!$B$7:$B$1044,0)))^(1/3)-1)*100)</f>
        <v>9.2813969149440965</v>
      </c>
      <c r="U233" s="105">
        <f>IF(INDEX(Historical!$H$7:$H$1044,MATCH(B233,Historical!$B$7:$B$1044,0))=0,"n/a",((INDEX(Historical!$C$7:$C$1044,MATCH(B233,Historical!$B$7:$B$1044,0))/INDEX(Historical!$H$7:$H$1044,MATCH(B233,Historical!$B$7:$B$1044,0)))^(1/5)-1)*100)</f>
        <v>22.423992536427463</v>
      </c>
      <c r="V233" s="105">
        <f>IF(INDEX(Historical!$M$7:$M$1044,MATCH(B233,Historical!$B$7:$B$1044,0))=0,"n/a",((INDEX(Historical!$C$7:$C$1044,MATCH(B233,Historical!$B$7:$B$1044,0))/INDEX(Historical!$M$7:$M$1044,MATCH(B233,Historical!$B$7:$B$1044,0)))^(1/10)-1)*100)</f>
        <v>21.481404403906691</v>
      </c>
      <c r="W233" s="106">
        <f t="shared" si="55"/>
        <v>1.0438792601637046</v>
      </c>
      <c r="X233" s="107">
        <f t="shared" si="56"/>
        <v>2.3456059138522449</v>
      </c>
      <c r="Y233" s="162"/>
      <c r="Z233" s="101">
        <f t="shared" si="57"/>
        <v>36.231884057971023</v>
      </c>
      <c r="AA233" s="109">
        <f t="shared" si="58"/>
        <v>17.263586956521742</v>
      </c>
      <c r="AB233" s="2">
        <v>12</v>
      </c>
      <c r="AC233" s="100">
        <v>11.04</v>
      </c>
      <c r="AD233" s="100">
        <v>1.4</v>
      </c>
      <c r="AE233" s="100">
        <v>2.44</v>
      </c>
      <c r="AF233" s="100">
        <v>2.88</v>
      </c>
      <c r="AG233" s="100">
        <v>16.38</v>
      </c>
      <c r="AH233" s="100">
        <v>16.239999999999998</v>
      </c>
      <c r="AI233" s="100">
        <v>7.71</v>
      </c>
      <c r="AJ233" s="100">
        <v>9.56</v>
      </c>
      <c r="AK233" s="100">
        <v>10.68</v>
      </c>
      <c r="AL233" s="100">
        <v>301400</v>
      </c>
      <c r="AM233" s="100">
        <v>24.23</v>
      </c>
      <c r="AN233" s="100">
        <v>3.42</v>
      </c>
      <c r="AO233" s="110">
        <f t="shared" si="59"/>
        <v>7.2591515791711601</v>
      </c>
      <c r="AP233" s="111">
        <f t="shared" si="60"/>
        <v>24.522738535692902</v>
      </c>
      <c r="AQ233" s="112">
        <f t="shared" si="61"/>
        <v>48.651913221282904</v>
      </c>
      <c r="AR233" s="101">
        <f>INDEX(Historical!$C$7:$C$1045,MATCH(B233,Historical!$B$7:$B$1045,0))*IF(AH233="n/a",1.03,IF(AH233&lt;0,1.01,IF(AH233&gt;10,1.1,(1+AH233/100))))</f>
        <v>4.2350000000000003</v>
      </c>
      <c r="AS233" s="109">
        <f t="shared" si="62"/>
        <v>4.5615185</v>
      </c>
      <c r="AT233" s="109">
        <f t="shared" si="67"/>
        <v>5.0176703500000004</v>
      </c>
      <c r="AU233" s="109">
        <f t="shared" si="67"/>
        <v>5.5194373850000007</v>
      </c>
      <c r="AV233" s="109">
        <f t="shared" si="67"/>
        <v>6.071381123500001</v>
      </c>
      <c r="AW233" s="109">
        <f t="shared" si="63"/>
        <v>25.405007358500001</v>
      </c>
      <c r="AX233" s="113">
        <f t="shared" si="64"/>
        <v>13.329664388740229</v>
      </c>
      <c r="AY233" s="100">
        <v>1.2</v>
      </c>
      <c r="AZ233" s="100">
        <v>70.12</v>
      </c>
      <c r="BA233" s="100">
        <v>-2.06</v>
      </c>
      <c r="BB233" s="100">
        <v>10.97</v>
      </c>
      <c r="BC233" s="100">
        <v>15.17</v>
      </c>
      <c r="BE233" s="12">
        <v>2014</v>
      </c>
      <c r="BF233" s="12">
        <f t="shared" si="65"/>
        <v>1</v>
      </c>
      <c r="BG233" s="100">
        <v>1.26</v>
      </c>
      <c r="BH233" s="55" t="s">
        <v>121</v>
      </c>
      <c r="BI233" s="55" t="s">
        <v>122</v>
      </c>
    </row>
    <row r="234" spans="1:61" ht="12.75" customHeight="1" x14ac:dyDescent="0.2">
      <c r="A234" s="116" t="s">
        <v>1067</v>
      </c>
      <c r="B234" s="55" t="s">
        <v>1068</v>
      </c>
      <c r="C234" s="156" t="s">
        <v>134</v>
      </c>
      <c r="D234" s="98" t="s">
        <v>157</v>
      </c>
      <c r="E234" s="157">
        <v>10</v>
      </c>
      <c r="F234" s="2">
        <v>504</v>
      </c>
      <c r="G234" s="2" t="s">
        <v>146</v>
      </c>
      <c r="H234" s="2" t="s">
        <v>146</v>
      </c>
      <c r="I234" s="100">
        <v>26.01</v>
      </c>
      <c r="J234" s="101">
        <f t="shared" si="52"/>
        <v>4.9211841599384858</v>
      </c>
      <c r="K234" s="104">
        <v>0.32</v>
      </c>
      <c r="L234" s="71">
        <v>4</v>
      </c>
      <c r="M234" s="28">
        <f t="shared" si="53"/>
        <v>1.28</v>
      </c>
      <c r="N234" s="103" t="s">
        <v>671</v>
      </c>
      <c r="O234" s="104">
        <v>0.31</v>
      </c>
      <c r="P234" s="158">
        <v>45884</v>
      </c>
      <c r="Q234" s="158">
        <v>45891</v>
      </c>
      <c r="R234" s="28">
        <f t="shared" si="54"/>
        <v>3.2258064516129057</v>
      </c>
      <c r="S234" s="105">
        <f>IF(INDEX(Historical!$D$7:$D1438,MATCH(B234,Historical!$B$7:$B$1044,0))=0,"n/a",(INDEX(Historical!$C$7:$C$1044,MATCH(B234,Historical!$B$7:$B$1044,0))/INDEX(Historical!$D$7:$D$1044,MATCH(B234,Historical!$B$7:$B$1044,0))-1)*100)</f>
        <v>1.6129032258064502</v>
      </c>
      <c r="T234" s="105">
        <f>IF(INDEX(Historical!$F$7:$F$1044,MATCH(B234,Historical!$B$7:$B$1044,0))=0,"n/a",((INDEX(Historical!$C$7:$C$1044,MATCH(B234,Historical!$B$7:$B$1044,0))/INDEX(Historical!$F$7:$F$1044,MATCH(B234,Historical!$B$7:$B$1044,0)))^(1/3)-1)*100)</f>
        <v>2.7947304270344864</v>
      </c>
      <c r="U234" s="105">
        <f>IF(INDEX(Historical!$H$7:$H$1044,MATCH(B234,Historical!$B$7:$B$1044,0))=0,"n/a",((INDEX(Historical!$C$7:$C$1044,MATCH(B234,Historical!$B$7:$B$1044,0))/INDEX(Historical!$H$7:$H$1044,MATCH(B234,Historical!$B$7:$B$1044,0)))^(1/5)-1)*100)</f>
        <v>3.3230823149103417</v>
      </c>
      <c r="V234" s="105" t="str">
        <f>IF(INDEX(Historical!$M$7:$M$1044,MATCH(B234,Historical!$B$7:$B$1044,0))=0,"n/a",((INDEX(Historical!$C$7:$C$1044,MATCH(B234,Historical!$B$7:$B$1044,0))/INDEX(Historical!$M$7:$M$1044,MATCH(B234,Historical!$B$7:$B$1044,0)))^(1/10)-1)*100)</f>
        <v>n/a</v>
      </c>
      <c r="W234" s="106" t="str">
        <f t="shared" si="55"/>
        <v>n/a</v>
      </c>
      <c r="X234" s="107" t="str">
        <f t="shared" si="56"/>
        <v>n/a</v>
      </c>
      <c r="Y234" s="123"/>
      <c r="Z234" s="101">
        <f t="shared" si="57"/>
        <v>106.66666666666667</v>
      </c>
      <c r="AA234" s="109">
        <f t="shared" si="58"/>
        <v>21.675000000000001</v>
      </c>
      <c r="AB234" s="71">
        <v>12</v>
      </c>
      <c r="AC234" s="100">
        <v>1.2</v>
      </c>
      <c r="AD234" s="100" t="s">
        <v>142</v>
      </c>
      <c r="AE234" s="100">
        <v>1.26</v>
      </c>
      <c r="AF234" s="100">
        <v>0.97</v>
      </c>
      <c r="AG234" s="100">
        <v>6.1400000000000006</v>
      </c>
      <c r="AH234" s="100">
        <v>150.81</v>
      </c>
      <c r="AI234" s="100">
        <v>0.38</v>
      </c>
      <c r="AJ234" s="100" t="s">
        <v>142</v>
      </c>
      <c r="AK234" s="100" t="s">
        <v>142</v>
      </c>
      <c r="AL234" s="100">
        <v>558.34</v>
      </c>
      <c r="AM234" s="100">
        <v>8.7900000000000009</v>
      </c>
      <c r="AN234" s="100">
        <v>0.84</v>
      </c>
      <c r="AO234" s="110">
        <f t="shared" si="59"/>
        <v>-13.430733525151172</v>
      </c>
      <c r="AP234" s="111">
        <f t="shared" si="60"/>
        <v>8.2442664748488284</v>
      </c>
      <c r="AQ234" s="112">
        <f t="shared" si="61"/>
        <v>-3.3339080476854299</v>
      </c>
      <c r="AR234" s="101">
        <f>INDEX(Historical!$C$7:$C$1045,MATCH(B234,Historical!$B$7:$B$1045,0))*IF(AH234="n/a",1.03,IF(AH234&lt;0,1.01,IF(AH234&gt;10,1.1,(1+AH234/100))))</f>
        <v>1.3860000000000001</v>
      </c>
      <c r="AS234" s="109">
        <f t="shared" si="62"/>
        <v>1.3912668000000001</v>
      </c>
      <c r="AT234" s="109">
        <f t="shared" si="67"/>
        <v>1.4330048040000001</v>
      </c>
      <c r="AU234" s="109">
        <f t="shared" si="67"/>
        <v>1.4759949481200001</v>
      </c>
      <c r="AV234" s="109">
        <f t="shared" si="67"/>
        <v>1.5202747965636001</v>
      </c>
      <c r="AW234" s="109">
        <f t="shared" si="63"/>
        <v>7.2065413486836007</v>
      </c>
      <c r="AX234" s="113">
        <f t="shared" si="64"/>
        <v>27.706810260221452</v>
      </c>
      <c r="AY234" s="100">
        <v>0.63</v>
      </c>
      <c r="AZ234" s="100">
        <v>82.65</v>
      </c>
      <c r="BA234" s="100">
        <v>-2.25</v>
      </c>
      <c r="BB234" s="100">
        <v>14.2</v>
      </c>
      <c r="BC234" s="100">
        <v>31.259999999999998</v>
      </c>
      <c r="BE234" s="12">
        <v>2016</v>
      </c>
      <c r="BF234" s="12">
        <f t="shared" si="65"/>
        <v>1</v>
      </c>
      <c r="BG234" s="100">
        <v>0.5</v>
      </c>
      <c r="BH234" s="55" t="s">
        <v>121</v>
      </c>
      <c r="BI234" s="55" t="s">
        <v>122</v>
      </c>
    </row>
    <row r="235" spans="1:61" ht="12.75" customHeight="1" x14ac:dyDescent="0.2">
      <c r="A235" s="146" t="s">
        <v>1069</v>
      </c>
      <c r="B235" s="55" t="s">
        <v>1070</v>
      </c>
      <c r="C235" s="156" t="s">
        <v>134</v>
      </c>
      <c r="D235" s="98" t="s">
        <v>186</v>
      </c>
      <c r="E235" s="157">
        <v>13</v>
      </c>
      <c r="F235" s="2">
        <v>427</v>
      </c>
      <c r="G235" s="2" t="s">
        <v>146</v>
      </c>
      <c r="H235" s="2" t="s">
        <v>146</v>
      </c>
      <c r="I235" s="100">
        <v>591.41</v>
      </c>
      <c r="J235" s="101">
        <f t="shared" si="52"/>
        <v>1.3865169679241136</v>
      </c>
      <c r="K235" s="104">
        <v>2.0499999999999998</v>
      </c>
      <c r="L235" s="71">
        <v>4</v>
      </c>
      <c r="M235" s="28">
        <f t="shared" si="53"/>
        <v>8.1999999999999993</v>
      </c>
      <c r="N235" s="103" t="s">
        <v>697</v>
      </c>
      <c r="O235" s="104">
        <v>1.8</v>
      </c>
      <c r="P235" s="158">
        <v>46066</v>
      </c>
      <c r="Q235" s="158">
        <v>46080</v>
      </c>
      <c r="R235" s="28">
        <f t="shared" si="54"/>
        <v>13.888888888888875</v>
      </c>
      <c r="S235" s="105">
        <f>IF(INDEX(Historical!$D$7:$D1439,MATCH(B235,Historical!$B$7:$B$1044,0))=0,"n/a",(INDEX(Historical!$C$7:$C$1044,MATCH(B235,Historical!$B$7:$B$1044,0))/INDEX(Historical!$D$7:$D$1044,MATCH(B235,Historical!$B$7:$B$1044,0))-1)*100)</f>
        <v>12.5</v>
      </c>
      <c r="T235" s="105">
        <f>IF(INDEX(Historical!$F$7:$F$1044,MATCH(B235,Historical!$B$7:$B$1044,0))=0,"n/a",((INDEX(Historical!$C$7:$C$1044,MATCH(B235,Historical!$B$7:$B$1044,0))/INDEX(Historical!$F$7:$F$1044,MATCH(B235,Historical!$B$7:$B$1044,0)))^(1/3)-1)*100)</f>
        <v>16.275711625708244</v>
      </c>
      <c r="U235" s="105">
        <f>IF(INDEX(Historical!$H$7:$H$1044,MATCH(B235,Historical!$B$7:$B$1044,0))=0,"n/a",((INDEX(Historical!$C$7:$C$1044,MATCH(B235,Historical!$B$7:$B$1044,0))/INDEX(Historical!$H$7:$H$1044,MATCH(B235,Historical!$B$7:$B$1044,0)))^(1/5)-1)*100)</f>
        <v>19.781550095004576</v>
      </c>
      <c r="V235" s="105">
        <f>IF(INDEX(Historical!$M$7:$M$1044,MATCH(B235,Historical!$B$7:$B$1044,0))=0,"n/a",((INDEX(Historical!$C$7:$C$1044,MATCH(B235,Historical!$B$7:$B$1044,0))/INDEX(Historical!$M$7:$M$1044,MATCH(B235,Historical!$B$7:$B$1044,0)))^(1/10)-1)*100)</f>
        <v>24.573093961551741</v>
      </c>
      <c r="W235" s="106">
        <f t="shared" si="55"/>
        <v>0.8050085237925575</v>
      </c>
      <c r="X235" s="107">
        <f t="shared" si="56"/>
        <v>1.1561396899476666</v>
      </c>
      <c r="Y235" s="159"/>
      <c r="Z235" s="101">
        <f t="shared" si="57"/>
        <v>46.830382638492281</v>
      </c>
      <c r="AA235" s="109">
        <f t="shared" si="58"/>
        <v>33.775556824671611</v>
      </c>
      <c r="AB235" s="71">
        <v>12</v>
      </c>
      <c r="AC235" s="100">
        <v>17.510000000000002</v>
      </c>
      <c r="AD235" s="100">
        <v>1.92</v>
      </c>
      <c r="AE235" s="100">
        <v>13.29</v>
      </c>
      <c r="AF235" s="100" t="s">
        <v>142</v>
      </c>
      <c r="AG235" s="100" t="s">
        <v>142</v>
      </c>
      <c r="AH235" s="100">
        <v>13.58</v>
      </c>
      <c r="AI235" s="100">
        <v>14.399999999999999</v>
      </c>
      <c r="AJ235" s="100">
        <v>17.11</v>
      </c>
      <c r="AK235" s="100">
        <v>13.700000000000001</v>
      </c>
      <c r="AL235" s="100">
        <v>43050</v>
      </c>
      <c r="AM235" s="100">
        <v>3.58</v>
      </c>
      <c r="AN235" s="100" t="s">
        <v>142</v>
      </c>
      <c r="AO235" s="110">
        <f t="shared" si="59"/>
        <v>-12.607489761742922</v>
      </c>
      <c r="AP235" s="111">
        <f t="shared" si="60"/>
        <v>21.168067062928689</v>
      </c>
      <c r="AQ235" s="112" t="str">
        <f t="shared" si="61"/>
        <v>n/a</v>
      </c>
      <c r="AR235" s="101">
        <f>INDEX(Historical!$C$7:$C$1045,MATCH(B235,Historical!$B$7:$B$1045,0))*IF(AH235="n/a",1.03,IF(AH235&lt;0,1.01,IF(AH235&gt;10,1.1,(1+AH235/100))))</f>
        <v>7.9200000000000008</v>
      </c>
      <c r="AS235" s="109">
        <f t="shared" si="62"/>
        <v>8.7120000000000015</v>
      </c>
      <c r="AT235" s="109">
        <f t="shared" si="67"/>
        <v>9.5832000000000033</v>
      </c>
      <c r="AU235" s="109">
        <f t="shared" si="67"/>
        <v>10.541520000000004</v>
      </c>
      <c r="AV235" s="109">
        <f t="shared" si="67"/>
        <v>11.595672000000006</v>
      </c>
      <c r="AW235" s="109">
        <f t="shared" si="63"/>
        <v>48.352392000000016</v>
      </c>
      <c r="AX235" s="113">
        <f t="shared" si="64"/>
        <v>8.175781944843683</v>
      </c>
      <c r="AY235" s="100">
        <v>1.26</v>
      </c>
      <c r="AZ235" s="100">
        <v>18.029999999999998</v>
      </c>
      <c r="BA235" s="100">
        <v>-5.57</v>
      </c>
      <c r="BB235" s="100">
        <v>5.84</v>
      </c>
      <c r="BC235" s="100">
        <v>5.01</v>
      </c>
      <c r="BE235" s="12">
        <v>2014</v>
      </c>
      <c r="BF235" s="12">
        <f t="shared" si="65"/>
        <v>1</v>
      </c>
      <c r="BG235" s="100">
        <v>24.240000000000002</v>
      </c>
      <c r="BH235" s="55" t="s">
        <v>121</v>
      </c>
      <c r="BI235" s="55" t="s">
        <v>122</v>
      </c>
    </row>
    <row r="236" spans="1:61" ht="12.75" customHeight="1" x14ac:dyDescent="0.2">
      <c r="A236" s="123" t="s">
        <v>1071</v>
      </c>
      <c r="B236" s="55" t="s">
        <v>1072</v>
      </c>
      <c r="C236" s="156" t="s">
        <v>198</v>
      </c>
      <c r="D236" s="98" t="s">
        <v>958</v>
      </c>
      <c r="E236" s="157">
        <v>24</v>
      </c>
      <c r="F236" s="2">
        <v>150</v>
      </c>
      <c r="G236" s="2" t="s">
        <v>119</v>
      </c>
      <c r="H236" s="2" t="s">
        <v>118</v>
      </c>
      <c r="I236" s="100">
        <v>407.78</v>
      </c>
      <c r="J236" s="101">
        <f t="shared" si="52"/>
        <v>0.89263818725783517</v>
      </c>
      <c r="K236" s="104">
        <v>0.91</v>
      </c>
      <c r="L236" s="71">
        <v>4</v>
      </c>
      <c r="M236" s="28">
        <f t="shared" si="53"/>
        <v>3.64</v>
      </c>
      <c r="N236" s="103" t="s">
        <v>661</v>
      </c>
      <c r="O236" s="104">
        <v>0.83</v>
      </c>
      <c r="P236" s="158">
        <v>45981</v>
      </c>
      <c r="Q236" s="158">
        <v>46002</v>
      </c>
      <c r="R236" s="28">
        <f t="shared" si="54"/>
        <v>9.6385542168674796</v>
      </c>
      <c r="S236" s="105">
        <f>IF(INDEX(Historical!$D$7:$D1441,MATCH(B236,Historical!$B$7:$B$1044,0))=0,"n/a",(INDEX(Historical!$C$7:$C$1044,MATCH(B236,Historical!$B$7:$B$1044,0))/INDEX(Historical!$D$7:$D$1044,MATCH(B236,Historical!$B$7:$B$1044,0))-1)*100)</f>
        <v>10.389610389610393</v>
      </c>
      <c r="T236" s="105">
        <f>IF(INDEX(Historical!$F$7:$F$1044,MATCH(B236,Historical!$B$7:$B$1044,0))=0,"n/a",((INDEX(Historical!$C$7:$C$1044,MATCH(B236,Historical!$B$7:$B$1044,0))/INDEX(Historical!$F$7:$F$1044,MATCH(B236,Historical!$B$7:$B$1044,0)))^(1/3)-1)*100)</f>
        <v>10.208493749856039</v>
      </c>
      <c r="U236" s="105">
        <f>IF(INDEX(Historical!$H$7:$H$1044,MATCH(B236,Historical!$B$7:$B$1044,0))=0,"n/a",((INDEX(Historical!$C$7:$C$1044,MATCH(B236,Historical!$B$7:$B$1044,0))/INDEX(Historical!$H$7:$H$1044,MATCH(B236,Historical!$B$7:$B$1044,0)))^(1/5)-1)*100)</f>
        <v>10.221553083716572</v>
      </c>
      <c r="V236" s="105">
        <f>IF(INDEX(Historical!$M$7:$M$1044,MATCH(B236,Historical!$B$7:$B$1044,0))=0,"n/a",((INDEX(Historical!$C$7:$C$1044,MATCH(B236,Historical!$B$7:$B$1044,0))/INDEX(Historical!$M$7:$M$1044,MATCH(B236,Historical!$B$7:$B$1044,0)))^(1/10)-1)*100)</f>
        <v>10.176486996275379</v>
      </c>
      <c r="W236" s="106">
        <f t="shared" si="55"/>
        <v>1.0044284523193208</v>
      </c>
      <c r="X236" s="107">
        <f t="shared" si="56"/>
        <v>0.54369963211258354</v>
      </c>
      <c r="Y236" s="55" t="s">
        <v>183</v>
      </c>
      <c r="Z236" s="101">
        <f t="shared" si="57"/>
        <v>21.679571173317452</v>
      </c>
      <c r="AA236" s="109">
        <f t="shared" si="58"/>
        <v>24.28707564026206</v>
      </c>
      <c r="AB236" s="71">
        <v>6</v>
      </c>
      <c r="AC236" s="100">
        <v>16.79</v>
      </c>
      <c r="AD236" s="100">
        <v>1.1499999999999999</v>
      </c>
      <c r="AE236" s="100">
        <v>9.51</v>
      </c>
      <c r="AF236" s="100">
        <v>7.31</v>
      </c>
      <c r="AG236" s="100">
        <v>34.01</v>
      </c>
      <c r="AH236" s="100">
        <v>21.64</v>
      </c>
      <c r="AI236" s="100">
        <v>15.690000000000001</v>
      </c>
      <c r="AJ236" s="100">
        <v>18.8</v>
      </c>
      <c r="AK236" s="100">
        <v>18.43</v>
      </c>
      <c r="AL236" s="100">
        <v>3027990</v>
      </c>
      <c r="AM236" s="100">
        <v>1.53</v>
      </c>
      <c r="AN236" s="100">
        <v>0.3</v>
      </c>
      <c r="AO236" s="110">
        <f t="shared" si="59"/>
        <v>-13.172884369287653</v>
      </c>
      <c r="AP236" s="111">
        <f t="shared" si="60"/>
        <v>11.114191270974407</v>
      </c>
      <c r="AQ236" s="112">
        <f t="shared" si="61"/>
        <v>180.9021363237585</v>
      </c>
      <c r="AR236" s="101">
        <f>INDEX(Historical!$C$7:$C$1045,MATCH(B236,Historical!$B$7:$B$1045,0))*IF(AH236="n/a",1.03,IF(AH236&lt;0,1.01,IF(AH236&gt;10,1.1,(1+AH236/100))))</f>
        <v>3.74</v>
      </c>
      <c r="AS236" s="109">
        <f t="shared" si="62"/>
        <v>4.1140000000000008</v>
      </c>
      <c r="AT236" s="109">
        <f t="shared" si="67"/>
        <v>4.5254000000000012</v>
      </c>
      <c r="AU236" s="109">
        <f t="shared" si="67"/>
        <v>4.977940000000002</v>
      </c>
      <c r="AV236" s="109">
        <f t="shared" si="67"/>
        <v>5.4757340000000028</v>
      </c>
      <c r="AW236" s="109">
        <f t="shared" si="63"/>
        <v>22.833074000000007</v>
      </c>
      <c r="AX236" s="113">
        <f t="shared" si="64"/>
        <v>5.5993609299131908</v>
      </c>
      <c r="AY236" s="100">
        <v>1.1299999999999999</v>
      </c>
      <c r="AZ236" s="100">
        <v>14.45</v>
      </c>
      <c r="BA236" s="100">
        <v>-26.590000000000003</v>
      </c>
      <c r="BB236" s="100">
        <v>3.0300000000000002</v>
      </c>
      <c r="BC236" s="100">
        <v>-12.950000000000001</v>
      </c>
      <c r="BE236" s="12">
        <v>2002</v>
      </c>
      <c r="BF236" s="12">
        <f t="shared" si="65"/>
        <v>2</v>
      </c>
      <c r="BG236" s="100">
        <v>19.93</v>
      </c>
      <c r="BH236" s="55" t="s">
        <v>121</v>
      </c>
      <c r="BI236" s="55" t="s">
        <v>122</v>
      </c>
    </row>
    <row r="237" spans="1:61" x14ac:dyDescent="0.2">
      <c r="A237" s="123" t="s">
        <v>1073</v>
      </c>
      <c r="B237" s="55" t="s">
        <v>1074</v>
      </c>
      <c r="C237" s="156" t="s">
        <v>198</v>
      </c>
      <c r="D237" s="98" t="s">
        <v>748</v>
      </c>
      <c r="E237" s="157">
        <v>16</v>
      </c>
      <c r="F237" s="2">
        <v>276</v>
      </c>
      <c r="G237" s="2" t="s">
        <v>146</v>
      </c>
      <c r="H237" s="2" t="s">
        <v>146</v>
      </c>
      <c r="I237" s="100">
        <v>439.03</v>
      </c>
      <c r="J237" s="101">
        <f t="shared" si="52"/>
        <v>1.1024303578343166</v>
      </c>
      <c r="K237" s="104">
        <v>1.21</v>
      </c>
      <c r="L237" s="71">
        <v>4</v>
      </c>
      <c r="M237" s="28">
        <f t="shared" si="53"/>
        <v>4.84</v>
      </c>
      <c r="N237" s="103" t="s">
        <v>366</v>
      </c>
      <c r="O237" s="104">
        <v>1.0900000000000001</v>
      </c>
      <c r="P237" s="158">
        <v>46006</v>
      </c>
      <c r="Q237" s="158">
        <v>46037</v>
      </c>
      <c r="R237" s="28">
        <f t="shared" si="54"/>
        <v>11.009174311926593</v>
      </c>
      <c r="S237" s="105">
        <f>IF(INDEX(Historical!$D$7:$D1442,MATCH(B237,Historical!$B$7:$B$1044,0))=0,"n/a",(INDEX(Historical!$C$7:$C$1044,MATCH(B237,Historical!$B$7:$B$1044,0))/INDEX(Historical!$D$7:$D$1044,MATCH(B237,Historical!$B$7:$B$1044,0))-1)*100)</f>
        <v>11.22448979591837</v>
      </c>
      <c r="T237" s="105">
        <f>IF(INDEX(Historical!$F$7:$F$1044,MATCH(B237,Historical!$B$7:$B$1044,0))=0,"n/a",((INDEX(Historical!$C$7:$C$1044,MATCH(B237,Historical!$B$7:$B$1044,0))/INDEX(Historical!$F$7:$F$1044,MATCH(B237,Historical!$B$7:$B$1044,0)))^(1/3)-1)*100)</f>
        <v>11.326819588712734</v>
      </c>
      <c r="U237" s="105">
        <f>IF(INDEX(Historical!$H$7:$H$1044,MATCH(B237,Historical!$B$7:$B$1044,0))=0,"n/a",((INDEX(Historical!$C$7:$C$1044,MATCH(B237,Historical!$B$7:$B$1044,0))/INDEX(Historical!$H$7:$H$1044,MATCH(B237,Historical!$B$7:$B$1044,0)))^(1/5)-1)*100)</f>
        <v>11.237009508113482</v>
      </c>
      <c r="V237" s="105">
        <f>IF(INDEX(Historical!$M$7:$M$1044,MATCH(B237,Historical!$B$7:$B$1044,0))=0,"n/a",((INDEX(Historical!$C$7:$C$1044,MATCH(B237,Historical!$B$7:$B$1044,0))/INDEX(Historical!$M$7:$M$1044,MATCH(B237,Historical!$B$7:$B$1044,0)))^(1/10)-1)*100)</f>
        <v>12.355609002321355</v>
      </c>
      <c r="W237" s="106">
        <f t="shared" si="55"/>
        <v>0.90946625989882723</v>
      </c>
      <c r="X237" s="107">
        <f t="shared" si="56"/>
        <v>0.60187517451063099</v>
      </c>
      <c r="Y237" s="159"/>
      <c r="Z237" s="101">
        <f t="shared" si="57"/>
        <v>37.931034482758619</v>
      </c>
      <c r="AA237" s="109">
        <f t="shared" si="58"/>
        <v>34.406739811912225</v>
      </c>
      <c r="AB237" s="71">
        <v>12</v>
      </c>
      <c r="AC237" s="100">
        <v>12.76</v>
      </c>
      <c r="AD237" s="100">
        <v>2.69</v>
      </c>
      <c r="AE237" s="100">
        <v>6.25</v>
      </c>
      <c r="AF237" s="100">
        <v>30.19</v>
      </c>
      <c r="AG237" s="100">
        <v>104.74000000000001</v>
      </c>
      <c r="AH237" s="100">
        <v>9.120000000000001</v>
      </c>
      <c r="AI237" s="100">
        <v>8.61</v>
      </c>
      <c r="AJ237" s="100">
        <v>18.670000000000002</v>
      </c>
      <c r="AK237" s="100">
        <v>8.9700000000000006</v>
      </c>
      <c r="AL237" s="100">
        <v>72970</v>
      </c>
      <c r="AM237" s="100">
        <v>0.38999999999999996</v>
      </c>
      <c r="AN237" s="100">
        <v>4.05</v>
      </c>
      <c r="AO237" s="110">
        <f t="shared" si="59"/>
        <v>-22.067299945964425</v>
      </c>
      <c r="AP237" s="111">
        <f t="shared" si="60"/>
        <v>12.339439865947799</v>
      </c>
      <c r="AQ237" s="112">
        <f t="shared" si="61"/>
        <v>579.45712804713276</v>
      </c>
      <c r="AR237" s="101">
        <f>INDEX(Historical!$C$7:$C$1045,MATCH(B237,Historical!$B$7:$B$1045,0))*IF(AH237="n/a",1.03,IF(AH237&lt;0,1.01,IF(AH237&gt;10,1.1,(1+AH237/100))))</f>
        <v>4.7576320000000001</v>
      </c>
      <c r="AS237" s="109">
        <f t="shared" si="62"/>
        <v>5.1672641152000001</v>
      </c>
      <c r="AT237" s="109">
        <f t="shared" si="67"/>
        <v>5.6307677063334403</v>
      </c>
      <c r="AU237" s="109">
        <f t="shared" si="67"/>
        <v>6.1358475695915509</v>
      </c>
      <c r="AV237" s="109">
        <f t="shared" si="67"/>
        <v>6.6862330965839138</v>
      </c>
      <c r="AW237" s="109">
        <f t="shared" si="63"/>
        <v>28.377744487708902</v>
      </c>
      <c r="AX237" s="113">
        <f t="shared" si="64"/>
        <v>6.4637369855611011</v>
      </c>
      <c r="AY237" s="100">
        <v>0.94</v>
      </c>
      <c r="AZ237" s="100">
        <v>22.17</v>
      </c>
      <c r="BA237" s="100">
        <v>-10.81</v>
      </c>
      <c r="BB237" s="100">
        <v>-3.0300000000000002</v>
      </c>
      <c r="BC237" s="100">
        <v>2.08</v>
      </c>
      <c r="BE237" s="12">
        <v>2011</v>
      </c>
      <c r="BF237" s="12">
        <f t="shared" si="65"/>
        <v>1</v>
      </c>
      <c r="BG237" s="100">
        <v>12.68</v>
      </c>
      <c r="BH237" s="55" t="s">
        <v>121</v>
      </c>
      <c r="BI237" s="55" t="s">
        <v>122</v>
      </c>
    </row>
    <row r="238" spans="1:61" ht="12.75" customHeight="1" x14ac:dyDescent="0.2">
      <c r="A238" s="123" t="s">
        <v>1075</v>
      </c>
      <c r="B238" s="55" t="s">
        <v>1076</v>
      </c>
      <c r="C238" s="156" t="s">
        <v>139</v>
      </c>
      <c r="D238" s="98" t="s">
        <v>420</v>
      </c>
      <c r="E238" s="157">
        <v>13</v>
      </c>
      <c r="F238" s="2">
        <v>408</v>
      </c>
      <c r="G238" s="2" t="s">
        <v>146</v>
      </c>
      <c r="H238" s="2" t="s">
        <v>146</v>
      </c>
      <c r="I238" s="100">
        <v>183.81</v>
      </c>
      <c r="J238" s="101">
        <f t="shared" si="52"/>
        <v>0.30466242315434422</v>
      </c>
      <c r="K238" s="104">
        <v>0.14000000000000001</v>
      </c>
      <c r="L238" s="71">
        <v>4</v>
      </c>
      <c r="M238" s="28">
        <f t="shared" si="53"/>
        <v>0.56000000000000005</v>
      </c>
      <c r="N238" s="103" t="s">
        <v>1077</v>
      </c>
      <c r="O238" s="104">
        <v>0.13500000000000001</v>
      </c>
      <c r="P238" s="163">
        <v>45806</v>
      </c>
      <c r="Q238" s="163">
        <v>45821</v>
      </c>
      <c r="R238" s="28">
        <f t="shared" si="54"/>
        <v>3.7037037037037068</v>
      </c>
      <c r="S238" s="105">
        <f>IF(INDEX(Historical!$D$7:$D1445,MATCH(B238,Historical!$B$7:$B$1044,0))=0,"n/a",(INDEX(Historical!$C$7:$C$1044,MATCH(B238,Historical!$B$7:$B$1044,0))/INDEX(Historical!$D$7:$D$1044,MATCH(B238,Historical!$B$7:$B$1044,0))-1)*100)</f>
        <v>3.7383177570093462</v>
      </c>
      <c r="T238" s="105">
        <f>IF(INDEX(Historical!$F$7:$F$1044,MATCH(B238,Historical!$B$7:$B$1044,0))=0,"n/a",((INDEX(Historical!$C$7:$C$1044,MATCH(B238,Historical!$B$7:$B$1044,0))/INDEX(Historical!$F$7:$F$1044,MATCH(B238,Historical!$B$7:$B$1044,0)))^(1/3)-1)*100)</f>
        <v>3.8873324124418351</v>
      </c>
      <c r="U238" s="105">
        <f>IF(INDEX(Historical!$H$7:$H$1044,MATCH(B238,Historical!$B$7:$B$1044,0))=0,"n/a",((INDEX(Historical!$C$7:$C$1044,MATCH(B238,Historical!$B$7:$B$1044,0))/INDEX(Historical!$H$7:$H$1044,MATCH(B238,Historical!$B$7:$B$1044,0)))^(1/5)-1)*100)</f>
        <v>4.0534099936660573</v>
      </c>
      <c r="V238" s="105">
        <f>IF(INDEX(Historical!$M$7:$M$1044,MATCH(B238,Historical!$B$7:$B$1044,0))=0,"n/a",((INDEX(Historical!$C$7:$C$1044,MATCH(B238,Historical!$B$7:$B$1044,0))/INDEX(Historical!$M$7:$M$1044,MATCH(B238,Historical!$B$7:$B$1044,0)))^(1/10)-1)*100)</f>
        <v>4.5698446932423753</v>
      </c>
      <c r="W238" s="106">
        <f t="shared" si="55"/>
        <v>0.88699075477554146</v>
      </c>
      <c r="X238" s="107">
        <f t="shared" si="56"/>
        <v>0.11053749641849078</v>
      </c>
      <c r="Y238" s="123"/>
      <c r="Z238" s="101">
        <f t="shared" si="57"/>
        <v>15.300546448087433</v>
      </c>
      <c r="AA238" s="109">
        <f t="shared" si="58"/>
        <v>50.221311475409834</v>
      </c>
      <c r="AB238" s="71">
        <v>12</v>
      </c>
      <c r="AC238" s="100">
        <v>3.66</v>
      </c>
      <c r="AD238" s="100" t="s">
        <v>142</v>
      </c>
      <c r="AE238" s="100">
        <v>2</v>
      </c>
      <c r="AF238" s="100">
        <v>4</v>
      </c>
      <c r="AG238" s="100">
        <v>8.2900000000000009</v>
      </c>
      <c r="AH238" s="100">
        <v>17.239999999999998</v>
      </c>
      <c r="AI238" s="100">
        <v>16.559999999999999</v>
      </c>
      <c r="AJ238" s="100">
        <v>36.67</v>
      </c>
      <c r="AK238" s="100" t="s">
        <v>142</v>
      </c>
      <c r="AL238" s="100">
        <v>3820</v>
      </c>
      <c r="AM238" s="100">
        <v>1.81</v>
      </c>
      <c r="AN238" s="100">
        <v>0.59</v>
      </c>
      <c r="AO238" s="110">
        <f t="shared" si="59"/>
        <v>-45.863239058589436</v>
      </c>
      <c r="AP238" s="111">
        <f t="shared" si="60"/>
        <v>4.3580724168204013</v>
      </c>
      <c r="AQ238" s="112">
        <f t="shared" si="61"/>
        <v>198.80149181662347</v>
      </c>
      <c r="AR238" s="101">
        <f>INDEX(Historical!$C$7:$C$1045,MATCH(B238,Historical!$B$7:$B$1045,0))*IF(AH238="n/a",1.03,IF(AH238&lt;0,1.01,IF(AH238&gt;10,1.1,(1+AH238/100))))</f>
        <v>0.61050000000000015</v>
      </c>
      <c r="AS238" s="109">
        <f t="shared" si="62"/>
        <v>0.6715500000000002</v>
      </c>
      <c r="AT238" s="109">
        <f t="shared" si="67"/>
        <v>0.69169650000000027</v>
      </c>
      <c r="AU238" s="109">
        <f t="shared" si="67"/>
        <v>0.71244739500000032</v>
      </c>
      <c r="AV238" s="109">
        <f t="shared" si="67"/>
        <v>0.73382081685000033</v>
      </c>
      <c r="AW238" s="109">
        <f t="shared" si="63"/>
        <v>3.4200147118500013</v>
      </c>
      <c r="AX238" s="113">
        <f t="shared" si="64"/>
        <v>1.8606249452423704</v>
      </c>
      <c r="AY238" s="100">
        <v>0.97</v>
      </c>
      <c r="AZ238" s="100">
        <v>159.10999999999999</v>
      </c>
      <c r="BA238" s="100">
        <v>-5.3900000000000006</v>
      </c>
      <c r="BB238" s="100">
        <v>17.5</v>
      </c>
      <c r="BC238" s="100">
        <v>40.369999999999997</v>
      </c>
      <c r="BE238" s="12">
        <v>2013</v>
      </c>
      <c r="BF238" s="12">
        <f t="shared" si="65"/>
        <v>1</v>
      </c>
      <c r="BG238" s="100">
        <v>4.22</v>
      </c>
      <c r="BH238" s="55" t="s">
        <v>121</v>
      </c>
      <c r="BI238" s="55" t="s">
        <v>122</v>
      </c>
    </row>
    <row r="239" spans="1:61" ht="12.75" customHeight="1" x14ac:dyDescent="0.2">
      <c r="A239" s="116" t="s">
        <v>1078</v>
      </c>
      <c r="B239" s="55" t="s">
        <v>1079</v>
      </c>
      <c r="C239" s="156" t="s">
        <v>116</v>
      </c>
      <c r="D239" s="98" t="s">
        <v>215</v>
      </c>
      <c r="E239" s="157">
        <v>11</v>
      </c>
      <c r="F239" s="2">
        <v>482</v>
      </c>
      <c r="G239" s="2" t="s">
        <v>146</v>
      </c>
      <c r="H239" s="2" t="s">
        <v>146</v>
      </c>
      <c r="I239" s="100">
        <v>27.89</v>
      </c>
      <c r="J239" s="101">
        <f t="shared" si="52"/>
        <v>1.0039440659734673</v>
      </c>
      <c r="K239" s="104">
        <v>7.0000000000000007E-2</v>
      </c>
      <c r="L239" s="71">
        <v>4</v>
      </c>
      <c r="M239" s="28">
        <f t="shared" si="53"/>
        <v>0.28000000000000003</v>
      </c>
      <c r="N239" s="103" t="s">
        <v>874</v>
      </c>
      <c r="O239" s="104">
        <v>6.7000000000000004E-2</v>
      </c>
      <c r="P239" s="158">
        <v>45971</v>
      </c>
      <c r="Q239" s="158">
        <v>45981</v>
      </c>
      <c r="R239" s="28">
        <f t="shared" si="54"/>
        <v>4.4776119402985115</v>
      </c>
      <c r="S239" s="105">
        <f>IF(INDEX(Historical!$D$7:$D1447,MATCH(B239,Historical!$B$7:$B$1044,0))=0,"n/a",(INDEX(Historical!$C$7:$C$1044,MATCH(B239,Historical!$B$7:$B$1044,0))/INDEX(Historical!$D$7:$D$1044,MATCH(B239,Historical!$B$7:$B$1044,0))-1)*100)</f>
        <v>4.6332046332046462</v>
      </c>
      <c r="T239" s="105">
        <f>IF(INDEX(Historical!$F$7:$F$1044,MATCH(B239,Historical!$B$7:$B$1044,0))=0,"n/a",((INDEX(Historical!$C$7:$C$1044,MATCH(B239,Historical!$B$7:$B$1044,0))/INDEX(Historical!$F$7:$F$1044,MATCH(B239,Historical!$B$7:$B$1044,0)))^(1/3)-1)*100)</f>
        <v>4.8657843513146171</v>
      </c>
      <c r="U239" s="105">
        <f>IF(INDEX(Historical!$H$7:$H$1044,MATCH(B239,Historical!$B$7:$B$1044,0))=0,"n/a",((INDEX(Historical!$C$7:$C$1044,MATCH(B239,Historical!$B$7:$B$1044,0))/INDEX(Historical!$H$7:$H$1044,MATCH(B239,Historical!$B$7:$B$1044,0)))^(1/5)-1)*100)</f>
        <v>4.9837475029862244</v>
      </c>
      <c r="V239" s="105">
        <f>IF(INDEX(Historical!$M$7:$M$1044,MATCH(B239,Historical!$B$7:$B$1044,0))=0,"n/a",((INDEX(Historical!$C$7:$C$1044,MATCH(B239,Historical!$B$7:$B$1044,0))/INDEX(Historical!$M$7:$M$1044,MATCH(B239,Historical!$B$7:$B$1044,0)))^(1/10)-1)*100)</f>
        <v>13.335707181304478</v>
      </c>
      <c r="W239" s="106">
        <f t="shared" si="55"/>
        <v>0.37371452711356862</v>
      </c>
      <c r="X239" s="107">
        <f t="shared" si="56"/>
        <v>0.22861227077918458</v>
      </c>
      <c r="Y239" s="123"/>
      <c r="Z239" s="101">
        <f t="shared" si="57"/>
        <v>22.047244094488192</v>
      </c>
      <c r="AA239" s="109">
        <f t="shared" si="58"/>
        <v>21.960629921259844</v>
      </c>
      <c r="AB239" s="71">
        <v>9</v>
      </c>
      <c r="AC239" s="100">
        <v>1.27</v>
      </c>
      <c r="AD239" s="100">
        <v>2.4500000000000002</v>
      </c>
      <c r="AE239" s="100">
        <v>3.02</v>
      </c>
      <c r="AF239" s="100">
        <v>4.28</v>
      </c>
      <c r="AG239" s="100">
        <v>21.55</v>
      </c>
      <c r="AH239" s="100">
        <v>10.08</v>
      </c>
      <c r="AI239" s="100">
        <v>7.6300000000000008</v>
      </c>
      <c r="AJ239" s="100">
        <v>21.8</v>
      </c>
      <c r="AK239" s="100">
        <v>7.3400000000000007</v>
      </c>
      <c r="AL239" s="100">
        <v>4360</v>
      </c>
      <c r="AM239" s="100">
        <v>1.1499999999999999</v>
      </c>
      <c r="AN239" s="100">
        <v>0.44</v>
      </c>
      <c r="AO239" s="110">
        <f t="shared" si="59"/>
        <v>-15.972938352300153</v>
      </c>
      <c r="AP239" s="111">
        <f t="shared" si="60"/>
        <v>5.9876915689596917</v>
      </c>
      <c r="AQ239" s="112">
        <f t="shared" si="61"/>
        <v>104.38688375289335</v>
      </c>
      <c r="AR239" s="101">
        <f>INDEX(Historical!$C$7:$C$1045,MATCH(B239,Historical!$B$7:$B$1045,0))*IF(AH239="n/a",1.03,IF(AH239&lt;0,1.01,IF(AH239&gt;10,1.1,(1+AH239/100))))</f>
        <v>0.29810000000000003</v>
      </c>
      <c r="AS239" s="109">
        <f t="shared" si="62"/>
        <v>0.32084503000000003</v>
      </c>
      <c r="AT239" s="109">
        <f t="shared" si="67"/>
        <v>0.34439505520199998</v>
      </c>
      <c r="AU239" s="109">
        <f t="shared" si="67"/>
        <v>0.36967365225382676</v>
      </c>
      <c r="AV239" s="109">
        <f t="shared" si="67"/>
        <v>0.39680769832925761</v>
      </c>
      <c r="AW239" s="109">
        <f t="shared" si="63"/>
        <v>1.7298214357850845</v>
      </c>
      <c r="AX239" s="113">
        <f t="shared" si="64"/>
        <v>6.2022998773219236</v>
      </c>
      <c r="AY239" s="100">
        <v>1.0900000000000001</v>
      </c>
      <c r="AZ239" s="100">
        <v>22.650000000000002</v>
      </c>
      <c r="BA239" s="100">
        <v>-10.029999999999999</v>
      </c>
      <c r="BB239" s="100">
        <v>-2.08</v>
      </c>
      <c r="BC239" s="100">
        <v>6.05</v>
      </c>
      <c r="BE239" s="12">
        <v>2015</v>
      </c>
      <c r="BF239" s="12">
        <f t="shared" si="65"/>
        <v>1</v>
      </c>
      <c r="BG239" s="100">
        <v>11.52</v>
      </c>
      <c r="BH239" s="55" t="s">
        <v>121</v>
      </c>
      <c r="BI239" s="55" t="s">
        <v>122</v>
      </c>
    </row>
    <row r="240" spans="1:61" ht="12.75" customHeight="1" x14ac:dyDescent="0.2">
      <c r="A240" s="116" t="s">
        <v>1080</v>
      </c>
      <c r="B240" s="55" t="s">
        <v>1081</v>
      </c>
      <c r="C240" s="156" t="s">
        <v>134</v>
      </c>
      <c r="D240" s="98" t="s">
        <v>157</v>
      </c>
      <c r="E240" s="157">
        <v>11</v>
      </c>
      <c r="F240" s="2">
        <v>493</v>
      </c>
      <c r="G240" s="2" t="s">
        <v>146</v>
      </c>
      <c r="H240" s="2" t="s">
        <v>146</v>
      </c>
      <c r="I240" s="100">
        <v>42.7</v>
      </c>
      <c r="J240" s="101">
        <f t="shared" si="52"/>
        <v>2.9976580796252925</v>
      </c>
      <c r="K240" s="104">
        <v>0.32</v>
      </c>
      <c r="L240" s="71">
        <v>4</v>
      </c>
      <c r="M240" s="28">
        <f t="shared" si="53"/>
        <v>1.28</v>
      </c>
      <c r="N240" s="103" t="s">
        <v>209</v>
      </c>
      <c r="O240" s="104">
        <v>0.31</v>
      </c>
      <c r="P240" s="158">
        <v>46080</v>
      </c>
      <c r="Q240" s="158">
        <v>46094</v>
      </c>
      <c r="R240" s="28">
        <f t="shared" si="54"/>
        <v>3.2258064516129057</v>
      </c>
      <c r="S240" s="105">
        <f>IF(INDEX(Historical!$D$7:$D1449,MATCH(B240,Historical!$B$7:$B$1044,0))=0,"n/a",(INDEX(Historical!$C$7:$C$1044,MATCH(B240,Historical!$B$7:$B$1044,0))/INDEX(Historical!$D$7:$D$1044,MATCH(B240,Historical!$B$7:$B$1044,0))-1)*100)</f>
        <v>7.1428571428571397</v>
      </c>
      <c r="T240" s="105">
        <f>IF(INDEX(Historical!$F$7:$F$1044,MATCH(B240,Historical!$B$7:$B$1044,0))=0,"n/a",((INDEX(Historical!$C$7:$C$1044,MATCH(B240,Historical!$B$7:$B$1044,0))/INDEX(Historical!$F$7:$F$1044,MATCH(B240,Historical!$B$7:$B$1044,0)))^(1/3)-1)*100)</f>
        <v>8.4803632603543733</v>
      </c>
      <c r="U240" s="105">
        <f>IF(INDEX(Historical!$H$7:$H$1044,MATCH(B240,Historical!$B$7:$B$1044,0))=0,"n/a",((INDEX(Historical!$C$7:$C$1044,MATCH(B240,Historical!$B$7:$B$1044,0))/INDEX(Historical!$H$7:$H$1044,MATCH(B240,Historical!$B$7:$B$1044,0)))^(1/5)-1)*100)</f>
        <v>8.4471771197698544</v>
      </c>
      <c r="V240" s="105">
        <f>IF(INDEX(Historical!$M$7:$M$1044,MATCH(B240,Historical!$B$7:$B$1044,0))=0,"n/a",((INDEX(Historical!$C$7:$C$1044,MATCH(B240,Historical!$B$7:$B$1044,0))/INDEX(Historical!$M$7:$M$1044,MATCH(B240,Historical!$B$7:$B$1044,0)))^(1/10)-1)*100)</f>
        <v>19.623119885131544</v>
      </c>
      <c r="W240" s="106">
        <f t="shared" si="55"/>
        <v>0.43047064733932999</v>
      </c>
      <c r="X240" s="107">
        <f t="shared" si="56"/>
        <v>168.94354239539709</v>
      </c>
      <c r="Y240" s="165"/>
      <c r="Z240" s="101">
        <f t="shared" si="57"/>
        <v>47.761194029850742</v>
      </c>
      <c r="AA240" s="109">
        <f t="shared" si="58"/>
        <v>15.932835820895523</v>
      </c>
      <c r="AB240" s="71">
        <v>12</v>
      </c>
      <c r="AC240" s="100">
        <v>2.68</v>
      </c>
      <c r="AD240" s="100" t="s">
        <v>142</v>
      </c>
      <c r="AE240" s="100">
        <v>3.11</v>
      </c>
      <c r="AF240" s="100">
        <v>1.1499999999999999</v>
      </c>
      <c r="AG240" s="100">
        <v>7.04</v>
      </c>
      <c r="AH240" s="100">
        <v>13.4</v>
      </c>
      <c r="AI240" s="100">
        <v>18.95</v>
      </c>
      <c r="AJ240" s="100">
        <v>0.05</v>
      </c>
      <c r="AK240" s="100" t="s">
        <v>142</v>
      </c>
      <c r="AL240" s="100">
        <v>1910</v>
      </c>
      <c r="AM240" s="100">
        <v>5.67</v>
      </c>
      <c r="AN240" s="100">
        <v>0.13</v>
      </c>
      <c r="AO240" s="110">
        <f t="shared" si="59"/>
        <v>-4.488000621500376</v>
      </c>
      <c r="AP240" s="111">
        <f t="shared" si="60"/>
        <v>11.444835199395147</v>
      </c>
      <c r="AQ240" s="112">
        <f t="shared" si="61"/>
        <v>-9.758937176201087</v>
      </c>
      <c r="AR240" s="101">
        <f>INDEX(Historical!$C$7:$C$1045,MATCH(B240,Historical!$B$7:$B$1045,0))*IF(AH240="n/a",1.03,IF(AH240&lt;0,1.01,IF(AH240&gt;10,1.1,(1+AH240/100))))</f>
        <v>1.32</v>
      </c>
      <c r="AS240" s="109">
        <f t="shared" si="62"/>
        <v>1.4520000000000002</v>
      </c>
      <c r="AT240" s="109">
        <f t="shared" si="67"/>
        <v>1.4955600000000002</v>
      </c>
      <c r="AU240" s="109">
        <f t="shared" si="67"/>
        <v>1.5404268000000003</v>
      </c>
      <c r="AV240" s="109">
        <f t="shared" si="67"/>
        <v>1.5866396040000004</v>
      </c>
      <c r="AW240" s="109">
        <f t="shared" si="63"/>
        <v>7.3946264040000012</v>
      </c>
      <c r="AX240" s="113">
        <f t="shared" si="64"/>
        <v>17.317626238875881</v>
      </c>
      <c r="AY240" s="100">
        <v>0.79</v>
      </c>
      <c r="AZ240" s="100">
        <v>21.790000000000003</v>
      </c>
      <c r="BA240" s="100">
        <v>-2.64</v>
      </c>
      <c r="BB240" s="100">
        <v>5.6099999999999994</v>
      </c>
      <c r="BC240" s="100">
        <v>9.25</v>
      </c>
      <c r="BE240" s="12">
        <v>2016</v>
      </c>
      <c r="BF240" s="12">
        <f t="shared" si="65"/>
        <v>1</v>
      </c>
      <c r="BG240" s="100">
        <v>0.92999999999999994</v>
      </c>
      <c r="BH240" s="55" t="s">
        <v>121</v>
      </c>
      <c r="BI240" s="55" t="s">
        <v>122</v>
      </c>
    </row>
    <row r="241" spans="1:61" ht="12.75" customHeight="1" x14ac:dyDescent="0.2">
      <c r="A241" s="146" t="s">
        <v>1082</v>
      </c>
      <c r="B241" s="55" t="s">
        <v>1083</v>
      </c>
      <c r="C241" s="156" t="s">
        <v>134</v>
      </c>
      <c r="D241" s="98" t="s">
        <v>157</v>
      </c>
      <c r="E241" s="157">
        <v>13</v>
      </c>
      <c r="F241" s="2">
        <v>411</v>
      </c>
      <c r="G241" s="2" t="s">
        <v>146</v>
      </c>
      <c r="H241" s="2" t="s">
        <v>146</v>
      </c>
      <c r="I241" s="100">
        <v>43.69</v>
      </c>
      <c r="J241" s="101">
        <f t="shared" si="52"/>
        <v>3.387502861066606</v>
      </c>
      <c r="K241" s="104">
        <v>0.37</v>
      </c>
      <c r="L241" s="71">
        <v>4</v>
      </c>
      <c r="M241" s="28">
        <f t="shared" si="53"/>
        <v>1.48</v>
      </c>
      <c r="N241" s="103" t="s">
        <v>158</v>
      </c>
      <c r="O241" s="104">
        <v>0.34</v>
      </c>
      <c r="P241" s="158">
        <v>45901</v>
      </c>
      <c r="Q241" s="158">
        <v>45915</v>
      </c>
      <c r="R241" s="28">
        <f t="shared" si="54"/>
        <v>8.8235294117646959</v>
      </c>
      <c r="S241" s="105">
        <f>IF(INDEX(Historical!$D$7:$D1450,MATCH(B241,Historical!$B$7:$B$1044,0))=0,"n/a",(INDEX(Historical!$C$7:$C$1044,MATCH(B241,Historical!$B$7:$B$1044,0))/INDEX(Historical!$D$7:$D$1044,MATCH(B241,Historical!$B$7:$B$1044,0))-1)*100)</f>
        <v>7.575757575757569</v>
      </c>
      <c r="T241" s="105">
        <f>IF(INDEX(Historical!$F$7:$F$1044,MATCH(B241,Historical!$B$7:$B$1044,0))=0,"n/a",((INDEX(Historical!$C$7:$C$1044,MATCH(B241,Historical!$B$7:$B$1044,0))/INDEX(Historical!$F$7:$F$1044,MATCH(B241,Historical!$B$7:$B$1044,0)))^(1/3)-1)*100)</f>
        <v>6.9736427650992416</v>
      </c>
      <c r="U241" s="105">
        <f>IF(INDEX(Historical!$H$7:$H$1044,MATCH(B241,Historical!$B$7:$B$1044,0))=0,"n/a",((INDEX(Historical!$C$7:$C$1044,MATCH(B241,Historical!$B$7:$B$1044,0))/INDEX(Historical!$H$7:$H$1044,MATCH(B241,Historical!$B$7:$B$1044,0)))^(1/5)-1)*100)</f>
        <v>5.6265068998998302</v>
      </c>
      <c r="V241" s="105">
        <f>IF(INDEX(Historical!$M$7:$M$1044,MATCH(B241,Historical!$B$7:$B$1044,0))=0,"n/a",((INDEX(Historical!$C$7:$C$1044,MATCH(B241,Historical!$B$7:$B$1044,0))/INDEX(Historical!$M$7:$M$1044,MATCH(B241,Historical!$B$7:$B$1044,0)))^(1/10)-1)*100)</f>
        <v>5.0211837577747387</v>
      </c>
      <c r="W241" s="106">
        <f t="shared" si="55"/>
        <v>1.120553871621969</v>
      </c>
      <c r="X241" s="107">
        <f t="shared" si="56"/>
        <v>0.8049366094277296</v>
      </c>
      <c r="Y241" s="165"/>
      <c r="Z241" s="101">
        <f t="shared" si="57"/>
        <v>42.165242165242169</v>
      </c>
      <c r="AA241" s="109">
        <f t="shared" si="58"/>
        <v>12.447293447293447</v>
      </c>
      <c r="AB241" s="71">
        <v>12</v>
      </c>
      <c r="AC241" s="100">
        <v>3.51</v>
      </c>
      <c r="AD241" s="100" t="s">
        <v>142</v>
      </c>
      <c r="AE241" s="100">
        <v>2.42</v>
      </c>
      <c r="AF241" s="100">
        <v>1.2</v>
      </c>
      <c r="AG241" s="100">
        <v>10.549999999999999</v>
      </c>
      <c r="AH241" s="100">
        <v>9.2200000000000006</v>
      </c>
      <c r="AI241" s="100">
        <v>8.42</v>
      </c>
      <c r="AJ241" s="100">
        <v>6.99</v>
      </c>
      <c r="AK241" s="100" t="s">
        <v>142</v>
      </c>
      <c r="AL241" s="100">
        <v>2270</v>
      </c>
      <c r="AM241" s="100">
        <v>2.25</v>
      </c>
      <c r="AN241" s="100">
        <v>0.16</v>
      </c>
      <c r="AO241" s="110">
        <f t="shared" si="59"/>
        <v>-3.4332836863270106</v>
      </c>
      <c r="AP241" s="111">
        <f t="shared" si="60"/>
        <v>9.0140097609664362</v>
      </c>
      <c r="AQ241" s="112">
        <f t="shared" si="61"/>
        <v>-18.522662628046238</v>
      </c>
      <c r="AR241" s="101">
        <f>INDEX(Historical!$C$7:$C$1045,MATCH(B241,Historical!$B$7:$B$1045,0))*IF(AH241="n/a",1.03,IF(AH241&lt;0,1.01,IF(AH241&gt;10,1.1,(1+AH241/100))))</f>
        <v>1.550924</v>
      </c>
      <c r="AS241" s="109">
        <f t="shared" si="62"/>
        <v>1.6815118008000001</v>
      </c>
      <c r="AT241" s="109">
        <f t="shared" si="67"/>
        <v>1.731957154824</v>
      </c>
      <c r="AU241" s="109">
        <f t="shared" si="67"/>
        <v>1.7839158694687201</v>
      </c>
      <c r="AV241" s="109">
        <f t="shared" si="67"/>
        <v>1.8374333455527816</v>
      </c>
      <c r="AW241" s="109">
        <f t="shared" si="63"/>
        <v>8.5857421706455028</v>
      </c>
      <c r="AX241" s="113">
        <f t="shared" si="64"/>
        <v>19.651504167190438</v>
      </c>
      <c r="AY241" s="100">
        <v>0.49</v>
      </c>
      <c r="AZ241" s="100">
        <v>11.469999999999999</v>
      </c>
      <c r="BA241" s="100">
        <v>-6.88</v>
      </c>
      <c r="BB241" s="100">
        <v>0.85000000000000009</v>
      </c>
      <c r="BC241" s="100">
        <v>2.1800000000000002</v>
      </c>
      <c r="BE241" s="12">
        <v>2013</v>
      </c>
      <c r="BF241" s="12">
        <f t="shared" si="65"/>
        <v>1</v>
      </c>
      <c r="BG241" s="100">
        <v>1.22</v>
      </c>
      <c r="BH241" s="55" t="s">
        <v>121</v>
      </c>
      <c r="BI241" s="55" t="s">
        <v>122</v>
      </c>
    </row>
    <row r="242" spans="1:61" ht="12.75" customHeight="1" x14ac:dyDescent="0.2">
      <c r="A242" s="123" t="s">
        <v>1084</v>
      </c>
      <c r="B242" s="55" t="s">
        <v>1085</v>
      </c>
      <c r="C242" s="156" t="s">
        <v>134</v>
      </c>
      <c r="D242" s="98" t="s">
        <v>186</v>
      </c>
      <c r="E242" s="157">
        <v>15</v>
      </c>
      <c r="F242" s="2">
        <v>352</v>
      </c>
      <c r="G242" s="2" t="s">
        <v>146</v>
      </c>
      <c r="H242" s="2" t="s">
        <v>146</v>
      </c>
      <c r="I242" s="100">
        <v>91.91</v>
      </c>
      <c r="J242" s="101">
        <f t="shared" si="52"/>
        <v>1.3491459036013491</v>
      </c>
      <c r="K242" s="104">
        <v>0.31</v>
      </c>
      <c r="L242" s="71">
        <v>4</v>
      </c>
      <c r="M242" s="28">
        <f t="shared" si="53"/>
        <v>1.24</v>
      </c>
      <c r="N242" s="103" t="s">
        <v>182</v>
      </c>
      <c r="O242" s="104">
        <v>0.27</v>
      </c>
      <c r="P242" s="158">
        <v>46185</v>
      </c>
      <c r="Q242" s="158">
        <v>46199</v>
      </c>
      <c r="R242" s="28">
        <f t="shared" si="54"/>
        <v>14.814814814814806</v>
      </c>
      <c r="S242" s="105">
        <f>IF(INDEX(Historical!$D$7:$D1452,MATCH(B242,Historical!$B$7:$B$1044,0))=0,"n/a",(INDEX(Historical!$C$7:$C$1044,MATCH(B242,Historical!$B$7:$B$1044,0))/INDEX(Historical!$D$7:$D$1044,MATCH(B242,Historical!$B$7:$B$1044,0))-1)*100)</f>
        <v>11.702127659574479</v>
      </c>
      <c r="T242" s="105">
        <f>IF(INDEX(Historical!$F$7:$F$1044,MATCH(B242,Historical!$B$7:$B$1044,0))=0,"n/a",((INDEX(Historical!$C$7:$C$1044,MATCH(B242,Historical!$B$7:$B$1044,0))/INDEX(Historical!$F$7:$F$1044,MATCH(B242,Historical!$B$7:$B$1044,0)))^(1/3)-1)*100)</f>
        <v>10.415886963424924</v>
      </c>
      <c r="U242" s="105">
        <f>IF(INDEX(Historical!$H$7:$H$1044,MATCH(B242,Historical!$B$7:$B$1044,0))=0,"n/a",((INDEX(Historical!$C$7:$C$1044,MATCH(B242,Historical!$B$7:$B$1044,0))/INDEX(Historical!$H$7:$H$1044,MATCH(B242,Historical!$B$7:$B$1044,0)))^(1/5)-1)*100)</f>
        <v>10.179745473033265</v>
      </c>
      <c r="V242" s="105">
        <f>IF(INDEX(Historical!$M$7:$M$1044,MATCH(B242,Historical!$B$7:$B$1044,0))=0,"n/a",((INDEX(Historical!$C$7:$C$1044,MATCH(B242,Historical!$B$7:$B$1044,0))/INDEX(Historical!$M$7:$M$1044,MATCH(B242,Historical!$B$7:$B$1044,0)))^(1/10)-1)*100)</f>
        <v>13.346158167069744</v>
      </c>
      <c r="W242" s="106">
        <f t="shared" si="55"/>
        <v>0.7627472524753024</v>
      </c>
      <c r="X242" s="107">
        <f t="shared" si="56"/>
        <v>0.95584464535523606</v>
      </c>
      <c r="Y242" s="165"/>
      <c r="Z242" s="101">
        <f t="shared" si="57"/>
        <v>37.349397590361448</v>
      </c>
      <c r="AA242" s="109">
        <f t="shared" si="58"/>
        <v>27.683734939759038</v>
      </c>
      <c r="AB242" s="71">
        <v>12</v>
      </c>
      <c r="AC242" s="100">
        <v>3.32</v>
      </c>
      <c r="AD242" s="100">
        <v>1.56</v>
      </c>
      <c r="AE242" s="100">
        <v>6.29</v>
      </c>
      <c r="AF242" s="100">
        <v>4.3099999999999996</v>
      </c>
      <c r="AG242" s="100">
        <v>16.23</v>
      </c>
      <c r="AH242" s="100">
        <v>12.94</v>
      </c>
      <c r="AI242" s="100">
        <v>12.709999999999999</v>
      </c>
      <c r="AJ242" s="100">
        <v>10.65</v>
      </c>
      <c r="AK242" s="100">
        <v>13.26</v>
      </c>
      <c r="AL242" s="100">
        <v>51980</v>
      </c>
      <c r="AM242" s="100">
        <v>21.23</v>
      </c>
      <c r="AN242" s="100">
        <v>0.79</v>
      </c>
      <c r="AO242" s="110">
        <f t="shared" si="59"/>
        <v>-16.154843563124423</v>
      </c>
      <c r="AP242" s="111">
        <f t="shared" si="60"/>
        <v>11.528891376634613</v>
      </c>
      <c r="AQ242" s="112">
        <f t="shared" si="61"/>
        <v>130.28185395810686</v>
      </c>
      <c r="AR242" s="101">
        <f>INDEX(Historical!$C$7:$C$1045,MATCH(B242,Historical!$B$7:$B$1045,0))*IF(AH242="n/a",1.03,IF(AH242&lt;0,1.01,IF(AH242&gt;10,1.1,(1+AH242/100))))</f>
        <v>1.1550000000000002</v>
      </c>
      <c r="AS242" s="109">
        <f t="shared" si="62"/>
        <v>1.2705000000000004</v>
      </c>
      <c r="AT242" s="109">
        <f t="shared" si="67"/>
        <v>1.3975500000000005</v>
      </c>
      <c r="AU242" s="109">
        <f t="shared" si="67"/>
        <v>1.5373050000000006</v>
      </c>
      <c r="AV242" s="109">
        <f t="shared" si="67"/>
        <v>1.6910355000000008</v>
      </c>
      <c r="AW242" s="109">
        <f t="shared" si="63"/>
        <v>7.0513905000000028</v>
      </c>
      <c r="AX242" s="113">
        <f t="shared" si="64"/>
        <v>7.6720601675552196</v>
      </c>
      <c r="AY242" s="100">
        <v>0.99</v>
      </c>
      <c r="AZ242" s="100">
        <v>24.02</v>
      </c>
      <c r="BA242" s="100">
        <v>-9.7000000000000011</v>
      </c>
      <c r="BB242" s="100">
        <v>6.4</v>
      </c>
      <c r="BC242" s="100">
        <v>1.5699999999999998</v>
      </c>
      <c r="BE242" s="12">
        <v>2012</v>
      </c>
      <c r="BF242" s="12">
        <f t="shared" si="65"/>
        <v>1</v>
      </c>
      <c r="BG242" s="100">
        <v>6.6000000000000005</v>
      </c>
      <c r="BH242" s="55" t="s">
        <v>121</v>
      </c>
      <c r="BI242" s="55" t="s">
        <v>122</v>
      </c>
    </row>
    <row r="243" spans="1:61" ht="12.75" customHeight="1" x14ac:dyDescent="0.2">
      <c r="A243" s="123" t="s">
        <v>1086</v>
      </c>
      <c r="B243" s="55" t="s">
        <v>1087</v>
      </c>
      <c r="C243" s="156" t="s">
        <v>139</v>
      </c>
      <c r="D243" s="98" t="s">
        <v>140</v>
      </c>
      <c r="E243" s="157">
        <v>21</v>
      </c>
      <c r="F243" s="2">
        <v>203</v>
      </c>
      <c r="G243" s="2" t="s">
        <v>146</v>
      </c>
      <c r="H243" s="2" t="s">
        <v>146</v>
      </c>
      <c r="I243" s="100">
        <v>675.62</v>
      </c>
      <c r="J243" s="101">
        <f t="shared" si="52"/>
        <v>1.7761463544596074</v>
      </c>
      <c r="K243" s="104">
        <v>3</v>
      </c>
      <c r="L243" s="71">
        <v>4</v>
      </c>
      <c r="M243" s="28">
        <f t="shared" si="53"/>
        <v>12</v>
      </c>
      <c r="N243" s="103" t="s">
        <v>361</v>
      </c>
      <c r="O243" s="104">
        <v>2.75</v>
      </c>
      <c r="P243" s="158">
        <v>46006</v>
      </c>
      <c r="Q243" s="158">
        <v>46024</v>
      </c>
      <c r="R243" s="28">
        <f t="shared" si="54"/>
        <v>9.0909090909090917</v>
      </c>
      <c r="S243" s="105">
        <f>IF(INDEX(Historical!$D$7:$D1455,MATCH(B243,Historical!$B$7:$B$1044,0))=0,"n/a",(INDEX(Historical!$C$7:$C$1044,MATCH(B243,Historical!$B$7:$B$1044,0))/INDEX(Historical!$D$7:$D$1044,MATCH(B243,Historical!$B$7:$B$1044,0))-1)*100)</f>
        <v>10.256410256410264</v>
      </c>
      <c r="T243" s="105">
        <f>IF(INDEX(Historical!$F$7:$F$1044,MATCH(B243,Historical!$B$7:$B$1044,0))=0,"n/a",((INDEX(Historical!$C$7:$C$1044,MATCH(B243,Historical!$B$7:$B$1044,0))/INDEX(Historical!$F$7:$F$1044,MATCH(B243,Historical!$B$7:$B$1044,0)))^(1/3)-1)*100)</f>
        <v>8.5699720597817386</v>
      </c>
      <c r="U243" s="105">
        <f>IF(INDEX(Historical!$H$7:$H$1044,MATCH(B243,Historical!$B$7:$B$1044,0))=0,"n/a",((INDEX(Historical!$C$7:$C$1044,MATCH(B243,Historical!$B$7:$B$1044,0))/INDEX(Historical!$H$7:$H$1044,MATCH(B243,Historical!$B$7:$B$1044,0)))^(1/5)-1)*100)</f>
        <v>7.1812886733651604</v>
      </c>
      <c r="V243" s="105">
        <f>IF(INDEX(Historical!$M$7:$M$1044,MATCH(B243,Historical!$B$7:$B$1044,0))=0,"n/a",((INDEX(Historical!$C$7:$C$1044,MATCH(B243,Historical!$B$7:$B$1044,0))/INDEX(Historical!$M$7:$M$1044,MATCH(B243,Historical!$B$7:$B$1044,0)))^(1/10)-1)*100)</f>
        <v>6.7387330854334238</v>
      </c>
      <c r="W243" s="106">
        <f t="shared" si="55"/>
        <v>1.0656734110582853</v>
      </c>
      <c r="X243" s="107">
        <f t="shared" si="56"/>
        <v>0.57358535729753668</v>
      </c>
      <c r="Y243" s="165"/>
      <c r="Z243" s="101">
        <f t="shared" si="57"/>
        <v>27.434842249657066</v>
      </c>
      <c r="AA243" s="109">
        <f t="shared" si="58"/>
        <v>15.446273433927754</v>
      </c>
      <c r="AB243" s="71">
        <v>12</v>
      </c>
      <c r="AC243" s="100">
        <v>43.74</v>
      </c>
      <c r="AD243" s="100" t="s">
        <v>142</v>
      </c>
      <c r="AE243" s="100">
        <v>2.31</v>
      </c>
      <c r="AF243" s="100">
        <v>3.59</v>
      </c>
      <c r="AG243" s="100">
        <v>25.169999999999998</v>
      </c>
      <c r="AH243" s="100" t="s">
        <v>142</v>
      </c>
      <c r="AI243" s="100" t="s">
        <v>142</v>
      </c>
      <c r="AJ243" s="100">
        <v>12.520000000000001</v>
      </c>
      <c r="AK243" s="100" t="s">
        <v>142</v>
      </c>
      <c r="AL243" s="100">
        <v>6210</v>
      </c>
      <c r="AM243" s="100">
        <v>18.77</v>
      </c>
      <c r="AN243" s="100">
        <v>0.59</v>
      </c>
      <c r="AO243" s="110">
        <f t="shared" si="59"/>
        <v>-6.4888384061029853</v>
      </c>
      <c r="AP243" s="111">
        <f t="shared" si="60"/>
        <v>8.9574350278247685</v>
      </c>
      <c r="AQ243" s="112">
        <f t="shared" si="61"/>
        <v>56.988494451452134</v>
      </c>
      <c r="AR243" s="101">
        <f>INDEX(Historical!$C$7:$C$1045,MATCH(B243,Historical!$B$7:$B$1045,0))*IF(AH243="n/a",1.03,IF(AH243&lt;0,1.01,IF(AH243&gt;10,1.1,(1+AH243/100))))</f>
        <v>11.0725</v>
      </c>
      <c r="AS243" s="109">
        <f t="shared" si="62"/>
        <v>11.404674999999999</v>
      </c>
      <c r="AT243" s="109">
        <f t="shared" si="67"/>
        <v>11.746815249999999</v>
      </c>
      <c r="AU243" s="109">
        <f t="shared" si="67"/>
        <v>12.0992197075</v>
      </c>
      <c r="AV243" s="109">
        <f t="shared" si="67"/>
        <v>12.462196298725001</v>
      </c>
      <c r="AW243" s="109">
        <f t="shared" si="63"/>
        <v>58.785406256225002</v>
      </c>
      <c r="AX243" s="113">
        <f t="shared" si="64"/>
        <v>8.7009570847850863</v>
      </c>
      <c r="AY243" s="100">
        <v>0.53</v>
      </c>
      <c r="AZ243" s="100">
        <v>16.48</v>
      </c>
      <c r="BA243" s="100">
        <v>-22.869999999999997</v>
      </c>
      <c r="BB243" s="100">
        <v>6.59</v>
      </c>
      <c r="BC243" s="100">
        <v>-6.2700000000000005</v>
      </c>
      <c r="BE243" s="12">
        <v>2006</v>
      </c>
      <c r="BF243" s="12">
        <f t="shared" si="65"/>
        <v>2</v>
      </c>
      <c r="BG243" s="100">
        <v>12.15</v>
      </c>
      <c r="BH243" s="55" t="s">
        <v>121</v>
      </c>
      <c r="BI243" s="55" t="s">
        <v>122</v>
      </c>
    </row>
    <row r="244" spans="1:61" ht="12.75" customHeight="1" x14ac:dyDescent="0.2">
      <c r="A244" s="123" t="s">
        <v>1088</v>
      </c>
      <c r="B244" s="55" t="s">
        <v>1089</v>
      </c>
      <c r="C244" s="156" t="s">
        <v>162</v>
      </c>
      <c r="D244" s="98" t="s">
        <v>192</v>
      </c>
      <c r="E244" s="157">
        <v>15</v>
      </c>
      <c r="F244" s="2">
        <v>336</v>
      </c>
      <c r="G244" s="2" t="s">
        <v>119</v>
      </c>
      <c r="H244" s="2" t="s">
        <v>119</v>
      </c>
      <c r="I244" s="100">
        <v>48.28</v>
      </c>
      <c r="J244" s="101">
        <f t="shared" si="52"/>
        <v>2.4855012427506216</v>
      </c>
      <c r="K244" s="104">
        <v>0.3</v>
      </c>
      <c r="L244" s="71">
        <v>4</v>
      </c>
      <c r="M244" s="28">
        <f t="shared" si="53"/>
        <v>1.2</v>
      </c>
      <c r="N244" s="103" t="s">
        <v>874</v>
      </c>
      <c r="O244" s="104">
        <v>0.28000000000000003</v>
      </c>
      <c r="P244" s="158">
        <v>46056</v>
      </c>
      <c r="Q244" s="158">
        <v>46073</v>
      </c>
      <c r="R244" s="28">
        <f t="shared" si="54"/>
        <v>7.1428571428571281</v>
      </c>
      <c r="S244" s="105">
        <f>IF(INDEX(Historical!$D$7:$D1457,MATCH(B244,Historical!$B$7:$B$1044,0))=0,"n/a",(INDEX(Historical!$C$7:$C$1044,MATCH(B244,Historical!$B$7:$B$1044,0))/INDEX(Historical!$D$7:$D$1044,MATCH(B244,Historical!$B$7:$B$1044,0))-1)*100)</f>
        <v>5.6603773584905648</v>
      </c>
      <c r="T244" s="105">
        <f>IF(INDEX(Historical!$F$7:$F$1044,MATCH(B244,Historical!$B$7:$B$1044,0))=0,"n/a",((INDEX(Historical!$C$7:$C$1044,MATCH(B244,Historical!$B$7:$B$1044,0))/INDEX(Historical!$F$7:$F$1044,MATCH(B244,Historical!$B$7:$B$1044,0)))^(1/3)-1)*100)</f>
        <v>6.014041147633864</v>
      </c>
      <c r="U244" s="105">
        <f>IF(INDEX(Historical!$H$7:$H$1044,MATCH(B244,Historical!$B$7:$B$1044,0))=0,"n/a",((INDEX(Historical!$C$7:$C$1044,MATCH(B244,Historical!$B$7:$B$1044,0))/INDEX(Historical!$H$7:$H$1044,MATCH(B244,Historical!$B$7:$B$1044,0)))^(1/5)-1)*100)</f>
        <v>5.9223841048812176</v>
      </c>
      <c r="V244" s="105">
        <f>IF(INDEX(Historical!$M$7:$M$1044,MATCH(B244,Historical!$B$7:$B$1044,0))=0,"n/a",((INDEX(Historical!$C$7:$C$1044,MATCH(B244,Historical!$B$7:$B$1044,0))/INDEX(Historical!$M$7:$M$1044,MATCH(B244,Historical!$B$7:$B$1044,0)))^(1/10)-1)*100)</f>
        <v>8.0932216710607019</v>
      </c>
      <c r="W244" s="106">
        <f t="shared" si="55"/>
        <v>0.73177089984550325</v>
      </c>
      <c r="X244" s="107" t="str">
        <f t="shared" si="56"/>
        <v>n/a</v>
      </c>
      <c r="Y244" s="166"/>
      <c r="Z244" s="101">
        <f t="shared" si="57"/>
        <v>61.53846153846154</v>
      </c>
      <c r="AA244" s="109">
        <f t="shared" si="58"/>
        <v>24.75897435897436</v>
      </c>
      <c r="AB244" s="71">
        <v>12</v>
      </c>
      <c r="AC244" s="100">
        <v>1.95</v>
      </c>
      <c r="AD244" s="100">
        <v>2.5</v>
      </c>
      <c r="AE244" s="100">
        <v>3.48</v>
      </c>
      <c r="AF244" s="100">
        <v>2.44</v>
      </c>
      <c r="AG244" s="100">
        <v>10.220000000000001</v>
      </c>
      <c r="AH244" s="100">
        <v>8.3000000000000007</v>
      </c>
      <c r="AI244" s="100">
        <v>8.3699999999999992</v>
      </c>
      <c r="AJ244" s="100" t="s">
        <v>142</v>
      </c>
      <c r="AK244" s="100">
        <v>8.6499999999999986</v>
      </c>
      <c r="AL244" s="100">
        <v>23140</v>
      </c>
      <c r="AM244" s="100">
        <v>0.45999999999999996</v>
      </c>
      <c r="AN244" s="100">
        <v>1.72</v>
      </c>
      <c r="AO244" s="110">
        <f t="shared" si="59"/>
        <v>-16.35108901134252</v>
      </c>
      <c r="AP244" s="111">
        <f t="shared" si="60"/>
        <v>8.40788534763184</v>
      </c>
      <c r="AQ244" s="112">
        <f t="shared" si="61"/>
        <v>63.85887889806947</v>
      </c>
      <c r="AR244" s="101">
        <f>INDEX(Historical!$C$7:$C$1045,MATCH(B244,Historical!$B$7:$B$1045,0))*IF(AH244="n/a",1.03,IF(AH244&lt;0,1.01,IF(AH244&gt;10,1.1,(1+AH244/100))))</f>
        <v>1.21296</v>
      </c>
      <c r="AS244" s="109">
        <f t="shared" si="62"/>
        <v>1.3144847519999998</v>
      </c>
      <c r="AT244" s="109">
        <f t="shared" si="67"/>
        <v>1.4281876830479998</v>
      </c>
      <c r="AU244" s="109">
        <f t="shared" si="67"/>
        <v>1.5517259176316518</v>
      </c>
      <c r="AV244" s="109">
        <f t="shared" si="67"/>
        <v>1.6859502095067898</v>
      </c>
      <c r="AW244" s="109">
        <f t="shared" si="63"/>
        <v>7.1933085621864414</v>
      </c>
      <c r="AX244" s="113">
        <f t="shared" si="64"/>
        <v>14.899147809002573</v>
      </c>
      <c r="AY244" s="100">
        <v>0.56999999999999995</v>
      </c>
      <c r="AZ244" s="100">
        <v>29.720000000000002</v>
      </c>
      <c r="BA244" s="100">
        <v>-1.1299999999999999</v>
      </c>
      <c r="BB244" s="100">
        <v>2.67</v>
      </c>
      <c r="BC244" s="100">
        <v>10.5</v>
      </c>
      <c r="BE244" s="12">
        <v>2012</v>
      </c>
      <c r="BF244" s="12">
        <f t="shared" si="65"/>
        <v>1</v>
      </c>
      <c r="BG244" s="100">
        <v>2.69</v>
      </c>
      <c r="BH244" s="55" t="s">
        <v>121</v>
      </c>
      <c r="BI244" s="55" t="s">
        <v>122</v>
      </c>
    </row>
    <row r="245" spans="1:61" ht="12.75" customHeight="1" x14ac:dyDescent="0.2">
      <c r="A245" s="123" t="s">
        <v>1090</v>
      </c>
      <c r="B245" s="55" t="s">
        <v>1091</v>
      </c>
      <c r="C245" s="156" t="s">
        <v>335</v>
      </c>
      <c r="D245" s="98" t="s">
        <v>1092</v>
      </c>
      <c r="E245" s="157">
        <v>23</v>
      </c>
      <c r="F245" s="2">
        <v>162</v>
      </c>
      <c r="G245" s="2" t="s">
        <v>118</v>
      </c>
      <c r="H245" s="2" t="s">
        <v>118</v>
      </c>
      <c r="I245" s="100">
        <v>44.36</v>
      </c>
      <c r="J245" s="101">
        <f t="shared" si="52"/>
        <v>3.6970243462578898</v>
      </c>
      <c r="K245" s="104">
        <v>0.41</v>
      </c>
      <c r="L245" s="71">
        <v>4</v>
      </c>
      <c r="M245" s="28">
        <f t="shared" si="53"/>
        <v>1.64</v>
      </c>
      <c r="N245" s="103" t="s">
        <v>141</v>
      </c>
      <c r="O245" s="104">
        <v>0.4</v>
      </c>
      <c r="P245" s="158">
        <v>45992</v>
      </c>
      <c r="Q245" s="158">
        <v>46024</v>
      </c>
      <c r="R245" s="28">
        <f t="shared" si="54"/>
        <v>2.4999999999999885</v>
      </c>
      <c r="S245" s="105">
        <f>IF(INDEX(Historical!$D$7:$D1460,MATCH(B245,Historical!$B$7:$B$1044,0))=0,"n/a",(INDEX(Historical!$C$7:$C$1044,MATCH(B245,Historical!$B$7:$B$1044,0))/INDEX(Historical!$D$7:$D$1044,MATCH(B245,Historical!$B$7:$B$1044,0))-1)*100)</f>
        <v>8.1081081081081141</v>
      </c>
      <c r="T245" s="105">
        <f>IF(INDEX(Historical!$F$7:$F$1044,MATCH(B245,Historical!$B$7:$B$1044,0))=0,"n/a",((INDEX(Historical!$C$7:$C$1044,MATCH(B245,Historical!$B$7:$B$1044,0))/INDEX(Historical!$F$7:$F$1044,MATCH(B245,Historical!$B$7:$B$1044,0)))^(1/3)-1)*100)</f>
        <v>8.4323205776936518</v>
      </c>
      <c r="U245" s="105">
        <f>IF(INDEX(Historical!$H$7:$H$1044,MATCH(B245,Historical!$B$7:$B$1044,0))=0,"n/a",((INDEX(Historical!$C$7:$C$1044,MATCH(B245,Historical!$B$7:$B$1044,0))/INDEX(Historical!$H$7:$H$1044,MATCH(B245,Historical!$B$7:$B$1044,0)))^(1/5)-1)*100)</f>
        <v>10.300830235778413</v>
      </c>
      <c r="V245" s="105">
        <f>IF(INDEX(Historical!$M$7:$M$1044,MATCH(B245,Historical!$B$7:$B$1044,0))=0,"n/a",((INDEX(Historical!$C$7:$C$1044,MATCH(B245,Historical!$B$7:$B$1044,0))/INDEX(Historical!$M$7:$M$1044,MATCH(B245,Historical!$B$7:$B$1044,0)))^(1/10)-1)*100)</f>
        <v>11.069085371075271</v>
      </c>
      <c r="W245" s="106">
        <f t="shared" si="55"/>
        <v>0.93059452434034051</v>
      </c>
      <c r="X245" s="107">
        <f t="shared" si="56"/>
        <v>1.6376518657835315</v>
      </c>
      <c r="Y245" s="159"/>
      <c r="Z245" s="101">
        <f t="shared" si="57"/>
        <v>107.89473684210526</v>
      </c>
      <c r="AA245" s="109">
        <f t="shared" si="58"/>
        <v>29.184210526315788</v>
      </c>
      <c r="AB245" s="71">
        <v>5</v>
      </c>
      <c r="AC245" s="100">
        <v>1.52</v>
      </c>
      <c r="AD245" s="100">
        <v>7.1</v>
      </c>
      <c r="AE245" s="100">
        <v>1.41</v>
      </c>
      <c r="AF245" s="100">
        <v>4.66</v>
      </c>
      <c r="AG245" s="100">
        <v>16.02</v>
      </c>
      <c r="AH245" s="100">
        <v>-31.080000000000002</v>
      </c>
      <c r="AI245" s="100">
        <v>24.169999999999998</v>
      </c>
      <c r="AJ245" s="100">
        <v>6.29</v>
      </c>
      <c r="AK245" s="100">
        <v>3.38</v>
      </c>
      <c r="AL245" s="100">
        <v>65690</v>
      </c>
      <c r="AM245" s="100">
        <v>21.08</v>
      </c>
      <c r="AN245" s="100">
        <v>0.79</v>
      </c>
      <c r="AO245" s="110">
        <f t="shared" si="59"/>
        <v>-15.186355944279484</v>
      </c>
      <c r="AP245" s="111">
        <f t="shared" si="60"/>
        <v>13.997854582036304</v>
      </c>
      <c r="AQ245" s="112">
        <f t="shared" si="61"/>
        <v>145.85309168293668</v>
      </c>
      <c r="AR245" s="101">
        <f>INDEX(Historical!$C$7:$C$1045,MATCH(B245,Historical!$B$7:$B$1045,0))*IF(AH245="n/a",1.03,IF(AH245&lt;0,1.01,IF(AH245&gt;10,1.1,(1+AH245/100))))</f>
        <v>1.6160000000000001</v>
      </c>
      <c r="AS245" s="109">
        <f t="shared" si="62"/>
        <v>1.7776000000000003</v>
      </c>
      <c r="AT245" s="109">
        <f t="shared" si="67"/>
        <v>1.8376828800000005</v>
      </c>
      <c r="AU245" s="109">
        <f t="shared" si="67"/>
        <v>1.8997965613440007</v>
      </c>
      <c r="AV245" s="109">
        <f t="shared" si="67"/>
        <v>1.964009685117428</v>
      </c>
      <c r="AW245" s="109">
        <f t="shared" si="63"/>
        <v>9.0950891264614295</v>
      </c>
      <c r="AX245" s="113">
        <f t="shared" si="64"/>
        <v>20.502906056044701</v>
      </c>
      <c r="AY245" s="100">
        <v>1.1599999999999999</v>
      </c>
      <c r="AZ245" s="100">
        <v>5.3900000000000006</v>
      </c>
      <c r="BA245" s="100">
        <v>-44.66</v>
      </c>
      <c r="BB245" s="100">
        <v>-14.38</v>
      </c>
      <c r="BC245" s="100">
        <v>-30.880000000000003</v>
      </c>
      <c r="BE245" s="12">
        <v>2003</v>
      </c>
      <c r="BF245" s="12">
        <f t="shared" si="65"/>
        <v>2</v>
      </c>
      <c r="BG245" s="100">
        <v>6.01</v>
      </c>
      <c r="BH245" s="55" t="s">
        <v>121</v>
      </c>
      <c r="BI245" s="55" t="s">
        <v>122</v>
      </c>
    </row>
    <row r="246" spans="1:61" ht="12.75" customHeight="1" x14ac:dyDescent="0.2">
      <c r="A246" s="116" t="s">
        <v>1093</v>
      </c>
      <c r="B246" s="55" t="s">
        <v>1094</v>
      </c>
      <c r="C246" s="156" t="s">
        <v>134</v>
      </c>
      <c r="D246" s="98" t="s">
        <v>827</v>
      </c>
      <c r="E246" s="157">
        <v>11</v>
      </c>
      <c r="F246" s="2">
        <v>486</v>
      </c>
      <c r="G246" s="2" t="s">
        <v>146</v>
      </c>
      <c r="H246" s="2" t="s">
        <v>146</v>
      </c>
      <c r="I246" s="100">
        <v>141.69999999999999</v>
      </c>
      <c r="J246" s="101">
        <f t="shared" si="52"/>
        <v>0.93154551870148206</v>
      </c>
      <c r="K246" s="104">
        <v>0.33</v>
      </c>
      <c r="L246" s="71">
        <v>4</v>
      </c>
      <c r="M246" s="28">
        <f t="shared" si="53"/>
        <v>1.32</v>
      </c>
      <c r="N246" s="103" t="s">
        <v>697</v>
      </c>
      <c r="O246" s="104">
        <v>0.3</v>
      </c>
      <c r="P246" s="158">
        <v>45992</v>
      </c>
      <c r="Q246" s="158">
        <v>46006</v>
      </c>
      <c r="R246" s="28">
        <f t="shared" si="54"/>
        <v>10.000000000000009</v>
      </c>
      <c r="S246" s="105">
        <f>IF(INDEX(Historical!$D$7:$D1461,MATCH(B246,Historical!$B$7:$B$1044,0))=0,"n/a",(INDEX(Historical!$C$7:$C$1044,MATCH(B246,Historical!$B$7:$B$1044,0))/INDEX(Historical!$D$7:$D$1044,MATCH(B246,Historical!$B$7:$B$1044,0))-1)*100)</f>
        <v>6.2499999999999778</v>
      </c>
      <c r="T246" s="105">
        <f>IF(INDEX(Historical!$F$7:$F$1044,MATCH(B246,Historical!$B$7:$B$1044,0))=0,"n/a",((INDEX(Historical!$C$7:$C$1044,MATCH(B246,Historical!$B$7:$B$1044,0))/INDEX(Historical!$F$7:$F$1044,MATCH(B246,Historical!$B$7:$B$1044,0)))^(1/3)-1)*100)</f>
        <v>6.6858844342181811</v>
      </c>
      <c r="U246" s="105">
        <f>IF(INDEX(Historical!$H$7:$H$1044,MATCH(B246,Historical!$B$7:$B$1044,0))=0,"n/a",((INDEX(Historical!$C$7:$C$1044,MATCH(B246,Historical!$B$7:$B$1044,0))/INDEX(Historical!$H$7:$H$1044,MATCH(B246,Historical!$B$7:$B$1044,0)))^(1/5)-1)*100)</f>
        <v>7.7324711661702183</v>
      </c>
      <c r="V246" s="105">
        <f>IF(INDEX(Historical!$M$7:$M$1044,MATCH(B246,Historical!$B$7:$B$1044,0))=0,"n/a",((INDEX(Historical!$C$7:$C$1044,MATCH(B246,Historical!$B$7:$B$1044,0))/INDEX(Historical!$M$7:$M$1044,MATCH(B246,Historical!$B$7:$B$1044,0)))^(1/10)-1)*100)</f>
        <v>10.97617886603237</v>
      </c>
      <c r="W246" s="106">
        <f t="shared" si="55"/>
        <v>0.70447751084848387</v>
      </c>
      <c r="X246" s="107">
        <f t="shared" si="56"/>
        <v>1.5132037507182423</v>
      </c>
      <c r="Y246" s="165"/>
      <c r="Z246" s="101">
        <f t="shared" si="57"/>
        <v>11.418685121107266</v>
      </c>
      <c r="AA246" s="109">
        <f t="shared" si="58"/>
        <v>12.257785467128025</v>
      </c>
      <c r="AB246" s="71">
        <v>12</v>
      </c>
      <c r="AC246" s="100">
        <v>11.56</v>
      </c>
      <c r="AD246" s="100" t="s">
        <v>142</v>
      </c>
      <c r="AE246" s="100">
        <v>2.25</v>
      </c>
      <c r="AF246" s="100">
        <v>1.38</v>
      </c>
      <c r="AG246" s="100">
        <v>11.959999999999999</v>
      </c>
      <c r="AH246" s="100">
        <v>-23.22</v>
      </c>
      <c r="AI246" s="100">
        <v>8.6900000000000013</v>
      </c>
      <c r="AJ246" s="100">
        <v>5.1100000000000003</v>
      </c>
      <c r="AK246" s="100" t="s">
        <v>142</v>
      </c>
      <c r="AL246" s="100">
        <v>5100</v>
      </c>
      <c r="AM246" s="100">
        <v>59.63</v>
      </c>
      <c r="AN246" s="100">
        <v>2.11</v>
      </c>
      <c r="AO246" s="110">
        <f t="shared" si="59"/>
        <v>-3.5937687822563245</v>
      </c>
      <c r="AP246" s="111">
        <f t="shared" si="60"/>
        <v>8.6640166848717008</v>
      </c>
      <c r="AQ246" s="112">
        <f t="shared" si="61"/>
        <v>-13.292973642048356</v>
      </c>
      <c r="AR246" s="101">
        <f>INDEX(Historical!$C$7:$C$1045,MATCH(B246,Historical!$B$7:$B$1045,0))*IF(AH246="n/a",1.03,IF(AH246&lt;0,1.01,IF(AH246&gt;10,1.1,(1+AH246/100))))</f>
        <v>1.2019</v>
      </c>
      <c r="AS246" s="109">
        <f t="shared" si="62"/>
        <v>1.3063451099999999</v>
      </c>
      <c r="AT246" s="109">
        <f t="shared" si="67"/>
        <v>1.3455354632999998</v>
      </c>
      <c r="AU246" s="109">
        <f t="shared" si="67"/>
        <v>1.3859015271989998</v>
      </c>
      <c r="AV246" s="109">
        <f t="shared" si="67"/>
        <v>1.4274785730149699</v>
      </c>
      <c r="AW246" s="109">
        <f t="shared" si="63"/>
        <v>6.667160673513969</v>
      </c>
      <c r="AX246" s="113">
        <f t="shared" si="64"/>
        <v>4.7051239756626462</v>
      </c>
      <c r="AY246" s="100">
        <v>0.84</v>
      </c>
      <c r="AZ246" s="100">
        <v>35.6</v>
      </c>
      <c r="BA246" s="100">
        <v>-1.8599999999999999</v>
      </c>
      <c r="BB246" s="100">
        <v>6.8000000000000007</v>
      </c>
      <c r="BC246" s="100">
        <v>8.86</v>
      </c>
      <c r="BE246" s="12">
        <v>2015</v>
      </c>
      <c r="BF246" s="12">
        <f t="shared" si="65"/>
        <v>1</v>
      </c>
      <c r="BG246" s="100">
        <v>3.02</v>
      </c>
      <c r="BH246" s="55" t="s">
        <v>121</v>
      </c>
      <c r="BI246" s="55" t="s">
        <v>122</v>
      </c>
    </row>
    <row r="247" spans="1:61" ht="12.75" customHeight="1" x14ac:dyDescent="0.2">
      <c r="A247" s="123" t="s">
        <v>1095</v>
      </c>
      <c r="B247" s="55" t="s">
        <v>1096</v>
      </c>
      <c r="C247" s="156" t="s">
        <v>116</v>
      </c>
      <c r="D247" s="98" t="s">
        <v>329</v>
      </c>
      <c r="E247" s="157">
        <v>22</v>
      </c>
      <c r="F247" s="2">
        <v>177</v>
      </c>
      <c r="G247" s="2" t="s">
        <v>119</v>
      </c>
      <c r="H247" s="2" t="s">
        <v>119</v>
      </c>
      <c r="I247" s="100">
        <v>579.48</v>
      </c>
      <c r="J247" s="101">
        <f t="shared" si="52"/>
        <v>1.5945330296127564</v>
      </c>
      <c r="K247" s="104">
        <v>2.31</v>
      </c>
      <c r="L247" s="71">
        <v>4</v>
      </c>
      <c r="M247" s="28">
        <f t="shared" si="53"/>
        <v>9.24</v>
      </c>
      <c r="N247" s="103" t="s">
        <v>581</v>
      </c>
      <c r="O247" s="104">
        <v>2.06</v>
      </c>
      <c r="P247" s="158">
        <v>45810</v>
      </c>
      <c r="Q247" s="158">
        <v>45826</v>
      </c>
      <c r="R247" s="28">
        <f t="shared" si="54"/>
        <v>12.135922330097088</v>
      </c>
      <c r="S247" s="105">
        <f>IF(INDEX(Historical!$D$7:$D1463,MATCH(B247,Historical!$B$7:$B$1044,0))=0,"n/a",(INDEX(Historical!$C$7:$C$1044,MATCH(B247,Historical!$B$7:$B$1044,0))/INDEX(Historical!$D$7:$D$1044,MATCH(B247,Historical!$B$7:$B$1044,0))-1)*100)</f>
        <v>11.67701863354036</v>
      </c>
      <c r="T247" s="105">
        <f>IF(INDEX(Historical!$F$7:$F$1044,MATCH(B247,Historical!$B$7:$B$1044,0))=0,"n/a",((INDEX(Historical!$C$7:$C$1044,MATCH(B247,Historical!$B$7:$B$1044,0))/INDEX(Historical!$F$7:$F$1044,MATCH(B247,Historical!$B$7:$B$1044,0)))^(1/3)-1)*100)</f>
        <v>9.9691830148052283</v>
      </c>
      <c r="U247" s="105">
        <f>IF(INDEX(Historical!$H$7:$H$1044,MATCH(B247,Historical!$B$7:$B$1044,0))=0,"n/a",((INDEX(Historical!$C$7:$C$1044,MATCH(B247,Historical!$B$7:$B$1044,0))/INDEX(Historical!$H$7:$H$1044,MATCH(B247,Historical!$B$7:$B$1044,0)))^(1/5)-1)*100)</f>
        <v>9.656738997058989</v>
      </c>
      <c r="V247" s="105">
        <f>IF(INDEX(Historical!$M$7:$M$1044,MATCH(B247,Historical!$B$7:$B$1044,0))=0,"n/a",((INDEX(Historical!$C$7:$C$1044,MATCH(B247,Historical!$B$7:$B$1044,0))/INDEX(Historical!$M$7:$M$1044,MATCH(B247,Historical!$B$7:$B$1044,0)))^(1/10)-1)*100)</f>
        <v>11.234574993260459</v>
      </c>
      <c r="W247" s="106">
        <f t="shared" si="55"/>
        <v>0.85955534613921736</v>
      </c>
      <c r="X247" s="107">
        <f t="shared" si="56"/>
        <v>1.0899253947019176</v>
      </c>
      <c r="Y247" s="55"/>
      <c r="Z247" s="101">
        <f t="shared" si="57"/>
        <v>28.865979381443303</v>
      </c>
      <c r="AA247" s="109">
        <f t="shared" si="58"/>
        <v>18.103092783505158</v>
      </c>
      <c r="AB247" s="71">
        <v>12</v>
      </c>
      <c r="AC247" s="100">
        <v>32.01</v>
      </c>
      <c r="AD247" s="100">
        <v>2.56</v>
      </c>
      <c r="AE247" s="100">
        <v>1.94</v>
      </c>
      <c r="AF247" s="100">
        <v>4.8099999999999996</v>
      </c>
      <c r="AG247" s="100">
        <v>28.51</v>
      </c>
      <c r="AH247" s="100">
        <v>6.04</v>
      </c>
      <c r="AI247" s="100">
        <v>8</v>
      </c>
      <c r="AJ247" s="100">
        <v>8.86</v>
      </c>
      <c r="AK247" s="100">
        <v>7.51</v>
      </c>
      <c r="AL247" s="100">
        <v>82310</v>
      </c>
      <c r="AM247" s="100">
        <v>0.16999999999999998</v>
      </c>
      <c r="AN247" s="100">
        <v>1</v>
      </c>
      <c r="AO247" s="110">
        <f t="shared" si="59"/>
        <v>-6.851820756833412</v>
      </c>
      <c r="AP247" s="111">
        <f t="shared" si="60"/>
        <v>11.251272026671746</v>
      </c>
      <c r="AQ247" s="112">
        <f t="shared" si="61"/>
        <v>96.724145598923798</v>
      </c>
      <c r="AR247" s="101">
        <f>INDEX(Historical!$C$7:$C$1045,MATCH(B247,Historical!$B$7:$B$1045,0))*IF(AH247="n/a",1.03,IF(AH247&lt;0,1.01,IF(AH247&gt;10,1.1,(1+AH247/100))))</f>
        <v>9.5329960000000007</v>
      </c>
      <c r="AS247" s="109">
        <f t="shared" si="62"/>
        <v>10.295635680000002</v>
      </c>
      <c r="AT247" s="109">
        <f t="shared" ref="AT247:AV266" si="68">IF($AK247="n/a",1.03*AS247,IF($AK247&lt;0,1.01*AS247,IF($AK247&gt;10,1.1*AS247,(1+$AK247/100)*AS247)))</f>
        <v>11.068837919568001</v>
      </c>
      <c r="AU247" s="109">
        <f t="shared" si="68"/>
        <v>11.900107647327557</v>
      </c>
      <c r="AV247" s="109">
        <f t="shared" si="68"/>
        <v>12.793805731641855</v>
      </c>
      <c r="AW247" s="109">
        <f t="shared" si="63"/>
        <v>55.591382978537411</v>
      </c>
      <c r="AX247" s="113">
        <f t="shared" si="64"/>
        <v>9.5933221126764359</v>
      </c>
      <c r="AY247" s="100">
        <v>-0.11</v>
      </c>
      <c r="AZ247" s="100">
        <v>27.92</v>
      </c>
      <c r="BA247" s="100">
        <v>-25.130000000000003</v>
      </c>
      <c r="BB247" s="100">
        <v>-15.870000000000001</v>
      </c>
      <c r="BC247" s="100">
        <v>-6.58</v>
      </c>
      <c r="BE247" s="12">
        <v>2004</v>
      </c>
      <c r="BF247" s="12">
        <f t="shared" si="65"/>
        <v>2</v>
      </c>
      <c r="BG247" s="100">
        <v>9.2899999999999991</v>
      </c>
      <c r="BH247" s="55" t="s">
        <v>121</v>
      </c>
      <c r="BI247" s="55" t="s">
        <v>122</v>
      </c>
    </row>
    <row r="248" spans="1:61" x14ac:dyDescent="0.2">
      <c r="A248" s="116" t="s">
        <v>1097</v>
      </c>
      <c r="B248" s="55" t="s">
        <v>1098</v>
      </c>
      <c r="C248" s="156" t="s">
        <v>116</v>
      </c>
      <c r="D248" s="98" t="s">
        <v>215</v>
      </c>
      <c r="E248" s="157">
        <v>12</v>
      </c>
      <c r="F248" s="2">
        <v>471</v>
      </c>
      <c r="G248" s="2" t="s">
        <v>146</v>
      </c>
      <c r="H248" s="2" t="s">
        <v>146</v>
      </c>
      <c r="I248" s="100">
        <v>291.55</v>
      </c>
      <c r="J248" s="101">
        <f t="shared" si="52"/>
        <v>0.43903275595952662</v>
      </c>
      <c r="K248" s="104">
        <v>0.32</v>
      </c>
      <c r="L248" s="71">
        <v>4</v>
      </c>
      <c r="M248" s="28">
        <f t="shared" si="53"/>
        <v>1.28</v>
      </c>
      <c r="N248" s="103" t="s">
        <v>312</v>
      </c>
      <c r="O248" s="104">
        <v>0.31</v>
      </c>
      <c r="P248" s="158">
        <v>46085</v>
      </c>
      <c r="Q248" s="158">
        <v>46099</v>
      </c>
      <c r="R248" s="28">
        <f t="shared" si="54"/>
        <v>3.2258064516129057</v>
      </c>
      <c r="S248" s="105">
        <f>IF(INDEX(Historical!$D$7:$D1464,MATCH(B248,Historical!$B$7:$B$1044,0))=0,"n/a",(INDEX(Historical!$C$7:$C$1044,MATCH(B248,Historical!$B$7:$B$1044,0))/INDEX(Historical!$D$7:$D$1044,MATCH(B248,Historical!$B$7:$B$1044,0))-1)*100)</f>
        <v>3.3333333333333437</v>
      </c>
      <c r="T248" s="105">
        <f>IF(INDEX(Historical!$F$7:$F$1044,MATCH(B248,Historical!$B$7:$B$1044,0))=0,"n/a",((INDEX(Historical!$C$7:$C$1044,MATCH(B248,Historical!$B$7:$B$1044,0))/INDEX(Historical!$F$7:$F$1044,MATCH(B248,Historical!$B$7:$B$1044,0)))^(1/3)-1)*100)</f>
        <v>3.4509669068251148</v>
      </c>
      <c r="U248" s="105">
        <f>IF(INDEX(Historical!$H$7:$H$1044,MATCH(B248,Historical!$B$7:$B$1044,0))=0,"n/a",((INDEX(Historical!$C$7:$C$1044,MATCH(B248,Historical!$B$7:$B$1044,0))/INDEX(Historical!$H$7:$H$1044,MATCH(B248,Historical!$B$7:$B$1044,0)))^(1/5)-1)*100)</f>
        <v>3.5804203580214189</v>
      </c>
      <c r="V248" s="105">
        <f>IF(INDEX(Historical!$M$7:$M$1044,MATCH(B248,Historical!$B$7:$B$1044,0))=0,"n/a",((INDEX(Historical!$C$7:$C$1044,MATCH(B248,Historical!$B$7:$B$1044,0))/INDEX(Historical!$M$7:$M$1044,MATCH(B248,Historical!$B$7:$B$1044,0)))^(1/10)-1)*100)</f>
        <v>4.4800014160264245</v>
      </c>
      <c r="W248" s="106">
        <f t="shared" si="55"/>
        <v>0.79920072016341082</v>
      </c>
      <c r="X248" s="107" t="str">
        <f t="shared" si="56"/>
        <v>n/a</v>
      </c>
      <c r="Y248" s="123"/>
      <c r="Z248" s="101">
        <f t="shared" si="57"/>
        <v>67.368421052631589</v>
      </c>
      <c r="AA248" s="109">
        <f t="shared" si="58"/>
        <v>153.44736842105266</v>
      </c>
      <c r="AB248" s="71">
        <v>12</v>
      </c>
      <c r="AC248" s="100">
        <v>1.9</v>
      </c>
      <c r="AD248" s="100" t="s">
        <v>142</v>
      </c>
      <c r="AE248" s="100">
        <v>5.39</v>
      </c>
      <c r="AF248" s="100">
        <v>3.98</v>
      </c>
      <c r="AG248" s="100">
        <v>2.7199999999999998</v>
      </c>
      <c r="AH248" s="100">
        <v>12.770000000000001</v>
      </c>
      <c r="AI248" s="100">
        <v>13.04</v>
      </c>
      <c r="AJ248" s="100" t="s">
        <v>142</v>
      </c>
      <c r="AK248" s="100" t="s">
        <v>142</v>
      </c>
      <c r="AL248" s="100">
        <v>6160</v>
      </c>
      <c r="AM248" s="100">
        <v>0.67</v>
      </c>
      <c r="AN248" s="100">
        <v>0.47</v>
      </c>
      <c r="AO248" s="110">
        <f t="shared" si="59"/>
        <v>-149.42791530707171</v>
      </c>
      <c r="AP248" s="111">
        <f t="shared" si="60"/>
        <v>4.019453113980946</v>
      </c>
      <c r="AQ248" s="112">
        <f t="shared" si="61"/>
        <v>420.99073411073232</v>
      </c>
      <c r="AR248" s="101">
        <f>INDEX(Historical!$C$7:$C$1045,MATCH(B248,Historical!$B$7:$B$1045,0))*IF(AH248="n/a",1.03,IF(AH248&lt;0,1.01,IF(AH248&gt;10,1.1,(1+AH248/100))))</f>
        <v>1.3640000000000001</v>
      </c>
      <c r="AS248" s="109">
        <f t="shared" si="62"/>
        <v>1.5004000000000002</v>
      </c>
      <c r="AT248" s="109">
        <f t="shared" si="68"/>
        <v>1.5454120000000002</v>
      </c>
      <c r="AU248" s="109">
        <f t="shared" si="68"/>
        <v>1.5917743600000003</v>
      </c>
      <c r="AV248" s="109">
        <f t="shared" si="68"/>
        <v>1.6395275908000004</v>
      </c>
      <c r="AW248" s="109">
        <f t="shared" si="63"/>
        <v>7.6411139508000012</v>
      </c>
      <c r="AX248" s="113">
        <f t="shared" si="64"/>
        <v>2.6208588409535247</v>
      </c>
      <c r="AY248" s="100">
        <v>1.55</v>
      </c>
      <c r="AZ248" s="100">
        <v>99.039999999999992</v>
      </c>
      <c r="BA248" s="100">
        <v>-3.0300000000000002</v>
      </c>
      <c r="BB248" s="100">
        <v>10.11</v>
      </c>
      <c r="BC248" s="100">
        <v>23.96</v>
      </c>
      <c r="BE248" s="12">
        <v>2015</v>
      </c>
      <c r="BF248" s="12">
        <f t="shared" si="65"/>
        <v>1</v>
      </c>
      <c r="BG248" s="100">
        <v>1.5699999999999998</v>
      </c>
      <c r="BH248" s="55" t="s">
        <v>121</v>
      </c>
      <c r="BI248" s="55" t="s">
        <v>122</v>
      </c>
    </row>
    <row r="249" spans="1:61" ht="12.75" customHeight="1" x14ac:dyDescent="0.2">
      <c r="A249" s="123" t="s">
        <v>1099</v>
      </c>
      <c r="B249" s="55" t="s">
        <v>1100</v>
      </c>
      <c r="C249" s="156" t="s">
        <v>134</v>
      </c>
      <c r="D249" s="98" t="s">
        <v>157</v>
      </c>
      <c r="E249" s="157">
        <v>16</v>
      </c>
      <c r="F249" s="2">
        <v>254</v>
      </c>
      <c r="G249" s="2" t="s">
        <v>146</v>
      </c>
      <c r="H249" s="2" t="s">
        <v>146</v>
      </c>
      <c r="I249" s="100">
        <v>24.53</v>
      </c>
      <c r="J249" s="101">
        <f t="shared" si="52"/>
        <v>2.6090501426824297</v>
      </c>
      <c r="K249" s="104">
        <v>0.16</v>
      </c>
      <c r="L249" s="71">
        <v>4</v>
      </c>
      <c r="M249" s="28">
        <f t="shared" si="53"/>
        <v>0.64</v>
      </c>
      <c r="N249" s="103" t="s">
        <v>355</v>
      </c>
      <c r="O249" s="104">
        <v>0.155</v>
      </c>
      <c r="P249" s="115">
        <v>45722</v>
      </c>
      <c r="Q249" s="115">
        <v>45730</v>
      </c>
      <c r="R249" s="28">
        <f t="shared" si="54"/>
        <v>3.2258064516129057</v>
      </c>
      <c r="S249" s="105">
        <f>IF(INDEX(Historical!$D$7:$D1466,MATCH(B249,Historical!$B$7:$B$1044,0))=0,"n/a",(INDEX(Historical!$C$7:$C$1044,MATCH(B249,Historical!$B$7:$B$1044,0))/INDEX(Historical!$D$7:$D$1044,MATCH(B249,Historical!$B$7:$B$1044,0))-1)*100)</f>
        <v>4.0650406504065151</v>
      </c>
      <c r="T249" s="105">
        <f>IF(INDEX(Historical!$F$7:$F$1044,MATCH(B249,Historical!$B$7:$B$1044,0))=0,"n/a",((INDEX(Historical!$C$7:$C$1044,MATCH(B249,Historical!$B$7:$B$1044,0))/INDEX(Historical!$F$7:$F$1044,MATCH(B249,Historical!$B$7:$B$1044,0)))^(1/3)-1)*100)</f>
        <v>12.044237589467022</v>
      </c>
      <c r="U249" s="105">
        <f>IF(INDEX(Historical!$H$7:$H$1044,MATCH(B249,Historical!$B$7:$B$1044,0))=0,"n/a",((INDEX(Historical!$C$7:$C$1044,MATCH(B249,Historical!$B$7:$B$1044,0))/INDEX(Historical!$H$7:$H$1044,MATCH(B249,Historical!$B$7:$B$1044,0)))^(1/5)-1)*100)</f>
        <v>13.154590110316878</v>
      </c>
      <c r="V249" s="105">
        <f>IF(INDEX(Historical!$M$7:$M$1044,MATCH(B249,Historical!$B$7:$B$1044,0))=0,"n/a",((INDEX(Historical!$C$7:$C$1044,MATCH(B249,Historical!$B$7:$B$1044,0))/INDEX(Historical!$M$7:$M$1044,MATCH(B249,Historical!$B$7:$B$1044,0)))^(1/10)-1)*100)</f>
        <v>13.214179793258163</v>
      </c>
      <c r="W249" s="106">
        <f t="shared" si="55"/>
        <v>0.99549047433336069</v>
      </c>
      <c r="X249" s="107">
        <f t="shared" si="56"/>
        <v>0.74827019967672792</v>
      </c>
      <c r="Y249" s="55"/>
      <c r="Z249" s="101">
        <f t="shared" si="57"/>
        <v>22.145328719723185</v>
      </c>
      <c r="AA249" s="109">
        <f t="shared" si="58"/>
        <v>8.4878892733564015</v>
      </c>
      <c r="AB249" s="71">
        <v>12</v>
      </c>
      <c r="AC249" s="100">
        <v>2.89</v>
      </c>
      <c r="AD249" s="100" t="s">
        <v>142</v>
      </c>
      <c r="AE249" s="100">
        <v>2.09</v>
      </c>
      <c r="AF249" s="100">
        <v>1.62</v>
      </c>
      <c r="AG249" s="100">
        <v>21.11</v>
      </c>
      <c r="AH249" s="100">
        <v>9.24</v>
      </c>
      <c r="AI249" s="100">
        <v>5.7700000000000005</v>
      </c>
      <c r="AJ249" s="100">
        <v>17.580000000000002</v>
      </c>
      <c r="AK249" s="100" t="s">
        <v>142</v>
      </c>
      <c r="AL249" s="100">
        <v>545.54</v>
      </c>
      <c r="AM249" s="100">
        <v>2.81</v>
      </c>
      <c r="AN249" s="100">
        <v>0.28000000000000003</v>
      </c>
      <c r="AO249" s="110">
        <f t="shared" si="59"/>
        <v>7.2757509796429058</v>
      </c>
      <c r="AP249" s="111">
        <f t="shared" si="60"/>
        <v>15.763640252999307</v>
      </c>
      <c r="AQ249" s="112">
        <f t="shared" si="61"/>
        <v>-21.825322022942693</v>
      </c>
      <c r="AR249" s="101">
        <f>INDEX(Historical!$C$7:$C$1045,MATCH(B249,Historical!$B$7:$B$1045,0))*IF(AH249="n/a",1.03,IF(AH249&lt;0,1.01,IF(AH249&gt;10,1.1,(1+AH249/100))))</f>
        <v>0.69913600000000009</v>
      </c>
      <c r="AS249" s="109">
        <f t="shared" si="62"/>
        <v>0.7394761472000001</v>
      </c>
      <c r="AT249" s="109">
        <f t="shared" si="68"/>
        <v>0.76166043161600017</v>
      </c>
      <c r="AU249" s="109">
        <f t="shared" si="68"/>
        <v>0.78451024456448015</v>
      </c>
      <c r="AV249" s="109">
        <f t="shared" si="68"/>
        <v>0.80804555190141458</v>
      </c>
      <c r="AW249" s="109">
        <f t="shared" si="63"/>
        <v>3.7928283752818954</v>
      </c>
      <c r="AX249" s="113">
        <f t="shared" si="64"/>
        <v>15.461999083904995</v>
      </c>
      <c r="AY249" s="100">
        <v>0.92</v>
      </c>
      <c r="AZ249" s="100">
        <v>25.15</v>
      </c>
      <c r="BA249" s="100">
        <v>-20.41</v>
      </c>
      <c r="BB249" s="100">
        <v>3.0300000000000002</v>
      </c>
      <c r="BC249" s="100">
        <v>3.11</v>
      </c>
      <c r="BE249" s="12">
        <v>2010</v>
      </c>
      <c r="BF249" s="12">
        <f t="shared" si="65"/>
        <v>1</v>
      </c>
      <c r="BG249" s="100">
        <v>2</v>
      </c>
      <c r="BH249" s="55" t="s">
        <v>121</v>
      </c>
      <c r="BI249" s="55" t="s">
        <v>122</v>
      </c>
    </row>
    <row r="250" spans="1:61" ht="12.75" customHeight="1" x14ac:dyDescent="0.2">
      <c r="A250" s="116" t="s">
        <v>1101</v>
      </c>
      <c r="B250" s="55" t="s">
        <v>1102</v>
      </c>
      <c r="C250" s="156" t="s">
        <v>300</v>
      </c>
      <c r="D250" s="98" t="s">
        <v>612</v>
      </c>
      <c r="E250" s="157">
        <v>10</v>
      </c>
      <c r="F250" s="2">
        <v>500</v>
      </c>
      <c r="G250" s="2" t="s">
        <v>146</v>
      </c>
      <c r="H250" s="2" t="s">
        <v>146</v>
      </c>
      <c r="I250" s="100">
        <v>42.56</v>
      </c>
      <c r="J250" s="101">
        <f t="shared" si="52"/>
        <v>5.3571428571428559</v>
      </c>
      <c r="K250" s="104">
        <v>0.56999999999999995</v>
      </c>
      <c r="L250" s="71">
        <v>4</v>
      </c>
      <c r="M250" s="28">
        <f t="shared" si="53"/>
        <v>2.2799999999999998</v>
      </c>
      <c r="N250" s="103" t="s">
        <v>270</v>
      </c>
      <c r="O250" s="104">
        <v>0.56000000000000005</v>
      </c>
      <c r="P250" s="115">
        <v>45639</v>
      </c>
      <c r="Q250" s="115">
        <v>45657</v>
      </c>
      <c r="R250" s="28">
        <f t="shared" si="54"/>
        <v>1.7857142857142672</v>
      </c>
      <c r="S250" s="105">
        <f>IF(INDEX(Historical!$D$7:$D1467,MATCH(B250,Historical!$B$7:$B$1044,0))=0,"n/a",(INDEX(Historical!$C$7:$C$1044,MATCH(B250,Historical!$B$7:$B$1044,0))/INDEX(Historical!$D$7:$D$1044,MATCH(B250,Historical!$B$7:$B$1044,0))-1)*100)</f>
        <v>1.3333333333333197</v>
      </c>
      <c r="T250" s="105">
        <f>IF(INDEX(Historical!$F$7:$F$1044,MATCH(B250,Historical!$B$7:$B$1044,0))=0,"n/a",((INDEX(Historical!$C$7:$C$1044,MATCH(B250,Historical!$B$7:$B$1044,0))/INDEX(Historical!$F$7:$F$1044,MATCH(B250,Historical!$B$7:$B$1044,0)))^(1/3)-1)*100)</f>
        <v>1.9761932225807799</v>
      </c>
      <c r="U250" s="105">
        <f>IF(INDEX(Historical!$H$7:$H$1044,MATCH(B250,Historical!$B$7:$B$1044,0))=0,"n/a",((INDEX(Historical!$C$7:$C$1044,MATCH(B250,Historical!$B$7:$B$1044,0))/INDEX(Historical!$H$7:$H$1044,MATCH(B250,Historical!$B$7:$B$1044,0)))^(1/5)-1)*100)</f>
        <v>11.050422629436895</v>
      </c>
      <c r="V250" s="105">
        <f>IF(INDEX(Historical!$M$7:$M$1044,MATCH(B250,Historical!$B$7:$B$1044,0))=0,"n/a",((INDEX(Historical!$C$7:$C$1044,MATCH(B250,Historical!$B$7:$B$1044,0))/INDEX(Historical!$M$7:$M$1044,MATCH(B250,Historical!$B$7:$B$1044,0)))^(1/10)-1)*100)</f>
        <v>15.492586785551342</v>
      </c>
      <c r="W250" s="106">
        <f t="shared" si="55"/>
        <v>0.71327162999936922</v>
      </c>
      <c r="X250" s="107">
        <f t="shared" si="56"/>
        <v>2.0201869523650631</v>
      </c>
      <c r="Y250" s="123"/>
      <c r="Z250" s="101">
        <f t="shared" si="57"/>
        <v>330.43478260869563</v>
      </c>
      <c r="AA250" s="109">
        <f t="shared" si="58"/>
        <v>61.681159420289866</v>
      </c>
      <c r="AB250" s="71">
        <v>12</v>
      </c>
      <c r="AC250" s="100">
        <v>0.69</v>
      </c>
      <c r="AD250" s="100" t="s">
        <v>142</v>
      </c>
      <c r="AE250" s="100">
        <v>7.59</v>
      </c>
      <c r="AF250" s="100">
        <v>5.42</v>
      </c>
      <c r="AG250" s="100">
        <v>7.2900000000000009</v>
      </c>
      <c r="AH250" s="100">
        <v>-23.75</v>
      </c>
      <c r="AI250" s="100">
        <v>13.05</v>
      </c>
      <c r="AJ250" s="100">
        <v>5.47</v>
      </c>
      <c r="AK250" s="100">
        <v>-6.98</v>
      </c>
      <c r="AL250" s="100">
        <v>5710</v>
      </c>
      <c r="AM250" s="100">
        <v>7.6</v>
      </c>
      <c r="AN250" s="100">
        <v>3.62</v>
      </c>
      <c r="AO250" s="110">
        <f t="shared" si="59"/>
        <v>-45.273593933710117</v>
      </c>
      <c r="AP250" s="111">
        <f t="shared" si="60"/>
        <v>16.407565486579749</v>
      </c>
      <c r="AQ250" s="112">
        <f t="shared" si="61"/>
        <v>285.46473195523407</v>
      </c>
      <c r="AR250" s="101">
        <f>INDEX(Historical!$C$7:$C$1045,MATCH(B250,Historical!$B$7:$B$1045,0))*IF(AH250="n/a",1.03,IF(AH250&lt;0,1.01,IF(AH250&gt;10,1.1,(1+AH250/100))))</f>
        <v>2.3028</v>
      </c>
      <c r="AS250" s="109">
        <f t="shared" si="62"/>
        <v>2.53308</v>
      </c>
      <c r="AT250" s="109">
        <f t="shared" si="68"/>
        <v>2.5584107999999999</v>
      </c>
      <c r="AU250" s="109">
        <f t="shared" si="68"/>
        <v>2.5839949079999998</v>
      </c>
      <c r="AV250" s="109">
        <f t="shared" si="68"/>
        <v>2.6098348570799996</v>
      </c>
      <c r="AW250" s="109">
        <f t="shared" si="63"/>
        <v>12.588120565079999</v>
      </c>
      <c r="AX250" s="113">
        <f t="shared" si="64"/>
        <v>29.577350951785707</v>
      </c>
      <c r="AY250" s="100">
        <v>1.08</v>
      </c>
      <c r="AZ250" s="100">
        <v>55.16</v>
      </c>
      <c r="BA250" s="100">
        <v>-3.3099999999999996</v>
      </c>
      <c r="BB250" s="100">
        <v>11.5</v>
      </c>
      <c r="BC250" s="100">
        <v>30.620000000000005</v>
      </c>
      <c r="BE250" s="12">
        <v>2015</v>
      </c>
      <c r="BF250" s="12">
        <f t="shared" si="65"/>
        <v>1</v>
      </c>
      <c r="BG250" s="100">
        <v>1.41</v>
      </c>
      <c r="BH250" s="55" t="s">
        <v>121</v>
      </c>
      <c r="BI250" s="55" t="s">
        <v>302</v>
      </c>
    </row>
    <row r="251" spans="1:61" ht="12.75" customHeight="1" x14ac:dyDescent="0.2">
      <c r="A251" s="55" t="s">
        <v>1103</v>
      </c>
      <c r="B251" s="55" t="s">
        <v>1104</v>
      </c>
      <c r="C251" s="156" t="s">
        <v>116</v>
      </c>
      <c r="D251" s="98" t="s">
        <v>130</v>
      </c>
      <c r="E251" s="157">
        <v>15</v>
      </c>
      <c r="F251" s="2">
        <v>305</v>
      </c>
      <c r="G251" s="2" t="s">
        <v>146</v>
      </c>
      <c r="H251" s="2" t="s">
        <v>146</v>
      </c>
      <c r="I251" s="100">
        <v>35.57</v>
      </c>
      <c r="J251" s="101">
        <f t="shared" si="52"/>
        <v>6.7472589260612876</v>
      </c>
      <c r="K251" s="104">
        <v>0.6</v>
      </c>
      <c r="L251" s="71">
        <v>4</v>
      </c>
      <c r="M251" s="28">
        <f t="shared" si="53"/>
        <v>2.4</v>
      </c>
      <c r="N251" s="103" t="s">
        <v>668</v>
      </c>
      <c r="O251" s="104">
        <v>0.56999999999999995</v>
      </c>
      <c r="P251" s="115">
        <v>45450</v>
      </c>
      <c r="Q251" s="115">
        <v>45464</v>
      </c>
      <c r="R251" s="28">
        <f t="shared" si="54"/>
        <v>5.2631578947368478</v>
      </c>
      <c r="S251" s="105">
        <f>IF(INDEX(Historical!$D$7:$D1468,MATCH(B251,Historical!$B$7:$B$1044,0))=0,"n/a",(INDEX(Historical!$C$7:$C$1044,MATCH(B251,Historical!$B$7:$B$1044,0))/INDEX(Historical!$D$7:$D$1044,MATCH(B251,Historical!$B$7:$B$1044,0))-1)*100)</f>
        <v>1.2658227848101111</v>
      </c>
      <c r="T251" s="105">
        <f>IF(INDEX(Historical!$F$7:$F$1044,MATCH(B251,Historical!$B$7:$B$1044,0))=0,"n/a",((INDEX(Historical!$C$7:$C$1044,MATCH(B251,Historical!$B$7:$B$1044,0))/INDEX(Historical!$F$7:$F$1044,MATCH(B251,Historical!$B$7:$B$1044,0)))^(1/3)-1)*100)</f>
        <v>6.0893352362600073</v>
      </c>
      <c r="U251" s="105">
        <f>IF(INDEX(Historical!$H$7:$H$1044,MATCH(B251,Historical!$B$7:$B$1044,0))=0,"n/a",((INDEX(Historical!$C$7:$C$1044,MATCH(B251,Historical!$B$7:$B$1044,0))/INDEX(Historical!$H$7:$H$1044,MATCH(B251,Historical!$B$7:$B$1044,0)))^(1/5)-1)*100)</f>
        <v>8.4471771197698544</v>
      </c>
      <c r="V251" s="105">
        <f>IF(INDEX(Historical!$M$7:$M$1044,MATCH(B251,Historical!$B$7:$B$1044,0))=0,"n/a",((INDEX(Historical!$C$7:$C$1044,MATCH(B251,Historical!$B$7:$B$1044,0))/INDEX(Historical!$M$7:$M$1044,MATCH(B251,Historical!$B$7:$B$1044,0)))^(1/10)-1)*100)</f>
        <v>18.900103090210997</v>
      </c>
      <c r="W251" s="106">
        <f t="shared" si="55"/>
        <v>0.44693815051966213</v>
      </c>
      <c r="X251" s="107" t="str">
        <f t="shared" si="56"/>
        <v>n/a</v>
      </c>
      <c r="Y251" s="165" t="s">
        <v>1721</v>
      </c>
      <c r="Z251" s="101" t="str">
        <f t="shared" si="57"/>
        <v>n/a</v>
      </c>
      <c r="AA251" s="109" t="str">
        <f t="shared" si="58"/>
        <v>n/a</v>
      </c>
      <c r="AB251" s="71">
        <v>12</v>
      </c>
      <c r="AC251" s="100">
        <v>-0.19</v>
      </c>
      <c r="AD251" s="100">
        <v>0.21</v>
      </c>
      <c r="AE251" s="100">
        <v>0.2</v>
      </c>
      <c r="AF251" s="100">
        <v>29.15</v>
      </c>
      <c r="AG251" s="100">
        <v>-9.7900000000000009</v>
      </c>
      <c r="AH251" s="100">
        <v>107.88</v>
      </c>
      <c r="AI251" s="100">
        <v>44.39</v>
      </c>
      <c r="AJ251" s="100" t="s">
        <v>142</v>
      </c>
      <c r="AK251" s="100">
        <v>56.110000000000007</v>
      </c>
      <c r="AL251" s="100">
        <v>1360</v>
      </c>
      <c r="AM251" s="100">
        <v>5.9700000000000006</v>
      </c>
      <c r="AN251" s="100">
        <v>9.8699999999999992</v>
      </c>
      <c r="AO251" s="110" t="str">
        <f t="shared" si="59"/>
        <v>n/a</v>
      </c>
      <c r="AP251" s="111">
        <f t="shared" si="60"/>
        <v>15.194436045831143</v>
      </c>
      <c r="AQ251" s="112" t="str">
        <f t="shared" si="61"/>
        <v>n/a</v>
      </c>
      <c r="AR251" s="101">
        <f>INDEX(Historical!$C$7:$C$1045,MATCH(B251,Historical!$B$7:$B$1045,0))*IF(AH251="n/a",1.03,IF(AH251&lt;0,1.01,IF(AH251&gt;10,1.1,(1+AH251/100))))</f>
        <v>2.64</v>
      </c>
      <c r="AS251" s="109">
        <f t="shared" si="62"/>
        <v>2.9040000000000004</v>
      </c>
      <c r="AT251" s="109">
        <f t="shared" si="68"/>
        <v>3.1944000000000008</v>
      </c>
      <c r="AU251" s="109">
        <f t="shared" si="68"/>
        <v>3.513840000000001</v>
      </c>
      <c r="AV251" s="109">
        <f t="shared" si="68"/>
        <v>3.8652240000000013</v>
      </c>
      <c r="AW251" s="109">
        <f t="shared" si="63"/>
        <v>16.117464000000005</v>
      </c>
      <c r="AX251" s="113">
        <f t="shared" si="64"/>
        <v>45.311959516446457</v>
      </c>
      <c r="AY251" s="100">
        <v>0.65</v>
      </c>
      <c r="AZ251" s="100">
        <v>91.55</v>
      </c>
      <c r="BA251" s="100">
        <v>-50.749999999999993</v>
      </c>
      <c r="BB251" s="100">
        <v>36.36</v>
      </c>
      <c r="BC251" s="100">
        <v>-11.66</v>
      </c>
      <c r="BE251" s="12">
        <v>2011</v>
      </c>
      <c r="BF251" s="12">
        <f t="shared" si="65"/>
        <v>1</v>
      </c>
      <c r="BG251" s="100">
        <v>-0.28999999999999998</v>
      </c>
      <c r="BH251" s="55" t="s">
        <v>121</v>
      </c>
      <c r="BI251" s="55" t="s">
        <v>122</v>
      </c>
    </row>
    <row r="252" spans="1:61" ht="12.75" customHeight="1" x14ac:dyDescent="0.2">
      <c r="A252" s="123" t="s">
        <v>1105</v>
      </c>
      <c r="B252" s="55" t="s">
        <v>1106</v>
      </c>
      <c r="C252" s="156" t="s">
        <v>162</v>
      </c>
      <c r="D252" s="98" t="s">
        <v>192</v>
      </c>
      <c r="E252" s="157">
        <v>22</v>
      </c>
      <c r="F252" s="2">
        <v>185</v>
      </c>
      <c r="G252" s="2" t="s">
        <v>119</v>
      </c>
      <c r="H252" s="2" t="s">
        <v>119</v>
      </c>
      <c r="I252" s="100">
        <v>72.34</v>
      </c>
      <c r="J252" s="101">
        <f t="shared" si="52"/>
        <v>3.7047276748686757</v>
      </c>
      <c r="K252" s="104">
        <v>0.67</v>
      </c>
      <c r="L252" s="71">
        <v>4</v>
      </c>
      <c r="M252" s="28">
        <f t="shared" si="53"/>
        <v>2.68</v>
      </c>
      <c r="N252" s="103" t="s">
        <v>270</v>
      </c>
      <c r="O252" s="104">
        <v>0.66</v>
      </c>
      <c r="P252" s="158">
        <v>46094</v>
      </c>
      <c r="Q252" s="158">
        <v>46112</v>
      </c>
      <c r="R252" s="28">
        <f t="shared" si="54"/>
        <v>1.5151515151515165</v>
      </c>
      <c r="S252" s="105">
        <f>IF(INDEX(Historical!$D$7:$D1472,MATCH(B252,Historical!$B$7:$B$1044,0))=0,"n/a",(INDEX(Historical!$C$7:$C$1044,MATCH(B252,Historical!$B$7:$B$1044,0))/INDEX(Historical!$D$7:$D$1044,MATCH(B252,Historical!$B$7:$B$1044,0))-1)*100)</f>
        <v>1.538461538461533</v>
      </c>
      <c r="T252" s="105">
        <f>IF(INDEX(Historical!$F$7:$F$1044,MATCH(B252,Historical!$B$7:$B$1044,0))=0,"n/a",((INDEX(Historical!$C$7:$C$1044,MATCH(B252,Historical!$B$7:$B$1044,0))/INDEX(Historical!$F$7:$F$1044,MATCH(B252,Historical!$B$7:$B$1044,0)))^(1/3)-1)*100)</f>
        <v>1.5627524178942975</v>
      </c>
      <c r="U252" s="105">
        <f>IF(INDEX(Historical!$H$7:$H$1044,MATCH(B252,Historical!$B$7:$B$1044,0))=0,"n/a",((INDEX(Historical!$C$7:$C$1044,MATCH(B252,Historical!$B$7:$B$1044,0))/INDEX(Historical!$H$7:$H$1044,MATCH(B252,Historical!$B$7:$B$1044,0)))^(1/5)-1)*100)</f>
        <v>1.9244876491456564</v>
      </c>
      <c r="V252" s="105">
        <f>IF(INDEX(Historical!$M$7:$M$1044,MATCH(B252,Historical!$B$7:$B$1044,0))=0,"n/a",((INDEX(Historical!$C$7:$C$1044,MATCH(B252,Historical!$B$7:$B$1044,0))/INDEX(Historical!$M$7:$M$1044,MATCH(B252,Historical!$B$7:$B$1044,0)))^(1/10)-1)*100)</f>
        <v>3.2357862679155636</v>
      </c>
      <c r="W252" s="106">
        <f t="shared" si="55"/>
        <v>0.59475116395291994</v>
      </c>
      <c r="X252" s="107" t="str">
        <f t="shared" si="56"/>
        <v>n/a</v>
      </c>
      <c r="Y252" s="165"/>
      <c r="Z252" s="101">
        <f t="shared" si="57"/>
        <v>98.52941176470587</v>
      </c>
      <c r="AA252" s="109">
        <f t="shared" si="58"/>
        <v>26.595588235294116</v>
      </c>
      <c r="AB252" s="71">
        <v>12</v>
      </c>
      <c r="AC252" s="100">
        <v>2.72</v>
      </c>
      <c r="AD252" s="100">
        <v>3.25</v>
      </c>
      <c r="AE252" s="100">
        <v>2.71</v>
      </c>
      <c r="AF252" s="100">
        <v>1.54</v>
      </c>
      <c r="AG252" s="100">
        <v>6.3100000000000005</v>
      </c>
      <c r="AH252" s="100">
        <v>4.8</v>
      </c>
      <c r="AI252" s="100">
        <v>6.15</v>
      </c>
      <c r="AJ252" s="100">
        <v>-0.79</v>
      </c>
      <c r="AK252" s="100">
        <v>5.59</v>
      </c>
      <c r="AL252" s="100">
        <v>4450</v>
      </c>
      <c r="AM252" s="100">
        <v>0.69</v>
      </c>
      <c r="AN252" s="100">
        <v>0.08</v>
      </c>
      <c r="AO252" s="110">
        <f t="shared" si="59"/>
        <v>-20.966372911279784</v>
      </c>
      <c r="AP252" s="111">
        <f t="shared" si="60"/>
        <v>5.6292153240143321</v>
      </c>
      <c r="AQ252" s="112">
        <f t="shared" si="61"/>
        <v>34.919244788796114</v>
      </c>
      <c r="AR252" s="101">
        <f>INDEX(Historical!$C$7:$C$1045,MATCH(B252,Historical!$B$7:$B$1045,0))*IF(AH252="n/a",1.03,IF(AH252&lt;0,1.01,IF(AH252&gt;10,1.1,(1+AH252/100))))</f>
        <v>2.7667200000000003</v>
      </c>
      <c r="AS252" s="109">
        <f t="shared" si="62"/>
        <v>2.9368732800000008</v>
      </c>
      <c r="AT252" s="109">
        <f t="shared" si="68"/>
        <v>3.1010444963520012</v>
      </c>
      <c r="AU252" s="109">
        <f t="shared" si="68"/>
        <v>3.2743928836980785</v>
      </c>
      <c r="AV252" s="109">
        <f t="shared" si="68"/>
        <v>3.4574314458968014</v>
      </c>
      <c r="AW252" s="109">
        <f t="shared" si="63"/>
        <v>15.536462105946883</v>
      </c>
      <c r="AX252" s="113">
        <f t="shared" si="64"/>
        <v>21.477000422929059</v>
      </c>
      <c r="AY252" s="100">
        <v>0.36</v>
      </c>
      <c r="AZ252" s="100">
        <v>43.36</v>
      </c>
      <c r="BA252" s="100">
        <v>-3.7800000000000002</v>
      </c>
      <c r="BB252" s="100">
        <v>4.62</v>
      </c>
      <c r="BC252" s="100">
        <v>14.09</v>
      </c>
      <c r="BE252" s="12">
        <v>2005</v>
      </c>
      <c r="BF252" s="12">
        <f t="shared" si="65"/>
        <v>2</v>
      </c>
      <c r="BG252" s="100">
        <v>2.13</v>
      </c>
      <c r="BH252" s="55" t="s">
        <v>121</v>
      </c>
      <c r="BI252" s="55" t="s">
        <v>122</v>
      </c>
    </row>
    <row r="253" spans="1:61" ht="12.75" customHeight="1" x14ac:dyDescent="0.2">
      <c r="A253" s="116" t="s">
        <v>1107</v>
      </c>
      <c r="B253" s="55" t="s">
        <v>1108</v>
      </c>
      <c r="C253" s="156" t="s">
        <v>300</v>
      </c>
      <c r="D253" s="98" t="s">
        <v>301</v>
      </c>
      <c r="E253" s="157">
        <v>11</v>
      </c>
      <c r="F253" s="2">
        <v>487</v>
      </c>
      <c r="G253" s="2" t="s">
        <v>146</v>
      </c>
      <c r="H253" s="2" t="s">
        <v>146</v>
      </c>
      <c r="I253" s="100">
        <v>28.89</v>
      </c>
      <c r="J253" s="101">
        <f t="shared" si="52"/>
        <v>7.3381793007961233</v>
      </c>
      <c r="K253" s="104">
        <v>0.53</v>
      </c>
      <c r="L253" s="71">
        <v>4</v>
      </c>
      <c r="M253" s="28">
        <f t="shared" si="53"/>
        <v>2.12</v>
      </c>
      <c r="N253" s="103" t="s">
        <v>270</v>
      </c>
      <c r="O253" s="104">
        <v>0.51</v>
      </c>
      <c r="P253" s="158">
        <v>46006</v>
      </c>
      <c r="Q253" s="158">
        <v>46022</v>
      </c>
      <c r="R253" s="28">
        <f t="shared" si="54"/>
        <v>3.9215686274509838</v>
      </c>
      <c r="S253" s="105">
        <f>IF(INDEX(Historical!$D$7:$D1475,MATCH(B253,Historical!$B$7:$B$1044,0))=0,"n/a",(INDEX(Historical!$C$7:$C$1044,MATCH(B253,Historical!$B$7:$B$1044,0))/INDEX(Historical!$D$7:$D$1044,MATCH(B253,Historical!$B$7:$B$1044,0))-1)*100)</f>
        <v>8.5810668353362818</v>
      </c>
      <c r="T253" s="105">
        <f>IF(INDEX(Historical!$F$7:$F$1044,MATCH(B253,Historical!$B$7:$B$1044,0))=0,"n/a",((INDEX(Historical!$C$7:$C$1044,MATCH(B253,Historical!$B$7:$B$1044,0))/INDEX(Historical!$F$7:$F$1044,MATCH(B253,Historical!$B$7:$B$1044,0)))^(1/3)-1)*100)</f>
        <v>9.7103348725905647</v>
      </c>
      <c r="U253" s="105">
        <f>IF(INDEX(Historical!$H$7:$H$1044,MATCH(B253,Historical!$B$7:$B$1044,0))=0,"n/a",((INDEX(Historical!$C$7:$C$1044,MATCH(B253,Historical!$B$7:$B$1044,0))/INDEX(Historical!$H$7:$H$1044,MATCH(B253,Historical!$B$7:$B$1044,0)))^(1/5)-1)*100)</f>
        <v>10.005985163737851</v>
      </c>
      <c r="V253" s="105">
        <f>IF(INDEX(Historical!$M$7:$M$1044,MATCH(B253,Historical!$B$7:$B$1044,0))=0,"n/a",((INDEX(Historical!$C$7:$C$1044,MATCH(B253,Historical!$B$7:$B$1044,0))/INDEX(Historical!$M$7:$M$1044,MATCH(B253,Historical!$B$7:$B$1044,0)))^(1/10)-1)*100)</f>
        <v>12.79448730054995</v>
      </c>
      <c r="W253" s="106">
        <f t="shared" si="55"/>
        <v>0.78205440583052988</v>
      </c>
      <c r="X253" s="107" t="str">
        <f t="shared" si="56"/>
        <v>n/a</v>
      </c>
      <c r="Y253" s="123"/>
      <c r="Z253" s="101" t="str">
        <f t="shared" si="57"/>
        <v>n/a</v>
      </c>
      <c r="AA253" s="109" t="str">
        <f t="shared" si="58"/>
        <v>n/a</v>
      </c>
      <c r="AB253" s="71">
        <v>12</v>
      </c>
      <c r="AC253" s="100">
        <v>-1.26</v>
      </c>
      <c r="AD253" s="100" t="s">
        <v>142</v>
      </c>
      <c r="AE253" s="100">
        <v>2.94</v>
      </c>
      <c r="AF253" s="100">
        <v>2.7</v>
      </c>
      <c r="AG253" s="100">
        <v>-9.7799999999999994</v>
      </c>
      <c r="AH253" s="100">
        <v>-21.13</v>
      </c>
      <c r="AI253" s="100">
        <v>-13.91</v>
      </c>
      <c r="AJ253" s="100" t="s">
        <v>142</v>
      </c>
      <c r="AK253" s="100">
        <v>-0.79</v>
      </c>
      <c r="AL253" s="100">
        <v>739.42</v>
      </c>
      <c r="AM253" s="100">
        <v>19.009999999999998</v>
      </c>
      <c r="AN253" s="100">
        <v>5.75</v>
      </c>
      <c r="AO253" s="110" t="str">
        <f t="shared" si="59"/>
        <v>n/a</v>
      </c>
      <c r="AP253" s="111">
        <f t="shared" si="60"/>
        <v>17.344164464533975</v>
      </c>
      <c r="AQ253" s="112" t="str">
        <f t="shared" si="61"/>
        <v>n/a</v>
      </c>
      <c r="AR253" s="101">
        <f>INDEX(Historical!$C$7:$C$1045,MATCH(B253,Historical!$B$7:$B$1045,0))*IF(AH253="n/a",1.03,IF(AH253&lt;0,1.01,IF(AH253&gt;10,1.1,(1+AH253/100))))</f>
        <v>2.0806</v>
      </c>
      <c r="AS253" s="109">
        <f t="shared" si="62"/>
        <v>2.1014059999999999</v>
      </c>
      <c r="AT253" s="109">
        <f t="shared" si="68"/>
        <v>2.1224200600000001</v>
      </c>
      <c r="AU253" s="109">
        <f t="shared" si="68"/>
        <v>2.1436442605999999</v>
      </c>
      <c r="AV253" s="109">
        <f t="shared" si="68"/>
        <v>2.1650807032059998</v>
      </c>
      <c r="AW253" s="109">
        <f t="shared" si="63"/>
        <v>10.613151023805999</v>
      </c>
      <c r="AX253" s="113">
        <f t="shared" si="64"/>
        <v>36.736417527885081</v>
      </c>
      <c r="AY253" s="100">
        <v>1.19</v>
      </c>
      <c r="AZ253" s="100">
        <v>21.44</v>
      </c>
      <c r="BA253" s="100">
        <v>-25.790000000000003</v>
      </c>
      <c r="BB253" s="100">
        <v>8.77</v>
      </c>
      <c r="BC253" s="100">
        <v>-4.2</v>
      </c>
      <c r="BE253" s="12">
        <v>2015</v>
      </c>
      <c r="BF253" s="12">
        <f t="shared" si="65"/>
        <v>1</v>
      </c>
      <c r="BG253" s="100">
        <v>-1.7000000000000002</v>
      </c>
      <c r="BH253" s="55" t="s">
        <v>121</v>
      </c>
      <c r="BI253" s="55" t="s">
        <v>302</v>
      </c>
    </row>
    <row r="254" spans="1:61" x14ac:dyDescent="0.2">
      <c r="A254" s="123" t="s">
        <v>1109</v>
      </c>
      <c r="B254" s="55" t="s">
        <v>1110</v>
      </c>
      <c r="C254" s="156" t="s">
        <v>527</v>
      </c>
      <c r="D254" s="98" t="s">
        <v>528</v>
      </c>
      <c r="E254" s="157">
        <v>13</v>
      </c>
      <c r="F254" s="2">
        <v>407</v>
      </c>
      <c r="G254" s="2" t="s">
        <v>146</v>
      </c>
      <c r="H254" s="2" t="s">
        <v>146</v>
      </c>
      <c r="I254" s="100">
        <v>208.14</v>
      </c>
      <c r="J254" s="101">
        <f t="shared" si="52"/>
        <v>3.5745171519169796</v>
      </c>
      <c r="K254" s="104">
        <v>1.86</v>
      </c>
      <c r="L254" s="71">
        <v>4</v>
      </c>
      <c r="M254" s="28">
        <f t="shared" si="53"/>
        <v>7.44</v>
      </c>
      <c r="N254" s="103" t="s">
        <v>671</v>
      </c>
      <c r="O254" s="104">
        <v>1.69</v>
      </c>
      <c r="P254" s="115">
        <v>45700</v>
      </c>
      <c r="Q254" s="115">
        <v>45714</v>
      </c>
      <c r="R254" s="28">
        <f t="shared" si="54"/>
        <v>10.059171597633146</v>
      </c>
      <c r="S254" s="105">
        <f>IF(INDEX(Historical!$D$7:$D1476,MATCH(B254,Historical!$B$7:$B$1044,0))=0,"n/a",(INDEX(Historical!$C$7:$C$1044,MATCH(B254,Historical!$B$7:$B$1044,0))/INDEX(Historical!$D$7:$D$1044,MATCH(B254,Historical!$B$7:$B$1044,0))-1)*100)</f>
        <v>10.059171597633142</v>
      </c>
      <c r="T254" s="105">
        <f>IF(INDEX(Historical!$F$7:$F$1044,MATCH(B254,Historical!$B$7:$B$1044,0))=0,"n/a",((INDEX(Historical!$C$7:$C$1044,MATCH(B254,Historical!$B$7:$B$1044,0))/INDEX(Historical!$F$7:$F$1044,MATCH(B254,Historical!$B$7:$B$1044,0)))^(1/3)-1)*100)</f>
        <v>27.37674448553733</v>
      </c>
      <c r="U254" s="105">
        <f>IF(INDEX(Historical!$H$7:$H$1044,MATCH(B254,Historical!$B$7:$B$1044,0))=0,"n/a",((INDEX(Historical!$C$7:$C$1044,MATCH(B254,Historical!$B$7:$B$1044,0))/INDEX(Historical!$H$7:$H$1044,MATCH(B254,Historical!$B$7:$B$1044,0)))^(1/5)-1)*100)</f>
        <v>27.134957864314835</v>
      </c>
      <c r="V254" s="105">
        <f>IF(INDEX(Historical!$M$7:$M$1044,MATCH(B254,Historical!$B$7:$B$1044,0))=0,"n/a",((INDEX(Historical!$C$7:$C$1044,MATCH(B254,Historical!$B$7:$B$1044,0))/INDEX(Historical!$M$7:$M$1044,MATCH(B254,Historical!$B$7:$B$1044,0)))^(1/10)-1)*100)</f>
        <v>25.62495937657836</v>
      </c>
      <c r="W254" s="106">
        <f t="shared" si="55"/>
        <v>1.0589268636701388</v>
      </c>
      <c r="X254" s="107" t="str">
        <f t="shared" si="56"/>
        <v>n/a</v>
      </c>
      <c r="Y254" s="165"/>
      <c r="Z254" s="101">
        <f t="shared" si="57"/>
        <v>253.92491467576792</v>
      </c>
      <c r="AA254" s="109">
        <f t="shared" si="58"/>
        <v>71.037542662116039</v>
      </c>
      <c r="AB254" s="71">
        <v>12</v>
      </c>
      <c r="AC254" s="100">
        <v>2.93</v>
      </c>
      <c r="AD254" s="100">
        <v>0.11</v>
      </c>
      <c r="AE254" s="100">
        <v>1.28</v>
      </c>
      <c r="AF254" s="100">
        <v>3.06</v>
      </c>
      <c r="AG254" s="100">
        <v>4.26</v>
      </c>
      <c r="AH254" s="100">
        <v>721.72</v>
      </c>
      <c r="AI254" s="100">
        <v>-33.4</v>
      </c>
      <c r="AJ254" s="100">
        <v>-29.630000000000003</v>
      </c>
      <c r="AK254" s="100">
        <v>114.83000000000001</v>
      </c>
      <c r="AL254" s="100">
        <v>6310</v>
      </c>
      <c r="AM254" s="100">
        <v>7.02</v>
      </c>
      <c r="AN254" s="100">
        <v>3.21</v>
      </c>
      <c r="AO254" s="110">
        <f t="shared" si="59"/>
        <v>-40.328067645884225</v>
      </c>
      <c r="AP254" s="111">
        <f t="shared" si="60"/>
        <v>30.709475016231814</v>
      </c>
      <c r="AQ254" s="112">
        <f t="shared" si="61"/>
        <v>210.82319414818093</v>
      </c>
      <c r="AR254" s="101">
        <f>INDEX(Historical!$C$7:$C$1045,MATCH(B254,Historical!$B$7:$B$1045,0))*IF(AH254="n/a",1.03,IF(AH254&lt;0,1.01,IF(AH254&gt;10,1.1,(1+AH254/100))))</f>
        <v>8.1840000000000011</v>
      </c>
      <c r="AS254" s="109">
        <f t="shared" si="62"/>
        <v>8.2658400000000007</v>
      </c>
      <c r="AT254" s="109">
        <f t="shared" si="68"/>
        <v>9.0924240000000012</v>
      </c>
      <c r="AU254" s="109">
        <f t="shared" si="68"/>
        <v>10.001666400000001</v>
      </c>
      <c r="AV254" s="109">
        <f t="shared" si="68"/>
        <v>11.001833040000003</v>
      </c>
      <c r="AW254" s="109">
        <f t="shared" si="63"/>
        <v>46.545763440000009</v>
      </c>
      <c r="AX254" s="113">
        <f t="shared" si="64"/>
        <v>22.362719054482564</v>
      </c>
      <c r="AY254" s="100">
        <v>0.94</v>
      </c>
      <c r="AZ254" s="100">
        <v>46.93</v>
      </c>
      <c r="BA254" s="100">
        <v>-18.149999999999999</v>
      </c>
      <c r="BB254" s="100">
        <v>-3.92</v>
      </c>
      <c r="BC254" s="100">
        <v>1.5699999999999998</v>
      </c>
      <c r="BE254" s="12">
        <v>2013</v>
      </c>
      <c r="BF254" s="12">
        <f t="shared" si="65"/>
        <v>1</v>
      </c>
      <c r="BG254" s="100">
        <v>0.80999999999999994</v>
      </c>
      <c r="BH254" s="55" t="s">
        <v>121</v>
      </c>
      <c r="BI254" s="55" t="s">
        <v>122</v>
      </c>
    </row>
    <row r="255" spans="1:61" ht="12.75" customHeight="1" x14ac:dyDescent="0.2">
      <c r="A255" s="55" t="s">
        <v>1111</v>
      </c>
      <c r="B255" s="55" t="s">
        <v>1112</v>
      </c>
      <c r="C255" s="156" t="s">
        <v>116</v>
      </c>
      <c r="D255" s="98" t="s">
        <v>150</v>
      </c>
      <c r="E255" s="157">
        <v>13</v>
      </c>
      <c r="F255" s="2">
        <v>422</v>
      </c>
      <c r="G255" s="2" t="s">
        <v>146</v>
      </c>
      <c r="H255" s="2" t="s">
        <v>146</v>
      </c>
      <c r="I255" s="100">
        <v>123.34</v>
      </c>
      <c r="J255" s="101">
        <f t="shared" si="52"/>
        <v>2.5620236743959786</v>
      </c>
      <c r="K255" s="104">
        <v>0.79</v>
      </c>
      <c r="L255" s="71">
        <v>4</v>
      </c>
      <c r="M255" s="28">
        <f t="shared" si="53"/>
        <v>3.16</v>
      </c>
      <c r="N255" s="103" t="s">
        <v>743</v>
      </c>
      <c r="O255" s="104">
        <v>0.69</v>
      </c>
      <c r="P255" s="158">
        <v>46027</v>
      </c>
      <c r="Q255" s="158">
        <v>46043</v>
      </c>
      <c r="R255" s="28">
        <f t="shared" si="54"/>
        <v>14.49275362318842</v>
      </c>
      <c r="S255" s="105">
        <f>IF(INDEX(Historical!$D$7:$D1479,MATCH(B255,Historical!$B$7:$B$1044,0))=0,"n/a",(INDEX(Historical!$C$7:$C$1044,MATCH(B255,Historical!$B$7:$B$1044,0))/INDEX(Historical!$D$7:$D$1044,MATCH(B255,Historical!$B$7:$B$1044,0))-1)*100)</f>
        <v>14.999999999999991</v>
      </c>
      <c r="T255" s="105">
        <f>IF(INDEX(Historical!$F$7:$F$1044,MATCH(B255,Historical!$B$7:$B$1044,0))=0,"n/a",((INDEX(Historical!$C$7:$C$1044,MATCH(B255,Historical!$B$7:$B$1044,0))/INDEX(Historical!$F$7:$F$1044,MATCH(B255,Historical!$B$7:$B$1044,0)))^(1/3)-1)*100)</f>
        <v>25.389262728393792</v>
      </c>
      <c r="U255" s="105">
        <f>IF(INDEX(Historical!$H$7:$H$1044,MATCH(B255,Historical!$B$7:$B$1044,0))=0,"n/a",((INDEX(Historical!$C$7:$C$1044,MATCH(B255,Historical!$B$7:$B$1044,0))/INDEX(Historical!$H$7:$H$1044,MATCH(B255,Historical!$B$7:$B$1044,0)))^(1/5)-1)*100)</f>
        <v>23.517237451927929</v>
      </c>
      <c r="V255" s="105">
        <f>IF(INDEX(Historical!$M$7:$M$1044,MATCH(B255,Historical!$B$7:$B$1044,0))=0,"n/a",((INDEX(Historical!$C$7:$C$1044,MATCH(B255,Historical!$B$7:$B$1044,0))/INDEX(Historical!$M$7:$M$1044,MATCH(B255,Historical!$B$7:$B$1044,0)))^(1/10)-1)*100)</f>
        <v>15.208209716265863</v>
      </c>
      <c r="W255" s="106">
        <f t="shared" si="55"/>
        <v>1.5463514700731138</v>
      </c>
      <c r="X255" s="107" t="str">
        <f t="shared" si="56"/>
        <v>n/a</v>
      </c>
      <c r="Y255" s="159"/>
      <c r="Z255" s="101" t="str">
        <f t="shared" si="57"/>
        <v>n/a</v>
      </c>
      <c r="AA255" s="109" t="str">
        <f t="shared" si="58"/>
        <v>n/a</v>
      </c>
      <c r="AB255" s="71">
        <v>12</v>
      </c>
      <c r="AC255" s="100">
        <v>-6.48</v>
      </c>
      <c r="AD255" s="100">
        <v>2.06</v>
      </c>
      <c r="AE255" s="100">
        <v>0.98</v>
      </c>
      <c r="AF255" s="100">
        <v>2.57</v>
      </c>
      <c r="AG255" s="100">
        <v>-4.21</v>
      </c>
      <c r="AH255" s="100">
        <v>-22.28</v>
      </c>
      <c r="AI255" s="100">
        <v>24</v>
      </c>
      <c r="AJ255" s="100">
        <v>-11.88</v>
      </c>
      <c r="AK255" s="100">
        <v>5.1499999999999995</v>
      </c>
      <c r="AL255" s="100">
        <v>9910</v>
      </c>
      <c r="AM255" s="100">
        <v>1.1100000000000001</v>
      </c>
      <c r="AN255" s="100">
        <v>1.48</v>
      </c>
      <c r="AO255" s="110" t="str">
        <f t="shared" si="59"/>
        <v>n/a</v>
      </c>
      <c r="AP255" s="111">
        <f t="shared" si="60"/>
        <v>26.079261126323907</v>
      </c>
      <c r="AQ255" s="112" t="str">
        <f t="shared" si="61"/>
        <v>n/a</v>
      </c>
      <c r="AR255" s="101">
        <f>INDEX(Historical!$C$7:$C$1045,MATCH(B255,Historical!$B$7:$B$1045,0))*IF(AH255="n/a",1.03,IF(AH255&lt;0,1.01,IF(AH255&gt;10,1.1,(1+AH255/100))))</f>
        <v>2.7875999999999999</v>
      </c>
      <c r="AS255" s="109">
        <f t="shared" si="62"/>
        <v>3.06636</v>
      </c>
      <c r="AT255" s="109">
        <f t="shared" si="68"/>
        <v>3.2242775400000001</v>
      </c>
      <c r="AU255" s="109">
        <f t="shared" si="68"/>
        <v>3.3903278333100006</v>
      </c>
      <c r="AV255" s="109">
        <f t="shared" si="68"/>
        <v>3.5649297167254659</v>
      </c>
      <c r="AW255" s="109">
        <f t="shared" si="63"/>
        <v>16.033495090035466</v>
      </c>
      <c r="AX255" s="113">
        <f t="shared" si="64"/>
        <v>12.999428482272958</v>
      </c>
      <c r="AY255" s="100">
        <v>1.35</v>
      </c>
      <c r="AZ255" s="100">
        <v>26.46</v>
      </c>
      <c r="BA255" s="100">
        <v>-22.63</v>
      </c>
      <c r="BB255" s="100">
        <v>7.48</v>
      </c>
      <c r="BC255" s="100">
        <v>-2.1</v>
      </c>
      <c r="BE255" s="12">
        <v>2014</v>
      </c>
      <c r="BF255" s="12">
        <f t="shared" si="65"/>
        <v>1</v>
      </c>
      <c r="BG255" s="100">
        <v>-1.39</v>
      </c>
      <c r="BH255" s="55" t="s">
        <v>121</v>
      </c>
      <c r="BI255" s="55" t="s">
        <v>122</v>
      </c>
    </row>
    <row r="256" spans="1:61" ht="12.75" customHeight="1" x14ac:dyDescent="0.2">
      <c r="A256" s="123" t="s">
        <v>1113</v>
      </c>
      <c r="B256" s="55" t="s">
        <v>1114</v>
      </c>
      <c r="C256" s="156" t="s">
        <v>125</v>
      </c>
      <c r="D256" s="98" t="s">
        <v>233</v>
      </c>
      <c r="E256" s="157">
        <v>24</v>
      </c>
      <c r="F256" s="2">
        <v>152</v>
      </c>
      <c r="G256" s="2" t="s">
        <v>146</v>
      </c>
      <c r="H256" s="2" t="s">
        <v>146</v>
      </c>
      <c r="I256" s="100">
        <v>72.95</v>
      </c>
      <c r="J256" s="101">
        <f t="shared" si="52"/>
        <v>1.1240575736806031</v>
      </c>
      <c r="K256" s="104">
        <v>0.20499999999999999</v>
      </c>
      <c r="L256" s="71">
        <v>4</v>
      </c>
      <c r="M256" s="28">
        <f t="shared" si="53"/>
        <v>0.82</v>
      </c>
      <c r="N256" s="103" t="s">
        <v>136</v>
      </c>
      <c r="O256" s="104">
        <v>0.18</v>
      </c>
      <c r="P256" s="158">
        <v>46073</v>
      </c>
      <c r="Q256" s="158">
        <v>46087</v>
      </c>
      <c r="R256" s="28">
        <f t="shared" si="54"/>
        <v>13.888888888888888</v>
      </c>
      <c r="S256" s="105">
        <f>IF(INDEX(Historical!$D$7:$D1480,MATCH(B256,Historical!$B$7:$B$1044,0))=0,"n/a",(INDEX(Historical!$C$7:$C$1044,MATCH(B256,Historical!$B$7:$B$1044,0))/INDEX(Historical!$D$7:$D$1044,MATCH(B256,Historical!$B$7:$B$1044,0))-1)*100)</f>
        <v>11.66666666666667</v>
      </c>
      <c r="T256" s="105">
        <f>IF(INDEX(Historical!$F$7:$F$1044,MATCH(B256,Historical!$B$7:$B$1044,0))=0,"n/a",((INDEX(Historical!$C$7:$C$1044,MATCH(B256,Historical!$B$7:$B$1044,0))/INDEX(Historical!$F$7:$F$1044,MATCH(B256,Historical!$B$7:$B$1044,0)))^(1/3)-1)*100)</f>
        <v>6.799865166668817</v>
      </c>
      <c r="U256" s="105">
        <f>IF(INDEX(Historical!$H$7:$H$1044,MATCH(B256,Historical!$B$7:$B$1044,0))=0,"n/a",((INDEX(Historical!$C$7:$C$1044,MATCH(B256,Historical!$B$7:$B$1044,0))/INDEX(Historical!$H$7:$H$1044,MATCH(B256,Historical!$B$7:$B$1044,0)))^(1/5)-1)*100)</f>
        <v>5.6089987757983018</v>
      </c>
      <c r="V256" s="105">
        <f>IF(INDEX(Historical!$M$7:$M$1044,MATCH(B256,Historical!$B$7:$B$1044,0))=0,"n/a",((INDEX(Historical!$C$7:$C$1044,MATCH(B256,Historical!$B$7:$B$1044,0))/INDEX(Historical!$M$7:$M$1044,MATCH(B256,Historical!$B$7:$B$1044,0)))^(1/10)-1)*100)</f>
        <v>5.0338040057319455</v>
      </c>
      <c r="W256" s="106">
        <f t="shared" si="55"/>
        <v>1.1142664214600702</v>
      </c>
      <c r="X256" s="107">
        <f t="shared" si="56"/>
        <v>0.24176718861199573</v>
      </c>
      <c r="Y256" s="164"/>
      <c r="Z256" s="101">
        <f t="shared" si="57"/>
        <v>22.343324250681199</v>
      </c>
      <c r="AA256" s="109">
        <f t="shared" si="58"/>
        <v>19.877384196185286</v>
      </c>
      <c r="AB256" s="71">
        <v>7</v>
      </c>
      <c r="AC256" s="100">
        <v>3.67</v>
      </c>
      <c r="AD256" s="100" t="s">
        <v>142</v>
      </c>
      <c r="AE256" s="100">
        <v>2.04</v>
      </c>
      <c r="AF256" s="100">
        <v>3.59</v>
      </c>
      <c r="AG256" s="100">
        <v>19.809999999999999</v>
      </c>
      <c r="AH256" s="100" t="s">
        <v>142</v>
      </c>
      <c r="AI256" s="100" t="s">
        <v>142</v>
      </c>
      <c r="AJ256" s="100">
        <v>23.200000000000003</v>
      </c>
      <c r="AK256" s="100" t="s">
        <v>142</v>
      </c>
      <c r="AL256" s="100">
        <v>979.1</v>
      </c>
      <c r="AM256" s="100">
        <v>27.38</v>
      </c>
      <c r="AN256" s="100">
        <v>0.2</v>
      </c>
      <c r="AO256" s="110">
        <f t="shared" si="59"/>
        <v>-13.144327846706382</v>
      </c>
      <c r="AP256" s="111">
        <f t="shared" si="60"/>
        <v>6.7330563494789049</v>
      </c>
      <c r="AQ256" s="112">
        <f t="shared" si="61"/>
        <v>78.088379138380716</v>
      </c>
      <c r="AR256" s="101">
        <f>INDEX(Historical!$C$7:$C$1045,MATCH(B256,Historical!$B$7:$B$1045,0))*IF(AH256="n/a",1.03,IF(AH256&lt;0,1.01,IF(AH256&gt;10,1.1,(1+AH256/100))))</f>
        <v>0.69010000000000005</v>
      </c>
      <c r="AS256" s="109">
        <f t="shared" si="62"/>
        <v>0.71080300000000007</v>
      </c>
      <c r="AT256" s="109">
        <f t="shared" si="68"/>
        <v>0.73212709000000009</v>
      </c>
      <c r="AU256" s="109">
        <f t="shared" si="68"/>
        <v>0.75409090270000012</v>
      </c>
      <c r="AV256" s="109">
        <f t="shared" si="68"/>
        <v>0.77671362978100011</v>
      </c>
      <c r="AW256" s="109">
        <f t="shared" si="63"/>
        <v>3.6638346224810006</v>
      </c>
      <c r="AX256" s="113">
        <f t="shared" si="64"/>
        <v>5.0223915318451002</v>
      </c>
      <c r="AY256" s="100">
        <v>0.82</v>
      </c>
      <c r="AZ256" s="100">
        <v>75.78</v>
      </c>
      <c r="BA256" s="100">
        <v>-3.26</v>
      </c>
      <c r="BB256" s="100">
        <v>8.49</v>
      </c>
      <c r="BC256" s="100">
        <v>21.02</v>
      </c>
      <c r="BE256" s="12">
        <v>2003</v>
      </c>
      <c r="BF256" s="12">
        <f t="shared" si="65"/>
        <v>2</v>
      </c>
      <c r="BG256" s="100">
        <v>13.569999999999999</v>
      </c>
      <c r="BH256" s="55" t="s">
        <v>121</v>
      </c>
      <c r="BI256" s="55" t="s">
        <v>122</v>
      </c>
    </row>
    <row r="257" spans="1:61" ht="12.75" customHeight="1" x14ac:dyDescent="0.2">
      <c r="A257" s="116" t="s">
        <v>1577</v>
      </c>
      <c r="B257" s="55" t="s">
        <v>1578</v>
      </c>
      <c r="C257" s="156" t="s">
        <v>116</v>
      </c>
      <c r="D257" s="98" t="s">
        <v>248</v>
      </c>
      <c r="E257" s="157">
        <v>10</v>
      </c>
      <c r="F257" s="2">
        <v>517</v>
      </c>
      <c r="G257" s="2" t="s">
        <v>146</v>
      </c>
      <c r="H257" s="2" t="s">
        <v>146</v>
      </c>
      <c r="I257" s="100">
        <v>212.38</v>
      </c>
      <c r="J257" s="101">
        <f t="shared" si="52"/>
        <v>0.54619079009322913</v>
      </c>
      <c r="K257" s="104">
        <v>0.28999999999999998</v>
      </c>
      <c r="L257" s="71">
        <v>4</v>
      </c>
      <c r="M257" s="28">
        <f t="shared" si="53"/>
        <v>1.1599999999999999</v>
      </c>
      <c r="N257" s="103" t="s">
        <v>312</v>
      </c>
      <c r="O257" s="104">
        <v>0.28000000000000003</v>
      </c>
      <c r="P257" s="158">
        <v>46085</v>
      </c>
      <c r="Q257" s="158">
        <v>46099</v>
      </c>
      <c r="R257" s="28">
        <f t="shared" si="54"/>
        <v>3.5714285714285547</v>
      </c>
      <c r="S257" s="105">
        <f>IF(INDEX(Historical!$D$7:$D1481,MATCH(B257,Historical!$B$7:$B$1044,0))=0,"n/a",(INDEX(Historical!$C$7:$C$1044,MATCH(B257,Historical!$B$7:$B$1044,0))/INDEX(Historical!$D$7:$D$1044,MATCH(B257,Historical!$B$7:$B$1044,0))-1)*100)</f>
        <v>7.6923076923077094</v>
      </c>
      <c r="T257" s="105">
        <f>IF(INDEX(Historical!$F$7:$F$1044,MATCH(B257,Historical!$B$7:$B$1044,0))=0,"n/a",((INDEX(Historical!$C$7:$C$1044,MATCH(B257,Historical!$B$7:$B$1044,0))/INDEX(Historical!$F$7:$F$1044,MATCH(B257,Historical!$B$7:$B$1044,0)))^(1/3)-1)*100)</f>
        <v>23.127650029855573</v>
      </c>
      <c r="U257" s="105">
        <f>IF(INDEX(Historical!$H$7:$H$1044,MATCH(B257,Historical!$B$7:$B$1044,0))=0,"n/a",((INDEX(Historical!$C$7:$C$1044,MATCH(B257,Historical!$B$7:$B$1044,0))/INDEX(Historical!$H$7:$H$1044,MATCH(B257,Historical!$B$7:$B$1044,0)))^(1/5)-1)*100)</f>
        <v>29.999876163746752</v>
      </c>
      <c r="V257" s="105" t="str">
        <f>IF(INDEX(Historical!$M$7:$M$1044,MATCH(B257,Historical!$B$7:$B$1044,0))=0,"n/a",((INDEX(Historical!$C$7:$C$1044,MATCH(B257,Historical!$B$7:$B$1044,0))/INDEX(Historical!$M$7:$M$1044,MATCH(B257,Historical!$B$7:$B$1044,0)))^(1/10)-1)*100)</f>
        <v>n/a</v>
      </c>
      <c r="W257" s="106" t="str">
        <f t="shared" si="55"/>
        <v>n/a</v>
      </c>
      <c r="X257" s="107">
        <f t="shared" si="56"/>
        <v>2.6666556589997112</v>
      </c>
      <c r="Y257" s="165"/>
      <c r="Z257" s="101">
        <f t="shared" si="57"/>
        <v>24.26778242677824</v>
      </c>
      <c r="AA257" s="109">
        <f t="shared" si="58"/>
        <v>44.430962343096233</v>
      </c>
      <c r="AB257" s="71">
        <v>12</v>
      </c>
      <c r="AC257" s="100">
        <v>4.78</v>
      </c>
      <c r="AD257" s="100">
        <v>2.57</v>
      </c>
      <c r="AE257" s="100">
        <v>8.11</v>
      </c>
      <c r="AF257" s="100">
        <v>10.27</v>
      </c>
      <c r="AG257" s="100">
        <v>23.330000000000002</v>
      </c>
      <c r="AH257" s="100">
        <v>9.85</v>
      </c>
      <c r="AI257" s="100">
        <v>16.59</v>
      </c>
      <c r="AJ257" s="100">
        <v>11.25</v>
      </c>
      <c r="AK257" s="100">
        <v>13.34</v>
      </c>
      <c r="AL257" s="100">
        <v>44240</v>
      </c>
      <c r="AM257" s="100">
        <v>12.21</v>
      </c>
      <c r="AN257" s="100">
        <v>0.01</v>
      </c>
      <c r="AO257" s="110">
        <f t="shared" si="59"/>
        <v>-13.884895389256254</v>
      </c>
      <c r="AP257" s="111">
        <f t="shared" si="60"/>
        <v>30.546066953839979</v>
      </c>
      <c r="AQ257" s="112">
        <f t="shared" si="61"/>
        <v>350.33616247006626</v>
      </c>
      <c r="AR257" s="101">
        <f>INDEX(Historical!$C$7:$C$1045,MATCH(B257,Historical!$B$7:$B$1045,0))*IF(AH257="n/a",1.03,IF(AH257&lt;0,1.01,IF(AH257&gt;10,1.1,(1+AH257/100))))</f>
        <v>1.2303200000000001</v>
      </c>
      <c r="AS257" s="109">
        <f t="shared" si="62"/>
        <v>1.3533520000000001</v>
      </c>
      <c r="AT257" s="109">
        <f t="shared" si="68"/>
        <v>1.4886872000000002</v>
      </c>
      <c r="AU257" s="109">
        <f t="shared" si="68"/>
        <v>1.6375559200000003</v>
      </c>
      <c r="AV257" s="109">
        <f t="shared" si="68"/>
        <v>1.8013115120000005</v>
      </c>
      <c r="AW257" s="109">
        <f t="shared" si="63"/>
        <v>7.5112266320000014</v>
      </c>
      <c r="AX257" s="113">
        <f t="shared" si="64"/>
        <v>3.5366920764667111</v>
      </c>
      <c r="AY257" s="100">
        <v>1.17</v>
      </c>
      <c r="AZ257" s="100">
        <v>68.540000000000006</v>
      </c>
      <c r="BA257" s="100">
        <v>-9.16</v>
      </c>
      <c r="BB257" s="100">
        <v>5.6899999999999995</v>
      </c>
      <c r="BC257" s="100">
        <v>28.22</v>
      </c>
      <c r="BE257" s="12">
        <v>2017</v>
      </c>
      <c r="BF257" s="12">
        <f t="shared" si="65"/>
        <v>1</v>
      </c>
      <c r="BG257" s="100">
        <v>18.07</v>
      </c>
      <c r="BH257" s="55" t="s">
        <v>121</v>
      </c>
      <c r="BI257" s="55" t="s">
        <v>122</v>
      </c>
    </row>
    <row r="258" spans="1:61" ht="12.75" customHeight="1" x14ac:dyDescent="0.2">
      <c r="A258" s="123" t="s">
        <v>1115</v>
      </c>
      <c r="B258" s="55" t="s">
        <v>1116</v>
      </c>
      <c r="C258" s="156" t="s">
        <v>162</v>
      </c>
      <c r="D258" s="98" t="s">
        <v>296</v>
      </c>
      <c r="E258" s="157">
        <v>19</v>
      </c>
      <c r="F258" s="2">
        <v>216</v>
      </c>
      <c r="G258" s="2" t="s">
        <v>119</v>
      </c>
      <c r="H258" s="2" t="s">
        <v>119</v>
      </c>
      <c r="I258" s="100">
        <v>48.8</v>
      </c>
      <c r="J258" s="101">
        <f t="shared" si="52"/>
        <v>3.4836065573770494</v>
      </c>
      <c r="K258" s="104">
        <v>0.42499999999999999</v>
      </c>
      <c r="L258" s="71">
        <v>4</v>
      </c>
      <c r="M258" s="28">
        <f t="shared" si="53"/>
        <v>1.7</v>
      </c>
      <c r="N258" s="103" t="s">
        <v>386</v>
      </c>
      <c r="O258" s="104">
        <v>0.42130000000000001</v>
      </c>
      <c r="P258" s="158">
        <v>45936</v>
      </c>
      <c r="Q258" s="158">
        <v>45961</v>
      </c>
      <c r="R258" s="28">
        <f t="shared" si="54"/>
        <v>0.87823403750296247</v>
      </c>
      <c r="S258" s="105">
        <f>IF(INDEX(Historical!$D$7:$D1483,MATCH(B258,Historical!$B$7:$B$1044,0))=0,"n/a",(INDEX(Historical!$C$7:$C$1044,MATCH(B258,Historical!$B$7:$B$1044,0))/INDEX(Historical!$D$7:$D$1044,MATCH(B258,Historical!$B$7:$B$1044,0))-1)*100)</f>
        <v>0.76975862994896893</v>
      </c>
      <c r="T258" s="105">
        <f>IF(INDEX(Historical!$F$7:$F$1044,MATCH(B258,Historical!$B$7:$B$1044,0))=0,"n/a",((INDEX(Historical!$C$7:$C$1044,MATCH(B258,Historical!$B$7:$B$1044,0))/INDEX(Historical!$F$7:$F$1044,MATCH(B258,Historical!$B$7:$B$1044,0)))^(1/3)-1)*100)</f>
        <v>0.8971837233190838</v>
      </c>
      <c r="U258" s="105">
        <f>IF(INDEX(Historical!$H$7:$H$1044,MATCH(B258,Historical!$B$7:$B$1044,0))=0,"n/a",((INDEX(Historical!$C$7:$C$1044,MATCH(B258,Historical!$B$7:$B$1044,0))/INDEX(Historical!$H$7:$H$1044,MATCH(B258,Historical!$B$7:$B$1044,0)))^(1/5)-1)*100)</f>
        <v>1.5336979864031486</v>
      </c>
      <c r="V258" s="105">
        <f>IF(INDEX(Historical!$M$7:$M$1044,MATCH(B258,Historical!$B$7:$B$1044,0))=0,"n/a",((INDEX(Historical!$C$7:$C$1044,MATCH(B258,Historical!$B$7:$B$1044,0))/INDEX(Historical!$M$7:$M$1044,MATCH(B258,Historical!$B$7:$B$1044,0)))^(1/10)-1)*100)</f>
        <v>5.1197089254336303</v>
      </c>
      <c r="W258" s="106">
        <f t="shared" si="55"/>
        <v>0.29956741852726465</v>
      </c>
      <c r="X258" s="107" t="str">
        <f t="shared" si="56"/>
        <v>n/a</v>
      </c>
      <c r="Y258" s="123"/>
      <c r="Z258" s="101">
        <f t="shared" si="57"/>
        <v>75.221238938053105</v>
      </c>
      <c r="AA258" s="109">
        <f t="shared" si="58"/>
        <v>21.592920353982301</v>
      </c>
      <c r="AB258" s="71">
        <v>12</v>
      </c>
      <c r="AC258" s="100">
        <v>2.2599999999999998</v>
      </c>
      <c r="AD258" s="100">
        <v>2.8</v>
      </c>
      <c r="AE258" s="100">
        <v>3.08</v>
      </c>
      <c r="AF258" s="100">
        <v>2.04</v>
      </c>
      <c r="AG258" s="100">
        <v>9.59</v>
      </c>
      <c r="AH258" s="100">
        <v>4.72</v>
      </c>
      <c r="AI258" s="100">
        <v>7.2499999999999991</v>
      </c>
      <c r="AJ258" s="100" t="s">
        <v>142</v>
      </c>
      <c r="AK258" s="100">
        <v>6.69</v>
      </c>
      <c r="AL258" s="100">
        <v>10070</v>
      </c>
      <c r="AM258" s="100">
        <v>0.6</v>
      </c>
      <c r="AN258" s="100">
        <v>1.19</v>
      </c>
      <c r="AO258" s="110">
        <f t="shared" si="59"/>
        <v>-16.575615810202102</v>
      </c>
      <c r="AP258" s="111">
        <f t="shared" si="60"/>
        <v>5.017304543780198</v>
      </c>
      <c r="AQ258" s="112">
        <f t="shared" si="61"/>
        <v>39.919909666008422</v>
      </c>
      <c r="AR258" s="101">
        <f>INDEX(Historical!$C$7:$C$1045,MATCH(B258,Historical!$B$7:$B$1045,0))*IF(AH258="n/a",1.03,IF(AH258&lt;0,1.01,IF(AH258&gt;10,1.1,(1+AH258/100))))</f>
        <v>1.7684589999999998</v>
      </c>
      <c r="AS258" s="109">
        <f t="shared" si="62"/>
        <v>1.8966722774999998</v>
      </c>
      <c r="AT258" s="109">
        <f t="shared" si="68"/>
        <v>2.0235596528647495</v>
      </c>
      <c r="AU258" s="109">
        <f t="shared" si="68"/>
        <v>2.1589357936414011</v>
      </c>
      <c r="AV258" s="109">
        <f t="shared" si="68"/>
        <v>2.3033685982360108</v>
      </c>
      <c r="AW258" s="109">
        <f t="shared" si="63"/>
        <v>10.15099532224216</v>
      </c>
      <c r="AX258" s="113">
        <f t="shared" si="64"/>
        <v>20.801219922627379</v>
      </c>
      <c r="AY258" s="100">
        <v>0.53</v>
      </c>
      <c r="AZ258" s="100">
        <v>17.04</v>
      </c>
      <c r="BA258" s="100">
        <v>-2.65</v>
      </c>
      <c r="BB258" s="100">
        <v>1.63</v>
      </c>
      <c r="BC258" s="100">
        <v>7.4899999999999993</v>
      </c>
      <c r="BE258" s="12">
        <v>2007</v>
      </c>
      <c r="BF258" s="12">
        <f t="shared" si="65"/>
        <v>2</v>
      </c>
      <c r="BG258" s="100">
        <v>3.2199999999999998</v>
      </c>
      <c r="BH258" s="55" t="s">
        <v>121</v>
      </c>
      <c r="BI258" s="55" t="s">
        <v>122</v>
      </c>
    </row>
    <row r="259" spans="1:61" ht="12.75" customHeight="1" x14ac:dyDescent="0.2">
      <c r="A259" s="123" t="s">
        <v>1117</v>
      </c>
      <c r="B259" s="55" t="s">
        <v>1118</v>
      </c>
      <c r="C259" s="156" t="s">
        <v>162</v>
      </c>
      <c r="D259" s="98" t="s">
        <v>167</v>
      </c>
      <c r="E259" s="157">
        <v>13</v>
      </c>
      <c r="F259" s="2">
        <v>430</v>
      </c>
      <c r="G259" s="2" t="s">
        <v>118</v>
      </c>
      <c r="H259" s="2" t="s">
        <v>118</v>
      </c>
      <c r="I259" s="100">
        <v>89.22</v>
      </c>
      <c r="J259" s="101">
        <f t="shared" si="52"/>
        <v>3.048643801838153</v>
      </c>
      <c r="K259" s="104">
        <v>0.68</v>
      </c>
      <c r="L259" s="71">
        <v>4</v>
      </c>
      <c r="M259" s="28">
        <f t="shared" si="53"/>
        <v>2.72</v>
      </c>
      <c r="N259" s="103" t="s">
        <v>349</v>
      </c>
      <c r="O259" s="104">
        <v>0.67</v>
      </c>
      <c r="P259" s="158">
        <v>46073</v>
      </c>
      <c r="Q259" s="158">
        <v>46087</v>
      </c>
      <c r="R259" s="28">
        <f t="shared" si="54"/>
        <v>1.492537313432837</v>
      </c>
      <c r="S259" s="105">
        <f>IF(INDEX(Historical!$D$7:$D1484,MATCH(B259,Historical!$B$7:$B$1044,0))=0,"n/a",(INDEX(Historical!$C$7:$C$1044,MATCH(B259,Historical!$B$7:$B$1044,0))/INDEX(Historical!$D$7:$D$1044,MATCH(B259,Historical!$B$7:$B$1044,0))-1)*100)</f>
        <v>1.5151515151515138</v>
      </c>
      <c r="T259" s="105">
        <f>IF(INDEX(Historical!$F$7:$F$1044,MATCH(B259,Historical!$B$7:$B$1044,0))=0,"n/a",((INDEX(Historical!$C$7:$C$1044,MATCH(B259,Historical!$B$7:$B$1044,0))/INDEX(Historical!$F$7:$F$1044,MATCH(B259,Historical!$B$7:$B$1044,0)))^(1/3)-1)*100)</f>
        <v>2.6189825540382738</v>
      </c>
      <c r="U259" s="105">
        <f>IF(INDEX(Historical!$H$7:$H$1044,MATCH(B259,Historical!$B$7:$B$1044,0))=0,"n/a",((INDEX(Historical!$C$7:$C$1044,MATCH(B259,Historical!$B$7:$B$1044,0))/INDEX(Historical!$H$7:$H$1044,MATCH(B259,Historical!$B$7:$B$1044,0)))^(1/5)-1)*100)</f>
        <v>4.4085846538828521</v>
      </c>
      <c r="V259" s="105">
        <f>IF(INDEX(Historical!$M$7:$M$1044,MATCH(B259,Historical!$B$7:$B$1044,0))=0,"n/a",((INDEX(Historical!$C$7:$C$1044,MATCH(B259,Historical!$B$7:$B$1044,0))/INDEX(Historical!$M$7:$M$1044,MATCH(B259,Historical!$B$7:$B$1044,0)))^(1/10)-1)*100)</f>
        <v>8.3665768436569579</v>
      </c>
      <c r="W259" s="106">
        <f t="shared" si="55"/>
        <v>0.52692812559597535</v>
      </c>
      <c r="X259" s="107">
        <f t="shared" si="56"/>
        <v>1.2668346706559921</v>
      </c>
      <c r="Y259" s="166"/>
      <c r="Z259" s="101">
        <f t="shared" si="57"/>
        <v>62.242562929061783</v>
      </c>
      <c r="AA259" s="109">
        <f t="shared" si="58"/>
        <v>20.416475972540045</v>
      </c>
      <c r="AB259" s="71">
        <v>12</v>
      </c>
      <c r="AC259" s="100">
        <v>4.37</v>
      </c>
      <c r="AD259" s="100">
        <v>2.61</v>
      </c>
      <c r="AE259" s="100">
        <v>2.31</v>
      </c>
      <c r="AF259" s="100">
        <v>1.63</v>
      </c>
      <c r="AG259" s="100">
        <v>8.07</v>
      </c>
      <c r="AH259" s="100">
        <v>7.3800000000000008</v>
      </c>
      <c r="AI259" s="100">
        <v>4.66</v>
      </c>
      <c r="AJ259" s="100">
        <v>3.4799999999999995</v>
      </c>
      <c r="AK259" s="100">
        <v>6.8000000000000007</v>
      </c>
      <c r="AL259" s="100">
        <v>5600</v>
      </c>
      <c r="AM259" s="100">
        <v>1.04</v>
      </c>
      <c r="AN259" s="100">
        <v>0.98</v>
      </c>
      <c r="AO259" s="110">
        <f t="shared" si="59"/>
        <v>-12.95924751681904</v>
      </c>
      <c r="AP259" s="111">
        <f t="shared" si="60"/>
        <v>7.4572284557210047</v>
      </c>
      <c r="AQ259" s="112">
        <f t="shared" si="61"/>
        <v>21.616621369943179</v>
      </c>
      <c r="AR259" s="101">
        <f>INDEX(Historical!$C$7:$C$1045,MATCH(B259,Historical!$B$7:$B$1045,0))*IF(AH259="n/a",1.03,IF(AH259&lt;0,1.01,IF(AH259&gt;10,1.1,(1+AH259/100))))</f>
        <v>2.8777840000000006</v>
      </c>
      <c r="AS259" s="109">
        <f t="shared" si="62"/>
        <v>3.0118887344000007</v>
      </c>
      <c r="AT259" s="109">
        <f t="shared" si="68"/>
        <v>3.2166971683392012</v>
      </c>
      <c r="AU259" s="109">
        <f t="shared" si="68"/>
        <v>3.4354325757862672</v>
      </c>
      <c r="AV259" s="109">
        <f t="shared" si="68"/>
        <v>3.6690419909397334</v>
      </c>
      <c r="AW259" s="109">
        <f t="shared" si="63"/>
        <v>16.210844469465204</v>
      </c>
      <c r="AX259" s="113">
        <f t="shared" si="64"/>
        <v>18.169518571469631</v>
      </c>
      <c r="AY259" s="100">
        <v>0.7</v>
      </c>
      <c r="AZ259" s="100">
        <v>25.89</v>
      </c>
      <c r="BA259" s="100">
        <v>-1.72</v>
      </c>
      <c r="BB259" s="100">
        <v>2.29</v>
      </c>
      <c r="BC259" s="100">
        <v>10.68</v>
      </c>
      <c r="BE259" s="12">
        <v>2014</v>
      </c>
      <c r="BF259" s="12">
        <f t="shared" si="65"/>
        <v>1</v>
      </c>
      <c r="BG259" s="100">
        <v>2.8899999999999997</v>
      </c>
      <c r="BH259" s="55" t="s">
        <v>121</v>
      </c>
      <c r="BI259" s="55" t="s">
        <v>122</v>
      </c>
    </row>
    <row r="260" spans="1:61" ht="12.75" customHeight="1" x14ac:dyDescent="0.2">
      <c r="A260" s="116" t="s">
        <v>1581</v>
      </c>
      <c r="B260" s="55" t="s">
        <v>1582</v>
      </c>
      <c r="C260" s="156" t="s">
        <v>198</v>
      </c>
      <c r="D260" s="98" t="s">
        <v>565</v>
      </c>
      <c r="E260" s="157">
        <v>10</v>
      </c>
      <c r="F260" s="2">
        <v>521</v>
      </c>
      <c r="G260" s="2" t="s">
        <v>146</v>
      </c>
      <c r="H260" s="2" t="s">
        <v>146</v>
      </c>
      <c r="I260" s="100">
        <v>87.18</v>
      </c>
      <c r="J260" s="101">
        <f t="shared" si="52"/>
        <v>2.2941041523285155</v>
      </c>
      <c r="K260" s="104">
        <v>0.5</v>
      </c>
      <c r="L260" s="71">
        <v>4</v>
      </c>
      <c r="M260" s="28">
        <f t="shared" si="53"/>
        <v>2</v>
      </c>
      <c r="N260" s="103" t="s">
        <v>158</v>
      </c>
      <c r="O260" s="104">
        <v>0.45</v>
      </c>
      <c r="P260" s="158">
        <v>46098</v>
      </c>
      <c r="Q260" s="158">
        <v>46112</v>
      </c>
      <c r="R260" s="28">
        <f t="shared" si="54"/>
        <v>11.111111111111107</v>
      </c>
      <c r="S260" s="105">
        <f>IF(INDEX(Historical!$D$7:$D1485,MATCH(B260,Historical!$B$7:$B$1044,0))=0,"n/a",(INDEX(Historical!$C$7:$C$1044,MATCH(B260,Historical!$B$7:$B$1044,0))/INDEX(Historical!$D$7:$D$1044,MATCH(B260,Historical!$B$7:$B$1044,0))-1)*100)</f>
        <v>12.5</v>
      </c>
      <c r="T260" s="105">
        <f>IF(INDEX(Historical!$F$7:$F$1044,MATCH(B260,Historical!$B$7:$B$1044,0))=0,"n/a",((INDEX(Historical!$C$7:$C$1044,MATCH(B260,Historical!$B$7:$B$1044,0))/INDEX(Historical!$F$7:$F$1044,MATCH(B260,Historical!$B$7:$B$1044,0)))^(1/3)-1)*100)</f>
        <v>14.471424255333186</v>
      </c>
      <c r="U260" s="105">
        <f>IF(INDEX(Historical!$H$7:$H$1044,MATCH(B260,Historical!$B$7:$B$1044,0))=0,"n/a",((INDEX(Historical!$C$7:$C$1044,MATCH(B260,Historical!$B$7:$B$1044,0))/INDEX(Historical!$H$7:$H$1044,MATCH(B260,Historical!$B$7:$B$1044,0)))^(1/5)-1)*100)</f>
        <v>24.573093961551741</v>
      </c>
      <c r="V260" s="105" t="str">
        <f>IF(INDEX(Historical!$M$7:$M$1044,MATCH(B260,Historical!$B$7:$B$1044,0))=0,"n/a",((INDEX(Historical!$C$7:$C$1044,MATCH(B260,Historical!$B$7:$B$1044,0))/INDEX(Historical!$M$7:$M$1044,MATCH(B260,Historical!$B$7:$B$1044,0)))^(1/10)-1)*100)</f>
        <v>n/a</v>
      </c>
      <c r="W260" s="106" t="str">
        <f t="shared" si="55"/>
        <v>n/a</v>
      </c>
      <c r="X260" s="107">
        <f t="shared" si="56"/>
        <v>1.947154830550851</v>
      </c>
      <c r="Y260" s="165"/>
      <c r="Z260" s="101">
        <f t="shared" si="57"/>
        <v>39.447731755424059</v>
      </c>
      <c r="AA260" s="109">
        <f t="shared" si="58"/>
        <v>17.19526627218935</v>
      </c>
      <c r="AB260" s="71">
        <v>12</v>
      </c>
      <c r="AC260" s="100">
        <v>5.07</v>
      </c>
      <c r="AD260" s="100">
        <v>2.4700000000000002</v>
      </c>
      <c r="AE260" s="100">
        <v>6.31</v>
      </c>
      <c r="AF260" s="100">
        <v>2.34</v>
      </c>
      <c r="AG260" s="100">
        <v>14.330000000000002</v>
      </c>
      <c r="AH260" s="100">
        <v>-6.0600000000000005</v>
      </c>
      <c r="AI260" s="100">
        <v>13.530000000000001</v>
      </c>
      <c r="AJ260" s="100">
        <v>12.620000000000001</v>
      </c>
      <c r="AK260" s="100">
        <v>6.52</v>
      </c>
      <c r="AL260" s="100">
        <v>4110</v>
      </c>
      <c r="AM260" s="100">
        <v>8.02</v>
      </c>
      <c r="AN260" s="100">
        <v>0.01</v>
      </c>
      <c r="AO260" s="110">
        <f t="shared" si="59"/>
        <v>9.6719318416909061</v>
      </c>
      <c r="AP260" s="111">
        <f t="shared" si="60"/>
        <v>26.867198113880256</v>
      </c>
      <c r="AQ260" s="112">
        <f t="shared" si="61"/>
        <v>33.727622139470206</v>
      </c>
      <c r="AR260" s="101">
        <f>INDEX(Historical!$C$7:$C$1045,MATCH(B260,Historical!$B$7:$B$1045,0))*IF(AH260="n/a",1.03,IF(AH260&lt;0,1.01,IF(AH260&gt;10,1.1,(1+AH260/100))))</f>
        <v>1.8180000000000001</v>
      </c>
      <c r="AS260" s="109">
        <f t="shared" si="62"/>
        <v>1.9998000000000002</v>
      </c>
      <c r="AT260" s="109">
        <f t="shared" si="68"/>
        <v>2.1301869600000001</v>
      </c>
      <c r="AU260" s="109">
        <f t="shared" si="68"/>
        <v>2.2690751497920001</v>
      </c>
      <c r="AV260" s="109">
        <f t="shared" si="68"/>
        <v>2.4170188495584384</v>
      </c>
      <c r="AW260" s="109">
        <f t="shared" si="63"/>
        <v>10.634080959350438</v>
      </c>
      <c r="AX260" s="113">
        <f t="shared" si="64"/>
        <v>12.197844642521723</v>
      </c>
      <c r="AY260" s="100">
        <v>1.59</v>
      </c>
      <c r="AZ260" s="100">
        <v>0.86999999999999988</v>
      </c>
      <c r="BA260" s="100">
        <v>-46.58</v>
      </c>
      <c r="BB260" s="100">
        <v>-10.459999999999999</v>
      </c>
      <c r="BC260" s="100">
        <v>-29.64</v>
      </c>
      <c r="BE260" s="12">
        <v>2017</v>
      </c>
      <c r="BF260" s="12">
        <f t="shared" si="65"/>
        <v>1</v>
      </c>
      <c r="BG260" s="100">
        <v>12.690000000000001</v>
      </c>
      <c r="BH260" s="55" t="s">
        <v>121</v>
      </c>
      <c r="BI260" s="55" t="s">
        <v>122</v>
      </c>
    </row>
    <row r="261" spans="1:61" ht="12.75" customHeight="1" x14ac:dyDescent="0.2">
      <c r="A261" s="55" t="s">
        <v>1119</v>
      </c>
      <c r="B261" s="55" t="s">
        <v>1120</v>
      </c>
      <c r="C261" s="156" t="s">
        <v>198</v>
      </c>
      <c r="D261" s="98" t="s">
        <v>958</v>
      </c>
      <c r="E261" s="157">
        <v>17</v>
      </c>
      <c r="F261" s="2">
        <v>231</v>
      </c>
      <c r="G261" s="2" t="s">
        <v>146</v>
      </c>
      <c r="H261" s="2" t="s">
        <v>146</v>
      </c>
      <c r="I261" s="100">
        <v>161.38999999999999</v>
      </c>
      <c r="J261" s="101">
        <f t="shared" si="52"/>
        <v>1.2392341532932649</v>
      </c>
      <c r="K261" s="104">
        <v>0.5</v>
      </c>
      <c r="L261" s="71">
        <v>4</v>
      </c>
      <c r="M261" s="28">
        <f t="shared" si="53"/>
        <v>2</v>
      </c>
      <c r="N261" s="103" t="s">
        <v>380</v>
      </c>
      <c r="O261" s="104">
        <v>0.4</v>
      </c>
      <c r="P261" s="115">
        <v>45757</v>
      </c>
      <c r="Q261" s="115">
        <v>45770</v>
      </c>
      <c r="R261" s="28">
        <f t="shared" si="54"/>
        <v>24.999999999999993</v>
      </c>
      <c r="S261" s="105">
        <f>IF(INDEX(Historical!$D$7:$D1487,MATCH(B261,Historical!$B$7:$B$1044,0))=0,"n/a",(INDEX(Historical!$C$7:$C$1044,MATCH(B261,Historical!$B$7:$B$1044,0))/INDEX(Historical!$D$7:$D$1044,MATCH(B261,Historical!$B$7:$B$1044,0))-1)*100)</f>
        <v>18.749999999999979</v>
      </c>
      <c r="T261" s="105">
        <f>IF(INDEX(Historical!$F$7:$F$1044,MATCH(B261,Historical!$B$7:$B$1044,0))=0,"n/a",((INDEX(Historical!$C$7:$C$1044,MATCH(B261,Historical!$B$7:$B$1044,0))/INDEX(Historical!$F$7:$F$1044,MATCH(B261,Historical!$B$7:$B$1044,0)))^(1/3)-1)*100)</f>
        <v>14.072565884674159</v>
      </c>
      <c r="U261" s="105">
        <f>IF(INDEX(Historical!$H$7:$H$1044,MATCH(B261,Historical!$B$7:$B$1044,0))=0,"n/a",((INDEX(Historical!$C$7:$C$1044,MATCH(B261,Historical!$B$7:$B$1044,0))/INDEX(Historical!$H$7:$H$1044,MATCH(B261,Historical!$B$7:$B$1044,0)))^(1/5)-1)*100)</f>
        <v>14.629519930531231</v>
      </c>
      <c r="V261" s="105">
        <f>IF(INDEX(Historical!$M$7:$M$1044,MATCH(B261,Historical!$B$7:$B$1044,0))=0,"n/a",((INDEX(Historical!$C$7:$C$1044,MATCH(B261,Historical!$B$7:$B$1044,0))/INDEX(Historical!$M$7:$M$1044,MATCH(B261,Historical!$B$7:$B$1044,0)))^(1/10)-1)*100)</f>
        <v>12.79448730054995</v>
      </c>
      <c r="W261" s="106">
        <f t="shared" si="55"/>
        <v>1.1434236938827869</v>
      </c>
      <c r="X261" s="107">
        <f t="shared" si="56"/>
        <v>2.0518260772133563</v>
      </c>
      <c r="Y261" s="165"/>
      <c r="Z261" s="101">
        <f t="shared" si="57"/>
        <v>35.906642728904849</v>
      </c>
      <c r="AA261" s="109">
        <f t="shared" si="58"/>
        <v>28.974865350089761</v>
      </c>
      <c r="AB261" s="71">
        <v>5</v>
      </c>
      <c r="AC261" s="100">
        <v>5.57</v>
      </c>
      <c r="AD261" s="100">
        <v>0.95</v>
      </c>
      <c r="AE261" s="100">
        <v>7.24</v>
      </c>
      <c r="AF261" s="100">
        <v>13.83</v>
      </c>
      <c r="AG261" s="100">
        <v>58.709999999999994</v>
      </c>
      <c r="AH261" s="100">
        <v>24.12</v>
      </c>
      <c r="AI261" s="100">
        <v>6.81</v>
      </c>
      <c r="AJ261" s="100">
        <v>7.13</v>
      </c>
      <c r="AK261" s="100">
        <v>21.310000000000002</v>
      </c>
      <c r="AL261" s="100">
        <v>464170</v>
      </c>
      <c r="AM261" s="100">
        <v>40.510000000000005</v>
      </c>
      <c r="AN261" s="100">
        <v>4.21</v>
      </c>
      <c r="AO261" s="110">
        <f t="shared" si="59"/>
        <v>-13.106111266265266</v>
      </c>
      <c r="AP261" s="111">
        <f t="shared" si="60"/>
        <v>15.868754083824495</v>
      </c>
      <c r="AQ261" s="112">
        <f t="shared" si="61"/>
        <v>322.01758140929593</v>
      </c>
      <c r="AR261" s="101">
        <f>INDEX(Historical!$C$7:$C$1045,MATCH(B261,Historical!$B$7:$B$1045,0))*IF(AH261="n/a",1.03,IF(AH261&lt;0,1.01,IF(AH261&gt;10,1.1,(1+AH261/100))))</f>
        <v>2.09</v>
      </c>
      <c r="AS261" s="109">
        <f t="shared" si="62"/>
        <v>2.232329</v>
      </c>
      <c r="AT261" s="109">
        <f t="shared" si="68"/>
        <v>2.4555619000000002</v>
      </c>
      <c r="AU261" s="109">
        <f t="shared" si="68"/>
        <v>2.7011180900000005</v>
      </c>
      <c r="AV261" s="109">
        <f t="shared" si="68"/>
        <v>2.9712298990000008</v>
      </c>
      <c r="AW261" s="109">
        <f t="shared" si="63"/>
        <v>12.450238889000001</v>
      </c>
      <c r="AX261" s="113">
        <f t="shared" si="64"/>
        <v>7.7143806239543977</v>
      </c>
      <c r="AY261" s="100">
        <v>1.57</v>
      </c>
      <c r="AZ261" s="100">
        <v>19.93</v>
      </c>
      <c r="BA261" s="100">
        <v>-53.32</v>
      </c>
      <c r="BB261" s="100">
        <v>4.01</v>
      </c>
      <c r="BC261" s="100">
        <v>-24.11</v>
      </c>
      <c r="BE261" s="12">
        <v>2010</v>
      </c>
      <c r="BF261" s="12">
        <f t="shared" si="65"/>
        <v>1</v>
      </c>
      <c r="BG261" s="100">
        <v>7.9699999999999989</v>
      </c>
      <c r="BH261" s="55" t="s">
        <v>121</v>
      </c>
      <c r="BI261" s="55" t="s">
        <v>122</v>
      </c>
    </row>
    <row r="262" spans="1:61" ht="12.75" customHeight="1" x14ac:dyDescent="0.2">
      <c r="A262" s="123" t="s">
        <v>1121</v>
      </c>
      <c r="B262" s="55" t="s">
        <v>1122</v>
      </c>
      <c r="C262" s="156" t="s">
        <v>134</v>
      </c>
      <c r="D262" s="98" t="s">
        <v>157</v>
      </c>
      <c r="E262" s="157">
        <v>12</v>
      </c>
      <c r="F262" s="2">
        <v>466</v>
      </c>
      <c r="G262" s="2" t="s">
        <v>146</v>
      </c>
      <c r="H262" s="2" t="s">
        <v>146</v>
      </c>
      <c r="I262" s="100">
        <v>36.74</v>
      </c>
      <c r="J262" s="101">
        <f t="shared" si="52"/>
        <v>3.2661948829613499</v>
      </c>
      <c r="K262" s="104">
        <v>0.3</v>
      </c>
      <c r="L262" s="71">
        <v>4</v>
      </c>
      <c r="M262" s="28">
        <f t="shared" si="53"/>
        <v>1.2</v>
      </c>
      <c r="N262" s="103" t="s">
        <v>326</v>
      </c>
      <c r="O262" s="104">
        <v>0.27</v>
      </c>
      <c r="P262" s="158">
        <v>46063</v>
      </c>
      <c r="Q262" s="158">
        <v>46070</v>
      </c>
      <c r="R262" s="28">
        <f t="shared" si="54"/>
        <v>11.1111111111111</v>
      </c>
      <c r="S262" s="105">
        <f>IF(INDEX(Historical!$D$7:$D1489,MATCH(B262,Historical!$B$7:$B$1044,0))=0,"n/a",(INDEX(Historical!$C$7:$C$1044,MATCH(B262,Historical!$B$7:$B$1044,0))/INDEX(Historical!$D$7:$D$1044,MATCH(B262,Historical!$B$7:$B$1044,0))-1)*100)</f>
        <v>23.255813953488392</v>
      </c>
      <c r="T262" s="105">
        <f>IF(INDEX(Historical!$F$7:$F$1044,MATCH(B262,Historical!$B$7:$B$1044,0))=0,"n/a",((INDEX(Historical!$C$7:$C$1044,MATCH(B262,Historical!$B$7:$B$1044,0))/INDEX(Historical!$F$7:$F$1044,MATCH(B262,Historical!$B$7:$B$1044,0)))^(1/3)-1)*100)</f>
        <v>11.72853158368412</v>
      </c>
      <c r="U262" s="105">
        <f>IF(INDEX(Historical!$H$7:$H$1044,MATCH(B262,Historical!$B$7:$B$1044,0))=0,"n/a",((INDEX(Historical!$C$7:$C$1044,MATCH(B262,Historical!$B$7:$B$1044,0))/INDEX(Historical!$H$7:$H$1044,MATCH(B262,Historical!$B$7:$B$1044,0)))^(1/5)-1)*100)</f>
        <v>9.2847065672327478</v>
      </c>
      <c r="V262" s="105">
        <f>IF(INDEX(Historical!$M$7:$M$1044,MATCH(B262,Historical!$B$7:$B$1044,0))=0,"n/a",((INDEX(Historical!$C$7:$C$1044,MATCH(B262,Historical!$B$7:$B$1044,0))/INDEX(Historical!$M$7:$M$1044,MATCH(B262,Historical!$B$7:$B$1044,0)))^(1/10)-1)*100)</f>
        <v>17.027605342220898</v>
      </c>
      <c r="W262" s="106">
        <f t="shared" si="55"/>
        <v>0.54527377048203007</v>
      </c>
      <c r="X262" s="107">
        <f t="shared" si="56"/>
        <v>0.79086086603345385</v>
      </c>
      <c r="Y262" s="165"/>
      <c r="Z262" s="101">
        <f t="shared" si="57"/>
        <v>27.52293577981651</v>
      </c>
      <c r="AA262" s="109">
        <f t="shared" si="58"/>
        <v>8.4266055045871564</v>
      </c>
      <c r="AB262" s="71">
        <v>12</v>
      </c>
      <c r="AC262" s="100">
        <v>4.3600000000000003</v>
      </c>
      <c r="AD262" s="100" t="s">
        <v>142</v>
      </c>
      <c r="AE262" s="100">
        <v>2.0099999999999998</v>
      </c>
      <c r="AF262" s="100">
        <v>1.19</v>
      </c>
      <c r="AG262" s="100">
        <v>14.899999999999999</v>
      </c>
      <c r="AH262" s="100">
        <v>-2.21</v>
      </c>
      <c r="AI262" s="100">
        <v>2.29</v>
      </c>
      <c r="AJ262" s="100">
        <v>11.74</v>
      </c>
      <c r="AK262" s="100" t="s">
        <v>142</v>
      </c>
      <c r="AL262" s="100">
        <v>720.83</v>
      </c>
      <c r="AM262" s="100">
        <v>5.1400000000000006</v>
      </c>
      <c r="AN262" s="100">
        <v>0.44</v>
      </c>
      <c r="AO262" s="110">
        <f t="shared" si="59"/>
        <v>4.1242959456069404</v>
      </c>
      <c r="AP262" s="111">
        <f t="shared" si="60"/>
        <v>12.550901450194097</v>
      </c>
      <c r="AQ262" s="112">
        <f t="shared" si="61"/>
        <v>-33.241195169280516</v>
      </c>
      <c r="AR262" s="101">
        <f>INDEX(Historical!$C$7:$C$1045,MATCH(B262,Historical!$B$7:$B$1045,0))*IF(AH262="n/a",1.03,IF(AH262&lt;0,1.01,IF(AH262&gt;10,1.1,(1+AH262/100))))</f>
        <v>1.0706</v>
      </c>
      <c r="AS262" s="109">
        <f t="shared" si="62"/>
        <v>1.0951167399999999</v>
      </c>
      <c r="AT262" s="109">
        <f t="shared" si="68"/>
        <v>1.1279702422</v>
      </c>
      <c r="AU262" s="109">
        <f t="shared" si="68"/>
        <v>1.161809349466</v>
      </c>
      <c r="AV262" s="109">
        <f t="shared" si="68"/>
        <v>1.19666362994998</v>
      </c>
      <c r="AW262" s="109">
        <f t="shared" si="63"/>
        <v>5.6521599616159799</v>
      </c>
      <c r="AX262" s="113">
        <f t="shared" si="64"/>
        <v>15.384213286924279</v>
      </c>
      <c r="AY262" s="100">
        <v>0.7</v>
      </c>
      <c r="AZ262" s="100">
        <v>25.369999999999997</v>
      </c>
      <c r="BA262" s="100">
        <v>-9.77</v>
      </c>
      <c r="BB262" s="100">
        <v>0.92999999999999994</v>
      </c>
      <c r="BC262" s="100">
        <v>3.88</v>
      </c>
      <c r="BE262" s="12">
        <v>2015</v>
      </c>
      <c r="BF262" s="12">
        <f t="shared" si="65"/>
        <v>1</v>
      </c>
      <c r="BG262" s="100">
        <v>1.54</v>
      </c>
      <c r="BH262" s="55" t="s">
        <v>121</v>
      </c>
      <c r="BI262" s="55" t="s">
        <v>122</v>
      </c>
    </row>
    <row r="263" spans="1:61" ht="12.75" customHeight="1" x14ac:dyDescent="0.2">
      <c r="A263" s="123" t="s">
        <v>1123</v>
      </c>
      <c r="B263" s="55" t="s">
        <v>1124</v>
      </c>
      <c r="C263" s="156" t="s">
        <v>116</v>
      </c>
      <c r="D263" s="98" t="s">
        <v>215</v>
      </c>
      <c r="E263" s="157">
        <v>14</v>
      </c>
      <c r="F263" s="2">
        <v>385</v>
      </c>
      <c r="G263" s="2" t="s">
        <v>146</v>
      </c>
      <c r="H263" s="2" t="s">
        <v>146</v>
      </c>
      <c r="I263" s="100">
        <v>156.30000000000001</v>
      </c>
      <c r="J263" s="101">
        <f t="shared" ref="J263:J326" si="69">(M263/I263)*100</f>
        <v>1.4587332053742801</v>
      </c>
      <c r="K263" s="104">
        <v>0.56999999999999995</v>
      </c>
      <c r="L263" s="71">
        <v>4</v>
      </c>
      <c r="M263" s="28">
        <f t="shared" ref="M263:M326" si="70">K263*L263</f>
        <v>2.2799999999999998</v>
      </c>
      <c r="N263" s="103" t="s">
        <v>697</v>
      </c>
      <c r="O263" s="104">
        <v>0.51</v>
      </c>
      <c r="P263" s="158">
        <v>46070</v>
      </c>
      <c r="Q263" s="158">
        <v>46084</v>
      </c>
      <c r="R263" s="28">
        <f t="shared" ref="R263:R326" si="71">(K263-O263)/O263*100</f>
        <v>11.76470588235293</v>
      </c>
      <c r="S263" s="105">
        <f>IF(INDEX(Historical!$D$7:$D1490,MATCH(B263,Historical!$B$7:$B$1044,0))=0,"n/a",(INDEX(Historical!$C$7:$C$1044,MATCH(B263,Historical!$B$7:$B$1044,0))/INDEX(Historical!$D$7:$D$1044,MATCH(B263,Historical!$B$7:$B$1044,0))-1)*100)</f>
        <v>10.869565217391308</v>
      </c>
      <c r="T263" s="105">
        <f>IF(INDEX(Historical!$F$7:$F$1044,MATCH(B263,Historical!$B$7:$B$1044,0))=0,"n/a",((INDEX(Historical!$C$7:$C$1044,MATCH(B263,Historical!$B$7:$B$1044,0))/INDEX(Historical!$F$7:$F$1044,MATCH(B263,Historical!$B$7:$B$1044,0)))^(1/3)-1)*100)</f>
        <v>11.290002117788411</v>
      </c>
      <c r="U263" s="105">
        <f>IF(INDEX(Historical!$H$7:$H$1044,MATCH(B263,Historical!$B$7:$B$1044,0))=0,"n/a",((INDEX(Historical!$C$7:$C$1044,MATCH(B263,Historical!$B$7:$B$1044,0))/INDEX(Historical!$H$7:$H$1044,MATCH(B263,Historical!$B$7:$B$1044,0)))^(1/5)-1)*100)</f>
        <v>10.64836761310486</v>
      </c>
      <c r="V263" s="105">
        <f>IF(INDEX(Historical!$M$7:$M$1044,MATCH(B263,Historical!$B$7:$B$1044,0))=0,"n/a",((INDEX(Historical!$C$7:$C$1044,MATCH(B263,Historical!$B$7:$B$1044,0))/INDEX(Historical!$M$7:$M$1044,MATCH(B263,Historical!$B$7:$B$1044,0)))^(1/10)-1)*100)</f>
        <v>11.289249260474055</v>
      </c>
      <c r="W263" s="106">
        <f t="shared" ref="W263:W326" si="72">IF(OR(U263&lt;=0,U263="n/a",V263&lt;=0,V263="n/a"),"n/a",U263/V263)</f>
        <v>0.94323080015488259</v>
      </c>
      <c r="X263" s="107">
        <f t="shared" ref="X263:X326" si="73">IF(OR(AJ263&lt;=0,AJ263="n/a",U263&lt;=0,U263="n/a"),"n/a",U263/AJ263)</f>
        <v>0.65447864862353167</v>
      </c>
      <c r="Y263" s="165"/>
      <c r="Z263" s="101">
        <f t="shared" ref="Z263:Z326" si="74">IF(OR(AC263&lt;0.01,AC263="n/a"),"n/a",M263/AC263*100)</f>
        <v>22.754491017964071</v>
      </c>
      <c r="AA263" s="109">
        <f t="shared" ref="AA263:AA326" si="75">IF(OR(AC263&lt;0.01,AC263="n/a"),"n/a",I263/AC263)</f>
        <v>15.598802395209583</v>
      </c>
      <c r="AB263" s="71">
        <v>9</v>
      </c>
      <c r="AC263" s="100">
        <v>10.02</v>
      </c>
      <c r="AD263" s="100">
        <v>0.75</v>
      </c>
      <c r="AE263" s="100">
        <v>0.94</v>
      </c>
      <c r="AF263" s="100">
        <v>2.16</v>
      </c>
      <c r="AG263" s="100">
        <v>14.899999999999999</v>
      </c>
      <c r="AH263" s="100">
        <v>3.46</v>
      </c>
      <c r="AI263" s="100">
        <v>27.650000000000002</v>
      </c>
      <c r="AJ263" s="100">
        <v>16.27</v>
      </c>
      <c r="AK263" s="100">
        <v>14.64</v>
      </c>
      <c r="AL263" s="100">
        <v>9790</v>
      </c>
      <c r="AM263" s="100">
        <v>0.88</v>
      </c>
      <c r="AN263" s="100">
        <v>0.3</v>
      </c>
      <c r="AO263" s="110">
        <f t="shared" ref="AO263:AO326" si="76">IF(U263="n/a","n/a",IF(AA263&lt;0,"n/a",IF(AA263="n/a","n/a",J263+U263-AA263)))</f>
        <v>-3.4917015767304438</v>
      </c>
      <c r="AP263" s="111">
        <f t="shared" ref="AP263:AP326" si="77">IF(U263="n/a","n/a",J263+U263)</f>
        <v>12.10710081847914</v>
      </c>
      <c r="AQ263" s="112">
        <f t="shared" ref="AQ263:AQ326" si="78">IF(OR(AC263&lt;0.01,AC263="n/a",AF263="n/a"),"n/a",(I263/SQRT(22.5*AC263*(I263/AF263))-1)*100)</f>
        <v>22.371770843610818</v>
      </c>
      <c r="AR263" s="101">
        <f>INDEX(Historical!$C$7:$C$1045,MATCH(B263,Historical!$B$7:$B$1045,0))*IF(AH263="n/a",1.03,IF(AH263&lt;0,1.01,IF(AH263&gt;10,1.1,(1+AH263/100))))</f>
        <v>2.1105839999999998</v>
      </c>
      <c r="AS263" s="109">
        <f t="shared" ref="AS263:AS326" si="79">IF($AI263="n/a",1.03*AR263,IF($AI263&lt;0,1.01*AR263,IF($AI263&gt;10,1.1*AR263,(1+$AI263/100)*AR263)))</f>
        <v>2.3216424</v>
      </c>
      <c r="AT263" s="109">
        <f t="shared" si="68"/>
        <v>2.5538066400000003</v>
      </c>
      <c r="AU263" s="109">
        <f t="shared" si="68"/>
        <v>2.8091873040000008</v>
      </c>
      <c r="AV263" s="109">
        <f t="shared" si="68"/>
        <v>3.0901060344000011</v>
      </c>
      <c r="AW263" s="109">
        <f t="shared" ref="AW263:AW326" si="80">SUM(AR263:AV263)</f>
        <v>12.885326378400002</v>
      </c>
      <c r="AX263" s="113">
        <f t="shared" ref="AX263:AX326" si="81">AW263/I263*100</f>
        <v>8.2439708115163164</v>
      </c>
      <c r="AY263" s="100">
        <v>1.31</v>
      </c>
      <c r="AZ263" s="100">
        <v>90.28</v>
      </c>
      <c r="BA263" s="100">
        <v>-13.4</v>
      </c>
      <c r="BB263" s="100">
        <v>1.7399999999999998</v>
      </c>
      <c r="BC263" s="100">
        <v>11.09</v>
      </c>
      <c r="BE263" s="12">
        <v>2014</v>
      </c>
      <c r="BF263" s="12">
        <f t="shared" ref="BF263:BF326" si="82">IF(BE263&gt;2020,0,IF(BE263&gt;2008,1,IF(BE263&gt;2001,2,IF(BE263&gt;1990,3,IF(BE263&gt;1980,4,IF(BE263&gt;1973,5,IF(BE263&gt;1970,6,IF(BE263&gt;1960,7,IF(BE263&gt;1958,8,IF(BE263&gt;1953,9,10))))))))))</f>
        <v>1</v>
      </c>
      <c r="BG263" s="100">
        <v>6.64</v>
      </c>
      <c r="BH263" s="55" t="s">
        <v>121</v>
      </c>
      <c r="BI263" s="55" t="s">
        <v>122</v>
      </c>
    </row>
    <row r="264" spans="1:61" x14ac:dyDescent="0.2">
      <c r="A264" s="123" t="s">
        <v>1125</v>
      </c>
      <c r="B264" s="55" t="s">
        <v>1126</v>
      </c>
      <c r="C264" s="156" t="s">
        <v>198</v>
      </c>
      <c r="D264" s="98" t="s">
        <v>958</v>
      </c>
      <c r="E264" s="157">
        <v>13</v>
      </c>
      <c r="F264" s="2">
        <v>413</v>
      </c>
      <c r="G264" s="2" t="s">
        <v>146</v>
      </c>
      <c r="H264" s="2" t="s">
        <v>146</v>
      </c>
      <c r="I264" s="100">
        <v>22.66</v>
      </c>
      <c r="J264" s="101">
        <f t="shared" si="69"/>
        <v>4.8543689320388355</v>
      </c>
      <c r="K264" s="104">
        <v>0.27500000000000002</v>
      </c>
      <c r="L264" s="71">
        <v>4</v>
      </c>
      <c r="M264" s="28">
        <f t="shared" si="70"/>
        <v>1.1000000000000001</v>
      </c>
      <c r="N264" s="103" t="s">
        <v>355</v>
      </c>
      <c r="O264" s="104">
        <v>0.26250000000000001</v>
      </c>
      <c r="P264" s="158">
        <v>45905</v>
      </c>
      <c r="Q264" s="158">
        <v>45919</v>
      </c>
      <c r="R264" s="28">
        <f t="shared" si="71"/>
        <v>4.7619047619047654</v>
      </c>
      <c r="S264" s="105">
        <f>IF(INDEX(Historical!$D$7:$D1491,MATCH(B264,Historical!$B$7:$B$1044,0))=0,"n/a",(INDEX(Historical!$C$7:$C$1044,MATCH(B264,Historical!$B$7:$B$1044,0))/INDEX(Historical!$D$7:$D$1044,MATCH(B264,Historical!$B$7:$B$1044,0))-1)*100)</f>
        <v>4.8780487804878092</v>
      </c>
      <c r="T264" s="105">
        <f>IF(INDEX(Historical!$F$7:$F$1044,MATCH(B264,Historical!$B$7:$B$1044,0))=0,"n/a",((INDEX(Historical!$C$7:$C$1044,MATCH(B264,Historical!$B$7:$B$1044,0))/INDEX(Historical!$F$7:$F$1044,MATCH(B264,Historical!$B$7:$B$1044,0)))^(1/3)-1)*100)</f>
        <v>5.0311285640682657</v>
      </c>
      <c r="U264" s="105">
        <f>IF(INDEX(Historical!$H$7:$H$1044,MATCH(B264,Historical!$B$7:$B$1044,0))=0,"n/a",((INDEX(Historical!$C$7:$C$1044,MATCH(B264,Historical!$B$7:$B$1044,0))/INDEX(Historical!$H$7:$H$1044,MATCH(B264,Historical!$B$7:$B$1044,0)))^(1/5)-1)*100)</f>
        <v>8.2086619726523313</v>
      </c>
      <c r="V264" s="105">
        <f>IF(INDEX(Historical!$M$7:$M$1044,MATCH(B264,Historical!$B$7:$B$1044,0))=0,"n/a",((INDEX(Historical!$C$7:$C$1044,MATCH(B264,Historical!$B$7:$B$1044,0))/INDEX(Historical!$M$7:$M$1044,MATCH(B264,Historical!$B$7:$B$1044,0)))^(1/10)-1)*100)</f>
        <v>10.770954145062772</v>
      </c>
      <c r="W264" s="106">
        <f t="shared" si="72"/>
        <v>0.76211093855738365</v>
      </c>
      <c r="X264" s="107">
        <f t="shared" si="73"/>
        <v>0.5931114142089835</v>
      </c>
      <c r="Y264" s="123" t="s">
        <v>509</v>
      </c>
      <c r="Z264" s="101">
        <f t="shared" si="74"/>
        <v>64.705882352941174</v>
      </c>
      <c r="AA264" s="109">
        <f t="shared" si="75"/>
        <v>13.329411764705883</v>
      </c>
      <c r="AB264" s="71">
        <v>6</v>
      </c>
      <c r="AC264" s="100">
        <v>1.7</v>
      </c>
      <c r="AD264" s="100">
        <v>0.39</v>
      </c>
      <c r="AE264" s="100">
        <v>1.1000000000000001</v>
      </c>
      <c r="AF264" s="100">
        <v>1.41</v>
      </c>
      <c r="AG264" s="100">
        <v>10.549999999999999</v>
      </c>
      <c r="AH264" s="100">
        <v>8.5299999999999994</v>
      </c>
      <c r="AI264" s="100">
        <v>6.2600000000000007</v>
      </c>
      <c r="AJ264" s="100">
        <v>13.84</v>
      </c>
      <c r="AK264" s="100">
        <v>13.03</v>
      </c>
      <c r="AL264" s="100">
        <v>5680</v>
      </c>
      <c r="AM264" s="100">
        <v>1.81</v>
      </c>
      <c r="AN264" s="100">
        <v>1.63</v>
      </c>
      <c r="AO264" s="110">
        <f t="shared" si="76"/>
        <v>-0.26638086001471528</v>
      </c>
      <c r="AP264" s="111">
        <f t="shared" si="77"/>
        <v>13.063030904691168</v>
      </c>
      <c r="AQ264" s="112">
        <f t="shared" si="78"/>
        <v>-8.6047154432150936</v>
      </c>
      <c r="AR264" s="101">
        <f>INDEX(Historical!$C$7:$C$1045,MATCH(B264,Historical!$B$7:$B$1045,0))*IF(AH264="n/a",1.03,IF(AH264&lt;0,1.01,IF(AH264&gt;10,1.1,(1+AH264/100))))</f>
        <v>1.1666974999999999</v>
      </c>
      <c r="AS264" s="109">
        <f t="shared" si="79"/>
        <v>1.2397327634999999</v>
      </c>
      <c r="AT264" s="109">
        <f t="shared" si="68"/>
        <v>1.3637060398500001</v>
      </c>
      <c r="AU264" s="109">
        <f t="shared" si="68"/>
        <v>1.5000766438350002</v>
      </c>
      <c r="AV264" s="109">
        <f t="shared" si="68"/>
        <v>1.6500843082185004</v>
      </c>
      <c r="AW264" s="109">
        <f t="shared" si="80"/>
        <v>6.9202972554035007</v>
      </c>
      <c r="AX264" s="113">
        <f t="shared" si="81"/>
        <v>30.539705451913061</v>
      </c>
      <c r="AY264" s="100">
        <v>1.06</v>
      </c>
      <c r="AZ264" s="100">
        <v>13.33</v>
      </c>
      <c r="BA264" s="100">
        <v>-43.21</v>
      </c>
      <c r="BB264" s="100">
        <v>-2.1800000000000002</v>
      </c>
      <c r="BC264" s="100">
        <v>-25.669999999999998</v>
      </c>
      <c r="BE264" s="12">
        <v>2013</v>
      </c>
      <c r="BF264" s="12">
        <f t="shared" si="82"/>
        <v>1</v>
      </c>
      <c r="BG264" s="100">
        <v>3.2</v>
      </c>
      <c r="BH264" s="55" t="s">
        <v>121</v>
      </c>
      <c r="BI264" s="55" t="s">
        <v>122</v>
      </c>
    </row>
    <row r="265" spans="1:61" ht="12.75" customHeight="1" x14ac:dyDescent="0.2">
      <c r="A265" s="55" t="s">
        <v>1127</v>
      </c>
      <c r="B265" s="55" t="s">
        <v>1128</v>
      </c>
      <c r="C265" s="156" t="s">
        <v>162</v>
      </c>
      <c r="D265" s="98" t="s">
        <v>296</v>
      </c>
      <c r="E265" s="157">
        <v>13</v>
      </c>
      <c r="F265" s="2">
        <v>428</v>
      </c>
      <c r="G265" s="2" t="s">
        <v>119</v>
      </c>
      <c r="H265" s="2" t="s">
        <v>119</v>
      </c>
      <c r="I265" s="100">
        <v>89.24</v>
      </c>
      <c r="J265" s="101">
        <f t="shared" si="69"/>
        <v>2.5885253249663829</v>
      </c>
      <c r="K265" s="104">
        <v>0.57750000000000001</v>
      </c>
      <c r="L265" s="71">
        <v>4</v>
      </c>
      <c r="M265" s="28">
        <f t="shared" si="70"/>
        <v>2.31</v>
      </c>
      <c r="N265" s="103" t="s">
        <v>395</v>
      </c>
      <c r="O265" s="104">
        <v>0.52500000000000002</v>
      </c>
      <c r="P265" s="158">
        <v>46066</v>
      </c>
      <c r="Q265" s="158">
        <v>46091</v>
      </c>
      <c r="R265" s="28">
        <f t="shared" si="71"/>
        <v>9.9999999999999982</v>
      </c>
      <c r="S265" s="105">
        <f>IF(INDEX(Historical!$D$7:$D1493,MATCH(B265,Historical!$B$7:$B$1044,0))=0,"n/a",(INDEX(Historical!$C$7:$C$1044,MATCH(B265,Historical!$B$7:$B$1044,0))/INDEX(Historical!$D$7:$D$1044,MATCH(B265,Historical!$B$7:$B$1044,0))-1)*100)</f>
        <v>12.299465240641716</v>
      </c>
      <c r="T265" s="105">
        <f>IF(INDEX(Historical!$F$7:$F$1044,MATCH(B265,Historical!$B$7:$B$1044,0))=0,"n/a",((INDEX(Historical!$C$7:$C$1044,MATCH(B265,Historical!$B$7:$B$1044,0))/INDEX(Historical!$F$7:$F$1044,MATCH(B265,Historical!$B$7:$B$1044,0)))^(1/3)-1)*100)</f>
        <v>8.3706762661827092</v>
      </c>
      <c r="U265" s="105">
        <f>IF(INDEX(Historical!$H$7:$H$1044,MATCH(B265,Historical!$B$7:$B$1044,0))=0,"n/a",((INDEX(Historical!$C$7:$C$1044,MATCH(B265,Historical!$B$7:$B$1044,0))/INDEX(Historical!$H$7:$H$1044,MATCH(B265,Historical!$B$7:$B$1044,0)))^(1/5)-1)*100)</f>
        <v>7.2485713934655305</v>
      </c>
      <c r="V265" s="105">
        <f>IF(INDEX(Historical!$M$7:$M$1044,MATCH(B265,Historical!$B$7:$B$1044,0))=0,"n/a",((INDEX(Historical!$C$7:$C$1044,MATCH(B265,Historical!$B$7:$B$1044,0))/INDEX(Historical!$M$7:$M$1044,MATCH(B265,Historical!$B$7:$B$1044,0)))^(1/10)-1)*100)</f>
        <v>5.4948887128035251</v>
      </c>
      <c r="W265" s="106">
        <f t="shared" si="72"/>
        <v>1.3191479886709601</v>
      </c>
      <c r="X265" s="107">
        <f t="shared" si="73"/>
        <v>0.31750203212726807</v>
      </c>
      <c r="Y265" s="166"/>
      <c r="Z265" s="101">
        <f t="shared" si="74"/>
        <v>35.267175572519086</v>
      </c>
      <c r="AA265" s="109">
        <f t="shared" si="75"/>
        <v>13.62442748091603</v>
      </c>
      <c r="AB265" s="71">
        <v>12</v>
      </c>
      <c r="AC265" s="100">
        <v>6.55</v>
      </c>
      <c r="AD265" s="100" t="s">
        <v>142</v>
      </c>
      <c r="AE265" s="100">
        <v>2.87</v>
      </c>
      <c r="AF265" s="100">
        <v>2.0099999999999998</v>
      </c>
      <c r="AG265" s="100">
        <v>15.629999999999999</v>
      </c>
      <c r="AH265" s="100">
        <v>-15.57</v>
      </c>
      <c r="AI265" s="100">
        <v>-5.24</v>
      </c>
      <c r="AJ265" s="100">
        <v>22.830000000000002</v>
      </c>
      <c r="AK265" s="100">
        <v>-12.42</v>
      </c>
      <c r="AL265" s="100">
        <v>3740</v>
      </c>
      <c r="AM265" s="100">
        <v>9.06</v>
      </c>
      <c r="AN265" s="100">
        <v>0.61</v>
      </c>
      <c r="AO265" s="110">
        <f t="shared" si="76"/>
        <v>-3.7873307624841157</v>
      </c>
      <c r="AP265" s="111">
        <f t="shared" si="77"/>
        <v>9.8370967184319138</v>
      </c>
      <c r="AQ265" s="112">
        <f t="shared" si="78"/>
        <v>10.322958699832686</v>
      </c>
      <c r="AR265" s="101">
        <f>INDEX(Historical!$C$7:$C$1045,MATCH(B265,Historical!$B$7:$B$1045,0))*IF(AH265="n/a",1.03,IF(AH265&lt;0,1.01,IF(AH265&gt;10,1.1,(1+AH265/100))))</f>
        <v>2.121</v>
      </c>
      <c r="AS265" s="109">
        <f t="shared" si="79"/>
        <v>2.1422099999999999</v>
      </c>
      <c r="AT265" s="109">
        <f t="shared" si="68"/>
        <v>2.1636321000000001</v>
      </c>
      <c r="AU265" s="109">
        <f t="shared" si="68"/>
        <v>2.185268421</v>
      </c>
      <c r="AV265" s="109">
        <f t="shared" si="68"/>
        <v>2.2071211052100002</v>
      </c>
      <c r="AW265" s="109">
        <f t="shared" si="80"/>
        <v>10.81923162621</v>
      </c>
      <c r="AX265" s="113">
        <f t="shared" si="81"/>
        <v>12.12374677970641</v>
      </c>
      <c r="AY265" s="100">
        <v>0.46</v>
      </c>
      <c r="AZ265" s="100">
        <v>21.02</v>
      </c>
      <c r="BA265" s="100">
        <v>-3.25</v>
      </c>
      <c r="BB265" s="100">
        <v>2.04</v>
      </c>
      <c r="BC265" s="100">
        <v>6.72</v>
      </c>
      <c r="BE265" s="12">
        <v>2014</v>
      </c>
      <c r="BF265" s="12">
        <f t="shared" si="82"/>
        <v>1</v>
      </c>
      <c r="BG265" s="100">
        <v>6.93</v>
      </c>
      <c r="BH265" s="55" t="s">
        <v>121</v>
      </c>
      <c r="BI265" s="55" t="s">
        <v>122</v>
      </c>
    </row>
    <row r="266" spans="1:61" ht="12.75" customHeight="1" x14ac:dyDescent="0.2">
      <c r="A266" s="123" t="s">
        <v>1129</v>
      </c>
      <c r="B266" s="55" t="s">
        <v>1130</v>
      </c>
      <c r="C266" s="156" t="s">
        <v>134</v>
      </c>
      <c r="D266" s="98" t="s">
        <v>157</v>
      </c>
      <c r="E266" s="157">
        <v>13</v>
      </c>
      <c r="F266" s="2">
        <v>424</v>
      </c>
      <c r="G266" s="2" t="s">
        <v>146</v>
      </c>
      <c r="H266" s="2" t="s">
        <v>146</v>
      </c>
      <c r="I266" s="100">
        <v>33.08</v>
      </c>
      <c r="J266" s="101">
        <f t="shared" si="69"/>
        <v>2.2672309552599761</v>
      </c>
      <c r="K266" s="104">
        <v>0.375</v>
      </c>
      <c r="L266" s="71">
        <v>2</v>
      </c>
      <c r="M266" s="28">
        <f t="shared" si="70"/>
        <v>0.75</v>
      </c>
      <c r="N266" s="103" t="s">
        <v>372</v>
      </c>
      <c r="O266" s="104">
        <v>0.3</v>
      </c>
      <c r="P266" s="158">
        <v>46055</v>
      </c>
      <c r="Q266" s="158">
        <v>46066</v>
      </c>
      <c r="R266" s="28">
        <f t="shared" si="71"/>
        <v>25.000000000000007</v>
      </c>
      <c r="S266" s="105">
        <f>IF(INDEX(Historical!$D$7:$D1494,MATCH(B266,Historical!$B$7:$B$1044,0))=0,"n/a",(INDEX(Historical!$C$7:$C$1044,MATCH(B266,Historical!$B$7:$B$1044,0))/INDEX(Historical!$D$7:$D$1044,MATCH(B266,Historical!$B$7:$B$1044,0))-1)*100)</f>
        <v>33.333333333333329</v>
      </c>
      <c r="T266" s="105">
        <f>IF(INDEX(Historical!$F$7:$F$1044,MATCH(B266,Historical!$B$7:$B$1044,0))=0,"n/a",((INDEX(Historical!$C$7:$C$1044,MATCH(B266,Historical!$B$7:$B$1044,0))/INDEX(Historical!$F$7:$F$1044,MATCH(B266,Historical!$B$7:$B$1044,0)))^(1/3)-1)*100)</f>
        <v>25.99210498948732</v>
      </c>
      <c r="U266" s="105">
        <f>IF(INDEX(Historical!$H$7:$H$1044,MATCH(B266,Historical!$B$7:$B$1044,0))=0,"n/a",((INDEX(Historical!$C$7:$C$1044,MATCH(B266,Historical!$B$7:$B$1044,0))/INDEX(Historical!$H$7:$H$1044,MATCH(B266,Historical!$B$7:$B$1044,0)))^(1/5)-1)*100)</f>
        <v>16.465861577965679</v>
      </c>
      <c r="V266" s="105">
        <f>IF(INDEX(Historical!$M$7:$M$1044,MATCH(B266,Historical!$B$7:$B$1044,0))=0,"n/a",((INDEX(Historical!$C$7:$C$1044,MATCH(B266,Historical!$B$7:$B$1044,0))/INDEX(Historical!$M$7:$M$1044,MATCH(B266,Historical!$B$7:$B$1044,0)))^(1/10)-1)*100)</f>
        <v>11.069085371075271</v>
      </c>
      <c r="W266" s="106">
        <f t="shared" si="72"/>
        <v>1.4875539419898931</v>
      </c>
      <c r="X266" s="107">
        <f t="shared" si="73"/>
        <v>1.4456419295843441</v>
      </c>
      <c r="Y266" s="123"/>
      <c r="Z266" s="101">
        <f t="shared" si="74"/>
        <v>26.041666666666668</v>
      </c>
      <c r="AA266" s="109">
        <f t="shared" si="75"/>
        <v>11.486111111111111</v>
      </c>
      <c r="AB266" s="71">
        <v>12</v>
      </c>
      <c r="AC266" s="100">
        <v>2.88</v>
      </c>
      <c r="AD266" s="100" t="s">
        <v>142</v>
      </c>
      <c r="AE266" s="100">
        <v>2.99</v>
      </c>
      <c r="AF266" s="100">
        <v>1.35</v>
      </c>
      <c r="AG266" s="100">
        <v>12.280000000000001</v>
      </c>
      <c r="AH266" s="100" t="s">
        <v>142</v>
      </c>
      <c r="AI266" s="100" t="s">
        <v>142</v>
      </c>
      <c r="AJ266" s="100">
        <v>11.39</v>
      </c>
      <c r="AK266" s="100" t="s">
        <v>142</v>
      </c>
      <c r="AL266" s="100">
        <v>278.32</v>
      </c>
      <c r="AM266" s="100">
        <v>18.45</v>
      </c>
      <c r="AN266" s="100">
        <v>0.04</v>
      </c>
      <c r="AO266" s="110">
        <f t="shared" si="76"/>
        <v>7.2469814221145441</v>
      </c>
      <c r="AP266" s="111">
        <f t="shared" si="77"/>
        <v>18.733092533225655</v>
      </c>
      <c r="AQ266" s="112">
        <f t="shared" si="78"/>
        <v>-16.983937297251515</v>
      </c>
      <c r="AR266" s="101">
        <f>INDEX(Historical!$C$7:$C$1045,MATCH(B266,Historical!$B$7:$B$1045,0))*IF(AH266="n/a",1.03,IF(AH266&lt;0,1.01,IF(AH266&gt;10,1.1,(1+AH266/100))))</f>
        <v>0.61799999999999999</v>
      </c>
      <c r="AS266" s="109">
        <f t="shared" si="79"/>
        <v>0.63653999999999999</v>
      </c>
      <c r="AT266" s="109">
        <f t="shared" si="68"/>
        <v>0.6556362</v>
      </c>
      <c r="AU266" s="109">
        <f t="shared" si="68"/>
        <v>0.67530528600000006</v>
      </c>
      <c r="AV266" s="109">
        <f t="shared" si="68"/>
        <v>0.69556444458000011</v>
      </c>
      <c r="AW266" s="109">
        <f t="shared" si="80"/>
        <v>3.2810459305799999</v>
      </c>
      <c r="AX266" s="113">
        <f t="shared" si="81"/>
        <v>9.918518532587667</v>
      </c>
      <c r="AY266" s="100">
        <v>0.22</v>
      </c>
      <c r="AZ266" s="100">
        <v>35.020000000000003</v>
      </c>
      <c r="BA266" s="100">
        <v>-6.74</v>
      </c>
      <c r="BB266" s="100">
        <v>0.26</v>
      </c>
      <c r="BC266" s="100">
        <v>10.48</v>
      </c>
      <c r="BE266" s="12">
        <v>2014</v>
      </c>
      <c r="BF266" s="12">
        <f t="shared" si="82"/>
        <v>1</v>
      </c>
      <c r="BG266" s="100">
        <v>1.22</v>
      </c>
      <c r="BH266" s="55" t="s">
        <v>121</v>
      </c>
      <c r="BI266" s="55" t="s">
        <v>122</v>
      </c>
    </row>
    <row r="267" spans="1:61" x14ac:dyDescent="0.2">
      <c r="A267" s="55" t="s">
        <v>1131</v>
      </c>
      <c r="B267" s="55" t="s">
        <v>1132</v>
      </c>
      <c r="C267" s="156" t="s">
        <v>116</v>
      </c>
      <c r="D267" s="98" t="s">
        <v>130</v>
      </c>
      <c r="E267" s="157">
        <v>15</v>
      </c>
      <c r="F267" s="2">
        <v>309</v>
      </c>
      <c r="G267" s="2" t="s">
        <v>119</v>
      </c>
      <c r="H267" s="2" t="s">
        <v>119</v>
      </c>
      <c r="I267" s="100">
        <v>92.63</v>
      </c>
      <c r="J267" s="101">
        <f t="shared" si="69"/>
        <v>4.6637158587930481</v>
      </c>
      <c r="K267" s="104">
        <v>1.08</v>
      </c>
      <c r="L267" s="71">
        <v>4</v>
      </c>
      <c r="M267" s="28">
        <f t="shared" si="70"/>
        <v>4.32</v>
      </c>
      <c r="N267" s="103" t="s">
        <v>1133</v>
      </c>
      <c r="O267" s="104">
        <v>0.98</v>
      </c>
      <c r="P267" s="163">
        <v>45789</v>
      </c>
      <c r="Q267" s="163">
        <v>45806</v>
      </c>
      <c r="R267" s="28">
        <f t="shared" si="71"/>
        <v>10.204081632653072</v>
      </c>
      <c r="S267" s="105">
        <f>IF(INDEX(Historical!$D$7:$D1499,MATCH(B267,Historical!$B$7:$B$1044,0))=0,"n/a",(INDEX(Historical!$C$7:$C$1044,MATCH(B267,Historical!$B$7:$B$1044,0))/INDEX(Historical!$D$7:$D$1044,MATCH(B267,Historical!$B$7:$B$1044,0))-1)*100)</f>
        <v>10.182767624020883</v>
      </c>
      <c r="T267" s="105">
        <f>IF(INDEX(Historical!$F$7:$F$1044,MATCH(B267,Historical!$B$7:$B$1044,0))=0,"n/a",((INDEX(Historical!$C$7:$C$1044,MATCH(B267,Historical!$B$7:$B$1044,0))/INDEX(Historical!$F$7:$F$1044,MATCH(B267,Historical!$B$7:$B$1044,0)))^(1/3)-1)*100)</f>
        <v>11.675166201424037</v>
      </c>
      <c r="U267" s="105">
        <f>IF(INDEX(Historical!$H$7:$H$1044,MATCH(B267,Historical!$B$7:$B$1044,0))=0,"n/a",((INDEX(Historical!$C$7:$C$1044,MATCH(B267,Historical!$B$7:$B$1044,0))/INDEX(Historical!$H$7:$H$1044,MATCH(B267,Historical!$B$7:$B$1044,0)))^(1/5)-1)*100)</f>
        <v>11.21725043122408</v>
      </c>
      <c r="V267" s="105">
        <f>IF(INDEX(Historical!$M$7:$M$1044,MATCH(B267,Historical!$B$7:$B$1044,0))=0,"n/a",((INDEX(Historical!$C$7:$C$1044,MATCH(B267,Historical!$B$7:$B$1044,0))/INDEX(Historical!$M$7:$M$1044,MATCH(B267,Historical!$B$7:$B$1044,0)))^(1/10)-1)*100)</f>
        <v>10.184180729815552</v>
      </c>
      <c r="W267" s="106">
        <f t="shared" si="72"/>
        <v>1.1014386653983936</v>
      </c>
      <c r="X267" s="107">
        <f t="shared" si="73"/>
        <v>1.3165786891108076</v>
      </c>
      <c r="Y267" s="165"/>
      <c r="Z267" s="101">
        <f t="shared" si="74"/>
        <v>95.154185022026439</v>
      </c>
      <c r="AA267" s="109">
        <f t="shared" si="75"/>
        <v>20.403083700440529</v>
      </c>
      <c r="AB267" s="71">
        <v>5</v>
      </c>
      <c r="AC267" s="100">
        <v>4.54</v>
      </c>
      <c r="AD267" s="100">
        <v>1.93</v>
      </c>
      <c r="AE267" s="100">
        <v>5.24</v>
      </c>
      <c r="AF267" s="100">
        <v>8.27</v>
      </c>
      <c r="AG267" s="100">
        <v>40.26</v>
      </c>
      <c r="AH267" s="100">
        <v>10.35</v>
      </c>
      <c r="AI267" s="100">
        <v>7.55</v>
      </c>
      <c r="AJ267" s="100">
        <v>8.52</v>
      </c>
      <c r="AK267" s="100">
        <v>8.1100000000000012</v>
      </c>
      <c r="AL267" s="100">
        <v>33190</v>
      </c>
      <c r="AM267" s="100">
        <v>10.32</v>
      </c>
      <c r="AN267" s="100">
        <v>1.25</v>
      </c>
      <c r="AO267" s="110">
        <f t="shared" si="76"/>
        <v>-4.5221174104234017</v>
      </c>
      <c r="AP267" s="111">
        <f t="shared" si="77"/>
        <v>15.880966290017128</v>
      </c>
      <c r="AQ267" s="112">
        <f t="shared" si="78"/>
        <v>173.84789143905994</v>
      </c>
      <c r="AR267" s="101">
        <f>INDEX(Historical!$C$7:$C$1045,MATCH(B267,Historical!$B$7:$B$1045,0))*IF(AH267="n/a",1.03,IF(AH267&lt;0,1.01,IF(AH267&gt;10,1.1,(1+AH267/100))))</f>
        <v>4.6420000000000003</v>
      </c>
      <c r="AS267" s="109">
        <f t="shared" si="79"/>
        <v>4.9924710000000001</v>
      </c>
      <c r="AT267" s="109">
        <f t="shared" ref="AT267:AV286" si="83">IF($AK267="n/a",1.03*AS267,IF($AK267&lt;0,1.01*AS267,IF($AK267&gt;10,1.1*AS267,(1+$AK267/100)*AS267)))</f>
        <v>5.3973603981</v>
      </c>
      <c r="AU267" s="109">
        <f t="shared" si="83"/>
        <v>5.8350863263859098</v>
      </c>
      <c r="AV267" s="109">
        <f t="shared" si="83"/>
        <v>6.3083118274558068</v>
      </c>
      <c r="AW267" s="109">
        <f t="shared" si="80"/>
        <v>27.175229551941719</v>
      </c>
      <c r="AX267" s="113">
        <f t="shared" si="81"/>
        <v>29.337395608271315</v>
      </c>
      <c r="AY267" s="100">
        <v>0.85</v>
      </c>
      <c r="AZ267" s="100">
        <v>8.4</v>
      </c>
      <c r="BA267" s="100">
        <v>-42.55</v>
      </c>
      <c r="BB267" s="100">
        <v>0.37</v>
      </c>
      <c r="BC267" s="100">
        <v>-18.970000000000002</v>
      </c>
      <c r="BE267" s="12">
        <v>2011</v>
      </c>
      <c r="BF267" s="12">
        <f t="shared" si="82"/>
        <v>1</v>
      </c>
      <c r="BG267" s="100">
        <v>11.39</v>
      </c>
      <c r="BH267" s="55" t="s">
        <v>121</v>
      </c>
      <c r="BI267" s="55" t="s">
        <v>122</v>
      </c>
    </row>
    <row r="268" spans="1:61" ht="12.75" customHeight="1" x14ac:dyDescent="0.2">
      <c r="A268" s="116" t="s">
        <v>1134</v>
      </c>
      <c r="B268" s="55" t="s">
        <v>1135</v>
      </c>
      <c r="C268" s="156" t="s">
        <v>134</v>
      </c>
      <c r="D268" s="98" t="s">
        <v>157</v>
      </c>
      <c r="E268" s="157">
        <v>11</v>
      </c>
      <c r="F268" s="2">
        <v>496</v>
      </c>
      <c r="G268" s="2" t="s">
        <v>146</v>
      </c>
      <c r="H268" s="2" t="s">
        <v>146</v>
      </c>
      <c r="I268" s="100">
        <v>34.4</v>
      </c>
      <c r="J268" s="101">
        <f t="shared" si="69"/>
        <v>4.8837209302325579</v>
      </c>
      <c r="K268" s="104">
        <v>0.42</v>
      </c>
      <c r="L268" s="71">
        <v>4</v>
      </c>
      <c r="M268" s="28">
        <f t="shared" si="70"/>
        <v>1.68</v>
      </c>
      <c r="N268" s="103" t="s">
        <v>874</v>
      </c>
      <c r="O268" s="104">
        <v>0.41</v>
      </c>
      <c r="P268" s="158">
        <v>46146</v>
      </c>
      <c r="Q268" s="158">
        <v>46160</v>
      </c>
      <c r="R268" s="28">
        <f t="shared" si="71"/>
        <v>2.4390243902439046</v>
      </c>
      <c r="S268" s="105">
        <f>IF(INDEX(Historical!$D$7:$D1502,MATCH(B268,Historical!$B$7:$B$1044,0))=0,"n/a",(INDEX(Historical!$C$7:$C$1044,MATCH(B268,Historical!$B$7:$B$1044,0))/INDEX(Historical!$D$7:$D$1044,MATCH(B268,Historical!$B$7:$B$1044,0))-1)*100)</f>
        <v>2.5157232704402288</v>
      </c>
      <c r="T268" s="105">
        <f>IF(INDEX(Historical!$F$7:$F$1044,MATCH(B268,Historical!$B$7:$B$1044,0))=0,"n/a",((INDEX(Historical!$C$7:$C$1044,MATCH(B268,Historical!$B$7:$B$1044,0))/INDEX(Historical!$F$7:$F$1044,MATCH(B268,Historical!$B$7:$B$1044,0)))^(1/3)-1)*100)</f>
        <v>2.8092320468116938</v>
      </c>
      <c r="U268" s="105">
        <f>IF(INDEX(Historical!$H$7:$H$1044,MATCH(B268,Historical!$B$7:$B$1044,0))=0,"n/a",((INDEX(Historical!$C$7:$C$1044,MATCH(B268,Historical!$B$7:$B$1044,0))/INDEX(Historical!$H$7:$H$1044,MATCH(B268,Historical!$B$7:$B$1044,0)))^(1/5)-1)*100)</f>
        <v>3.536482755213588</v>
      </c>
      <c r="V268" s="105">
        <f>IF(INDEX(Historical!$M$7:$M$1044,MATCH(B268,Historical!$B$7:$B$1044,0))=0,"n/a",((INDEX(Historical!$C$7:$C$1044,MATCH(B268,Historical!$B$7:$B$1044,0))/INDEX(Historical!$M$7:$M$1044,MATCH(B268,Historical!$B$7:$B$1044,0)))^(1/10)-1)*100)</f>
        <v>10.510523293259677</v>
      </c>
      <c r="W268" s="106">
        <f t="shared" si="72"/>
        <v>0.33647066435612288</v>
      </c>
      <c r="X268" s="107">
        <f t="shared" si="73"/>
        <v>0.30645431154363845</v>
      </c>
      <c r="Y268" s="123"/>
      <c r="Z268" s="101">
        <f t="shared" si="74"/>
        <v>53.846153846153847</v>
      </c>
      <c r="AA268" s="109">
        <f t="shared" si="75"/>
        <v>11.025641025641026</v>
      </c>
      <c r="AB268" s="71">
        <v>12</v>
      </c>
      <c r="AC268" s="100">
        <v>3.12</v>
      </c>
      <c r="AD268" s="100" t="s">
        <v>142</v>
      </c>
      <c r="AE268" s="100">
        <v>1.99</v>
      </c>
      <c r="AF268" s="100">
        <v>1.01</v>
      </c>
      <c r="AG268" s="100">
        <v>9.39</v>
      </c>
      <c r="AH268" s="100">
        <v>7.62</v>
      </c>
      <c r="AI268" s="100">
        <v>8.2100000000000009</v>
      </c>
      <c r="AJ268" s="100">
        <v>11.540000000000001</v>
      </c>
      <c r="AK268" s="100" t="s">
        <v>142</v>
      </c>
      <c r="AL268" s="100">
        <v>1240</v>
      </c>
      <c r="AM268" s="100">
        <v>3.42</v>
      </c>
      <c r="AN268" s="100">
        <v>0.56999999999999995</v>
      </c>
      <c r="AO268" s="110">
        <f t="shared" si="76"/>
        <v>-2.6054373401948787</v>
      </c>
      <c r="AP268" s="111">
        <f t="shared" si="77"/>
        <v>8.4202036854461468</v>
      </c>
      <c r="AQ268" s="112">
        <f t="shared" si="78"/>
        <v>-29.648825530146627</v>
      </c>
      <c r="AR268" s="101">
        <f>INDEX(Historical!$C$7:$C$1045,MATCH(B268,Historical!$B$7:$B$1045,0))*IF(AH268="n/a",1.03,IF(AH268&lt;0,1.01,IF(AH268&gt;10,1.1,(1+AH268/100))))</f>
        <v>1.7542059999999999</v>
      </c>
      <c r="AS268" s="109">
        <f t="shared" si="79"/>
        <v>1.8982263126000001</v>
      </c>
      <c r="AT268" s="109">
        <f t="shared" si="83"/>
        <v>1.9551731019780001</v>
      </c>
      <c r="AU268" s="109">
        <f t="shared" si="83"/>
        <v>2.0138282950373401</v>
      </c>
      <c r="AV268" s="109">
        <f t="shared" si="83"/>
        <v>2.0742431438884603</v>
      </c>
      <c r="AW268" s="109">
        <f t="shared" si="80"/>
        <v>9.6956768535038016</v>
      </c>
      <c r="AX268" s="113">
        <f t="shared" si="81"/>
        <v>28.185107132278493</v>
      </c>
      <c r="AY268" s="100">
        <v>0.62</v>
      </c>
      <c r="AZ268" s="100">
        <v>25.14</v>
      </c>
      <c r="BA268" s="100">
        <v>-2.9899999999999998</v>
      </c>
      <c r="BB268" s="100">
        <v>4.04</v>
      </c>
      <c r="BC268" s="100">
        <v>10.84</v>
      </c>
      <c r="BE268" s="12">
        <v>2016</v>
      </c>
      <c r="BF268" s="12">
        <f t="shared" si="82"/>
        <v>1</v>
      </c>
      <c r="BG268" s="100">
        <v>1.17</v>
      </c>
      <c r="BH268" s="55" t="s">
        <v>121</v>
      </c>
      <c r="BI268" s="55" t="s">
        <v>122</v>
      </c>
    </row>
    <row r="269" spans="1:61" ht="12.75" customHeight="1" x14ac:dyDescent="0.2">
      <c r="A269" s="123" t="s">
        <v>1136</v>
      </c>
      <c r="B269" s="55" t="s">
        <v>91</v>
      </c>
      <c r="C269" s="156" t="s">
        <v>162</v>
      </c>
      <c r="D269" s="98" t="s">
        <v>192</v>
      </c>
      <c r="E269" s="157">
        <v>15</v>
      </c>
      <c r="F269" s="2">
        <v>341</v>
      </c>
      <c r="G269" s="2" t="s">
        <v>119</v>
      </c>
      <c r="H269" s="2" t="s">
        <v>119</v>
      </c>
      <c r="I269" s="100">
        <v>81.66</v>
      </c>
      <c r="J269" s="101">
        <f t="shared" si="69"/>
        <v>3.2819005633112908</v>
      </c>
      <c r="K269" s="104">
        <v>0.67</v>
      </c>
      <c r="L269" s="71">
        <v>4</v>
      </c>
      <c r="M269" s="28">
        <f t="shared" si="70"/>
        <v>2.68</v>
      </c>
      <c r="N269" s="103" t="s">
        <v>270</v>
      </c>
      <c r="O269" s="104">
        <v>0.63</v>
      </c>
      <c r="P269" s="158">
        <v>46091</v>
      </c>
      <c r="Q269" s="158">
        <v>46112</v>
      </c>
      <c r="R269" s="28">
        <f t="shared" si="71"/>
        <v>6.3492063492063542</v>
      </c>
      <c r="S269" s="105">
        <f>IF(INDEX(Historical!$D$7:$D1504,MATCH(B269,Historical!$B$7:$B$1044,0))=0,"n/a",(INDEX(Historical!$C$7:$C$1044,MATCH(B269,Historical!$B$7:$B$1044,0))/INDEX(Historical!$D$7:$D$1044,MATCH(B269,Historical!$B$7:$B$1044,0))-1)*100)</f>
        <v>5.0000000000000044</v>
      </c>
      <c r="T269" s="105">
        <f>IF(INDEX(Historical!$F$7:$F$1044,MATCH(B269,Historical!$B$7:$B$1044,0))=0,"n/a",((INDEX(Historical!$C$7:$C$1044,MATCH(B269,Historical!$B$7:$B$1044,0))/INDEX(Historical!$F$7:$F$1044,MATCH(B269,Historical!$B$7:$B$1044,0)))^(1/3)-1)*100)</f>
        <v>5.2726599609396407</v>
      </c>
      <c r="U269" s="105">
        <f>IF(INDEX(Historical!$H$7:$H$1044,MATCH(B269,Historical!$B$7:$B$1044,0))=0,"n/a",((INDEX(Historical!$C$7:$C$1044,MATCH(B269,Historical!$B$7:$B$1044,0))/INDEX(Historical!$H$7:$H$1044,MATCH(B269,Historical!$B$7:$B$1044,0)))^(1/5)-1)*100)</f>
        <v>5.1547496797280434</v>
      </c>
      <c r="V269" s="105">
        <f>IF(INDEX(Historical!$M$7:$M$1044,MATCH(B269,Historical!$B$7:$B$1044,0))=0,"n/a",((INDEX(Historical!$C$7:$C$1044,MATCH(B269,Historical!$B$7:$B$1044,0))/INDEX(Historical!$M$7:$M$1044,MATCH(B269,Historical!$B$7:$B$1044,0)))^(1/10)-1)*100)</f>
        <v>4.9125865114427736</v>
      </c>
      <c r="W269" s="106">
        <f t="shared" si="72"/>
        <v>1.0492944333338874</v>
      </c>
      <c r="X269" s="107">
        <f t="shared" si="73"/>
        <v>2.221874861951743</v>
      </c>
      <c r="Y269" s="166"/>
      <c r="Z269" s="101">
        <f t="shared" si="74"/>
        <v>63.507109004739348</v>
      </c>
      <c r="AA269" s="109">
        <f t="shared" si="75"/>
        <v>19.350710900473935</v>
      </c>
      <c r="AB269" s="71">
        <v>12</v>
      </c>
      <c r="AC269" s="100">
        <v>4.22</v>
      </c>
      <c r="AD269" s="100">
        <v>2.3199999999999998</v>
      </c>
      <c r="AE269" s="100">
        <v>3.32</v>
      </c>
      <c r="AF269" s="100">
        <v>2.39</v>
      </c>
      <c r="AG269" s="100">
        <v>12.76</v>
      </c>
      <c r="AH269" s="100">
        <v>7.89</v>
      </c>
      <c r="AI269" s="100">
        <v>7.48</v>
      </c>
      <c r="AJ269" s="100">
        <v>2.3199999999999998</v>
      </c>
      <c r="AK269" s="100">
        <v>7.48</v>
      </c>
      <c r="AL269" s="100">
        <v>40730</v>
      </c>
      <c r="AM269" s="100">
        <v>0.16999999999999998</v>
      </c>
      <c r="AN269" s="100">
        <v>1.43</v>
      </c>
      <c r="AO269" s="110">
        <f t="shared" si="76"/>
        <v>-10.9140606574346</v>
      </c>
      <c r="AP269" s="111">
        <f t="shared" si="77"/>
        <v>8.4366502430393346</v>
      </c>
      <c r="AQ269" s="112">
        <f t="shared" si="78"/>
        <v>43.369296344374945</v>
      </c>
      <c r="AR269" s="101">
        <f>INDEX(Historical!$C$7:$C$1045,MATCH(B269,Historical!$B$7:$B$1045,0))*IF(AH269="n/a",1.03,IF(AH269&lt;0,1.01,IF(AH269&gt;10,1.1,(1+AH269/100))))</f>
        <v>2.7188279999999998</v>
      </c>
      <c r="AS269" s="109">
        <f t="shared" si="79"/>
        <v>2.9221963343999997</v>
      </c>
      <c r="AT269" s="109">
        <f t="shared" si="83"/>
        <v>3.1407766202131198</v>
      </c>
      <c r="AU269" s="109">
        <f t="shared" si="83"/>
        <v>3.3757067114050612</v>
      </c>
      <c r="AV269" s="109">
        <f t="shared" si="83"/>
        <v>3.6282095734181596</v>
      </c>
      <c r="AW269" s="109">
        <f t="shared" si="80"/>
        <v>15.785717239436339</v>
      </c>
      <c r="AX269" s="113">
        <f t="shared" si="81"/>
        <v>19.331027724021968</v>
      </c>
      <c r="AY269" s="100">
        <v>0.54</v>
      </c>
      <c r="AZ269" s="100">
        <v>7.4499999999999993</v>
      </c>
      <c r="BA269" s="100">
        <v>-10.51</v>
      </c>
      <c r="BB269" s="100">
        <v>-0.95</v>
      </c>
      <c r="BC269" s="100">
        <v>-0.86</v>
      </c>
      <c r="BE269" s="12">
        <v>2012</v>
      </c>
      <c r="BF269" s="12">
        <f t="shared" si="82"/>
        <v>1</v>
      </c>
      <c r="BG269" s="100">
        <v>3.7600000000000002</v>
      </c>
      <c r="BH269" s="55" t="s">
        <v>121</v>
      </c>
      <c r="BI269" s="55" t="s">
        <v>122</v>
      </c>
    </row>
    <row r="270" spans="1:61" ht="12.75" customHeight="1" x14ac:dyDescent="0.2">
      <c r="A270" s="55" t="s">
        <v>1137</v>
      </c>
      <c r="B270" s="55" t="s">
        <v>1138</v>
      </c>
      <c r="C270" s="156" t="s">
        <v>180</v>
      </c>
      <c r="D270" s="98" t="s">
        <v>358</v>
      </c>
      <c r="E270" s="157">
        <v>15</v>
      </c>
      <c r="F270" s="2">
        <v>306</v>
      </c>
      <c r="G270" s="2" t="s">
        <v>119</v>
      </c>
      <c r="H270" s="2" t="s">
        <v>119</v>
      </c>
      <c r="I270" s="100">
        <v>26.7</v>
      </c>
      <c r="J270" s="101">
        <f t="shared" si="69"/>
        <v>6.4419475655430709</v>
      </c>
      <c r="K270" s="104">
        <v>0.43</v>
      </c>
      <c r="L270" s="71">
        <v>4</v>
      </c>
      <c r="M270" s="28">
        <f t="shared" si="70"/>
        <v>1.72</v>
      </c>
      <c r="N270" s="103" t="s">
        <v>136</v>
      </c>
      <c r="O270" s="104">
        <v>0.42</v>
      </c>
      <c r="P270" s="115">
        <v>45681</v>
      </c>
      <c r="Q270" s="115">
        <v>45723</v>
      </c>
      <c r="R270" s="28">
        <f t="shared" si="71"/>
        <v>2.3809523809523832</v>
      </c>
      <c r="S270" s="105">
        <f>IF(INDEX(Historical!$D$7:$D1507,MATCH(B270,Historical!$B$7:$B$1044,0))=0,"n/a",(INDEX(Historical!$C$7:$C$1044,MATCH(B270,Historical!$B$7:$B$1044,0))/INDEX(Historical!$D$7:$D$1044,MATCH(B270,Historical!$B$7:$B$1044,0))-1)*100)</f>
        <v>2.3809523809523725</v>
      </c>
      <c r="T270" s="105">
        <f>IF(INDEX(Historical!$F$7:$F$1044,MATCH(B270,Historical!$B$7:$B$1044,0))=0,"n/a",((INDEX(Historical!$C$7:$C$1044,MATCH(B270,Historical!$B$7:$B$1044,0))/INDEX(Historical!$F$7:$F$1044,MATCH(B270,Historical!$B$7:$B$1044,0)))^(1/3)-1)*100)</f>
        <v>2.4399807259133155</v>
      </c>
      <c r="U270" s="105">
        <f>IF(INDEX(Historical!$H$7:$H$1044,MATCH(B270,Historical!$B$7:$B$1044,0))=0,"n/a",((INDEX(Historical!$C$7:$C$1044,MATCH(B270,Historical!$B$7:$B$1044,0))/INDEX(Historical!$H$7:$H$1044,MATCH(B270,Historical!$B$7:$B$1044,0)))^(1/5)-1)*100)</f>
        <v>2.5030933534903488</v>
      </c>
      <c r="V270" s="105">
        <f>IF(INDEX(Historical!$M$7:$M$1044,MATCH(B270,Historical!$B$7:$B$1044,0))=0,"n/a",((INDEX(Historical!$C$7:$C$1044,MATCH(B270,Historical!$B$7:$B$1044,0))/INDEX(Historical!$M$7:$M$1044,MATCH(B270,Historical!$B$7:$B$1044,0)))^(1/10)-1)*100)</f>
        <v>4.3833047570025707</v>
      </c>
      <c r="W270" s="106">
        <f t="shared" si="72"/>
        <v>0.57105163620930521</v>
      </c>
      <c r="X270" s="107" t="str">
        <f t="shared" si="73"/>
        <v>n/a</v>
      </c>
      <c r="Y270" s="159"/>
      <c r="Z270" s="101">
        <f t="shared" si="74"/>
        <v>126.47058823529412</v>
      </c>
      <c r="AA270" s="109">
        <f t="shared" si="75"/>
        <v>19.632352941176467</v>
      </c>
      <c r="AB270" s="71">
        <v>12</v>
      </c>
      <c r="AC270" s="100">
        <v>1.36</v>
      </c>
      <c r="AD270" s="100" t="s">
        <v>142</v>
      </c>
      <c r="AE270" s="100">
        <v>2.4300000000000002</v>
      </c>
      <c r="AF270" s="100">
        <v>1.76</v>
      </c>
      <c r="AG270" s="100">
        <v>8.870000000000001</v>
      </c>
      <c r="AH270" s="100">
        <v>-8.0500000000000007</v>
      </c>
      <c r="AI270" s="100">
        <v>-4.78</v>
      </c>
      <c r="AJ270" s="100">
        <v>-3.5700000000000003</v>
      </c>
      <c r="AK270" s="100">
        <v>-8.85</v>
      </c>
      <c r="AL270" s="100">
        <v>151880</v>
      </c>
      <c r="AM270" s="100">
        <v>6.9999999999999993E-2</v>
      </c>
      <c r="AN270" s="100">
        <v>0.78</v>
      </c>
      <c r="AO270" s="110">
        <f t="shared" si="76"/>
        <v>-10.687312022143047</v>
      </c>
      <c r="AP270" s="111">
        <f t="shared" si="77"/>
        <v>8.9450409190334206</v>
      </c>
      <c r="AQ270" s="112">
        <f t="shared" si="78"/>
        <v>23.922809623967289</v>
      </c>
      <c r="AR270" s="101">
        <f>INDEX(Historical!$C$7:$C$1045,MATCH(B270,Historical!$B$7:$B$1045,0))*IF(AH270="n/a",1.03,IF(AH270&lt;0,1.01,IF(AH270&gt;10,1.1,(1+AH270/100))))</f>
        <v>1.7372000000000001</v>
      </c>
      <c r="AS270" s="109">
        <f t="shared" si="79"/>
        <v>1.754572</v>
      </c>
      <c r="AT270" s="109">
        <f t="shared" si="83"/>
        <v>1.77211772</v>
      </c>
      <c r="AU270" s="109">
        <f t="shared" si="83"/>
        <v>1.7898388972000001</v>
      </c>
      <c r="AV270" s="109">
        <f t="shared" si="83"/>
        <v>1.807737286172</v>
      </c>
      <c r="AW270" s="109">
        <f t="shared" si="80"/>
        <v>8.8614659033720002</v>
      </c>
      <c r="AX270" s="113">
        <f t="shared" si="81"/>
        <v>33.189010874052435</v>
      </c>
      <c r="AY270" s="100">
        <v>0.3</v>
      </c>
      <c r="AZ270" s="100">
        <v>21.529999999999998</v>
      </c>
      <c r="BA270" s="100">
        <v>-7.1099999999999994</v>
      </c>
      <c r="BB270" s="100">
        <v>-1.6199999999999999</v>
      </c>
      <c r="BC270" s="100">
        <v>3.9800000000000004</v>
      </c>
      <c r="BE270" s="12">
        <v>2011</v>
      </c>
      <c r="BF270" s="12">
        <f t="shared" si="82"/>
        <v>1</v>
      </c>
      <c r="BG270" s="100">
        <v>3.6700000000000004</v>
      </c>
      <c r="BH270" s="55" t="s">
        <v>121</v>
      </c>
      <c r="BI270" s="55" t="s">
        <v>122</v>
      </c>
    </row>
    <row r="271" spans="1:61" ht="12.75" customHeight="1" x14ac:dyDescent="0.2">
      <c r="A271" s="123" t="s">
        <v>1139</v>
      </c>
      <c r="B271" s="55" t="s">
        <v>1140</v>
      </c>
      <c r="C271" s="156" t="s">
        <v>134</v>
      </c>
      <c r="D271" s="98" t="s">
        <v>135</v>
      </c>
      <c r="E271" s="157">
        <v>18</v>
      </c>
      <c r="F271" s="2">
        <v>230</v>
      </c>
      <c r="G271" s="2" t="s">
        <v>146</v>
      </c>
      <c r="H271" s="2" t="s">
        <v>146</v>
      </c>
      <c r="I271" s="100">
        <v>100.91</v>
      </c>
      <c r="J271" s="101">
        <f t="shared" si="69"/>
        <v>3.2504211673768704</v>
      </c>
      <c r="K271" s="104">
        <v>0.82</v>
      </c>
      <c r="L271" s="71">
        <v>4</v>
      </c>
      <c r="M271" s="28">
        <f t="shared" si="70"/>
        <v>3.28</v>
      </c>
      <c r="N271" s="103" t="s">
        <v>182</v>
      </c>
      <c r="O271" s="104">
        <v>0.8</v>
      </c>
      <c r="P271" s="158">
        <v>46174</v>
      </c>
      <c r="Q271" s="158">
        <v>46199</v>
      </c>
      <c r="R271" s="28">
        <f t="shared" si="71"/>
        <v>2.4999999999999885</v>
      </c>
      <c r="S271" s="105">
        <f>IF(INDEX(Historical!$D$7:$D1508,MATCH(B271,Historical!$B$7:$B$1044,0))=0,"n/a",(INDEX(Historical!$C$7:$C$1044,MATCH(B271,Historical!$B$7:$B$1044,0))/INDEX(Historical!$D$7:$D$1044,MATCH(B271,Historical!$B$7:$B$1044,0))-1)*100)</f>
        <v>8.0701754385964932</v>
      </c>
      <c r="T271" s="105">
        <f>IF(INDEX(Historical!$F$7:$F$1044,MATCH(B271,Historical!$B$7:$B$1044,0))=0,"n/a",((INDEX(Historical!$C$7:$C$1044,MATCH(B271,Historical!$B$7:$B$1044,0))/INDEX(Historical!$F$7:$F$1044,MATCH(B271,Historical!$B$7:$B$1044,0)))^(1/3)-1)*100)</f>
        <v>6.3580216278751545</v>
      </c>
      <c r="U271" s="105">
        <f>IF(INDEX(Historical!$H$7:$H$1044,MATCH(B271,Historical!$B$7:$B$1044,0))=0,"n/a",((INDEX(Historical!$C$7:$C$1044,MATCH(B271,Historical!$B$7:$B$1044,0))/INDEX(Historical!$H$7:$H$1044,MATCH(B271,Historical!$B$7:$B$1044,0)))^(1/5)-1)*100)</f>
        <v>6.5762756635474151</v>
      </c>
      <c r="V271" s="105">
        <f>IF(INDEX(Historical!$M$7:$M$1044,MATCH(B271,Historical!$B$7:$B$1044,0))=0,"n/a",((INDEX(Historical!$C$7:$C$1044,MATCH(B271,Historical!$B$7:$B$1044,0))/INDEX(Historical!$M$7:$M$1044,MATCH(B271,Historical!$B$7:$B$1044,0)))^(1/10)-1)*100)</f>
        <v>7.4597796615712753</v>
      </c>
      <c r="W271" s="106">
        <f t="shared" si="72"/>
        <v>0.88156433056928052</v>
      </c>
      <c r="X271" s="107">
        <f t="shared" si="73"/>
        <v>8.2203445794342684</v>
      </c>
      <c r="Y271" s="165"/>
      <c r="Z271" s="101">
        <f t="shared" si="74"/>
        <v>46.924177396280399</v>
      </c>
      <c r="AA271" s="109">
        <f t="shared" si="75"/>
        <v>14.436337625178826</v>
      </c>
      <c r="AB271" s="71">
        <v>12</v>
      </c>
      <c r="AC271" s="100">
        <v>6.99</v>
      </c>
      <c r="AD271" s="100">
        <v>0.98</v>
      </c>
      <c r="AE271" s="100">
        <v>1.41</v>
      </c>
      <c r="AF271" s="100">
        <v>1.85</v>
      </c>
      <c r="AG271" s="100">
        <v>13.56</v>
      </c>
      <c r="AH271" s="100">
        <v>12.53</v>
      </c>
      <c r="AI271" s="100">
        <v>9.5</v>
      </c>
      <c r="AJ271" s="100">
        <v>0.8</v>
      </c>
      <c r="AK271" s="100">
        <v>10.100000000000001</v>
      </c>
      <c r="AL271" s="100">
        <v>21860</v>
      </c>
      <c r="AM271" s="100">
        <v>0.76</v>
      </c>
      <c r="AN271" s="100">
        <v>0.33</v>
      </c>
      <c r="AO271" s="110">
        <f t="shared" si="76"/>
        <v>-4.6096407942545401</v>
      </c>
      <c r="AP271" s="111">
        <f t="shared" si="77"/>
        <v>9.8266968309242859</v>
      </c>
      <c r="AQ271" s="112">
        <f t="shared" si="78"/>
        <v>8.9489678837060715</v>
      </c>
      <c r="AR271" s="101">
        <f>INDEX(Historical!$C$7:$C$1045,MATCH(B271,Historical!$B$7:$B$1045,0))*IF(AH271="n/a",1.03,IF(AH271&lt;0,1.01,IF(AH271&gt;10,1.1,(1+AH271/100))))</f>
        <v>3.3880000000000003</v>
      </c>
      <c r="AS271" s="109">
        <f t="shared" si="79"/>
        <v>3.7098600000000004</v>
      </c>
      <c r="AT271" s="109">
        <f t="shared" si="83"/>
        <v>4.0808460000000011</v>
      </c>
      <c r="AU271" s="109">
        <f t="shared" si="83"/>
        <v>4.4889306000000015</v>
      </c>
      <c r="AV271" s="109">
        <f t="shared" si="83"/>
        <v>4.9378236600000021</v>
      </c>
      <c r="AW271" s="109">
        <f t="shared" si="80"/>
        <v>20.605460260000005</v>
      </c>
      <c r="AX271" s="113">
        <f t="shared" si="81"/>
        <v>20.419641522148453</v>
      </c>
      <c r="AY271" s="100">
        <v>0.89</v>
      </c>
      <c r="AZ271" s="100">
        <v>39.75</v>
      </c>
      <c r="BA271" s="100">
        <v>-0.62</v>
      </c>
      <c r="BB271" s="100">
        <v>9.19</v>
      </c>
      <c r="BC271" s="100">
        <v>16.760000000000002</v>
      </c>
      <c r="BE271" s="12">
        <v>2009</v>
      </c>
      <c r="BF271" s="12">
        <f t="shared" si="82"/>
        <v>1</v>
      </c>
      <c r="BG271" s="100">
        <v>0.51</v>
      </c>
      <c r="BH271" s="55" t="s">
        <v>121</v>
      </c>
      <c r="BI271" s="55" t="s">
        <v>122</v>
      </c>
    </row>
    <row r="272" spans="1:61" ht="12.75" customHeight="1" x14ac:dyDescent="0.2">
      <c r="A272" s="116" t="s">
        <v>1600</v>
      </c>
      <c r="B272" s="55" t="s">
        <v>1601</v>
      </c>
      <c r="C272" s="156" t="s">
        <v>134</v>
      </c>
      <c r="D272" s="98" t="s">
        <v>157</v>
      </c>
      <c r="E272" s="157">
        <v>10</v>
      </c>
      <c r="F272" s="2">
        <v>516</v>
      </c>
      <c r="G272" s="2" t="s">
        <v>146</v>
      </c>
      <c r="H272" s="2" t="s">
        <v>146</v>
      </c>
      <c r="I272" s="100">
        <v>56.96</v>
      </c>
      <c r="J272" s="101">
        <f t="shared" si="69"/>
        <v>4.3890449438202239</v>
      </c>
      <c r="K272" s="104">
        <v>0.625</v>
      </c>
      <c r="L272" s="71">
        <v>4</v>
      </c>
      <c r="M272" s="28">
        <f t="shared" si="70"/>
        <v>2.5</v>
      </c>
      <c r="N272" s="103" t="s">
        <v>158</v>
      </c>
      <c r="O272" s="104">
        <v>0.61750000000000005</v>
      </c>
      <c r="P272" s="158">
        <v>46080</v>
      </c>
      <c r="Q272" s="158">
        <v>46094</v>
      </c>
      <c r="R272" s="28">
        <f t="shared" si="71"/>
        <v>1.214574898785417</v>
      </c>
      <c r="S272" s="105">
        <f>IF(INDEX(Historical!$D$7:$D1509,MATCH(B272,Historical!$B$7:$B$1044,0))=0,"n/a",(INDEX(Historical!$C$7:$C$1044,MATCH(B272,Historical!$B$7:$B$1044,0))/INDEX(Historical!$D$7:$D$1044,MATCH(B272,Historical!$B$7:$B$1044,0))-1)*100)</f>
        <v>20.194647201946481</v>
      </c>
      <c r="T272" s="105">
        <f>IF(INDEX(Historical!$F$7:$F$1044,MATCH(B272,Historical!$B$7:$B$1044,0))=0,"n/a",((INDEX(Historical!$C$7:$C$1044,MATCH(B272,Historical!$B$7:$B$1044,0))/INDEX(Historical!$F$7:$F$1044,MATCH(B272,Historical!$B$7:$B$1044,0)))^(1/3)-1)*100)</f>
        <v>16.05930229881476</v>
      </c>
      <c r="U272" s="105">
        <f>IF(INDEX(Historical!$H$7:$H$1044,MATCH(B272,Historical!$B$7:$B$1044,0))=0,"n/a",((INDEX(Historical!$C$7:$C$1044,MATCH(B272,Historical!$B$7:$B$1044,0))/INDEX(Historical!$H$7:$H$1044,MATCH(B272,Historical!$B$7:$B$1044,0)))^(1/5)-1)*100)</f>
        <v>11.395306360732583</v>
      </c>
      <c r="V272" s="105">
        <f>IF(INDEX(Historical!$M$7:$M$1044,MATCH(B272,Historical!$B$7:$B$1044,0))=0,"n/a",((INDEX(Historical!$C$7:$C$1044,MATCH(B272,Historical!$B$7:$B$1044,0))/INDEX(Historical!$M$7:$M$1044,MATCH(B272,Historical!$B$7:$B$1044,0)))^(1/10)-1)*100)</f>
        <v>7.1340509635580585</v>
      </c>
      <c r="W272" s="106">
        <f t="shared" si="72"/>
        <v>1.5973121609225585</v>
      </c>
      <c r="X272" s="107">
        <f t="shared" si="73"/>
        <v>1.4261960401417499</v>
      </c>
      <c r="Y272" s="165" t="s">
        <v>1722</v>
      </c>
      <c r="Z272" s="101">
        <f t="shared" si="74"/>
        <v>42.517006802721092</v>
      </c>
      <c r="AA272" s="109">
        <f t="shared" si="75"/>
        <v>9.6870748299319729</v>
      </c>
      <c r="AB272" s="71">
        <v>12</v>
      </c>
      <c r="AC272" s="100">
        <v>5.88</v>
      </c>
      <c r="AD272" s="100" t="s">
        <v>142</v>
      </c>
      <c r="AE272" s="100">
        <v>2.0299999999999998</v>
      </c>
      <c r="AF272" s="100">
        <v>1.1000000000000001</v>
      </c>
      <c r="AG272" s="100">
        <v>11.97</v>
      </c>
      <c r="AH272" s="100">
        <v>7.66</v>
      </c>
      <c r="AI272" s="100">
        <v>10.639999999999999</v>
      </c>
      <c r="AJ272" s="100">
        <v>7.99</v>
      </c>
      <c r="AK272" s="100" t="s">
        <v>142</v>
      </c>
      <c r="AL272" s="100">
        <v>569.91999999999996</v>
      </c>
      <c r="AM272" s="100">
        <v>8.4500000000000011</v>
      </c>
      <c r="AN272" s="100">
        <v>0.53</v>
      </c>
      <c r="AO272" s="110">
        <f t="shared" si="76"/>
        <v>6.0972764746208341</v>
      </c>
      <c r="AP272" s="111">
        <f t="shared" si="77"/>
        <v>15.784351304552807</v>
      </c>
      <c r="AQ272" s="112">
        <f t="shared" si="78"/>
        <v>-31.182100800816627</v>
      </c>
      <c r="AR272" s="101">
        <f>INDEX(Historical!$C$7:$C$1045,MATCH(B272,Historical!$B$7:$B$1045,0))*IF(AH272="n/a",1.03,IF(AH272&lt;0,1.01,IF(AH272&gt;10,1.1,(1+AH272/100))))</f>
        <v>2.6592020000000001</v>
      </c>
      <c r="AS272" s="109">
        <f t="shared" si="79"/>
        <v>2.9251222000000001</v>
      </c>
      <c r="AT272" s="109">
        <f t="shared" si="83"/>
        <v>3.0128758660000003</v>
      </c>
      <c r="AU272" s="109">
        <f t="shared" si="83"/>
        <v>3.1032621419800006</v>
      </c>
      <c r="AV272" s="109">
        <f t="shared" si="83"/>
        <v>3.1963600062394009</v>
      </c>
      <c r="AW272" s="109">
        <f t="shared" si="80"/>
        <v>14.896822214219402</v>
      </c>
      <c r="AX272" s="113">
        <f t="shared" si="81"/>
        <v>26.153128887323383</v>
      </c>
      <c r="AY272" s="100">
        <v>0.76</v>
      </c>
      <c r="AZ272" s="100">
        <v>33.22</v>
      </c>
      <c r="BA272" s="100">
        <v>-4.1500000000000004</v>
      </c>
      <c r="BB272" s="100">
        <v>3.81</v>
      </c>
      <c r="BC272" s="100">
        <v>11.09</v>
      </c>
      <c r="BE272" s="12">
        <v>2017</v>
      </c>
      <c r="BF272" s="12">
        <f t="shared" si="82"/>
        <v>1</v>
      </c>
      <c r="BG272" s="100">
        <v>1.1400000000000001</v>
      </c>
      <c r="BH272" s="55" t="s">
        <v>121</v>
      </c>
      <c r="BI272" s="55" t="s">
        <v>122</v>
      </c>
    </row>
    <row r="273" spans="1:61" ht="12.75" customHeight="1" x14ac:dyDescent="0.2">
      <c r="A273" s="55" t="s">
        <v>1141</v>
      </c>
      <c r="B273" s="55" t="s">
        <v>1142</v>
      </c>
      <c r="C273" s="156" t="s">
        <v>300</v>
      </c>
      <c r="D273" s="98" t="s">
        <v>795</v>
      </c>
      <c r="E273" s="157">
        <v>13</v>
      </c>
      <c r="F273" s="2">
        <v>436</v>
      </c>
      <c r="G273" s="2" t="s">
        <v>146</v>
      </c>
      <c r="H273" s="2" t="s">
        <v>146</v>
      </c>
      <c r="I273" s="100">
        <v>142.02000000000001</v>
      </c>
      <c r="J273" s="101">
        <f t="shared" si="69"/>
        <v>3.0136600478805802</v>
      </c>
      <c r="K273" s="104">
        <v>1.07</v>
      </c>
      <c r="L273" s="71">
        <v>4</v>
      </c>
      <c r="M273" s="28">
        <f t="shared" si="70"/>
        <v>4.28</v>
      </c>
      <c r="N273" s="103" t="s">
        <v>182</v>
      </c>
      <c r="O273" s="104">
        <v>1.01</v>
      </c>
      <c r="P273" s="158">
        <v>46098</v>
      </c>
      <c r="Q273" s="158">
        <v>46112</v>
      </c>
      <c r="R273" s="28">
        <f t="shared" si="71"/>
        <v>5.9405940594059459</v>
      </c>
      <c r="S273" s="105">
        <f>IF(INDEX(Historical!$D$7:$D1516,MATCH(B273,Historical!$B$7:$B$1044,0))=0,"n/a",(INDEX(Historical!$C$7:$C$1044,MATCH(B273,Historical!$B$7:$B$1044,0))/INDEX(Historical!$D$7:$D$1044,MATCH(B273,Historical!$B$7:$B$1044,0))-1)*100)</f>
        <v>5.2083333333333481</v>
      </c>
      <c r="T273" s="105">
        <f>IF(INDEX(Historical!$F$7:$F$1044,MATCH(B273,Historical!$B$7:$B$1044,0))=0,"n/a",((INDEX(Historical!$C$7:$C$1044,MATCH(B273,Historical!$B$7:$B$1044,0))/INDEX(Historical!$F$7:$F$1044,MATCH(B273,Historical!$B$7:$B$1044,0)))^(1/3)-1)*100)</f>
        <v>8.5337380171791608</v>
      </c>
      <c r="U273" s="105">
        <f>IF(INDEX(Historical!$H$7:$H$1044,MATCH(B273,Historical!$B$7:$B$1044,0))=0,"n/a",((INDEX(Historical!$C$7:$C$1044,MATCH(B273,Historical!$B$7:$B$1044,0))/INDEX(Historical!$H$7:$H$1044,MATCH(B273,Historical!$B$7:$B$1044,0)))^(1/5)-1)*100)</f>
        <v>11.732283861391091</v>
      </c>
      <c r="V273" s="105">
        <f>IF(INDEX(Historical!$M$7:$M$1044,MATCH(B273,Historical!$B$7:$B$1044,0))=0,"n/a",((INDEX(Historical!$C$7:$C$1044,MATCH(B273,Historical!$B$7:$B$1044,0))/INDEX(Historical!$M$7:$M$1044,MATCH(B273,Historical!$B$7:$B$1044,0)))^(1/10)-1)*100)</f>
        <v>10.269086739811751</v>
      </c>
      <c r="W273" s="106">
        <f t="shared" si="72"/>
        <v>1.1424856132441397</v>
      </c>
      <c r="X273" s="107">
        <f t="shared" si="73"/>
        <v>0.92162481236379346</v>
      </c>
      <c r="Y273" s="165"/>
      <c r="Z273" s="101">
        <f t="shared" si="74"/>
        <v>107.80856423173803</v>
      </c>
      <c r="AA273" s="109">
        <f t="shared" si="75"/>
        <v>35.77329974811083</v>
      </c>
      <c r="AB273" s="71">
        <v>12</v>
      </c>
      <c r="AC273" s="100">
        <v>3.97</v>
      </c>
      <c r="AD273" s="100">
        <v>9.64</v>
      </c>
      <c r="AE273" s="100">
        <v>15.14</v>
      </c>
      <c r="AF273" s="100">
        <v>2.48</v>
      </c>
      <c r="AG273" s="100">
        <v>6.21</v>
      </c>
      <c r="AH273" s="100">
        <v>-3.42</v>
      </c>
      <c r="AI273" s="100">
        <v>8.52</v>
      </c>
      <c r="AJ273" s="100">
        <v>12.73</v>
      </c>
      <c r="AK273" s="100">
        <v>3.95</v>
      </c>
      <c r="AL273" s="100">
        <v>135490</v>
      </c>
      <c r="AM273" s="100">
        <v>0.26</v>
      </c>
      <c r="AN273" s="100">
        <v>0.65</v>
      </c>
      <c r="AO273" s="110">
        <f t="shared" si="76"/>
        <v>-21.02735583883916</v>
      </c>
      <c r="AP273" s="111">
        <f t="shared" si="77"/>
        <v>14.74594390927167</v>
      </c>
      <c r="AQ273" s="112">
        <f t="shared" si="78"/>
        <v>98.570204070460647</v>
      </c>
      <c r="AR273" s="101">
        <f>INDEX(Historical!$C$7:$C$1045,MATCH(B273,Historical!$B$7:$B$1045,0))*IF(AH273="n/a",1.03,IF(AH273&lt;0,1.01,IF(AH273&gt;10,1.1,(1+AH273/100))))</f>
        <v>4.0804</v>
      </c>
      <c r="AS273" s="109">
        <f t="shared" si="79"/>
        <v>4.4280500800000002</v>
      </c>
      <c r="AT273" s="109">
        <f t="shared" si="83"/>
        <v>4.6029580581600005</v>
      </c>
      <c r="AU273" s="109">
        <f t="shared" si="83"/>
        <v>4.7847749014573209</v>
      </c>
      <c r="AV273" s="109">
        <f t="shared" si="83"/>
        <v>4.9737735100648859</v>
      </c>
      <c r="AW273" s="109">
        <f t="shared" si="80"/>
        <v>22.869956549682207</v>
      </c>
      <c r="AX273" s="113">
        <f t="shared" si="81"/>
        <v>16.103335128631326</v>
      </c>
      <c r="AY273" s="100">
        <v>1.35</v>
      </c>
      <c r="AZ273" s="100">
        <v>41.71</v>
      </c>
      <c r="BA273" s="100">
        <v>-2.35</v>
      </c>
      <c r="BB273" s="100">
        <v>3.7699999999999996</v>
      </c>
      <c r="BC273" s="100">
        <v>13.569999999999999</v>
      </c>
      <c r="BE273" s="12">
        <v>2014</v>
      </c>
      <c r="BF273" s="12">
        <f t="shared" si="82"/>
        <v>1</v>
      </c>
      <c r="BG273" s="100">
        <v>3.83</v>
      </c>
      <c r="BH273" s="55" t="s">
        <v>121</v>
      </c>
      <c r="BI273" s="55" t="s">
        <v>302</v>
      </c>
    </row>
    <row r="274" spans="1:61" ht="12.75" customHeight="1" x14ac:dyDescent="0.2">
      <c r="A274" s="55" t="s">
        <v>1143</v>
      </c>
      <c r="B274" s="55" t="s">
        <v>1144</v>
      </c>
      <c r="C274" s="156" t="s">
        <v>125</v>
      </c>
      <c r="D274" s="98" t="s">
        <v>392</v>
      </c>
      <c r="E274" s="157">
        <v>18</v>
      </c>
      <c r="F274" s="2">
        <v>224</v>
      </c>
      <c r="G274" s="2" t="s">
        <v>118</v>
      </c>
      <c r="H274" s="2" t="s">
        <v>118</v>
      </c>
      <c r="I274" s="100">
        <v>165.07</v>
      </c>
      <c r="J274" s="101">
        <f t="shared" si="69"/>
        <v>3.5621251590234446</v>
      </c>
      <c r="K274" s="104">
        <v>1.47</v>
      </c>
      <c r="L274" s="71">
        <v>4</v>
      </c>
      <c r="M274" s="28">
        <f t="shared" si="70"/>
        <v>5.88</v>
      </c>
      <c r="N274" s="103" t="s">
        <v>147</v>
      </c>
      <c r="O274" s="104">
        <v>1.35</v>
      </c>
      <c r="P274" s="158">
        <v>45933</v>
      </c>
      <c r="Q274" s="158">
        <v>45950</v>
      </c>
      <c r="R274" s="28">
        <f t="shared" si="71"/>
        <v>8.8888888888888786</v>
      </c>
      <c r="S274" s="105">
        <f>IF(INDEX(Historical!$D$7:$D1517,MATCH(B274,Historical!$B$7:$B$1044,0))=0,"n/a",(INDEX(Historical!$C$7:$C$1044,MATCH(B274,Historical!$B$7:$B$1044,0))/INDEX(Historical!$D$7:$D$1044,MATCH(B274,Historical!$B$7:$B$1044,0))-1)*100)</f>
        <v>5.1428571428571379</v>
      </c>
      <c r="T274" s="105">
        <f>IF(INDEX(Historical!$F$7:$F$1044,MATCH(B274,Historical!$B$7:$B$1044,0))=0,"n/a",((INDEX(Historical!$C$7:$C$1044,MATCH(B274,Historical!$B$7:$B$1044,0))/INDEX(Historical!$F$7:$F$1044,MATCH(B274,Historical!$B$7:$B$1044,0)))^(1/3)-1)*100)</f>
        <v>3.2155474050246546</v>
      </c>
      <c r="U274" s="105">
        <f>IF(INDEX(Historical!$H$7:$H$1044,MATCH(B274,Historical!$B$7:$B$1044,0))=0,"n/a",((INDEX(Historical!$C$7:$C$1044,MATCH(B274,Historical!$B$7:$B$1044,0))/INDEX(Historical!$H$7:$H$1044,MATCH(B274,Historical!$B$7:$B$1044,0)))^(1/5)-1)*100)</f>
        <v>3.2247011297944939</v>
      </c>
      <c r="V274" s="105">
        <f>IF(INDEX(Historical!$M$7:$M$1044,MATCH(B274,Historical!$B$7:$B$1044,0))=0,"n/a",((INDEX(Historical!$C$7:$C$1044,MATCH(B274,Historical!$B$7:$B$1044,0))/INDEX(Historical!$M$7:$M$1044,MATCH(B274,Historical!$B$7:$B$1044,0)))^(1/10)-1)*100)</f>
        <v>3.2217701383970843</v>
      </c>
      <c r="W274" s="106">
        <f t="shared" si="72"/>
        <v>1.0009097456589091</v>
      </c>
      <c r="X274" s="107">
        <f t="shared" si="73"/>
        <v>0.45482385469597936</v>
      </c>
      <c r="Y274" s="55"/>
      <c r="Z274" s="101">
        <f t="shared" si="74"/>
        <v>82.816901408450704</v>
      </c>
      <c r="AA274" s="109">
        <f t="shared" si="75"/>
        <v>23.249295774647887</v>
      </c>
      <c r="AB274" s="71">
        <v>12</v>
      </c>
      <c r="AC274" s="100">
        <v>7.1</v>
      </c>
      <c r="AD274" s="100">
        <v>1.86</v>
      </c>
      <c r="AE274" s="100">
        <v>6.21</v>
      </c>
      <c r="AF274" s="100" t="s">
        <v>142</v>
      </c>
      <c r="AG274" s="100" t="s">
        <v>142</v>
      </c>
      <c r="AH274" s="100">
        <v>11.34</v>
      </c>
      <c r="AI274" s="100">
        <v>9.01</v>
      </c>
      <c r="AJ274" s="100">
        <v>7.0900000000000007</v>
      </c>
      <c r="AK274" s="100">
        <v>9.7199999999999989</v>
      </c>
      <c r="AL274" s="100">
        <v>257269.99999999997</v>
      </c>
      <c r="AM274" s="100">
        <v>0.22999999999999998</v>
      </c>
      <c r="AN274" s="100" t="s">
        <v>142</v>
      </c>
      <c r="AO274" s="110">
        <f t="shared" si="76"/>
        <v>-16.462469485829949</v>
      </c>
      <c r="AP274" s="111">
        <f t="shared" si="77"/>
        <v>6.786826288817938</v>
      </c>
      <c r="AQ274" s="112" t="str">
        <f t="shared" si="78"/>
        <v>n/a</v>
      </c>
      <c r="AR274" s="101">
        <f>INDEX(Historical!$C$7:$C$1045,MATCH(B274,Historical!$B$7:$B$1045,0))*IF(AH274="n/a",1.03,IF(AH274&lt;0,1.01,IF(AH274&gt;10,1.1,(1+AH274/100))))</f>
        <v>6.0720000000000001</v>
      </c>
      <c r="AS274" s="109">
        <f t="shared" si="79"/>
        <v>6.6190872000000001</v>
      </c>
      <c r="AT274" s="109">
        <f t="shared" si="83"/>
        <v>7.2624624758399996</v>
      </c>
      <c r="AU274" s="109">
        <f t="shared" si="83"/>
        <v>7.9683738284916474</v>
      </c>
      <c r="AV274" s="109">
        <f t="shared" si="83"/>
        <v>8.7428997646210345</v>
      </c>
      <c r="AW274" s="109">
        <f t="shared" si="80"/>
        <v>36.664823268952681</v>
      </c>
      <c r="AX274" s="113">
        <f t="shared" si="81"/>
        <v>22.211681873721865</v>
      </c>
      <c r="AY274" s="100">
        <v>0.39</v>
      </c>
      <c r="AZ274" s="100">
        <v>16.16</v>
      </c>
      <c r="BA274" s="100">
        <v>-13.71</v>
      </c>
      <c r="BB274" s="100">
        <v>-1.82</v>
      </c>
      <c r="BC274" s="100">
        <v>0.45999999999999996</v>
      </c>
      <c r="BE274" s="12">
        <v>2008</v>
      </c>
      <c r="BF274" s="12">
        <f t="shared" si="82"/>
        <v>2</v>
      </c>
      <c r="BG274" s="100">
        <v>16.520000000000003</v>
      </c>
      <c r="BH274" s="55" t="s">
        <v>121</v>
      </c>
      <c r="BI274" s="55" t="s">
        <v>122</v>
      </c>
    </row>
    <row r="275" spans="1:61" ht="12.75" customHeight="1" x14ac:dyDescent="0.2">
      <c r="A275" s="55" t="s">
        <v>1145</v>
      </c>
      <c r="B275" s="55" t="s">
        <v>1146</v>
      </c>
      <c r="C275" s="156" t="s">
        <v>134</v>
      </c>
      <c r="D275" s="98" t="s">
        <v>157</v>
      </c>
      <c r="E275" s="157">
        <v>15</v>
      </c>
      <c r="F275" s="2">
        <v>311</v>
      </c>
      <c r="G275" s="2" t="s">
        <v>119</v>
      </c>
      <c r="H275" s="2" t="s">
        <v>118</v>
      </c>
      <c r="I275" s="100">
        <v>223</v>
      </c>
      <c r="J275" s="101">
        <f t="shared" si="69"/>
        <v>3.0493273542600896</v>
      </c>
      <c r="K275" s="104">
        <v>1.7</v>
      </c>
      <c r="L275" s="71">
        <v>4</v>
      </c>
      <c r="M275" s="28">
        <f t="shared" si="70"/>
        <v>6.8</v>
      </c>
      <c r="N275" s="103" t="s">
        <v>120</v>
      </c>
      <c r="O275" s="104">
        <v>1.6</v>
      </c>
      <c r="P275" s="158">
        <v>45853</v>
      </c>
      <c r="Q275" s="158">
        <v>45874</v>
      </c>
      <c r="R275" s="28">
        <f t="shared" si="71"/>
        <v>6.249999999999992</v>
      </c>
      <c r="S275" s="105">
        <f>IF(INDEX(Historical!$D$7:$D1518,MATCH(B275,Historical!$B$7:$B$1044,0))=0,"n/a",(INDEX(Historical!$C$7:$C$1044,MATCH(B275,Historical!$B$7:$B$1044,0))/INDEX(Historical!$D$7:$D$1044,MATCH(B275,Historical!$B$7:$B$1044,0))-1)*100)</f>
        <v>4.7619047619047672</v>
      </c>
      <c r="T275" s="105">
        <f>IF(INDEX(Historical!$F$7:$F$1044,MATCH(B275,Historical!$B$7:$B$1044,0))=0,"n/a",((INDEX(Historical!$C$7:$C$1044,MATCH(B275,Historical!$B$7:$B$1044,0))/INDEX(Historical!$F$7:$F$1044,MATCH(B275,Historical!$B$7:$B$1044,0)))^(1/3)-1)*100)</f>
        <v>4.7028966897414426</v>
      </c>
      <c r="U275" s="105">
        <f>IF(INDEX(Historical!$H$7:$H$1044,MATCH(B275,Historical!$B$7:$B$1044,0))=0,"n/a",((INDEX(Historical!$C$7:$C$1044,MATCH(B275,Historical!$B$7:$B$1044,0))/INDEX(Historical!$H$7:$H$1044,MATCH(B275,Historical!$B$7:$B$1044,0)))^(1/5)-1)*100)</f>
        <v>7.4873165575328748</v>
      </c>
      <c r="V275" s="105">
        <f>IF(INDEX(Historical!$M$7:$M$1044,MATCH(B275,Historical!$B$7:$B$1044,0))=0,"n/a",((INDEX(Historical!$C$7:$C$1044,MATCH(B275,Historical!$B$7:$B$1044,0))/INDEX(Historical!$M$7:$M$1044,MATCH(B275,Historical!$B$7:$B$1044,0)))^(1/10)-1)*100)</f>
        <v>12.624995805364048</v>
      </c>
      <c r="W275" s="106">
        <f t="shared" si="72"/>
        <v>0.59305497387584871</v>
      </c>
      <c r="X275" s="107" t="str">
        <f t="shared" si="73"/>
        <v>n/a</v>
      </c>
      <c r="Y275" s="165"/>
      <c r="Z275" s="101">
        <f t="shared" si="74"/>
        <v>39.488966318234617</v>
      </c>
      <c r="AA275" s="109">
        <f t="shared" si="75"/>
        <v>12.950058072009293</v>
      </c>
      <c r="AB275" s="71">
        <v>12</v>
      </c>
      <c r="AC275" s="100">
        <v>17.22</v>
      </c>
      <c r="AD275" s="100">
        <v>0.91</v>
      </c>
      <c r="AE275" s="100">
        <v>2.6</v>
      </c>
      <c r="AF275" s="100">
        <v>1.41</v>
      </c>
      <c r="AG275" s="100">
        <v>11.95</v>
      </c>
      <c r="AH275" s="100">
        <v>11.33</v>
      </c>
      <c r="AI275" s="100">
        <v>13.919999999999998</v>
      </c>
      <c r="AJ275" s="100">
        <v>-0.44</v>
      </c>
      <c r="AK275" s="100">
        <v>11.59</v>
      </c>
      <c r="AL275" s="100">
        <v>89950</v>
      </c>
      <c r="AM275" s="100">
        <v>0.42</v>
      </c>
      <c r="AN275" s="100">
        <v>1.05</v>
      </c>
      <c r="AO275" s="110">
        <f t="shared" si="76"/>
        <v>-2.4134141602163286</v>
      </c>
      <c r="AP275" s="111">
        <f t="shared" si="77"/>
        <v>10.536643911792964</v>
      </c>
      <c r="AQ275" s="112">
        <f t="shared" si="78"/>
        <v>-9.9146531053699967</v>
      </c>
      <c r="AR275" s="101">
        <f>INDEX(Historical!$C$7:$C$1045,MATCH(B275,Historical!$B$7:$B$1045,0))*IF(AH275="n/a",1.03,IF(AH275&lt;0,1.01,IF(AH275&gt;10,1.1,(1+AH275/100))))</f>
        <v>7.26</v>
      </c>
      <c r="AS275" s="109">
        <f t="shared" si="79"/>
        <v>7.9860000000000007</v>
      </c>
      <c r="AT275" s="109">
        <f t="shared" si="83"/>
        <v>8.7846000000000011</v>
      </c>
      <c r="AU275" s="109">
        <f t="shared" si="83"/>
        <v>9.6630600000000015</v>
      </c>
      <c r="AV275" s="109">
        <f t="shared" si="83"/>
        <v>10.629366000000003</v>
      </c>
      <c r="AW275" s="109">
        <f t="shared" si="80"/>
        <v>44.323026000000006</v>
      </c>
      <c r="AX275" s="113">
        <f t="shared" si="81"/>
        <v>19.875796412556056</v>
      </c>
      <c r="AY275" s="100">
        <v>0.93</v>
      </c>
      <c r="AZ275" s="100">
        <v>42.309999999999995</v>
      </c>
      <c r="BA275" s="100">
        <v>-8.58</v>
      </c>
      <c r="BB275" s="100">
        <v>4.04</v>
      </c>
      <c r="BC275" s="100">
        <v>8.870000000000001</v>
      </c>
      <c r="BE275" s="12">
        <v>2011</v>
      </c>
      <c r="BF275" s="12">
        <f t="shared" si="82"/>
        <v>1</v>
      </c>
      <c r="BG275" s="100">
        <v>1.24</v>
      </c>
      <c r="BH275" s="55" t="s">
        <v>121</v>
      </c>
      <c r="BI275" s="55" t="s">
        <v>122</v>
      </c>
    </row>
    <row r="276" spans="1:61" ht="12.75" customHeight="1" x14ac:dyDescent="0.2">
      <c r="A276" s="123" t="s">
        <v>1147</v>
      </c>
      <c r="B276" s="55" t="s">
        <v>1148</v>
      </c>
      <c r="C276" s="156" t="s">
        <v>162</v>
      </c>
      <c r="D276" s="98" t="s">
        <v>296</v>
      </c>
      <c r="E276" s="157">
        <v>14</v>
      </c>
      <c r="F276" s="2">
        <v>368</v>
      </c>
      <c r="G276" s="2" t="s">
        <v>119</v>
      </c>
      <c r="H276" s="2" t="s">
        <v>119</v>
      </c>
      <c r="I276" s="100">
        <v>103.72</v>
      </c>
      <c r="J276" s="101">
        <f t="shared" si="69"/>
        <v>3.5094485152333204</v>
      </c>
      <c r="K276" s="104">
        <v>0.91</v>
      </c>
      <c r="L276" s="71">
        <v>4</v>
      </c>
      <c r="M276" s="28">
        <f t="shared" si="70"/>
        <v>3.64</v>
      </c>
      <c r="N276" s="103" t="s">
        <v>136</v>
      </c>
      <c r="O276" s="104">
        <v>0.89500000000000002</v>
      </c>
      <c r="P276" s="158">
        <v>45964</v>
      </c>
      <c r="Q276" s="158">
        <v>45992</v>
      </c>
      <c r="R276" s="28">
        <f t="shared" si="71"/>
        <v>1.6759776536312863</v>
      </c>
      <c r="S276" s="105">
        <f>IF(INDEX(Historical!$D$7:$D1520,MATCH(B276,Historical!$B$7:$B$1044,0))=0,"n/a",(INDEX(Historical!$C$7:$C$1044,MATCH(B276,Historical!$B$7:$B$1044,0))/INDEX(Historical!$D$7:$D$1044,MATCH(B276,Historical!$B$7:$B$1044,0))-1)*100)</f>
        <v>1.6973125884016893</v>
      </c>
      <c r="T276" s="105">
        <f>IF(INDEX(Historical!$F$7:$F$1044,MATCH(B276,Historical!$B$7:$B$1044,0))=0,"n/a",((INDEX(Historical!$C$7:$C$1044,MATCH(B276,Historical!$B$7:$B$1044,0))/INDEX(Historical!$F$7:$F$1044,MATCH(B276,Historical!$B$7:$B$1044,0)))^(1/3)-1)*100)</f>
        <v>1.7269590542156266</v>
      </c>
      <c r="U276" s="105">
        <f>IF(INDEX(Historical!$H$7:$H$1044,MATCH(B276,Historical!$B$7:$B$1044,0))=0,"n/a",((INDEX(Historical!$C$7:$C$1044,MATCH(B276,Historical!$B$7:$B$1044,0))/INDEX(Historical!$H$7:$H$1044,MATCH(B276,Historical!$B$7:$B$1044,0)))^(1/5)-1)*100)</f>
        <v>2.4997171852536137</v>
      </c>
      <c r="V276" s="105">
        <f>IF(INDEX(Historical!$M$7:$M$1044,MATCH(B276,Historical!$B$7:$B$1044,0))=0,"n/a",((INDEX(Historical!$C$7:$C$1044,MATCH(B276,Historical!$B$7:$B$1044,0))/INDEX(Historical!$M$7:$M$1044,MATCH(B276,Historical!$B$7:$B$1044,0)))^(1/10)-1)*100)</f>
        <v>4.0802160860085479</v>
      </c>
      <c r="W276" s="106">
        <f t="shared" si="72"/>
        <v>0.61264333372572688</v>
      </c>
      <c r="X276" s="107">
        <f t="shared" si="73"/>
        <v>3.4242701167857725</v>
      </c>
      <c r="Y276" s="166"/>
      <c r="Z276" s="101">
        <f t="shared" si="74"/>
        <v>71.93675889328064</v>
      </c>
      <c r="AA276" s="109">
        <f t="shared" si="75"/>
        <v>20.49802371541502</v>
      </c>
      <c r="AB276" s="71">
        <v>12</v>
      </c>
      <c r="AC276" s="100">
        <v>5.0599999999999996</v>
      </c>
      <c r="AD276" s="100">
        <v>2.88</v>
      </c>
      <c r="AE276" s="100">
        <v>2.35</v>
      </c>
      <c r="AF276" s="100">
        <v>1.78</v>
      </c>
      <c r="AG276" s="100">
        <v>8.93</v>
      </c>
      <c r="AH276" s="100">
        <v>-6.6199999999999992</v>
      </c>
      <c r="AI276" s="100">
        <v>17.96</v>
      </c>
      <c r="AJ276" s="100">
        <v>0.73</v>
      </c>
      <c r="AK276" s="100">
        <v>6.47</v>
      </c>
      <c r="AL276" s="100">
        <v>12550</v>
      </c>
      <c r="AM276" s="100">
        <v>0.19</v>
      </c>
      <c r="AN276" s="100">
        <v>2.0299999999999998</v>
      </c>
      <c r="AO276" s="110">
        <f t="shared" si="76"/>
        <v>-14.488858014928086</v>
      </c>
      <c r="AP276" s="111">
        <f t="shared" si="77"/>
        <v>6.0091657004869337</v>
      </c>
      <c r="AQ276" s="112">
        <f t="shared" si="78"/>
        <v>27.342900536637238</v>
      </c>
      <c r="AR276" s="101">
        <f>INDEX(Historical!$C$7:$C$1045,MATCH(B276,Historical!$B$7:$B$1045,0))*IF(AH276="n/a",1.03,IF(AH276&lt;0,1.01,IF(AH276&gt;10,1.1,(1+AH276/100))))</f>
        <v>3.6309500000000003</v>
      </c>
      <c r="AS276" s="109">
        <f t="shared" si="79"/>
        <v>3.9940450000000007</v>
      </c>
      <c r="AT276" s="109">
        <f t="shared" si="83"/>
        <v>4.2524597115000011</v>
      </c>
      <c r="AU276" s="109">
        <f t="shared" si="83"/>
        <v>4.5275938548340511</v>
      </c>
      <c r="AV276" s="109">
        <f t="shared" si="83"/>
        <v>4.8205291772418137</v>
      </c>
      <c r="AW276" s="109">
        <f t="shared" si="80"/>
        <v>21.225577743575865</v>
      </c>
      <c r="AX276" s="113">
        <f t="shared" si="81"/>
        <v>20.464305576143332</v>
      </c>
      <c r="AY276" s="100">
        <v>0.45</v>
      </c>
      <c r="AZ276" s="100">
        <v>21.560000000000002</v>
      </c>
      <c r="BA276" s="100">
        <v>-1.1400000000000001</v>
      </c>
      <c r="BB276" s="100">
        <v>2.34</v>
      </c>
      <c r="BC276" s="100">
        <v>11.34</v>
      </c>
      <c r="BE276" s="12">
        <v>2013</v>
      </c>
      <c r="BF276" s="12">
        <f t="shared" si="82"/>
        <v>1</v>
      </c>
      <c r="BG276" s="100">
        <v>2.09</v>
      </c>
      <c r="BH276" s="55" t="s">
        <v>121</v>
      </c>
      <c r="BI276" s="55" t="s">
        <v>122</v>
      </c>
    </row>
    <row r="277" spans="1:61" ht="12.75" customHeight="1" x14ac:dyDescent="0.2">
      <c r="A277" s="55" t="s">
        <v>1149</v>
      </c>
      <c r="B277" s="55" t="s">
        <v>1150</v>
      </c>
      <c r="C277" s="156" t="s">
        <v>335</v>
      </c>
      <c r="D277" s="98" t="s">
        <v>336</v>
      </c>
      <c r="E277" s="157">
        <v>16</v>
      </c>
      <c r="F277" s="2">
        <v>302</v>
      </c>
      <c r="G277" s="2" t="s">
        <v>146</v>
      </c>
      <c r="H277" s="2" t="s">
        <v>146</v>
      </c>
      <c r="I277" s="100">
        <v>213.32</v>
      </c>
      <c r="J277" s="101">
        <f t="shared" si="69"/>
        <v>2.4376523532720795</v>
      </c>
      <c r="K277" s="104">
        <v>1.3</v>
      </c>
      <c r="L277" s="71">
        <v>4</v>
      </c>
      <c r="M277" s="28">
        <f t="shared" si="70"/>
        <v>5.2</v>
      </c>
      <c r="N277" s="103" t="s">
        <v>273</v>
      </c>
      <c r="O277" s="104">
        <v>1.25</v>
      </c>
      <c r="P277" s="158">
        <v>46156</v>
      </c>
      <c r="Q277" s="158">
        <v>46170</v>
      </c>
      <c r="R277" s="28">
        <f t="shared" si="71"/>
        <v>4.0000000000000036</v>
      </c>
      <c r="S277" s="105">
        <f>IF(INDEX(Historical!$D$7:$D1521,MATCH(B277,Historical!$B$7:$B$1044,0))=0,"n/a",(INDEX(Historical!$C$7:$C$1044,MATCH(B277,Historical!$B$7:$B$1044,0))/INDEX(Historical!$D$7:$D$1044,MATCH(B277,Historical!$B$7:$B$1044,0))-1)*100)</f>
        <v>5.3191489361702038</v>
      </c>
      <c r="T277" s="105">
        <f>IF(INDEX(Historical!$F$7:$F$1044,MATCH(B277,Historical!$B$7:$B$1044,0))=0,"n/a",((INDEX(Historical!$C$7:$C$1044,MATCH(B277,Historical!$B$7:$B$1044,0))/INDEX(Historical!$F$7:$F$1044,MATCH(B277,Historical!$B$7:$B$1044,0)))^(1/3)-1)*100)</f>
        <v>9.2128819145921739</v>
      </c>
      <c r="U277" s="105">
        <f>IF(INDEX(Historical!$H$7:$H$1044,MATCH(B277,Historical!$B$7:$B$1044,0))=0,"n/a",((INDEX(Historical!$C$7:$C$1044,MATCH(B277,Historical!$B$7:$B$1044,0))/INDEX(Historical!$H$7:$H$1044,MATCH(B277,Historical!$B$7:$B$1044,0)))^(1/5)-1)*100)</f>
        <v>16.668588412984487</v>
      </c>
      <c r="V277" s="105">
        <f>IF(INDEX(Historical!$M$7:$M$1044,MATCH(B277,Historical!$B$7:$B$1044,0))=0,"n/a",((INDEX(Historical!$C$7:$C$1044,MATCH(B277,Historical!$B$7:$B$1044,0))/INDEX(Historical!$M$7:$M$1044,MATCH(B277,Historical!$B$7:$B$1044,0)))^(1/10)-1)*100)</f>
        <v>17.343900463843287</v>
      </c>
      <c r="W277" s="106">
        <f t="shared" si="72"/>
        <v>0.96106342674955858</v>
      </c>
      <c r="X277" s="107">
        <f t="shared" si="73"/>
        <v>4.3182871536229239</v>
      </c>
      <c r="Y277" s="166"/>
      <c r="Z277" s="101">
        <f t="shared" si="74"/>
        <v>47.838086476540944</v>
      </c>
      <c r="AA277" s="109">
        <f t="shared" si="75"/>
        <v>19.624655013799448</v>
      </c>
      <c r="AB277" s="71">
        <v>12</v>
      </c>
      <c r="AC277" s="100">
        <v>10.87</v>
      </c>
      <c r="AD277" s="100">
        <v>2.5</v>
      </c>
      <c r="AE277" s="100">
        <v>1.45</v>
      </c>
      <c r="AF277" s="100">
        <v>6.86</v>
      </c>
      <c r="AG277" s="100">
        <v>34.07</v>
      </c>
      <c r="AH277" s="100">
        <v>3.15</v>
      </c>
      <c r="AI277" s="100">
        <v>8.6300000000000008</v>
      </c>
      <c r="AJ277" s="100">
        <v>3.8600000000000003</v>
      </c>
      <c r="AK277" s="100">
        <v>7.1</v>
      </c>
      <c r="AL277" s="100">
        <v>7770</v>
      </c>
      <c r="AM277" s="100">
        <v>3.34</v>
      </c>
      <c r="AN277" s="100">
        <v>1.4</v>
      </c>
      <c r="AO277" s="110">
        <f t="shared" si="76"/>
        <v>-0.51841424754288212</v>
      </c>
      <c r="AP277" s="111">
        <f t="shared" si="77"/>
        <v>19.106240766256565</v>
      </c>
      <c r="AQ277" s="112">
        <f t="shared" si="78"/>
        <v>144.60865197259639</v>
      </c>
      <c r="AR277" s="101">
        <f>INDEX(Historical!$C$7:$C$1045,MATCH(B277,Historical!$B$7:$B$1045,0))*IF(AH277="n/a",1.03,IF(AH277&lt;0,1.01,IF(AH277&gt;10,1.1,(1+AH277/100))))</f>
        <v>5.1059250000000009</v>
      </c>
      <c r="AS277" s="109">
        <f t="shared" si="79"/>
        <v>5.5465663275000017</v>
      </c>
      <c r="AT277" s="109">
        <f t="shared" si="83"/>
        <v>5.9403725367525011</v>
      </c>
      <c r="AU277" s="109">
        <f t="shared" si="83"/>
        <v>6.362138986861928</v>
      </c>
      <c r="AV277" s="109">
        <f t="shared" si="83"/>
        <v>6.8138508549291243</v>
      </c>
      <c r="AW277" s="109">
        <f t="shared" si="80"/>
        <v>29.768853706043558</v>
      </c>
      <c r="AX277" s="113">
        <f t="shared" si="81"/>
        <v>13.955022363605643</v>
      </c>
      <c r="AY277" s="100">
        <v>1.1599999999999999</v>
      </c>
      <c r="AZ277" s="100">
        <v>9.120000000000001</v>
      </c>
      <c r="BA277" s="100">
        <v>-38.17</v>
      </c>
      <c r="BB277" s="100">
        <v>-0.43</v>
      </c>
      <c r="BC277" s="100">
        <v>-18.96</v>
      </c>
      <c r="BE277" s="12">
        <v>2011</v>
      </c>
      <c r="BF277" s="12">
        <f t="shared" si="82"/>
        <v>1</v>
      </c>
      <c r="BG277" s="100">
        <v>10.48</v>
      </c>
      <c r="BH277" s="55" t="s">
        <v>121</v>
      </c>
      <c r="BI277" s="55" t="s">
        <v>122</v>
      </c>
    </row>
    <row r="278" spans="1:61" ht="12.75" customHeight="1" x14ac:dyDescent="0.2">
      <c r="A278" s="123" t="s">
        <v>1151</v>
      </c>
      <c r="B278" s="55" t="s">
        <v>1152</v>
      </c>
      <c r="C278" s="156" t="s">
        <v>162</v>
      </c>
      <c r="D278" s="98" t="s">
        <v>296</v>
      </c>
      <c r="E278" s="157">
        <v>21</v>
      </c>
      <c r="F278" s="2">
        <v>207</v>
      </c>
      <c r="G278" s="2" t="s">
        <v>146</v>
      </c>
      <c r="H278" s="2" t="s">
        <v>146</v>
      </c>
      <c r="I278" s="100">
        <v>51.93</v>
      </c>
      <c r="J278" s="101">
        <f t="shared" si="69"/>
        <v>4.2461005199306765</v>
      </c>
      <c r="K278" s="104">
        <v>0.55125000000000002</v>
      </c>
      <c r="L278" s="71">
        <v>4</v>
      </c>
      <c r="M278" s="28">
        <f t="shared" si="70"/>
        <v>2.2050000000000001</v>
      </c>
      <c r="N278" s="103" t="s">
        <v>240</v>
      </c>
      <c r="O278" s="104">
        <v>0.52500000000000002</v>
      </c>
      <c r="P278" s="158">
        <v>46198</v>
      </c>
      <c r="Q278" s="158">
        <v>46218</v>
      </c>
      <c r="R278" s="28">
        <f t="shared" si="71"/>
        <v>4.9999999999999991</v>
      </c>
      <c r="S278" s="105">
        <f>IF(INDEX(Historical!$D$7:$D1522,MATCH(B278,Historical!$B$7:$B$1044,0))=0,"n/a",(INDEX(Historical!$C$7:$C$1044,MATCH(B278,Historical!$B$7:$B$1044,0))/INDEX(Historical!$D$7:$D$1044,MATCH(B278,Historical!$B$7:$B$1044,0))-1)*100)</f>
        <v>5.1282051282051322</v>
      </c>
      <c r="T278" s="105">
        <f>IF(INDEX(Historical!$F$7:$F$1044,MATCH(B278,Historical!$B$7:$B$1044,0))=0,"n/a",((INDEX(Historical!$C$7:$C$1044,MATCH(B278,Historical!$B$7:$B$1044,0))/INDEX(Historical!$F$7:$F$1044,MATCH(B278,Historical!$B$7:$B$1044,0)))^(1/3)-1)*100)</f>
        <v>5.1162156261971736</v>
      </c>
      <c r="U278" s="105">
        <f>IF(INDEX(Historical!$H$7:$H$1044,MATCH(B278,Historical!$B$7:$B$1044,0))=0,"n/a",((INDEX(Historical!$C$7:$C$1044,MATCH(B278,Historical!$B$7:$B$1044,0))/INDEX(Historical!$H$7:$H$1044,MATCH(B278,Historical!$B$7:$B$1044,0)))^(1/5)-1)*100)</f>
        <v>5.5812421240159171</v>
      </c>
      <c r="V278" s="105">
        <f>IF(INDEX(Historical!$M$7:$M$1044,MATCH(B278,Historical!$B$7:$B$1044,0))=0,"n/a",((INDEX(Historical!$C$7:$C$1044,MATCH(B278,Historical!$B$7:$B$1044,0))/INDEX(Historical!$M$7:$M$1044,MATCH(B278,Historical!$B$7:$B$1044,0)))^(1/10)-1)*100)</f>
        <v>5.8594387700312556</v>
      </c>
      <c r="W278" s="106">
        <f t="shared" si="72"/>
        <v>0.95252162247377581</v>
      </c>
      <c r="X278" s="107">
        <f t="shared" si="73"/>
        <v>0.56777641139531199</v>
      </c>
      <c r="Y278" s="55"/>
      <c r="Z278" s="101">
        <f t="shared" si="74"/>
        <v>79.891304347826093</v>
      </c>
      <c r="AA278" s="109">
        <f t="shared" si="75"/>
        <v>18.815217391304348</v>
      </c>
      <c r="AB278" s="71">
        <v>12</v>
      </c>
      <c r="AC278" s="100">
        <v>2.76</v>
      </c>
      <c r="AD278" s="100">
        <v>1.97</v>
      </c>
      <c r="AE278" s="100">
        <v>1.78</v>
      </c>
      <c r="AF278" s="100">
        <v>1.45</v>
      </c>
      <c r="AG278" s="100">
        <v>7.7200000000000006</v>
      </c>
      <c r="AH278" s="100">
        <v>11.87</v>
      </c>
      <c r="AI278" s="100">
        <v>4.7600000000000007</v>
      </c>
      <c r="AJ278" s="100">
        <v>9.83</v>
      </c>
      <c r="AK278" s="100">
        <v>7.3599999999999994</v>
      </c>
      <c r="AL278" s="100">
        <v>6010</v>
      </c>
      <c r="AM278" s="100">
        <v>0.49</v>
      </c>
      <c r="AN278" s="100">
        <v>1.27</v>
      </c>
      <c r="AO278" s="110">
        <f t="shared" si="76"/>
        <v>-8.987874747357754</v>
      </c>
      <c r="AP278" s="111">
        <f t="shared" si="77"/>
        <v>9.8273426439465936</v>
      </c>
      <c r="AQ278" s="112">
        <f t="shared" si="78"/>
        <v>10.115222920541655</v>
      </c>
      <c r="AR278" s="101">
        <f>INDEX(Historical!$C$7:$C$1045,MATCH(B278,Historical!$B$7:$B$1045,0))*IF(AH278="n/a",1.03,IF(AH278&lt;0,1.01,IF(AH278&gt;10,1.1,(1+AH278/100))))</f>
        <v>2.2549999999999999</v>
      </c>
      <c r="AS278" s="109">
        <f t="shared" si="79"/>
        <v>2.3623380000000003</v>
      </c>
      <c r="AT278" s="109">
        <f t="shared" si="83"/>
        <v>2.5362060768000001</v>
      </c>
      <c r="AU278" s="109">
        <f t="shared" si="83"/>
        <v>2.7228708440524798</v>
      </c>
      <c r="AV278" s="109">
        <f t="shared" si="83"/>
        <v>2.923274138174742</v>
      </c>
      <c r="AW278" s="109">
        <f t="shared" si="80"/>
        <v>12.799689059027221</v>
      </c>
      <c r="AX278" s="113">
        <f t="shared" si="81"/>
        <v>24.647966607023342</v>
      </c>
      <c r="AY278" s="100">
        <v>0.56000000000000005</v>
      </c>
      <c r="AZ278" s="100">
        <v>31.319999999999997</v>
      </c>
      <c r="BA278" s="100">
        <v>-4.92</v>
      </c>
      <c r="BB278" s="100">
        <v>-1.22</v>
      </c>
      <c r="BC278" s="100">
        <v>8.9599999999999991</v>
      </c>
      <c r="BE278" s="12">
        <v>2006</v>
      </c>
      <c r="BF278" s="12">
        <f t="shared" si="82"/>
        <v>2</v>
      </c>
      <c r="BG278" s="100">
        <v>2.33</v>
      </c>
      <c r="BH278" s="55" t="s">
        <v>121</v>
      </c>
      <c r="BI278" s="55" t="s">
        <v>122</v>
      </c>
    </row>
    <row r="279" spans="1:61" ht="12.75" customHeight="1" x14ac:dyDescent="0.2">
      <c r="A279" s="55" t="s">
        <v>1153</v>
      </c>
      <c r="B279" s="55" t="s">
        <v>1154</v>
      </c>
      <c r="C279" s="156" t="s">
        <v>198</v>
      </c>
      <c r="D279" s="98" t="s">
        <v>565</v>
      </c>
      <c r="E279" s="157">
        <v>14</v>
      </c>
      <c r="F279" s="2">
        <v>387</v>
      </c>
      <c r="G279" s="2" t="s">
        <v>146</v>
      </c>
      <c r="H279" s="2" t="s">
        <v>146</v>
      </c>
      <c r="I279" s="100">
        <v>72.709999999999994</v>
      </c>
      <c r="J279" s="101">
        <f t="shared" si="69"/>
        <v>1.1827809104662359</v>
      </c>
      <c r="K279" s="104">
        <v>0.215</v>
      </c>
      <c r="L279" s="71">
        <v>4</v>
      </c>
      <c r="M279" s="28">
        <f t="shared" si="70"/>
        <v>0.86</v>
      </c>
      <c r="N279" s="103" t="s">
        <v>270</v>
      </c>
      <c r="O279" s="104">
        <v>0.21</v>
      </c>
      <c r="P279" s="158">
        <v>46080</v>
      </c>
      <c r="Q279" s="158">
        <v>46112</v>
      </c>
      <c r="R279" s="28">
        <f t="shared" si="71"/>
        <v>2.3809523809523832</v>
      </c>
      <c r="S279" s="105">
        <f>IF(INDEX(Historical!$D$7:$D1523,MATCH(B279,Historical!$B$7:$B$1044,0))=0,"n/a",(INDEX(Historical!$C$7:$C$1044,MATCH(B279,Historical!$B$7:$B$1044,0))/INDEX(Historical!$D$7:$D$1044,MATCH(B279,Historical!$B$7:$B$1044,0))-1)*100)</f>
        <v>3.7037037037036979</v>
      </c>
      <c r="T279" s="105">
        <f>IF(INDEX(Historical!$F$7:$F$1044,MATCH(B279,Historical!$B$7:$B$1044,0))=0,"n/a",((INDEX(Historical!$C$7:$C$1044,MATCH(B279,Historical!$B$7:$B$1044,0))/INDEX(Historical!$F$7:$F$1044,MATCH(B279,Historical!$B$7:$B$1044,0)))^(1/3)-1)*100)</f>
        <v>5.2726599609396629</v>
      </c>
      <c r="U279" s="105">
        <f>IF(INDEX(Historical!$H$7:$H$1044,MATCH(B279,Historical!$B$7:$B$1044,0))=0,"n/a",((INDEX(Historical!$C$7:$C$1044,MATCH(B279,Historical!$B$7:$B$1044,0))/INDEX(Historical!$H$7:$H$1044,MATCH(B279,Historical!$B$7:$B$1044,0)))^(1/5)-1)*100)</f>
        <v>14.869835499703509</v>
      </c>
      <c r="V279" s="105">
        <f>IF(INDEX(Historical!$M$7:$M$1044,MATCH(B279,Historical!$B$7:$B$1044,0))=0,"n/a",((INDEX(Historical!$C$7:$C$1044,MATCH(B279,Historical!$B$7:$B$1044,0))/INDEX(Historical!$M$7:$M$1044,MATCH(B279,Historical!$B$7:$B$1044,0)))^(1/10)-1)*100)</f>
        <v>13.346158167069744</v>
      </c>
      <c r="W279" s="106">
        <f t="shared" si="72"/>
        <v>1.1141659879614854</v>
      </c>
      <c r="X279" s="107" t="str">
        <f t="shared" si="73"/>
        <v>n/a</v>
      </c>
      <c r="Y279" s="162" t="s">
        <v>1723</v>
      </c>
      <c r="Z279" s="101">
        <f t="shared" si="74"/>
        <v>220.5128205128205</v>
      </c>
      <c r="AA279" s="109">
        <f t="shared" si="75"/>
        <v>186.4358974358974</v>
      </c>
      <c r="AB279" s="71">
        <v>12</v>
      </c>
      <c r="AC279" s="100">
        <v>0.39</v>
      </c>
      <c r="AD279" s="100">
        <v>1.9</v>
      </c>
      <c r="AE279" s="100">
        <v>9.1300000000000008</v>
      </c>
      <c r="AF279" s="100">
        <v>5.98</v>
      </c>
      <c r="AG279" s="100">
        <v>3.11</v>
      </c>
      <c r="AH279" s="100">
        <v>3.52</v>
      </c>
      <c r="AI279" s="100">
        <v>42.35</v>
      </c>
      <c r="AJ279" s="100">
        <v>-19.63</v>
      </c>
      <c r="AK279" s="100">
        <v>20.74</v>
      </c>
      <c r="AL279" s="100">
        <v>4050</v>
      </c>
      <c r="AM279" s="100">
        <v>2.4500000000000002</v>
      </c>
      <c r="AN279" s="100">
        <v>0.03</v>
      </c>
      <c r="AO279" s="110">
        <f t="shared" si="76"/>
        <v>-170.38328102572765</v>
      </c>
      <c r="AP279" s="111">
        <f t="shared" si="77"/>
        <v>16.052616410169744</v>
      </c>
      <c r="AQ279" s="112">
        <f t="shared" si="78"/>
        <v>603.92129189646266</v>
      </c>
      <c r="AR279" s="101">
        <f>INDEX(Historical!$C$7:$C$1045,MATCH(B279,Historical!$B$7:$B$1045,0))*IF(AH279="n/a",1.03,IF(AH279&lt;0,1.01,IF(AH279&gt;10,1.1,(1+AH279/100))))</f>
        <v>0.8695679999999999</v>
      </c>
      <c r="AS279" s="109">
        <f t="shared" si="79"/>
        <v>0.95652479999999995</v>
      </c>
      <c r="AT279" s="109">
        <f t="shared" si="83"/>
        <v>1.05217728</v>
      </c>
      <c r="AU279" s="109">
        <f t="shared" si="83"/>
        <v>1.1573950080000002</v>
      </c>
      <c r="AV279" s="109">
        <f t="shared" si="83"/>
        <v>1.2731345088000003</v>
      </c>
      <c r="AW279" s="109">
        <f t="shared" si="80"/>
        <v>5.3087995968000001</v>
      </c>
      <c r="AX279" s="113">
        <f t="shared" si="81"/>
        <v>7.3013335123091743</v>
      </c>
      <c r="AY279" s="100">
        <v>1.48</v>
      </c>
      <c r="AZ279" s="100">
        <v>135.61000000000001</v>
      </c>
      <c r="BA279" s="100">
        <v>-4.6100000000000003</v>
      </c>
      <c r="BB279" s="100">
        <v>36.809999999999995</v>
      </c>
      <c r="BC279" s="100">
        <v>61.360000000000007</v>
      </c>
      <c r="BE279" s="12">
        <v>2013</v>
      </c>
      <c r="BF279" s="12">
        <f t="shared" si="82"/>
        <v>1</v>
      </c>
      <c r="BG279" s="100">
        <v>2.76</v>
      </c>
      <c r="BH279" s="55" t="s">
        <v>121</v>
      </c>
      <c r="BI279" s="55" t="s">
        <v>122</v>
      </c>
    </row>
    <row r="280" spans="1:61" ht="12.75" customHeight="1" x14ac:dyDescent="0.2">
      <c r="A280" s="123" t="s">
        <v>1155</v>
      </c>
      <c r="B280" s="55" t="s">
        <v>1156</v>
      </c>
      <c r="C280" s="156" t="s">
        <v>134</v>
      </c>
      <c r="D280" s="98" t="s">
        <v>157</v>
      </c>
      <c r="E280" s="157">
        <v>14</v>
      </c>
      <c r="F280" s="2">
        <v>372</v>
      </c>
      <c r="G280" s="2" t="s">
        <v>146</v>
      </c>
      <c r="H280" s="2" t="s">
        <v>146</v>
      </c>
      <c r="I280" s="100">
        <v>60</v>
      </c>
      <c r="J280" s="101">
        <f t="shared" si="69"/>
        <v>2.2666666666666666</v>
      </c>
      <c r="K280" s="104">
        <v>0.34</v>
      </c>
      <c r="L280" s="71">
        <v>4</v>
      </c>
      <c r="M280" s="28">
        <f t="shared" si="70"/>
        <v>1.36</v>
      </c>
      <c r="N280" s="103" t="s">
        <v>182</v>
      </c>
      <c r="O280" s="104">
        <v>0.33</v>
      </c>
      <c r="P280" s="158">
        <v>45989</v>
      </c>
      <c r="Q280" s="158">
        <v>46003</v>
      </c>
      <c r="R280" s="28">
        <f t="shared" si="71"/>
        <v>3.0303030303030329</v>
      </c>
      <c r="S280" s="105">
        <f>IF(INDEX(Historical!$D$7:$D1525,MATCH(B280,Historical!$B$7:$B$1044,0))=0,"n/a",(INDEX(Historical!$C$7:$C$1044,MATCH(B280,Historical!$B$7:$B$1044,0))/INDEX(Historical!$D$7:$D$1044,MATCH(B280,Historical!$B$7:$B$1044,0))-1)*100)</f>
        <v>9.6199999999999832</v>
      </c>
      <c r="T280" s="105">
        <f>IF(INDEX(Historical!$F$7:$F$1044,MATCH(B280,Historical!$B$7:$B$1044,0))=0,"n/a",((INDEX(Historical!$C$7:$C$1044,MATCH(B280,Historical!$B$7:$B$1044,0))/INDEX(Historical!$F$7:$F$1044,MATCH(B280,Historical!$B$7:$B$1044,0)))^(1/3)-1)*100)</f>
        <v>7.1357504443796183</v>
      </c>
      <c r="U280" s="105">
        <f>IF(INDEX(Historical!$H$7:$H$1044,MATCH(B280,Historical!$B$7:$B$1044,0))=0,"n/a",((INDEX(Historical!$C$7:$C$1044,MATCH(B280,Historical!$B$7:$B$1044,0))/INDEX(Historical!$H$7:$H$1044,MATCH(B280,Historical!$B$7:$B$1044,0)))^(1/5)-1)*100)</f>
        <v>7.4981736890812334</v>
      </c>
      <c r="V280" s="105">
        <f>IF(INDEX(Historical!$M$7:$M$1044,MATCH(B280,Historical!$B$7:$B$1044,0))=0,"n/a",((INDEX(Historical!$C$7:$C$1044,MATCH(B280,Historical!$B$7:$B$1044,0))/INDEX(Historical!$M$7:$M$1044,MATCH(B280,Historical!$B$7:$B$1044,0)))^(1/10)-1)*100)</f>
        <v>8.9385461875319159</v>
      </c>
      <c r="W280" s="106">
        <f t="shared" si="72"/>
        <v>0.83885830332679712</v>
      </c>
      <c r="X280" s="107" t="str">
        <f t="shared" si="73"/>
        <v>n/a</v>
      </c>
      <c r="Y280" s="170"/>
      <c r="Z280" s="101" t="str">
        <f t="shared" si="74"/>
        <v>n/a</v>
      </c>
      <c r="AA280" s="109" t="str">
        <f t="shared" si="75"/>
        <v>n/a</v>
      </c>
      <c r="AB280" s="71">
        <v>12</v>
      </c>
      <c r="AC280" s="100" t="s">
        <v>142</v>
      </c>
      <c r="AD280" s="100" t="s">
        <v>142</v>
      </c>
      <c r="AE280" s="100" t="s">
        <v>142</v>
      </c>
      <c r="AF280" s="100" t="s">
        <v>142</v>
      </c>
      <c r="AG280" s="100" t="s">
        <v>142</v>
      </c>
      <c r="AH280" s="100" t="s">
        <v>142</v>
      </c>
      <c r="AI280" s="100" t="s">
        <v>142</v>
      </c>
      <c r="AJ280" s="100" t="s">
        <v>142</v>
      </c>
      <c r="AK280" s="100" t="s">
        <v>142</v>
      </c>
      <c r="AL280" s="100" t="s">
        <v>142</v>
      </c>
      <c r="AM280" s="100" t="s">
        <v>142</v>
      </c>
      <c r="AN280" s="100" t="s">
        <v>142</v>
      </c>
      <c r="AO280" s="110" t="str">
        <f t="shared" si="76"/>
        <v>n/a</v>
      </c>
      <c r="AP280" s="111">
        <f t="shared" si="77"/>
        <v>9.7648403557479</v>
      </c>
      <c r="AQ280" s="112" t="str">
        <f t="shared" si="78"/>
        <v>n/a</v>
      </c>
      <c r="AR280" s="101">
        <f>INDEX(Historical!$C$7:$C$1045,MATCH(B280,Historical!$B$7:$B$1045,0))*IF(AH280="n/a",1.03,IF(AH280&lt;0,1.01,IF(AH280&gt;10,1.1,(1+AH280/100))))</f>
        <v>1.2801428571428541</v>
      </c>
      <c r="AS280" s="109">
        <f t="shared" si="79"/>
        <v>1.3185471428571398</v>
      </c>
      <c r="AT280" s="109">
        <f t="shared" si="83"/>
        <v>1.3581035571428541</v>
      </c>
      <c r="AU280" s="109">
        <f t="shared" si="83"/>
        <v>1.3988466638571397</v>
      </c>
      <c r="AV280" s="109">
        <f t="shared" si="83"/>
        <v>1.4408120637728539</v>
      </c>
      <c r="AW280" s="109">
        <f t="shared" si="80"/>
        <v>6.7964522847728421</v>
      </c>
      <c r="AX280" s="113">
        <f t="shared" si="81"/>
        <v>11.327420474621404</v>
      </c>
      <c r="AY280" s="100" t="s">
        <v>142</v>
      </c>
      <c r="AZ280" s="100" t="s">
        <v>142</v>
      </c>
      <c r="BA280" s="100" t="s">
        <v>142</v>
      </c>
      <c r="BB280" s="100" t="s">
        <v>142</v>
      </c>
      <c r="BC280" s="100" t="s">
        <v>142</v>
      </c>
      <c r="BD280" s="20" t="s">
        <v>108</v>
      </c>
      <c r="BE280" s="12">
        <v>2012</v>
      </c>
      <c r="BF280" s="12">
        <f t="shared" si="82"/>
        <v>1</v>
      </c>
      <c r="BG280" s="100" t="s">
        <v>142</v>
      </c>
      <c r="BH280" s="55" t="s">
        <v>121</v>
      </c>
      <c r="BI280" s="55" t="s">
        <v>122</v>
      </c>
    </row>
    <row r="281" spans="1:61" x14ac:dyDescent="0.2">
      <c r="A281" s="123" t="s">
        <v>1157</v>
      </c>
      <c r="B281" s="55" t="s">
        <v>1158</v>
      </c>
      <c r="C281" s="156" t="s">
        <v>180</v>
      </c>
      <c r="D281" s="98" t="s">
        <v>358</v>
      </c>
      <c r="E281" s="157">
        <v>23</v>
      </c>
      <c r="F281" s="2">
        <v>158</v>
      </c>
      <c r="G281" s="2" t="s">
        <v>146</v>
      </c>
      <c r="H281" s="2" t="s">
        <v>146</v>
      </c>
      <c r="I281" s="100">
        <v>11.84</v>
      </c>
      <c r="J281" s="101">
        <f t="shared" si="69"/>
        <v>9.7972972972972965</v>
      </c>
      <c r="K281" s="104">
        <v>0.28999999999999998</v>
      </c>
      <c r="L281" s="71">
        <v>4</v>
      </c>
      <c r="M281" s="28">
        <f t="shared" si="70"/>
        <v>1.1599999999999999</v>
      </c>
      <c r="N281" s="103" t="s">
        <v>312</v>
      </c>
      <c r="O281" s="104">
        <v>0.27600000000000002</v>
      </c>
      <c r="P281" s="115">
        <v>45723</v>
      </c>
      <c r="Q281" s="115">
        <v>45741</v>
      </c>
      <c r="R281" s="28">
        <f t="shared" si="71"/>
        <v>5.0724637681159255</v>
      </c>
      <c r="S281" s="105">
        <f>IF(INDEX(Historical!$D$7:$D1526,MATCH(B281,Historical!$B$7:$B$1044,0))=0,"n/a",(INDEX(Historical!$C$7:$C$1044,MATCH(B281,Historical!$B$7:$B$1044,0))/INDEX(Historical!$D$7:$D$1044,MATCH(B281,Historical!$B$7:$B$1044,0))-1)*100)</f>
        <v>5.0724637681159201</v>
      </c>
      <c r="T281" s="105">
        <f>IF(INDEX(Historical!$F$7:$F$1044,MATCH(B281,Historical!$B$7:$B$1044,0))=0,"n/a",((INDEX(Historical!$C$7:$C$1044,MATCH(B281,Historical!$B$7:$B$1044,0))/INDEX(Historical!$F$7:$F$1044,MATCH(B281,Historical!$B$7:$B$1044,0)))^(1/3)-1)*100)</f>
        <v>3.7070347012313709</v>
      </c>
      <c r="U281" s="105">
        <f>IF(INDEX(Historical!$H$7:$H$1044,MATCH(B281,Historical!$B$7:$B$1044,0))=0,"n/a",((INDEX(Historical!$C$7:$C$1044,MATCH(B281,Historical!$B$7:$B$1044,0))/INDEX(Historical!$H$7:$H$1044,MATCH(B281,Historical!$B$7:$B$1044,0)))^(1/5)-1)*100)</f>
        <v>5.2066267398430677</v>
      </c>
      <c r="V281" s="105">
        <f>IF(INDEX(Historical!$M$7:$M$1044,MATCH(B281,Historical!$B$7:$B$1044,0))=0,"n/a",((INDEX(Historical!$C$7:$C$1044,MATCH(B281,Historical!$B$7:$B$1044,0))/INDEX(Historical!$M$7:$M$1044,MATCH(B281,Historical!$B$7:$B$1044,0)))^(1/10)-1)*100)</f>
        <v>8.7799358808551951</v>
      </c>
      <c r="W281" s="106">
        <f t="shared" si="72"/>
        <v>0.59301420995524678</v>
      </c>
      <c r="X281" s="107" t="str">
        <f t="shared" si="73"/>
        <v>n/a</v>
      </c>
      <c r="Y281" s="123" t="s">
        <v>559</v>
      </c>
      <c r="Z281" s="101" t="str">
        <f t="shared" si="74"/>
        <v>n/a</v>
      </c>
      <c r="AA281" s="109" t="str">
        <f t="shared" si="75"/>
        <v>n/a</v>
      </c>
      <c r="AB281" s="71">
        <v>6</v>
      </c>
      <c r="AC281" s="100">
        <v>-10.28</v>
      </c>
      <c r="AD281" s="100" t="s">
        <v>142</v>
      </c>
      <c r="AE281" s="100">
        <v>0.38</v>
      </c>
      <c r="AF281" s="100">
        <v>0.55000000000000004</v>
      </c>
      <c r="AG281" s="100">
        <v>-38.659999999999997</v>
      </c>
      <c r="AH281" s="100">
        <v>-23.36</v>
      </c>
      <c r="AI281" s="100">
        <v>13.59</v>
      </c>
      <c r="AJ281" s="100">
        <v>-53.83</v>
      </c>
      <c r="AK281" s="100">
        <v>-1.31</v>
      </c>
      <c r="AL281" s="100">
        <v>1630</v>
      </c>
      <c r="AM281" s="100">
        <v>0.38</v>
      </c>
      <c r="AN281" s="100">
        <v>1.3</v>
      </c>
      <c r="AO281" s="110" t="str">
        <f t="shared" si="76"/>
        <v>n/a</v>
      </c>
      <c r="AP281" s="111">
        <f t="shared" si="77"/>
        <v>15.003924037140365</v>
      </c>
      <c r="AQ281" s="112" t="str">
        <f t="shared" si="78"/>
        <v>n/a</v>
      </c>
      <c r="AR281" s="101">
        <f>INDEX(Historical!$C$7:$C$1045,MATCH(B281,Historical!$B$7:$B$1045,0))*IF(AH281="n/a",1.03,IF(AH281&lt;0,1.01,IF(AH281&gt;10,1.1,(1+AH281/100))))</f>
        <v>1.1716</v>
      </c>
      <c r="AS281" s="109">
        <f t="shared" si="79"/>
        <v>1.2887600000000001</v>
      </c>
      <c r="AT281" s="109">
        <f t="shared" si="83"/>
        <v>1.3016476000000001</v>
      </c>
      <c r="AU281" s="109">
        <f t="shared" si="83"/>
        <v>1.3146640760000001</v>
      </c>
      <c r="AV281" s="109">
        <f t="shared" si="83"/>
        <v>1.3278107167600002</v>
      </c>
      <c r="AW281" s="109">
        <f t="shared" si="80"/>
        <v>6.4044823927600003</v>
      </c>
      <c r="AX281" s="113">
        <f t="shared" si="81"/>
        <v>54.09191210101352</v>
      </c>
      <c r="AY281" s="100">
        <v>0.5</v>
      </c>
      <c r="AZ281" s="100">
        <v>28.349999999999998</v>
      </c>
      <c r="BA281" s="100">
        <v>-58.36</v>
      </c>
      <c r="BB281" s="100">
        <v>5.3100000000000005</v>
      </c>
      <c r="BC281" s="100">
        <v>-30.09</v>
      </c>
      <c r="BE281" s="12">
        <v>2003</v>
      </c>
      <c r="BF281" s="12">
        <f t="shared" si="82"/>
        <v>2</v>
      </c>
      <c r="BG281" s="100">
        <v>-15.42</v>
      </c>
      <c r="BH281" s="55" t="s">
        <v>121</v>
      </c>
      <c r="BI281" s="55" t="s">
        <v>122</v>
      </c>
    </row>
    <row r="282" spans="1:61" ht="12.75" customHeight="1" x14ac:dyDescent="0.2">
      <c r="A282" s="55" t="s">
        <v>1159</v>
      </c>
      <c r="B282" s="55" t="s">
        <v>1160</v>
      </c>
      <c r="C282" s="156" t="s">
        <v>134</v>
      </c>
      <c r="D282" s="98" t="s">
        <v>135</v>
      </c>
      <c r="E282" s="157">
        <v>17</v>
      </c>
      <c r="F282" s="2">
        <v>242</v>
      </c>
      <c r="G282" s="2" t="s">
        <v>146</v>
      </c>
      <c r="H282" s="2" t="s">
        <v>146</v>
      </c>
      <c r="I282" s="100">
        <v>281.27</v>
      </c>
      <c r="J282" s="101">
        <f t="shared" si="69"/>
        <v>1.7065453123333452</v>
      </c>
      <c r="K282" s="104">
        <v>1.2</v>
      </c>
      <c r="L282" s="71">
        <v>4</v>
      </c>
      <c r="M282" s="28">
        <f t="shared" si="70"/>
        <v>4.8</v>
      </c>
      <c r="N282" s="103" t="s">
        <v>355</v>
      </c>
      <c r="O282" s="104">
        <v>1.04</v>
      </c>
      <c r="P282" s="158">
        <v>46076</v>
      </c>
      <c r="Q282" s="158">
        <v>46094</v>
      </c>
      <c r="R282" s="28">
        <f t="shared" si="71"/>
        <v>15.384615384615378</v>
      </c>
      <c r="S282" s="105">
        <f>IF(INDEX(Historical!$D$7:$D1527,MATCH(B282,Historical!$B$7:$B$1044,0))=0,"n/a",(INDEX(Historical!$C$7:$C$1044,MATCH(B282,Historical!$B$7:$B$1044,0))/INDEX(Historical!$D$7:$D$1044,MATCH(B282,Historical!$B$7:$B$1044,0))-1)*100)</f>
        <v>26.060606060606073</v>
      </c>
      <c r="T282" s="105">
        <f>IF(INDEX(Historical!$F$7:$F$1044,MATCH(B282,Historical!$B$7:$B$1044,0))=0,"n/a",((INDEX(Historical!$C$7:$C$1044,MATCH(B282,Historical!$B$7:$B$1044,0))/INDEX(Historical!$F$7:$F$1044,MATCH(B282,Historical!$B$7:$B$1044,0)))^(1/3)-1)*100)</f>
        <v>23.658379218865932</v>
      </c>
      <c r="U282" s="105">
        <f>IF(INDEX(Historical!$H$7:$H$1044,MATCH(B282,Historical!$B$7:$B$1044,0))=0,"n/a",((INDEX(Historical!$C$7:$C$1044,MATCH(B282,Historical!$B$7:$B$1044,0))/INDEX(Historical!$H$7:$H$1044,MATCH(B282,Historical!$B$7:$B$1044,0)))^(1/5)-1)*100)</f>
        <v>21.058327510759469</v>
      </c>
      <c r="V282" s="105">
        <f>IF(INDEX(Historical!$M$7:$M$1044,MATCH(B282,Historical!$B$7:$B$1044,0))=0,"n/a",((INDEX(Historical!$C$7:$C$1044,MATCH(B282,Historical!$B$7:$B$1044,0))/INDEX(Historical!$M$7:$M$1044,MATCH(B282,Historical!$B$7:$B$1044,0)))^(1/10)-1)*100)</f>
        <v>20.58445799940376</v>
      </c>
      <c r="W282" s="106">
        <f t="shared" si="72"/>
        <v>1.0230207427064357</v>
      </c>
      <c r="X282" s="107">
        <f t="shared" si="73"/>
        <v>1.1036859282368696</v>
      </c>
      <c r="Y282" s="123"/>
      <c r="Z282" s="101">
        <f t="shared" si="74"/>
        <v>20.924149956408019</v>
      </c>
      <c r="AA282" s="109">
        <f t="shared" si="75"/>
        <v>12.261115954664341</v>
      </c>
      <c r="AB282" s="71">
        <v>12</v>
      </c>
      <c r="AC282" s="100">
        <v>22.94</v>
      </c>
      <c r="AD282" s="100">
        <v>1.35</v>
      </c>
      <c r="AE282" s="100">
        <v>2.64</v>
      </c>
      <c r="AF282" s="100">
        <v>3.66</v>
      </c>
      <c r="AG282" s="100">
        <v>31.830000000000002</v>
      </c>
      <c r="AH282" s="100">
        <v>4.32</v>
      </c>
      <c r="AI282" s="100">
        <v>9.6</v>
      </c>
      <c r="AJ282" s="100">
        <v>19.079999999999998</v>
      </c>
      <c r="AK282" s="100">
        <v>7.93</v>
      </c>
      <c r="AL282" s="100">
        <v>8830</v>
      </c>
      <c r="AM282" s="100">
        <v>0.66</v>
      </c>
      <c r="AN282" s="100">
        <v>0.74</v>
      </c>
      <c r="AO282" s="110">
        <f t="shared" si="76"/>
        <v>10.503756868428475</v>
      </c>
      <c r="AP282" s="111">
        <f t="shared" si="77"/>
        <v>22.764872823092816</v>
      </c>
      <c r="AQ282" s="112">
        <f t="shared" si="78"/>
        <v>41.225878009617368</v>
      </c>
      <c r="AR282" s="101">
        <f>INDEX(Historical!$C$7:$C$1045,MATCH(B282,Historical!$B$7:$B$1045,0))*IF(AH282="n/a",1.03,IF(AH282&lt;0,1.01,IF(AH282&gt;10,1.1,(1+AH282/100))))</f>
        <v>4.3397119999999996</v>
      </c>
      <c r="AS282" s="109">
        <f t="shared" si="79"/>
        <v>4.756324352</v>
      </c>
      <c r="AT282" s="109">
        <f t="shared" si="83"/>
        <v>5.1335008731135998</v>
      </c>
      <c r="AU282" s="109">
        <f t="shared" si="83"/>
        <v>5.5405874923515075</v>
      </c>
      <c r="AV282" s="109">
        <f t="shared" si="83"/>
        <v>5.9799560804949818</v>
      </c>
      <c r="AW282" s="109">
        <f t="shared" si="80"/>
        <v>25.750080797960091</v>
      </c>
      <c r="AX282" s="113">
        <f t="shared" si="81"/>
        <v>9.1549332662424341</v>
      </c>
      <c r="AY282" s="100">
        <v>0.91</v>
      </c>
      <c r="AZ282" s="100">
        <v>22.24</v>
      </c>
      <c r="BA282" s="100">
        <v>-2.35</v>
      </c>
      <c r="BB282" s="100">
        <v>7.9600000000000009</v>
      </c>
      <c r="BC282" s="100">
        <v>6.97</v>
      </c>
      <c r="BE282" s="12">
        <v>2010</v>
      </c>
      <c r="BF282" s="12">
        <f t="shared" si="82"/>
        <v>1</v>
      </c>
      <c r="BG282" s="100">
        <v>6.17</v>
      </c>
      <c r="BH282" s="55" t="s">
        <v>121</v>
      </c>
      <c r="BI282" s="55" t="s">
        <v>122</v>
      </c>
    </row>
    <row r="283" spans="1:61" ht="12.75" customHeight="1" x14ac:dyDescent="0.2">
      <c r="A283" s="55" t="s">
        <v>1161</v>
      </c>
      <c r="B283" s="55" t="s">
        <v>1162</v>
      </c>
      <c r="C283" s="156" t="s">
        <v>134</v>
      </c>
      <c r="D283" s="98" t="s">
        <v>135</v>
      </c>
      <c r="E283" s="157">
        <v>18</v>
      </c>
      <c r="F283" s="2">
        <v>228</v>
      </c>
      <c r="G283" s="2" t="s">
        <v>146</v>
      </c>
      <c r="H283" s="2" t="s">
        <v>146</v>
      </c>
      <c r="I283" s="100">
        <v>98.11</v>
      </c>
      <c r="J283" s="101">
        <f t="shared" si="69"/>
        <v>5.7078789114259498</v>
      </c>
      <c r="K283" s="104">
        <v>1.4</v>
      </c>
      <c r="L283" s="71">
        <v>4</v>
      </c>
      <c r="M283" s="28">
        <f t="shared" si="70"/>
        <v>5.6</v>
      </c>
      <c r="N283" s="103" t="s">
        <v>158</v>
      </c>
      <c r="O283" s="104">
        <v>1.35</v>
      </c>
      <c r="P283" s="158">
        <v>46070</v>
      </c>
      <c r="Q283" s="158">
        <v>46093</v>
      </c>
      <c r="R283" s="28">
        <f t="shared" si="71"/>
        <v>3.7037037037036904</v>
      </c>
      <c r="S283" s="105">
        <f>IF(INDEX(Historical!$D$7:$D1529,MATCH(B283,Historical!$B$7:$B$1044,0))=0,"n/a",(INDEX(Historical!$C$7:$C$1044,MATCH(B283,Historical!$B$7:$B$1044,0))/INDEX(Historical!$D$7:$D$1044,MATCH(B283,Historical!$B$7:$B$1044,0))-1)*100)</f>
        <v>3.8461538461538547</v>
      </c>
      <c r="T283" s="105">
        <f>IF(INDEX(Historical!$F$7:$F$1044,MATCH(B283,Historical!$B$7:$B$1044,0))=0,"n/a",((INDEX(Historical!$C$7:$C$1044,MATCH(B283,Historical!$B$7:$B$1044,0))/INDEX(Historical!$F$7:$F$1044,MATCH(B283,Historical!$B$7:$B$1044,0)))^(1/3)-1)*100)</f>
        <v>4.0041911525952045</v>
      </c>
      <c r="U283" s="105">
        <f>IF(INDEX(Historical!$H$7:$H$1044,MATCH(B283,Historical!$B$7:$B$1044,0))=0,"n/a",((INDEX(Historical!$C$7:$C$1044,MATCH(B283,Historical!$B$7:$B$1044,0))/INDEX(Historical!$H$7:$H$1044,MATCH(B283,Historical!$B$7:$B$1044,0)))^(1/5)-1)*100)</f>
        <v>4.1809268102644292</v>
      </c>
      <c r="V283" s="105">
        <f>IF(INDEX(Historical!$M$7:$M$1044,MATCH(B283,Historical!$B$7:$B$1044,0))=0,"n/a",((INDEX(Historical!$C$7:$C$1044,MATCH(B283,Historical!$B$7:$B$1044,0))/INDEX(Historical!$M$7:$M$1044,MATCH(B283,Historical!$B$7:$B$1044,0)))^(1/10)-1)*100)</f>
        <v>8.2680695730485088</v>
      </c>
      <c r="W283" s="106">
        <f t="shared" si="72"/>
        <v>0.5056714597435209</v>
      </c>
      <c r="X283" s="107" t="str">
        <f t="shared" si="73"/>
        <v>n/a</v>
      </c>
      <c r="Y283" s="165"/>
      <c r="Z283" s="101">
        <f t="shared" si="74"/>
        <v>55.999999999999993</v>
      </c>
      <c r="AA283" s="109">
        <f t="shared" si="75"/>
        <v>9.8109999999999999</v>
      </c>
      <c r="AB283" s="71">
        <v>12</v>
      </c>
      <c r="AC283" s="100">
        <v>10</v>
      </c>
      <c r="AD283" s="100">
        <v>1.91</v>
      </c>
      <c r="AE283" s="100">
        <v>0.56000000000000005</v>
      </c>
      <c r="AF283" s="100">
        <v>1.05</v>
      </c>
      <c r="AG283" s="100">
        <v>11.86</v>
      </c>
      <c r="AH283" s="100">
        <v>-6.23</v>
      </c>
      <c r="AI283" s="100">
        <v>8.92</v>
      </c>
      <c r="AJ283" s="100" t="s">
        <v>142</v>
      </c>
      <c r="AK283" s="100">
        <v>3.49</v>
      </c>
      <c r="AL283" s="100">
        <v>34120</v>
      </c>
      <c r="AM283" s="100">
        <v>0.26</v>
      </c>
      <c r="AN283" s="100">
        <v>1.02</v>
      </c>
      <c r="AO283" s="110">
        <f t="shared" si="76"/>
        <v>7.7805721690378249E-2</v>
      </c>
      <c r="AP283" s="111">
        <f t="shared" si="77"/>
        <v>9.8888057216903782</v>
      </c>
      <c r="AQ283" s="112">
        <f t="shared" si="78"/>
        <v>-32.335632222958985</v>
      </c>
      <c r="AR283" s="101">
        <f>INDEX(Historical!$C$7:$C$1045,MATCH(B283,Historical!$B$7:$B$1045,0))*IF(AH283="n/a",1.03,IF(AH283&lt;0,1.01,IF(AH283&gt;10,1.1,(1+AH283/100))))</f>
        <v>5.4540000000000006</v>
      </c>
      <c r="AS283" s="109">
        <f t="shared" si="79"/>
        <v>5.9404968</v>
      </c>
      <c r="AT283" s="109">
        <f t="shared" si="83"/>
        <v>6.1478201383199993</v>
      </c>
      <c r="AU283" s="109">
        <f t="shared" si="83"/>
        <v>6.362379061147367</v>
      </c>
      <c r="AV283" s="109">
        <f t="shared" si="83"/>
        <v>6.5844260903814096</v>
      </c>
      <c r="AW283" s="109">
        <f t="shared" si="80"/>
        <v>30.489122089848774</v>
      </c>
      <c r="AX283" s="113">
        <f t="shared" si="81"/>
        <v>31.076467322239093</v>
      </c>
      <c r="AY283" s="100">
        <v>0.85</v>
      </c>
      <c r="AZ283" s="100">
        <v>6.77</v>
      </c>
      <c r="BA283" s="100">
        <v>-18.079999999999998</v>
      </c>
      <c r="BB283" s="100">
        <v>1.0699999999999998</v>
      </c>
      <c r="BC283" s="100">
        <v>-6.11</v>
      </c>
      <c r="BE283" s="12">
        <v>2009</v>
      </c>
      <c r="BF283" s="12">
        <f t="shared" si="82"/>
        <v>1</v>
      </c>
      <c r="BG283" s="100">
        <v>0.47000000000000003</v>
      </c>
      <c r="BH283" s="55" t="s">
        <v>121</v>
      </c>
      <c r="BI283" s="55" t="s">
        <v>122</v>
      </c>
    </row>
    <row r="284" spans="1:61" ht="12.75" customHeight="1" x14ac:dyDescent="0.2">
      <c r="A284" s="123" t="s">
        <v>1163</v>
      </c>
      <c r="B284" s="55" t="s">
        <v>1164</v>
      </c>
      <c r="C284" s="156" t="s">
        <v>263</v>
      </c>
      <c r="D284" s="98" t="s">
        <v>264</v>
      </c>
      <c r="E284" s="157">
        <v>15</v>
      </c>
      <c r="F284" s="2">
        <v>338</v>
      </c>
      <c r="G284" s="2" t="s">
        <v>119</v>
      </c>
      <c r="H284" s="2" t="s">
        <v>119</v>
      </c>
      <c r="I284" s="100">
        <v>179.15</v>
      </c>
      <c r="J284" s="101">
        <f t="shared" si="69"/>
        <v>2.8356126151269883</v>
      </c>
      <c r="K284" s="104">
        <v>1.27</v>
      </c>
      <c r="L284" s="71">
        <v>4</v>
      </c>
      <c r="M284" s="28">
        <f t="shared" si="70"/>
        <v>5.08</v>
      </c>
      <c r="N284" s="103" t="s">
        <v>136</v>
      </c>
      <c r="O284" s="104">
        <v>1.2</v>
      </c>
      <c r="P284" s="158">
        <v>46076</v>
      </c>
      <c r="Q284" s="158">
        <v>46085</v>
      </c>
      <c r="R284" s="28">
        <f t="shared" si="71"/>
        <v>5.8333333333333393</v>
      </c>
      <c r="S284" s="105">
        <f>IF(INDEX(Historical!$D$7:$D1532,MATCH(B284,Historical!$B$7:$B$1044,0))=0,"n/a",(INDEX(Historical!$C$7:$C$1044,MATCH(B284,Historical!$B$7:$B$1044,0))/INDEX(Historical!$D$7:$D$1044,MATCH(B284,Historical!$B$7:$B$1044,0))-1)*100)</f>
        <v>5.555555555555558</v>
      </c>
      <c r="T284" s="105">
        <f>IF(INDEX(Historical!$F$7:$F$1044,MATCH(B284,Historical!$B$7:$B$1044,0))=0,"n/a",((INDEX(Historical!$C$7:$C$1044,MATCH(B284,Historical!$B$7:$B$1044,0))/INDEX(Historical!$F$7:$F$1044,MATCH(B284,Historical!$B$7:$B$1044,0)))^(1/3)-1)*100)</f>
        <v>7.4397391422039494</v>
      </c>
      <c r="U284" s="105">
        <f>IF(INDEX(Historical!$H$7:$H$1044,MATCH(B284,Historical!$B$7:$B$1044,0))=0,"n/a",((INDEX(Historical!$C$7:$C$1044,MATCH(B284,Historical!$B$7:$B$1044,0))/INDEX(Historical!$H$7:$H$1044,MATCH(B284,Historical!$B$7:$B$1044,0)))^(1/5)-1)*100)</f>
        <v>5.7007872172952334</v>
      </c>
      <c r="V284" s="105">
        <f>IF(INDEX(Historical!$M$7:$M$1044,MATCH(B284,Historical!$B$7:$B$1044,0))=0,"n/a",((INDEX(Historical!$C$7:$C$1044,MATCH(B284,Historical!$B$7:$B$1044,0))/INDEX(Historical!$M$7:$M$1044,MATCH(B284,Historical!$B$7:$B$1044,0)))^(1/10)-1)*100)</f>
        <v>8.0995065751611417</v>
      </c>
      <c r="W284" s="106">
        <f t="shared" si="72"/>
        <v>0.70384376682622973</v>
      </c>
      <c r="X284" s="107" t="str">
        <f t="shared" si="73"/>
        <v>n/a</v>
      </c>
      <c r="Y284" s="165"/>
      <c r="Z284" s="101">
        <f t="shared" si="74"/>
        <v>50</v>
      </c>
      <c r="AA284" s="109">
        <f t="shared" si="75"/>
        <v>17.632874015748033</v>
      </c>
      <c r="AB284" s="71">
        <v>12</v>
      </c>
      <c r="AC284" s="100">
        <v>10.16</v>
      </c>
      <c r="AD284" s="100">
        <v>0.4</v>
      </c>
      <c r="AE284" s="100">
        <v>0.53</v>
      </c>
      <c r="AF284" s="100">
        <v>2.52</v>
      </c>
      <c r="AG284" s="100">
        <v>14.75</v>
      </c>
      <c r="AH284" s="100">
        <v>132.88</v>
      </c>
      <c r="AI284" s="100">
        <v>4.07</v>
      </c>
      <c r="AJ284" s="100" t="s">
        <v>142</v>
      </c>
      <c r="AK284" s="100">
        <v>29.01</v>
      </c>
      <c r="AL284" s="100">
        <v>71840</v>
      </c>
      <c r="AM284" s="100">
        <v>0.12</v>
      </c>
      <c r="AN284" s="100">
        <v>0.95</v>
      </c>
      <c r="AO284" s="110">
        <f t="shared" si="76"/>
        <v>-9.096474183325812</v>
      </c>
      <c r="AP284" s="111">
        <f t="shared" si="77"/>
        <v>8.5363998324222212</v>
      </c>
      <c r="AQ284" s="112">
        <f t="shared" si="78"/>
        <v>40.530490989100997</v>
      </c>
      <c r="AR284" s="101">
        <f>INDEX(Historical!$C$7:$C$1045,MATCH(B284,Historical!$B$7:$B$1045,0))*IF(AH284="n/a",1.03,IF(AH284&lt;0,1.01,IF(AH284&gt;10,1.1,(1+AH284/100))))</f>
        <v>5.2250000000000005</v>
      </c>
      <c r="AS284" s="109">
        <f t="shared" si="79"/>
        <v>5.4376575000000003</v>
      </c>
      <c r="AT284" s="109">
        <f t="shared" si="83"/>
        <v>5.9814232500000006</v>
      </c>
      <c r="AU284" s="109">
        <f t="shared" si="83"/>
        <v>6.5795655750000011</v>
      </c>
      <c r="AV284" s="109">
        <f t="shared" si="83"/>
        <v>7.2375221325000014</v>
      </c>
      <c r="AW284" s="109">
        <f t="shared" si="80"/>
        <v>30.461168457500001</v>
      </c>
      <c r="AX284" s="113">
        <f t="shared" si="81"/>
        <v>17.003164084566006</v>
      </c>
      <c r="AY284" s="100">
        <v>0.69</v>
      </c>
      <c r="AZ284" s="100">
        <v>75.36</v>
      </c>
      <c r="BA284" s="100">
        <v>-6.01</v>
      </c>
      <c r="BB284" s="100">
        <v>7.0900000000000007</v>
      </c>
      <c r="BC284" s="100">
        <v>25.47</v>
      </c>
      <c r="BE284" s="12">
        <v>2012</v>
      </c>
      <c r="BF284" s="12">
        <f t="shared" si="82"/>
        <v>1</v>
      </c>
      <c r="BG284" s="100">
        <v>5.28</v>
      </c>
      <c r="BH284" s="55" t="s">
        <v>121</v>
      </c>
      <c r="BI284" s="55" t="s">
        <v>122</v>
      </c>
    </row>
    <row r="285" spans="1:61" x14ac:dyDescent="0.2">
      <c r="A285" s="123" t="s">
        <v>1165</v>
      </c>
      <c r="B285" s="55" t="s">
        <v>1166</v>
      </c>
      <c r="C285" s="156" t="s">
        <v>198</v>
      </c>
      <c r="D285" s="98" t="s">
        <v>565</v>
      </c>
      <c r="E285" s="157">
        <v>24</v>
      </c>
      <c r="F285" s="2">
        <v>157</v>
      </c>
      <c r="G285" s="2" t="s">
        <v>119</v>
      </c>
      <c r="H285" s="2" t="s">
        <v>118</v>
      </c>
      <c r="I285" s="100">
        <v>179.58</v>
      </c>
      <c r="J285" s="101">
        <f t="shared" si="69"/>
        <v>2.0492259717117718</v>
      </c>
      <c r="K285" s="104">
        <v>0.92</v>
      </c>
      <c r="L285" s="71">
        <v>4</v>
      </c>
      <c r="M285" s="28">
        <f t="shared" si="70"/>
        <v>3.68</v>
      </c>
      <c r="N285" s="103" t="s">
        <v>312</v>
      </c>
      <c r="O285" s="104">
        <v>0.89</v>
      </c>
      <c r="P285" s="158">
        <v>46177</v>
      </c>
      <c r="Q285" s="158">
        <v>46198</v>
      </c>
      <c r="R285" s="28">
        <f t="shared" si="71"/>
        <v>3.3707865168539355</v>
      </c>
      <c r="S285" s="105">
        <f>IF(INDEX(Historical!$D$7:$D1534,MATCH(B285,Historical!$B$7:$B$1044,0))=0,"n/a",(INDEX(Historical!$C$7:$C$1044,MATCH(B285,Historical!$B$7:$B$1044,0))/INDEX(Historical!$D$7:$D$1044,MATCH(B285,Historical!$B$7:$B$1044,0))-1)*100)</f>
        <v>5.0746268656716387</v>
      </c>
      <c r="T285" s="105">
        <f>IF(INDEX(Historical!$F$7:$F$1044,MATCH(B285,Historical!$B$7:$B$1044,0))=0,"n/a",((INDEX(Historical!$C$7:$C$1044,MATCH(B285,Historical!$B$7:$B$1044,0))/INDEX(Historical!$F$7:$F$1044,MATCH(B285,Historical!$B$7:$B$1044,0)))^(1/3)-1)*100)</f>
        <v>6.3061396578730999</v>
      </c>
      <c r="U285" s="105">
        <f>IF(INDEX(Historical!$H$7:$H$1044,MATCH(B285,Historical!$B$7:$B$1044,0))=0,"n/a",((INDEX(Historical!$C$7:$C$1044,MATCH(B285,Historical!$B$7:$B$1044,0))/INDEX(Historical!$H$7:$H$1044,MATCH(B285,Historical!$B$7:$B$1044,0)))^(1/5)-1)*100)</f>
        <v>6.4932075379008136</v>
      </c>
      <c r="V285" s="105">
        <f>IF(INDEX(Historical!$M$7:$M$1044,MATCH(B285,Historical!$B$7:$B$1044,0))=0,"n/a",((INDEX(Historical!$C$7:$C$1044,MATCH(B285,Historical!$B$7:$B$1044,0))/INDEX(Historical!$M$7:$M$1044,MATCH(B285,Historical!$B$7:$B$1044,0)))^(1/10)-1)*100)</f>
        <v>6.5866890969401126</v>
      </c>
      <c r="W285" s="106">
        <f t="shared" si="72"/>
        <v>0.98580750394265204</v>
      </c>
      <c r="X285" s="107">
        <f t="shared" si="73"/>
        <v>3.1217343932215451</v>
      </c>
      <c r="Y285" s="165"/>
      <c r="Z285" s="101">
        <f t="shared" si="74"/>
        <v>40.043525571273122</v>
      </c>
      <c r="AA285" s="109">
        <f t="shared" si="75"/>
        <v>19.540805223068556</v>
      </c>
      <c r="AB285" s="71">
        <v>9</v>
      </c>
      <c r="AC285" s="100">
        <v>9.19</v>
      </c>
      <c r="AD285" s="100" t="s">
        <v>142</v>
      </c>
      <c r="AE285" s="100">
        <v>4.3099999999999996</v>
      </c>
      <c r="AF285" s="100">
        <v>6.97</v>
      </c>
      <c r="AG285" s="100">
        <v>36.08</v>
      </c>
      <c r="AH285" s="100">
        <v>-10.48</v>
      </c>
      <c r="AI285" s="100">
        <v>-1.54</v>
      </c>
      <c r="AJ285" s="100">
        <v>2.08</v>
      </c>
      <c r="AK285" s="100">
        <v>-0.63</v>
      </c>
      <c r="AL285" s="100">
        <v>191610</v>
      </c>
      <c r="AM285" s="100">
        <v>0.1</v>
      </c>
      <c r="AN285" s="100">
        <v>0.56000000000000005</v>
      </c>
      <c r="AO285" s="110">
        <f t="shared" si="76"/>
        <v>-10.99837171345597</v>
      </c>
      <c r="AP285" s="111">
        <f t="shared" si="77"/>
        <v>8.5424335096125859</v>
      </c>
      <c r="AQ285" s="112">
        <f t="shared" si="78"/>
        <v>146.03469710572466</v>
      </c>
      <c r="AR285" s="101">
        <f>INDEX(Historical!$C$7:$C$1045,MATCH(B285,Historical!$B$7:$B$1045,0))*IF(AH285="n/a",1.03,IF(AH285&lt;0,1.01,IF(AH285&gt;10,1.1,(1+AH285/100))))</f>
        <v>3.5552000000000001</v>
      </c>
      <c r="AS285" s="109">
        <f t="shared" si="79"/>
        <v>3.5907520000000002</v>
      </c>
      <c r="AT285" s="109">
        <f t="shared" si="83"/>
        <v>3.62665952</v>
      </c>
      <c r="AU285" s="109">
        <f t="shared" si="83"/>
        <v>3.6629261151999999</v>
      </c>
      <c r="AV285" s="109">
        <f t="shared" si="83"/>
        <v>3.6995553763519999</v>
      </c>
      <c r="AW285" s="109">
        <f t="shared" si="80"/>
        <v>18.135093011551998</v>
      </c>
      <c r="AX285" s="113">
        <f t="shared" si="81"/>
        <v>10.09861510833723</v>
      </c>
      <c r="AY285" s="100">
        <v>1.35</v>
      </c>
      <c r="AZ285" s="100">
        <v>47.21</v>
      </c>
      <c r="BA285" s="100">
        <v>-12.8</v>
      </c>
      <c r="BB285" s="100">
        <v>32.06</v>
      </c>
      <c r="BC285" s="100">
        <v>14.67</v>
      </c>
      <c r="BE285" s="12">
        <v>2003</v>
      </c>
      <c r="BF285" s="12">
        <f t="shared" si="82"/>
        <v>2</v>
      </c>
      <c r="BG285" s="100">
        <v>17.64</v>
      </c>
      <c r="BH285" s="55" t="s">
        <v>121</v>
      </c>
      <c r="BI285" s="55" t="s">
        <v>122</v>
      </c>
    </row>
    <row r="286" spans="1:61" ht="12.75" customHeight="1" x14ac:dyDescent="0.2">
      <c r="A286" s="55" t="s">
        <v>1167</v>
      </c>
      <c r="B286" s="55" t="s">
        <v>1168</v>
      </c>
      <c r="C286" s="156" t="s">
        <v>335</v>
      </c>
      <c r="D286" s="98" t="s">
        <v>377</v>
      </c>
      <c r="E286" s="157">
        <v>12</v>
      </c>
      <c r="F286" s="2">
        <v>473</v>
      </c>
      <c r="G286" s="2" t="s">
        <v>146</v>
      </c>
      <c r="H286" s="2" t="s">
        <v>146</v>
      </c>
      <c r="I286" s="100">
        <v>80.680000000000007</v>
      </c>
      <c r="J286" s="101">
        <f t="shared" si="69"/>
        <v>3.2226078334159642</v>
      </c>
      <c r="K286" s="104">
        <v>0.65</v>
      </c>
      <c r="L286" s="71">
        <v>4</v>
      </c>
      <c r="M286" s="28">
        <f t="shared" si="70"/>
        <v>2.6</v>
      </c>
      <c r="N286" s="103" t="s">
        <v>1169</v>
      </c>
      <c r="O286" s="104">
        <v>0.62</v>
      </c>
      <c r="P286" s="158">
        <v>46097</v>
      </c>
      <c r="Q286" s="158">
        <v>46114</v>
      </c>
      <c r="R286" s="28">
        <f t="shared" si="71"/>
        <v>4.8387096774193585</v>
      </c>
      <c r="S286" s="105">
        <f>IF(INDEX(Historical!$D$7:$D1535,MATCH(B286,Historical!$B$7:$B$1044,0))=0,"n/a",(INDEX(Historical!$C$7:$C$1044,MATCH(B286,Historical!$B$7:$B$1044,0))/INDEX(Historical!$D$7:$D$1044,MATCH(B286,Historical!$B$7:$B$1044,0))-1)*100)</f>
        <v>6.5502183406113579</v>
      </c>
      <c r="T286" s="105">
        <f>IF(INDEX(Historical!$F$7:$F$1044,MATCH(B286,Historical!$B$7:$B$1044,0))=0,"n/a",((INDEX(Historical!$C$7:$C$1044,MATCH(B286,Historical!$B$7:$B$1044,0))/INDEX(Historical!$F$7:$F$1044,MATCH(B286,Historical!$B$7:$B$1044,0)))^(1/3)-1)*100)</f>
        <v>4.3078808270978319</v>
      </c>
      <c r="U286" s="105">
        <f>IF(INDEX(Historical!$H$7:$H$1044,MATCH(B286,Historical!$B$7:$B$1044,0))=0,"n/a",((INDEX(Historical!$C$7:$C$1044,MATCH(B286,Historical!$B$7:$B$1044,0))/INDEX(Historical!$H$7:$H$1044,MATCH(B286,Historical!$B$7:$B$1044,0)))^(1/5)-1)*100)</f>
        <v>3.4438131609215938</v>
      </c>
      <c r="V286" s="105">
        <f>IF(INDEX(Historical!$M$7:$M$1044,MATCH(B286,Historical!$B$7:$B$1044,0))=0,"n/a",((INDEX(Historical!$C$7:$C$1044,MATCH(B286,Historical!$B$7:$B$1044,0))/INDEX(Historical!$M$7:$M$1044,MATCH(B286,Historical!$B$7:$B$1044,0)))^(1/10)-1)*100)</f>
        <v>18.684420877085483</v>
      </c>
      <c r="W286" s="106">
        <f t="shared" si="72"/>
        <v>0.1843146856719052</v>
      </c>
      <c r="X286" s="107">
        <f t="shared" si="73"/>
        <v>0.43758744103196867</v>
      </c>
      <c r="Y286" s="123"/>
      <c r="Z286" s="101">
        <f t="shared" si="74"/>
        <v>115.04424778761064</v>
      </c>
      <c r="AA286" s="109">
        <f t="shared" si="75"/>
        <v>35.699115044247797</v>
      </c>
      <c r="AB286" s="71">
        <v>12</v>
      </c>
      <c r="AC286" s="100">
        <v>2.2599999999999998</v>
      </c>
      <c r="AD286" s="100">
        <v>1.97</v>
      </c>
      <c r="AE286" s="100">
        <v>3.9</v>
      </c>
      <c r="AF286" s="100">
        <v>7.69</v>
      </c>
      <c r="AG286" s="100">
        <v>26.75</v>
      </c>
      <c r="AH286" s="100">
        <v>10.01</v>
      </c>
      <c r="AI286" s="100">
        <v>8.66</v>
      </c>
      <c r="AJ286" s="100">
        <v>7.870000000000001</v>
      </c>
      <c r="AK286" s="100">
        <v>9.3000000000000007</v>
      </c>
      <c r="AL286" s="100">
        <v>36780</v>
      </c>
      <c r="AM286" s="100">
        <v>1.49</v>
      </c>
      <c r="AN286" s="100">
        <v>4.3099999999999996</v>
      </c>
      <c r="AO286" s="110">
        <f t="shared" si="76"/>
        <v>-29.032694049910241</v>
      </c>
      <c r="AP286" s="111">
        <f t="shared" si="77"/>
        <v>6.6664209943375585</v>
      </c>
      <c r="AQ286" s="112">
        <f t="shared" si="78"/>
        <v>249.30164912946302</v>
      </c>
      <c r="AR286" s="101">
        <f>INDEX(Historical!$C$7:$C$1045,MATCH(B286,Historical!$B$7:$B$1045,0))*IF(AH286="n/a",1.03,IF(AH286&lt;0,1.01,IF(AH286&gt;10,1.1,(1+AH286/100))))</f>
        <v>2.6840000000000002</v>
      </c>
      <c r="AS286" s="109">
        <f t="shared" si="79"/>
        <v>2.9164344000000004</v>
      </c>
      <c r="AT286" s="109">
        <f t="shared" si="83"/>
        <v>3.1876627992000004</v>
      </c>
      <c r="AU286" s="109">
        <f t="shared" si="83"/>
        <v>3.4841154395256004</v>
      </c>
      <c r="AV286" s="109">
        <f t="shared" si="83"/>
        <v>3.8081381754014814</v>
      </c>
      <c r="AW286" s="109">
        <f t="shared" si="80"/>
        <v>16.080350814127083</v>
      </c>
      <c r="AX286" s="113">
        <f t="shared" si="81"/>
        <v>19.931024806801041</v>
      </c>
      <c r="AY286" s="100">
        <v>0.53</v>
      </c>
      <c r="AZ286" s="100">
        <v>31.55</v>
      </c>
      <c r="BA286" s="100">
        <v>-1.21</v>
      </c>
      <c r="BB286" s="100">
        <v>7.99</v>
      </c>
      <c r="BC286" s="100">
        <v>16.36</v>
      </c>
      <c r="BE286" s="12">
        <v>2015</v>
      </c>
      <c r="BF286" s="12">
        <f t="shared" si="82"/>
        <v>1</v>
      </c>
      <c r="BG286" s="100">
        <v>3.5900000000000003</v>
      </c>
      <c r="BH286" s="55" t="s">
        <v>121</v>
      </c>
      <c r="BI286" s="55" t="s">
        <v>122</v>
      </c>
    </row>
    <row r="287" spans="1:61" ht="12.75" customHeight="1" x14ac:dyDescent="0.2">
      <c r="A287" s="123" t="s">
        <v>1170</v>
      </c>
      <c r="B287" s="55" t="s">
        <v>1171</v>
      </c>
      <c r="C287" s="156" t="s">
        <v>116</v>
      </c>
      <c r="D287" s="98" t="s">
        <v>248</v>
      </c>
      <c r="E287" s="157">
        <v>21</v>
      </c>
      <c r="F287" s="2">
        <v>194</v>
      </c>
      <c r="G287" s="2" t="s">
        <v>118</v>
      </c>
      <c r="H287" s="2" t="s">
        <v>118</v>
      </c>
      <c r="I287" s="100">
        <v>253.77</v>
      </c>
      <c r="J287" s="101">
        <f t="shared" si="69"/>
        <v>1.434369704850849</v>
      </c>
      <c r="K287" s="104">
        <v>0.91</v>
      </c>
      <c r="L287" s="71">
        <v>4</v>
      </c>
      <c r="M287" s="28">
        <f t="shared" si="70"/>
        <v>3.64</v>
      </c>
      <c r="N287" s="103" t="s">
        <v>355</v>
      </c>
      <c r="O287" s="104">
        <v>0.81</v>
      </c>
      <c r="P287" s="158">
        <v>45887</v>
      </c>
      <c r="Q287" s="158">
        <v>45919</v>
      </c>
      <c r="R287" s="28">
        <f t="shared" si="71"/>
        <v>12.345679012345675</v>
      </c>
      <c r="S287" s="105">
        <f>IF(INDEX(Historical!$D$7:$D1536,MATCH(B287,Historical!$B$7:$B$1044,0))=0,"n/a",(INDEX(Historical!$C$7:$C$1044,MATCH(B287,Historical!$B$7:$B$1044,0))/INDEX(Historical!$D$7:$D$1044,MATCH(B287,Historical!$B$7:$B$1044,0))-1)*100)</f>
        <v>13.157894736842103</v>
      </c>
      <c r="T287" s="105">
        <f>IF(INDEX(Historical!$F$7:$F$1044,MATCH(B287,Historical!$B$7:$B$1044,0))=0,"n/a",((INDEX(Historical!$C$7:$C$1044,MATCH(B287,Historical!$B$7:$B$1044,0))/INDEX(Historical!$F$7:$F$1044,MATCH(B287,Historical!$B$7:$B$1044,0)))^(1/3)-1)*100)</f>
        <v>12.749787911711174</v>
      </c>
      <c r="U287" s="105">
        <f>IF(INDEX(Historical!$H$7:$H$1044,MATCH(B287,Historical!$B$7:$B$1044,0))=0,"n/a",((INDEX(Historical!$C$7:$C$1044,MATCH(B287,Historical!$B$7:$B$1044,0))/INDEX(Historical!$H$7:$H$1044,MATCH(B287,Historical!$B$7:$B$1044,0)))^(1/5)-1)*100)</f>
        <v>8.9587431199327661</v>
      </c>
      <c r="V287" s="105">
        <f>IF(INDEX(Historical!$M$7:$M$1044,MATCH(B287,Historical!$B$7:$B$1044,0))=0,"n/a",((INDEX(Historical!$C$7:$C$1044,MATCH(B287,Historical!$B$7:$B$1044,0))/INDEX(Historical!$M$7:$M$1044,MATCH(B287,Historical!$B$7:$B$1044,0)))^(1/10)-1)*100)</f>
        <v>8.2289348806302129</v>
      </c>
      <c r="W287" s="106">
        <f t="shared" si="72"/>
        <v>1.0886880562173875</v>
      </c>
      <c r="X287" s="107" t="str">
        <f t="shared" si="73"/>
        <v>n/a</v>
      </c>
      <c r="Y287" s="162"/>
      <c r="Z287" s="101">
        <f t="shared" si="74"/>
        <v>30.63973063973064</v>
      </c>
      <c r="AA287" s="109">
        <f t="shared" si="75"/>
        <v>21.361111111111111</v>
      </c>
      <c r="AB287" s="71">
        <v>12</v>
      </c>
      <c r="AC287" s="100">
        <v>11.88</v>
      </c>
      <c r="AD287" s="100">
        <v>0.9</v>
      </c>
      <c r="AE287" s="100">
        <v>0.78</v>
      </c>
      <c r="AF287" s="100">
        <v>3.44</v>
      </c>
      <c r="AG287" s="100">
        <v>16.82</v>
      </c>
      <c r="AH287" s="100">
        <v>12.920000000000002</v>
      </c>
      <c r="AI287" s="100">
        <v>19.34</v>
      </c>
      <c r="AJ287" s="100" t="s">
        <v>142</v>
      </c>
      <c r="AK287" s="100">
        <v>16.18</v>
      </c>
      <c r="AL287" s="100">
        <v>9820</v>
      </c>
      <c r="AM287" s="100">
        <v>2.91</v>
      </c>
      <c r="AN287" s="100">
        <v>3.05</v>
      </c>
      <c r="AO287" s="110">
        <f t="shared" si="76"/>
        <v>-10.967998286327497</v>
      </c>
      <c r="AP287" s="111">
        <f t="shared" si="77"/>
        <v>10.393112824783614</v>
      </c>
      <c r="AQ287" s="112">
        <f t="shared" si="78"/>
        <v>80.71736339405453</v>
      </c>
      <c r="AR287" s="101">
        <f>INDEX(Historical!$C$7:$C$1045,MATCH(B287,Historical!$B$7:$B$1045,0))*IF(AH287="n/a",1.03,IF(AH287&lt;0,1.01,IF(AH287&gt;10,1.1,(1+AH287/100))))</f>
        <v>3.7840000000000003</v>
      </c>
      <c r="AS287" s="109">
        <f t="shared" si="79"/>
        <v>4.1624000000000008</v>
      </c>
      <c r="AT287" s="109">
        <f t="shared" ref="AT287:AV306" si="84">IF($AK287="n/a",1.03*AS287,IF($AK287&lt;0,1.01*AS287,IF($AK287&gt;10,1.1*AS287,(1+$AK287/100)*AS287)))</f>
        <v>4.5786400000000009</v>
      </c>
      <c r="AU287" s="109">
        <f t="shared" si="84"/>
        <v>5.0365040000000016</v>
      </c>
      <c r="AV287" s="109">
        <f t="shared" si="84"/>
        <v>5.5401544000000023</v>
      </c>
      <c r="AW287" s="109">
        <f t="shared" si="80"/>
        <v>23.101698400000004</v>
      </c>
      <c r="AX287" s="113">
        <f t="shared" si="81"/>
        <v>9.103400086692675</v>
      </c>
      <c r="AY287" s="100">
        <v>1</v>
      </c>
      <c r="AZ287" s="100">
        <v>89.759999999999991</v>
      </c>
      <c r="BA287" s="100">
        <v>-1.0900000000000001</v>
      </c>
      <c r="BB287" s="100">
        <v>18.34</v>
      </c>
      <c r="BC287" s="100">
        <v>32.07</v>
      </c>
      <c r="BE287" s="12">
        <v>2005</v>
      </c>
      <c r="BF287" s="12">
        <f t="shared" si="82"/>
        <v>2</v>
      </c>
      <c r="BG287" s="100">
        <v>3.02</v>
      </c>
      <c r="BH287" s="55" t="s">
        <v>121</v>
      </c>
      <c r="BI287" s="55" t="s">
        <v>122</v>
      </c>
    </row>
    <row r="288" spans="1:61" ht="12.75" customHeight="1" x14ac:dyDescent="0.2">
      <c r="A288" s="123" t="s">
        <v>1172</v>
      </c>
      <c r="B288" s="55" t="s">
        <v>1173</v>
      </c>
      <c r="C288" s="156" t="s">
        <v>116</v>
      </c>
      <c r="D288" s="98" t="s">
        <v>117</v>
      </c>
      <c r="E288" s="157">
        <v>23</v>
      </c>
      <c r="F288" s="2">
        <v>160</v>
      </c>
      <c r="G288" s="2" t="s">
        <v>146</v>
      </c>
      <c r="H288" s="2" t="s">
        <v>146</v>
      </c>
      <c r="I288" s="100">
        <v>104.3</v>
      </c>
      <c r="J288" s="101">
        <f t="shared" si="69"/>
        <v>1.1888782358581016</v>
      </c>
      <c r="K288" s="104">
        <v>0.31</v>
      </c>
      <c r="L288" s="71">
        <v>4</v>
      </c>
      <c r="M288" s="28">
        <f t="shared" si="70"/>
        <v>1.24</v>
      </c>
      <c r="N288" s="103" t="s">
        <v>609</v>
      </c>
      <c r="O288" s="104">
        <v>0.28999999999999998</v>
      </c>
      <c r="P288" s="158">
        <v>45897</v>
      </c>
      <c r="Q288" s="158">
        <v>45918</v>
      </c>
      <c r="R288" s="28">
        <f t="shared" si="71"/>
        <v>6.8965517241379377</v>
      </c>
      <c r="S288" s="105">
        <f>IF(INDEX(Historical!$D$7:$D1537,MATCH(B288,Historical!$B$7:$B$1044,0))=0,"n/a",(INDEX(Historical!$C$7:$C$1044,MATCH(B288,Historical!$B$7:$B$1044,0))/INDEX(Historical!$D$7:$D$1044,MATCH(B288,Historical!$B$7:$B$1044,0))-1)*100)</f>
        <v>7.1428571428571397</v>
      </c>
      <c r="T288" s="105">
        <f>IF(INDEX(Historical!$F$7:$F$1044,MATCH(B288,Historical!$B$7:$B$1044,0))=0,"n/a",((INDEX(Historical!$C$7:$C$1044,MATCH(B288,Historical!$B$7:$B$1044,0))/INDEX(Historical!$F$7:$F$1044,MATCH(B288,Historical!$B$7:$B$1044,0)))^(1/3)-1)*100)</f>
        <v>4.8856246288386806</v>
      </c>
      <c r="U288" s="105">
        <f>IF(INDEX(Historical!$H$7:$H$1044,MATCH(B288,Historical!$B$7:$B$1044,0))=0,"n/a",((INDEX(Historical!$C$7:$C$1044,MATCH(B288,Historical!$B$7:$B$1044,0))/INDEX(Historical!$H$7:$H$1044,MATCH(B288,Historical!$B$7:$B$1044,0)))^(1/5)-1)*100)</f>
        <v>7.3940923785779322</v>
      </c>
      <c r="V288" s="105">
        <f>IF(INDEX(Historical!$M$7:$M$1044,MATCH(B288,Historical!$B$7:$B$1044,0))=0,"n/a",((INDEX(Historical!$C$7:$C$1044,MATCH(B288,Historical!$B$7:$B$1044,0))/INDEX(Historical!$M$7:$M$1044,MATCH(B288,Historical!$B$7:$B$1044,0)))^(1/10)-1)*100)</f>
        <v>7.1773462536293131</v>
      </c>
      <c r="W288" s="106">
        <f t="shared" si="72"/>
        <v>1.0301986440794908</v>
      </c>
      <c r="X288" s="107">
        <f t="shared" si="73"/>
        <v>1.3274851667105803</v>
      </c>
      <c r="Y288" s="162" t="s">
        <v>509</v>
      </c>
      <c r="Z288" s="101">
        <f t="shared" si="74"/>
        <v>60.487804878048792</v>
      </c>
      <c r="AA288" s="109">
        <f t="shared" si="75"/>
        <v>50.878048780487809</v>
      </c>
      <c r="AB288" s="71">
        <v>12</v>
      </c>
      <c r="AC288" s="100">
        <v>2.0499999999999998</v>
      </c>
      <c r="AD288" s="100" t="s">
        <v>142</v>
      </c>
      <c r="AE288" s="100">
        <v>4.22</v>
      </c>
      <c r="AF288" s="100">
        <v>3.48</v>
      </c>
      <c r="AG288" s="100">
        <v>7.28</v>
      </c>
      <c r="AH288" s="100">
        <v>8.99</v>
      </c>
      <c r="AI288" s="100">
        <v>10.96</v>
      </c>
      <c r="AJ288" s="100">
        <v>5.57</v>
      </c>
      <c r="AK288" s="100" t="s">
        <v>142</v>
      </c>
      <c r="AL288" s="100">
        <v>19390</v>
      </c>
      <c r="AM288" s="100">
        <v>0.22</v>
      </c>
      <c r="AN288" s="100">
        <v>0.69</v>
      </c>
      <c r="AO288" s="110">
        <f t="shared" si="76"/>
        <v>-42.295078166051773</v>
      </c>
      <c r="AP288" s="111">
        <f t="shared" si="77"/>
        <v>8.582970614436034</v>
      </c>
      <c r="AQ288" s="112">
        <f t="shared" si="78"/>
        <v>180.51984263830815</v>
      </c>
      <c r="AR288" s="101">
        <f>INDEX(Historical!$C$7:$C$1045,MATCH(B288,Historical!$B$7:$B$1045,0))*IF(AH288="n/a",1.03,IF(AH288&lt;0,1.01,IF(AH288&gt;10,1.1,(1+AH288/100))))</f>
        <v>1.3078800000000002</v>
      </c>
      <c r="AS288" s="109">
        <f t="shared" si="79"/>
        <v>1.4386680000000003</v>
      </c>
      <c r="AT288" s="109">
        <f t="shared" si="84"/>
        <v>1.4818280400000003</v>
      </c>
      <c r="AU288" s="109">
        <f t="shared" si="84"/>
        <v>1.5262828812000004</v>
      </c>
      <c r="AV288" s="109">
        <f t="shared" si="84"/>
        <v>1.5720713676360005</v>
      </c>
      <c r="AW288" s="109">
        <f t="shared" si="80"/>
        <v>7.3267302888360017</v>
      </c>
      <c r="AX288" s="113">
        <f t="shared" si="81"/>
        <v>7.0246695003221493</v>
      </c>
      <c r="AY288" s="100">
        <v>0.57999999999999996</v>
      </c>
      <c r="AZ288" s="100">
        <v>11.459999999999999</v>
      </c>
      <c r="BA288" s="100">
        <v>-12.78</v>
      </c>
      <c r="BB288" s="100">
        <v>3.36</v>
      </c>
      <c r="BC288" s="100">
        <v>-1.76</v>
      </c>
      <c r="BE288" s="12">
        <v>2001</v>
      </c>
      <c r="BF288" s="12">
        <f t="shared" si="82"/>
        <v>3</v>
      </c>
      <c r="BG288" s="100">
        <v>3.5700000000000003</v>
      </c>
      <c r="BH288" s="55" t="s">
        <v>121</v>
      </c>
      <c r="BI288" s="55" t="s">
        <v>122</v>
      </c>
    </row>
    <row r="289" spans="1:61" ht="12.75" customHeight="1" x14ac:dyDescent="0.2">
      <c r="A289" s="123" t="s">
        <v>1174</v>
      </c>
      <c r="B289" s="55" t="s">
        <v>1175</v>
      </c>
      <c r="C289" s="156" t="s">
        <v>300</v>
      </c>
      <c r="D289" s="98" t="s">
        <v>323</v>
      </c>
      <c r="E289" s="157">
        <v>12</v>
      </c>
      <c r="F289" s="2">
        <v>463</v>
      </c>
      <c r="G289" s="2" t="s">
        <v>146</v>
      </c>
      <c r="H289" s="2" t="s">
        <v>146</v>
      </c>
      <c r="I289" s="100">
        <v>77.849999999999994</v>
      </c>
      <c r="J289" s="101">
        <f t="shared" si="69"/>
        <v>3.879254977520874</v>
      </c>
      <c r="K289" s="104">
        <v>0.755</v>
      </c>
      <c r="L289" s="71">
        <v>4</v>
      </c>
      <c r="M289" s="28">
        <f t="shared" si="70"/>
        <v>3.02</v>
      </c>
      <c r="N289" s="103" t="s">
        <v>1077</v>
      </c>
      <c r="O289" s="104">
        <v>0.70499999999999996</v>
      </c>
      <c r="P289" s="158">
        <v>46006</v>
      </c>
      <c r="Q289" s="158">
        <v>46028</v>
      </c>
      <c r="R289" s="28">
        <f t="shared" si="71"/>
        <v>7.0921985815602895</v>
      </c>
      <c r="S289" s="105">
        <f>IF(INDEX(Historical!$D$7:$D1540,MATCH(B289,Historical!$B$7:$B$1044,0))=0,"n/a",(INDEX(Historical!$C$7:$C$1044,MATCH(B289,Historical!$B$7:$B$1044,0))/INDEX(Historical!$D$7:$D$1044,MATCH(B289,Historical!$B$7:$B$1044,0))-1)*100)</f>
        <v>5.2238805970149071</v>
      </c>
      <c r="T289" s="105">
        <f>IF(INDEX(Historical!$F$7:$F$1044,MATCH(B289,Historical!$B$7:$B$1044,0))=0,"n/a",((INDEX(Historical!$C$7:$C$1044,MATCH(B289,Historical!$B$7:$B$1044,0))/INDEX(Historical!$F$7:$F$1044,MATCH(B289,Historical!$B$7:$B$1044,0)))^(1/3)-1)*100)</f>
        <v>4.0965572678840267</v>
      </c>
      <c r="U289" s="105">
        <f>IF(INDEX(Historical!$H$7:$H$1044,MATCH(B289,Historical!$B$7:$B$1044,0))=0,"n/a",((INDEX(Historical!$C$7:$C$1044,MATCH(B289,Historical!$B$7:$B$1044,0))/INDEX(Historical!$H$7:$H$1044,MATCH(B289,Historical!$B$7:$B$1044,0)))^(1/5)-1)*100)</f>
        <v>3.4509373905457164</v>
      </c>
      <c r="V289" s="105">
        <f>IF(INDEX(Historical!$M$7:$M$1044,MATCH(B289,Historical!$B$7:$B$1044,0))=0,"n/a",((INDEX(Historical!$C$7:$C$1044,MATCH(B289,Historical!$B$7:$B$1044,0))/INDEX(Historical!$M$7:$M$1044,MATCH(B289,Historical!$B$7:$B$1044,0)))^(1/10)-1)*100)</f>
        <v>3.8113258667158201</v>
      </c>
      <c r="W289" s="106">
        <f t="shared" si="72"/>
        <v>0.90544275436604249</v>
      </c>
      <c r="X289" s="107">
        <f t="shared" si="73"/>
        <v>5.70591499759543E-2</v>
      </c>
      <c r="Y289" s="178"/>
      <c r="Z289" s="101">
        <f t="shared" si="74"/>
        <v>103.78006872852232</v>
      </c>
      <c r="AA289" s="109">
        <f t="shared" si="75"/>
        <v>26.752577319587626</v>
      </c>
      <c r="AB289" s="71">
        <v>12</v>
      </c>
      <c r="AC289" s="100">
        <v>2.91</v>
      </c>
      <c r="AD289" s="100" t="s">
        <v>142</v>
      </c>
      <c r="AE289" s="100">
        <v>8.98</v>
      </c>
      <c r="AF289" s="100">
        <v>2.14</v>
      </c>
      <c r="AG289" s="100">
        <v>8.0399999999999991</v>
      </c>
      <c r="AH289" s="100">
        <v>-13.87</v>
      </c>
      <c r="AI289" s="100">
        <v>5.1499999999999995</v>
      </c>
      <c r="AJ289" s="100">
        <v>60.480000000000004</v>
      </c>
      <c r="AK289" s="100">
        <v>-0.64</v>
      </c>
      <c r="AL289" s="100">
        <v>14250</v>
      </c>
      <c r="AM289" s="100">
        <v>0.66</v>
      </c>
      <c r="AN289" s="100">
        <v>0.81</v>
      </c>
      <c r="AO289" s="110">
        <f t="shared" si="76"/>
        <v>-19.422384951521035</v>
      </c>
      <c r="AP289" s="111">
        <f t="shared" si="77"/>
        <v>7.3301923680665908</v>
      </c>
      <c r="AQ289" s="112">
        <f t="shared" si="78"/>
        <v>59.513866292303554</v>
      </c>
      <c r="AR289" s="101">
        <f>INDEX(Historical!$C$7:$C$1045,MATCH(B289,Historical!$B$7:$B$1045,0))*IF(AH289="n/a",1.03,IF(AH289&lt;0,1.01,IF(AH289&gt;10,1.1,(1+AH289/100))))</f>
        <v>2.8481999999999998</v>
      </c>
      <c r="AS289" s="109">
        <f t="shared" si="79"/>
        <v>2.9948823</v>
      </c>
      <c r="AT289" s="109">
        <f t="shared" si="84"/>
        <v>3.0248311230000002</v>
      </c>
      <c r="AU289" s="109">
        <f t="shared" si="84"/>
        <v>3.0550794342300001</v>
      </c>
      <c r="AV289" s="109">
        <f t="shared" si="84"/>
        <v>3.0856302285723003</v>
      </c>
      <c r="AW289" s="109">
        <f t="shared" si="80"/>
        <v>15.008623085802302</v>
      </c>
      <c r="AX289" s="113">
        <f t="shared" si="81"/>
        <v>19.278899275275919</v>
      </c>
      <c r="AY289" s="100">
        <v>0.87</v>
      </c>
      <c r="AZ289" s="100">
        <v>16.45</v>
      </c>
      <c r="BA289" s="100">
        <v>-4.67</v>
      </c>
      <c r="BB289" s="100">
        <v>0.04</v>
      </c>
      <c r="BC289" s="100">
        <v>6.9500000000000011</v>
      </c>
      <c r="BE289" s="12">
        <v>2014</v>
      </c>
      <c r="BF289" s="12">
        <f t="shared" si="82"/>
        <v>1</v>
      </c>
      <c r="BG289" s="100">
        <v>4.2700000000000005</v>
      </c>
      <c r="BH289" s="55" t="s">
        <v>121</v>
      </c>
      <c r="BI289" s="55" t="s">
        <v>302</v>
      </c>
    </row>
    <row r="290" spans="1:61" ht="12.75" customHeight="1" x14ac:dyDescent="0.2">
      <c r="A290" s="116" t="s">
        <v>1176</v>
      </c>
      <c r="B290" s="55" t="s">
        <v>1177</v>
      </c>
      <c r="C290" s="156" t="s">
        <v>300</v>
      </c>
      <c r="D290" s="98" t="s">
        <v>795</v>
      </c>
      <c r="E290" s="157">
        <v>13</v>
      </c>
      <c r="F290" s="2">
        <v>439</v>
      </c>
      <c r="G290" s="2" t="s">
        <v>146</v>
      </c>
      <c r="H290" s="2" t="s">
        <v>146</v>
      </c>
      <c r="I290" s="100">
        <v>35.89</v>
      </c>
      <c r="J290" s="101">
        <f t="shared" si="69"/>
        <v>4.8481471161883531</v>
      </c>
      <c r="K290" s="104">
        <v>0.435</v>
      </c>
      <c r="L290" s="71">
        <v>4</v>
      </c>
      <c r="M290" s="28">
        <f t="shared" si="70"/>
        <v>1.74</v>
      </c>
      <c r="N290" s="103" t="s">
        <v>209</v>
      </c>
      <c r="O290" s="104">
        <v>0.43</v>
      </c>
      <c r="P290" s="158">
        <v>46112</v>
      </c>
      <c r="Q290" s="158">
        <v>46127</v>
      </c>
      <c r="R290" s="28">
        <f t="shared" si="71"/>
        <v>1.1627906976744196</v>
      </c>
      <c r="S290" s="105">
        <f>IF(INDEX(Historical!$D$7:$D1541,MATCH(B290,Historical!$B$7:$B$1044,0))=0,"n/a",(INDEX(Historical!$C$7:$C$1044,MATCH(B290,Historical!$B$7:$B$1044,0))/INDEX(Historical!$D$7:$D$1044,MATCH(B290,Historical!$B$7:$B$1044,0))-1)*100)</f>
        <v>4.5941807044410421</v>
      </c>
      <c r="T290" s="105">
        <f>IF(INDEX(Historical!$F$7:$F$1044,MATCH(B290,Historical!$B$7:$B$1044,0))=0,"n/a",((INDEX(Historical!$C$7:$C$1044,MATCH(B290,Historical!$B$7:$B$1044,0))/INDEX(Historical!$F$7:$F$1044,MATCH(B290,Historical!$B$7:$B$1044,0)))^(1/3)-1)*100)</f>
        <v>12.94858313012468</v>
      </c>
      <c r="U290" s="105">
        <f>IF(INDEX(Historical!$H$7:$H$1044,MATCH(B290,Historical!$B$7:$B$1044,0))=0,"n/a",((INDEX(Historical!$C$7:$C$1044,MATCH(B290,Historical!$B$7:$B$1044,0))/INDEX(Historical!$H$7:$H$1044,MATCH(B290,Historical!$B$7:$B$1044,0)))^(1/5)-1)*100)</f>
        <v>15.519825446458668</v>
      </c>
      <c r="V290" s="105">
        <f>IF(INDEX(Historical!$M$7:$M$1044,MATCH(B290,Historical!$B$7:$B$1044,0))=0,"n/a",((INDEX(Historical!$C$7:$C$1044,MATCH(B290,Historical!$B$7:$B$1044,0))/INDEX(Historical!$M$7:$M$1044,MATCH(B290,Historical!$B$7:$B$1044,0)))^(1/10)-1)*100)</f>
        <v>12.844151056768194</v>
      </c>
      <c r="W290" s="106">
        <f t="shared" si="72"/>
        <v>1.208318508390676</v>
      </c>
      <c r="X290" s="107">
        <f t="shared" si="73"/>
        <v>1.3856987005766668</v>
      </c>
      <c r="Y290" s="123"/>
      <c r="Z290" s="101">
        <f t="shared" si="74"/>
        <v>185.10638297872342</v>
      </c>
      <c r="AA290" s="109">
        <f t="shared" si="75"/>
        <v>38.180851063829792</v>
      </c>
      <c r="AB290" s="71">
        <v>12</v>
      </c>
      <c r="AC290" s="100">
        <v>0.94</v>
      </c>
      <c r="AD290" s="100">
        <v>4.03</v>
      </c>
      <c r="AE290" s="100">
        <v>8.17</v>
      </c>
      <c r="AF290" s="100">
        <v>1</v>
      </c>
      <c r="AG290" s="100">
        <v>2.68</v>
      </c>
      <c r="AH290" s="100">
        <v>36.020000000000003</v>
      </c>
      <c r="AI290" s="100">
        <v>-7.46</v>
      </c>
      <c r="AJ290" s="100">
        <v>11.200000000000001</v>
      </c>
      <c r="AK290" s="100">
        <v>8.2199999999999989</v>
      </c>
      <c r="AL290" s="100">
        <v>8100</v>
      </c>
      <c r="AM290" s="100">
        <v>0.45999999999999996</v>
      </c>
      <c r="AN290" s="100">
        <v>0.41</v>
      </c>
      <c r="AO290" s="110">
        <f t="shared" si="76"/>
        <v>-17.812878501182769</v>
      </c>
      <c r="AP290" s="111">
        <f t="shared" si="77"/>
        <v>20.367972562647022</v>
      </c>
      <c r="AQ290" s="112">
        <f t="shared" si="78"/>
        <v>30.266139650639467</v>
      </c>
      <c r="AR290" s="101">
        <f>INDEX(Historical!$C$7:$C$1045,MATCH(B290,Historical!$B$7:$B$1045,0))*IF(AH290="n/a",1.03,IF(AH290&lt;0,1.01,IF(AH290&gt;10,1.1,(1+AH290/100))))</f>
        <v>1.8782500000000002</v>
      </c>
      <c r="AS290" s="109">
        <f t="shared" si="79"/>
        <v>1.8970325000000001</v>
      </c>
      <c r="AT290" s="109">
        <f t="shared" si="84"/>
        <v>2.0529685715000001</v>
      </c>
      <c r="AU290" s="109">
        <f t="shared" si="84"/>
        <v>2.2217225880773004</v>
      </c>
      <c r="AV290" s="109">
        <f t="shared" si="84"/>
        <v>2.4043481848172545</v>
      </c>
      <c r="AW290" s="109">
        <f t="shared" si="80"/>
        <v>10.454321844394556</v>
      </c>
      <c r="AX290" s="113">
        <f t="shared" si="81"/>
        <v>29.128787529658833</v>
      </c>
      <c r="AY290" s="100">
        <v>1.25</v>
      </c>
      <c r="AZ290" s="100">
        <v>11.67</v>
      </c>
      <c r="BA290" s="100">
        <v>-19.13</v>
      </c>
      <c r="BB290" s="100">
        <v>1.58</v>
      </c>
      <c r="BC290" s="100">
        <v>-8.0299999999999994</v>
      </c>
      <c r="BE290" s="12">
        <v>2014</v>
      </c>
      <c r="BF290" s="12">
        <f t="shared" si="82"/>
        <v>1</v>
      </c>
      <c r="BG290" s="100">
        <v>1.7999999999999998</v>
      </c>
      <c r="BH290" s="55" t="s">
        <v>121</v>
      </c>
      <c r="BI290" s="55" t="s">
        <v>302</v>
      </c>
    </row>
    <row r="291" spans="1:61" ht="12.75" customHeight="1" x14ac:dyDescent="0.2">
      <c r="A291" s="123" t="s">
        <v>1178</v>
      </c>
      <c r="B291" s="55" t="s">
        <v>1179</v>
      </c>
      <c r="C291" s="156" t="s">
        <v>134</v>
      </c>
      <c r="D291" s="98" t="s">
        <v>157</v>
      </c>
      <c r="E291" s="157">
        <v>13</v>
      </c>
      <c r="F291" s="2">
        <v>412</v>
      </c>
      <c r="G291" s="2" t="s">
        <v>118</v>
      </c>
      <c r="H291" s="2" t="s">
        <v>118</v>
      </c>
      <c r="I291" s="100">
        <v>28.55</v>
      </c>
      <c r="J291" s="101">
        <f t="shared" si="69"/>
        <v>3.7127845884413313</v>
      </c>
      <c r="K291" s="104">
        <v>0.26500000000000001</v>
      </c>
      <c r="L291" s="71">
        <v>4</v>
      </c>
      <c r="M291" s="28">
        <f t="shared" si="70"/>
        <v>1.06</v>
      </c>
      <c r="N291" s="103" t="s">
        <v>182</v>
      </c>
      <c r="O291" s="104">
        <v>0.25</v>
      </c>
      <c r="P291" s="158">
        <v>45902</v>
      </c>
      <c r="Q291" s="158">
        <v>45931</v>
      </c>
      <c r="R291" s="28">
        <f t="shared" si="71"/>
        <v>6.0000000000000053</v>
      </c>
      <c r="S291" s="105">
        <f>IF(INDEX(Historical!$D$7:$D1542,MATCH(B291,Historical!$B$7:$B$1044,0))=0,"n/a",(INDEX(Historical!$C$7:$C$1044,MATCH(B291,Historical!$B$7:$B$1044,0))/INDEX(Historical!$D$7:$D$1044,MATCH(B291,Historical!$B$7:$B$1044,0))-1)*100)</f>
        <v>4.6391752577319423</v>
      </c>
      <c r="T291" s="105">
        <f>IF(INDEX(Historical!$F$7:$F$1044,MATCH(B291,Historical!$B$7:$B$1044,0))=0,"n/a",((INDEX(Historical!$C$7:$C$1044,MATCH(B291,Historical!$B$7:$B$1044,0))/INDEX(Historical!$F$7:$F$1044,MATCH(B291,Historical!$B$7:$B$1044,0)))^(1/3)-1)*100)</f>
        <v>12.651219584416772</v>
      </c>
      <c r="U291" s="105">
        <f>IF(INDEX(Historical!$H$7:$H$1044,MATCH(B291,Historical!$B$7:$B$1044,0))=0,"n/a",((INDEX(Historical!$C$7:$C$1044,MATCH(B291,Historical!$B$7:$B$1044,0))/INDEX(Historical!$H$7:$H$1044,MATCH(B291,Historical!$B$7:$B$1044,0)))^(1/5)-1)*100)</f>
        <v>10.360807763812808</v>
      </c>
      <c r="V291" s="105">
        <f>IF(INDEX(Historical!$M$7:$M$1044,MATCH(B291,Historical!$B$7:$B$1044,0))=0,"n/a",((INDEX(Historical!$C$7:$C$1044,MATCH(B291,Historical!$B$7:$B$1044,0))/INDEX(Historical!$M$7:$M$1044,MATCH(B291,Historical!$B$7:$B$1044,0)))^(1/10)-1)*100)</f>
        <v>16.521035682043951</v>
      </c>
      <c r="W291" s="106">
        <f t="shared" si="72"/>
        <v>0.62712822387240241</v>
      </c>
      <c r="X291" s="107">
        <f t="shared" si="73"/>
        <v>0.5944238533455426</v>
      </c>
      <c r="Y291" s="165"/>
      <c r="Z291" s="101">
        <f t="shared" si="74"/>
        <v>43.983402489626556</v>
      </c>
      <c r="AA291" s="109">
        <f t="shared" si="75"/>
        <v>11.846473029045642</v>
      </c>
      <c r="AB291" s="71">
        <v>12</v>
      </c>
      <c r="AC291" s="100">
        <v>2.41</v>
      </c>
      <c r="AD291" s="100">
        <v>0.94</v>
      </c>
      <c r="AE291" s="100">
        <v>2.54</v>
      </c>
      <c r="AF291" s="100">
        <v>1.4</v>
      </c>
      <c r="AG291" s="100">
        <v>11.93</v>
      </c>
      <c r="AH291" s="100">
        <v>12.18</v>
      </c>
      <c r="AI291" s="100">
        <v>9.27</v>
      </c>
      <c r="AJ291" s="100">
        <v>17.43</v>
      </c>
      <c r="AK291" s="100">
        <v>10.63</v>
      </c>
      <c r="AL291" s="100">
        <v>24390</v>
      </c>
      <c r="AM291" s="100">
        <v>0.27999999999999997</v>
      </c>
      <c r="AN291" s="100">
        <v>0.34</v>
      </c>
      <c r="AO291" s="110">
        <f t="shared" si="76"/>
        <v>2.2271193232084965</v>
      </c>
      <c r="AP291" s="111">
        <f t="shared" si="77"/>
        <v>14.073592352254138</v>
      </c>
      <c r="AQ291" s="112">
        <f t="shared" si="78"/>
        <v>-14.144663685776649</v>
      </c>
      <c r="AR291" s="101">
        <f>INDEX(Historical!$C$7:$C$1045,MATCH(B291,Historical!$B$7:$B$1045,0))*IF(AH291="n/a",1.03,IF(AH291&lt;0,1.01,IF(AH291&gt;10,1.1,(1+AH291/100))))</f>
        <v>1.1165</v>
      </c>
      <c r="AS291" s="109">
        <f t="shared" si="79"/>
        <v>1.21999955</v>
      </c>
      <c r="AT291" s="109">
        <f t="shared" si="84"/>
        <v>1.3419995050000002</v>
      </c>
      <c r="AU291" s="109">
        <f t="shared" si="84"/>
        <v>1.4761994555000004</v>
      </c>
      <c r="AV291" s="109">
        <f t="shared" si="84"/>
        <v>1.6238194010500007</v>
      </c>
      <c r="AW291" s="109">
        <f t="shared" si="80"/>
        <v>6.7785179115500016</v>
      </c>
      <c r="AX291" s="113">
        <f t="shared" si="81"/>
        <v>23.742619655166379</v>
      </c>
      <c r="AY291" s="100">
        <v>1.03</v>
      </c>
      <c r="AZ291" s="100">
        <v>43.25</v>
      </c>
      <c r="BA291" s="100">
        <v>-9.4499999999999993</v>
      </c>
      <c r="BB291" s="100">
        <v>4.96</v>
      </c>
      <c r="BC291" s="100">
        <v>6.98</v>
      </c>
      <c r="BE291" s="12">
        <v>2013</v>
      </c>
      <c r="BF291" s="12">
        <f t="shared" si="82"/>
        <v>1</v>
      </c>
      <c r="BG291" s="100">
        <v>1.39</v>
      </c>
      <c r="BH291" s="55" t="s">
        <v>121</v>
      </c>
      <c r="BI291" s="55" t="s">
        <v>122</v>
      </c>
    </row>
    <row r="292" spans="1:61" ht="12.75" customHeight="1" x14ac:dyDescent="0.2">
      <c r="A292" s="55" t="s">
        <v>1180</v>
      </c>
      <c r="B292" s="55" t="s">
        <v>1181</v>
      </c>
      <c r="C292" s="156" t="s">
        <v>134</v>
      </c>
      <c r="D292" s="98" t="s">
        <v>135</v>
      </c>
      <c r="E292" s="157">
        <v>17</v>
      </c>
      <c r="F292" s="2">
        <v>234</v>
      </c>
      <c r="G292" s="2" t="s">
        <v>146</v>
      </c>
      <c r="H292" s="2" t="s">
        <v>146</v>
      </c>
      <c r="I292" s="100">
        <v>211.46</v>
      </c>
      <c r="J292" s="101">
        <f t="shared" si="69"/>
        <v>1.759197957060437</v>
      </c>
      <c r="K292" s="104">
        <v>0.93</v>
      </c>
      <c r="L292" s="71">
        <v>4</v>
      </c>
      <c r="M292" s="28">
        <f t="shared" si="70"/>
        <v>3.72</v>
      </c>
      <c r="N292" s="103" t="s">
        <v>1182</v>
      </c>
      <c r="O292" s="104">
        <v>0.89</v>
      </c>
      <c r="P292" s="158">
        <v>45881</v>
      </c>
      <c r="Q292" s="158">
        <v>45895</v>
      </c>
      <c r="R292" s="28">
        <f t="shared" si="71"/>
        <v>4.494382022471914</v>
      </c>
      <c r="S292" s="105">
        <f>IF(INDEX(Historical!$D$7:$D1543,MATCH(B292,Historical!$B$7:$B$1044,0))=0,"n/a",(INDEX(Historical!$C$7:$C$1044,MATCH(B292,Historical!$B$7:$B$1044,0))/INDEX(Historical!$D$7:$D$1044,MATCH(B292,Historical!$B$7:$B$1044,0))-1)*100)</f>
        <v>4.5977011494252817</v>
      </c>
      <c r="T292" s="105">
        <f>IF(INDEX(Historical!$F$7:$F$1044,MATCH(B292,Historical!$B$7:$B$1044,0))=0,"n/a",((INDEX(Historical!$C$7:$C$1044,MATCH(B292,Historical!$B$7:$B$1044,0))/INDEX(Historical!$F$7:$F$1044,MATCH(B292,Historical!$B$7:$B$1044,0)))^(1/3)-1)*100)</f>
        <v>5.9562678167658811</v>
      </c>
      <c r="U292" s="105">
        <f>IF(INDEX(Historical!$H$7:$H$1044,MATCH(B292,Historical!$B$7:$B$1044,0))=0,"n/a",((INDEX(Historical!$C$7:$C$1044,MATCH(B292,Historical!$B$7:$B$1044,0))/INDEX(Historical!$H$7:$H$1044,MATCH(B292,Historical!$B$7:$B$1044,0)))^(1/5)-1)*100)</f>
        <v>5.387395206178347</v>
      </c>
      <c r="V292" s="105">
        <f>IF(INDEX(Historical!$M$7:$M$1044,MATCH(B292,Historical!$B$7:$B$1044,0))=0,"n/a",((INDEX(Historical!$C$7:$C$1044,MATCH(B292,Historical!$B$7:$B$1044,0))/INDEX(Historical!$M$7:$M$1044,MATCH(B292,Historical!$B$7:$B$1044,0)))^(1/10)-1)*100)</f>
        <v>10.026509310601806</v>
      </c>
      <c r="W292" s="106">
        <f t="shared" si="72"/>
        <v>0.53731513523673047</v>
      </c>
      <c r="X292" s="107">
        <f t="shared" si="73"/>
        <v>0.235154744922669</v>
      </c>
      <c r="Y292" s="165"/>
      <c r="Z292" s="101">
        <f t="shared" si="74"/>
        <v>21.016949152542374</v>
      </c>
      <c r="AA292" s="109">
        <f t="shared" si="75"/>
        <v>11.946892655367233</v>
      </c>
      <c r="AB292" s="71">
        <v>12</v>
      </c>
      <c r="AC292" s="100">
        <v>17.7</v>
      </c>
      <c r="AD292" s="100">
        <v>0.63</v>
      </c>
      <c r="AE292" s="100">
        <v>0.57999999999999996</v>
      </c>
      <c r="AF292" s="100">
        <v>1.03</v>
      </c>
      <c r="AG292" s="100">
        <v>9.74</v>
      </c>
      <c r="AH292" s="100">
        <v>15.15</v>
      </c>
      <c r="AI292" s="100">
        <v>10.57</v>
      </c>
      <c r="AJ292" s="100">
        <v>22.91</v>
      </c>
      <c r="AK292" s="100">
        <v>11.64</v>
      </c>
      <c r="AL292" s="100">
        <v>13850</v>
      </c>
      <c r="AM292" s="100">
        <v>0.4</v>
      </c>
      <c r="AN292" s="100">
        <v>0.42</v>
      </c>
      <c r="AO292" s="110">
        <f t="shared" si="76"/>
        <v>-4.800299492128449</v>
      </c>
      <c r="AP292" s="111">
        <f t="shared" si="77"/>
        <v>7.1465931632387836</v>
      </c>
      <c r="AQ292" s="112">
        <f t="shared" si="78"/>
        <v>-26.047163873698086</v>
      </c>
      <c r="AR292" s="101">
        <f>INDEX(Historical!$C$7:$C$1045,MATCH(B292,Historical!$B$7:$B$1045,0))*IF(AH292="n/a",1.03,IF(AH292&lt;0,1.01,IF(AH292&gt;10,1.1,(1+AH292/100))))</f>
        <v>4.0040000000000004</v>
      </c>
      <c r="AS292" s="109">
        <f t="shared" si="79"/>
        <v>4.4044000000000008</v>
      </c>
      <c r="AT292" s="109">
        <f t="shared" si="84"/>
        <v>4.8448400000000014</v>
      </c>
      <c r="AU292" s="109">
        <f t="shared" si="84"/>
        <v>5.3293240000000015</v>
      </c>
      <c r="AV292" s="109">
        <f t="shared" si="84"/>
        <v>5.8622564000000024</v>
      </c>
      <c r="AW292" s="109">
        <f t="shared" si="80"/>
        <v>24.444820400000008</v>
      </c>
      <c r="AX292" s="113">
        <f t="shared" si="81"/>
        <v>11.560020996878846</v>
      </c>
      <c r="AY292" s="100">
        <v>0.49</v>
      </c>
      <c r="AZ292" s="100">
        <v>27.750000000000004</v>
      </c>
      <c r="BA292" s="100">
        <v>-7.7399999999999993</v>
      </c>
      <c r="BB292" s="100">
        <v>1.43</v>
      </c>
      <c r="BC292" s="100">
        <v>6.64</v>
      </c>
      <c r="BE292" s="12">
        <v>2009</v>
      </c>
      <c r="BF292" s="12">
        <f t="shared" si="82"/>
        <v>1</v>
      </c>
      <c r="BG292" s="100">
        <v>0.89999999999999991</v>
      </c>
      <c r="BH292" s="55" t="s">
        <v>121</v>
      </c>
      <c r="BI292" s="55" t="s">
        <v>122</v>
      </c>
    </row>
    <row r="293" spans="1:61" ht="12.75" customHeight="1" x14ac:dyDescent="0.2">
      <c r="A293" s="123" t="s">
        <v>1183</v>
      </c>
      <c r="B293" s="55" t="s">
        <v>1184</v>
      </c>
      <c r="C293" s="156" t="s">
        <v>162</v>
      </c>
      <c r="D293" s="98" t="s">
        <v>167</v>
      </c>
      <c r="E293" s="157">
        <v>22</v>
      </c>
      <c r="F293" s="2">
        <v>183</v>
      </c>
      <c r="G293" s="2" t="s">
        <v>119</v>
      </c>
      <c r="H293" s="2" t="s">
        <v>119</v>
      </c>
      <c r="I293" s="100">
        <v>22.73</v>
      </c>
      <c r="J293" s="101">
        <f t="shared" si="69"/>
        <v>3.827540695116586</v>
      </c>
      <c r="K293" s="104">
        <v>0.2175</v>
      </c>
      <c r="L293" s="71">
        <v>4</v>
      </c>
      <c r="M293" s="28">
        <f t="shared" si="70"/>
        <v>0.87</v>
      </c>
      <c r="N293" s="103" t="s">
        <v>423</v>
      </c>
      <c r="O293" s="104">
        <v>0.20749999999999999</v>
      </c>
      <c r="P293" s="158">
        <v>46038</v>
      </c>
      <c r="Q293" s="158">
        <v>46055</v>
      </c>
      <c r="R293" s="28">
        <f t="shared" si="71"/>
        <v>4.8192771084337398</v>
      </c>
      <c r="S293" s="105">
        <f>IF(INDEX(Historical!$D$7:$D1544,MATCH(B293,Historical!$B$7:$B$1044,0))=0,"n/a",(INDEX(Historical!$C$7:$C$1044,MATCH(B293,Historical!$B$7:$B$1044,0))/INDEX(Historical!$D$7:$D$1044,MATCH(B293,Historical!$B$7:$B$1044,0))-1)*100)</f>
        <v>3.7499999999999867</v>
      </c>
      <c r="T293" s="105">
        <f>IF(INDEX(Historical!$F$7:$F$1044,MATCH(B293,Historical!$B$7:$B$1044,0))=0,"n/a",((INDEX(Historical!$C$7:$C$1044,MATCH(B293,Historical!$B$7:$B$1044,0))/INDEX(Historical!$F$7:$F$1044,MATCH(B293,Historical!$B$7:$B$1044,0)))^(1/3)-1)*100)</f>
        <v>2.0926546307085125</v>
      </c>
      <c r="U293" s="105">
        <f>IF(INDEX(Historical!$H$7:$H$1044,MATCH(B293,Historical!$B$7:$B$1044,0))=0,"n/a",((INDEX(Historical!$C$7:$C$1044,MATCH(B293,Historical!$B$7:$B$1044,0))/INDEX(Historical!$H$7:$H$1044,MATCH(B293,Historical!$B$7:$B$1044,0)))^(1/5)-1)*100)</f>
        <v>3.4656071213384987</v>
      </c>
      <c r="V293" s="105">
        <f>IF(INDEX(Historical!$M$7:$M$1044,MATCH(B293,Historical!$B$7:$B$1044,0))=0,"n/a",((INDEX(Historical!$C$7:$C$1044,MATCH(B293,Historical!$B$7:$B$1044,0))/INDEX(Historical!$M$7:$M$1044,MATCH(B293,Historical!$B$7:$B$1044,0)))^(1/10)-1)*100)</f>
        <v>4.9223146021241337</v>
      </c>
      <c r="W293" s="106">
        <f t="shared" si="72"/>
        <v>0.70406046778135234</v>
      </c>
      <c r="X293" s="107" t="str">
        <f t="shared" si="73"/>
        <v>n/a</v>
      </c>
      <c r="Y293" s="159"/>
      <c r="Z293" s="101">
        <f t="shared" si="74"/>
        <v>69.599999999999994</v>
      </c>
      <c r="AA293" s="109">
        <f t="shared" si="75"/>
        <v>18.184000000000001</v>
      </c>
      <c r="AB293" s="71">
        <v>9</v>
      </c>
      <c r="AC293" s="100">
        <v>1.25</v>
      </c>
      <c r="AD293" s="100" t="s">
        <v>142</v>
      </c>
      <c r="AE293" s="100">
        <v>2.4</v>
      </c>
      <c r="AF293" s="100">
        <v>2.02</v>
      </c>
      <c r="AG293" s="100">
        <v>11.3</v>
      </c>
      <c r="AH293" s="100" t="s">
        <v>142</v>
      </c>
      <c r="AI293" s="100" t="s">
        <v>142</v>
      </c>
      <c r="AJ293" s="100">
        <v>-0.12</v>
      </c>
      <c r="AK293" s="100" t="s">
        <v>142</v>
      </c>
      <c r="AL293" s="100">
        <v>236.26</v>
      </c>
      <c r="AM293" s="100">
        <v>20.21</v>
      </c>
      <c r="AN293" s="100">
        <v>1.34</v>
      </c>
      <c r="AO293" s="110">
        <f t="shared" si="76"/>
        <v>-10.890852183544917</v>
      </c>
      <c r="AP293" s="111">
        <f t="shared" si="77"/>
        <v>7.2931478164550843</v>
      </c>
      <c r="AQ293" s="112">
        <f t="shared" si="78"/>
        <v>27.770071265187557</v>
      </c>
      <c r="AR293" s="101">
        <f>INDEX(Historical!$C$7:$C$1045,MATCH(B293,Historical!$B$7:$B$1045,0))*IF(AH293="n/a",1.03,IF(AH293&lt;0,1.01,IF(AH293&gt;10,1.1,(1+AH293/100))))</f>
        <v>0.85489999999999999</v>
      </c>
      <c r="AS293" s="109">
        <f t="shared" si="79"/>
        <v>0.88054699999999997</v>
      </c>
      <c r="AT293" s="109">
        <f t="shared" si="84"/>
        <v>0.90696341000000003</v>
      </c>
      <c r="AU293" s="109">
        <f t="shared" si="84"/>
        <v>0.93417231230000009</v>
      </c>
      <c r="AV293" s="109">
        <f t="shared" si="84"/>
        <v>0.9621974816690001</v>
      </c>
      <c r="AW293" s="109">
        <f t="shared" si="80"/>
        <v>4.5387802039690008</v>
      </c>
      <c r="AX293" s="113">
        <f t="shared" si="81"/>
        <v>19.968236709058516</v>
      </c>
      <c r="AY293" s="100">
        <v>0.5</v>
      </c>
      <c r="AZ293" s="100">
        <v>15.5</v>
      </c>
      <c r="BA293" s="100">
        <v>-5.29</v>
      </c>
      <c r="BB293" s="100">
        <v>3.2199999999999998</v>
      </c>
      <c r="BC293" s="100">
        <v>4.2799999999999994</v>
      </c>
      <c r="BE293" s="12">
        <v>2004</v>
      </c>
      <c r="BF293" s="12">
        <f t="shared" si="82"/>
        <v>2</v>
      </c>
      <c r="BG293" s="100">
        <v>3.81</v>
      </c>
      <c r="BH293" s="55" t="s">
        <v>121</v>
      </c>
      <c r="BI293" s="55" t="s">
        <v>122</v>
      </c>
    </row>
    <row r="294" spans="1:61" x14ac:dyDescent="0.2">
      <c r="A294" s="123" t="s">
        <v>1185</v>
      </c>
      <c r="B294" s="55" t="s">
        <v>1186</v>
      </c>
      <c r="C294" s="156" t="s">
        <v>116</v>
      </c>
      <c r="D294" s="98" t="s">
        <v>130</v>
      </c>
      <c r="E294" s="157">
        <v>22</v>
      </c>
      <c r="F294" s="2">
        <v>176</v>
      </c>
      <c r="G294" s="2" t="s">
        <v>146</v>
      </c>
      <c r="H294" s="2" t="s">
        <v>146</v>
      </c>
      <c r="I294" s="100">
        <v>26.61</v>
      </c>
      <c r="J294" s="101">
        <f t="shared" si="69"/>
        <v>8.8688462983840655</v>
      </c>
      <c r="K294" s="104">
        <v>0.59</v>
      </c>
      <c r="L294" s="71">
        <v>4</v>
      </c>
      <c r="M294" s="28">
        <f t="shared" si="70"/>
        <v>2.36</v>
      </c>
      <c r="N294" s="103" t="s">
        <v>158</v>
      </c>
      <c r="O294" s="104">
        <v>0.53</v>
      </c>
      <c r="P294" s="115">
        <v>45713</v>
      </c>
      <c r="Q294" s="115">
        <v>45730</v>
      </c>
      <c r="R294" s="28">
        <f t="shared" si="71"/>
        <v>11.320754716981121</v>
      </c>
      <c r="S294" s="105">
        <f>IF(INDEX(Historical!$D$7:$D1546,MATCH(B294,Historical!$B$7:$B$1044,0))=0,"n/a",(INDEX(Historical!$C$7:$C$1044,MATCH(B294,Historical!$B$7:$B$1044,0))/INDEX(Historical!$D$7:$D$1044,MATCH(B294,Historical!$B$7:$B$1044,0))-1)*100)</f>
        <v>11.32075471698113</v>
      </c>
      <c r="T294" s="105">
        <f>IF(INDEX(Historical!$F$7:$F$1044,MATCH(B294,Historical!$B$7:$B$1044,0))=0,"n/a",((INDEX(Historical!$C$7:$C$1044,MATCH(B294,Historical!$B$7:$B$1044,0))/INDEX(Historical!$F$7:$F$1044,MATCH(B294,Historical!$B$7:$B$1044,0)))^(1/3)-1)*100)</f>
        <v>11.120584894184994</v>
      </c>
      <c r="U294" s="105">
        <f>IF(INDEX(Historical!$H$7:$H$1044,MATCH(B294,Historical!$B$7:$B$1044,0))=0,"n/a",((INDEX(Historical!$C$7:$C$1044,MATCH(B294,Historical!$B$7:$B$1044,0))/INDEX(Historical!$H$7:$H$1044,MATCH(B294,Historical!$B$7:$B$1044,0)))^(1/5)-1)*100)</f>
        <v>11.654085522403058</v>
      </c>
      <c r="V294" s="105">
        <f>IF(INDEX(Historical!$M$7:$M$1044,MATCH(B294,Historical!$B$7:$B$1044,0))=0,"n/a",((INDEX(Historical!$C$7:$C$1044,MATCH(B294,Historical!$B$7:$B$1044,0))/INDEX(Historical!$M$7:$M$1044,MATCH(B294,Historical!$B$7:$B$1044,0)))^(1/10)-1)*100)</f>
        <v>11.424886813500068</v>
      </c>
      <c r="W294" s="106">
        <f t="shared" si="72"/>
        <v>1.0200613548864361</v>
      </c>
      <c r="X294" s="107" t="str">
        <f t="shared" si="73"/>
        <v>n/a</v>
      </c>
      <c r="Y294" s="55"/>
      <c r="Z294" s="101">
        <f t="shared" si="74"/>
        <v>182.94573643410851</v>
      </c>
      <c r="AA294" s="109">
        <f t="shared" si="75"/>
        <v>20.627906976744185</v>
      </c>
      <c r="AB294" s="71">
        <v>12</v>
      </c>
      <c r="AC294" s="100">
        <v>1.29</v>
      </c>
      <c r="AD294" s="100">
        <v>0.46</v>
      </c>
      <c r="AE294" s="100">
        <v>0.51</v>
      </c>
      <c r="AF294" s="100">
        <v>2.11</v>
      </c>
      <c r="AG294" s="100">
        <v>10.17</v>
      </c>
      <c r="AH294" s="100">
        <v>-0.76</v>
      </c>
      <c r="AI294" s="100">
        <v>57.02</v>
      </c>
      <c r="AJ294" s="100">
        <v>-13.28</v>
      </c>
      <c r="AK294" s="100">
        <v>27.860000000000003</v>
      </c>
      <c r="AL294" s="100">
        <v>2720</v>
      </c>
      <c r="AM294" s="100">
        <v>3.7699999999999996</v>
      </c>
      <c r="AN294" s="100">
        <v>0.2</v>
      </c>
      <c r="AO294" s="110">
        <f t="shared" si="76"/>
        <v>-0.10497515595706375</v>
      </c>
      <c r="AP294" s="111">
        <f t="shared" si="77"/>
        <v>20.522931820787122</v>
      </c>
      <c r="AQ294" s="112">
        <f t="shared" si="78"/>
        <v>39.084121181599585</v>
      </c>
      <c r="AR294" s="101">
        <f>INDEX(Historical!$C$7:$C$1045,MATCH(B294,Historical!$B$7:$B$1045,0))*IF(AH294="n/a",1.03,IF(AH294&lt;0,1.01,IF(AH294&gt;10,1.1,(1+AH294/100))))</f>
        <v>2.3835999999999999</v>
      </c>
      <c r="AS294" s="109">
        <f t="shared" si="79"/>
        <v>2.6219600000000001</v>
      </c>
      <c r="AT294" s="109">
        <f t="shared" si="84"/>
        <v>2.8841560000000004</v>
      </c>
      <c r="AU294" s="109">
        <f t="shared" si="84"/>
        <v>3.1725716000000008</v>
      </c>
      <c r="AV294" s="109">
        <f t="shared" si="84"/>
        <v>3.4898287600000013</v>
      </c>
      <c r="AW294" s="109">
        <f t="shared" si="80"/>
        <v>14.552116360000003</v>
      </c>
      <c r="AX294" s="113">
        <f t="shared" si="81"/>
        <v>54.686645471627216</v>
      </c>
      <c r="AY294" s="100">
        <v>0.81</v>
      </c>
      <c r="AZ294" s="100">
        <v>21.9</v>
      </c>
      <c r="BA294" s="100">
        <v>-45.18</v>
      </c>
      <c r="BB294" s="100">
        <v>6.5</v>
      </c>
      <c r="BC294" s="100">
        <v>-10.870000000000001</v>
      </c>
      <c r="BE294" s="12">
        <v>2004</v>
      </c>
      <c r="BF294" s="12">
        <f t="shared" si="82"/>
        <v>2</v>
      </c>
      <c r="BG294" s="100">
        <v>4.79</v>
      </c>
      <c r="BH294" s="55" t="s">
        <v>121</v>
      </c>
      <c r="BI294" s="55" t="s">
        <v>122</v>
      </c>
    </row>
    <row r="295" spans="1:61" ht="12.75" customHeight="1" x14ac:dyDescent="0.2">
      <c r="A295" s="123" t="s">
        <v>1187</v>
      </c>
      <c r="B295" s="55" t="s">
        <v>1188</v>
      </c>
      <c r="C295" s="156" t="s">
        <v>134</v>
      </c>
      <c r="D295" s="98" t="s">
        <v>186</v>
      </c>
      <c r="E295" s="157">
        <v>14</v>
      </c>
      <c r="F295" s="2">
        <v>377</v>
      </c>
      <c r="G295" s="2" t="s">
        <v>146</v>
      </c>
      <c r="H295" s="2" t="s">
        <v>146</v>
      </c>
      <c r="I295" s="100">
        <v>158.32</v>
      </c>
      <c r="J295" s="101">
        <f t="shared" si="69"/>
        <v>1.3643254168772108</v>
      </c>
      <c r="K295" s="104">
        <v>0.54</v>
      </c>
      <c r="L295" s="71">
        <v>4</v>
      </c>
      <c r="M295" s="28">
        <f t="shared" si="70"/>
        <v>2.16</v>
      </c>
      <c r="N295" s="103" t="s">
        <v>743</v>
      </c>
      <c r="O295" s="104">
        <v>0.5</v>
      </c>
      <c r="P295" s="158">
        <v>46024</v>
      </c>
      <c r="Q295" s="158">
        <v>46038</v>
      </c>
      <c r="R295" s="28">
        <f t="shared" si="71"/>
        <v>8.0000000000000071</v>
      </c>
      <c r="S295" s="105">
        <f>IF(INDEX(Historical!$D$7:$D1548,MATCH(B295,Historical!$B$7:$B$1044,0))=0,"n/a",(INDEX(Historical!$C$7:$C$1044,MATCH(B295,Historical!$B$7:$B$1044,0))/INDEX(Historical!$D$7:$D$1044,MATCH(B295,Historical!$B$7:$B$1044,0))-1)*100)</f>
        <v>11.111111111111116</v>
      </c>
      <c r="T295" s="105">
        <f>IF(INDEX(Historical!$F$7:$F$1044,MATCH(B295,Historical!$B$7:$B$1044,0))=0,"n/a",((INDEX(Historical!$C$7:$C$1044,MATCH(B295,Historical!$B$7:$B$1044,0))/INDEX(Historical!$F$7:$F$1044,MATCH(B295,Historical!$B$7:$B$1044,0)))^(1/3)-1)*100)</f>
        <v>13.718300976297648</v>
      </c>
      <c r="U295" s="105">
        <f>IF(INDEX(Historical!$H$7:$H$1044,MATCH(B295,Historical!$B$7:$B$1044,0))=0,"n/a",((INDEX(Historical!$C$7:$C$1044,MATCH(B295,Historical!$B$7:$B$1044,0))/INDEX(Historical!$H$7:$H$1044,MATCH(B295,Historical!$B$7:$B$1044,0)))^(1/5)-1)*100)</f>
        <v>15.178629837003466</v>
      </c>
      <c r="V295" s="105">
        <f>IF(INDEX(Historical!$M$7:$M$1044,MATCH(B295,Historical!$B$7:$B$1044,0))=0,"n/a",((INDEX(Historical!$C$7:$C$1044,MATCH(B295,Historical!$B$7:$B$1044,0))/INDEX(Historical!$M$7:$M$1044,MATCH(B295,Historical!$B$7:$B$1044,0)))^(1/10)-1)*100)</f>
        <v>15.339715498651451</v>
      </c>
      <c r="W295" s="106">
        <f t="shared" si="72"/>
        <v>0.98949878427261928</v>
      </c>
      <c r="X295" s="107">
        <f t="shared" si="73"/>
        <v>0.70532666528826515</v>
      </c>
      <c r="Y295" s="167" t="s">
        <v>453</v>
      </c>
      <c r="Z295" s="101">
        <f t="shared" si="74"/>
        <v>20.415879017013232</v>
      </c>
      <c r="AA295" s="109">
        <f t="shared" si="75"/>
        <v>14.964083175803403</v>
      </c>
      <c r="AB295" s="71">
        <v>9</v>
      </c>
      <c r="AC295" s="100">
        <v>10.58</v>
      </c>
      <c r="AD295" s="100">
        <v>0.93</v>
      </c>
      <c r="AE295" s="100">
        <v>1.89</v>
      </c>
      <c r="AF295" s="100">
        <v>2.4500000000000002</v>
      </c>
      <c r="AG295" s="100">
        <v>17.29</v>
      </c>
      <c r="AH295" s="100">
        <v>11.62</v>
      </c>
      <c r="AI295" s="100">
        <v>13.120000000000001</v>
      </c>
      <c r="AJ295" s="100">
        <v>21.52</v>
      </c>
      <c r="AK295" s="100">
        <v>12.6</v>
      </c>
      <c r="AL295" s="100">
        <v>31200</v>
      </c>
      <c r="AM295" s="100">
        <v>10.440000000000001</v>
      </c>
      <c r="AN295" s="100">
        <v>0.45</v>
      </c>
      <c r="AO295" s="110">
        <f t="shared" si="76"/>
        <v>1.5788720780772749</v>
      </c>
      <c r="AP295" s="111">
        <f t="shared" si="77"/>
        <v>16.542955253880677</v>
      </c>
      <c r="AQ295" s="112">
        <f t="shared" si="78"/>
        <v>27.648830400209647</v>
      </c>
      <c r="AR295" s="101">
        <f>INDEX(Historical!$C$7:$C$1045,MATCH(B295,Historical!$B$7:$B$1045,0))*IF(AH295="n/a",1.03,IF(AH295&lt;0,1.01,IF(AH295&gt;10,1.1,(1+AH295/100))))</f>
        <v>2.2000000000000002</v>
      </c>
      <c r="AS295" s="109">
        <f t="shared" si="79"/>
        <v>2.4200000000000004</v>
      </c>
      <c r="AT295" s="109">
        <f t="shared" si="84"/>
        <v>2.6620000000000008</v>
      </c>
      <c r="AU295" s="109">
        <f t="shared" si="84"/>
        <v>2.9282000000000012</v>
      </c>
      <c r="AV295" s="109">
        <f t="shared" si="84"/>
        <v>3.2210200000000015</v>
      </c>
      <c r="AW295" s="109">
        <f t="shared" si="80"/>
        <v>13.431220000000005</v>
      </c>
      <c r="AX295" s="113">
        <f t="shared" si="81"/>
        <v>8.4835901970692316</v>
      </c>
      <c r="AY295" s="100">
        <v>0.99</v>
      </c>
      <c r="AZ295" s="100">
        <v>18.25</v>
      </c>
      <c r="BA295" s="100">
        <v>-10.89</v>
      </c>
      <c r="BB295" s="100">
        <v>5.57</v>
      </c>
      <c r="BC295" s="100">
        <v>-1.67</v>
      </c>
      <c r="BE295" s="12">
        <v>2013</v>
      </c>
      <c r="BF295" s="12">
        <f t="shared" si="82"/>
        <v>1</v>
      </c>
      <c r="BG295" s="100">
        <v>2.4500000000000002</v>
      </c>
      <c r="BH295" s="55" t="s">
        <v>121</v>
      </c>
      <c r="BI295" s="55" t="s">
        <v>122</v>
      </c>
    </row>
    <row r="296" spans="1:61" ht="12.75" customHeight="1" x14ac:dyDescent="0.2">
      <c r="A296" s="123" t="s">
        <v>1189</v>
      </c>
      <c r="B296" s="55" t="s">
        <v>1190</v>
      </c>
      <c r="C296" s="156" t="s">
        <v>180</v>
      </c>
      <c r="D296" s="98" t="s">
        <v>181</v>
      </c>
      <c r="E296" s="157">
        <v>14</v>
      </c>
      <c r="F296" s="2">
        <v>363</v>
      </c>
      <c r="G296" s="2" t="s">
        <v>146</v>
      </c>
      <c r="H296" s="2" t="s">
        <v>146</v>
      </c>
      <c r="I296" s="100">
        <v>213.81</v>
      </c>
      <c r="J296" s="101">
        <f t="shared" si="69"/>
        <v>1.1224919320892379</v>
      </c>
      <c r="K296" s="104">
        <v>0.6</v>
      </c>
      <c r="L296" s="71">
        <v>4</v>
      </c>
      <c r="M296" s="28">
        <f t="shared" si="70"/>
        <v>2.4</v>
      </c>
      <c r="N296" s="103" t="s">
        <v>581</v>
      </c>
      <c r="O296" s="104">
        <v>0.53</v>
      </c>
      <c r="P296" s="158">
        <v>45883</v>
      </c>
      <c r="Q296" s="158">
        <v>45918</v>
      </c>
      <c r="R296" s="28">
        <f t="shared" si="71"/>
        <v>13.20754716981131</v>
      </c>
      <c r="S296" s="105">
        <f>IF(INDEX(Historical!$D$7:$D1550,MATCH(B296,Historical!$B$7:$B$1044,0))=0,"n/a",(INDEX(Historical!$C$7:$C$1044,MATCH(B296,Historical!$B$7:$B$1044,0))/INDEX(Historical!$D$7:$D$1044,MATCH(B296,Historical!$B$7:$B$1044,0))-1)*100)</f>
        <v>11.88118811881187</v>
      </c>
      <c r="T296" s="105">
        <f>IF(INDEX(Historical!$F$7:$F$1044,MATCH(B296,Historical!$B$7:$B$1044,0))=0,"n/a",((INDEX(Historical!$C$7:$C$1044,MATCH(B296,Historical!$B$7:$B$1044,0))/INDEX(Historical!$F$7:$F$1044,MATCH(B296,Historical!$B$7:$B$1044,0)))^(1/3)-1)*100)</f>
        <v>9.5283799689441793</v>
      </c>
      <c r="U296" s="105">
        <f>IF(INDEX(Historical!$H$7:$H$1044,MATCH(B296,Historical!$B$7:$B$1044,0))=0,"n/a",((INDEX(Historical!$C$7:$C$1044,MATCH(B296,Historical!$B$7:$B$1044,0))/INDEX(Historical!$H$7:$H$1044,MATCH(B296,Historical!$B$7:$B$1044,0)))^(1/5)-1)*100)</f>
        <v>7.6953044071672361</v>
      </c>
      <c r="V296" s="105">
        <f>IF(INDEX(Historical!$M$7:$M$1044,MATCH(B296,Historical!$B$7:$B$1044,0))=0,"n/a",((INDEX(Historical!$C$7:$C$1044,MATCH(B296,Historical!$B$7:$B$1044,0))/INDEX(Historical!$M$7:$M$1044,MATCH(B296,Historical!$B$7:$B$1044,0)))^(1/10)-1)*100)</f>
        <v>6.896883779327867</v>
      </c>
      <c r="W296" s="106">
        <f t="shared" si="72"/>
        <v>1.1157654171631088</v>
      </c>
      <c r="X296" s="107">
        <f t="shared" si="73"/>
        <v>0.44302270622724443</v>
      </c>
      <c r="Y296" s="165"/>
      <c r="Z296" s="101">
        <f t="shared" si="74"/>
        <v>23.715415019762847</v>
      </c>
      <c r="AA296" s="109">
        <f t="shared" si="75"/>
        <v>21.127470355731226</v>
      </c>
      <c r="AB296" s="71">
        <v>6</v>
      </c>
      <c r="AC296" s="100">
        <v>10.119999999999999</v>
      </c>
      <c r="AD296" s="100">
        <v>1.48</v>
      </c>
      <c r="AE296" s="100">
        <v>5.77</v>
      </c>
      <c r="AF296" s="100">
        <v>4.93</v>
      </c>
      <c r="AG296" s="100">
        <v>25.679999999999996</v>
      </c>
      <c r="AH296" s="100">
        <v>15.379999999999999</v>
      </c>
      <c r="AI296" s="100">
        <v>10.74</v>
      </c>
      <c r="AJ296" s="100">
        <v>17.37</v>
      </c>
      <c r="AK296" s="100">
        <v>11.83</v>
      </c>
      <c r="AL296" s="100">
        <v>31150</v>
      </c>
      <c r="AM296" s="100">
        <v>0.88</v>
      </c>
      <c r="AN296" s="100">
        <v>0.13</v>
      </c>
      <c r="AO296" s="110">
        <f t="shared" si="76"/>
        <v>-12.309674016474752</v>
      </c>
      <c r="AP296" s="111">
        <f t="shared" si="77"/>
        <v>8.8177963392564749</v>
      </c>
      <c r="AQ296" s="112">
        <f t="shared" si="78"/>
        <v>115.15723331116088</v>
      </c>
      <c r="AR296" s="101">
        <f>INDEX(Historical!$C$7:$C$1045,MATCH(B296,Historical!$B$7:$B$1045,0))*IF(AH296="n/a",1.03,IF(AH296&lt;0,1.01,IF(AH296&gt;10,1.1,(1+AH296/100))))</f>
        <v>2.4859999999999998</v>
      </c>
      <c r="AS296" s="109">
        <f t="shared" si="79"/>
        <v>2.7345999999999999</v>
      </c>
      <c r="AT296" s="109">
        <f t="shared" si="84"/>
        <v>3.00806</v>
      </c>
      <c r="AU296" s="109">
        <f t="shared" si="84"/>
        <v>3.3088660000000001</v>
      </c>
      <c r="AV296" s="109">
        <f t="shared" si="84"/>
        <v>3.6397526000000004</v>
      </c>
      <c r="AW296" s="109">
        <f t="shared" si="80"/>
        <v>15.177278600000001</v>
      </c>
      <c r="AX296" s="113">
        <f t="shared" si="81"/>
        <v>7.0984886581544364</v>
      </c>
      <c r="AY296" s="100">
        <v>0.86</v>
      </c>
      <c r="AZ296" s="100">
        <v>0.89</v>
      </c>
      <c r="BA296" s="100">
        <v>-27.229999999999997</v>
      </c>
      <c r="BB296" s="100">
        <v>-8.61</v>
      </c>
      <c r="BC296" s="100">
        <v>-16.470000000000002</v>
      </c>
      <c r="BE296" s="12">
        <v>2012</v>
      </c>
      <c r="BF296" s="12">
        <f t="shared" si="82"/>
        <v>1</v>
      </c>
      <c r="BG296" s="100">
        <v>19</v>
      </c>
      <c r="BH296" s="55" t="s">
        <v>121</v>
      </c>
      <c r="BI296" s="55" t="s">
        <v>122</v>
      </c>
    </row>
    <row r="297" spans="1:61" ht="12.75" customHeight="1" x14ac:dyDescent="0.2">
      <c r="A297" s="55" t="s">
        <v>1191</v>
      </c>
      <c r="B297" s="55" t="s">
        <v>1192</v>
      </c>
      <c r="C297" s="156" t="s">
        <v>116</v>
      </c>
      <c r="D297" s="98" t="s">
        <v>287</v>
      </c>
      <c r="E297" s="157">
        <v>16</v>
      </c>
      <c r="F297" s="2">
        <v>269</v>
      </c>
      <c r="G297" s="2" t="s">
        <v>119</v>
      </c>
      <c r="H297" s="2" t="s">
        <v>118</v>
      </c>
      <c r="I297" s="100">
        <v>408.91</v>
      </c>
      <c r="J297" s="101">
        <f t="shared" si="69"/>
        <v>1.349930302511555</v>
      </c>
      <c r="K297" s="104">
        <v>1.38</v>
      </c>
      <c r="L297" s="71">
        <v>4</v>
      </c>
      <c r="M297" s="28">
        <f t="shared" si="70"/>
        <v>5.52</v>
      </c>
      <c r="N297" s="103" t="s">
        <v>168</v>
      </c>
      <c r="O297" s="104">
        <v>1.31</v>
      </c>
      <c r="P297" s="158">
        <v>45978</v>
      </c>
      <c r="Q297" s="158">
        <v>46001</v>
      </c>
      <c r="R297" s="28">
        <f t="shared" si="71"/>
        <v>5.3435114503816665</v>
      </c>
      <c r="S297" s="105">
        <f>IF(INDEX(Historical!$D$7:$D1552,MATCH(B297,Historical!$B$7:$B$1044,0))=0,"n/a",(INDEX(Historical!$C$7:$C$1044,MATCH(B297,Historical!$B$7:$B$1044,0))/INDEX(Historical!$D$7:$D$1044,MATCH(B297,Historical!$B$7:$B$1044,0))-1)*100)</f>
        <v>4.9407114624505866</v>
      </c>
      <c r="T297" s="105">
        <f>IF(INDEX(Historical!$F$7:$F$1044,MATCH(B297,Historical!$B$7:$B$1044,0))=0,"n/a",((INDEX(Historical!$C$7:$C$1044,MATCH(B297,Historical!$B$7:$B$1044,0))/INDEX(Historical!$F$7:$F$1044,MATCH(B297,Historical!$B$7:$B$1044,0)))^(1/3)-1)*100)</f>
        <v>5.3609204591764437</v>
      </c>
      <c r="U297" s="105">
        <f>IF(INDEX(Historical!$H$7:$H$1044,MATCH(B297,Historical!$B$7:$B$1044,0))=0,"n/a",((INDEX(Historical!$C$7:$C$1044,MATCH(B297,Historical!$B$7:$B$1044,0))/INDEX(Historical!$H$7:$H$1044,MATCH(B297,Historical!$B$7:$B$1044,0)))^(1/5)-1)*100)</f>
        <v>5.1547496797280434</v>
      </c>
      <c r="V297" s="105">
        <f>IF(INDEX(Historical!$M$7:$M$1044,MATCH(B297,Historical!$B$7:$B$1044,0))=0,"n/a",((INDEX(Historical!$C$7:$C$1044,MATCH(B297,Historical!$B$7:$B$1044,0))/INDEX(Historical!$M$7:$M$1044,MATCH(B297,Historical!$B$7:$B$1044,0)))^(1/10)-1)*100)</f>
        <v>7.0969427697109566</v>
      </c>
      <c r="W297" s="106">
        <f t="shared" si="72"/>
        <v>0.72633383796301709</v>
      </c>
      <c r="X297" s="107" t="str">
        <f t="shared" si="73"/>
        <v>n/a</v>
      </c>
      <c r="Y297" s="174"/>
      <c r="Z297" s="101">
        <f t="shared" si="74"/>
        <v>63.157894736842103</v>
      </c>
      <c r="AA297" s="109">
        <f t="shared" si="75"/>
        <v>46.786041189931353</v>
      </c>
      <c r="AB297" s="71">
        <v>9</v>
      </c>
      <c r="AC297" s="100">
        <v>8.74</v>
      </c>
      <c r="AD297" s="100">
        <v>2.25</v>
      </c>
      <c r="AE297" s="100">
        <v>5.36</v>
      </c>
      <c r="AF297" s="100">
        <v>12.27</v>
      </c>
      <c r="AG297" s="100">
        <v>27.71</v>
      </c>
      <c r="AH297" s="100">
        <v>15.28</v>
      </c>
      <c r="AI297" s="100">
        <v>12.93</v>
      </c>
      <c r="AJ297" s="100">
        <v>-2.65</v>
      </c>
      <c r="AK297" s="100">
        <v>13.28</v>
      </c>
      <c r="AL297" s="100">
        <v>45940</v>
      </c>
      <c r="AM297" s="100">
        <v>0.22</v>
      </c>
      <c r="AN297" s="100">
        <v>1.01</v>
      </c>
      <c r="AO297" s="110">
        <f t="shared" si="76"/>
        <v>-40.281361207691752</v>
      </c>
      <c r="AP297" s="111">
        <f t="shared" si="77"/>
        <v>6.5046799822395984</v>
      </c>
      <c r="AQ297" s="112">
        <f t="shared" si="78"/>
        <v>405.11372774431595</v>
      </c>
      <c r="AR297" s="101">
        <f>INDEX(Historical!$C$7:$C$1045,MATCH(B297,Historical!$B$7:$B$1045,0))*IF(AH297="n/a",1.03,IF(AH297&lt;0,1.01,IF(AH297&gt;10,1.1,(1+AH297/100))))</f>
        <v>5.8410000000000002</v>
      </c>
      <c r="AS297" s="109">
        <f t="shared" si="79"/>
        <v>6.4251000000000005</v>
      </c>
      <c r="AT297" s="109">
        <f t="shared" si="84"/>
        <v>7.0676100000000011</v>
      </c>
      <c r="AU297" s="109">
        <f t="shared" si="84"/>
        <v>7.7743710000000021</v>
      </c>
      <c r="AV297" s="109">
        <f t="shared" si="84"/>
        <v>8.5518081000000024</v>
      </c>
      <c r="AW297" s="109">
        <f t="shared" si="80"/>
        <v>35.659889100000008</v>
      </c>
      <c r="AX297" s="113">
        <f t="shared" si="81"/>
        <v>8.7207182754151287</v>
      </c>
      <c r="AY297" s="100">
        <v>1.55</v>
      </c>
      <c r="AZ297" s="100">
        <v>70.289999999999992</v>
      </c>
      <c r="BA297" s="100">
        <v>-6.79</v>
      </c>
      <c r="BB297" s="100">
        <v>6.419999999999999</v>
      </c>
      <c r="BC297" s="100">
        <v>8.83</v>
      </c>
      <c r="BE297" s="12">
        <v>2010</v>
      </c>
      <c r="BF297" s="12">
        <f t="shared" si="82"/>
        <v>1</v>
      </c>
      <c r="BG297" s="100">
        <v>8.91</v>
      </c>
      <c r="BH297" s="55" t="s">
        <v>121</v>
      </c>
      <c r="BI297" s="55" t="s">
        <v>122</v>
      </c>
    </row>
    <row r="298" spans="1:61" ht="12.75" customHeight="1" x14ac:dyDescent="0.2">
      <c r="A298" s="55" t="s">
        <v>1193</v>
      </c>
      <c r="B298" s="55" t="s">
        <v>1194</v>
      </c>
      <c r="C298" s="156" t="s">
        <v>139</v>
      </c>
      <c r="D298" s="98" t="s">
        <v>420</v>
      </c>
      <c r="E298" s="157">
        <v>16</v>
      </c>
      <c r="F298" s="2">
        <v>290</v>
      </c>
      <c r="G298" s="2" t="s">
        <v>146</v>
      </c>
      <c r="H298" s="2" t="s">
        <v>146</v>
      </c>
      <c r="I298" s="100">
        <v>362.5</v>
      </c>
      <c r="J298" s="101">
        <f t="shared" si="69"/>
        <v>1.3793103448275863</v>
      </c>
      <c r="K298" s="104">
        <v>1.25</v>
      </c>
      <c r="L298" s="71">
        <v>4</v>
      </c>
      <c r="M298" s="28">
        <f t="shared" si="70"/>
        <v>5</v>
      </c>
      <c r="N298" s="103" t="s">
        <v>270</v>
      </c>
      <c r="O298" s="104">
        <v>1.2</v>
      </c>
      <c r="P298" s="158">
        <v>46087</v>
      </c>
      <c r="Q298" s="158">
        <v>46101</v>
      </c>
      <c r="R298" s="28">
        <f t="shared" si="71"/>
        <v>4.1666666666666705</v>
      </c>
      <c r="S298" s="105">
        <f>IF(INDEX(Historical!$D$7:$D1558,MATCH(B298,Historical!$B$7:$B$1044,0))=0,"n/a",(INDEX(Historical!$C$7:$C$1044,MATCH(B298,Historical!$B$7:$B$1044,0))/INDEX(Historical!$D$7:$D$1044,MATCH(B298,Historical!$B$7:$B$1044,0))-1)*100)</f>
        <v>9.0909090909090828</v>
      </c>
      <c r="T298" s="105">
        <f>IF(INDEX(Historical!$F$7:$F$1044,MATCH(B298,Historical!$B$7:$B$1044,0))=0,"n/a",((INDEX(Historical!$C$7:$C$1044,MATCH(B298,Historical!$B$7:$B$1044,0))/INDEX(Historical!$F$7:$F$1044,MATCH(B298,Historical!$B$7:$B$1044,0)))^(1/3)-1)*100)</f>
        <v>11.102644857564847</v>
      </c>
      <c r="U298" s="105">
        <f>IF(INDEX(Historical!$H$7:$H$1044,MATCH(B298,Historical!$B$7:$B$1044,0))=0,"n/a",((INDEX(Historical!$C$7:$C$1044,MATCH(B298,Historical!$B$7:$B$1044,0))/INDEX(Historical!$H$7:$H$1044,MATCH(B298,Historical!$B$7:$B$1044,0)))^(1/5)-1)*100)</f>
        <v>13.935810405670246</v>
      </c>
      <c r="V298" s="105">
        <f>IF(INDEX(Historical!$M$7:$M$1044,MATCH(B298,Historical!$B$7:$B$1044,0))=0,"n/a",((INDEX(Historical!$C$7:$C$1044,MATCH(B298,Historical!$B$7:$B$1044,0))/INDEX(Historical!$M$7:$M$1044,MATCH(B298,Historical!$B$7:$B$1044,0)))^(1/10)-1)*100)</f>
        <v>11.612317403390438</v>
      </c>
      <c r="W298" s="106">
        <f t="shared" si="72"/>
        <v>1.2000886577214485</v>
      </c>
      <c r="X298" s="107">
        <f t="shared" si="73"/>
        <v>0.70205593983225412</v>
      </c>
      <c r="Y298" s="174"/>
      <c r="Z298" s="101">
        <f t="shared" si="74"/>
        <v>32.637075718015666</v>
      </c>
      <c r="AA298" s="109">
        <f t="shared" si="75"/>
        <v>23.661879895561356</v>
      </c>
      <c r="AB298" s="71">
        <v>12</v>
      </c>
      <c r="AC298" s="100">
        <v>15.32</v>
      </c>
      <c r="AD298" s="100">
        <v>1.62</v>
      </c>
      <c r="AE298" s="100">
        <v>1.25</v>
      </c>
      <c r="AF298" s="100">
        <v>2.6</v>
      </c>
      <c r="AG298" s="100">
        <v>11.31</v>
      </c>
      <c r="AH298" s="100">
        <v>37.159999999999997</v>
      </c>
      <c r="AI298" s="100">
        <v>7.2700000000000005</v>
      </c>
      <c r="AJ298" s="100">
        <v>19.850000000000001</v>
      </c>
      <c r="AK298" s="100">
        <v>10.69</v>
      </c>
      <c r="AL298" s="100">
        <v>18530</v>
      </c>
      <c r="AM298" s="100">
        <v>0.45999999999999996</v>
      </c>
      <c r="AN298" s="100">
        <v>0.28000000000000003</v>
      </c>
      <c r="AO298" s="110">
        <f t="shared" si="76"/>
        <v>-8.3467591450635226</v>
      </c>
      <c r="AP298" s="111">
        <f t="shared" si="77"/>
        <v>15.315120750497833</v>
      </c>
      <c r="AQ298" s="112">
        <f t="shared" si="78"/>
        <v>65.356030335165698</v>
      </c>
      <c r="AR298" s="101">
        <f>INDEX(Historical!$C$7:$C$1045,MATCH(B298,Historical!$B$7:$B$1045,0))*IF(AH298="n/a",1.03,IF(AH298&lt;0,1.01,IF(AH298&gt;10,1.1,(1+AH298/100))))</f>
        <v>5.28</v>
      </c>
      <c r="AS298" s="109">
        <f t="shared" si="79"/>
        <v>5.663856</v>
      </c>
      <c r="AT298" s="109">
        <f t="shared" si="84"/>
        <v>6.2302416000000003</v>
      </c>
      <c r="AU298" s="109">
        <f t="shared" si="84"/>
        <v>6.8532657600000011</v>
      </c>
      <c r="AV298" s="109">
        <f t="shared" si="84"/>
        <v>7.5385923360000016</v>
      </c>
      <c r="AW298" s="109">
        <f t="shared" si="80"/>
        <v>31.565955696000003</v>
      </c>
      <c r="AX298" s="113">
        <f t="shared" si="81"/>
        <v>8.7078498471724153</v>
      </c>
      <c r="AY298" s="100">
        <v>0.94</v>
      </c>
      <c r="AZ298" s="100">
        <v>39.26</v>
      </c>
      <c r="BA298" s="100">
        <v>-0.85000000000000009</v>
      </c>
      <c r="BB298" s="100">
        <v>14.39</v>
      </c>
      <c r="BC298" s="100">
        <v>20.3</v>
      </c>
      <c r="BE298" s="12">
        <v>2011</v>
      </c>
      <c r="BF298" s="12">
        <f t="shared" si="82"/>
        <v>1</v>
      </c>
      <c r="BG298" s="100">
        <v>7.6</v>
      </c>
      <c r="BH298" s="55" t="s">
        <v>121</v>
      </c>
      <c r="BI298" s="55" t="s">
        <v>122</v>
      </c>
    </row>
    <row r="299" spans="1:61" ht="12.75" customHeight="1" x14ac:dyDescent="0.2">
      <c r="A299" s="123" t="s">
        <v>1195</v>
      </c>
      <c r="B299" s="55" t="s">
        <v>1196</v>
      </c>
      <c r="C299" s="156" t="s">
        <v>116</v>
      </c>
      <c r="D299" s="98" t="s">
        <v>117</v>
      </c>
      <c r="E299" s="157">
        <v>23</v>
      </c>
      <c r="F299" s="2">
        <v>161</v>
      </c>
      <c r="G299" s="2" t="s">
        <v>146</v>
      </c>
      <c r="H299" s="2" t="s">
        <v>146</v>
      </c>
      <c r="I299" s="100">
        <v>209.22</v>
      </c>
      <c r="J299" s="101">
        <f t="shared" si="69"/>
        <v>1.1949144441258006</v>
      </c>
      <c r="K299" s="104">
        <v>0.625</v>
      </c>
      <c r="L299" s="71">
        <v>4</v>
      </c>
      <c r="M299" s="28">
        <f t="shared" si="70"/>
        <v>2.5</v>
      </c>
      <c r="N299" s="103" t="s">
        <v>240</v>
      </c>
      <c r="O299" s="104">
        <v>0.57999999999999996</v>
      </c>
      <c r="P299" s="158">
        <v>45932</v>
      </c>
      <c r="Q299" s="158">
        <v>45945</v>
      </c>
      <c r="R299" s="28">
        <f t="shared" si="71"/>
        <v>7.7586206896551797</v>
      </c>
      <c r="S299" s="105">
        <f>IF(INDEX(Historical!$D$7:$D1559,MATCH(B299,Historical!$B$7:$B$1044,0))=0,"n/a",(INDEX(Historical!$C$7:$C$1044,MATCH(B299,Historical!$B$7:$B$1044,0))/INDEX(Historical!$D$7:$D$1044,MATCH(B299,Historical!$B$7:$B$1044,0))-1)*100)</f>
        <v>8.2379862700229012</v>
      </c>
      <c r="T299" s="105">
        <f>IF(INDEX(Historical!$F$7:$F$1044,MATCH(B299,Historical!$B$7:$B$1044,0))=0,"n/a",((INDEX(Historical!$C$7:$C$1044,MATCH(B299,Historical!$B$7:$B$1044,0))/INDEX(Historical!$F$7:$F$1044,MATCH(B299,Historical!$B$7:$B$1044,0)))^(1/3)-1)*100)</f>
        <v>8.0463145359580768</v>
      </c>
      <c r="U299" s="105">
        <f>IF(INDEX(Historical!$H$7:$H$1044,MATCH(B299,Historical!$B$7:$B$1044,0))=0,"n/a",((INDEX(Historical!$C$7:$C$1044,MATCH(B299,Historical!$B$7:$B$1044,0))/INDEX(Historical!$H$7:$H$1044,MATCH(B299,Historical!$B$7:$B$1044,0)))^(1/5)-1)*100)</f>
        <v>7.5963302873188976</v>
      </c>
      <c r="V299" s="105">
        <f>IF(INDEX(Historical!$M$7:$M$1044,MATCH(B299,Historical!$B$7:$B$1044,0))=0,"n/a",((INDEX(Historical!$C$7:$C$1044,MATCH(B299,Historical!$B$7:$B$1044,0))/INDEX(Historical!$M$7:$M$1044,MATCH(B299,Historical!$B$7:$B$1044,0)))^(1/10)-1)*100)</f>
        <v>7.5703618120804395</v>
      </c>
      <c r="W299" s="106">
        <f t="shared" si="72"/>
        <v>1.0034302819182326</v>
      </c>
      <c r="X299" s="107">
        <f t="shared" si="73"/>
        <v>0.42724017363998296</v>
      </c>
      <c r="Y299" s="55"/>
      <c r="Z299" s="101">
        <f t="shared" si="74"/>
        <v>36.443148688046648</v>
      </c>
      <c r="AA299" s="109">
        <f t="shared" si="75"/>
        <v>30.498542274052475</v>
      </c>
      <c r="AB299" s="71">
        <v>12</v>
      </c>
      <c r="AC299" s="100">
        <v>6.86</v>
      </c>
      <c r="AD299" s="100">
        <v>3.13</v>
      </c>
      <c r="AE299" s="100">
        <v>3.9</v>
      </c>
      <c r="AF299" s="100">
        <v>5.38</v>
      </c>
      <c r="AG299" s="100">
        <v>18.310000000000002</v>
      </c>
      <c r="AH299" s="100">
        <v>3.1399999999999997</v>
      </c>
      <c r="AI299" s="100">
        <v>11.33</v>
      </c>
      <c r="AJ299" s="100">
        <v>17.78</v>
      </c>
      <c r="AK299" s="100">
        <v>8.3000000000000007</v>
      </c>
      <c r="AL299" s="100">
        <v>64640</v>
      </c>
      <c r="AM299" s="100">
        <v>35.699999999999996</v>
      </c>
      <c r="AN299" s="100">
        <v>1.1499999999999999</v>
      </c>
      <c r="AO299" s="110">
        <f t="shared" si="76"/>
        <v>-21.707297542607776</v>
      </c>
      <c r="AP299" s="111">
        <f t="shared" si="77"/>
        <v>8.7912447314446975</v>
      </c>
      <c r="AQ299" s="112">
        <f t="shared" si="78"/>
        <v>170.0470390583441</v>
      </c>
      <c r="AR299" s="101">
        <f>INDEX(Historical!$C$7:$C$1045,MATCH(B299,Historical!$B$7:$B$1045,0))*IF(AH299="n/a",1.03,IF(AH299&lt;0,1.01,IF(AH299&gt;10,1.1,(1+AH299/100))))</f>
        <v>2.4392610000000006</v>
      </c>
      <c r="AS299" s="109">
        <f t="shared" si="79"/>
        <v>2.6831871000000009</v>
      </c>
      <c r="AT299" s="109">
        <f t="shared" si="84"/>
        <v>2.905891629300001</v>
      </c>
      <c r="AU299" s="109">
        <f t="shared" si="84"/>
        <v>3.1470806345319011</v>
      </c>
      <c r="AV299" s="109">
        <f t="shared" si="84"/>
        <v>3.4082883271980489</v>
      </c>
      <c r="AW299" s="109">
        <f t="shared" si="80"/>
        <v>14.583708691029953</v>
      </c>
      <c r="AX299" s="113">
        <f t="shared" si="81"/>
        <v>6.9705136655338658</v>
      </c>
      <c r="AY299" s="100">
        <v>0.45</v>
      </c>
      <c r="AZ299" s="100">
        <v>3.8699999999999997</v>
      </c>
      <c r="BA299" s="100">
        <v>-19.139999999999997</v>
      </c>
      <c r="BB299" s="100">
        <v>-4.37</v>
      </c>
      <c r="BC299" s="100">
        <v>-5.37</v>
      </c>
      <c r="BE299" s="12">
        <v>2003</v>
      </c>
      <c r="BF299" s="12">
        <f t="shared" si="82"/>
        <v>2</v>
      </c>
      <c r="BG299" s="100">
        <v>6.41</v>
      </c>
      <c r="BH299" s="55" t="s">
        <v>121</v>
      </c>
      <c r="BI299" s="55" t="s">
        <v>122</v>
      </c>
    </row>
    <row r="300" spans="1:61" x14ac:dyDescent="0.2">
      <c r="A300" s="116" t="s">
        <v>1197</v>
      </c>
      <c r="B300" s="55" t="s">
        <v>1198</v>
      </c>
      <c r="C300" s="156" t="s">
        <v>134</v>
      </c>
      <c r="D300" s="98" t="s">
        <v>157</v>
      </c>
      <c r="E300" s="157">
        <v>11</v>
      </c>
      <c r="F300" s="2">
        <v>490</v>
      </c>
      <c r="G300" s="2" t="s">
        <v>146</v>
      </c>
      <c r="H300" s="2" t="s">
        <v>146</v>
      </c>
      <c r="I300" s="100">
        <v>179.97</v>
      </c>
      <c r="J300" s="101">
        <f t="shared" si="69"/>
        <v>2.6131021836972828</v>
      </c>
      <c r="K300" s="104">
        <v>1.1757</v>
      </c>
      <c r="L300" s="71">
        <v>4</v>
      </c>
      <c r="M300" s="28">
        <f t="shared" si="70"/>
        <v>4.7027999999999999</v>
      </c>
      <c r="N300" s="103" t="s">
        <v>671</v>
      </c>
      <c r="O300" s="104">
        <v>1.1242000000000001</v>
      </c>
      <c r="P300" s="158">
        <v>46048</v>
      </c>
      <c r="Q300" s="158">
        <v>46077</v>
      </c>
      <c r="R300" s="28">
        <f t="shared" si="71"/>
        <v>4.5810354029531997</v>
      </c>
      <c r="S300" s="105">
        <f>IF(INDEX(Historical!$D$7:$D1561,MATCH(B300,Historical!$B$7:$B$1044,0))=0,"n/a",(INDEX(Historical!$C$7:$C$1044,MATCH(B300,Historical!$B$7:$B$1044,0))/INDEX(Historical!$D$7:$D$1044,MATCH(B300,Historical!$B$7:$B$1044,0))-1)*100)</f>
        <v>5.9165074231956272</v>
      </c>
      <c r="T300" s="105">
        <f>IF(INDEX(Historical!$F$7:$F$1044,MATCH(B300,Historical!$B$7:$B$1044,0))=0,"n/a",((INDEX(Historical!$C$7:$C$1044,MATCH(B300,Historical!$B$7:$B$1044,0))/INDEX(Historical!$F$7:$F$1044,MATCH(B300,Historical!$B$7:$B$1044,0)))^(1/3)-1)*100)</f>
        <v>4.1202222826653534</v>
      </c>
      <c r="U300" s="105">
        <f>IF(INDEX(Historical!$H$7:$H$1044,MATCH(B300,Historical!$B$7:$B$1044,0))=0,"n/a",((INDEX(Historical!$C$7:$C$1044,MATCH(B300,Historical!$B$7:$B$1044,0))/INDEX(Historical!$H$7:$H$1044,MATCH(B300,Historical!$B$7:$B$1044,0)))^(1/5)-1)*100)</f>
        <v>6.2745921793501136</v>
      </c>
      <c r="V300" s="105">
        <f>IF(INDEX(Historical!$M$7:$M$1044,MATCH(B300,Historical!$B$7:$B$1044,0))=0,"n/a",((INDEX(Historical!$C$7:$C$1044,MATCH(B300,Historical!$B$7:$B$1044,0))/INDEX(Historical!$M$7:$M$1044,MATCH(B300,Historical!$B$7:$B$1044,0)))^(1/10)-1)*100)</f>
        <v>5.9296008017970303</v>
      </c>
      <c r="W300" s="106">
        <f t="shared" si="72"/>
        <v>1.0581812147368386</v>
      </c>
      <c r="X300" s="107">
        <f t="shared" si="73"/>
        <v>0.54278479060122098</v>
      </c>
      <c r="Y300" s="165" t="s">
        <v>672</v>
      </c>
      <c r="Z300" s="101">
        <f t="shared" si="74"/>
        <v>44.916905444126073</v>
      </c>
      <c r="AA300" s="109">
        <f t="shared" si="75"/>
        <v>17.189111747851001</v>
      </c>
      <c r="AB300" s="71">
        <v>10</v>
      </c>
      <c r="AC300" s="100">
        <v>10.47</v>
      </c>
      <c r="AD300" s="100">
        <v>1.32</v>
      </c>
      <c r="AE300" s="100">
        <v>2.57</v>
      </c>
      <c r="AF300" s="100">
        <v>2.65</v>
      </c>
      <c r="AG300" s="100">
        <v>15.479999999999999</v>
      </c>
      <c r="AH300" s="100">
        <v>12.31</v>
      </c>
      <c r="AI300" s="100">
        <v>9.7199999999999989</v>
      </c>
      <c r="AJ300" s="100">
        <v>11.559999999999999</v>
      </c>
      <c r="AK300" s="100">
        <v>10.72</v>
      </c>
      <c r="AL300" s="100">
        <v>251350</v>
      </c>
      <c r="AM300" s="100">
        <v>0.04</v>
      </c>
      <c r="AN300" s="100">
        <v>2.59</v>
      </c>
      <c r="AO300" s="110">
        <f t="shared" si="76"/>
        <v>-8.3014173848036048</v>
      </c>
      <c r="AP300" s="111">
        <f t="shared" si="77"/>
        <v>8.8876943630473964</v>
      </c>
      <c r="AQ300" s="112">
        <f t="shared" si="78"/>
        <v>42.284763191136676</v>
      </c>
      <c r="AR300" s="101">
        <f>INDEX(Historical!$C$7:$C$1045,MATCH(B300,Historical!$B$7:$B$1045,0))*IF(AH300="n/a",1.03,IF(AH300&lt;0,1.01,IF(AH300&gt;10,1.1,(1+AH300/100))))</f>
        <v>4.75563</v>
      </c>
      <c r="AS300" s="109">
        <f t="shared" si="79"/>
        <v>5.2178772359999996</v>
      </c>
      <c r="AT300" s="109">
        <f t="shared" si="84"/>
        <v>5.7396649595999998</v>
      </c>
      <c r="AU300" s="109">
        <f t="shared" si="84"/>
        <v>6.3136314555600004</v>
      </c>
      <c r="AV300" s="109">
        <f t="shared" si="84"/>
        <v>6.9449946011160009</v>
      </c>
      <c r="AW300" s="109">
        <f t="shared" si="80"/>
        <v>28.971798252275999</v>
      </c>
      <c r="AX300" s="113">
        <f t="shared" si="81"/>
        <v>16.098126494569094</v>
      </c>
      <c r="AY300" s="100">
        <v>0.78</v>
      </c>
      <c r="AZ300" s="100">
        <v>53.26</v>
      </c>
      <c r="BA300" s="100">
        <v>-0.45999999999999996</v>
      </c>
      <c r="BB300" s="100">
        <v>6.9</v>
      </c>
      <c r="BC300" s="100">
        <v>15.45</v>
      </c>
      <c r="BE300" s="12">
        <v>2016</v>
      </c>
      <c r="BF300" s="12">
        <f t="shared" si="82"/>
        <v>1</v>
      </c>
      <c r="BG300" s="100">
        <v>0.92999999999999994</v>
      </c>
      <c r="BH300" s="55" t="s">
        <v>250</v>
      </c>
      <c r="BI300" s="55" t="s">
        <v>122</v>
      </c>
    </row>
    <row r="301" spans="1:61" ht="12.75" customHeight="1" x14ac:dyDescent="0.2">
      <c r="A301" s="116" t="s">
        <v>1199</v>
      </c>
      <c r="B301" s="55" t="s">
        <v>1200</v>
      </c>
      <c r="C301" s="156" t="s">
        <v>335</v>
      </c>
      <c r="D301" s="98" t="s">
        <v>371</v>
      </c>
      <c r="E301" s="157">
        <v>11</v>
      </c>
      <c r="F301" s="2">
        <v>497</v>
      </c>
      <c r="G301" s="2" t="s">
        <v>146</v>
      </c>
      <c r="H301" s="2" t="s">
        <v>146</v>
      </c>
      <c r="I301" s="100">
        <v>78.75</v>
      </c>
      <c r="J301" s="101">
        <f t="shared" si="69"/>
        <v>2.0825396825396822</v>
      </c>
      <c r="K301" s="104">
        <v>0.41</v>
      </c>
      <c r="L301" s="71">
        <v>4</v>
      </c>
      <c r="M301" s="28">
        <f t="shared" si="70"/>
        <v>1.64</v>
      </c>
      <c r="N301" s="103" t="s">
        <v>209</v>
      </c>
      <c r="O301" s="104">
        <v>0.38</v>
      </c>
      <c r="P301" s="158">
        <v>46188</v>
      </c>
      <c r="Q301" s="158">
        <v>46218</v>
      </c>
      <c r="R301" s="28">
        <f t="shared" si="71"/>
        <v>7.8947368421052557</v>
      </c>
      <c r="S301" s="105">
        <f>IF(INDEX(Historical!$D$7:$D1562,MATCH(B301,Historical!$B$7:$B$1044,0))=0,"n/a",(INDEX(Historical!$C$7:$C$1044,MATCH(B301,Historical!$B$7:$B$1044,0))/INDEX(Historical!$D$7:$D$1044,MATCH(B301,Historical!$B$7:$B$1044,0))-1)*100)</f>
        <v>19.166666666666664</v>
      </c>
      <c r="T301" s="105">
        <f>IF(INDEX(Historical!$F$7:$F$1044,MATCH(B301,Historical!$B$7:$B$1044,0))=0,"n/a",((INDEX(Historical!$C$7:$C$1044,MATCH(B301,Historical!$B$7:$B$1044,0))/INDEX(Historical!$F$7:$F$1044,MATCH(B301,Historical!$B$7:$B$1044,0)))^(1/3)-1)*100)</f>
        <v>18.015466729676731</v>
      </c>
      <c r="U301" s="105">
        <f>IF(INDEX(Historical!$H$7:$H$1044,MATCH(B301,Historical!$B$7:$B$1044,0))=0,"n/a",((INDEX(Historical!$C$7:$C$1044,MATCH(B301,Historical!$B$7:$B$1044,0))/INDEX(Historical!$H$7:$H$1044,MATCH(B301,Historical!$B$7:$B$1044,0)))^(1/5)-1)*100)</f>
        <v>29.019456841547097</v>
      </c>
      <c r="V301" s="105">
        <f>IF(INDEX(Historical!$M$7:$M$1044,MATCH(B301,Historical!$B$7:$B$1044,0))=0,"n/a",((INDEX(Historical!$C$7:$C$1044,MATCH(B301,Historical!$B$7:$B$1044,0))/INDEX(Historical!$M$7:$M$1044,MATCH(B301,Historical!$B$7:$B$1044,0)))^(1/10)-1)*100)</f>
        <v>30.476892186334425</v>
      </c>
      <c r="W301" s="106">
        <f t="shared" si="72"/>
        <v>0.95217900382110388</v>
      </c>
      <c r="X301" s="107" t="str">
        <f t="shared" si="73"/>
        <v>n/a</v>
      </c>
      <c r="Y301" s="165"/>
      <c r="Z301" s="101">
        <f t="shared" si="74"/>
        <v>48.235294117647058</v>
      </c>
      <c r="AA301" s="109">
        <f t="shared" si="75"/>
        <v>23.161764705882355</v>
      </c>
      <c r="AB301" s="71">
        <v>12</v>
      </c>
      <c r="AC301" s="100">
        <v>3.4</v>
      </c>
      <c r="AD301" s="100">
        <v>2.81</v>
      </c>
      <c r="AE301" s="100">
        <v>0.17</v>
      </c>
      <c r="AF301" s="100">
        <v>2.48</v>
      </c>
      <c r="AG301" s="100">
        <v>11.14</v>
      </c>
      <c r="AH301" s="100">
        <v>-1.8800000000000001</v>
      </c>
      <c r="AI301" s="100">
        <v>10.38</v>
      </c>
      <c r="AJ301" s="100" t="s">
        <v>142</v>
      </c>
      <c r="AK301" s="100">
        <v>3.92</v>
      </c>
      <c r="AL301" s="100">
        <v>2640</v>
      </c>
      <c r="AM301" s="100">
        <v>62.77</v>
      </c>
      <c r="AN301" s="100">
        <v>3.96</v>
      </c>
      <c r="AO301" s="110">
        <f t="shared" si="76"/>
        <v>7.940231818204424</v>
      </c>
      <c r="AP301" s="111">
        <f t="shared" si="77"/>
        <v>31.101996524086779</v>
      </c>
      <c r="AQ301" s="112">
        <f t="shared" si="78"/>
        <v>59.779259494797628</v>
      </c>
      <c r="AR301" s="101">
        <f>INDEX(Historical!$C$7:$C$1045,MATCH(B301,Historical!$B$7:$B$1045,0))*IF(AH301="n/a",1.03,IF(AH301&lt;0,1.01,IF(AH301&gt;10,1.1,(1+AH301/100))))</f>
        <v>1.4442999999999999</v>
      </c>
      <c r="AS301" s="109">
        <f t="shared" si="79"/>
        <v>1.58873</v>
      </c>
      <c r="AT301" s="109">
        <f t="shared" si="84"/>
        <v>1.6510082159999999</v>
      </c>
      <c r="AU301" s="109">
        <f t="shared" si="84"/>
        <v>1.7157277380671998</v>
      </c>
      <c r="AV301" s="109">
        <f t="shared" si="84"/>
        <v>1.7829842653994339</v>
      </c>
      <c r="AW301" s="109">
        <f t="shared" si="80"/>
        <v>8.1827502194666337</v>
      </c>
      <c r="AX301" s="113">
        <f t="shared" si="81"/>
        <v>10.39079392948144</v>
      </c>
      <c r="AY301" s="100">
        <v>0.84</v>
      </c>
      <c r="AZ301" s="100">
        <v>45.540000000000006</v>
      </c>
      <c r="BA301" s="100">
        <v>-12.13</v>
      </c>
      <c r="BB301" s="100">
        <v>20.21</v>
      </c>
      <c r="BC301" s="100">
        <v>14.680000000000001</v>
      </c>
      <c r="BE301" s="12">
        <v>2016</v>
      </c>
      <c r="BF301" s="12">
        <f t="shared" si="82"/>
        <v>1</v>
      </c>
      <c r="BG301" s="100">
        <v>2</v>
      </c>
      <c r="BH301" s="55" t="s">
        <v>121</v>
      </c>
      <c r="BI301" s="55" t="s">
        <v>122</v>
      </c>
    </row>
    <row r="302" spans="1:61" ht="12.75" customHeight="1" x14ac:dyDescent="0.2">
      <c r="A302" s="123" t="s">
        <v>1201</v>
      </c>
      <c r="B302" s="55" t="s">
        <v>1202</v>
      </c>
      <c r="C302" s="156" t="s">
        <v>134</v>
      </c>
      <c r="D302" s="98" t="s">
        <v>157</v>
      </c>
      <c r="E302" s="157">
        <v>14</v>
      </c>
      <c r="F302" s="2">
        <v>406</v>
      </c>
      <c r="G302" s="2" t="s">
        <v>146</v>
      </c>
      <c r="H302" s="2" t="s">
        <v>146</v>
      </c>
      <c r="I302" s="100">
        <v>20.84</v>
      </c>
      <c r="J302" s="101">
        <f t="shared" si="69"/>
        <v>3.0710172744721693</v>
      </c>
      <c r="K302" s="104">
        <v>0.16</v>
      </c>
      <c r="L302" s="71">
        <v>4</v>
      </c>
      <c r="M302" s="28">
        <f t="shared" si="70"/>
        <v>0.64</v>
      </c>
      <c r="N302" s="103" t="s">
        <v>671</v>
      </c>
      <c r="O302" s="104">
        <v>0.155</v>
      </c>
      <c r="P302" s="158">
        <v>46157</v>
      </c>
      <c r="Q302" s="158">
        <v>46171</v>
      </c>
      <c r="R302" s="28">
        <f t="shared" si="71"/>
        <v>3.2258064516129057</v>
      </c>
      <c r="S302" s="105">
        <f>IF(INDEX(Historical!$D$7:$D1565,MATCH(B302,Historical!$B$7:$B$1044,0))=0,"n/a",(INDEX(Historical!$C$7:$C$1044,MATCH(B302,Historical!$B$7:$B$1044,0))/INDEX(Historical!$D$7:$D$1044,MATCH(B302,Historical!$B$7:$B$1044,0))-1)*100)</f>
        <v>7.1428571428571397</v>
      </c>
      <c r="T302" s="105">
        <f>IF(INDEX(Historical!$F$7:$F$1044,MATCH(B302,Historical!$B$7:$B$1044,0))=0,"n/a",((INDEX(Historical!$C$7:$C$1044,MATCH(B302,Historical!$B$7:$B$1044,0))/INDEX(Historical!$F$7:$F$1044,MATCH(B302,Historical!$B$7:$B$1044,0)))^(1/3)-1)*100)</f>
        <v>7.7217345015941907</v>
      </c>
      <c r="U302" s="105">
        <f>IF(INDEX(Historical!$H$7:$H$1044,MATCH(B302,Historical!$B$7:$B$1044,0))=0,"n/a",((INDEX(Historical!$C$7:$C$1044,MATCH(B302,Historical!$B$7:$B$1044,0))/INDEX(Historical!$H$7:$H$1044,MATCH(B302,Historical!$B$7:$B$1044,0)))^(1/5)-1)*100)</f>
        <v>8.4471771197698544</v>
      </c>
      <c r="V302" s="105">
        <f>IF(INDEX(Historical!$M$7:$M$1044,MATCH(B302,Historical!$B$7:$B$1044,0))=0,"n/a",((INDEX(Historical!$C$7:$C$1044,MATCH(B302,Historical!$B$7:$B$1044,0))/INDEX(Historical!$M$7:$M$1044,MATCH(B302,Historical!$B$7:$B$1044,0)))^(1/10)-1)*100)</f>
        <v>11.612317403390438</v>
      </c>
      <c r="W302" s="106">
        <f t="shared" si="72"/>
        <v>0.72743250346425592</v>
      </c>
      <c r="X302" s="107">
        <f t="shared" si="73"/>
        <v>2.6315193519532261</v>
      </c>
      <c r="Y302" s="123"/>
      <c r="Z302" s="101">
        <f t="shared" si="74"/>
        <v>25.098039215686274</v>
      </c>
      <c r="AA302" s="109">
        <f t="shared" si="75"/>
        <v>8.1725490196078443</v>
      </c>
      <c r="AB302" s="71">
        <v>12</v>
      </c>
      <c r="AC302" s="100">
        <v>2.5499999999999998</v>
      </c>
      <c r="AD302" s="100" t="s">
        <v>142</v>
      </c>
      <c r="AE302" s="100">
        <v>1.4</v>
      </c>
      <c r="AF302" s="100">
        <v>0.9</v>
      </c>
      <c r="AG302" s="100">
        <v>11.690000000000001</v>
      </c>
      <c r="AH302" s="100">
        <v>6.93</v>
      </c>
      <c r="AI302" s="100">
        <v>4.45</v>
      </c>
      <c r="AJ302" s="100">
        <v>3.2099999999999995</v>
      </c>
      <c r="AK302" s="100" t="s">
        <v>142</v>
      </c>
      <c r="AL302" s="100">
        <v>131.35</v>
      </c>
      <c r="AM302" s="100">
        <v>10.96</v>
      </c>
      <c r="AN302" s="100">
        <v>0.47</v>
      </c>
      <c r="AO302" s="110">
        <f t="shared" si="76"/>
        <v>3.345645374634179</v>
      </c>
      <c r="AP302" s="111">
        <f t="shared" si="77"/>
        <v>11.518194394242023</v>
      </c>
      <c r="AQ302" s="112">
        <f t="shared" si="78"/>
        <v>-42.824659092899687</v>
      </c>
      <c r="AR302" s="101">
        <f>INDEX(Historical!$C$7:$C$1045,MATCH(B302,Historical!$B$7:$B$1045,0))*IF(AH302="n/a",1.03,IF(AH302&lt;0,1.01,IF(AH302&gt;10,1.1,(1+AH302/100))))</f>
        <v>0.64157999999999993</v>
      </c>
      <c r="AS302" s="109">
        <f t="shared" si="79"/>
        <v>0.6701303099999999</v>
      </c>
      <c r="AT302" s="109">
        <f t="shared" si="84"/>
        <v>0.69023421929999995</v>
      </c>
      <c r="AU302" s="109">
        <f t="shared" si="84"/>
        <v>0.71094124587899998</v>
      </c>
      <c r="AV302" s="109">
        <f t="shared" si="84"/>
        <v>0.73226948325537</v>
      </c>
      <c r="AW302" s="109">
        <f t="shared" si="80"/>
        <v>3.4451552584343696</v>
      </c>
      <c r="AX302" s="113">
        <f t="shared" si="81"/>
        <v>16.531455174829031</v>
      </c>
      <c r="AY302" s="100">
        <v>0.21</v>
      </c>
      <c r="AZ302" s="100">
        <v>21.87</v>
      </c>
      <c r="BA302" s="100">
        <v>-12.91</v>
      </c>
      <c r="BB302" s="100">
        <v>-1.0900000000000001</v>
      </c>
      <c r="BC302" s="100">
        <v>-0.38</v>
      </c>
      <c r="BE302" s="12">
        <v>2013</v>
      </c>
      <c r="BF302" s="12">
        <f t="shared" si="82"/>
        <v>1</v>
      </c>
      <c r="BG302" s="100">
        <v>1.04</v>
      </c>
      <c r="BH302" s="55" t="s">
        <v>121</v>
      </c>
      <c r="BI302" s="55" t="s">
        <v>122</v>
      </c>
    </row>
    <row r="303" spans="1:61" ht="12.75" customHeight="1" x14ac:dyDescent="0.2">
      <c r="A303" s="55" t="s">
        <v>1203</v>
      </c>
      <c r="B303" s="55" t="s">
        <v>1204</v>
      </c>
      <c r="C303" s="156" t="s">
        <v>335</v>
      </c>
      <c r="D303" s="98" t="s">
        <v>377</v>
      </c>
      <c r="E303" s="157">
        <v>16</v>
      </c>
      <c r="F303" s="2">
        <v>268</v>
      </c>
      <c r="G303" s="2" t="s">
        <v>118</v>
      </c>
      <c r="H303" s="2" t="s">
        <v>118</v>
      </c>
      <c r="I303" s="100">
        <v>105.33</v>
      </c>
      <c r="J303" s="101">
        <f t="shared" si="69"/>
        <v>2.3545048893952343</v>
      </c>
      <c r="K303" s="104">
        <v>0.62</v>
      </c>
      <c r="L303" s="71">
        <v>4</v>
      </c>
      <c r="M303" s="28">
        <f t="shared" si="70"/>
        <v>2.48</v>
      </c>
      <c r="N303" s="103" t="s">
        <v>136</v>
      </c>
      <c r="O303" s="104">
        <v>0.61</v>
      </c>
      <c r="P303" s="158">
        <v>45975</v>
      </c>
      <c r="Q303" s="158">
        <v>45989</v>
      </c>
      <c r="R303" s="28">
        <f t="shared" si="71"/>
        <v>1.6393442622950833</v>
      </c>
      <c r="S303" s="105">
        <f>IF(INDEX(Historical!$D$7:$D1566,MATCH(B303,Historical!$B$7:$B$1044,0))=0,"n/a",(INDEX(Historical!$C$7:$C$1044,MATCH(B303,Historical!$B$7:$B$1044,0))/INDEX(Historical!$D$7:$D$1044,MATCH(B303,Historical!$B$7:$B$1044,0))-1)*100)</f>
        <v>5.6034482758620774</v>
      </c>
      <c r="T303" s="105">
        <f>IF(INDEX(Historical!$F$7:$F$1044,MATCH(B303,Historical!$B$7:$B$1044,0))=0,"n/a",((INDEX(Historical!$C$7:$C$1044,MATCH(B303,Historical!$B$7:$B$1044,0))/INDEX(Historical!$F$7:$F$1044,MATCH(B303,Historical!$B$7:$B$1044,0)))^(1/3)-1)*100)</f>
        <v>6.998748056507953</v>
      </c>
      <c r="U303" s="105">
        <f>IF(INDEX(Historical!$H$7:$H$1044,MATCH(B303,Historical!$B$7:$B$1044,0))=0,"n/a",((INDEX(Historical!$C$7:$C$1044,MATCH(B303,Historical!$B$7:$B$1044,0))/INDEX(Historical!$H$7:$H$1044,MATCH(B303,Historical!$B$7:$B$1044,0)))^(1/5)-1)*100)</f>
        <v>7.8378847447949207</v>
      </c>
      <c r="V303" s="105">
        <f>IF(INDEX(Historical!$M$7:$M$1044,MATCH(B303,Historical!$B$7:$B$1044,0))=0,"n/a",((INDEX(Historical!$C$7:$C$1044,MATCH(B303,Historical!$B$7:$B$1044,0))/INDEX(Historical!$M$7:$M$1044,MATCH(B303,Historical!$B$7:$B$1044,0)))^(1/10)-1)*100)</f>
        <v>13.675197432489172</v>
      </c>
      <c r="W303" s="106">
        <f t="shared" si="72"/>
        <v>0.57314600271685157</v>
      </c>
      <c r="X303" s="107">
        <f t="shared" si="73"/>
        <v>0.49922832769394404</v>
      </c>
      <c r="Y303" s="165"/>
      <c r="Z303" s="101">
        <f t="shared" si="74"/>
        <v>189.31297709923663</v>
      </c>
      <c r="AA303" s="109">
        <f t="shared" si="75"/>
        <v>80.404580152671755</v>
      </c>
      <c r="AB303" s="71">
        <v>9</v>
      </c>
      <c r="AC303" s="100">
        <v>1.31</v>
      </c>
      <c r="AD303" s="100">
        <v>1.76</v>
      </c>
      <c r="AE303" s="100">
        <v>3.12</v>
      </c>
      <c r="AF303" s="100" t="s">
        <v>142</v>
      </c>
      <c r="AG303" s="100" t="s">
        <v>142</v>
      </c>
      <c r="AH303" s="100">
        <v>11.23</v>
      </c>
      <c r="AI303" s="100">
        <v>27.38</v>
      </c>
      <c r="AJ303" s="100">
        <v>15.7</v>
      </c>
      <c r="AK303" s="100">
        <v>19.88</v>
      </c>
      <c r="AL303" s="100">
        <v>120040</v>
      </c>
      <c r="AM303" s="100">
        <v>0.22</v>
      </c>
      <c r="AN303" s="100" t="s">
        <v>142</v>
      </c>
      <c r="AO303" s="110">
        <f t="shared" si="76"/>
        <v>-70.212190518481606</v>
      </c>
      <c r="AP303" s="111">
        <f t="shared" si="77"/>
        <v>10.192389634190155</v>
      </c>
      <c r="AQ303" s="112" t="str">
        <f t="shared" si="78"/>
        <v>n/a</v>
      </c>
      <c r="AR303" s="101">
        <f>INDEX(Historical!$C$7:$C$1045,MATCH(B303,Historical!$B$7:$B$1045,0))*IF(AH303="n/a",1.03,IF(AH303&lt;0,1.01,IF(AH303&gt;10,1.1,(1+AH303/100))))</f>
        <v>2.6950000000000003</v>
      </c>
      <c r="AS303" s="109">
        <f t="shared" si="79"/>
        <v>2.9645000000000006</v>
      </c>
      <c r="AT303" s="109">
        <f t="shared" si="84"/>
        <v>3.2609500000000007</v>
      </c>
      <c r="AU303" s="109">
        <f t="shared" si="84"/>
        <v>3.5870450000000011</v>
      </c>
      <c r="AV303" s="109">
        <f t="shared" si="84"/>
        <v>3.9457495000000016</v>
      </c>
      <c r="AW303" s="109">
        <f t="shared" si="80"/>
        <v>16.453244500000004</v>
      </c>
      <c r="AX303" s="113">
        <f t="shared" si="81"/>
        <v>15.620663153897279</v>
      </c>
      <c r="AY303" s="100">
        <v>1.01</v>
      </c>
      <c r="AZ303" s="100">
        <v>39.51</v>
      </c>
      <c r="BA303" s="100">
        <v>-1.81</v>
      </c>
      <c r="BB303" s="100">
        <v>8.99</v>
      </c>
      <c r="BC303" s="100">
        <v>16.97</v>
      </c>
      <c r="BD303" s="69"/>
      <c r="BE303" s="12">
        <v>2010</v>
      </c>
      <c r="BF303" s="12">
        <f t="shared" si="82"/>
        <v>1</v>
      </c>
      <c r="BG303" s="100">
        <v>4.8099999999999996</v>
      </c>
      <c r="BH303" s="55" t="s">
        <v>121</v>
      </c>
      <c r="BI303" s="55" t="s">
        <v>122</v>
      </c>
    </row>
    <row r="304" spans="1:61" ht="12.75" customHeight="1" x14ac:dyDescent="0.2">
      <c r="A304" s="123" t="s">
        <v>1205</v>
      </c>
      <c r="B304" s="55" t="s">
        <v>1206</v>
      </c>
      <c r="C304" s="156" t="s">
        <v>335</v>
      </c>
      <c r="D304" s="98" t="s">
        <v>927</v>
      </c>
      <c r="E304" s="157">
        <v>15</v>
      </c>
      <c r="F304" s="2">
        <v>329</v>
      </c>
      <c r="G304" s="2" t="s">
        <v>146</v>
      </c>
      <c r="H304" s="2" t="s">
        <v>146</v>
      </c>
      <c r="I304" s="100">
        <v>81.03</v>
      </c>
      <c r="J304" s="101">
        <f t="shared" si="69"/>
        <v>1.6783907194866099</v>
      </c>
      <c r="K304" s="104">
        <v>0.34</v>
      </c>
      <c r="L304" s="71">
        <v>4</v>
      </c>
      <c r="M304" s="28">
        <f t="shared" si="70"/>
        <v>1.36</v>
      </c>
      <c r="N304" s="103" t="s">
        <v>270</v>
      </c>
      <c r="O304" s="104">
        <v>0.32</v>
      </c>
      <c r="P304" s="158">
        <v>46006</v>
      </c>
      <c r="Q304" s="158">
        <v>46022</v>
      </c>
      <c r="R304" s="28">
        <f t="shared" si="71"/>
        <v>6.2500000000000053</v>
      </c>
      <c r="S304" s="105">
        <f>IF(INDEX(Historical!$D$7:$D1567,MATCH(B304,Historical!$B$7:$B$1044,0))=0,"n/a",(INDEX(Historical!$C$7:$C$1044,MATCH(B304,Historical!$B$7:$B$1044,0))/INDEX(Historical!$D$7:$D$1044,MATCH(B304,Historical!$B$7:$B$1044,0))-1)*100)</f>
        <v>8.3333333333333481</v>
      </c>
      <c r="T304" s="105">
        <f>IF(INDEX(Historical!$F$7:$F$1044,MATCH(B304,Historical!$B$7:$B$1044,0))=0,"n/a",((INDEX(Historical!$C$7:$C$1044,MATCH(B304,Historical!$B$7:$B$1044,0))/INDEX(Historical!$F$7:$F$1044,MATCH(B304,Historical!$B$7:$B$1044,0)))^(1/3)-1)*100)</f>
        <v>8.4212458844721283</v>
      </c>
      <c r="U304" s="105">
        <f>IF(INDEX(Historical!$H$7:$H$1044,MATCH(B304,Historical!$B$7:$B$1044,0))=0,"n/a",((INDEX(Historical!$C$7:$C$1044,MATCH(B304,Historical!$B$7:$B$1044,0))/INDEX(Historical!$H$7:$H$1044,MATCH(B304,Historical!$B$7:$B$1044,0)))^(1/5)-1)*100)</f>
        <v>10.756634324829006</v>
      </c>
      <c r="V304" s="105">
        <f>IF(INDEX(Historical!$M$7:$M$1044,MATCH(B304,Historical!$B$7:$B$1044,0))=0,"n/a",((INDEX(Historical!$C$7:$C$1044,MATCH(B304,Historical!$B$7:$B$1044,0))/INDEX(Historical!$M$7:$M$1044,MATCH(B304,Historical!$B$7:$B$1044,0)))^(1/10)-1)*100)</f>
        <v>11.442043624433351</v>
      </c>
      <c r="W304" s="106">
        <f t="shared" si="72"/>
        <v>0.94009730061326446</v>
      </c>
      <c r="X304" s="107">
        <f t="shared" si="73"/>
        <v>1.8871288289173695</v>
      </c>
      <c r="Y304" s="123"/>
      <c r="Z304" s="101">
        <f t="shared" si="74"/>
        <v>35.88390501319261</v>
      </c>
      <c r="AA304" s="109">
        <f t="shared" si="75"/>
        <v>21.379947229551451</v>
      </c>
      <c r="AB304" s="71">
        <v>12</v>
      </c>
      <c r="AC304" s="100">
        <v>3.79</v>
      </c>
      <c r="AD304" s="100">
        <v>1.65</v>
      </c>
      <c r="AE304" s="100">
        <v>2.6</v>
      </c>
      <c r="AF304" s="100">
        <v>7.07</v>
      </c>
      <c r="AG304" s="100">
        <v>33.1</v>
      </c>
      <c r="AH304" s="100">
        <v>8.9499999999999993</v>
      </c>
      <c r="AI304" s="100">
        <v>10.33</v>
      </c>
      <c r="AJ304" s="100">
        <v>5.7</v>
      </c>
      <c r="AK304" s="100">
        <v>10.58</v>
      </c>
      <c r="AL304" s="100">
        <v>11240</v>
      </c>
      <c r="AM304" s="100">
        <v>2.12</v>
      </c>
      <c r="AN304" s="100">
        <v>3.26</v>
      </c>
      <c r="AO304" s="110">
        <f t="shared" si="76"/>
        <v>-8.9449221852358356</v>
      </c>
      <c r="AP304" s="111">
        <f t="shared" si="77"/>
        <v>12.435025044315616</v>
      </c>
      <c r="AQ304" s="112">
        <f t="shared" si="78"/>
        <v>159.19210114244416</v>
      </c>
      <c r="AR304" s="101">
        <f>INDEX(Historical!$C$7:$C$1045,MATCH(B304,Historical!$B$7:$B$1045,0))*IF(AH304="n/a",1.03,IF(AH304&lt;0,1.01,IF(AH304&gt;10,1.1,(1+AH304/100))))</f>
        <v>1.41635</v>
      </c>
      <c r="AS304" s="109">
        <f t="shared" si="79"/>
        <v>1.5579850000000002</v>
      </c>
      <c r="AT304" s="109">
        <f t="shared" si="84"/>
        <v>1.7137835000000003</v>
      </c>
      <c r="AU304" s="109">
        <f t="shared" si="84"/>
        <v>1.8851618500000005</v>
      </c>
      <c r="AV304" s="109">
        <f t="shared" si="84"/>
        <v>2.0736780350000008</v>
      </c>
      <c r="AW304" s="109">
        <f t="shared" si="80"/>
        <v>8.6469583850000014</v>
      </c>
      <c r="AX304" s="113">
        <f t="shared" si="81"/>
        <v>10.67130493027274</v>
      </c>
      <c r="AY304" s="100">
        <v>0.95</v>
      </c>
      <c r="AZ304" s="100">
        <v>9.2899999999999991</v>
      </c>
      <c r="BA304" s="100">
        <v>-8.61</v>
      </c>
      <c r="BB304" s="100">
        <v>-0.89</v>
      </c>
      <c r="BC304" s="100">
        <v>0.67999999999999994</v>
      </c>
      <c r="BE304" s="12">
        <v>2011</v>
      </c>
      <c r="BF304" s="12">
        <f t="shared" si="82"/>
        <v>1</v>
      </c>
      <c r="BG304" s="100">
        <v>2.98</v>
      </c>
      <c r="BH304" s="55" t="s">
        <v>121</v>
      </c>
      <c r="BI304" s="55" t="s">
        <v>122</v>
      </c>
    </row>
    <row r="305" spans="1:61" ht="12.75" customHeight="1" x14ac:dyDescent="0.2">
      <c r="A305" s="123" t="s">
        <v>1207</v>
      </c>
      <c r="B305" s="55" t="s">
        <v>1208</v>
      </c>
      <c r="C305" s="156" t="s">
        <v>335</v>
      </c>
      <c r="D305" s="98" t="s">
        <v>371</v>
      </c>
      <c r="E305" s="157">
        <v>15</v>
      </c>
      <c r="F305" s="2">
        <v>349</v>
      </c>
      <c r="G305" s="2" t="s">
        <v>146</v>
      </c>
      <c r="H305" s="2" t="s">
        <v>146</v>
      </c>
      <c r="I305" s="100">
        <v>18.52</v>
      </c>
      <c r="J305" s="101">
        <f t="shared" si="69"/>
        <v>3.6717062634989204</v>
      </c>
      <c r="K305" s="104">
        <v>0.17</v>
      </c>
      <c r="L305" s="71">
        <v>4</v>
      </c>
      <c r="M305" s="28">
        <f t="shared" si="70"/>
        <v>0.68</v>
      </c>
      <c r="N305" s="103" t="s">
        <v>743</v>
      </c>
      <c r="O305" s="104">
        <v>0.15</v>
      </c>
      <c r="P305" s="158">
        <v>46118</v>
      </c>
      <c r="Q305" s="158">
        <v>46132</v>
      </c>
      <c r="R305" s="28">
        <f t="shared" si="71"/>
        <v>13.333333333333346</v>
      </c>
      <c r="S305" s="105">
        <f>IF(INDEX(Historical!$D$7:$D1569,MATCH(B305,Historical!$B$7:$B$1044,0))=0,"n/a",(INDEX(Historical!$C$7:$C$1044,MATCH(B305,Historical!$B$7:$B$1044,0))/INDEX(Historical!$D$7:$D$1044,MATCH(B305,Historical!$B$7:$B$1044,0))-1)*100)</f>
        <v>11.428571428571409</v>
      </c>
      <c r="T305" s="105">
        <f>IF(INDEX(Historical!$F$7:$F$1044,MATCH(B305,Historical!$B$7:$B$1044,0))=0,"n/a",((INDEX(Historical!$C$7:$C$1044,MATCH(B305,Historical!$B$7:$B$1044,0))/INDEX(Historical!$F$7:$F$1044,MATCH(B305,Historical!$B$7:$B$1044,0)))^(1/3)-1)*100)</f>
        <v>19.828185488068904</v>
      </c>
      <c r="U305" s="105">
        <f>IF(INDEX(Historical!$H$7:$H$1044,MATCH(B305,Historical!$B$7:$B$1044,0))=0,"n/a",((INDEX(Historical!$C$7:$C$1044,MATCH(B305,Historical!$B$7:$B$1044,0))/INDEX(Historical!$H$7:$H$1044,MATCH(B305,Historical!$B$7:$B$1044,0)))^(1/5)-1)*100)</f>
        <v>27.298581260404475</v>
      </c>
      <c r="V305" s="105">
        <f>IF(INDEX(Historical!$M$7:$M$1044,MATCH(B305,Historical!$B$7:$B$1044,0))=0,"n/a",((INDEX(Historical!$C$7:$C$1044,MATCH(B305,Historical!$B$7:$B$1044,0))/INDEX(Historical!$M$7:$M$1044,MATCH(B305,Historical!$B$7:$B$1044,0)))^(1/10)-1)*100)</f>
        <v>16.687567174574959</v>
      </c>
      <c r="W305" s="106">
        <f t="shared" si="72"/>
        <v>1.6358634530020872</v>
      </c>
      <c r="X305" s="107">
        <f t="shared" si="73"/>
        <v>0.98907903117407514</v>
      </c>
      <c r="Y305" s="55"/>
      <c r="Z305" s="101">
        <f t="shared" si="74"/>
        <v>35.789473684210535</v>
      </c>
      <c r="AA305" s="109">
        <f t="shared" si="75"/>
        <v>9.7473684210526326</v>
      </c>
      <c r="AB305" s="71">
        <v>1</v>
      </c>
      <c r="AC305" s="100">
        <v>1.9</v>
      </c>
      <c r="AD305" s="100">
        <v>3.11</v>
      </c>
      <c r="AE305" s="100">
        <v>0.45</v>
      </c>
      <c r="AF305" s="100">
        <v>0.74</v>
      </c>
      <c r="AG305" s="100">
        <v>7.8100000000000005</v>
      </c>
      <c r="AH305" s="100">
        <v>-21.29</v>
      </c>
      <c r="AI305" s="100">
        <v>23.35</v>
      </c>
      <c r="AJ305" s="100">
        <v>27.6</v>
      </c>
      <c r="AK305" s="100">
        <v>3.2300000000000004</v>
      </c>
      <c r="AL305" s="100">
        <v>508.73</v>
      </c>
      <c r="AM305" s="100">
        <v>34.910000000000004</v>
      </c>
      <c r="AN305" s="100">
        <v>0.54</v>
      </c>
      <c r="AO305" s="110">
        <f t="shared" si="76"/>
        <v>21.22291910285076</v>
      </c>
      <c r="AP305" s="111">
        <f t="shared" si="77"/>
        <v>30.970287523903394</v>
      </c>
      <c r="AQ305" s="112">
        <f t="shared" si="78"/>
        <v>-43.380205143513251</v>
      </c>
      <c r="AR305" s="101">
        <f>INDEX(Historical!$C$7:$C$1045,MATCH(B305,Historical!$B$7:$B$1045,0))*IF(AH305="n/a",1.03,IF(AH305&lt;0,1.01,IF(AH305&gt;10,1.1,(1+AH305/100))))</f>
        <v>0.59084999999999999</v>
      </c>
      <c r="AS305" s="109">
        <f t="shared" si="79"/>
        <v>0.64993500000000004</v>
      </c>
      <c r="AT305" s="109">
        <f t="shared" si="84"/>
        <v>0.67092790050000006</v>
      </c>
      <c r="AU305" s="109">
        <f t="shared" si="84"/>
        <v>0.69259887168615009</v>
      </c>
      <c r="AV305" s="109">
        <f t="shared" si="84"/>
        <v>0.71496981524161274</v>
      </c>
      <c r="AW305" s="109">
        <f t="shared" si="80"/>
        <v>3.319281587427763</v>
      </c>
      <c r="AX305" s="113">
        <f t="shared" si="81"/>
        <v>17.922686757169348</v>
      </c>
      <c r="AY305" s="100">
        <v>1.43</v>
      </c>
      <c r="AZ305" s="100">
        <v>23.14</v>
      </c>
      <c r="BA305" s="100">
        <v>-30.3</v>
      </c>
      <c r="BB305" s="100">
        <v>1.08</v>
      </c>
      <c r="BC305" s="100">
        <v>-4.6399999999999997</v>
      </c>
      <c r="BE305" s="12">
        <v>2012</v>
      </c>
      <c r="BF305" s="12">
        <f t="shared" si="82"/>
        <v>1</v>
      </c>
      <c r="BG305" s="100">
        <v>4.1500000000000004</v>
      </c>
      <c r="BH305" s="55" t="s">
        <v>121</v>
      </c>
      <c r="BI305" s="55" t="s">
        <v>122</v>
      </c>
    </row>
    <row r="306" spans="1:61" ht="12.75" customHeight="1" x14ac:dyDescent="0.2">
      <c r="A306" s="116" t="s">
        <v>1630</v>
      </c>
      <c r="B306" s="55" t="s">
        <v>1631</v>
      </c>
      <c r="C306" s="156" t="s">
        <v>134</v>
      </c>
      <c r="D306" s="98" t="s">
        <v>186</v>
      </c>
      <c r="E306" s="157">
        <v>10</v>
      </c>
      <c r="F306" s="2">
        <v>514</v>
      </c>
      <c r="G306" s="2" t="s">
        <v>146</v>
      </c>
      <c r="H306" s="2" t="s">
        <v>146</v>
      </c>
      <c r="I306" s="100">
        <v>78.81</v>
      </c>
      <c r="J306" s="101">
        <f t="shared" si="69"/>
        <v>1.7256693313031342</v>
      </c>
      <c r="K306" s="104">
        <v>0.34</v>
      </c>
      <c r="L306" s="71">
        <v>4</v>
      </c>
      <c r="M306" s="28">
        <f t="shared" si="70"/>
        <v>1.36</v>
      </c>
      <c r="N306" s="103" t="s">
        <v>158</v>
      </c>
      <c r="O306" s="104">
        <v>0.3066666666666667</v>
      </c>
      <c r="P306" s="158">
        <v>46065</v>
      </c>
      <c r="Q306" s="158">
        <v>46079</v>
      </c>
      <c r="R306" s="28">
        <f t="shared" si="71"/>
        <v>10.869565217391301</v>
      </c>
      <c r="S306" s="105">
        <f>IF(INDEX(Historical!$D$7:$D1571,MATCH(B306,Historical!$B$7:$B$1044,0))=0,"n/a",(INDEX(Historical!$C$7:$C$1044,MATCH(B306,Historical!$B$7:$B$1044,0))/INDEX(Historical!$D$7:$D$1044,MATCH(B306,Historical!$B$7:$B$1044,0))-1)*100)</f>
        <v>9.5238095238095575</v>
      </c>
      <c r="T306" s="105">
        <f>IF(INDEX(Historical!$F$7:$F$1044,MATCH(B306,Historical!$B$7:$B$1044,0))=0,"n/a",((INDEX(Historical!$C$7:$C$1044,MATCH(B306,Historical!$B$7:$B$1044,0))/INDEX(Historical!$F$7:$F$1044,MATCH(B306,Historical!$B$7:$B$1044,0)))^(1/3)-1)*100)</f>
        <v>15.313156133323268</v>
      </c>
      <c r="U306" s="105">
        <f>IF(INDEX(Historical!$H$7:$H$1044,MATCH(B306,Historical!$B$7:$B$1044,0))=0,"n/a",((INDEX(Historical!$C$7:$C$1044,MATCH(B306,Historical!$B$7:$B$1044,0))/INDEX(Historical!$H$7:$H$1044,MATCH(B306,Historical!$B$7:$B$1044,0)))^(1/5)-1)*100)</f>
        <v>32.336618691666487</v>
      </c>
      <c r="V306" s="105" t="str">
        <f>IF(INDEX(Historical!$M$7:$M$1044,MATCH(B306,Historical!$B$7:$B$1044,0))=0,"n/a",((INDEX(Historical!$C$7:$C$1044,MATCH(B306,Historical!$B$7:$B$1044,0))/INDEX(Historical!$M$7:$M$1044,MATCH(B306,Historical!$B$7:$B$1044,0)))^(1/10)-1)*100)</f>
        <v>n/a</v>
      </c>
      <c r="W306" s="106" t="str">
        <f t="shared" si="72"/>
        <v>n/a</v>
      </c>
      <c r="X306" s="107">
        <f t="shared" si="73"/>
        <v>4.5162875267690623</v>
      </c>
      <c r="Y306" s="165"/>
      <c r="Z306" s="101">
        <f t="shared" si="74"/>
        <v>26.459143968871601</v>
      </c>
      <c r="AA306" s="109">
        <f t="shared" si="75"/>
        <v>15.332684824902724</v>
      </c>
      <c r="AB306" s="71">
        <v>12</v>
      </c>
      <c r="AC306" s="100">
        <v>5.14</v>
      </c>
      <c r="AD306" s="100">
        <v>0.8</v>
      </c>
      <c r="AE306" s="100">
        <v>1.85</v>
      </c>
      <c r="AF306" s="100">
        <v>2.29</v>
      </c>
      <c r="AG306" s="100">
        <v>15.32</v>
      </c>
      <c r="AH306" s="100">
        <v>18.88</v>
      </c>
      <c r="AI306" s="100">
        <v>13.930000000000001</v>
      </c>
      <c r="AJ306" s="100">
        <v>7.16</v>
      </c>
      <c r="AK306" s="100">
        <v>13.780000000000001</v>
      </c>
      <c r="AL306" s="100">
        <v>12120</v>
      </c>
      <c r="AM306" s="100">
        <v>4.1399999999999997</v>
      </c>
      <c r="AN306" s="100">
        <v>0.36</v>
      </c>
      <c r="AO306" s="110">
        <f t="shared" si="76"/>
        <v>18.729603198066901</v>
      </c>
      <c r="AP306" s="111">
        <f t="shared" si="77"/>
        <v>34.062288022969625</v>
      </c>
      <c r="AQ306" s="112">
        <f t="shared" si="78"/>
        <v>24.921038614224432</v>
      </c>
      <c r="AR306" s="101">
        <f>INDEX(Historical!$C$7:$C$1045,MATCH(B306,Historical!$B$7:$B$1045,0))*IF(AH306="n/a",1.03,IF(AH306&lt;0,1.01,IF(AH306&gt;10,1.1,(1+AH306/100))))</f>
        <v>1.3493333333333335</v>
      </c>
      <c r="AS306" s="109">
        <f t="shared" si="79"/>
        <v>1.4842666666666671</v>
      </c>
      <c r="AT306" s="109">
        <f t="shared" si="84"/>
        <v>1.632693333333334</v>
      </c>
      <c r="AU306" s="109">
        <f t="shared" si="84"/>
        <v>1.7959626666666675</v>
      </c>
      <c r="AV306" s="109">
        <f t="shared" si="84"/>
        <v>1.9755589333333343</v>
      </c>
      <c r="AW306" s="109">
        <f t="shared" si="80"/>
        <v>8.2378149333333361</v>
      </c>
      <c r="AX306" s="113">
        <f t="shared" si="81"/>
        <v>10.452753373091404</v>
      </c>
      <c r="AY306" s="100">
        <v>1.06</v>
      </c>
      <c r="AZ306" s="100">
        <v>42.05</v>
      </c>
      <c r="BA306" s="100">
        <v>-12.26</v>
      </c>
      <c r="BB306" s="100">
        <v>4.5600000000000005</v>
      </c>
      <c r="BC306" s="100">
        <v>0.6</v>
      </c>
      <c r="BE306" s="12">
        <v>2017</v>
      </c>
      <c r="BF306" s="12">
        <f t="shared" si="82"/>
        <v>1</v>
      </c>
      <c r="BG306" s="100">
        <v>2.12</v>
      </c>
      <c r="BH306" s="55" t="s">
        <v>121</v>
      </c>
      <c r="BI306" s="55" t="s">
        <v>122</v>
      </c>
    </row>
    <row r="307" spans="1:61" ht="12.75" customHeight="1" x14ac:dyDescent="0.2">
      <c r="A307" s="146" t="s">
        <v>1209</v>
      </c>
      <c r="B307" s="55" t="s">
        <v>1210</v>
      </c>
      <c r="C307" s="156" t="s">
        <v>134</v>
      </c>
      <c r="D307" s="98" t="s">
        <v>157</v>
      </c>
      <c r="E307" s="157">
        <v>13</v>
      </c>
      <c r="F307" s="2">
        <v>421</v>
      </c>
      <c r="G307" s="2" t="s">
        <v>146</v>
      </c>
      <c r="H307" s="2" t="s">
        <v>146</v>
      </c>
      <c r="I307" s="100">
        <v>79.62</v>
      </c>
      <c r="J307" s="101">
        <f t="shared" si="69"/>
        <v>1.9090680733484051</v>
      </c>
      <c r="K307" s="104">
        <v>0.38</v>
      </c>
      <c r="L307" s="71">
        <v>4</v>
      </c>
      <c r="M307" s="28">
        <f t="shared" si="70"/>
        <v>1.52</v>
      </c>
      <c r="N307" s="103" t="s">
        <v>177</v>
      </c>
      <c r="O307" s="104">
        <v>0.33500000000000002</v>
      </c>
      <c r="P307" s="158">
        <v>46024</v>
      </c>
      <c r="Q307" s="158">
        <v>46035</v>
      </c>
      <c r="R307" s="28">
        <f t="shared" si="71"/>
        <v>13.432835820895516</v>
      </c>
      <c r="S307" s="105">
        <f>IF(INDEX(Historical!$D$7:$D1572,MATCH(B307,Historical!$B$7:$B$1044,0))=0,"n/a",(INDEX(Historical!$C$7:$C$1044,MATCH(B307,Historical!$B$7:$B$1044,0))/INDEX(Historical!$D$7:$D$1044,MATCH(B307,Historical!$B$7:$B$1044,0))-1)*100)</f>
        <v>11.66666666666667</v>
      </c>
      <c r="T307" s="105">
        <f>IF(INDEX(Historical!$F$7:$F$1044,MATCH(B307,Historical!$B$7:$B$1044,0))=0,"n/a",((INDEX(Historical!$C$7:$C$1044,MATCH(B307,Historical!$B$7:$B$1044,0))/INDEX(Historical!$F$7:$F$1044,MATCH(B307,Historical!$B$7:$B$1044,0)))^(1/3)-1)*100)</f>
        <v>13.354558651041915</v>
      </c>
      <c r="U307" s="105">
        <f>IF(INDEX(Historical!$H$7:$H$1044,MATCH(B307,Historical!$B$7:$B$1044,0))=0,"n/a",((INDEX(Historical!$C$7:$C$1044,MATCH(B307,Historical!$B$7:$B$1044,0))/INDEX(Historical!$H$7:$H$1044,MATCH(B307,Historical!$B$7:$B$1044,0)))^(1/5)-1)*100)</f>
        <v>13.867910589603927</v>
      </c>
      <c r="V307" s="105">
        <f>IF(INDEX(Historical!$M$7:$M$1044,MATCH(B307,Historical!$B$7:$B$1044,0))=0,"n/a",((INDEX(Historical!$C$7:$C$1044,MATCH(B307,Historical!$B$7:$B$1044,0))/INDEX(Historical!$M$7:$M$1044,MATCH(B307,Historical!$B$7:$B$1044,0)))^(1/10)-1)*100)</f>
        <v>27.832327328211104</v>
      </c>
      <c r="W307" s="106">
        <f t="shared" si="72"/>
        <v>0.49826629394183952</v>
      </c>
      <c r="X307" s="107">
        <f t="shared" si="73"/>
        <v>1.3730604544162301</v>
      </c>
      <c r="Y307" s="165"/>
      <c r="Z307" s="101">
        <f t="shared" si="74"/>
        <v>28.044280442804432</v>
      </c>
      <c r="AA307" s="109">
        <f t="shared" si="75"/>
        <v>14.690036900369005</v>
      </c>
      <c r="AB307" s="71">
        <v>12</v>
      </c>
      <c r="AC307" s="100">
        <v>5.42</v>
      </c>
      <c r="AD307" s="100" t="s">
        <v>142</v>
      </c>
      <c r="AE307" s="100">
        <v>4.2699999999999996</v>
      </c>
      <c r="AF307" s="100">
        <v>2.2799999999999998</v>
      </c>
      <c r="AG307" s="100">
        <v>16.55</v>
      </c>
      <c r="AH307" s="100">
        <v>21.65</v>
      </c>
      <c r="AI307" s="100">
        <v>12.21</v>
      </c>
      <c r="AJ307" s="100">
        <v>10.100000000000001</v>
      </c>
      <c r="AK307" s="100" t="s">
        <v>142</v>
      </c>
      <c r="AL307" s="100">
        <v>4350</v>
      </c>
      <c r="AM307" s="100">
        <v>6.5600000000000005</v>
      </c>
      <c r="AN307" s="100">
        <v>0.83</v>
      </c>
      <c r="AO307" s="110">
        <f t="shared" si="76"/>
        <v>1.0869417625833258</v>
      </c>
      <c r="AP307" s="111">
        <f t="shared" si="77"/>
        <v>15.776978662952331</v>
      </c>
      <c r="AQ307" s="112">
        <f t="shared" si="78"/>
        <v>22.00780327110472</v>
      </c>
      <c r="AR307" s="101">
        <f>INDEX(Historical!$C$7:$C$1045,MATCH(B307,Historical!$B$7:$B$1045,0))*IF(AH307="n/a",1.03,IF(AH307&lt;0,1.01,IF(AH307&gt;10,1.1,(1+AH307/100))))</f>
        <v>1.4740000000000002</v>
      </c>
      <c r="AS307" s="109">
        <f t="shared" si="79"/>
        <v>1.6214000000000004</v>
      </c>
      <c r="AT307" s="109">
        <f t="shared" ref="AT307:AV326" si="85">IF($AK307="n/a",1.03*AS307,IF($AK307&lt;0,1.01*AS307,IF($AK307&gt;10,1.1*AS307,(1+$AK307/100)*AS307)))</f>
        <v>1.6700420000000005</v>
      </c>
      <c r="AU307" s="109">
        <f t="shared" si="85"/>
        <v>1.7201432600000006</v>
      </c>
      <c r="AV307" s="109">
        <f t="shared" si="85"/>
        <v>1.7717475578000006</v>
      </c>
      <c r="AW307" s="109">
        <f t="shared" si="80"/>
        <v>8.2573328178000018</v>
      </c>
      <c r="AX307" s="113">
        <f t="shared" si="81"/>
        <v>10.370927929917109</v>
      </c>
      <c r="AY307" s="100">
        <v>0.89</v>
      </c>
      <c r="AZ307" s="100">
        <v>18.48</v>
      </c>
      <c r="BA307" s="100">
        <v>-12.16</v>
      </c>
      <c r="BB307" s="100">
        <v>3.02</v>
      </c>
      <c r="BC307" s="100">
        <v>1.81</v>
      </c>
      <c r="BE307" s="12">
        <v>2014</v>
      </c>
      <c r="BF307" s="12">
        <f t="shared" si="82"/>
        <v>1</v>
      </c>
      <c r="BG307" s="100">
        <v>1.6099999999999999</v>
      </c>
      <c r="BH307" s="55" t="s">
        <v>121</v>
      </c>
      <c r="BI307" s="55" t="s">
        <v>122</v>
      </c>
    </row>
    <row r="308" spans="1:61" ht="12.75" customHeight="1" x14ac:dyDescent="0.2">
      <c r="A308" s="123" t="s">
        <v>1211</v>
      </c>
      <c r="B308" s="55" t="s">
        <v>1212</v>
      </c>
      <c r="C308" s="156" t="s">
        <v>134</v>
      </c>
      <c r="D308" s="98" t="s">
        <v>157</v>
      </c>
      <c r="E308" s="157">
        <v>15</v>
      </c>
      <c r="F308" s="2">
        <v>343</v>
      </c>
      <c r="G308" s="2" t="s">
        <v>146</v>
      </c>
      <c r="H308" s="2" t="s">
        <v>146</v>
      </c>
      <c r="I308" s="100">
        <v>21.26</v>
      </c>
      <c r="J308" s="101">
        <f t="shared" si="69"/>
        <v>4.0451552210724362</v>
      </c>
      <c r="K308" s="104">
        <v>0.215</v>
      </c>
      <c r="L308" s="71">
        <v>4</v>
      </c>
      <c r="M308" s="28">
        <f t="shared" si="70"/>
        <v>0.86</v>
      </c>
      <c r="N308" s="103" t="s">
        <v>740</v>
      </c>
      <c r="O308" s="104">
        <v>0.21249999999999999</v>
      </c>
      <c r="P308" s="158">
        <v>46094</v>
      </c>
      <c r="Q308" s="158">
        <v>46113</v>
      </c>
      <c r="R308" s="28">
        <f t="shared" si="71"/>
        <v>1.176470588235295</v>
      </c>
      <c r="S308" s="105">
        <f>IF(INDEX(Historical!$D$7:$D1573,MATCH(B308,Historical!$B$7:$B$1044,0))=0,"n/a",(INDEX(Historical!$C$7:$C$1044,MATCH(B308,Historical!$B$7:$B$1044,0))/INDEX(Historical!$D$7:$D$1044,MATCH(B308,Historical!$B$7:$B$1044,0))-1)*100)</f>
        <v>2.108433734939763</v>
      </c>
      <c r="T308" s="105">
        <f>IF(INDEX(Historical!$F$7:$F$1044,MATCH(B308,Historical!$B$7:$B$1044,0))=0,"n/a",((INDEX(Historical!$C$7:$C$1044,MATCH(B308,Historical!$B$7:$B$1044,0))/INDEX(Historical!$F$7:$F$1044,MATCH(B308,Historical!$B$7:$B$1044,0)))^(1/3)-1)*100)</f>
        <v>4.1580437306558915</v>
      </c>
      <c r="U308" s="105">
        <f>IF(INDEX(Historical!$H$7:$H$1044,MATCH(B308,Historical!$B$7:$B$1044,0))=0,"n/a",((INDEX(Historical!$C$7:$C$1044,MATCH(B308,Historical!$B$7:$B$1044,0))/INDEX(Historical!$H$7:$H$1044,MATCH(B308,Historical!$B$7:$B$1044,0)))^(1/5)-1)*100)</f>
        <v>4.8124760795454025</v>
      </c>
      <c r="V308" s="105">
        <f>IF(INDEX(Historical!$M$7:$M$1044,MATCH(B308,Historical!$B$7:$B$1044,0))=0,"n/a",((INDEX(Historical!$C$7:$C$1044,MATCH(B308,Historical!$B$7:$B$1044,0))/INDEX(Historical!$M$7:$M$1044,MATCH(B308,Historical!$B$7:$B$1044,0)))^(1/10)-1)*100)</f>
        <v>6.417445828293511</v>
      </c>
      <c r="W308" s="106">
        <f t="shared" si="72"/>
        <v>0.74990521280724354</v>
      </c>
      <c r="X308" s="107" t="str">
        <f t="shared" si="73"/>
        <v>n/a</v>
      </c>
      <c r="Y308" s="159"/>
      <c r="Z308" s="101" t="str">
        <f t="shared" si="74"/>
        <v>n/a</v>
      </c>
      <c r="AA308" s="109" t="str">
        <f t="shared" si="75"/>
        <v>n/a</v>
      </c>
      <c r="AB308" s="71">
        <v>12</v>
      </c>
      <c r="AC308" s="100">
        <v>-2.57</v>
      </c>
      <c r="AD308" s="100">
        <v>0.79</v>
      </c>
      <c r="AE308" s="100">
        <v>4.97</v>
      </c>
      <c r="AF308" s="100">
        <v>0.9</v>
      </c>
      <c r="AG308" s="100">
        <v>-10.37</v>
      </c>
      <c r="AH308" s="100">
        <v>19.32</v>
      </c>
      <c r="AI308" s="100">
        <v>6.99</v>
      </c>
      <c r="AJ308" s="100" t="s">
        <v>142</v>
      </c>
      <c r="AK308" s="100">
        <v>12.15</v>
      </c>
      <c r="AL308" s="100">
        <v>3080</v>
      </c>
      <c r="AM308" s="100">
        <v>1.35</v>
      </c>
      <c r="AN308" s="100">
        <v>0.22</v>
      </c>
      <c r="AO308" s="110" t="str">
        <f t="shared" si="76"/>
        <v>n/a</v>
      </c>
      <c r="AP308" s="111">
        <f t="shared" si="77"/>
        <v>8.8576313006178395</v>
      </c>
      <c r="AQ308" s="112" t="str">
        <f t="shared" si="78"/>
        <v>n/a</v>
      </c>
      <c r="AR308" s="101">
        <f>INDEX(Historical!$C$7:$C$1045,MATCH(B308,Historical!$B$7:$B$1045,0))*IF(AH308="n/a",1.03,IF(AH308&lt;0,1.01,IF(AH308&gt;10,1.1,(1+AH308/100))))</f>
        <v>0.93225000000000013</v>
      </c>
      <c r="AS308" s="109">
        <f t="shared" si="79"/>
        <v>0.99741427500000024</v>
      </c>
      <c r="AT308" s="109">
        <f t="shared" si="85"/>
        <v>1.0971557025000003</v>
      </c>
      <c r="AU308" s="109">
        <f t="shared" si="85"/>
        <v>1.2068712727500004</v>
      </c>
      <c r="AV308" s="109">
        <f t="shared" si="85"/>
        <v>1.3275584000250005</v>
      </c>
      <c r="AW308" s="109">
        <f t="shared" si="80"/>
        <v>5.5612496502750011</v>
      </c>
      <c r="AX308" s="113">
        <f t="shared" si="81"/>
        <v>26.158276812206022</v>
      </c>
      <c r="AY308" s="100">
        <v>0.94</v>
      </c>
      <c r="AZ308" s="100">
        <v>25.06</v>
      </c>
      <c r="BA308" s="100">
        <v>-4.1300000000000008</v>
      </c>
      <c r="BB308" s="100">
        <v>5.76</v>
      </c>
      <c r="BC308" s="100">
        <v>8.5500000000000007</v>
      </c>
      <c r="BE308" s="12">
        <v>2012</v>
      </c>
      <c r="BF308" s="12">
        <f t="shared" si="82"/>
        <v>1</v>
      </c>
      <c r="BG308" s="100">
        <v>-1.4000000000000001</v>
      </c>
      <c r="BH308" s="55" t="s">
        <v>121</v>
      </c>
      <c r="BI308" s="55" t="s">
        <v>122</v>
      </c>
    </row>
    <row r="309" spans="1:61" ht="12.75" customHeight="1" x14ac:dyDescent="0.2">
      <c r="A309" s="123" t="s">
        <v>1213</v>
      </c>
      <c r="B309" s="55" t="s">
        <v>1214</v>
      </c>
      <c r="C309" s="156" t="s">
        <v>162</v>
      </c>
      <c r="D309" s="98" t="s">
        <v>167</v>
      </c>
      <c r="E309" s="157">
        <v>14</v>
      </c>
      <c r="F309" s="2">
        <v>400</v>
      </c>
      <c r="G309" s="2" t="s">
        <v>146</v>
      </c>
      <c r="H309" s="2" t="s">
        <v>146</v>
      </c>
      <c r="I309" s="100">
        <v>12.67</v>
      </c>
      <c r="J309" s="101">
        <f t="shared" si="69"/>
        <v>6.235201262825572</v>
      </c>
      <c r="K309" s="104">
        <v>0.19750000000000001</v>
      </c>
      <c r="L309" s="71">
        <v>4</v>
      </c>
      <c r="M309" s="28">
        <f t="shared" si="70"/>
        <v>0.79</v>
      </c>
      <c r="N309" s="103" t="s">
        <v>332</v>
      </c>
      <c r="O309" s="104">
        <v>0.185</v>
      </c>
      <c r="P309" s="158">
        <v>46139</v>
      </c>
      <c r="Q309" s="158">
        <v>46148</v>
      </c>
      <c r="R309" s="28">
        <f t="shared" si="71"/>
        <v>6.7567567567567623</v>
      </c>
      <c r="S309" s="105">
        <f>IF(INDEX(Historical!$D$7:$D1574,MATCH(B309,Historical!$B$7:$B$1044,0))=0,"n/a",(INDEX(Historical!$C$7:$C$1044,MATCH(B309,Historical!$B$7:$B$1044,0))/INDEX(Historical!$D$7:$D$1044,MATCH(B309,Historical!$B$7:$B$1044,0))-1)*100)</f>
        <v>6.9852941176470562</v>
      </c>
      <c r="T309" s="105">
        <f>IF(INDEX(Historical!$F$7:$F$1044,MATCH(B309,Historical!$B$7:$B$1044,0))=0,"n/a",((INDEX(Historical!$C$7:$C$1044,MATCH(B309,Historical!$B$7:$B$1044,0))/INDEX(Historical!$F$7:$F$1044,MATCH(B309,Historical!$B$7:$B$1044,0)))^(1/3)-1)*100)</f>
        <v>6.6335617752943499</v>
      </c>
      <c r="U309" s="105">
        <f>IF(INDEX(Historical!$H$7:$H$1044,MATCH(B309,Historical!$B$7:$B$1044,0))=0,"n/a",((INDEX(Historical!$C$7:$C$1044,MATCH(B309,Historical!$B$7:$B$1044,0))/INDEX(Historical!$H$7:$H$1044,MATCH(B309,Historical!$B$7:$B$1044,0)))^(1/5)-1)*100)</f>
        <v>6.8438036558605697</v>
      </c>
      <c r="V309" s="105">
        <f>IF(INDEX(Historical!$M$7:$M$1044,MATCH(B309,Historical!$B$7:$B$1044,0))=0,"n/a",((INDEX(Historical!$C$7:$C$1044,MATCH(B309,Historical!$B$7:$B$1044,0))/INDEX(Historical!$M$7:$M$1044,MATCH(B309,Historical!$B$7:$B$1044,0)))^(1/10)-1)*100)</f>
        <v>6.9228858995565412</v>
      </c>
      <c r="W309" s="106">
        <f t="shared" si="72"/>
        <v>0.98857669404878723</v>
      </c>
      <c r="X309" s="107">
        <f t="shared" si="73"/>
        <v>0.60618278617011256</v>
      </c>
      <c r="Y309" s="123"/>
      <c r="Z309" s="101">
        <f t="shared" si="74"/>
        <v>44.632768361581924</v>
      </c>
      <c r="AA309" s="109">
        <f t="shared" si="75"/>
        <v>7.1581920903954801</v>
      </c>
      <c r="AB309" s="71">
        <v>9</v>
      </c>
      <c r="AC309" s="100">
        <v>1.77</v>
      </c>
      <c r="AD309" s="100" t="s">
        <v>142</v>
      </c>
      <c r="AE309" s="100">
        <v>0.23</v>
      </c>
      <c r="AF309" s="100">
        <v>1.27</v>
      </c>
      <c r="AG309" s="100">
        <v>19.41</v>
      </c>
      <c r="AH309" s="100" t="s">
        <v>142</v>
      </c>
      <c r="AI309" s="100" t="s">
        <v>142</v>
      </c>
      <c r="AJ309" s="100">
        <v>11.29</v>
      </c>
      <c r="AK309" s="100" t="s">
        <v>142</v>
      </c>
      <c r="AL309" s="100">
        <v>416.58</v>
      </c>
      <c r="AM309" s="100">
        <v>22.32</v>
      </c>
      <c r="AN309" s="100">
        <v>1.08</v>
      </c>
      <c r="AO309" s="110">
        <f t="shared" si="76"/>
        <v>5.9208128282906616</v>
      </c>
      <c r="AP309" s="111">
        <f t="shared" si="77"/>
        <v>13.079004918686142</v>
      </c>
      <c r="AQ309" s="112">
        <f t="shared" si="78"/>
        <v>-36.435845339610687</v>
      </c>
      <c r="AR309" s="101">
        <f>INDEX(Historical!$C$7:$C$1045,MATCH(B309,Historical!$B$7:$B$1045,0))*IF(AH309="n/a",1.03,IF(AH309&lt;0,1.01,IF(AH309&gt;10,1.1,(1+AH309/100))))</f>
        <v>0.74932500000000002</v>
      </c>
      <c r="AS309" s="109">
        <f t="shared" si="79"/>
        <v>0.77180475000000004</v>
      </c>
      <c r="AT309" s="109">
        <f t="shared" si="85"/>
        <v>0.79495889250000007</v>
      </c>
      <c r="AU309" s="109">
        <f t="shared" si="85"/>
        <v>0.8188076592750001</v>
      </c>
      <c r="AV309" s="109">
        <f t="shared" si="85"/>
        <v>0.84337188905325011</v>
      </c>
      <c r="AW309" s="109">
        <f t="shared" si="80"/>
        <v>3.97826819082825</v>
      </c>
      <c r="AX309" s="113">
        <f t="shared" si="81"/>
        <v>31.399117528241909</v>
      </c>
      <c r="AY309" s="100">
        <v>0.33</v>
      </c>
      <c r="AZ309" s="100">
        <v>12.02</v>
      </c>
      <c r="BA309" s="100">
        <v>-6.11</v>
      </c>
      <c r="BB309" s="100">
        <v>6.9999999999999993E-2</v>
      </c>
      <c r="BC309" s="100">
        <v>4.55</v>
      </c>
      <c r="BE309" s="12">
        <v>2013</v>
      </c>
      <c r="BF309" s="12">
        <f t="shared" si="82"/>
        <v>1</v>
      </c>
      <c r="BG309" s="100">
        <v>5.9499999999999993</v>
      </c>
      <c r="BH309" s="55" t="s">
        <v>121</v>
      </c>
      <c r="BI309" s="55" t="s">
        <v>122</v>
      </c>
    </row>
    <row r="310" spans="1:61" ht="12.75" customHeight="1" x14ac:dyDescent="0.2">
      <c r="A310" s="146" t="s">
        <v>1215</v>
      </c>
      <c r="B310" s="55" t="s">
        <v>1216</v>
      </c>
      <c r="C310" s="156" t="s">
        <v>134</v>
      </c>
      <c r="D310" s="98" t="s">
        <v>135</v>
      </c>
      <c r="E310" s="157">
        <v>12</v>
      </c>
      <c r="F310" s="2">
        <v>459</v>
      </c>
      <c r="G310" s="2" t="s">
        <v>146</v>
      </c>
      <c r="H310" s="2" t="s">
        <v>146</v>
      </c>
      <c r="I310" s="100">
        <v>83.95</v>
      </c>
      <c r="J310" s="101">
        <f t="shared" si="69"/>
        <v>2.0488385944014293</v>
      </c>
      <c r="K310" s="104">
        <v>0.43</v>
      </c>
      <c r="L310" s="71">
        <v>4</v>
      </c>
      <c r="M310" s="28">
        <f t="shared" si="70"/>
        <v>1.72</v>
      </c>
      <c r="N310" s="103" t="s">
        <v>708</v>
      </c>
      <c r="O310" s="104">
        <v>0.38</v>
      </c>
      <c r="P310" s="158">
        <v>45975</v>
      </c>
      <c r="Q310" s="158">
        <v>45992</v>
      </c>
      <c r="R310" s="28">
        <f t="shared" si="71"/>
        <v>13.157894736842103</v>
      </c>
      <c r="S310" s="105">
        <f>IF(INDEX(Historical!$D$7:$D1576,MATCH(B310,Historical!$B$7:$B$1044,0))=0,"n/a",(INDEX(Historical!$C$7:$C$1044,MATCH(B310,Historical!$B$7:$B$1044,0))/INDEX(Historical!$D$7:$D$1044,MATCH(B310,Historical!$B$7:$B$1044,0))-1)*100)</f>
        <v>9.7902097902097918</v>
      </c>
      <c r="T310" s="105">
        <f>IF(INDEX(Historical!$F$7:$F$1044,MATCH(B310,Historical!$B$7:$B$1044,0))=0,"n/a",((INDEX(Historical!$C$7:$C$1044,MATCH(B310,Historical!$B$7:$B$1044,0))/INDEX(Historical!$F$7:$F$1044,MATCH(B310,Historical!$B$7:$B$1044,0)))^(1/3)-1)*100)</f>
        <v>11.258090089280316</v>
      </c>
      <c r="U310" s="105">
        <f>IF(INDEX(Historical!$H$7:$H$1044,MATCH(B310,Historical!$B$7:$B$1044,0))=0,"n/a",((INDEX(Historical!$C$7:$C$1044,MATCH(B310,Historical!$B$7:$B$1044,0))/INDEX(Historical!$H$7:$H$1044,MATCH(B310,Historical!$B$7:$B$1044,0)))^(1/5)-1)*100)</f>
        <v>10.803724747600763</v>
      </c>
      <c r="V310" s="105">
        <f>IF(INDEX(Historical!$M$7:$M$1044,MATCH(B310,Historical!$B$7:$B$1044,0))=0,"n/a",((INDEX(Historical!$C$7:$C$1044,MATCH(B310,Historical!$B$7:$B$1044,0))/INDEX(Historical!$M$7:$M$1044,MATCH(B310,Historical!$B$7:$B$1044,0)))^(1/10)-1)*100)</f>
        <v>10.663010244085802</v>
      </c>
      <c r="W310" s="106">
        <f t="shared" si="72"/>
        <v>1.0131965083305634</v>
      </c>
      <c r="X310" s="107">
        <f t="shared" si="73"/>
        <v>0.83879850524850652</v>
      </c>
      <c r="Y310" s="159"/>
      <c r="Z310" s="101">
        <f t="shared" si="74"/>
        <v>23.52941176470588</v>
      </c>
      <c r="AA310" s="109">
        <f t="shared" si="75"/>
        <v>11.484268125854994</v>
      </c>
      <c r="AB310" s="71">
        <v>12</v>
      </c>
      <c r="AC310" s="100">
        <v>7.31</v>
      </c>
      <c r="AD310" s="100">
        <v>1.35</v>
      </c>
      <c r="AE310" s="100">
        <v>0.93</v>
      </c>
      <c r="AF310" s="100">
        <v>1.48</v>
      </c>
      <c r="AG310" s="100">
        <v>13.270000000000001</v>
      </c>
      <c r="AH310" s="100">
        <v>4.8500000000000005</v>
      </c>
      <c r="AI310" s="100">
        <v>12.959999999999999</v>
      </c>
      <c r="AJ310" s="100">
        <v>12.879999999999999</v>
      </c>
      <c r="AK310" s="100">
        <v>7.12</v>
      </c>
      <c r="AL310" s="100">
        <v>5030</v>
      </c>
      <c r="AM310" s="100">
        <v>0.89</v>
      </c>
      <c r="AN310" s="100">
        <v>0.25</v>
      </c>
      <c r="AO310" s="110">
        <f t="shared" si="76"/>
        <v>1.3682952161471977</v>
      </c>
      <c r="AP310" s="111">
        <f t="shared" si="77"/>
        <v>12.852563342002192</v>
      </c>
      <c r="AQ310" s="112">
        <f t="shared" si="78"/>
        <v>-13.08569526695239</v>
      </c>
      <c r="AR310" s="101">
        <f>INDEX(Historical!$C$7:$C$1045,MATCH(B310,Historical!$B$7:$B$1045,0))*IF(AH310="n/a",1.03,IF(AH310&lt;0,1.01,IF(AH310&gt;10,1.1,(1+AH310/100))))</f>
        <v>1.646145</v>
      </c>
      <c r="AS310" s="109">
        <f t="shared" si="79"/>
        <v>1.8107595000000001</v>
      </c>
      <c r="AT310" s="109">
        <f t="shared" si="85"/>
        <v>1.9396855764000001</v>
      </c>
      <c r="AU310" s="109">
        <f t="shared" si="85"/>
        <v>2.0777911894396799</v>
      </c>
      <c r="AV310" s="109">
        <f t="shared" si="85"/>
        <v>2.2257299221277851</v>
      </c>
      <c r="AW310" s="109">
        <f t="shared" si="80"/>
        <v>9.7001111879674653</v>
      </c>
      <c r="AX310" s="113">
        <f t="shared" si="81"/>
        <v>11.554629169705139</v>
      </c>
      <c r="AY310" s="100">
        <v>0.31</v>
      </c>
      <c r="AZ310" s="100">
        <v>17</v>
      </c>
      <c r="BA310" s="100">
        <v>-8.3800000000000008</v>
      </c>
      <c r="BB310" s="100">
        <v>5.26</v>
      </c>
      <c r="BC310" s="100">
        <v>4.08</v>
      </c>
      <c r="BE310" s="12">
        <v>2014</v>
      </c>
      <c r="BF310" s="12">
        <f t="shared" si="82"/>
        <v>1</v>
      </c>
      <c r="BG310" s="100">
        <v>3.34</v>
      </c>
      <c r="BH310" s="55" t="s">
        <v>121</v>
      </c>
      <c r="BI310" s="55" t="s">
        <v>122</v>
      </c>
    </row>
    <row r="311" spans="1:61" ht="12.75" customHeight="1" x14ac:dyDescent="0.2">
      <c r="A311" s="116" t="s">
        <v>1632</v>
      </c>
      <c r="B311" s="55" t="s">
        <v>1633</v>
      </c>
      <c r="C311" s="156" t="s">
        <v>527</v>
      </c>
      <c r="D311" s="98" t="s">
        <v>528</v>
      </c>
      <c r="E311" s="157">
        <v>10</v>
      </c>
      <c r="F311" s="2">
        <v>498</v>
      </c>
      <c r="G311" s="2" t="s">
        <v>146</v>
      </c>
      <c r="H311" s="2" t="s">
        <v>146</v>
      </c>
      <c r="I311" s="100">
        <v>26.94</v>
      </c>
      <c r="J311" s="101">
        <f t="shared" si="69"/>
        <v>4.0089086859688194</v>
      </c>
      <c r="K311" s="104">
        <v>0.27</v>
      </c>
      <c r="L311" s="71">
        <v>4</v>
      </c>
      <c r="M311" s="28">
        <f t="shared" si="70"/>
        <v>1.08</v>
      </c>
      <c r="N311" s="103" t="s">
        <v>697</v>
      </c>
      <c r="O311" s="104">
        <v>0.26600000000000001</v>
      </c>
      <c r="P311" s="115">
        <v>45601</v>
      </c>
      <c r="Q311" s="115">
        <v>45617</v>
      </c>
      <c r="R311" s="28">
        <f t="shared" si="71"/>
        <v>1.5037593984962419</v>
      </c>
      <c r="S311" s="105">
        <f>IF(INDEX(Historical!$D$7:$D1577,MATCH(B311,Historical!$B$7:$B$1044,0))=0,"n/a",(INDEX(Historical!$C$7:$C$1044,MATCH(B311,Historical!$B$7:$B$1044,0))/INDEX(Historical!$D$7:$D$1044,MATCH(B311,Historical!$B$7:$B$1044,0))-1)*100)</f>
        <v>1.1235955056179803</v>
      </c>
      <c r="T311" s="105">
        <f>IF(INDEX(Historical!$F$7:$F$1044,MATCH(B311,Historical!$B$7:$B$1044,0))=0,"n/a",((INDEX(Historical!$C$7:$C$1044,MATCH(B311,Historical!$B$7:$B$1044,0))/INDEX(Historical!$F$7:$F$1044,MATCH(B311,Historical!$B$7:$B$1044,0)))^(1/3)-1)*100)</f>
        <v>6.232620442220993</v>
      </c>
      <c r="U311" s="105">
        <f>IF(INDEX(Historical!$H$7:$H$1044,MATCH(B311,Historical!$B$7:$B$1044,0))=0,"n/a",((INDEX(Historical!$C$7:$C$1044,MATCH(B311,Historical!$B$7:$B$1044,0))/INDEX(Historical!$H$7:$H$1044,MATCH(B311,Historical!$B$7:$B$1044,0)))^(1/5)-1)*100)</f>
        <v>14.628436464634609</v>
      </c>
      <c r="V311" s="105" t="str">
        <f>IF(INDEX(Historical!$M$7:$M$1044,MATCH(B311,Historical!$B$7:$B$1044,0))=0,"n/a",((INDEX(Historical!$C$7:$C$1044,MATCH(B311,Historical!$B$7:$B$1044,0))/INDEX(Historical!$M$7:$M$1044,MATCH(B311,Historical!$B$7:$B$1044,0)))^(1/10)-1)*100)</f>
        <v>n/a</v>
      </c>
      <c r="W311" s="106" t="str">
        <f t="shared" si="72"/>
        <v>n/a</v>
      </c>
      <c r="X311" s="107">
        <f t="shared" si="73"/>
        <v>0.29186824550348384</v>
      </c>
      <c r="Y311" s="165" t="s">
        <v>1719</v>
      </c>
      <c r="Z311" s="101">
        <f t="shared" si="74"/>
        <v>48.000000000000007</v>
      </c>
      <c r="AA311" s="109">
        <f t="shared" si="75"/>
        <v>11.973333333333334</v>
      </c>
      <c r="AB311" s="71">
        <v>12</v>
      </c>
      <c r="AC311" s="100">
        <v>2.25</v>
      </c>
      <c r="AD311" s="100">
        <v>0.54</v>
      </c>
      <c r="AE311" s="100">
        <v>1.06</v>
      </c>
      <c r="AF311" s="100">
        <v>0.78</v>
      </c>
      <c r="AG311" s="100">
        <v>7.1099999999999994</v>
      </c>
      <c r="AH311" s="100">
        <v>41.85</v>
      </c>
      <c r="AI311" s="100">
        <v>4.6500000000000004</v>
      </c>
      <c r="AJ311" s="100">
        <v>50.12</v>
      </c>
      <c r="AK311" s="100">
        <v>15.160000000000002</v>
      </c>
      <c r="AL311" s="100">
        <v>9070</v>
      </c>
      <c r="AM311" s="100">
        <v>2.5</v>
      </c>
      <c r="AN311" s="100">
        <v>0.84</v>
      </c>
      <c r="AO311" s="110">
        <f t="shared" si="76"/>
        <v>6.6640118172700955</v>
      </c>
      <c r="AP311" s="111">
        <f t="shared" si="77"/>
        <v>18.63734515060343</v>
      </c>
      <c r="AQ311" s="112">
        <f t="shared" si="78"/>
        <v>-35.573642384847219</v>
      </c>
      <c r="AR311" s="101">
        <f>INDEX(Historical!$C$7:$C$1045,MATCH(B311,Historical!$B$7:$B$1045,0))*IF(AH311="n/a",1.03,IF(AH311&lt;0,1.01,IF(AH311&gt;10,1.1,(1+AH311/100))))</f>
        <v>1.1880000000000002</v>
      </c>
      <c r="AS311" s="109">
        <f t="shared" si="79"/>
        <v>1.2432420000000002</v>
      </c>
      <c r="AT311" s="109">
        <f t="shared" si="85"/>
        <v>1.3675662000000004</v>
      </c>
      <c r="AU311" s="109">
        <f t="shared" si="85"/>
        <v>1.5043228200000005</v>
      </c>
      <c r="AV311" s="109">
        <f t="shared" si="85"/>
        <v>1.6547551020000006</v>
      </c>
      <c r="AW311" s="109">
        <f t="shared" si="80"/>
        <v>6.9578861220000014</v>
      </c>
      <c r="AX311" s="113">
        <f t="shared" si="81"/>
        <v>25.827342694877508</v>
      </c>
      <c r="AY311" s="100">
        <v>0.92</v>
      </c>
      <c r="AZ311" s="100">
        <v>38.79</v>
      </c>
      <c r="BA311" s="100">
        <v>-6.36</v>
      </c>
      <c r="BB311" s="100">
        <v>15.03</v>
      </c>
      <c r="BC311" s="100">
        <v>20.919999999999998</v>
      </c>
      <c r="BE311" s="12">
        <v>2016</v>
      </c>
      <c r="BF311" s="12">
        <f t="shared" si="82"/>
        <v>1</v>
      </c>
      <c r="BG311" s="100">
        <v>2.94</v>
      </c>
      <c r="BH311" s="55" t="s">
        <v>121</v>
      </c>
      <c r="BI311" s="55" t="s">
        <v>122</v>
      </c>
    </row>
    <row r="312" spans="1:61" ht="12.75" customHeight="1" x14ac:dyDescent="0.2">
      <c r="A312" s="123" t="s">
        <v>1217</v>
      </c>
      <c r="B312" s="55" t="s">
        <v>1218</v>
      </c>
      <c r="C312" s="156" t="s">
        <v>139</v>
      </c>
      <c r="D312" s="98" t="s">
        <v>171</v>
      </c>
      <c r="E312" s="157">
        <v>23</v>
      </c>
      <c r="F312" s="2">
        <v>171</v>
      </c>
      <c r="G312" s="2" t="s">
        <v>146</v>
      </c>
      <c r="H312" s="2" t="s">
        <v>146</v>
      </c>
      <c r="I312" s="100">
        <v>40.549999999999997</v>
      </c>
      <c r="J312" s="101">
        <f t="shared" si="69"/>
        <v>2.0715166461159065</v>
      </c>
      <c r="K312" s="104">
        <v>0.21</v>
      </c>
      <c r="L312" s="71">
        <v>4</v>
      </c>
      <c r="M312" s="28">
        <f t="shared" si="70"/>
        <v>0.84</v>
      </c>
      <c r="N312" s="103" t="s">
        <v>270</v>
      </c>
      <c r="O312" s="104">
        <v>0.2</v>
      </c>
      <c r="P312" s="158">
        <v>46098</v>
      </c>
      <c r="Q312" s="158">
        <v>46112</v>
      </c>
      <c r="R312" s="28">
        <f t="shared" si="71"/>
        <v>4.9999999999999902</v>
      </c>
      <c r="S312" s="105">
        <f>IF(INDEX(Historical!$D$7:$D1580,MATCH(B312,Historical!$B$7:$B$1044,0))=0,"n/a",(INDEX(Historical!$C$7:$C$1044,MATCH(B312,Historical!$B$7:$B$1044,0))/INDEX(Historical!$D$7:$D$1044,MATCH(B312,Historical!$B$7:$B$1044,0))-1)*100)</f>
        <v>5.2631578947368363</v>
      </c>
      <c r="T312" s="105">
        <f>IF(INDEX(Historical!$F$7:$F$1044,MATCH(B312,Historical!$B$7:$B$1044,0))=0,"n/a",((INDEX(Historical!$C$7:$C$1044,MATCH(B312,Historical!$B$7:$B$1044,0))/INDEX(Historical!$F$7:$F$1044,MATCH(B312,Historical!$B$7:$B$1044,0)))^(1/3)-1)*100)</f>
        <v>7.7217345015941907</v>
      </c>
      <c r="U312" s="105">
        <f>IF(INDEX(Historical!$H$7:$H$1044,MATCH(B312,Historical!$B$7:$B$1044,0))=0,"n/a",((INDEX(Historical!$C$7:$C$1044,MATCH(B312,Historical!$B$7:$B$1044,0))/INDEX(Historical!$H$7:$H$1044,MATCH(B312,Historical!$B$7:$B$1044,0)))^(1/5)-1)*100)</f>
        <v>10.756634324829006</v>
      </c>
      <c r="V312" s="105">
        <f>IF(INDEX(Historical!$M$7:$M$1044,MATCH(B312,Historical!$B$7:$B$1044,0))=0,"n/a",((INDEX(Historical!$C$7:$C$1044,MATCH(B312,Historical!$B$7:$B$1044,0))/INDEX(Historical!$M$7:$M$1044,MATCH(B312,Historical!$B$7:$B$1044,0)))^(1/10)-1)*100)</f>
        <v>9.5958226385217227</v>
      </c>
      <c r="W312" s="106">
        <f t="shared" si="72"/>
        <v>1.1209705233241067</v>
      </c>
      <c r="X312" s="107" t="str">
        <f t="shared" si="73"/>
        <v>n/a</v>
      </c>
      <c r="Y312" s="159"/>
      <c r="Z312" s="101">
        <f t="shared" si="74"/>
        <v>31.578947368421051</v>
      </c>
      <c r="AA312" s="109">
        <f t="shared" si="75"/>
        <v>15.244360902255638</v>
      </c>
      <c r="AB312" s="71">
        <v>12</v>
      </c>
      <c r="AC312" s="100">
        <v>2.66</v>
      </c>
      <c r="AD312" s="100">
        <v>1.68</v>
      </c>
      <c r="AE312" s="100">
        <v>0.65</v>
      </c>
      <c r="AF312" s="100">
        <v>1.88</v>
      </c>
      <c r="AG312" s="100">
        <v>12.870000000000001</v>
      </c>
      <c r="AH312" s="100">
        <v>2.08</v>
      </c>
      <c r="AI312" s="100">
        <v>7.4499999999999993</v>
      </c>
      <c r="AJ312" s="100">
        <v>-0.52</v>
      </c>
      <c r="AK312" s="100">
        <v>5.8999999999999995</v>
      </c>
      <c r="AL312" s="100">
        <v>4290</v>
      </c>
      <c r="AM312" s="100">
        <v>17.14</v>
      </c>
      <c r="AN312" s="100">
        <v>2.0099999999999998</v>
      </c>
      <c r="AO312" s="110">
        <f t="shared" si="76"/>
        <v>-2.4162099313107248</v>
      </c>
      <c r="AP312" s="111">
        <f t="shared" si="77"/>
        <v>12.828150970944913</v>
      </c>
      <c r="AQ312" s="112">
        <f t="shared" si="78"/>
        <v>12.860579667010397</v>
      </c>
      <c r="AR312" s="101">
        <f>INDEX(Historical!$C$7:$C$1045,MATCH(B312,Historical!$B$7:$B$1045,0))*IF(AH312="n/a",1.03,IF(AH312&lt;0,1.01,IF(AH312&gt;10,1.1,(1+AH312/100))))</f>
        <v>0.81664000000000003</v>
      </c>
      <c r="AS312" s="109">
        <f t="shared" si="79"/>
        <v>0.8774796800000001</v>
      </c>
      <c r="AT312" s="109">
        <f t="shared" si="85"/>
        <v>0.92925098112000004</v>
      </c>
      <c r="AU312" s="109">
        <f t="shared" si="85"/>
        <v>0.98407678900607998</v>
      </c>
      <c r="AV312" s="109">
        <f t="shared" si="85"/>
        <v>1.0421373195574386</v>
      </c>
      <c r="AW312" s="109">
        <f t="shared" si="80"/>
        <v>4.6495847696835186</v>
      </c>
      <c r="AX312" s="113">
        <f t="shared" si="81"/>
        <v>11.466300295150479</v>
      </c>
      <c r="AY312" s="100">
        <v>0.73</v>
      </c>
      <c r="AZ312" s="100">
        <v>12.17</v>
      </c>
      <c r="BA312" s="100">
        <v>-28.910000000000004</v>
      </c>
      <c r="BB312" s="100">
        <v>-3.54</v>
      </c>
      <c r="BC312" s="100">
        <v>-6.34</v>
      </c>
      <c r="BE312" s="12">
        <v>2004</v>
      </c>
      <c r="BF312" s="12">
        <f t="shared" si="82"/>
        <v>2</v>
      </c>
      <c r="BG312" s="100">
        <v>3.1300000000000003</v>
      </c>
      <c r="BH312" s="55" t="s">
        <v>121</v>
      </c>
      <c r="BI312" s="55" t="s">
        <v>122</v>
      </c>
    </row>
    <row r="313" spans="1:61" ht="12.75" customHeight="1" x14ac:dyDescent="0.2">
      <c r="A313" s="123" t="s">
        <v>1219</v>
      </c>
      <c r="B313" s="55" t="s">
        <v>1220</v>
      </c>
      <c r="C313" s="156" t="s">
        <v>134</v>
      </c>
      <c r="D313" s="98" t="s">
        <v>412</v>
      </c>
      <c r="E313" s="157">
        <v>14</v>
      </c>
      <c r="F313" s="2">
        <v>364</v>
      </c>
      <c r="G313" s="2" t="s">
        <v>146</v>
      </c>
      <c r="H313" s="2" t="s">
        <v>146</v>
      </c>
      <c r="I313" s="100">
        <v>68.239999999999995</v>
      </c>
      <c r="J313" s="101">
        <f t="shared" si="69"/>
        <v>1.4654161781946073</v>
      </c>
      <c r="K313" s="104">
        <v>0.25</v>
      </c>
      <c r="L313" s="71">
        <v>4</v>
      </c>
      <c r="M313" s="28">
        <f t="shared" si="70"/>
        <v>1</v>
      </c>
      <c r="N313" s="103" t="s">
        <v>273</v>
      </c>
      <c r="O313" s="104">
        <v>0.23</v>
      </c>
      <c r="P313" s="158">
        <v>45884</v>
      </c>
      <c r="Q313" s="158">
        <v>45898</v>
      </c>
      <c r="R313" s="28">
        <f t="shared" si="71"/>
        <v>8.6956521739130395</v>
      </c>
      <c r="S313" s="105">
        <f>IF(INDEX(Historical!$D$7:$D1581,MATCH(B313,Historical!$B$7:$B$1044,0))=0,"n/a",(INDEX(Historical!$C$7:$C$1044,MATCH(B313,Historical!$B$7:$B$1044,0))/INDEX(Historical!$D$7:$D$1044,MATCH(B313,Historical!$B$7:$B$1044,0))-1)*100)</f>
        <v>11.363636363636353</v>
      </c>
      <c r="T313" s="105">
        <f>IF(INDEX(Historical!$F$7:$F$1044,MATCH(B313,Historical!$B$7:$B$1044,0))=0,"n/a",((INDEX(Historical!$C$7:$C$1044,MATCH(B313,Historical!$B$7:$B$1044,0))/INDEX(Historical!$F$7:$F$1044,MATCH(B313,Historical!$B$7:$B$1044,0)))^(1/3)-1)*100)</f>
        <v>6.1216696897209211</v>
      </c>
      <c r="U313" s="105">
        <f>IF(INDEX(Historical!$H$7:$H$1044,MATCH(B313,Historical!$B$7:$B$1044,0))=0,"n/a",((INDEX(Historical!$C$7:$C$1044,MATCH(B313,Historical!$B$7:$B$1044,0))/INDEX(Historical!$H$7:$H$1044,MATCH(B313,Historical!$B$7:$B$1044,0)))^(1/5)-1)*100)</f>
        <v>10.310020440058288</v>
      </c>
      <c r="V313" s="105">
        <f>IF(INDEX(Historical!$M$7:$M$1044,MATCH(B313,Historical!$B$7:$B$1044,0))=0,"n/a",((INDEX(Historical!$C$7:$C$1044,MATCH(B313,Historical!$B$7:$B$1044,0))/INDEX(Historical!$M$7:$M$1044,MATCH(B313,Historical!$B$7:$B$1044,0)))^(1/10)-1)*100)</f>
        <v>10.8449222600272</v>
      </c>
      <c r="W313" s="106">
        <f t="shared" si="72"/>
        <v>0.95067721029771857</v>
      </c>
      <c r="X313" s="107">
        <f t="shared" si="73"/>
        <v>0.89032991710347908</v>
      </c>
      <c r="Y313" s="162"/>
      <c r="Z313" s="101">
        <f t="shared" si="74"/>
        <v>16.694490818030051</v>
      </c>
      <c r="AA313" s="109">
        <f t="shared" si="75"/>
        <v>11.392320534223705</v>
      </c>
      <c r="AB313" s="71">
        <v>12</v>
      </c>
      <c r="AC313" s="100">
        <v>5.99</v>
      </c>
      <c r="AD313" s="100" t="s">
        <v>142</v>
      </c>
      <c r="AE313" s="100">
        <v>2.41</v>
      </c>
      <c r="AF313" s="100">
        <v>1.31</v>
      </c>
      <c r="AG313" s="100">
        <v>12.17</v>
      </c>
      <c r="AH313" s="100">
        <v>20.849999999999998</v>
      </c>
      <c r="AI313" s="100">
        <v>7.1400000000000006</v>
      </c>
      <c r="AJ313" s="100">
        <v>11.58</v>
      </c>
      <c r="AK313" s="100" t="s">
        <v>142</v>
      </c>
      <c r="AL313" s="100">
        <v>758.03</v>
      </c>
      <c r="AM313" s="100">
        <v>14.64</v>
      </c>
      <c r="AN313" s="100">
        <v>0.26</v>
      </c>
      <c r="AO313" s="110">
        <f t="shared" si="76"/>
        <v>0.38311608402919006</v>
      </c>
      <c r="AP313" s="111">
        <f t="shared" si="77"/>
        <v>11.775436618252895</v>
      </c>
      <c r="AQ313" s="112">
        <f t="shared" si="78"/>
        <v>-18.557614366329013</v>
      </c>
      <c r="AR313" s="101">
        <f>INDEX(Historical!$C$7:$C$1045,MATCH(B313,Historical!$B$7:$B$1045,0))*IF(AH313="n/a",1.03,IF(AH313&lt;0,1.01,IF(AH313&gt;10,1.1,(1+AH313/100))))</f>
        <v>1.0780000000000001</v>
      </c>
      <c r="AS313" s="109">
        <f t="shared" si="79"/>
        <v>1.1549692</v>
      </c>
      <c r="AT313" s="109">
        <f t="shared" si="85"/>
        <v>1.189618276</v>
      </c>
      <c r="AU313" s="109">
        <f t="shared" si="85"/>
        <v>1.22530682428</v>
      </c>
      <c r="AV313" s="109">
        <f t="shared" si="85"/>
        <v>1.2620660290084</v>
      </c>
      <c r="AW313" s="109">
        <f t="shared" si="80"/>
        <v>5.9099603292884009</v>
      </c>
      <c r="AX313" s="113">
        <f t="shared" si="81"/>
        <v>8.6605514790275517</v>
      </c>
      <c r="AY313" s="100">
        <v>0.89</v>
      </c>
      <c r="AZ313" s="100">
        <v>43.36</v>
      </c>
      <c r="BA313" s="100">
        <v>-2.65</v>
      </c>
      <c r="BB313" s="100">
        <v>5.88</v>
      </c>
      <c r="BC313" s="100">
        <v>16.05</v>
      </c>
      <c r="BE313" s="12">
        <v>2012</v>
      </c>
      <c r="BF313" s="12">
        <f t="shared" si="82"/>
        <v>1</v>
      </c>
      <c r="BG313" s="100">
        <v>1.32</v>
      </c>
      <c r="BH313" s="55" t="s">
        <v>121</v>
      </c>
      <c r="BI313" s="55" t="s">
        <v>122</v>
      </c>
    </row>
    <row r="314" spans="1:61" ht="12.75" customHeight="1" x14ac:dyDescent="0.2">
      <c r="A314" s="55" t="s">
        <v>1221</v>
      </c>
      <c r="B314" s="55" t="s">
        <v>1222</v>
      </c>
      <c r="C314" s="156" t="s">
        <v>116</v>
      </c>
      <c r="D314" s="98" t="s">
        <v>215</v>
      </c>
      <c r="E314" s="157">
        <v>16</v>
      </c>
      <c r="F314" s="2">
        <v>270</v>
      </c>
      <c r="G314" s="2" t="s">
        <v>119</v>
      </c>
      <c r="H314" s="2" t="s">
        <v>119</v>
      </c>
      <c r="I314" s="100">
        <v>383.4</v>
      </c>
      <c r="J314" s="101">
        <f t="shared" si="69"/>
        <v>2.545644235785081</v>
      </c>
      <c r="K314" s="104">
        <v>2.44</v>
      </c>
      <c r="L314" s="71">
        <v>4</v>
      </c>
      <c r="M314" s="28">
        <f t="shared" si="70"/>
        <v>9.76</v>
      </c>
      <c r="N314" s="103" t="s">
        <v>339</v>
      </c>
      <c r="O314" s="104">
        <v>2.14</v>
      </c>
      <c r="P314" s="158">
        <v>45982</v>
      </c>
      <c r="Q314" s="158">
        <v>46001</v>
      </c>
      <c r="R314" s="28">
        <f t="shared" si="71"/>
        <v>14.018691588785037</v>
      </c>
      <c r="S314" s="105">
        <f>IF(INDEX(Historical!$D$7:$D1582,MATCH(B314,Historical!$B$7:$B$1044,0))=0,"n/a",(INDEX(Historical!$C$7:$C$1044,MATCH(B314,Historical!$B$7:$B$1044,0))/INDEX(Historical!$D$7:$D$1044,MATCH(B314,Historical!$B$7:$B$1044,0))-1)*100)</f>
        <v>14.766839378238327</v>
      </c>
      <c r="T314" s="105">
        <f>IF(INDEX(Historical!$F$7:$F$1044,MATCH(B314,Historical!$B$7:$B$1044,0))=0,"n/a",((INDEX(Historical!$C$7:$C$1044,MATCH(B314,Historical!$B$7:$B$1044,0))/INDEX(Historical!$F$7:$F$1044,MATCH(B314,Historical!$B$7:$B$1044,0)))^(1/3)-1)*100)</f>
        <v>14.644211573066723</v>
      </c>
      <c r="U314" s="105">
        <f>IF(INDEX(Historical!$H$7:$H$1044,MATCH(B314,Historical!$B$7:$B$1044,0))=0,"n/a",((INDEX(Historical!$C$7:$C$1044,MATCH(B314,Historical!$B$7:$B$1044,0))/INDEX(Historical!$H$7:$H$1044,MATCH(B314,Historical!$B$7:$B$1044,0)))^(1/5)-1)*100)</f>
        <v>14.663512055894312</v>
      </c>
      <c r="V314" s="105">
        <f>IF(INDEX(Historical!$M$7:$M$1044,MATCH(B314,Historical!$B$7:$B$1044,0))=0,"n/a",((INDEX(Historical!$C$7:$C$1044,MATCH(B314,Historical!$B$7:$B$1044,0))/INDEX(Historical!$M$7:$M$1044,MATCH(B314,Historical!$B$7:$B$1044,0)))^(1/10)-1)*100)</f>
        <v>14.947916573600551</v>
      </c>
      <c r="W314" s="106">
        <f t="shared" si="72"/>
        <v>0.98097363493394629</v>
      </c>
      <c r="X314" s="107">
        <f t="shared" si="73"/>
        <v>1.3465116672079258</v>
      </c>
      <c r="Y314" s="55"/>
      <c r="Z314" s="101">
        <f t="shared" si="74"/>
        <v>50.413223140495866</v>
      </c>
      <c r="AA314" s="109">
        <f t="shared" si="75"/>
        <v>19.803719008264462</v>
      </c>
      <c r="AB314" s="71">
        <v>12</v>
      </c>
      <c r="AC314" s="100">
        <v>19.36</v>
      </c>
      <c r="AD314" s="100" t="s">
        <v>142</v>
      </c>
      <c r="AE314" s="100">
        <v>3.8</v>
      </c>
      <c r="AF314" s="100">
        <v>3.33</v>
      </c>
      <c r="AG314" s="100">
        <v>17.829999999999998</v>
      </c>
      <c r="AH314" s="100">
        <v>3.81</v>
      </c>
      <c r="AI314" s="100">
        <v>5.91</v>
      </c>
      <c r="AJ314" s="100">
        <v>10.89</v>
      </c>
      <c r="AK314" s="100" t="s">
        <v>142</v>
      </c>
      <c r="AL314" s="100">
        <v>19860</v>
      </c>
      <c r="AM314" s="100">
        <v>2.33</v>
      </c>
      <c r="AN314" s="100">
        <v>0.22</v>
      </c>
      <c r="AO314" s="110">
        <f t="shared" si="76"/>
        <v>-2.5945627165850702</v>
      </c>
      <c r="AP314" s="111">
        <f t="shared" si="77"/>
        <v>17.209156291679392</v>
      </c>
      <c r="AQ314" s="112">
        <f t="shared" si="78"/>
        <v>71.200187301975234</v>
      </c>
      <c r="AR314" s="101">
        <f>INDEX(Historical!$C$7:$C$1045,MATCH(B314,Historical!$B$7:$B$1045,0))*IF(AH314="n/a",1.03,IF(AH314&lt;0,1.01,IF(AH314&gt;10,1.1,(1+AH314/100))))</f>
        <v>9.1975660000000001</v>
      </c>
      <c r="AS314" s="109">
        <f t="shared" si="79"/>
        <v>9.7411421506</v>
      </c>
      <c r="AT314" s="109">
        <f t="shared" si="85"/>
        <v>10.033376415118001</v>
      </c>
      <c r="AU314" s="109">
        <f t="shared" si="85"/>
        <v>10.334377707571541</v>
      </c>
      <c r="AV314" s="109">
        <f t="shared" si="85"/>
        <v>10.644409038798686</v>
      </c>
      <c r="AW314" s="109">
        <f t="shared" si="80"/>
        <v>49.950871312088225</v>
      </c>
      <c r="AX314" s="113">
        <f t="shared" si="81"/>
        <v>13.028396273366779</v>
      </c>
      <c r="AY314" s="100">
        <v>0.74</v>
      </c>
      <c r="AZ314" s="100">
        <v>27.05</v>
      </c>
      <c r="BA314" s="100">
        <v>-4.3600000000000003</v>
      </c>
      <c r="BB314" s="100">
        <v>2.31</v>
      </c>
      <c r="BC314" s="100">
        <v>9.26</v>
      </c>
      <c r="BE314" s="12">
        <v>2011</v>
      </c>
      <c r="BF314" s="12">
        <f t="shared" si="82"/>
        <v>1</v>
      </c>
      <c r="BG314" s="100">
        <v>12.34</v>
      </c>
      <c r="BH314" s="55" t="s">
        <v>121</v>
      </c>
      <c r="BI314" s="55" t="s">
        <v>122</v>
      </c>
    </row>
    <row r="315" spans="1:61" ht="12.75" customHeight="1" x14ac:dyDescent="0.2">
      <c r="A315" s="116" t="s">
        <v>1636</v>
      </c>
      <c r="B315" s="55" t="s">
        <v>1637</v>
      </c>
      <c r="C315" s="156" t="s">
        <v>116</v>
      </c>
      <c r="D315" s="98" t="s">
        <v>248</v>
      </c>
      <c r="E315" s="157">
        <v>10</v>
      </c>
      <c r="F315" s="2">
        <v>519</v>
      </c>
      <c r="G315" s="2" t="s">
        <v>146</v>
      </c>
      <c r="H315" s="2" t="s">
        <v>146</v>
      </c>
      <c r="I315" s="100">
        <v>31.09</v>
      </c>
      <c r="J315" s="101">
        <f t="shared" si="69"/>
        <v>1.286587327114828</v>
      </c>
      <c r="K315" s="104">
        <v>0.1</v>
      </c>
      <c r="L315" s="71">
        <v>4</v>
      </c>
      <c r="M315" s="28">
        <f t="shared" si="70"/>
        <v>0.4</v>
      </c>
      <c r="N315" s="103" t="s">
        <v>147</v>
      </c>
      <c r="O315" s="104">
        <v>9.5000000000000001E-2</v>
      </c>
      <c r="P315" s="158">
        <v>46094</v>
      </c>
      <c r="Q315" s="158">
        <v>46120</v>
      </c>
      <c r="R315" s="28">
        <f t="shared" si="71"/>
        <v>5.2631578947368469</v>
      </c>
      <c r="S315" s="105">
        <f>IF(INDEX(Historical!$D$7:$D1583,MATCH(B315,Historical!$B$7:$B$1044,0))=0,"n/a",(INDEX(Historical!$C$7:$C$1044,MATCH(B315,Historical!$B$7:$B$1044,0))/INDEX(Historical!$D$7:$D$1044,MATCH(B315,Historical!$B$7:$B$1044,0))-1)*100)</f>
        <v>1.3333333333333419</v>
      </c>
      <c r="T315" s="105">
        <f>IF(INDEX(Historical!$F$7:$F$1044,MATCH(B315,Historical!$B$7:$B$1044,0))=0,"n/a",((INDEX(Historical!$C$7:$C$1044,MATCH(B315,Historical!$B$7:$B$1044,0))/INDEX(Historical!$F$7:$F$1044,MATCH(B315,Historical!$B$7:$B$1044,0)))^(1/3)-1)*100)</f>
        <v>7.0222229910164247</v>
      </c>
      <c r="U315" s="105">
        <f>IF(INDEX(Historical!$H$7:$H$1044,MATCH(B315,Historical!$B$7:$B$1044,0))=0,"n/a",((INDEX(Historical!$C$7:$C$1044,MATCH(B315,Historical!$B$7:$B$1044,0))/INDEX(Historical!$H$7:$H$1044,MATCH(B315,Historical!$B$7:$B$1044,0)))^(1/5)-1)*100)</f>
        <v>8.3050440268092487</v>
      </c>
      <c r="V315" s="105" t="str">
        <f>IF(INDEX(Historical!$M$7:$M$1044,MATCH(B315,Historical!$B$7:$B$1044,0))=0,"n/a",((INDEX(Historical!$C$7:$C$1044,MATCH(B315,Historical!$B$7:$B$1044,0))/INDEX(Historical!$M$7:$M$1044,MATCH(B315,Historical!$B$7:$B$1044,0)))^(1/10)-1)*100)</f>
        <v>n/a</v>
      </c>
      <c r="W315" s="106" t="str">
        <f t="shared" si="72"/>
        <v>n/a</v>
      </c>
      <c r="X315" s="107" t="str">
        <f t="shared" si="73"/>
        <v>n/a</v>
      </c>
      <c r="Y315" s="165" t="s">
        <v>1722</v>
      </c>
      <c r="Z315" s="101">
        <f t="shared" si="74"/>
        <v>67.79661016949153</v>
      </c>
      <c r="AA315" s="109">
        <f t="shared" si="75"/>
        <v>52.694915254237287</v>
      </c>
      <c r="AB315" s="71">
        <v>12</v>
      </c>
      <c r="AC315" s="100">
        <v>0.59</v>
      </c>
      <c r="AD315" s="100">
        <v>0.54</v>
      </c>
      <c r="AE315" s="100">
        <v>0.96</v>
      </c>
      <c r="AF315" s="100">
        <v>1.8</v>
      </c>
      <c r="AG315" s="100">
        <v>3.45</v>
      </c>
      <c r="AH315" s="100">
        <v>35.589999999999996</v>
      </c>
      <c r="AI315" s="100">
        <v>65.69</v>
      </c>
      <c r="AJ315" s="100">
        <v>-13.15</v>
      </c>
      <c r="AK315" s="100">
        <v>40.56</v>
      </c>
      <c r="AL315" s="100">
        <v>5450</v>
      </c>
      <c r="AM315" s="100">
        <v>70.56</v>
      </c>
      <c r="AN315" s="100">
        <v>0.16</v>
      </c>
      <c r="AO315" s="110">
        <f t="shared" si="76"/>
        <v>-43.103283900313208</v>
      </c>
      <c r="AP315" s="111">
        <f t="shared" si="77"/>
        <v>9.5916313539240772</v>
      </c>
      <c r="AQ315" s="112">
        <f t="shared" si="78"/>
        <v>105.31909848669665</v>
      </c>
      <c r="AR315" s="101">
        <f>INDEX(Historical!$C$7:$C$1045,MATCH(B315,Historical!$B$7:$B$1045,0))*IF(AH315="n/a",1.03,IF(AH315&lt;0,1.01,IF(AH315&gt;10,1.1,(1+AH315/100))))</f>
        <v>0.41800000000000004</v>
      </c>
      <c r="AS315" s="109">
        <f t="shared" si="79"/>
        <v>0.4598000000000001</v>
      </c>
      <c r="AT315" s="109">
        <f t="shared" si="85"/>
        <v>0.50578000000000012</v>
      </c>
      <c r="AU315" s="109">
        <f t="shared" si="85"/>
        <v>0.55635800000000013</v>
      </c>
      <c r="AV315" s="109">
        <f t="shared" si="85"/>
        <v>0.61199380000000014</v>
      </c>
      <c r="AW315" s="109">
        <f t="shared" si="80"/>
        <v>2.5519318000000006</v>
      </c>
      <c r="AX315" s="113">
        <f t="shared" si="81"/>
        <v>8.2082077838533323</v>
      </c>
      <c r="AY315" s="100">
        <v>1.1299999999999999</v>
      </c>
      <c r="AZ315" s="100">
        <v>54.6</v>
      </c>
      <c r="BA315" s="100">
        <v>-1.49</v>
      </c>
      <c r="BB315" s="100">
        <v>13.98</v>
      </c>
      <c r="BC315" s="100">
        <v>21.6</v>
      </c>
      <c r="BE315" s="12">
        <v>2017</v>
      </c>
      <c r="BF315" s="12">
        <f t="shared" si="82"/>
        <v>1</v>
      </c>
      <c r="BG315" s="100">
        <v>2.09</v>
      </c>
      <c r="BH315" s="55" t="s">
        <v>121</v>
      </c>
      <c r="BI315" s="55" t="s">
        <v>122</v>
      </c>
    </row>
    <row r="316" spans="1:61" ht="12.75" customHeight="1" x14ac:dyDescent="0.2">
      <c r="A316" s="123" t="s">
        <v>1225</v>
      </c>
      <c r="B316" s="55" t="s">
        <v>1226</v>
      </c>
      <c r="C316" s="156" t="s">
        <v>134</v>
      </c>
      <c r="D316" s="98" t="s">
        <v>157</v>
      </c>
      <c r="E316" s="157">
        <v>15</v>
      </c>
      <c r="F316" s="2">
        <v>347</v>
      </c>
      <c r="G316" s="2" t="s">
        <v>146</v>
      </c>
      <c r="H316" s="2" t="s">
        <v>146</v>
      </c>
      <c r="I316" s="100">
        <v>28</v>
      </c>
      <c r="J316" s="101">
        <f t="shared" si="69"/>
        <v>2.4285714285714288</v>
      </c>
      <c r="K316" s="104">
        <v>0.17</v>
      </c>
      <c r="L316" s="71">
        <v>4</v>
      </c>
      <c r="M316" s="28">
        <f t="shared" si="70"/>
        <v>0.68</v>
      </c>
      <c r="N316" s="103" t="s">
        <v>219</v>
      </c>
      <c r="O316" s="104">
        <v>0.16</v>
      </c>
      <c r="P316" s="158">
        <v>46114</v>
      </c>
      <c r="Q316" s="158">
        <v>46129</v>
      </c>
      <c r="R316" s="28">
        <f t="shared" si="71"/>
        <v>6.2500000000000053</v>
      </c>
      <c r="S316" s="105">
        <f>IF(INDEX(Historical!$D$7:$D1587,MATCH(B316,Historical!$B$7:$B$1044,0))=0,"n/a",(INDEX(Historical!$C$7:$C$1044,MATCH(B316,Historical!$B$7:$B$1044,0))/INDEX(Historical!$D$7:$D$1044,MATCH(B316,Historical!$B$7:$B$1044,0))-1)*100)</f>
        <v>6.7796610169491567</v>
      </c>
      <c r="T316" s="105">
        <f>IF(INDEX(Historical!$F$7:$F$1044,MATCH(B316,Historical!$B$7:$B$1044,0))=0,"n/a",((INDEX(Historical!$C$7:$C$1044,MATCH(B316,Historical!$B$7:$B$1044,0))/INDEX(Historical!$F$7:$F$1044,MATCH(B316,Historical!$B$7:$B$1044,0)))^(1/3)-1)*100)</f>
        <v>7.2976287935406559</v>
      </c>
      <c r="U316" s="105">
        <f>IF(INDEX(Historical!$H$7:$H$1044,MATCH(B316,Historical!$B$7:$B$1044,0))=0,"n/a",((INDEX(Historical!$C$7:$C$1044,MATCH(B316,Historical!$B$7:$B$1044,0))/INDEX(Historical!$H$7:$H$1044,MATCH(B316,Historical!$B$7:$B$1044,0)))^(1/5)-1)*100)</f>
        <v>6.49189212487713</v>
      </c>
      <c r="V316" s="105">
        <f>IF(INDEX(Historical!$M$7:$M$1044,MATCH(B316,Historical!$B$7:$B$1044,0))=0,"n/a",((INDEX(Historical!$C$7:$C$1044,MATCH(B316,Historical!$B$7:$B$1044,0))/INDEX(Historical!$M$7:$M$1044,MATCH(B316,Historical!$B$7:$B$1044,0)))^(1/10)-1)*100)</f>
        <v>7.348970932152854</v>
      </c>
      <c r="W316" s="106">
        <f t="shared" si="72"/>
        <v>0.88337430979269826</v>
      </c>
      <c r="X316" s="107" t="str">
        <f t="shared" si="73"/>
        <v>n/a</v>
      </c>
      <c r="Y316" s="165"/>
      <c r="Z316" s="101" t="str">
        <f t="shared" si="74"/>
        <v>n/a</v>
      </c>
      <c r="AA316" s="109" t="str">
        <f t="shared" si="75"/>
        <v>n/a</v>
      </c>
      <c r="AB316" s="71">
        <v>12</v>
      </c>
      <c r="AC316" s="100" t="s">
        <v>142</v>
      </c>
      <c r="AD316" s="100" t="s">
        <v>142</v>
      </c>
      <c r="AE316" s="100" t="s">
        <v>142</v>
      </c>
      <c r="AF316" s="100" t="s">
        <v>142</v>
      </c>
      <c r="AG316" s="100" t="s">
        <v>142</v>
      </c>
      <c r="AH316" s="100" t="s">
        <v>142</v>
      </c>
      <c r="AI316" s="100" t="s">
        <v>142</v>
      </c>
      <c r="AJ316" s="100" t="s">
        <v>142</v>
      </c>
      <c r="AK316" s="100" t="s">
        <v>142</v>
      </c>
      <c r="AL316" s="100" t="s">
        <v>142</v>
      </c>
      <c r="AM316" s="100" t="s">
        <v>142</v>
      </c>
      <c r="AN316" s="100" t="s">
        <v>142</v>
      </c>
      <c r="AO316" s="110" t="str">
        <f t="shared" si="76"/>
        <v>n/a</v>
      </c>
      <c r="AP316" s="111">
        <f t="shared" si="77"/>
        <v>8.9204635534485597</v>
      </c>
      <c r="AQ316" s="112" t="str">
        <f t="shared" si="78"/>
        <v>n/a</v>
      </c>
      <c r="AR316" s="101">
        <f>INDEX(Historical!$C$7:$C$1045,MATCH(B316,Historical!$B$7:$B$1045,0))*IF(AH316="n/a",1.03,IF(AH316&lt;0,1.01,IF(AH316&gt;10,1.1,(1+AH316/100))))</f>
        <v>0.64890000000000003</v>
      </c>
      <c r="AS316" s="109">
        <f t="shared" si="79"/>
        <v>0.66836700000000004</v>
      </c>
      <c r="AT316" s="109">
        <f t="shared" si="85"/>
        <v>0.68841801000000002</v>
      </c>
      <c r="AU316" s="109">
        <f t="shared" si="85"/>
        <v>0.70907055029999999</v>
      </c>
      <c r="AV316" s="109">
        <f t="shared" si="85"/>
        <v>0.73034266680900006</v>
      </c>
      <c r="AW316" s="109">
        <f t="shared" si="80"/>
        <v>3.4450982271089998</v>
      </c>
      <c r="AX316" s="113">
        <f t="shared" si="81"/>
        <v>12.303922239675</v>
      </c>
      <c r="AY316" s="100" t="s">
        <v>142</v>
      </c>
      <c r="AZ316" s="100" t="s">
        <v>142</v>
      </c>
      <c r="BA316" s="100" t="s">
        <v>142</v>
      </c>
      <c r="BB316" s="100" t="s">
        <v>142</v>
      </c>
      <c r="BC316" s="100" t="s">
        <v>142</v>
      </c>
      <c r="BD316" s="20" t="s">
        <v>108</v>
      </c>
      <c r="BE316" s="12">
        <v>2012</v>
      </c>
      <c r="BF316" s="12">
        <f t="shared" si="82"/>
        <v>1</v>
      </c>
      <c r="BG316" s="100" t="s">
        <v>142</v>
      </c>
      <c r="BH316" s="55" t="s">
        <v>121</v>
      </c>
      <c r="BI316" s="55" t="s">
        <v>122</v>
      </c>
    </row>
    <row r="317" spans="1:61" ht="12.75" customHeight="1" x14ac:dyDescent="0.2">
      <c r="A317" s="123" t="s">
        <v>1227</v>
      </c>
      <c r="B317" s="55" t="s">
        <v>1228</v>
      </c>
      <c r="C317" s="156" t="s">
        <v>162</v>
      </c>
      <c r="D317" s="98" t="s">
        <v>167</v>
      </c>
      <c r="E317" s="157">
        <v>23</v>
      </c>
      <c r="F317" s="2">
        <v>163</v>
      </c>
      <c r="G317" s="2" t="s">
        <v>119</v>
      </c>
      <c r="H317" s="2" t="s">
        <v>119</v>
      </c>
      <c r="I317" s="100">
        <v>91.18</v>
      </c>
      <c r="J317" s="101">
        <f t="shared" si="69"/>
        <v>3.6192147400745771</v>
      </c>
      <c r="K317" s="104">
        <v>0.82499999999999996</v>
      </c>
      <c r="L317" s="71">
        <v>4</v>
      </c>
      <c r="M317" s="28">
        <f t="shared" si="70"/>
        <v>3.3</v>
      </c>
      <c r="N317" s="103" t="s">
        <v>361</v>
      </c>
      <c r="O317" s="104">
        <v>0.78500000000000003</v>
      </c>
      <c r="P317" s="158">
        <v>46002</v>
      </c>
      <c r="Q317" s="158">
        <v>46027</v>
      </c>
      <c r="R317" s="28">
        <f t="shared" si="71"/>
        <v>5.0955414012738753</v>
      </c>
      <c r="S317" s="105">
        <f>IF(INDEX(Historical!$D$7:$D1591,MATCH(B317,Historical!$B$7:$B$1044,0))=0,"n/a",(INDEX(Historical!$C$7:$C$1044,MATCH(B317,Historical!$B$7:$B$1044,0))/INDEX(Historical!$D$7:$D$1044,MATCH(B317,Historical!$B$7:$B$1044,0))-1)*100)</f>
        <v>3.9735099337748325</v>
      </c>
      <c r="T317" s="105">
        <f>IF(INDEX(Historical!$F$7:$F$1044,MATCH(B317,Historical!$B$7:$B$1044,0))=0,"n/a",((INDEX(Historical!$C$7:$C$1044,MATCH(B317,Historical!$B$7:$B$1044,0))/INDEX(Historical!$F$7:$F$1044,MATCH(B317,Historical!$B$7:$B$1044,0)))^(1/3)-1)*100)</f>
        <v>4.6468985969915444</v>
      </c>
      <c r="U317" s="105">
        <f>IF(INDEX(Historical!$H$7:$H$1044,MATCH(B317,Historical!$B$7:$B$1044,0))=0,"n/a",((INDEX(Historical!$C$7:$C$1044,MATCH(B317,Historical!$B$7:$B$1044,0))/INDEX(Historical!$H$7:$H$1044,MATCH(B317,Historical!$B$7:$B$1044,0)))^(1/5)-1)*100)</f>
        <v>4.7480773392046594</v>
      </c>
      <c r="V317" s="105">
        <f>IF(INDEX(Historical!$M$7:$M$1044,MATCH(B317,Historical!$B$7:$B$1044,0))=0,"n/a",((INDEX(Historical!$C$7:$C$1044,MATCH(B317,Historical!$B$7:$B$1044,0))/INDEX(Historical!$M$7:$M$1044,MATCH(B317,Historical!$B$7:$B$1044,0)))^(1/10)-1)*100)</f>
        <v>5.4899733241458692</v>
      </c>
      <c r="W317" s="106">
        <f t="shared" si="72"/>
        <v>0.8648634626914814</v>
      </c>
      <c r="X317" s="107">
        <f t="shared" si="73"/>
        <v>0.19045637140812913</v>
      </c>
      <c r="Y317" s="161"/>
      <c r="Z317" s="101">
        <f t="shared" si="74"/>
        <v>71.583514099783073</v>
      </c>
      <c r="AA317" s="109">
        <f t="shared" si="75"/>
        <v>19.778741865509762</v>
      </c>
      <c r="AB317" s="71">
        <v>9</v>
      </c>
      <c r="AC317" s="100">
        <v>4.6100000000000003</v>
      </c>
      <c r="AD317" s="100">
        <v>1.41</v>
      </c>
      <c r="AE317" s="100">
        <v>2.1</v>
      </c>
      <c r="AF317" s="100">
        <v>1.69</v>
      </c>
      <c r="AG317" s="100">
        <v>8.4599999999999991</v>
      </c>
      <c r="AH317" s="100">
        <v>16.96</v>
      </c>
      <c r="AI317" s="100">
        <v>6.9099999999999993</v>
      </c>
      <c r="AJ317" s="100">
        <v>24.93</v>
      </c>
      <c r="AK317" s="100">
        <v>11.63</v>
      </c>
      <c r="AL317" s="100">
        <v>5390</v>
      </c>
      <c r="AM317" s="100">
        <v>2.39</v>
      </c>
      <c r="AN317" s="100">
        <v>1.56</v>
      </c>
      <c r="AO317" s="110">
        <f t="shared" si="76"/>
        <v>-11.411449786230525</v>
      </c>
      <c r="AP317" s="111">
        <f t="shared" si="77"/>
        <v>8.3672920792792365</v>
      </c>
      <c r="AQ317" s="112">
        <f t="shared" si="78"/>
        <v>21.885326348100207</v>
      </c>
      <c r="AR317" s="101">
        <f>INDEX(Historical!$C$7:$C$1045,MATCH(B317,Historical!$B$7:$B$1045,0))*IF(AH317="n/a",1.03,IF(AH317&lt;0,1.01,IF(AH317&gt;10,1.1,(1+AH317/100))))</f>
        <v>3.4540000000000006</v>
      </c>
      <c r="AS317" s="109">
        <f t="shared" si="79"/>
        <v>3.6926714000000005</v>
      </c>
      <c r="AT317" s="109">
        <f t="shared" si="85"/>
        <v>4.0619385400000008</v>
      </c>
      <c r="AU317" s="109">
        <f t="shared" si="85"/>
        <v>4.4681323940000013</v>
      </c>
      <c r="AV317" s="109">
        <f t="shared" si="85"/>
        <v>4.9149456334000021</v>
      </c>
      <c r="AW317" s="109">
        <f t="shared" si="80"/>
        <v>20.591687967400006</v>
      </c>
      <c r="AX317" s="113">
        <f t="shared" si="81"/>
        <v>22.583557762009217</v>
      </c>
      <c r="AY317" s="100">
        <v>0.57999999999999996</v>
      </c>
      <c r="AZ317" s="100">
        <v>30.37</v>
      </c>
      <c r="BA317" s="100">
        <v>-4.33</v>
      </c>
      <c r="BB317" s="100">
        <v>-0.22999999999999998</v>
      </c>
      <c r="BC317" s="100">
        <v>8.129999999999999</v>
      </c>
      <c r="BE317" s="12">
        <v>2004</v>
      </c>
      <c r="BF317" s="12">
        <f t="shared" si="82"/>
        <v>2</v>
      </c>
      <c r="BG317" s="100">
        <v>2.46</v>
      </c>
      <c r="BH317" s="55" t="s">
        <v>121</v>
      </c>
      <c r="BI317" s="55" t="s">
        <v>122</v>
      </c>
    </row>
    <row r="318" spans="1:61" ht="12.75" customHeight="1" x14ac:dyDescent="0.2">
      <c r="A318" s="123" t="s">
        <v>1229</v>
      </c>
      <c r="B318" s="55" t="s">
        <v>1230</v>
      </c>
      <c r="C318" s="156" t="s">
        <v>162</v>
      </c>
      <c r="D318" s="98" t="s">
        <v>192</v>
      </c>
      <c r="E318" s="157">
        <v>23</v>
      </c>
      <c r="F318" s="2">
        <v>172</v>
      </c>
      <c r="G318" s="2" t="s">
        <v>119</v>
      </c>
      <c r="H318" s="2" t="s">
        <v>119</v>
      </c>
      <c r="I318" s="100">
        <v>95.12</v>
      </c>
      <c r="J318" s="101">
        <f t="shared" si="69"/>
        <v>2.7649285113540789</v>
      </c>
      <c r="K318" s="104">
        <v>0.65749999999999997</v>
      </c>
      <c r="L318" s="71">
        <v>4</v>
      </c>
      <c r="M318" s="28">
        <f t="shared" si="70"/>
        <v>2.63</v>
      </c>
      <c r="N318" s="103" t="s">
        <v>209</v>
      </c>
      <c r="O318" s="104">
        <v>0.64500000000000002</v>
      </c>
      <c r="P318" s="158">
        <v>46100</v>
      </c>
      <c r="Q318" s="158">
        <v>46127</v>
      </c>
      <c r="R318" s="28">
        <f t="shared" si="71"/>
        <v>1.937984496124024</v>
      </c>
      <c r="S318" s="105">
        <f>IF(INDEX(Historical!$D$7:$D1593,MATCH(B318,Historical!$B$7:$B$1044,0))=0,"n/a",(INDEX(Historical!$C$7:$C$1044,MATCH(B318,Historical!$B$7:$B$1044,0))/INDEX(Historical!$D$7:$D$1044,MATCH(B318,Historical!$B$7:$B$1044,0))-1)*100)</f>
        <v>4.0733197556008127</v>
      </c>
      <c r="T318" s="105">
        <f>IF(INDEX(Historical!$F$7:$F$1044,MATCH(B318,Historical!$B$7:$B$1044,0))=0,"n/a",((INDEX(Historical!$C$7:$C$1044,MATCH(B318,Historical!$B$7:$B$1044,0))/INDEX(Historical!$F$7:$F$1044,MATCH(B318,Historical!$B$7:$B$1044,0)))^(1/3)-1)*100)</f>
        <v>4.0593725556910876</v>
      </c>
      <c r="U318" s="105">
        <f>IF(INDEX(Historical!$H$7:$H$1044,MATCH(B318,Historical!$B$7:$B$1044,0))=0,"n/a",((INDEX(Historical!$C$7:$C$1044,MATCH(B318,Historical!$B$7:$B$1044,0))/INDEX(Historical!$H$7:$H$1044,MATCH(B318,Historical!$B$7:$B$1044,0)))^(1/5)-1)*100)</f>
        <v>4.4899357374966087</v>
      </c>
      <c r="V318" s="105">
        <f>IF(INDEX(Historical!$M$7:$M$1044,MATCH(B318,Historical!$B$7:$B$1044,0))=0,"n/a",((INDEX(Historical!$C$7:$C$1044,MATCH(B318,Historical!$B$7:$B$1044,0))/INDEX(Historical!$M$7:$M$1044,MATCH(B318,Historical!$B$7:$B$1044,0)))^(1/10)-1)*100)</f>
        <v>6.3533518634894648</v>
      </c>
      <c r="W318" s="106">
        <f t="shared" si="72"/>
        <v>0.70670345889367947</v>
      </c>
      <c r="X318" s="107" t="str">
        <f t="shared" si="73"/>
        <v>n/a</v>
      </c>
      <c r="Y318" s="55"/>
      <c r="Z318" s="101">
        <f t="shared" si="74"/>
        <v>95.636363636363626</v>
      </c>
      <c r="AA318" s="109">
        <f t="shared" si="75"/>
        <v>34.589090909090913</v>
      </c>
      <c r="AB318" s="71">
        <v>12</v>
      </c>
      <c r="AC318" s="100">
        <v>2.75</v>
      </c>
      <c r="AD318" s="100">
        <v>2.0299999999999998</v>
      </c>
      <c r="AE318" s="100">
        <v>4.53</v>
      </c>
      <c r="AF318" s="100">
        <v>1.97</v>
      </c>
      <c r="AG318" s="100">
        <v>5.8500000000000005</v>
      </c>
      <c r="AH318" s="100">
        <v>8.9499999999999993</v>
      </c>
      <c r="AI318" s="100">
        <v>7.95</v>
      </c>
      <c r="AJ318" s="100">
        <v>-15.67</v>
      </c>
      <c r="AK318" s="100">
        <v>8.48</v>
      </c>
      <c r="AL318" s="100">
        <v>62140</v>
      </c>
      <c r="AM318" s="100">
        <v>0.1</v>
      </c>
      <c r="AN318" s="100">
        <v>1.1499999999999999</v>
      </c>
      <c r="AO318" s="110">
        <f t="shared" si="76"/>
        <v>-27.334226660240226</v>
      </c>
      <c r="AP318" s="111">
        <f t="shared" si="77"/>
        <v>7.2548642488506871</v>
      </c>
      <c r="AQ318" s="112">
        <f t="shared" si="78"/>
        <v>74.024914041267991</v>
      </c>
      <c r="AR318" s="101">
        <f>INDEX(Historical!$C$7:$C$1045,MATCH(B318,Historical!$B$7:$B$1045,0))*IF(AH318="n/a",1.03,IF(AH318&lt;0,1.01,IF(AH318&gt;10,1.1,(1+AH318/100))))</f>
        <v>2.7836724999999998</v>
      </c>
      <c r="AS318" s="109">
        <f t="shared" si="79"/>
        <v>3.0049744637499995</v>
      </c>
      <c r="AT318" s="109">
        <f t="shared" si="85"/>
        <v>3.2597962982759996</v>
      </c>
      <c r="AU318" s="109">
        <f t="shared" si="85"/>
        <v>3.5362270243698042</v>
      </c>
      <c r="AV318" s="109">
        <f t="shared" si="85"/>
        <v>3.8360990760363634</v>
      </c>
      <c r="AW318" s="109">
        <f t="shared" si="80"/>
        <v>16.420769362432164</v>
      </c>
      <c r="AX318" s="113">
        <f t="shared" si="81"/>
        <v>17.263214216181836</v>
      </c>
      <c r="AY318" s="100">
        <v>0.6</v>
      </c>
      <c r="AZ318" s="100">
        <v>30.320000000000004</v>
      </c>
      <c r="BA318" s="100">
        <v>-5.86</v>
      </c>
      <c r="BB318" s="100">
        <v>0.11</v>
      </c>
      <c r="BC318" s="100">
        <v>6.5600000000000005</v>
      </c>
      <c r="BE318" s="12">
        <v>2004</v>
      </c>
      <c r="BF318" s="12">
        <f t="shared" si="82"/>
        <v>2</v>
      </c>
      <c r="BG318" s="100">
        <v>1.77</v>
      </c>
      <c r="BH318" s="55" t="s">
        <v>121</v>
      </c>
      <c r="BI318" s="55" t="s">
        <v>122</v>
      </c>
    </row>
    <row r="319" spans="1:61" ht="12.75" customHeight="1" x14ac:dyDescent="0.2">
      <c r="A319" s="55" t="s">
        <v>1231</v>
      </c>
      <c r="B319" s="55" t="s">
        <v>1232</v>
      </c>
      <c r="C319" s="156" t="s">
        <v>134</v>
      </c>
      <c r="D319" s="98" t="s">
        <v>157</v>
      </c>
      <c r="E319" s="157">
        <v>14</v>
      </c>
      <c r="F319" s="2">
        <v>362</v>
      </c>
      <c r="G319" s="2" t="s">
        <v>146</v>
      </c>
      <c r="H319" s="2" t="s">
        <v>146</v>
      </c>
      <c r="I319" s="100">
        <v>97.67</v>
      </c>
      <c r="J319" s="101">
        <f t="shared" si="69"/>
        <v>2.4572540186341763</v>
      </c>
      <c r="K319" s="104">
        <v>0.6</v>
      </c>
      <c r="L319" s="71">
        <v>4</v>
      </c>
      <c r="M319" s="28">
        <f t="shared" si="70"/>
        <v>2.4</v>
      </c>
      <c r="N319" s="103" t="s">
        <v>550</v>
      </c>
      <c r="O319" s="104">
        <v>0.54</v>
      </c>
      <c r="P319" s="158">
        <v>45877</v>
      </c>
      <c r="Q319" s="158">
        <v>45884</v>
      </c>
      <c r="R319" s="28">
        <f t="shared" si="71"/>
        <v>11.1111111111111</v>
      </c>
      <c r="S319" s="105">
        <f>IF(INDEX(Historical!$D$7:$D1594,MATCH(B319,Historical!$B$7:$B$1044,0))=0,"n/a",(INDEX(Historical!$C$7:$C$1044,MATCH(B319,Historical!$B$7:$B$1044,0))/INDEX(Historical!$D$7:$D$1044,MATCH(B319,Historical!$B$7:$B$1044,0))-1)*100)</f>
        <v>7.5471698113207308</v>
      </c>
      <c r="T319" s="105">
        <f>IF(INDEX(Historical!$F$7:$F$1044,MATCH(B319,Historical!$B$7:$B$1044,0))=0,"n/a",((INDEX(Historical!$C$7:$C$1044,MATCH(B319,Historical!$B$7:$B$1044,0))/INDEX(Historical!$F$7:$F$1044,MATCH(B319,Historical!$B$7:$B$1044,0)))^(1/3)-1)*100)</f>
        <v>4.8149469628073316</v>
      </c>
      <c r="U319" s="105">
        <f>IF(INDEX(Historical!$H$7:$H$1044,MATCH(B319,Historical!$B$7:$B$1044,0))=0,"n/a",((INDEX(Historical!$C$7:$C$1044,MATCH(B319,Historical!$B$7:$B$1044,0))/INDEX(Historical!$H$7:$H$1044,MATCH(B319,Historical!$B$7:$B$1044,0)))^(1/5)-1)*100)</f>
        <v>3.9334633807695418</v>
      </c>
      <c r="V319" s="105">
        <f>IF(INDEX(Historical!$M$7:$M$1044,MATCH(B319,Historical!$B$7:$B$1044,0))=0,"n/a",((INDEX(Historical!$C$7:$C$1044,MATCH(B319,Historical!$B$7:$B$1044,0))/INDEX(Historical!$M$7:$M$1044,MATCH(B319,Historical!$B$7:$B$1044,0)))^(1/10)-1)*100)</f>
        <v>8.8105178338498078</v>
      </c>
      <c r="W319" s="106">
        <f t="shared" si="72"/>
        <v>0.44645087325710475</v>
      </c>
      <c r="X319" s="107">
        <f t="shared" si="73"/>
        <v>0.13498501649861158</v>
      </c>
      <c r="Y319" s="123"/>
      <c r="Z319" s="101">
        <f t="shared" si="74"/>
        <v>25.862068965517242</v>
      </c>
      <c r="AA319" s="109">
        <f t="shared" si="75"/>
        <v>10.524784482758621</v>
      </c>
      <c r="AB319" s="71">
        <v>12</v>
      </c>
      <c r="AC319" s="100">
        <v>9.2799999999999994</v>
      </c>
      <c r="AD319" s="100">
        <v>0.66</v>
      </c>
      <c r="AE319" s="100">
        <v>2.54</v>
      </c>
      <c r="AF319" s="100">
        <v>1.06</v>
      </c>
      <c r="AG319" s="100">
        <v>10.6</v>
      </c>
      <c r="AH319" s="100">
        <v>20.190000000000001</v>
      </c>
      <c r="AI319" s="100">
        <v>10.69</v>
      </c>
      <c r="AJ319" s="100">
        <v>29.14</v>
      </c>
      <c r="AK319" s="100">
        <v>14.099999999999998</v>
      </c>
      <c r="AL319" s="100">
        <v>9580</v>
      </c>
      <c r="AM319" s="100">
        <v>1.35</v>
      </c>
      <c r="AN319" s="100">
        <v>0.15</v>
      </c>
      <c r="AO319" s="110">
        <f t="shared" si="76"/>
        <v>-4.1340670833549034</v>
      </c>
      <c r="AP319" s="111">
        <f t="shared" si="77"/>
        <v>6.3907173994037176</v>
      </c>
      <c r="AQ319" s="112">
        <f t="shared" si="78"/>
        <v>-29.584498071252842</v>
      </c>
      <c r="AR319" s="101">
        <f>INDEX(Historical!$C$7:$C$1045,MATCH(B319,Historical!$B$7:$B$1045,0))*IF(AH319="n/a",1.03,IF(AH319&lt;0,1.01,IF(AH319&gt;10,1.1,(1+AH319/100))))</f>
        <v>2.508</v>
      </c>
      <c r="AS319" s="109">
        <f t="shared" si="79"/>
        <v>2.7588000000000004</v>
      </c>
      <c r="AT319" s="109">
        <f t="shared" si="85"/>
        <v>3.0346800000000007</v>
      </c>
      <c r="AU319" s="109">
        <f t="shared" si="85"/>
        <v>3.3381480000000012</v>
      </c>
      <c r="AV319" s="109">
        <f t="shared" si="85"/>
        <v>3.6719628000000015</v>
      </c>
      <c r="AW319" s="109">
        <f t="shared" si="80"/>
        <v>15.311590800000003</v>
      </c>
      <c r="AX319" s="113">
        <f t="shared" si="81"/>
        <v>15.67686167707587</v>
      </c>
      <c r="AY319" s="100">
        <v>0.72</v>
      </c>
      <c r="AZ319" s="100">
        <v>15.620000000000001</v>
      </c>
      <c r="BA319" s="100">
        <v>-9.9500000000000011</v>
      </c>
      <c r="BB319" s="100">
        <v>1.92</v>
      </c>
      <c r="BC319" s="100">
        <v>1.37</v>
      </c>
      <c r="BE319" s="12">
        <v>2012</v>
      </c>
      <c r="BF319" s="12">
        <f t="shared" si="82"/>
        <v>1</v>
      </c>
      <c r="BG319" s="100">
        <v>1.41</v>
      </c>
      <c r="BH319" s="55" t="s">
        <v>121</v>
      </c>
      <c r="BI319" s="55" t="s">
        <v>122</v>
      </c>
    </row>
    <row r="320" spans="1:61" ht="12.75" customHeight="1" x14ac:dyDescent="0.2">
      <c r="A320" s="55" t="s">
        <v>1233</v>
      </c>
      <c r="B320" s="55" t="s">
        <v>1234</v>
      </c>
      <c r="C320" s="156" t="s">
        <v>116</v>
      </c>
      <c r="D320" s="98" t="s">
        <v>150</v>
      </c>
      <c r="E320" s="157">
        <v>12</v>
      </c>
      <c r="F320" s="2">
        <v>447</v>
      </c>
      <c r="G320" s="2" t="s">
        <v>146</v>
      </c>
      <c r="H320" s="2" t="s">
        <v>146</v>
      </c>
      <c r="I320" s="100">
        <v>190.73</v>
      </c>
      <c r="J320" s="101">
        <f t="shared" si="69"/>
        <v>0.60818958737482309</v>
      </c>
      <c r="K320" s="104">
        <v>0.28999999999999998</v>
      </c>
      <c r="L320" s="2">
        <v>4</v>
      </c>
      <c r="M320" s="28">
        <f t="shared" si="70"/>
        <v>1.1599999999999999</v>
      </c>
      <c r="N320" s="2" t="s">
        <v>575</v>
      </c>
      <c r="O320" s="104">
        <v>0.28000000000000003</v>
      </c>
      <c r="P320" s="158">
        <v>45841</v>
      </c>
      <c r="Q320" s="158">
        <v>45862</v>
      </c>
      <c r="R320" s="28">
        <f t="shared" si="71"/>
        <v>3.5714285714285547</v>
      </c>
      <c r="S320" s="105">
        <f>IF(INDEX(Historical!$D$7:$D1595,MATCH(B320,Historical!$B$7:$B$1044,0))=0,"n/a",(INDEX(Historical!$C$7:$C$1044,MATCH(B320,Historical!$B$7:$B$1044,0))/INDEX(Historical!$D$7:$D$1044,MATCH(B320,Historical!$B$7:$B$1044,0))-1)*100)</f>
        <v>3.6363636363636154</v>
      </c>
      <c r="T320" s="105">
        <f>IF(INDEX(Historical!$F$7:$F$1044,MATCH(B320,Historical!$B$7:$B$1044,0))=0,"n/a",((INDEX(Historical!$C$7:$C$1044,MATCH(B320,Historical!$B$7:$B$1044,0))/INDEX(Historical!$F$7:$F$1044,MATCH(B320,Historical!$B$7:$B$1044,0)))^(1/3)-1)*100)</f>
        <v>3.7771070432953691</v>
      </c>
      <c r="U320" s="105">
        <f>IF(INDEX(Historical!$H$7:$H$1044,MATCH(B320,Historical!$B$7:$B$1044,0))=0,"n/a",((INDEX(Historical!$C$7:$C$1044,MATCH(B320,Historical!$B$7:$B$1044,0))/INDEX(Historical!$H$7:$H$1044,MATCH(B320,Historical!$B$7:$B$1044,0)))^(1/5)-1)*100)</f>
        <v>4.3814690588328764</v>
      </c>
      <c r="V320" s="105">
        <f>IF(INDEX(Historical!$M$7:$M$1044,MATCH(B320,Historical!$B$7:$B$1044,0))=0,"n/a",((INDEX(Historical!$C$7:$C$1044,MATCH(B320,Historical!$B$7:$B$1044,0))/INDEX(Historical!$M$7:$M$1044,MATCH(B320,Historical!$B$7:$B$1044,0)))^(1/10)-1)*100)</f>
        <v>6.629005847852576</v>
      </c>
      <c r="W320" s="106">
        <f t="shared" si="72"/>
        <v>0.66095417011168056</v>
      </c>
      <c r="X320" s="107">
        <f t="shared" si="73"/>
        <v>0.31096302759637162</v>
      </c>
      <c r="Y320" s="162"/>
      <c r="Z320" s="101">
        <f t="shared" si="74"/>
        <v>14.043583535108958</v>
      </c>
      <c r="AA320" s="109">
        <f t="shared" si="75"/>
        <v>23.090799031476998</v>
      </c>
      <c r="AB320" s="2">
        <v>12</v>
      </c>
      <c r="AC320" s="100">
        <v>8.26</v>
      </c>
      <c r="AD320" s="100">
        <v>1.92</v>
      </c>
      <c r="AE320" s="100">
        <v>3.37</v>
      </c>
      <c r="AF320" s="100">
        <v>3.88</v>
      </c>
      <c r="AG320" s="100">
        <v>18</v>
      </c>
      <c r="AH320" s="100">
        <v>10.119999999999999</v>
      </c>
      <c r="AI320" s="100">
        <v>7.7799999999999994</v>
      </c>
      <c r="AJ320" s="100">
        <v>14.09</v>
      </c>
      <c r="AK320" s="100">
        <v>10.14</v>
      </c>
      <c r="AL320" s="100">
        <v>7860</v>
      </c>
      <c r="AM320" s="100">
        <v>0.41000000000000003</v>
      </c>
      <c r="AN320" s="100">
        <v>0.24</v>
      </c>
      <c r="AO320" s="110">
        <f t="shared" si="76"/>
        <v>-18.101140385269296</v>
      </c>
      <c r="AP320" s="111">
        <f t="shared" si="77"/>
        <v>4.9896586462076993</v>
      </c>
      <c r="AQ320" s="112">
        <f t="shared" si="78"/>
        <v>99.546486081849281</v>
      </c>
      <c r="AR320" s="101">
        <f>INDEX(Historical!$C$7:$C$1045,MATCH(B320,Historical!$B$7:$B$1045,0))*IF(AH320="n/a",1.03,IF(AH320&lt;0,1.01,IF(AH320&gt;10,1.1,(1+AH320/100))))</f>
        <v>1.254</v>
      </c>
      <c r="AS320" s="109">
        <f t="shared" si="79"/>
        <v>1.3515612000000001</v>
      </c>
      <c r="AT320" s="109">
        <f t="shared" si="85"/>
        <v>1.4867173200000003</v>
      </c>
      <c r="AU320" s="109">
        <f t="shared" si="85"/>
        <v>1.6353890520000005</v>
      </c>
      <c r="AV320" s="109">
        <f t="shared" si="85"/>
        <v>1.7989279572000008</v>
      </c>
      <c r="AW320" s="109">
        <f t="shared" si="80"/>
        <v>7.5265955292000024</v>
      </c>
      <c r="AX320" s="113">
        <f t="shared" si="81"/>
        <v>3.9462043355528778</v>
      </c>
      <c r="AY320" s="100">
        <v>1.34</v>
      </c>
      <c r="AZ320" s="100">
        <v>27.33</v>
      </c>
      <c r="BA320" s="100">
        <v>-10.02</v>
      </c>
      <c r="BB320" s="100">
        <v>5.48</v>
      </c>
      <c r="BC320" s="100">
        <v>7.0499999999999989</v>
      </c>
      <c r="BE320" s="12">
        <v>2014</v>
      </c>
      <c r="BF320" s="12">
        <f t="shared" si="82"/>
        <v>1</v>
      </c>
      <c r="BG320" s="100">
        <v>11.88</v>
      </c>
      <c r="BH320" s="55" t="s">
        <v>121</v>
      </c>
      <c r="BI320" s="55" t="s">
        <v>122</v>
      </c>
    </row>
    <row r="321" spans="1:61" ht="12.75" customHeight="1" x14ac:dyDescent="0.2">
      <c r="A321" s="55" t="s">
        <v>1235</v>
      </c>
      <c r="B321" s="55" t="s">
        <v>1236</v>
      </c>
      <c r="C321" s="156" t="s">
        <v>300</v>
      </c>
      <c r="D321" s="98" t="s">
        <v>795</v>
      </c>
      <c r="E321" s="157">
        <v>16</v>
      </c>
      <c r="F321" s="2">
        <v>297</v>
      </c>
      <c r="G321" s="2" t="s">
        <v>146</v>
      </c>
      <c r="H321" s="2" t="s">
        <v>146</v>
      </c>
      <c r="I321" s="100">
        <v>38.58</v>
      </c>
      <c r="J321" s="101">
        <f t="shared" si="69"/>
        <v>4.0176257128045627</v>
      </c>
      <c r="K321" s="104">
        <v>0.38750000000000001</v>
      </c>
      <c r="L321" s="71">
        <v>4</v>
      </c>
      <c r="M321" s="28">
        <f t="shared" si="70"/>
        <v>1.55</v>
      </c>
      <c r="N321" s="103" t="s">
        <v>209</v>
      </c>
      <c r="O321" s="104">
        <v>0.37250099999999997</v>
      </c>
      <c r="P321" s="158">
        <v>46112</v>
      </c>
      <c r="Q321" s="158">
        <v>46127</v>
      </c>
      <c r="R321" s="28">
        <f t="shared" si="71"/>
        <v>4.0265663716339128</v>
      </c>
      <c r="S321" s="105">
        <f>IF(INDEX(Historical!$D$7:$D1598,MATCH(B321,Historical!$B$7:$B$1044,0))=0,"n/a",(INDEX(Historical!$C$7:$C$1044,MATCH(B321,Historical!$B$7:$B$1044,0))/INDEX(Historical!$D$7:$D$1044,MATCH(B321,Historical!$B$7:$B$1044,0))-1)*100)</f>
        <v>0.67653125450002349</v>
      </c>
      <c r="T321" s="105">
        <f>IF(INDEX(Historical!$F$7:$F$1044,MATCH(B321,Historical!$B$7:$B$1044,0))=0,"n/a",((INDEX(Historical!$C$7:$C$1044,MATCH(B321,Historical!$B$7:$B$1044,0))/INDEX(Historical!$F$7:$F$1044,MATCH(B321,Historical!$B$7:$B$1044,0)))^(1/3)-1)*100)</f>
        <v>0.68067737785768578</v>
      </c>
      <c r="U321" s="105">
        <f>IF(INDEX(Historical!$H$7:$H$1044,MATCH(B321,Historical!$B$7:$B$1044,0))=0,"n/a",((INDEX(Historical!$C$7:$C$1044,MATCH(B321,Historical!$B$7:$B$1044,0))/INDEX(Historical!$H$7:$H$1044,MATCH(B321,Historical!$B$7:$B$1044,0)))^(1/5)-1)*100)</f>
        <v>0.6849655134525845</v>
      </c>
      <c r="V321" s="105">
        <f>IF(INDEX(Historical!$M$7:$M$1044,MATCH(B321,Historical!$B$7:$B$1044,0))=0,"n/a",((INDEX(Historical!$C$7:$C$1044,MATCH(B321,Historical!$B$7:$B$1044,0))/INDEX(Historical!$M$7:$M$1044,MATCH(B321,Historical!$B$7:$B$1044,0)))^(1/10)-1)*100)</f>
        <v>0.91147100745487819</v>
      </c>
      <c r="W321" s="106">
        <f t="shared" si="72"/>
        <v>0.75149457069976333</v>
      </c>
      <c r="X321" s="107">
        <f t="shared" si="73"/>
        <v>0.33090121422830171</v>
      </c>
      <c r="Y321" s="123"/>
      <c r="Z321" s="101">
        <f t="shared" si="74"/>
        <v>120.15503875968992</v>
      </c>
      <c r="AA321" s="109">
        <f t="shared" si="75"/>
        <v>29.906976744186043</v>
      </c>
      <c r="AB321" s="71">
        <v>12</v>
      </c>
      <c r="AC321" s="100">
        <v>1.29</v>
      </c>
      <c r="AD321" s="100" t="s">
        <v>142</v>
      </c>
      <c r="AE321" s="100">
        <v>8.5399999999999991</v>
      </c>
      <c r="AF321" s="100">
        <v>2.06</v>
      </c>
      <c r="AG321" s="100">
        <v>6.92</v>
      </c>
      <c r="AH321" s="100">
        <v>-30.44</v>
      </c>
      <c r="AI321" s="100">
        <v>12.36</v>
      </c>
      <c r="AJ321" s="100">
        <v>2.0699999999999998</v>
      </c>
      <c r="AK321" s="100">
        <v>-2.34</v>
      </c>
      <c r="AL321" s="100">
        <v>7380</v>
      </c>
      <c r="AM321" s="100">
        <v>0.13999999999999999</v>
      </c>
      <c r="AN321" s="100">
        <v>0.91</v>
      </c>
      <c r="AO321" s="110">
        <f t="shared" si="76"/>
        <v>-25.204385517928895</v>
      </c>
      <c r="AP321" s="111">
        <f t="shared" si="77"/>
        <v>4.7025912262571472</v>
      </c>
      <c r="AQ321" s="112">
        <f t="shared" si="78"/>
        <v>65.473558939216431</v>
      </c>
      <c r="AR321" s="101">
        <f>INDEX(Historical!$C$7:$C$1045,MATCH(B321,Historical!$B$7:$B$1045,0))*IF(AH321="n/a",1.03,IF(AH321&lt;0,1.01,IF(AH321&gt;10,1.1,(1+AH321/100))))</f>
        <v>1.5040617000000001</v>
      </c>
      <c r="AS321" s="109">
        <f t="shared" si="79"/>
        <v>1.6544678700000002</v>
      </c>
      <c r="AT321" s="109">
        <f t="shared" si="85"/>
        <v>1.6710125487000003</v>
      </c>
      <c r="AU321" s="109">
        <f t="shared" si="85"/>
        <v>1.6877226741870004</v>
      </c>
      <c r="AV321" s="109">
        <f t="shared" si="85"/>
        <v>1.7045999009288704</v>
      </c>
      <c r="AW321" s="109">
        <f t="shared" si="80"/>
        <v>8.2218646938158724</v>
      </c>
      <c r="AX321" s="113">
        <f t="shared" si="81"/>
        <v>21.311209678112682</v>
      </c>
      <c r="AY321" s="100">
        <v>1.01</v>
      </c>
      <c r="AZ321" s="100">
        <v>21.36</v>
      </c>
      <c r="BA321" s="100">
        <v>-3.53</v>
      </c>
      <c r="BB321" s="100">
        <v>1.05</v>
      </c>
      <c r="BC321" s="100">
        <v>3.32</v>
      </c>
      <c r="BE321" s="12">
        <v>2011</v>
      </c>
      <c r="BF321" s="12">
        <f t="shared" si="82"/>
        <v>1</v>
      </c>
      <c r="BG321" s="100">
        <v>3.4799999999999995</v>
      </c>
      <c r="BH321" s="55" t="s">
        <v>121</v>
      </c>
      <c r="BI321" s="55" t="s">
        <v>302</v>
      </c>
    </row>
    <row r="322" spans="1:61" ht="12.75" customHeight="1" x14ac:dyDescent="0.2">
      <c r="A322" s="123" t="s">
        <v>1237</v>
      </c>
      <c r="B322" s="55" t="s">
        <v>1238</v>
      </c>
      <c r="C322" s="156" t="s">
        <v>134</v>
      </c>
      <c r="D322" s="98" t="s">
        <v>157</v>
      </c>
      <c r="E322" s="157">
        <v>14</v>
      </c>
      <c r="F322" s="2">
        <v>404</v>
      </c>
      <c r="G322" s="2" t="s">
        <v>118</v>
      </c>
      <c r="H322" s="2" t="s">
        <v>118</v>
      </c>
      <c r="I322" s="100">
        <v>44.13</v>
      </c>
      <c r="J322" s="101">
        <f t="shared" si="69"/>
        <v>3.3537276229322455</v>
      </c>
      <c r="K322" s="104">
        <v>0.37</v>
      </c>
      <c r="L322" s="71">
        <v>4</v>
      </c>
      <c r="M322" s="28">
        <f t="shared" si="70"/>
        <v>1.48</v>
      </c>
      <c r="N322" s="103" t="s">
        <v>315</v>
      </c>
      <c r="O322" s="104">
        <v>0.36</v>
      </c>
      <c r="P322" s="158">
        <v>46156</v>
      </c>
      <c r="Q322" s="158">
        <v>46170</v>
      </c>
      <c r="R322" s="28">
        <f t="shared" si="71"/>
        <v>2.7777777777777803</v>
      </c>
      <c r="S322" s="105">
        <f>IF(INDEX(Historical!$D$7:$D1599,MATCH(B322,Historical!$B$7:$B$1044,0))=0,"n/a",(INDEX(Historical!$C$7:$C$1044,MATCH(B322,Historical!$B$7:$B$1044,0))/INDEX(Historical!$D$7:$D$1044,MATCH(B322,Historical!$B$7:$B$1044,0))-1)*100)</f>
        <v>3.7593984962405846</v>
      </c>
      <c r="T322" s="105">
        <f>IF(INDEX(Historical!$F$7:$F$1044,MATCH(B322,Historical!$B$7:$B$1044,0))=0,"n/a",((INDEX(Historical!$C$7:$C$1044,MATCH(B322,Historical!$B$7:$B$1044,0))/INDEX(Historical!$F$7:$F$1044,MATCH(B322,Historical!$B$7:$B$1044,0)))^(1/3)-1)*100)</f>
        <v>4.7689553171647248</v>
      </c>
      <c r="U322" s="105">
        <f>IF(INDEX(Historical!$H$7:$H$1044,MATCH(B322,Historical!$B$7:$B$1044,0))=0,"n/a",((INDEX(Historical!$C$7:$C$1044,MATCH(B322,Historical!$B$7:$B$1044,0))/INDEX(Historical!$H$7:$H$1044,MATCH(B322,Historical!$B$7:$B$1044,0)))^(1/5)-1)*100)</f>
        <v>4.2634791538352701</v>
      </c>
      <c r="V322" s="105">
        <f>IF(INDEX(Historical!$M$7:$M$1044,MATCH(B322,Historical!$B$7:$B$1044,0))=0,"n/a",((INDEX(Historical!$C$7:$C$1044,MATCH(B322,Historical!$B$7:$B$1044,0))/INDEX(Historical!$M$7:$M$1044,MATCH(B322,Historical!$B$7:$B$1044,0)))^(1/10)-1)*100)</f>
        <v>6.575069032667602</v>
      </c>
      <c r="W322" s="106">
        <f t="shared" si="72"/>
        <v>0.64843108606960342</v>
      </c>
      <c r="X322" s="107">
        <f t="shared" si="73"/>
        <v>9.3476850555476221E-2</v>
      </c>
      <c r="Y322" s="165"/>
      <c r="Z322" s="101">
        <f t="shared" si="74"/>
        <v>41.573033707865171</v>
      </c>
      <c r="AA322" s="109">
        <f t="shared" si="75"/>
        <v>12.396067415730338</v>
      </c>
      <c r="AB322" s="71">
        <v>12</v>
      </c>
      <c r="AC322" s="100">
        <v>3.56</v>
      </c>
      <c r="AD322" s="100" t="s">
        <v>142</v>
      </c>
      <c r="AE322" s="100">
        <v>2.82</v>
      </c>
      <c r="AF322" s="100">
        <v>1.1200000000000001</v>
      </c>
      <c r="AG322" s="100">
        <v>9.5399999999999991</v>
      </c>
      <c r="AH322" s="100">
        <v>6.67</v>
      </c>
      <c r="AI322" s="100">
        <v>2.8000000000000003</v>
      </c>
      <c r="AJ322" s="100">
        <v>45.61</v>
      </c>
      <c r="AK322" s="100" t="s">
        <v>142</v>
      </c>
      <c r="AL322" s="100">
        <v>1620</v>
      </c>
      <c r="AM322" s="100">
        <v>1.43</v>
      </c>
      <c r="AN322" s="100">
        <v>0.11</v>
      </c>
      <c r="AO322" s="110">
        <f t="shared" si="76"/>
        <v>-4.7788606389628221</v>
      </c>
      <c r="AP322" s="111">
        <f t="shared" si="77"/>
        <v>7.6172067767675156</v>
      </c>
      <c r="AQ322" s="112">
        <f t="shared" si="78"/>
        <v>-21.447553243799156</v>
      </c>
      <c r="AR322" s="101">
        <f>INDEX(Historical!$C$7:$C$1045,MATCH(B322,Historical!$B$7:$B$1045,0))*IF(AH322="n/a",1.03,IF(AH322&lt;0,1.01,IF(AH322&gt;10,1.1,(1+AH322/100))))</f>
        <v>1.472046</v>
      </c>
      <c r="AS322" s="109">
        <f t="shared" si="79"/>
        <v>1.5132632880000001</v>
      </c>
      <c r="AT322" s="109">
        <f t="shared" si="85"/>
        <v>1.5586611866400002</v>
      </c>
      <c r="AU322" s="109">
        <f t="shared" si="85"/>
        <v>1.6054210222392002</v>
      </c>
      <c r="AV322" s="109">
        <f t="shared" si="85"/>
        <v>1.6535836529063763</v>
      </c>
      <c r="AW322" s="109">
        <f t="shared" si="80"/>
        <v>7.8029751497855768</v>
      </c>
      <c r="AX322" s="113">
        <f t="shared" si="81"/>
        <v>17.681792770871464</v>
      </c>
      <c r="AY322" s="100">
        <v>0.85</v>
      </c>
      <c r="AZ322" s="100">
        <v>29.759999999999998</v>
      </c>
      <c r="BA322" s="100">
        <v>-1.7399999999999998</v>
      </c>
      <c r="BB322" s="100">
        <v>4</v>
      </c>
      <c r="BC322" s="100">
        <v>10.33</v>
      </c>
      <c r="BE322" s="12">
        <v>2013</v>
      </c>
      <c r="BF322" s="12">
        <f t="shared" si="82"/>
        <v>1</v>
      </c>
      <c r="BG322" s="100">
        <v>1.38</v>
      </c>
      <c r="BH322" s="55" t="s">
        <v>121</v>
      </c>
      <c r="BI322" s="55" t="s">
        <v>122</v>
      </c>
    </row>
    <row r="323" spans="1:61" ht="12.75" customHeight="1" x14ac:dyDescent="0.2">
      <c r="A323" s="123" t="s">
        <v>1239</v>
      </c>
      <c r="B323" s="55" t="s">
        <v>1240</v>
      </c>
      <c r="C323" s="156" t="s">
        <v>180</v>
      </c>
      <c r="D323" s="98" t="s">
        <v>181</v>
      </c>
      <c r="E323" s="157">
        <v>21</v>
      </c>
      <c r="F323" s="2">
        <v>195</v>
      </c>
      <c r="G323" s="2" t="s">
        <v>146</v>
      </c>
      <c r="H323" s="2" t="s">
        <v>146</v>
      </c>
      <c r="I323" s="100">
        <v>216.88</v>
      </c>
      <c r="J323" s="101">
        <f t="shared" si="69"/>
        <v>1.1619328661010697</v>
      </c>
      <c r="K323" s="104">
        <v>0.63</v>
      </c>
      <c r="L323" s="71">
        <v>4</v>
      </c>
      <c r="M323" s="28">
        <f t="shared" si="70"/>
        <v>2.52</v>
      </c>
      <c r="N323" s="103" t="s">
        <v>885</v>
      </c>
      <c r="O323" s="104">
        <v>0.56999999999999995</v>
      </c>
      <c r="P323" s="158">
        <v>45904</v>
      </c>
      <c r="Q323" s="158">
        <v>45926</v>
      </c>
      <c r="R323" s="28">
        <f t="shared" si="71"/>
        <v>10.526315789473696</v>
      </c>
      <c r="S323" s="105">
        <f>IF(INDEX(Historical!$D$7:$D1601,MATCH(B323,Historical!$B$7:$B$1044,0))=0,"n/a",(INDEX(Historical!$C$7:$C$1044,MATCH(B323,Historical!$B$7:$B$1044,0))/INDEX(Historical!$D$7:$D$1044,MATCH(B323,Historical!$B$7:$B$1044,0))-1)*100)</f>
        <v>10.091743119266038</v>
      </c>
      <c r="T323" s="105">
        <f>IF(INDEX(Historical!$F$7:$F$1044,MATCH(B323,Historical!$B$7:$B$1044,0))=0,"n/a",((INDEX(Historical!$C$7:$C$1044,MATCH(B323,Historical!$B$7:$B$1044,0))/INDEX(Historical!$F$7:$F$1044,MATCH(B323,Historical!$B$7:$B$1044,0)))^(1/3)-1)*100)</f>
        <v>10.064241629820891</v>
      </c>
      <c r="U323" s="105">
        <f>IF(INDEX(Historical!$H$7:$H$1044,MATCH(B323,Historical!$B$7:$B$1044,0))=0,"n/a",((INDEX(Historical!$C$7:$C$1044,MATCH(B323,Historical!$B$7:$B$1044,0))/INDEX(Historical!$H$7:$H$1044,MATCH(B323,Historical!$B$7:$B$1044,0)))^(1/5)-1)*100)</f>
        <v>9.2793502614398662</v>
      </c>
      <c r="V323" s="105">
        <f>IF(INDEX(Historical!$M$7:$M$1044,MATCH(B323,Historical!$B$7:$B$1044,0))=0,"n/a",((INDEX(Historical!$C$7:$C$1044,MATCH(B323,Historical!$B$7:$B$1044,0))/INDEX(Historical!$M$7:$M$1044,MATCH(B323,Historical!$B$7:$B$1044,0)))^(1/10)-1)*100)</f>
        <v>9.5958226385217227</v>
      </c>
      <c r="W323" s="106">
        <f t="shared" si="72"/>
        <v>0.96701977631272573</v>
      </c>
      <c r="X323" s="107">
        <f t="shared" si="73"/>
        <v>1.5674578144324098</v>
      </c>
      <c r="Y323" s="55" t="s">
        <v>559</v>
      </c>
      <c r="Z323" s="101">
        <f t="shared" si="74"/>
        <v>34.854771784232362</v>
      </c>
      <c r="AA323" s="109">
        <f t="shared" si="75"/>
        <v>29.997233748271089</v>
      </c>
      <c r="AB323" s="71">
        <v>3</v>
      </c>
      <c r="AC323" s="100">
        <v>7.23</v>
      </c>
      <c r="AD323" s="100">
        <v>2.0499999999999998</v>
      </c>
      <c r="AE323" s="100">
        <v>3.65</v>
      </c>
      <c r="AF323" s="100">
        <v>2.97</v>
      </c>
      <c r="AG323" s="100">
        <v>10.440000000000001</v>
      </c>
      <c r="AH323" s="100">
        <v>9.2899999999999991</v>
      </c>
      <c r="AI323" s="100">
        <v>8.8800000000000008</v>
      </c>
      <c r="AJ323" s="100">
        <v>5.92</v>
      </c>
      <c r="AK323" s="100">
        <v>9.5299999999999994</v>
      </c>
      <c r="AL323" s="100">
        <v>21270</v>
      </c>
      <c r="AM323" s="100">
        <v>0.33</v>
      </c>
      <c r="AN323" s="100">
        <v>0.28999999999999998</v>
      </c>
      <c r="AO323" s="110">
        <f t="shared" si="76"/>
        <v>-19.555950620730151</v>
      </c>
      <c r="AP323" s="111">
        <f t="shared" si="77"/>
        <v>10.441283127540936</v>
      </c>
      <c r="AQ323" s="112">
        <f t="shared" si="78"/>
        <v>98.988312590759534</v>
      </c>
      <c r="AR323" s="101">
        <f>INDEX(Historical!$C$7:$C$1045,MATCH(B323,Historical!$B$7:$B$1045,0))*IF(AH323="n/a",1.03,IF(AH323&lt;0,1.01,IF(AH323&gt;10,1.1,(1+AH323/100))))</f>
        <v>2.62296</v>
      </c>
      <c r="AS323" s="109">
        <f t="shared" si="79"/>
        <v>2.8558788480000001</v>
      </c>
      <c r="AT323" s="109">
        <f t="shared" si="85"/>
        <v>3.1280441022144001</v>
      </c>
      <c r="AU323" s="109">
        <f t="shared" si="85"/>
        <v>3.4261467051554324</v>
      </c>
      <c r="AV323" s="109">
        <f t="shared" si="85"/>
        <v>3.7526584861567449</v>
      </c>
      <c r="AW323" s="109">
        <f t="shared" si="80"/>
        <v>15.785688141526578</v>
      </c>
      <c r="AX323" s="113">
        <f t="shared" si="81"/>
        <v>7.2785356609768437</v>
      </c>
      <c r="AY323" s="100">
        <v>0.96</v>
      </c>
      <c r="AZ323" s="100">
        <v>3.29</v>
      </c>
      <c r="BA323" s="100">
        <v>-19.509999999999998</v>
      </c>
      <c r="BB323" s="100">
        <v>-4.47</v>
      </c>
      <c r="BC323" s="100">
        <v>-10.82</v>
      </c>
      <c r="BE323" s="12">
        <v>2005</v>
      </c>
      <c r="BF323" s="12">
        <f t="shared" si="82"/>
        <v>2</v>
      </c>
      <c r="BG323" s="100">
        <v>6.88</v>
      </c>
      <c r="BH323" s="55" t="s">
        <v>121</v>
      </c>
      <c r="BI323" s="55" t="s">
        <v>122</v>
      </c>
    </row>
    <row r="324" spans="1:61" ht="12.75" customHeight="1" x14ac:dyDescent="0.2">
      <c r="A324" s="116" t="s">
        <v>1241</v>
      </c>
      <c r="B324" s="55" t="s">
        <v>1242</v>
      </c>
      <c r="C324" s="156" t="s">
        <v>139</v>
      </c>
      <c r="D324" s="98" t="s">
        <v>420</v>
      </c>
      <c r="E324" s="157">
        <v>16</v>
      </c>
      <c r="F324" s="2">
        <v>298</v>
      </c>
      <c r="G324" s="2" t="s">
        <v>119</v>
      </c>
      <c r="H324" s="2" t="s">
        <v>118</v>
      </c>
      <c r="I324" s="100">
        <v>228.66</v>
      </c>
      <c r="J324" s="101">
        <f t="shared" si="69"/>
        <v>0.92714073296597566</v>
      </c>
      <c r="K324" s="104">
        <v>0.53</v>
      </c>
      <c r="L324" s="71">
        <v>4</v>
      </c>
      <c r="M324" s="28">
        <f t="shared" si="70"/>
        <v>2.12</v>
      </c>
      <c r="N324" s="103" t="s">
        <v>177</v>
      </c>
      <c r="O324" s="104">
        <v>0.5</v>
      </c>
      <c r="P324" s="158">
        <v>46112</v>
      </c>
      <c r="Q324" s="158">
        <v>46122</v>
      </c>
      <c r="R324" s="28">
        <f t="shared" si="71"/>
        <v>6.0000000000000053</v>
      </c>
      <c r="S324" s="105">
        <f>IF(INDEX(Historical!$D$7:$D1602,MATCH(B324,Historical!$B$7:$B$1044,0))=0,"n/a",(INDEX(Historical!$C$7:$C$1044,MATCH(B324,Historical!$B$7:$B$1044,0))/INDEX(Historical!$D$7:$D$1044,MATCH(B324,Historical!$B$7:$B$1044,0))-1)*100)</f>
        <v>8.5872576177285396</v>
      </c>
      <c r="T324" s="105">
        <f>IF(INDEX(Historical!$F$7:$F$1044,MATCH(B324,Historical!$B$7:$B$1044,0))=0,"n/a",((INDEX(Historical!$C$7:$C$1044,MATCH(B324,Historical!$B$7:$B$1044,0))/INDEX(Historical!$F$7:$F$1044,MATCH(B324,Historical!$B$7:$B$1044,0)))^(1/3)-1)*100)</f>
        <v>15.260907301461168</v>
      </c>
      <c r="U324" s="105">
        <f>IF(INDEX(Historical!$H$7:$H$1044,MATCH(B324,Historical!$B$7:$B$1044,0))=0,"n/a",((INDEX(Historical!$C$7:$C$1044,MATCH(B324,Historical!$B$7:$B$1044,0))/INDEX(Historical!$H$7:$H$1044,MATCH(B324,Historical!$B$7:$B$1044,0)))^(1/5)-1)*100)</f>
        <v>14.636831885679747</v>
      </c>
      <c r="V324" s="105">
        <f>IF(INDEX(Historical!$M$7:$M$1044,MATCH(B324,Historical!$B$7:$B$1044,0))=0,"n/a",((INDEX(Historical!$C$7:$C$1044,MATCH(B324,Historical!$B$7:$B$1044,0))/INDEX(Historical!$M$7:$M$1044,MATCH(B324,Historical!$B$7:$B$1044,0)))^(1/10)-1)*100)</f>
        <v>14.025861128918393</v>
      </c>
      <c r="W324" s="106">
        <f t="shared" si="72"/>
        <v>1.0435603027254889</v>
      </c>
      <c r="X324" s="107">
        <f t="shared" si="73"/>
        <v>0.58013602400633157</v>
      </c>
      <c r="Y324" s="165"/>
      <c r="Z324" s="101">
        <f t="shared" si="74"/>
        <v>22.698072805139187</v>
      </c>
      <c r="AA324" s="109">
        <f t="shared" si="75"/>
        <v>24.481798715203425</v>
      </c>
      <c r="AB324" s="71">
        <v>12</v>
      </c>
      <c r="AC324" s="100">
        <v>9.34</v>
      </c>
      <c r="AD324" s="100">
        <v>0.46</v>
      </c>
      <c r="AE324" s="100">
        <v>1.73</v>
      </c>
      <c r="AF324" s="100">
        <v>3.6</v>
      </c>
      <c r="AG324" s="100">
        <v>15.25</v>
      </c>
      <c r="AH324" s="100">
        <v>88.13</v>
      </c>
      <c r="AI324" s="100">
        <v>13.38</v>
      </c>
      <c r="AJ324" s="100">
        <v>25.230000000000004</v>
      </c>
      <c r="AK324" s="100">
        <v>29.160000000000004</v>
      </c>
      <c r="AL324" s="100">
        <v>32980</v>
      </c>
      <c r="AM324" s="100">
        <v>6.8000000000000007</v>
      </c>
      <c r="AN324" s="100">
        <v>0.46</v>
      </c>
      <c r="AO324" s="110">
        <f t="shared" si="76"/>
        <v>-8.9178260965577021</v>
      </c>
      <c r="AP324" s="111">
        <f t="shared" si="77"/>
        <v>15.563972618645723</v>
      </c>
      <c r="AQ324" s="112">
        <f t="shared" si="78"/>
        <v>97.91634077136095</v>
      </c>
      <c r="AR324" s="101">
        <f>INDEX(Historical!$C$7:$C$1045,MATCH(B324,Historical!$B$7:$B$1045,0))*IF(AH324="n/a",1.03,IF(AH324&lt;0,1.01,IF(AH324&gt;10,1.1,(1+AH324/100))))</f>
        <v>2.1560000000000001</v>
      </c>
      <c r="AS324" s="109">
        <f t="shared" si="79"/>
        <v>2.3716000000000004</v>
      </c>
      <c r="AT324" s="109">
        <f t="shared" si="85"/>
        <v>2.6087600000000006</v>
      </c>
      <c r="AU324" s="109">
        <f t="shared" si="85"/>
        <v>2.8696360000000007</v>
      </c>
      <c r="AV324" s="109">
        <f t="shared" si="85"/>
        <v>3.1565996000000012</v>
      </c>
      <c r="AW324" s="109">
        <f t="shared" si="80"/>
        <v>13.162595600000005</v>
      </c>
      <c r="AX324" s="113">
        <f t="shared" si="81"/>
        <v>5.7564049680748735</v>
      </c>
      <c r="AY324" s="100">
        <v>1.48</v>
      </c>
      <c r="AZ324" s="100">
        <v>90.72</v>
      </c>
      <c r="BA324" s="100">
        <v>-0.15</v>
      </c>
      <c r="BB324" s="100">
        <v>19.830000000000002</v>
      </c>
      <c r="BC324" s="100">
        <v>40.229999999999997</v>
      </c>
      <c r="BE324" s="12">
        <v>2011</v>
      </c>
      <c r="BF324" s="12">
        <f t="shared" si="82"/>
        <v>1</v>
      </c>
      <c r="BG324" s="100">
        <v>8.4</v>
      </c>
      <c r="BH324" s="55" t="s">
        <v>121</v>
      </c>
      <c r="BI324" s="55" t="s">
        <v>122</v>
      </c>
    </row>
    <row r="325" spans="1:61" ht="12.75" customHeight="1" x14ac:dyDescent="0.2">
      <c r="A325" s="55" t="s">
        <v>1243</v>
      </c>
      <c r="B325" s="55" t="s">
        <v>1244</v>
      </c>
      <c r="C325" s="156" t="s">
        <v>134</v>
      </c>
      <c r="D325" s="98" t="s">
        <v>186</v>
      </c>
      <c r="E325" s="157">
        <v>15</v>
      </c>
      <c r="F325" s="2">
        <v>319</v>
      </c>
      <c r="G325" s="2" t="s">
        <v>118</v>
      </c>
      <c r="H325" s="2" t="s">
        <v>118</v>
      </c>
      <c r="I325" s="100">
        <v>152.84</v>
      </c>
      <c r="J325" s="101">
        <f t="shared" si="69"/>
        <v>2.1983773881182933</v>
      </c>
      <c r="K325" s="104">
        <v>0.84</v>
      </c>
      <c r="L325" s="71">
        <v>4</v>
      </c>
      <c r="M325" s="28">
        <f t="shared" si="70"/>
        <v>3.36</v>
      </c>
      <c r="N325" s="103" t="s">
        <v>240</v>
      </c>
      <c r="O325" s="104">
        <v>0.76</v>
      </c>
      <c r="P325" s="158">
        <v>45931</v>
      </c>
      <c r="Q325" s="158">
        <v>45944</v>
      </c>
      <c r="R325" s="28">
        <f t="shared" si="71"/>
        <v>10.52631578947368</v>
      </c>
      <c r="S325" s="105">
        <f>IF(INDEX(Historical!$D$7:$D1603,MATCH(B325,Historical!$B$7:$B$1044,0))=0,"n/a",(INDEX(Historical!$C$7:$C$1044,MATCH(B325,Historical!$B$7:$B$1044,0))/INDEX(Historical!$D$7:$D$1044,MATCH(B325,Historical!$B$7:$B$1044,0))-1)*100)</f>
        <v>10.24734982332156</v>
      </c>
      <c r="T325" s="105">
        <f>IF(INDEX(Historical!$F$7:$F$1044,MATCH(B325,Historical!$B$7:$B$1044,0))=0,"n/a",((INDEX(Historical!$C$7:$C$1044,MATCH(B325,Historical!$B$7:$B$1044,0))/INDEX(Historical!$F$7:$F$1044,MATCH(B325,Historical!$B$7:$B$1044,0)))^(1/3)-1)*100)</f>
        <v>10.064241629820891</v>
      </c>
      <c r="U325" s="105">
        <f>IF(INDEX(Historical!$H$7:$H$1044,MATCH(B325,Historical!$B$7:$B$1044,0))=0,"n/a",((INDEX(Historical!$C$7:$C$1044,MATCH(B325,Historical!$B$7:$B$1044,0))/INDEX(Historical!$H$7:$H$1044,MATCH(B325,Historical!$B$7:$B$1044,0)))^(1/5)-1)*100)</f>
        <v>8.4471771197698544</v>
      </c>
      <c r="V325" s="105">
        <f>IF(INDEX(Historical!$M$7:$M$1044,MATCH(B325,Historical!$B$7:$B$1044,0))=0,"n/a",((INDEX(Historical!$C$7:$C$1044,MATCH(B325,Historical!$B$7:$B$1044,0))/INDEX(Historical!$M$7:$M$1044,MATCH(B325,Historical!$B$7:$B$1044,0)))^(1/10)-1)*100)</f>
        <v>9.3187009928353159</v>
      </c>
      <c r="W325" s="106">
        <f t="shared" si="72"/>
        <v>0.90647581956588874</v>
      </c>
      <c r="X325" s="107">
        <f t="shared" si="73"/>
        <v>1.0226606682530088</v>
      </c>
      <c r="Y325" s="165"/>
      <c r="Z325" s="101">
        <f t="shared" si="74"/>
        <v>34.077079107505071</v>
      </c>
      <c r="AA325" s="109">
        <f t="shared" si="75"/>
        <v>15.501014198782963</v>
      </c>
      <c r="AB325" s="71">
        <v>12</v>
      </c>
      <c r="AC325" s="100">
        <v>9.86</v>
      </c>
      <c r="AD325" s="100">
        <v>0.73</v>
      </c>
      <c r="AE325" s="100">
        <v>1.96</v>
      </c>
      <c r="AF325" s="100">
        <v>1.75</v>
      </c>
      <c r="AG325" s="100">
        <v>11.25</v>
      </c>
      <c r="AH325" s="100">
        <v>20.22</v>
      </c>
      <c r="AI325" s="100">
        <v>10.96</v>
      </c>
      <c r="AJ325" s="100">
        <v>8.2600000000000016</v>
      </c>
      <c r="AK325" s="100">
        <v>15.120000000000001</v>
      </c>
      <c r="AL325" s="100">
        <v>42330</v>
      </c>
      <c r="AM325" s="100">
        <v>0.43</v>
      </c>
      <c r="AN325" s="100">
        <v>1.0900000000000001</v>
      </c>
      <c r="AO325" s="110">
        <f t="shared" si="76"/>
        <v>-4.8554596908948149</v>
      </c>
      <c r="AP325" s="111">
        <f t="shared" si="77"/>
        <v>10.645554507888148</v>
      </c>
      <c r="AQ325" s="112">
        <f t="shared" si="78"/>
        <v>9.8013860423956203</v>
      </c>
      <c r="AR325" s="101">
        <f>INDEX(Historical!$C$7:$C$1045,MATCH(B325,Historical!$B$7:$B$1045,0))*IF(AH325="n/a",1.03,IF(AH325&lt;0,1.01,IF(AH325&gt;10,1.1,(1+AH325/100))))</f>
        <v>3.4320000000000004</v>
      </c>
      <c r="AS325" s="109">
        <f t="shared" si="79"/>
        <v>3.7752000000000008</v>
      </c>
      <c r="AT325" s="109">
        <f t="shared" si="85"/>
        <v>4.1527200000000013</v>
      </c>
      <c r="AU325" s="109">
        <f t="shared" si="85"/>
        <v>4.5679920000000021</v>
      </c>
      <c r="AV325" s="109">
        <f t="shared" si="85"/>
        <v>5.0247912000000028</v>
      </c>
      <c r="AW325" s="109">
        <f t="shared" si="80"/>
        <v>20.952703200000009</v>
      </c>
      <c r="AX325" s="113">
        <f t="shared" si="81"/>
        <v>13.708913373462451</v>
      </c>
      <c r="AY325" s="100">
        <v>1.45</v>
      </c>
      <c r="AZ325" s="100">
        <v>78.38000000000001</v>
      </c>
      <c r="BA325" s="100">
        <v>-2.1399999999999997</v>
      </c>
      <c r="BB325" s="100">
        <v>15.120000000000001</v>
      </c>
      <c r="BC325" s="100">
        <v>24.59</v>
      </c>
      <c r="BE325" s="12">
        <v>2011</v>
      </c>
      <c r="BF325" s="12">
        <f t="shared" si="82"/>
        <v>1</v>
      </c>
      <c r="BG325" s="100">
        <v>0.8</v>
      </c>
      <c r="BH325" s="55" t="s">
        <v>121</v>
      </c>
      <c r="BI325" s="55" t="s">
        <v>122</v>
      </c>
    </row>
    <row r="326" spans="1:61" ht="12.75" customHeight="1" x14ac:dyDescent="0.2">
      <c r="A326" s="116" t="s">
        <v>1245</v>
      </c>
      <c r="B326" s="55" t="s">
        <v>1246</v>
      </c>
      <c r="C326" s="156" t="s">
        <v>125</v>
      </c>
      <c r="D326" s="98" t="s">
        <v>189</v>
      </c>
      <c r="E326" s="157">
        <v>12</v>
      </c>
      <c r="F326" s="2">
        <v>477</v>
      </c>
      <c r="G326" s="2" t="s">
        <v>146</v>
      </c>
      <c r="H326" s="2" t="s">
        <v>146</v>
      </c>
      <c r="I326" s="100">
        <v>156.58000000000001</v>
      </c>
      <c r="J326" s="101">
        <f t="shared" si="69"/>
        <v>2.6312428151743514</v>
      </c>
      <c r="K326" s="104">
        <v>1.03</v>
      </c>
      <c r="L326" s="71">
        <v>4</v>
      </c>
      <c r="M326" s="28">
        <f t="shared" si="70"/>
        <v>4.12</v>
      </c>
      <c r="N326" s="103" t="s">
        <v>671</v>
      </c>
      <c r="O326" s="104">
        <v>1.02</v>
      </c>
      <c r="P326" s="158">
        <v>46141</v>
      </c>
      <c r="Q326" s="158">
        <v>46156</v>
      </c>
      <c r="R326" s="28">
        <f t="shared" si="71"/>
        <v>0.98039215686274594</v>
      </c>
      <c r="S326" s="105">
        <f>IF(INDEX(Historical!$D$7:$D1604,MATCH(B326,Historical!$B$7:$B$1044,0))=0,"n/a",(INDEX(Historical!$C$7:$C$1044,MATCH(B326,Historical!$B$7:$B$1044,0))/INDEX(Historical!$D$7:$D$1044,MATCH(B326,Historical!$B$7:$B$1044,0))-1)*100)</f>
        <v>3.8265306122449161</v>
      </c>
      <c r="T326" s="105">
        <f>IF(INDEX(Historical!$F$7:$F$1044,MATCH(B326,Historical!$B$7:$B$1044,0))=0,"n/a",((INDEX(Historical!$C$7:$C$1044,MATCH(B326,Historical!$B$7:$B$1044,0))/INDEX(Historical!$F$7:$F$1044,MATCH(B326,Historical!$B$7:$B$1044,0)))^(1/3)-1)*100)</f>
        <v>8.8017236433604253</v>
      </c>
      <c r="U326" s="105">
        <f>IF(INDEX(Historical!$H$7:$H$1044,MATCH(B326,Historical!$B$7:$B$1044,0))=0,"n/a",((INDEX(Historical!$C$7:$C$1044,MATCH(B326,Historical!$B$7:$B$1044,0))/INDEX(Historical!$H$7:$H$1044,MATCH(B326,Historical!$B$7:$B$1044,0)))^(1/5)-1)*100)</f>
        <v>6.2905442699547232</v>
      </c>
      <c r="V326" s="105">
        <f>IF(INDEX(Historical!$M$7:$M$1044,MATCH(B326,Historical!$B$7:$B$1044,0))=0,"n/a",((INDEX(Historical!$C$7:$C$1044,MATCH(B326,Historical!$B$7:$B$1044,0))/INDEX(Historical!$M$7:$M$1044,MATCH(B326,Historical!$B$7:$B$1044,0)))^(1/10)-1)*100)</f>
        <v>15.907395220508945</v>
      </c>
      <c r="W326" s="106">
        <f t="shared" si="72"/>
        <v>0.39544778907891254</v>
      </c>
      <c r="X326" s="107">
        <f t="shared" si="73"/>
        <v>7.4887431785175282</v>
      </c>
      <c r="Y326" s="165"/>
      <c r="Z326" s="101">
        <f t="shared" si="74"/>
        <v>42.961418143899898</v>
      </c>
      <c r="AA326" s="109">
        <f t="shared" si="75"/>
        <v>16.327424400417101</v>
      </c>
      <c r="AB326" s="71">
        <v>2</v>
      </c>
      <c r="AC326" s="100">
        <v>9.59</v>
      </c>
      <c r="AD326" s="100" t="s">
        <v>142</v>
      </c>
      <c r="AE326" s="100">
        <v>2.95</v>
      </c>
      <c r="AF326" s="100">
        <v>3.35</v>
      </c>
      <c r="AG326" s="100">
        <v>22.54</v>
      </c>
      <c r="AH326" s="100">
        <v>0.11</v>
      </c>
      <c r="AI326" s="100" t="s">
        <v>142</v>
      </c>
      <c r="AJ326" s="100">
        <v>0.84</v>
      </c>
      <c r="AK326" s="100">
        <v>4.18</v>
      </c>
      <c r="AL326" s="100">
        <v>26960</v>
      </c>
      <c r="AM326" s="100">
        <v>12.26</v>
      </c>
      <c r="AN326" s="100">
        <v>1.39</v>
      </c>
      <c r="AO326" s="110">
        <f t="shared" si="76"/>
        <v>-7.4056373152880255</v>
      </c>
      <c r="AP326" s="111">
        <f t="shared" si="77"/>
        <v>8.9217870851290755</v>
      </c>
      <c r="AQ326" s="112">
        <f t="shared" si="78"/>
        <v>55.915748960630495</v>
      </c>
      <c r="AR326" s="101">
        <f>INDEX(Historical!$C$7:$C$1045,MATCH(B326,Historical!$B$7:$B$1045,0))*IF(AH326="n/a",1.03,IF(AH326&lt;0,1.01,IF(AH326&gt;10,1.1,(1+AH326/100))))</f>
        <v>4.0744770000000008</v>
      </c>
      <c r="AS326" s="109">
        <f t="shared" si="79"/>
        <v>4.1967113100000013</v>
      </c>
      <c r="AT326" s="109">
        <f t="shared" si="85"/>
        <v>4.3721338427580019</v>
      </c>
      <c r="AU326" s="109">
        <f t="shared" si="85"/>
        <v>4.5548890373852871</v>
      </c>
      <c r="AV326" s="109">
        <f t="shared" si="85"/>
        <v>4.7452833991479926</v>
      </c>
      <c r="AW326" s="109">
        <f t="shared" si="80"/>
        <v>21.943494589291284</v>
      </c>
      <c r="AX326" s="113">
        <f t="shared" si="81"/>
        <v>14.014238465507271</v>
      </c>
      <c r="AY326" s="100">
        <v>0.4</v>
      </c>
      <c r="AZ326" s="100">
        <v>23.830000000000002</v>
      </c>
      <c r="BA326" s="100">
        <v>-20.48</v>
      </c>
      <c r="BB326" s="100">
        <v>1.1900000000000002</v>
      </c>
      <c r="BC326" s="100">
        <v>4.37</v>
      </c>
      <c r="BE326" s="12">
        <v>2015</v>
      </c>
      <c r="BF326" s="12">
        <f t="shared" si="82"/>
        <v>1</v>
      </c>
      <c r="BG326" s="100">
        <v>7.75</v>
      </c>
      <c r="BH326" s="55" t="s">
        <v>121</v>
      </c>
      <c r="BI326" s="55" t="s">
        <v>122</v>
      </c>
    </row>
    <row r="327" spans="1:61" ht="12.75" customHeight="1" x14ac:dyDescent="0.2">
      <c r="A327" s="116" t="s">
        <v>1649</v>
      </c>
      <c r="B327" s="55" t="s">
        <v>1650</v>
      </c>
      <c r="C327" s="156" t="s">
        <v>300</v>
      </c>
      <c r="D327" s="98" t="s">
        <v>301</v>
      </c>
      <c r="E327" s="157">
        <v>10</v>
      </c>
      <c r="F327" s="2">
        <v>522</v>
      </c>
      <c r="G327" s="2" t="s">
        <v>146</v>
      </c>
      <c r="H327" s="2" t="s">
        <v>146</v>
      </c>
      <c r="I327" s="100">
        <v>127.84</v>
      </c>
      <c r="J327" s="101">
        <f t="shared" ref="J327:J390" si="86">(M327/I327)*100</f>
        <v>3.5043804755944938</v>
      </c>
      <c r="K327" s="104">
        <v>1.1200000000000001</v>
      </c>
      <c r="L327" s="71">
        <v>4</v>
      </c>
      <c r="M327" s="28">
        <f t="shared" ref="M327:M390" si="87">K327*L327</f>
        <v>4.4800000000000004</v>
      </c>
      <c r="N327" s="103" t="s">
        <v>209</v>
      </c>
      <c r="O327" s="104">
        <v>1.04</v>
      </c>
      <c r="P327" s="158">
        <v>46112</v>
      </c>
      <c r="Q327" s="158">
        <v>46127</v>
      </c>
      <c r="R327" s="28">
        <f t="shared" ref="R327:R385" si="88">(K327-O327)/O327*100</f>
        <v>7.6923076923076987</v>
      </c>
      <c r="S327" s="105">
        <f>IF(INDEX(Historical!$D$7:$D1605,MATCH(B327,Historical!$B$7:$B$1044,0))=0,"n/a",(INDEX(Historical!$C$7:$C$1044,MATCH(B327,Historical!$B$7:$B$1044,0))/INDEX(Historical!$D$7:$D$1044,MATCH(B327,Historical!$B$7:$B$1044,0))-1)*100)</f>
        <v>5.600000000000005</v>
      </c>
      <c r="T327" s="105">
        <f>IF(INDEX(Historical!$F$7:$F$1044,MATCH(B327,Historical!$B$7:$B$1044,0))=0,"n/a",((INDEX(Historical!$C$7:$C$1044,MATCH(B327,Historical!$B$7:$B$1044,0))/INDEX(Historical!$F$7:$F$1044,MATCH(B327,Historical!$B$7:$B$1044,0)))^(1/3)-1)*100)</f>
        <v>4.5013506732246134</v>
      </c>
      <c r="U327" s="105">
        <f>IF(INDEX(Historical!$H$7:$H$1044,MATCH(B327,Historical!$B$7:$B$1044,0))=0,"n/a",((INDEX(Historical!$C$7:$C$1044,MATCH(B327,Historical!$B$7:$B$1044,0))/INDEX(Historical!$H$7:$H$1044,MATCH(B327,Historical!$B$7:$B$1044,0)))^(1/5)-1)*100)</f>
        <v>4.8837286784054301</v>
      </c>
      <c r="V327" s="105">
        <f>IF(INDEX(Historical!$M$7:$M$1044,MATCH(B327,Historical!$B$7:$B$1044,0))=0,"n/a",((INDEX(Historical!$C$7:$C$1044,MATCH(B327,Historical!$B$7:$B$1044,0))/INDEX(Historical!$M$7:$M$1044,MATCH(B327,Historical!$B$7:$B$1044,0)))^(1/10)-1)*100)</f>
        <v>4.2970881937946848</v>
      </c>
      <c r="W327" s="106">
        <f t="shared" ref="W327:W390" si="89">IF(OR(U327&lt;=0,U327="n/a",V327&lt;=0,V327="n/a"),"n/a",U327/V327)</f>
        <v>1.136520466453981</v>
      </c>
      <c r="X327" s="107">
        <f t="shared" ref="X327:X385" si="90">IF(OR(AJ327&lt;=0,AJ327="n/a",U327&lt;=0,U327="n/a"),"n/a",U327/AJ327)</f>
        <v>9.4153242305869092E-2</v>
      </c>
      <c r="Y327" s="165"/>
      <c r="Z327" s="101">
        <f t="shared" ref="Z327:Z385" si="91">IF(OR(AC327&lt;0.01,AC327="n/a"),"n/a",M327/AC327*100)</f>
        <v>40.727272727272727</v>
      </c>
      <c r="AA327" s="109">
        <f t="shared" ref="AA327:AA385" si="92">IF(OR(AC327&lt;0.01,AC327="n/a"),"n/a",I327/AC327)</f>
        <v>11.621818181818183</v>
      </c>
      <c r="AB327" s="71">
        <v>12</v>
      </c>
      <c r="AC327" s="100">
        <v>11</v>
      </c>
      <c r="AD327" s="100" t="s">
        <v>142</v>
      </c>
      <c r="AE327" s="100">
        <v>6.68</v>
      </c>
      <c r="AF327" s="100">
        <v>2.33</v>
      </c>
      <c r="AG327" s="100">
        <v>-0.71000000000000008</v>
      </c>
      <c r="AH327" s="100">
        <v>-75.319999999999993</v>
      </c>
      <c r="AI327" s="100">
        <v>13.780000000000001</v>
      </c>
      <c r="AJ327" s="100">
        <v>51.870000000000005</v>
      </c>
      <c r="AK327" s="100" t="s">
        <v>142</v>
      </c>
      <c r="AL327" s="100">
        <v>15750</v>
      </c>
      <c r="AM327" s="100">
        <v>1.22</v>
      </c>
      <c r="AN327" s="100">
        <v>0.64</v>
      </c>
      <c r="AO327" s="110">
        <f t="shared" ref="AO327:AO385" si="93">IF(U327="n/a","n/a",IF(AA327&lt;0,"n/a",IF(AA327="n/a","n/a",J327+U327-AA327)))</f>
        <v>-3.233709027818259</v>
      </c>
      <c r="AP327" s="111">
        <f t="shared" ref="AP327:AP385" si="94">IF(U327="n/a","n/a",J327+U327)</f>
        <v>8.388109153999924</v>
      </c>
      <c r="AQ327" s="112">
        <f t="shared" ref="AQ327:AQ385" si="95">IF(OR(AC327&lt;0.01,AC327="n/a",AF327="n/a"),"n/a",(I327/SQRT(22.5*AC327*(I327/AF327))-1)*100)</f>
        <v>9.7043225394441102</v>
      </c>
      <c r="AR327" s="101">
        <f>INDEX(Historical!$C$7:$C$1045,MATCH(B327,Historical!$B$7:$B$1045,0))*IF(AH327="n/a",1.03,IF(AH327&lt;0,1.01,IF(AH327&gt;10,1.1,(1+AH327/100))))</f>
        <v>3.9996</v>
      </c>
      <c r="AS327" s="109">
        <f t="shared" ref="AS327:AS390" si="96">IF($AI327="n/a",1.03*AR327,IF($AI327&lt;0,1.01*AR327,IF($AI327&gt;10,1.1*AR327,(1+$AI327/100)*AR327)))</f>
        <v>4.3995600000000001</v>
      </c>
      <c r="AT327" s="109">
        <f t="shared" ref="AT327:AV346" si="97">IF($AK327="n/a",1.03*AS327,IF($AK327&lt;0,1.01*AS327,IF($AK327&gt;10,1.1*AS327,(1+$AK327/100)*AS327)))</f>
        <v>4.5315468000000001</v>
      </c>
      <c r="AU327" s="109">
        <f t="shared" si="97"/>
        <v>4.6674932040000003</v>
      </c>
      <c r="AV327" s="109">
        <f t="shared" si="97"/>
        <v>4.8075180001200009</v>
      </c>
      <c r="AW327" s="109">
        <f t="shared" ref="AW327:AW390" si="98">SUM(AR327:AV327)</f>
        <v>22.405718004120001</v>
      </c>
      <c r="AX327" s="113">
        <f t="shared" ref="AX327:AX390" si="99">AW327/I327*100</f>
        <v>17.526375159668337</v>
      </c>
      <c r="AY327" s="100">
        <v>0.83</v>
      </c>
      <c r="AZ327" s="100">
        <v>10.66</v>
      </c>
      <c r="BA327" s="100">
        <v>-7.26</v>
      </c>
      <c r="BB327" s="100">
        <v>-2.34</v>
      </c>
      <c r="BC327" s="100">
        <v>0.6</v>
      </c>
      <c r="BE327" s="12">
        <v>2017</v>
      </c>
      <c r="BF327" s="12">
        <f t="shared" ref="BF327:BF390" si="100">IF(BE327&gt;2020,0,IF(BE327&gt;2008,1,IF(BE327&gt;2001,2,IF(BE327&gt;1990,3,IF(BE327&gt;1980,4,IF(BE327&gt;1973,5,IF(BE327&gt;1970,6,IF(BE327&gt;1960,7,IF(BE327&gt;1958,8,IF(BE327&gt;1953,9,10))))))))))</f>
        <v>1</v>
      </c>
      <c r="BG327" s="100">
        <v>-0.33999999999999997</v>
      </c>
      <c r="BH327" s="55" t="s">
        <v>121</v>
      </c>
      <c r="BI327" s="55" t="s">
        <v>302</v>
      </c>
    </row>
    <row r="328" spans="1:61" ht="12.75" customHeight="1" x14ac:dyDescent="0.2">
      <c r="A328" s="55" t="s">
        <v>1247</v>
      </c>
      <c r="B328" s="55" t="s">
        <v>1248</v>
      </c>
      <c r="C328" s="156" t="s">
        <v>198</v>
      </c>
      <c r="D328" s="98" t="s">
        <v>565</v>
      </c>
      <c r="E328" s="157">
        <v>12</v>
      </c>
      <c r="F328" s="2">
        <v>452</v>
      </c>
      <c r="G328" s="2" t="s">
        <v>146</v>
      </c>
      <c r="H328" s="2" t="s">
        <v>146</v>
      </c>
      <c r="I328" s="100">
        <v>70.17</v>
      </c>
      <c r="J328" s="101">
        <f t="shared" si="86"/>
        <v>4.0473136668091776</v>
      </c>
      <c r="K328" s="104">
        <v>0.71</v>
      </c>
      <c r="L328" s="2">
        <v>4</v>
      </c>
      <c r="M328" s="28">
        <f t="shared" si="87"/>
        <v>2.84</v>
      </c>
      <c r="N328" s="2" t="s">
        <v>158</v>
      </c>
      <c r="O328" s="104">
        <v>0.7</v>
      </c>
      <c r="P328" s="158">
        <v>45895</v>
      </c>
      <c r="Q328" s="158">
        <v>45916</v>
      </c>
      <c r="R328" s="28">
        <f t="shared" si="88"/>
        <v>1.4285714285714299</v>
      </c>
      <c r="S328" s="105">
        <f>IF(INDEX(Historical!$D$7:$D1608,MATCH(B328,Historical!$B$7:$B$1044,0))=0,"n/a",(INDEX(Historical!$C$7:$C$1044,MATCH(B328,Historical!$B$7:$B$1044,0))/INDEX(Historical!$D$7:$D$1044,MATCH(B328,Historical!$B$7:$B$1044,0))-1)*100)</f>
        <v>2.1739130434782705</v>
      </c>
      <c r="T328" s="105">
        <f>IF(INDEX(Historical!$F$7:$F$1044,MATCH(B328,Historical!$B$7:$B$1044,0))=0,"n/a",((INDEX(Historical!$C$7:$C$1044,MATCH(B328,Historical!$B$7:$B$1044,0))/INDEX(Historical!$F$7:$F$1044,MATCH(B328,Historical!$B$7:$B$1044,0)))^(1/3)-1)*100)</f>
        <v>6.1155514037638969</v>
      </c>
      <c r="U328" s="105">
        <f>IF(INDEX(Historical!$H$7:$H$1044,MATCH(B328,Historical!$B$7:$B$1044,0))=0,"n/a",((INDEX(Historical!$C$7:$C$1044,MATCH(B328,Historical!$B$7:$B$1044,0))/INDEX(Historical!$H$7:$H$1044,MATCH(B328,Historical!$B$7:$B$1044,0)))^(1/5)-1)*100)</f>
        <v>8.4471771197698544</v>
      </c>
      <c r="V328" s="105">
        <f>IF(INDEX(Historical!$M$7:$M$1044,MATCH(B328,Historical!$B$7:$B$1044,0))=0,"n/a",((INDEX(Historical!$C$7:$C$1044,MATCH(B328,Historical!$B$7:$B$1044,0))/INDEX(Historical!$M$7:$M$1044,MATCH(B328,Historical!$B$7:$B$1044,0)))^(1/10)-1)*100)</f>
        <v>13.714396429282981</v>
      </c>
      <c r="W328" s="106">
        <f t="shared" si="89"/>
        <v>0.61593502589245852</v>
      </c>
      <c r="X328" s="107" t="str">
        <f t="shared" si="90"/>
        <v>n/a</v>
      </c>
      <c r="Y328" s="55"/>
      <c r="Z328" s="101">
        <f t="shared" si="91"/>
        <v>109.23076923076923</v>
      </c>
      <c r="AA328" s="109">
        <f t="shared" si="92"/>
        <v>26.988461538461539</v>
      </c>
      <c r="AB328" s="2">
        <v>12</v>
      </c>
      <c r="AC328" s="100">
        <v>2.6</v>
      </c>
      <c r="AD328" s="100" t="s">
        <v>142</v>
      </c>
      <c r="AE328" s="100">
        <v>2.6</v>
      </c>
      <c r="AF328" s="100">
        <v>1.83</v>
      </c>
      <c r="AG328" s="100">
        <v>6.49</v>
      </c>
      <c r="AH328" s="100">
        <v>-20.49</v>
      </c>
      <c r="AI328" s="100">
        <v>5.46</v>
      </c>
      <c r="AJ328" s="100">
        <v>-8.5</v>
      </c>
      <c r="AK328" s="100">
        <v>-0.42</v>
      </c>
      <c r="AL328" s="100">
        <v>10550</v>
      </c>
      <c r="AM328" s="100">
        <v>0.41000000000000003</v>
      </c>
      <c r="AN328" s="100">
        <v>0.21</v>
      </c>
      <c r="AO328" s="110">
        <f t="shared" si="93"/>
        <v>-14.493970751882507</v>
      </c>
      <c r="AP328" s="111">
        <f t="shared" si="94"/>
        <v>12.494490786579032</v>
      </c>
      <c r="AQ328" s="112">
        <f t="shared" si="95"/>
        <v>48.157400708217679</v>
      </c>
      <c r="AR328" s="101">
        <f>INDEX(Historical!$C$7:$C$1045,MATCH(B328,Historical!$B$7:$B$1045,0))*IF(AH328="n/a",1.03,IF(AH328&lt;0,1.01,IF(AH328&gt;10,1.1,(1+AH328/100))))</f>
        <v>2.8481999999999998</v>
      </c>
      <c r="AS328" s="109">
        <f t="shared" si="96"/>
        <v>3.0037117199999996</v>
      </c>
      <c r="AT328" s="109">
        <f t="shared" si="97"/>
        <v>3.0337488371999997</v>
      </c>
      <c r="AU328" s="109">
        <f t="shared" si="97"/>
        <v>3.0640863255719997</v>
      </c>
      <c r="AV328" s="109">
        <f t="shared" si="97"/>
        <v>3.0947271888277199</v>
      </c>
      <c r="AW328" s="109">
        <f t="shared" si="98"/>
        <v>15.044474071599719</v>
      </c>
      <c r="AX328" s="113">
        <f t="shared" si="99"/>
        <v>21.440037154909106</v>
      </c>
      <c r="AY328" s="100">
        <v>1.37</v>
      </c>
      <c r="AZ328" s="100">
        <v>35.120000000000005</v>
      </c>
      <c r="BA328" s="100">
        <v>-22.81</v>
      </c>
      <c r="BB328" s="100">
        <v>22.18</v>
      </c>
      <c r="BC328" s="100">
        <v>5.8000000000000007</v>
      </c>
      <c r="BE328" s="12">
        <v>2014</v>
      </c>
      <c r="BF328" s="12">
        <f t="shared" si="100"/>
        <v>1</v>
      </c>
      <c r="BG328" s="100">
        <v>4.87</v>
      </c>
      <c r="BH328" s="55" t="s">
        <v>121</v>
      </c>
      <c r="BI328" s="55" t="s">
        <v>122</v>
      </c>
    </row>
    <row r="329" spans="1:61" ht="12.75" customHeight="1" x14ac:dyDescent="0.2">
      <c r="A329" s="123" t="s">
        <v>1249</v>
      </c>
      <c r="B329" s="55" t="s">
        <v>1250</v>
      </c>
      <c r="C329" s="156" t="s">
        <v>116</v>
      </c>
      <c r="D329" s="98" t="s">
        <v>215</v>
      </c>
      <c r="E329" s="157">
        <v>15</v>
      </c>
      <c r="F329" s="2">
        <v>322</v>
      </c>
      <c r="G329" s="2" t="s">
        <v>146</v>
      </c>
      <c r="H329" s="2" t="s">
        <v>146</v>
      </c>
      <c r="I329" s="100">
        <v>273</v>
      </c>
      <c r="J329" s="101">
        <f t="shared" si="86"/>
        <v>0.49816849816849818</v>
      </c>
      <c r="K329" s="104">
        <v>0.34</v>
      </c>
      <c r="L329" s="71">
        <v>4</v>
      </c>
      <c r="M329" s="28">
        <f t="shared" si="87"/>
        <v>1.36</v>
      </c>
      <c r="N329" s="103" t="s">
        <v>585</v>
      </c>
      <c r="O329" s="104">
        <v>0.32</v>
      </c>
      <c r="P329" s="158">
        <v>45968</v>
      </c>
      <c r="Q329" s="158">
        <v>45982</v>
      </c>
      <c r="R329" s="28">
        <f t="shared" si="88"/>
        <v>6.2500000000000053</v>
      </c>
      <c r="S329" s="105">
        <f>IF(INDEX(Historical!$D$7:$D1609,MATCH(B329,Historical!$B$7:$B$1044,0))=0,"n/a",(INDEX(Historical!$C$7:$C$1044,MATCH(B329,Historical!$B$7:$B$1044,0))/INDEX(Historical!$D$7:$D$1044,MATCH(B329,Historical!$B$7:$B$1044,0))-1)*100)</f>
        <v>6.5573770491803351</v>
      </c>
      <c r="T329" s="105">
        <f>IF(INDEX(Historical!$F$7:$F$1044,MATCH(B329,Historical!$B$7:$B$1044,0))=0,"n/a",((INDEX(Historical!$C$7:$C$1044,MATCH(B329,Historical!$B$7:$B$1044,0))/INDEX(Historical!$F$7:$F$1044,MATCH(B329,Historical!$B$7:$B$1044,0)))^(1/3)-1)*100)</f>
        <v>7.0399331060163606</v>
      </c>
      <c r="U329" s="105">
        <f>IF(INDEX(Historical!$H$7:$H$1044,MATCH(B329,Historical!$B$7:$B$1044,0))=0,"n/a",((INDEX(Historical!$C$7:$C$1044,MATCH(B329,Historical!$B$7:$B$1044,0))/INDEX(Historical!$H$7:$H$1044,MATCH(B329,Historical!$B$7:$B$1044,0)))^(1/5)-1)*100)</f>
        <v>7.6316922514810814</v>
      </c>
      <c r="V329" s="105">
        <f>IF(INDEX(Historical!$M$7:$M$1044,MATCH(B329,Historical!$B$7:$B$1044,0))=0,"n/a",((INDEX(Historical!$C$7:$C$1044,MATCH(B329,Historical!$B$7:$B$1044,0))/INDEX(Historical!$M$7:$M$1044,MATCH(B329,Historical!$B$7:$B$1044,0)))^(1/10)-1)*100)</f>
        <v>10.026509310601806</v>
      </c>
      <c r="W329" s="106">
        <f t="shared" si="89"/>
        <v>0.76115146508780485</v>
      </c>
      <c r="X329" s="107">
        <f t="shared" si="90"/>
        <v>1.0285299530297953</v>
      </c>
      <c r="Y329" s="123"/>
      <c r="Z329" s="101">
        <f t="shared" si="91"/>
        <v>30.425055928411638</v>
      </c>
      <c r="AA329" s="109">
        <f t="shared" si="92"/>
        <v>61.073825503355707</v>
      </c>
      <c r="AB329" s="71">
        <v>6</v>
      </c>
      <c r="AC329" s="100">
        <v>4.47</v>
      </c>
      <c r="AD329" s="100">
        <v>1.49</v>
      </c>
      <c r="AE329" s="100">
        <v>3.81</v>
      </c>
      <c r="AF329" s="100">
        <v>4.7</v>
      </c>
      <c r="AG329" s="100">
        <v>7.95</v>
      </c>
      <c r="AH329" s="100">
        <v>9.25</v>
      </c>
      <c r="AI329" s="100">
        <v>14.84</v>
      </c>
      <c r="AJ329" s="100">
        <v>7.42</v>
      </c>
      <c r="AK329" s="100">
        <v>18.27</v>
      </c>
      <c r="AL329" s="100">
        <v>3310</v>
      </c>
      <c r="AM329" s="100">
        <v>1.83</v>
      </c>
      <c r="AN329" s="100">
        <v>0.84</v>
      </c>
      <c r="AO329" s="110">
        <f t="shared" si="93"/>
        <v>-52.943964753706126</v>
      </c>
      <c r="AP329" s="111">
        <f t="shared" si="94"/>
        <v>8.1298607496495805</v>
      </c>
      <c r="AQ329" s="112">
        <f t="shared" si="95"/>
        <v>257.17843649344036</v>
      </c>
      <c r="AR329" s="101">
        <f>INDEX(Historical!$C$7:$C$1045,MATCH(B329,Historical!$B$7:$B$1045,0))*IF(AH329="n/a",1.03,IF(AH329&lt;0,1.01,IF(AH329&gt;10,1.1,(1+AH329/100))))</f>
        <v>1.42025</v>
      </c>
      <c r="AS329" s="109">
        <f t="shared" si="96"/>
        <v>1.5622750000000001</v>
      </c>
      <c r="AT329" s="109">
        <f t="shared" si="97"/>
        <v>1.7185025000000003</v>
      </c>
      <c r="AU329" s="109">
        <f t="shared" si="97"/>
        <v>1.8903527500000004</v>
      </c>
      <c r="AV329" s="109">
        <f t="shared" si="97"/>
        <v>2.0793880250000005</v>
      </c>
      <c r="AW329" s="109">
        <f t="shared" si="98"/>
        <v>8.6707682750000004</v>
      </c>
      <c r="AX329" s="113">
        <f t="shared" si="99"/>
        <v>3.1761055952380954</v>
      </c>
      <c r="AY329" s="100">
        <v>1.05</v>
      </c>
      <c r="AZ329" s="100">
        <v>97.34</v>
      </c>
      <c r="BA329" s="100">
        <v>-4.1099999999999994</v>
      </c>
      <c r="BB329" s="100">
        <v>4.3999999999999995</v>
      </c>
      <c r="BC329" s="100">
        <v>18.09</v>
      </c>
      <c r="BE329" s="12">
        <v>2012</v>
      </c>
      <c r="BF329" s="12">
        <f t="shared" si="100"/>
        <v>1</v>
      </c>
      <c r="BG329" s="100">
        <v>3.55</v>
      </c>
      <c r="BH329" s="55" t="s">
        <v>121</v>
      </c>
      <c r="BI329" s="55" t="s">
        <v>122</v>
      </c>
    </row>
    <row r="330" spans="1:61" ht="12.75" customHeight="1" x14ac:dyDescent="0.2">
      <c r="A330" s="55" t="s">
        <v>1251</v>
      </c>
      <c r="B330" s="55" t="s">
        <v>1252</v>
      </c>
      <c r="C330" s="156" t="s">
        <v>134</v>
      </c>
      <c r="D330" s="98" t="s">
        <v>157</v>
      </c>
      <c r="E330" s="157">
        <v>16</v>
      </c>
      <c r="F330" s="2">
        <v>263</v>
      </c>
      <c r="G330" s="2" t="s">
        <v>119</v>
      </c>
      <c r="H330" s="2" t="s">
        <v>119</v>
      </c>
      <c r="I330" s="100">
        <v>72.33</v>
      </c>
      <c r="J330" s="101">
        <f t="shared" si="86"/>
        <v>1.769666804921886</v>
      </c>
      <c r="K330" s="104">
        <v>0.32</v>
      </c>
      <c r="L330" s="71">
        <v>4</v>
      </c>
      <c r="M330" s="28">
        <f t="shared" si="87"/>
        <v>1.28</v>
      </c>
      <c r="N330" s="103" t="s">
        <v>141</v>
      </c>
      <c r="O330" s="104">
        <v>0.31</v>
      </c>
      <c r="P330" s="158">
        <v>45915</v>
      </c>
      <c r="Q330" s="158">
        <v>45931</v>
      </c>
      <c r="R330" s="28">
        <f t="shared" si="88"/>
        <v>3.2258064516129057</v>
      </c>
      <c r="S330" s="105">
        <f>IF(INDEX(Historical!$D$7:$D1610,MATCH(B330,Historical!$B$7:$B$1044,0))=0,"n/a",(INDEX(Historical!$C$7:$C$1044,MATCH(B330,Historical!$B$7:$B$1044,0))/INDEX(Historical!$D$7:$D$1044,MATCH(B330,Historical!$B$7:$B$1044,0))-1)*100)</f>
        <v>3.2786885245901676</v>
      </c>
      <c r="T330" s="105">
        <f>IF(INDEX(Historical!$F$7:$F$1044,MATCH(B330,Historical!$B$7:$B$1044,0))=0,"n/a",((INDEX(Historical!$C$7:$C$1044,MATCH(B330,Historical!$B$7:$B$1044,0))/INDEX(Historical!$F$7:$F$1044,MATCH(B330,Historical!$B$7:$B$1044,0)))^(1/3)-1)*100)</f>
        <v>3.3923876378405105</v>
      </c>
      <c r="U330" s="105">
        <f>IF(INDEX(Historical!$H$7:$H$1044,MATCH(B330,Historical!$B$7:$B$1044,0))=0,"n/a",((INDEX(Historical!$C$7:$C$1044,MATCH(B330,Historical!$B$7:$B$1044,0))/INDEX(Historical!$H$7:$H$1044,MATCH(B330,Historical!$B$7:$B$1044,0)))^(1/5)-1)*100)</f>
        <v>3.1310306477545069</v>
      </c>
      <c r="V330" s="105">
        <f>IF(INDEX(Historical!$M$7:$M$1044,MATCH(B330,Historical!$B$7:$B$1044,0))=0,"n/a",((INDEX(Historical!$C$7:$C$1044,MATCH(B330,Historical!$B$7:$B$1044,0))/INDEX(Historical!$M$7:$M$1044,MATCH(B330,Historical!$B$7:$B$1044,0)))^(1/10)-1)*100)</f>
        <v>7.0086923787872069</v>
      </c>
      <c r="W330" s="106">
        <f t="shared" si="89"/>
        <v>0.44673535069551795</v>
      </c>
      <c r="X330" s="107">
        <f t="shared" si="90"/>
        <v>0.24215240895239806</v>
      </c>
      <c r="Y330" s="165"/>
      <c r="Z330" s="101">
        <f t="shared" si="91"/>
        <v>26.337448559670779</v>
      </c>
      <c r="AA330" s="109">
        <f t="shared" si="92"/>
        <v>14.882716049382715</v>
      </c>
      <c r="AB330" s="71">
        <v>12</v>
      </c>
      <c r="AC330" s="100">
        <v>4.8600000000000003</v>
      </c>
      <c r="AD330" s="100" t="s">
        <v>142</v>
      </c>
      <c r="AE330" s="100">
        <v>3.73</v>
      </c>
      <c r="AF330" s="100" t="s">
        <v>142</v>
      </c>
      <c r="AG330" s="100">
        <v>31.39</v>
      </c>
      <c r="AH330" s="100">
        <v>4.51</v>
      </c>
      <c r="AI330" s="100">
        <v>11.89</v>
      </c>
      <c r="AJ330" s="100">
        <v>12.93</v>
      </c>
      <c r="AK330" s="100" t="s">
        <v>142</v>
      </c>
      <c r="AL330" s="100">
        <v>2130</v>
      </c>
      <c r="AM330" s="100">
        <v>7.76</v>
      </c>
      <c r="AN330" s="100" t="s">
        <v>142</v>
      </c>
      <c r="AO330" s="110">
        <f t="shared" si="93"/>
        <v>-9.9820185967063217</v>
      </c>
      <c r="AP330" s="111">
        <f t="shared" si="94"/>
        <v>4.9006974526763933</v>
      </c>
      <c r="AQ330" s="112" t="str">
        <f t="shared" si="95"/>
        <v>n/a</v>
      </c>
      <c r="AR330" s="101">
        <f>INDEX(Historical!$C$7:$C$1045,MATCH(B330,Historical!$B$7:$B$1045,0))*IF(AH330="n/a",1.03,IF(AH330&lt;0,1.01,IF(AH330&gt;10,1.1,(1+AH330/100))))</f>
        <v>1.3168259999999998</v>
      </c>
      <c r="AS330" s="109">
        <f t="shared" si="96"/>
        <v>1.4485086</v>
      </c>
      <c r="AT330" s="109">
        <f t="shared" si="97"/>
        <v>1.4919638580000001</v>
      </c>
      <c r="AU330" s="109">
        <f t="shared" si="97"/>
        <v>1.5367227737400002</v>
      </c>
      <c r="AV330" s="109">
        <f t="shared" si="97"/>
        <v>1.5828244569522003</v>
      </c>
      <c r="AW330" s="109">
        <f t="shared" si="98"/>
        <v>7.3768456886922005</v>
      </c>
      <c r="AX330" s="113">
        <f t="shared" si="99"/>
        <v>10.198874172116964</v>
      </c>
      <c r="AY330" s="100">
        <v>0.7</v>
      </c>
      <c r="AZ330" s="100">
        <v>17.59</v>
      </c>
      <c r="BA330" s="100">
        <v>-13.719999999999999</v>
      </c>
      <c r="BB330" s="100">
        <v>7.57</v>
      </c>
      <c r="BC330" s="100">
        <v>3.45</v>
      </c>
      <c r="BE330" s="12">
        <v>2010</v>
      </c>
      <c r="BF330" s="12">
        <f t="shared" si="100"/>
        <v>1</v>
      </c>
      <c r="BG330" s="100">
        <v>1.55</v>
      </c>
      <c r="BH330" s="55" t="s">
        <v>121</v>
      </c>
      <c r="BI330" s="55" t="s">
        <v>122</v>
      </c>
    </row>
    <row r="331" spans="1:61" ht="12.75" customHeight="1" x14ac:dyDescent="0.2">
      <c r="A331" s="146" t="s">
        <v>1253</v>
      </c>
      <c r="B331" s="55" t="s">
        <v>1254</v>
      </c>
      <c r="C331" s="156" t="s">
        <v>134</v>
      </c>
      <c r="D331" s="98" t="s">
        <v>157</v>
      </c>
      <c r="E331" s="157">
        <v>13</v>
      </c>
      <c r="F331" s="2">
        <v>414</v>
      </c>
      <c r="G331" s="2" t="s">
        <v>146</v>
      </c>
      <c r="H331" s="2" t="s">
        <v>146</v>
      </c>
      <c r="I331" s="100">
        <v>50.27</v>
      </c>
      <c r="J331" s="101">
        <f t="shared" si="86"/>
        <v>2.8645315297394069</v>
      </c>
      <c r="K331" s="104">
        <v>0.36</v>
      </c>
      <c r="L331" s="71">
        <v>4</v>
      </c>
      <c r="M331" s="28">
        <f t="shared" si="87"/>
        <v>1.44</v>
      </c>
      <c r="N331" s="103" t="s">
        <v>270</v>
      </c>
      <c r="O331" s="104">
        <v>0.33</v>
      </c>
      <c r="P331" s="158">
        <v>45905</v>
      </c>
      <c r="Q331" s="158">
        <v>45919</v>
      </c>
      <c r="R331" s="28">
        <f t="shared" si="88"/>
        <v>9.0909090909090811</v>
      </c>
      <c r="S331" s="105">
        <f>IF(INDEX(Historical!$D$7:$D1614,MATCH(B331,Historical!$B$7:$B$1044,0))=0,"n/a",(INDEX(Historical!$C$7:$C$1044,MATCH(B331,Historical!$B$7:$B$1044,0))/INDEX(Historical!$D$7:$D$1044,MATCH(B331,Historical!$B$7:$B$1044,0))-1)*100)</f>
        <v>4.5454545454545414</v>
      </c>
      <c r="T331" s="105">
        <f>IF(INDEX(Historical!$F$7:$F$1044,MATCH(B331,Historical!$B$7:$B$1044,0))=0,"n/a",((INDEX(Historical!$C$7:$C$1044,MATCH(B331,Historical!$B$7:$B$1044,0))/INDEX(Historical!$F$7:$F$1044,MATCH(B331,Historical!$B$7:$B$1044,0)))^(1/3)-1)*100)</f>
        <v>7.8521483511042822</v>
      </c>
      <c r="U331" s="105">
        <f>IF(INDEX(Historical!$H$7:$H$1044,MATCH(B331,Historical!$B$7:$B$1044,0))=0,"n/a",((INDEX(Historical!$C$7:$C$1044,MATCH(B331,Historical!$B$7:$B$1044,0))/INDEX(Historical!$H$7:$H$1044,MATCH(B331,Historical!$B$7:$B$1044,0)))^(1/5)-1)*100)</f>
        <v>9.4156092263382618</v>
      </c>
      <c r="V331" s="105">
        <f>IF(INDEX(Historical!$M$7:$M$1044,MATCH(B331,Historical!$B$7:$B$1044,0))=0,"n/a",((INDEX(Historical!$C$7:$C$1044,MATCH(B331,Historical!$B$7:$B$1044,0))/INDEX(Historical!$M$7:$M$1044,MATCH(B331,Historical!$B$7:$B$1044,0)))^(1/10)-1)*100)</f>
        <v>10.252278705686614</v>
      </c>
      <c r="W331" s="106">
        <f t="shared" si="89"/>
        <v>0.91839185186369565</v>
      </c>
      <c r="X331" s="107">
        <f t="shared" si="90"/>
        <v>0.82738218157629728</v>
      </c>
      <c r="Y331" s="162"/>
      <c r="Z331" s="101">
        <f t="shared" si="91"/>
        <v>36.455696202531641</v>
      </c>
      <c r="AA331" s="109">
        <f t="shared" si="92"/>
        <v>12.726582278481013</v>
      </c>
      <c r="AB331" s="71">
        <v>12</v>
      </c>
      <c r="AC331" s="100">
        <v>3.95</v>
      </c>
      <c r="AD331" s="100" t="s">
        <v>142</v>
      </c>
      <c r="AE331" s="100">
        <v>2.95</v>
      </c>
      <c r="AF331" s="100">
        <v>1.21</v>
      </c>
      <c r="AG331" s="100">
        <v>9.99</v>
      </c>
      <c r="AH331" s="100">
        <v>14.01</v>
      </c>
      <c r="AI331" s="100">
        <v>3.08</v>
      </c>
      <c r="AJ331" s="100">
        <v>11.379999999999999</v>
      </c>
      <c r="AK331" s="100" t="s">
        <v>142</v>
      </c>
      <c r="AL331" s="100">
        <v>1600</v>
      </c>
      <c r="AM331" s="100">
        <v>8.41</v>
      </c>
      <c r="AN331" s="100">
        <v>0.06</v>
      </c>
      <c r="AO331" s="110">
        <f t="shared" si="93"/>
        <v>-0.44644152240334378</v>
      </c>
      <c r="AP331" s="111">
        <f t="shared" si="94"/>
        <v>12.280140756077669</v>
      </c>
      <c r="AQ331" s="112">
        <f t="shared" si="95"/>
        <v>-17.271086454447094</v>
      </c>
      <c r="AR331" s="101">
        <f>INDEX(Historical!$C$7:$C$1045,MATCH(B331,Historical!$B$7:$B$1045,0))*IF(AH331="n/a",1.03,IF(AH331&lt;0,1.01,IF(AH331&gt;10,1.1,(1+AH331/100))))</f>
        <v>1.518</v>
      </c>
      <c r="AS331" s="109">
        <f t="shared" si="96"/>
        <v>1.5647544</v>
      </c>
      <c r="AT331" s="109">
        <f t="shared" si="97"/>
        <v>1.6116970320000001</v>
      </c>
      <c r="AU331" s="109">
        <f t="shared" si="97"/>
        <v>1.6600479429600001</v>
      </c>
      <c r="AV331" s="109">
        <f t="shared" si="97"/>
        <v>1.7098493812488003</v>
      </c>
      <c r="AW331" s="109">
        <f t="shared" si="98"/>
        <v>8.0643487562088012</v>
      </c>
      <c r="AX331" s="113">
        <f t="shared" si="99"/>
        <v>16.042070332621446</v>
      </c>
      <c r="AY331" s="100">
        <v>0.62</v>
      </c>
      <c r="AZ331" s="100">
        <v>38.409999999999997</v>
      </c>
      <c r="BA331" s="100">
        <v>-5.47</v>
      </c>
      <c r="BB331" s="100">
        <v>3.3300000000000005</v>
      </c>
      <c r="BC331" s="100">
        <v>7.85</v>
      </c>
      <c r="BE331" s="12">
        <v>2014</v>
      </c>
      <c r="BF331" s="12">
        <f t="shared" si="100"/>
        <v>1</v>
      </c>
      <c r="BG331" s="100">
        <v>1.3</v>
      </c>
      <c r="BH331" s="55" t="s">
        <v>121</v>
      </c>
      <c r="BI331" s="55" t="s">
        <v>122</v>
      </c>
    </row>
    <row r="332" spans="1:61" ht="12.75" customHeight="1" x14ac:dyDescent="0.2">
      <c r="A332" s="55" t="s">
        <v>1257</v>
      </c>
      <c r="B332" s="55" t="s">
        <v>1258</v>
      </c>
      <c r="C332" s="156" t="s">
        <v>198</v>
      </c>
      <c r="D332" s="98" t="s">
        <v>199</v>
      </c>
      <c r="E332" s="157">
        <v>13</v>
      </c>
      <c r="F332" s="2">
        <v>442</v>
      </c>
      <c r="G332" s="2" t="s">
        <v>146</v>
      </c>
      <c r="H332" s="2" t="s">
        <v>146</v>
      </c>
      <c r="I332" s="100">
        <v>211.66</v>
      </c>
      <c r="J332" s="101">
        <f t="shared" si="86"/>
        <v>1.4740621751866201</v>
      </c>
      <c r="K332" s="104">
        <v>0.78</v>
      </c>
      <c r="L332" s="71">
        <v>4</v>
      </c>
      <c r="M332" s="28">
        <f t="shared" si="87"/>
        <v>3.12</v>
      </c>
      <c r="N332" s="103" t="s">
        <v>349</v>
      </c>
      <c r="O332" s="104">
        <v>0.71</v>
      </c>
      <c r="P332" s="158">
        <v>46164</v>
      </c>
      <c r="Q332" s="158">
        <v>46185</v>
      </c>
      <c r="R332" s="28">
        <f t="shared" si="88"/>
        <v>9.8591549295774747</v>
      </c>
      <c r="S332" s="105">
        <f>IF(INDEX(Historical!$D$7:$D1615,MATCH(B332,Historical!$B$7:$B$1044,0))=0,"n/a",(INDEX(Historical!$C$7:$C$1044,MATCH(B332,Historical!$B$7:$B$1044,0))/INDEX(Historical!$D$7:$D$1044,MATCH(B332,Historical!$B$7:$B$1044,0))-1)*100)</f>
        <v>9.4488188976377785</v>
      </c>
      <c r="T332" s="105">
        <f>IF(INDEX(Historical!$F$7:$F$1044,MATCH(B332,Historical!$B$7:$B$1044,0))=0,"n/a",((INDEX(Historical!$C$7:$C$1044,MATCH(B332,Historical!$B$7:$B$1044,0))/INDEX(Historical!$F$7:$F$1044,MATCH(B332,Historical!$B$7:$B$1044,0)))^(1/3)-1)*100)</f>
        <v>8.4416459500336707</v>
      </c>
      <c r="U332" s="105">
        <f>IF(INDEX(Historical!$H$7:$H$1044,MATCH(B332,Historical!$B$7:$B$1044,0))=0,"n/a",((INDEX(Historical!$C$7:$C$1044,MATCH(B332,Historical!$B$7:$B$1044,0))/INDEX(Historical!$H$7:$H$1044,MATCH(B332,Historical!$B$7:$B$1044,0)))^(1/5)-1)*100)</f>
        <v>7.9091418942949687</v>
      </c>
      <c r="V332" s="105">
        <f>IF(INDEX(Historical!$M$7:$M$1044,MATCH(B332,Historical!$B$7:$B$1044,0))=0,"n/a",((INDEX(Historical!$C$7:$C$1044,MATCH(B332,Historical!$B$7:$B$1044,0))/INDEX(Historical!$M$7:$M$1044,MATCH(B332,Historical!$B$7:$B$1044,0)))^(1/10)-1)*100)</f>
        <v>8.0646080521233685</v>
      </c>
      <c r="W332" s="106">
        <f t="shared" si="89"/>
        <v>0.98072241616411027</v>
      </c>
      <c r="X332" s="107" t="str">
        <f t="shared" si="90"/>
        <v>n/a</v>
      </c>
      <c r="Y332" s="123" t="s">
        <v>1259</v>
      </c>
      <c r="Z332" s="101">
        <f t="shared" si="91"/>
        <v>31.869254341164456</v>
      </c>
      <c r="AA332" s="109">
        <f t="shared" si="92"/>
        <v>21.620020429009195</v>
      </c>
      <c r="AB332" s="71">
        <v>9</v>
      </c>
      <c r="AC332" s="100">
        <v>9.7899999999999991</v>
      </c>
      <c r="AD332" s="100">
        <v>1.01</v>
      </c>
      <c r="AE332" s="100">
        <v>3.3</v>
      </c>
      <c r="AF332" s="100">
        <v>4.67</v>
      </c>
      <c r="AG332" s="100">
        <v>22.97</v>
      </c>
      <c r="AH332" s="100">
        <v>27.99</v>
      </c>
      <c r="AI332" s="100">
        <v>12.370000000000001</v>
      </c>
      <c r="AJ332" s="100" t="s">
        <v>142</v>
      </c>
      <c r="AK332" s="100">
        <v>16.689999999999998</v>
      </c>
      <c r="AL332" s="100">
        <v>61780</v>
      </c>
      <c r="AM332" s="100">
        <v>0.12</v>
      </c>
      <c r="AN332" s="100">
        <v>0.43</v>
      </c>
      <c r="AO332" s="110">
        <f t="shared" si="93"/>
        <v>-12.236816359527605</v>
      </c>
      <c r="AP332" s="111">
        <f t="shared" si="94"/>
        <v>9.3832040694815895</v>
      </c>
      <c r="AQ332" s="112">
        <f t="shared" si="95"/>
        <v>111.83378746709565</v>
      </c>
      <c r="AR332" s="101">
        <f>INDEX(Historical!$C$7:$C$1045,MATCH(B332,Historical!$B$7:$B$1045,0))*IF(AH332="n/a",1.03,IF(AH332&lt;0,1.01,IF(AH332&gt;10,1.1,(1+AH332/100))))</f>
        <v>3.0579999999999998</v>
      </c>
      <c r="AS332" s="109">
        <f t="shared" si="96"/>
        <v>3.3637999999999999</v>
      </c>
      <c r="AT332" s="109">
        <f t="shared" si="97"/>
        <v>3.70018</v>
      </c>
      <c r="AU332" s="109">
        <f t="shared" si="97"/>
        <v>4.0701980000000004</v>
      </c>
      <c r="AV332" s="109">
        <f t="shared" si="97"/>
        <v>4.4772178000000009</v>
      </c>
      <c r="AW332" s="109">
        <f t="shared" si="98"/>
        <v>18.6693958</v>
      </c>
      <c r="AX332" s="113">
        <f t="shared" si="99"/>
        <v>8.8204648020410108</v>
      </c>
      <c r="AY332" s="100">
        <v>1.17</v>
      </c>
      <c r="AZ332" s="100">
        <v>48.59</v>
      </c>
      <c r="BA332" s="100">
        <v>-16.189999999999998</v>
      </c>
      <c r="BB332" s="100">
        <v>-2.15</v>
      </c>
      <c r="BC332" s="100">
        <v>-3.8699999999999997</v>
      </c>
      <c r="BE332" s="12">
        <v>2013</v>
      </c>
      <c r="BF332" s="12">
        <f t="shared" si="100"/>
        <v>1</v>
      </c>
      <c r="BG332" s="100">
        <v>11.790000000000001</v>
      </c>
      <c r="BH332" s="55" t="s">
        <v>121</v>
      </c>
      <c r="BI332" s="55" t="s">
        <v>122</v>
      </c>
    </row>
    <row r="333" spans="1:61" ht="12.75" customHeight="1" x14ac:dyDescent="0.2">
      <c r="A333" s="116" t="s">
        <v>1260</v>
      </c>
      <c r="B333" s="55" t="s">
        <v>1261</v>
      </c>
      <c r="C333" s="156" t="s">
        <v>116</v>
      </c>
      <c r="D333" s="98" t="s">
        <v>1262</v>
      </c>
      <c r="E333" s="157">
        <v>10</v>
      </c>
      <c r="F333" s="2">
        <v>510</v>
      </c>
      <c r="G333" s="2" t="s">
        <v>146</v>
      </c>
      <c r="H333" s="2" t="s">
        <v>146</v>
      </c>
      <c r="I333" s="100">
        <v>143.18</v>
      </c>
      <c r="J333" s="101">
        <f t="shared" si="86"/>
        <v>1.3130325464450341</v>
      </c>
      <c r="K333" s="104">
        <v>0.47</v>
      </c>
      <c r="L333" s="71">
        <v>4</v>
      </c>
      <c r="M333" s="28">
        <f t="shared" si="87"/>
        <v>1.88</v>
      </c>
      <c r="N333" s="103" t="s">
        <v>270</v>
      </c>
      <c r="O333" s="104">
        <v>0.45</v>
      </c>
      <c r="P333" s="158">
        <v>46022</v>
      </c>
      <c r="Q333" s="158">
        <v>46037</v>
      </c>
      <c r="R333" s="28">
        <f t="shared" si="88"/>
        <v>4.4444444444444366</v>
      </c>
      <c r="S333" s="105">
        <f>IF(INDEX(Historical!$D$7:$D1616,MATCH(B333,Historical!$B$7:$B$1044,0))=0,"n/a",(INDEX(Historical!$C$7:$C$1044,MATCH(B333,Historical!$B$7:$B$1044,0))/INDEX(Historical!$D$7:$D$1044,MATCH(B333,Historical!$B$7:$B$1044,0))-1)*100)</f>
        <v>12.5</v>
      </c>
      <c r="T333" s="105">
        <f>IF(INDEX(Historical!$F$7:$F$1044,MATCH(B333,Historical!$B$7:$B$1044,0))=0,"n/a",((INDEX(Historical!$C$7:$C$1044,MATCH(B333,Historical!$B$7:$B$1044,0))/INDEX(Historical!$F$7:$F$1044,MATCH(B333,Historical!$B$7:$B$1044,0)))^(1/3)-1)*100)</f>
        <v>18.563110149668759</v>
      </c>
      <c r="U333" s="105">
        <f>IF(INDEX(Historical!$H$7:$H$1044,MATCH(B333,Historical!$B$7:$B$1044,0))=0,"n/a",((INDEX(Historical!$C$7:$C$1044,MATCH(B333,Historical!$B$7:$B$1044,0))/INDEX(Historical!$H$7:$H$1044,MATCH(B333,Historical!$B$7:$B$1044,0)))^(1/5)-1)*100)</f>
        <v>18.624593145367751</v>
      </c>
      <c r="V333" s="105">
        <f>IF(INDEX(Historical!$M$7:$M$1044,MATCH(B333,Historical!$B$7:$B$1044,0))=0,"n/a",((INDEX(Historical!$C$7:$C$1044,MATCH(B333,Historical!$B$7:$B$1044,0))/INDEX(Historical!$M$7:$M$1044,MATCH(B333,Historical!$B$7:$B$1044,0)))^(1/10)-1)*100)</f>
        <v>12.665793802809478</v>
      </c>
      <c r="W333" s="106">
        <f t="shared" si="89"/>
        <v>1.4704639468579155</v>
      </c>
      <c r="X333" s="107">
        <f t="shared" si="90"/>
        <v>4.8250241309242874</v>
      </c>
      <c r="Y333" s="162" t="s">
        <v>672</v>
      </c>
      <c r="Z333" s="101">
        <f t="shared" si="91"/>
        <v>52.367688022284121</v>
      </c>
      <c r="AA333" s="109">
        <f t="shared" si="92"/>
        <v>39.883008356545965</v>
      </c>
      <c r="AB333" s="71">
        <v>12</v>
      </c>
      <c r="AC333" s="100">
        <v>3.59</v>
      </c>
      <c r="AD333" s="100">
        <v>0.78</v>
      </c>
      <c r="AE333" s="100">
        <v>1.5</v>
      </c>
      <c r="AF333" s="100">
        <v>4.42</v>
      </c>
      <c r="AG333" s="100">
        <v>11.26</v>
      </c>
      <c r="AH333" s="100">
        <v>18.459999999999997</v>
      </c>
      <c r="AI333" s="100">
        <v>34.5</v>
      </c>
      <c r="AJ333" s="100">
        <v>3.8600000000000003</v>
      </c>
      <c r="AK333" s="100">
        <v>26.5</v>
      </c>
      <c r="AL333" s="100">
        <v>11770</v>
      </c>
      <c r="AM333" s="100">
        <v>6.49</v>
      </c>
      <c r="AN333" s="100">
        <v>1.2</v>
      </c>
      <c r="AO333" s="110">
        <f t="shared" si="93"/>
        <v>-19.945382664733181</v>
      </c>
      <c r="AP333" s="111">
        <f t="shared" si="94"/>
        <v>19.937625691812784</v>
      </c>
      <c r="AQ333" s="112">
        <f t="shared" si="95"/>
        <v>179.90704563077378</v>
      </c>
      <c r="AR333" s="101">
        <f>INDEX(Historical!$C$7:$C$1045,MATCH(B333,Historical!$B$7:$B$1045,0))*IF(AH333="n/a",1.03,IF(AH333&lt;0,1.01,IF(AH333&gt;10,1.1,(1+AH333/100))))</f>
        <v>1.9800000000000002</v>
      </c>
      <c r="AS333" s="109">
        <f t="shared" si="96"/>
        <v>2.1780000000000004</v>
      </c>
      <c r="AT333" s="109">
        <f t="shared" si="97"/>
        <v>2.3958000000000008</v>
      </c>
      <c r="AU333" s="109">
        <f t="shared" si="97"/>
        <v>2.6353800000000009</v>
      </c>
      <c r="AV333" s="109">
        <f t="shared" si="97"/>
        <v>2.8989180000000014</v>
      </c>
      <c r="AW333" s="109">
        <f t="shared" si="98"/>
        <v>12.088098000000004</v>
      </c>
      <c r="AX333" s="113">
        <f t="shared" si="99"/>
        <v>8.4425883503282595</v>
      </c>
      <c r="AY333" s="100">
        <v>1.61</v>
      </c>
      <c r="AZ333" s="100">
        <v>81.42</v>
      </c>
      <c r="BA333" s="100">
        <v>-3.9600000000000004</v>
      </c>
      <c r="BB333" s="100">
        <v>21.66</v>
      </c>
      <c r="BC333" s="100">
        <v>40.270000000000003</v>
      </c>
      <c r="BE333" s="12">
        <v>2017</v>
      </c>
      <c r="BF333" s="12">
        <f t="shared" si="100"/>
        <v>1</v>
      </c>
      <c r="BG333" s="100">
        <v>4.08</v>
      </c>
      <c r="BH333" s="55" t="s">
        <v>121</v>
      </c>
      <c r="BI333" s="55" t="s">
        <v>122</v>
      </c>
    </row>
    <row r="334" spans="1:61" ht="12.75" customHeight="1" x14ac:dyDescent="0.2">
      <c r="A334" s="123" t="s">
        <v>1263</v>
      </c>
      <c r="B334" s="55" t="s">
        <v>1264</v>
      </c>
      <c r="C334" s="156" t="s">
        <v>134</v>
      </c>
      <c r="D334" s="98" t="s">
        <v>135</v>
      </c>
      <c r="E334" s="157">
        <v>21</v>
      </c>
      <c r="F334" s="2">
        <v>202</v>
      </c>
      <c r="G334" s="2" t="s">
        <v>146</v>
      </c>
      <c r="H334" s="2" t="s">
        <v>146</v>
      </c>
      <c r="I334" s="100">
        <v>187.69</v>
      </c>
      <c r="J334" s="101">
        <f t="shared" si="86"/>
        <v>2.0246150567425008</v>
      </c>
      <c r="K334" s="104">
        <v>0.95</v>
      </c>
      <c r="L334" s="71">
        <v>4</v>
      </c>
      <c r="M334" s="28">
        <f t="shared" si="87"/>
        <v>3.8</v>
      </c>
      <c r="N334" s="103" t="s">
        <v>182</v>
      </c>
      <c r="O334" s="104">
        <v>0.9</v>
      </c>
      <c r="P334" s="158">
        <v>46003</v>
      </c>
      <c r="Q334" s="158">
        <v>46017</v>
      </c>
      <c r="R334" s="28">
        <f t="shared" si="88"/>
        <v>5.5555555555555483</v>
      </c>
      <c r="S334" s="105">
        <f>IF(INDEX(Historical!$D$7:$D1619,MATCH(B334,Historical!$B$7:$B$1044,0))=0,"n/a",(INDEX(Historical!$C$7:$C$1044,MATCH(B334,Historical!$B$7:$B$1044,0))/INDEX(Historical!$D$7:$D$1044,MATCH(B334,Historical!$B$7:$B$1044,0))-1)*100)</f>
        <v>5.7971014492753437</v>
      </c>
      <c r="T334" s="105">
        <f>IF(INDEX(Historical!$F$7:$F$1044,MATCH(B334,Historical!$B$7:$B$1044,0))=0,"n/a",((INDEX(Historical!$C$7:$C$1044,MATCH(B334,Historical!$B$7:$B$1044,0))/INDEX(Historical!$F$7:$F$1044,MATCH(B334,Historical!$B$7:$B$1044,0)))^(1/3)-1)*100)</f>
        <v>6.0532086465170609</v>
      </c>
      <c r="U334" s="105">
        <f>IF(INDEX(Historical!$H$7:$H$1044,MATCH(B334,Historical!$B$7:$B$1044,0))=0,"n/a",((INDEX(Historical!$C$7:$C$1044,MATCH(B334,Historical!$B$7:$B$1044,0))/INDEX(Historical!$H$7:$H$1044,MATCH(B334,Historical!$B$7:$B$1044,0)))^(1/5)-1)*100)</f>
        <v>6.6128119339313285</v>
      </c>
      <c r="V334" s="105">
        <f>IF(INDEX(Historical!$M$7:$M$1044,MATCH(B334,Historical!$B$7:$B$1044,0))=0,"n/a",((INDEX(Historical!$C$7:$C$1044,MATCH(B334,Historical!$B$7:$B$1044,0))/INDEX(Historical!$M$7:$M$1044,MATCH(B334,Historical!$B$7:$B$1044,0)))^(1/10)-1)*100)</f>
        <v>8.0041929362099538</v>
      </c>
      <c r="W334" s="106">
        <f t="shared" si="89"/>
        <v>0.82616848277304833</v>
      </c>
      <c r="X334" s="107">
        <f t="shared" si="90"/>
        <v>0.47133370876203334</v>
      </c>
      <c r="Y334" s="165"/>
      <c r="Z334" s="101">
        <f t="shared" si="91"/>
        <v>19.10507792860734</v>
      </c>
      <c r="AA334" s="109">
        <f t="shared" si="92"/>
        <v>9.4364002011060837</v>
      </c>
      <c r="AB334" s="71">
        <v>12</v>
      </c>
      <c r="AC334" s="100">
        <v>19.89</v>
      </c>
      <c r="AD334" s="100" t="s">
        <v>142</v>
      </c>
      <c r="AE334" s="100">
        <v>0.99</v>
      </c>
      <c r="AF334" s="100">
        <v>1.86</v>
      </c>
      <c r="AG334" s="100">
        <v>20.599999999999998</v>
      </c>
      <c r="AH334" s="100">
        <v>-9.73</v>
      </c>
      <c r="AI334" s="100">
        <v>4.95</v>
      </c>
      <c r="AJ334" s="100">
        <v>14.030000000000001</v>
      </c>
      <c r="AK334" s="100">
        <v>-2.4899999999999998</v>
      </c>
      <c r="AL334" s="100">
        <v>6600</v>
      </c>
      <c r="AM334" s="100">
        <v>1.1100000000000001</v>
      </c>
      <c r="AN334" s="100">
        <v>0.24</v>
      </c>
      <c r="AO334" s="110">
        <f t="shared" si="93"/>
        <v>-0.79897321043225489</v>
      </c>
      <c r="AP334" s="111">
        <f t="shared" si="94"/>
        <v>8.6374269906738288</v>
      </c>
      <c r="AQ334" s="112">
        <f t="shared" si="95"/>
        <v>-11.678102943941315</v>
      </c>
      <c r="AR334" s="101">
        <f>INDEX(Historical!$C$7:$C$1045,MATCH(B334,Historical!$B$7:$B$1045,0))*IF(AH334="n/a",1.03,IF(AH334&lt;0,1.01,IF(AH334&gt;10,1.1,(1+AH334/100))))</f>
        <v>3.6865000000000001</v>
      </c>
      <c r="AS334" s="109">
        <f t="shared" si="96"/>
        <v>3.8689817500000006</v>
      </c>
      <c r="AT334" s="109">
        <f t="shared" si="97"/>
        <v>3.9076715675000004</v>
      </c>
      <c r="AU334" s="109">
        <f t="shared" si="97"/>
        <v>3.9467482831750003</v>
      </c>
      <c r="AV334" s="109">
        <f t="shared" si="97"/>
        <v>3.9862157660067501</v>
      </c>
      <c r="AW334" s="109">
        <f t="shared" si="98"/>
        <v>19.396117366681754</v>
      </c>
      <c r="AX334" s="113">
        <f t="shared" si="99"/>
        <v>10.334124016560155</v>
      </c>
      <c r="AY334" s="100">
        <v>0.28000000000000003</v>
      </c>
      <c r="AZ334" s="100">
        <v>16.8</v>
      </c>
      <c r="BA334" s="100">
        <v>-0.26</v>
      </c>
      <c r="BB334" s="100">
        <v>6.49</v>
      </c>
      <c r="BC334" s="100">
        <v>6.63</v>
      </c>
      <c r="BE334" s="12">
        <v>2006</v>
      </c>
      <c r="BF334" s="12">
        <f t="shared" si="100"/>
        <v>2</v>
      </c>
      <c r="BG334" s="100">
        <v>5.17</v>
      </c>
      <c r="BH334" s="55" t="s">
        <v>121</v>
      </c>
      <c r="BI334" s="55" t="s">
        <v>122</v>
      </c>
    </row>
    <row r="335" spans="1:61" ht="12.75" customHeight="1" x14ac:dyDescent="0.2">
      <c r="A335" s="55" t="s">
        <v>1265</v>
      </c>
      <c r="B335" s="55" t="s">
        <v>1266</v>
      </c>
      <c r="C335" s="156" t="s">
        <v>335</v>
      </c>
      <c r="D335" s="98" t="s">
        <v>1267</v>
      </c>
      <c r="E335" s="157">
        <v>16</v>
      </c>
      <c r="F335" s="2">
        <v>265</v>
      </c>
      <c r="G335" s="2" t="s">
        <v>146</v>
      </c>
      <c r="H335" s="2" t="s">
        <v>146</v>
      </c>
      <c r="I335" s="100">
        <v>79.040000000000006</v>
      </c>
      <c r="J335" s="101">
        <f t="shared" si="86"/>
        <v>2.6315789473684208</v>
      </c>
      <c r="K335" s="104">
        <v>0.52</v>
      </c>
      <c r="L335" s="71">
        <v>4</v>
      </c>
      <c r="M335" s="28">
        <f t="shared" si="87"/>
        <v>2.08</v>
      </c>
      <c r="N335" s="103" t="s">
        <v>332</v>
      </c>
      <c r="O335" s="104">
        <v>0.5</v>
      </c>
      <c r="P335" s="158">
        <v>45953</v>
      </c>
      <c r="Q335" s="158">
        <v>45967</v>
      </c>
      <c r="R335" s="28">
        <f t="shared" si="88"/>
        <v>4.0000000000000036</v>
      </c>
      <c r="S335" s="105">
        <f>IF(INDEX(Historical!$D$7:$D1620,MATCH(B335,Historical!$B$7:$B$1044,0))=0,"n/a",(INDEX(Historical!$C$7:$C$1044,MATCH(B335,Historical!$B$7:$B$1044,0))/INDEX(Historical!$D$7:$D$1044,MATCH(B335,Historical!$B$7:$B$1044,0))-1)*100)</f>
        <v>4.1237113402061931</v>
      </c>
      <c r="T335" s="105">
        <f>IF(INDEX(Historical!$F$7:$F$1044,MATCH(B335,Historical!$B$7:$B$1044,0))=0,"n/a",((INDEX(Historical!$C$7:$C$1044,MATCH(B335,Historical!$B$7:$B$1044,0))/INDEX(Historical!$F$7:$F$1044,MATCH(B335,Historical!$B$7:$B$1044,0)))^(1/3)-1)*100)</f>
        <v>5.0995138261193951</v>
      </c>
      <c r="U335" s="105">
        <f>IF(INDEX(Historical!$H$7:$H$1044,MATCH(B335,Historical!$B$7:$B$1044,0))=0,"n/a",((INDEX(Historical!$C$7:$C$1044,MATCH(B335,Historical!$B$7:$B$1044,0))/INDEX(Historical!$H$7:$H$1044,MATCH(B335,Historical!$B$7:$B$1044,0)))^(1/5)-1)*100)</f>
        <v>4.641775207811305</v>
      </c>
      <c r="V335" s="105">
        <f>IF(INDEX(Historical!$M$7:$M$1044,MATCH(B335,Historical!$B$7:$B$1044,0))=0,"n/a",((INDEX(Historical!$C$7:$C$1044,MATCH(B335,Historical!$B$7:$B$1044,0))/INDEX(Historical!$M$7:$M$1044,MATCH(B335,Historical!$B$7:$B$1044,0)))^(1/10)-1)*100)</f>
        <v>6.1702497728096217</v>
      </c>
      <c r="W335" s="106">
        <f t="shared" si="89"/>
        <v>0.75228319415304212</v>
      </c>
      <c r="X335" s="107">
        <f t="shared" si="90"/>
        <v>1.2345146829285385</v>
      </c>
      <c r="Y335" s="159"/>
      <c r="Z335" s="101">
        <f t="shared" si="91"/>
        <v>36.879432624113477</v>
      </c>
      <c r="AA335" s="109">
        <f t="shared" si="92"/>
        <v>14.014184397163122</v>
      </c>
      <c r="AB335" s="71">
        <v>7</v>
      </c>
      <c r="AC335" s="100">
        <v>5.64</v>
      </c>
      <c r="AD335" s="100">
        <v>1.23</v>
      </c>
      <c r="AE335" s="100">
        <v>0.42</v>
      </c>
      <c r="AF335" s="100">
        <v>0.96</v>
      </c>
      <c r="AG335" s="100">
        <v>7.26</v>
      </c>
      <c r="AH335" s="100">
        <v>-14.280000000000001</v>
      </c>
      <c r="AI335" s="100">
        <v>37.36</v>
      </c>
      <c r="AJ335" s="100">
        <v>3.7600000000000002</v>
      </c>
      <c r="AK335" s="100">
        <v>11.3</v>
      </c>
      <c r="AL335" s="100">
        <v>4160</v>
      </c>
      <c r="AM335" s="100">
        <v>4.83</v>
      </c>
      <c r="AN335" s="100">
        <v>0.23</v>
      </c>
      <c r="AO335" s="110">
        <f t="shared" si="93"/>
        <v>-6.7408302419833959</v>
      </c>
      <c r="AP335" s="111">
        <f t="shared" si="94"/>
        <v>7.2733541551797263</v>
      </c>
      <c r="AQ335" s="112">
        <f t="shared" si="95"/>
        <v>-22.673514609872512</v>
      </c>
      <c r="AR335" s="101">
        <f>INDEX(Historical!$C$7:$C$1045,MATCH(B335,Historical!$B$7:$B$1045,0))*IF(AH335="n/a",1.03,IF(AH335&lt;0,1.01,IF(AH335&gt;10,1.1,(1+AH335/100))))</f>
        <v>2.0402</v>
      </c>
      <c r="AS335" s="109">
        <f t="shared" si="96"/>
        <v>2.2442200000000003</v>
      </c>
      <c r="AT335" s="109">
        <f t="shared" si="97"/>
        <v>2.4686420000000004</v>
      </c>
      <c r="AU335" s="109">
        <f t="shared" si="97"/>
        <v>2.7155062000000005</v>
      </c>
      <c r="AV335" s="109">
        <f t="shared" si="97"/>
        <v>2.9870568200000007</v>
      </c>
      <c r="AW335" s="109">
        <f t="shared" si="98"/>
        <v>12.455625020000003</v>
      </c>
      <c r="AX335" s="113">
        <f t="shared" si="99"/>
        <v>15.758634893724699</v>
      </c>
      <c r="AY335" s="100">
        <v>1.35</v>
      </c>
      <c r="AZ335" s="100">
        <v>12.509999999999998</v>
      </c>
      <c r="BA335" s="100">
        <v>-35.65</v>
      </c>
      <c r="BB335" s="100">
        <v>-6.43</v>
      </c>
      <c r="BC335" s="100">
        <v>-21.14</v>
      </c>
      <c r="BE335" s="12">
        <v>2011</v>
      </c>
      <c r="BF335" s="12">
        <f t="shared" si="100"/>
        <v>1</v>
      </c>
      <c r="BG335" s="100">
        <v>4.38</v>
      </c>
      <c r="BH335" s="55" t="s">
        <v>121</v>
      </c>
      <c r="BI335" s="55" t="s">
        <v>122</v>
      </c>
    </row>
    <row r="336" spans="1:61" ht="12.75" customHeight="1" x14ac:dyDescent="0.2">
      <c r="A336" s="149" t="s">
        <v>1268</v>
      </c>
      <c r="B336" s="55" t="s">
        <v>1269</v>
      </c>
      <c r="C336" s="156" t="s">
        <v>116</v>
      </c>
      <c r="D336" s="98" t="s">
        <v>215</v>
      </c>
      <c r="E336" s="157">
        <v>12</v>
      </c>
      <c r="F336" s="2">
        <v>444</v>
      </c>
      <c r="G336" s="2" t="s">
        <v>146</v>
      </c>
      <c r="H336" s="2" t="s">
        <v>146</v>
      </c>
      <c r="I336" s="100">
        <v>110.89</v>
      </c>
      <c r="J336" s="101">
        <f t="shared" si="86"/>
        <v>1.262512399675354</v>
      </c>
      <c r="K336" s="104">
        <v>0.35</v>
      </c>
      <c r="L336" s="2">
        <v>4</v>
      </c>
      <c r="M336" s="28">
        <f t="shared" si="87"/>
        <v>1.4</v>
      </c>
      <c r="N336" s="2" t="s">
        <v>1032</v>
      </c>
      <c r="O336" s="104">
        <v>0.34</v>
      </c>
      <c r="P336" s="163">
        <v>45790</v>
      </c>
      <c r="Q336" s="163">
        <v>45800</v>
      </c>
      <c r="R336" s="28">
        <f t="shared" si="88"/>
        <v>2.9411764705882213</v>
      </c>
      <c r="S336" s="105">
        <f>IF(INDEX(Historical!$D$7:$D1622,MATCH(B336,Historical!$B$7:$B$1044,0))=0,"n/a",(INDEX(Historical!$C$7:$C$1044,MATCH(B336,Historical!$B$7:$B$1044,0))/INDEX(Historical!$D$7:$D$1044,MATCH(B336,Historical!$B$7:$B$1044,0))-1)*100)</f>
        <v>2.962962962962945</v>
      </c>
      <c r="T336" s="105">
        <f>IF(INDEX(Historical!$F$7:$F$1044,MATCH(B336,Historical!$B$7:$B$1044,0))=0,"n/a",((INDEX(Historical!$C$7:$C$1044,MATCH(B336,Historical!$B$7:$B$1044,0))/INDEX(Historical!$F$7:$F$1044,MATCH(B336,Historical!$B$7:$B$1044,0)))^(1/3)-1)*100)</f>
        <v>4.1605416452745958</v>
      </c>
      <c r="U336" s="105">
        <f>IF(INDEX(Historical!$H$7:$H$1044,MATCH(B336,Historical!$B$7:$B$1044,0))=0,"n/a",((INDEX(Historical!$C$7:$C$1044,MATCH(B336,Historical!$B$7:$B$1044,0))/INDEX(Historical!$H$7:$H$1044,MATCH(B336,Historical!$B$7:$B$1044,0)))^(1/5)-1)*100)</f>
        <v>4.2286880778094282</v>
      </c>
      <c r="V336" s="105">
        <f>IF(INDEX(Historical!$M$7:$M$1044,MATCH(B336,Historical!$B$7:$B$1044,0))=0,"n/a",((INDEX(Historical!$C$7:$C$1044,MATCH(B336,Historical!$B$7:$B$1044,0))/INDEX(Historical!$M$7:$M$1044,MATCH(B336,Historical!$B$7:$B$1044,0)))^(1/10)-1)*100)</f>
        <v>3.0428252020373803</v>
      </c>
      <c r="W336" s="106">
        <f t="shared" si="89"/>
        <v>1.3897242848448972</v>
      </c>
      <c r="X336" s="107">
        <f t="shared" si="90"/>
        <v>2.1357010493987008</v>
      </c>
      <c r="Y336" s="165"/>
      <c r="Z336" s="101">
        <f t="shared" si="91"/>
        <v>34.063260340632603</v>
      </c>
      <c r="AA336" s="109">
        <f t="shared" si="92"/>
        <v>26.980535279805352</v>
      </c>
      <c r="AB336" s="71">
        <v>12</v>
      </c>
      <c r="AC336" s="100">
        <v>4.1100000000000003</v>
      </c>
      <c r="AD336" s="100">
        <v>1.42</v>
      </c>
      <c r="AE336" s="100">
        <v>1.69</v>
      </c>
      <c r="AF336" s="100">
        <v>2.42</v>
      </c>
      <c r="AG336" s="100">
        <v>9.6</v>
      </c>
      <c r="AH336" s="100">
        <v>10.59</v>
      </c>
      <c r="AI336" s="100">
        <v>12.770000000000001</v>
      </c>
      <c r="AJ336" s="100">
        <v>1.9800000000000002</v>
      </c>
      <c r="AK336" s="100">
        <v>11.790000000000001</v>
      </c>
      <c r="AL336" s="100">
        <v>7740</v>
      </c>
      <c r="AM336" s="100">
        <v>9.43</v>
      </c>
      <c r="AN336" s="100">
        <v>0.65</v>
      </c>
      <c r="AO336" s="110">
        <f t="shared" si="93"/>
        <v>-21.48933480232057</v>
      </c>
      <c r="AP336" s="111">
        <f t="shared" si="94"/>
        <v>5.4912004774847825</v>
      </c>
      <c r="AQ336" s="112">
        <f t="shared" si="95"/>
        <v>70.349830091072633</v>
      </c>
      <c r="AR336" s="101">
        <f>INDEX(Historical!$C$7:$C$1045,MATCH(B336,Historical!$B$7:$B$1045,0))*IF(AH336="n/a",1.03,IF(AH336&lt;0,1.01,IF(AH336&gt;10,1.1,(1+AH336/100))))</f>
        <v>1.5289999999999999</v>
      </c>
      <c r="AS336" s="109">
        <f t="shared" si="96"/>
        <v>1.6819</v>
      </c>
      <c r="AT336" s="109">
        <f t="shared" si="97"/>
        <v>1.85009</v>
      </c>
      <c r="AU336" s="109">
        <f t="shared" si="97"/>
        <v>2.0350990000000002</v>
      </c>
      <c r="AV336" s="109">
        <f t="shared" si="97"/>
        <v>2.2386089000000005</v>
      </c>
      <c r="AW336" s="109">
        <f t="shared" si="98"/>
        <v>9.3346979000000001</v>
      </c>
      <c r="AX336" s="113">
        <f t="shared" si="99"/>
        <v>8.4179798899810621</v>
      </c>
      <c r="AY336" s="100">
        <v>1.1599999999999999</v>
      </c>
      <c r="AZ336" s="100">
        <v>78.539999999999992</v>
      </c>
      <c r="BA336" s="100">
        <v>-0.44999999999999996</v>
      </c>
      <c r="BB336" s="100">
        <v>6.8199999999999994</v>
      </c>
      <c r="BC336" s="100">
        <v>26.44</v>
      </c>
      <c r="BE336" s="12">
        <v>2014</v>
      </c>
      <c r="BF336" s="12">
        <f t="shared" si="100"/>
        <v>1</v>
      </c>
      <c r="BG336" s="100">
        <v>4.41</v>
      </c>
      <c r="BH336" s="55" t="s">
        <v>121</v>
      </c>
      <c r="BI336" s="55" t="s">
        <v>122</v>
      </c>
    </row>
    <row r="337" spans="1:61" ht="12.75" customHeight="1" x14ac:dyDescent="0.2">
      <c r="A337" s="146" t="s">
        <v>1270</v>
      </c>
      <c r="B337" s="55" t="s">
        <v>1271</v>
      </c>
      <c r="C337" s="156" t="s">
        <v>134</v>
      </c>
      <c r="D337" s="98" t="s">
        <v>157</v>
      </c>
      <c r="E337" s="157">
        <v>14</v>
      </c>
      <c r="F337" s="2">
        <v>360</v>
      </c>
      <c r="G337" s="2" t="s">
        <v>119</v>
      </c>
      <c r="H337" s="2" t="s">
        <v>119</v>
      </c>
      <c r="I337" s="100">
        <v>35.56</v>
      </c>
      <c r="J337" s="101">
        <f t="shared" si="86"/>
        <v>3.0371203599550056</v>
      </c>
      <c r="K337" s="104">
        <v>0.27</v>
      </c>
      <c r="L337" s="71">
        <v>4</v>
      </c>
      <c r="M337" s="28">
        <f t="shared" si="87"/>
        <v>1.08</v>
      </c>
      <c r="N337" s="103" t="s">
        <v>366</v>
      </c>
      <c r="O337" s="104">
        <v>0.25</v>
      </c>
      <c r="P337" s="158">
        <v>45835</v>
      </c>
      <c r="Q337" s="158">
        <v>45849</v>
      </c>
      <c r="R337" s="28">
        <f t="shared" si="88"/>
        <v>8.0000000000000071</v>
      </c>
      <c r="S337" s="105">
        <f>IF(INDEX(Historical!$D$7:$D1627,MATCH(B337,Historical!$B$7:$B$1044,0))=0,"n/a",(INDEX(Historical!$C$7:$C$1044,MATCH(B337,Historical!$B$7:$B$1044,0))/INDEX(Historical!$D$7:$D$1044,MATCH(B337,Historical!$B$7:$B$1044,0))-1)*100)</f>
        <v>4.0000000000000036</v>
      </c>
      <c r="T337" s="105">
        <f>IF(INDEX(Historical!$F$7:$F$1044,MATCH(B337,Historical!$B$7:$B$1044,0))=0,"n/a",((INDEX(Historical!$C$7:$C$1044,MATCH(B337,Historical!$B$7:$B$1044,0))/INDEX(Historical!$F$7:$F$1044,MATCH(B337,Historical!$B$7:$B$1044,0)))^(1/3)-1)*100)</f>
        <v>6.5397392040924318</v>
      </c>
      <c r="U337" s="105">
        <f>IF(INDEX(Historical!$H$7:$H$1044,MATCH(B337,Historical!$B$7:$B$1044,0))=0,"n/a",((INDEX(Historical!$C$7:$C$1044,MATCH(B337,Historical!$B$7:$B$1044,0))/INDEX(Historical!$H$7:$H$1044,MATCH(B337,Historical!$B$7:$B$1044,0)))^(1/5)-1)*100)</f>
        <v>7.6316922514810814</v>
      </c>
      <c r="V337" s="105">
        <f>IF(INDEX(Historical!$M$7:$M$1044,MATCH(B337,Historical!$B$7:$B$1044,0))=0,"n/a",((INDEX(Historical!$C$7:$C$1044,MATCH(B337,Historical!$B$7:$B$1044,0))/INDEX(Historical!$M$7:$M$1044,MATCH(B337,Historical!$B$7:$B$1044,0)))^(1/10)-1)*100)</f>
        <v>8.4994535164755867</v>
      </c>
      <c r="W337" s="106">
        <f t="shared" si="89"/>
        <v>0.89790387543006012</v>
      </c>
      <c r="X337" s="107">
        <f t="shared" si="90"/>
        <v>4.0379324081910477</v>
      </c>
      <c r="Y337" s="165"/>
      <c r="Z337" s="101">
        <f t="shared" si="91"/>
        <v>54.2713567839196</v>
      </c>
      <c r="AA337" s="109">
        <f t="shared" si="92"/>
        <v>17.869346733668344</v>
      </c>
      <c r="AB337" s="71">
        <v>12</v>
      </c>
      <c r="AC337" s="100">
        <v>1.99</v>
      </c>
      <c r="AD337" s="100" t="s">
        <v>142</v>
      </c>
      <c r="AE337" s="100">
        <v>2.78</v>
      </c>
      <c r="AF337" s="100">
        <v>1.1100000000000001</v>
      </c>
      <c r="AG337" s="100">
        <v>6.1899999999999995</v>
      </c>
      <c r="AH337" s="100">
        <v>7.95</v>
      </c>
      <c r="AI337" s="100">
        <v>11.43</v>
      </c>
      <c r="AJ337" s="100">
        <v>1.8900000000000001</v>
      </c>
      <c r="AK337" s="100" t="s">
        <v>142</v>
      </c>
      <c r="AL337" s="100">
        <v>3280</v>
      </c>
      <c r="AM337" s="100">
        <v>0</v>
      </c>
      <c r="AN337" s="100">
        <v>0.17</v>
      </c>
      <c r="AO337" s="110">
        <f t="shared" si="93"/>
        <v>-7.2005341222322574</v>
      </c>
      <c r="AP337" s="111">
        <f t="shared" si="94"/>
        <v>10.668812611436087</v>
      </c>
      <c r="AQ337" s="112">
        <f t="shared" si="95"/>
        <v>-6.1088694891273887</v>
      </c>
      <c r="AR337" s="101">
        <f>INDEX(Historical!$C$7:$C$1045,MATCH(B337,Historical!$B$7:$B$1045,0))*IF(AH337="n/a",1.03,IF(AH337&lt;0,1.01,IF(AH337&gt;10,1.1,(1+AH337/100))))</f>
        <v>1.1226799999999999</v>
      </c>
      <c r="AS337" s="109">
        <f t="shared" si="96"/>
        <v>1.2349479999999999</v>
      </c>
      <c r="AT337" s="109">
        <f t="shared" si="97"/>
        <v>1.2719964399999999</v>
      </c>
      <c r="AU337" s="109">
        <f t="shared" si="97"/>
        <v>1.3101563331999999</v>
      </c>
      <c r="AV337" s="109">
        <f t="shared" si="97"/>
        <v>1.349461023196</v>
      </c>
      <c r="AW337" s="109">
        <f t="shared" si="98"/>
        <v>6.2892417963960003</v>
      </c>
      <c r="AX337" s="113">
        <f t="shared" si="99"/>
        <v>17.686281767142855</v>
      </c>
      <c r="AY337" s="100">
        <v>0.73</v>
      </c>
      <c r="AZ337" s="100">
        <v>11.44</v>
      </c>
      <c r="BA337" s="100">
        <v>-6.08</v>
      </c>
      <c r="BB337" s="100">
        <v>3.36</v>
      </c>
      <c r="BC337" s="100">
        <v>2.2800000000000002</v>
      </c>
      <c r="BE337" s="12">
        <v>2012</v>
      </c>
      <c r="BF337" s="12">
        <f t="shared" si="100"/>
        <v>1</v>
      </c>
      <c r="BG337" s="100">
        <v>0.8</v>
      </c>
      <c r="BH337" s="55" t="s">
        <v>121</v>
      </c>
      <c r="BI337" s="55" t="s">
        <v>122</v>
      </c>
    </row>
    <row r="338" spans="1:61" ht="12.75" customHeight="1" x14ac:dyDescent="0.2">
      <c r="A338" s="123" t="s">
        <v>1272</v>
      </c>
      <c r="B338" s="55" t="s">
        <v>1273</v>
      </c>
      <c r="C338" s="156" t="s">
        <v>263</v>
      </c>
      <c r="D338" s="98" t="s">
        <v>264</v>
      </c>
      <c r="E338" s="157">
        <v>20</v>
      </c>
      <c r="F338" s="2">
        <v>212</v>
      </c>
      <c r="G338" s="2" t="s">
        <v>146</v>
      </c>
      <c r="H338" s="2" t="s">
        <v>146</v>
      </c>
      <c r="I338" s="100">
        <v>443.67</v>
      </c>
      <c r="J338" s="101">
        <f t="shared" si="86"/>
        <v>0.54094259246737442</v>
      </c>
      <c r="K338" s="104">
        <v>0.6</v>
      </c>
      <c r="L338" s="71">
        <v>4</v>
      </c>
      <c r="M338" s="28">
        <f t="shared" si="87"/>
        <v>2.4</v>
      </c>
      <c r="N338" s="103" t="s">
        <v>158</v>
      </c>
      <c r="O338" s="104">
        <v>0.53333333333333299</v>
      </c>
      <c r="P338" s="158">
        <v>46083</v>
      </c>
      <c r="Q338" s="158">
        <v>46097</v>
      </c>
      <c r="R338" s="28">
        <f t="shared" si="88"/>
        <v>12.500000000000068</v>
      </c>
      <c r="S338" s="105">
        <f>IF(INDEX(Historical!$D$7:$D1629,MATCH(B338,Historical!$B$7:$B$1044,0))=0,"n/a",(INDEX(Historical!$C$7:$C$1044,MATCH(B338,Historical!$B$7:$B$1044,0))/INDEX(Historical!$D$7:$D$1044,MATCH(B338,Historical!$B$7:$B$1044,0))-1)*100)</f>
        <v>25.32637075718014</v>
      </c>
      <c r="T338" s="105">
        <f>IF(INDEX(Historical!$F$7:$F$1044,MATCH(B338,Historical!$B$7:$B$1044,0))=0,"n/a",((INDEX(Historical!$C$7:$C$1044,MATCH(B338,Historical!$B$7:$B$1044,0))/INDEX(Historical!$F$7:$F$1044,MATCH(B338,Historical!$B$7:$B$1044,0)))^(1/3)-1)*100)</f>
        <v>16.960709528514673</v>
      </c>
      <c r="U338" s="105">
        <f>IF(INDEX(Historical!$H$7:$H$1044,MATCH(B338,Historical!$B$7:$B$1044,0))=0,"n/a",((INDEX(Historical!$C$7:$C$1044,MATCH(B338,Historical!$B$7:$B$1044,0))/INDEX(Historical!$H$7:$H$1044,MATCH(B338,Historical!$B$7:$B$1044,0)))^(1/5)-1)*100)</f>
        <v>13.935810405670225</v>
      </c>
      <c r="V338" s="105">
        <f>IF(INDEX(Historical!$M$7:$M$1044,MATCH(B338,Historical!$B$7:$B$1044,0))=0,"n/a",((INDEX(Historical!$C$7:$C$1044,MATCH(B338,Historical!$B$7:$B$1044,0))/INDEX(Historical!$M$7:$M$1044,MATCH(B338,Historical!$B$7:$B$1044,0)))^(1/10)-1)*100)</f>
        <v>52.08638008927138</v>
      </c>
      <c r="W338" s="106">
        <f t="shared" si="89"/>
        <v>0.26755190861383527</v>
      </c>
      <c r="X338" s="107">
        <f t="shared" si="90"/>
        <v>0.61772209244992138</v>
      </c>
      <c r="Y338" s="123"/>
      <c r="Z338" s="101">
        <f t="shared" si="91"/>
        <v>34.433285509325685</v>
      </c>
      <c r="AA338" s="109">
        <f t="shared" si="92"/>
        <v>63.65423242467719</v>
      </c>
      <c r="AB338" s="71">
        <v>12</v>
      </c>
      <c r="AC338" s="100">
        <v>6.97</v>
      </c>
      <c r="AD338" s="100" t="s">
        <v>142</v>
      </c>
      <c r="AE338" s="100">
        <v>38.32</v>
      </c>
      <c r="AF338" s="100">
        <v>20.96</v>
      </c>
      <c r="AG338" s="100">
        <v>37.15</v>
      </c>
      <c r="AH338" s="100">
        <v>37.159999999999997</v>
      </c>
      <c r="AI338" s="100">
        <v>10.92</v>
      </c>
      <c r="AJ338" s="100">
        <v>22.56</v>
      </c>
      <c r="AK338" s="100" t="s">
        <v>142</v>
      </c>
      <c r="AL338" s="100">
        <v>30590</v>
      </c>
      <c r="AM338" s="100">
        <v>0.26</v>
      </c>
      <c r="AN338" s="100">
        <v>0.01</v>
      </c>
      <c r="AO338" s="110">
        <f t="shared" si="93"/>
        <v>-49.177479426539591</v>
      </c>
      <c r="AP338" s="111">
        <f t="shared" si="94"/>
        <v>14.476752998137599</v>
      </c>
      <c r="AQ338" s="112">
        <f t="shared" si="95"/>
        <v>670.0484001011406</v>
      </c>
      <c r="AR338" s="101">
        <f>INDEX(Historical!$C$7:$C$1045,MATCH(B338,Historical!$B$7:$B$1045,0))*IF(AH338="n/a",1.03,IF(AH338&lt;0,1.01,IF(AH338&gt;10,1.1,(1+AH338/100))))</f>
        <v>2.3466666666666636</v>
      </c>
      <c r="AS338" s="109">
        <f t="shared" si="96"/>
        <v>2.5813333333333301</v>
      </c>
      <c r="AT338" s="109">
        <f t="shared" si="97"/>
        <v>2.6587733333333303</v>
      </c>
      <c r="AU338" s="109">
        <f t="shared" si="97"/>
        <v>2.7385365333333302</v>
      </c>
      <c r="AV338" s="109">
        <f t="shared" si="97"/>
        <v>2.8206926293333301</v>
      </c>
      <c r="AW338" s="109">
        <f t="shared" si="98"/>
        <v>13.146002495999983</v>
      </c>
      <c r="AX338" s="113">
        <f t="shared" si="99"/>
        <v>2.9630136128203355</v>
      </c>
      <c r="AY338" s="100">
        <v>0.68</v>
      </c>
      <c r="AZ338" s="100">
        <v>64.790000000000006</v>
      </c>
      <c r="BA338" s="100">
        <v>-18.920000000000002</v>
      </c>
      <c r="BB338" s="100">
        <v>-8.01</v>
      </c>
      <c r="BC338" s="100">
        <v>24.14</v>
      </c>
      <c r="BE338" s="12">
        <v>2004</v>
      </c>
      <c r="BF338" s="12">
        <f t="shared" si="100"/>
        <v>2</v>
      </c>
      <c r="BG338" s="100">
        <v>33.239999999999995</v>
      </c>
      <c r="BH338" s="55" t="s">
        <v>121</v>
      </c>
      <c r="BI338" s="55" t="s">
        <v>122</v>
      </c>
    </row>
    <row r="339" spans="1:61" ht="12.75" customHeight="1" x14ac:dyDescent="0.2">
      <c r="A339" s="146" t="s">
        <v>1274</v>
      </c>
      <c r="B339" s="55" t="s">
        <v>1275</v>
      </c>
      <c r="C339" s="156" t="s">
        <v>116</v>
      </c>
      <c r="D339" s="98" t="s">
        <v>215</v>
      </c>
      <c r="E339" s="157">
        <v>16</v>
      </c>
      <c r="F339" s="2">
        <v>282</v>
      </c>
      <c r="G339" s="2" t="s">
        <v>146</v>
      </c>
      <c r="H339" s="2" t="s">
        <v>146</v>
      </c>
      <c r="I339" s="100">
        <v>32.61</v>
      </c>
      <c r="J339" s="101">
        <f t="shared" si="86"/>
        <v>3.8025145660840232</v>
      </c>
      <c r="K339" s="104">
        <v>0.31</v>
      </c>
      <c r="L339" s="71">
        <v>4</v>
      </c>
      <c r="M339" s="28">
        <f t="shared" si="87"/>
        <v>1.24</v>
      </c>
      <c r="N339" s="103" t="s">
        <v>202</v>
      </c>
      <c r="O339" s="104">
        <v>0.3</v>
      </c>
      <c r="P339" s="158">
        <v>46037</v>
      </c>
      <c r="Q339" s="158">
        <v>46052</v>
      </c>
      <c r="R339" s="28">
        <f t="shared" si="88"/>
        <v>3.3333333333333366</v>
      </c>
      <c r="S339" s="105">
        <f>IF(INDEX(Historical!$D$7:$D1632,MATCH(B339,Historical!$B$7:$B$1044,0))=0,"n/a",(INDEX(Historical!$C$7:$C$1044,MATCH(B339,Historical!$B$7:$B$1044,0))/INDEX(Historical!$D$7:$D$1044,MATCH(B339,Historical!$B$7:$B$1044,0))-1)*100)</f>
        <v>7.1428571428571397</v>
      </c>
      <c r="T339" s="105">
        <f>IF(INDEX(Historical!$F$7:$F$1044,MATCH(B339,Historical!$B$7:$B$1044,0))=0,"n/a",((INDEX(Historical!$C$7:$C$1044,MATCH(B339,Historical!$B$7:$B$1044,0))/INDEX(Historical!$F$7:$F$1044,MATCH(B339,Historical!$B$7:$B$1044,0)))^(1/3)-1)*100)</f>
        <v>9.2608243623279343</v>
      </c>
      <c r="U339" s="105">
        <f>IF(INDEX(Historical!$H$7:$H$1044,MATCH(B339,Historical!$B$7:$B$1044,0))=0,"n/a",((INDEX(Historical!$C$7:$C$1044,MATCH(B339,Historical!$B$7:$B$1044,0))/INDEX(Historical!$H$7:$H$1044,MATCH(B339,Historical!$B$7:$B$1044,0)))^(1/5)-1)*100)</f>
        <v>9.5654257747853855</v>
      </c>
      <c r="V339" s="105">
        <f>IF(INDEX(Historical!$M$7:$M$1044,MATCH(B339,Historical!$B$7:$B$1044,0))=0,"n/a",((INDEX(Historical!$C$7:$C$1044,MATCH(B339,Historical!$B$7:$B$1044,0))/INDEX(Historical!$M$7:$M$1044,MATCH(B339,Historical!$B$7:$B$1044,0)))^(1/10)-1)*100)</f>
        <v>11.069085371075271</v>
      </c>
      <c r="W339" s="106">
        <f t="shared" si="89"/>
        <v>0.86415683447350466</v>
      </c>
      <c r="X339" s="107" t="str">
        <f t="shared" si="90"/>
        <v>n/a</v>
      </c>
      <c r="Y339" s="165"/>
      <c r="Z339" s="101">
        <f t="shared" si="91"/>
        <v>40.259740259740255</v>
      </c>
      <c r="AA339" s="109">
        <f t="shared" si="92"/>
        <v>10.587662337662337</v>
      </c>
      <c r="AB339" s="71">
        <v>12</v>
      </c>
      <c r="AC339" s="100">
        <v>3.08</v>
      </c>
      <c r="AD339" s="100" t="s">
        <v>142</v>
      </c>
      <c r="AE339" s="100">
        <v>1.2</v>
      </c>
      <c r="AF339" s="100">
        <v>2.42</v>
      </c>
      <c r="AG339" s="100">
        <v>24.37</v>
      </c>
      <c r="AH339" s="100">
        <v>-37.9</v>
      </c>
      <c r="AI339" s="100">
        <v>12.82</v>
      </c>
      <c r="AJ339" s="100" t="s">
        <v>142</v>
      </c>
      <c r="AK339" s="100">
        <v>-9.86</v>
      </c>
      <c r="AL339" s="100">
        <v>2600</v>
      </c>
      <c r="AM339" s="100">
        <v>1.22</v>
      </c>
      <c r="AN339" s="100">
        <v>5.15</v>
      </c>
      <c r="AO339" s="110">
        <f t="shared" si="93"/>
        <v>2.7802780032070711</v>
      </c>
      <c r="AP339" s="111">
        <f t="shared" si="94"/>
        <v>13.367940340869408</v>
      </c>
      <c r="AQ339" s="112">
        <f t="shared" si="95"/>
        <v>6.7127876480557847</v>
      </c>
      <c r="AR339" s="101">
        <f>INDEX(Historical!$C$7:$C$1045,MATCH(B339,Historical!$B$7:$B$1045,0))*IF(AH339="n/a",1.03,IF(AH339&lt;0,1.01,IF(AH339&gt;10,1.1,(1+AH339/100))))</f>
        <v>1.212</v>
      </c>
      <c r="AS339" s="109">
        <f t="shared" si="96"/>
        <v>1.3332000000000002</v>
      </c>
      <c r="AT339" s="109">
        <f t="shared" si="97"/>
        <v>1.3465320000000003</v>
      </c>
      <c r="AU339" s="109">
        <f t="shared" si="97"/>
        <v>1.3599973200000004</v>
      </c>
      <c r="AV339" s="109">
        <f t="shared" si="97"/>
        <v>1.3735972932000005</v>
      </c>
      <c r="AW339" s="109">
        <f t="shared" si="98"/>
        <v>6.6253266132000013</v>
      </c>
      <c r="AX339" s="113">
        <f t="shared" si="99"/>
        <v>20.316855606255753</v>
      </c>
      <c r="AY339" s="100">
        <v>1.36</v>
      </c>
      <c r="AZ339" s="100">
        <v>45.71</v>
      </c>
      <c r="BA339" s="100">
        <v>-8.4500000000000011</v>
      </c>
      <c r="BB339" s="100">
        <v>0.79</v>
      </c>
      <c r="BC339" s="100">
        <v>12.83</v>
      </c>
      <c r="BE339" s="12">
        <v>2012</v>
      </c>
      <c r="BF339" s="12">
        <f t="shared" si="100"/>
        <v>1</v>
      </c>
      <c r="BG339" s="100">
        <v>3.02</v>
      </c>
      <c r="BH339" s="55" t="s">
        <v>121</v>
      </c>
      <c r="BI339" s="55" t="s">
        <v>122</v>
      </c>
    </row>
    <row r="340" spans="1:61" ht="12.75" customHeight="1" x14ac:dyDescent="0.2">
      <c r="A340" s="123" t="s">
        <v>1276</v>
      </c>
      <c r="B340" s="55" t="s">
        <v>1277</v>
      </c>
      <c r="C340" s="156" t="s">
        <v>300</v>
      </c>
      <c r="D340" s="98" t="s">
        <v>795</v>
      </c>
      <c r="E340" s="157">
        <v>15</v>
      </c>
      <c r="F340" s="2">
        <v>315</v>
      </c>
      <c r="G340" s="2" t="s">
        <v>146</v>
      </c>
      <c r="H340" s="2" t="s">
        <v>146</v>
      </c>
      <c r="I340" s="100">
        <v>65.2</v>
      </c>
      <c r="J340" s="101">
        <f t="shared" si="86"/>
        <v>3.1901840490797544</v>
      </c>
      <c r="K340" s="104">
        <v>0.52</v>
      </c>
      <c r="L340" s="71">
        <v>4</v>
      </c>
      <c r="M340" s="28">
        <f t="shared" si="87"/>
        <v>2.08</v>
      </c>
      <c r="N340" s="103" t="s">
        <v>433</v>
      </c>
      <c r="O340" s="104">
        <v>0.49</v>
      </c>
      <c r="P340" s="158">
        <v>45929</v>
      </c>
      <c r="Q340" s="158">
        <v>45940</v>
      </c>
      <c r="R340" s="28">
        <f t="shared" si="88"/>
        <v>6.1224489795918418</v>
      </c>
      <c r="S340" s="105">
        <f>IF(INDEX(Historical!$D$7:$D1633,MATCH(B340,Historical!$B$7:$B$1044,0))=0,"n/a",(INDEX(Historical!$C$7:$C$1044,MATCH(B340,Historical!$B$7:$B$1044,0))/INDEX(Historical!$D$7:$D$1044,MATCH(B340,Historical!$B$7:$B$1044,0))-1)*100)</f>
        <v>8.1521739130434803</v>
      </c>
      <c r="T340" s="105">
        <f>IF(INDEX(Historical!$F$7:$F$1044,MATCH(B340,Historical!$B$7:$B$1044,0))=0,"n/a",((INDEX(Historical!$C$7:$C$1044,MATCH(B340,Historical!$B$7:$B$1044,0))/INDEX(Historical!$F$7:$F$1044,MATCH(B340,Historical!$B$7:$B$1044,0)))^(1/3)-1)*100)</f>
        <v>11.906396354498394</v>
      </c>
      <c r="U340" s="105">
        <f>IF(INDEX(Historical!$H$7:$H$1044,MATCH(B340,Historical!$B$7:$B$1044,0))=0,"n/a",((INDEX(Historical!$C$7:$C$1044,MATCH(B340,Historical!$B$7:$B$1044,0))/INDEX(Historical!$H$7:$H$1044,MATCH(B340,Historical!$B$7:$B$1044,0)))^(1/5)-1)*100)</f>
        <v>12.587993209161041</v>
      </c>
      <c r="V340" s="105">
        <f>IF(INDEX(Historical!$M$7:$M$1044,MATCH(B340,Historical!$B$7:$B$1044,0))=0,"n/a",((INDEX(Historical!$C$7:$C$1044,MATCH(B340,Historical!$B$7:$B$1044,0))/INDEX(Historical!$M$7:$M$1044,MATCH(B340,Historical!$B$7:$B$1044,0)))^(1/10)-1)*100)</f>
        <v>12.012711470192938</v>
      </c>
      <c r="W340" s="106">
        <f t="shared" si="89"/>
        <v>1.047889416173488</v>
      </c>
      <c r="X340" s="107">
        <f t="shared" si="90"/>
        <v>0.45975139551355154</v>
      </c>
      <c r="Y340" s="123"/>
      <c r="Z340" s="101">
        <f t="shared" si="91"/>
        <v>53.470437017994854</v>
      </c>
      <c r="AA340" s="109">
        <f t="shared" si="92"/>
        <v>16.760925449871465</v>
      </c>
      <c r="AB340" s="71">
        <v>12</v>
      </c>
      <c r="AC340" s="100">
        <v>3.89</v>
      </c>
      <c r="AD340" s="100" t="s">
        <v>142</v>
      </c>
      <c r="AE340" s="100">
        <v>14.54</v>
      </c>
      <c r="AF340" s="100">
        <v>1.63</v>
      </c>
      <c r="AG340" s="100">
        <v>10.280000000000001</v>
      </c>
      <c r="AH340" s="100">
        <v>-67.010000000000005</v>
      </c>
      <c r="AI340" s="100">
        <v>10.57</v>
      </c>
      <c r="AJ340" s="100">
        <v>27.38</v>
      </c>
      <c r="AK340" s="100">
        <v>-25.82</v>
      </c>
      <c r="AL340" s="100">
        <v>6930</v>
      </c>
      <c r="AM340" s="100">
        <v>2.16</v>
      </c>
      <c r="AN340" s="100">
        <v>0.26</v>
      </c>
      <c r="AO340" s="110">
        <f t="shared" si="93"/>
        <v>-0.98274819163066951</v>
      </c>
      <c r="AP340" s="111">
        <f t="shared" si="94"/>
        <v>15.778177258240795</v>
      </c>
      <c r="AQ340" s="112">
        <f t="shared" si="95"/>
        <v>10.192374173110919</v>
      </c>
      <c r="AR340" s="101">
        <f>INDEX(Historical!$C$7:$C$1045,MATCH(B340,Historical!$B$7:$B$1045,0))*IF(AH340="n/a",1.03,IF(AH340&lt;0,1.01,IF(AH340&gt;10,1.1,(1+AH340/100))))</f>
        <v>2.0099</v>
      </c>
      <c r="AS340" s="109">
        <f t="shared" si="96"/>
        <v>2.21089</v>
      </c>
      <c r="AT340" s="109">
        <f t="shared" si="97"/>
        <v>2.2329989000000001</v>
      </c>
      <c r="AU340" s="109">
        <f t="shared" si="97"/>
        <v>2.2553288890000003</v>
      </c>
      <c r="AV340" s="109">
        <f t="shared" si="97"/>
        <v>2.2778821778900005</v>
      </c>
      <c r="AW340" s="109">
        <f t="shared" si="98"/>
        <v>10.98699996689</v>
      </c>
      <c r="AX340" s="113">
        <f t="shared" si="99"/>
        <v>16.851226943082821</v>
      </c>
      <c r="AY340" s="100">
        <v>1.08</v>
      </c>
      <c r="AZ340" s="100">
        <v>23.02</v>
      </c>
      <c r="BA340" s="100">
        <v>-3.4799999999999995</v>
      </c>
      <c r="BB340" s="100">
        <v>1.7999999999999998</v>
      </c>
      <c r="BC340" s="100">
        <v>7.7</v>
      </c>
      <c r="BE340" s="12">
        <v>2011</v>
      </c>
      <c r="BF340" s="12">
        <f t="shared" si="100"/>
        <v>1</v>
      </c>
      <c r="BG340" s="100">
        <v>7.9</v>
      </c>
      <c r="BH340" s="55" t="s">
        <v>121</v>
      </c>
      <c r="BI340" s="55" t="s">
        <v>302</v>
      </c>
    </row>
    <row r="341" spans="1:61" ht="12.75" customHeight="1" x14ac:dyDescent="0.2">
      <c r="A341" s="123" t="s">
        <v>1278</v>
      </c>
      <c r="B341" s="55" t="s">
        <v>1279</v>
      </c>
      <c r="C341" s="156" t="s">
        <v>134</v>
      </c>
      <c r="D341" s="98" t="s">
        <v>157</v>
      </c>
      <c r="E341" s="157">
        <v>14</v>
      </c>
      <c r="F341" s="2">
        <v>392</v>
      </c>
      <c r="G341" s="2" t="s">
        <v>146</v>
      </c>
      <c r="H341" s="2" t="s">
        <v>146</v>
      </c>
      <c r="I341" s="100">
        <v>92.5</v>
      </c>
      <c r="J341" s="101">
        <f t="shared" si="86"/>
        <v>3.8054054054054056</v>
      </c>
      <c r="K341" s="104">
        <v>0.88</v>
      </c>
      <c r="L341" s="71">
        <v>4</v>
      </c>
      <c r="M341" s="28">
        <f t="shared" si="87"/>
        <v>3.52</v>
      </c>
      <c r="N341" s="103" t="s">
        <v>182</v>
      </c>
      <c r="O341" s="104">
        <v>0.5</v>
      </c>
      <c r="P341" s="158">
        <v>46091</v>
      </c>
      <c r="Q341" s="158">
        <v>46105</v>
      </c>
      <c r="R341" s="28">
        <f t="shared" si="88"/>
        <v>76</v>
      </c>
      <c r="S341" s="105">
        <f>IF(INDEX(Historical!$D$7:$D1635,MATCH(B341,Historical!$B$7:$B$1044,0))=0,"n/a",(INDEX(Historical!$C$7:$C$1044,MATCH(B341,Historical!$B$7:$B$1044,0))/INDEX(Historical!$D$7:$D$1044,MATCH(B341,Historical!$B$7:$B$1044,0))-1)*100)</f>
        <v>16.279069767441868</v>
      </c>
      <c r="T341" s="105">
        <f>IF(INDEX(Historical!$F$7:$F$1044,MATCH(B341,Historical!$B$7:$B$1044,0))=0,"n/a",((INDEX(Historical!$C$7:$C$1044,MATCH(B341,Historical!$B$7:$B$1044,0))/INDEX(Historical!$F$7:$F$1044,MATCH(B341,Historical!$B$7:$B$1044,0)))^(1/3)-1)*100)</f>
        <v>13.718300976297648</v>
      </c>
      <c r="U341" s="105">
        <f>IF(INDEX(Historical!$H$7:$H$1044,MATCH(B341,Historical!$B$7:$B$1044,0))=0,"n/a",((INDEX(Historical!$C$7:$C$1044,MATCH(B341,Historical!$B$7:$B$1044,0))/INDEX(Historical!$H$7:$H$1044,MATCH(B341,Historical!$B$7:$B$1044,0)))^(1/5)-1)*100)</f>
        <v>12.295510705682089</v>
      </c>
      <c r="V341" s="105">
        <f>IF(INDEX(Historical!$M$7:$M$1044,MATCH(B341,Historical!$B$7:$B$1044,0))=0,"n/a",((INDEX(Historical!$C$7:$C$1044,MATCH(B341,Historical!$B$7:$B$1044,0))/INDEX(Historical!$M$7:$M$1044,MATCH(B341,Historical!$B$7:$B$1044,0)))^(1/10)-1)*100)</f>
        <v>12.79448730054995</v>
      </c>
      <c r="W341" s="106">
        <f t="shared" si="89"/>
        <v>0.96100065730289852</v>
      </c>
      <c r="X341" s="107" t="str">
        <f t="shared" si="90"/>
        <v>n/a</v>
      </c>
      <c r="Y341" s="64"/>
      <c r="Z341" s="101" t="str">
        <f t="shared" si="91"/>
        <v>n/a</v>
      </c>
      <c r="AA341" s="109" t="str">
        <f t="shared" si="92"/>
        <v>n/a</v>
      </c>
      <c r="AB341" s="71">
        <v>12</v>
      </c>
      <c r="AC341" s="100" t="s">
        <v>142</v>
      </c>
      <c r="AD341" s="100" t="s">
        <v>142</v>
      </c>
      <c r="AE341" s="100" t="s">
        <v>142</v>
      </c>
      <c r="AF341" s="100" t="s">
        <v>142</v>
      </c>
      <c r="AG341" s="100" t="s">
        <v>142</v>
      </c>
      <c r="AH341" s="100" t="s">
        <v>142</v>
      </c>
      <c r="AI341" s="100" t="s">
        <v>142</v>
      </c>
      <c r="AJ341" s="100" t="s">
        <v>142</v>
      </c>
      <c r="AK341" s="100" t="s">
        <v>142</v>
      </c>
      <c r="AL341" s="100" t="s">
        <v>142</v>
      </c>
      <c r="AM341" s="100" t="s">
        <v>142</v>
      </c>
      <c r="AN341" s="100" t="s">
        <v>142</v>
      </c>
      <c r="AO341" s="110" t="str">
        <f t="shared" si="93"/>
        <v>n/a</v>
      </c>
      <c r="AP341" s="111">
        <f t="shared" si="94"/>
        <v>16.100916111087493</v>
      </c>
      <c r="AQ341" s="112" t="str">
        <f t="shared" si="95"/>
        <v>n/a</v>
      </c>
      <c r="AR341" s="101">
        <f>INDEX(Historical!$C$7:$C$1045,MATCH(B341,Historical!$B$7:$B$1045,0))*IF(AH341="n/a",1.03,IF(AH341&lt;0,1.01,IF(AH341&gt;10,1.1,(1+AH341/100))))</f>
        <v>2.06</v>
      </c>
      <c r="AS341" s="109">
        <f t="shared" si="96"/>
        <v>2.1217999999999999</v>
      </c>
      <c r="AT341" s="109">
        <f t="shared" si="97"/>
        <v>2.185454</v>
      </c>
      <c r="AU341" s="109">
        <f t="shared" si="97"/>
        <v>2.2510176200000003</v>
      </c>
      <c r="AV341" s="109">
        <f t="shared" si="97"/>
        <v>2.3185481486000001</v>
      </c>
      <c r="AW341" s="109">
        <f t="shared" si="98"/>
        <v>10.936819768599999</v>
      </c>
      <c r="AX341" s="113">
        <f t="shared" si="99"/>
        <v>11.823588939027028</v>
      </c>
      <c r="AY341" s="100" t="s">
        <v>142</v>
      </c>
      <c r="AZ341" s="100" t="s">
        <v>142</v>
      </c>
      <c r="BA341" s="100" t="s">
        <v>142</v>
      </c>
      <c r="BB341" s="100" t="s">
        <v>142</v>
      </c>
      <c r="BC341" s="100" t="s">
        <v>142</v>
      </c>
      <c r="BD341" s="20" t="s">
        <v>108</v>
      </c>
      <c r="BE341" s="12">
        <v>2013</v>
      </c>
      <c r="BF341" s="12">
        <f t="shared" si="100"/>
        <v>1</v>
      </c>
      <c r="BG341" s="100" t="s">
        <v>142</v>
      </c>
      <c r="BH341" s="55" t="s">
        <v>121</v>
      </c>
      <c r="BI341" s="55" t="s">
        <v>122</v>
      </c>
    </row>
    <row r="342" spans="1:61" ht="12.75" customHeight="1" x14ac:dyDescent="0.2">
      <c r="A342" s="123" t="s">
        <v>1280</v>
      </c>
      <c r="B342" s="55" t="s">
        <v>1281</v>
      </c>
      <c r="C342" s="156" t="s">
        <v>134</v>
      </c>
      <c r="D342" s="98" t="s">
        <v>135</v>
      </c>
      <c r="E342" s="157">
        <v>22</v>
      </c>
      <c r="F342" s="2">
        <v>189</v>
      </c>
      <c r="G342" s="2" t="s">
        <v>118</v>
      </c>
      <c r="H342" s="2" t="s">
        <v>118</v>
      </c>
      <c r="I342" s="100">
        <v>305.14</v>
      </c>
      <c r="J342" s="101">
        <f t="shared" si="86"/>
        <v>1.6385921216490791</v>
      </c>
      <c r="K342" s="104">
        <v>1.25</v>
      </c>
      <c r="L342" s="71">
        <v>4</v>
      </c>
      <c r="M342" s="28">
        <f t="shared" si="87"/>
        <v>5</v>
      </c>
      <c r="N342" s="103" t="s">
        <v>182</v>
      </c>
      <c r="O342" s="104">
        <v>1.1000000000000001</v>
      </c>
      <c r="P342" s="158">
        <v>46183</v>
      </c>
      <c r="Q342" s="158">
        <v>46203</v>
      </c>
      <c r="R342" s="28">
        <f t="shared" si="88"/>
        <v>13.636363636363628</v>
      </c>
      <c r="S342" s="105">
        <f>IF(INDEX(Historical!$D$7:$D1636,MATCH(B342,Historical!$B$7:$B$1044,0))=0,"n/a",(INDEX(Historical!$C$7:$C$1044,MATCH(B342,Historical!$B$7:$B$1044,0))/INDEX(Historical!$D$7:$D$1044,MATCH(B342,Historical!$B$7:$B$1044,0))-1)*100)</f>
        <v>4.8192771084337283</v>
      </c>
      <c r="T342" s="105">
        <f>IF(INDEX(Historical!$F$7:$F$1044,MATCH(B342,Historical!$B$7:$B$1044,0))=0,"n/a",((INDEX(Historical!$C$7:$C$1044,MATCH(B342,Historical!$B$7:$B$1044,0))/INDEX(Historical!$F$7:$F$1044,MATCH(B342,Historical!$B$7:$B$1044,0)))^(1/3)-1)*100)</f>
        <v>5.8297404233689898</v>
      </c>
      <c r="U342" s="105">
        <f>IF(INDEX(Historical!$H$7:$H$1044,MATCH(B342,Historical!$B$7:$B$1044,0))=0,"n/a",((INDEX(Historical!$C$7:$C$1044,MATCH(B342,Historical!$B$7:$B$1044,0))/INDEX(Historical!$H$7:$H$1044,MATCH(B342,Historical!$B$7:$B$1044,0)))^(1/5)-1)*100)</f>
        <v>5.2378268125721661</v>
      </c>
      <c r="V342" s="105">
        <f>IF(INDEX(Historical!$M$7:$M$1044,MATCH(B342,Historical!$B$7:$B$1044,0))=0,"n/a",((INDEX(Historical!$C$7:$C$1044,MATCH(B342,Historical!$B$7:$B$1044,0))/INDEX(Historical!$M$7:$M$1044,MATCH(B342,Historical!$B$7:$B$1044,0)))^(1/10)-1)*100)</f>
        <v>6.2163149453747568</v>
      </c>
      <c r="W342" s="106">
        <f t="shared" si="89"/>
        <v>0.84259353951642457</v>
      </c>
      <c r="X342" s="107">
        <f t="shared" si="90"/>
        <v>0.24788579330677551</v>
      </c>
      <c r="Y342" s="55"/>
      <c r="Z342" s="101">
        <f t="shared" si="91"/>
        <v>14.87652484379649</v>
      </c>
      <c r="AA342" s="109">
        <f t="shared" si="92"/>
        <v>9.0788455816721214</v>
      </c>
      <c r="AB342" s="71">
        <v>12</v>
      </c>
      <c r="AC342" s="100">
        <v>33.61</v>
      </c>
      <c r="AD342" s="100">
        <v>7.21</v>
      </c>
      <c r="AE342" s="100">
        <v>1.33</v>
      </c>
      <c r="AF342" s="100">
        <v>2.0299999999999998</v>
      </c>
      <c r="AG342" s="100">
        <v>25.27</v>
      </c>
      <c r="AH342" s="100">
        <v>1.55</v>
      </c>
      <c r="AI342" s="100">
        <v>2.0099999999999998</v>
      </c>
      <c r="AJ342" s="100">
        <v>21.13</v>
      </c>
      <c r="AK342" s="100">
        <v>1.48</v>
      </c>
      <c r="AL342" s="100">
        <v>64890</v>
      </c>
      <c r="AM342" s="100">
        <v>0.51</v>
      </c>
      <c r="AN342" s="100">
        <v>0.28999999999999998</v>
      </c>
      <c r="AO342" s="110">
        <f t="shared" si="93"/>
        <v>-2.202426647450876</v>
      </c>
      <c r="AP342" s="111">
        <f t="shared" si="94"/>
        <v>6.8764189342212454</v>
      </c>
      <c r="AQ342" s="112">
        <f t="shared" si="95"/>
        <v>-9.4951038014593152</v>
      </c>
      <c r="AR342" s="101">
        <f>INDEX(Historical!$C$7:$C$1045,MATCH(B342,Historical!$B$7:$B$1045,0))*IF(AH342="n/a",1.03,IF(AH342&lt;0,1.01,IF(AH342&gt;10,1.1,(1+AH342/100))))</f>
        <v>4.4174249999999997</v>
      </c>
      <c r="AS342" s="109">
        <f t="shared" si="96"/>
        <v>4.5062152424999997</v>
      </c>
      <c r="AT342" s="109">
        <f t="shared" si="97"/>
        <v>4.5729072280889991</v>
      </c>
      <c r="AU342" s="109">
        <f t="shared" si="97"/>
        <v>4.6405862550647159</v>
      </c>
      <c r="AV342" s="109">
        <f t="shared" si="97"/>
        <v>4.7092669316396734</v>
      </c>
      <c r="AW342" s="109">
        <f t="shared" si="98"/>
        <v>22.846400657293387</v>
      </c>
      <c r="AX342" s="113">
        <f t="shared" si="99"/>
        <v>7.4871864250158566</v>
      </c>
      <c r="AY342" s="100">
        <v>0.51</v>
      </c>
      <c r="AZ342" s="100">
        <v>22.45</v>
      </c>
      <c r="BA342" s="100">
        <v>-2.5499999999999998</v>
      </c>
      <c r="BB342" s="100">
        <v>1.4000000000000001</v>
      </c>
      <c r="BC342" s="100">
        <v>7.53</v>
      </c>
      <c r="BE342" s="12">
        <v>2005</v>
      </c>
      <c r="BF342" s="12">
        <f t="shared" si="100"/>
        <v>2</v>
      </c>
      <c r="BG342" s="100">
        <v>5.88</v>
      </c>
      <c r="BH342" s="55" t="s">
        <v>121</v>
      </c>
      <c r="BI342" s="55" t="s">
        <v>122</v>
      </c>
    </row>
    <row r="343" spans="1:61" ht="12.75" customHeight="1" x14ac:dyDescent="0.2">
      <c r="A343" s="123" t="s">
        <v>1282</v>
      </c>
      <c r="B343" s="55" t="s">
        <v>1283</v>
      </c>
      <c r="C343" s="156" t="s">
        <v>134</v>
      </c>
      <c r="D343" s="98" t="s">
        <v>412</v>
      </c>
      <c r="E343" s="157">
        <v>14</v>
      </c>
      <c r="F343" s="2">
        <v>384</v>
      </c>
      <c r="G343" s="2" t="s">
        <v>146</v>
      </c>
      <c r="H343" s="2" t="s">
        <v>146</v>
      </c>
      <c r="I343" s="100">
        <v>39.880000000000003</v>
      </c>
      <c r="J343" s="101">
        <f t="shared" si="86"/>
        <v>2.9087261785356064</v>
      </c>
      <c r="K343" s="104">
        <v>0.28999999999999998</v>
      </c>
      <c r="L343" s="71">
        <v>4</v>
      </c>
      <c r="M343" s="28">
        <f t="shared" si="87"/>
        <v>1.1599999999999999</v>
      </c>
      <c r="N343" s="103" t="s">
        <v>585</v>
      </c>
      <c r="O343" s="104">
        <v>0.28000000000000003</v>
      </c>
      <c r="P343" s="158">
        <v>46066</v>
      </c>
      <c r="Q343" s="158">
        <v>46080</v>
      </c>
      <c r="R343" s="28">
        <f t="shared" si="88"/>
        <v>3.5714285714285547</v>
      </c>
      <c r="S343" s="105">
        <f>IF(INDEX(Historical!$D$7:$D1637,MATCH(B343,Historical!$B$7:$B$1044,0))=0,"n/a",(INDEX(Historical!$C$7:$C$1044,MATCH(B343,Historical!$B$7:$B$1044,0))/INDEX(Historical!$D$7:$D$1044,MATCH(B343,Historical!$B$7:$B$1044,0))-1)*100)</f>
        <v>8.2474226804123862</v>
      </c>
      <c r="T343" s="105">
        <f>IF(INDEX(Historical!$F$7:$F$1044,MATCH(B343,Historical!$B$7:$B$1044,0))=0,"n/a",((INDEX(Historical!$C$7:$C$1044,MATCH(B343,Historical!$B$7:$B$1044,0))/INDEX(Historical!$F$7:$F$1044,MATCH(B343,Historical!$B$7:$B$1044,0)))^(1/3)-1)*100)</f>
        <v>6.0642134415163085</v>
      </c>
      <c r="U343" s="105">
        <f>IF(INDEX(Historical!$H$7:$H$1044,MATCH(B343,Historical!$B$7:$B$1044,0))=0,"n/a",((INDEX(Historical!$C$7:$C$1044,MATCH(B343,Historical!$B$7:$B$1044,0))/INDEX(Historical!$H$7:$H$1044,MATCH(B343,Historical!$B$7:$B$1044,0)))^(1/5)-1)*100)</f>
        <v>5.5892882483376871</v>
      </c>
      <c r="V343" s="105">
        <f>IF(INDEX(Historical!$M$7:$M$1044,MATCH(B343,Historical!$B$7:$B$1044,0))=0,"n/a",((INDEX(Historical!$C$7:$C$1044,MATCH(B343,Historical!$B$7:$B$1044,0))/INDEX(Historical!$M$7:$M$1044,MATCH(B343,Historical!$B$7:$B$1044,0)))^(1/10)-1)*100)</f>
        <v>14.979812238566502</v>
      </c>
      <c r="W343" s="106">
        <f t="shared" si="89"/>
        <v>0.37312138225255592</v>
      </c>
      <c r="X343" s="107">
        <f t="shared" si="90"/>
        <v>1.1314348680845521</v>
      </c>
      <c r="Y343" s="159" t="s">
        <v>1284</v>
      </c>
      <c r="Z343" s="101">
        <f t="shared" si="91"/>
        <v>29.743589743589745</v>
      </c>
      <c r="AA343" s="109">
        <f t="shared" si="92"/>
        <v>10.225641025641027</v>
      </c>
      <c r="AB343" s="71">
        <v>12</v>
      </c>
      <c r="AC343" s="100">
        <v>3.9</v>
      </c>
      <c r="AD343" s="100" t="s">
        <v>142</v>
      </c>
      <c r="AE343" s="100">
        <v>2.67</v>
      </c>
      <c r="AF343" s="100">
        <v>1.1499999999999999</v>
      </c>
      <c r="AG343" s="100">
        <v>11.799999999999999</v>
      </c>
      <c r="AH343" s="100" t="s">
        <v>142</v>
      </c>
      <c r="AI343" s="100" t="s">
        <v>142</v>
      </c>
      <c r="AJ343" s="100">
        <v>4.9399999999999995</v>
      </c>
      <c r="AK343" s="100" t="s">
        <v>142</v>
      </c>
      <c r="AL343" s="100">
        <v>314.42</v>
      </c>
      <c r="AM343" s="100">
        <v>6.99</v>
      </c>
      <c r="AN343" s="100">
        <v>0.08</v>
      </c>
      <c r="AO343" s="110">
        <f t="shared" si="93"/>
        <v>-1.7276265987677331</v>
      </c>
      <c r="AP343" s="111">
        <f t="shared" si="94"/>
        <v>8.4980144268732936</v>
      </c>
      <c r="AQ343" s="112">
        <f t="shared" si="95"/>
        <v>-27.705887193778032</v>
      </c>
      <c r="AR343" s="101">
        <f>INDEX(Historical!$C$7:$C$1045,MATCH(B343,Historical!$B$7:$B$1045,0))*IF(AH343="n/a",1.03,IF(AH343&lt;0,1.01,IF(AH343&gt;10,1.1,(1+AH343/100))))</f>
        <v>1.0815000000000001</v>
      </c>
      <c r="AS343" s="109">
        <f t="shared" si="96"/>
        <v>1.1139450000000002</v>
      </c>
      <c r="AT343" s="109">
        <f t="shared" si="97"/>
        <v>1.1473633500000002</v>
      </c>
      <c r="AU343" s="109">
        <f t="shared" si="97"/>
        <v>1.1817842505000002</v>
      </c>
      <c r="AV343" s="109">
        <f t="shared" si="97"/>
        <v>1.2172377780150003</v>
      </c>
      <c r="AW343" s="109">
        <f t="shared" si="98"/>
        <v>5.7418303785150009</v>
      </c>
      <c r="AX343" s="113">
        <f t="shared" si="99"/>
        <v>14.397769254049649</v>
      </c>
      <c r="AY343" s="100">
        <v>0.33</v>
      </c>
      <c r="AZ343" s="100">
        <v>36.11</v>
      </c>
      <c r="BA343" s="100">
        <v>-8.43</v>
      </c>
      <c r="BB343" s="100">
        <v>0.55999999999999994</v>
      </c>
      <c r="BC343" s="100">
        <v>11.600000000000001</v>
      </c>
      <c r="BE343" s="12">
        <v>2013</v>
      </c>
      <c r="BF343" s="12">
        <f t="shared" si="100"/>
        <v>1</v>
      </c>
      <c r="BG343" s="100">
        <v>1.55</v>
      </c>
      <c r="BH343" s="55" t="s">
        <v>121</v>
      </c>
      <c r="BI343" s="55" t="s">
        <v>122</v>
      </c>
    </row>
    <row r="344" spans="1:61" ht="12.75" customHeight="1" x14ac:dyDescent="0.2">
      <c r="A344" s="55" t="s">
        <v>1285</v>
      </c>
      <c r="B344" s="55" t="s">
        <v>1286</v>
      </c>
      <c r="C344" s="156" t="s">
        <v>335</v>
      </c>
      <c r="D344" s="98" t="s">
        <v>371</v>
      </c>
      <c r="E344" s="157">
        <v>17</v>
      </c>
      <c r="F344" s="2">
        <v>243</v>
      </c>
      <c r="G344" s="2" t="s">
        <v>146</v>
      </c>
      <c r="H344" s="2" t="s">
        <v>146</v>
      </c>
      <c r="I344" s="100">
        <v>35.1</v>
      </c>
      <c r="J344" s="101">
        <f t="shared" si="86"/>
        <v>2.7350427350427347</v>
      </c>
      <c r="K344" s="104">
        <v>0.24</v>
      </c>
      <c r="L344" s="71">
        <v>4</v>
      </c>
      <c r="M344" s="28">
        <f t="shared" si="87"/>
        <v>0.96</v>
      </c>
      <c r="N344" s="103" t="s">
        <v>482</v>
      </c>
      <c r="O344" s="104">
        <v>0.23</v>
      </c>
      <c r="P344" s="158">
        <v>46077</v>
      </c>
      <c r="Q344" s="158">
        <v>46091</v>
      </c>
      <c r="R344" s="28">
        <f t="shared" si="88"/>
        <v>4.3478260869565135</v>
      </c>
      <c r="S344" s="105">
        <f>IF(INDEX(Historical!$D$7:$D1638,MATCH(B344,Historical!$B$7:$B$1044,0))=0,"n/a",(INDEX(Historical!$C$7:$C$1044,MATCH(B344,Historical!$B$7:$B$1044,0))/INDEX(Historical!$D$7:$D$1044,MATCH(B344,Historical!$B$7:$B$1044,0))-1)*100)</f>
        <v>4.5454545454545414</v>
      </c>
      <c r="T344" s="105">
        <f>IF(INDEX(Historical!$F$7:$F$1044,MATCH(B344,Historical!$B$7:$B$1044,0))=0,"n/a",((INDEX(Historical!$C$7:$C$1044,MATCH(B344,Historical!$B$7:$B$1044,0))/INDEX(Historical!$F$7:$F$1044,MATCH(B344,Historical!$B$7:$B$1044,0)))^(1/3)-1)*100)</f>
        <v>7.7217345015941907</v>
      </c>
      <c r="U344" s="105">
        <f>IF(INDEX(Historical!$H$7:$H$1044,MATCH(B344,Historical!$B$7:$B$1044,0))=0,"n/a",((INDEX(Historical!$C$7:$C$1044,MATCH(B344,Historical!$B$7:$B$1044,0))/INDEX(Historical!$H$7:$H$1044,MATCH(B344,Historical!$B$7:$B$1044,0)))^(1/5)-1)*100)</f>
        <v>25.121895365706372</v>
      </c>
      <c r="V344" s="105">
        <f>IF(INDEX(Historical!$M$7:$M$1044,MATCH(B344,Historical!$B$7:$B$1044,0))=0,"n/a",((INDEX(Historical!$C$7:$C$1044,MATCH(B344,Historical!$B$7:$B$1044,0))/INDEX(Historical!$M$7:$M$1044,MATCH(B344,Historical!$B$7:$B$1044,0)))^(1/10)-1)*100)</f>
        <v>19.72764052557303</v>
      </c>
      <c r="W344" s="106">
        <f t="shared" si="89"/>
        <v>1.2734363916019631</v>
      </c>
      <c r="X344" s="107">
        <f t="shared" si="90"/>
        <v>2.4972062987779697</v>
      </c>
      <c r="Y344" s="55"/>
      <c r="Z344" s="101">
        <f t="shared" si="91"/>
        <v>47.058823529411761</v>
      </c>
      <c r="AA344" s="109">
        <f t="shared" si="92"/>
        <v>17.205882352941178</v>
      </c>
      <c r="AB344" s="71">
        <v>12</v>
      </c>
      <c r="AC344" s="100">
        <v>2.04</v>
      </c>
      <c r="AD344" s="100">
        <v>1.99</v>
      </c>
      <c r="AE344" s="100">
        <v>1.18</v>
      </c>
      <c r="AF344" s="100">
        <v>7.17</v>
      </c>
      <c r="AG344" s="100">
        <v>45.5</v>
      </c>
      <c r="AH344" s="100">
        <v>3.5900000000000003</v>
      </c>
      <c r="AI344" s="100">
        <v>8.39</v>
      </c>
      <c r="AJ344" s="100">
        <v>10.059999999999999</v>
      </c>
      <c r="AK344" s="100">
        <v>7.64</v>
      </c>
      <c r="AL344" s="100">
        <v>18460</v>
      </c>
      <c r="AM344" s="100">
        <v>0.27999999999999997</v>
      </c>
      <c r="AN344" s="100">
        <v>2.5499999999999998</v>
      </c>
      <c r="AO344" s="110">
        <f t="shared" si="93"/>
        <v>10.651055747807931</v>
      </c>
      <c r="AP344" s="111">
        <f t="shared" si="94"/>
        <v>27.856938100749108</v>
      </c>
      <c r="AQ344" s="112">
        <f t="shared" si="95"/>
        <v>134.1568102035597</v>
      </c>
      <c r="AR344" s="101">
        <f>INDEX(Historical!$C$7:$C$1045,MATCH(B344,Historical!$B$7:$B$1045,0))*IF(AH344="n/a",1.03,IF(AH344&lt;0,1.01,IF(AH344&gt;10,1.1,(1+AH344/100))))</f>
        <v>0.9530280000000001</v>
      </c>
      <c r="AS344" s="109">
        <f t="shared" si="96"/>
        <v>1.0329870492000002</v>
      </c>
      <c r="AT344" s="109">
        <f t="shared" si="97"/>
        <v>1.1119072597588802</v>
      </c>
      <c r="AU344" s="109">
        <f t="shared" si="97"/>
        <v>1.1968569744044586</v>
      </c>
      <c r="AV344" s="109">
        <f t="shared" si="97"/>
        <v>1.2882968472489593</v>
      </c>
      <c r="AW344" s="109">
        <f t="shared" si="98"/>
        <v>5.583076130612298</v>
      </c>
      <c r="AX344" s="113">
        <f t="shared" si="99"/>
        <v>15.906199802314239</v>
      </c>
      <c r="AY344" s="100">
        <v>0.53</v>
      </c>
      <c r="AZ344" s="100">
        <v>2.1399999999999997</v>
      </c>
      <c r="BA344" s="100">
        <v>-45.15</v>
      </c>
      <c r="BB344" s="100">
        <v>-23.64</v>
      </c>
      <c r="BC344" s="100">
        <v>-34.020000000000003</v>
      </c>
      <c r="BE344" s="12">
        <v>2010</v>
      </c>
      <c r="BF344" s="12">
        <f t="shared" si="100"/>
        <v>1</v>
      </c>
      <c r="BG344" s="100">
        <v>9.81</v>
      </c>
      <c r="BH344" s="55" t="s">
        <v>121</v>
      </c>
      <c r="BI344" s="55" t="s">
        <v>122</v>
      </c>
    </row>
    <row r="345" spans="1:61" ht="12.75" customHeight="1" x14ac:dyDescent="0.2">
      <c r="A345" s="123" t="s">
        <v>1287</v>
      </c>
      <c r="B345" s="55" t="s">
        <v>1288</v>
      </c>
      <c r="C345" s="156" t="s">
        <v>125</v>
      </c>
      <c r="D345" s="98" t="s">
        <v>126</v>
      </c>
      <c r="E345" s="157">
        <v>13</v>
      </c>
      <c r="F345" s="2">
        <v>419</v>
      </c>
      <c r="G345" s="2" t="s">
        <v>119</v>
      </c>
      <c r="H345" s="2" t="s">
        <v>118</v>
      </c>
      <c r="I345" s="100">
        <v>64.069999999999993</v>
      </c>
      <c r="J345" s="101">
        <f t="shared" si="86"/>
        <v>3.1840174808802879</v>
      </c>
      <c r="K345" s="104">
        <v>0.51</v>
      </c>
      <c r="L345" s="71">
        <v>4</v>
      </c>
      <c r="M345" s="28">
        <f t="shared" si="87"/>
        <v>2.04</v>
      </c>
      <c r="N345" s="103" t="s">
        <v>158</v>
      </c>
      <c r="O345" s="104">
        <v>0.5</v>
      </c>
      <c r="P345" s="158">
        <v>45992</v>
      </c>
      <c r="Q345" s="158">
        <v>46006</v>
      </c>
      <c r="R345" s="28">
        <f t="shared" si="88"/>
        <v>2.0000000000000018</v>
      </c>
      <c r="S345" s="105">
        <f>IF(INDEX(Historical!$D$7:$D1639,MATCH(B345,Historical!$B$7:$B$1044,0))=0,"n/a",(INDEX(Historical!$C$7:$C$1044,MATCH(B345,Historical!$B$7:$B$1044,0))/INDEX(Historical!$D$7:$D$1044,MATCH(B345,Historical!$B$7:$B$1044,0))-1)*100)</f>
        <v>2.0304568527918621</v>
      </c>
      <c r="T345" s="105">
        <f>IF(INDEX(Historical!$F$7:$F$1044,MATCH(B345,Historical!$B$7:$B$1044,0))=0,"n/a",((INDEX(Historical!$C$7:$C$1044,MATCH(B345,Historical!$B$7:$B$1044,0))/INDEX(Historical!$F$7:$F$1044,MATCH(B345,Historical!$B$7:$B$1044,0)))^(1/3)-1)*100)</f>
        <v>2.6189825540382738</v>
      </c>
      <c r="U345" s="105">
        <f>IF(INDEX(Historical!$H$7:$H$1044,MATCH(B345,Historical!$B$7:$B$1044,0))=0,"n/a",((INDEX(Historical!$C$7:$C$1044,MATCH(B345,Historical!$B$7:$B$1044,0))/INDEX(Historical!$H$7:$H$1044,MATCH(B345,Historical!$B$7:$B$1044,0)))^(1/5)-1)*100)</f>
        <v>3.3461577382923435</v>
      </c>
      <c r="V345" s="105">
        <f>IF(INDEX(Historical!$M$7:$M$1044,MATCH(B345,Historical!$B$7:$B$1044,0))=0,"n/a",((INDEX(Historical!$C$7:$C$1044,MATCH(B345,Historical!$B$7:$B$1044,0))/INDEX(Historical!$M$7:$M$1044,MATCH(B345,Historical!$B$7:$B$1044,0)))^(1/10)-1)*100)</f>
        <v>16.144421286931522</v>
      </c>
      <c r="W345" s="106">
        <f t="shared" si="89"/>
        <v>0.20726402506610558</v>
      </c>
      <c r="X345" s="107" t="str">
        <f t="shared" si="90"/>
        <v>n/a</v>
      </c>
      <c r="Y345" s="123"/>
      <c r="Z345" s="101">
        <f t="shared" si="91"/>
        <v>357.89473684210532</v>
      </c>
      <c r="AA345" s="109">
        <f t="shared" si="92"/>
        <v>112.40350877192982</v>
      </c>
      <c r="AB345" s="71">
        <v>9</v>
      </c>
      <c r="AC345" s="100">
        <v>0.56999999999999995</v>
      </c>
      <c r="AD345" s="100">
        <v>1.35</v>
      </c>
      <c r="AE345" s="100">
        <v>0.4</v>
      </c>
      <c r="AF345" s="100">
        <v>1.23</v>
      </c>
      <c r="AG345" s="100">
        <v>1.0999999999999999</v>
      </c>
      <c r="AH345" s="100">
        <v>-5.57</v>
      </c>
      <c r="AI345" s="100">
        <v>14.16</v>
      </c>
      <c r="AJ345" s="100">
        <v>-25.040000000000003</v>
      </c>
      <c r="AK345" s="100">
        <v>10.71</v>
      </c>
      <c r="AL345" s="100">
        <v>22110</v>
      </c>
      <c r="AM345" s="100">
        <v>20.39</v>
      </c>
      <c r="AN345" s="100">
        <v>0.46</v>
      </c>
      <c r="AO345" s="110">
        <f t="shared" si="93"/>
        <v>-105.87333355275719</v>
      </c>
      <c r="AP345" s="111">
        <f t="shared" si="94"/>
        <v>6.5301752191726319</v>
      </c>
      <c r="AQ345" s="112">
        <f t="shared" si="95"/>
        <v>147.88556122127869</v>
      </c>
      <c r="AR345" s="101">
        <f>INDEX(Historical!$C$7:$C$1045,MATCH(B345,Historical!$B$7:$B$1045,0))*IF(AH345="n/a",1.03,IF(AH345&lt;0,1.01,IF(AH345&gt;10,1.1,(1+AH345/100))))</f>
        <v>2.0301</v>
      </c>
      <c r="AS345" s="109">
        <f t="shared" si="96"/>
        <v>2.2331100000000004</v>
      </c>
      <c r="AT345" s="109">
        <f t="shared" si="97"/>
        <v>2.4564210000000006</v>
      </c>
      <c r="AU345" s="109">
        <f t="shared" si="97"/>
        <v>2.7020631000000011</v>
      </c>
      <c r="AV345" s="109">
        <f t="shared" si="97"/>
        <v>2.9722694100000013</v>
      </c>
      <c r="AW345" s="109">
        <f t="shared" si="98"/>
        <v>12.393963510000004</v>
      </c>
      <c r="AX345" s="113">
        <f t="shared" si="99"/>
        <v>19.344410035898246</v>
      </c>
      <c r="AY345" s="100">
        <v>0.4</v>
      </c>
      <c r="AZ345" s="100">
        <v>26.72</v>
      </c>
      <c r="BA345" s="100">
        <v>-3.52</v>
      </c>
      <c r="BB345" s="100">
        <v>1.5699999999999998</v>
      </c>
      <c r="BC345" s="100">
        <v>10.14</v>
      </c>
      <c r="BE345" s="12">
        <v>2013</v>
      </c>
      <c r="BF345" s="12">
        <f t="shared" si="100"/>
        <v>1</v>
      </c>
      <c r="BG345" s="100">
        <v>0.54999999999999993</v>
      </c>
      <c r="BH345" s="55" t="s">
        <v>121</v>
      </c>
      <c r="BI345" s="55" t="s">
        <v>122</v>
      </c>
    </row>
    <row r="346" spans="1:61" ht="12.75" customHeight="1" x14ac:dyDescent="0.2">
      <c r="A346" s="55" t="s">
        <v>1289</v>
      </c>
      <c r="B346" s="55" t="s">
        <v>1290</v>
      </c>
      <c r="C346" s="156" t="s">
        <v>116</v>
      </c>
      <c r="D346" s="98" t="s">
        <v>215</v>
      </c>
      <c r="E346" s="157">
        <v>17</v>
      </c>
      <c r="F346" s="2">
        <v>236</v>
      </c>
      <c r="G346" s="2" t="s">
        <v>119</v>
      </c>
      <c r="H346" s="2" t="s">
        <v>118</v>
      </c>
      <c r="I346" s="100">
        <v>95.17</v>
      </c>
      <c r="J346" s="101">
        <f t="shared" si="86"/>
        <v>1.6391720079857099</v>
      </c>
      <c r="K346" s="104">
        <v>0.39</v>
      </c>
      <c r="L346" s="71">
        <v>4</v>
      </c>
      <c r="M346" s="28">
        <f t="shared" si="87"/>
        <v>1.56</v>
      </c>
      <c r="N346" s="103" t="s">
        <v>147</v>
      </c>
      <c r="O346" s="104">
        <v>0.38</v>
      </c>
      <c r="P346" s="158">
        <v>46013</v>
      </c>
      <c r="Q346" s="158">
        <v>46034</v>
      </c>
      <c r="R346" s="28">
        <f t="shared" si="88"/>
        <v>2.6315789473684235</v>
      </c>
      <c r="S346" s="105">
        <f>IF(INDEX(Historical!$D$7:$D1641,MATCH(B346,Historical!$B$7:$B$1044,0))=0,"n/a",(INDEX(Historical!$C$7:$C$1044,MATCH(B346,Historical!$B$7:$B$1044,0))/INDEX(Historical!$D$7:$D$1044,MATCH(B346,Historical!$B$7:$B$1044,0))-1)*100)</f>
        <v>5.555555555555558</v>
      </c>
      <c r="T346" s="105">
        <f>IF(INDEX(Historical!$F$7:$F$1044,MATCH(B346,Historical!$B$7:$B$1044,0))=0,"n/a",((INDEX(Historical!$C$7:$C$1044,MATCH(B346,Historical!$B$7:$B$1044,0))/INDEX(Historical!$F$7:$F$1044,MATCH(B346,Historical!$B$7:$B$1044,0)))^(1/3)-1)*100)</f>
        <v>8.1983855523197757</v>
      </c>
      <c r="U346" s="105">
        <f>IF(INDEX(Historical!$H$7:$H$1044,MATCH(B346,Historical!$B$7:$B$1044,0))=0,"n/a",((INDEX(Historical!$C$7:$C$1044,MATCH(B346,Historical!$B$7:$B$1044,0))/INDEX(Historical!$H$7:$H$1044,MATCH(B346,Historical!$B$7:$B$1044,0)))^(1/5)-1)*100)</f>
        <v>8.7348394571074905</v>
      </c>
      <c r="V346" s="105">
        <f>IF(INDEX(Historical!$M$7:$M$1044,MATCH(B346,Historical!$B$7:$B$1044,0))=0,"n/a",((INDEX(Historical!$C$7:$C$1044,MATCH(B346,Historical!$B$7:$B$1044,0))/INDEX(Historical!$M$7:$M$1044,MATCH(B346,Historical!$B$7:$B$1044,0)))^(1/10)-1)*100)</f>
        <v>11.760248395950734</v>
      </c>
      <c r="W346" s="106">
        <f t="shared" si="89"/>
        <v>0.74274276894653457</v>
      </c>
      <c r="X346" s="107">
        <f t="shared" si="90"/>
        <v>10.156790066404058</v>
      </c>
      <c r="Y346" s="159"/>
      <c r="Z346" s="101">
        <f t="shared" si="91"/>
        <v>46.706586826347305</v>
      </c>
      <c r="AA346" s="109">
        <f t="shared" si="92"/>
        <v>28.494011976047904</v>
      </c>
      <c r="AB346" s="71">
        <v>10</v>
      </c>
      <c r="AC346" s="100">
        <v>3.34</v>
      </c>
      <c r="AD346" s="100">
        <v>2.0299999999999998</v>
      </c>
      <c r="AE346" s="100">
        <v>2.0299999999999998</v>
      </c>
      <c r="AF346" s="100">
        <v>6.5</v>
      </c>
      <c r="AG346" s="100">
        <v>22.95</v>
      </c>
      <c r="AH346" s="100">
        <v>8.33</v>
      </c>
      <c r="AI346" s="100">
        <v>11.4</v>
      </c>
      <c r="AJ346" s="100">
        <v>0.86</v>
      </c>
      <c r="AK346" s="100">
        <v>9.2299999999999986</v>
      </c>
      <c r="AL346" s="100">
        <v>9230</v>
      </c>
      <c r="AM346" s="100">
        <v>0.33999999999999997</v>
      </c>
      <c r="AN346" s="100">
        <v>0.84</v>
      </c>
      <c r="AO346" s="110">
        <f t="shared" si="93"/>
        <v>-18.120000510954704</v>
      </c>
      <c r="AP346" s="111">
        <f t="shared" si="94"/>
        <v>10.374011465093201</v>
      </c>
      <c r="AQ346" s="112">
        <f t="shared" si="95"/>
        <v>186.90771094111733</v>
      </c>
      <c r="AR346" s="101">
        <f>INDEX(Historical!$C$7:$C$1045,MATCH(B346,Historical!$B$7:$B$1045,0))*IF(AH346="n/a",1.03,IF(AH346&lt;0,1.01,IF(AH346&gt;10,1.1,(1+AH346/100))))</f>
        <v>1.6466159999999999</v>
      </c>
      <c r="AS346" s="109">
        <f t="shared" si="96"/>
        <v>1.8112775999999999</v>
      </c>
      <c r="AT346" s="109">
        <f t="shared" si="97"/>
        <v>1.97845852248</v>
      </c>
      <c r="AU346" s="109">
        <f t="shared" si="97"/>
        <v>2.1610702441049039</v>
      </c>
      <c r="AV346" s="109">
        <f t="shared" si="97"/>
        <v>2.3605370276357864</v>
      </c>
      <c r="AW346" s="109">
        <f t="shared" si="98"/>
        <v>9.9579593942206905</v>
      </c>
      <c r="AX346" s="113">
        <f t="shared" si="99"/>
        <v>10.463338651067238</v>
      </c>
      <c r="AY346" s="100">
        <v>0.73</v>
      </c>
      <c r="AZ346" s="100">
        <v>42.07</v>
      </c>
      <c r="BA346" s="100">
        <v>-9.5200000000000014</v>
      </c>
      <c r="BB346" s="100">
        <v>-0.98</v>
      </c>
      <c r="BC346" s="100">
        <v>14.42</v>
      </c>
      <c r="BE346" s="12">
        <v>2010</v>
      </c>
      <c r="BF346" s="12">
        <f t="shared" si="100"/>
        <v>1</v>
      </c>
      <c r="BG346" s="100">
        <v>8.9499999999999993</v>
      </c>
      <c r="BH346" s="55" t="s">
        <v>121</v>
      </c>
      <c r="BI346" s="55" t="s">
        <v>122</v>
      </c>
    </row>
    <row r="347" spans="1:61" ht="12.75" customHeight="1" x14ac:dyDescent="0.2">
      <c r="A347" s="149" t="s">
        <v>1291</v>
      </c>
      <c r="B347" s="55" t="s">
        <v>1292</v>
      </c>
      <c r="C347" s="156" t="s">
        <v>116</v>
      </c>
      <c r="D347" s="98" t="s">
        <v>117</v>
      </c>
      <c r="E347" s="157">
        <v>13</v>
      </c>
      <c r="F347" s="2">
        <v>441</v>
      </c>
      <c r="G347" s="2" t="s">
        <v>146</v>
      </c>
      <c r="H347" s="2" t="s">
        <v>146</v>
      </c>
      <c r="I347" s="100">
        <v>32.32</v>
      </c>
      <c r="J347" s="101">
        <f t="shared" si="86"/>
        <v>0.89108910891089099</v>
      </c>
      <c r="K347" s="104">
        <v>7.1999999999999995E-2</v>
      </c>
      <c r="L347" s="2">
        <v>4</v>
      </c>
      <c r="M347" s="28">
        <f t="shared" si="87"/>
        <v>0.28799999999999998</v>
      </c>
      <c r="N347" s="2" t="s">
        <v>151</v>
      </c>
      <c r="O347" s="104">
        <v>6.5000000000000002E-2</v>
      </c>
      <c r="P347" s="158">
        <v>46156</v>
      </c>
      <c r="Q347" s="158">
        <v>46175</v>
      </c>
      <c r="R347" s="28">
        <f t="shared" si="88"/>
        <v>10.769230769230758</v>
      </c>
      <c r="S347" s="105">
        <f>IF(INDEX(Historical!$D$7:$D1642,MATCH(B347,Historical!$B$7:$B$1044,0))=0,"n/a",(INDEX(Historical!$C$7:$C$1044,MATCH(B347,Historical!$B$7:$B$1044,0))/INDEX(Historical!$D$7:$D$1044,MATCH(B347,Historical!$B$7:$B$1044,0))-1)*100)</f>
        <v>11.946902654867264</v>
      </c>
      <c r="T347" s="105">
        <f>IF(INDEX(Historical!$F$7:$F$1044,MATCH(B347,Historical!$B$7:$B$1044,0))=0,"n/a",((INDEX(Historical!$C$7:$C$1044,MATCH(B347,Historical!$B$7:$B$1044,0))/INDEX(Historical!$F$7:$F$1044,MATCH(B347,Historical!$B$7:$B$1044,0)))^(1/3)-1)*100)</f>
        <v>12.434650167786199</v>
      </c>
      <c r="U347" s="105">
        <f>IF(INDEX(Historical!$H$7:$H$1044,MATCH(B347,Historical!$B$7:$B$1044,0))=0,"n/a",((INDEX(Historical!$C$7:$C$1044,MATCH(B347,Historical!$B$7:$B$1044,0))/INDEX(Historical!$H$7:$H$1044,MATCH(B347,Historical!$B$7:$B$1044,0)))^(1/5)-1)*100)</f>
        <v>13.896221858789893</v>
      </c>
      <c r="V347" s="105">
        <f>IF(INDEX(Historical!$M$7:$M$1044,MATCH(B347,Historical!$B$7:$B$1044,0))=0,"n/a",((INDEX(Historical!$C$7:$C$1044,MATCH(B347,Historical!$B$7:$B$1044,0))/INDEX(Historical!$M$7:$M$1044,MATCH(B347,Historical!$B$7:$B$1044,0)))^(1/10)-1)*100)</f>
        <v>15.099353212157318</v>
      </c>
      <c r="W347" s="106">
        <f t="shared" si="89"/>
        <v>0.92031901390327642</v>
      </c>
      <c r="X347" s="107">
        <f t="shared" si="90"/>
        <v>1.7435661052433997</v>
      </c>
      <c r="Z347" s="101">
        <f t="shared" si="91"/>
        <v>17.245508982035929</v>
      </c>
      <c r="AA347" s="109">
        <f t="shared" si="92"/>
        <v>19.353293413173652</v>
      </c>
      <c r="AB347" s="71">
        <v>9</v>
      </c>
      <c r="AC347" s="100">
        <v>1.67</v>
      </c>
      <c r="AD347" s="100" t="s">
        <v>142</v>
      </c>
      <c r="AE347" s="100">
        <v>1.64</v>
      </c>
      <c r="AF347" s="100">
        <v>4.5</v>
      </c>
      <c r="AG347" s="100">
        <v>25.619999999999997</v>
      </c>
      <c r="AH347" s="100">
        <v>-2.65</v>
      </c>
      <c r="AI347" s="100">
        <v>12.18</v>
      </c>
      <c r="AJ347" s="100">
        <v>7.9699999999999989</v>
      </c>
      <c r="AK347" s="100" t="s">
        <v>142</v>
      </c>
      <c r="AL347" s="100">
        <v>8430</v>
      </c>
      <c r="AM347" s="100">
        <v>0.54</v>
      </c>
      <c r="AN347" s="100">
        <v>0.6</v>
      </c>
      <c r="AO347" s="110">
        <f t="shared" si="93"/>
        <v>-4.5659824454728692</v>
      </c>
      <c r="AP347" s="111">
        <f t="shared" si="94"/>
        <v>14.787310967700783</v>
      </c>
      <c r="AQ347" s="112">
        <f t="shared" si="95"/>
        <v>96.739896376783022</v>
      </c>
      <c r="AR347" s="101">
        <f>INDEX(Historical!$C$7:$C$1045,MATCH(B347,Historical!$B$7:$B$1045,0))*IF(AH347="n/a",1.03,IF(AH347&lt;0,1.01,IF(AH347&gt;10,1.1,(1+AH347/100))))</f>
        <v>0.25552999999999998</v>
      </c>
      <c r="AS347" s="109">
        <f t="shared" si="96"/>
        <v>0.28108300000000003</v>
      </c>
      <c r="AT347" s="109">
        <f t="shared" ref="AT347:AV366" si="101">IF($AK347="n/a",1.03*AS347,IF($AK347&lt;0,1.01*AS347,IF($AK347&gt;10,1.1*AS347,(1+$AK347/100)*AS347)))</f>
        <v>0.28951549000000004</v>
      </c>
      <c r="AU347" s="109">
        <f t="shared" si="101"/>
        <v>0.29820095470000008</v>
      </c>
      <c r="AV347" s="109">
        <f t="shared" si="101"/>
        <v>0.3071469833410001</v>
      </c>
      <c r="AW347" s="109">
        <f t="shared" si="98"/>
        <v>1.4314764280410004</v>
      </c>
      <c r="AX347" s="113">
        <f t="shared" si="99"/>
        <v>4.4290731065625009</v>
      </c>
      <c r="AY347" s="100">
        <v>1</v>
      </c>
      <c r="AZ347" s="100">
        <v>9.3000000000000007</v>
      </c>
      <c r="BA347" s="100">
        <v>-25.080000000000002</v>
      </c>
      <c r="BB347" s="100">
        <v>-0.16999999999999998</v>
      </c>
      <c r="BC347" s="100">
        <v>-6.8500000000000005</v>
      </c>
      <c r="BE347" s="12">
        <v>2014</v>
      </c>
      <c r="BF347" s="12">
        <f t="shared" si="100"/>
        <v>1</v>
      </c>
      <c r="BG347" s="100">
        <v>10.299999999999999</v>
      </c>
      <c r="BH347" s="55" t="s">
        <v>121</v>
      </c>
      <c r="BI347" s="55" t="s">
        <v>122</v>
      </c>
    </row>
    <row r="348" spans="1:61" ht="12.75" customHeight="1" x14ac:dyDescent="0.2">
      <c r="A348" s="123" t="s">
        <v>1293</v>
      </c>
      <c r="B348" s="55" t="s">
        <v>1294</v>
      </c>
      <c r="C348" s="156" t="s">
        <v>198</v>
      </c>
      <c r="D348" s="98" t="s">
        <v>565</v>
      </c>
      <c r="E348" s="157">
        <v>22</v>
      </c>
      <c r="F348" s="2">
        <v>180</v>
      </c>
      <c r="G348" s="2" t="s">
        <v>119</v>
      </c>
      <c r="H348" s="2" t="s">
        <v>118</v>
      </c>
      <c r="I348" s="100">
        <v>281.08</v>
      </c>
      <c r="J348" s="101">
        <f t="shared" si="86"/>
        <v>2.0207770029884728</v>
      </c>
      <c r="K348" s="104">
        <v>1.42</v>
      </c>
      <c r="L348" s="71">
        <v>4</v>
      </c>
      <c r="M348" s="28">
        <f t="shared" si="87"/>
        <v>5.68</v>
      </c>
      <c r="N348" s="103" t="s">
        <v>1295</v>
      </c>
      <c r="O348" s="104">
        <v>1.36</v>
      </c>
      <c r="P348" s="158">
        <v>45961</v>
      </c>
      <c r="Q348" s="158">
        <v>45973</v>
      </c>
      <c r="R348" s="28">
        <f t="shared" si="88"/>
        <v>4.4117647058823399</v>
      </c>
      <c r="S348" s="105">
        <f>IF(INDEX(Historical!$D$7:$D1643,MATCH(B348,Historical!$B$7:$B$1044,0))=0,"n/a",(INDEX(Historical!$C$7:$C$1044,MATCH(B348,Historical!$B$7:$B$1044,0))/INDEX(Historical!$D$7:$D$1044,MATCH(B348,Historical!$B$7:$B$1044,0))-1)*100)</f>
        <v>4.5627376425855459</v>
      </c>
      <c r="T348" s="105">
        <f>IF(INDEX(Historical!$F$7:$F$1044,MATCH(B348,Historical!$B$7:$B$1044,0))=0,"n/a",((INDEX(Historical!$C$7:$C$1044,MATCH(B348,Historical!$B$7:$B$1044,0))/INDEX(Historical!$F$7:$F$1044,MATCH(B348,Historical!$B$7:$B$1044,0)))^(1/3)-1)*100)</f>
        <v>5.4540545239468052</v>
      </c>
      <c r="U348" s="105">
        <f>IF(INDEX(Historical!$H$7:$H$1044,MATCH(B348,Historical!$B$7:$B$1044,0))=0,"n/a",((INDEX(Historical!$C$7:$C$1044,MATCH(B348,Historical!$B$7:$B$1044,0))/INDEX(Historical!$H$7:$H$1044,MATCH(B348,Historical!$B$7:$B$1044,0)))^(1/5)-1)*100)</f>
        <v>8.1344186952810649</v>
      </c>
      <c r="V348" s="105">
        <f>IF(INDEX(Historical!$M$7:$M$1044,MATCH(B348,Historical!$B$7:$B$1044,0))=0,"n/a",((INDEX(Historical!$C$7:$C$1044,MATCH(B348,Historical!$B$7:$B$1044,0))/INDEX(Historical!$M$7:$M$1044,MATCH(B348,Historical!$B$7:$B$1044,0)))^(1/10)-1)*100)</f>
        <v>14.66304358341195</v>
      </c>
      <c r="W348" s="106">
        <f t="shared" si="89"/>
        <v>0.55475649710837616</v>
      </c>
      <c r="X348" s="107" t="str">
        <f t="shared" si="90"/>
        <v>n/a</v>
      </c>
      <c r="Y348" s="123"/>
      <c r="Z348" s="101">
        <f t="shared" si="91"/>
        <v>97.09401709401709</v>
      </c>
      <c r="AA348" s="109">
        <f t="shared" si="92"/>
        <v>48.047863247863248</v>
      </c>
      <c r="AB348" s="71">
        <v>12</v>
      </c>
      <c r="AC348" s="100">
        <v>5.85</v>
      </c>
      <c r="AD348" s="100">
        <v>1.43</v>
      </c>
      <c r="AE348" s="100">
        <v>13.87</v>
      </c>
      <c r="AF348" s="100">
        <v>15.25</v>
      </c>
      <c r="AG348" s="100">
        <v>32.159999999999997</v>
      </c>
      <c r="AH348" s="100">
        <v>38.61</v>
      </c>
      <c r="AI348" s="100">
        <v>16.93</v>
      </c>
      <c r="AJ348" s="100">
        <v>-1.81</v>
      </c>
      <c r="AK348" s="100">
        <v>22.21</v>
      </c>
      <c r="AL348" s="100">
        <v>255810</v>
      </c>
      <c r="AM348" s="100">
        <v>0.25</v>
      </c>
      <c r="AN348" s="100">
        <v>0.84</v>
      </c>
      <c r="AO348" s="110">
        <f t="shared" si="93"/>
        <v>-37.89266754959371</v>
      </c>
      <c r="AP348" s="111">
        <f t="shared" si="94"/>
        <v>10.155195698269537</v>
      </c>
      <c r="AQ348" s="112">
        <f t="shared" si="95"/>
        <v>470.66429693040465</v>
      </c>
      <c r="AR348" s="101">
        <f>INDEX(Historical!$C$7:$C$1045,MATCH(B348,Historical!$B$7:$B$1045,0))*IF(AH348="n/a",1.03,IF(AH348&lt;0,1.01,IF(AH348&gt;10,1.1,(1+AH348/100))))</f>
        <v>6.0500000000000007</v>
      </c>
      <c r="AS348" s="109">
        <f t="shared" si="96"/>
        <v>6.6550000000000011</v>
      </c>
      <c r="AT348" s="109">
        <f t="shared" si="101"/>
        <v>7.3205000000000018</v>
      </c>
      <c r="AU348" s="109">
        <f t="shared" si="101"/>
        <v>8.0525500000000019</v>
      </c>
      <c r="AV348" s="109">
        <f t="shared" si="101"/>
        <v>8.8578050000000026</v>
      </c>
      <c r="AW348" s="109">
        <f t="shared" si="98"/>
        <v>36.935855000000004</v>
      </c>
      <c r="AX348" s="113">
        <f t="shared" si="99"/>
        <v>13.140691262274087</v>
      </c>
      <c r="AY348" s="100">
        <v>1.24</v>
      </c>
      <c r="AZ348" s="100">
        <v>84.04</v>
      </c>
      <c r="BA348" s="100">
        <v>-2.35</v>
      </c>
      <c r="BB348" s="100">
        <v>31.730000000000004</v>
      </c>
      <c r="BC348" s="100">
        <v>45.879999999999995</v>
      </c>
      <c r="BE348" s="12">
        <v>2004</v>
      </c>
      <c r="BF348" s="12">
        <f t="shared" si="100"/>
        <v>2</v>
      </c>
      <c r="BG348" s="100">
        <v>15.659999999999998</v>
      </c>
      <c r="BH348" s="55" t="s">
        <v>121</v>
      </c>
      <c r="BI348" s="55" t="s">
        <v>122</v>
      </c>
    </row>
    <row r="349" spans="1:61" ht="12.75" customHeight="1" x14ac:dyDescent="0.2">
      <c r="A349" s="55" t="s">
        <v>1296</v>
      </c>
      <c r="B349" s="55" t="s">
        <v>1297</v>
      </c>
      <c r="C349" s="156" t="s">
        <v>162</v>
      </c>
      <c r="D349" s="98" t="s">
        <v>296</v>
      </c>
      <c r="E349" s="157">
        <v>15</v>
      </c>
      <c r="F349" s="2">
        <v>334</v>
      </c>
      <c r="G349" s="2" t="s">
        <v>119</v>
      </c>
      <c r="H349" s="2" t="s">
        <v>119</v>
      </c>
      <c r="I349" s="100">
        <v>59.06</v>
      </c>
      <c r="J349" s="101">
        <f t="shared" si="86"/>
        <v>2.8614967829326106</v>
      </c>
      <c r="K349" s="104">
        <v>0.42249999999999999</v>
      </c>
      <c r="L349" s="71">
        <v>4</v>
      </c>
      <c r="M349" s="28">
        <f t="shared" si="87"/>
        <v>1.69</v>
      </c>
      <c r="N349" s="103" t="s">
        <v>423</v>
      </c>
      <c r="O349" s="104">
        <v>0.40749999999999997</v>
      </c>
      <c r="P349" s="158">
        <v>46052</v>
      </c>
      <c r="Q349" s="158">
        <v>46066</v>
      </c>
      <c r="R349" s="28">
        <f t="shared" si="88"/>
        <v>3.6809815950920282</v>
      </c>
      <c r="S349" s="105">
        <f>IF(INDEX(Historical!$D$7:$D1644,MATCH(B349,Historical!$B$7:$B$1044,0))=0,"n/a",(INDEX(Historical!$C$7:$C$1044,MATCH(B349,Historical!$B$7:$B$1044,0))/INDEX(Historical!$D$7:$D$1044,MATCH(B349,Historical!$B$7:$B$1044,0))-1)*100)</f>
        <v>5.1612903225806361</v>
      </c>
      <c r="T349" s="105">
        <f>IF(INDEX(Historical!$F$7:$F$1044,MATCH(B349,Historical!$B$7:$B$1044,0))=0,"n/a",((INDEX(Historical!$C$7:$C$1044,MATCH(B349,Historical!$B$7:$B$1044,0))/INDEX(Historical!$F$7:$F$1044,MATCH(B349,Historical!$B$7:$B$1044,0)))^(1/3)-1)*100)</f>
        <v>5.4526751199711398</v>
      </c>
      <c r="U349" s="105">
        <f>IF(INDEX(Historical!$H$7:$H$1044,MATCH(B349,Historical!$B$7:$B$1044,0))=0,"n/a",((INDEX(Historical!$C$7:$C$1044,MATCH(B349,Historical!$B$7:$B$1044,0))/INDEX(Historical!$H$7:$H$1044,MATCH(B349,Historical!$B$7:$B$1044,0)))^(1/5)-1)*100)</f>
        <v>5.7928942504797298</v>
      </c>
      <c r="V349" s="105">
        <f>IF(INDEX(Historical!$M$7:$M$1044,MATCH(B349,Historical!$B$7:$B$1044,0))=0,"n/a",((INDEX(Historical!$C$7:$C$1044,MATCH(B349,Historical!$B$7:$B$1044,0))/INDEX(Historical!$M$7:$M$1044,MATCH(B349,Historical!$B$7:$B$1044,0)))^(1/10)-1)*100)</f>
        <v>7.3766280639786519</v>
      </c>
      <c r="W349" s="106">
        <f t="shared" si="89"/>
        <v>0.78530382720086322</v>
      </c>
      <c r="X349" s="107" t="str">
        <f t="shared" si="90"/>
        <v>n/a</v>
      </c>
      <c r="Y349" s="159"/>
      <c r="Z349" s="101">
        <f t="shared" si="91"/>
        <v>116.55172413793105</v>
      </c>
      <c r="AA349" s="109">
        <f t="shared" si="92"/>
        <v>40.731034482758623</v>
      </c>
      <c r="AB349" s="71">
        <v>12</v>
      </c>
      <c r="AC349" s="100">
        <v>1.45</v>
      </c>
      <c r="AD349" s="100">
        <v>1.17</v>
      </c>
      <c r="AE349" s="100">
        <v>2.97</v>
      </c>
      <c r="AF349" s="100">
        <v>1.89</v>
      </c>
      <c r="AG349" s="100">
        <v>5.09</v>
      </c>
      <c r="AH349" s="100">
        <v>26.779999999999998</v>
      </c>
      <c r="AI349" s="100">
        <v>12.030000000000001</v>
      </c>
      <c r="AJ349" s="100">
        <v>-7.23</v>
      </c>
      <c r="AK349" s="100">
        <v>15.2</v>
      </c>
      <c r="AL349" s="100">
        <v>6430</v>
      </c>
      <c r="AM349" s="100">
        <v>1.08</v>
      </c>
      <c r="AN349" s="100">
        <v>1.68</v>
      </c>
      <c r="AO349" s="110">
        <f t="shared" si="93"/>
        <v>-32.076643449346285</v>
      </c>
      <c r="AP349" s="111">
        <f t="shared" si="94"/>
        <v>8.65439103341234</v>
      </c>
      <c r="AQ349" s="112">
        <f t="shared" si="95"/>
        <v>84.970454304240832</v>
      </c>
      <c r="AR349" s="101">
        <f>INDEX(Historical!$C$7:$C$1045,MATCH(B349,Historical!$B$7:$B$1045,0))*IF(AH349="n/a",1.03,IF(AH349&lt;0,1.01,IF(AH349&gt;10,1.1,(1+AH349/100))))</f>
        <v>1.7929999999999999</v>
      </c>
      <c r="AS349" s="109">
        <f t="shared" si="96"/>
        <v>1.9723000000000002</v>
      </c>
      <c r="AT349" s="109">
        <f t="shared" si="101"/>
        <v>2.1695300000000004</v>
      </c>
      <c r="AU349" s="109">
        <f t="shared" si="101"/>
        <v>2.3864830000000006</v>
      </c>
      <c r="AV349" s="109">
        <f t="shared" si="101"/>
        <v>2.6251313000000009</v>
      </c>
      <c r="AW349" s="109">
        <f t="shared" si="98"/>
        <v>10.946444300000001</v>
      </c>
      <c r="AX349" s="113">
        <f t="shared" si="99"/>
        <v>18.534446833728413</v>
      </c>
      <c r="AY349" s="100">
        <v>0.17</v>
      </c>
      <c r="AZ349" s="100">
        <v>14.48</v>
      </c>
      <c r="BA349" s="100">
        <v>-0.77</v>
      </c>
      <c r="BB349" s="100">
        <v>0.38999999999999996</v>
      </c>
      <c r="BC349" s="100">
        <v>1.8800000000000001</v>
      </c>
      <c r="BE349" s="12">
        <v>2012</v>
      </c>
      <c r="BF349" s="12">
        <f t="shared" si="100"/>
        <v>1</v>
      </c>
      <c r="BG349" s="100">
        <v>1.27</v>
      </c>
      <c r="BH349" s="55" t="s">
        <v>121</v>
      </c>
      <c r="BI349" s="55" t="s">
        <v>122</v>
      </c>
    </row>
    <row r="350" spans="1:61" ht="12.75" customHeight="1" x14ac:dyDescent="0.2">
      <c r="A350" s="123" t="s">
        <v>1298</v>
      </c>
      <c r="B350" s="55" t="s">
        <v>1299</v>
      </c>
      <c r="C350" s="156" t="s">
        <v>134</v>
      </c>
      <c r="D350" s="98" t="s">
        <v>157</v>
      </c>
      <c r="E350" s="157">
        <v>15</v>
      </c>
      <c r="F350" s="2">
        <v>350</v>
      </c>
      <c r="G350" s="2" t="s">
        <v>146</v>
      </c>
      <c r="H350" s="2" t="s">
        <v>146</v>
      </c>
      <c r="I350" s="100">
        <v>95.75</v>
      </c>
      <c r="J350" s="101">
        <f t="shared" si="86"/>
        <v>2.1514360313315928</v>
      </c>
      <c r="K350" s="104">
        <v>1.03</v>
      </c>
      <c r="L350" s="71">
        <v>2</v>
      </c>
      <c r="M350" s="28">
        <f t="shared" si="87"/>
        <v>2.06</v>
      </c>
      <c r="N350" s="103" t="s">
        <v>944</v>
      </c>
      <c r="O350" s="104">
        <v>1</v>
      </c>
      <c r="P350" s="158">
        <v>46127</v>
      </c>
      <c r="Q350" s="158">
        <v>46142</v>
      </c>
      <c r="R350" s="28">
        <f t="shared" si="88"/>
        <v>3.0000000000000027</v>
      </c>
      <c r="S350" s="105">
        <f>IF(INDEX(Historical!$D$7:$D1645,MATCH(B350,Historical!$B$7:$B$1044,0))=0,"n/a",(INDEX(Historical!$C$7:$C$1044,MATCH(B350,Historical!$B$7:$B$1044,0))/INDEX(Historical!$D$7:$D$1044,MATCH(B350,Historical!$B$7:$B$1044,0))-1)*100)</f>
        <v>7.7348066298342566</v>
      </c>
      <c r="T350" s="105">
        <f>IF(INDEX(Historical!$F$7:$F$1044,MATCH(B350,Historical!$B$7:$B$1044,0))=0,"n/a",((INDEX(Historical!$C$7:$C$1044,MATCH(B350,Historical!$B$7:$B$1044,0))/INDEX(Historical!$F$7:$F$1044,MATCH(B350,Historical!$B$7:$B$1044,0)))^(1/3)-1)*100)</f>
        <v>8.4212458844721283</v>
      </c>
      <c r="U350" s="105">
        <f>IF(INDEX(Historical!$H$7:$H$1044,MATCH(B350,Historical!$B$7:$B$1044,0))=0,"n/a",((INDEX(Historical!$C$7:$C$1044,MATCH(B350,Historical!$B$7:$B$1044,0))/INDEX(Historical!$H$7:$H$1044,MATCH(B350,Historical!$B$7:$B$1044,0)))^(1/5)-1)*100)</f>
        <v>8.28110103069295</v>
      </c>
      <c r="V350" s="105">
        <f>IF(INDEX(Historical!$M$7:$M$1044,MATCH(B350,Historical!$B$7:$B$1044,0))=0,"n/a",((INDEX(Historical!$C$7:$C$1044,MATCH(B350,Historical!$B$7:$B$1044,0))/INDEX(Historical!$M$7:$M$1044,MATCH(B350,Historical!$B$7:$B$1044,0)))^(1/10)-1)*100)</f>
        <v>9.3187009928353159</v>
      </c>
      <c r="W350" s="106">
        <f t="shared" si="89"/>
        <v>0.88865401272772626</v>
      </c>
      <c r="X350" s="107" t="str">
        <f t="shared" si="90"/>
        <v>n/a</v>
      </c>
      <c r="Y350" s="123"/>
      <c r="Z350" s="101" t="str">
        <f t="shared" si="91"/>
        <v>n/a</v>
      </c>
      <c r="AA350" s="109" t="str">
        <f t="shared" si="92"/>
        <v>n/a</v>
      </c>
      <c r="AB350" s="71">
        <v>12</v>
      </c>
      <c r="AC350" s="100" t="s">
        <v>142</v>
      </c>
      <c r="AD350" s="100" t="s">
        <v>142</v>
      </c>
      <c r="AE350" s="100" t="s">
        <v>142</v>
      </c>
      <c r="AF350" s="100" t="s">
        <v>142</v>
      </c>
      <c r="AG350" s="100" t="s">
        <v>142</v>
      </c>
      <c r="AH350" s="100" t="s">
        <v>142</v>
      </c>
      <c r="AI350" s="100" t="s">
        <v>142</v>
      </c>
      <c r="AJ350" s="100" t="s">
        <v>142</v>
      </c>
      <c r="AK350" s="100" t="s">
        <v>142</v>
      </c>
      <c r="AL350" s="100" t="s">
        <v>142</v>
      </c>
      <c r="AM350" s="100" t="s">
        <v>142</v>
      </c>
      <c r="AN350" s="100" t="s">
        <v>142</v>
      </c>
      <c r="AO350" s="110" t="str">
        <f t="shared" si="93"/>
        <v>n/a</v>
      </c>
      <c r="AP350" s="111">
        <f t="shared" si="94"/>
        <v>10.432537062024544</v>
      </c>
      <c r="AQ350" s="112" t="str">
        <f t="shared" si="95"/>
        <v>n/a</v>
      </c>
      <c r="AR350" s="101">
        <f>INDEX(Historical!$C$7:$C$1045,MATCH(B350,Historical!$B$7:$B$1045,0))*IF(AH350="n/a",1.03,IF(AH350&lt;0,1.01,IF(AH350&gt;10,1.1,(1+AH350/100))))</f>
        <v>2.0085000000000002</v>
      </c>
      <c r="AS350" s="109">
        <f t="shared" si="96"/>
        <v>2.0687550000000003</v>
      </c>
      <c r="AT350" s="109">
        <f t="shared" si="101"/>
        <v>2.1308176500000005</v>
      </c>
      <c r="AU350" s="109">
        <f t="shared" si="101"/>
        <v>2.1947421795000004</v>
      </c>
      <c r="AV350" s="109">
        <f t="shared" si="101"/>
        <v>2.2605844448850005</v>
      </c>
      <c r="AW350" s="109">
        <f t="shared" si="98"/>
        <v>10.663399274385004</v>
      </c>
      <c r="AX350" s="113">
        <f t="shared" si="99"/>
        <v>11.136709424945174</v>
      </c>
      <c r="AY350" s="100" t="s">
        <v>142</v>
      </c>
      <c r="AZ350" s="100" t="s">
        <v>142</v>
      </c>
      <c r="BA350" s="100" t="s">
        <v>142</v>
      </c>
      <c r="BB350" s="100" t="s">
        <v>142</v>
      </c>
      <c r="BC350" s="100" t="s">
        <v>142</v>
      </c>
      <c r="BD350" s="20" t="s">
        <v>108</v>
      </c>
      <c r="BE350" s="12">
        <v>2012</v>
      </c>
      <c r="BF350" s="12">
        <f t="shared" si="100"/>
        <v>1</v>
      </c>
      <c r="BG350" s="100" t="s">
        <v>142</v>
      </c>
      <c r="BH350" s="55" t="s">
        <v>121</v>
      </c>
      <c r="BI350" s="55" t="s">
        <v>122</v>
      </c>
    </row>
    <row r="351" spans="1:61" ht="12.75" customHeight="1" x14ac:dyDescent="0.2">
      <c r="A351" s="123" t="s">
        <v>1300</v>
      </c>
      <c r="B351" s="55" t="s">
        <v>1301</v>
      </c>
      <c r="C351" s="156" t="s">
        <v>134</v>
      </c>
      <c r="D351" s="98" t="s">
        <v>157</v>
      </c>
      <c r="E351" s="157">
        <v>13</v>
      </c>
      <c r="F351" s="2">
        <v>443</v>
      </c>
      <c r="G351" s="2" t="s">
        <v>146</v>
      </c>
      <c r="H351" s="2" t="s">
        <v>146</v>
      </c>
      <c r="I351" s="100">
        <v>16.39</v>
      </c>
      <c r="J351" s="101">
        <f t="shared" si="86"/>
        <v>4.7589993898718728</v>
      </c>
      <c r="K351" s="104">
        <v>0.19500000000000001</v>
      </c>
      <c r="L351" s="71">
        <v>4</v>
      </c>
      <c r="M351" s="28">
        <f t="shared" si="87"/>
        <v>0.78</v>
      </c>
      <c r="N351" s="103" t="s">
        <v>312</v>
      </c>
      <c r="O351" s="104">
        <v>0.1925</v>
      </c>
      <c r="P351" s="158">
        <v>46183</v>
      </c>
      <c r="Q351" s="158">
        <v>46192</v>
      </c>
      <c r="R351" s="28">
        <f t="shared" si="88"/>
        <v>1.2987012987012998</v>
      </c>
      <c r="S351" s="105">
        <f>IF(INDEX(Historical!$D$7:$D1647,MATCH(B351,Historical!$B$7:$B$1044,0))=0,"n/a",(INDEX(Historical!$C$7:$C$1044,MATCH(B351,Historical!$B$7:$B$1044,0))/INDEX(Historical!$D$7:$D$1044,MATCH(B351,Historical!$B$7:$B$1044,0))-1)*100)</f>
        <v>5.6737588652482351</v>
      </c>
      <c r="T351" s="105">
        <f>IF(INDEX(Historical!$F$7:$F$1044,MATCH(B351,Historical!$B$7:$B$1044,0))=0,"n/a",((INDEX(Historical!$C$7:$C$1044,MATCH(B351,Historical!$B$7:$B$1044,0))/INDEX(Historical!$F$7:$F$1044,MATCH(B351,Historical!$B$7:$B$1044,0)))^(1/3)-1)*100)</f>
        <v>6.0291838476180803</v>
      </c>
      <c r="U351" s="105">
        <f>IF(INDEX(Historical!$H$7:$H$1044,MATCH(B351,Historical!$B$7:$B$1044,0))=0,"n/a",((INDEX(Historical!$C$7:$C$1044,MATCH(B351,Historical!$B$7:$B$1044,0))/INDEX(Historical!$H$7:$H$1044,MATCH(B351,Historical!$B$7:$B$1044,0)))^(1/5)-1)*100)</f>
        <v>5.5009288875074169</v>
      </c>
      <c r="V351" s="105">
        <f>IF(INDEX(Historical!$M$7:$M$1044,MATCH(B351,Historical!$B$7:$B$1044,0))=0,"n/a",((INDEX(Historical!$C$7:$C$1044,MATCH(B351,Historical!$B$7:$B$1044,0))/INDEX(Historical!$M$7:$M$1044,MATCH(B351,Historical!$B$7:$B$1044,0)))^(1/10)-1)*100)</f>
        <v>7.2495441299204266</v>
      </c>
      <c r="W351" s="106">
        <f t="shared" si="89"/>
        <v>0.75879652415713994</v>
      </c>
      <c r="X351" s="107" t="str">
        <f t="shared" si="90"/>
        <v>n/a</v>
      </c>
      <c r="Y351" s="165"/>
      <c r="Z351" s="101">
        <f t="shared" si="91"/>
        <v>58.208955223880601</v>
      </c>
      <c r="AA351" s="109">
        <f t="shared" si="92"/>
        <v>12.23134328358209</v>
      </c>
      <c r="AB351" s="71">
        <v>12</v>
      </c>
      <c r="AC351" s="100">
        <v>1.34</v>
      </c>
      <c r="AD351" s="100">
        <v>1.01</v>
      </c>
      <c r="AE351" s="100">
        <v>1.99</v>
      </c>
      <c r="AF351" s="100">
        <v>1.34</v>
      </c>
      <c r="AG351" s="100">
        <v>11</v>
      </c>
      <c r="AH351" s="100">
        <v>0.75</v>
      </c>
      <c r="AI351" s="100">
        <v>18.52</v>
      </c>
      <c r="AJ351" s="100">
        <v>-0.59</v>
      </c>
      <c r="AK351" s="100">
        <v>10.130000000000001</v>
      </c>
      <c r="AL351" s="100">
        <v>94.36</v>
      </c>
      <c r="AM351" s="100">
        <v>16.53</v>
      </c>
      <c r="AN351" s="100">
        <v>1.86</v>
      </c>
      <c r="AO351" s="110">
        <f t="shared" si="93"/>
        <v>-1.9714150062028004</v>
      </c>
      <c r="AP351" s="111">
        <f t="shared" si="94"/>
        <v>10.25992827737929</v>
      </c>
      <c r="AQ351" s="112">
        <f t="shared" si="95"/>
        <v>-14.651043096916261</v>
      </c>
      <c r="AR351" s="101">
        <f>INDEX(Historical!$C$7:$C$1045,MATCH(B351,Historical!$B$7:$B$1045,0))*IF(AH351="n/a",1.03,IF(AH351&lt;0,1.01,IF(AH351&gt;10,1.1,(1+AH351/100))))</f>
        <v>0.75058750000000007</v>
      </c>
      <c r="AS351" s="109">
        <f t="shared" si="96"/>
        <v>0.82564625000000014</v>
      </c>
      <c r="AT351" s="109">
        <f t="shared" si="101"/>
        <v>0.9082108750000002</v>
      </c>
      <c r="AU351" s="109">
        <f t="shared" si="101"/>
        <v>0.99903196250000026</v>
      </c>
      <c r="AV351" s="109">
        <f t="shared" si="101"/>
        <v>1.0989351587500005</v>
      </c>
      <c r="AW351" s="109">
        <f t="shared" si="98"/>
        <v>4.5824117462500009</v>
      </c>
      <c r="AX351" s="113">
        <f t="shared" si="99"/>
        <v>27.958582954545459</v>
      </c>
      <c r="AY351" s="100">
        <v>0.36</v>
      </c>
      <c r="AZ351" s="100">
        <v>35.299999999999997</v>
      </c>
      <c r="BA351" s="100">
        <v>-5.45</v>
      </c>
      <c r="BB351" s="100">
        <v>5.21</v>
      </c>
      <c r="BC351" s="100">
        <v>15.790000000000001</v>
      </c>
      <c r="BE351" s="12">
        <v>2014</v>
      </c>
      <c r="BF351" s="12">
        <f t="shared" si="100"/>
        <v>1</v>
      </c>
      <c r="BG351" s="100">
        <v>0.88</v>
      </c>
      <c r="BH351" s="55" t="s">
        <v>121</v>
      </c>
      <c r="BI351" s="55" t="s">
        <v>122</v>
      </c>
    </row>
    <row r="352" spans="1:61" ht="12.75" customHeight="1" x14ac:dyDescent="0.2">
      <c r="A352" s="123" t="s">
        <v>1302</v>
      </c>
      <c r="B352" s="55" t="s">
        <v>1303</v>
      </c>
      <c r="C352" s="156" t="s">
        <v>134</v>
      </c>
      <c r="D352" s="98" t="s">
        <v>157</v>
      </c>
      <c r="E352" s="157">
        <v>12</v>
      </c>
      <c r="F352" s="2">
        <v>454</v>
      </c>
      <c r="G352" s="2" t="s">
        <v>146</v>
      </c>
      <c r="H352" s="2" t="s">
        <v>146</v>
      </c>
      <c r="I352" s="100">
        <v>33.33</v>
      </c>
      <c r="J352" s="101">
        <f t="shared" si="86"/>
        <v>3.0003000300030007</v>
      </c>
      <c r="K352" s="104">
        <v>0.25</v>
      </c>
      <c r="L352" s="71">
        <v>4</v>
      </c>
      <c r="M352" s="28">
        <f t="shared" si="87"/>
        <v>1</v>
      </c>
      <c r="N352" s="103" t="s">
        <v>740</v>
      </c>
      <c r="O352" s="104">
        <v>0.24</v>
      </c>
      <c r="P352" s="158">
        <v>45915</v>
      </c>
      <c r="Q352" s="158">
        <v>45933</v>
      </c>
      <c r="R352" s="28">
        <f t="shared" si="88"/>
        <v>4.1666666666666705</v>
      </c>
      <c r="S352" s="105">
        <f>IF(INDEX(Historical!$D$7:$D1649,MATCH(B352,Historical!$B$7:$B$1044,0))=0,"n/a",(INDEX(Historical!$C$7:$C$1044,MATCH(B352,Historical!$B$7:$B$1044,0))/INDEX(Historical!$D$7:$D$1044,MATCH(B352,Historical!$B$7:$B$1044,0))-1)*100)</f>
        <v>4.3010752688172005</v>
      </c>
      <c r="T352" s="105">
        <f>IF(INDEX(Historical!$F$7:$F$1044,MATCH(B352,Historical!$B$7:$B$1044,0))=0,"n/a",((INDEX(Historical!$C$7:$C$1044,MATCH(B352,Historical!$B$7:$B$1044,0))/INDEX(Historical!$F$7:$F$1044,MATCH(B352,Historical!$B$7:$B$1044,0)))^(1/3)-1)*100)</f>
        <v>4.9133648112029693</v>
      </c>
      <c r="U352" s="105">
        <f>IF(INDEX(Historical!$H$7:$H$1044,MATCH(B352,Historical!$B$7:$B$1044,0))=0,"n/a",((INDEX(Historical!$C$7:$C$1044,MATCH(B352,Historical!$B$7:$B$1044,0))/INDEX(Historical!$H$7:$H$1044,MATCH(B352,Historical!$B$7:$B$1044,0)))^(1/5)-1)*100)</f>
        <v>6.1421419783766584</v>
      </c>
      <c r="V352" s="105">
        <f>IF(INDEX(Historical!$M$7:$M$1044,MATCH(B352,Historical!$B$7:$B$1044,0))=0,"n/a",((INDEX(Historical!$C$7:$C$1044,MATCH(B352,Historical!$B$7:$B$1044,0))/INDEX(Historical!$M$7:$M$1044,MATCH(B352,Historical!$B$7:$B$1044,0)))^(1/10)-1)*100)</f>
        <v>16.534695027790548</v>
      </c>
      <c r="W352" s="106">
        <f t="shared" si="89"/>
        <v>0.37146992841738574</v>
      </c>
      <c r="X352" s="107">
        <f t="shared" si="90"/>
        <v>0.94640092116743579</v>
      </c>
      <c r="Y352" s="123"/>
      <c r="Z352" s="101">
        <f t="shared" si="91"/>
        <v>36.630036630036628</v>
      </c>
      <c r="AA352" s="109">
        <f t="shared" si="92"/>
        <v>12.208791208791208</v>
      </c>
      <c r="AB352" s="71">
        <v>12</v>
      </c>
      <c r="AC352" s="100">
        <v>2.73</v>
      </c>
      <c r="AD352" s="100" t="s">
        <v>142</v>
      </c>
      <c r="AE352" s="100">
        <v>2.58</v>
      </c>
      <c r="AF352" s="100">
        <v>1.0900000000000001</v>
      </c>
      <c r="AG352" s="100">
        <v>9.4700000000000006</v>
      </c>
      <c r="AH352" s="100">
        <v>10.38</v>
      </c>
      <c r="AI352" s="100">
        <v>10.220000000000001</v>
      </c>
      <c r="AJ352" s="100">
        <v>6.49</v>
      </c>
      <c r="AK352" s="100" t="s">
        <v>142</v>
      </c>
      <c r="AL352" s="100">
        <v>3990</v>
      </c>
      <c r="AM352" s="100">
        <v>0.64</v>
      </c>
      <c r="AN352" s="100">
        <v>0.03</v>
      </c>
      <c r="AO352" s="110">
        <f t="shared" si="93"/>
        <v>-3.0663492004115493</v>
      </c>
      <c r="AP352" s="111">
        <f t="shared" si="94"/>
        <v>9.1424420083796587</v>
      </c>
      <c r="AQ352" s="112">
        <f t="shared" si="95"/>
        <v>-23.09433652531775</v>
      </c>
      <c r="AR352" s="101">
        <f>INDEX(Historical!$C$7:$C$1045,MATCH(B352,Historical!$B$7:$B$1045,0))*IF(AH352="n/a",1.03,IF(AH352&lt;0,1.01,IF(AH352&gt;10,1.1,(1+AH352/100))))</f>
        <v>1.0669999999999999</v>
      </c>
      <c r="AS352" s="109">
        <f t="shared" si="96"/>
        <v>1.1737</v>
      </c>
      <c r="AT352" s="109">
        <f t="shared" si="101"/>
        <v>1.2089110000000001</v>
      </c>
      <c r="AU352" s="109">
        <f t="shared" si="101"/>
        <v>1.2451783300000001</v>
      </c>
      <c r="AV352" s="109">
        <f t="shared" si="101"/>
        <v>1.2825336799000002</v>
      </c>
      <c r="AW352" s="109">
        <f t="shared" si="98"/>
        <v>5.9773230099000001</v>
      </c>
      <c r="AX352" s="113">
        <f t="shared" si="99"/>
        <v>17.933762405940595</v>
      </c>
      <c r="AY352" s="100">
        <v>0.85</v>
      </c>
      <c r="AZ352" s="100">
        <v>24</v>
      </c>
      <c r="BA352" s="100">
        <v>-9.36</v>
      </c>
      <c r="BB352" s="100">
        <v>3.11</v>
      </c>
      <c r="BC352" s="100">
        <v>4.2299999999999995</v>
      </c>
      <c r="BE352" s="12">
        <v>2014</v>
      </c>
      <c r="BF352" s="12">
        <f t="shared" si="100"/>
        <v>1</v>
      </c>
      <c r="BG352" s="100">
        <v>1.21</v>
      </c>
      <c r="BH352" s="55" t="s">
        <v>121</v>
      </c>
      <c r="BI352" s="55" t="s">
        <v>122</v>
      </c>
    </row>
    <row r="353" spans="1:61" ht="12.75" customHeight="1" x14ac:dyDescent="0.2">
      <c r="A353" s="55" t="s">
        <v>1304</v>
      </c>
      <c r="B353" s="55" t="s">
        <v>1305</v>
      </c>
      <c r="C353" s="156" t="s">
        <v>300</v>
      </c>
      <c r="D353" s="98" t="s">
        <v>301</v>
      </c>
      <c r="E353" s="157">
        <v>16</v>
      </c>
      <c r="F353" s="2">
        <v>301</v>
      </c>
      <c r="G353" s="2" t="s">
        <v>119</v>
      </c>
      <c r="H353" s="2" t="s">
        <v>119</v>
      </c>
      <c r="I353" s="100">
        <v>36.340000000000003</v>
      </c>
      <c r="J353" s="101">
        <f t="shared" si="86"/>
        <v>4.7881122729774344</v>
      </c>
      <c r="K353" s="104">
        <v>0.14499999999999999</v>
      </c>
      <c r="L353" s="71">
        <v>12</v>
      </c>
      <c r="M353" s="28">
        <f t="shared" si="87"/>
        <v>1.7399999999999998</v>
      </c>
      <c r="N353" s="103" t="s">
        <v>428</v>
      </c>
      <c r="O353" s="104">
        <v>0.14333333333333334</v>
      </c>
      <c r="P353" s="158">
        <v>46127</v>
      </c>
      <c r="Q353" s="158">
        <v>46142</v>
      </c>
      <c r="R353" s="28">
        <f t="shared" si="88"/>
        <v>1.1627906976744067</v>
      </c>
      <c r="S353" s="105">
        <f>IF(INDEX(Historical!$D$7:$D1650,MATCH(B353,Historical!$B$7:$B$1044,0))=0,"n/a",(INDEX(Historical!$C$7:$C$1044,MATCH(B353,Historical!$B$7:$B$1044,0))/INDEX(Historical!$D$7:$D$1044,MATCH(B353,Historical!$B$7:$B$1044,0))-1)*100)</f>
        <v>1.1799410029498469</v>
      </c>
      <c r="T353" s="105">
        <f>IF(INDEX(Historical!$F$7:$F$1044,MATCH(B353,Historical!$B$7:$B$1044,0))=0,"n/a",((INDEX(Historical!$C$7:$C$1044,MATCH(B353,Historical!$B$7:$B$1044,0))/INDEX(Historical!$F$7:$F$1044,MATCH(B353,Historical!$B$7:$B$1044,0)))^(1/3)-1)*100)</f>
        <v>4.5080829326748173</v>
      </c>
      <c r="U353" s="105">
        <f>IF(INDEX(Historical!$H$7:$H$1044,MATCH(B353,Historical!$B$7:$B$1044,0))=0,"n/a",((INDEX(Historical!$C$7:$C$1044,MATCH(B353,Historical!$B$7:$B$1044,0))/INDEX(Historical!$H$7:$H$1044,MATCH(B353,Historical!$B$7:$B$1044,0)))^(1/5)-1)*100)</f>
        <v>3.8107598403714915</v>
      </c>
      <c r="V353" s="105">
        <f>IF(INDEX(Historical!$M$7:$M$1044,MATCH(B353,Historical!$B$7:$B$1044,0))=0,"n/a",((INDEX(Historical!$C$7:$C$1044,MATCH(B353,Historical!$B$7:$B$1044,0))/INDEX(Historical!$M$7:$M$1044,MATCH(B353,Historical!$B$7:$B$1044,0)))^(1/10)-1)*100)</f>
        <v>4.6126654858211769</v>
      </c>
      <c r="W353" s="106">
        <f t="shared" si="89"/>
        <v>0.82615135480458002</v>
      </c>
      <c r="X353" s="107">
        <f t="shared" si="90"/>
        <v>9.3423874488146402E-2</v>
      </c>
      <c r="Y353" s="164"/>
      <c r="Z353" s="101">
        <f t="shared" si="91"/>
        <v>118.36734693877548</v>
      </c>
      <c r="AA353" s="109">
        <f t="shared" si="92"/>
        <v>24.721088435374153</v>
      </c>
      <c r="AB353" s="71">
        <v>12</v>
      </c>
      <c r="AC353" s="100">
        <v>1.47</v>
      </c>
      <c r="AD353" s="100" t="s">
        <v>142</v>
      </c>
      <c r="AE353" s="100">
        <v>11.13</v>
      </c>
      <c r="AF353" s="100">
        <v>3.6</v>
      </c>
      <c r="AG353" s="100">
        <v>14.84</v>
      </c>
      <c r="AH353" s="100">
        <v>-54.85</v>
      </c>
      <c r="AI353" s="100">
        <v>2.1999999999999997</v>
      </c>
      <c r="AJ353" s="100">
        <v>40.79</v>
      </c>
      <c r="AK353" s="100">
        <v>-21.349999999999998</v>
      </c>
      <c r="AL353" s="100">
        <v>19110</v>
      </c>
      <c r="AM353" s="100">
        <v>0.54999999999999993</v>
      </c>
      <c r="AN353" s="100">
        <v>1.78</v>
      </c>
      <c r="AO353" s="110">
        <f t="shared" si="93"/>
        <v>-16.122216322025228</v>
      </c>
      <c r="AP353" s="111">
        <f t="shared" si="94"/>
        <v>8.598872113348925</v>
      </c>
      <c r="AQ353" s="112">
        <f t="shared" si="95"/>
        <v>98.881224595482209</v>
      </c>
      <c r="AR353" s="101">
        <f>INDEX(Historical!$C$7:$C$1045,MATCH(B353,Historical!$B$7:$B$1045,0))*IF(AH353="n/a",1.03,IF(AH353&lt;0,1.01,IF(AH353&gt;10,1.1,(1+AH353/100))))</f>
        <v>1.7321500000000001</v>
      </c>
      <c r="AS353" s="109">
        <f t="shared" si="96"/>
        <v>1.7702573000000001</v>
      </c>
      <c r="AT353" s="109">
        <f t="shared" si="101"/>
        <v>1.7879598730000001</v>
      </c>
      <c r="AU353" s="109">
        <f t="shared" si="101"/>
        <v>1.8058394717300001</v>
      </c>
      <c r="AV353" s="109">
        <f t="shared" si="101"/>
        <v>1.8238978664473002</v>
      </c>
      <c r="AW353" s="109">
        <f t="shared" si="98"/>
        <v>8.9201045111772999</v>
      </c>
      <c r="AX353" s="113">
        <f t="shared" si="99"/>
        <v>24.546242463338743</v>
      </c>
      <c r="AY353" s="100">
        <v>0.72</v>
      </c>
      <c r="AZ353" s="100">
        <v>10.32</v>
      </c>
      <c r="BA353" s="100">
        <v>-17.260000000000002</v>
      </c>
      <c r="BB353" s="100">
        <v>1.9900000000000002</v>
      </c>
      <c r="BC353" s="100">
        <v>-1.01</v>
      </c>
      <c r="BE353" s="12">
        <v>2011</v>
      </c>
      <c r="BF353" s="12">
        <f t="shared" si="100"/>
        <v>1</v>
      </c>
      <c r="BG353" s="100">
        <v>4.66</v>
      </c>
      <c r="BH353" s="55" t="s">
        <v>121</v>
      </c>
      <c r="BI353" s="55" t="s">
        <v>302</v>
      </c>
    </row>
    <row r="354" spans="1:61" ht="12.75" customHeight="1" x14ac:dyDescent="0.2">
      <c r="A354" s="55" t="s">
        <v>1306</v>
      </c>
      <c r="B354" s="55" t="s">
        <v>1307</v>
      </c>
      <c r="C354" s="156" t="s">
        <v>116</v>
      </c>
      <c r="D354" s="98" t="s">
        <v>150</v>
      </c>
      <c r="E354" s="157">
        <v>14</v>
      </c>
      <c r="F354" s="2">
        <v>388</v>
      </c>
      <c r="G354" s="2" t="s">
        <v>146</v>
      </c>
      <c r="H354" s="2" t="s">
        <v>146</v>
      </c>
      <c r="I354" s="100">
        <v>89.49</v>
      </c>
      <c r="J354" s="101">
        <f t="shared" si="86"/>
        <v>1.6091183372443849</v>
      </c>
      <c r="K354" s="104">
        <v>0.36</v>
      </c>
      <c r="L354" s="71">
        <v>4</v>
      </c>
      <c r="M354" s="28">
        <f t="shared" si="87"/>
        <v>1.44</v>
      </c>
      <c r="N354" s="103" t="s">
        <v>158</v>
      </c>
      <c r="O354" s="104">
        <v>0.35</v>
      </c>
      <c r="P354" s="158">
        <v>46083</v>
      </c>
      <c r="Q354" s="158">
        <v>46097</v>
      </c>
      <c r="R354" s="28">
        <f t="shared" si="88"/>
        <v>2.8571428571428599</v>
      </c>
      <c r="S354" s="105">
        <f>IF(INDEX(Historical!$D$7:$D1651,MATCH(B354,Historical!$B$7:$B$1044,0))=0,"n/a",(INDEX(Historical!$C$7:$C$1044,MATCH(B354,Historical!$B$7:$B$1044,0))/INDEX(Historical!$D$7:$D$1044,MATCH(B354,Historical!$B$7:$B$1044,0))-1)*100)</f>
        <v>6.0606060606060552</v>
      </c>
      <c r="T354" s="105">
        <f>IF(INDEX(Historical!$F$7:$F$1044,MATCH(B354,Historical!$B$7:$B$1044,0))=0,"n/a",((INDEX(Historical!$C$7:$C$1044,MATCH(B354,Historical!$B$7:$B$1044,0))/INDEX(Historical!$F$7:$F$1044,MATCH(B354,Historical!$B$7:$B$1044,0)))^(1/3)-1)*100)</f>
        <v>13.798047356553855</v>
      </c>
      <c r="U354" s="105">
        <f>IF(INDEX(Historical!$H$7:$H$1044,MATCH(B354,Historical!$B$7:$B$1044,0))=0,"n/a",((INDEX(Historical!$C$7:$C$1044,MATCH(B354,Historical!$B$7:$B$1044,0))/INDEX(Historical!$H$7:$H$1044,MATCH(B354,Historical!$B$7:$B$1044,0)))^(1/5)-1)*100)</f>
        <v>22.865967908314722</v>
      </c>
      <c r="V354" s="105">
        <f>IF(INDEX(Historical!$M$7:$M$1044,MATCH(B354,Historical!$B$7:$B$1044,0))=0,"n/a",((INDEX(Historical!$C$7:$C$1044,MATCH(B354,Historical!$B$7:$B$1044,0))/INDEX(Historical!$M$7:$M$1044,MATCH(B354,Historical!$B$7:$B$1044,0)))^(1/10)-1)*100)</f>
        <v>17.745290034487816</v>
      </c>
      <c r="W354" s="106">
        <f t="shared" si="89"/>
        <v>1.2885654651952667</v>
      </c>
      <c r="X354" s="107">
        <f t="shared" si="90"/>
        <v>5.0476750349480621</v>
      </c>
      <c r="Y354" s="123"/>
      <c r="Z354" s="101">
        <f t="shared" si="91"/>
        <v>31.648351648351646</v>
      </c>
      <c r="AA354" s="109">
        <f t="shared" si="92"/>
        <v>19.668131868131869</v>
      </c>
      <c r="AB354" s="71">
        <v>12</v>
      </c>
      <c r="AC354" s="100">
        <v>4.55</v>
      </c>
      <c r="AD354" s="100">
        <v>1.84</v>
      </c>
      <c r="AE354" s="100">
        <v>0.82</v>
      </c>
      <c r="AF354" s="100">
        <v>1.65</v>
      </c>
      <c r="AG354" s="100">
        <v>8.16</v>
      </c>
      <c r="AH354" s="100">
        <v>5.0999999999999996</v>
      </c>
      <c r="AI354" s="100">
        <v>15.53</v>
      </c>
      <c r="AJ354" s="100">
        <v>4.53</v>
      </c>
      <c r="AK354" s="100">
        <v>7.9799999999999995</v>
      </c>
      <c r="AL354" s="100">
        <v>5080</v>
      </c>
      <c r="AM354" s="100">
        <v>1.9</v>
      </c>
      <c r="AN354" s="100">
        <v>0.08</v>
      </c>
      <c r="AO354" s="110">
        <f t="shared" si="93"/>
        <v>4.806954377427239</v>
      </c>
      <c r="AP354" s="111">
        <f t="shared" si="94"/>
        <v>24.475086245559108</v>
      </c>
      <c r="AQ354" s="112">
        <f t="shared" si="95"/>
        <v>20.097030368351334</v>
      </c>
      <c r="AR354" s="101">
        <f>INDEX(Historical!$C$7:$C$1045,MATCH(B354,Historical!$B$7:$B$1045,0))*IF(AH354="n/a",1.03,IF(AH354&lt;0,1.01,IF(AH354&gt;10,1.1,(1+AH354/100))))</f>
        <v>1.4713999999999998</v>
      </c>
      <c r="AS354" s="109">
        <f t="shared" si="96"/>
        <v>1.6185399999999999</v>
      </c>
      <c r="AT354" s="109">
        <f t="shared" si="101"/>
        <v>1.747699492</v>
      </c>
      <c r="AU354" s="109">
        <f t="shared" si="101"/>
        <v>1.8871659114616002</v>
      </c>
      <c r="AV354" s="109">
        <f t="shared" si="101"/>
        <v>2.037761751196236</v>
      </c>
      <c r="AW354" s="109">
        <f t="shared" si="98"/>
        <v>8.7625671546578356</v>
      </c>
      <c r="AX354" s="113">
        <f t="shared" si="99"/>
        <v>9.7916718679828314</v>
      </c>
      <c r="AY354" s="100">
        <v>1.35</v>
      </c>
      <c r="AZ354" s="100">
        <v>5.5100000000000007</v>
      </c>
      <c r="BA354" s="100">
        <v>-24.16</v>
      </c>
      <c r="BB354" s="100">
        <v>-5.82</v>
      </c>
      <c r="BC354" s="100">
        <v>-7.8</v>
      </c>
      <c r="BE354" s="12">
        <v>2013</v>
      </c>
      <c r="BF354" s="12">
        <f t="shared" si="100"/>
        <v>1</v>
      </c>
      <c r="BG354" s="100">
        <v>6.32</v>
      </c>
      <c r="BH354" s="55" t="s">
        <v>121</v>
      </c>
      <c r="BI354" s="55" t="s">
        <v>122</v>
      </c>
    </row>
    <row r="355" spans="1:61" ht="12.75" customHeight="1" x14ac:dyDescent="0.2">
      <c r="A355" s="55" t="s">
        <v>1308</v>
      </c>
      <c r="B355" s="55" t="s">
        <v>1309</v>
      </c>
      <c r="C355" s="156" t="s">
        <v>180</v>
      </c>
      <c r="D355" s="98" t="s">
        <v>208</v>
      </c>
      <c r="E355" s="157">
        <v>16</v>
      </c>
      <c r="F355" s="2">
        <v>258</v>
      </c>
      <c r="G355" s="2" t="s">
        <v>146</v>
      </c>
      <c r="H355" s="2" t="s">
        <v>146</v>
      </c>
      <c r="I355" s="100">
        <v>370.48</v>
      </c>
      <c r="J355" s="101">
        <f t="shared" si="86"/>
        <v>2.3860937162599871</v>
      </c>
      <c r="K355" s="104">
        <v>2.21</v>
      </c>
      <c r="L355" s="71">
        <v>4</v>
      </c>
      <c r="M355" s="28">
        <f t="shared" si="87"/>
        <v>8.84</v>
      </c>
      <c r="N355" s="103" t="s">
        <v>506</v>
      </c>
      <c r="O355" s="104">
        <v>2.1</v>
      </c>
      <c r="P355" s="158">
        <v>45824</v>
      </c>
      <c r="Q355" s="158">
        <v>45832</v>
      </c>
      <c r="R355" s="28">
        <f t="shared" si="88"/>
        <v>5.2380952380952319</v>
      </c>
      <c r="S355" s="105">
        <f>IF(INDEX(Historical!$D$7:$D1655,MATCH(B355,Historical!$B$7:$B$1044,0))=0,"n/a",(INDEX(Historical!$C$7:$C$1044,MATCH(B355,Historical!$B$7:$B$1044,0))/INDEX(Historical!$D$7:$D$1044,MATCH(B355,Historical!$B$7:$B$1044,0))-1)*100)</f>
        <v>6.72371638141811</v>
      </c>
      <c r="T355" s="105">
        <f>IF(INDEX(Historical!$F$7:$F$1044,MATCH(B355,Historical!$B$7:$B$1044,0))=0,"n/a",((INDEX(Historical!$C$7:$C$1044,MATCH(B355,Historical!$B$7:$B$1044,0))/INDEX(Historical!$F$7:$F$1044,MATCH(B355,Historical!$B$7:$B$1044,0)))^(1/3)-1)*100)</f>
        <v>10.903373421597816</v>
      </c>
      <c r="U355" s="105">
        <f>IF(INDEX(Historical!$H$7:$H$1044,MATCH(B355,Historical!$B$7:$B$1044,0))=0,"n/a",((INDEX(Historical!$C$7:$C$1044,MATCH(B355,Historical!$B$7:$B$1044,0))/INDEX(Historical!$H$7:$H$1044,MATCH(B355,Historical!$B$7:$B$1044,0)))^(1/5)-1)*100)</f>
        <v>12.567604092234653</v>
      </c>
      <c r="V355" s="105">
        <f>IF(INDEX(Historical!$M$7:$M$1044,MATCH(B355,Historical!$B$7:$B$1044,0))=0,"n/a",((INDEX(Historical!$C$7:$C$1044,MATCH(B355,Historical!$B$7:$B$1044,0))/INDEX(Historical!$M$7:$M$1044,MATCH(B355,Historical!$B$7:$B$1044,0)))^(1/10)-1)*100)</f>
        <v>16.627588854563768</v>
      </c>
      <c r="W355" s="106">
        <f t="shared" si="89"/>
        <v>0.75582841277586843</v>
      </c>
      <c r="X355" s="107" t="str">
        <f t="shared" si="90"/>
        <v>n/a</v>
      </c>
      <c r="Y355" s="55"/>
      <c r="Z355" s="101">
        <f t="shared" si="91"/>
        <v>66.767371601208453</v>
      </c>
      <c r="AA355" s="109">
        <f t="shared" si="92"/>
        <v>27.981873111782477</v>
      </c>
      <c r="AB355" s="71">
        <v>12</v>
      </c>
      <c r="AC355" s="100">
        <v>13.24</v>
      </c>
      <c r="AD355" s="100">
        <v>1.21</v>
      </c>
      <c r="AE355" s="100">
        <v>0.75</v>
      </c>
      <c r="AF355" s="100">
        <v>3.57</v>
      </c>
      <c r="AG355" s="100">
        <v>12.91</v>
      </c>
      <c r="AH355" s="100">
        <v>12.07</v>
      </c>
      <c r="AI355" s="100">
        <v>13.29</v>
      </c>
      <c r="AJ355" s="100">
        <v>-3.7600000000000002</v>
      </c>
      <c r="AK355" s="100">
        <v>14.71</v>
      </c>
      <c r="AL355" s="100">
        <v>336280</v>
      </c>
      <c r="AM355" s="100">
        <v>0.24</v>
      </c>
      <c r="AN355" s="100">
        <v>0.83</v>
      </c>
      <c r="AO355" s="110">
        <f t="shared" si="93"/>
        <v>-13.028175303287837</v>
      </c>
      <c r="AP355" s="111">
        <f t="shared" si="94"/>
        <v>14.95369780849464</v>
      </c>
      <c r="AQ355" s="112">
        <f t="shared" si="95"/>
        <v>110.70810458395171</v>
      </c>
      <c r="AR355" s="101">
        <f>INDEX(Historical!$C$7:$C$1045,MATCH(B355,Historical!$B$7:$B$1045,0))*IF(AH355="n/a",1.03,IF(AH355&lt;0,1.01,IF(AH355&gt;10,1.1,(1+AH355/100))))</f>
        <v>9.6030000000000015</v>
      </c>
      <c r="AS355" s="109">
        <f t="shared" si="96"/>
        <v>10.563300000000002</v>
      </c>
      <c r="AT355" s="109">
        <f t="shared" si="101"/>
        <v>11.619630000000003</v>
      </c>
      <c r="AU355" s="109">
        <f t="shared" si="101"/>
        <v>12.781593000000004</v>
      </c>
      <c r="AV355" s="109">
        <f t="shared" si="101"/>
        <v>14.059752300000007</v>
      </c>
      <c r="AW355" s="109">
        <f t="shared" si="98"/>
        <v>58.627275300000015</v>
      </c>
      <c r="AX355" s="113">
        <f t="shared" si="99"/>
        <v>15.824680225653209</v>
      </c>
      <c r="AY355" s="100">
        <v>0.62</v>
      </c>
      <c r="AZ355" s="100">
        <v>57.92</v>
      </c>
      <c r="BA355" s="100">
        <v>-10.35</v>
      </c>
      <c r="BB355" s="100">
        <v>23.630000000000003</v>
      </c>
      <c r="BC355" s="100">
        <v>17.62</v>
      </c>
      <c r="BE355" s="12">
        <v>2010</v>
      </c>
      <c r="BF355" s="12">
        <f t="shared" si="100"/>
        <v>1</v>
      </c>
      <c r="BG355" s="100">
        <v>3.8699999999999997</v>
      </c>
      <c r="BH355" s="55" t="s">
        <v>121</v>
      </c>
      <c r="BI355" s="55" t="s">
        <v>122</v>
      </c>
    </row>
    <row r="356" spans="1:61" ht="12.75" customHeight="1" x14ac:dyDescent="0.2">
      <c r="A356" s="55" t="s">
        <v>1310</v>
      </c>
      <c r="B356" s="55" t="s">
        <v>1311</v>
      </c>
      <c r="C356" s="156" t="s">
        <v>134</v>
      </c>
      <c r="D356" s="98" t="s">
        <v>135</v>
      </c>
      <c r="E356" s="157">
        <v>17</v>
      </c>
      <c r="F356" s="2">
        <v>232</v>
      </c>
      <c r="G356" s="2" t="s">
        <v>118</v>
      </c>
      <c r="H356" s="2" t="s">
        <v>118</v>
      </c>
      <c r="I356" s="100">
        <v>80.38</v>
      </c>
      <c r="J356" s="101">
        <f t="shared" si="86"/>
        <v>2.2891266484200052</v>
      </c>
      <c r="K356" s="104">
        <v>0.46</v>
      </c>
      <c r="L356" s="71">
        <v>4</v>
      </c>
      <c r="M356" s="28">
        <f t="shared" si="87"/>
        <v>1.84</v>
      </c>
      <c r="N356" s="103" t="s">
        <v>550</v>
      </c>
      <c r="O356" s="104">
        <v>0.42</v>
      </c>
      <c r="P356" s="158">
        <v>45863</v>
      </c>
      <c r="Q356" s="158">
        <v>45884</v>
      </c>
      <c r="R356" s="28">
        <f t="shared" si="88"/>
        <v>9.5238095238095326</v>
      </c>
      <c r="S356" s="105">
        <f>IF(INDEX(Historical!$D$7:$D1656,MATCH(B356,Historical!$B$7:$B$1044,0))=0,"n/a",(INDEX(Historical!$C$7:$C$1044,MATCH(B356,Historical!$B$7:$B$1044,0))/INDEX(Historical!$D$7:$D$1044,MATCH(B356,Historical!$B$7:$B$1044,0))-1)*100)</f>
        <v>12.101910828025474</v>
      </c>
      <c r="T356" s="105">
        <f>IF(INDEX(Historical!$F$7:$F$1044,MATCH(B356,Historical!$B$7:$B$1044,0))=0,"n/a",((INDEX(Historical!$C$7:$C$1044,MATCH(B356,Historical!$B$7:$B$1044,0))/INDEX(Historical!$F$7:$F$1044,MATCH(B356,Historical!$B$7:$B$1044,0)))^(1/3)-1)*100)</f>
        <v>11.78427322712794</v>
      </c>
      <c r="U356" s="105">
        <f>IF(INDEX(Historical!$H$7:$H$1044,MATCH(B356,Historical!$B$7:$B$1044,0))=0,"n/a",((INDEX(Historical!$C$7:$C$1044,MATCH(B356,Historical!$B$7:$B$1044,0))/INDEX(Historical!$H$7:$H$1044,MATCH(B356,Historical!$B$7:$B$1044,0)))^(1/5)-1)*100)</f>
        <v>9.0740811895722029</v>
      </c>
      <c r="V356" s="105">
        <f>IF(INDEX(Historical!$M$7:$M$1044,MATCH(B356,Historical!$B$7:$B$1044,0))=0,"n/a",((INDEX(Historical!$C$7:$C$1044,MATCH(B356,Historical!$B$7:$B$1044,0))/INDEX(Historical!$M$7:$M$1044,MATCH(B356,Historical!$B$7:$B$1044,0)))^(1/10)-1)*100)</f>
        <v>9.6582883645299766</v>
      </c>
      <c r="W356" s="106">
        <f t="shared" si="89"/>
        <v>0.93951234909248804</v>
      </c>
      <c r="X356" s="107">
        <f t="shared" si="90"/>
        <v>4.8524498339958297</v>
      </c>
      <c r="Y356" s="165"/>
      <c r="Z356" s="101">
        <f t="shared" si="91"/>
        <v>40</v>
      </c>
      <c r="AA356" s="109">
        <f t="shared" si="92"/>
        <v>17.473913043478262</v>
      </c>
      <c r="AB356" s="71">
        <v>12</v>
      </c>
      <c r="AC356" s="100">
        <v>4.5999999999999996</v>
      </c>
      <c r="AD356" s="100">
        <v>0.81</v>
      </c>
      <c r="AE356" s="100">
        <v>0.97</v>
      </c>
      <c r="AF356" s="100">
        <v>1.19</v>
      </c>
      <c r="AG356" s="100">
        <v>7.07</v>
      </c>
      <c r="AH356" s="100">
        <v>7.51</v>
      </c>
      <c r="AI356" s="100">
        <v>11.27</v>
      </c>
      <c r="AJ356" s="100">
        <v>1.87</v>
      </c>
      <c r="AK356" s="100">
        <v>10.18</v>
      </c>
      <c r="AL356" s="100">
        <v>12980</v>
      </c>
      <c r="AM356" s="100">
        <v>0.94000000000000006</v>
      </c>
      <c r="AN356" s="100">
        <v>0.35</v>
      </c>
      <c r="AO356" s="110">
        <f t="shared" si="93"/>
        <v>-6.1107052054860542</v>
      </c>
      <c r="AP356" s="111">
        <f t="shared" si="94"/>
        <v>11.363207837992208</v>
      </c>
      <c r="AQ356" s="112">
        <f t="shared" si="95"/>
        <v>-3.8659349964525802</v>
      </c>
      <c r="AR356" s="101">
        <f>INDEX(Historical!$C$7:$C$1045,MATCH(B356,Historical!$B$7:$B$1045,0))*IF(AH356="n/a",1.03,IF(AH356&lt;0,1.01,IF(AH356&gt;10,1.1,(1+AH356/100))))</f>
        <v>1.8921759999999999</v>
      </c>
      <c r="AS356" s="109">
        <f t="shared" si="96"/>
        <v>2.0813936000000002</v>
      </c>
      <c r="AT356" s="109">
        <f t="shared" si="101"/>
        <v>2.2895329600000003</v>
      </c>
      <c r="AU356" s="109">
        <f t="shared" si="101"/>
        <v>2.5184862560000005</v>
      </c>
      <c r="AV356" s="109">
        <f t="shared" si="101"/>
        <v>2.7703348816000006</v>
      </c>
      <c r="AW356" s="109">
        <f t="shared" si="98"/>
        <v>11.551923697600001</v>
      </c>
      <c r="AX356" s="113">
        <f t="shared" si="99"/>
        <v>14.371639335158001</v>
      </c>
      <c r="AY356" s="100">
        <v>0.24</v>
      </c>
      <c r="AZ356" s="100">
        <v>17.73</v>
      </c>
      <c r="BA356" s="100">
        <v>-3.3000000000000003</v>
      </c>
      <c r="BB356" s="100">
        <v>7.2499999999999991</v>
      </c>
      <c r="BC356" s="100">
        <v>6.7100000000000009</v>
      </c>
      <c r="BE356" s="12">
        <v>2009</v>
      </c>
      <c r="BF356" s="12">
        <f t="shared" si="100"/>
        <v>1</v>
      </c>
      <c r="BG356" s="100">
        <v>1.48</v>
      </c>
      <c r="BH356" s="55" t="s">
        <v>121</v>
      </c>
      <c r="BI356" s="55" t="s">
        <v>122</v>
      </c>
    </row>
    <row r="357" spans="1:61" ht="12.75" customHeight="1" x14ac:dyDescent="0.2">
      <c r="A357" s="123" t="s">
        <v>1312</v>
      </c>
      <c r="B357" s="55" t="s">
        <v>1313</v>
      </c>
      <c r="C357" s="156" t="s">
        <v>116</v>
      </c>
      <c r="D357" s="98" t="s">
        <v>248</v>
      </c>
      <c r="E357" s="157">
        <v>19</v>
      </c>
      <c r="F357" s="2">
        <v>214</v>
      </c>
      <c r="G357" s="2" t="s">
        <v>119</v>
      </c>
      <c r="H357" s="2" t="s">
        <v>119</v>
      </c>
      <c r="I357" s="100">
        <v>269.48</v>
      </c>
      <c r="J357" s="101">
        <f t="shared" si="86"/>
        <v>2.0483894908713074</v>
      </c>
      <c r="K357" s="104">
        <v>1.38</v>
      </c>
      <c r="L357" s="71">
        <v>4</v>
      </c>
      <c r="M357" s="28">
        <f t="shared" si="87"/>
        <v>5.52</v>
      </c>
      <c r="N357" s="103" t="s">
        <v>270</v>
      </c>
      <c r="O357" s="104">
        <v>1.34</v>
      </c>
      <c r="P357" s="158">
        <v>45898</v>
      </c>
      <c r="Q357" s="158">
        <v>45930</v>
      </c>
      <c r="R357" s="28">
        <f t="shared" si="88"/>
        <v>2.9850746268656576</v>
      </c>
      <c r="S357" s="105">
        <f>IF(INDEX(Historical!$D$7:$D1657,MATCH(B357,Historical!$B$7:$B$1044,0))=0,"n/a",(INDEX(Historical!$C$7:$C$1044,MATCH(B357,Historical!$B$7:$B$1044,0))/INDEX(Historical!$D$7:$D$1044,MATCH(B357,Historical!$B$7:$B$1044,0))-1)*100)</f>
        <v>3.0303030303030276</v>
      </c>
      <c r="T357" s="105">
        <f>IF(INDEX(Historical!$F$7:$F$1044,MATCH(B357,Historical!$B$7:$B$1044,0))=0,"n/a",((INDEX(Historical!$C$7:$C$1044,MATCH(B357,Historical!$B$7:$B$1044,0))/INDEX(Historical!$F$7:$F$1044,MATCH(B357,Historical!$B$7:$B$1044,0)))^(1/3)-1)*100)</f>
        <v>2.3085027917231216</v>
      </c>
      <c r="U357" s="105">
        <f>IF(INDEX(Historical!$H$7:$H$1044,MATCH(B357,Historical!$B$7:$B$1044,0))=0,"n/a",((INDEX(Historical!$C$7:$C$1044,MATCH(B357,Historical!$B$7:$B$1044,0))/INDEX(Historical!$H$7:$H$1044,MATCH(B357,Historical!$B$7:$B$1044,0)))^(1/5)-1)*100)</f>
        <v>6.9925244892298455</v>
      </c>
      <c r="V357" s="105">
        <f>IF(INDEX(Historical!$M$7:$M$1044,MATCH(B357,Historical!$B$7:$B$1044,0))=0,"n/a",((INDEX(Historical!$C$7:$C$1044,MATCH(B357,Historical!$B$7:$B$1044,0))/INDEX(Historical!$M$7:$M$1044,MATCH(B357,Historical!$B$7:$B$1044,0)))^(1/10)-1)*100)</f>
        <v>9.4756725454151933</v>
      </c>
      <c r="W357" s="106">
        <f t="shared" si="89"/>
        <v>0.73794492746725193</v>
      </c>
      <c r="X357" s="107">
        <f t="shared" si="90"/>
        <v>0.79914565591198239</v>
      </c>
      <c r="Y357" s="162"/>
      <c r="Z357" s="101">
        <f t="shared" si="91"/>
        <v>45.432098765432094</v>
      </c>
      <c r="AA357" s="109">
        <f t="shared" si="92"/>
        <v>22.179423868312757</v>
      </c>
      <c r="AB357" s="71">
        <v>12</v>
      </c>
      <c r="AC357" s="100">
        <v>12.15</v>
      </c>
      <c r="AD357" s="100">
        <v>2.2400000000000002</v>
      </c>
      <c r="AE357" s="100">
        <v>6.48</v>
      </c>
      <c r="AF357" s="100">
        <v>8.24</v>
      </c>
      <c r="AG357" s="100">
        <v>40.69</v>
      </c>
      <c r="AH357" s="100">
        <v>7.8</v>
      </c>
      <c r="AI357" s="100">
        <v>9.11</v>
      </c>
      <c r="AJ357" s="100">
        <v>8.75</v>
      </c>
      <c r="AK357" s="100">
        <v>8.77</v>
      </c>
      <c r="AL357" s="100">
        <v>159990</v>
      </c>
      <c r="AM357" s="100">
        <v>0.2</v>
      </c>
      <c r="AN357" s="100">
        <v>1.62</v>
      </c>
      <c r="AO357" s="110">
        <f t="shared" si="93"/>
        <v>-13.138509888211605</v>
      </c>
      <c r="AP357" s="111">
        <f t="shared" si="94"/>
        <v>9.040913980101152</v>
      </c>
      <c r="AQ357" s="112">
        <f t="shared" si="95"/>
        <v>185.00171748012494</v>
      </c>
      <c r="AR357" s="101">
        <f>INDEX(Historical!$C$7:$C$1045,MATCH(B357,Historical!$B$7:$B$1045,0))*IF(AH357="n/a",1.03,IF(AH357&lt;0,1.01,IF(AH357&gt;10,1.1,(1+AH357/100))))</f>
        <v>5.8643200000000011</v>
      </c>
      <c r="AS357" s="109">
        <f t="shared" si="96"/>
        <v>6.3985595520000009</v>
      </c>
      <c r="AT357" s="109">
        <f t="shared" si="101"/>
        <v>6.9597132247104003</v>
      </c>
      <c r="AU357" s="109">
        <f t="shared" si="101"/>
        <v>7.5700800745175014</v>
      </c>
      <c r="AV357" s="109">
        <f t="shared" si="101"/>
        <v>8.2339760970526861</v>
      </c>
      <c r="AW357" s="109">
        <f t="shared" si="98"/>
        <v>35.026648948280588</v>
      </c>
      <c r="AX357" s="113">
        <f t="shared" si="99"/>
        <v>12.997865870669656</v>
      </c>
      <c r="AY357" s="100">
        <v>0.99</v>
      </c>
      <c r="AZ357" s="100">
        <v>28.000000000000004</v>
      </c>
      <c r="BA357" s="100">
        <v>-1.9300000000000002</v>
      </c>
      <c r="BB357" s="100">
        <v>6.7100000000000009</v>
      </c>
      <c r="BC357" s="100">
        <v>14.760000000000002</v>
      </c>
      <c r="BE357" s="12">
        <v>2007</v>
      </c>
      <c r="BF357" s="12">
        <f t="shared" si="100"/>
        <v>2</v>
      </c>
      <c r="BG357" s="100">
        <v>10.440000000000001</v>
      </c>
      <c r="BH357" s="55" t="s">
        <v>121</v>
      </c>
      <c r="BI357" s="55" t="s">
        <v>122</v>
      </c>
    </row>
    <row r="358" spans="1:61" ht="12.75" customHeight="1" x14ac:dyDescent="0.2">
      <c r="A358" s="123" t="s">
        <v>1314</v>
      </c>
      <c r="B358" s="55" t="s">
        <v>1315</v>
      </c>
      <c r="C358" s="156" t="s">
        <v>134</v>
      </c>
      <c r="D358" s="98" t="s">
        <v>157</v>
      </c>
      <c r="E358" s="157">
        <v>14</v>
      </c>
      <c r="F358" s="2">
        <v>391</v>
      </c>
      <c r="G358" s="2" t="s">
        <v>146</v>
      </c>
      <c r="H358" s="2" t="s">
        <v>146</v>
      </c>
      <c r="I358" s="100">
        <v>52.28</v>
      </c>
      <c r="J358" s="101">
        <f t="shared" si="86"/>
        <v>1.224177505738332</v>
      </c>
      <c r="K358" s="104">
        <v>0.16</v>
      </c>
      <c r="L358" s="71">
        <v>4</v>
      </c>
      <c r="M358" s="28">
        <f t="shared" si="87"/>
        <v>0.64</v>
      </c>
      <c r="N358" s="103" t="s">
        <v>182</v>
      </c>
      <c r="O358" s="104">
        <v>0.15</v>
      </c>
      <c r="P358" s="158">
        <v>46087</v>
      </c>
      <c r="Q358" s="158">
        <v>46101</v>
      </c>
      <c r="R358" s="28">
        <f t="shared" si="88"/>
        <v>6.6666666666666732</v>
      </c>
      <c r="S358" s="105">
        <f>IF(INDEX(Historical!$D$7:$D1658,MATCH(B358,Historical!$B$7:$B$1044,0))=0,"n/a",(INDEX(Historical!$C$7:$C$1044,MATCH(B358,Historical!$B$7:$B$1044,0))/INDEX(Historical!$D$7:$D$1044,MATCH(B358,Historical!$B$7:$B$1044,0))-1)*100)</f>
        <v>11.538461538461519</v>
      </c>
      <c r="T358" s="105">
        <f>IF(INDEX(Historical!$F$7:$F$1044,MATCH(B358,Historical!$B$7:$B$1044,0))=0,"n/a",((INDEX(Historical!$C$7:$C$1044,MATCH(B358,Historical!$B$7:$B$1044,0))/INDEX(Historical!$F$7:$F$1044,MATCH(B358,Historical!$B$7:$B$1044,0)))^(1/3)-1)*100)</f>
        <v>10.489204306989542</v>
      </c>
      <c r="U358" s="105">
        <f>IF(INDEX(Historical!$H$7:$H$1044,MATCH(B358,Historical!$B$7:$B$1044,0))=0,"n/a",((INDEX(Historical!$C$7:$C$1044,MATCH(B358,Historical!$B$7:$B$1044,0))/INDEX(Historical!$H$7:$H$1044,MATCH(B358,Historical!$B$7:$B$1044,0)))^(1/5)-1)*100)</f>
        <v>12.630393921616268</v>
      </c>
      <c r="V358" s="105">
        <f>IF(INDEX(Historical!$M$7:$M$1044,MATCH(B358,Historical!$B$7:$B$1044,0))=0,"n/a",((INDEX(Historical!$C$7:$C$1044,MATCH(B358,Historical!$B$7:$B$1044,0))/INDEX(Historical!$M$7:$M$1044,MATCH(B358,Historical!$B$7:$B$1044,0)))^(1/10)-1)*100)</f>
        <v>15.273636995125317</v>
      </c>
      <c r="W358" s="106">
        <f t="shared" si="89"/>
        <v>0.82694082134119995</v>
      </c>
      <c r="X358" s="107">
        <f t="shared" si="90"/>
        <v>1.1915465963788932</v>
      </c>
      <c r="Y358" s="165"/>
      <c r="Z358" s="101">
        <f t="shared" si="91"/>
        <v>10.774410774410773</v>
      </c>
      <c r="AA358" s="109">
        <f t="shared" si="92"/>
        <v>8.801346801346801</v>
      </c>
      <c r="AB358" s="71">
        <v>12</v>
      </c>
      <c r="AC358" s="100">
        <v>5.94</v>
      </c>
      <c r="AD358" s="100" t="s">
        <v>142</v>
      </c>
      <c r="AE358" s="100">
        <v>2.71</v>
      </c>
      <c r="AF358" s="100">
        <v>1.47</v>
      </c>
      <c r="AG358" s="100">
        <v>18.260000000000002</v>
      </c>
      <c r="AH358" s="100">
        <v>14.399999999999999</v>
      </c>
      <c r="AI358" s="100">
        <v>7.93</v>
      </c>
      <c r="AJ358" s="100">
        <v>10.6</v>
      </c>
      <c r="AK358" s="100" t="s">
        <v>142</v>
      </c>
      <c r="AL358" s="100">
        <v>523.66</v>
      </c>
      <c r="AM358" s="100">
        <v>31.65</v>
      </c>
      <c r="AN358" s="100">
        <v>0.72</v>
      </c>
      <c r="AO358" s="110">
        <f t="shared" si="93"/>
        <v>5.0532246260077986</v>
      </c>
      <c r="AP358" s="111">
        <f t="shared" si="94"/>
        <v>13.8545714273546</v>
      </c>
      <c r="AQ358" s="112">
        <f t="shared" si="95"/>
        <v>-24.169839486213807</v>
      </c>
      <c r="AR358" s="101">
        <f>INDEX(Historical!$C$7:$C$1045,MATCH(B358,Historical!$B$7:$B$1045,0))*IF(AH358="n/a",1.03,IF(AH358&lt;0,1.01,IF(AH358&gt;10,1.1,(1+AH358/100))))</f>
        <v>0.63800000000000001</v>
      </c>
      <c r="AS358" s="109">
        <f t="shared" si="96"/>
        <v>0.68859339999999991</v>
      </c>
      <c r="AT358" s="109">
        <f t="shared" si="101"/>
        <v>0.70925120199999991</v>
      </c>
      <c r="AU358" s="109">
        <f t="shared" si="101"/>
        <v>0.73052873805999996</v>
      </c>
      <c r="AV358" s="109">
        <f t="shared" si="101"/>
        <v>0.75244460020179993</v>
      </c>
      <c r="AW358" s="109">
        <f t="shared" si="98"/>
        <v>3.5188179402617998</v>
      </c>
      <c r="AX358" s="113">
        <f t="shared" si="99"/>
        <v>6.7307152644640391</v>
      </c>
      <c r="AY358" s="100">
        <v>0.62</v>
      </c>
      <c r="AZ358" s="100">
        <v>27.26</v>
      </c>
      <c r="BA358" s="100">
        <v>-8.76</v>
      </c>
      <c r="BB358" s="100">
        <v>-0.33999999999999997</v>
      </c>
      <c r="BC358" s="100">
        <v>1.82</v>
      </c>
      <c r="BE358" s="12">
        <v>2013</v>
      </c>
      <c r="BF358" s="12">
        <f t="shared" si="100"/>
        <v>1</v>
      </c>
      <c r="BG358" s="100">
        <v>2.09</v>
      </c>
      <c r="BH358" s="55" t="s">
        <v>121</v>
      </c>
      <c r="BI358" s="55" t="s">
        <v>122</v>
      </c>
    </row>
    <row r="359" spans="1:61" ht="12.75" customHeight="1" x14ac:dyDescent="0.2">
      <c r="A359" s="55" t="s">
        <v>1316</v>
      </c>
      <c r="B359" s="55" t="s">
        <v>1317</v>
      </c>
      <c r="C359" s="156" t="s">
        <v>116</v>
      </c>
      <c r="D359" s="98" t="s">
        <v>236</v>
      </c>
      <c r="E359" s="157">
        <v>16</v>
      </c>
      <c r="F359" s="2">
        <v>253</v>
      </c>
      <c r="G359" s="2" t="s">
        <v>118</v>
      </c>
      <c r="H359" s="2" t="s">
        <v>118</v>
      </c>
      <c r="I359" s="100">
        <v>108.8</v>
      </c>
      <c r="J359" s="101">
        <f t="shared" si="86"/>
        <v>6.0294117647058822</v>
      </c>
      <c r="K359" s="104">
        <v>1.64</v>
      </c>
      <c r="L359" s="71">
        <v>4</v>
      </c>
      <c r="M359" s="28">
        <f t="shared" si="87"/>
        <v>6.56</v>
      </c>
      <c r="N359" s="103" t="s">
        <v>470</v>
      </c>
      <c r="O359" s="104">
        <v>1.63</v>
      </c>
      <c r="P359" s="115">
        <v>45706</v>
      </c>
      <c r="Q359" s="115">
        <v>45722</v>
      </c>
      <c r="R359" s="28">
        <f t="shared" si="88"/>
        <v>0.6134969325153381</v>
      </c>
      <c r="S359" s="105">
        <f>IF(INDEX(Historical!$D$7:$D1659,MATCH(B359,Historical!$B$7:$B$1044,0))=0,"n/a",(INDEX(Historical!$C$7:$C$1044,MATCH(B359,Historical!$B$7:$B$1044,0))/INDEX(Historical!$D$7:$D$1044,MATCH(B359,Historical!$B$7:$B$1044,0))-1)*100)</f>
        <v>0.61349693251533388</v>
      </c>
      <c r="T359" s="105">
        <f>IF(INDEX(Historical!$F$7:$F$1044,MATCH(B359,Historical!$B$7:$B$1044,0))=0,"n/a",((INDEX(Historical!$C$7:$C$1044,MATCH(B359,Historical!$B$7:$B$1044,0))/INDEX(Historical!$F$7:$F$1044,MATCH(B359,Historical!$B$7:$B$1044,0)))^(1/3)-1)*100)</f>
        <v>2.5652131008858436</v>
      </c>
      <c r="U359" s="105">
        <f>IF(INDEX(Historical!$H$7:$H$1044,MATCH(B359,Historical!$B$7:$B$1044,0))=0,"n/a",((INDEX(Historical!$C$7:$C$1044,MATCH(B359,Historical!$B$7:$B$1044,0))/INDEX(Historical!$H$7:$H$1044,MATCH(B359,Historical!$B$7:$B$1044,0)))^(1/5)-1)*100)</f>
        <v>10.180438091988142</v>
      </c>
      <c r="V359" s="105">
        <f>IF(INDEX(Historical!$M$7:$M$1044,MATCH(B359,Historical!$B$7:$B$1044,0))=0,"n/a",((INDEX(Historical!$C$7:$C$1044,MATCH(B359,Historical!$B$7:$B$1044,0))/INDEX(Historical!$M$7:$M$1044,MATCH(B359,Historical!$B$7:$B$1044,0)))^(1/10)-1)*100)</f>
        <v>8.4306593834394974</v>
      </c>
      <c r="W359" s="106">
        <f t="shared" si="89"/>
        <v>1.2075494488587415</v>
      </c>
      <c r="X359" s="107">
        <f t="shared" si="90"/>
        <v>0.30325999678248861</v>
      </c>
      <c r="Y359" s="165"/>
      <c r="Z359" s="101">
        <f t="shared" si="91"/>
        <v>100</v>
      </c>
      <c r="AA359" s="109">
        <f t="shared" si="92"/>
        <v>16.585365853658537</v>
      </c>
      <c r="AB359" s="71">
        <v>12</v>
      </c>
      <c r="AC359" s="100">
        <v>6.56</v>
      </c>
      <c r="AD359" s="100">
        <v>2.2200000000000002</v>
      </c>
      <c r="AE359" s="100">
        <v>1.04</v>
      </c>
      <c r="AF359" s="100">
        <v>5.69</v>
      </c>
      <c r="AG359" s="100">
        <v>33.83</v>
      </c>
      <c r="AH359" s="100">
        <v>-1.0900000000000001</v>
      </c>
      <c r="AI359" s="100">
        <v>11.59</v>
      </c>
      <c r="AJ359" s="100">
        <v>33.57</v>
      </c>
      <c r="AK359" s="100">
        <v>6.2</v>
      </c>
      <c r="AL359" s="100">
        <v>92480</v>
      </c>
      <c r="AM359" s="100">
        <v>12.4</v>
      </c>
      <c r="AN359" s="100">
        <v>1.76</v>
      </c>
      <c r="AO359" s="110">
        <f t="shared" si="93"/>
        <v>-0.37551599696451277</v>
      </c>
      <c r="AP359" s="111">
        <f t="shared" si="94"/>
        <v>16.209849856694024</v>
      </c>
      <c r="AQ359" s="112">
        <f t="shared" si="95"/>
        <v>104.79879742194353</v>
      </c>
      <c r="AR359" s="101">
        <f>INDEX(Historical!$C$7:$C$1045,MATCH(B359,Historical!$B$7:$B$1045,0))*IF(AH359="n/a",1.03,IF(AH359&lt;0,1.01,IF(AH359&gt;10,1.1,(1+AH359/100))))</f>
        <v>6.6255999999999995</v>
      </c>
      <c r="AS359" s="109">
        <f t="shared" si="96"/>
        <v>7.2881600000000004</v>
      </c>
      <c r="AT359" s="109">
        <f t="shared" si="101"/>
        <v>7.7400259200000008</v>
      </c>
      <c r="AU359" s="109">
        <f t="shared" si="101"/>
        <v>8.2199075270400019</v>
      </c>
      <c r="AV359" s="109">
        <f t="shared" si="101"/>
        <v>8.7295417937164821</v>
      </c>
      <c r="AW359" s="109">
        <f t="shared" si="98"/>
        <v>38.60323524075649</v>
      </c>
      <c r="AX359" s="113">
        <f t="shared" si="99"/>
        <v>35.48091474334236</v>
      </c>
      <c r="AY359" s="100">
        <v>1.04</v>
      </c>
      <c r="AZ359" s="100">
        <v>32.68</v>
      </c>
      <c r="BA359" s="100">
        <v>-11.12</v>
      </c>
      <c r="BB359" s="100">
        <v>4.8</v>
      </c>
      <c r="BC359" s="100">
        <v>11.72</v>
      </c>
      <c r="BE359" s="12">
        <v>2010</v>
      </c>
      <c r="BF359" s="12">
        <f t="shared" si="100"/>
        <v>1</v>
      </c>
      <c r="BG359" s="100">
        <v>7.7799999999999994</v>
      </c>
      <c r="BH359" s="55" t="s">
        <v>121</v>
      </c>
      <c r="BI359" s="55" t="s">
        <v>122</v>
      </c>
    </row>
    <row r="360" spans="1:61" ht="12.75" customHeight="1" x14ac:dyDescent="0.2">
      <c r="A360" s="123" t="s">
        <v>1318</v>
      </c>
      <c r="B360" s="55" t="s">
        <v>1319</v>
      </c>
      <c r="C360" s="156" t="s">
        <v>134</v>
      </c>
      <c r="D360" s="98" t="s">
        <v>157</v>
      </c>
      <c r="E360" s="157">
        <v>14</v>
      </c>
      <c r="F360" s="2">
        <v>367</v>
      </c>
      <c r="G360" s="2" t="s">
        <v>119</v>
      </c>
      <c r="H360" s="2" t="s">
        <v>119</v>
      </c>
      <c r="I360" s="100">
        <v>56.66</v>
      </c>
      <c r="J360" s="101">
        <f t="shared" si="86"/>
        <v>3.6710201200141195</v>
      </c>
      <c r="K360" s="104">
        <v>0.52</v>
      </c>
      <c r="L360" s="71">
        <v>4</v>
      </c>
      <c r="M360" s="28">
        <f t="shared" si="87"/>
        <v>2.08</v>
      </c>
      <c r="N360" s="103" t="s">
        <v>240</v>
      </c>
      <c r="O360" s="104">
        <v>0.5</v>
      </c>
      <c r="P360" s="158">
        <v>45930</v>
      </c>
      <c r="Q360" s="158">
        <v>45945</v>
      </c>
      <c r="R360" s="28">
        <f t="shared" si="88"/>
        <v>4.0000000000000036</v>
      </c>
      <c r="S360" s="105">
        <f>IF(INDEX(Historical!$D$7:$D1660,MATCH(B360,Historical!$B$7:$B$1044,0))=0,"n/a",(INDEX(Historical!$C$7:$C$1044,MATCH(B360,Historical!$B$7:$B$1044,0))/INDEX(Historical!$D$7:$D$1044,MATCH(B360,Historical!$B$7:$B$1044,0))-1)*100)</f>
        <v>2.5380710659898442</v>
      </c>
      <c r="T360" s="105">
        <f>IF(INDEX(Historical!$F$7:$F$1044,MATCH(B360,Historical!$B$7:$B$1044,0))=0,"n/a",((INDEX(Historical!$C$7:$C$1044,MATCH(B360,Historical!$B$7:$B$1044,0))/INDEX(Historical!$F$7:$F$1044,MATCH(B360,Historical!$B$7:$B$1044,0)))^(1/3)-1)*100)</f>
        <v>2.7888818419952832</v>
      </c>
      <c r="U360" s="105">
        <f>IF(INDEX(Historical!$H$7:$H$1044,MATCH(B360,Historical!$B$7:$B$1044,0))=0,"n/a",((INDEX(Historical!$C$7:$C$1044,MATCH(B360,Historical!$B$7:$B$1044,0))/INDEX(Historical!$H$7:$H$1044,MATCH(B360,Historical!$B$7:$B$1044,0)))^(1/5)-1)*100)</f>
        <v>3.7548525504527142</v>
      </c>
      <c r="V360" s="105">
        <f>IF(INDEX(Historical!$M$7:$M$1044,MATCH(B360,Historical!$B$7:$B$1044,0))=0,"n/a",((INDEX(Historical!$C$7:$C$1044,MATCH(B360,Historical!$B$7:$B$1044,0))/INDEX(Historical!$M$7:$M$1044,MATCH(B360,Historical!$B$7:$B$1044,0)))^(1/10)-1)*100)</f>
        <v>7.2840443344049932</v>
      </c>
      <c r="W360" s="106">
        <f t="shared" si="89"/>
        <v>0.515490073655549</v>
      </c>
      <c r="X360" s="107">
        <f t="shared" si="90"/>
        <v>0.43813915407849641</v>
      </c>
      <c r="Y360" s="165"/>
      <c r="Z360" s="101">
        <f t="shared" si="91"/>
        <v>43.605870020964367</v>
      </c>
      <c r="AA360" s="109">
        <f t="shared" si="92"/>
        <v>11.878406708595389</v>
      </c>
      <c r="AB360" s="71">
        <v>12</v>
      </c>
      <c r="AC360" s="100">
        <v>4.7699999999999996</v>
      </c>
      <c r="AD360" s="100">
        <v>0.94</v>
      </c>
      <c r="AE360" s="100">
        <v>2.0099999999999998</v>
      </c>
      <c r="AF360" s="100">
        <v>1.49</v>
      </c>
      <c r="AG360" s="100">
        <v>12.34</v>
      </c>
      <c r="AH360" s="100">
        <v>10.31</v>
      </c>
      <c r="AI360" s="100">
        <v>11.43</v>
      </c>
      <c r="AJ360" s="100">
        <v>8.57</v>
      </c>
      <c r="AK360" s="100">
        <v>10.65</v>
      </c>
      <c r="AL360" s="100">
        <v>87950</v>
      </c>
      <c r="AM360" s="100">
        <v>0.22999999999999998</v>
      </c>
      <c r="AN360" s="100">
        <v>1.2</v>
      </c>
      <c r="AO360" s="110">
        <f t="shared" si="93"/>
        <v>-4.4525340381285545</v>
      </c>
      <c r="AP360" s="111">
        <f t="shared" si="94"/>
        <v>7.4258726704668341</v>
      </c>
      <c r="AQ360" s="112">
        <f t="shared" si="95"/>
        <v>-11.308710196404348</v>
      </c>
      <c r="AR360" s="101">
        <f>INDEX(Historical!$C$7:$C$1045,MATCH(B360,Historical!$B$7:$B$1045,0))*IF(AH360="n/a",1.03,IF(AH360&lt;0,1.01,IF(AH360&gt;10,1.1,(1+AH360/100))))</f>
        <v>2.2220000000000004</v>
      </c>
      <c r="AS360" s="109">
        <f t="shared" si="96"/>
        <v>2.4442000000000008</v>
      </c>
      <c r="AT360" s="109">
        <f t="shared" si="101"/>
        <v>2.6886200000000011</v>
      </c>
      <c r="AU360" s="109">
        <f t="shared" si="101"/>
        <v>2.9574820000000015</v>
      </c>
      <c r="AV360" s="109">
        <f t="shared" si="101"/>
        <v>3.2532302000000017</v>
      </c>
      <c r="AW360" s="109">
        <f t="shared" si="98"/>
        <v>13.565532200000007</v>
      </c>
      <c r="AX360" s="113">
        <f t="shared" si="99"/>
        <v>23.941991175432417</v>
      </c>
      <c r="AY360" s="100">
        <v>1.02</v>
      </c>
      <c r="AZ360" s="100">
        <v>44.230000000000004</v>
      </c>
      <c r="BA360" s="100">
        <v>-7.3999999999999995</v>
      </c>
      <c r="BB360" s="100">
        <v>4.53</v>
      </c>
      <c r="BC360" s="100">
        <v>10.84</v>
      </c>
      <c r="BE360" s="12">
        <v>2011</v>
      </c>
      <c r="BF360" s="12">
        <f t="shared" si="100"/>
        <v>1</v>
      </c>
      <c r="BG360" s="100">
        <v>1.1299999999999999</v>
      </c>
      <c r="BH360" s="55" t="s">
        <v>121</v>
      </c>
      <c r="BI360" s="55" t="s">
        <v>122</v>
      </c>
    </row>
    <row r="361" spans="1:61" ht="12.75" customHeight="1" x14ac:dyDescent="0.2">
      <c r="A361" s="123" t="s">
        <v>1320</v>
      </c>
      <c r="B361" s="55" t="s">
        <v>1321</v>
      </c>
      <c r="C361" s="156" t="s">
        <v>162</v>
      </c>
      <c r="D361" s="98" t="s">
        <v>192</v>
      </c>
      <c r="E361" s="157">
        <v>12</v>
      </c>
      <c r="F361" s="2">
        <v>467</v>
      </c>
      <c r="G361" s="2" t="s">
        <v>146</v>
      </c>
      <c r="H361" s="2" t="s">
        <v>146</v>
      </c>
      <c r="I361" s="100">
        <v>52.46</v>
      </c>
      <c r="J361" s="101">
        <f t="shared" si="86"/>
        <v>3.6218070911170415</v>
      </c>
      <c r="K361" s="104">
        <v>0.47499999999999998</v>
      </c>
      <c r="L361" s="71">
        <v>4</v>
      </c>
      <c r="M361" s="28">
        <f t="shared" si="87"/>
        <v>1.9</v>
      </c>
      <c r="N361" s="103" t="s">
        <v>585</v>
      </c>
      <c r="O361" s="104">
        <v>0.45</v>
      </c>
      <c r="P361" s="158">
        <v>46065</v>
      </c>
      <c r="Q361" s="158">
        <v>46080</v>
      </c>
      <c r="R361" s="28">
        <f t="shared" si="88"/>
        <v>5.5555555555555483</v>
      </c>
      <c r="S361" s="105">
        <f>IF(INDEX(Historical!$D$7:$D1661,MATCH(B361,Historical!$B$7:$B$1044,0))=0,"n/a",(INDEX(Historical!$C$7:$C$1044,MATCH(B361,Historical!$B$7:$B$1044,0))/INDEX(Historical!$D$7:$D$1044,MATCH(B361,Historical!$B$7:$B$1044,0))-1)*100)</f>
        <v>5.8823529411764719</v>
      </c>
      <c r="T361" s="105">
        <f>IF(INDEX(Historical!$F$7:$F$1044,MATCH(B361,Historical!$B$7:$B$1044,0))=0,"n/a",((INDEX(Historical!$C$7:$C$1044,MATCH(B361,Historical!$B$7:$B$1044,0))/INDEX(Historical!$F$7:$F$1044,MATCH(B361,Historical!$B$7:$B$1044,0)))^(1/3)-1)*100)</f>
        <v>4.8856246288386806</v>
      </c>
      <c r="U361" s="105">
        <f>IF(INDEX(Historical!$H$7:$H$1044,MATCH(B361,Historical!$B$7:$B$1044,0))=0,"n/a",((INDEX(Historical!$C$7:$C$1044,MATCH(B361,Historical!$B$7:$B$1044,0))/INDEX(Historical!$H$7:$H$1044,MATCH(B361,Historical!$B$7:$B$1044,0)))^(1/5)-1)*100)</f>
        <v>3.7137289336648172</v>
      </c>
      <c r="V361" s="105">
        <f>IF(INDEX(Historical!$M$7:$M$1044,MATCH(B361,Historical!$B$7:$B$1044,0))=0,"n/a",((INDEX(Historical!$C$7:$C$1044,MATCH(B361,Historical!$B$7:$B$1044,0))/INDEX(Historical!$M$7:$M$1044,MATCH(B361,Historical!$B$7:$B$1044,0)))^(1/10)-1)*100)</f>
        <v>2.5449899701238676</v>
      </c>
      <c r="W361" s="106">
        <f t="shared" si="89"/>
        <v>1.4592312650584103</v>
      </c>
      <c r="X361" s="107">
        <f t="shared" si="90"/>
        <v>0.5576169570067292</v>
      </c>
      <c r="Y361" s="123"/>
      <c r="Z361" s="101">
        <f t="shared" si="91"/>
        <v>63.545150501672232</v>
      </c>
      <c r="AA361" s="109">
        <f t="shared" si="92"/>
        <v>17.545150501672239</v>
      </c>
      <c r="AB361" s="71">
        <v>12</v>
      </c>
      <c r="AC361" s="100">
        <v>2.99</v>
      </c>
      <c r="AD361" s="100">
        <v>3.08</v>
      </c>
      <c r="AE361" s="100">
        <v>1.76</v>
      </c>
      <c r="AF361" s="100">
        <v>1.54</v>
      </c>
      <c r="AG361" s="100">
        <v>8.9499999999999993</v>
      </c>
      <c r="AH361" s="100">
        <v>3.91</v>
      </c>
      <c r="AI361" s="100">
        <v>6.36</v>
      </c>
      <c r="AJ361" s="100">
        <v>6.660000000000001</v>
      </c>
      <c r="AK361" s="100">
        <v>4.88</v>
      </c>
      <c r="AL361" s="100">
        <v>943.55</v>
      </c>
      <c r="AM361" s="100">
        <v>2.2399999999999998</v>
      </c>
      <c r="AN361" s="100">
        <v>1.53</v>
      </c>
      <c r="AO361" s="110">
        <f t="shared" si="93"/>
        <v>-10.20961447689038</v>
      </c>
      <c r="AP361" s="111">
        <f t="shared" si="94"/>
        <v>7.3355360247818586</v>
      </c>
      <c r="AQ361" s="112">
        <f t="shared" si="95"/>
        <v>9.5841265321361391</v>
      </c>
      <c r="AR361" s="101">
        <f>INDEX(Historical!$C$7:$C$1045,MATCH(B361,Historical!$B$7:$B$1045,0))*IF(AH361="n/a",1.03,IF(AH361&lt;0,1.01,IF(AH361&gt;10,1.1,(1+AH361/100))))</f>
        <v>1.8703799999999999</v>
      </c>
      <c r="AS361" s="109">
        <f t="shared" si="96"/>
        <v>1.9893361680000001</v>
      </c>
      <c r="AT361" s="109">
        <f t="shared" si="101"/>
        <v>2.0864157729984001</v>
      </c>
      <c r="AU361" s="109">
        <f t="shared" si="101"/>
        <v>2.1882328627207217</v>
      </c>
      <c r="AV361" s="109">
        <f t="shared" si="101"/>
        <v>2.2950186264214927</v>
      </c>
      <c r="AW361" s="109">
        <f t="shared" si="98"/>
        <v>10.429383430140616</v>
      </c>
      <c r="AX361" s="113">
        <f t="shared" si="99"/>
        <v>19.880639401716767</v>
      </c>
      <c r="AY361" s="100">
        <v>0.33</v>
      </c>
      <c r="AZ361" s="100">
        <v>17.599999999999998</v>
      </c>
      <c r="BA361" s="100">
        <v>-12.55</v>
      </c>
      <c r="BB361" s="100">
        <v>-0.38999999999999996</v>
      </c>
      <c r="BC361" s="100">
        <v>5.3199999999999994</v>
      </c>
      <c r="BE361" s="12">
        <v>2015</v>
      </c>
      <c r="BF361" s="12">
        <f t="shared" si="100"/>
        <v>1</v>
      </c>
      <c r="BG361" s="100">
        <v>2.5299999999999998</v>
      </c>
      <c r="BH361" s="55" t="s">
        <v>121</v>
      </c>
      <c r="BI361" s="55" t="s">
        <v>122</v>
      </c>
    </row>
    <row r="362" spans="1:61" ht="12.75" customHeight="1" x14ac:dyDescent="0.2">
      <c r="A362" s="123" t="s">
        <v>1322</v>
      </c>
      <c r="B362" s="55" t="s">
        <v>1323</v>
      </c>
      <c r="C362" s="156" t="s">
        <v>180</v>
      </c>
      <c r="D362" s="98" t="s">
        <v>181</v>
      </c>
      <c r="E362" s="157">
        <v>23</v>
      </c>
      <c r="F362" s="2">
        <v>164</v>
      </c>
      <c r="G362" s="2" t="s">
        <v>146</v>
      </c>
      <c r="H362" s="2" t="s">
        <v>146</v>
      </c>
      <c r="I362" s="100">
        <v>65.42</v>
      </c>
      <c r="J362" s="101">
        <f t="shared" si="86"/>
        <v>1.8954448180984407</v>
      </c>
      <c r="K362" s="104">
        <v>0.31</v>
      </c>
      <c r="L362" s="71">
        <v>4</v>
      </c>
      <c r="M362" s="28">
        <f t="shared" si="87"/>
        <v>1.24</v>
      </c>
      <c r="N362" s="103" t="s">
        <v>361</v>
      </c>
      <c r="O362" s="104">
        <v>0.30499999999999999</v>
      </c>
      <c r="P362" s="158">
        <v>46007</v>
      </c>
      <c r="Q362" s="158">
        <v>46027</v>
      </c>
      <c r="R362" s="28">
        <f t="shared" si="88"/>
        <v>1.6393442622950833</v>
      </c>
      <c r="S362" s="105">
        <f>IF(INDEX(Historical!$D$7:$D1662,MATCH(B362,Historical!$B$7:$B$1044,0))=0,"n/a",(INDEX(Historical!$C$7:$C$1044,MATCH(B362,Historical!$B$7:$B$1044,0))/INDEX(Historical!$D$7:$D$1044,MATCH(B362,Historical!$B$7:$B$1044,0))-1)*100)</f>
        <v>1.6666666666666607</v>
      </c>
      <c r="T362" s="105">
        <f>IF(INDEX(Historical!$F$7:$F$1044,MATCH(B362,Historical!$B$7:$B$1044,0))=0,"n/a",((INDEX(Historical!$C$7:$C$1044,MATCH(B362,Historical!$B$7:$B$1044,0))/INDEX(Historical!$F$7:$F$1044,MATCH(B362,Historical!$B$7:$B$1044,0)))^(1/3)-1)*100)</f>
        <v>1.6952372438232333</v>
      </c>
      <c r="U362" s="105">
        <f>IF(INDEX(Historical!$H$7:$H$1044,MATCH(B362,Historical!$B$7:$B$1044,0))=0,"n/a",((INDEX(Historical!$C$7:$C$1044,MATCH(B362,Historical!$B$7:$B$1044,0))/INDEX(Historical!$H$7:$H$1044,MATCH(B362,Historical!$B$7:$B$1044,0)))^(1/5)-1)*100)</f>
        <v>1.7251553126248265</v>
      </c>
      <c r="V362" s="105">
        <f>IF(INDEX(Historical!$M$7:$M$1044,MATCH(B362,Historical!$B$7:$B$1044,0))=0,"n/a",((INDEX(Historical!$C$7:$C$1044,MATCH(B362,Historical!$B$7:$B$1044,0))/INDEX(Historical!$M$7:$M$1044,MATCH(B362,Historical!$B$7:$B$1044,0)))^(1/10)-1)*100)</f>
        <v>1.7568364337328557</v>
      </c>
      <c r="W362" s="106">
        <f t="shared" si="89"/>
        <v>0.9819669489431555</v>
      </c>
      <c r="X362" s="107">
        <f t="shared" si="90"/>
        <v>0.50004501815212354</v>
      </c>
      <c r="Y362" s="161"/>
      <c r="Z362" s="101">
        <f t="shared" si="91"/>
        <v>36.68639053254438</v>
      </c>
      <c r="AA362" s="109">
        <f t="shared" si="92"/>
        <v>19.355029585798817</v>
      </c>
      <c r="AB362" s="71">
        <v>12</v>
      </c>
      <c r="AC362" s="100">
        <v>3.38</v>
      </c>
      <c r="AD362" s="100" t="s">
        <v>142</v>
      </c>
      <c r="AE362" s="100">
        <v>5.55</v>
      </c>
      <c r="AF362" s="100">
        <v>1.73</v>
      </c>
      <c r="AG362" s="100">
        <v>9.1399999999999988</v>
      </c>
      <c r="AH362" s="100" t="s">
        <v>142</v>
      </c>
      <c r="AI362" s="100" t="s">
        <v>142</v>
      </c>
      <c r="AJ362" s="100">
        <v>3.45</v>
      </c>
      <c r="AK362" s="100" t="s">
        <v>142</v>
      </c>
      <c r="AL362" s="100">
        <v>208.36</v>
      </c>
      <c r="AM362" s="100">
        <v>7.1800000000000006</v>
      </c>
      <c r="AN362" s="100">
        <v>0</v>
      </c>
      <c r="AO362" s="110">
        <f t="shared" si="93"/>
        <v>-15.734429455075549</v>
      </c>
      <c r="AP362" s="111">
        <f t="shared" si="94"/>
        <v>3.6206001307232674</v>
      </c>
      <c r="AQ362" s="112">
        <f t="shared" si="95"/>
        <v>21.991258673055846</v>
      </c>
      <c r="AR362" s="101">
        <f>INDEX(Historical!$C$7:$C$1045,MATCH(B362,Historical!$B$7:$B$1045,0))*IF(AH362="n/a",1.03,IF(AH362&lt;0,1.01,IF(AH362&gt;10,1.1,(1+AH362/100))))</f>
        <v>1.2565999999999999</v>
      </c>
      <c r="AS362" s="109">
        <f t="shared" si="96"/>
        <v>1.2942979999999999</v>
      </c>
      <c r="AT362" s="109">
        <f t="shared" si="101"/>
        <v>1.3331269399999999</v>
      </c>
      <c r="AU362" s="109">
        <f t="shared" si="101"/>
        <v>1.3731207481999999</v>
      </c>
      <c r="AV362" s="109">
        <f t="shared" si="101"/>
        <v>1.414314370646</v>
      </c>
      <c r="AW362" s="109">
        <f t="shared" si="98"/>
        <v>6.6714600588459998</v>
      </c>
      <c r="AX362" s="113">
        <f t="shared" si="99"/>
        <v>10.197890643298685</v>
      </c>
      <c r="AY362" s="100">
        <v>0.37</v>
      </c>
      <c r="AZ362" s="100">
        <v>27.62</v>
      </c>
      <c r="BA362" s="100">
        <v>-8.89</v>
      </c>
      <c r="BB362" s="100">
        <v>-0.31</v>
      </c>
      <c r="BC362" s="100">
        <v>7.53</v>
      </c>
      <c r="BE362" s="12">
        <v>2004</v>
      </c>
      <c r="BF362" s="12">
        <f t="shared" si="100"/>
        <v>2</v>
      </c>
      <c r="BG362" s="100">
        <v>8.7900000000000009</v>
      </c>
      <c r="BH362" s="55" t="s">
        <v>121</v>
      </c>
      <c r="BI362" s="55" t="s">
        <v>122</v>
      </c>
    </row>
    <row r="363" spans="1:61" ht="12.75" customHeight="1" x14ac:dyDescent="0.2">
      <c r="A363" s="55" t="s">
        <v>1324</v>
      </c>
      <c r="B363" s="55" t="s">
        <v>1325</v>
      </c>
      <c r="C363" s="156" t="s">
        <v>134</v>
      </c>
      <c r="D363" s="98" t="s">
        <v>354</v>
      </c>
      <c r="E363" s="157">
        <v>18</v>
      </c>
      <c r="F363" s="2">
        <v>226</v>
      </c>
      <c r="G363" s="2" t="s">
        <v>146</v>
      </c>
      <c r="H363" s="2" t="s">
        <v>146</v>
      </c>
      <c r="I363" s="100">
        <v>329.84</v>
      </c>
      <c r="J363" s="101">
        <f t="shared" si="86"/>
        <v>0.81251515886490433</v>
      </c>
      <c r="K363" s="104">
        <v>0.67</v>
      </c>
      <c r="L363" s="71">
        <v>4</v>
      </c>
      <c r="M363" s="28">
        <f t="shared" si="87"/>
        <v>2.68</v>
      </c>
      <c r="N363" s="103" t="s">
        <v>482</v>
      </c>
      <c r="O363" s="104">
        <v>0.59</v>
      </c>
      <c r="P363" s="158">
        <v>45973</v>
      </c>
      <c r="Q363" s="158">
        <v>45992</v>
      </c>
      <c r="R363" s="28">
        <f t="shared" si="88"/>
        <v>13.559322033898319</v>
      </c>
      <c r="S363" s="105">
        <f>IF(INDEX(Historical!$D$7:$D1664,MATCH(B363,Historical!$B$7:$B$1044,0))=0,"n/a",(INDEX(Historical!$C$7:$C$1044,MATCH(B363,Historical!$B$7:$B$1044,0))/INDEX(Historical!$D$7:$D$1044,MATCH(B363,Historical!$B$7:$B$1044,0))-1)*100)</f>
        <v>13.488372093023248</v>
      </c>
      <c r="T363" s="105">
        <f>IF(INDEX(Historical!$F$7:$F$1044,MATCH(B363,Historical!$B$7:$B$1044,0))=0,"n/a",((INDEX(Historical!$C$7:$C$1044,MATCH(B363,Historical!$B$7:$B$1044,0))/INDEX(Historical!$F$7:$F$1044,MATCH(B363,Historical!$B$7:$B$1044,0)))^(1/3)-1)*100)</f>
        <v>15.70969692995121</v>
      </c>
      <c r="U363" s="105">
        <f>IF(INDEX(Historical!$H$7:$H$1044,MATCH(B363,Historical!$B$7:$B$1044,0))=0,"n/a",((INDEX(Historical!$C$7:$C$1044,MATCH(B363,Historical!$B$7:$B$1044,0))/INDEX(Historical!$H$7:$H$1044,MATCH(B363,Historical!$B$7:$B$1044,0)))^(1/5)-1)*100)</f>
        <v>14.869835499703509</v>
      </c>
      <c r="V363" s="105">
        <f>IF(INDEX(Historical!$M$7:$M$1044,MATCH(B363,Historical!$B$7:$B$1044,0))=0,"n/a",((INDEX(Historical!$C$7:$C$1044,MATCH(B363,Historical!$B$7:$B$1044,0))/INDEX(Historical!$M$7:$M$1044,MATCH(B363,Historical!$B$7:$B$1044,0)))^(1/10)-1)*100)</f>
        <v>17.17689405143863</v>
      </c>
      <c r="W363" s="106">
        <f t="shared" si="89"/>
        <v>0.86568825860913445</v>
      </c>
      <c r="X363" s="107">
        <f t="shared" si="90"/>
        <v>0.90284368547076543</v>
      </c>
      <c r="Y363" s="123"/>
      <c r="Z363" s="101">
        <f t="shared" si="91"/>
        <v>23.570800351802994</v>
      </c>
      <c r="AA363" s="109">
        <f t="shared" si="92"/>
        <v>29.009674582233949</v>
      </c>
      <c r="AB363" s="71">
        <v>9</v>
      </c>
      <c r="AC363" s="100">
        <v>11.37</v>
      </c>
      <c r="AD363" s="100">
        <v>1.67</v>
      </c>
      <c r="AE363" s="100">
        <v>14.61</v>
      </c>
      <c r="AF363" s="100">
        <v>17.690000000000001</v>
      </c>
      <c r="AG363" s="100">
        <v>59.8</v>
      </c>
      <c r="AH363" s="100">
        <v>13.91</v>
      </c>
      <c r="AI363" s="100">
        <v>13.33</v>
      </c>
      <c r="AJ363" s="100">
        <v>16.470000000000002</v>
      </c>
      <c r="AK363" s="100">
        <v>13.350000000000001</v>
      </c>
      <c r="AL363" s="100">
        <v>628720</v>
      </c>
      <c r="AM363" s="100">
        <v>12</v>
      </c>
      <c r="AN363" s="100">
        <v>0.67</v>
      </c>
      <c r="AO363" s="110">
        <f t="shared" si="93"/>
        <v>-13.327323923665535</v>
      </c>
      <c r="AP363" s="111">
        <f t="shared" si="94"/>
        <v>15.682350658568414</v>
      </c>
      <c r="AQ363" s="112">
        <f t="shared" si="95"/>
        <v>377.57775090541531</v>
      </c>
      <c r="AR363" s="101">
        <f>INDEX(Historical!$C$7:$C$1045,MATCH(B363,Historical!$B$7:$B$1045,0))*IF(AH363="n/a",1.03,IF(AH363&lt;0,1.01,IF(AH363&gt;10,1.1,(1+AH363/100))))</f>
        <v>2.6840000000000002</v>
      </c>
      <c r="AS363" s="109">
        <f t="shared" si="96"/>
        <v>2.9524000000000004</v>
      </c>
      <c r="AT363" s="109">
        <f t="shared" si="101"/>
        <v>3.2476400000000005</v>
      </c>
      <c r="AU363" s="109">
        <f t="shared" si="101"/>
        <v>3.572404000000001</v>
      </c>
      <c r="AV363" s="109">
        <f t="shared" si="101"/>
        <v>3.9296444000000013</v>
      </c>
      <c r="AW363" s="109">
        <f t="shared" si="98"/>
        <v>16.386088400000002</v>
      </c>
      <c r="AX363" s="113">
        <f t="shared" si="99"/>
        <v>4.9678900072762557</v>
      </c>
      <c r="AY363" s="100">
        <v>0.8</v>
      </c>
      <c r="AZ363" s="100">
        <v>12.23</v>
      </c>
      <c r="BA363" s="100">
        <v>-12.16</v>
      </c>
      <c r="BB363" s="100">
        <v>6.2399999999999993</v>
      </c>
      <c r="BC363" s="100">
        <v>-0.89999999999999991</v>
      </c>
      <c r="BE363" s="12">
        <v>2008</v>
      </c>
      <c r="BF363" s="12">
        <f t="shared" si="100"/>
        <v>2</v>
      </c>
      <c r="BG363" s="100">
        <v>23.45</v>
      </c>
      <c r="BH363" s="55" t="s">
        <v>121</v>
      </c>
      <c r="BI363" s="55" t="s">
        <v>122</v>
      </c>
    </row>
    <row r="364" spans="1:61" ht="12.75" customHeight="1" x14ac:dyDescent="0.2">
      <c r="A364" s="116" t="s">
        <v>1326</v>
      </c>
      <c r="B364" s="55" t="s">
        <v>1327</v>
      </c>
      <c r="C364" s="156" t="s">
        <v>134</v>
      </c>
      <c r="D364" s="98" t="s">
        <v>186</v>
      </c>
      <c r="E364" s="157">
        <v>12</v>
      </c>
      <c r="F364" s="2">
        <v>476</v>
      </c>
      <c r="G364" s="2" t="s">
        <v>146</v>
      </c>
      <c r="H364" s="2" t="s">
        <v>146</v>
      </c>
      <c r="I364" s="100">
        <v>35.19</v>
      </c>
      <c r="J364" s="101">
        <f t="shared" si="86"/>
        <v>3.9784029553850528</v>
      </c>
      <c r="K364" s="104">
        <v>0.35</v>
      </c>
      <c r="L364" s="71">
        <v>4</v>
      </c>
      <c r="M364" s="28">
        <f t="shared" si="87"/>
        <v>1.4</v>
      </c>
      <c r="N364" s="55" t="s">
        <v>326</v>
      </c>
      <c r="O364" s="104">
        <v>0.32500000000000001</v>
      </c>
      <c r="P364" s="158">
        <v>46139</v>
      </c>
      <c r="Q364" s="158">
        <v>46154</v>
      </c>
      <c r="R364" s="28">
        <f t="shared" si="88"/>
        <v>7.6923076923076819</v>
      </c>
      <c r="S364" s="105">
        <f>IF(INDEX(Historical!$D$7:$D1665,MATCH(B364,Historical!$B$7:$B$1044,0))=0,"n/a",(INDEX(Historical!$C$7:$C$1044,MATCH(B364,Historical!$B$7:$B$1044,0))/INDEX(Historical!$D$7:$D$1044,MATCH(B364,Historical!$B$7:$B$1044,0))-1)*100)</f>
        <v>8.0508474576271194</v>
      </c>
      <c r="T364" s="105">
        <f>IF(INDEX(Historical!$F$7:$F$1044,MATCH(B364,Historical!$B$7:$B$1044,0))=0,"n/a",((INDEX(Historical!$C$7:$C$1044,MATCH(B364,Historical!$B$7:$B$1044,0))/INDEX(Historical!$F$7:$F$1044,MATCH(B364,Historical!$B$7:$B$1044,0)))^(1/3)-1)*100)</f>
        <v>9.5417017533634407</v>
      </c>
      <c r="U364" s="105">
        <f>IF(INDEX(Historical!$H$7:$H$1044,MATCH(B364,Historical!$B$7:$B$1044,0))=0,"n/a",((INDEX(Historical!$C$7:$C$1044,MATCH(B364,Historical!$B$7:$B$1044,0))/INDEX(Historical!$H$7:$H$1044,MATCH(B364,Historical!$B$7:$B$1044,0)))^(1/5)-1)*100)</f>
        <v>8.9648482773151841</v>
      </c>
      <c r="V364" s="105">
        <f>IF(INDEX(Historical!$M$7:$M$1044,MATCH(B364,Historical!$B$7:$B$1044,0))=0,"n/a",((INDEX(Historical!$C$7:$C$1044,MATCH(B364,Historical!$B$7:$B$1044,0))/INDEX(Historical!$M$7:$M$1044,MATCH(B364,Historical!$B$7:$B$1044,0)))^(1/10)-1)*100)</f>
        <v>7.4760878202828174</v>
      </c>
      <c r="W364" s="106">
        <f t="shared" si="89"/>
        <v>1.199136298665904</v>
      </c>
      <c r="X364" s="107">
        <f t="shared" si="90"/>
        <v>1.2382387123363514</v>
      </c>
      <c r="Y364" s="123"/>
      <c r="Z364" s="101">
        <f t="shared" si="91"/>
        <v>59.82905982905983</v>
      </c>
      <c r="AA364" s="109">
        <f t="shared" si="92"/>
        <v>15.038461538461538</v>
      </c>
      <c r="AB364" s="71">
        <v>13</v>
      </c>
      <c r="AC364" s="100">
        <v>2.34</v>
      </c>
      <c r="AD364" s="100" t="s">
        <v>142</v>
      </c>
      <c r="AE364" s="100">
        <v>9.76</v>
      </c>
      <c r="AF364" s="100">
        <v>3.07</v>
      </c>
      <c r="AG364" s="100">
        <v>21.29</v>
      </c>
      <c r="AH364" s="100" t="s">
        <v>142</v>
      </c>
      <c r="AI364" s="100" t="s">
        <v>142</v>
      </c>
      <c r="AJ364" s="100">
        <v>7.24</v>
      </c>
      <c r="AK364" s="100" t="s">
        <v>142</v>
      </c>
      <c r="AL364" s="100">
        <v>330.34</v>
      </c>
      <c r="AM364" s="100">
        <v>92.01</v>
      </c>
      <c r="AN364" s="100">
        <v>0.02</v>
      </c>
      <c r="AO364" s="110">
        <f t="shared" si="93"/>
        <v>-2.0952103057613005</v>
      </c>
      <c r="AP364" s="111">
        <f t="shared" si="94"/>
        <v>12.943251232700238</v>
      </c>
      <c r="AQ364" s="112">
        <f t="shared" si="95"/>
        <v>43.245053314749057</v>
      </c>
      <c r="AR364" s="101">
        <f>INDEX(Historical!$C$7:$C$1045,MATCH(B364,Historical!$B$7:$B$1045,0))*IF(AH364="n/a",1.03,IF(AH364&lt;0,1.01,IF(AH364&gt;10,1.1,(1+AH364/100))))</f>
        <v>1.31325</v>
      </c>
      <c r="AS364" s="109">
        <f t="shared" si="96"/>
        <v>1.3526475</v>
      </c>
      <c r="AT364" s="109">
        <f t="shared" si="101"/>
        <v>1.393226925</v>
      </c>
      <c r="AU364" s="109">
        <f t="shared" si="101"/>
        <v>1.4350237327499999</v>
      </c>
      <c r="AV364" s="109">
        <f t="shared" si="101"/>
        <v>1.4780744447325</v>
      </c>
      <c r="AW364" s="109">
        <f t="shared" si="98"/>
        <v>6.9722226024825007</v>
      </c>
      <c r="AX364" s="113">
        <f t="shared" si="99"/>
        <v>19.813079290942031</v>
      </c>
      <c r="AY364" s="100">
        <v>1.1200000000000001</v>
      </c>
      <c r="AZ364" s="100">
        <v>5.01</v>
      </c>
      <c r="BA364" s="100">
        <v>-14.32</v>
      </c>
      <c r="BB364" s="100">
        <v>-2.04</v>
      </c>
      <c r="BC364" s="100">
        <v>-5.91</v>
      </c>
      <c r="BE364" s="12">
        <v>2015</v>
      </c>
      <c r="BF364" s="12">
        <f t="shared" si="100"/>
        <v>1</v>
      </c>
      <c r="BG364" s="100">
        <v>14.940000000000001</v>
      </c>
      <c r="BH364" s="55" t="s">
        <v>121</v>
      </c>
      <c r="BI364" s="55" t="s">
        <v>122</v>
      </c>
    </row>
    <row r="365" spans="1:61" ht="12.75" customHeight="1" x14ac:dyDescent="0.2">
      <c r="A365" s="55" t="s">
        <v>1328</v>
      </c>
      <c r="B365" s="55" t="s">
        <v>1329</v>
      </c>
      <c r="C365" s="156" t="s">
        <v>139</v>
      </c>
      <c r="D365" s="98" t="s">
        <v>1055</v>
      </c>
      <c r="E365" s="157">
        <v>13</v>
      </c>
      <c r="F365" s="2">
        <v>433</v>
      </c>
      <c r="G365" s="2" t="s">
        <v>146</v>
      </c>
      <c r="H365" s="2" t="s">
        <v>146</v>
      </c>
      <c r="I365" s="100">
        <v>301.74</v>
      </c>
      <c r="J365" s="101">
        <f t="shared" si="86"/>
        <v>0.68933518923576587</v>
      </c>
      <c r="K365" s="104">
        <v>0.52</v>
      </c>
      <c r="L365" s="71">
        <v>4</v>
      </c>
      <c r="M365" s="28">
        <f t="shared" si="87"/>
        <v>2.08</v>
      </c>
      <c r="N365" s="103" t="s">
        <v>349</v>
      </c>
      <c r="O365" s="104">
        <v>0.49</v>
      </c>
      <c r="P365" s="158">
        <v>46090</v>
      </c>
      <c r="Q365" s="158">
        <v>46104</v>
      </c>
      <c r="R365" s="28">
        <f t="shared" si="88"/>
        <v>6.1224489795918418</v>
      </c>
      <c r="S365" s="105">
        <f>IF(INDEX(Historical!$D$7:$D1668,MATCH(B365,Historical!$B$7:$B$1044,0))=0,"n/a",(INDEX(Historical!$C$7:$C$1044,MATCH(B365,Historical!$B$7:$B$1044,0))/INDEX(Historical!$D$7:$D$1044,MATCH(B365,Historical!$B$7:$B$1044,0))-1)*100)</f>
        <v>6.5217391304347672</v>
      </c>
      <c r="T365" s="105">
        <f>IF(INDEX(Historical!$F$7:$F$1044,MATCH(B365,Historical!$B$7:$B$1044,0))=0,"n/a",((INDEX(Historical!$C$7:$C$1044,MATCH(B365,Historical!$B$7:$B$1044,0))/INDEX(Historical!$F$7:$F$1044,MATCH(B365,Historical!$B$7:$B$1044,0)))^(1/3)-1)*100)</f>
        <v>6.998748056507953</v>
      </c>
      <c r="U365" s="105">
        <f>IF(INDEX(Historical!$H$7:$H$1044,MATCH(B365,Historical!$B$7:$B$1044,0))=0,"n/a",((INDEX(Historical!$C$7:$C$1044,MATCH(B365,Historical!$B$7:$B$1044,0))/INDEX(Historical!$H$7:$H$1044,MATCH(B365,Historical!$B$7:$B$1044,0)))^(1/5)-1)*100)</f>
        <v>7.5829459940464305</v>
      </c>
      <c r="V365" s="105">
        <f>IF(INDEX(Historical!$M$7:$M$1044,MATCH(B365,Historical!$B$7:$B$1044,0))=0,"n/a",((INDEX(Historical!$C$7:$C$1044,MATCH(B365,Historical!$B$7:$B$1044,0))/INDEX(Historical!$M$7:$M$1044,MATCH(B365,Historical!$B$7:$B$1044,0)))^(1/10)-1)*100)</f>
        <v>17.224829030287236</v>
      </c>
      <c r="W365" s="106">
        <f t="shared" si="89"/>
        <v>0.44023345489891225</v>
      </c>
      <c r="X365" s="107">
        <f t="shared" si="90"/>
        <v>0.57929304767352419</v>
      </c>
      <c r="Y365" s="159"/>
      <c r="Z365" s="101">
        <f t="shared" si="91"/>
        <v>24.761904761904763</v>
      </c>
      <c r="AA365" s="109">
        <f t="shared" si="92"/>
        <v>35.921428571428571</v>
      </c>
      <c r="AB365" s="71">
        <v>12</v>
      </c>
      <c r="AC365" s="100">
        <v>8.4</v>
      </c>
      <c r="AD365" s="100">
        <v>1.55</v>
      </c>
      <c r="AE365" s="100">
        <v>4.88</v>
      </c>
      <c r="AF365" s="100">
        <v>4.6500000000000004</v>
      </c>
      <c r="AG365" s="100">
        <v>13.48</v>
      </c>
      <c r="AH365" s="100">
        <v>14.92</v>
      </c>
      <c r="AI365" s="100">
        <v>17.91</v>
      </c>
      <c r="AJ365" s="100">
        <v>13.089999999999998</v>
      </c>
      <c r="AK365" s="100">
        <v>17.940000000000001</v>
      </c>
      <c r="AL365" s="100">
        <v>39370</v>
      </c>
      <c r="AM365" s="100">
        <v>0.2</v>
      </c>
      <c r="AN365" s="100">
        <v>0.61</v>
      </c>
      <c r="AO365" s="110">
        <f t="shared" si="93"/>
        <v>-27.649147388146375</v>
      </c>
      <c r="AP365" s="111">
        <f t="shared" si="94"/>
        <v>8.2722811832821961</v>
      </c>
      <c r="AQ365" s="112">
        <f t="shared" si="95"/>
        <v>172.46581262172884</v>
      </c>
      <c r="AR365" s="101">
        <f>INDEX(Historical!$C$7:$C$1045,MATCH(B365,Historical!$B$7:$B$1045,0))*IF(AH365="n/a",1.03,IF(AH365&lt;0,1.01,IF(AH365&gt;10,1.1,(1+AH365/100))))</f>
        <v>2.1560000000000001</v>
      </c>
      <c r="AS365" s="109">
        <f t="shared" si="96"/>
        <v>2.3716000000000004</v>
      </c>
      <c r="AT365" s="109">
        <f t="shared" si="101"/>
        <v>2.6087600000000006</v>
      </c>
      <c r="AU365" s="109">
        <f t="shared" si="101"/>
        <v>2.8696360000000007</v>
      </c>
      <c r="AV365" s="109">
        <f t="shared" si="101"/>
        <v>3.1565996000000012</v>
      </c>
      <c r="AW365" s="109">
        <f t="shared" si="98"/>
        <v>13.162595600000005</v>
      </c>
      <c r="AX365" s="113">
        <f t="shared" si="99"/>
        <v>4.3622309272883957</v>
      </c>
      <c r="AY365" s="100">
        <v>1.0900000000000001</v>
      </c>
      <c r="AZ365" s="100">
        <v>21.87</v>
      </c>
      <c r="BA365" s="100">
        <v>-8.86</v>
      </c>
      <c r="BB365" s="100">
        <v>5.92</v>
      </c>
      <c r="BC365" s="100">
        <v>3.46</v>
      </c>
      <c r="BE365" s="12">
        <v>2014</v>
      </c>
      <c r="BF365" s="12">
        <f t="shared" si="100"/>
        <v>1</v>
      </c>
      <c r="BG365" s="100">
        <v>6.7</v>
      </c>
      <c r="BH365" s="55" t="s">
        <v>121</v>
      </c>
      <c r="BI365" s="55" t="s">
        <v>122</v>
      </c>
    </row>
    <row r="366" spans="1:61" ht="12.75" customHeight="1" x14ac:dyDescent="0.2">
      <c r="A366" s="123" t="s">
        <v>1330</v>
      </c>
      <c r="B366" s="55" t="s">
        <v>1331</v>
      </c>
      <c r="C366" s="156" t="s">
        <v>527</v>
      </c>
      <c r="D366" s="98" t="s">
        <v>1332</v>
      </c>
      <c r="E366" s="157">
        <v>22</v>
      </c>
      <c r="F366" s="2">
        <v>187</v>
      </c>
      <c r="G366" s="2" t="s">
        <v>118</v>
      </c>
      <c r="H366" s="2" t="s">
        <v>119</v>
      </c>
      <c r="I366" s="100">
        <v>48.03</v>
      </c>
      <c r="J366" s="101">
        <f t="shared" si="86"/>
        <v>5.8921507391213819</v>
      </c>
      <c r="K366" s="104">
        <v>0.70750000000000002</v>
      </c>
      <c r="L366" s="71">
        <v>4</v>
      </c>
      <c r="M366" s="28">
        <f t="shared" si="87"/>
        <v>2.83</v>
      </c>
      <c r="N366" s="103" t="s">
        <v>423</v>
      </c>
      <c r="O366" s="104">
        <v>0.69</v>
      </c>
      <c r="P366" s="158">
        <v>46122</v>
      </c>
      <c r="Q366" s="158">
        <v>46143</v>
      </c>
      <c r="R366" s="28">
        <f t="shared" si="88"/>
        <v>2.5362318840579814</v>
      </c>
      <c r="S366" s="105">
        <f>IF(INDEX(Historical!$D$7:$D1674,MATCH(B366,Historical!$B$7:$B$1044,0))=0,"n/a",(INDEX(Historical!$C$7:$C$1044,MATCH(B366,Historical!$B$7:$B$1044,0))/INDEX(Historical!$D$7:$D$1044,MATCH(B366,Historical!$B$7:$B$1044,0))-1)*100)</f>
        <v>1.8709073900841977</v>
      </c>
      <c r="T366" s="105">
        <f>IF(INDEX(Historical!$F$7:$F$1044,MATCH(B366,Historical!$B$7:$B$1044,0))=0,"n/a",((INDEX(Historical!$C$7:$C$1044,MATCH(B366,Historical!$B$7:$B$1044,0))/INDEX(Historical!$F$7:$F$1044,MATCH(B366,Historical!$B$7:$B$1044,0)))^(1/3)-1)*100)</f>
        <v>1.907035567547255</v>
      </c>
      <c r="U366" s="105">
        <f>IF(INDEX(Historical!$H$7:$H$1044,MATCH(B366,Historical!$B$7:$B$1044,0))=0,"n/a",((INDEX(Historical!$C$7:$C$1044,MATCH(B366,Historical!$B$7:$B$1044,0))/INDEX(Historical!$H$7:$H$1044,MATCH(B366,Historical!$B$7:$B$1044,0)))^(1/5)-1)*100)</f>
        <v>1.9450909432588537</v>
      </c>
      <c r="V366" s="105">
        <f>IF(INDEX(Historical!$M$7:$M$1044,MATCH(B366,Historical!$B$7:$B$1044,0))=0,"n/a",((INDEX(Historical!$C$7:$C$1044,MATCH(B366,Historical!$B$7:$B$1044,0))/INDEX(Historical!$M$7:$M$1044,MATCH(B366,Historical!$B$7:$B$1044,0)))^(1/10)-1)*100)</f>
        <v>2.0844082795607788</v>
      </c>
      <c r="W366" s="106">
        <f t="shared" si="89"/>
        <v>0.93316216517270711</v>
      </c>
      <c r="X366" s="107" t="str">
        <f t="shared" si="90"/>
        <v>n/a</v>
      </c>
      <c r="Y366" s="165"/>
      <c r="Z366" s="101">
        <f t="shared" si="91"/>
        <v>69.024390243902445</v>
      </c>
      <c r="AA366" s="109">
        <f t="shared" si="92"/>
        <v>11.714634146341465</v>
      </c>
      <c r="AB366" s="71">
        <v>12</v>
      </c>
      <c r="AC366" s="100">
        <v>4.0999999999999996</v>
      </c>
      <c r="AD366" s="100">
        <v>1.39</v>
      </c>
      <c r="AE366" s="100">
        <v>1.46</v>
      </c>
      <c r="AF366" s="100">
        <v>1.94</v>
      </c>
      <c r="AG366" s="100">
        <v>17</v>
      </c>
      <c r="AH366" s="100">
        <v>5.12</v>
      </c>
      <c r="AI366" s="100">
        <v>6.2700000000000005</v>
      </c>
      <c r="AJ366" s="100">
        <v>-1.1400000000000001</v>
      </c>
      <c r="AK366" s="100">
        <v>6.5699999999999994</v>
      </c>
      <c r="AL366" s="100">
        <v>202580</v>
      </c>
      <c r="AM366" s="100">
        <v>0.06</v>
      </c>
      <c r="AN366" s="100">
        <v>1.9</v>
      </c>
      <c r="AO366" s="110">
        <f t="shared" si="93"/>
        <v>-3.8773924639612298</v>
      </c>
      <c r="AP366" s="111">
        <f t="shared" si="94"/>
        <v>7.8372416823802356</v>
      </c>
      <c r="AQ366" s="112">
        <f t="shared" si="95"/>
        <v>0.50183026283086019</v>
      </c>
      <c r="AR366" s="101">
        <f>INDEX(Historical!$C$7:$C$1045,MATCH(B366,Historical!$B$7:$B$1045,0))*IF(AH366="n/a",1.03,IF(AH366&lt;0,1.01,IF(AH366&gt;10,1.1,(1+AH366/100))))</f>
        <v>2.8618920000000001</v>
      </c>
      <c r="AS366" s="109">
        <f t="shared" si="96"/>
        <v>3.0413326284000002</v>
      </c>
      <c r="AT366" s="109">
        <f t="shared" si="101"/>
        <v>3.2411481820858805</v>
      </c>
      <c r="AU366" s="109">
        <f t="shared" si="101"/>
        <v>3.4540916176489231</v>
      </c>
      <c r="AV366" s="109">
        <f t="shared" si="101"/>
        <v>3.6810254369284579</v>
      </c>
      <c r="AW366" s="109">
        <f t="shared" si="98"/>
        <v>16.279489865063262</v>
      </c>
      <c r="AX366" s="113">
        <f t="shared" si="99"/>
        <v>33.89441987312776</v>
      </c>
      <c r="AY366" s="100">
        <v>0.21</v>
      </c>
      <c r="AZ366" s="100">
        <v>25.11</v>
      </c>
      <c r="BA366" s="100">
        <v>-7.06</v>
      </c>
      <c r="BB366" s="100">
        <v>-1.8499999999999999</v>
      </c>
      <c r="BC366" s="100">
        <v>9.7000000000000011</v>
      </c>
      <c r="BE366" s="12">
        <v>2005</v>
      </c>
      <c r="BF366" s="12">
        <f t="shared" si="100"/>
        <v>2</v>
      </c>
      <c r="BG366" s="100">
        <v>4.34</v>
      </c>
      <c r="BH366" s="55" t="s">
        <v>121</v>
      </c>
      <c r="BI366" s="55" t="s">
        <v>122</v>
      </c>
    </row>
    <row r="367" spans="1:61" ht="12.75" customHeight="1" x14ac:dyDescent="0.2">
      <c r="A367" s="55" t="s">
        <v>1333</v>
      </c>
      <c r="B367" s="55" t="s">
        <v>1334</v>
      </c>
      <c r="C367" s="156" t="s">
        <v>134</v>
      </c>
      <c r="D367" s="98" t="s">
        <v>412</v>
      </c>
      <c r="E367" s="157">
        <v>15</v>
      </c>
      <c r="F367" s="2">
        <v>308</v>
      </c>
      <c r="G367" s="2" t="s">
        <v>146</v>
      </c>
      <c r="H367" s="2" t="s">
        <v>146</v>
      </c>
      <c r="I367" s="100">
        <v>35.4</v>
      </c>
      <c r="J367" s="101">
        <f t="shared" si="86"/>
        <v>3.050847457627119</v>
      </c>
      <c r="K367" s="104">
        <v>0.27</v>
      </c>
      <c r="L367" s="71">
        <v>4</v>
      </c>
      <c r="M367" s="28">
        <f t="shared" si="87"/>
        <v>1.08</v>
      </c>
      <c r="N367" s="103" t="s">
        <v>172</v>
      </c>
      <c r="O367" s="104">
        <v>0.26</v>
      </c>
      <c r="P367" s="115">
        <v>45709</v>
      </c>
      <c r="Q367" s="115">
        <v>45723</v>
      </c>
      <c r="R367" s="28">
        <f t="shared" si="88"/>
        <v>3.8461538461538494</v>
      </c>
      <c r="S367" s="105">
        <f>IF(INDEX(Historical!$D$7:$D1676,MATCH(B367,Historical!$B$7:$B$1044,0))=0,"n/a",(INDEX(Historical!$C$7:$C$1044,MATCH(B367,Historical!$B$7:$B$1044,0))/INDEX(Historical!$D$7:$D$1044,MATCH(B367,Historical!$B$7:$B$1044,0))-1)*100)</f>
        <v>3.8461538461538547</v>
      </c>
      <c r="T367" s="105">
        <f>IF(INDEX(Historical!$F$7:$F$1044,MATCH(B367,Historical!$B$7:$B$1044,0))=0,"n/a",((INDEX(Historical!$C$7:$C$1044,MATCH(B367,Historical!$B$7:$B$1044,0))/INDEX(Historical!$F$7:$F$1044,MATCH(B367,Historical!$B$7:$B$1044,0)))^(1/3)-1)*100)</f>
        <v>4.0041911525952045</v>
      </c>
      <c r="U367" s="105">
        <f>IF(INDEX(Historical!$H$7:$H$1044,MATCH(B367,Historical!$B$7:$B$1044,0))=0,"n/a",((INDEX(Historical!$C$7:$C$1044,MATCH(B367,Historical!$B$7:$B$1044,0))/INDEX(Historical!$H$7:$H$1044,MATCH(B367,Historical!$B$7:$B$1044,0)))^(1/5)-1)*100)</f>
        <v>4.1809268102644292</v>
      </c>
      <c r="V367" s="105">
        <f>IF(INDEX(Historical!$M$7:$M$1044,MATCH(B367,Historical!$B$7:$B$1044,0))=0,"n/a",((INDEX(Historical!$C$7:$C$1044,MATCH(B367,Historical!$B$7:$B$1044,0))/INDEX(Historical!$M$7:$M$1044,MATCH(B367,Historical!$B$7:$B$1044,0)))^(1/10)-1)*100)</f>
        <v>7.5826013155565253</v>
      </c>
      <c r="W367" s="106">
        <f t="shared" si="89"/>
        <v>0.55138423296590922</v>
      </c>
      <c r="X367" s="107">
        <f t="shared" si="90"/>
        <v>1.3443494566766654</v>
      </c>
      <c r="Y367" s="164"/>
      <c r="Z367" s="101">
        <f t="shared" si="91"/>
        <v>35.294117647058826</v>
      </c>
      <c r="AA367" s="109">
        <f t="shared" si="92"/>
        <v>11.568627450980392</v>
      </c>
      <c r="AB367" s="71">
        <v>9</v>
      </c>
      <c r="AC367" s="100">
        <v>3.06</v>
      </c>
      <c r="AD367" s="100" t="s">
        <v>142</v>
      </c>
      <c r="AE367" s="100">
        <v>1.94</v>
      </c>
      <c r="AF367" s="100">
        <v>0.98</v>
      </c>
      <c r="AG367" s="100">
        <v>8.39</v>
      </c>
      <c r="AH367" s="100">
        <v>24.14</v>
      </c>
      <c r="AI367" s="100">
        <v>5.13</v>
      </c>
      <c r="AJ367" s="100">
        <v>3.11</v>
      </c>
      <c r="AK367" s="100" t="s">
        <v>142</v>
      </c>
      <c r="AL367" s="100">
        <v>2690</v>
      </c>
      <c r="AM367" s="100">
        <v>1.69</v>
      </c>
      <c r="AN367" s="100">
        <v>1.04</v>
      </c>
      <c r="AO367" s="110">
        <f t="shared" si="93"/>
        <v>-4.3368531830888433</v>
      </c>
      <c r="AP367" s="111">
        <f t="shared" si="94"/>
        <v>7.2317742678915486</v>
      </c>
      <c r="AQ367" s="112">
        <f t="shared" si="95"/>
        <v>-29.01563583135357</v>
      </c>
      <c r="AR367" s="101">
        <f>INDEX(Historical!$C$7:$C$1045,MATCH(B367,Historical!$B$7:$B$1045,0))*IF(AH367="n/a",1.03,IF(AH367&lt;0,1.01,IF(AH367&gt;10,1.1,(1+AH367/100))))</f>
        <v>1.1880000000000002</v>
      </c>
      <c r="AS367" s="109">
        <f t="shared" si="96"/>
        <v>1.2489444000000001</v>
      </c>
      <c r="AT367" s="109">
        <f t="shared" ref="AT367:AV386" si="102">IF($AK367="n/a",1.03*AS367,IF($AK367&lt;0,1.01*AS367,IF($AK367&gt;10,1.1*AS367,(1+$AK367/100)*AS367)))</f>
        <v>1.2864127320000001</v>
      </c>
      <c r="AU367" s="109">
        <f t="shared" si="102"/>
        <v>1.3250051139600001</v>
      </c>
      <c r="AV367" s="109">
        <f t="shared" si="102"/>
        <v>1.3647552673788002</v>
      </c>
      <c r="AW367" s="109">
        <f t="shared" si="98"/>
        <v>6.4131175133388005</v>
      </c>
      <c r="AX367" s="113">
        <f t="shared" si="99"/>
        <v>18.11615116762373</v>
      </c>
      <c r="AY367" s="100">
        <v>0.84</v>
      </c>
      <c r="AZ367" s="100">
        <v>34.549999999999997</v>
      </c>
      <c r="BA367" s="100">
        <v>-1.71</v>
      </c>
      <c r="BB367" s="100">
        <v>9.15</v>
      </c>
      <c r="BC367" s="100">
        <v>12.36</v>
      </c>
      <c r="BE367" s="12">
        <v>2011</v>
      </c>
      <c r="BF367" s="12">
        <f t="shared" si="100"/>
        <v>1</v>
      </c>
      <c r="BG367" s="100">
        <v>0.91</v>
      </c>
      <c r="BH367" s="55" t="s">
        <v>121</v>
      </c>
      <c r="BI367" s="55" t="s">
        <v>122</v>
      </c>
    </row>
    <row r="368" spans="1:61" ht="12.75" customHeight="1" x14ac:dyDescent="0.2">
      <c r="A368" s="123" t="s">
        <v>1335</v>
      </c>
      <c r="B368" s="55" t="s">
        <v>1336</v>
      </c>
      <c r="C368" s="156" t="s">
        <v>116</v>
      </c>
      <c r="D368" s="98" t="s">
        <v>117</v>
      </c>
      <c r="E368" s="157">
        <v>16</v>
      </c>
      <c r="F368" s="2">
        <v>266</v>
      </c>
      <c r="G368" s="2" t="s">
        <v>146</v>
      </c>
      <c r="H368" s="2" t="s">
        <v>146</v>
      </c>
      <c r="I368" s="100">
        <v>164.72</v>
      </c>
      <c r="J368" s="101">
        <f t="shared" si="86"/>
        <v>0.84992714910150557</v>
      </c>
      <c r="K368" s="104">
        <v>0.35</v>
      </c>
      <c r="L368" s="71">
        <v>4</v>
      </c>
      <c r="M368" s="28">
        <f t="shared" si="87"/>
        <v>1.4</v>
      </c>
      <c r="N368" s="103" t="s">
        <v>164</v>
      </c>
      <c r="O368" s="104">
        <v>0.315</v>
      </c>
      <c r="P368" s="158">
        <v>45966</v>
      </c>
      <c r="Q368" s="158">
        <v>45981</v>
      </c>
      <c r="R368" s="28">
        <f t="shared" si="88"/>
        <v>11.111111111111104</v>
      </c>
      <c r="S368" s="105">
        <f>IF(INDEX(Historical!$D$7:$D1678,MATCH(B368,Historical!$B$7:$B$1044,0))=0,"n/a",(INDEX(Historical!$C$7:$C$1044,MATCH(B368,Historical!$B$7:$B$1044,0))/INDEX(Historical!$D$7:$D$1044,MATCH(B368,Historical!$B$7:$B$1044,0))-1)*100)</f>
        <v>10.68376068376069</v>
      </c>
      <c r="T368" s="105">
        <f>IF(INDEX(Historical!$F$7:$F$1044,MATCH(B368,Historical!$B$7:$B$1044,0))=0,"n/a",((INDEX(Historical!$C$7:$C$1044,MATCH(B368,Historical!$B$7:$B$1044,0))/INDEX(Historical!$F$7:$F$1044,MATCH(B368,Historical!$B$7:$B$1044,0)))^(1/3)-1)*100)</f>
        <v>11.07406172153178</v>
      </c>
      <c r="U368" s="105">
        <f>IF(INDEX(Historical!$H$7:$H$1044,MATCH(B368,Historical!$B$7:$B$1044,0))=0,"n/a",((INDEX(Historical!$C$7:$C$1044,MATCH(B368,Historical!$B$7:$B$1044,0))/INDEX(Historical!$H$7:$H$1044,MATCH(B368,Historical!$B$7:$B$1044,0)))^(1/5)-1)*100)</f>
        <v>11.247749781511374</v>
      </c>
      <c r="V368" s="105">
        <f>IF(INDEX(Historical!$M$7:$M$1044,MATCH(B368,Historical!$B$7:$B$1044,0))=0,"n/a",((INDEX(Historical!$C$7:$C$1044,MATCH(B368,Historical!$B$7:$B$1044,0))/INDEX(Historical!$M$7:$M$1044,MATCH(B368,Historical!$B$7:$B$1044,0)))^(1/10)-1)*100)</f>
        <v>13.762918375923183</v>
      </c>
      <c r="W368" s="106">
        <f t="shared" si="89"/>
        <v>0.81725034431564747</v>
      </c>
      <c r="X368" s="107">
        <f t="shared" si="90"/>
        <v>0.28161616879097079</v>
      </c>
      <c r="Y368" s="55"/>
      <c r="Z368" s="101">
        <f t="shared" si="91"/>
        <v>34.146341463414636</v>
      </c>
      <c r="AA368" s="109">
        <f t="shared" si="92"/>
        <v>40.175609756097565</v>
      </c>
      <c r="AB368" s="71">
        <v>12</v>
      </c>
      <c r="AC368" s="100">
        <v>4.0999999999999996</v>
      </c>
      <c r="AD368" s="100">
        <v>2.68</v>
      </c>
      <c r="AE368" s="100">
        <v>4.3600000000000003</v>
      </c>
      <c r="AF368" s="100">
        <v>5.2</v>
      </c>
      <c r="AG368" s="100">
        <v>13.120000000000001</v>
      </c>
      <c r="AH368" s="100">
        <v>6.81</v>
      </c>
      <c r="AI368" s="100">
        <v>12.18</v>
      </c>
      <c r="AJ368" s="100">
        <v>39.94</v>
      </c>
      <c r="AK368" s="100">
        <v>9.9699999999999989</v>
      </c>
      <c r="AL368" s="100">
        <v>41850</v>
      </c>
      <c r="AM368" s="100">
        <v>0.33999999999999997</v>
      </c>
      <c r="AN368" s="100">
        <v>1.17</v>
      </c>
      <c r="AO368" s="110">
        <f t="shared" si="93"/>
        <v>-28.077932825484687</v>
      </c>
      <c r="AP368" s="111">
        <f t="shared" si="94"/>
        <v>12.097676930612879</v>
      </c>
      <c r="AQ368" s="112">
        <f t="shared" si="95"/>
        <v>204.7134688571889</v>
      </c>
      <c r="AR368" s="101">
        <f>INDEX(Historical!$C$7:$C$1045,MATCH(B368,Historical!$B$7:$B$1045,0))*IF(AH368="n/a",1.03,IF(AH368&lt;0,1.01,IF(AH368&gt;10,1.1,(1+AH368/100))))</f>
        <v>1.3831895000000001</v>
      </c>
      <c r="AS368" s="109">
        <f t="shared" si="96"/>
        <v>1.5215084500000002</v>
      </c>
      <c r="AT368" s="109">
        <f t="shared" si="102"/>
        <v>1.6732028424650001</v>
      </c>
      <c r="AU368" s="109">
        <f t="shared" si="102"/>
        <v>1.8400211658587604</v>
      </c>
      <c r="AV368" s="109">
        <f t="shared" si="102"/>
        <v>2.0234712760948788</v>
      </c>
      <c r="AW368" s="109">
        <f t="shared" si="98"/>
        <v>8.4413932344186389</v>
      </c>
      <c r="AX368" s="113">
        <f t="shared" si="99"/>
        <v>5.1246923472672652</v>
      </c>
      <c r="AY368" s="100">
        <v>0.55000000000000004</v>
      </c>
      <c r="AZ368" s="100">
        <v>6.34</v>
      </c>
      <c r="BA368" s="100">
        <v>-17.23</v>
      </c>
      <c r="BB368" s="100">
        <v>0.31</v>
      </c>
      <c r="BC368" s="100">
        <v>-4.41</v>
      </c>
      <c r="BE368" s="12">
        <v>2011</v>
      </c>
      <c r="BF368" s="12">
        <f t="shared" si="100"/>
        <v>1</v>
      </c>
      <c r="BG368" s="100">
        <v>5.09</v>
      </c>
      <c r="BH368" s="55" t="s">
        <v>121</v>
      </c>
      <c r="BI368" s="55" t="s">
        <v>122</v>
      </c>
    </row>
    <row r="369" spans="1:61" ht="12.75" customHeight="1" x14ac:dyDescent="0.2">
      <c r="A369" s="55" t="s">
        <v>1337</v>
      </c>
      <c r="B369" s="55" t="s">
        <v>1338</v>
      </c>
      <c r="C369" s="156" t="s">
        <v>125</v>
      </c>
      <c r="D369" s="98" t="s">
        <v>233</v>
      </c>
      <c r="E369" s="157">
        <v>17</v>
      </c>
      <c r="F369" s="2">
        <v>239</v>
      </c>
      <c r="G369" s="2" t="s">
        <v>146</v>
      </c>
      <c r="H369" s="2" t="s">
        <v>146</v>
      </c>
      <c r="I369" s="100">
        <v>209.96</v>
      </c>
      <c r="J369" s="101">
        <f t="shared" si="86"/>
        <v>1.9432272813869309</v>
      </c>
      <c r="K369" s="104">
        <v>1.02</v>
      </c>
      <c r="L369" s="71">
        <v>4</v>
      </c>
      <c r="M369" s="28">
        <f t="shared" si="87"/>
        <v>4.08</v>
      </c>
      <c r="N369" s="103" t="s">
        <v>202</v>
      </c>
      <c r="O369" s="104">
        <v>0.94</v>
      </c>
      <c r="P369" s="158">
        <v>46038</v>
      </c>
      <c r="Q369" s="158">
        <v>46052</v>
      </c>
      <c r="R369" s="28">
        <f t="shared" si="88"/>
        <v>8.5106382978723492</v>
      </c>
      <c r="S369" s="105">
        <f>IF(INDEX(Historical!$D$7:$D1680,MATCH(B369,Historical!$B$7:$B$1044,0))=0,"n/a",(INDEX(Historical!$C$7:$C$1044,MATCH(B369,Historical!$B$7:$B$1044,0))/INDEX(Historical!$D$7:$D$1044,MATCH(B369,Historical!$B$7:$B$1044,0))-1)*100)</f>
        <v>6.8181818181818121</v>
      </c>
      <c r="T369" s="105">
        <f>IF(INDEX(Historical!$F$7:$F$1044,MATCH(B369,Historical!$B$7:$B$1044,0))=0,"n/a",((INDEX(Historical!$C$7:$C$1044,MATCH(B369,Historical!$B$7:$B$1044,0))/INDEX(Historical!$F$7:$F$1044,MATCH(B369,Historical!$B$7:$B$1044,0)))^(1/3)-1)*100)</f>
        <v>6.4170176581825888</v>
      </c>
      <c r="U369" s="105">
        <f>IF(INDEX(Historical!$H$7:$H$1044,MATCH(B369,Historical!$B$7:$B$1044,0))=0,"n/a",((INDEX(Historical!$C$7:$C$1044,MATCH(B369,Historical!$B$7:$B$1044,0))/INDEX(Historical!$H$7:$H$1044,MATCH(B369,Historical!$B$7:$B$1044,0)))^(1/5)-1)*100)</f>
        <v>7.0066111031416467</v>
      </c>
      <c r="V369" s="105">
        <f>IF(INDEX(Historical!$M$7:$M$1044,MATCH(B369,Historical!$B$7:$B$1044,0))=0,"n/a",((INDEX(Historical!$C$7:$C$1044,MATCH(B369,Historical!$B$7:$B$1044,0))/INDEX(Historical!$M$7:$M$1044,MATCH(B369,Historical!$B$7:$B$1044,0)))^(1/10)-1)*100)</f>
        <v>9.4799084824191091</v>
      </c>
      <c r="W369" s="106">
        <f t="shared" si="89"/>
        <v>0.73910113332166683</v>
      </c>
      <c r="X369" s="107">
        <f t="shared" si="90"/>
        <v>0.80351044760798696</v>
      </c>
      <c r="Y369" s="159"/>
      <c r="Z369" s="101">
        <f t="shared" si="91"/>
        <v>69.269949066213925</v>
      </c>
      <c r="AA369" s="109">
        <f t="shared" si="92"/>
        <v>35.646859083191856</v>
      </c>
      <c r="AB369" s="71">
        <v>8</v>
      </c>
      <c r="AC369" s="100">
        <v>5.89</v>
      </c>
      <c r="AD369" s="100">
        <v>13.29</v>
      </c>
      <c r="AE369" s="100">
        <v>4.4400000000000004</v>
      </c>
      <c r="AF369" s="100">
        <v>10.51</v>
      </c>
      <c r="AG369" s="100">
        <v>31.22</v>
      </c>
      <c r="AH369" s="100">
        <v>-10.459999999999999</v>
      </c>
      <c r="AI369" s="100">
        <v>6.34</v>
      </c>
      <c r="AJ369" s="100">
        <v>8.7200000000000006</v>
      </c>
      <c r="AK369" s="100">
        <v>2.48</v>
      </c>
      <c r="AL369" s="100">
        <v>2830</v>
      </c>
      <c r="AM369" s="100">
        <v>0.52</v>
      </c>
      <c r="AN369" s="100">
        <v>0.41</v>
      </c>
      <c r="AO369" s="110">
        <f t="shared" si="93"/>
        <v>-26.69702069866328</v>
      </c>
      <c r="AP369" s="111">
        <f t="shared" si="94"/>
        <v>8.9498383845285776</v>
      </c>
      <c r="AQ369" s="112">
        <f t="shared" si="95"/>
        <v>308.05690723195642</v>
      </c>
      <c r="AR369" s="101">
        <f>INDEX(Historical!$C$7:$C$1045,MATCH(B369,Historical!$B$7:$B$1045,0))*IF(AH369="n/a",1.03,IF(AH369&lt;0,1.01,IF(AH369&gt;10,1.1,(1+AH369/100))))</f>
        <v>3.7975999999999996</v>
      </c>
      <c r="AS369" s="109">
        <f t="shared" si="96"/>
        <v>4.0383678399999994</v>
      </c>
      <c r="AT369" s="109">
        <f t="shared" si="102"/>
        <v>4.1385193624319987</v>
      </c>
      <c r="AU369" s="109">
        <f t="shared" si="102"/>
        <v>4.2411546426203124</v>
      </c>
      <c r="AV369" s="109">
        <f t="shared" si="102"/>
        <v>4.3463352777572961</v>
      </c>
      <c r="AW369" s="109">
        <f t="shared" si="98"/>
        <v>20.561977122809608</v>
      </c>
      <c r="AX369" s="113">
        <f t="shared" si="99"/>
        <v>9.7932830647788176</v>
      </c>
      <c r="AY369" s="100">
        <v>0.33</v>
      </c>
      <c r="AZ369" s="100">
        <v>19.72</v>
      </c>
      <c r="BA369" s="100">
        <v>-17.09</v>
      </c>
      <c r="BB369" s="100">
        <v>-5.26</v>
      </c>
      <c r="BC369" s="100">
        <v>-0.75</v>
      </c>
      <c r="BE369" s="12">
        <v>2010</v>
      </c>
      <c r="BF369" s="12">
        <f t="shared" si="100"/>
        <v>1</v>
      </c>
      <c r="BG369" s="100">
        <v>17.119999999999997</v>
      </c>
      <c r="BH369" s="55" t="s">
        <v>121</v>
      </c>
      <c r="BI369" s="55" t="s">
        <v>122</v>
      </c>
    </row>
    <row r="370" spans="1:61" ht="12.75" customHeight="1" x14ac:dyDescent="0.2">
      <c r="A370" s="123" t="s">
        <v>1339</v>
      </c>
      <c r="B370" s="55" t="s">
        <v>1340</v>
      </c>
      <c r="C370" s="156" t="s">
        <v>162</v>
      </c>
      <c r="D370" s="98" t="s">
        <v>192</v>
      </c>
      <c r="E370" s="157">
        <v>23</v>
      </c>
      <c r="F370" s="2">
        <v>168</v>
      </c>
      <c r="G370" s="2" t="s">
        <v>119</v>
      </c>
      <c r="H370" s="2" t="s">
        <v>119</v>
      </c>
      <c r="I370" s="100">
        <v>117.94</v>
      </c>
      <c r="J370" s="101">
        <f t="shared" si="86"/>
        <v>3.2304561641512639</v>
      </c>
      <c r="K370" s="104">
        <v>0.95250000000000001</v>
      </c>
      <c r="L370" s="71">
        <v>4</v>
      </c>
      <c r="M370" s="28">
        <f t="shared" si="87"/>
        <v>3.81</v>
      </c>
      <c r="N370" s="103" t="s">
        <v>136</v>
      </c>
      <c r="O370" s="104">
        <v>0.89249999999999996</v>
      </c>
      <c r="P370" s="158">
        <v>46066</v>
      </c>
      <c r="Q370" s="158">
        <v>46082</v>
      </c>
      <c r="R370" s="28">
        <f t="shared" si="88"/>
        <v>6.7226890756302584</v>
      </c>
      <c r="S370" s="105">
        <f>IF(INDEX(Historical!$D$7:$D1681,MATCH(B370,Historical!$B$7:$B$1044,0))=0,"n/a",(INDEX(Historical!$C$7:$C$1044,MATCH(B370,Historical!$B$7:$B$1044,0))/INDEX(Historical!$D$7:$D$1044,MATCH(B370,Historical!$B$7:$B$1044,0))-1)*100)</f>
        <v>6.8862275449101729</v>
      </c>
      <c r="T370" s="105">
        <f>IF(INDEX(Historical!$F$7:$F$1044,MATCH(B370,Historical!$B$7:$B$1044,0))=0,"n/a",((INDEX(Historical!$C$7:$C$1044,MATCH(B370,Historical!$B$7:$B$1044,0))/INDEX(Historical!$F$7:$F$1044,MATCH(B370,Historical!$B$7:$B$1044,0)))^(1/3)-1)*100)</f>
        <v>7.0512499040185528</v>
      </c>
      <c r="U370" s="105">
        <f>IF(INDEX(Historical!$H$7:$H$1044,MATCH(B370,Historical!$B$7:$B$1044,0))=0,"n/a",((INDEX(Historical!$C$7:$C$1044,MATCH(B370,Historical!$B$7:$B$1044,0))/INDEX(Historical!$H$7:$H$1044,MATCH(B370,Historical!$B$7:$B$1044,0)))^(1/5)-1)*100)</f>
        <v>7.1296137246317004</v>
      </c>
      <c r="V370" s="105">
        <f>IF(INDEX(Historical!$M$7:$M$1044,MATCH(B370,Historical!$B$7:$B$1044,0))=0,"n/a",((INDEX(Historical!$C$7:$C$1044,MATCH(B370,Historical!$B$7:$B$1044,0))/INDEX(Historical!$M$7:$M$1044,MATCH(B370,Historical!$B$7:$B$1044,0)))^(1/10)-1)*100)</f>
        <v>7.4335824987020294</v>
      </c>
      <c r="W370" s="106">
        <f t="shared" si="89"/>
        <v>0.95910871048738555</v>
      </c>
      <c r="X370" s="107">
        <f t="shared" si="90"/>
        <v>1.460986418981906</v>
      </c>
      <c r="Y370" s="159"/>
      <c r="Z370" s="101">
        <f t="shared" si="91"/>
        <v>78.881987577639762</v>
      </c>
      <c r="AA370" s="109">
        <f t="shared" si="92"/>
        <v>24.418219461697721</v>
      </c>
      <c r="AB370" s="71">
        <v>12</v>
      </c>
      <c r="AC370" s="100">
        <v>4.83</v>
      </c>
      <c r="AD370" s="100">
        <v>2.72</v>
      </c>
      <c r="AE370" s="100">
        <v>3.84</v>
      </c>
      <c r="AF370" s="100">
        <v>2.82</v>
      </c>
      <c r="AG370" s="100">
        <v>11.959999999999999</v>
      </c>
      <c r="AH370" s="100">
        <v>6.2</v>
      </c>
      <c r="AI370" s="100">
        <v>7.2499999999999991</v>
      </c>
      <c r="AJ370" s="100">
        <v>4.88</v>
      </c>
      <c r="AK370" s="100">
        <v>7.23</v>
      </c>
      <c r="AL370" s="100">
        <v>37630</v>
      </c>
      <c r="AM370" s="100">
        <v>0.16999999999999998</v>
      </c>
      <c r="AN370" s="100">
        <v>1.64</v>
      </c>
      <c r="AO370" s="110">
        <f t="shared" si="93"/>
        <v>-14.058149572914756</v>
      </c>
      <c r="AP370" s="111">
        <f t="shared" si="94"/>
        <v>10.360069888782965</v>
      </c>
      <c r="AQ370" s="112">
        <f t="shared" si="95"/>
        <v>74.940470995120137</v>
      </c>
      <c r="AR370" s="101">
        <f>INDEX(Historical!$C$7:$C$1045,MATCH(B370,Historical!$B$7:$B$1045,0))*IF(AH370="n/a",1.03,IF(AH370&lt;0,1.01,IF(AH370&gt;10,1.1,(1+AH370/100))))</f>
        <v>3.7913399999999999</v>
      </c>
      <c r="AS370" s="109">
        <f t="shared" si="96"/>
        <v>4.0662121500000001</v>
      </c>
      <c r="AT370" s="109">
        <f t="shared" si="102"/>
        <v>4.360199288445</v>
      </c>
      <c r="AU370" s="109">
        <f t="shared" si="102"/>
        <v>4.6754416969995738</v>
      </c>
      <c r="AV370" s="109">
        <f t="shared" si="102"/>
        <v>5.0134761316926433</v>
      </c>
      <c r="AW370" s="109">
        <f t="shared" si="98"/>
        <v>21.906669267137218</v>
      </c>
      <c r="AX370" s="113">
        <f t="shared" si="99"/>
        <v>18.574418574815347</v>
      </c>
      <c r="AY370" s="100">
        <v>0.48</v>
      </c>
      <c r="AZ370" s="100">
        <v>17.23</v>
      </c>
      <c r="BA370" s="100">
        <v>-1.4000000000000001</v>
      </c>
      <c r="BB370" s="100">
        <v>2.04</v>
      </c>
      <c r="BC370" s="100">
        <v>5.94</v>
      </c>
      <c r="BE370" s="12">
        <v>2004</v>
      </c>
      <c r="BF370" s="12">
        <f t="shared" si="100"/>
        <v>2</v>
      </c>
      <c r="BG370" s="100">
        <v>3.1</v>
      </c>
      <c r="BH370" s="55" t="s">
        <v>121</v>
      </c>
      <c r="BI370" s="55" t="s">
        <v>122</v>
      </c>
    </row>
    <row r="371" spans="1:61" ht="12.75" customHeight="1" x14ac:dyDescent="0.2">
      <c r="A371" s="123" t="s">
        <v>1341</v>
      </c>
      <c r="B371" s="55" t="s">
        <v>1342</v>
      </c>
      <c r="C371" s="156" t="s">
        <v>139</v>
      </c>
      <c r="D371" s="98" t="s">
        <v>140</v>
      </c>
      <c r="E371" s="157">
        <v>22</v>
      </c>
      <c r="F371" s="2">
        <v>179</v>
      </c>
      <c r="G371" s="2" t="s">
        <v>146</v>
      </c>
      <c r="H371" s="2" t="s">
        <v>146</v>
      </c>
      <c r="I371" s="100">
        <v>115.28</v>
      </c>
      <c r="J371" s="101">
        <f t="shared" si="86"/>
        <v>1.8390006939625261</v>
      </c>
      <c r="K371" s="104">
        <v>0.53</v>
      </c>
      <c r="L371" s="71">
        <v>4</v>
      </c>
      <c r="M371" s="28">
        <f t="shared" si="87"/>
        <v>2.12</v>
      </c>
      <c r="N371" s="103" t="s">
        <v>588</v>
      </c>
      <c r="O371" s="104">
        <v>0.52500000000000002</v>
      </c>
      <c r="P371" s="158">
        <v>45888</v>
      </c>
      <c r="Q371" s="158">
        <v>45904</v>
      </c>
      <c r="R371" s="28">
        <f t="shared" si="88"/>
        <v>0.95238095238095322</v>
      </c>
      <c r="S371" s="105">
        <f>IF(INDEX(Historical!$D$7:$D1686,MATCH(B371,Historical!$B$7:$B$1044,0))=0,"n/a",(INDEX(Historical!$C$7:$C$1044,MATCH(B371,Historical!$B$7:$B$1044,0))/INDEX(Historical!$D$7:$D$1044,MATCH(B371,Historical!$B$7:$B$1044,0))-1)*100)</f>
        <v>2.9268292682926855</v>
      </c>
      <c r="T371" s="105">
        <f>IF(INDEX(Historical!$F$7:$F$1044,MATCH(B371,Historical!$B$7:$B$1044,0))=0,"n/a",((INDEX(Historical!$C$7:$C$1044,MATCH(B371,Historical!$B$7:$B$1044,0))/INDEX(Historical!$F$7:$F$1044,MATCH(B371,Historical!$B$7:$B$1044,0)))^(1/3)-1)*100)</f>
        <v>17.25038288227141</v>
      </c>
      <c r="U371" s="105">
        <f>IF(INDEX(Historical!$H$7:$H$1044,MATCH(B371,Historical!$B$7:$B$1044,0))=0,"n/a",((INDEX(Historical!$C$7:$C$1044,MATCH(B371,Historical!$B$7:$B$1044,0))/INDEX(Historical!$H$7:$H$1044,MATCH(B371,Historical!$B$7:$B$1044,0)))^(1/5)-1)*100)</f>
        <v>14.653302695538706</v>
      </c>
      <c r="V371" s="105">
        <f>IF(INDEX(Historical!$M$7:$M$1044,MATCH(B371,Historical!$B$7:$B$1044,0))=0,"n/a",((INDEX(Historical!$C$7:$C$1044,MATCH(B371,Historical!$B$7:$B$1044,0))/INDEX(Historical!$M$7:$M$1044,MATCH(B371,Historical!$B$7:$B$1044,0)))^(1/10)-1)*100)</f>
        <v>11.777636422867488</v>
      </c>
      <c r="W371" s="106">
        <f t="shared" si="89"/>
        <v>1.2441632743126472</v>
      </c>
      <c r="X371" s="107" t="str">
        <f t="shared" si="90"/>
        <v>n/a</v>
      </c>
      <c r="Y371" s="123"/>
      <c r="Z371" s="101" t="str">
        <f t="shared" si="91"/>
        <v>n/a</v>
      </c>
      <c r="AA371" s="109" t="str">
        <f t="shared" si="92"/>
        <v>n/a</v>
      </c>
      <c r="AB371" s="71">
        <v>12</v>
      </c>
      <c r="AC371" s="100">
        <v>-11.7</v>
      </c>
      <c r="AD371" s="100" t="s">
        <v>142</v>
      </c>
      <c r="AE371" s="100">
        <v>1.32</v>
      </c>
      <c r="AF371" s="100">
        <v>1.68</v>
      </c>
      <c r="AG371" s="100">
        <v>-15.540000000000001</v>
      </c>
      <c r="AH371" s="100">
        <v>514.82000000000005</v>
      </c>
      <c r="AI371" s="100">
        <v>5.55</v>
      </c>
      <c r="AJ371" s="100" t="s">
        <v>142</v>
      </c>
      <c r="AK371" s="100" t="s">
        <v>142</v>
      </c>
      <c r="AL371" s="100">
        <v>14770</v>
      </c>
      <c r="AM371" s="100">
        <v>74.099999999999994</v>
      </c>
      <c r="AN371" s="100">
        <v>0.73</v>
      </c>
      <c r="AO371" s="110" t="str">
        <f t="shared" si="93"/>
        <v>n/a</v>
      </c>
      <c r="AP371" s="111">
        <f t="shared" si="94"/>
        <v>16.492303389501231</v>
      </c>
      <c r="AQ371" s="112" t="str">
        <f t="shared" si="95"/>
        <v>n/a</v>
      </c>
      <c r="AR371" s="101">
        <f>INDEX(Historical!$C$7:$C$1045,MATCH(B371,Historical!$B$7:$B$1045,0))*IF(AH371="n/a",1.03,IF(AH371&lt;0,1.01,IF(AH371&gt;10,1.1,(1+AH371/100))))</f>
        <v>2.3210000000000002</v>
      </c>
      <c r="AS371" s="109">
        <f t="shared" si="96"/>
        <v>2.4498155000000006</v>
      </c>
      <c r="AT371" s="109">
        <f t="shared" si="102"/>
        <v>2.5233099650000006</v>
      </c>
      <c r="AU371" s="109">
        <f t="shared" si="102"/>
        <v>2.5990092639500006</v>
      </c>
      <c r="AV371" s="109">
        <f t="shared" si="102"/>
        <v>2.676979541868501</v>
      </c>
      <c r="AW371" s="109">
        <f t="shared" si="98"/>
        <v>12.570114270818504</v>
      </c>
      <c r="AX371" s="113">
        <f t="shared" si="99"/>
        <v>10.903985314728057</v>
      </c>
      <c r="AY371" s="100">
        <v>0.66</v>
      </c>
      <c r="AZ371" s="100">
        <v>104.65</v>
      </c>
      <c r="BA371" s="100">
        <v>-7.1999999999999993</v>
      </c>
      <c r="BB371" s="100">
        <v>3.8899999999999997</v>
      </c>
      <c r="BC371" s="100">
        <v>32.43</v>
      </c>
      <c r="BE371" s="12">
        <v>2004</v>
      </c>
      <c r="BF371" s="12">
        <f t="shared" si="100"/>
        <v>2</v>
      </c>
      <c r="BG371" s="100">
        <v>-7.37</v>
      </c>
      <c r="BH371" s="55" t="s">
        <v>121</v>
      </c>
      <c r="BI371" s="55" t="s">
        <v>122</v>
      </c>
    </row>
    <row r="372" spans="1:61" ht="12.75" customHeight="1" x14ac:dyDescent="0.2">
      <c r="A372" s="123" t="s">
        <v>1343</v>
      </c>
      <c r="B372" s="55" t="s">
        <v>1344</v>
      </c>
      <c r="C372" s="156" t="s">
        <v>116</v>
      </c>
      <c r="D372" s="98" t="s">
        <v>117</v>
      </c>
      <c r="E372" s="157">
        <v>23</v>
      </c>
      <c r="F372" s="2">
        <v>169</v>
      </c>
      <c r="G372" s="2" t="s">
        <v>119</v>
      </c>
      <c r="H372" s="2" t="s">
        <v>118</v>
      </c>
      <c r="I372" s="100">
        <v>232.55</v>
      </c>
      <c r="J372" s="101">
        <f t="shared" si="86"/>
        <v>1.6254568909911844</v>
      </c>
      <c r="K372" s="104">
        <v>0.94499999999999995</v>
      </c>
      <c r="L372" s="71">
        <v>4</v>
      </c>
      <c r="M372" s="28">
        <f t="shared" si="87"/>
        <v>3.78</v>
      </c>
      <c r="N372" s="103" t="s">
        <v>223</v>
      </c>
      <c r="O372" s="104">
        <v>0.82499999999999996</v>
      </c>
      <c r="P372" s="158">
        <v>46094</v>
      </c>
      <c r="Q372" s="158">
        <v>46108</v>
      </c>
      <c r="R372" s="28">
        <f t="shared" si="88"/>
        <v>14.545454545454545</v>
      </c>
      <c r="S372" s="105">
        <f>IF(INDEX(Historical!$D$7:$D1688,MATCH(B372,Historical!$B$7:$B$1044,0))=0,"n/a",(INDEX(Historical!$C$7:$C$1044,MATCH(B372,Historical!$B$7:$B$1044,0))/INDEX(Historical!$D$7:$D$1044,MATCH(B372,Historical!$B$7:$B$1044,0))-1)*100)</f>
        <v>9.9999999999999858</v>
      </c>
      <c r="T372" s="105">
        <f>IF(INDEX(Historical!$F$7:$F$1044,MATCH(B372,Historical!$B$7:$B$1044,0))=0,"n/a",((INDEX(Historical!$C$7:$C$1044,MATCH(B372,Historical!$B$7:$B$1044,0))/INDEX(Historical!$F$7:$F$1044,MATCH(B372,Historical!$B$7:$B$1044,0)))^(1/3)-1)*100)</f>
        <v>8.2713447015707828</v>
      </c>
      <c r="U372" s="105">
        <f>IF(INDEX(Historical!$H$7:$H$1044,MATCH(B372,Historical!$B$7:$B$1044,0))=0,"n/a",((INDEX(Historical!$C$7:$C$1044,MATCH(B372,Historical!$B$7:$B$1044,0))/INDEX(Historical!$H$7:$H$1044,MATCH(B372,Historical!$B$7:$B$1044,0)))^(1/5)-1)*100)</f>
        <v>8.645436537245299</v>
      </c>
      <c r="V372" s="105">
        <f>IF(INDEX(Historical!$M$7:$M$1044,MATCH(B372,Historical!$B$7:$B$1044,0))=0,"n/a",((INDEX(Historical!$C$7:$C$1044,MATCH(B372,Historical!$B$7:$B$1044,0))/INDEX(Historical!$M$7:$M$1044,MATCH(B372,Historical!$B$7:$B$1044,0)))^(1/10)-1)*100)</f>
        <v>7.9193502472868271</v>
      </c>
      <c r="W372" s="106">
        <f t="shared" si="89"/>
        <v>1.0916850836603962</v>
      </c>
      <c r="X372" s="107">
        <f t="shared" si="90"/>
        <v>0.62921663298728525</v>
      </c>
      <c r="Y372" s="162"/>
      <c r="Z372" s="101">
        <f t="shared" si="91"/>
        <v>54.70332850940666</v>
      </c>
      <c r="AA372" s="109">
        <f t="shared" si="92"/>
        <v>33.654124457308249</v>
      </c>
      <c r="AB372" s="71">
        <v>12</v>
      </c>
      <c r="AC372" s="100">
        <v>6.91</v>
      </c>
      <c r="AD372" s="100">
        <v>2.31</v>
      </c>
      <c r="AE372" s="100">
        <v>3.69</v>
      </c>
      <c r="AF372" s="100">
        <v>9.34</v>
      </c>
      <c r="AG372" s="100">
        <v>29.93</v>
      </c>
      <c r="AH372" s="100">
        <v>9.06</v>
      </c>
      <c r="AI372" s="100">
        <v>13.020000000000001</v>
      </c>
      <c r="AJ372" s="100">
        <v>13.74</v>
      </c>
      <c r="AK372" s="100">
        <v>10.9</v>
      </c>
      <c r="AL372" s="100">
        <v>93700</v>
      </c>
      <c r="AM372" s="100">
        <v>0.24</v>
      </c>
      <c r="AN372" s="100">
        <v>2.2799999999999998</v>
      </c>
      <c r="AO372" s="110">
        <f t="shared" si="93"/>
        <v>-23.383231029071766</v>
      </c>
      <c r="AP372" s="111">
        <f t="shared" si="94"/>
        <v>10.270893428236484</v>
      </c>
      <c r="AQ372" s="112">
        <f t="shared" si="95"/>
        <v>273.76732062801921</v>
      </c>
      <c r="AR372" s="101">
        <f>INDEX(Historical!$C$7:$C$1045,MATCH(B372,Historical!$B$7:$B$1045,0))*IF(AH372="n/a",1.03,IF(AH372&lt;0,1.01,IF(AH372&gt;10,1.1,(1+AH372/100))))</f>
        <v>3.5989800000000001</v>
      </c>
      <c r="AS372" s="109">
        <f t="shared" si="96"/>
        <v>3.9588780000000003</v>
      </c>
      <c r="AT372" s="109">
        <f t="shared" si="102"/>
        <v>4.3547658000000009</v>
      </c>
      <c r="AU372" s="109">
        <f t="shared" si="102"/>
        <v>4.7902423800000014</v>
      </c>
      <c r="AV372" s="109">
        <f t="shared" si="102"/>
        <v>5.2692666180000023</v>
      </c>
      <c r="AW372" s="109">
        <f t="shared" si="98"/>
        <v>21.972132798000008</v>
      </c>
      <c r="AX372" s="113">
        <f t="shared" si="99"/>
        <v>9.4483477953128396</v>
      </c>
      <c r="AY372" s="100">
        <v>0.5</v>
      </c>
      <c r="AZ372" s="100">
        <v>19.8</v>
      </c>
      <c r="BA372" s="100">
        <v>-6.2799999999999994</v>
      </c>
      <c r="BB372" s="100">
        <v>0.11</v>
      </c>
      <c r="BC372" s="100">
        <v>4.24</v>
      </c>
      <c r="BE372" s="12">
        <v>2004</v>
      </c>
      <c r="BF372" s="12">
        <f t="shared" si="100"/>
        <v>2</v>
      </c>
      <c r="BG372" s="100">
        <v>6.2</v>
      </c>
      <c r="BH372" s="55" t="s">
        <v>121</v>
      </c>
      <c r="BI372" s="55" t="s">
        <v>122</v>
      </c>
    </row>
    <row r="373" spans="1:61" ht="12.75" customHeight="1" x14ac:dyDescent="0.2">
      <c r="A373" s="149" t="s">
        <v>1345</v>
      </c>
      <c r="B373" s="55" t="s">
        <v>1346</v>
      </c>
      <c r="C373" s="156" t="s">
        <v>116</v>
      </c>
      <c r="D373" s="98" t="s">
        <v>150</v>
      </c>
      <c r="E373" s="157">
        <v>12</v>
      </c>
      <c r="F373" s="2">
        <v>445</v>
      </c>
      <c r="G373" s="2" t="s">
        <v>146</v>
      </c>
      <c r="H373" s="2" t="s">
        <v>146</v>
      </c>
      <c r="I373" s="100">
        <v>149.25</v>
      </c>
      <c r="J373" s="101">
        <f t="shared" si="86"/>
        <v>0.48241206030150746</v>
      </c>
      <c r="K373" s="104">
        <v>0.18</v>
      </c>
      <c r="L373" s="2">
        <v>4</v>
      </c>
      <c r="M373" s="28">
        <f t="shared" si="87"/>
        <v>0.72</v>
      </c>
      <c r="N373" s="2" t="s">
        <v>697</v>
      </c>
      <c r="O373" s="104">
        <v>0.16</v>
      </c>
      <c r="P373" s="163">
        <v>45807</v>
      </c>
      <c r="Q373" s="163">
        <v>45824</v>
      </c>
      <c r="R373" s="28">
        <f t="shared" si="88"/>
        <v>12.499999999999993</v>
      </c>
      <c r="S373" s="105">
        <f>IF(INDEX(Historical!$D$7:$D1691,MATCH(B373,Historical!$B$7:$B$1044,0))=0,"n/a",(INDEX(Historical!$C$7:$C$1044,MATCH(B373,Historical!$B$7:$B$1044,0))/INDEX(Historical!$D$7:$D$1044,MATCH(B373,Historical!$B$7:$B$1044,0))-1)*100)</f>
        <v>12.903225806451601</v>
      </c>
      <c r="T373" s="105">
        <f>IF(INDEX(Historical!$F$7:$F$1044,MATCH(B373,Historical!$B$7:$B$1044,0))=0,"n/a",((INDEX(Historical!$C$7:$C$1044,MATCH(B373,Historical!$B$7:$B$1044,0))/INDEX(Historical!$F$7:$F$1044,MATCH(B373,Historical!$B$7:$B$1044,0)))^(1/3)-1)*100)</f>
        <v>14.200163939464971</v>
      </c>
      <c r="U373" s="105">
        <f>IF(INDEX(Historical!$H$7:$H$1044,MATCH(B373,Historical!$B$7:$B$1044,0))=0,"n/a",((INDEX(Historical!$C$7:$C$1044,MATCH(B373,Historical!$B$7:$B$1044,0))/INDEX(Historical!$H$7:$H$1044,MATCH(B373,Historical!$B$7:$B$1044,0)))^(1/5)-1)*100)</f>
        <v>14.224458489960789</v>
      </c>
      <c r="V373" s="105">
        <f>IF(INDEX(Historical!$M$7:$M$1044,MATCH(B373,Historical!$B$7:$B$1044,0))=0,"n/a",((INDEX(Historical!$C$7:$C$1044,MATCH(B373,Historical!$B$7:$B$1044,0))/INDEX(Historical!$M$7:$M$1044,MATCH(B373,Historical!$B$7:$B$1044,0)))^(1/10)-1)*100)</f>
        <v>13.929041575466616</v>
      </c>
      <c r="W373" s="106">
        <f t="shared" si="89"/>
        <v>1.0212087036206778</v>
      </c>
      <c r="X373" s="107" t="str">
        <f t="shared" si="90"/>
        <v>n/a</v>
      </c>
      <c r="Y373" s="162"/>
      <c r="Z373" s="101">
        <f t="shared" si="91"/>
        <v>11.960132890365449</v>
      </c>
      <c r="AA373" s="109">
        <f t="shared" si="92"/>
        <v>24.792358803986712</v>
      </c>
      <c r="AB373" s="71">
        <v>3</v>
      </c>
      <c r="AC373" s="100">
        <v>6.02</v>
      </c>
      <c r="AD373" s="100">
        <v>2.2200000000000002</v>
      </c>
      <c r="AE373" s="100">
        <v>3.89</v>
      </c>
      <c r="AF373" s="100">
        <v>5.65</v>
      </c>
      <c r="AG373" s="100">
        <v>26.5</v>
      </c>
      <c r="AH373" s="100">
        <v>3.17</v>
      </c>
      <c r="AI373" s="100">
        <v>10.059999999999999</v>
      </c>
      <c r="AJ373" s="100" t="s">
        <v>142</v>
      </c>
      <c r="AK373" s="100">
        <v>10.040000000000001</v>
      </c>
      <c r="AL373" s="100">
        <v>11630</v>
      </c>
      <c r="AM373" s="100">
        <v>6.88</v>
      </c>
      <c r="AN373" s="100">
        <v>0.72</v>
      </c>
      <c r="AO373" s="110">
        <f t="shared" si="93"/>
        <v>-10.085488253724415</v>
      </c>
      <c r="AP373" s="111">
        <f t="shared" si="94"/>
        <v>14.706870550262297</v>
      </c>
      <c r="AQ373" s="112">
        <f t="shared" si="95"/>
        <v>149.51225954518631</v>
      </c>
      <c r="AR373" s="101">
        <f>INDEX(Historical!$C$7:$C$1045,MATCH(B373,Historical!$B$7:$B$1045,0))*IF(AH373="n/a",1.03,IF(AH373&lt;0,1.01,IF(AH373&gt;10,1.1,(1+AH373/100))))</f>
        <v>0.72219</v>
      </c>
      <c r="AS373" s="109">
        <f t="shared" si="96"/>
        <v>0.79440900000000003</v>
      </c>
      <c r="AT373" s="109">
        <f t="shared" si="102"/>
        <v>0.87384990000000007</v>
      </c>
      <c r="AU373" s="109">
        <f t="shared" si="102"/>
        <v>0.96123489000000018</v>
      </c>
      <c r="AV373" s="109">
        <f t="shared" si="102"/>
        <v>1.0573583790000003</v>
      </c>
      <c r="AW373" s="109">
        <f t="shared" si="98"/>
        <v>4.4090421690000001</v>
      </c>
      <c r="AX373" s="113">
        <f t="shared" si="99"/>
        <v>2.9541321065326636</v>
      </c>
      <c r="AY373" s="100">
        <v>1.33</v>
      </c>
      <c r="AZ373" s="100">
        <v>42.559999999999995</v>
      </c>
      <c r="BA373" s="100">
        <v>-16.77</v>
      </c>
      <c r="BB373" s="100">
        <v>0.11</v>
      </c>
      <c r="BC373" s="100">
        <v>2.77</v>
      </c>
      <c r="BE373" s="12">
        <v>2014</v>
      </c>
      <c r="BF373" s="12">
        <f t="shared" si="100"/>
        <v>1</v>
      </c>
      <c r="BG373" s="100">
        <v>12.15</v>
      </c>
      <c r="BH373" s="55" t="s">
        <v>121</v>
      </c>
      <c r="BI373" s="55" t="s">
        <v>122</v>
      </c>
    </row>
    <row r="374" spans="1:61" ht="12.75" customHeight="1" x14ac:dyDescent="0.2">
      <c r="A374" s="146" t="s">
        <v>1347</v>
      </c>
      <c r="B374" s="55" t="s">
        <v>1348</v>
      </c>
      <c r="C374" s="156" t="s">
        <v>139</v>
      </c>
      <c r="D374" s="98" t="s">
        <v>420</v>
      </c>
      <c r="E374" s="157">
        <v>15</v>
      </c>
      <c r="F374" s="2">
        <v>314</v>
      </c>
      <c r="G374" s="2" t="s">
        <v>119</v>
      </c>
      <c r="H374" s="2" t="s">
        <v>119</v>
      </c>
      <c r="I374" s="100">
        <v>54.27</v>
      </c>
      <c r="J374" s="101">
        <f t="shared" si="86"/>
        <v>1.4004053805048828</v>
      </c>
      <c r="K374" s="104">
        <v>0.19</v>
      </c>
      <c r="L374" s="71">
        <v>4</v>
      </c>
      <c r="M374" s="28">
        <f t="shared" si="87"/>
        <v>0.76</v>
      </c>
      <c r="N374" s="103" t="s">
        <v>182</v>
      </c>
      <c r="O374" s="104">
        <v>0.17</v>
      </c>
      <c r="P374" s="158">
        <v>45915</v>
      </c>
      <c r="Q374" s="158">
        <v>45929</v>
      </c>
      <c r="R374" s="28">
        <f t="shared" si="88"/>
        <v>11.764705882352935</v>
      </c>
      <c r="S374" s="105">
        <f>IF(INDEX(Historical!$D$7:$D1693,MATCH(B374,Historical!$B$7:$B$1044,0))=0,"n/a",(INDEX(Historical!$C$7:$C$1044,MATCH(B374,Historical!$B$7:$B$1044,0))/INDEX(Historical!$D$7:$D$1044,MATCH(B374,Historical!$B$7:$B$1044,0))-1)*100)</f>
        <v>9.0909090909090828</v>
      </c>
      <c r="T374" s="105">
        <f>IF(INDEX(Historical!$F$7:$F$1044,MATCH(B374,Historical!$B$7:$B$1044,0))=0,"n/a",((INDEX(Historical!$C$7:$C$1044,MATCH(B374,Historical!$B$7:$B$1044,0))/INDEX(Historical!$F$7:$F$1044,MATCH(B374,Historical!$B$7:$B$1044,0)))^(1/3)-1)*100)</f>
        <v>6.8628686412652851</v>
      </c>
      <c r="U374" s="105">
        <f>IF(INDEX(Historical!$H$7:$H$1044,MATCH(B374,Historical!$B$7:$B$1044,0))=0,"n/a",((INDEX(Historical!$C$7:$C$1044,MATCH(B374,Historical!$B$7:$B$1044,0))/INDEX(Historical!$H$7:$H$1044,MATCH(B374,Historical!$B$7:$B$1044,0)))^(1/5)-1)*100)</f>
        <v>8.0008772924185401</v>
      </c>
      <c r="V374" s="105">
        <f>IF(INDEX(Historical!$M$7:$M$1044,MATCH(B374,Historical!$B$7:$B$1044,0))=0,"n/a",((INDEX(Historical!$C$7:$C$1044,MATCH(B374,Historical!$B$7:$B$1044,0))/INDEX(Historical!$M$7:$M$1044,MATCH(B374,Historical!$B$7:$B$1044,0)))^(1/10)-1)*100)</f>
        <v>6.8840932443106739</v>
      </c>
      <c r="W374" s="106">
        <f t="shared" si="89"/>
        <v>1.1622267462793052</v>
      </c>
      <c r="X374" s="107">
        <f t="shared" si="90"/>
        <v>1.2579995742796446</v>
      </c>
      <c r="Y374" s="179" t="s">
        <v>1349</v>
      </c>
      <c r="Z374" s="101">
        <f t="shared" si="91"/>
        <v>33.928571428571423</v>
      </c>
      <c r="AA374" s="109">
        <f t="shared" si="92"/>
        <v>24.227678571428569</v>
      </c>
      <c r="AB374" s="71">
        <v>5</v>
      </c>
      <c r="AC374" s="100">
        <v>2.2400000000000002</v>
      </c>
      <c r="AD374" s="100">
        <v>1.1599999999999999</v>
      </c>
      <c r="AE374" s="100">
        <v>2.0099999999999998</v>
      </c>
      <c r="AF374" s="100">
        <v>2.67</v>
      </c>
      <c r="AG374" s="100">
        <v>11.53</v>
      </c>
      <c r="AH374" s="100">
        <v>11.92</v>
      </c>
      <c r="AI374" s="100">
        <v>13.389999999999999</v>
      </c>
      <c r="AJ374" s="100">
        <v>6.36</v>
      </c>
      <c r="AK374" s="100">
        <v>11.97</v>
      </c>
      <c r="AL374" s="100">
        <v>2670</v>
      </c>
      <c r="AM374" s="100">
        <v>37.590000000000003</v>
      </c>
      <c r="AN374" s="100">
        <v>0.36</v>
      </c>
      <c r="AO374" s="110">
        <f t="shared" si="93"/>
        <v>-14.826395898505147</v>
      </c>
      <c r="AP374" s="111">
        <f t="shared" si="94"/>
        <v>9.401282672923422</v>
      </c>
      <c r="AQ374" s="112">
        <f t="shared" si="95"/>
        <v>69.558776155728879</v>
      </c>
      <c r="AR374" s="101">
        <f>INDEX(Historical!$C$7:$C$1045,MATCH(B374,Historical!$B$7:$B$1045,0))*IF(AH374="n/a",1.03,IF(AH374&lt;0,1.01,IF(AH374&gt;10,1.1,(1+AH374/100))))</f>
        <v>0.79200000000000004</v>
      </c>
      <c r="AS374" s="109">
        <f t="shared" si="96"/>
        <v>0.87120000000000009</v>
      </c>
      <c r="AT374" s="109">
        <f t="shared" si="102"/>
        <v>0.95832000000000017</v>
      </c>
      <c r="AU374" s="109">
        <f t="shared" si="102"/>
        <v>1.0541520000000002</v>
      </c>
      <c r="AV374" s="109">
        <f t="shared" si="102"/>
        <v>1.1595672000000004</v>
      </c>
      <c r="AW374" s="109">
        <f t="shared" si="98"/>
        <v>4.8352392000000011</v>
      </c>
      <c r="AX374" s="113">
        <f t="shared" si="99"/>
        <v>8.9095986733001666</v>
      </c>
      <c r="AY374" s="100">
        <v>1.34</v>
      </c>
      <c r="AZ374" s="100">
        <v>20.57</v>
      </c>
      <c r="BA374" s="100">
        <v>-23.47</v>
      </c>
      <c r="BB374" s="100">
        <v>2.71</v>
      </c>
      <c r="BC374" s="100">
        <v>-4.18</v>
      </c>
      <c r="BD374" s="69"/>
      <c r="BE374" s="12">
        <v>2011</v>
      </c>
      <c r="BF374" s="12">
        <f t="shared" si="100"/>
        <v>1</v>
      </c>
      <c r="BG374" s="100">
        <v>6.38</v>
      </c>
      <c r="BH374" s="55" t="s">
        <v>121</v>
      </c>
      <c r="BI374" s="55" t="s">
        <v>122</v>
      </c>
    </row>
    <row r="375" spans="1:61" ht="12.75" customHeight="1" x14ac:dyDescent="0.2">
      <c r="A375" s="55" t="s">
        <v>1350</v>
      </c>
      <c r="B375" s="55" t="s">
        <v>1351</v>
      </c>
      <c r="C375" s="156" t="s">
        <v>134</v>
      </c>
      <c r="D375" s="98" t="s">
        <v>135</v>
      </c>
      <c r="E375" s="157">
        <v>24</v>
      </c>
      <c r="F375" s="2">
        <v>149</v>
      </c>
      <c r="G375" s="2" t="s">
        <v>146</v>
      </c>
      <c r="H375" s="2" t="s">
        <v>146</v>
      </c>
      <c r="I375" s="100">
        <v>66.83</v>
      </c>
      <c r="J375" s="101">
        <f t="shared" si="86"/>
        <v>0.53868023342810112</v>
      </c>
      <c r="K375" s="104">
        <v>0.09</v>
      </c>
      <c r="L375" s="71">
        <v>4</v>
      </c>
      <c r="M375" s="28">
        <f t="shared" si="87"/>
        <v>0.36</v>
      </c>
      <c r="N375" s="103" t="s">
        <v>740</v>
      </c>
      <c r="O375" s="104">
        <v>0.08</v>
      </c>
      <c r="P375" s="158">
        <v>45831</v>
      </c>
      <c r="Q375" s="158">
        <v>45838</v>
      </c>
      <c r="R375" s="28">
        <f t="shared" si="88"/>
        <v>12.499999999999993</v>
      </c>
      <c r="S375" s="105">
        <f>IF(INDEX(Historical!$D$7:$D1694,MATCH(B375,Historical!$B$7:$B$1044,0))=0,"n/a",(INDEX(Historical!$C$7:$C$1044,MATCH(B375,Historical!$B$7:$B$1044,0))/INDEX(Historical!$D$7:$D$1044,MATCH(B375,Historical!$B$7:$B$1044,0))-1)*100)</f>
        <v>11.702127659574568</v>
      </c>
      <c r="T375" s="105">
        <f>IF(INDEX(Historical!$F$7:$F$1044,MATCH(B375,Historical!$B$7:$B$1044,0))=0,"n/a",((INDEX(Historical!$C$7:$C$1044,MATCH(B375,Historical!$B$7:$B$1044,0))/INDEX(Historical!$F$7:$F$1044,MATCH(B375,Historical!$B$7:$B$1044,0)))^(1/3)-1)*100)</f>
        <v>10.732266592239492</v>
      </c>
      <c r="U375" s="105">
        <f>IF(INDEX(Historical!$H$7:$H$1044,MATCH(B375,Historical!$B$7:$B$1044,0))=0,"n/a",((INDEX(Historical!$C$7:$C$1044,MATCH(B375,Historical!$B$7:$B$1044,0))/INDEX(Historical!$H$7:$H$1044,MATCH(B375,Historical!$B$7:$B$1044,0)))^(1/5)-1)*100)</f>
        <v>10.874210634621019</v>
      </c>
      <c r="V375" s="105">
        <f>IF(INDEX(Historical!$M$7:$M$1044,MATCH(B375,Historical!$B$7:$B$1044,0))=0,"n/a",((INDEX(Historical!$C$7:$C$1044,MATCH(B375,Historical!$B$7:$B$1044,0))/INDEX(Historical!$M$7:$M$1044,MATCH(B375,Historical!$B$7:$B$1044,0)))^(1/10)-1)*100)</f>
        <v>9.6539792196681962</v>
      </c>
      <c r="W375" s="106">
        <f t="shared" si="89"/>
        <v>1.1263967310460776</v>
      </c>
      <c r="X375" s="107">
        <f t="shared" si="90"/>
        <v>0.37601004960653589</v>
      </c>
      <c r="Y375" s="179"/>
      <c r="Z375" s="101">
        <f t="shared" si="91"/>
        <v>7.6271186440677967</v>
      </c>
      <c r="AA375" s="109">
        <f t="shared" si="92"/>
        <v>14.158898305084746</v>
      </c>
      <c r="AB375" s="71">
        <v>12</v>
      </c>
      <c r="AC375" s="100">
        <v>4.72</v>
      </c>
      <c r="AD375" s="100">
        <v>2.33</v>
      </c>
      <c r="AE375" s="100">
        <v>1.76</v>
      </c>
      <c r="AF375" s="100">
        <v>2.56</v>
      </c>
      <c r="AG375" s="100">
        <v>20.13</v>
      </c>
      <c r="AH375" s="100">
        <v>7.7399999999999993</v>
      </c>
      <c r="AI375" s="100">
        <v>3.16</v>
      </c>
      <c r="AJ375" s="100">
        <v>28.92</v>
      </c>
      <c r="AK375" s="100">
        <v>5.9700000000000006</v>
      </c>
      <c r="AL375" s="100">
        <v>26060</v>
      </c>
      <c r="AM375" s="100">
        <v>41.56</v>
      </c>
      <c r="AN375" s="100">
        <v>0.28999999999999998</v>
      </c>
      <c r="AO375" s="110">
        <f t="shared" si="93"/>
        <v>-2.746007437035626</v>
      </c>
      <c r="AP375" s="111">
        <f t="shared" si="94"/>
        <v>11.41289086804912</v>
      </c>
      <c r="AQ375" s="112">
        <f t="shared" si="95"/>
        <v>26.923913622850691</v>
      </c>
      <c r="AR375" s="101">
        <f>INDEX(Historical!$C$7:$C$1045,MATCH(B375,Historical!$B$7:$B$1045,0))*IF(AH375="n/a",1.03,IF(AH375&lt;0,1.01,IF(AH375&gt;10,1.1,(1+AH375/100))))</f>
        <v>0.37708999999999993</v>
      </c>
      <c r="AS375" s="109">
        <f t="shared" si="96"/>
        <v>0.38900604399999994</v>
      </c>
      <c r="AT375" s="109">
        <f t="shared" si="102"/>
        <v>0.41222970482679999</v>
      </c>
      <c r="AU375" s="109">
        <f t="shared" si="102"/>
        <v>0.43683981820495998</v>
      </c>
      <c r="AV375" s="109">
        <f t="shared" si="102"/>
        <v>0.46291915535179612</v>
      </c>
      <c r="AW375" s="109">
        <f t="shared" si="98"/>
        <v>2.0780847223835557</v>
      </c>
      <c r="AX375" s="113">
        <f t="shared" si="99"/>
        <v>3.1095087870470683</v>
      </c>
      <c r="AY375" s="100">
        <v>0.34</v>
      </c>
      <c r="AZ375" s="100">
        <v>4.95</v>
      </c>
      <c r="BA375" s="100">
        <v>-14.12</v>
      </c>
      <c r="BB375" s="100">
        <v>-1.37</v>
      </c>
      <c r="BC375" s="100">
        <v>-4.93</v>
      </c>
      <c r="BE375" s="12">
        <v>2002</v>
      </c>
      <c r="BF375" s="12">
        <f t="shared" si="100"/>
        <v>2</v>
      </c>
      <c r="BG375" s="100">
        <v>4.62</v>
      </c>
      <c r="BH375" s="55" t="s">
        <v>121</v>
      </c>
      <c r="BI375" s="55" t="s">
        <v>122</v>
      </c>
    </row>
    <row r="376" spans="1:61" ht="12.75" customHeight="1" x14ac:dyDescent="0.2">
      <c r="A376" s="55" t="s">
        <v>1352</v>
      </c>
      <c r="B376" s="55" t="s">
        <v>1353</v>
      </c>
      <c r="C376" s="156" t="s">
        <v>134</v>
      </c>
      <c r="D376" s="98" t="s">
        <v>157</v>
      </c>
      <c r="E376" s="157">
        <v>16</v>
      </c>
      <c r="F376" s="2">
        <v>272</v>
      </c>
      <c r="G376" s="2" t="s">
        <v>119</v>
      </c>
      <c r="H376" s="2" t="s">
        <v>119</v>
      </c>
      <c r="I376" s="100">
        <v>34.380000000000003</v>
      </c>
      <c r="J376" s="101">
        <f t="shared" si="86"/>
        <v>4.4211751018033736</v>
      </c>
      <c r="K376" s="104">
        <v>0.38</v>
      </c>
      <c r="L376" s="71">
        <v>4</v>
      </c>
      <c r="M376" s="28">
        <f t="shared" si="87"/>
        <v>1.52</v>
      </c>
      <c r="N376" s="103" t="s">
        <v>141</v>
      </c>
      <c r="O376" s="104">
        <v>0.37</v>
      </c>
      <c r="P376" s="158">
        <v>45996</v>
      </c>
      <c r="Q376" s="158">
        <v>46024</v>
      </c>
      <c r="R376" s="28">
        <f t="shared" si="88"/>
        <v>2.7027027027027053</v>
      </c>
      <c r="S376" s="105">
        <f>IF(INDEX(Historical!$D$7:$D1695,MATCH(B376,Historical!$B$7:$B$1044,0))=0,"n/a",(INDEX(Historical!$C$7:$C$1044,MATCH(B376,Historical!$B$7:$B$1044,0))/INDEX(Historical!$D$7:$D$1044,MATCH(B376,Historical!$B$7:$B$1044,0))-1)*100)</f>
        <v>2.7777777777777901</v>
      </c>
      <c r="T376" s="105">
        <f>IF(INDEX(Historical!$F$7:$F$1044,MATCH(B376,Historical!$B$7:$B$1044,0))=0,"n/a",((INDEX(Historical!$C$7:$C$1044,MATCH(B376,Historical!$B$7:$B$1044,0))/INDEX(Historical!$F$7:$F$1044,MATCH(B376,Historical!$B$7:$B$1044,0)))^(1/3)-1)*100)</f>
        <v>3.1120249181356918</v>
      </c>
      <c r="U376" s="105">
        <f>IF(INDEX(Historical!$H$7:$H$1044,MATCH(B376,Historical!$B$7:$B$1044,0))=0,"n/a",((INDEX(Historical!$C$7:$C$1044,MATCH(B376,Historical!$B$7:$B$1044,0))/INDEX(Historical!$H$7:$H$1044,MATCH(B376,Historical!$B$7:$B$1044,0)))^(1/5)-1)*100)</f>
        <v>3.1078186195983681</v>
      </c>
      <c r="V376" s="105">
        <f>IF(INDEX(Historical!$M$7:$M$1044,MATCH(B376,Historical!$B$7:$B$1044,0))=0,"n/a",((INDEX(Historical!$C$7:$C$1044,MATCH(B376,Historical!$B$7:$B$1044,0))/INDEX(Historical!$M$7:$M$1044,MATCH(B376,Historical!$B$7:$B$1044,0)))^(1/10)-1)*100)</f>
        <v>4.9837380777222329</v>
      </c>
      <c r="W376" s="106">
        <f t="shared" si="89"/>
        <v>0.62359188447133751</v>
      </c>
      <c r="X376" s="107">
        <f t="shared" si="90"/>
        <v>0.66978849560309661</v>
      </c>
      <c r="Y376" s="164"/>
      <c r="Z376" s="101">
        <f t="shared" si="91"/>
        <v>49.032258064516128</v>
      </c>
      <c r="AA376" s="109">
        <f t="shared" si="92"/>
        <v>11.090322580645163</v>
      </c>
      <c r="AB376" s="71">
        <v>12</v>
      </c>
      <c r="AC376" s="100">
        <v>3.1</v>
      </c>
      <c r="AD376" s="100" t="s">
        <v>142</v>
      </c>
      <c r="AE376" s="100">
        <v>2.1800000000000002</v>
      </c>
      <c r="AF376" s="100">
        <v>0.86</v>
      </c>
      <c r="AG376" s="100">
        <v>8.17</v>
      </c>
      <c r="AH376" s="100">
        <v>5.4399999999999995</v>
      </c>
      <c r="AI376" s="100">
        <v>9.94</v>
      </c>
      <c r="AJ376" s="100">
        <v>4.6399999999999997</v>
      </c>
      <c r="AK376" s="100" t="s">
        <v>142</v>
      </c>
      <c r="AL376" s="100">
        <v>3300</v>
      </c>
      <c r="AM376" s="100">
        <v>2.21</v>
      </c>
      <c r="AN376" s="100">
        <v>0.34</v>
      </c>
      <c r="AO376" s="110">
        <f t="shared" si="93"/>
        <v>-3.5613288592434209</v>
      </c>
      <c r="AP376" s="111">
        <f t="shared" si="94"/>
        <v>7.5289937214017417</v>
      </c>
      <c r="AQ376" s="112">
        <f t="shared" si="95"/>
        <v>-34.892644486698096</v>
      </c>
      <c r="AR376" s="101">
        <f>INDEX(Historical!$C$7:$C$1045,MATCH(B376,Historical!$B$7:$B$1045,0))*IF(AH376="n/a",1.03,IF(AH376&lt;0,1.01,IF(AH376&gt;10,1.1,(1+AH376/100))))</f>
        <v>1.5605119999999999</v>
      </c>
      <c r="AS376" s="109">
        <f t="shared" si="96"/>
        <v>1.7156268927999998</v>
      </c>
      <c r="AT376" s="109">
        <f t="shared" si="102"/>
        <v>1.7670956995839999</v>
      </c>
      <c r="AU376" s="109">
        <f t="shared" si="102"/>
        <v>1.8201085705715199</v>
      </c>
      <c r="AV376" s="109">
        <f t="shared" si="102"/>
        <v>1.8747118276886656</v>
      </c>
      <c r="AW376" s="109">
        <f t="shared" si="98"/>
        <v>8.7380549906441853</v>
      </c>
      <c r="AX376" s="113">
        <f t="shared" si="99"/>
        <v>25.416099449226831</v>
      </c>
      <c r="AY376" s="100">
        <v>0.71</v>
      </c>
      <c r="AZ376" s="100">
        <v>19.62</v>
      </c>
      <c r="BA376" s="100">
        <v>-9.76</v>
      </c>
      <c r="BB376" s="100">
        <v>-0.88</v>
      </c>
      <c r="BC376" s="100">
        <v>3.46</v>
      </c>
      <c r="BE376" s="12">
        <v>2011</v>
      </c>
      <c r="BF376" s="12">
        <f t="shared" si="100"/>
        <v>1</v>
      </c>
      <c r="BG376" s="100">
        <v>1.17</v>
      </c>
      <c r="BH376" s="55" t="s">
        <v>121</v>
      </c>
      <c r="BI376" s="55" t="s">
        <v>122</v>
      </c>
    </row>
    <row r="377" spans="1:61" ht="12.75" customHeight="1" x14ac:dyDescent="0.2">
      <c r="A377" s="55" t="s">
        <v>1354</v>
      </c>
      <c r="B377" s="55" t="s">
        <v>1355</v>
      </c>
      <c r="C377" s="156" t="s">
        <v>335</v>
      </c>
      <c r="D377" s="98" t="s">
        <v>371</v>
      </c>
      <c r="E377" s="157">
        <v>21</v>
      </c>
      <c r="F377" s="2">
        <v>206</v>
      </c>
      <c r="G377" s="2" t="s">
        <v>146</v>
      </c>
      <c r="H377" s="2" t="s">
        <v>146</v>
      </c>
      <c r="I377" s="100">
        <v>181.21</v>
      </c>
      <c r="J377" s="101">
        <f t="shared" si="86"/>
        <v>1.6776116108382539</v>
      </c>
      <c r="K377" s="104">
        <v>0.76</v>
      </c>
      <c r="L377" s="71">
        <v>4</v>
      </c>
      <c r="M377" s="28">
        <f t="shared" si="87"/>
        <v>3.04</v>
      </c>
      <c r="N377" s="103" t="s">
        <v>671</v>
      </c>
      <c r="O377" s="104">
        <v>0.66</v>
      </c>
      <c r="P377" s="158">
        <v>46129</v>
      </c>
      <c r="Q377" s="158">
        <v>46164</v>
      </c>
      <c r="R377" s="28">
        <f t="shared" si="88"/>
        <v>15.151515151515147</v>
      </c>
      <c r="S377" s="105">
        <f>IF(INDEX(Historical!$D$7:$D1696,MATCH(B377,Historical!$B$7:$B$1044,0))=0,"n/a",(INDEX(Historical!$C$7:$C$1044,MATCH(B377,Historical!$B$7:$B$1044,0))/INDEX(Historical!$D$7:$D$1044,MATCH(B377,Historical!$B$7:$B$1044,0))-1)*100)</f>
        <v>18.32946635730859</v>
      </c>
      <c r="T377" s="105">
        <f>IF(INDEX(Historical!$F$7:$F$1044,MATCH(B377,Historical!$B$7:$B$1044,0))=0,"n/a",((INDEX(Historical!$C$7:$C$1044,MATCH(B377,Historical!$B$7:$B$1044,0))/INDEX(Historical!$F$7:$F$1044,MATCH(B377,Historical!$B$7:$B$1044,0)))^(1/3)-1)*100)</f>
        <v>18.692545962225516</v>
      </c>
      <c r="U377" s="105">
        <f>IF(INDEX(Historical!$H$7:$H$1044,MATCH(B377,Historical!$B$7:$B$1044,0))=0,"n/a",((INDEX(Historical!$C$7:$C$1044,MATCH(B377,Historical!$B$7:$B$1044,0))/INDEX(Historical!$H$7:$H$1044,MATCH(B377,Historical!$B$7:$B$1044,0)))^(1/5)-1)*100)</f>
        <v>20.954154501637223</v>
      </c>
      <c r="V377" s="105">
        <f>IF(INDEX(Historical!$M$7:$M$1044,MATCH(B377,Historical!$B$7:$B$1044,0))=0,"n/a",((INDEX(Historical!$C$7:$C$1044,MATCH(B377,Historical!$B$7:$B$1044,0))/INDEX(Historical!$M$7:$M$1044,MATCH(B377,Historical!$B$7:$B$1044,0)))^(1/10)-1)*100)</f>
        <v>13.964373915972295</v>
      </c>
      <c r="W377" s="106">
        <f t="shared" si="89"/>
        <v>1.5005437857597106</v>
      </c>
      <c r="X377" s="107">
        <f t="shared" si="90"/>
        <v>1.354502553434856</v>
      </c>
      <c r="Y377" s="55"/>
      <c r="Z377" s="101">
        <f t="shared" si="91"/>
        <v>34.311512415349888</v>
      </c>
      <c r="AA377" s="109">
        <f t="shared" si="92"/>
        <v>20.452595936794584</v>
      </c>
      <c r="AB377" s="71">
        <v>1</v>
      </c>
      <c r="AC377" s="100">
        <v>8.86</v>
      </c>
      <c r="AD377" s="100">
        <v>1.87</v>
      </c>
      <c r="AE377" s="100">
        <v>2.76</v>
      </c>
      <c r="AF377" s="100">
        <v>10.33</v>
      </c>
      <c r="AG377" s="100">
        <v>51.519999999999996</v>
      </c>
      <c r="AH377" s="100">
        <v>8.3800000000000008</v>
      </c>
      <c r="AI377" s="100">
        <v>9.1999999999999993</v>
      </c>
      <c r="AJ377" s="100">
        <v>15.47</v>
      </c>
      <c r="AK377" s="100">
        <v>9.5500000000000007</v>
      </c>
      <c r="AL377" s="100">
        <v>21570</v>
      </c>
      <c r="AM377" s="100">
        <v>2.0099999999999998</v>
      </c>
      <c r="AN377" s="100">
        <v>0.7</v>
      </c>
      <c r="AO377" s="110">
        <f t="shared" si="93"/>
        <v>2.1791701756808948</v>
      </c>
      <c r="AP377" s="111">
        <f t="shared" si="94"/>
        <v>22.631766112475479</v>
      </c>
      <c r="AQ377" s="112">
        <f t="shared" si="95"/>
        <v>206.43129810201111</v>
      </c>
      <c r="AR377" s="101">
        <f>INDEX(Historical!$C$7:$C$1045,MATCH(B377,Historical!$B$7:$B$1045,0))*IF(AH377="n/a",1.03,IF(AH377&lt;0,1.01,IF(AH377&gt;10,1.1,(1+AH377/100))))</f>
        <v>2.76369</v>
      </c>
      <c r="AS377" s="109">
        <f t="shared" si="96"/>
        <v>3.0179494800000004</v>
      </c>
      <c r="AT377" s="109">
        <f t="shared" si="102"/>
        <v>3.3061636553400002</v>
      </c>
      <c r="AU377" s="109">
        <f t="shared" si="102"/>
        <v>3.6219022844249702</v>
      </c>
      <c r="AV377" s="109">
        <f t="shared" si="102"/>
        <v>3.9677939525875545</v>
      </c>
      <c r="AW377" s="109">
        <f t="shared" si="98"/>
        <v>16.677499372352528</v>
      </c>
      <c r="AX377" s="113">
        <f t="shared" si="99"/>
        <v>9.2034100614494374</v>
      </c>
      <c r="AY377" s="100">
        <v>1.52</v>
      </c>
      <c r="AZ377" s="100">
        <v>22.95</v>
      </c>
      <c r="BA377" s="100">
        <v>-18.37</v>
      </c>
      <c r="BB377" s="100">
        <v>-4.84</v>
      </c>
      <c r="BC377" s="100">
        <v>-6.3</v>
      </c>
      <c r="BE377" s="12">
        <v>2006</v>
      </c>
      <c r="BF377" s="12">
        <f t="shared" si="100"/>
        <v>2</v>
      </c>
      <c r="BG377" s="100">
        <v>20.32</v>
      </c>
      <c r="BH377" s="55" t="s">
        <v>121</v>
      </c>
      <c r="BI377" s="55" t="s">
        <v>122</v>
      </c>
    </row>
    <row r="378" spans="1:61" ht="12.75" customHeight="1" x14ac:dyDescent="0.2">
      <c r="A378" s="123" t="s">
        <v>1356</v>
      </c>
      <c r="B378" s="55" t="s">
        <v>1357</v>
      </c>
      <c r="C378" s="156" t="s">
        <v>116</v>
      </c>
      <c r="D378" s="98" t="s">
        <v>308</v>
      </c>
      <c r="E378" s="157">
        <v>13</v>
      </c>
      <c r="F378" s="2">
        <v>440</v>
      </c>
      <c r="G378" s="2" t="s">
        <v>146</v>
      </c>
      <c r="H378" s="2" t="s">
        <v>146</v>
      </c>
      <c r="I378" s="100">
        <v>437.84</v>
      </c>
      <c r="J378" s="101">
        <f t="shared" si="86"/>
        <v>3.0147999269139412</v>
      </c>
      <c r="K378" s="104">
        <v>3.3</v>
      </c>
      <c r="L378" s="71">
        <v>4</v>
      </c>
      <c r="M378" s="28">
        <f t="shared" si="87"/>
        <v>13.2</v>
      </c>
      <c r="N378" s="103" t="s">
        <v>386</v>
      </c>
      <c r="O378" s="104">
        <v>3</v>
      </c>
      <c r="P378" s="158">
        <v>46128</v>
      </c>
      <c r="Q378" s="158">
        <v>46142</v>
      </c>
      <c r="R378" s="28">
        <f t="shared" si="88"/>
        <v>9.9999999999999929</v>
      </c>
      <c r="S378" s="105">
        <f>IF(INDEX(Historical!$D$7:$D1697,MATCH(B378,Historical!$B$7:$B$1044,0))=0,"n/a",(INDEX(Historical!$C$7:$C$1044,MATCH(B378,Historical!$B$7:$B$1044,0))/INDEX(Historical!$D$7:$D$1044,MATCH(B378,Historical!$B$7:$B$1044,0))-1)*100)</f>
        <v>10.90047393364928</v>
      </c>
      <c r="T378" s="105">
        <f>IF(INDEX(Historical!$F$7:$F$1044,MATCH(B378,Historical!$B$7:$B$1044,0))=0,"n/a",((INDEX(Historical!$C$7:$C$1044,MATCH(B378,Historical!$B$7:$B$1044,0))/INDEX(Historical!$F$7:$F$1044,MATCH(B378,Historical!$B$7:$B$1044,0)))^(1/3)-1)*100)</f>
        <v>11.021370033491195</v>
      </c>
      <c r="U378" s="105">
        <f>IF(INDEX(Historical!$H$7:$H$1044,MATCH(B378,Historical!$B$7:$B$1044,0))=0,"n/a",((INDEX(Historical!$C$7:$C$1044,MATCH(B378,Historical!$B$7:$B$1044,0))/INDEX(Historical!$H$7:$H$1044,MATCH(B378,Historical!$B$7:$B$1044,0)))^(1/5)-1)*100)</f>
        <v>11.058861432120271</v>
      </c>
      <c r="V378" s="105">
        <f>IF(INDEX(Historical!$M$7:$M$1044,MATCH(B378,Historical!$B$7:$B$1044,0))=0,"n/a",((INDEX(Historical!$C$7:$C$1044,MATCH(B378,Historical!$B$7:$B$1044,0))/INDEX(Historical!$M$7:$M$1044,MATCH(B378,Historical!$B$7:$B$1044,0)))^(1/10)-1)*100)</f>
        <v>15.372627409898731</v>
      </c>
      <c r="W378" s="106">
        <f t="shared" si="89"/>
        <v>0.71938655229484427</v>
      </c>
      <c r="X378" s="107">
        <f t="shared" si="90"/>
        <v>0.93719164678985356</v>
      </c>
      <c r="Y378" s="123" t="s">
        <v>1358</v>
      </c>
      <c r="Z378" s="101">
        <f t="shared" si="91"/>
        <v>109.72568578553617</v>
      </c>
      <c r="AA378" s="109">
        <f t="shared" si="92"/>
        <v>36.395677472984204</v>
      </c>
      <c r="AB378" s="71">
        <v>12</v>
      </c>
      <c r="AC378" s="100">
        <v>12.03</v>
      </c>
      <c r="AD378" s="100">
        <v>4.51</v>
      </c>
      <c r="AE378" s="100">
        <v>2.46</v>
      </c>
      <c r="AF378" s="100">
        <v>6.39</v>
      </c>
      <c r="AG378" s="100">
        <v>16.97</v>
      </c>
      <c r="AH378" s="100">
        <v>2.92</v>
      </c>
      <c r="AI378" s="100">
        <v>9.48</v>
      </c>
      <c r="AJ378" s="100">
        <v>11.799999999999999</v>
      </c>
      <c r="AK378" s="100">
        <v>7.04</v>
      </c>
      <c r="AL378" s="100">
        <v>17830</v>
      </c>
      <c r="AM378" s="100">
        <v>14.280000000000001</v>
      </c>
      <c r="AN378" s="100">
        <v>0.17</v>
      </c>
      <c r="AO378" s="110">
        <f t="shared" si="93"/>
        <v>-22.322016113949992</v>
      </c>
      <c r="AP378" s="111">
        <f t="shared" si="94"/>
        <v>14.073661359034212</v>
      </c>
      <c r="AQ378" s="112">
        <f t="shared" si="95"/>
        <v>221.50229240749613</v>
      </c>
      <c r="AR378" s="101">
        <f>INDEX(Historical!$C$7:$C$1045,MATCH(B378,Historical!$B$7:$B$1045,0))*IF(AH378="n/a",1.03,IF(AH378&lt;0,1.01,IF(AH378&gt;10,1.1,(1+AH378/100))))</f>
        <v>12.041639999999997</v>
      </c>
      <c r="AS378" s="109">
        <f t="shared" si="96"/>
        <v>13.183187471999997</v>
      </c>
      <c r="AT378" s="109">
        <f t="shared" si="102"/>
        <v>14.111283870028796</v>
      </c>
      <c r="AU378" s="109">
        <f t="shared" si="102"/>
        <v>15.104718254478824</v>
      </c>
      <c r="AV378" s="109">
        <f t="shared" si="102"/>
        <v>16.168090419594133</v>
      </c>
      <c r="AW378" s="109">
        <f t="shared" si="98"/>
        <v>70.608920016101749</v>
      </c>
      <c r="AX378" s="113">
        <f t="shared" si="99"/>
        <v>16.126649007879994</v>
      </c>
      <c r="AY378" s="100">
        <v>1.08</v>
      </c>
      <c r="AZ378" s="100">
        <v>35.53</v>
      </c>
      <c r="BA378" s="100">
        <v>-11.77</v>
      </c>
      <c r="BB378" s="100">
        <v>9.75</v>
      </c>
      <c r="BC378" s="100">
        <v>12.33</v>
      </c>
      <c r="BE378" s="12">
        <v>2014</v>
      </c>
      <c r="BF378" s="12">
        <f t="shared" si="100"/>
        <v>1</v>
      </c>
      <c r="BG378" s="100">
        <v>10.11</v>
      </c>
      <c r="BH378" s="55" t="s">
        <v>121</v>
      </c>
      <c r="BI378" s="55" t="s">
        <v>122</v>
      </c>
    </row>
    <row r="379" spans="1:61" ht="12.75" customHeight="1" x14ac:dyDescent="0.2">
      <c r="A379" s="123" t="s">
        <v>1359</v>
      </c>
      <c r="B379" s="55" t="s">
        <v>1360</v>
      </c>
      <c r="C379" s="156" t="s">
        <v>134</v>
      </c>
      <c r="D379" s="98" t="s">
        <v>157</v>
      </c>
      <c r="E379" s="157">
        <v>13</v>
      </c>
      <c r="F379" s="2">
        <v>426</v>
      </c>
      <c r="G379" s="2" t="s">
        <v>146</v>
      </c>
      <c r="H379" s="2" t="s">
        <v>146</v>
      </c>
      <c r="I379" s="100">
        <v>150.57</v>
      </c>
      <c r="J379" s="101">
        <f t="shared" si="86"/>
        <v>1.4611144318257292</v>
      </c>
      <c r="K379" s="104">
        <v>0.55000000000000004</v>
      </c>
      <c r="L379" s="71">
        <v>4</v>
      </c>
      <c r="M379" s="28">
        <f t="shared" si="87"/>
        <v>2.2000000000000002</v>
      </c>
      <c r="N379" s="103" t="s">
        <v>164</v>
      </c>
      <c r="O379" s="104">
        <v>0.5</v>
      </c>
      <c r="P379" s="158">
        <v>46058</v>
      </c>
      <c r="Q379" s="158">
        <v>46072</v>
      </c>
      <c r="R379" s="28">
        <f t="shared" si="88"/>
        <v>10.000000000000009</v>
      </c>
      <c r="S379" s="105">
        <f>IF(INDEX(Historical!$D$7:$D1699,MATCH(B379,Historical!$B$7:$B$1044,0))=0,"n/a",(INDEX(Historical!$C$7:$C$1044,MATCH(B379,Historical!$B$7:$B$1044,0))/INDEX(Historical!$D$7:$D$1044,MATCH(B379,Historical!$B$7:$B$1044,0))-1)*100)</f>
        <v>11.111111111111116</v>
      </c>
      <c r="T379" s="105">
        <f>IF(INDEX(Historical!$F$7:$F$1044,MATCH(B379,Historical!$B$7:$B$1044,0))=0,"n/a",((INDEX(Historical!$C$7:$C$1044,MATCH(B379,Historical!$B$7:$B$1044,0))/INDEX(Historical!$F$7:$F$1044,MATCH(B379,Historical!$B$7:$B$1044,0)))^(1/3)-1)*100)</f>
        <v>13.718300976297648</v>
      </c>
      <c r="U379" s="105">
        <f>IF(INDEX(Historical!$H$7:$H$1044,MATCH(B379,Historical!$B$7:$B$1044,0))=0,"n/a",((INDEX(Historical!$C$7:$C$1044,MATCH(B379,Historical!$B$7:$B$1044,0))/INDEX(Historical!$H$7:$H$1044,MATCH(B379,Historical!$B$7:$B$1044,0)))^(1/5)-1)*100)</f>
        <v>12.295510705682089</v>
      </c>
      <c r="V379" s="105">
        <f>IF(INDEX(Historical!$M$7:$M$1044,MATCH(B379,Historical!$B$7:$B$1044,0))=0,"n/a",((INDEX(Historical!$C$7:$C$1044,MATCH(B379,Historical!$B$7:$B$1044,0))/INDEX(Historical!$M$7:$M$1044,MATCH(B379,Historical!$B$7:$B$1044,0)))^(1/10)-1)*100)</f>
        <v>16.347681109755463</v>
      </c>
      <c r="W379" s="106">
        <f t="shared" si="89"/>
        <v>0.75212567599846036</v>
      </c>
      <c r="X379" s="107">
        <f t="shared" si="90"/>
        <v>0.6308625297938476</v>
      </c>
      <c r="Y379" s="165"/>
      <c r="Z379" s="101">
        <f t="shared" si="91"/>
        <v>18.440905280804696</v>
      </c>
      <c r="AA379" s="109">
        <f t="shared" si="92"/>
        <v>12.621123218776194</v>
      </c>
      <c r="AB379" s="71">
        <v>12</v>
      </c>
      <c r="AC379" s="100">
        <v>11.93</v>
      </c>
      <c r="AD379" s="100">
        <v>1.02</v>
      </c>
      <c r="AE379" s="100">
        <v>2.36</v>
      </c>
      <c r="AF379" s="100">
        <v>1.46</v>
      </c>
      <c r="AG379" s="100">
        <v>12.34</v>
      </c>
      <c r="AH379" s="100">
        <v>14.14</v>
      </c>
      <c r="AI379" s="100">
        <v>6.64</v>
      </c>
      <c r="AJ379" s="100">
        <v>19.489999999999998</v>
      </c>
      <c r="AK379" s="100">
        <v>10.6</v>
      </c>
      <c r="AL379" s="100">
        <v>10150</v>
      </c>
      <c r="AM379" s="100">
        <v>1.55</v>
      </c>
      <c r="AN379" s="100">
        <v>0.59</v>
      </c>
      <c r="AO379" s="110">
        <f t="shared" si="93"/>
        <v>1.1355019187316238</v>
      </c>
      <c r="AP379" s="111">
        <f t="shared" si="94"/>
        <v>13.756625137507818</v>
      </c>
      <c r="AQ379" s="112">
        <f t="shared" si="95"/>
        <v>-9.5030021384054919</v>
      </c>
      <c r="AR379" s="101">
        <f>INDEX(Historical!$C$7:$C$1045,MATCH(B379,Historical!$B$7:$B$1045,0))*IF(AH379="n/a",1.03,IF(AH379&lt;0,1.01,IF(AH379&gt;10,1.1,(1+AH379/100))))</f>
        <v>2.2000000000000002</v>
      </c>
      <c r="AS379" s="109">
        <f t="shared" si="96"/>
        <v>2.3460800000000002</v>
      </c>
      <c r="AT379" s="109">
        <f t="shared" si="102"/>
        <v>2.5806880000000003</v>
      </c>
      <c r="AU379" s="109">
        <f t="shared" si="102"/>
        <v>2.8387568000000005</v>
      </c>
      <c r="AV379" s="109">
        <f t="shared" si="102"/>
        <v>3.1226324800000009</v>
      </c>
      <c r="AW379" s="109">
        <f t="shared" si="98"/>
        <v>13.088157280000001</v>
      </c>
      <c r="AX379" s="113">
        <f t="shared" si="99"/>
        <v>8.6924070399149898</v>
      </c>
      <c r="AY379" s="100">
        <v>0.85</v>
      </c>
      <c r="AZ379" s="100">
        <v>37.56</v>
      </c>
      <c r="BA379" s="100">
        <v>-7.6</v>
      </c>
      <c r="BB379" s="100">
        <v>5.66</v>
      </c>
      <c r="BC379" s="100">
        <v>9.24</v>
      </c>
      <c r="BE379" s="12">
        <v>2014</v>
      </c>
      <c r="BF379" s="12">
        <f t="shared" si="100"/>
        <v>1</v>
      </c>
      <c r="BG379" s="100">
        <v>1.25</v>
      </c>
      <c r="BH379" s="55" t="s">
        <v>121</v>
      </c>
      <c r="BI379" s="55" t="s">
        <v>122</v>
      </c>
    </row>
    <row r="380" spans="1:61" ht="12.75" customHeight="1" x14ac:dyDescent="0.2">
      <c r="A380" s="123" t="s">
        <v>1361</v>
      </c>
      <c r="B380" s="55" t="s">
        <v>1362</v>
      </c>
      <c r="C380" s="156" t="s">
        <v>116</v>
      </c>
      <c r="D380" s="98" t="s">
        <v>215</v>
      </c>
      <c r="E380" s="157">
        <v>13</v>
      </c>
      <c r="F380" s="2">
        <v>409</v>
      </c>
      <c r="G380" s="2" t="s">
        <v>146</v>
      </c>
      <c r="H380" s="2" t="s">
        <v>146</v>
      </c>
      <c r="I380" s="100">
        <v>300.16000000000003</v>
      </c>
      <c r="J380" s="101">
        <f t="shared" si="86"/>
        <v>0.69296375266524513</v>
      </c>
      <c r="K380" s="104">
        <v>0.52</v>
      </c>
      <c r="L380" s="71">
        <v>4</v>
      </c>
      <c r="M380" s="28">
        <f t="shared" si="87"/>
        <v>2.08</v>
      </c>
      <c r="N380" s="103" t="s">
        <v>355</v>
      </c>
      <c r="O380" s="104">
        <v>0.43</v>
      </c>
      <c r="P380" s="163">
        <v>45807</v>
      </c>
      <c r="Q380" s="163">
        <v>45821</v>
      </c>
      <c r="R380" s="28">
        <f t="shared" si="88"/>
        <v>20.93023255813954</v>
      </c>
      <c r="S380" s="105">
        <f>IF(INDEX(Historical!$D$7:$D1701,MATCH(B380,Historical!$B$7:$B$1044,0))=0,"n/a",(INDEX(Historical!$C$7:$C$1044,MATCH(B380,Historical!$B$7:$B$1044,0))/INDEX(Historical!$D$7:$D$1044,MATCH(B380,Historical!$B$7:$B$1044,0))-1)*100)</f>
        <v>20.606060606060606</v>
      </c>
      <c r="T380" s="105">
        <f>IF(INDEX(Historical!$F$7:$F$1044,MATCH(B380,Historical!$B$7:$B$1044,0))=0,"n/a",((INDEX(Historical!$C$7:$C$1044,MATCH(B380,Historical!$B$7:$B$1044,0))/INDEX(Historical!$F$7:$F$1044,MATCH(B380,Historical!$B$7:$B$1044,0)))^(1/3)-1)*100)</f>
        <v>19.710348667557142</v>
      </c>
      <c r="U380" s="105">
        <f>IF(INDEX(Historical!$H$7:$H$1044,MATCH(B380,Historical!$B$7:$B$1044,0))=0,"n/a",((INDEX(Historical!$C$7:$C$1044,MATCH(B380,Historical!$B$7:$B$1044,0))/INDEX(Historical!$H$7:$H$1044,MATCH(B380,Historical!$B$7:$B$1044,0)))^(1/5)-1)*100)</f>
        <v>16.684467823837899</v>
      </c>
      <c r="V380" s="105">
        <f>IF(INDEX(Historical!$M$7:$M$1044,MATCH(B380,Historical!$B$7:$B$1044,0))=0,"n/a",((INDEX(Historical!$C$7:$C$1044,MATCH(B380,Historical!$B$7:$B$1044,0))/INDEX(Historical!$M$7:$M$1044,MATCH(B380,Historical!$B$7:$B$1044,0)))^(1/10)-1)*100)</f>
        <v>11.66855955564834</v>
      </c>
      <c r="W380" s="106">
        <f t="shared" si="89"/>
        <v>1.4298652497995379</v>
      </c>
      <c r="X380" s="107">
        <f t="shared" si="90"/>
        <v>0.67303218329317871</v>
      </c>
      <c r="Y380" s="162"/>
      <c r="Z380" s="101">
        <f t="shared" si="91"/>
        <v>20.452310717797445</v>
      </c>
      <c r="AA380" s="109">
        <f t="shared" si="92"/>
        <v>29.514257620452312</v>
      </c>
      <c r="AB380" s="71">
        <v>12</v>
      </c>
      <c r="AC380" s="100">
        <v>10.17</v>
      </c>
      <c r="AD380" s="100">
        <v>2.4900000000000002</v>
      </c>
      <c r="AE380" s="100">
        <v>4.1100000000000003</v>
      </c>
      <c r="AF380" s="100">
        <v>4.9400000000000004</v>
      </c>
      <c r="AG380" s="100">
        <v>18.25</v>
      </c>
      <c r="AH380" s="100">
        <v>10.89</v>
      </c>
      <c r="AI380" s="100">
        <v>8.5500000000000007</v>
      </c>
      <c r="AJ380" s="100">
        <v>24.79</v>
      </c>
      <c r="AK380" s="100">
        <v>9.4600000000000009</v>
      </c>
      <c r="AL380" s="100">
        <v>10020</v>
      </c>
      <c r="AM380" s="100">
        <v>18.77</v>
      </c>
      <c r="AN380" s="100">
        <v>0.14000000000000001</v>
      </c>
      <c r="AO380" s="110">
        <f t="shared" si="93"/>
        <v>-12.136826043949167</v>
      </c>
      <c r="AP380" s="111">
        <f t="shared" si="94"/>
        <v>17.377431576503145</v>
      </c>
      <c r="AQ380" s="112">
        <f t="shared" si="95"/>
        <v>154.5588189135901</v>
      </c>
      <c r="AR380" s="101">
        <f>INDEX(Historical!$C$7:$C$1045,MATCH(B380,Historical!$B$7:$B$1045,0))*IF(AH380="n/a",1.03,IF(AH380&lt;0,1.01,IF(AH380&gt;10,1.1,(1+AH380/100))))</f>
        <v>2.1890000000000001</v>
      </c>
      <c r="AS380" s="109">
        <f t="shared" si="96"/>
        <v>2.3761595</v>
      </c>
      <c r="AT380" s="109">
        <f t="shared" si="102"/>
        <v>2.6009441887000002</v>
      </c>
      <c r="AU380" s="109">
        <f t="shared" si="102"/>
        <v>2.8469935089510203</v>
      </c>
      <c r="AV380" s="109">
        <f t="shared" si="102"/>
        <v>3.1163190948977868</v>
      </c>
      <c r="AW380" s="109">
        <f t="shared" si="98"/>
        <v>13.129416292548807</v>
      </c>
      <c r="AX380" s="113">
        <f t="shared" si="99"/>
        <v>4.3741392232638612</v>
      </c>
      <c r="AY380" s="100">
        <v>1.21</v>
      </c>
      <c r="AZ380" s="100">
        <v>49.18</v>
      </c>
      <c r="BA380" s="100">
        <v>-13.04</v>
      </c>
      <c r="BB380" s="100">
        <v>-1.4000000000000001</v>
      </c>
      <c r="BC380" s="100">
        <v>5.0200000000000005</v>
      </c>
      <c r="BE380" s="12">
        <v>2013</v>
      </c>
      <c r="BF380" s="12">
        <f t="shared" si="100"/>
        <v>1</v>
      </c>
      <c r="BG380" s="100">
        <v>12.91</v>
      </c>
      <c r="BH380" s="55" t="s">
        <v>121</v>
      </c>
      <c r="BI380" s="55" t="s">
        <v>122</v>
      </c>
    </row>
    <row r="381" spans="1:61" ht="12.75" customHeight="1" x14ac:dyDescent="0.2">
      <c r="A381" s="116" t="s">
        <v>1699</v>
      </c>
      <c r="B381" s="55" t="s">
        <v>1700</v>
      </c>
      <c r="C381" s="156" t="s">
        <v>134</v>
      </c>
      <c r="D381" s="98" t="s">
        <v>135</v>
      </c>
      <c r="E381" s="157">
        <v>10</v>
      </c>
      <c r="F381" s="2">
        <v>523</v>
      </c>
      <c r="G381" s="2" t="s">
        <v>146</v>
      </c>
      <c r="H381" s="2" t="s">
        <v>146</v>
      </c>
      <c r="I381" s="100">
        <v>256.2</v>
      </c>
      <c r="J381" s="101">
        <f t="shared" si="86"/>
        <v>1.4988290398126463</v>
      </c>
      <c r="K381" s="104">
        <v>0.96</v>
      </c>
      <c r="L381" s="71">
        <v>4</v>
      </c>
      <c r="M381" s="28">
        <f t="shared" si="87"/>
        <v>3.84</v>
      </c>
      <c r="N381" s="103" t="s">
        <v>240</v>
      </c>
      <c r="O381" s="104">
        <v>0.92</v>
      </c>
      <c r="P381" s="158">
        <v>46112</v>
      </c>
      <c r="Q381" s="158">
        <v>46127</v>
      </c>
      <c r="R381" s="28">
        <f t="shared" si="88"/>
        <v>4.3478260869565135</v>
      </c>
      <c r="S381" s="105">
        <f>IF(INDEX(Historical!$D$7:$D1702,MATCH(B381,Historical!$B$7:$B$1044,0))=0,"n/a",(INDEX(Historical!$C$7:$C$1044,MATCH(B381,Historical!$B$7:$B$1044,0))/INDEX(Historical!$D$7:$D$1044,MATCH(B381,Historical!$B$7:$B$1044,0))-1)*100)</f>
        <v>4.5977011494252817</v>
      </c>
      <c r="T381" s="105">
        <f>IF(INDEX(Historical!$F$7:$F$1044,MATCH(B381,Historical!$B$7:$B$1044,0))=0,"n/a",((INDEX(Historical!$C$7:$C$1044,MATCH(B381,Historical!$B$7:$B$1044,0))/INDEX(Historical!$F$7:$F$1044,MATCH(B381,Historical!$B$7:$B$1044,0)))^(1/3)-1)*100)</f>
        <v>3.7435873035465583</v>
      </c>
      <c r="U381" s="105">
        <f>IF(INDEX(Historical!$H$7:$H$1044,MATCH(B381,Historical!$B$7:$B$1044,0))=0,"n/a",((INDEX(Historical!$C$7:$C$1044,MATCH(B381,Historical!$B$7:$B$1044,0))/INDEX(Historical!$H$7:$H$1044,MATCH(B381,Historical!$B$7:$B$1044,0)))^(1/5)-1)*100)</f>
        <v>6.2355377870964457</v>
      </c>
      <c r="V381" s="105">
        <f>IF(INDEX(Historical!$M$7:$M$1044,MATCH(B381,Historical!$B$7:$B$1044,0))=0,"n/a",((INDEX(Historical!$C$7:$C$1044,MATCH(B381,Historical!$B$7:$B$1044,0))/INDEX(Historical!$M$7:$M$1044,MATCH(B381,Historical!$B$7:$B$1044,0)))^(1/10)-1)*100)</f>
        <v>1.1140073803238559</v>
      </c>
      <c r="W381" s="106">
        <f t="shared" si="89"/>
        <v>5.5973936054927185</v>
      </c>
      <c r="X381" s="107">
        <f t="shared" si="90"/>
        <v>0.38562385820015121</v>
      </c>
      <c r="Y381" s="123" t="s">
        <v>617</v>
      </c>
      <c r="Z381" s="101">
        <f t="shared" si="91"/>
        <v>23.52941176470588</v>
      </c>
      <c r="AA381" s="109">
        <f t="shared" si="92"/>
        <v>15.698529411764705</v>
      </c>
      <c r="AB381" s="71">
        <v>12</v>
      </c>
      <c r="AC381" s="100">
        <v>16.32</v>
      </c>
      <c r="AD381" s="100">
        <v>0.8</v>
      </c>
      <c r="AE381" s="100">
        <v>2.4900000000000002</v>
      </c>
      <c r="AF381" s="100">
        <v>3.05</v>
      </c>
      <c r="AG381" s="100">
        <v>20.169999999999998</v>
      </c>
      <c r="AH381" s="100">
        <v>14.879999999999999</v>
      </c>
      <c r="AI381" s="100">
        <v>13.74</v>
      </c>
      <c r="AJ381" s="100">
        <v>16.170000000000002</v>
      </c>
      <c r="AK381" s="100">
        <v>14.39</v>
      </c>
      <c r="AL381" s="100">
        <v>24130</v>
      </c>
      <c r="AM381" s="100">
        <v>0.48</v>
      </c>
      <c r="AN381" s="100">
        <v>0.87</v>
      </c>
      <c r="AO381" s="110">
        <f t="shared" si="93"/>
        <v>-7.9641625848556128</v>
      </c>
      <c r="AP381" s="111">
        <f t="shared" si="94"/>
        <v>7.7343668269090919</v>
      </c>
      <c r="AQ381" s="112">
        <f t="shared" si="95"/>
        <v>45.877444309152658</v>
      </c>
      <c r="AR381" s="101">
        <f>INDEX(Historical!$C$7:$C$1045,MATCH(B381,Historical!$B$7:$B$1045,0))*IF(AH381="n/a",1.03,IF(AH381&lt;0,1.01,IF(AH381&gt;10,1.1,(1+AH381/100))))</f>
        <v>4.0040000000000004</v>
      </c>
      <c r="AS381" s="109">
        <f t="shared" si="96"/>
        <v>4.4044000000000008</v>
      </c>
      <c r="AT381" s="109">
        <f t="shared" si="102"/>
        <v>4.8448400000000014</v>
      </c>
      <c r="AU381" s="109">
        <f t="shared" si="102"/>
        <v>5.3293240000000015</v>
      </c>
      <c r="AV381" s="109">
        <f t="shared" si="102"/>
        <v>5.8622564000000024</v>
      </c>
      <c r="AW381" s="109">
        <f t="shared" si="98"/>
        <v>24.444820400000008</v>
      </c>
      <c r="AX381" s="113">
        <f t="shared" si="99"/>
        <v>9.541303825136616</v>
      </c>
      <c r="AY381" s="100">
        <v>0.55000000000000004</v>
      </c>
      <c r="AZ381" s="100">
        <v>-6.36</v>
      </c>
      <c r="BA381" s="100">
        <v>-27.38</v>
      </c>
      <c r="BB381" s="100">
        <v>-12.25</v>
      </c>
      <c r="BC381" s="100">
        <v>-19.170000000000002</v>
      </c>
      <c r="BE381" s="12">
        <v>2017</v>
      </c>
      <c r="BF381" s="12">
        <f t="shared" si="100"/>
        <v>1</v>
      </c>
      <c r="BG381" s="100">
        <v>5.6099999999999994</v>
      </c>
      <c r="BH381" s="55" t="s">
        <v>121</v>
      </c>
      <c r="BI381" s="55" t="s">
        <v>122</v>
      </c>
    </row>
    <row r="382" spans="1:61" ht="12.75" customHeight="1" x14ac:dyDescent="0.2">
      <c r="A382" s="55" t="s">
        <v>1363</v>
      </c>
      <c r="B382" s="55" t="s">
        <v>1364</v>
      </c>
      <c r="C382" s="156" t="s">
        <v>162</v>
      </c>
      <c r="D382" s="98" t="s">
        <v>296</v>
      </c>
      <c r="E382" s="157">
        <v>23</v>
      </c>
      <c r="F382" s="2">
        <v>170</v>
      </c>
      <c r="G382" s="2" t="s">
        <v>119</v>
      </c>
      <c r="H382" s="2" t="s">
        <v>118</v>
      </c>
      <c r="I382" s="100">
        <v>82.95</v>
      </c>
      <c r="J382" s="101">
        <f t="shared" si="86"/>
        <v>2.8571428571428572</v>
      </c>
      <c r="K382" s="104">
        <v>0.59250000000000003</v>
      </c>
      <c r="L382" s="71">
        <v>4</v>
      </c>
      <c r="M382" s="28">
        <f t="shared" si="87"/>
        <v>2.37</v>
      </c>
      <c r="N382" s="103" t="s">
        <v>433</v>
      </c>
      <c r="O382" s="104">
        <v>0.56999999999999995</v>
      </c>
      <c r="P382" s="158">
        <v>46094</v>
      </c>
      <c r="Q382" s="158">
        <v>46132</v>
      </c>
      <c r="R382" s="28">
        <f t="shared" si="88"/>
        <v>3.9473684210526452</v>
      </c>
      <c r="S382" s="105">
        <f>IF(INDEX(Historical!$D$7:$D1703,MATCH(B382,Historical!$B$7:$B$1044,0))=0,"n/a",(INDEX(Historical!$C$7:$C$1044,MATCH(B382,Historical!$B$7:$B$1044,0))/INDEX(Historical!$D$7:$D$1044,MATCH(B382,Historical!$B$7:$B$1044,0))-1)*100)</f>
        <v>4.3930635838150156</v>
      </c>
      <c r="T382" s="105">
        <f>IF(INDEX(Historical!$F$7:$F$1044,MATCH(B382,Historical!$B$7:$B$1044,0))=0,"n/a",((INDEX(Historical!$C$7:$C$1044,MATCH(B382,Historical!$B$7:$B$1044,0))/INDEX(Historical!$F$7:$F$1044,MATCH(B382,Historical!$B$7:$B$1044,0)))^(1/3)-1)*100)</f>
        <v>5.5460966695946023</v>
      </c>
      <c r="U382" s="105">
        <f>IF(INDEX(Historical!$H$7:$H$1044,MATCH(B382,Historical!$B$7:$B$1044,0))=0,"n/a",((INDEX(Historical!$C$7:$C$1044,MATCH(B382,Historical!$B$7:$B$1044,0))/INDEX(Historical!$H$7:$H$1044,MATCH(B382,Historical!$B$7:$B$1044,0)))^(1/5)-1)*100)</f>
        <v>5.8989395731228633</v>
      </c>
      <c r="V382" s="105">
        <f>IF(INDEX(Historical!$M$7:$M$1044,MATCH(B382,Historical!$B$7:$B$1044,0))=0,"n/a",((INDEX(Historical!$C$7:$C$1044,MATCH(B382,Historical!$B$7:$B$1044,0))/INDEX(Historical!$M$7:$M$1044,MATCH(B382,Historical!$B$7:$B$1044,0)))^(1/10)-1)*100)</f>
        <v>6.0048464743126528</v>
      </c>
      <c r="W382" s="106">
        <f t="shared" si="89"/>
        <v>0.98236309593545235</v>
      </c>
      <c r="X382" s="107">
        <f t="shared" si="90"/>
        <v>1.4045094221721102</v>
      </c>
      <c r="Y382" s="55"/>
      <c r="Z382" s="101">
        <f t="shared" si="91"/>
        <v>69.298245614035096</v>
      </c>
      <c r="AA382" s="109">
        <f t="shared" si="92"/>
        <v>24.254385964912281</v>
      </c>
      <c r="AB382" s="71">
        <v>12</v>
      </c>
      <c r="AC382" s="100">
        <v>3.42</v>
      </c>
      <c r="AD382" s="100">
        <v>1.92</v>
      </c>
      <c r="AE382" s="100">
        <v>3.53</v>
      </c>
      <c r="AF382" s="100">
        <v>2.19</v>
      </c>
      <c r="AG382" s="100">
        <v>9.36</v>
      </c>
      <c r="AH382" s="100">
        <v>8.3000000000000007</v>
      </c>
      <c r="AI382" s="100">
        <v>10.26</v>
      </c>
      <c r="AJ382" s="100">
        <v>4.2</v>
      </c>
      <c r="AK382" s="100">
        <v>9.5399999999999991</v>
      </c>
      <c r="AL382" s="100">
        <v>51770</v>
      </c>
      <c r="AM382" s="100">
        <v>0.18</v>
      </c>
      <c r="AN382" s="100">
        <v>1.53</v>
      </c>
      <c r="AO382" s="110">
        <f t="shared" si="93"/>
        <v>-15.49830353464656</v>
      </c>
      <c r="AP382" s="111">
        <f t="shared" si="94"/>
        <v>8.756082430265721</v>
      </c>
      <c r="AQ382" s="112">
        <f t="shared" si="95"/>
        <v>53.647656471490926</v>
      </c>
      <c r="AR382" s="101">
        <f>INDEX(Historical!$C$7:$C$1045,MATCH(B382,Historical!$B$7:$B$1045,0))*IF(AH382="n/a",1.03,IF(AH382&lt;0,1.01,IF(AH382&gt;10,1.1,(1+AH382/100))))</f>
        <v>2.4448724999999998</v>
      </c>
      <c r="AS382" s="109">
        <f t="shared" si="96"/>
        <v>2.6893597499999999</v>
      </c>
      <c r="AT382" s="109">
        <f t="shared" si="102"/>
        <v>2.9459246701499997</v>
      </c>
      <c r="AU382" s="109">
        <f t="shared" si="102"/>
        <v>3.2269658836823094</v>
      </c>
      <c r="AV382" s="109">
        <f t="shared" si="102"/>
        <v>3.5348184289856013</v>
      </c>
      <c r="AW382" s="109">
        <f t="shared" si="98"/>
        <v>14.841941232817909</v>
      </c>
      <c r="AX382" s="113">
        <f t="shared" si="99"/>
        <v>17.892635603156005</v>
      </c>
      <c r="AY382" s="100">
        <v>0.39</v>
      </c>
      <c r="AZ382" s="100">
        <v>27.200000000000003</v>
      </c>
      <c r="BA382" s="100">
        <v>-1.52</v>
      </c>
      <c r="BB382" s="100">
        <v>2.79</v>
      </c>
      <c r="BC382" s="100">
        <v>7.2700000000000005</v>
      </c>
      <c r="BE382" s="12">
        <v>2004</v>
      </c>
      <c r="BF382" s="12">
        <f t="shared" si="100"/>
        <v>2</v>
      </c>
      <c r="BG382" s="100">
        <v>2.5700000000000003</v>
      </c>
      <c r="BH382" s="55" t="s">
        <v>121</v>
      </c>
      <c r="BI382" s="55" t="s">
        <v>122</v>
      </c>
    </row>
    <row r="383" spans="1:61" ht="12.75" customHeight="1" x14ac:dyDescent="0.2">
      <c r="A383" s="146" t="s">
        <v>1367</v>
      </c>
      <c r="B383" s="55" t="s">
        <v>1368</v>
      </c>
      <c r="C383" s="156" t="s">
        <v>116</v>
      </c>
      <c r="D383" s="98" t="s">
        <v>215</v>
      </c>
      <c r="E383" s="157">
        <v>16</v>
      </c>
      <c r="F383" s="2">
        <v>285</v>
      </c>
      <c r="G383" s="2" t="s">
        <v>119</v>
      </c>
      <c r="H383" s="2" t="s">
        <v>119</v>
      </c>
      <c r="I383" s="100">
        <v>118.16</v>
      </c>
      <c r="J383" s="101">
        <f t="shared" si="86"/>
        <v>1.4556533513879486</v>
      </c>
      <c r="K383" s="104">
        <v>0.43</v>
      </c>
      <c r="L383" s="71">
        <v>4</v>
      </c>
      <c r="M383" s="28">
        <f t="shared" si="87"/>
        <v>1.72</v>
      </c>
      <c r="N383" s="103" t="s">
        <v>158</v>
      </c>
      <c r="O383" s="104">
        <v>0.4</v>
      </c>
      <c r="P383" s="158">
        <v>46077</v>
      </c>
      <c r="Q383" s="158">
        <v>46105</v>
      </c>
      <c r="R383" s="28">
        <f t="shared" si="88"/>
        <v>7.4999999999999929</v>
      </c>
      <c r="S383" s="105">
        <f>IF(INDEX(Historical!$D$7:$D1706,MATCH(B383,Historical!$B$7:$B$1044,0))=0,"n/a",(INDEX(Historical!$C$7:$C$1044,MATCH(B383,Historical!$B$7:$B$1044,0))/INDEX(Historical!$D$7:$D$1044,MATCH(B383,Historical!$B$7:$B$1044,0))-1)*100)</f>
        <v>11.111111111111116</v>
      </c>
      <c r="T383" s="105">
        <f>IF(INDEX(Historical!$F$7:$F$1044,MATCH(B383,Historical!$B$7:$B$1044,0))=0,"n/a",((INDEX(Historical!$C$7:$C$1044,MATCH(B383,Historical!$B$7:$B$1044,0))/INDEX(Historical!$F$7:$F$1044,MATCH(B383,Historical!$B$7:$B$1044,0)))^(1/3)-1)*100)</f>
        <v>10.064241629820891</v>
      </c>
      <c r="U383" s="105">
        <f>IF(INDEX(Historical!$H$7:$H$1044,MATCH(B383,Historical!$B$7:$B$1044,0))=0,"n/a",((INDEX(Historical!$C$7:$C$1044,MATCH(B383,Historical!$B$7:$B$1044,0))/INDEX(Historical!$H$7:$H$1044,MATCH(B383,Historical!$B$7:$B$1044,0)))^(1/5)-1)*100)</f>
        <v>8.9976987048345336</v>
      </c>
      <c r="V383" s="105">
        <f>IF(INDEX(Historical!$M$7:$M$1044,MATCH(B383,Historical!$B$7:$B$1044,0))=0,"n/a",((INDEX(Historical!$C$7:$C$1044,MATCH(B383,Historical!$B$7:$B$1044,0))/INDEX(Historical!$M$7:$M$1044,MATCH(B383,Historical!$B$7:$B$1044,0)))^(1/10)-1)*100)</f>
        <v>11.005815998935242</v>
      </c>
      <c r="W383" s="106">
        <f t="shared" si="89"/>
        <v>0.81754035372797584</v>
      </c>
      <c r="X383" s="107">
        <f t="shared" si="90"/>
        <v>0.3941173326690553</v>
      </c>
      <c r="Y383" s="172"/>
      <c r="Z383" s="101">
        <f t="shared" si="91"/>
        <v>42.679900744416869</v>
      </c>
      <c r="AA383" s="109">
        <f t="shared" si="92"/>
        <v>29.320099255583123</v>
      </c>
      <c r="AB383" s="71">
        <v>12</v>
      </c>
      <c r="AC383" s="100">
        <v>4.03</v>
      </c>
      <c r="AD383" s="100">
        <v>2.0099999999999998</v>
      </c>
      <c r="AE383" s="100">
        <v>3.09</v>
      </c>
      <c r="AF383" s="100">
        <v>2.57</v>
      </c>
      <c r="AG383" s="100">
        <v>9</v>
      </c>
      <c r="AH383" s="100">
        <v>8.8800000000000008</v>
      </c>
      <c r="AI383" s="100">
        <v>9.7799999999999994</v>
      </c>
      <c r="AJ383" s="100">
        <v>22.830000000000002</v>
      </c>
      <c r="AK383" s="100">
        <v>9.69</v>
      </c>
      <c r="AL383" s="100">
        <v>28090</v>
      </c>
      <c r="AM383" s="100">
        <v>0.33999999999999997</v>
      </c>
      <c r="AN383" s="100">
        <v>0.19</v>
      </c>
      <c r="AO383" s="110">
        <f t="shared" si="93"/>
        <v>-18.866747199360642</v>
      </c>
      <c r="AP383" s="111">
        <f t="shared" si="94"/>
        <v>10.453352056222482</v>
      </c>
      <c r="AQ383" s="112">
        <f t="shared" si="95"/>
        <v>83.002920543603025</v>
      </c>
      <c r="AR383" s="101">
        <f>INDEX(Historical!$C$7:$C$1045,MATCH(B383,Historical!$B$7:$B$1045,0))*IF(AH383="n/a",1.03,IF(AH383&lt;0,1.01,IF(AH383&gt;10,1.1,(1+AH383/100))))</f>
        <v>1.7420800000000001</v>
      </c>
      <c r="AS383" s="109">
        <f t="shared" si="96"/>
        <v>1.9124554239999998</v>
      </c>
      <c r="AT383" s="109">
        <f t="shared" si="102"/>
        <v>2.0977723545856</v>
      </c>
      <c r="AU383" s="109">
        <f t="shared" si="102"/>
        <v>2.3010464957449446</v>
      </c>
      <c r="AV383" s="109">
        <f t="shared" si="102"/>
        <v>2.5240179011826296</v>
      </c>
      <c r="AW383" s="109">
        <f t="shared" si="98"/>
        <v>10.577372175513174</v>
      </c>
      <c r="AX383" s="113">
        <f t="shared" si="99"/>
        <v>8.95173677683918</v>
      </c>
      <c r="AY383" s="100">
        <v>1.08</v>
      </c>
      <c r="AZ383" s="100">
        <v>3.51</v>
      </c>
      <c r="BA383" s="100">
        <v>-23.41</v>
      </c>
      <c r="BB383" s="100">
        <v>-4.29</v>
      </c>
      <c r="BC383" s="100">
        <v>-13.61</v>
      </c>
      <c r="BE383" s="12">
        <v>2011</v>
      </c>
      <c r="BF383" s="12">
        <f t="shared" si="100"/>
        <v>1</v>
      </c>
      <c r="BG383" s="100">
        <v>5.8500000000000005</v>
      </c>
      <c r="BH383" s="55" t="s">
        <v>121</v>
      </c>
      <c r="BI383" s="55" t="s">
        <v>122</v>
      </c>
    </row>
    <row r="384" spans="1:61" ht="12.75" customHeight="1" x14ac:dyDescent="0.2">
      <c r="A384" s="116" t="s">
        <v>1369</v>
      </c>
      <c r="B384" s="55" t="s">
        <v>1370</v>
      </c>
      <c r="C384" s="156" t="s">
        <v>134</v>
      </c>
      <c r="D384" s="98" t="s">
        <v>157</v>
      </c>
      <c r="E384" s="157">
        <v>13</v>
      </c>
      <c r="F384" s="2">
        <v>410</v>
      </c>
      <c r="G384" s="2" t="s">
        <v>119</v>
      </c>
      <c r="H384" s="2" t="s">
        <v>119</v>
      </c>
      <c r="I384" s="100">
        <v>63.42</v>
      </c>
      <c r="J384" s="101">
        <f t="shared" si="86"/>
        <v>2.8382213812677386</v>
      </c>
      <c r="K384" s="104">
        <v>0.45</v>
      </c>
      <c r="L384" s="71">
        <v>4</v>
      </c>
      <c r="M384" s="28">
        <f t="shared" si="87"/>
        <v>1.8</v>
      </c>
      <c r="N384" s="103" t="s">
        <v>1133</v>
      </c>
      <c r="O384" s="104">
        <v>0.43</v>
      </c>
      <c r="P384" s="158">
        <v>45883</v>
      </c>
      <c r="Q384" s="158">
        <v>45890</v>
      </c>
      <c r="R384" s="28">
        <f t="shared" si="88"/>
        <v>4.6511627906976782</v>
      </c>
      <c r="S384" s="105">
        <f>IF(INDEX(Historical!$D$7:$D1709,MATCH(B384,Historical!$B$7:$B$1044,0))=0,"n/a",(INDEX(Historical!$C$7:$C$1044,MATCH(B384,Historical!$B$7:$B$1044,0))/INDEX(Historical!$D$7:$D$1044,MATCH(B384,Historical!$B$7:$B$1044,0))-1)*100)</f>
        <v>6.024096385542177</v>
      </c>
      <c r="T384" s="105">
        <f>IF(INDEX(Historical!$F$7:$F$1044,MATCH(B384,Historical!$B$7:$B$1044,0))=0,"n/a",((INDEX(Historical!$C$7:$C$1044,MATCH(B384,Historical!$B$7:$B$1044,0))/INDEX(Historical!$F$7:$F$1044,MATCH(B384,Historical!$B$7:$B$1044,0)))^(1/3)-1)*100)</f>
        <v>3.6617477807562526</v>
      </c>
      <c r="U384" s="105">
        <f>IF(INDEX(Historical!$H$7:$H$1044,MATCH(B384,Historical!$B$7:$B$1044,0))=0,"n/a",((INDEX(Historical!$C$7:$C$1044,MATCH(B384,Historical!$B$7:$B$1044,0))/INDEX(Historical!$H$7:$H$1044,MATCH(B384,Historical!$B$7:$B$1044,0)))^(1/5)-1)*100)</f>
        <v>5.291848906511043</v>
      </c>
      <c r="V384" s="105">
        <f>IF(INDEX(Historical!$M$7:$M$1044,MATCH(B384,Historical!$B$7:$B$1044,0))=0,"n/a",((INDEX(Historical!$C$7:$C$1044,MATCH(B384,Historical!$B$7:$B$1044,0))/INDEX(Historical!$M$7:$M$1044,MATCH(B384,Historical!$B$7:$B$1044,0)))^(1/10)-1)*100)</f>
        <v>23.11444133449163</v>
      </c>
      <c r="W384" s="106">
        <f t="shared" si="89"/>
        <v>0.22894124196782928</v>
      </c>
      <c r="X384" s="107">
        <f t="shared" si="90"/>
        <v>0.35974499704357871</v>
      </c>
      <c r="Y384" s="162"/>
      <c r="Z384" s="101">
        <f t="shared" si="91"/>
        <v>27.993779160186627</v>
      </c>
      <c r="AA384" s="109">
        <f t="shared" si="92"/>
        <v>9.863141524105755</v>
      </c>
      <c r="AB384" s="71">
        <v>12</v>
      </c>
      <c r="AC384" s="100">
        <v>6.43</v>
      </c>
      <c r="AD384" s="100">
        <v>1.44</v>
      </c>
      <c r="AE384" s="100">
        <v>1.89</v>
      </c>
      <c r="AF384" s="100">
        <v>1.29</v>
      </c>
      <c r="AG384" s="100">
        <v>13.99</v>
      </c>
      <c r="AH384" s="100">
        <v>7.31</v>
      </c>
      <c r="AI384" s="100">
        <v>4.93</v>
      </c>
      <c r="AJ384" s="100">
        <v>14.71</v>
      </c>
      <c r="AK384" s="100">
        <v>6.52</v>
      </c>
      <c r="AL384" s="100">
        <v>9330</v>
      </c>
      <c r="AM384" s="100">
        <v>1.5699999999999998</v>
      </c>
      <c r="AN384" s="100">
        <v>0.32</v>
      </c>
      <c r="AO384" s="110">
        <f t="shared" si="93"/>
        <v>-1.7330712363269729</v>
      </c>
      <c r="AP384" s="111">
        <f t="shared" si="94"/>
        <v>8.130070287778782</v>
      </c>
      <c r="AQ384" s="112">
        <f t="shared" si="95"/>
        <v>-24.801144907957763</v>
      </c>
      <c r="AR384" s="101">
        <f>INDEX(Historical!$C$7:$C$1045,MATCH(B384,Historical!$B$7:$B$1045,0))*IF(AH384="n/a",1.03,IF(AH384&lt;0,1.01,IF(AH384&gt;10,1.1,(1+AH384/100))))</f>
        <v>1.8886559999999999</v>
      </c>
      <c r="AS384" s="109">
        <f t="shared" si="96"/>
        <v>1.9817667407999997</v>
      </c>
      <c r="AT384" s="109">
        <f t="shared" si="102"/>
        <v>2.1109779323001594</v>
      </c>
      <c r="AU384" s="109">
        <f t="shared" si="102"/>
        <v>2.2486136934861296</v>
      </c>
      <c r="AV384" s="109">
        <f t="shared" si="102"/>
        <v>2.3952233063014252</v>
      </c>
      <c r="AW384" s="109">
        <f t="shared" si="98"/>
        <v>10.625237672887714</v>
      </c>
      <c r="AX384" s="113">
        <f t="shared" si="99"/>
        <v>16.753764857911879</v>
      </c>
      <c r="AY384" s="100">
        <v>0.81</v>
      </c>
      <c r="AZ384" s="100">
        <v>45.33</v>
      </c>
      <c r="BA384" s="100">
        <v>-4.16</v>
      </c>
      <c r="BB384" s="100">
        <v>7.9799999999999995</v>
      </c>
      <c r="BC384" s="100">
        <v>11.49</v>
      </c>
      <c r="BE384" s="12">
        <v>2013</v>
      </c>
      <c r="BF384" s="12">
        <f t="shared" si="100"/>
        <v>1</v>
      </c>
      <c r="BG384" s="100">
        <v>1.08</v>
      </c>
      <c r="BH384" s="55" t="s">
        <v>121</v>
      </c>
      <c r="BI384" s="55" t="s">
        <v>122</v>
      </c>
    </row>
    <row r="385" spans="1:61" ht="12.75" customHeight="1" x14ac:dyDescent="0.2">
      <c r="A385" s="146" t="s">
        <v>1371</v>
      </c>
      <c r="B385" s="55" t="s">
        <v>1372</v>
      </c>
      <c r="C385" s="156" t="s">
        <v>180</v>
      </c>
      <c r="D385" s="98" t="s">
        <v>358</v>
      </c>
      <c r="E385" s="157">
        <v>14</v>
      </c>
      <c r="F385" s="2">
        <v>379</v>
      </c>
      <c r="G385" s="2" t="s">
        <v>146</v>
      </c>
      <c r="H385" s="2" t="s">
        <v>146</v>
      </c>
      <c r="I385" s="100">
        <v>114.97</v>
      </c>
      <c r="J385" s="101">
        <f t="shared" si="86"/>
        <v>1.8439592937287987</v>
      </c>
      <c r="K385" s="104">
        <v>0.53</v>
      </c>
      <c r="L385" s="71">
        <v>4</v>
      </c>
      <c r="M385" s="28">
        <f t="shared" si="87"/>
        <v>2.12</v>
      </c>
      <c r="N385" s="103" t="s">
        <v>136</v>
      </c>
      <c r="O385" s="104">
        <v>0.5</v>
      </c>
      <c r="P385" s="158">
        <v>46042</v>
      </c>
      <c r="Q385" s="158">
        <v>46084</v>
      </c>
      <c r="R385" s="28">
        <f t="shared" si="88"/>
        <v>6.0000000000000053</v>
      </c>
      <c r="S385" s="105">
        <f>IF(INDEX(Historical!$D$7:$D1710,MATCH(B385,Historical!$B$7:$B$1044,0))=0,"n/a",(INDEX(Historical!$C$7:$C$1044,MATCH(B385,Historical!$B$7:$B$1044,0))/INDEX(Historical!$D$7:$D$1044,MATCH(B385,Historical!$B$7:$B$1044,0))-1)*100)</f>
        <v>15.740740740740744</v>
      </c>
      <c r="T385" s="105">
        <f>IF(INDEX(Historical!$F$7:$F$1044,MATCH(B385,Historical!$B$7:$B$1044,0))=0,"n/a",((INDEX(Historical!$C$7:$C$1044,MATCH(B385,Historical!$B$7:$B$1044,0))/INDEX(Historical!$F$7:$F$1044,MATCH(B385,Historical!$B$7:$B$1044,0)))^(1/3)-1)*100)</f>
        <v>15.441567326431937</v>
      </c>
      <c r="U385" s="105">
        <f>IF(INDEX(Historical!$H$7:$H$1044,MATCH(B385,Historical!$B$7:$B$1044,0))=0,"n/a",((INDEX(Historical!$C$7:$C$1044,MATCH(B385,Historical!$B$7:$B$1044,0))/INDEX(Historical!$H$7:$H$1044,MATCH(B385,Historical!$B$7:$B$1044,0)))^(1/5)-1)*100)</f>
        <v>20.112443398143132</v>
      </c>
      <c r="V385" s="105">
        <f>IF(INDEX(Historical!$M$7:$M$1044,MATCH(B385,Historical!$B$7:$B$1044,0))=0,"n/a",((INDEX(Historical!$C$7:$C$1044,MATCH(B385,Historical!$B$7:$B$1044,0))/INDEX(Historical!$M$7:$M$1044,MATCH(B385,Historical!$B$7:$B$1044,0)))^(1/10)-1)*100)</f>
        <v>19.671074697099211</v>
      </c>
      <c r="W385" s="106">
        <f t="shared" si="89"/>
        <v>1.0224374472589952</v>
      </c>
      <c r="X385" s="107">
        <f t="shared" si="90"/>
        <v>1.6816424245939074</v>
      </c>
      <c r="Y385" s="159"/>
      <c r="Z385" s="101">
        <f t="shared" si="91"/>
        <v>35.215946843853821</v>
      </c>
      <c r="AA385" s="109">
        <f t="shared" si="92"/>
        <v>19.098006644518275</v>
      </c>
      <c r="AB385" s="71">
        <v>12</v>
      </c>
      <c r="AC385" s="100">
        <v>6.02</v>
      </c>
      <c r="AD385" s="100">
        <v>1.74</v>
      </c>
      <c r="AE385" s="100">
        <v>5.1100000000000003</v>
      </c>
      <c r="AF385" s="100">
        <v>14.67</v>
      </c>
      <c r="AG385" s="100">
        <v>65.990000000000009</v>
      </c>
      <c r="AH385" s="100">
        <v>9.59</v>
      </c>
      <c r="AI385" s="100">
        <v>7.9600000000000009</v>
      </c>
      <c r="AJ385" s="100">
        <v>11.959999999999999</v>
      </c>
      <c r="AK385" s="100">
        <v>8.6900000000000013</v>
      </c>
      <c r="AL385" s="100">
        <v>48350</v>
      </c>
      <c r="AM385" s="100">
        <v>0.55999999999999994</v>
      </c>
      <c r="AN385" s="100">
        <v>2.79</v>
      </c>
      <c r="AO385" s="110">
        <f t="shared" si="93"/>
        <v>2.8583960473536543</v>
      </c>
      <c r="AP385" s="111">
        <f t="shared" si="94"/>
        <v>21.956402691871929</v>
      </c>
      <c r="AQ385" s="112">
        <f t="shared" si="95"/>
        <v>252.87250292741592</v>
      </c>
      <c r="AR385" s="101">
        <f>INDEX(Historical!$C$7:$C$1045,MATCH(B385,Historical!$B$7:$B$1045,0))*IF(AH385="n/a",1.03,IF(AH385&lt;0,1.01,IF(AH385&gt;10,1.1,(1+AH385/100))))</f>
        <v>2.1918000000000002</v>
      </c>
      <c r="AS385" s="109">
        <f t="shared" si="96"/>
        <v>2.3662672800000006</v>
      </c>
      <c r="AT385" s="109">
        <f t="shared" si="102"/>
        <v>2.5718959066320006</v>
      </c>
      <c r="AU385" s="109">
        <f t="shared" si="102"/>
        <v>2.7953936609183216</v>
      </c>
      <c r="AV385" s="109">
        <f t="shared" si="102"/>
        <v>3.0383133700521237</v>
      </c>
      <c r="AW385" s="109">
        <f t="shared" si="98"/>
        <v>12.963670217602449</v>
      </c>
      <c r="AX385" s="113">
        <f t="shared" si="99"/>
        <v>11.275698197444942</v>
      </c>
      <c r="AY385" s="100">
        <v>0.87</v>
      </c>
      <c r="AZ385" s="100">
        <v>1.77</v>
      </c>
      <c r="BA385" s="100">
        <v>-33.25</v>
      </c>
      <c r="BB385" s="100">
        <v>-4.2799999999999994</v>
      </c>
      <c r="BC385" s="100">
        <v>-13.16</v>
      </c>
      <c r="BE385" s="12">
        <v>2013</v>
      </c>
      <c r="BF385" s="12">
        <f t="shared" si="100"/>
        <v>1</v>
      </c>
      <c r="BG385" s="100">
        <v>18</v>
      </c>
      <c r="BH385" s="55" t="s">
        <v>121</v>
      </c>
      <c r="BI385" s="55" t="s">
        <v>122</v>
      </c>
    </row>
    <row r="386" spans="1:61" x14ac:dyDescent="0.2">
      <c r="A386" s="116"/>
      <c r="B386" s="55"/>
      <c r="C386" s="156"/>
      <c r="D386" s="98"/>
      <c r="E386" s="157"/>
      <c r="F386" s="2"/>
      <c r="G386" s="2"/>
      <c r="H386" s="2"/>
      <c r="I386" s="100"/>
      <c r="J386" s="109"/>
      <c r="K386" s="104"/>
      <c r="L386" s="71"/>
      <c r="M386" s="28"/>
      <c r="N386" s="103"/>
      <c r="O386" s="104"/>
      <c r="P386" s="158"/>
      <c r="Q386" s="158"/>
      <c r="R386" s="28"/>
      <c r="S386" s="105"/>
      <c r="T386" s="105"/>
      <c r="U386" s="105"/>
      <c r="V386" s="105"/>
      <c r="W386" s="106"/>
      <c r="X386" s="107"/>
      <c r="Y386" s="162"/>
      <c r="Z386" s="109"/>
      <c r="AA386" s="109"/>
      <c r="AB386" s="71"/>
      <c r="AC386" s="100"/>
      <c r="AD386" s="100"/>
      <c r="AE386" s="100"/>
      <c r="AF386" s="100"/>
      <c r="AG386" s="100"/>
      <c r="AH386" s="100"/>
      <c r="AI386" s="100"/>
      <c r="AJ386" s="100"/>
      <c r="AK386" s="100"/>
      <c r="AL386" s="100"/>
      <c r="AM386" s="100"/>
      <c r="AN386" s="100"/>
      <c r="AO386" s="111"/>
      <c r="AP386" s="111"/>
      <c r="AQ386" s="112"/>
      <c r="AR386" s="109"/>
      <c r="AS386" s="109"/>
      <c r="AT386" s="109"/>
      <c r="AU386" s="109"/>
      <c r="AV386" s="109"/>
      <c r="AW386" s="109"/>
      <c r="AX386" s="113"/>
      <c r="AY386" s="100"/>
      <c r="AZ386" s="100"/>
      <c r="BA386" s="100"/>
      <c r="BB386" s="100"/>
      <c r="BC386" s="100"/>
      <c r="BG386" s="100"/>
      <c r="BH386" s="55"/>
      <c r="BI386" s="55"/>
    </row>
    <row r="387" spans="1:61" ht="11.25" customHeight="1" x14ac:dyDescent="0.2">
      <c r="A387" s="55" t="s">
        <v>540</v>
      </c>
      <c r="B387">
        <f>COUNTA(B7:B385)</f>
        <v>379</v>
      </c>
      <c r="E387" s="134">
        <f>AVERAGE(E7:E385)</f>
        <v>15.485488126649077</v>
      </c>
      <c r="I387" s="135">
        <f>AVERAGE(I7:I385)</f>
        <v>158.61131926121359</v>
      </c>
      <c r="J387" s="135">
        <f>AVERAGE(J7:J385)</f>
        <v>2.6456009193270016</v>
      </c>
      <c r="K387" s="135">
        <f>AVERAGE(K7:K385)</f>
        <v>0.68151036939313958</v>
      </c>
      <c r="M387" s="135">
        <f>AVERAGE(M7:M385)</f>
        <v>2.7056840633245378</v>
      </c>
      <c r="O387" s="135">
        <f>AVERAGE(O7:O385)</f>
        <v>0.63446183201407236</v>
      </c>
      <c r="R387" s="135">
        <f t="shared" ref="R387:X387" si="103">AVERAGE(R7:R385)</f>
        <v>7.3230270817478278</v>
      </c>
      <c r="S387" s="135">
        <f t="shared" si="103"/>
        <v>7.7343916832679476</v>
      </c>
      <c r="T387" s="135">
        <f t="shared" si="103"/>
        <v>8.2011232619078296</v>
      </c>
      <c r="U387" s="135">
        <f t="shared" si="103"/>
        <v>9.0952729500074838</v>
      </c>
      <c r="V387" s="135">
        <f t="shared" si="103"/>
        <v>10.674002858033441</v>
      </c>
      <c r="W387" s="135">
        <f t="shared" si="103"/>
        <v>0.88390331603443029</v>
      </c>
      <c r="X387" s="135">
        <f t="shared" si="103"/>
        <v>2.3989700714756634</v>
      </c>
      <c r="Z387" s="135">
        <f>AVERAGE(Z7:Z385)</f>
        <v>61.989036818864562</v>
      </c>
      <c r="AA387" s="135">
        <f>AVERAGE(AA7:AA385)</f>
        <v>25.147663002405718</v>
      </c>
      <c r="AB387" s="15"/>
      <c r="AC387" s="135">
        <f t="shared" ref="AC387:BC387" si="104">AVERAGE(AC7:AC385)</f>
        <v>6.9751212938005391</v>
      </c>
      <c r="AD387" s="135">
        <f t="shared" si="104"/>
        <v>2.2833976833976832</v>
      </c>
      <c r="AE387" s="135">
        <f t="shared" si="104"/>
        <v>3.7232614555256083</v>
      </c>
      <c r="AF387" s="135">
        <f t="shared" si="104"/>
        <v>4.6806128133704767</v>
      </c>
      <c r="AG387" s="135">
        <f t="shared" si="104"/>
        <v>63.780604395604421</v>
      </c>
      <c r="AH387" s="135">
        <f t="shared" si="104"/>
        <v>11.282591549295772</v>
      </c>
      <c r="AI387" s="135">
        <f t="shared" si="104"/>
        <v>11.867932011331447</v>
      </c>
      <c r="AJ387" s="135">
        <f t="shared" si="104"/>
        <v>11.055659824046913</v>
      </c>
      <c r="AK387" s="135">
        <f t="shared" si="104"/>
        <v>10.513829787234037</v>
      </c>
      <c r="AL387" s="135">
        <f t="shared" si="104"/>
        <v>69477.894663072802</v>
      </c>
      <c r="AM387" s="135">
        <f t="shared" si="104"/>
        <v>7.8514824797843596</v>
      </c>
      <c r="AN387" s="135">
        <f t="shared" si="104"/>
        <v>1.2204178272980495</v>
      </c>
      <c r="AO387" s="135">
        <f t="shared" si="104"/>
        <v>-13.424253368400908</v>
      </c>
      <c r="AP387" s="135">
        <f t="shared" si="104"/>
        <v>11.740873869334489</v>
      </c>
      <c r="AQ387" s="135">
        <f t="shared" si="104"/>
        <v>104.95479888816165</v>
      </c>
      <c r="AR387" s="135">
        <f t="shared" si="104"/>
        <v>2.7078481433697696</v>
      </c>
      <c r="AS387" s="135">
        <f t="shared" si="104"/>
        <v>2.9217711633133079</v>
      </c>
      <c r="AT387" s="135">
        <f t="shared" si="104"/>
        <v>3.1350577786452956</v>
      </c>
      <c r="AU387" s="135">
        <f t="shared" si="104"/>
        <v>3.3667515432271848</v>
      </c>
      <c r="AV387" s="135">
        <f t="shared" si="104"/>
        <v>3.6185473661163918</v>
      </c>
      <c r="AW387" s="135">
        <f t="shared" si="104"/>
        <v>15.749975994671926</v>
      </c>
      <c r="AX387" s="135">
        <f t="shared" si="104"/>
        <v>15.094269472367531</v>
      </c>
      <c r="AY387" s="135">
        <f t="shared" si="104"/>
        <v>0.83326145552560615</v>
      </c>
      <c r="AZ387" s="135">
        <f t="shared" si="104"/>
        <v>33.811563342318095</v>
      </c>
      <c r="BA387" s="135">
        <f t="shared" si="104"/>
        <v>-12.812857142857156</v>
      </c>
      <c r="BB387" s="135">
        <f t="shared" si="104"/>
        <v>2.8130188679245278</v>
      </c>
      <c r="BC387" s="135">
        <f t="shared" si="104"/>
        <v>5.0160377358490527</v>
      </c>
      <c r="BD387" s="136"/>
      <c r="BE387" s="135">
        <f>AVERAGE(BE7:BE385)</f>
        <v>2011.0949868073878</v>
      </c>
      <c r="BF387" s="135">
        <f>AVERAGE(BF7:BF385)</f>
        <v>1.2137203166226913</v>
      </c>
      <c r="BG387" s="135">
        <f>AVERAGE(BG7:BG385)</f>
        <v>5.7273854447439385</v>
      </c>
    </row>
    <row r="388" spans="1:61" x14ac:dyDescent="0.2">
      <c r="O388" s="141"/>
      <c r="W388" s="142"/>
      <c r="X388" s="142"/>
      <c r="AL388" s="143"/>
      <c r="BE388" s="144"/>
    </row>
    <row r="389" spans="1:61" x14ac:dyDescent="0.2">
      <c r="A389" t="s">
        <v>541</v>
      </c>
      <c r="O389" s="141"/>
      <c r="W389" s="142"/>
      <c r="X389" s="142"/>
      <c r="AL389" s="143"/>
      <c r="BE389" s="144"/>
    </row>
    <row r="390" spans="1:61" x14ac:dyDescent="0.2">
      <c r="A390" t="s">
        <v>527</v>
      </c>
      <c r="B390">
        <f t="shared" ref="B390:B400" si="105">COUNTIF($C$7:$C$385,"="&amp;$A390)</f>
        <v>4</v>
      </c>
      <c r="E390" s="134">
        <f t="shared" ref="E390:E400" si="106">AVERAGEIFS($E$7:$E$385,$C$7:$C$385,"="&amp;$A390)</f>
        <v>15.75</v>
      </c>
      <c r="I390" s="134">
        <f t="shared" ref="I390:K400" si="107">AVERAGEIFS(I$7:I$385,$C$7:$C$385,"="&amp;$A390)</f>
        <v>77.532499999999999</v>
      </c>
      <c r="J390" s="136">
        <f t="shared" si="107"/>
        <v>4.5902116868128608</v>
      </c>
      <c r="K390" s="137">
        <f t="shared" si="107"/>
        <v>0.791875</v>
      </c>
      <c r="L390" s="134"/>
      <c r="M390" s="135">
        <f t="shared" ref="M390:M400" si="108">AVERAGEIFS(M$7:M$385,$C$7:$C$385,"="&amp;$A390)</f>
        <v>3.1675</v>
      </c>
      <c r="N390" s="134"/>
      <c r="O390" s="138">
        <f t="shared" ref="O390:O400" si="109">AVERAGEIFS(O$7:O$385,$C$7:$C$385,"="&amp;$A390)</f>
        <v>0.73899999999999999</v>
      </c>
      <c r="P390" s="134"/>
      <c r="Q390" s="134"/>
      <c r="R390" s="135">
        <f t="shared" ref="R390:X400" si="110">AVERAGEIFS(R$7:R$385,$C$7:$C$385,"="&amp;$A390)</f>
        <v>5.1376939458532949</v>
      </c>
      <c r="S390" s="135">
        <f t="shared" si="110"/>
        <v>4.9027628856289143</v>
      </c>
      <c r="T390" s="135">
        <f t="shared" si="110"/>
        <v>10.639083400330485</v>
      </c>
      <c r="U390" s="135">
        <f t="shared" si="110"/>
        <v>12.835044380922346</v>
      </c>
      <c r="V390" s="135">
        <f t="shared" si="110"/>
        <v>12.671597632782044</v>
      </c>
      <c r="W390" s="139">
        <f t="shared" si="110"/>
        <v>0.91087998642065549</v>
      </c>
      <c r="X390" s="139">
        <f t="shared" si="110"/>
        <v>0.34890466135496212</v>
      </c>
      <c r="Z390" s="136">
        <f t="shared" ref="Z390:AA400" si="111">AVERAGEIFS(Z$7:Z$385,$C$7:$C$385,"="&amp;$A390)</f>
        <v>99.23338922204357</v>
      </c>
      <c r="AA390" s="135">
        <f t="shared" si="111"/>
        <v>25.011101944896527</v>
      </c>
      <c r="AB390" s="135"/>
      <c r="AC390" s="135">
        <f t="shared" ref="AC390:AL400" si="112">AVERAGEIFS(AC$7:AC$385,$C$7:$C$385,"="&amp;$A390)</f>
        <v>3.59</v>
      </c>
      <c r="AD390" s="135">
        <f t="shared" si="112"/>
        <v>0.68</v>
      </c>
      <c r="AE390" s="135">
        <f t="shared" si="112"/>
        <v>1.1425000000000001</v>
      </c>
      <c r="AF390" s="135">
        <f t="shared" si="112"/>
        <v>1.7175000000000002</v>
      </c>
      <c r="AG390" s="135">
        <f t="shared" si="112"/>
        <v>12.465</v>
      </c>
      <c r="AH390" s="135">
        <f t="shared" si="112"/>
        <v>187.63750000000002</v>
      </c>
      <c r="AI390" s="135">
        <f t="shared" si="112"/>
        <v>-3.5699999999999994</v>
      </c>
      <c r="AJ390" s="135">
        <f t="shared" si="112"/>
        <v>9.5374999999999979</v>
      </c>
      <c r="AK390" s="135">
        <f t="shared" si="112"/>
        <v>33.932500000000005</v>
      </c>
      <c r="AL390" s="140">
        <f t="shared" si="112"/>
        <v>78620</v>
      </c>
      <c r="AM390" s="135">
        <f t="shared" ref="AM390:AV400" si="113">AVERAGEIFS(AM$7:AM$385,$C$7:$C$385,"="&amp;$A390)</f>
        <v>2.6524999999999999</v>
      </c>
      <c r="AN390" s="135">
        <f t="shared" si="113"/>
        <v>1.7549999999999999</v>
      </c>
      <c r="AO390" s="136">
        <f t="shared" si="113"/>
        <v>-7.5858458771613222</v>
      </c>
      <c r="AP390" s="135">
        <f t="shared" si="113"/>
        <v>17.425256067735205</v>
      </c>
      <c r="AQ390" s="135">
        <f t="shared" si="113"/>
        <v>31.628172559060815</v>
      </c>
      <c r="AR390" s="136">
        <f t="shared" si="113"/>
        <v>3.3867230000000008</v>
      </c>
      <c r="AS390" s="135">
        <f t="shared" si="113"/>
        <v>3.4927701571000007</v>
      </c>
      <c r="AT390" s="135">
        <f t="shared" si="113"/>
        <v>3.7840027605214708</v>
      </c>
      <c r="AU390" s="135">
        <f t="shared" si="113"/>
        <v>4.1023255560622314</v>
      </c>
      <c r="AV390" s="135">
        <f t="shared" si="113"/>
        <v>4.4503317948486156</v>
      </c>
      <c r="AW390" s="135">
        <f t="shared" ref="AW390:BC400" si="114">AVERAGEIFS(AW$7:AW$385,$C$7:$C$385,"="&amp;$A390)</f>
        <v>19.216153268532317</v>
      </c>
      <c r="AX390" s="135">
        <f t="shared" si="114"/>
        <v>27.073187066489837</v>
      </c>
      <c r="AY390" s="136">
        <f t="shared" si="114"/>
        <v>0.6925</v>
      </c>
      <c r="AZ390" s="135">
        <f t="shared" si="114"/>
        <v>30.709999999999997</v>
      </c>
      <c r="BA390" s="135">
        <f t="shared" si="114"/>
        <v>-13.225</v>
      </c>
      <c r="BB390" s="135">
        <f t="shared" si="114"/>
        <v>0.24500000000000005</v>
      </c>
      <c r="BC390" s="135">
        <f t="shared" si="114"/>
        <v>6.3174999999999999</v>
      </c>
      <c r="BD390" s="136"/>
      <c r="BE390" s="15">
        <f t="shared" ref="BE390:BG400" si="115">AVERAGEIFS(BE$7:BE$385,$C$7:$C$385,"="&amp;$A390)</f>
        <v>2010.5</v>
      </c>
      <c r="BF390" s="135">
        <f t="shared" si="115"/>
        <v>1.5</v>
      </c>
      <c r="BG390" s="135">
        <f t="shared" si="115"/>
        <v>3.8024999999999998</v>
      </c>
    </row>
    <row r="391" spans="1:61" x14ac:dyDescent="0.2">
      <c r="A391" t="s">
        <v>335</v>
      </c>
      <c r="B391">
        <f t="shared" si="105"/>
        <v>25</v>
      </c>
      <c r="E391" s="134">
        <f t="shared" si="106"/>
        <v>14.88</v>
      </c>
      <c r="I391" s="134">
        <f t="shared" si="107"/>
        <v>180.90800000000002</v>
      </c>
      <c r="J391" s="136">
        <f t="shared" si="107"/>
        <v>2.5873539925807201</v>
      </c>
      <c r="K391" s="137">
        <f t="shared" si="107"/>
        <v>0.74712000000000001</v>
      </c>
      <c r="L391" s="134"/>
      <c r="M391" s="135">
        <f t="shared" si="108"/>
        <v>2.9359200000000003</v>
      </c>
      <c r="N391" s="134"/>
      <c r="O391" s="138">
        <f t="shared" si="109"/>
        <v>0.70506000000000002</v>
      </c>
      <c r="P391" s="134"/>
      <c r="Q391" s="134"/>
      <c r="R391" s="135">
        <f t="shared" si="110"/>
        <v>6.7596480748554733</v>
      </c>
      <c r="S391" s="135">
        <f t="shared" si="110"/>
        <v>8.2949523152007281</v>
      </c>
      <c r="T391" s="135">
        <f t="shared" si="110"/>
        <v>10.481800589685376</v>
      </c>
      <c r="U391" s="135">
        <f t="shared" si="110"/>
        <v>13.3161756753332</v>
      </c>
      <c r="V391" s="135">
        <f t="shared" si="110"/>
        <v>14.183190548304417</v>
      </c>
      <c r="W391" s="139">
        <f t="shared" si="110"/>
        <v>0.92357411545166246</v>
      </c>
      <c r="X391" s="139">
        <f t="shared" si="110"/>
        <v>1.7265684087757545</v>
      </c>
      <c r="Z391" s="136">
        <f t="shared" si="111"/>
        <v>53.834451136412618</v>
      </c>
      <c r="AA391" s="135">
        <f t="shared" si="111"/>
        <v>21.544555230412218</v>
      </c>
      <c r="AB391" s="135"/>
      <c r="AC391" s="135">
        <f t="shared" si="112"/>
        <v>10.262</v>
      </c>
      <c r="AD391" s="135">
        <f t="shared" si="112"/>
        <v>2.2943478260869563</v>
      </c>
      <c r="AE391" s="135">
        <f t="shared" si="112"/>
        <v>1.4096000000000002</v>
      </c>
      <c r="AF391" s="135">
        <f t="shared" si="112"/>
        <v>5.0854545454545441</v>
      </c>
      <c r="AG391" s="135">
        <f t="shared" si="112"/>
        <v>54.412173913043482</v>
      </c>
      <c r="AH391" s="135">
        <f t="shared" si="112"/>
        <v>5.8323999999999998</v>
      </c>
      <c r="AI391" s="135">
        <f t="shared" si="112"/>
        <v>15.264399999999998</v>
      </c>
      <c r="AJ391" s="135">
        <f t="shared" si="112"/>
        <v>7.3784999999999998</v>
      </c>
      <c r="AK391" s="135">
        <f t="shared" si="112"/>
        <v>9.6934782608695667</v>
      </c>
      <c r="AL391" s="140">
        <f t="shared" si="112"/>
        <v>30702.698799999998</v>
      </c>
      <c r="AM391" s="135">
        <f t="shared" si="113"/>
        <v>13.96</v>
      </c>
      <c r="AN391" s="135">
        <f t="shared" si="113"/>
        <v>1.7399999999999998</v>
      </c>
      <c r="AO391" s="136">
        <f t="shared" si="113"/>
        <v>-5.557381168622423</v>
      </c>
      <c r="AP391" s="135">
        <f t="shared" si="113"/>
        <v>15.903529667913922</v>
      </c>
      <c r="AQ391" s="135">
        <f t="shared" si="113"/>
        <v>96.135172924203999</v>
      </c>
      <c r="AR391" s="136">
        <f t="shared" si="113"/>
        <v>2.9332796799999996</v>
      </c>
      <c r="AS391" s="135">
        <f t="shared" si="113"/>
        <v>3.1765857772280004</v>
      </c>
      <c r="AT391" s="135">
        <f t="shared" si="113"/>
        <v>3.4247324420253755</v>
      </c>
      <c r="AU391" s="135">
        <f t="shared" si="113"/>
        <v>3.6942179497233143</v>
      </c>
      <c r="AV391" s="135">
        <f t="shared" si="113"/>
        <v>3.9869731216297439</v>
      </c>
      <c r="AW391" s="135">
        <f t="shared" si="114"/>
        <v>17.215788970606432</v>
      </c>
      <c r="AX391" s="135">
        <f t="shared" si="114"/>
        <v>15.260696566055334</v>
      </c>
      <c r="AY391" s="136">
        <f t="shared" si="114"/>
        <v>1.0692000000000002</v>
      </c>
      <c r="AZ391" s="135">
        <f t="shared" si="114"/>
        <v>30.393599999999992</v>
      </c>
      <c r="BA391" s="135">
        <f t="shared" si="114"/>
        <v>-21.129199999999997</v>
      </c>
      <c r="BB391" s="135">
        <f t="shared" si="114"/>
        <v>0.38039999999999979</v>
      </c>
      <c r="BC391" s="135">
        <f t="shared" si="114"/>
        <v>-3.4572000000000007</v>
      </c>
      <c r="BD391" s="136"/>
      <c r="BE391" s="15">
        <f t="shared" si="115"/>
        <v>2011.92</v>
      </c>
      <c r="BF391" s="135">
        <f t="shared" si="115"/>
        <v>1.1200000000000001</v>
      </c>
      <c r="BG391" s="135">
        <f t="shared" si="115"/>
        <v>8.1507999999999985</v>
      </c>
    </row>
    <row r="392" spans="1:61" x14ac:dyDescent="0.2">
      <c r="A392" t="s">
        <v>125</v>
      </c>
      <c r="B392">
        <f t="shared" si="105"/>
        <v>12</v>
      </c>
      <c r="E392" s="134">
        <f t="shared" si="106"/>
        <v>17.583333333333332</v>
      </c>
      <c r="I392" s="134">
        <f t="shared" si="107"/>
        <v>172.08499999999995</v>
      </c>
      <c r="J392" s="136">
        <f t="shared" si="107"/>
        <v>3.2762285739918191</v>
      </c>
      <c r="K392" s="137">
        <f t="shared" si="107"/>
        <v>0.73354166666666665</v>
      </c>
      <c r="L392" s="134"/>
      <c r="M392" s="135">
        <f t="shared" si="108"/>
        <v>2.9341666666666666</v>
      </c>
      <c r="N392" s="134"/>
      <c r="O392" s="138">
        <f t="shared" si="109"/>
        <v>0.68916666666666659</v>
      </c>
      <c r="P392" s="134"/>
      <c r="Q392" s="134"/>
      <c r="R392" s="135">
        <f t="shared" si="110"/>
        <v>6.1662929416371215</v>
      </c>
      <c r="S392" s="135">
        <f t="shared" si="110"/>
        <v>6.2633351191038793</v>
      </c>
      <c r="T392" s="135">
        <f t="shared" si="110"/>
        <v>7.9607247487290884</v>
      </c>
      <c r="U392" s="135">
        <f t="shared" si="110"/>
        <v>7.4228565881826967</v>
      </c>
      <c r="V392" s="135">
        <f t="shared" si="110"/>
        <v>9.7400466923205133</v>
      </c>
      <c r="W392" s="139">
        <f t="shared" si="110"/>
        <v>0.8037382994878286</v>
      </c>
      <c r="X392" s="139">
        <f t="shared" si="110"/>
        <v>10.887683896436785</v>
      </c>
      <c r="Z392" s="136">
        <f t="shared" si="111"/>
        <v>104.27878521128874</v>
      </c>
      <c r="AA392" s="135">
        <f t="shared" si="111"/>
        <v>34.689474200386321</v>
      </c>
      <c r="AB392" s="135"/>
      <c r="AC392" s="135">
        <f t="shared" si="112"/>
        <v>5.5383333333333331</v>
      </c>
      <c r="AD392" s="135">
        <f t="shared" si="112"/>
        <v>3.8812500000000001</v>
      </c>
      <c r="AE392" s="135">
        <f t="shared" si="112"/>
        <v>1.9366666666666665</v>
      </c>
      <c r="AF392" s="135">
        <f t="shared" si="112"/>
        <v>4.6454545454545446</v>
      </c>
      <c r="AG392" s="135">
        <f t="shared" si="112"/>
        <v>16.065454545454543</v>
      </c>
      <c r="AH392" s="135">
        <f t="shared" si="112"/>
        <v>-1.9109090909090911</v>
      </c>
      <c r="AI392" s="135">
        <f t="shared" si="112"/>
        <v>8.0490000000000013</v>
      </c>
      <c r="AJ392" s="135">
        <f t="shared" si="112"/>
        <v>3.7300000000000004</v>
      </c>
      <c r="AK392" s="135">
        <f t="shared" si="112"/>
        <v>4.877272727272727</v>
      </c>
      <c r="AL392" s="140">
        <f t="shared" si="112"/>
        <v>74779.925000000003</v>
      </c>
      <c r="AM392" s="135">
        <f t="shared" si="113"/>
        <v>7.860833333333332</v>
      </c>
      <c r="AN392" s="135">
        <f t="shared" si="113"/>
        <v>1.1063636363636364</v>
      </c>
      <c r="AO392" s="136">
        <f t="shared" si="113"/>
        <v>-23.990389038211806</v>
      </c>
      <c r="AP392" s="135">
        <f t="shared" si="113"/>
        <v>10.699085162174514</v>
      </c>
      <c r="AQ392" s="135">
        <f t="shared" si="113"/>
        <v>142.86527959171255</v>
      </c>
      <c r="AR392" s="136">
        <f t="shared" si="113"/>
        <v>2.8821585833333336</v>
      </c>
      <c r="AS392" s="135">
        <f t="shared" si="113"/>
        <v>3.0945849965666667</v>
      </c>
      <c r="AT392" s="135">
        <f t="shared" si="113"/>
        <v>3.2953482126559552</v>
      </c>
      <c r="AU392" s="135">
        <f t="shared" si="113"/>
        <v>3.5122673580303796</v>
      </c>
      <c r="AV392" s="135">
        <f t="shared" si="113"/>
        <v>3.7467772970930078</v>
      </c>
      <c r="AW392" s="135">
        <f t="shared" si="114"/>
        <v>16.531136447679341</v>
      </c>
      <c r="AX392" s="135">
        <f t="shared" si="114"/>
        <v>17.983360560296621</v>
      </c>
      <c r="AY392" s="136">
        <f t="shared" si="114"/>
        <v>0.50666666666666671</v>
      </c>
      <c r="AZ392" s="135">
        <f t="shared" si="114"/>
        <v>23.210833333333341</v>
      </c>
      <c r="BA392" s="135">
        <f t="shared" si="114"/>
        <v>-18.880833333333335</v>
      </c>
      <c r="BB392" s="135">
        <f t="shared" si="114"/>
        <v>1.5283333333333335</v>
      </c>
      <c r="BC392" s="135">
        <f t="shared" si="114"/>
        <v>-0.2624999999999999</v>
      </c>
      <c r="BD392" s="136"/>
      <c r="BE392" s="15">
        <f t="shared" si="115"/>
        <v>2008.8333333333333</v>
      </c>
      <c r="BF392" s="135">
        <f t="shared" si="115"/>
        <v>1.5</v>
      </c>
      <c r="BG392" s="135">
        <f t="shared" si="115"/>
        <v>7.6933333333333325</v>
      </c>
    </row>
    <row r="393" spans="1:61" x14ac:dyDescent="0.2">
      <c r="A393" t="s">
        <v>263</v>
      </c>
      <c r="B393">
        <f t="shared" si="105"/>
        <v>5</v>
      </c>
      <c r="E393" s="134">
        <f t="shared" si="106"/>
        <v>14.4</v>
      </c>
      <c r="I393" s="134">
        <f t="shared" si="107"/>
        <v>154.26399999999998</v>
      </c>
      <c r="J393" s="136">
        <f t="shared" si="107"/>
        <v>5.5015471123894306</v>
      </c>
      <c r="K393" s="137">
        <f t="shared" si="107"/>
        <v>0.97113999999999978</v>
      </c>
      <c r="L393" s="134"/>
      <c r="M393" s="135">
        <f t="shared" si="108"/>
        <v>3.8845599999999991</v>
      </c>
      <c r="N393" s="134"/>
      <c r="O393" s="138">
        <f t="shared" si="109"/>
        <v>0.91578666666666675</v>
      </c>
      <c r="P393" s="134"/>
      <c r="Q393" s="134"/>
      <c r="R393" s="135">
        <f t="shared" si="110"/>
        <v>6.6599397163608298</v>
      </c>
      <c r="S393" s="135">
        <f t="shared" si="110"/>
        <v>11.31479573858075</v>
      </c>
      <c r="T393" s="135">
        <f t="shared" si="110"/>
        <v>9.9017923567588237</v>
      </c>
      <c r="U393" s="135">
        <f t="shared" si="110"/>
        <v>8.4834031933662324</v>
      </c>
      <c r="V393" s="135">
        <f t="shared" si="110"/>
        <v>19.112734299530555</v>
      </c>
      <c r="W393" s="139">
        <f t="shared" si="110"/>
        <v>0.60466747074315441</v>
      </c>
      <c r="X393" s="139">
        <f t="shared" si="110"/>
        <v>0.63412633385853168</v>
      </c>
      <c r="Z393" s="136">
        <f t="shared" si="111"/>
        <v>85.067031372410483</v>
      </c>
      <c r="AA393" s="135">
        <f t="shared" si="111"/>
        <v>24.678592267321129</v>
      </c>
      <c r="AB393" s="135"/>
      <c r="AC393" s="135">
        <f t="shared" si="112"/>
        <v>5.5959999999999992</v>
      </c>
      <c r="AD393" s="135">
        <f t="shared" si="112"/>
        <v>2.3874999999999997</v>
      </c>
      <c r="AE393" s="135">
        <f t="shared" si="112"/>
        <v>10.273999999999999</v>
      </c>
      <c r="AF393" s="135">
        <f t="shared" si="112"/>
        <v>9.0925000000000011</v>
      </c>
      <c r="AG393" s="135">
        <f t="shared" si="112"/>
        <v>118.09200000000001</v>
      </c>
      <c r="AH393" s="135">
        <f t="shared" si="112"/>
        <v>35.061999999999998</v>
      </c>
      <c r="AI393" s="135">
        <f t="shared" si="112"/>
        <v>7.7640000000000002</v>
      </c>
      <c r="AJ393" s="135">
        <f t="shared" si="112"/>
        <v>11.523333333333332</v>
      </c>
      <c r="AK393" s="135">
        <f t="shared" si="112"/>
        <v>11.965</v>
      </c>
      <c r="AL393" s="140">
        <f t="shared" si="112"/>
        <v>34104</v>
      </c>
      <c r="AM393" s="135">
        <f t="shared" si="113"/>
        <v>25.815999999999995</v>
      </c>
      <c r="AN393" s="135">
        <f t="shared" si="113"/>
        <v>2.3574999999999995</v>
      </c>
      <c r="AO393" s="136">
        <f t="shared" si="113"/>
        <v>-10.693641961565469</v>
      </c>
      <c r="AP393" s="135">
        <f t="shared" si="113"/>
        <v>13.984950305755664</v>
      </c>
      <c r="AQ393" s="135">
        <f t="shared" si="113"/>
        <v>221.75205717275716</v>
      </c>
      <c r="AR393" s="136">
        <f t="shared" si="113"/>
        <v>3.8799259573333331</v>
      </c>
      <c r="AS393" s="135">
        <f t="shared" si="113"/>
        <v>4.1535037255850664</v>
      </c>
      <c r="AT393" s="135">
        <f t="shared" si="113"/>
        <v>4.4319367184664786</v>
      </c>
      <c r="AU393" s="135">
        <f t="shared" si="113"/>
        <v>4.7340878175210621</v>
      </c>
      <c r="AV393" s="135">
        <f t="shared" si="113"/>
        <v>5.0621955290180241</v>
      </c>
      <c r="AW393" s="135">
        <f t="shared" si="114"/>
        <v>22.261649747923965</v>
      </c>
      <c r="AX393" s="135">
        <f t="shared" si="114"/>
        <v>31.217352393879786</v>
      </c>
      <c r="AY393" s="136">
        <f t="shared" si="114"/>
        <v>0.57000000000000006</v>
      </c>
      <c r="AZ393" s="135">
        <f t="shared" si="114"/>
        <v>44.634</v>
      </c>
      <c r="BA393" s="135">
        <f t="shared" si="114"/>
        <v>-9.4959999999999987</v>
      </c>
      <c r="BB393" s="135">
        <f t="shared" si="114"/>
        <v>0.1860000000000003</v>
      </c>
      <c r="BC393" s="135">
        <f t="shared" si="114"/>
        <v>14.648</v>
      </c>
      <c r="BD393" s="136"/>
      <c r="BE393" s="15">
        <f t="shared" si="115"/>
        <v>2011.8</v>
      </c>
      <c r="BF393" s="135">
        <f t="shared" si="115"/>
        <v>1.2</v>
      </c>
      <c r="BG393" s="135">
        <f t="shared" si="115"/>
        <v>13.077999999999998</v>
      </c>
    </row>
    <row r="394" spans="1:61" x14ac:dyDescent="0.2">
      <c r="A394" t="s">
        <v>134</v>
      </c>
      <c r="B394">
        <f t="shared" si="105"/>
        <v>139</v>
      </c>
      <c r="E394" s="134">
        <f t="shared" si="106"/>
        <v>14.733812949640289</v>
      </c>
      <c r="I394" s="134">
        <f t="shared" si="107"/>
        <v>117.22935251798559</v>
      </c>
      <c r="J394" s="136">
        <f t="shared" si="107"/>
        <v>2.6706341859542211</v>
      </c>
      <c r="K394" s="137">
        <f t="shared" si="107"/>
        <v>0.5877424460431655</v>
      </c>
      <c r="L394" s="134"/>
      <c r="M394" s="135">
        <f t="shared" si="108"/>
        <v>2.3463453237410077</v>
      </c>
      <c r="N394" s="134"/>
      <c r="O394" s="138">
        <f t="shared" si="109"/>
        <v>0.54204796163069568</v>
      </c>
      <c r="P394" s="134"/>
      <c r="Q394" s="134"/>
      <c r="R394" s="135">
        <f t="shared" si="110"/>
        <v>8.092043918076369</v>
      </c>
      <c r="S394" s="135">
        <f t="shared" si="110"/>
        <v>7.7754839108266216</v>
      </c>
      <c r="T394" s="135">
        <f t="shared" si="110"/>
        <v>7.5225092524118766</v>
      </c>
      <c r="U394" s="135">
        <f t="shared" si="110"/>
        <v>8.4911802286933682</v>
      </c>
      <c r="V394" s="135">
        <f t="shared" si="110"/>
        <v>11.213278719265084</v>
      </c>
      <c r="W394" s="139">
        <f t="shared" si="110"/>
        <v>0.84150880889558255</v>
      </c>
      <c r="X394" s="139">
        <f t="shared" si="110"/>
        <v>3.1801134238051896</v>
      </c>
      <c r="Z394" s="136">
        <f t="shared" si="111"/>
        <v>35.896572886648528</v>
      </c>
      <c r="AA394" s="135">
        <f t="shared" si="111"/>
        <v>14.979142658976629</v>
      </c>
      <c r="AB394" s="135"/>
      <c r="AC394" s="135">
        <f t="shared" si="112"/>
        <v>7.9477099236641209</v>
      </c>
      <c r="AD394" s="135">
        <f t="shared" si="112"/>
        <v>1.5244776119402978</v>
      </c>
      <c r="AE394" s="135">
        <f t="shared" si="112"/>
        <v>3.0254961832061085</v>
      </c>
      <c r="AF394" s="135">
        <f t="shared" si="112"/>
        <v>2.7028906250000002</v>
      </c>
      <c r="AG394" s="135">
        <f t="shared" si="112"/>
        <v>16.890461538461544</v>
      </c>
      <c r="AH394" s="135">
        <f t="shared" si="112"/>
        <v>10.268016528925624</v>
      </c>
      <c r="AI394" s="135">
        <f t="shared" si="112"/>
        <v>9.5141322314049646</v>
      </c>
      <c r="AJ394" s="135">
        <f t="shared" si="112"/>
        <v>10.76047619047619</v>
      </c>
      <c r="AK394" s="135">
        <f t="shared" si="112"/>
        <v>10.363571428571428</v>
      </c>
      <c r="AL394" s="140">
        <f t="shared" si="112"/>
        <v>41284.807709923669</v>
      </c>
      <c r="AM394" s="135">
        <f t="shared" si="113"/>
        <v>9.3808396946564869</v>
      </c>
      <c r="AN394" s="135">
        <f t="shared" si="113"/>
        <v>0.86406250000000007</v>
      </c>
      <c r="AO394" s="136">
        <f t="shared" si="113"/>
        <v>-3.7274787722433054</v>
      </c>
      <c r="AP394" s="135">
        <f t="shared" si="113"/>
        <v>11.161814414647589</v>
      </c>
      <c r="AQ394" s="135">
        <f t="shared" si="113"/>
        <v>21.447969309323884</v>
      </c>
      <c r="AR394" s="136">
        <f t="shared" si="113"/>
        <v>2.3222920733847205</v>
      </c>
      <c r="AS394" s="135">
        <f t="shared" si="113"/>
        <v>2.504021795612358</v>
      </c>
      <c r="AT394" s="135">
        <f t="shared" si="113"/>
        <v>2.679526718516013</v>
      </c>
      <c r="AU394" s="135">
        <f t="shared" si="113"/>
        <v>2.8701796167002556</v>
      </c>
      <c r="AV394" s="135">
        <f t="shared" si="113"/>
        <v>3.0774011920021529</v>
      </c>
      <c r="AW394" s="135">
        <f t="shared" si="114"/>
        <v>13.453421396215502</v>
      </c>
      <c r="AX394" s="135">
        <f t="shared" si="114"/>
        <v>14.997178290626733</v>
      </c>
      <c r="AY394" s="136">
        <f t="shared" si="114"/>
        <v>0.74748091603053424</v>
      </c>
      <c r="AZ394" s="135">
        <f t="shared" si="114"/>
        <v>27.331526717557249</v>
      </c>
      <c r="BA394" s="135">
        <f t="shared" si="114"/>
        <v>-9.2784732824427518</v>
      </c>
      <c r="BB394" s="135">
        <f t="shared" si="114"/>
        <v>3.1609923664122141</v>
      </c>
      <c r="BC394" s="135">
        <f t="shared" si="114"/>
        <v>4.8850381679389354</v>
      </c>
      <c r="BD394" s="136"/>
      <c r="BE394" s="15">
        <f t="shared" si="115"/>
        <v>2011.8201438848921</v>
      </c>
      <c r="BF394" s="135">
        <f t="shared" si="115"/>
        <v>1.1151079136690647</v>
      </c>
      <c r="BG394" s="135">
        <f t="shared" si="115"/>
        <v>3.3311450381679411</v>
      </c>
    </row>
    <row r="395" spans="1:61" x14ac:dyDescent="0.2">
      <c r="A395" t="s">
        <v>180</v>
      </c>
      <c r="B395">
        <f t="shared" si="105"/>
        <v>23</v>
      </c>
      <c r="E395" s="134">
        <f t="shared" si="106"/>
        <v>16.304347826086957</v>
      </c>
      <c r="I395" s="134">
        <f t="shared" si="107"/>
        <v>244.06173913043483</v>
      </c>
      <c r="J395" s="136">
        <f t="shared" si="107"/>
        <v>2.2740802272122869</v>
      </c>
      <c r="K395" s="137">
        <f t="shared" si="107"/>
        <v>0.8469565217391305</v>
      </c>
      <c r="L395" s="134"/>
      <c r="M395" s="135">
        <f t="shared" si="108"/>
        <v>3.387826086956522</v>
      </c>
      <c r="N395" s="134"/>
      <c r="O395" s="138">
        <f t="shared" si="109"/>
        <v>0.78832608695652173</v>
      </c>
      <c r="P395" s="134"/>
      <c r="Q395" s="134"/>
      <c r="R395" s="135">
        <f t="shared" si="110"/>
        <v>8.5820763812005705</v>
      </c>
      <c r="S395" s="135">
        <f t="shared" si="110"/>
        <v>8.992479985391812</v>
      </c>
      <c r="T395" s="135">
        <f t="shared" si="110"/>
        <v>8.4485185611245743</v>
      </c>
      <c r="U395" s="135">
        <f t="shared" si="110"/>
        <v>8.9367478045075615</v>
      </c>
      <c r="V395" s="135">
        <f t="shared" si="110"/>
        <v>9.790345490562391</v>
      </c>
      <c r="W395" s="139">
        <f t="shared" si="110"/>
        <v>0.91346738324164289</v>
      </c>
      <c r="X395" s="139">
        <f t="shared" si="110"/>
        <v>2.3341897421983742</v>
      </c>
      <c r="Z395" s="136">
        <f t="shared" si="111"/>
        <v>55.47633018018518</v>
      </c>
      <c r="AA395" s="135">
        <f t="shared" si="111"/>
        <v>29.134006720200759</v>
      </c>
      <c r="AB395" s="135"/>
      <c r="AC395" s="135">
        <f t="shared" si="112"/>
        <v>8.8300000000000018</v>
      </c>
      <c r="AD395" s="135">
        <f t="shared" si="112"/>
        <v>1.8973684210526314</v>
      </c>
      <c r="AE395" s="135">
        <f t="shared" si="112"/>
        <v>3.9495652173913043</v>
      </c>
      <c r="AF395" s="135">
        <f t="shared" si="112"/>
        <v>8.0080952380952368</v>
      </c>
      <c r="AG395" s="135">
        <f t="shared" si="112"/>
        <v>723.54636363636371</v>
      </c>
      <c r="AH395" s="135">
        <f t="shared" si="112"/>
        <v>7.048181818181817</v>
      </c>
      <c r="AI395" s="135">
        <f t="shared" si="112"/>
        <v>13.176818181818181</v>
      </c>
      <c r="AJ395" s="135">
        <f t="shared" si="112"/>
        <v>12.293809523809527</v>
      </c>
      <c r="AK395" s="135">
        <f t="shared" si="112"/>
        <v>8.788181818181819</v>
      </c>
      <c r="AL395" s="140">
        <f t="shared" si="112"/>
        <v>138682.97217391303</v>
      </c>
      <c r="AM395" s="135">
        <f t="shared" si="113"/>
        <v>1.9295652173913047</v>
      </c>
      <c r="AN395" s="135">
        <f t="shared" si="113"/>
        <v>1.3247619047619044</v>
      </c>
      <c r="AO395" s="136">
        <f t="shared" si="113"/>
        <v>-18.095592143272746</v>
      </c>
      <c r="AP395" s="135">
        <f t="shared" si="113"/>
        <v>11.210828031719846</v>
      </c>
      <c r="AQ395" s="135">
        <f t="shared" si="113"/>
        <v>181.69344768983191</v>
      </c>
      <c r="AR395" s="136">
        <f t="shared" si="113"/>
        <v>3.4030596347826081</v>
      </c>
      <c r="AS395" s="135">
        <f t="shared" si="113"/>
        <v>3.6910989513913046</v>
      </c>
      <c r="AT395" s="135">
        <f t="shared" si="113"/>
        <v>3.9728584398840541</v>
      </c>
      <c r="AU395" s="135">
        <f t="shared" si="113"/>
        <v>4.2795828112850538</v>
      </c>
      <c r="AV395" s="135">
        <f t="shared" si="113"/>
        <v>4.6136099762600384</v>
      </c>
      <c r="AW395" s="135">
        <f t="shared" si="114"/>
        <v>19.960209813603061</v>
      </c>
      <c r="AX395" s="135">
        <f t="shared" si="114"/>
        <v>12.933279719238955</v>
      </c>
      <c r="AY395" s="136">
        <f t="shared" si="114"/>
        <v>0.57869565217391306</v>
      </c>
      <c r="AZ395" s="135">
        <f t="shared" si="114"/>
        <v>25.587826086956522</v>
      </c>
      <c r="BA395" s="135">
        <f t="shared" si="114"/>
        <v>-18.926521739130436</v>
      </c>
      <c r="BB395" s="135">
        <f t="shared" si="114"/>
        <v>-1.3282608695652167</v>
      </c>
      <c r="BC395" s="135">
        <f t="shared" si="114"/>
        <v>-0.95260869565217343</v>
      </c>
      <c r="BD395" s="136"/>
      <c r="BE395" s="15">
        <f t="shared" si="115"/>
        <v>2010.391304347826</v>
      </c>
      <c r="BF395" s="135">
        <f t="shared" si="115"/>
        <v>1.2608695652173914</v>
      </c>
      <c r="BG395" s="135">
        <f t="shared" si="115"/>
        <v>8.0956521739130434</v>
      </c>
    </row>
    <row r="396" spans="1:61" x14ac:dyDescent="0.2">
      <c r="A396" t="s">
        <v>116</v>
      </c>
      <c r="B396">
        <f t="shared" si="105"/>
        <v>62</v>
      </c>
      <c r="E396" s="134">
        <f t="shared" si="106"/>
        <v>15.741935483870968</v>
      </c>
      <c r="I396" s="134">
        <f t="shared" si="107"/>
        <v>229.79532258064506</v>
      </c>
      <c r="J396" s="136">
        <f t="shared" si="107"/>
        <v>1.7797795252071933</v>
      </c>
      <c r="K396" s="137">
        <f t="shared" si="107"/>
        <v>0.73585483870967749</v>
      </c>
      <c r="L396" s="134"/>
      <c r="M396" s="135">
        <f t="shared" si="108"/>
        <v>2.9395483870967745</v>
      </c>
      <c r="N396" s="134"/>
      <c r="O396" s="138">
        <f t="shared" si="109"/>
        <v>0.68158064516129035</v>
      </c>
      <c r="P396" s="134"/>
      <c r="Q396" s="134"/>
      <c r="R396" s="135">
        <f t="shared" si="110"/>
        <v>7.6863939284165861</v>
      </c>
      <c r="S396" s="135">
        <f t="shared" si="110"/>
        <v>9.179230626483724</v>
      </c>
      <c r="T396" s="135">
        <f t="shared" si="110"/>
        <v>9.9600052595505524</v>
      </c>
      <c r="U396" s="135">
        <f t="shared" si="110"/>
        <v>10.577872110444009</v>
      </c>
      <c r="V396" s="135">
        <f t="shared" si="110"/>
        <v>10.656789229567837</v>
      </c>
      <c r="W396" s="139">
        <f t="shared" si="110"/>
        <v>0.954887238681002</v>
      </c>
      <c r="X396" s="139">
        <f t="shared" si="110"/>
        <v>1.4142301468279952</v>
      </c>
      <c r="Z396" s="136">
        <f t="shared" si="111"/>
        <v>43.792750009461628</v>
      </c>
      <c r="AA396" s="135">
        <f t="shared" si="111"/>
        <v>32.921135346360742</v>
      </c>
      <c r="AB396" s="135"/>
      <c r="AC396" s="135">
        <f t="shared" si="112"/>
        <v>7.49258064516129</v>
      </c>
      <c r="AD396" s="135">
        <f t="shared" si="112"/>
        <v>1.9441176470588239</v>
      </c>
      <c r="AE396" s="135">
        <f t="shared" si="112"/>
        <v>2.9816129032258072</v>
      </c>
      <c r="AF396" s="135">
        <f t="shared" si="112"/>
        <v>6.7285245901639312</v>
      </c>
      <c r="AG396" s="135">
        <f t="shared" si="112"/>
        <v>20.268196721311476</v>
      </c>
      <c r="AH396" s="135">
        <f t="shared" si="112"/>
        <v>10.401451612903223</v>
      </c>
      <c r="AI396" s="135">
        <f t="shared" si="112"/>
        <v>17.299016393442621</v>
      </c>
      <c r="AJ396" s="135">
        <f t="shared" si="112"/>
        <v>13.116250000000006</v>
      </c>
      <c r="AK396" s="135">
        <f t="shared" si="112"/>
        <v>12.926037735849055</v>
      </c>
      <c r="AL396" s="140">
        <f t="shared" si="112"/>
        <v>29063.209516129031</v>
      </c>
      <c r="AM396" s="135">
        <f t="shared" si="113"/>
        <v>7.9614516129032253</v>
      </c>
      <c r="AN396" s="135">
        <f t="shared" si="113"/>
        <v>1.3090163934426229</v>
      </c>
      <c r="AO396" s="136">
        <f t="shared" si="113"/>
        <v>-20.737222981216533</v>
      </c>
      <c r="AP396" s="135">
        <f t="shared" si="113"/>
        <v>12.357651635651205</v>
      </c>
      <c r="AQ396" s="135">
        <f t="shared" si="113"/>
        <v>192.36425112336653</v>
      </c>
      <c r="AR396" s="136">
        <f t="shared" si="113"/>
        <v>2.9642709112903218</v>
      </c>
      <c r="AS396" s="135">
        <f t="shared" si="113"/>
        <v>3.2350292794838706</v>
      </c>
      <c r="AT396" s="135">
        <f t="shared" si="113"/>
        <v>3.4992402792467185</v>
      </c>
      <c r="AU396" s="135">
        <f t="shared" si="113"/>
        <v>3.7868307617601999</v>
      </c>
      <c r="AV396" s="135">
        <f t="shared" si="113"/>
        <v>4.0999461764761698</v>
      </c>
      <c r="AW396" s="135">
        <f t="shared" si="114"/>
        <v>17.585317408257282</v>
      </c>
      <c r="AX396" s="135">
        <f t="shared" si="114"/>
        <v>10.719499403137435</v>
      </c>
      <c r="AY396" s="136">
        <f t="shared" si="114"/>
        <v>1.0285483870967742</v>
      </c>
      <c r="AZ396" s="135">
        <f t="shared" si="114"/>
        <v>47.528548387096791</v>
      </c>
      <c r="BA396" s="135">
        <f t="shared" si="114"/>
        <v>-14.485806451612898</v>
      </c>
      <c r="BB396" s="135">
        <f t="shared" si="114"/>
        <v>3.7161290322580656</v>
      </c>
      <c r="BC396" s="135">
        <f t="shared" si="114"/>
        <v>7.93096774193548</v>
      </c>
      <c r="BD396" s="136"/>
      <c r="BE396" s="15">
        <f t="shared" si="115"/>
        <v>2010.8064516129032</v>
      </c>
      <c r="BF396" s="135">
        <f t="shared" si="115"/>
        <v>1.2580645161290323</v>
      </c>
      <c r="BG396" s="135">
        <f t="shared" si="115"/>
        <v>7.9967741935483856</v>
      </c>
    </row>
    <row r="397" spans="1:61" x14ac:dyDescent="0.2">
      <c r="A397" t="s">
        <v>198</v>
      </c>
      <c r="B397">
        <f t="shared" si="105"/>
        <v>32</v>
      </c>
      <c r="E397" s="134">
        <f t="shared" si="106"/>
        <v>15.84375</v>
      </c>
      <c r="I397" s="134">
        <f t="shared" si="107"/>
        <v>221.860625</v>
      </c>
      <c r="J397" s="136">
        <f t="shared" si="107"/>
        <v>1.907967323599381</v>
      </c>
      <c r="K397" s="137">
        <f t="shared" si="107"/>
        <v>0.67615000000000003</v>
      </c>
      <c r="L397" s="134"/>
      <c r="M397" s="135">
        <f t="shared" si="108"/>
        <v>2.5555093750000006</v>
      </c>
      <c r="N397" s="134"/>
      <c r="O397" s="138">
        <f t="shared" si="109"/>
        <v>0.61919062499999988</v>
      </c>
      <c r="P397" s="134"/>
      <c r="Q397" s="134"/>
      <c r="R397" s="135">
        <f t="shared" si="110"/>
        <v>9.2735334475824285</v>
      </c>
      <c r="S397" s="135">
        <f t="shared" si="110"/>
        <v>9.3490016536997036</v>
      </c>
      <c r="T397" s="135">
        <f t="shared" si="110"/>
        <v>9.7495505555052517</v>
      </c>
      <c r="U397" s="135">
        <f t="shared" si="110"/>
        <v>11.124947255668038</v>
      </c>
      <c r="V397" s="135">
        <f t="shared" si="110"/>
        <v>12.713577425583916</v>
      </c>
      <c r="W397" s="139">
        <f t="shared" si="110"/>
        <v>0.88565127293546453</v>
      </c>
      <c r="X397" s="139">
        <f t="shared" si="110"/>
        <v>1.2889091201313383</v>
      </c>
      <c r="Z397" s="136">
        <f t="shared" si="111"/>
        <v>51.643110544942104</v>
      </c>
      <c r="AA397" s="135">
        <f t="shared" si="111"/>
        <v>36.721224539775783</v>
      </c>
      <c r="AB397" s="135"/>
      <c r="AC397" s="135">
        <f t="shared" si="112"/>
        <v>6.2653124999999976</v>
      </c>
      <c r="AD397" s="135">
        <f t="shared" si="112"/>
        <v>1.6288888888888891</v>
      </c>
      <c r="AE397" s="135">
        <f t="shared" si="112"/>
        <v>6.6634375000000006</v>
      </c>
      <c r="AF397" s="135">
        <f t="shared" si="112"/>
        <v>10.55193548387097</v>
      </c>
      <c r="AG397" s="135">
        <f t="shared" si="112"/>
        <v>33.116451612903226</v>
      </c>
      <c r="AH397" s="135">
        <f t="shared" si="112"/>
        <v>15.545937499999997</v>
      </c>
      <c r="AI397" s="135">
        <f t="shared" si="112"/>
        <v>17.5665625</v>
      </c>
      <c r="AJ397" s="135">
        <f t="shared" si="112"/>
        <v>10.226785714285713</v>
      </c>
      <c r="AK397" s="135">
        <f t="shared" si="112"/>
        <v>15.989999999999997</v>
      </c>
      <c r="AL397" s="140">
        <f t="shared" si="112"/>
        <v>366421.26343749999</v>
      </c>
      <c r="AM397" s="135">
        <f t="shared" si="113"/>
        <v>4.4821875000000002</v>
      </c>
      <c r="AN397" s="135">
        <f t="shared" si="113"/>
        <v>0.97741935483870979</v>
      </c>
      <c r="AO397" s="136">
        <f t="shared" si="113"/>
        <v>-23.858282511531169</v>
      </c>
      <c r="AP397" s="135">
        <f t="shared" si="113"/>
        <v>13.032914579267418</v>
      </c>
      <c r="AQ397" s="135">
        <f t="shared" si="113"/>
        <v>276.11894756857345</v>
      </c>
      <c r="AR397" s="136">
        <f t="shared" si="113"/>
        <v>2.58903128125</v>
      </c>
      <c r="AS397" s="135">
        <f t="shared" si="113"/>
        <v>2.8055167981562499</v>
      </c>
      <c r="AT397" s="135">
        <f t="shared" si="113"/>
        <v>3.0294306848347374</v>
      </c>
      <c r="AU397" s="135">
        <f t="shared" si="113"/>
        <v>3.2737285940333267</v>
      </c>
      <c r="AV397" s="135">
        <f t="shared" si="113"/>
        <v>3.5403379212988013</v>
      </c>
      <c r="AW397" s="135">
        <f t="shared" si="114"/>
        <v>15.238045279573114</v>
      </c>
      <c r="AX397" s="135">
        <f t="shared" si="114"/>
        <v>11.050056421254913</v>
      </c>
      <c r="AY397" s="136">
        <f t="shared" si="114"/>
        <v>1.1431249999999999</v>
      </c>
      <c r="AZ397" s="135">
        <f t="shared" si="114"/>
        <v>59.923749999999991</v>
      </c>
      <c r="BA397" s="135">
        <f t="shared" si="114"/>
        <v>-18.483437499999997</v>
      </c>
      <c r="BB397" s="135">
        <f t="shared" si="114"/>
        <v>8.3865624999999984</v>
      </c>
      <c r="BC397" s="135">
        <f t="shared" si="114"/>
        <v>8.3303124999999998</v>
      </c>
      <c r="BD397" s="136"/>
      <c r="BE397" s="15">
        <f t="shared" si="115"/>
        <v>2010.59375</v>
      </c>
      <c r="BF397" s="135">
        <f t="shared" si="115"/>
        <v>1.21875</v>
      </c>
      <c r="BG397" s="135">
        <f t="shared" si="115"/>
        <v>11.022187499999999</v>
      </c>
    </row>
    <row r="398" spans="1:61" x14ac:dyDescent="0.2">
      <c r="A398" t="s">
        <v>139</v>
      </c>
      <c r="B398">
        <f t="shared" si="105"/>
        <v>19</v>
      </c>
      <c r="E398" s="134">
        <f t="shared" si="106"/>
        <v>16.526315789473685</v>
      </c>
      <c r="I398" s="134">
        <f t="shared" si="107"/>
        <v>197.74421052631581</v>
      </c>
      <c r="J398" s="136">
        <f t="shared" si="107"/>
        <v>1.6827886733504898</v>
      </c>
      <c r="K398" s="137">
        <f t="shared" si="107"/>
        <v>0.69199999999999984</v>
      </c>
      <c r="L398" s="134"/>
      <c r="M398" s="135">
        <f t="shared" si="108"/>
        <v>2.5248421052631573</v>
      </c>
      <c r="N398" s="134"/>
      <c r="O398" s="138">
        <f t="shared" si="109"/>
        <v>0.65210526315789463</v>
      </c>
      <c r="P398" s="134"/>
      <c r="Q398" s="134"/>
      <c r="R398" s="135">
        <f t="shared" si="110"/>
        <v>5.7067162262639846</v>
      </c>
      <c r="S398" s="135">
        <f t="shared" si="110"/>
        <v>6.4407046267986248</v>
      </c>
      <c r="T398" s="135">
        <f t="shared" si="110"/>
        <v>8.2575471947686037</v>
      </c>
      <c r="U398" s="135">
        <f t="shared" si="110"/>
        <v>8.695828660559334</v>
      </c>
      <c r="V398" s="135">
        <f t="shared" si="110"/>
        <v>9.079916663478965</v>
      </c>
      <c r="W398" s="139">
        <f t="shared" si="110"/>
        <v>0.98673294311486204</v>
      </c>
      <c r="X398" s="139">
        <f t="shared" si="110"/>
        <v>0.72758257076820587</v>
      </c>
      <c r="Z398" s="136">
        <f t="shared" si="111"/>
        <v>37.224232764190106</v>
      </c>
      <c r="AA398" s="135">
        <f t="shared" si="111"/>
        <v>27.888068876056533</v>
      </c>
      <c r="AB398" s="135"/>
      <c r="AC398" s="135">
        <f t="shared" si="112"/>
        <v>6.0889473684210529</v>
      </c>
      <c r="AD398" s="135">
        <f t="shared" si="112"/>
        <v>2.1178571428571429</v>
      </c>
      <c r="AE398" s="135">
        <f t="shared" si="112"/>
        <v>3.2984210526315785</v>
      </c>
      <c r="AF398" s="135">
        <f t="shared" si="112"/>
        <v>3.182105263157895</v>
      </c>
      <c r="AG398" s="135">
        <f t="shared" si="112"/>
        <v>9.4963157894736838</v>
      </c>
      <c r="AH398" s="135">
        <f t="shared" si="112"/>
        <v>43.728333333333332</v>
      </c>
      <c r="AI398" s="135">
        <f t="shared" si="112"/>
        <v>13.758888888888887</v>
      </c>
      <c r="AJ398" s="135">
        <f t="shared" si="112"/>
        <v>12.803750000000003</v>
      </c>
      <c r="AK398" s="135">
        <f t="shared" si="112"/>
        <v>13.212857142857143</v>
      </c>
      <c r="AL398" s="140">
        <f t="shared" si="112"/>
        <v>13058.421052631578</v>
      </c>
      <c r="AM398" s="135">
        <f t="shared" si="113"/>
        <v>10.336315789473685</v>
      </c>
      <c r="AN398" s="135">
        <f t="shared" si="113"/>
        <v>0.65421052631578946</v>
      </c>
      <c r="AO398" s="136">
        <f t="shared" si="113"/>
        <v>-17.712795173421021</v>
      </c>
      <c r="AP398" s="135">
        <f t="shared" si="113"/>
        <v>10.378617333909821</v>
      </c>
      <c r="AQ398" s="135">
        <f t="shared" si="113"/>
        <v>102.54530477631849</v>
      </c>
      <c r="AR398" s="136">
        <f t="shared" si="113"/>
        <v>2.5371234052631579</v>
      </c>
      <c r="AS398" s="135">
        <f t="shared" si="113"/>
        <v>2.7336698626368428</v>
      </c>
      <c r="AT398" s="135">
        <f t="shared" si="113"/>
        <v>2.9283245429073168</v>
      </c>
      <c r="AU398" s="135">
        <f t="shared" si="113"/>
        <v>3.1400242951284021</v>
      </c>
      <c r="AV398" s="135">
        <f t="shared" si="113"/>
        <v>3.370387023804541</v>
      </c>
      <c r="AW398" s="135">
        <f t="shared" si="114"/>
        <v>14.709529129740261</v>
      </c>
      <c r="AX398" s="135">
        <f t="shared" si="114"/>
        <v>10.193697346837446</v>
      </c>
      <c r="AY398" s="136">
        <f t="shared" si="114"/>
        <v>0.9273684210526314</v>
      </c>
      <c r="AZ398" s="135">
        <f t="shared" si="114"/>
        <v>40.705263157894734</v>
      </c>
      <c r="BA398" s="135">
        <f t="shared" si="114"/>
        <v>-14.395263157894737</v>
      </c>
      <c r="BB398" s="135">
        <f t="shared" si="114"/>
        <v>3.28</v>
      </c>
      <c r="BC398" s="135">
        <f t="shared" si="114"/>
        <v>7.5247368421052618</v>
      </c>
      <c r="BD398" s="136"/>
      <c r="BE398" s="15">
        <f t="shared" si="115"/>
        <v>2010</v>
      </c>
      <c r="BF398" s="135">
        <f t="shared" si="115"/>
        <v>1.3157894736842106</v>
      </c>
      <c r="BG398" s="135">
        <f t="shared" si="115"/>
        <v>4.9615789473684204</v>
      </c>
    </row>
    <row r="399" spans="1:61" x14ac:dyDescent="0.2">
      <c r="A399" t="s">
        <v>300</v>
      </c>
      <c r="B399">
        <f t="shared" si="105"/>
        <v>25</v>
      </c>
      <c r="E399" s="134">
        <f t="shared" si="106"/>
        <v>13.56</v>
      </c>
      <c r="I399" s="134">
        <f t="shared" si="107"/>
        <v>113.06119999999997</v>
      </c>
      <c r="J399" s="136">
        <f t="shared" si="107"/>
        <v>4.4490973601436909</v>
      </c>
      <c r="K399" s="137">
        <f t="shared" si="107"/>
        <v>0.83330799999999983</v>
      </c>
      <c r="L399" s="134"/>
      <c r="M399" s="135">
        <f t="shared" si="108"/>
        <v>3.4800159999999996</v>
      </c>
      <c r="N399" s="134"/>
      <c r="O399" s="138">
        <f t="shared" si="109"/>
        <v>0.78417737333333337</v>
      </c>
      <c r="P399" s="134"/>
      <c r="Q399" s="134"/>
      <c r="R399" s="135">
        <f t="shared" si="110"/>
        <v>5.0542850719774517</v>
      </c>
      <c r="S399" s="135">
        <f t="shared" si="110"/>
        <v>5.4477487721617397</v>
      </c>
      <c r="T399" s="135">
        <f t="shared" si="110"/>
        <v>6.7749961630829478</v>
      </c>
      <c r="U399" s="135">
        <f t="shared" si="110"/>
        <v>7.9647793625300718</v>
      </c>
      <c r="V399" s="135">
        <f t="shared" si="110"/>
        <v>9.2786385494992221</v>
      </c>
      <c r="W399" s="139">
        <f t="shared" si="110"/>
        <v>0.87941940588591305</v>
      </c>
      <c r="X399" s="139">
        <f t="shared" si="110"/>
        <v>2.2580643438143206</v>
      </c>
      <c r="Z399" s="136">
        <f t="shared" si="111"/>
        <v>242.48227042291978</v>
      </c>
      <c r="AA399" s="135">
        <f t="shared" si="111"/>
        <v>42.850486935969627</v>
      </c>
      <c r="AB399" s="135"/>
      <c r="AC399" s="135">
        <f t="shared" si="112"/>
        <v>2.952</v>
      </c>
      <c r="AD399" s="135">
        <f t="shared" si="112"/>
        <v>8.3328571428571436</v>
      </c>
      <c r="AE399" s="135">
        <f t="shared" si="112"/>
        <v>9.0643999999999991</v>
      </c>
      <c r="AF399" s="135">
        <f t="shared" si="112"/>
        <v>3.6724000000000006</v>
      </c>
      <c r="AG399" s="135">
        <f t="shared" si="112"/>
        <v>10.301999999999998</v>
      </c>
      <c r="AH399" s="135">
        <f t="shared" si="112"/>
        <v>-12.620416666666669</v>
      </c>
      <c r="AI399" s="135">
        <f t="shared" si="112"/>
        <v>3.9183333333333334</v>
      </c>
      <c r="AJ399" s="135">
        <f t="shared" si="112"/>
        <v>12.981666666666667</v>
      </c>
      <c r="AK399" s="135">
        <f t="shared" si="112"/>
        <v>-0.15636363636363609</v>
      </c>
      <c r="AL399" s="140">
        <f t="shared" si="112"/>
        <v>20954.554400000001</v>
      </c>
      <c r="AM399" s="135">
        <f t="shared" si="113"/>
        <v>2.888399999999999</v>
      </c>
      <c r="AN399" s="135">
        <f t="shared" si="113"/>
        <v>1.69</v>
      </c>
      <c r="AO399" s="136">
        <f t="shared" si="113"/>
        <v>-30.402063962677236</v>
      </c>
      <c r="AP399" s="135">
        <f t="shared" si="113"/>
        <v>12.413876722673763</v>
      </c>
      <c r="AQ399" s="135">
        <f t="shared" si="113"/>
        <v>128.75209003744664</v>
      </c>
      <c r="AR399" s="136">
        <f t="shared" si="113"/>
        <v>3.4503095180000001</v>
      </c>
      <c r="AS399" s="135">
        <f t="shared" si="113"/>
        <v>3.6551391606620003</v>
      </c>
      <c r="AT399" s="135">
        <f t="shared" si="113"/>
        <v>3.8570188338063689</v>
      </c>
      <c r="AU399" s="135">
        <f t="shared" si="113"/>
        <v>4.0749708316204103</v>
      </c>
      <c r="AV399" s="135">
        <f t="shared" si="113"/>
        <v>4.3104410254154359</v>
      </c>
      <c r="AW399" s="135">
        <f t="shared" si="114"/>
        <v>19.347879369504213</v>
      </c>
      <c r="AX399" s="135">
        <f t="shared" si="114"/>
        <v>23.914134128738691</v>
      </c>
      <c r="AY399" s="136">
        <f t="shared" si="114"/>
        <v>0.93440000000000001</v>
      </c>
      <c r="AZ399" s="135">
        <f t="shared" si="114"/>
        <v>21.419600000000006</v>
      </c>
      <c r="BA399" s="135">
        <f t="shared" si="114"/>
        <v>-11.487599999999997</v>
      </c>
      <c r="BB399" s="135">
        <f t="shared" si="114"/>
        <v>1.8099999999999996</v>
      </c>
      <c r="BC399" s="135">
        <f t="shared" si="114"/>
        <v>4.6743999999999986</v>
      </c>
      <c r="BD399" s="136"/>
      <c r="BE399" s="15">
        <f t="shared" si="115"/>
        <v>2013.16</v>
      </c>
      <c r="BF399" s="135">
        <f t="shared" si="115"/>
        <v>1.04</v>
      </c>
      <c r="BG399" s="135">
        <f t="shared" si="115"/>
        <v>3.6463999999999994</v>
      </c>
    </row>
    <row r="400" spans="1:61" x14ac:dyDescent="0.2">
      <c r="A400" t="s">
        <v>162</v>
      </c>
      <c r="B400">
        <f t="shared" si="105"/>
        <v>33</v>
      </c>
      <c r="E400" s="134">
        <f t="shared" si="106"/>
        <v>17.939393939393938</v>
      </c>
      <c r="I400" s="134">
        <f t="shared" si="107"/>
        <v>78.96060606060604</v>
      </c>
      <c r="J400" s="136">
        <f t="shared" si="107"/>
        <v>3.4755112916520718</v>
      </c>
      <c r="K400" s="137">
        <f t="shared" si="107"/>
        <v>0.61733424242424273</v>
      </c>
      <c r="L400" s="134"/>
      <c r="M400" s="135">
        <f t="shared" si="108"/>
        <v>2.4754775757575769</v>
      </c>
      <c r="N400" s="134"/>
      <c r="O400" s="138">
        <f t="shared" si="109"/>
        <v>0.59051212121212104</v>
      </c>
      <c r="P400" s="134"/>
      <c r="Q400" s="134"/>
      <c r="R400" s="135">
        <f t="shared" si="110"/>
        <v>4.4943630934251937</v>
      </c>
      <c r="S400" s="135">
        <f t="shared" si="110"/>
        <v>4.7923886718592845</v>
      </c>
      <c r="T400" s="135">
        <f t="shared" si="110"/>
        <v>4.9353864095142974</v>
      </c>
      <c r="U400" s="135">
        <f t="shared" si="110"/>
        <v>5.132930929877463</v>
      </c>
      <c r="V400" s="135">
        <f t="shared" si="110"/>
        <v>5.8439147059641616</v>
      </c>
      <c r="W400" s="139">
        <f t="shared" si="110"/>
        <v>0.8821164420876787</v>
      </c>
      <c r="X400" s="139">
        <f t="shared" si="110"/>
        <v>0.91567288010600789</v>
      </c>
      <c r="Z400" s="136">
        <f t="shared" si="111"/>
        <v>80.364560333936097</v>
      </c>
      <c r="AA400" s="135">
        <f t="shared" si="111"/>
        <v>23.654518441374165</v>
      </c>
      <c r="AB400" s="135"/>
      <c r="AC400" s="135">
        <f t="shared" si="112"/>
        <v>3.7472727272727275</v>
      </c>
      <c r="AD400" s="135">
        <f t="shared" si="112"/>
        <v>2.3572413793103446</v>
      </c>
      <c r="AE400" s="135">
        <f t="shared" si="112"/>
        <v>2.7987878787878788</v>
      </c>
      <c r="AF400" s="135">
        <f t="shared" si="112"/>
        <v>2.126060606060606</v>
      </c>
      <c r="AG400" s="135">
        <f t="shared" si="112"/>
        <v>10.087575757575758</v>
      </c>
      <c r="AH400" s="135">
        <f t="shared" si="112"/>
        <v>-2.2387096774193562</v>
      </c>
      <c r="AI400" s="135">
        <f t="shared" si="112"/>
        <v>9.7603225806451626</v>
      </c>
      <c r="AJ400" s="135">
        <f t="shared" si="112"/>
        <v>11.40838709677419</v>
      </c>
      <c r="AK400" s="135">
        <f t="shared" si="112"/>
        <v>8.5196666666666676</v>
      </c>
      <c r="AL400" s="140">
        <f t="shared" si="112"/>
        <v>22090.330303030303</v>
      </c>
      <c r="AM400" s="135">
        <f t="shared" si="113"/>
        <v>4.5748484848484852</v>
      </c>
      <c r="AN400" s="135">
        <f t="shared" si="113"/>
        <v>2.06</v>
      </c>
      <c r="AO400" s="136">
        <f t="shared" si="113"/>
        <v>-15.087904687484965</v>
      </c>
      <c r="AP400" s="135">
        <f t="shared" si="113"/>
        <v>8.6084422215295344</v>
      </c>
      <c r="AQ400" s="135">
        <f t="shared" si="113"/>
        <v>46.286498205136255</v>
      </c>
      <c r="AR400" s="136">
        <f t="shared" si="113"/>
        <v>2.522550896969697</v>
      </c>
      <c r="AS400" s="135">
        <f t="shared" si="113"/>
        <v>2.7103679546106059</v>
      </c>
      <c r="AT400" s="135">
        <f t="shared" si="113"/>
        <v>2.9072860451569014</v>
      </c>
      <c r="AU400" s="135">
        <f t="shared" si="113"/>
        <v>3.1198033489321193</v>
      </c>
      <c r="AV400" s="135">
        <f t="shared" si="113"/>
        <v>3.3492072931737082</v>
      </c>
      <c r="AW400" s="135">
        <f t="shared" si="114"/>
        <v>14.60921553884303</v>
      </c>
      <c r="AX400" s="135">
        <f t="shared" si="114"/>
        <v>20.218584596797619</v>
      </c>
      <c r="AY400" s="136">
        <f t="shared" si="114"/>
        <v>0.55000000000000004</v>
      </c>
      <c r="AZ400" s="135">
        <f t="shared" si="114"/>
        <v>24.773939393939401</v>
      </c>
      <c r="BA400" s="135">
        <f t="shared" si="114"/>
        <v>-5.9790909090909112</v>
      </c>
      <c r="BB400" s="135">
        <f t="shared" si="114"/>
        <v>0.72696969696969682</v>
      </c>
      <c r="BC400" s="135">
        <f t="shared" si="114"/>
        <v>6.5415151515151519</v>
      </c>
      <c r="BD400" s="136"/>
      <c r="BE400" s="15">
        <f t="shared" si="115"/>
        <v>2008.7878787878788</v>
      </c>
      <c r="BF400" s="135">
        <f t="shared" si="115"/>
        <v>1.5151515151515151</v>
      </c>
      <c r="BG400" s="135">
        <f t="shared" si="115"/>
        <v>2.7772727272727264</v>
      </c>
    </row>
    <row r="401" x14ac:dyDescent="0.2"/>
  </sheetData>
  <mergeCells count="2">
    <mergeCell ref="AZ4:BC4"/>
    <mergeCell ref="P5:Q5"/>
  </mergeCells>
  <conditionalFormatting sqref="A65 A142 A148 A150 A179:A180 A221">
    <cfRule type="cellIs" dxfId="24" priority="6" operator="lessThan">
      <formula>2</formula>
    </cfRule>
  </conditionalFormatting>
  <conditionalFormatting sqref="J7:J385">
    <cfRule type="cellIs" dxfId="23" priority="1" operator="greaterThan">
      <formula>10</formula>
    </cfRule>
    <cfRule type="cellIs" dxfId="22" priority="2" operator="lessThan">
      <formula>2</formula>
    </cfRule>
  </conditionalFormatting>
  <conditionalFormatting sqref="R7:V385 A176:A177">
    <cfRule type="cellIs" dxfId="21" priority="7" operator="lessThan">
      <formula>2</formula>
    </cfRule>
  </conditionalFormatting>
  <conditionalFormatting sqref="AP7:AP385">
    <cfRule type="cellIs" dxfId="20" priority="3" operator="greaterThan">
      <formula>11.99</formula>
    </cfRule>
    <cfRule type="cellIs" dxfId="19" priority="4" operator="lessThan">
      <formula>8</formula>
    </cfRule>
  </conditionalFormatting>
  <conditionalFormatting sqref="AQ7:AQ385">
    <cfRule type="cellIs" dxfId="18" priority="5" operator="lessThan">
      <formula>0</formula>
    </cfRule>
  </conditionalFormatting>
  <hyperlinks>
    <hyperlink ref="C2" r:id="rId1" xr:uid="{830B974F-7526-4DB4-80D6-8682CF886F77}"/>
  </hyperlinks>
  <pageMargins left="0.2" right="0.2" top="0.44027777777777799" bottom="0.45" header="0.511811023622047" footer="0.511811023622047"/>
  <pageSetup orientation="landscape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FE8C4-BF3B-4266-9A86-75DB052838E7}">
  <dimension ref="A1:BI208"/>
  <sheetViews>
    <sheetView zoomScaleNormal="100" workbookViewId="0">
      <pane xSplit="2" ySplit="6" topLeftCell="C7" activePane="bottomRight" state="frozen"/>
      <selection pane="topRight"/>
      <selection pane="bottomLeft"/>
      <selection pane="bottomRight"/>
    </sheetView>
  </sheetViews>
  <sheetFormatPr defaultColWidth="8.85546875" defaultRowHeight="12.75" customHeight="1" x14ac:dyDescent="0.2"/>
  <cols>
    <col min="1" max="1" width="25.5703125" customWidth="1"/>
    <col min="2" max="2" width="6" customWidth="1"/>
    <col min="3" max="3" width="12.28515625" style="13" customWidth="1"/>
    <col min="4" max="4" width="13.85546875" customWidth="1"/>
    <col min="5" max="5" width="4.85546875" style="12" customWidth="1"/>
    <col min="6" max="6" width="3.7109375" style="12" customWidth="1"/>
    <col min="7" max="7" width="3.85546875" customWidth="1"/>
    <col min="8" max="8" width="4" customWidth="1"/>
    <col min="9" max="9" width="7.140625" customWidth="1"/>
    <col min="10" max="10" width="5.42578125" style="13" customWidth="1"/>
    <col min="11" max="11" width="8.42578125" style="14" customWidth="1"/>
    <col min="12" max="12" width="7.5703125" style="15" customWidth="1"/>
    <col min="13" max="13" width="8.7109375" style="12" customWidth="1"/>
    <col min="14" max="14" width="4.5703125" style="12" customWidth="1"/>
    <col min="15" max="15" width="7.5703125" customWidth="1"/>
    <col min="16" max="17" width="7.7109375" customWidth="1"/>
    <col min="18" max="18" width="6.42578125" style="12" customWidth="1"/>
    <col min="19" max="22" width="6" style="16" customWidth="1"/>
    <col min="23" max="24" width="7.42578125" style="16" customWidth="1"/>
    <col min="25" max="25" width="12.5703125" customWidth="1"/>
    <col min="26" max="26" width="7.85546875" style="13" customWidth="1"/>
    <col min="27" max="27" width="6.140625" customWidth="1"/>
    <col min="28" max="28" width="4.5703125" customWidth="1"/>
    <col min="29" max="29" width="5.140625" style="17" customWidth="1"/>
    <col min="30" max="30" width="6.140625" style="17" customWidth="1"/>
    <col min="31" max="31" width="7.140625" style="17" customWidth="1"/>
    <col min="32" max="32" width="7.7109375" style="17" customWidth="1"/>
    <col min="33" max="33" width="8.7109375" style="17" customWidth="1"/>
    <col min="34" max="35" width="8.5703125" style="17" customWidth="1"/>
    <col min="36" max="37" width="8" style="17" customWidth="1"/>
    <col min="38" max="38" width="9.7109375" style="17" customWidth="1"/>
    <col min="39" max="39" width="6" style="17" customWidth="1"/>
    <col min="40" max="40" width="6.42578125" style="17" customWidth="1"/>
    <col min="41" max="41" width="6.85546875" style="13" customWidth="1"/>
    <col min="42" max="43" width="7" customWidth="1"/>
    <col min="44" max="44" width="5.28515625" style="18" customWidth="1"/>
    <col min="45" max="48" width="5.28515625" style="19" customWidth="1"/>
    <col min="49" max="49" width="5.42578125" style="19" customWidth="1"/>
    <col min="50" max="50" width="5.85546875" style="19" customWidth="1"/>
    <col min="51" max="51" width="5.28515625" style="13" customWidth="1"/>
    <col min="52" max="55" width="6.7109375" customWidth="1"/>
    <col min="56" max="56" width="8.85546875" style="20"/>
    <col min="57" max="58" width="8.85546875" style="12"/>
  </cols>
  <sheetData>
    <row r="1" spans="1:61" ht="12.75" customHeight="1" x14ac:dyDescent="0.2">
      <c r="A1" s="153" t="s">
        <v>1373</v>
      </c>
      <c r="C1" s="59" t="s">
        <v>7</v>
      </c>
      <c r="E1" s="23"/>
      <c r="G1" s="24"/>
      <c r="H1" s="25"/>
      <c r="I1" s="25"/>
      <c r="J1" s="26" t="s">
        <v>8</v>
      </c>
      <c r="N1" s="27"/>
      <c r="Q1" s="28"/>
      <c r="R1" s="29"/>
      <c r="S1" s="30"/>
      <c r="T1" s="30"/>
      <c r="W1" s="30"/>
      <c r="Z1" s="26" t="s">
        <v>9</v>
      </c>
      <c r="AC1" s="31" t="s">
        <v>10</v>
      </c>
      <c r="AG1" s="24"/>
      <c r="AJ1" s="31"/>
      <c r="AK1" s="31"/>
      <c r="AL1" s="32"/>
      <c r="AO1" s="33" t="s">
        <v>11</v>
      </c>
      <c r="AP1" s="25"/>
      <c r="AQ1" s="34"/>
      <c r="AR1" s="35" t="s">
        <v>12</v>
      </c>
      <c r="AS1" s="36"/>
      <c r="AT1" s="36"/>
      <c r="AU1" s="36"/>
      <c r="AV1" s="36"/>
      <c r="AW1" s="36"/>
      <c r="AX1" s="36"/>
      <c r="AY1" s="37" t="s">
        <v>13</v>
      </c>
      <c r="BD1" s="38" t="s">
        <v>14</v>
      </c>
    </row>
    <row r="2" spans="1:61" ht="12.75" customHeight="1" x14ac:dyDescent="0.2">
      <c r="A2" s="39" t="s">
        <v>15</v>
      </c>
      <c r="C2" s="155" t="s">
        <v>16</v>
      </c>
      <c r="D2" s="39"/>
      <c r="G2" s="25"/>
      <c r="H2" s="25"/>
      <c r="I2" s="25"/>
      <c r="J2" s="40" t="s">
        <v>17</v>
      </c>
      <c r="N2" s="27"/>
      <c r="Q2" s="29"/>
      <c r="S2" s="41"/>
      <c r="T2" s="42"/>
      <c r="W2" s="41"/>
      <c r="Z2" s="40" t="s">
        <v>18</v>
      </c>
      <c r="AO2" s="43" t="s">
        <v>19</v>
      </c>
      <c r="AP2" s="25"/>
      <c r="AR2" s="43" t="s">
        <v>20</v>
      </c>
      <c r="AS2" s="36"/>
      <c r="AT2" s="36"/>
      <c r="AU2" s="36"/>
      <c r="AV2" s="36"/>
      <c r="AW2" s="36"/>
      <c r="AX2" s="36"/>
      <c r="AY2" s="44" t="s">
        <v>21</v>
      </c>
    </row>
    <row r="3" spans="1:61" ht="12.75" customHeight="1" x14ac:dyDescent="0.2">
      <c r="A3" s="45">
        <v>46142</v>
      </c>
      <c r="B3" s="24"/>
      <c r="D3" s="39"/>
      <c r="G3" s="25"/>
      <c r="H3" s="25"/>
      <c r="I3" s="25"/>
      <c r="J3" s="46" t="s">
        <v>22</v>
      </c>
      <c r="Q3" s="47" t="s">
        <v>23</v>
      </c>
      <c r="S3" s="48"/>
      <c r="T3" s="48"/>
      <c r="W3" s="48"/>
      <c r="X3" s="49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  <c r="AP3" s="25"/>
      <c r="AR3" s="52" t="s">
        <v>24</v>
      </c>
      <c r="AS3" s="36"/>
      <c r="AT3" s="36"/>
      <c r="AU3" s="36"/>
      <c r="AV3" s="36"/>
      <c r="AW3" s="36"/>
      <c r="AX3" s="36"/>
      <c r="BA3" s="53"/>
      <c r="BB3" s="53"/>
      <c r="BC3" s="53"/>
    </row>
    <row r="4" spans="1:61" ht="12.75" customHeight="1" x14ac:dyDescent="0.2">
      <c r="A4" s="54"/>
      <c r="C4" s="127"/>
      <c r="E4" s="56"/>
      <c r="F4" s="56"/>
      <c r="J4" s="57" t="s">
        <v>1704</v>
      </c>
      <c r="K4" s="58"/>
      <c r="N4" s="2"/>
      <c r="O4" s="55"/>
      <c r="P4" s="55"/>
      <c r="R4" s="2"/>
      <c r="T4" s="48"/>
      <c r="W4" s="48"/>
      <c r="Y4" s="55"/>
      <c r="Z4" s="59" t="s">
        <v>25</v>
      </c>
      <c r="AA4" s="55"/>
      <c r="AB4" s="55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51"/>
      <c r="AP4" s="25"/>
      <c r="AQ4" s="61"/>
      <c r="AR4" s="62" t="s">
        <v>1705</v>
      </c>
      <c r="AS4" s="63"/>
      <c r="AT4" s="63"/>
      <c r="AU4" s="63"/>
      <c r="AV4" s="63"/>
      <c r="AW4" s="64" t="s">
        <v>26</v>
      </c>
      <c r="AX4" s="63"/>
      <c r="AZ4" s="710" t="s">
        <v>27</v>
      </c>
      <c r="BA4" s="710"/>
      <c r="BB4" s="710"/>
      <c r="BC4" s="710"/>
    </row>
    <row r="5" spans="1:61" ht="12.75" customHeight="1" x14ac:dyDescent="0.2">
      <c r="A5" s="55" t="s">
        <v>28</v>
      </c>
      <c r="B5" s="2" t="s">
        <v>29</v>
      </c>
      <c r="C5" s="75"/>
      <c r="D5" s="55"/>
      <c r="E5" s="67" t="s">
        <v>30</v>
      </c>
      <c r="F5" s="67" t="s">
        <v>31</v>
      </c>
      <c r="G5" s="64" t="s">
        <v>32</v>
      </c>
      <c r="H5" s="66"/>
      <c r="I5" s="68">
        <v>46142</v>
      </c>
      <c r="J5" s="69" t="s">
        <v>33</v>
      </c>
      <c r="K5" s="70" t="s">
        <v>34</v>
      </c>
      <c r="L5" s="71" t="s">
        <v>35</v>
      </c>
      <c r="M5" s="66"/>
      <c r="N5" s="2" t="s">
        <v>36</v>
      </c>
      <c r="O5" s="2" t="s">
        <v>37</v>
      </c>
      <c r="P5" s="711" t="s">
        <v>38</v>
      </c>
      <c r="Q5" s="711"/>
      <c r="R5" s="2" t="s">
        <v>39</v>
      </c>
      <c r="S5" s="72" t="s">
        <v>40</v>
      </c>
      <c r="T5" s="72" t="s">
        <v>40</v>
      </c>
      <c r="U5" s="72" t="s">
        <v>40</v>
      </c>
      <c r="V5" s="72" t="s">
        <v>40</v>
      </c>
      <c r="W5" s="72" t="s">
        <v>41</v>
      </c>
      <c r="X5" s="72" t="s">
        <v>42</v>
      </c>
      <c r="Y5" s="73" t="s">
        <v>43</v>
      </c>
      <c r="Z5" s="69" t="s">
        <v>44</v>
      </c>
      <c r="AA5" s="2" t="s">
        <v>45</v>
      </c>
      <c r="AB5" s="2" t="s">
        <v>46</v>
      </c>
      <c r="AC5" s="74" t="s">
        <v>45</v>
      </c>
      <c r="AD5" s="74"/>
      <c r="AE5" s="74" t="s">
        <v>45</v>
      </c>
      <c r="AF5" s="74" t="s">
        <v>47</v>
      </c>
      <c r="AG5" s="74" t="s">
        <v>45</v>
      </c>
      <c r="AH5" s="74" t="s">
        <v>45</v>
      </c>
      <c r="AI5" s="74" t="s">
        <v>48</v>
      </c>
      <c r="AJ5" s="74" t="s">
        <v>42</v>
      </c>
      <c r="AK5" s="74" t="s">
        <v>49</v>
      </c>
      <c r="AL5" s="74" t="s">
        <v>50</v>
      </c>
      <c r="AM5" s="74" t="s">
        <v>51</v>
      </c>
      <c r="AN5" s="74" t="s">
        <v>52</v>
      </c>
      <c r="AO5" s="75" t="s">
        <v>53</v>
      </c>
      <c r="AP5" s="66" t="s">
        <v>54</v>
      </c>
      <c r="AQ5" s="2" t="s">
        <v>55</v>
      </c>
      <c r="AR5" s="40" t="s">
        <v>56</v>
      </c>
      <c r="AS5" s="63"/>
      <c r="AT5" s="63"/>
      <c r="AU5" s="63"/>
      <c r="AV5" s="63"/>
      <c r="AW5" s="64" t="s">
        <v>57</v>
      </c>
      <c r="AX5" s="63"/>
      <c r="AY5" s="76" t="s">
        <v>58</v>
      </c>
      <c r="AZ5" s="77" t="s">
        <v>59</v>
      </c>
      <c r="BA5" s="78" t="s">
        <v>59</v>
      </c>
      <c r="BB5" s="78" t="s">
        <v>60</v>
      </c>
      <c r="BC5" s="78" t="s">
        <v>61</v>
      </c>
      <c r="BE5" s="66" t="s">
        <v>62</v>
      </c>
      <c r="BF5" s="66" t="s">
        <v>63</v>
      </c>
      <c r="BG5" s="12" t="s">
        <v>45</v>
      </c>
      <c r="BH5" t="s">
        <v>64</v>
      </c>
    </row>
    <row r="6" spans="1:61" s="96" customFormat="1" ht="12.75" customHeight="1" thickBot="1" x14ac:dyDescent="0.25">
      <c r="A6" s="80" t="s">
        <v>65</v>
      </c>
      <c r="B6" s="81" t="s">
        <v>66</v>
      </c>
      <c r="C6" s="84" t="s">
        <v>67</v>
      </c>
      <c r="D6" s="81" t="s">
        <v>68</v>
      </c>
      <c r="E6" s="82" t="s">
        <v>69</v>
      </c>
      <c r="F6" s="82" t="s">
        <v>70</v>
      </c>
      <c r="G6" s="83" t="s">
        <v>71</v>
      </c>
      <c r="H6" s="83" t="s">
        <v>72</v>
      </c>
      <c r="I6" s="81" t="s">
        <v>73</v>
      </c>
      <c r="J6" s="84" t="s">
        <v>74</v>
      </c>
      <c r="K6" s="85" t="s">
        <v>64</v>
      </c>
      <c r="L6" s="86" t="s">
        <v>75</v>
      </c>
      <c r="M6" s="83" t="s">
        <v>76</v>
      </c>
      <c r="N6" s="83" t="s">
        <v>77</v>
      </c>
      <c r="O6" s="81" t="s">
        <v>78</v>
      </c>
      <c r="P6" s="81" t="s">
        <v>79</v>
      </c>
      <c r="Q6" s="81" t="s">
        <v>80</v>
      </c>
      <c r="R6" s="81" t="s">
        <v>81</v>
      </c>
      <c r="S6" s="87" t="s">
        <v>82</v>
      </c>
      <c r="T6" s="87" t="s">
        <v>83</v>
      </c>
      <c r="U6" s="87" t="s">
        <v>58</v>
      </c>
      <c r="V6" s="87" t="s">
        <v>84</v>
      </c>
      <c r="W6" s="87" t="s">
        <v>85</v>
      </c>
      <c r="X6" s="87" t="s">
        <v>86</v>
      </c>
      <c r="Y6" s="80" t="s">
        <v>87</v>
      </c>
      <c r="Z6" s="84" t="s">
        <v>78</v>
      </c>
      <c r="AA6" s="81" t="s">
        <v>88</v>
      </c>
      <c r="AB6" s="81" t="s">
        <v>89</v>
      </c>
      <c r="AC6" s="88" t="s">
        <v>90</v>
      </c>
      <c r="AD6" s="88" t="s">
        <v>91</v>
      </c>
      <c r="AE6" s="88" t="s">
        <v>92</v>
      </c>
      <c r="AF6" s="88" t="s">
        <v>93</v>
      </c>
      <c r="AG6" s="88" t="s">
        <v>94</v>
      </c>
      <c r="AH6" s="88" t="s">
        <v>95</v>
      </c>
      <c r="AI6" s="88" t="s">
        <v>95</v>
      </c>
      <c r="AJ6" s="88" t="s">
        <v>95</v>
      </c>
      <c r="AK6" s="88" t="s">
        <v>95</v>
      </c>
      <c r="AL6" s="88" t="s">
        <v>96</v>
      </c>
      <c r="AM6" s="88" t="s">
        <v>97</v>
      </c>
      <c r="AN6" s="88" t="s">
        <v>98</v>
      </c>
      <c r="AO6" s="89" t="s">
        <v>99</v>
      </c>
      <c r="AP6" s="83" t="s">
        <v>100</v>
      </c>
      <c r="AQ6" s="81" t="s">
        <v>101</v>
      </c>
      <c r="AR6" s="90">
        <v>2024</v>
      </c>
      <c r="AS6" s="91">
        <v>2025</v>
      </c>
      <c r="AT6" s="90">
        <v>2026</v>
      </c>
      <c r="AU6" s="91">
        <v>2027</v>
      </c>
      <c r="AV6" s="90">
        <v>2028</v>
      </c>
      <c r="AW6" s="83" t="s">
        <v>102</v>
      </c>
      <c r="AX6" s="83" t="s">
        <v>103</v>
      </c>
      <c r="AY6" s="92" t="s">
        <v>104</v>
      </c>
      <c r="AZ6" s="93" t="s">
        <v>105</v>
      </c>
      <c r="BA6" s="94" t="s">
        <v>106</v>
      </c>
      <c r="BB6" s="94" t="s">
        <v>107</v>
      </c>
      <c r="BC6" s="94" t="s">
        <v>107</v>
      </c>
      <c r="BD6" s="84" t="s">
        <v>108</v>
      </c>
      <c r="BE6" s="83" t="s">
        <v>109</v>
      </c>
      <c r="BF6" s="83" t="s">
        <v>110</v>
      </c>
      <c r="BG6" s="95" t="s">
        <v>111</v>
      </c>
      <c r="BH6" s="96" t="s">
        <v>112</v>
      </c>
      <c r="BI6" s="96" t="s">
        <v>113</v>
      </c>
    </row>
    <row r="7" spans="1:61" ht="12.75" customHeight="1" x14ac:dyDescent="0.2">
      <c r="A7" s="146" t="s">
        <v>5616</v>
      </c>
      <c r="B7" s="55" t="s">
        <v>5605</v>
      </c>
      <c r="C7" s="156" t="s">
        <v>116</v>
      </c>
      <c r="D7" s="98" t="s">
        <v>841</v>
      </c>
      <c r="E7" s="157">
        <v>5</v>
      </c>
      <c r="F7" s="2">
        <v>700</v>
      </c>
      <c r="G7" s="2" t="s">
        <v>146</v>
      </c>
      <c r="H7" s="2" t="s">
        <v>146</v>
      </c>
      <c r="I7" s="100">
        <v>84.1</v>
      </c>
      <c r="J7" s="101">
        <f t="shared" ref="J7:J38" si="0">(M7/I7)*100</f>
        <v>1.474435196195006</v>
      </c>
      <c r="K7" s="104">
        <v>0.31</v>
      </c>
      <c r="L7" s="71">
        <v>4</v>
      </c>
      <c r="M7" s="28">
        <f t="shared" ref="M7:M38" si="1">K7*L7</f>
        <v>1.24</v>
      </c>
      <c r="N7" s="103" t="s">
        <v>209</v>
      </c>
      <c r="O7" s="104">
        <v>0.26</v>
      </c>
      <c r="P7" s="158">
        <v>46029</v>
      </c>
      <c r="Q7" s="158">
        <v>46045</v>
      </c>
      <c r="R7" s="28">
        <f t="shared" ref="R7:R38" si="2">(K7-O7)/O7*100</f>
        <v>19.230769230769226</v>
      </c>
      <c r="S7" s="105">
        <f>IF(INDEX(Historical!$D$7:$D1714,MATCH(B7,Historical!$B$7:$B$1044,0))=0,"n/a",(INDEX(Historical!$C$7:$C$1044,MATCH(B7,Historical!$B$7:$B$1044,0))/INDEX(Historical!$D$7:$D$1044,MATCH(B7,Historical!$B$7:$B$1044,0))-1)*100)</f>
        <v>18.181818181818187</v>
      </c>
      <c r="T7" s="105">
        <f>IF(INDEX(Historical!$F$7:$F$1044,MATCH(B7,Historical!$B$7:$B$1044,0))=0,"n/a",((INDEX(Historical!$C$7:$C$1044,MATCH(B7,Historical!$B$7:$B$1044,0))/INDEX(Historical!$F$7:$F$1044,MATCH(B7,Historical!$B$7:$B$1044,0)))^(1/3)-1)*100)</f>
        <v>20.123329994304417</v>
      </c>
      <c r="U7" s="105" t="str">
        <f>IF(INDEX(Historical!$H$7:$H$1044,MATCH(B7,Historical!$B$7:$B$1044,0))=0,"n/a",((INDEX(Historical!$C$7:$C$1044,MATCH(B7,Historical!$B$7:$B$1044,0))/INDEX(Historical!$H$7:$H$1044,MATCH(B7,Historical!$B$7:$B$1044,0)))^(1/5)-1)*100)</f>
        <v>n/a</v>
      </c>
      <c r="V7" s="105" t="str">
        <f>IF(INDEX(Historical!$M$7:$M$1044,MATCH(B7,Historical!$B$7:$B$1044,0))=0,"n/a",((INDEX(Historical!$C$7:$C$1044,MATCH(B7,Historical!$B$7:$B$1044,0))/INDEX(Historical!$M$7:$M$1044,MATCH(B7,Historical!$B$7:$B$1044,0)))^(1/10)-1)*100)</f>
        <v>n/a</v>
      </c>
      <c r="W7" s="106" t="str">
        <f t="shared" ref="W7:W38" si="3">IF(OR(U7&lt;=0,U7="n/a",V7&lt;=0,V7="n/a"),"n/a",U7/V7)</f>
        <v>n/a</v>
      </c>
      <c r="X7" s="107" t="str">
        <f t="shared" ref="X7:X38" si="4">IF(OR(AJ7&lt;=0,AJ7="n/a",U7&lt;=0,U7="n/a"),"n/a",U7/AJ7)</f>
        <v>n/a</v>
      </c>
      <c r="Y7" s="159"/>
      <c r="Z7" s="101">
        <f t="shared" ref="Z7:Z38" si="5">IF(OR(AC7&lt;0.01,AC7="n/a"),"n/a",M7/AC7*100)</f>
        <v>28.440366972477062</v>
      </c>
      <c r="AA7" s="109">
        <f t="shared" ref="AA7:AA38" si="6">IF(OR(AC7&lt;0.01,AC7="n/a"),"n/a",I7/AC7)</f>
        <v>19.288990825688071</v>
      </c>
      <c r="AB7" s="71">
        <v>9</v>
      </c>
      <c r="AC7" s="100">
        <v>4.3600000000000003</v>
      </c>
      <c r="AD7" s="100">
        <v>1</v>
      </c>
      <c r="AE7" s="100">
        <v>0.68</v>
      </c>
      <c r="AF7" s="100">
        <v>4.87</v>
      </c>
      <c r="AG7" s="100">
        <v>27.11</v>
      </c>
      <c r="AH7" s="100">
        <v>12.559999999999999</v>
      </c>
      <c r="AI7" s="100">
        <v>11.99</v>
      </c>
      <c r="AJ7" s="100" t="s">
        <v>142</v>
      </c>
      <c r="AK7" s="100">
        <v>12.629999999999999</v>
      </c>
      <c r="AL7" s="100">
        <v>10870</v>
      </c>
      <c r="AM7" s="100">
        <v>0.47000000000000003</v>
      </c>
      <c r="AN7" s="100">
        <v>1.5</v>
      </c>
      <c r="AO7" s="110" t="str">
        <f t="shared" ref="AO7:AO38" si="7">IF(U7="n/a","n/a",IF(AA7&lt;0,"n/a",IF(AA7="n/a","n/a",J7+U7-AA7)))</f>
        <v>n/a</v>
      </c>
      <c r="AP7" s="111" t="str">
        <f t="shared" ref="AP7:AP38" si="8">IF(U7="n/a","n/a",J7+U7)</f>
        <v>n/a</v>
      </c>
      <c r="AQ7" s="112">
        <f t="shared" ref="AQ7:AQ38" si="9">IF(OR(AC7&lt;0.01,AC7="n/a",AF7="n/a"),"n/a",(I7/SQRT(22.5*AC7*(I7/AF7))-1)*100)</f>
        <v>104.32804269507501</v>
      </c>
      <c r="AR7" s="101">
        <f>INDEX(Historical!$C$7:$C$1045,MATCH(B7,Historical!$B$7:$B$1045,0))*IF(AH7="n/a",1.03,IF(AH7&lt;0,1.01,IF(AH7&gt;10,1.1,(1+AH7/100))))</f>
        <v>1.1440000000000001</v>
      </c>
      <c r="AS7" s="109">
        <f t="shared" ref="AS7:AS38" si="10">IF($AI7="n/a",1.03*AR7,IF($AI7&lt;0,1.01*AR7,IF($AI7&gt;10,1.1*AR7,(1+$AI7/100)*AR7)))</f>
        <v>1.2584000000000002</v>
      </c>
      <c r="AT7" s="109">
        <f t="shared" ref="AT7:AV26" si="11">IF($AK7="n/a",1.03*AS7,IF($AK7&lt;0,1.01*AS7,IF($AK7&gt;10,1.1*AS7,(1+$AK7/100)*AS7)))</f>
        <v>1.3842400000000004</v>
      </c>
      <c r="AU7" s="109">
        <f t="shared" si="11"/>
        <v>1.5226640000000005</v>
      </c>
      <c r="AV7" s="109">
        <f t="shared" si="11"/>
        <v>1.6749304000000007</v>
      </c>
      <c r="AW7" s="109">
        <f t="shared" ref="AW7:AW38" si="12">SUM(AR7:AV7)</f>
        <v>6.9842344000000018</v>
      </c>
      <c r="AX7" s="113">
        <f t="shared" ref="AX7:AX38" si="13">AW7/I7*100</f>
        <v>8.3046782401902526</v>
      </c>
      <c r="AY7" s="100">
        <v>1</v>
      </c>
      <c r="AZ7" s="100">
        <v>6.4399999999999995</v>
      </c>
      <c r="BA7" s="100">
        <v>-37.940000000000005</v>
      </c>
      <c r="BB7" s="100">
        <v>-5.1100000000000003</v>
      </c>
      <c r="BC7" s="100">
        <v>-22.33</v>
      </c>
      <c r="BE7" s="12">
        <v>2022</v>
      </c>
      <c r="BF7" s="12">
        <f t="shared" ref="BF7:BF38" si="14">IF(BE7&gt;2020,0,IF(BE7&gt;2008,1,IF(BE7&gt;2001,2,IF(BE7&gt;1990,3,IF(BE7&gt;1980,4,IF(BE7&gt;1973,5,IF(BE7&gt;1970,6,IF(BE7&gt;1960,7,IF(BE7&gt;1958,8,IF(BE7&gt;1953,9,10))))))))))</f>
        <v>0</v>
      </c>
      <c r="BG7" s="100">
        <v>5.0599999999999996</v>
      </c>
      <c r="BH7" s="55" t="s">
        <v>121</v>
      </c>
      <c r="BI7" s="55" t="s">
        <v>122</v>
      </c>
    </row>
    <row r="8" spans="1:61" ht="12.75" customHeight="1" x14ac:dyDescent="0.2">
      <c r="A8" s="116" t="s">
        <v>1374</v>
      </c>
      <c r="B8" s="55" t="s">
        <v>1375</v>
      </c>
      <c r="C8" s="156" t="s">
        <v>134</v>
      </c>
      <c r="D8" s="98" t="s">
        <v>157</v>
      </c>
      <c r="E8" s="157">
        <v>9</v>
      </c>
      <c r="F8" s="2">
        <v>558</v>
      </c>
      <c r="G8" s="2" t="s">
        <v>146</v>
      </c>
      <c r="H8" s="2" t="s">
        <v>146</v>
      </c>
      <c r="I8" s="100">
        <v>50.69</v>
      </c>
      <c r="J8" s="101">
        <f t="shared" si="0"/>
        <v>3.3142631682777668</v>
      </c>
      <c r="K8" s="102">
        <v>0.42</v>
      </c>
      <c r="L8" s="71">
        <v>4</v>
      </c>
      <c r="M8" s="28">
        <f t="shared" si="1"/>
        <v>1.68</v>
      </c>
      <c r="N8" s="103" t="s">
        <v>158</v>
      </c>
      <c r="O8" s="104">
        <v>0.38</v>
      </c>
      <c r="P8" s="158">
        <v>46174</v>
      </c>
      <c r="Q8" s="158">
        <v>46188</v>
      </c>
      <c r="R8" s="28">
        <f t="shared" si="2"/>
        <v>10.52631578947368</v>
      </c>
      <c r="S8" s="105">
        <f>IF(INDEX(Historical!$D$7:$D1050,MATCH(B8,Historical!$B$7:$B$1044,0))=0,"n/a",(INDEX(Historical!$C$7:$C$1044,MATCH(B8,Historical!$B$7:$B$1044,0))/INDEX(Historical!$D$7:$D$1044,MATCH(B8,Historical!$B$7:$B$1044,0))-1)*100)</f>
        <v>9.5238095238095113</v>
      </c>
      <c r="T8" s="105">
        <f>IF(INDEX(Historical!$F$7:$F$1044,MATCH(B8,Historical!$B$7:$B$1044,0))=0,"n/a",((INDEX(Historical!$C$7:$C$1044,MATCH(B8,Historical!$B$7:$B$1044,0))/INDEX(Historical!$F$7:$F$1044,MATCH(B8,Historical!$B$7:$B$1044,0)))^(1/3)-1)*100)</f>
        <v>9.1920635988162367</v>
      </c>
      <c r="U8" s="105">
        <f>IF(INDEX(Historical!$H$7:$H$1044,MATCH(B8,Historical!$B$7:$B$1044,0))=0,"n/a",((INDEX(Historical!$C$7:$C$1044,MATCH(B8,Historical!$B$7:$B$1044,0))/INDEX(Historical!$H$7:$H$1044,MATCH(B8,Historical!$B$7:$B$1044,0)))^(1/5)-1)*100)</f>
        <v>6.6536731857242959</v>
      </c>
      <c r="V8" s="105">
        <f>IF(INDEX(Historical!$M$7:$M$1044,MATCH(B8,Historical!$B$7:$B$1044,0))=0,"n/a",((INDEX(Historical!$C$7:$C$1044,MATCH(B8,Historical!$B$7:$B$1044,0))/INDEX(Historical!$M$7:$M$1044,MATCH(B8,Historical!$B$7:$B$1044,0)))^(1/10)-1)*100)</f>
        <v>5.6036453500240668</v>
      </c>
      <c r="W8" s="106">
        <f t="shared" si="3"/>
        <v>1.1873829926970163</v>
      </c>
      <c r="X8" s="107">
        <f t="shared" si="4"/>
        <v>0.60051202037222884</v>
      </c>
      <c r="Y8" s="162"/>
      <c r="Z8" s="101">
        <f t="shared" si="5"/>
        <v>34.285714285714278</v>
      </c>
      <c r="AA8" s="109">
        <f t="shared" si="6"/>
        <v>10.344897959183672</v>
      </c>
      <c r="AB8" s="71">
        <v>12</v>
      </c>
      <c r="AC8" s="100">
        <v>4.9000000000000004</v>
      </c>
      <c r="AD8" s="100" t="s">
        <v>142</v>
      </c>
      <c r="AE8" s="100">
        <v>2.64</v>
      </c>
      <c r="AF8" s="100">
        <v>1.23</v>
      </c>
      <c r="AG8" s="100">
        <v>12.559999999999999</v>
      </c>
      <c r="AH8" s="100">
        <v>5.88</v>
      </c>
      <c r="AI8" s="100">
        <v>1.23</v>
      </c>
      <c r="AJ8" s="100">
        <v>11.08</v>
      </c>
      <c r="AK8" s="100" t="s">
        <v>142</v>
      </c>
      <c r="AL8" s="100">
        <v>524.80999999999995</v>
      </c>
      <c r="AM8" s="100">
        <v>3.93</v>
      </c>
      <c r="AN8" s="100">
        <v>0.67</v>
      </c>
      <c r="AO8" s="110">
        <f t="shared" si="7"/>
        <v>-0.37696160518160937</v>
      </c>
      <c r="AP8" s="111">
        <f t="shared" si="8"/>
        <v>9.9679363540020631</v>
      </c>
      <c r="AQ8" s="112">
        <f t="shared" si="9"/>
        <v>-24.798863809422798</v>
      </c>
      <c r="AR8" s="101">
        <f>INDEX(Historical!$C$7:$C$1045,MATCH(B8,Historical!$B$7:$B$1045,0))*IF(AH8="n/a",1.03,IF(AH8&lt;0,1.01,IF(AH8&gt;10,1.1,(1+AH8/100))))</f>
        <v>1.4611439999999998</v>
      </c>
      <c r="AS8" s="109">
        <f t="shared" si="10"/>
        <v>1.4791160711999998</v>
      </c>
      <c r="AT8" s="109">
        <f t="shared" si="11"/>
        <v>1.5234895533359998</v>
      </c>
      <c r="AU8" s="109">
        <f t="shared" si="11"/>
        <v>1.5691942399360799</v>
      </c>
      <c r="AV8" s="109">
        <f t="shared" si="11"/>
        <v>1.6162700671341623</v>
      </c>
      <c r="AW8" s="109">
        <f t="shared" si="12"/>
        <v>7.6492139316062415</v>
      </c>
      <c r="AX8" s="113">
        <f t="shared" si="13"/>
        <v>15.09018333321413</v>
      </c>
      <c r="AY8" s="100">
        <v>0.88</v>
      </c>
      <c r="AZ8" s="100">
        <v>26.25</v>
      </c>
      <c r="BA8" s="100">
        <v>-5.94</v>
      </c>
      <c r="BB8" s="100">
        <v>3.0700000000000003</v>
      </c>
      <c r="BC8" s="100">
        <v>7.06</v>
      </c>
      <c r="BE8" s="12">
        <v>2018</v>
      </c>
      <c r="BF8" s="12">
        <f t="shared" si="14"/>
        <v>1</v>
      </c>
      <c r="BG8" s="100">
        <v>1.5599999999999998</v>
      </c>
      <c r="BH8" t="s">
        <v>121</v>
      </c>
      <c r="BI8" t="s">
        <v>122</v>
      </c>
    </row>
    <row r="9" spans="1:61" ht="12.75" customHeight="1" x14ac:dyDescent="0.2">
      <c r="A9" s="116" t="s">
        <v>1376</v>
      </c>
      <c r="B9" s="55" t="s">
        <v>1377</v>
      </c>
      <c r="C9" s="156" t="s">
        <v>116</v>
      </c>
      <c r="D9" s="98" t="s">
        <v>117</v>
      </c>
      <c r="E9" s="157">
        <v>5</v>
      </c>
      <c r="F9" s="2">
        <v>681</v>
      </c>
      <c r="G9" s="2" t="s">
        <v>146</v>
      </c>
      <c r="H9" s="2" t="s">
        <v>146</v>
      </c>
      <c r="I9" s="100">
        <v>40.76</v>
      </c>
      <c r="J9" s="101">
        <f t="shared" si="0"/>
        <v>1.5701668302257117</v>
      </c>
      <c r="K9" s="104">
        <v>0.16</v>
      </c>
      <c r="L9" s="71">
        <v>4</v>
      </c>
      <c r="M9" s="28">
        <f t="shared" si="1"/>
        <v>0.64</v>
      </c>
      <c r="N9" s="103" t="s">
        <v>433</v>
      </c>
      <c r="O9" s="104">
        <v>0.15</v>
      </c>
      <c r="P9" s="158">
        <v>45841</v>
      </c>
      <c r="Q9" s="158">
        <v>45862</v>
      </c>
      <c r="R9" s="28">
        <f t="shared" si="2"/>
        <v>6.6666666666666732</v>
      </c>
      <c r="S9" s="105">
        <f>IF(INDEX(Historical!$D$7:$D1051,MATCH(B9,Historical!$B$7:$B$1044,0))=0,"n/a",(INDEX(Historical!$C$7:$C$1044,MATCH(B9,Historical!$B$7:$B$1044,0))/INDEX(Historical!$D$7:$D$1044,MATCH(B9,Historical!$B$7:$B$1044,0))-1)*100)</f>
        <v>3.3333333333333437</v>
      </c>
      <c r="T9" s="105">
        <f>IF(INDEX(Historical!$F$7:$F$1044,MATCH(B9,Historical!$B$7:$B$1044,0))=0,"n/a",((INDEX(Historical!$C$7:$C$1044,MATCH(B9,Historical!$B$7:$B$1044,0))/INDEX(Historical!$F$7:$F$1044,MATCH(B9,Historical!$B$7:$B$1044,0)))^(1/3)-1)*100)</f>
        <v>4.7126884130464397</v>
      </c>
      <c r="U9" s="105">
        <f>IF(INDEX(Historical!$H$7:$H$1044,MATCH(B9,Historical!$B$7:$B$1044,0))=0,"n/a",((INDEX(Historical!$C$7:$C$1044,MATCH(B9,Historical!$B$7:$B$1044,0))/INDEX(Historical!$H$7:$H$1044,MATCH(B9,Historical!$B$7:$B$1044,0)))^(1/5)-1)*100)</f>
        <v>5.2519353814266312</v>
      </c>
      <c r="V9" s="105">
        <f>IF(INDEX(Historical!$M$7:$M$1044,MATCH(B9,Historical!$B$7:$B$1044,0))=0,"n/a",((INDEX(Historical!$C$7:$C$1044,MATCH(B9,Historical!$B$7:$B$1044,0))/INDEX(Historical!$M$7:$M$1044,MATCH(B9,Historical!$B$7:$B$1044,0)))^(1/10)-1)*100)</f>
        <v>5.5866275967445089</v>
      </c>
      <c r="W9" s="106">
        <f t="shared" si="3"/>
        <v>0.94009047327355189</v>
      </c>
      <c r="X9" s="107">
        <f t="shared" si="4"/>
        <v>3.3883454073720198</v>
      </c>
      <c r="Y9" s="162"/>
      <c r="Z9" s="101">
        <f t="shared" si="5"/>
        <v>27.705627705627705</v>
      </c>
      <c r="AA9" s="109">
        <f t="shared" si="6"/>
        <v>17.645021645021643</v>
      </c>
      <c r="AB9" s="71">
        <v>12</v>
      </c>
      <c r="AC9" s="100">
        <v>2.31</v>
      </c>
      <c r="AD9" s="100" t="s">
        <v>142</v>
      </c>
      <c r="AE9" s="100">
        <v>0.77</v>
      </c>
      <c r="AF9" s="100">
        <v>1.32</v>
      </c>
      <c r="AG9" s="100">
        <v>8.4599999999999991</v>
      </c>
      <c r="AH9" s="100">
        <v>-1.81</v>
      </c>
      <c r="AI9" s="100">
        <v>7.9799999999999995</v>
      </c>
      <c r="AJ9" s="100">
        <v>1.55</v>
      </c>
      <c r="AK9" s="100">
        <v>-6.58</v>
      </c>
      <c r="AL9" s="100">
        <v>155.22999999999999</v>
      </c>
      <c r="AM9" s="100">
        <v>11.3</v>
      </c>
      <c r="AN9" s="100">
        <v>0.42</v>
      </c>
      <c r="AO9" s="110">
        <f t="shared" si="7"/>
        <v>-10.8229194333693</v>
      </c>
      <c r="AP9" s="111">
        <f t="shared" si="8"/>
        <v>6.8221022116523429</v>
      </c>
      <c r="AQ9" s="112">
        <f t="shared" si="9"/>
        <v>1.7435306628683422</v>
      </c>
      <c r="AR9" s="101">
        <f>INDEX(Historical!$C$7:$C$1045,MATCH(B9,Historical!$B$7:$B$1045,0))*IF(AH9="n/a",1.03,IF(AH9&lt;0,1.01,IF(AH9&gt;10,1.1,(1+AH9/100))))</f>
        <v>0.62619999999999998</v>
      </c>
      <c r="AS9" s="109">
        <f t="shared" si="10"/>
        <v>0.67617075999999998</v>
      </c>
      <c r="AT9" s="109">
        <f t="shared" si="11"/>
        <v>0.68293246760000004</v>
      </c>
      <c r="AU9" s="109">
        <f t="shared" si="11"/>
        <v>0.6897617922760001</v>
      </c>
      <c r="AV9" s="109">
        <f t="shared" si="11"/>
        <v>0.6966594101987601</v>
      </c>
      <c r="AW9" s="109">
        <f t="shared" si="12"/>
        <v>3.3717244300747606</v>
      </c>
      <c r="AX9" s="113">
        <f t="shared" si="13"/>
        <v>8.2721404074454377</v>
      </c>
      <c r="AY9" s="100">
        <v>0.54</v>
      </c>
      <c r="AZ9" s="100">
        <v>14.82</v>
      </c>
      <c r="BA9" s="100">
        <v>-13.84</v>
      </c>
      <c r="BB9" s="100">
        <v>-7.82</v>
      </c>
      <c r="BC9" s="100">
        <v>-1.9</v>
      </c>
      <c r="BE9" s="12">
        <v>2021</v>
      </c>
      <c r="BF9" s="12">
        <f t="shared" si="14"/>
        <v>0</v>
      </c>
      <c r="BG9" s="100">
        <v>5.3100000000000005</v>
      </c>
      <c r="BH9" t="s">
        <v>121</v>
      </c>
      <c r="BI9" t="s">
        <v>122</v>
      </c>
    </row>
    <row r="10" spans="1:61" ht="12.75" customHeight="1" x14ac:dyDescent="0.2">
      <c r="A10" s="55" t="s">
        <v>1378</v>
      </c>
      <c r="B10" s="55" t="s">
        <v>1379</v>
      </c>
      <c r="C10" s="156" t="s">
        <v>116</v>
      </c>
      <c r="D10" s="98" t="s">
        <v>215</v>
      </c>
      <c r="E10" s="157">
        <v>8</v>
      </c>
      <c r="F10" s="2">
        <v>570</v>
      </c>
      <c r="G10" s="2" t="s">
        <v>146</v>
      </c>
      <c r="H10" s="2" t="s">
        <v>146</v>
      </c>
      <c r="I10" s="100">
        <v>58.04</v>
      </c>
      <c r="J10" s="101">
        <f t="shared" si="0"/>
        <v>1.9297036526533429</v>
      </c>
      <c r="K10" s="104">
        <v>0.28000000000000003</v>
      </c>
      <c r="L10" s="71">
        <v>4</v>
      </c>
      <c r="M10" s="28">
        <f t="shared" si="1"/>
        <v>1.1200000000000001</v>
      </c>
      <c r="N10" s="103" t="s">
        <v>147</v>
      </c>
      <c r="O10" s="104">
        <v>0.27</v>
      </c>
      <c r="P10" s="158">
        <v>46007</v>
      </c>
      <c r="Q10" s="158">
        <v>46030</v>
      </c>
      <c r="R10" s="28">
        <f t="shared" si="2"/>
        <v>3.7037037037037068</v>
      </c>
      <c r="S10" s="105">
        <f>IF(INDEX(Historical!$D$7:$D1063,MATCH(B10,Historical!$B$7:$B$1044,0))=0,"n/a",(INDEX(Historical!$C$7:$C$1044,MATCH(B10,Historical!$B$7:$B$1044,0))/INDEX(Historical!$D$7:$D$1044,MATCH(B10,Historical!$B$7:$B$1044,0))-1)*100)</f>
        <v>3.8461538461538547</v>
      </c>
      <c r="T10" s="105">
        <f>IF(INDEX(Historical!$F$7:$F$1044,MATCH(B10,Historical!$B$7:$B$1044,0))=0,"n/a",((INDEX(Historical!$C$7:$C$1044,MATCH(B10,Historical!$B$7:$B$1044,0))/INDEX(Historical!$F$7:$F$1044,MATCH(B10,Historical!$B$7:$B$1044,0)))^(1/3)-1)*100)</f>
        <v>8.7380373002892142</v>
      </c>
      <c r="U10" s="105">
        <f>IF(INDEX(Historical!$H$7:$H$1044,MATCH(B10,Historical!$B$7:$B$1044,0))=0,"n/a",((INDEX(Historical!$C$7:$C$1044,MATCH(B10,Historical!$B$7:$B$1044,0))/INDEX(Historical!$H$7:$H$1044,MATCH(B10,Historical!$B$7:$B$1044,0)))^(1/5)-1)*100)</f>
        <v>7.2808072187642514</v>
      </c>
      <c r="V10" s="105">
        <f>IF(INDEX(Historical!$M$7:$M$1044,MATCH(B10,Historical!$B$7:$B$1044,0))=0,"n/a",((INDEX(Historical!$C$7:$C$1044,MATCH(B10,Historical!$B$7:$B$1044,0))/INDEX(Historical!$M$7:$M$1044,MATCH(B10,Historical!$B$7:$B$1044,0)))^(1/10)-1)*100)</f>
        <v>5.0480468452381411</v>
      </c>
      <c r="W10" s="106">
        <f t="shared" si="3"/>
        <v>1.4423018331599458</v>
      </c>
      <c r="X10" s="107" t="str">
        <f t="shared" si="4"/>
        <v>n/a</v>
      </c>
      <c r="Y10" s="55"/>
      <c r="Z10" s="101" t="str">
        <f t="shared" si="5"/>
        <v>n/a</v>
      </c>
      <c r="AA10" s="109" t="str">
        <f t="shared" si="6"/>
        <v>n/a</v>
      </c>
      <c r="AB10" s="71">
        <v>12</v>
      </c>
      <c r="AC10" s="100">
        <v>-2.02</v>
      </c>
      <c r="AD10" s="100" t="s">
        <v>142</v>
      </c>
      <c r="AE10" s="100">
        <v>1.39</v>
      </c>
      <c r="AF10" s="100">
        <v>2.2599999999999998</v>
      </c>
      <c r="AG10" s="100">
        <v>-6.87</v>
      </c>
      <c r="AH10" s="100">
        <v>319.64</v>
      </c>
      <c r="AI10" s="100">
        <v>12.36</v>
      </c>
      <c r="AJ10" s="100" t="s">
        <v>142</v>
      </c>
      <c r="AK10" s="100" t="s">
        <v>142</v>
      </c>
      <c r="AL10" s="100">
        <v>1650</v>
      </c>
      <c r="AM10" s="100">
        <v>0.77</v>
      </c>
      <c r="AN10" s="100">
        <v>0.64</v>
      </c>
      <c r="AO10" s="110" t="str">
        <f t="shared" si="7"/>
        <v>n/a</v>
      </c>
      <c r="AP10" s="111">
        <f t="shared" si="8"/>
        <v>9.2105108714175934</v>
      </c>
      <c r="AQ10" s="112" t="str">
        <f t="shared" si="9"/>
        <v>n/a</v>
      </c>
      <c r="AR10" s="101">
        <f>INDEX(Historical!$C$7:$C$1045,MATCH(B10,Historical!$B$7:$B$1045,0))*IF(AH10="n/a",1.03,IF(AH10&lt;0,1.01,IF(AH10&gt;10,1.1,(1+AH10/100))))</f>
        <v>1.1880000000000002</v>
      </c>
      <c r="AS10" s="109">
        <f t="shared" si="10"/>
        <v>1.3068000000000002</v>
      </c>
      <c r="AT10" s="109">
        <f t="shared" si="11"/>
        <v>1.3460040000000002</v>
      </c>
      <c r="AU10" s="109">
        <f t="shared" si="11"/>
        <v>1.3863841200000002</v>
      </c>
      <c r="AV10" s="109">
        <f t="shared" si="11"/>
        <v>1.4279756436000002</v>
      </c>
      <c r="AW10" s="109">
        <f t="shared" si="12"/>
        <v>6.6551637636000009</v>
      </c>
      <c r="AX10" s="113">
        <f t="shared" si="13"/>
        <v>11.4665123425224</v>
      </c>
      <c r="AY10" s="100">
        <v>1.19</v>
      </c>
      <c r="AZ10" s="100">
        <v>41.04</v>
      </c>
      <c r="BA10" s="100">
        <v>-20.49</v>
      </c>
      <c r="BB10" s="100">
        <v>4.45</v>
      </c>
      <c r="BC10" s="100">
        <v>2.9899999999999998</v>
      </c>
      <c r="BE10" s="12">
        <v>2019</v>
      </c>
      <c r="BF10" s="12">
        <f t="shared" si="14"/>
        <v>1</v>
      </c>
      <c r="BG10" s="100">
        <v>-3.4099999999999997</v>
      </c>
      <c r="BH10" t="s">
        <v>121</v>
      </c>
      <c r="BI10" t="s">
        <v>122</v>
      </c>
    </row>
    <row r="11" spans="1:61" ht="12.75" customHeight="1" x14ac:dyDescent="0.2">
      <c r="A11" s="55" t="s">
        <v>1380</v>
      </c>
      <c r="B11" s="55" t="s">
        <v>1381</v>
      </c>
      <c r="C11" s="156" t="s">
        <v>116</v>
      </c>
      <c r="D11" s="98" t="s">
        <v>215</v>
      </c>
      <c r="E11" s="157">
        <v>7</v>
      </c>
      <c r="F11" s="2">
        <v>613</v>
      </c>
      <c r="G11" s="2" t="s">
        <v>146</v>
      </c>
      <c r="H11" s="2" t="s">
        <v>146</v>
      </c>
      <c r="I11" s="100">
        <v>134.35</v>
      </c>
      <c r="J11" s="101">
        <f t="shared" si="0"/>
        <v>0.86341644957201336</v>
      </c>
      <c r="K11" s="104">
        <v>0.28999999999999998</v>
      </c>
      <c r="L11" s="71">
        <v>4</v>
      </c>
      <c r="M11" s="28">
        <f t="shared" si="1"/>
        <v>1.1599999999999999</v>
      </c>
      <c r="N11" s="103" t="s">
        <v>697</v>
      </c>
      <c r="O11" s="104">
        <v>0.27</v>
      </c>
      <c r="P11" s="158">
        <v>46090</v>
      </c>
      <c r="Q11" s="158">
        <v>46101</v>
      </c>
      <c r="R11" s="28">
        <f t="shared" si="2"/>
        <v>7.4074074074073932</v>
      </c>
      <c r="S11" s="105">
        <f>IF(INDEX(Historical!$D$7:$D1073,MATCH(B11,Historical!$B$7:$B$1044,0))=0,"n/a",(INDEX(Historical!$C$7:$C$1044,MATCH(B11,Historical!$B$7:$B$1044,0))/INDEX(Historical!$D$7:$D$1044,MATCH(B11,Historical!$B$7:$B$1044,0))-1)*100)</f>
        <v>8.0000000000000071</v>
      </c>
      <c r="T11" s="105">
        <f>IF(INDEX(Historical!$F$7:$F$1044,MATCH(B11,Historical!$B$7:$B$1044,0))=0,"n/a",((INDEX(Historical!$C$7:$C$1044,MATCH(B11,Historical!$B$7:$B$1044,0))/INDEX(Historical!$F$7:$F$1044,MATCH(B11,Historical!$B$7:$B$1044,0)))^(1/3)-1)*100)</f>
        <v>8.7380373002892142</v>
      </c>
      <c r="U11" s="105">
        <f>IF(INDEX(Historical!$H$7:$H$1044,MATCH(B11,Historical!$B$7:$B$1044,0))=0,"n/a",((INDEX(Historical!$C$7:$C$1044,MATCH(B11,Historical!$B$7:$B$1044,0))/INDEX(Historical!$H$7:$H$1044,MATCH(B11,Historical!$B$7:$B$1044,0)))^(1/5)-1)*100)</f>
        <v>9.6940240464664651</v>
      </c>
      <c r="V11" s="105">
        <f>IF(INDEX(Historical!$M$7:$M$1044,MATCH(B11,Historical!$B$7:$B$1044,0))=0,"n/a",((INDEX(Historical!$C$7:$C$1044,MATCH(B11,Historical!$B$7:$B$1044,0))/INDEX(Historical!$M$7:$M$1044,MATCH(B11,Historical!$B$7:$B$1044,0)))^(1/10)-1)*100)</f>
        <v>6.0540481614018704</v>
      </c>
      <c r="W11" s="106">
        <f t="shared" si="3"/>
        <v>1.6012466019467089</v>
      </c>
      <c r="X11" s="107">
        <f t="shared" si="4"/>
        <v>0.42480385830264966</v>
      </c>
      <c r="Y11" s="55"/>
      <c r="Z11" s="101">
        <f t="shared" si="5"/>
        <v>15.803814713896458</v>
      </c>
      <c r="AA11" s="109">
        <f t="shared" si="6"/>
        <v>18.303814713896458</v>
      </c>
      <c r="AB11" s="71">
        <v>12</v>
      </c>
      <c r="AC11" s="100">
        <v>7.34</v>
      </c>
      <c r="AD11" s="100">
        <v>0.64</v>
      </c>
      <c r="AE11" s="100">
        <v>3.71</v>
      </c>
      <c r="AF11" s="100">
        <v>5.96</v>
      </c>
      <c r="AG11" s="100">
        <v>35.42</v>
      </c>
      <c r="AH11" s="100">
        <v>23.44</v>
      </c>
      <c r="AI11" s="100">
        <v>18.440000000000001</v>
      </c>
      <c r="AJ11" s="100">
        <v>22.82</v>
      </c>
      <c r="AK11" s="100">
        <v>19.580000000000002</v>
      </c>
      <c r="AL11" s="100">
        <v>11170</v>
      </c>
      <c r="AM11" s="100">
        <v>0.80999999999999994</v>
      </c>
      <c r="AN11" s="100">
        <v>1.56</v>
      </c>
      <c r="AO11" s="110">
        <f t="shared" si="7"/>
        <v>-7.74637421785798</v>
      </c>
      <c r="AP11" s="111">
        <f t="shared" si="8"/>
        <v>10.557440496038478</v>
      </c>
      <c r="AQ11" s="112">
        <f t="shared" si="9"/>
        <v>120.19257803096197</v>
      </c>
      <c r="AR11" s="101">
        <f>INDEX(Historical!$C$7:$C$1045,MATCH(B11,Historical!$B$7:$B$1045,0))*IF(AH11="n/a",1.03,IF(AH11&lt;0,1.01,IF(AH11&gt;10,1.1,(1+AH11/100))))</f>
        <v>1.1880000000000002</v>
      </c>
      <c r="AS11" s="109">
        <f t="shared" si="10"/>
        <v>1.3068000000000002</v>
      </c>
      <c r="AT11" s="109">
        <f t="shared" si="11"/>
        <v>1.4374800000000003</v>
      </c>
      <c r="AU11" s="109">
        <f t="shared" si="11"/>
        <v>1.5812280000000005</v>
      </c>
      <c r="AV11" s="109">
        <f t="shared" si="11"/>
        <v>1.7393508000000006</v>
      </c>
      <c r="AW11" s="109">
        <f t="shared" si="12"/>
        <v>7.252858800000002</v>
      </c>
      <c r="AX11" s="113">
        <f t="shared" si="13"/>
        <v>5.3984806847785647</v>
      </c>
      <c r="AY11" s="100">
        <v>0.98</v>
      </c>
      <c r="AZ11" s="100">
        <v>76.75</v>
      </c>
      <c r="BA11" s="100">
        <v>-2.3800000000000003</v>
      </c>
      <c r="BB11" s="100">
        <v>10.220000000000001</v>
      </c>
      <c r="BC11" s="100">
        <v>34.520000000000003</v>
      </c>
      <c r="BE11" s="12">
        <v>2020</v>
      </c>
      <c r="BF11" s="12">
        <f t="shared" si="14"/>
        <v>1</v>
      </c>
      <c r="BG11" s="100">
        <v>10.91</v>
      </c>
      <c r="BH11" t="s">
        <v>121</v>
      </c>
      <c r="BI11" t="s">
        <v>122</v>
      </c>
    </row>
    <row r="12" spans="1:61" ht="12.75" customHeight="1" x14ac:dyDescent="0.2">
      <c r="A12" s="116" t="s">
        <v>1707</v>
      </c>
      <c r="B12" s="55" t="s">
        <v>1708</v>
      </c>
      <c r="C12" s="156" t="s">
        <v>335</v>
      </c>
      <c r="D12" s="98" t="s">
        <v>1593</v>
      </c>
      <c r="E12" s="157">
        <v>5</v>
      </c>
      <c r="F12" s="2">
        <v>696</v>
      </c>
      <c r="G12" s="2" t="s">
        <v>146</v>
      </c>
      <c r="H12" s="2" t="s">
        <v>146</v>
      </c>
      <c r="I12" s="100">
        <v>115.93</v>
      </c>
      <c r="J12" s="101">
        <f t="shared" si="0"/>
        <v>3.0018114379366856</v>
      </c>
      <c r="K12" s="104">
        <v>0.87</v>
      </c>
      <c r="L12" s="71">
        <v>4</v>
      </c>
      <c r="M12" s="28">
        <f t="shared" si="1"/>
        <v>3.48</v>
      </c>
      <c r="N12" s="103" t="s">
        <v>395</v>
      </c>
      <c r="O12" s="104">
        <v>0.85</v>
      </c>
      <c r="P12" s="158">
        <v>45982</v>
      </c>
      <c r="Q12" s="158">
        <v>46001</v>
      </c>
      <c r="R12" s="28">
        <f t="shared" si="2"/>
        <v>2.3529411764705901</v>
      </c>
      <c r="S12" s="105">
        <f>IF(INDEX(Historical!$D$7:$D1710,MATCH(B12,Historical!$B$7:$B$1044,0))=0,"n/a",(INDEX(Historical!$C$7:$C$1044,MATCH(B12,Historical!$B$7:$B$1044,0))/INDEX(Historical!$D$7:$D$1044,MATCH(B12,Historical!$B$7:$B$1044,0))-1)*100)</f>
        <v>13.868613138686126</v>
      </c>
      <c r="T12" s="105">
        <f>IF(INDEX(Historical!$F$7:$F$1044,MATCH(B12,Historical!$B$7:$B$1044,0))=0,"n/a",((INDEX(Historical!$C$7:$C$1044,MATCH(B12,Historical!$B$7:$B$1044,0))/INDEX(Historical!$F$7:$F$1044,MATCH(B12,Historical!$B$7:$B$1044,0)))^(1/3)-1)*100)</f>
        <v>6.5397392040924096</v>
      </c>
      <c r="U12" s="105">
        <f>IF(INDEX(Historical!$H$7:$H$1044,MATCH(B12,Historical!$B$7:$B$1044,0))=0,"n/a",((INDEX(Historical!$C$7:$C$1044,MATCH(B12,Historical!$B$7:$B$1044,0))/INDEX(Historical!$H$7:$H$1044,MATCH(B12,Historical!$B$7:$B$1044,0)))^(1/5)-1)*100)</f>
        <v>20.26702877915536</v>
      </c>
      <c r="V12" s="105">
        <f>IF(INDEX(Historical!$M$7:$M$1044,MATCH(B12,Historical!$B$7:$B$1044,0))=0,"n/a",((INDEX(Historical!$C$7:$C$1044,MATCH(B12,Historical!$B$7:$B$1044,0))/INDEX(Historical!$M$7:$M$1044,MATCH(B12,Historical!$B$7:$B$1044,0)))^(1/10)-1)*100)</f>
        <v>6.9116859554939847</v>
      </c>
      <c r="W12" s="106">
        <f t="shared" si="3"/>
        <v>2.9322843817933357</v>
      </c>
      <c r="X12" s="107">
        <f t="shared" si="4"/>
        <v>0.58005234055968413</v>
      </c>
      <c r="Y12" s="162"/>
      <c r="Z12" s="101">
        <f t="shared" si="5"/>
        <v>37.419354838709673</v>
      </c>
      <c r="AA12" s="109">
        <f t="shared" si="6"/>
        <v>12.465591397849462</v>
      </c>
      <c r="AB12" s="71">
        <v>12</v>
      </c>
      <c r="AC12" s="100">
        <v>9.3000000000000007</v>
      </c>
      <c r="AD12" s="100">
        <v>0.84</v>
      </c>
      <c r="AE12" s="100">
        <v>0.79</v>
      </c>
      <c r="AF12" s="100">
        <v>3.29</v>
      </c>
      <c r="AG12" s="100">
        <v>28.449999999999996</v>
      </c>
      <c r="AH12" s="100">
        <v>6.45</v>
      </c>
      <c r="AI12" s="100">
        <v>15.75</v>
      </c>
      <c r="AJ12" s="100">
        <v>34.94</v>
      </c>
      <c r="AK12" s="100">
        <v>11.379999999999999</v>
      </c>
      <c r="AL12" s="100">
        <v>8680</v>
      </c>
      <c r="AM12" s="100">
        <v>0.37</v>
      </c>
      <c r="AN12" s="100">
        <v>0.85</v>
      </c>
      <c r="AO12" s="110">
        <f t="shared" si="7"/>
        <v>10.803248819242583</v>
      </c>
      <c r="AP12" s="111">
        <f t="shared" si="8"/>
        <v>23.268840217092045</v>
      </c>
      <c r="AQ12" s="112">
        <f t="shared" si="9"/>
        <v>35.009128413887815</v>
      </c>
      <c r="AR12" s="101">
        <f>INDEX(Historical!$C$7:$C$1045,MATCH(B12,Historical!$B$7:$B$1045,0))*IF(AH12="n/a",1.03,IF(AH12&lt;0,1.01,IF(AH12&gt;10,1.1,(1+AH12/100))))</f>
        <v>3.32124</v>
      </c>
      <c r="AS12" s="109">
        <f t="shared" si="10"/>
        <v>3.6533640000000003</v>
      </c>
      <c r="AT12" s="109">
        <f t="shared" si="11"/>
        <v>4.0187004000000011</v>
      </c>
      <c r="AU12" s="109">
        <f t="shared" si="11"/>
        <v>4.4205704400000014</v>
      </c>
      <c r="AV12" s="109">
        <f t="shared" si="11"/>
        <v>4.8626274840000017</v>
      </c>
      <c r="AW12" s="109">
        <f t="shared" si="12"/>
        <v>20.276502324000003</v>
      </c>
      <c r="AX12" s="113">
        <f t="shared" si="13"/>
        <v>17.49029787285431</v>
      </c>
      <c r="AY12" s="100">
        <v>1.32</v>
      </c>
      <c r="AZ12" s="100">
        <v>26.919999999999998</v>
      </c>
      <c r="BA12" s="100">
        <v>-10.92</v>
      </c>
      <c r="BB12" s="100">
        <v>4.46</v>
      </c>
      <c r="BC12" s="100">
        <v>-2.1399999999999997</v>
      </c>
      <c r="BE12" s="12">
        <v>2021</v>
      </c>
      <c r="BF12" s="12">
        <f t="shared" si="14"/>
        <v>0</v>
      </c>
      <c r="BG12" s="100">
        <v>8.5500000000000007</v>
      </c>
      <c r="BH12" s="55" t="s">
        <v>121</v>
      </c>
      <c r="BI12" s="55" t="s">
        <v>122</v>
      </c>
    </row>
    <row r="13" spans="1:61" ht="12.75" customHeight="1" x14ac:dyDescent="0.2">
      <c r="A13" s="116" t="s">
        <v>5577</v>
      </c>
      <c r="B13" s="55" t="s">
        <v>5549</v>
      </c>
      <c r="C13" s="156" t="s">
        <v>134</v>
      </c>
      <c r="D13" s="98" t="s">
        <v>157</v>
      </c>
      <c r="E13" s="157">
        <v>5</v>
      </c>
      <c r="F13" s="2">
        <v>702</v>
      </c>
      <c r="G13" s="2" t="s">
        <v>146</v>
      </c>
      <c r="H13" s="2" t="s">
        <v>146</v>
      </c>
      <c r="I13" s="100">
        <v>40.880000000000003</v>
      </c>
      <c r="J13" s="101">
        <f t="shared" si="0"/>
        <v>1.6634050880626221</v>
      </c>
      <c r="K13" s="104">
        <v>0.17</v>
      </c>
      <c r="L13" s="71">
        <v>4</v>
      </c>
      <c r="M13" s="28">
        <f t="shared" si="1"/>
        <v>0.68</v>
      </c>
      <c r="N13" s="103" t="s">
        <v>874</v>
      </c>
      <c r="O13" s="104">
        <v>0.14000000000000001</v>
      </c>
      <c r="P13" s="158">
        <v>46056</v>
      </c>
      <c r="Q13" s="158">
        <v>46072</v>
      </c>
      <c r="R13" s="28">
        <f t="shared" si="2"/>
        <v>21.428571428571423</v>
      </c>
      <c r="S13" s="105">
        <f>IF(INDEX(Historical!$D$7:$D1710,MATCH(B13,Historical!$B$7:$B$1044,0))=0,"n/a",(INDEX(Historical!$C$7:$C$1044,MATCH(B13,Historical!$B$7:$B$1044,0))/INDEX(Historical!$D$7:$D$1044,MATCH(B13,Historical!$B$7:$B$1044,0))-1)*100)</f>
        <v>21.739130434782638</v>
      </c>
      <c r="T13" s="105">
        <f>IF(INDEX(Historical!$F$7:$F$1044,MATCH(B13,Historical!$B$7:$B$1044,0))=0,"n/a",((INDEX(Historical!$C$7:$C$1044,MATCH(B13,Historical!$B$7:$B$1044,0))/INDEX(Historical!$F$7:$F$1044,MATCH(B13,Historical!$B$7:$B$1044,0)))^(1/3)-1)*100)</f>
        <v>15.867554829548315</v>
      </c>
      <c r="U13" s="105">
        <f>IF(INDEX(Historical!$H$7:$H$1044,MATCH(B13,Historical!$B$7:$B$1044,0))=0,"n/a",((INDEX(Historical!$C$7:$C$1044,MATCH(B13,Historical!$B$7:$B$1044,0))/INDEX(Historical!$H$7:$H$1044,MATCH(B13,Historical!$B$7:$B$1044,0)))^(1/5)-1)*100)</f>
        <v>11.842691472014465</v>
      </c>
      <c r="V13" s="105" t="str">
        <f>IF(INDEX(Historical!$M$7:$M$1044,MATCH(B13,Historical!$B$7:$B$1044,0))=0,"n/a",((INDEX(Historical!$C$7:$C$1044,MATCH(B13,Historical!$B$7:$B$1044,0))/INDEX(Historical!$M$7:$M$1044,MATCH(B13,Historical!$B$7:$B$1044,0)))^(1/10)-1)*100)</f>
        <v>n/a</v>
      </c>
      <c r="W13" s="106" t="str">
        <f t="shared" si="3"/>
        <v>n/a</v>
      </c>
      <c r="X13" s="107">
        <f t="shared" si="4"/>
        <v>0.65105505618551207</v>
      </c>
      <c r="Y13" s="162"/>
      <c r="Z13" s="101">
        <f t="shared" si="5"/>
        <v>19.710144927536234</v>
      </c>
      <c r="AA13" s="109">
        <f t="shared" si="6"/>
        <v>11.84927536231884</v>
      </c>
      <c r="AB13" s="71">
        <v>12</v>
      </c>
      <c r="AC13" s="100">
        <v>3.45</v>
      </c>
      <c r="AD13" s="100" t="s">
        <v>142</v>
      </c>
      <c r="AE13" s="100">
        <v>2.61</v>
      </c>
      <c r="AF13" s="100">
        <v>1.51</v>
      </c>
      <c r="AG13" s="100">
        <v>13.56</v>
      </c>
      <c r="AH13" s="100">
        <v>7.6899999999999995</v>
      </c>
      <c r="AI13" s="100">
        <v>15.310000000000002</v>
      </c>
      <c r="AJ13" s="100">
        <v>18.190000000000001</v>
      </c>
      <c r="AK13" s="100" t="s">
        <v>142</v>
      </c>
      <c r="AL13" s="100">
        <v>1220</v>
      </c>
      <c r="AM13" s="100">
        <v>40.949999999999996</v>
      </c>
      <c r="AN13" s="100">
        <v>0.1</v>
      </c>
      <c r="AO13" s="110">
        <f t="shared" si="7"/>
        <v>1.6568211977582461</v>
      </c>
      <c r="AP13" s="111">
        <f t="shared" si="8"/>
        <v>13.506096560077086</v>
      </c>
      <c r="AQ13" s="112">
        <f t="shared" si="9"/>
        <v>-10.825001517985367</v>
      </c>
      <c r="AR13" s="101">
        <f>INDEX(Historical!$C$7:$C$1045,MATCH(B13,Historical!$B$7:$B$1045,0))*IF(AH13="n/a",1.03,IF(AH13&lt;0,1.01,IF(AH13&gt;10,1.1,(1+AH13/100))))</f>
        <v>0.60306400000000004</v>
      </c>
      <c r="AS13" s="109">
        <f t="shared" si="10"/>
        <v>0.66337040000000014</v>
      </c>
      <c r="AT13" s="109">
        <f t="shared" si="11"/>
        <v>0.68327151200000014</v>
      </c>
      <c r="AU13" s="109">
        <f t="shared" si="11"/>
        <v>0.70376965736000019</v>
      </c>
      <c r="AV13" s="109">
        <f t="shared" si="11"/>
        <v>0.72488274708080025</v>
      </c>
      <c r="AW13" s="109">
        <f t="shared" si="12"/>
        <v>3.3783583164408006</v>
      </c>
      <c r="AX13" s="113">
        <f t="shared" si="13"/>
        <v>8.2640859012739742</v>
      </c>
      <c r="AY13" s="100">
        <v>0.81</v>
      </c>
      <c r="AZ13" s="100">
        <v>62.67</v>
      </c>
      <c r="BA13" s="100">
        <v>-7.1099999999999994</v>
      </c>
      <c r="BB13" s="100">
        <v>2.9899999999999998</v>
      </c>
      <c r="BC13" s="100">
        <v>23.56</v>
      </c>
      <c r="BE13" s="12">
        <v>2022</v>
      </c>
      <c r="BF13" s="12">
        <f t="shared" si="14"/>
        <v>0</v>
      </c>
      <c r="BG13" s="100">
        <v>1.2</v>
      </c>
      <c r="BH13" s="55" t="s">
        <v>121</v>
      </c>
      <c r="BI13" s="55" t="s">
        <v>122</v>
      </c>
    </row>
    <row r="14" spans="1:61" ht="12.75" customHeight="1" x14ac:dyDescent="0.2">
      <c r="A14" s="116" t="s">
        <v>1382</v>
      </c>
      <c r="B14" s="55" t="s">
        <v>1383</v>
      </c>
      <c r="C14" s="156" t="s">
        <v>198</v>
      </c>
      <c r="D14" s="98" t="s">
        <v>565</v>
      </c>
      <c r="E14" s="157">
        <v>9</v>
      </c>
      <c r="F14" s="2">
        <v>557</v>
      </c>
      <c r="G14" s="2" t="s">
        <v>146</v>
      </c>
      <c r="H14" s="2" t="s">
        <v>146</v>
      </c>
      <c r="I14" s="100">
        <v>394.38</v>
      </c>
      <c r="J14" s="101">
        <f t="shared" si="0"/>
        <v>0.5375526142299305</v>
      </c>
      <c r="K14" s="104">
        <v>0.53</v>
      </c>
      <c r="L14" s="71">
        <v>4</v>
      </c>
      <c r="M14" s="28">
        <f t="shared" si="1"/>
        <v>2.12</v>
      </c>
      <c r="N14" s="103" t="s">
        <v>158</v>
      </c>
      <c r="O14" s="104">
        <v>0.46</v>
      </c>
      <c r="P14" s="158">
        <v>46163</v>
      </c>
      <c r="Q14" s="158">
        <v>46184</v>
      </c>
      <c r="R14" s="28">
        <f t="shared" si="2"/>
        <v>15.217391304347828</v>
      </c>
      <c r="S14" s="105">
        <f>IF(INDEX(Historical!$D$7:$D1074,MATCH(B14,Historical!$B$7:$B$1044,0))=0,"n/a",(INDEX(Historical!$C$7:$C$1044,MATCH(B14,Historical!$B$7:$B$1044,0))/INDEX(Historical!$D$7:$D$1044,MATCH(B14,Historical!$B$7:$B$1044,0))-1)*100)</f>
        <v>17.105263157894733</v>
      </c>
      <c r="T14" s="105">
        <f>IF(INDEX(Historical!$F$7:$F$1044,MATCH(B14,Historical!$B$7:$B$1044,0))=0,"n/a",((INDEX(Historical!$C$7:$C$1044,MATCH(B14,Historical!$B$7:$B$1044,0))/INDEX(Historical!$F$7:$F$1044,MATCH(B14,Historical!$B$7:$B$1044,0)))^(1/3)-1)*100)</f>
        <v>20.394489672862392</v>
      </c>
      <c r="U14" s="105">
        <f>IF(INDEX(Historical!$H$7:$H$1044,MATCH(B14,Historical!$B$7:$B$1044,0))=0,"n/a",((INDEX(Historical!$C$7:$C$1044,MATCH(B14,Historical!$B$7:$B$1044,0))/INDEX(Historical!$H$7:$H$1044,MATCH(B14,Historical!$B$7:$B$1044,0)))^(1/5)-1)*100)</f>
        <v>15.393182166486552</v>
      </c>
      <c r="V14" s="105">
        <f>IF(INDEX(Historical!$M$7:$M$1044,MATCH(B14,Historical!$B$7:$B$1044,0))=0,"n/a",((INDEX(Historical!$C$7:$C$1044,MATCH(B14,Historical!$B$7:$B$1044,0))/INDEX(Historical!$M$7:$M$1044,MATCH(B14,Historical!$B$7:$B$1044,0)))^(1/10)-1)*100)</f>
        <v>16.101010875730015</v>
      </c>
      <c r="W14" s="106">
        <f t="shared" si="3"/>
        <v>0.95603824413842153</v>
      </c>
      <c r="X14" s="107">
        <f t="shared" si="4"/>
        <v>0.89599430538338487</v>
      </c>
      <c r="Y14" s="165"/>
      <c r="Z14" s="101">
        <f t="shared" si="5"/>
        <v>21.721311475409838</v>
      </c>
      <c r="AA14" s="109">
        <f t="shared" si="6"/>
        <v>40.407786885245905</v>
      </c>
      <c r="AB14" s="71">
        <v>10</v>
      </c>
      <c r="AC14" s="100">
        <v>9.76</v>
      </c>
      <c r="AD14" s="100">
        <v>1.52</v>
      </c>
      <c r="AE14" s="100">
        <v>11.09</v>
      </c>
      <c r="AF14" s="100">
        <v>14.41</v>
      </c>
      <c r="AG14" s="100">
        <v>38.86</v>
      </c>
      <c r="AH14" s="100">
        <v>17.57</v>
      </c>
      <c r="AI14" s="100">
        <v>27.55</v>
      </c>
      <c r="AJ14" s="100">
        <v>17.18</v>
      </c>
      <c r="AK14" s="100">
        <v>18.329999999999998</v>
      </c>
      <c r="AL14" s="100">
        <v>312980</v>
      </c>
      <c r="AM14" s="100">
        <v>0.43</v>
      </c>
      <c r="AN14" s="100">
        <v>0.33</v>
      </c>
      <c r="AO14" s="110">
        <f t="shared" si="7"/>
        <v>-24.47705210452942</v>
      </c>
      <c r="AP14" s="111">
        <f t="shared" si="8"/>
        <v>15.930734780716483</v>
      </c>
      <c r="AQ14" s="112">
        <f t="shared" si="9"/>
        <v>408.7135011276074</v>
      </c>
      <c r="AR14" s="101">
        <f>INDEX(Historical!$C$7:$C$1045,MATCH(B14,Historical!$B$7:$B$1045,0))*IF(AH14="n/a",1.03,IF(AH14&lt;0,1.01,IF(AH14&gt;10,1.1,(1+AH14/100))))</f>
        <v>1.9580000000000002</v>
      </c>
      <c r="AS14" s="109">
        <f t="shared" si="10"/>
        <v>2.1538000000000004</v>
      </c>
      <c r="AT14" s="109">
        <f t="shared" si="11"/>
        <v>2.3691800000000005</v>
      </c>
      <c r="AU14" s="109">
        <f t="shared" si="11"/>
        <v>2.6060980000000007</v>
      </c>
      <c r="AV14" s="109">
        <f t="shared" si="11"/>
        <v>2.8667078000000008</v>
      </c>
      <c r="AW14" s="109">
        <f t="shared" si="12"/>
        <v>11.953785800000002</v>
      </c>
      <c r="AX14" s="113">
        <f t="shared" si="13"/>
        <v>3.0310324560068973</v>
      </c>
      <c r="AY14" s="100">
        <v>1.64</v>
      </c>
      <c r="AZ14" s="100">
        <v>172.53</v>
      </c>
      <c r="BA14" s="100">
        <v>-6.21</v>
      </c>
      <c r="BB14" s="100">
        <v>6.8599999999999994</v>
      </c>
      <c r="BC14" s="100">
        <v>46.949999999999996</v>
      </c>
      <c r="BE14" s="12">
        <v>2018</v>
      </c>
      <c r="BF14" s="12">
        <f t="shared" si="14"/>
        <v>1</v>
      </c>
      <c r="BG14" s="100">
        <v>22.09</v>
      </c>
      <c r="BH14" t="s">
        <v>121</v>
      </c>
      <c r="BI14" t="s">
        <v>122</v>
      </c>
    </row>
    <row r="15" spans="1:61" ht="12.75" customHeight="1" x14ac:dyDescent="0.2">
      <c r="A15" s="55" t="s">
        <v>1384</v>
      </c>
      <c r="B15" s="55" t="s">
        <v>1385</v>
      </c>
      <c r="C15" s="156" t="s">
        <v>139</v>
      </c>
      <c r="D15" s="98" t="s">
        <v>171</v>
      </c>
      <c r="E15" s="157">
        <v>7</v>
      </c>
      <c r="F15" s="2">
        <v>599</v>
      </c>
      <c r="G15" s="2" t="s">
        <v>146</v>
      </c>
      <c r="H15" s="2" t="s">
        <v>146</v>
      </c>
      <c r="I15" s="100">
        <v>38.04</v>
      </c>
      <c r="J15" s="101">
        <f t="shared" si="0"/>
        <v>6.8349106203995795</v>
      </c>
      <c r="K15" s="104">
        <v>0.65</v>
      </c>
      <c r="L15" s="71">
        <v>4</v>
      </c>
      <c r="M15" s="28">
        <f t="shared" si="1"/>
        <v>2.6</v>
      </c>
      <c r="N15" s="103" t="s">
        <v>312</v>
      </c>
      <c r="O15" s="104">
        <v>0.63749999999999996</v>
      </c>
      <c r="P15" s="158">
        <v>45989</v>
      </c>
      <c r="Q15" s="158">
        <v>46008</v>
      </c>
      <c r="R15" s="28">
        <f t="shared" si="2"/>
        <v>1.960784313725501</v>
      </c>
      <c r="S15" s="105">
        <f>IF(INDEX(Historical!$D$7:$D1075,MATCH(B15,Historical!$B$7:$B$1044,0))=0,"n/a",(INDEX(Historical!$C$7:$C$1044,MATCH(B15,Historical!$B$7:$B$1044,0))/INDEX(Historical!$D$7:$D$1044,MATCH(B15,Historical!$B$7:$B$1044,0))-1)*100)</f>
        <v>1.990049751243772</v>
      </c>
      <c r="T15" s="105">
        <f>IF(INDEX(Historical!$F$7:$F$1044,MATCH(B15,Historical!$B$7:$B$1044,0))=0,"n/a",((INDEX(Historical!$C$7:$C$1044,MATCH(B15,Historical!$B$7:$B$1044,0))/INDEX(Historical!$F$7:$F$1044,MATCH(B15,Historical!$B$7:$B$1044,0)))^(1/3)-1)*100)</f>
        <v>2.0310095964756414</v>
      </c>
      <c r="U15" s="105">
        <f>IF(INDEX(Historical!$H$7:$H$1044,MATCH(B15,Historical!$B$7:$B$1044,0))=0,"n/a",((INDEX(Historical!$C$7:$C$1044,MATCH(B15,Historical!$B$7:$B$1044,0))/INDEX(Historical!$H$7:$H$1044,MATCH(B15,Historical!$B$7:$B$1044,0)))^(1/5)-1)*100)</f>
        <v>2.0743038094795274</v>
      </c>
      <c r="V15" s="105" t="str">
        <f>IF(INDEX(Historical!$M$7:$M$1044,MATCH(B15,Historical!$B$7:$B$1044,0))=0,"n/a",((INDEX(Historical!$C$7:$C$1044,MATCH(B15,Historical!$B$7:$B$1044,0))/INDEX(Historical!$M$7:$M$1044,MATCH(B15,Historical!$B$7:$B$1044,0)))^(1/10)-1)*100)</f>
        <v>n/a</v>
      </c>
      <c r="W15" s="106" t="str">
        <f t="shared" si="3"/>
        <v>n/a</v>
      </c>
      <c r="X15" s="107" t="str">
        <f t="shared" si="4"/>
        <v>n/a</v>
      </c>
      <c r="Y15" s="55"/>
      <c r="Z15" s="101">
        <f t="shared" si="5"/>
        <v>169.93464052287581</v>
      </c>
      <c r="AA15" s="109">
        <f t="shared" si="6"/>
        <v>24.862745098039216</v>
      </c>
      <c r="AB15" s="71">
        <v>6</v>
      </c>
      <c r="AC15" s="100">
        <v>1.53</v>
      </c>
      <c r="AD15" s="100">
        <v>0.9</v>
      </c>
      <c r="AE15" s="100">
        <v>0.9</v>
      </c>
      <c r="AF15" s="100">
        <v>1.51</v>
      </c>
      <c r="AG15" s="100">
        <v>7.7299999999999995</v>
      </c>
      <c r="AH15" s="100">
        <v>10.69</v>
      </c>
      <c r="AI15" s="100">
        <v>10.879999999999999</v>
      </c>
      <c r="AJ15" s="100">
        <v>-3.49</v>
      </c>
      <c r="AK15" s="100">
        <v>9.7100000000000009</v>
      </c>
      <c r="AL15" s="100">
        <v>17580</v>
      </c>
      <c r="AM15" s="100">
        <v>0.27</v>
      </c>
      <c r="AN15" s="100">
        <v>1.38</v>
      </c>
      <c r="AO15" s="110">
        <f t="shared" si="7"/>
        <v>-15.953530668160109</v>
      </c>
      <c r="AP15" s="111">
        <f t="shared" si="8"/>
        <v>8.9092144298791069</v>
      </c>
      <c r="AQ15" s="112">
        <f t="shared" si="9"/>
        <v>29.173002163832319</v>
      </c>
      <c r="AR15" s="101">
        <f>INDEX(Historical!$C$7:$C$1045,MATCH(B15,Historical!$B$7:$B$1045,0))*IF(AH15="n/a",1.03,IF(AH15&lt;0,1.01,IF(AH15&gt;10,1.1,(1+AH15/100))))</f>
        <v>0.56374999999999997</v>
      </c>
      <c r="AS15" s="109">
        <f t="shared" si="10"/>
        <v>0.62012500000000004</v>
      </c>
      <c r="AT15" s="109">
        <f t="shared" si="11"/>
        <v>0.68033913749999997</v>
      </c>
      <c r="AU15" s="109">
        <f t="shared" si="11"/>
        <v>0.7464000677512499</v>
      </c>
      <c r="AV15" s="109">
        <f t="shared" si="11"/>
        <v>0.81887551432989625</v>
      </c>
      <c r="AW15" s="109">
        <f t="shared" si="12"/>
        <v>3.429489719581146</v>
      </c>
      <c r="AX15" s="113">
        <f t="shared" si="13"/>
        <v>9.015482964198597</v>
      </c>
      <c r="AY15" s="100">
        <v>0.64</v>
      </c>
      <c r="AZ15" s="100">
        <v>2.2200000000000002</v>
      </c>
      <c r="BA15" s="100">
        <v>-25.319999999999997</v>
      </c>
      <c r="BB15" s="100">
        <v>-9.42</v>
      </c>
      <c r="BC15" s="100">
        <v>-11.21</v>
      </c>
      <c r="BE15" s="12">
        <v>2020</v>
      </c>
      <c r="BF15" s="12">
        <f t="shared" si="14"/>
        <v>1</v>
      </c>
      <c r="BG15" s="100">
        <v>2.2399999999999998</v>
      </c>
      <c r="BH15" t="s">
        <v>121</v>
      </c>
      <c r="BI15" t="s">
        <v>122</v>
      </c>
    </row>
    <row r="16" spans="1:61" ht="12.75" customHeight="1" x14ac:dyDescent="0.2">
      <c r="A16" s="55" t="s">
        <v>1386</v>
      </c>
      <c r="B16" s="55" t="s">
        <v>1387</v>
      </c>
      <c r="C16" s="156" t="s">
        <v>116</v>
      </c>
      <c r="D16" s="98" t="s">
        <v>287</v>
      </c>
      <c r="E16" s="157">
        <v>7</v>
      </c>
      <c r="F16" s="2">
        <v>615</v>
      </c>
      <c r="G16" s="2" t="s">
        <v>146</v>
      </c>
      <c r="H16" s="2" t="s">
        <v>146</v>
      </c>
      <c r="I16" s="100">
        <v>235.5</v>
      </c>
      <c r="J16" s="101">
        <f t="shared" si="0"/>
        <v>0.57749469214437366</v>
      </c>
      <c r="K16" s="104">
        <v>0.34</v>
      </c>
      <c r="L16" s="71">
        <v>4</v>
      </c>
      <c r="M16" s="28">
        <f t="shared" si="1"/>
        <v>1.36</v>
      </c>
      <c r="N16" s="103" t="s">
        <v>270</v>
      </c>
      <c r="O16" s="104">
        <v>0.31</v>
      </c>
      <c r="P16" s="158">
        <v>46097</v>
      </c>
      <c r="Q16" s="158">
        <v>46112</v>
      </c>
      <c r="R16" s="28">
        <f t="shared" si="2"/>
        <v>9.6774193548387171</v>
      </c>
      <c r="S16" s="105">
        <f>IF(INDEX(Historical!$D$7:$D1076,MATCH(B16,Historical!$B$7:$B$1044,0))=0,"n/a",(INDEX(Historical!$C$7:$C$1044,MATCH(B16,Historical!$B$7:$B$1044,0))/INDEX(Historical!$D$7:$D$1044,MATCH(B16,Historical!$B$7:$B$1044,0))-1)*100)</f>
        <v>10.714285714285698</v>
      </c>
      <c r="T16" s="105">
        <f>IF(INDEX(Historical!$F$7:$F$1044,MATCH(B16,Historical!$B$7:$B$1044,0))=0,"n/a",((INDEX(Historical!$C$7:$C$1044,MATCH(B16,Historical!$B$7:$B$1044,0))/INDEX(Historical!$F$7:$F$1044,MATCH(B16,Historical!$B$7:$B$1044,0)))^(1/3)-1)*100)</f>
        <v>12.110512440831279</v>
      </c>
      <c r="U16" s="105">
        <f>IF(INDEX(Historical!$H$7:$H$1044,MATCH(B16,Historical!$B$7:$B$1044,0))=0,"n/a",((INDEX(Historical!$C$7:$C$1044,MATCH(B16,Historical!$B$7:$B$1044,0))/INDEX(Historical!$H$7:$H$1044,MATCH(B16,Historical!$B$7:$B$1044,0)))^(1/5)-1)*100)</f>
        <v>11.485359272536089</v>
      </c>
      <c r="V16" s="105">
        <f>IF(INDEX(Historical!$M$7:$M$1044,MATCH(B16,Historical!$B$7:$B$1044,0))=0,"n/a",((INDEX(Historical!$C$7:$C$1044,MATCH(B16,Historical!$B$7:$B$1044,0))/INDEX(Historical!$M$7:$M$1044,MATCH(B16,Historical!$B$7:$B$1044,0)))^(1/10)-1)*100)</f>
        <v>13.164945456892996</v>
      </c>
      <c r="W16" s="106">
        <f t="shared" si="3"/>
        <v>0.87241981443398253</v>
      </c>
      <c r="X16" s="107">
        <f t="shared" si="4"/>
        <v>1.0310017300301695</v>
      </c>
      <c r="Y16" s="55"/>
      <c r="Z16" s="101">
        <f t="shared" si="5"/>
        <v>21.25</v>
      </c>
      <c r="AA16" s="109">
        <f t="shared" si="6"/>
        <v>36.796875</v>
      </c>
      <c r="AB16" s="71">
        <v>12</v>
      </c>
      <c r="AC16" s="100">
        <v>6.4</v>
      </c>
      <c r="AD16" s="100">
        <v>3.3</v>
      </c>
      <c r="AE16" s="100">
        <v>7.29</v>
      </c>
      <c r="AF16" s="100">
        <v>5.07</v>
      </c>
      <c r="AG16" s="100">
        <v>14.59</v>
      </c>
      <c r="AH16" s="100">
        <v>8.5299999999999994</v>
      </c>
      <c r="AI16" s="100">
        <v>8.1</v>
      </c>
      <c r="AJ16" s="100">
        <v>11.14</v>
      </c>
      <c r="AK16" s="100">
        <v>8.19</v>
      </c>
      <c r="AL16" s="100">
        <v>53940</v>
      </c>
      <c r="AM16" s="100">
        <v>0.42</v>
      </c>
      <c r="AN16" s="100">
        <v>0.24</v>
      </c>
      <c r="AO16" s="110">
        <f t="shared" si="7"/>
        <v>-24.734021035319536</v>
      </c>
      <c r="AP16" s="111">
        <f t="shared" si="8"/>
        <v>12.062853964680462</v>
      </c>
      <c r="AQ16" s="112">
        <f t="shared" si="9"/>
        <v>187.9507336333769</v>
      </c>
      <c r="AR16" s="101">
        <f>INDEX(Historical!$C$7:$C$1045,MATCH(B16,Historical!$B$7:$B$1045,0))*IF(AH16="n/a",1.03,IF(AH16&lt;0,1.01,IF(AH16&gt;10,1.1,(1+AH16/100))))</f>
        <v>1.345772</v>
      </c>
      <c r="AS16" s="109">
        <f t="shared" si="10"/>
        <v>1.4547795319999999</v>
      </c>
      <c r="AT16" s="109">
        <f t="shared" si="11"/>
        <v>1.5739259756707999</v>
      </c>
      <c r="AU16" s="109">
        <f t="shared" si="11"/>
        <v>1.7028305130782386</v>
      </c>
      <c r="AV16" s="109">
        <f t="shared" si="11"/>
        <v>1.8422923320993465</v>
      </c>
      <c r="AW16" s="109">
        <f t="shared" si="12"/>
        <v>7.9196003528483851</v>
      </c>
      <c r="AX16" s="113">
        <f t="shared" si="13"/>
        <v>3.3628876232901845</v>
      </c>
      <c r="AY16" s="100">
        <v>1.02</v>
      </c>
      <c r="AZ16" s="100">
        <v>44.3</v>
      </c>
      <c r="BA16" s="100">
        <v>-2.71</v>
      </c>
      <c r="BB16" s="100">
        <v>4.26</v>
      </c>
      <c r="BC16" s="100">
        <v>15.43</v>
      </c>
      <c r="BE16" s="12">
        <v>2020</v>
      </c>
      <c r="BF16" s="12">
        <f t="shared" si="14"/>
        <v>1</v>
      </c>
      <c r="BG16" s="100">
        <v>9.64</v>
      </c>
      <c r="BH16" t="s">
        <v>121</v>
      </c>
      <c r="BI16" t="s">
        <v>122</v>
      </c>
    </row>
    <row r="17" spans="1:61" ht="12.75" customHeight="1" x14ac:dyDescent="0.2">
      <c r="A17" s="116" t="s">
        <v>5592</v>
      </c>
      <c r="B17" s="55" t="s">
        <v>5582</v>
      </c>
      <c r="C17" s="156" t="s">
        <v>300</v>
      </c>
      <c r="D17" s="98" t="s">
        <v>301</v>
      </c>
      <c r="E17" s="157">
        <v>6</v>
      </c>
      <c r="F17" s="2">
        <v>651</v>
      </c>
      <c r="G17" s="2" t="s">
        <v>146</v>
      </c>
      <c r="H17" s="2" t="s">
        <v>146</v>
      </c>
      <c r="I17" s="100">
        <v>31.84</v>
      </c>
      <c r="J17" s="101">
        <f t="shared" si="0"/>
        <v>4.1457286432160805</v>
      </c>
      <c r="K17" s="104">
        <v>0.33</v>
      </c>
      <c r="L17" s="71">
        <v>4</v>
      </c>
      <c r="M17" s="28">
        <f t="shared" si="1"/>
        <v>1.32</v>
      </c>
      <c r="N17" s="103" t="s">
        <v>270</v>
      </c>
      <c r="O17" s="104">
        <v>0.3</v>
      </c>
      <c r="P17" s="158">
        <v>46094</v>
      </c>
      <c r="Q17" s="158">
        <v>46112</v>
      </c>
      <c r="R17" s="28">
        <f t="shared" si="2"/>
        <v>10.000000000000009</v>
      </c>
      <c r="S17" s="105">
        <f>IF(INDEX(Historical!$D$7:$D1710,MATCH(B17,Historical!$B$7:$B$1044,0))=0,"n/a",(INDEX(Historical!$C$7:$C$1044,MATCH(B17,Historical!$B$7:$B$1044,0))/INDEX(Historical!$D$7:$D$1044,MATCH(B17,Historical!$B$7:$B$1044,0))-1)*100)</f>
        <v>15.384615384615374</v>
      </c>
      <c r="T17" s="105">
        <f>IF(INDEX(Historical!$F$7:$F$1044,MATCH(B17,Historical!$B$7:$B$1044,0))=0,"n/a",((INDEX(Historical!$C$7:$C$1044,MATCH(B17,Historical!$B$7:$B$1044,0))/INDEX(Historical!$F$7:$F$1044,MATCH(B17,Historical!$B$7:$B$1044,0)))^(1/3)-1)*100)</f>
        <v>18.563110149668759</v>
      </c>
      <c r="U17" s="105">
        <f>IF(INDEX(Historical!$H$7:$H$1044,MATCH(B17,Historical!$B$7:$B$1044,0))=0,"n/a",((INDEX(Historical!$C$7:$C$1044,MATCH(B17,Historical!$B$7:$B$1044,0))/INDEX(Historical!$H$7:$H$1044,MATCH(B17,Historical!$B$7:$B$1044,0)))^(1/5)-1)*100)</f>
        <v>43.096908110525554</v>
      </c>
      <c r="V17" s="105">
        <f>IF(INDEX(Historical!$M$7:$M$1044,MATCH(B17,Historical!$B$7:$B$1044,0))=0,"n/a",((INDEX(Historical!$C$7:$C$1044,MATCH(B17,Historical!$B$7:$B$1044,0))/INDEX(Historical!$M$7:$M$1044,MATCH(B17,Historical!$B$7:$B$1044,0)))^(1/10)-1)*100)</f>
        <v>19.623119885131544</v>
      </c>
      <c r="W17" s="106">
        <f t="shared" si="3"/>
        <v>2.1962311988513163</v>
      </c>
      <c r="X17" s="107">
        <f t="shared" si="4"/>
        <v>1.281501876613903</v>
      </c>
      <c r="Y17" s="162"/>
      <c r="Z17" s="101">
        <f t="shared" si="5"/>
        <v>111.86440677966102</v>
      </c>
      <c r="AA17" s="109">
        <f t="shared" si="6"/>
        <v>26.98305084745763</v>
      </c>
      <c r="AB17" s="71">
        <v>12</v>
      </c>
      <c r="AC17" s="100">
        <v>1.18</v>
      </c>
      <c r="AD17" s="100" t="s">
        <v>142</v>
      </c>
      <c r="AE17" s="100">
        <v>6.21</v>
      </c>
      <c r="AF17" s="100">
        <v>1.66</v>
      </c>
      <c r="AG17" s="100">
        <v>6.36</v>
      </c>
      <c r="AH17" s="100">
        <v>-38.51</v>
      </c>
      <c r="AI17" s="100">
        <v>0.53</v>
      </c>
      <c r="AJ17" s="100">
        <v>33.629999999999995</v>
      </c>
      <c r="AK17" s="100">
        <v>-14.37</v>
      </c>
      <c r="AL17" s="100">
        <v>11580</v>
      </c>
      <c r="AM17" s="100">
        <v>8.23</v>
      </c>
      <c r="AN17" s="100">
        <v>0.73</v>
      </c>
      <c r="AO17" s="110">
        <f t="shared" si="7"/>
        <v>20.259585906284006</v>
      </c>
      <c r="AP17" s="111">
        <f t="shared" si="8"/>
        <v>47.242636753741635</v>
      </c>
      <c r="AQ17" s="112">
        <f t="shared" si="9"/>
        <v>41.093923653366701</v>
      </c>
      <c r="AR17" s="101">
        <f>INDEX(Historical!$C$7:$C$1045,MATCH(B17,Historical!$B$7:$B$1045,0))*IF(AH17="n/a",1.03,IF(AH17&lt;0,1.01,IF(AH17&gt;10,1.1,(1+AH17/100))))</f>
        <v>1.212</v>
      </c>
      <c r="AS17" s="109">
        <f t="shared" si="10"/>
        <v>1.2184236000000002</v>
      </c>
      <c r="AT17" s="109">
        <f t="shared" si="11"/>
        <v>1.2306078360000001</v>
      </c>
      <c r="AU17" s="109">
        <f t="shared" si="11"/>
        <v>1.2429139143600001</v>
      </c>
      <c r="AV17" s="109">
        <f t="shared" si="11"/>
        <v>1.2553430535036001</v>
      </c>
      <c r="AW17" s="109">
        <f t="shared" si="12"/>
        <v>6.1592884038636004</v>
      </c>
      <c r="AX17" s="113">
        <f t="shared" si="13"/>
        <v>19.344498755853014</v>
      </c>
      <c r="AY17" s="100">
        <v>0.82</v>
      </c>
      <c r="AZ17" s="100">
        <v>16.989999999999998</v>
      </c>
      <c r="BA17" s="100">
        <v>-19.37</v>
      </c>
      <c r="BB17" s="100">
        <v>8.16</v>
      </c>
      <c r="BC17" s="100">
        <v>-0.55999999999999994</v>
      </c>
      <c r="BE17" s="12">
        <v>2021</v>
      </c>
      <c r="BF17" s="12">
        <f t="shared" si="14"/>
        <v>0</v>
      </c>
      <c r="BG17" s="100">
        <v>3.39</v>
      </c>
      <c r="BH17" s="55" t="s">
        <v>121</v>
      </c>
      <c r="BI17" s="55" t="s">
        <v>302</v>
      </c>
    </row>
    <row r="18" spans="1:61" ht="12.75" customHeight="1" x14ac:dyDescent="0.2">
      <c r="A18" s="116" t="s">
        <v>1709</v>
      </c>
      <c r="B18" s="55" t="s">
        <v>1710</v>
      </c>
      <c r="C18" s="156" t="s">
        <v>198</v>
      </c>
      <c r="D18" s="98" t="s">
        <v>565</v>
      </c>
      <c r="E18" s="157">
        <v>5</v>
      </c>
      <c r="F18" s="2">
        <v>697</v>
      </c>
      <c r="G18" s="2" t="s">
        <v>146</v>
      </c>
      <c r="H18" s="2" t="s">
        <v>146</v>
      </c>
      <c r="I18" s="100">
        <v>69.75</v>
      </c>
      <c r="J18" s="101">
        <f t="shared" si="0"/>
        <v>0.4789677419354838</v>
      </c>
      <c r="K18" s="104">
        <v>8.3519999999999997E-2</v>
      </c>
      <c r="L18" s="71">
        <v>4</v>
      </c>
      <c r="M18" s="28">
        <f t="shared" si="1"/>
        <v>0.33407999999999999</v>
      </c>
      <c r="N18" s="103" t="s">
        <v>1517</v>
      </c>
      <c r="O18" s="104">
        <v>8.2699999999999996E-2</v>
      </c>
      <c r="P18" s="158">
        <v>45994</v>
      </c>
      <c r="Q18" s="158">
        <v>46014</v>
      </c>
      <c r="R18" s="28">
        <f t="shared" si="2"/>
        <v>0.99153567110036434</v>
      </c>
      <c r="S18" s="105">
        <f>IF(INDEX(Historical!$D$7:$D1711,MATCH(B18,Historical!$B$7:$B$1044,0))=0,"n/a",(INDEX(Historical!$C$7:$C$1044,MATCH(B18,Historical!$B$7:$B$1044,0))/INDEX(Historical!$D$7:$D$1044,MATCH(B18,Historical!$B$7:$B$1044,0))-1)*100)</f>
        <v>-48.642453341593736</v>
      </c>
      <c r="T18" s="105">
        <f>IF(INDEX(Historical!$F$7:$F$1044,MATCH(B18,Historical!$B$7:$B$1044,0))=0,"n/a",((INDEX(Historical!$C$7:$C$1044,MATCH(B18,Historical!$B$7:$B$1044,0))/INDEX(Historical!$F$7:$F$1044,MATCH(B18,Historical!$B$7:$B$1044,0)))^(1/3)-1)*100)</f>
        <v>13.799311765253375</v>
      </c>
      <c r="U18" s="105" t="str">
        <f>IF(INDEX(Historical!$H$7:$H$1044,MATCH(B18,Historical!$B$7:$B$1044,0))=0,"n/a",((INDEX(Historical!$C$7:$C$1044,MATCH(B18,Historical!$B$7:$B$1044,0))/INDEX(Historical!$H$7:$H$1044,MATCH(B18,Historical!$B$7:$B$1044,0)))^(1/5)-1)*100)</f>
        <v>n/a</v>
      </c>
      <c r="V18" s="105" t="str">
        <f>IF(INDEX(Historical!$M$7:$M$1044,MATCH(B18,Historical!$B$7:$B$1044,0))=0,"n/a",((INDEX(Historical!$C$7:$C$1044,MATCH(B18,Historical!$B$7:$B$1044,0))/INDEX(Historical!$M$7:$M$1044,MATCH(B18,Historical!$B$7:$B$1044,0)))^(1/10)-1)*100)</f>
        <v>n/a</v>
      </c>
      <c r="W18" s="106" t="str">
        <f t="shared" si="3"/>
        <v>n/a</v>
      </c>
      <c r="X18" s="107" t="str">
        <f t="shared" si="4"/>
        <v>n/a</v>
      </c>
      <c r="Y18" s="162"/>
      <c r="Z18" s="101">
        <f t="shared" si="5"/>
        <v>19.090285714285713</v>
      </c>
      <c r="AA18" s="109">
        <f t="shared" si="6"/>
        <v>39.857142857142854</v>
      </c>
      <c r="AB18" s="71">
        <v>12</v>
      </c>
      <c r="AC18" s="100">
        <v>1.75</v>
      </c>
      <c r="AD18" s="100">
        <v>1.05</v>
      </c>
      <c r="AE18" s="100">
        <v>2.4500000000000002</v>
      </c>
      <c r="AF18" s="100">
        <v>3.81</v>
      </c>
      <c r="AG18" s="100">
        <v>10.040000000000001</v>
      </c>
      <c r="AH18" s="100">
        <v>40.229999999999997</v>
      </c>
      <c r="AI18" s="100">
        <v>17.21</v>
      </c>
      <c r="AJ18" s="100">
        <v>1.52</v>
      </c>
      <c r="AK18" s="100">
        <v>26.93</v>
      </c>
      <c r="AL18" s="100">
        <v>17290</v>
      </c>
      <c r="AM18" s="100">
        <v>75.760000000000005</v>
      </c>
      <c r="AN18" s="100">
        <v>0.34</v>
      </c>
      <c r="AO18" s="110" t="str">
        <f t="shared" si="7"/>
        <v>n/a</v>
      </c>
      <c r="AP18" s="111" t="str">
        <f t="shared" si="8"/>
        <v>n/a</v>
      </c>
      <c r="AQ18" s="112">
        <f t="shared" si="9"/>
        <v>159.79112488964776</v>
      </c>
      <c r="AR18" s="101">
        <f>INDEX(Historical!$C$7:$C$1045,MATCH(B18,Historical!$B$7:$B$1045,0))*IF(AH18="n/a",1.03,IF(AH18&lt;0,1.01,IF(AH18&gt;10,1.1,(1+AH18/100))))</f>
        <v>0.36474900000000005</v>
      </c>
      <c r="AS18" s="109">
        <f t="shared" si="10"/>
        <v>0.40122390000000008</v>
      </c>
      <c r="AT18" s="109">
        <f t="shared" si="11"/>
        <v>0.44134629000000014</v>
      </c>
      <c r="AU18" s="109">
        <f t="shared" si="11"/>
        <v>0.48548091900000018</v>
      </c>
      <c r="AV18" s="109">
        <f t="shared" si="11"/>
        <v>0.53402901090000021</v>
      </c>
      <c r="AW18" s="109">
        <f t="shared" si="12"/>
        <v>2.2268291199000005</v>
      </c>
      <c r="AX18" s="113">
        <f t="shared" si="13"/>
        <v>3.1925865518279575</v>
      </c>
      <c r="AY18" s="100">
        <v>2.2999999999999998</v>
      </c>
      <c r="AZ18" s="100">
        <v>321.7</v>
      </c>
      <c r="BA18" s="100">
        <v>-11.97</v>
      </c>
      <c r="BB18" s="100">
        <v>31.7</v>
      </c>
      <c r="BC18" s="100">
        <v>77.990000000000009</v>
      </c>
      <c r="BE18" s="12">
        <v>2021</v>
      </c>
      <c r="BF18" s="12">
        <f t="shared" si="14"/>
        <v>0</v>
      </c>
      <c r="BG18" s="100">
        <v>5.7299999999999995</v>
      </c>
      <c r="BH18" s="55" t="s">
        <v>121</v>
      </c>
      <c r="BI18" s="55" t="s">
        <v>122</v>
      </c>
    </row>
    <row r="19" spans="1:61" ht="12.75" customHeight="1" x14ac:dyDescent="0.2">
      <c r="A19" s="55" t="s">
        <v>1388</v>
      </c>
      <c r="B19" s="55" t="s">
        <v>1389</v>
      </c>
      <c r="C19" s="156" t="s">
        <v>134</v>
      </c>
      <c r="D19" s="98" t="s">
        <v>186</v>
      </c>
      <c r="E19" s="157">
        <v>7</v>
      </c>
      <c r="F19" s="2">
        <v>616</v>
      </c>
      <c r="G19" s="2" t="s">
        <v>146</v>
      </c>
      <c r="H19" s="2" t="s">
        <v>146</v>
      </c>
      <c r="I19" s="100">
        <v>117.4</v>
      </c>
      <c r="J19" s="101">
        <f t="shared" si="0"/>
        <v>4.5996592844974451</v>
      </c>
      <c r="K19" s="104">
        <v>1.35</v>
      </c>
      <c r="L19" s="71">
        <v>4</v>
      </c>
      <c r="M19" s="28">
        <f t="shared" si="1"/>
        <v>5.4</v>
      </c>
      <c r="N19" s="103" t="s">
        <v>158</v>
      </c>
      <c r="O19" s="104">
        <v>1.1200000000000001</v>
      </c>
      <c r="P19" s="158">
        <v>46098</v>
      </c>
      <c r="Q19" s="158">
        <v>46112</v>
      </c>
      <c r="R19" s="28">
        <f t="shared" si="2"/>
        <v>20.535714285714281</v>
      </c>
      <c r="S19" s="105">
        <f>IF(INDEX(Historical!$D$7:$D1087,MATCH(B19,Historical!$B$7:$B$1044,0))=0,"n/a",(INDEX(Historical!$C$7:$C$1044,MATCH(B19,Historical!$B$7:$B$1044,0))/INDEX(Historical!$D$7:$D$1044,MATCH(B19,Historical!$B$7:$B$1044,0))-1)*100)</f>
        <v>20.430107526881724</v>
      </c>
      <c r="T19" s="105">
        <f>IF(INDEX(Historical!$F$7:$F$1044,MATCH(B19,Historical!$B$7:$B$1044,0))=0,"n/a",((INDEX(Historical!$C$7:$C$1044,MATCH(B19,Historical!$B$7:$B$1044,0))/INDEX(Historical!$F$7:$F$1044,MATCH(B19,Historical!$B$7:$B$1044,0)))^(1/3)-1)*100)</f>
        <v>22.451110826194331</v>
      </c>
      <c r="U19" s="105">
        <f>IF(INDEX(Historical!$H$7:$H$1044,MATCH(B19,Historical!$B$7:$B$1044,0))=0,"n/a",((INDEX(Historical!$C$7:$C$1044,MATCH(B19,Historical!$B$7:$B$1044,0))/INDEX(Historical!$H$7:$H$1044,MATCH(B19,Historical!$B$7:$B$1044,0)))^(1/5)-1)*100)</f>
        <v>22.865967908314722</v>
      </c>
      <c r="V19" s="105">
        <f>IF(INDEX(Historical!$M$7:$M$1044,MATCH(B19,Historical!$B$7:$B$1044,0))=0,"n/a",((INDEX(Historical!$C$7:$C$1044,MATCH(B19,Historical!$B$7:$B$1044,0))/INDEX(Historical!$M$7:$M$1044,MATCH(B19,Historical!$B$7:$B$1044,0)))^(1/10)-1)*100)</f>
        <v>17.673733882009145</v>
      </c>
      <c r="W19" s="106">
        <f t="shared" si="3"/>
        <v>1.2937825170939672</v>
      </c>
      <c r="X19" s="107">
        <f t="shared" si="4"/>
        <v>1.5112999278463135</v>
      </c>
      <c r="Y19" s="55"/>
      <c r="Z19" s="101">
        <f t="shared" si="5"/>
        <v>308.57142857142861</v>
      </c>
      <c r="AA19" s="109">
        <f t="shared" si="6"/>
        <v>67.085714285714289</v>
      </c>
      <c r="AB19" s="71">
        <v>12</v>
      </c>
      <c r="AC19" s="100">
        <v>1.75</v>
      </c>
      <c r="AD19" s="100">
        <v>0.73</v>
      </c>
      <c r="AE19" s="100">
        <v>5.99</v>
      </c>
      <c r="AF19" s="100">
        <v>9.26</v>
      </c>
      <c r="AG19" s="100">
        <v>12.4</v>
      </c>
      <c r="AH19" s="100">
        <v>28.01</v>
      </c>
      <c r="AI19" s="100">
        <v>21.65</v>
      </c>
      <c r="AJ19" s="100">
        <v>15.129999999999999</v>
      </c>
      <c r="AK19" s="100">
        <v>21.62</v>
      </c>
      <c r="AL19" s="100">
        <v>38680</v>
      </c>
      <c r="AM19" s="100">
        <v>7.9200000000000008</v>
      </c>
      <c r="AN19" s="100">
        <v>3.35</v>
      </c>
      <c r="AO19" s="110">
        <f t="shared" si="7"/>
        <v>-39.620087092902125</v>
      </c>
      <c r="AP19" s="111">
        <f t="shared" si="8"/>
        <v>27.465627192812168</v>
      </c>
      <c r="AQ19" s="112">
        <f t="shared" si="9"/>
        <v>425.44741328413079</v>
      </c>
      <c r="AR19" s="101">
        <f>INDEX(Historical!$C$7:$C$1045,MATCH(B19,Historical!$B$7:$B$1045,0))*IF(AH19="n/a",1.03,IF(AH19&lt;0,1.01,IF(AH19&gt;10,1.1,(1+AH19/100))))</f>
        <v>4.9280000000000008</v>
      </c>
      <c r="AS19" s="109">
        <f t="shared" si="10"/>
        <v>5.4208000000000016</v>
      </c>
      <c r="AT19" s="109">
        <f t="shared" si="11"/>
        <v>5.962880000000002</v>
      </c>
      <c r="AU19" s="109">
        <f t="shared" si="11"/>
        <v>6.5591680000000023</v>
      </c>
      <c r="AV19" s="109">
        <f t="shared" si="11"/>
        <v>7.2150848000000032</v>
      </c>
      <c r="AW19" s="109">
        <f t="shared" si="12"/>
        <v>30.085932800000009</v>
      </c>
      <c r="AX19" s="113">
        <f t="shared" si="13"/>
        <v>25.626859284497449</v>
      </c>
      <c r="AY19" s="100">
        <v>1.49</v>
      </c>
      <c r="AZ19" s="100">
        <v>22.55</v>
      </c>
      <c r="BA19" s="100">
        <v>-39.879999999999995</v>
      </c>
      <c r="BB19" s="100">
        <v>5.99</v>
      </c>
      <c r="BC19" s="100">
        <v>-22.189999999999998</v>
      </c>
      <c r="BE19" s="12">
        <v>2020</v>
      </c>
      <c r="BF19" s="12">
        <f t="shared" si="14"/>
        <v>1</v>
      </c>
      <c r="BG19" s="100">
        <v>1.79</v>
      </c>
      <c r="BH19" t="s">
        <v>121</v>
      </c>
      <c r="BI19" t="s">
        <v>122</v>
      </c>
    </row>
    <row r="20" spans="1:61" ht="12.75" customHeight="1" x14ac:dyDescent="0.2">
      <c r="A20" s="146" t="s">
        <v>5615</v>
      </c>
      <c r="B20" s="55" t="s">
        <v>5604</v>
      </c>
      <c r="C20" s="156" t="s">
        <v>335</v>
      </c>
      <c r="D20" s="98" t="s">
        <v>371</v>
      </c>
      <c r="E20" s="157">
        <v>5</v>
      </c>
      <c r="F20" s="2">
        <v>706</v>
      </c>
      <c r="G20" s="2" t="s">
        <v>146</v>
      </c>
      <c r="H20" s="2" t="s">
        <v>146</v>
      </c>
      <c r="I20" s="100">
        <v>54.84</v>
      </c>
      <c r="J20" s="101">
        <f t="shared" si="0"/>
        <v>1.0940919037199124</v>
      </c>
      <c r="K20" s="104">
        <v>0.15</v>
      </c>
      <c r="L20" s="71">
        <v>4</v>
      </c>
      <c r="M20" s="28">
        <f t="shared" si="1"/>
        <v>0.6</v>
      </c>
      <c r="N20" s="103" t="s">
        <v>209</v>
      </c>
      <c r="O20" s="104">
        <v>0.13</v>
      </c>
      <c r="P20" s="158">
        <v>46101</v>
      </c>
      <c r="Q20" s="158">
        <v>46122</v>
      </c>
      <c r="R20" s="28">
        <f t="shared" si="2"/>
        <v>15.384615384615378</v>
      </c>
      <c r="S20" s="105">
        <f>IF(INDEX(Historical!$D$7:$D1713,MATCH(B20,Historical!$B$7:$B$1044,0))=0,"n/a",(INDEX(Historical!$C$7:$C$1044,MATCH(B20,Historical!$B$7:$B$1044,0))/INDEX(Historical!$D$7:$D$1044,MATCH(B20,Historical!$B$7:$B$1044,0))-1)*100)</f>
        <v>19.047619047619047</v>
      </c>
      <c r="T20" s="105">
        <f>IF(INDEX(Historical!$F$7:$F$1044,MATCH(B20,Historical!$B$7:$B$1044,0))=0,"n/a",((INDEX(Historical!$C$7:$C$1044,MATCH(B20,Historical!$B$7:$B$1044,0))/INDEX(Historical!$F$7:$F$1044,MATCH(B20,Historical!$B$7:$B$1044,0)))^(1/3)-1)*100)</f>
        <v>49.380158218572156</v>
      </c>
      <c r="U20" s="105" t="str">
        <f>IF(INDEX(Historical!$H$7:$H$1044,MATCH(B20,Historical!$B$7:$B$1044,0))=0,"n/a",((INDEX(Historical!$C$7:$C$1044,MATCH(B20,Historical!$B$7:$B$1044,0))/INDEX(Historical!$H$7:$H$1044,MATCH(B20,Historical!$B$7:$B$1044,0)))^(1/5)-1)*100)</f>
        <v>n/a</v>
      </c>
      <c r="V20" s="105" t="str">
        <f>IF(INDEX(Historical!$M$7:$M$1044,MATCH(B20,Historical!$B$7:$B$1044,0))=0,"n/a",((INDEX(Historical!$C$7:$C$1044,MATCH(B20,Historical!$B$7:$B$1044,0))/INDEX(Historical!$M$7:$M$1044,MATCH(B20,Historical!$B$7:$B$1044,0)))^(1/10)-1)*100)</f>
        <v>n/a</v>
      </c>
      <c r="W20" s="106" t="str">
        <f t="shared" si="3"/>
        <v>n/a</v>
      </c>
      <c r="X20" s="107" t="str">
        <f t="shared" si="4"/>
        <v>n/a</v>
      </c>
      <c r="Y20" s="159"/>
      <c r="Z20" s="101">
        <f t="shared" si="5"/>
        <v>10.791366906474821</v>
      </c>
      <c r="AA20" s="109">
        <f t="shared" si="6"/>
        <v>9.8633093525179873</v>
      </c>
      <c r="AB20" s="71">
        <v>1</v>
      </c>
      <c r="AC20" s="100">
        <v>5.56</v>
      </c>
      <c r="AD20" s="100">
        <v>0.85</v>
      </c>
      <c r="AE20" s="100">
        <v>0.57999999999999996</v>
      </c>
      <c r="AF20" s="100">
        <v>1.64</v>
      </c>
      <c r="AG20" s="100">
        <v>18.05</v>
      </c>
      <c r="AH20" s="100">
        <v>9.01</v>
      </c>
      <c r="AI20" s="100">
        <v>10.050000000000001</v>
      </c>
      <c r="AJ20" s="100">
        <v>10.32</v>
      </c>
      <c r="AK20" s="100">
        <v>9.2899999999999991</v>
      </c>
      <c r="AL20" s="100">
        <v>3530</v>
      </c>
      <c r="AM20" s="100">
        <v>1.4200000000000002</v>
      </c>
      <c r="AN20" s="100">
        <v>0.87</v>
      </c>
      <c r="AO20" s="110" t="str">
        <f t="shared" si="7"/>
        <v>n/a</v>
      </c>
      <c r="AP20" s="111" t="str">
        <f t="shared" si="8"/>
        <v>n/a</v>
      </c>
      <c r="AQ20" s="112">
        <f t="shared" si="9"/>
        <v>-15.210516013339126</v>
      </c>
      <c r="AR20" s="101">
        <f>INDEX(Historical!$C$7:$C$1045,MATCH(B20,Historical!$B$7:$B$1045,0))*IF(AH20="n/a",1.03,IF(AH20&lt;0,1.01,IF(AH20&gt;10,1.1,(1+AH20/100))))</f>
        <v>0.54505000000000003</v>
      </c>
      <c r="AS20" s="109">
        <f t="shared" si="10"/>
        <v>0.59955500000000006</v>
      </c>
      <c r="AT20" s="109">
        <f t="shared" si="11"/>
        <v>0.65525365950000003</v>
      </c>
      <c r="AU20" s="109">
        <f t="shared" si="11"/>
        <v>0.71612672446754999</v>
      </c>
      <c r="AV20" s="109">
        <f t="shared" si="11"/>
        <v>0.78265489717058534</v>
      </c>
      <c r="AW20" s="109">
        <f t="shared" si="12"/>
        <v>3.2986402811381352</v>
      </c>
      <c r="AX20" s="113">
        <f t="shared" si="13"/>
        <v>6.0150260414626819</v>
      </c>
      <c r="AY20" s="100">
        <v>1.07</v>
      </c>
      <c r="AZ20" s="100">
        <v>52.55</v>
      </c>
      <c r="BA20" s="100">
        <v>-12.18</v>
      </c>
      <c r="BB20" s="100">
        <v>-3.74</v>
      </c>
      <c r="BC20" s="100">
        <v>3.29</v>
      </c>
      <c r="BE20" s="12">
        <v>2022</v>
      </c>
      <c r="BF20" s="12">
        <f t="shared" si="14"/>
        <v>0</v>
      </c>
      <c r="BG20" s="100">
        <v>7.13</v>
      </c>
      <c r="BH20" s="55" t="s">
        <v>121</v>
      </c>
      <c r="BI20" s="55" t="s">
        <v>122</v>
      </c>
    </row>
    <row r="21" spans="1:61" ht="12.75" customHeight="1" x14ac:dyDescent="0.2">
      <c r="A21" s="116" t="s">
        <v>1390</v>
      </c>
      <c r="B21" s="55" t="s">
        <v>1391</v>
      </c>
      <c r="C21" s="156" t="s">
        <v>116</v>
      </c>
      <c r="D21" s="98" t="s">
        <v>150</v>
      </c>
      <c r="E21" s="157">
        <v>8</v>
      </c>
      <c r="F21" s="2">
        <v>569</v>
      </c>
      <c r="G21" s="2" t="s">
        <v>146</v>
      </c>
      <c r="H21" s="2" t="s">
        <v>146</v>
      </c>
      <c r="I21" s="100">
        <v>170.39</v>
      </c>
      <c r="J21" s="101">
        <f t="shared" si="0"/>
        <v>0.79582135101825235</v>
      </c>
      <c r="K21" s="104">
        <v>0.33900000000000002</v>
      </c>
      <c r="L21" s="71">
        <v>4</v>
      </c>
      <c r="M21" s="28">
        <f t="shared" si="1"/>
        <v>1.3560000000000001</v>
      </c>
      <c r="N21" s="103" t="s">
        <v>874</v>
      </c>
      <c r="O21" s="104">
        <v>0.308</v>
      </c>
      <c r="P21" s="158">
        <v>45967</v>
      </c>
      <c r="Q21" s="158">
        <v>45981</v>
      </c>
      <c r="R21" s="28">
        <f t="shared" si="2"/>
        <v>10.064935064935074</v>
      </c>
      <c r="S21" s="105">
        <f>IF(INDEX(Historical!$D$7:$D1100,MATCH(B21,Historical!$B$7:$B$1044,0))=0,"n/a",(INDEX(Historical!$C$7:$C$1044,MATCH(B21,Historical!$B$7:$B$1044,0))/INDEX(Historical!$D$7:$D$1044,MATCH(B21,Historical!$B$7:$B$1044,0))-1)*100)</f>
        <v>10.017421602787447</v>
      </c>
      <c r="T21" s="105">
        <f>IF(INDEX(Historical!$F$7:$F$1044,MATCH(B21,Historical!$B$7:$B$1044,0))=0,"n/a",((INDEX(Historical!$C$7:$C$1044,MATCH(B21,Historical!$B$7:$B$1044,0))/INDEX(Historical!$F$7:$F$1044,MATCH(B21,Historical!$B$7:$B$1044,0)))^(1/3)-1)*100)</f>
        <v>10.346483824721474</v>
      </c>
      <c r="U21" s="105">
        <f>IF(INDEX(Historical!$H$7:$H$1044,MATCH(B21,Historical!$B$7:$B$1044,0))=0,"n/a",((INDEX(Historical!$C$7:$C$1044,MATCH(B21,Historical!$B$7:$B$1044,0))/INDEX(Historical!$H$7:$H$1044,MATCH(B21,Historical!$B$7:$B$1044,0)))^(1/5)-1)*100)</f>
        <v>9.2908154415584754</v>
      </c>
      <c r="V21" s="105" t="str">
        <f>IF(INDEX(Historical!$M$7:$M$1044,MATCH(B21,Historical!$B$7:$B$1044,0))=0,"n/a",((INDEX(Historical!$C$7:$C$1044,MATCH(B21,Historical!$B$7:$B$1044,0))/INDEX(Historical!$M$7:$M$1044,MATCH(B21,Historical!$B$7:$B$1044,0)))^(1/10)-1)*100)</f>
        <v>n/a</v>
      </c>
      <c r="W21" s="106" t="str">
        <f t="shared" si="3"/>
        <v>n/a</v>
      </c>
      <c r="X21" s="107" t="str">
        <f t="shared" si="4"/>
        <v>n/a</v>
      </c>
      <c r="Y21" s="165"/>
      <c r="Z21" s="101">
        <f t="shared" si="5"/>
        <v>19.261363636363637</v>
      </c>
      <c r="AA21" s="109">
        <f t="shared" si="6"/>
        <v>24.203124999999996</v>
      </c>
      <c r="AB21" s="71">
        <v>12</v>
      </c>
      <c r="AC21" s="100">
        <v>7.04</v>
      </c>
      <c r="AD21" s="100">
        <v>1.65</v>
      </c>
      <c r="AE21" s="100">
        <v>4.41</v>
      </c>
      <c r="AF21" s="100">
        <v>8.1300000000000008</v>
      </c>
      <c r="AG21" s="100">
        <v>36.340000000000003</v>
      </c>
      <c r="AH21" s="100">
        <v>12.120000000000001</v>
      </c>
      <c r="AI21" s="100">
        <v>12.9</v>
      </c>
      <c r="AJ21" s="100" t="s">
        <v>142</v>
      </c>
      <c r="AK21" s="100">
        <v>11</v>
      </c>
      <c r="AL21" s="100">
        <v>7270</v>
      </c>
      <c r="AM21" s="100">
        <v>1.46</v>
      </c>
      <c r="AN21" s="100">
        <v>0.64</v>
      </c>
      <c r="AO21" s="110">
        <f t="shared" si="7"/>
        <v>-14.116488207423268</v>
      </c>
      <c r="AP21" s="111">
        <f t="shared" si="8"/>
        <v>10.086636792576728</v>
      </c>
      <c r="AQ21" s="112">
        <f t="shared" si="9"/>
        <v>195.72615429368659</v>
      </c>
      <c r="AR21" s="101">
        <f>INDEX(Historical!$C$7:$C$1045,MATCH(B21,Historical!$B$7:$B$1045,0))*IF(AH21="n/a",1.03,IF(AH21&lt;0,1.01,IF(AH21&gt;10,1.1,(1+AH21/100))))</f>
        <v>1.3893</v>
      </c>
      <c r="AS21" s="109">
        <f t="shared" si="10"/>
        <v>1.5282300000000002</v>
      </c>
      <c r="AT21" s="109">
        <f t="shared" si="11"/>
        <v>1.6810530000000004</v>
      </c>
      <c r="AU21" s="109">
        <f t="shared" si="11"/>
        <v>1.8491583000000005</v>
      </c>
      <c r="AV21" s="109">
        <f t="shared" si="11"/>
        <v>2.0340741300000005</v>
      </c>
      <c r="AW21" s="109">
        <f t="shared" si="12"/>
        <v>8.481815430000001</v>
      </c>
      <c r="AX21" s="113">
        <f t="shared" si="13"/>
        <v>4.9778833440929642</v>
      </c>
      <c r="AY21" s="100">
        <v>1.22</v>
      </c>
      <c r="AZ21" s="100">
        <v>20.05</v>
      </c>
      <c r="BA21" s="100">
        <v>-17.32</v>
      </c>
      <c r="BB21" s="100">
        <v>-1.03</v>
      </c>
      <c r="BC21" s="100">
        <v>-8.52</v>
      </c>
      <c r="BE21" s="12">
        <v>2018</v>
      </c>
      <c r="BF21" s="12">
        <f t="shared" si="14"/>
        <v>1</v>
      </c>
      <c r="BG21" s="100">
        <v>15.959999999999999</v>
      </c>
      <c r="BH21" t="s">
        <v>121</v>
      </c>
      <c r="BI21" t="s">
        <v>122</v>
      </c>
    </row>
    <row r="22" spans="1:61" ht="12.75" customHeight="1" x14ac:dyDescent="0.2">
      <c r="A22" s="146" t="s">
        <v>2620</v>
      </c>
      <c r="B22" s="55" t="s">
        <v>2621</v>
      </c>
      <c r="C22" s="156" t="s">
        <v>134</v>
      </c>
      <c r="D22" s="98" t="s">
        <v>827</v>
      </c>
      <c r="E22" s="157">
        <v>5</v>
      </c>
      <c r="F22" s="2">
        <v>707</v>
      </c>
      <c r="G22" s="2" t="s">
        <v>146</v>
      </c>
      <c r="H22" s="2" t="s">
        <v>146</v>
      </c>
      <c r="I22" s="100">
        <v>323.05</v>
      </c>
      <c r="J22" s="101">
        <f t="shared" si="0"/>
        <v>1.1762885002321621</v>
      </c>
      <c r="K22" s="104">
        <v>0.95</v>
      </c>
      <c r="L22" s="71">
        <v>4</v>
      </c>
      <c r="M22" s="28">
        <f t="shared" si="1"/>
        <v>3.8</v>
      </c>
      <c r="N22" s="103" t="s">
        <v>326</v>
      </c>
      <c r="O22" s="104">
        <v>0.82</v>
      </c>
      <c r="P22" s="158">
        <v>46114</v>
      </c>
      <c r="Q22" s="158">
        <v>46150</v>
      </c>
      <c r="R22" s="28">
        <f t="shared" si="2"/>
        <v>15.853658536585366</v>
      </c>
      <c r="S22" s="105">
        <f>IF(INDEX(Historical!$D$7:$D1715,MATCH(B22,Historical!$B$7:$B$1044,0))=0,"n/a",(INDEX(Historical!$C$7:$C$1044,MATCH(B22,Historical!$B$7:$B$1044,0))/INDEX(Historical!$D$7:$D$1044,MATCH(B22,Historical!$B$7:$B$1044,0))-1)*100)</f>
        <v>17.037037037037052</v>
      </c>
      <c r="T22" s="105">
        <f>IF(INDEX(Historical!$F$7:$F$1044,MATCH(B22,Historical!$B$7:$B$1044,0))=0,"n/a",((INDEX(Historical!$C$7:$C$1044,MATCH(B22,Historical!$B$7:$B$1044,0))/INDEX(Historical!$F$7:$F$1044,MATCH(B22,Historical!$B$7:$B$1044,0)))^(1/3)-1)*100)</f>
        <v>16.666096921749585</v>
      </c>
      <c r="U22" s="105">
        <f>IF(INDEX(Historical!$H$7:$H$1044,MATCH(B22,Historical!$B$7:$B$1044,0))=0,"n/a",((INDEX(Historical!$C$7:$C$1044,MATCH(B22,Historical!$B$7:$B$1044,0))/INDEX(Historical!$H$7:$H$1044,MATCH(B22,Historical!$B$7:$B$1044,0)))^(1/5)-1)*100)</f>
        <v>12.935824583523514</v>
      </c>
      <c r="V22" s="105">
        <f>IF(INDEX(Historical!$M$7:$M$1044,MATCH(B22,Historical!$B$7:$B$1044,0))=0,"n/a",((INDEX(Historical!$C$7:$C$1044,MATCH(B22,Historical!$B$7:$B$1044,0))/INDEX(Historical!$M$7:$M$1044,MATCH(B22,Historical!$B$7:$B$1044,0)))^(1/10)-1)*100)</f>
        <v>11.129520316167785</v>
      </c>
      <c r="W22" s="106">
        <f t="shared" si="3"/>
        <v>1.162298483316637</v>
      </c>
      <c r="X22" s="107">
        <f t="shared" si="4"/>
        <v>0.39814787884036668</v>
      </c>
      <c r="Y22" s="159"/>
      <c r="Z22" s="101">
        <f t="shared" si="5"/>
        <v>23.705552089831563</v>
      </c>
      <c r="AA22" s="109">
        <f t="shared" si="6"/>
        <v>20.152838427947597</v>
      </c>
      <c r="AB22" s="71">
        <v>12</v>
      </c>
      <c r="AC22" s="100">
        <v>16.03</v>
      </c>
      <c r="AD22" s="100">
        <v>1.1200000000000001</v>
      </c>
      <c r="AE22" s="100">
        <v>2.67</v>
      </c>
      <c r="AF22" s="100">
        <v>6.48</v>
      </c>
      <c r="AG22" s="100">
        <v>34.19</v>
      </c>
      <c r="AH22" s="100">
        <v>14.469999999999999</v>
      </c>
      <c r="AI22" s="100">
        <v>14.399999999999999</v>
      </c>
      <c r="AJ22" s="100">
        <v>32.49</v>
      </c>
      <c r="AK22" s="100">
        <v>14.280000000000001</v>
      </c>
      <c r="AL22" s="100">
        <v>220430</v>
      </c>
      <c r="AM22" s="100">
        <v>0.11</v>
      </c>
      <c r="AN22" s="100">
        <v>1.78</v>
      </c>
      <c r="AO22" s="110">
        <f t="shared" si="7"/>
        <v>-6.0407253441919195</v>
      </c>
      <c r="AP22" s="111">
        <f t="shared" si="8"/>
        <v>14.112113083755677</v>
      </c>
      <c r="AQ22" s="112">
        <f t="shared" si="9"/>
        <v>140.91528526120771</v>
      </c>
      <c r="AR22" s="101">
        <f>INDEX(Historical!$C$7:$C$1045,MATCH(B22,Historical!$B$7:$B$1045,0))*IF(AH22="n/a",1.03,IF(AH22&lt;0,1.01,IF(AH22&gt;10,1.1,(1+AH22/100))))</f>
        <v>3.4760000000000004</v>
      </c>
      <c r="AS22" s="109">
        <f t="shared" si="10"/>
        <v>3.8236000000000008</v>
      </c>
      <c r="AT22" s="109">
        <f t="shared" si="11"/>
        <v>4.205960000000001</v>
      </c>
      <c r="AU22" s="109">
        <f t="shared" si="11"/>
        <v>4.6265560000000017</v>
      </c>
      <c r="AV22" s="109">
        <f t="shared" si="11"/>
        <v>5.0892116000000023</v>
      </c>
      <c r="AW22" s="109">
        <f t="shared" si="12"/>
        <v>21.221327600000006</v>
      </c>
      <c r="AX22" s="113">
        <f t="shared" si="13"/>
        <v>6.5690535830366823</v>
      </c>
      <c r="AY22" s="100">
        <v>1.08</v>
      </c>
      <c r="AZ22" s="100">
        <v>25.6</v>
      </c>
      <c r="BA22" s="100">
        <v>-16.63</v>
      </c>
      <c r="BB22" s="100">
        <v>3.34</v>
      </c>
      <c r="BC22" s="100">
        <v>-3.85</v>
      </c>
      <c r="BE22" s="12">
        <v>2022</v>
      </c>
      <c r="BF22" s="12">
        <f t="shared" si="14"/>
        <v>0</v>
      </c>
      <c r="BG22" s="100">
        <v>3.7699999999999996</v>
      </c>
      <c r="BH22" s="55" t="s">
        <v>121</v>
      </c>
      <c r="BI22" s="55" t="s">
        <v>122</v>
      </c>
    </row>
    <row r="23" spans="1:61" ht="12.75" customHeight="1" x14ac:dyDescent="0.2">
      <c r="A23" s="116" t="s">
        <v>1392</v>
      </c>
      <c r="B23" s="55" t="s">
        <v>1393</v>
      </c>
      <c r="C23" s="156" t="s">
        <v>116</v>
      </c>
      <c r="D23" s="98" t="s">
        <v>308</v>
      </c>
      <c r="E23" s="157">
        <v>9</v>
      </c>
      <c r="F23" s="2">
        <v>534</v>
      </c>
      <c r="G23" s="2" t="s">
        <v>146</v>
      </c>
      <c r="H23" s="2" t="s">
        <v>146</v>
      </c>
      <c r="I23" s="100">
        <v>79.27</v>
      </c>
      <c r="J23" s="101">
        <f t="shared" si="0"/>
        <v>1.1101299356629242</v>
      </c>
      <c r="K23" s="104">
        <v>0.22</v>
      </c>
      <c r="L23" s="71">
        <v>4</v>
      </c>
      <c r="M23" s="28">
        <f t="shared" si="1"/>
        <v>0.88</v>
      </c>
      <c r="N23" s="103" t="s">
        <v>158</v>
      </c>
      <c r="O23" s="104">
        <v>0.21</v>
      </c>
      <c r="P23" s="158">
        <v>45902</v>
      </c>
      <c r="Q23" s="158">
        <v>45917</v>
      </c>
      <c r="R23" s="28">
        <f t="shared" si="2"/>
        <v>4.7619047619047663</v>
      </c>
      <c r="S23" s="105">
        <f>IF(INDEX(Historical!$D$7:$D1108,MATCH(B23,Historical!$B$7:$B$1044,0))=0,"n/a",(INDEX(Historical!$C$7:$C$1044,MATCH(B23,Historical!$B$7:$B$1044,0))/INDEX(Historical!$D$7:$D$1044,MATCH(B23,Historical!$B$7:$B$1044,0))-1)*100)</f>
        <v>4.8780487804878092</v>
      </c>
      <c r="T23" s="105">
        <f>IF(INDEX(Historical!$F$7:$F$1044,MATCH(B23,Historical!$B$7:$B$1044,0))=0,"n/a",((INDEX(Historical!$C$7:$C$1044,MATCH(B23,Historical!$B$7:$B$1044,0))/INDEX(Historical!$F$7:$F$1044,MATCH(B23,Historical!$B$7:$B$1044,0)))^(1/3)-1)*100)</f>
        <v>19.026252000871267</v>
      </c>
      <c r="U23" s="105">
        <f>IF(INDEX(Historical!$H$7:$H$1044,MATCH(B23,Historical!$B$7:$B$1044,0))=0,"n/a",((INDEX(Historical!$C$7:$C$1044,MATCH(B23,Historical!$B$7:$B$1044,0))/INDEX(Historical!$H$7:$H$1044,MATCH(B23,Historical!$B$7:$B$1044,0)))^(1/5)-1)*100)</f>
        <v>16.543402167042554</v>
      </c>
      <c r="V23" s="105" t="str">
        <f>IF(INDEX(Historical!$M$7:$M$1044,MATCH(B23,Historical!$B$7:$B$1044,0))=0,"n/a",((INDEX(Historical!$C$7:$C$1044,MATCH(B23,Historical!$B$7:$B$1044,0))/INDEX(Historical!$M$7:$M$1044,MATCH(B23,Historical!$B$7:$B$1044,0)))^(1/10)-1)*100)</f>
        <v>n/a</v>
      </c>
      <c r="W23" s="106" t="str">
        <f t="shared" si="3"/>
        <v>n/a</v>
      </c>
      <c r="X23" s="107" t="str">
        <f t="shared" si="4"/>
        <v>n/a</v>
      </c>
      <c r="Y23" s="165"/>
      <c r="Z23" s="101">
        <f t="shared" si="5"/>
        <v>25.071225071225072</v>
      </c>
      <c r="AA23" s="109">
        <f t="shared" si="6"/>
        <v>22.584045584045583</v>
      </c>
      <c r="AB23" s="71">
        <v>12</v>
      </c>
      <c r="AC23" s="100">
        <v>3.51</v>
      </c>
      <c r="AD23" s="100">
        <v>0.44</v>
      </c>
      <c r="AE23" s="100">
        <v>0.44</v>
      </c>
      <c r="AF23" s="100">
        <v>1.38</v>
      </c>
      <c r="AG23" s="100">
        <v>6.29</v>
      </c>
      <c r="AH23" s="100">
        <v>6.76</v>
      </c>
      <c r="AI23" s="100">
        <v>45.79</v>
      </c>
      <c r="AJ23" s="100">
        <v>-4.47</v>
      </c>
      <c r="AK23" s="100">
        <v>32.440000000000005</v>
      </c>
      <c r="AL23" s="100">
        <v>2840</v>
      </c>
      <c r="AM23" s="100">
        <v>2.5499999999999998</v>
      </c>
      <c r="AN23" s="100">
        <v>0.25</v>
      </c>
      <c r="AO23" s="110">
        <f t="shared" si="7"/>
        <v>-4.9305134813401033</v>
      </c>
      <c r="AP23" s="111">
        <f t="shared" si="8"/>
        <v>17.65353210270548</v>
      </c>
      <c r="AQ23" s="112">
        <f t="shared" si="9"/>
        <v>17.692599419906685</v>
      </c>
      <c r="AR23" s="101">
        <f>INDEX(Historical!$C$7:$C$1045,MATCH(B23,Historical!$B$7:$B$1045,0))*IF(AH23="n/a",1.03,IF(AH23&lt;0,1.01,IF(AH23&gt;10,1.1,(1+AH23/100))))</f>
        <v>0.91813600000000006</v>
      </c>
      <c r="AS23" s="109">
        <f t="shared" si="10"/>
        <v>1.0099496000000001</v>
      </c>
      <c r="AT23" s="109">
        <f t="shared" si="11"/>
        <v>1.1109445600000003</v>
      </c>
      <c r="AU23" s="109">
        <f t="shared" si="11"/>
        <v>1.2220390160000005</v>
      </c>
      <c r="AV23" s="109">
        <f t="shared" si="11"/>
        <v>1.3442429176000006</v>
      </c>
      <c r="AW23" s="109">
        <f t="shared" si="12"/>
        <v>5.605312093600002</v>
      </c>
      <c r="AX23" s="113">
        <f t="shared" si="13"/>
        <v>7.0711644929986148</v>
      </c>
      <c r="AY23" s="100">
        <v>1.17</v>
      </c>
      <c r="AZ23" s="100">
        <v>21.69</v>
      </c>
      <c r="BA23" s="100">
        <v>-18.84</v>
      </c>
      <c r="BB23" s="100">
        <v>1.92</v>
      </c>
      <c r="BC23" s="100">
        <v>0.31</v>
      </c>
      <c r="BE23" s="12">
        <v>2017</v>
      </c>
      <c r="BF23" s="12">
        <f t="shared" si="14"/>
        <v>1</v>
      </c>
      <c r="BG23" s="100">
        <v>4.0199999999999996</v>
      </c>
      <c r="BH23" t="s">
        <v>121</v>
      </c>
      <c r="BI23" t="s">
        <v>122</v>
      </c>
    </row>
    <row r="24" spans="1:61" ht="12.75" customHeight="1" x14ac:dyDescent="0.2">
      <c r="A24" s="116" t="s">
        <v>1394</v>
      </c>
      <c r="B24" s="55" t="s">
        <v>1395</v>
      </c>
      <c r="C24" s="156" t="s">
        <v>116</v>
      </c>
      <c r="D24" s="98" t="s">
        <v>117</v>
      </c>
      <c r="E24" s="157">
        <v>5</v>
      </c>
      <c r="F24" s="2">
        <v>677</v>
      </c>
      <c r="G24" s="2" t="s">
        <v>146</v>
      </c>
      <c r="H24" s="2" t="s">
        <v>146</v>
      </c>
      <c r="I24" s="100">
        <v>106.75</v>
      </c>
      <c r="J24" s="101">
        <f t="shared" si="0"/>
        <v>0.95550351288056201</v>
      </c>
      <c r="K24" s="104">
        <v>0.255</v>
      </c>
      <c r="L24" s="71">
        <v>4</v>
      </c>
      <c r="M24" s="28">
        <f t="shared" si="1"/>
        <v>1.02</v>
      </c>
      <c r="N24" s="103" t="s">
        <v>151</v>
      </c>
      <c r="O24" s="104">
        <v>0.24249999999999999</v>
      </c>
      <c r="P24" s="163">
        <v>45796</v>
      </c>
      <c r="Q24" s="163">
        <v>45810</v>
      </c>
      <c r="R24" s="28">
        <f t="shared" si="2"/>
        <v>5.1546391752577367</v>
      </c>
      <c r="S24" s="105">
        <f>IF(INDEX(Historical!$D$7:$D1109,MATCH(B24,Historical!$B$7:$B$1044,0))=0,"n/a",(INDEX(Historical!$C$7:$C$1044,MATCH(B24,Historical!$B$7:$B$1044,0))/INDEX(Historical!$D$7:$D$1044,MATCH(B24,Historical!$B$7:$B$1044,0))-1)*100)</f>
        <v>6.3324538258575203</v>
      </c>
      <c r="T24" s="105">
        <f>IF(INDEX(Historical!$F$7:$F$1044,MATCH(B24,Historical!$B$7:$B$1044,0))=0,"n/a",((INDEX(Historical!$C$7:$C$1044,MATCH(B24,Historical!$B$7:$B$1044,0))/INDEX(Historical!$F$7:$F$1044,MATCH(B24,Historical!$B$7:$B$1044,0)))^(1/3)-1)*100)</f>
        <v>7.9903683683114624</v>
      </c>
      <c r="U24" s="105">
        <f>IF(INDEX(Historical!$H$7:$H$1044,MATCH(B24,Historical!$B$7:$B$1044,0))=0,"n/a",((INDEX(Historical!$C$7:$C$1044,MATCH(B24,Historical!$B$7:$B$1044,0))/INDEX(Historical!$H$7:$H$1044,MATCH(B24,Historical!$B$7:$B$1044,0)))^(1/5)-1)*100)</f>
        <v>10.92227310257552</v>
      </c>
      <c r="V24" s="105">
        <f>IF(INDEX(Historical!$M$7:$M$1044,MATCH(B24,Historical!$B$7:$B$1044,0))=0,"n/a",((INDEX(Historical!$C$7:$C$1044,MATCH(B24,Historical!$B$7:$B$1044,0))/INDEX(Historical!$M$7:$M$1044,MATCH(B24,Historical!$B$7:$B$1044,0)))^(1/10)-1)*100)</f>
        <v>9.6777434016696482</v>
      </c>
      <c r="W24" s="106">
        <f t="shared" si="3"/>
        <v>1.1285970963738468</v>
      </c>
      <c r="X24" s="107">
        <f t="shared" si="4"/>
        <v>0.15235420703829711</v>
      </c>
      <c r="Y24" s="162"/>
      <c r="Z24" s="101">
        <f t="shared" si="5"/>
        <v>21.702127659574469</v>
      </c>
      <c r="AA24" s="109">
        <f t="shared" si="6"/>
        <v>22.712765957446809</v>
      </c>
      <c r="AB24" s="71">
        <v>12</v>
      </c>
      <c r="AC24" s="100">
        <v>4.7</v>
      </c>
      <c r="AD24" s="100">
        <v>0.59</v>
      </c>
      <c r="AE24" s="100">
        <v>0.83</v>
      </c>
      <c r="AF24" s="100">
        <v>15.8</v>
      </c>
      <c r="AG24" s="100">
        <v>86.509999999999991</v>
      </c>
      <c r="AH24" s="100">
        <v>14.08</v>
      </c>
      <c r="AI24" s="100">
        <v>14.879999999999999</v>
      </c>
      <c r="AJ24" s="100">
        <v>71.69</v>
      </c>
      <c r="AK24" s="100">
        <v>17.02</v>
      </c>
      <c r="AL24" s="100">
        <v>4390</v>
      </c>
      <c r="AM24" s="100">
        <v>1.32</v>
      </c>
      <c r="AN24" s="100">
        <v>16.62</v>
      </c>
      <c r="AO24" s="110">
        <f t="shared" si="7"/>
        <v>-10.834989341990727</v>
      </c>
      <c r="AP24" s="111">
        <f t="shared" si="8"/>
        <v>11.877776615456082</v>
      </c>
      <c r="AQ24" s="112">
        <f t="shared" si="9"/>
        <v>299.36711160849904</v>
      </c>
      <c r="AR24" s="101">
        <f>INDEX(Historical!$C$7:$C$1045,MATCH(B24,Historical!$B$7:$B$1045,0))*IF(AH24="n/a",1.03,IF(AH24&lt;0,1.01,IF(AH24&gt;10,1.1,(1+AH24/100))))</f>
        <v>1.1082500000000002</v>
      </c>
      <c r="AS24" s="109">
        <f t="shared" si="10"/>
        <v>1.2190750000000004</v>
      </c>
      <c r="AT24" s="109">
        <f t="shared" si="11"/>
        <v>1.3409825000000004</v>
      </c>
      <c r="AU24" s="109">
        <f t="shared" si="11"/>
        <v>1.4750807500000005</v>
      </c>
      <c r="AV24" s="109">
        <f t="shared" si="11"/>
        <v>1.6225888250000007</v>
      </c>
      <c r="AW24" s="109">
        <f t="shared" si="12"/>
        <v>6.7659770750000021</v>
      </c>
      <c r="AX24" s="113">
        <f t="shared" si="13"/>
        <v>6.338151826697894</v>
      </c>
      <c r="AY24" s="100">
        <v>1.0900000000000001</v>
      </c>
      <c r="AZ24" s="100">
        <v>33.269999999999996</v>
      </c>
      <c r="BA24" s="100">
        <v>-21.72</v>
      </c>
      <c r="BB24" s="100">
        <v>-3.8699999999999997</v>
      </c>
      <c r="BC24" s="100">
        <v>-5.7799999999999994</v>
      </c>
      <c r="BE24" s="12">
        <v>2021</v>
      </c>
      <c r="BF24" s="12">
        <f t="shared" si="14"/>
        <v>0</v>
      </c>
      <c r="BG24" s="100">
        <v>2.87</v>
      </c>
      <c r="BH24" t="s">
        <v>121</v>
      </c>
      <c r="BI24" t="s">
        <v>122</v>
      </c>
    </row>
    <row r="25" spans="1:61" ht="12.75" customHeight="1" x14ac:dyDescent="0.2">
      <c r="A25" s="116" t="s">
        <v>1396</v>
      </c>
      <c r="B25" s="55" t="s">
        <v>1397</v>
      </c>
      <c r="C25" s="156" t="s">
        <v>134</v>
      </c>
      <c r="D25" s="98" t="s">
        <v>157</v>
      </c>
      <c r="E25" s="157">
        <v>6</v>
      </c>
      <c r="F25" s="2">
        <v>673</v>
      </c>
      <c r="G25" s="2" t="s">
        <v>146</v>
      </c>
      <c r="H25" s="2" t="s">
        <v>146</v>
      </c>
      <c r="I25" s="100">
        <v>145.31</v>
      </c>
      <c r="J25" s="101">
        <f t="shared" si="0"/>
        <v>1.5140045420136261</v>
      </c>
      <c r="K25" s="104">
        <v>0.55000000000000004</v>
      </c>
      <c r="L25" s="71">
        <v>4</v>
      </c>
      <c r="M25" s="28">
        <f t="shared" si="1"/>
        <v>2.2000000000000002</v>
      </c>
      <c r="N25" s="103" t="s">
        <v>147</v>
      </c>
      <c r="O25" s="104">
        <v>0.5</v>
      </c>
      <c r="P25" s="158">
        <v>46197</v>
      </c>
      <c r="Q25" s="158">
        <v>46211</v>
      </c>
      <c r="R25" s="28">
        <f t="shared" si="2"/>
        <v>10.000000000000009</v>
      </c>
      <c r="S25" s="105">
        <f>IF(INDEX(Historical!$D$7:$D1115,MATCH(B25,Historical!$B$7:$B$1044,0))=0,"n/a",(INDEX(Historical!$C$7:$C$1044,MATCH(B25,Historical!$B$7:$B$1044,0))/INDEX(Historical!$D$7:$D$1044,MATCH(B25,Historical!$B$7:$B$1044,0))-1)*100)</f>
        <v>28.57142857142858</v>
      </c>
      <c r="T25" s="105">
        <f>IF(INDEX(Historical!$F$7:$F$1044,MATCH(B25,Historical!$B$7:$B$1044,0))=0,"n/a",((INDEX(Historical!$C$7:$C$1044,MATCH(B25,Historical!$B$7:$B$1044,0))/INDEX(Historical!$F$7:$F$1044,MATCH(B25,Historical!$B$7:$B$1044,0)))^(1/3)-1)*100)</f>
        <v>25.528894539454061</v>
      </c>
      <c r="U25" s="105">
        <f>IF(INDEX(Historical!$H$7:$H$1044,MATCH(B25,Historical!$B$7:$B$1044,0))=0,"n/a",((INDEX(Historical!$C$7:$C$1044,MATCH(B25,Historical!$B$7:$B$1044,0))/INDEX(Historical!$H$7:$H$1044,MATCH(B25,Historical!$B$7:$B$1044,0)))^(1/5)-1)*100)</f>
        <v>17.607902252467355</v>
      </c>
      <c r="V25" s="105">
        <f>IF(INDEX(Historical!$M$7:$M$1044,MATCH(B25,Historical!$B$7:$B$1044,0))=0,"n/a",((INDEX(Historical!$C$7:$C$1044,MATCH(B25,Historical!$B$7:$B$1044,0))/INDEX(Historical!$M$7:$M$1044,MATCH(B25,Historical!$B$7:$B$1044,0)))^(1/10)-1)*100)</f>
        <v>13.665914413936475</v>
      </c>
      <c r="W25" s="106">
        <f t="shared" si="3"/>
        <v>1.2884540118669883</v>
      </c>
      <c r="X25" s="107">
        <f t="shared" si="4"/>
        <v>2.3634768124117258</v>
      </c>
      <c r="Y25" s="162"/>
      <c r="Z25" s="101">
        <f t="shared" si="5"/>
        <v>30.683403068340308</v>
      </c>
      <c r="AA25" s="109">
        <f t="shared" si="6"/>
        <v>20.266387726638772</v>
      </c>
      <c r="AB25" s="71">
        <v>12</v>
      </c>
      <c r="AC25" s="100">
        <v>7.17</v>
      </c>
      <c r="AD25" s="100" t="s">
        <v>142</v>
      </c>
      <c r="AE25" s="100">
        <v>6.21</v>
      </c>
      <c r="AF25" s="100">
        <v>1.99</v>
      </c>
      <c r="AG25" s="100">
        <v>9.94</v>
      </c>
      <c r="AH25" s="100">
        <v>30.12</v>
      </c>
      <c r="AI25" s="100">
        <v>7.9799999999999995</v>
      </c>
      <c r="AJ25" s="100">
        <v>7.4499999999999993</v>
      </c>
      <c r="AK25" s="100" t="s">
        <v>142</v>
      </c>
      <c r="AL25" s="100">
        <v>1630</v>
      </c>
      <c r="AM25" s="100">
        <v>9.91</v>
      </c>
      <c r="AN25" s="100">
        <v>0.15</v>
      </c>
      <c r="AO25" s="110">
        <f t="shared" si="7"/>
        <v>-1.1444809321577907</v>
      </c>
      <c r="AP25" s="111">
        <f t="shared" si="8"/>
        <v>19.121906794480982</v>
      </c>
      <c r="AQ25" s="112">
        <f t="shared" si="9"/>
        <v>33.882388811160439</v>
      </c>
      <c r="AR25" s="101">
        <f>INDEX(Historical!$C$7:$C$1045,MATCH(B25,Historical!$B$7:$B$1045,0))*IF(AH25="n/a",1.03,IF(AH25&lt;0,1.01,IF(AH25&gt;10,1.1,(1+AH25/100))))</f>
        <v>1.9800000000000002</v>
      </c>
      <c r="AS25" s="109">
        <f t="shared" si="10"/>
        <v>2.1380040000000005</v>
      </c>
      <c r="AT25" s="109">
        <f t="shared" si="11"/>
        <v>2.2021441200000007</v>
      </c>
      <c r="AU25" s="109">
        <f t="shared" si="11"/>
        <v>2.2682084436000007</v>
      </c>
      <c r="AV25" s="109">
        <f t="shared" si="11"/>
        <v>2.3362546969080009</v>
      </c>
      <c r="AW25" s="109">
        <f t="shared" si="12"/>
        <v>10.924611260508001</v>
      </c>
      <c r="AX25" s="113">
        <f t="shared" si="13"/>
        <v>7.5181413946101454</v>
      </c>
      <c r="AY25" s="100">
        <v>0.45</v>
      </c>
      <c r="AZ25" s="100">
        <v>38.68</v>
      </c>
      <c r="BA25" s="100">
        <v>-5.0200000000000005</v>
      </c>
      <c r="BB25" s="100">
        <v>4.93</v>
      </c>
      <c r="BC25" s="100">
        <v>10.979999999999999</v>
      </c>
      <c r="BE25" s="12">
        <v>2021</v>
      </c>
      <c r="BF25" s="12">
        <f t="shared" si="14"/>
        <v>0</v>
      </c>
      <c r="BG25" s="100">
        <v>1.38</v>
      </c>
      <c r="BH25" t="s">
        <v>121</v>
      </c>
      <c r="BI25" t="s">
        <v>122</v>
      </c>
    </row>
    <row r="26" spans="1:61" ht="12.75" customHeight="1" x14ac:dyDescent="0.2">
      <c r="A26" s="116" t="s">
        <v>1398</v>
      </c>
      <c r="B26" s="55" t="s">
        <v>1399</v>
      </c>
      <c r="C26" s="156" t="s">
        <v>125</v>
      </c>
      <c r="D26" s="98" t="s">
        <v>126</v>
      </c>
      <c r="E26" s="157">
        <v>6</v>
      </c>
      <c r="F26" s="2">
        <v>671</v>
      </c>
      <c r="G26" s="2" t="s">
        <v>146</v>
      </c>
      <c r="H26" s="2" t="s">
        <v>146</v>
      </c>
      <c r="I26" s="100">
        <v>127.07</v>
      </c>
      <c r="J26" s="101">
        <f t="shared" si="0"/>
        <v>2.2664673014873693</v>
      </c>
      <c r="K26" s="104">
        <v>0.72</v>
      </c>
      <c r="L26" s="71">
        <v>4</v>
      </c>
      <c r="M26" s="28">
        <f t="shared" si="1"/>
        <v>2.88</v>
      </c>
      <c r="N26" s="103" t="s">
        <v>708</v>
      </c>
      <c r="O26" s="104">
        <v>0.7</v>
      </c>
      <c r="P26" s="158">
        <v>46164</v>
      </c>
      <c r="Q26" s="158">
        <v>46174</v>
      </c>
      <c r="R26" s="28">
        <f t="shared" si="2"/>
        <v>2.8571428571428599</v>
      </c>
      <c r="S26" s="105">
        <f>IF(INDEX(Historical!$D$7:$D1116,MATCH(B26,Historical!$B$7:$B$1044,0))=0,"n/a",(INDEX(Historical!$C$7:$C$1044,MATCH(B26,Historical!$B$7:$B$1044,0))/INDEX(Historical!$D$7:$D$1044,MATCH(B26,Historical!$B$7:$B$1044,0))-1)*100)</f>
        <v>2.8677150786308836</v>
      </c>
      <c r="T26" s="105">
        <f>IF(INDEX(Historical!$F$7:$F$1044,MATCH(B26,Historical!$B$7:$B$1044,0))=0,"n/a",((INDEX(Historical!$C$7:$C$1044,MATCH(B26,Historical!$B$7:$B$1044,0))/INDEX(Historical!$F$7:$F$1044,MATCH(B26,Historical!$B$7:$B$1044,0)))^(1/3)-1)*100)</f>
        <v>6.521920214095589</v>
      </c>
      <c r="U26" s="105">
        <f>IF(INDEX(Historical!$H$7:$H$1044,MATCH(B26,Historical!$B$7:$B$1044,0))=0,"n/a",((INDEX(Historical!$C$7:$C$1044,MATCH(B26,Historical!$B$7:$B$1044,0))/INDEX(Historical!$H$7:$H$1044,MATCH(B26,Historical!$B$7:$B$1044,0)))^(1/5)-1)*100)</f>
        <v>6.8077976341520685</v>
      </c>
      <c r="V26" s="105">
        <f>IF(INDEX(Historical!$M$7:$M$1044,MATCH(B26,Historical!$B$7:$B$1044,0))=0,"n/a",((INDEX(Historical!$C$7:$C$1044,MATCH(B26,Historical!$B$7:$B$1044,0))/INDEX(Historical!$M$7:$M$1044,MATCH(B26,Historical!$B$7:$B$1044,0)))^(1/10)-1)*100)</f>
        <v>6.7992567678717197</v>
      </c>
      <c r="W26" s="106">
        <f t="shared" si="3"/>
        <v>1.0012561470425276</v>
      </c>
      <c r="X26" s="107" t="str">
        <f t="shared" si="4"/>
        <v>n/a</v>
      </c>
      <c r="Y26" s="162"/>
      <c r="Z26" s="101">
        <f t="shared" si="5"/>
        <v>66.976744186046517</v>
      </c>
      <c r="AA26" s="109">
        <f t="shared" si="6"/>
        <v>29.551162790697674</v>
      </c>
      <c r="AB26" s="71">
        <v>12</v>
      </c>
      <c r="AC26" s="100">
        <v>4.3</v>
      </c>
      <c r="AD26" s="100">
        <v>0.88</v>
      </c>
      <c r="AE26" s="100">
        <v>0.31</v>
      </c>
      <c r="AF26" s="100">
        <v>1.41</v>
      </c>
      <c r="AG26" s="100">
        <v>4.9000000000000004</v>
      </c>
      <c r="AH26" s="100">
        <v>18.079999999999998</v>
      </c>
      <c r="AI26" s="100">
        <v>19.759999999999998</v>
      </c>
      <c r="AJ26" s="100">
        <v>-8.06</v>
      </c>
      <c r="AK26" s="100">
        <v>13.459999999999999</v>
      </c>
      <c r="AL26" s="100">
        <v>24630</v>
      </c>
      <c r="AM26" s="100">
        <v>17.309999999999999</v>
      </c>
      <c r="AN26" s="100">
        <v>0.93</v>
      </c>
      <c r="AO26" s="110">
        <f t="shared" si="7"/>
        <v>-20.476897855058237</v>
      </c>
      <c r="AP26" s="111">
        <f t="shared" si="8"/>
        <v>9.0742649356394374</v>
      </c>
      <c r="AQ26" s="112">
        <f t="shared" si="9"/>
        <v>36.083535676328381</v>
      </c>
      <c r="AR26" s="101">
        <f>INDEX(Historical!$C$7:$C$1045,MATCH(B26,Historical!$B$7:$B$1045,0))*IF(AH26="n/a",1.03,IF(AH26&lt;0,1.01,IF(AH26&gt;10,1.1,(1+AH26/100))))</f>
        <v>3.0579999999999998</v>
      </c>
      <c r="AS26" s="109">
        <f t="shared" si="10"/>
        <v>3.3637999999999999</v>
      </c>
      <c r="AT26" s="109">
        <f t="shared" si="11"/>
        <v>3.70018</v>
      </c>
      <c r="AU26" s="109">
        <f t="shared" si="11"/>
        <v>4.0701980000000004</v>
      </c>
      <c r="AV26" s="109">
        <f t="shared" si="11"/>
        <v>4.4772178000000009</v>
      </c>
      <c r="AW26" s="109">
        <f t="shared" si="12"/>
        <v>18.6693958</v>
      </c>
      <c r="AX26" s="113">
        <f t="shared" si="13"/>
        <v>14.692213583064454</v>
      </c>
      <c r="AY26" s="100">
        <v>0.63</v>
      </c>
      <c r="AZ26" s="100">
        <v>77.47</v>
      </c>
      <c r="BA26" s="100">
        <v>-3.6799999999999997</v>
      </c>
      <c r="BB26" s="100">
        <v>3.1199999999999997</v>
      </c>
      <c r="BC26" s="100">
        <v>27.279999999999998</v>
      </c>
      <c r="BE26" s="12">
        <v>2021</v>
      </c>
      <c r="BF26" s="12">
        <f t="shared" si="14"/>
        <v>0</v>
      </c>
      <c r="BG26" s="100">
        <v>1.8499999999999999</v>
      </c>
      <c r="BH26" t="s">
        <v>121</v>
      </c>
      <c r="BI26" t="s">
        <v>122</v>
      </c>
    </row>
    <row r="27" spans="1:61" ht="12.75" customHeight="1" x14ac:dyDescent="0.2">
      <c r="A27" s="116" t="s">
        <v>1400</v>
      </c>
      <c r="B27" s="55" t="s">
        <v>1401</v>
      </c>
      <c r="C27" s="156" t="s">
        <v>134</v>
      </c>
      <c r="D27" s="98" t="s">
        <v>157</v>
      </c>
      <c r="E27" s="157">
        <v>7</v>
      </c>
      <c r="F27" s="2">
        <v>619</v>
      </c>
      <c r="G27" s="2" t="s">
        <v>146</v>
      </c>
      <c r="H27" s="2" t="s">
        <v>146</v>
      </c>
      <c r="I27" s="100">
        <v>46.48</v>
      </c>
      <c r="J27" s="101">
        <f t="shared" si="0"/>
        <v>2.8399311531841653</v>
      </c>
      <c r="K27" s="104">
        <v>0.33</v>
      </c>
      <c r="L27" s="71">
        <v>4</v>
      </c>
      <c r="M27" s="28">
        <f t="shared" si="1"/>
        <v>1.32</v>
      </c>
      <c r="N27" s="103" t="s">
        <v>386</v>
      </c>
      <c r="O27" s="104">
        <v>0.31</v>
      </c>
      <c r="P27" s="158">
        <v>46122</v>
      </c>
      <c r="Q27" s="158">
        <v>46142</v>
      </c>
      <c r="R27" s="28">
        <f t="shared" si="2"/>
        <v>6.4516129032258114</v>
      </c>
      <c r="S27" s="105">
        <f>IF(INDEX(Historical!$D$7:$D1121,MATCH(B27,Historical!$B$7:$B$1044,0))=0,"n/a",(INDEX(Historical!$C$7:$C$1044,MATCH(B27,Historical!$B$7:$B$1044,0))/INDEX(Historical!$D$7:$D$1044,MATCH(B27,Historical!$B$7:$B$1044,0))-1)*100)</f>
        <v>7.0175438596491224</v>
      </c>
      <c r="T27" s="105">
        <f>IF(INDEX(Historical!$F$7:$F$1044,MATCH(B27,Historical!$B$7:$B$1044,0))=0,"n/a",((INDEX(Historical!$C$7:$C$1044,MATCH(B27,Historical!$B$7:$B$1044,0))/INDEX(Historical!$F$7:$F$1044,MATCH(B27,Historical!$B$7:$B$1044,0)))^(1/3)-1)*100)</f>
        <v>7.5749744635974059</v>
      </c>
      <c r="U27" s="105">
        <f>IF(INDEX(Historical!$H$7:$H$1044,MATCH(B27,Historical!$B$7:$B$1044,0))=0,"n/a",((INDEX(Historical!$C$7:$C$1044,MATCH(B27,Historical!$B$7:$B$1044,0))/INDEX(Historical!$H$7:$H$1044,MATCH(B27,Historical!$B$7:$B$1044,0)))^(1/5)-1)*100)</f>
        <v>6.2731281549329498</v>
      </c>
      <c r="V27" s="105">
        <f>IF(INDEX(Historical!$M$7:$M$1044,MATCH(B27,Historical!$B$7:$B$1044,0))=0,"n/a",((INDEX(Historical!$C$7:$C$1044,MATCH(B27,Historical!$B$7:$B$1044,0))/INDEX(Historical!$M$7:$M$1044,MATCH(B27,Historical!$B$7:$B$1044,0)))^(1/10)-1)*100)</f>
        <v>3.8025576474517653</v>
      </c>
      <c r="W27" s="106">
        <f t="shared" si="3"/>
        <v>1.6497128345014849</v>
      </c>
      <c r="X27" s="107">
        <f t="shared" si="4"/>
        <v>0.55221198546944972</v>
      </c>
      <c r="Y27" s="162"/>
      <c r="Z27" s="101">
        <f t="shared" si="5"/>
        <v>36.871508379888269</v>
      </c>
      <c r="AA27" s="109">
        <f t="shared" si="6"/>
        <v>12.983240223463685</v>
      </c>
      <c r="AB27" s="71">
        <v>12</v>
      </c>
      <c r="AC27" s="100">
        <v>3.58</v>
      </c>
      <c r="AD27" s="100">
        <v>0.92</v>
      </c>
      <c r="AE27" s="100">
        <v>1.83</v>
      </c>
      <c r="AF27" s="100">
        <v>1.1299999999999999</v>
      </c>
      <c r="AG27" s="100">
        <v>9.01</v>
      </c>
      <c r="AH27" s="100">
        <v>16.86</v>
      </c>
      <c r="AI27" s="100">
        <v>10.77</v>
      </c>
      <c r="AJ27" s="100">
        <v>11.360000000000001</v>
      </c>
      <c r="AK27" s="100">
        <v>11.020000000000001</v>
      </c>
      <c r="AL27" s="100">
        <v>3430</v>
      </c>
      <c r="AM27" s="100">
        <v>0.97</v>
      </c>
      <c r="AN27" s="100">
        <v>0.69</v>
      </c>
      <c r="AO27" s="110">
        <f t="shared" si="7"/>
        <v>-3.8701809153465696</v>
      </c>
      <c r="AP27" s="111">
        <f t="shared" si="8"/>
        <v>9.1130593081171156</v>
      </c>
      <c r="AQ27" s="112">
        <f t="shared" si="9"/>
        <v>-19.250561880141404</v>
      </c>
      <c r="AR27" s="101">
        <f>INDEX(Historical!$C$7:$C$1045,MATCH(B27,Historical!$B$7:$B$1045,0))*IF(AH27="n/a",1.03,IF(AH27&lt;0,1.01,IF(AH27&gt;10,1.1,(1+AH27/100))))</f>
        <v>1.3420000000000001</v>
      </c>
      <c r="AS27" s="109">
        <f t="shared" si="10"/>
        <v>1.4762000000000002</v>
      </c>
      <c r="AT27" s="109">
        <f t="shared" ref="AT27:AV46" si="15">IF($AK27="n/a",1.03*AS27,IF($AK27&lt;0,1.01*AS27,IF($AK27&gt;10,1.1*AS27,(1+$AK27/100)*AS27)))</f>
        <v>1.6238200000000003</v>
      </c>
      <c r="AU27" s="109">
        <f t="shared" si="15"/>
        <v>1.7862020000000005</v>
      </c>
      <c r="AV27" s="109">
        <f t="shared" si="15"/>
        <v>1.9648222000000006</v>
      </c>
      <c r="AW27" s="109">
        <f t="shared" si="12"/>
        <v>8.193044200000001</v>
      </c>
      <c r="AX27" s="113">
        <f t="shared" si="13"/>
        <v>17.627031411359727</v>
      </c>
      <c r="AY27" s="100">
        <v>1.19</v>
      </c>
      <c r="AZ27" s="100">
        <v>44.35</v>
      </c>
      <c r="BA27" s="100">
        <v>-10.8</v>
      </c>
      <c r="BB27" s="100">
        <v>1.01</v>
      </c>
      <c r="BC27" s="100">
        <v>9.01</v>
      </c>
      <c r="BE27" s="12">
        <v>2020</v>
      </c>
      <c r="BF27" s="12">
        <f t="shared" si="14"/>
        <v>1</v>
      </c>
      <c r="BG27" s="100">
        <v>0.76</v>
      </c>
      <c r="BH27" t="s">
        <v>121</v>
      </c>
      <c r="BI27" t="s">
        <v>122</v>
      </c>
    </row>
    <row r="28" spans="1:61" ht="12.75" customHeight="1" x14ac:dyDescent="0.2">
      <c r="A28" s="116" t="s">
        <v>1402</v>
      </c>
      <c r="B28" s="55" t="s">
        <v>1403</v>
      </c>
      <c r="C28" s="156" t="s">
        <v>300</v>
      </c>
      <c r="D28" s="98" t="s">
        <v>1404</v>
      </c>
      <c r="E28" s="157">
        <v>7</v>
      </c>
      <c r="F28" s="2">
        <v>618</v>
      </c>
      <c r="G28" s="2" t="s">
        <v>146</v>
      </c>
      <c r="H28" s="2" t="s">
        <v>146</v>
      </c>
      <c r="I28" s="100">
        <v>19.8</v>
      </c>
      <c r="J28" s="101">
        <f t="shared" si="0"/>
        <v>5.9090909090909083</v>
      </c>
      <c r="K28" s="104">
        <v>0.29249999999999998</v>
      </c>
      <c r="L28" s="71">
        <v>4</v>
      </c>
      <c r="M28" s="28">
        <f t="shared" si="1"/>
        <v>1.17</v>
      </c>
      <c r="N28" s="103" t="s">
        <v>209</v>
      </c>
      <c r="O28" s="104">
        <v>0.28999999999999998</v>
      </c>
      <c r="P28" s="158">
        <v>46112</v>
      </c>
      <c r="Q28" s="158">
        <v>46127</v>
      </c>
      <c r="R28" s="28">
        <f t="shared" si="2"/>
        <v>0.86206896551724221</v>
      </c>
      <c r="S28" s="105">
        <f>IF(INDEX(Historical!$D$7:$D1128,MATCH(B28,Historical!$B$7:$B$1044,0))=0,"n/a",(INDEX(Historical!$C$7:$C$1044,MATCH(B28,Historical!$B$7:$B$1044,0))/INDEX(Historical!$D$7:$D$1044,MATCH(B28,Historical!$B$7:$B$1044,0))-1)*100)</f>
        <v>0.86956521739129933</v>
      </c>
      <c r="T28" s="105">
        <f>IF(INDEX(Historical!$F$7:$F$1044,MATCH(B28,Historical!$B$7:$B$1044,0))=0,"n/a",((INDEX(Historical!$C$7:$C$1044,MATCH(B28,Historical!$B$7:$B$1044,0))/INDEX(Historical!$F$7:$F$1044,MATCH(B28,Historical!$B$7:$B$1044,0)))^(1/3)-1)*100)</f>
        <v>2.7286081180642352</v>
      </c>
      <c r="U28" s="105">
        <f>IF(INDEX(Historical!$H$7:$H$1044,MATCH(B28,Historical!$B$7:$B$1044,0))=0,"n/a",((INDEX(Historical!$C$7:$C$1044,MATCH(B28,Historical!$B$7:$B$1044,0))/INDEX(Historical!$H$7:$H$1044,MATCH(B28,Historical!$B$7:$B$1044,0)))^(1/5)-1)*100)</f>
        <v>53.753441030211761</v>
      </c>
      <c r="V28" s="105" t="str">
        <f>IF(INDEX(Historical!$M$7:$M$1044,MATCH(B28,Historical!$B$7:$B$1044,0))=0,"n/a",((INDEX(Historical!$C$7:$C$1044,MATCH(B28,Historical!$B$7:$B$1044,0))/INDEX(Historical!$M$7:$M$1044,MATCH(B28,Historical!$B$7:$B$1044,0)))^(1/10)-1)*100)</f>
        <v>n/a</v>
      </c>
      <c r="W28" s="106" t="str">
        <f t="shared" si="3"/>
        <v>n/a</v>
      </c>
      <c r="X28" s="107">
        <f t="shared" si="4"/>
        <v>18.40871268157937</v>
      </c>
      <c r="Y28" s="162" t="s">
        <v>1711</v>
      </c>
      <c r="Z28" s="101">
        <f t="shared" si="5"/>
        <v>182.81249999999997</v>
      </c>
      <c r="AA28" s="109">
        <f t="shared" si="6"/>
        <v>30.9375</v>
      </c>
      <c r="AB28" s="71">
        <v>12</v>
      </c>
      <c r="AC28" s="100">
        <v>0.64</v>
      </c>
      <c r="AD28" s="100">
        <v>1.47</v>
      </c>
      <c r="AE28" s="100">
        <v>8.09</v>
      </c>
      <c r="AF28" s="100">
        <v>1.31</v>
      </c>
      <c r="AG28" s="100">
        <v>4.1900000000000004</v>
      </c>
      <c r="AH28" s="100">
        <v>47.17</v>
      </c>
      <c r="AI28" s="100">
        <v>6.81</v>
      </c>
      <c r="AJ28" s="100">
        <v>2.92</v>
      </c>
      <c r="AK28" s="100">
        <v>17.119999999999997</v>
      </c>
      <c r="AL28" s="100">
        <v>3790</v>
      </c>
      <c r="AM28" s="100">
        <v>1.1199999999999999</v>
      </c>
      <c r="AN28" s="100">
        <v>0.93</v>
      </c>
      <c r="AO28" s="110">
        <f t="shared" si="7"/>
        <v>28.725031939302667</v>
      </c>
      <c r="AP28" s="111">
        <f t="shared" si="8"/>
        <v>59.662531939302667</v>
      </c>
      <c r="AQ28" s="112">
        <f t="shared" si="9"/>
        <v>34.210655314695472</v>
      </c>
      <c r="AR28" s="101">
        <f>INDEX(Historical!$C$7:$C$1045,MATCH(B28,Historical!$B$7:$B$1045,0))*IF(AH28="n/a",1.03,IF(AH28&lt;0,1.01,IF(AH28&gt;10,1.1,(1+AH28/100))))</f>
        <v>1.276</v>
      </c>
      <c r="AS28" s="109">
        <f t="shared" si="10"/>
        <v>1.3628956000000001</v>
      </c>
      <c r="AT28" s="109">
        <f t="shared" si="15"/>
        <v>1.4991851600000001</v>
      </c>
      <c r="AU28" s="109">
        <f t="shared" si="15"/>
        <v>1.6491036760000002</v>
      </c>
      <c r="AV28" s="109">
        <f t="shared" si="15"/>
        <v>1.8140140436000003</v>
      </c>
      <c r="AW28" s="109">
        <f t="shared" si="12"/>
        <v>7.6011984796000007</v>
      </c>
      <c r="AX28" s="113">
        <f t="shared" si="13"/>
        <v>38.389891311111114</v>
      </c>
      <c r="AY28" s="100">
        <v>1</v>
      </c>
      <c r="AZ28" s="100">
        <v>29.57</v>
      </c>
      <c r="BA28" s="100">
        <v>-3.3000000000000003</v>
      </c>
      <c r="BB28" s="100">
        <v>2.48</v>
      </c>
      <c r="BC28" s="100">
        <v>8.36</v>
      </c>
      <c r="BE28" s="12">
        <v>2020</v>
      </c>
      <c r="BF28" s="12">
        <f t="shared" si="14"/>
        <v>1</v>
      </c>
      <c r="BG28" s="100">
        <v>2.21</v>
      </c>
      <c r="BH28" t="s">
        <v>121</v>
      </c>
      <c r="BI28" t="s">
        <v>302</v>
      </c>
    </row>
    <row r="29" spans="1:61" ht="12.75" customHeight="1" x14ac:dyDescent="0.2">
      <c r="A29" s="116" t="s">
        <v>1409</v>
      </c>
      <c r="B29" s="55" t="s">
        <v>1410</v>
      </c>
      <c r="C29" s="156" t="s">
        <v>300</v>
      </c>
      <c r="D29" s="98" t="s">
        <v>323</v>
      </c>
      <c r="E29" s="157">
        <v>6</v>
      </c>
      <c r="F29" s="2">
        <v>634</v>
      </c>
      <c r="G29" s="2" t="s">
        <v>146</v>
      </c>
      <c r="H29" s="2" t="s">
        <v>146</v>
      </c>
      <c r="I29" s="100">
        <v>30.09</v>
      </c>
      <c r="J29" s="101">
        <f t="shared" si="0"/>
        <v>4.0877367896311068</v>
      </c>
      <c r="K29" s="104">
        <v>0.3075</v>
      </c>
      <c r="L29" s="71">
        <v>4</v>
      </c>
      <c r="M29" s="28">
        <f t="shared" si="1"/>
        <v>1.23</v>
      </c>
      <c r="N29" s="103" t="s">
        <v>209</v>
      </c>
      <c r="O29" s="104">
        <v>0.28749999999999998</v>
      </c>
      <c r="P29" s="158">
        <v>46027</v>
      </c>
      <c r="Q29" s="158">
        <v>46037</v>
      </c>
      <c r="R29" s="28">
        <f t="shared" si="2"/>
        <v>6.9565217391304417</v>
      </c>
      <c r="S29" s="105">
        <f>IF(INDEX(Historical!$D$7:$D1135,MATCH(B29,Historical!$B$7:$B$1044,0))=0,"n/a",(INDEX(Historical!$C$7:$C$1044,MATCH(B29,Historical!$B$7:$B$1044,0))/INDEX(Historical!$D$7:$D$1044,MATCH(B29,Historical!$B$7:$B$1044,0))-1)*100)</f>
        <v>5.504587155963292</v>
      </c>
      <c r="T29" s="105">
        <f>IF(INDEX(Historical!$F$7:$F$1044,MATCH(B29,Historical!$B$7:$B$1044,0))=0,"n/a",((INDEX(Historical!$C$7:$C$1044,MATCH(B29,Historical!$B$7:$B$1044,0))/INDEX(Historical!$F$7:$F$1044,MATCH(B29,Historical!$B$7:$B$1044,0)))^(1/3)-1)*100)</f>
        <v>6.2043248506999493</v>
      </c>
      <c r="U29" s="105">
        <f>IF(INDEX(Historical!$H$7:$H$1044,MATCH(B29,Historical!$B$7:$B$1044,0))=0,"n/a",((INDEX(Historical!$C$7:$C$1044,MATCH(B29,Historical!$B$7:$B$1044,0))/INDEX(Historical!$H$7:$H$1044,MATCH(B29,Historical!$B$7:$B$1044,0)))^(1/5)-1)*100)</f>
        <v>15.070658116953428</v>
      </c>
      <c r="V29" s="105">
        <f>IF(INDEX(Historical!$M$7:$M$1044,MATCH(B29,Historical!$B$7:$B$1044,0))=0,"n/a",((INDEX(Historical!$C$7:$C$1044,MATCH(B29,Historical!$B$7:$B$1044,0))/INDEX(Historical!$M$7:$M$1044,MATCH(B29,Historical!$B$7:$B$1044,0)))^(1/10)-1)*100)</f>
        <v>2.4815140714989026</v>
      </c>
      <c r="W29" s="106">
        <f t="shared" si="3"/>
        <v>6.0731705252230697</v>
      </c>
      <c r="X29" s="107">
        <f t="shared" si="4"/>
        <v>0.59567818644084691</v>
      </c>
      <c r="Y29" s="162"/>
      <c r="Z29" s="101">
        <f t="shared" si="5"/>
        <v>85.416666666666671</v>
      </c>
      <c r="AA29" s="109">
        <f t="shared" si="6"/>
        <v>20.895833333333336</v>
      </c>
      <c r="AB29" s="71">
        <v>12</v>
      </c>
      <c r="AC29" s="100">
        <v>1.44</v>
      </c>
      <c r="AD29" s="100" t="s">
        <v>142</v>
      </c>
      <c r="AE29" s="100">
        <v>6.65</v>
      </c>
      <c r="AF29" s="100">
        <v>3.04</v>
      </c>
      <c r="AG29" s="100">
        <v>14.81</v>
      </c>
      <c r="AH29" s="100">
        <v>-19.07</v>
      </c>
      <c r="AI29" s="100">
        <v>10.35</v>
      </c>
      <c r="AJ29" s="100">
        <v>25.3</v>
      </c>
      <c r="AK29" s="100">
        <v>-0.83</v>
      </c>
      <c r="AL29" s="100">
        <v>9230</v>
      </c>
      <c r="AM29" s="100">
        <v>0.91</v>
      </c>
      <c r="AN29" s="100">
        <v>1.87</v>
      </c>
      <c r="AO29" s="110">
        <f t="shared" si="7"/>
        <v>-1.7374384267488026</v>
      </c>
      <c r="AP29" s="111">
        <f t="shared" si="8"/>
        <v>19.158394906584533</v>
      </c>
      <c r="AQ29" s="112">
        <f t="shared" si="9"/>
        <v>68.025571246142746</v>
      </c>
      <c r="AR29" s="101">
        <f>INDEX(Historical!$C$7:$C$1045,MATCH(B29,Historical!$B$7:$B$1045,0))*IF(AH29="n/a",1.03,IF(AH29&lt;0,1.01,IF(AH29&gt;10,1.1,(1+AH29/100))))</f>
        <v>1.1615</v>
      </c>
      <c r="AS29" s="109">
        <f t="shared" si="10"/>
        <v>1.2776500000000002</v>
      </c>
      <c r="AT29" s="109">
        <f t="shared" si="15"/>
        <v>1.2904265000000001</v>
      </c>
      <c r="AU29" s="109">
        <f t="shared" si="15"/>
        <v>1.3033307650000001</v>
      </c>
      <c r="AV29" s="109">
        <f t="shared" si="15"/>
        <v>1.3163640726500001</v>
      </c>
      <c r="AW29" s="109">
        <f t="shared" si="12"/>
        <v>6.3492713376500003</v>
      </c>
      <c r="AX29" s="113">
        <f t="shared" si="13"/>
        <v>21.100934987205054</v>
      </c>
      <c r="AY29" s="100">
        <v>0.99</v>
      </c>
      <c r="AZ29" s="100">
        <v>23.5</v>
      </c>
      <c r="BA29" s="100">
        <v>-4.45</v>
      </c>
      <c r="BB29" s="100">
        <v>1.1100000000000001</v>
      </c>
      <c r="BC29" s="100">
        <v>9.49</v>
      </c>
      <c r="BE29" s="12">
        <v>2021</v>
      </c>
      <c r="BF29" s="12">
        <f t="shared" si="14"/>
        <v>0</v>
      </c>
      <c r="BG29" s="100">
        <v>5.01</v>
      </c>
      <c r="BH29" t="s">
        <v>121</v>
      </c>
      <c r="BI29" t="s">
        <v>302</v>
      </c>
    </row>
    <row r="30" spans="1:61" ht="12.75" customHeight="1" x14ac:dyDescent="0.2">
      <c r="A30" s="116" t="s">
        <v>1411</v>
      </c>
      <c r="B30" s="55" t="s">
        <v>1412</v>
      </c>
      <c r="C30" s="156" t="s">
        <v>134</v>
      </c>
      <c r="D30" s="98" t="s">
        <v>157</v>
      </c>
      <c r="E30" s="157">
        <v>7</v>
      </c>
      <c r="F30" s="2">
        <v>595</v>
      </c>
      <c r="G30" s="2" t="s">
        <v>146</v>
      </c>
      <c r="H30" s="2" t="s">
        <v>146</v>
      </c>
      <c r="I30" s="100">
        <v>42.94</v>
      </c>
      <c r="J30" s="101">
        <f t="shared" si="0"/>
        <v>2.5151374010246861</v>
      </c>
      <c r="K30" s="104">
        <v>0.27</v>
      </c>
      <c r="L30" s="71">
        <v>4</v>
      </c>
      <c r="M30" s="28">
        <f t="shared" si="1"/>
        <v>1.08</v>
      </c>
      <c r="N30" s="103" t="s">
        <v>867</v>
      </c>
      <c r="O30" s="104">
        <v>0.24</v>
      </c>
      <c r="P30" s="158">
        <v>45919</v>
      </c>
      <c r="Q30" s="158">
        <v>45937</v>
      </c>
      <c r="R30" s="28">
        <f t="shared" si="2"/>
        <v>12.500000000000011</v>
      </c>
      <c r="S30" s="105">
        <f>IF(INDEX(Historical!$D$7:$D1136,MATCH(B30,Historical!$B$7:$B$1044,0))=0,"n/a",(INDEX(Historical!$C$7:$C$1044,MATCH(B30,Historical!$B$7:$B$1044,0))/INDEX(Historical!$D$7:$D$1044,MATCH(B30,Historical!$B$7:$B$1044,0))-1)*100)</f>
        <v>13.793103448275868</v>
      </c>
      <c r="T30" s="105">
        <f>IF(INDEX(Historical!$F$7:$F$1044,MATCH(B30,Historical!$B$7:$B$1044,0))=0,"n/a",((INDEX(Historical!$C$7:$C$1044,MATCH(B30,Historical!$B$7:$B$1044,0))/INDEX(Historical!$F$7:$F$1044,MATCH(B30,Historical!$B$7:$B$1044,0)))^(1/3)-1)*100)</f>
        <v>23.939750340289301</v>
      </c>
      <c r="U30" s="105">
        <f>IF(INDEX(Historical!$H$7:$H$1044,MATCH(B30,Historical!$B$7:$B$1044,0))=0,"n/a",((INDEX(Historical!$C$7:$C$1044,MATCH(B30,Historical!$B$7:$B$1044,0))/INDEX(Historical!$H$7:$H$1044,MATCH(B30,Historical!$B$7:$B$1044,0)))^(1/5)-1)*100)</f>
        <v>19.280724296322106</v>
      </c>
      <c r="V30" s="105" t="str">
        <f>IF(INDEX(Historical!$M$7:$M$1044,MATCH(B30,Historical!$B$7:$B$1044,0))=0,"n/a",((INDEX(Historical!$C$7:$C$1044,MATCH(B30,Historical!$B$7:$B$1044,0))/INDEX(Historical!$M$7:$M$1044,MATCH(B30,Historical!$B$7:$B$1044,0)))^(1/10)-1)*100)</f>
        <v>n/a</v>
      </c>
      <c r="W30" s="106" t="str">
        <f t="shared" si="3"/>
        <v>n/a</v>
      </c>
      <c r="X30" s="107">
        <f t="shared" si="4"/>
        <v>1.1361652502252273</v>
      </c>
      <c r="Y30" s="165"/>
      <c r="Z30" s="101">
        <f t="shared" si="5"/>
        <v>23.126338329764458</v>
      </c>
      <c r="AA30" s="109">
        <f t="shared" si="6"/>
        <v>9.194860813704496</v>
      </c>
      <c r="AB30" s="71">
        <v>12</v>
      </c>
      <c r="AC30" s="100">
        <v>4.67</v>
      </c>
      <c r="AD30" s="100" t="s">
        <v>142</v>
      </c>
      <c r="AE30" s="100">
        <v>2.9</v>
      </c>
      <c r="AF30" s="100">
        <v>1.57</v>
      </c>
      <c r="AG30" s="100">
        <v>18.579999999999998</v>
      </c>
      <c r="AH30" s="100">
        <v>-1.26</v>
      </c>
      <c r="AI30" s="100">
        <v>2.4</v>
      </c>
      <c r="AJ30" s="100">
        <v>16.97</v>
      </c>
      <c r="AK30" s="100" t="s">
        <v>142</v>
      </c>
      <c r="AL30" s="100">
        <v>408.76</v>
      </c>
      <c r="AM30" s="100">
        <v>56.779999999999994</v>
      </c>
      <c r="AN30" s="100">
        <v>0.01</v>
      </c>
      <c r="AO30" s="110">
        <f t="shared" si="7"/>
        <v>12.601000883642294</v>
      </c>
      <c r="AP30" s="111">
        <f t="shared" si="8"/>
        <v>21.79586169734679</v>
      </c>
      <c r="AQ30" s="112">
        <f t="shared" si="9"/>
        <v>-19.900252524975503</v>
      </c>
      <c r="AR30" s="101">
        <f>INDEX(Historical!$C$7:$C$1045,MATCH(B30,Historical!$B$7:$B$1045,0))*IF(AH30="n/a",1.03,IF(AH30&lt;0,1.01,IF(AH30&gt;10,1.1,(1+AH30/100))))</f>
        <v>0.99990000000000001</v>
      </c>
      <c r="AS30" s="109">
        <f t="shared" si="10"/>
        <v>1.0238976</v>
      </c>
      <c r="AT30" s="109">
        <f t="shared" si="15"/>
        <v>1.0546145279999999</v>
      </c>
      <c r="AU30" s="109">
        <f t="shared" si="15"/>
        <v>1.0862529638399998</v>
      </c>
      <c r="AV30" s="109">
        <f t="shared" si="15"/>
        <v>1.1188405527551999</v>
      </c>
      <c r="AW30" s="109">
        <f t="shared" si="12"/>
        <v>5.2835056445952002</v>
      </c>
      <c r="AX30" s="113">
        <f t="shared" si="13"/>
        <v>12.304391347450396</v>
      </c>
      <c r="AY30" s="100">
        <v>0.96</v>
      </c>
      <c r="AZ30" s="100">
        <v>20.96</v>
      </c>
      <c r="BA30" s="100">
        <v>-14.29</v>
      </c>
      <c r="BB30" s="100">
        <v>3.2300000000000004</v>
      </c>
      <c r="BC30" s="100">
        <v>-1.96</v>
      </c>
      <c r="BE30" s="12">
        <v>2019</v>
      </c>
      <c r="BF30" s="12">
        <f t="shared" si="14"/>
        <v>1</v>
      </c>
      <c r="BG30" s="100">
        <v>2.4</v>
      </c>
      <c r="BH30" t="s">
        <v>121</v>
      </c>
      <c r="BI30" t="s">
        <v>122</v>
      </c>
    </row>
    <row r="31" spans="1:61" ht="12.75" customHeight="1" x14ac:dyDescent="0.2">
      <c r="A31" s="116" t="s">
        <v>1413</v>
      </c>
      <c r="B31" s="55" t="s">
        <v>1414</v>
      </c>
      <c r="C31" s="156" t="s">
        <v>116</v>
      </c>
      <c r="D31" s="98" t="s">
        <v>150</v>
      </c>
      <c r="E31" s="157">
        <v>7</v>
      </c>
      <c r="F31" s="2">
        <v>605</v>
      </c>
      <c r="G31" s="2" t="s">
        <v>146</v>
      </c>
      <c r="H31" s="2" t="s">
        <v>146</v>
      </c>
      <c r="I31" s="100">
        <v>67.17</v>
      </c>
      <c r="J31" s="101">
        <f t="shared" si="0"/>
        <v>1.4292094685127288</v>
      </c>
      <c r="K31" s="104">
        <v>0.24</v>
      </c>
      <c r="L31" s="71">
        <v>4</v>
      </c>
      <c r="M31" s="28">
        <f t="shared" si="1"/>
        <v>0.96</v>
      </c>
      <c r="N31" s="103" t="s">
        <v>874</v>
      </c>
      <c r="O31" s="104">
        <v>0.22500000000000001</v>
      </c>
      <c r="P31" s="158">
        <v>46042</v>
      </c>
      <c r="Q31" s="158">
        <v>46062</v>
      </c>
      <c r="R31" s="28">
        <f t="shared" si="2"/>
        <v>6.6666666666666599</v>
      </c>
      <c r="S31" s="105">
        <f>IF(INDEX(Historical!$D$7:$D1140,MATCH(B31,Historical!$B$7:$B$1044,0))=0,"n/a",(INDEX(Historical!$C$7:$C$1044,MATCH(B31,Historical!$B$7:$B$1044,0))/INDEX(Historical!$D$7:$D$1044,MATCH(B31,Historical!$B$7:$B$1044,0))-1)*100)</f>
        <v>18.421052631578938</v>
      </c>
      <c r="T31" s="105">
        <f>IF(INDEX(Historical!$F$7:$F$1044,MATCH(B31,Historical!$B$7:$B$1044,0))=0,"n/a",((INDEX(Historical!$C$7:$C$1044,MATCH(B31,Historical!$B$7:$B$1044,0))/INDEX(Historical!$F$7:$F$1044,MATCH(B31,Historical!$B$7:$B$1044,0)))^(1/3)-1)*100)</f>
        <v>14.471424255333186</v>
      </c>
      <c r="U31" s="105">
        <f>IF(INDEX(Historical!$H$7:$H$1044,MATCH(B31,Historical!$B$7:$B$1044,0))=0,"n/a",((INDEX(Historical!$C$7:$C$1044,MATCH(B31,Historical!$B$7:$B$1044,0))/INDEX(Historical!$H$7:$H$1044,MATCH(B31,Historical!$B$7:$B$1044,0)))^(1/5)-1)*100)</f>
        <v>41.261725024738347</v>
      </c>
      <c r="V31" s="105" t="str">
        <f>IF(INDEX(Historical!$M$7:$M$1044,MATCH(B31,Historical!$B$7:$B$1044,0))=0,"n/a",((INDEX(Historical!$C$7:$C$1044,MATCH(B31,Historical!$B$7:$B$1044,0))/INDEX(Historical!$M$7:$M$1044,MATCH(B31,Historical!$B$7:$B$1044,0)))^(1/10)-1)*100)</f>
        <v>n/a</v>
      </c>
      <c r="W31" s="106" t="str">
        <f t="shared" si="3"/>
        <v>n/a</v>
      </c>
      <c r="X31" s="107" t="str">
        <f t="shared" si="4"/>
        <v>n/a</v>
      </c>
      <c r="Y31" s="162"/>
      <c r="Z31" s="101">
        <f t="shared" si="5"/>
        <v>56.140350877192979</v>
      </c>
      <c r="AA31" s="109">
        <f t="shared" si="6"/>
        <v>39.280701754385966</v>
      </c>
      <c r="AB31" s="71">
        <v>12</v>
      </c>
      <c r="AC31" s="100">
        <v>1.71</v>
      </c>
      <c r="AD31" s="100">
        <v>1.84</v>
      </c>
      <c r="AE31" s="100">
        <v>2.58</v>
      </c>
      <c r="AF31" s="100">
        <v>4.07</v>
      </c>
      <c r="AG31" s="100">
        <v>10.440000000000001</v>
      </c>
      <c r="AH31" s="100">
        <v>7.1800000000000006</v>
      </c>
      <c r="AI31" s="100">
        <v>14.13</v>
      </c>
      <c r="AJ31" s="100">
        <v>-4.96</v>
      </c>
      <c r="AK31" s="100">
        <v>11.53</v>
      </c>
      <c r="AL31" s="100">
        <v>56120</v>
      </c>
      <c r="AM31" s="100">
        <v>6.16</v>
      </c>
      <c r="AN31" s="100">
        <v>0.9</v>
      </c>
      <c r="AO31" s="110">
        <f t="shared" si="7"/>
        <v>3.4102327388651119</v>
      </c>
      <c r="AP31" s="111">
        <f t="shared" si="8"/>
        <v>42.690934493251078</v>
      </c>
      <c r="AQ31" s="112">
        <f t="shared" si="9"/>
        <v>166.56035892695496</v>
      </c>
      <c r="AR31" s="101">
        <f>INDEX(Historical!$C$7:$C$1045,MATCH(B31,Historical!$B$7:$B$1045,0))*IF(AH31="n/a",1.03,IF(AH31&lt;0,1.01,IF(AH31&gt;10,1.1,(1+AH31/100))))</f>
        <v>0.96462000000000014</v>
      </c>
      <c r="AS31" s="109">
        <f t="shared" si="10"/>
        <v>1.0610820000000003</v>
      </c>
      <c r="AT31" s="109">
        <f t="shared" si="15"/>
        <v>1.1671902000000005</v>
      </c>
      <c r="AU31" s="109">
        <f t="shared" si="15"/>
        <v>1.2839092200000006</v>
      </c>
      <c r="AV31" s="109">
        <f t="shared" si="15"/>
        <v>1.4123001420000008</v>
      </c>
      <c r="AW31" s="109">
        <f t="shared" si="12"/>
        <v>5.8891015620000022</v>
      </c>
      <c r="AX31" s="113">
        <f t="shared" si="13"/>
        <v>8.7674580348369844</v>
      </c>
      <c r="AY31" s="100">
        <v>1.32</v>
      </c>
      <c r="AZ31" s="100">
        <v>33.700000000000003</v>
      </c>
      <c r="BA31" s="100">
        <v>-17.169999999999998</v>
      </c>
      <c r="BB31" s="100">
        <v>12.2</v>
      </c>
      <c r="BC31" s="100">
        <v>11.62</v>
      </c>
      <c r="BE31" s="12">
        <v>2020</v>
      </c>
      <c r="BF31" s="12">
        <f t="shared" si="14"/>
        <v>1</v>
      </c>
      <c r="BG31" s="100">
        <v>3.9</v>
      </c>
      <c r="BH31" t="s">
        <v>121</v>
      </c>
      <c r="BI31" t="s">
        <v>122</v>
      </c>
    </row>
    <row r="32" spans="1:61" ht="12.75" customHeight="1" x14ac:dyDescent="0.2">
      <c r="A32" s="116" t="s">
        <v>5594</v>
      </c>
      <c r="B32" s="55" t="s">
        <v>5584</v>
      </c>
      <c r="C32" s="156" t="s">
        <v>335</v>
      </c>
      <c r="D32" s="98" t="s">
        <v>772</v>
      </c>
      <c r="E32" s="157">
        <v>6</v>
      </c>
      <c r="F32" s="2">
        <v>643</v>
      </c>
      <c r="G32" s="2" t="s">
        <v>146</v>
      </c>
      <c r="H32" s="2" t="s">
        <v>146</v>
      </c>
      <c r="I32" s="100">
        <v>56.02</v>
      </c>
      <c r="J32" s="101">
        <f t="shared" si="0"/>
        <v>2.2848982506247766</v>
      </c>
      <c r="K32" s="104">
        <v>0.32</v>
      </c>
      <c r="L32" s="71">
        <v>4</v>
      </c>
      <c r="M32" s="28">
        <f t="shared" si="1"/>
        <v>1.28</v>
      </c>
      <c r="N32" s="103" t="s">
        <v>395</v>
      </c>
      <c r="O32" s="104">
        <v>0.28999999999999998</v>
      </c>
      <c r="P32" s="158">
        <v>46078</v>
      </c>
      <c r="Q32" s="158">
        <v>46092</v>
      </c>
      <c r="R32" s="28">
        <f t="shared" si="2"/>
        <v>10.344827586206906</v>
      </c>
      <c r="S32" s="105">
        <f>IF(INDEX(Historical!$D$7:$D1713,MATCH(B32,Historical!$B$7:$B$1044,0))=0,"n/a",(INDEX(Historical!$C$7:$C$1044,MATCH(B32,Historical!$B$7:$B$1044,0))/INDEX(Historical!$D$7:$D$1044,MATCH(B32,Historical!$B$7:$B$1044,0))-1)*100)</f>
        <v>11.538461538461519</v>
      </c>
      <c r="T32" s="105">
        <f>IF(INDEX(Historical!$F$7:$F$1044,MATCH(B32,Historical!$B$7:$B$1044,0))=0,"n/a",((INDEX(Historical!$C$7:$C$1044,MATCH(B32,Historical!$B$7:$B$1044,0))/INDEX(Historical!$F$7:$F$1044,MATCH(B32,Historical!$B$7:$B$1044,0)))^(1/3)-1)*100)</f>
        <v>13.18511959629507</v>
      </c>
      <c r="U32" s="105" t="str">
        <f>IF(INDEX(Historical!$H$7:$H$1044,MATCH(B32,Historical!$B$7:$B$1044,0))=0,"n/a",((INDEX(Historical!$C$7:$C$1044,MATCH(B32,Historical!$B$7:$B$1044,0))/INDEX(Historical!$H$7:$H$1044,MATCH(B32,Historical!$B$7:$B$1044,0)))^(1/5)-1)*100)</f>
        <v>n/a</v>
      </c>
      <c r="V32" s="105" t="str">
        <f>IF(INDEX(Historical!$M$7:$M$1044,MATCH(B32,Historical!$B$7:$B$1044,0))=0,"n/a",((INDEX(Historical!$C$7:$C$1044,MATCH(B32,Historical!$B$7:$B$1044,0))/INDEX(Historical!$M$7:$M$1044,MATCH(B32,Historical!$B$7:$B$1044,0)))^(1/10)-1)*100)</f>
        <v>n/a</v>
      </c>
      <c r="W32" s="106" t="str">
        <f t="shared" si="3"/>
        <v>n/a</v>
      </c>
      <c r="X32" s="107" t="str">
        <f t="shared" si="4"/>
        <v>n/a</v>
      </c>
      <c r="Y32" s="162"/>
      <c r="Z32" s="101">
        <f t="shared" si="5"/>
        <v>28.893905191873593</v>
      </c>
      <c r="AA32" s="109">
        <f t="shared" si="6"/>
        <v>12.645598194130928</v>
      </c>
      <c r="AB32" s="71">
        <v>12</v>
      </c>
      <c r="AC32" s="100">
        <v>4.43</v>
      </c>
      <c r="AD32" s="100" t="s">
        <v>142</v>
      </c>
      <c r="AE32" s="100">
        <v>0.41</v>
      </c>
      <c r="AF32" s="100">
        <v>0.63</v>
      </c>
      <c r="AG32" s="100">
        <v>5.17</v>
      </c>
      <c r="AH32" s="100">
        <v>-37.169999999999995</v>
      </c>
      <c r="AI32" s="100">
        <v>30.819999999999997</v>
      </c>
      <c r="AJ32" s="100">
        <v>-4.54</v>
      </c>
      <c r="AK32" s="100" t="s">
        <v>142</v>
      </c>
      <c r="AL32" s="100">
        <v>1610</v>
      </c>
      <c r="AM32" s="100">
        <v>13.700000000000001</v>
      </c>
      <c r="AN32" s="100">
        <v>0.6</v>
      </c>
      <c r="AO32" s="110" t="str">
        <f t="shared" si="7"/>
        <v>n/a</v>
      </c>
      <c r="AP32" s="111" t="str">
        <f t="shared" si="8"/>
        <v>n/a</v>
      </c>
      <c r="AQ32" s="112">
        <f t="shared" si="9"/>
        <v>-40.495651466832619</v>
      </c>
      <c r="AR32" s="101">
        <f>INDEX(Historical!$C$7:$C$1045,MATCH(B32,Historical!$B$7:$B$1045,0))*IF(AH32="n/a",1.03,IF(AH32&lt;0,1.01,IF(AH32&gt;10,1.1,(1+AH32/100))))</f>
        <v>1.1716</v>
      </c>
      <c r="AS32" s="109">
        <f t="shared" si="10"/>
        <v>1.2887600000000001</v>
      </c>
      <c r="AT32" s="109">
        <f t="shared" si="15"/>
        <v>1.3274228000000001</v>
      </c>
      <c r="AU32" s="109">
        <f t="shared" si="15"/>
        <v>1.3672454840000001</v>
      </c>
      <c r="AV32" s="109">
        <f t="shared" si="15"/>
        <v>1.4082628485200002</v>
      </c>
      <c r="AW32" s="109">
        <f t="shared" si="12"/>
        <v>6.5632911325199998</v>
      </c>
      <c r="AX32" s="113">
        <f t="shared" si="13"/>
        <v>11.715978458621921</v>
      </c>
      <c r="AY32" s="100">
        <v>1.39</v>
      </c>
      <c r="AZ32" s="100">
        <v>11.110000000000001</v>
      </c>
      <c r="BA32" s="100">
        <v>-26.290000000000003</v>
      </c>
      <c r="BB32" s="100">
        <v>-7.5600000000000005</v>
      </c>
      <c r="BC32" s="100">
        <v>-10.38</v>
      </c>
      <c r="BE32" s="12">
        <v>2021</v>
      </c>
      <c r="BF32" s="12">
        <f t="shared" si="14"/>
        <v>0</v>
      </c>
      <c r="BG32" s="100">
        <v>2.93</v>
      </c>
      <c r="BH32" s="55" t="s">
        <v>121</v>
      </c>
      <c r="BI32" s="55" t="s">
        <v>122</v>
      </c>
    </row>
    <row r="33" spans="1:61" ht="12.75" customHeight="1" x14ac:dyDescent="0.2">
      <c r="A33" s="146" t="s">
        <v>5619</v>
      </c>
      <c r="B33" s="55" t="s">
        <v>5607</v>
      </c>
      <c r="C33" s="156" t="s">
        <v>162</v>
      </c>
      <c r="D33" s="98" t="s">
        <v>296</v>
      </c>
      <c r="E33" s="157">
        <v>5</v>
      </c>
      <c r="F33" s="2">
        <v>705</v>
      </c>
      <c r="G33" s="2" t="s">
        <v>146</v>
      </c>
      <c r="H33" s="2" t="s">
        <v>146</v>
      </c>
      <c r="I33" s="100">
        <v>313</v>
      </c>
      <c r="J33" s="101">
        <f t="shared" si="0"/>
        <v>0.5450479233226837</v>
      </c>
      <c r="K33" s="104">
        <v>0.42649999999999999</v>
      </c>
      <c r="L33" s="71">
        <v>4</v>
      </c>
      <c r="M33" s="28">
        <f t="shared" si="1"/>
        <v>1.706</v>
      </c>
      <c r="N33" s="103" t="s">
        <v>1553</v>
      </c>
      <c r="O33" s="104">
        <v>0.38779999999999998</v>
      </c>
      <c r="P33" s="158">
        <v>46090</v>
      </c>
      <c r="Q33" s="158">
        <v>46101</v>
      </c>
      <c r="R33" s="28">
        <f t="shared" si="2"/>
        <v>9.9793708096957232</v>
      </c>
      <c r="S33" s="105">
        <f>IF(INDEX(Historical!$D$7:$D1717,MATCH(B33,Historical!$B$7:$B$1044,0))=0,"n/a",(INDEX(Historical!$C$7:$C$1044,MATCH(B33,Historical!$B$7:$B$1044,0))/INDEX(Historical!$D$7:$D$1044,MATCH(B33,Historical!$B$7:$B$1044,0))-1)*100)</f>
        <v>10.014184397163127</v>
      </c>
      <c r="T33" s="105">
        <f>IF(INDEX(Historical!$F$7:$F$1044,MATCH(B33,Historical!$B$7:$B$1044,0))=0,"n/a",((INDEX(Historical!$C$7:$C$1044,MATCH(B33,Historical!$B$7:$B$1044,0))/INDEX(Historical!$F$7:$F$1044,MATCH(B33,Historical!$B$7:$B$1044,0)))^(1/3)-1)*100)</f>
        <v>40.107988279812481</v>
      </c>
      <c r="U33" s="105" t="str">
        <f>IF(INDEX(Historical!$H$7:$H$1044,MATCH(B33,Historical!$B$7:$B$1044,0))=0,"n/a",((INDEX(Historical!$C$7:$C$1044,MATCH(B33,Historical!$B$7:$B$1044,0))/INDEX(Historical!$H$7:$H$1044,MATCH(B33,Historical!$B$7:$B$1044,0)))^(1/5)-1)*100)</f>
        <v>n/a</v>
      </c>
      <c r="V33" s="105" t="str">
        <f>IF(INDEX(Historical!$M$7:$M$1044,MATCH(B33,Historical!$B$7:$B$1044,0))=0,"n/a",((INDEX(Historical!$C$7:$C$1044,MATCH(B33,Historical!$B$7:$B$1044,0))/INDEX(Historical!$M$7:$M$1044,MATCH(B33,Historical!$B$7:$B$1044,0)))^(1/10)-1)*100)</f>
        <v>n/a</v>
      </c>
      <c r="W33" s="106" t="str">
        <f t="shared" si="3"/>
        <v>n/a</v>
      </c>
      <c r="X33" s="107" t="str">
        <f t="shared" si="4"/>
        <v>n/a</v>
      </c>
      <c r="Y33" s="159"/>
      <c r="Z33" s="101">
        <f t="shared" si="5"/>
        <v>23.054054054054053</v>
      </c>
      <c r="AA33" s="109">
        <f t="shared" si="6"/>
        <v>42.297297297297298</v>
      </c>
      <c r="AB33" s="71">
        <v>12</v>
      </c>
      <c r="AC33" s="100">
        <v>7.4</v>
      </c>
      <c r="AD33" s="100">
        <v>1.04</v>
      </c>
      <c r="AE33" s="100">
        <v>4.22</v>
      </c>
      <c r="AF33" s="100">
        <v>6.73</v>
      </c>
      <c r="AG33" s="100">
        <v>16.75</v>
      </c>
      <c r="AH33" s="100">
        <v>24.01</v>
      </c>
      <c r="AI33" s="100">
        <v>16.21</v>
      </c>
      <c r="AJ33" s="100">
        <v>32.58</v>
      </c>
      <c r="AK33" s="100">
        <v>22.21</v>
      </c>
      <c r="AL33" s="100">
        <v>113400</v>
      </c>
      <c r="AM33" s="100">
        <v>6.419999999999999</v>
      </c>
      <c r="AN33" s="100">
        <v>0.65</v>
      </c>
      <c r="AO33" s="110" t="str">
        <f t="shared" si="7"/>
        <v>n/a</v>
      </c>
      <c r="AP33" s="111" t="str">
        <f t="shared" si="8"/>
        <v>n/a</v>
      </c>
      <c r="AQ33" s="112">
        <f t="shared" si="9"/>
        <v>255.69075882839005</v>
      </c>
      <c r="AR33" s="101">
        <f>INDEX(Historical!$C$7:$C$1045,MATCH(B33,Historical!$B$7:$B$1045,0))*IF(AH33="n/a",1.03,IF(AH33&lt;0,1.01,IF(AH33&gt;10,1.1,(1+AH33/100))))</f>
        <v>1.7063200000000001</v>
      </c>
      <c r="AS33" s="109">
        <f t="shared" si="10"/>
        <v>1.8769520000000002</v>
      </c>
      <c r="AT33" s="109">
        <f t="shared" si="15"/>
        <v>2.0646472000000005</v>
      </c>
      <c r="AU33" s="109">
        <f t="shared" si="15"/>
        <v>2.2711119200000005</v>
      </c>
      <c r="AV33" s="109">
        <f t="shared" si="15"/>
        <v>2.4982231120000007</v>
      </c>
      <c r="AW33" s="109">
        <f t="shared" si="12"/>
        <v>10.417254232000001</v>
      </c>
      <c r="AX33" s="113">
        <f t="shared" si="13"/>
        <v>3.3281962402555916</v>
      </c>
      <c r="AY33" s="100">
        <v>1.1200000000000001</v>
      </c>
      <c r="AZ33" s="100">
        <v>44.41</v>
      </c>
      <c r="BA33" s="100">
        <v>-24.16</v>
      </c>
      <c r="BB33" s="100">
        <v>3.9699999999999998</v>
      </c>
      <c r="BC33" s="100">
        <v>-4.3099999999999996</v>
      </c>
      <c r="BE33" s="12">
        <v>2022</v>
      </c>
      <c r="BF33" s="12">
        <f t="shared" si="14"/>
        <v>0</v>
      </c>
      <c r="BG33" s="100">
        <v>4.21</v>
      </c>
      <c r="BH33" s="55" t="s">
        <v>121</v>
      </c>
      <c r="BI33" s="55" t="s">
        <v>122</v>
      </c>
    </row>
    <row r="34" spans="1:61" ht="12.75" customHeight="1" x14ac:dyDescent="0.2">
      <c r="A34" s="116" t="s">
        <v>1417</v>
      </c>
      <c r="B34" s="55" t="s">
        <v>1418</v>
      </c>
      <c r="C34" s="156" t="s">
        <v>134</v>
      </c>
      <c r="D34" s="98" t="s">
        <v>157</v>
      </c>
      <c r="E34" s="157">
        <v>7</v>
      </c>
      <c r="F34" s="2">
        <v>604</v>
      </c>
      <c r="G34" s="2" t="s">
        <v>146</v>
      </c>
      <c r="H34" s="2" t="s">
        <v>146</v>
      </c>
      <c r="I34" s="100">
        <v>29.3</v>
      </c>
      <c r="J34" s="101">
        <f t="shared" si="0"/>
        <v>1.228668941979522</v>
      </c>
      <c r="K34" s="104">
        <v>0.09</v>
      </c>
      <c r="L34" s="71">
        <v>4</v>
      </c>
      <c r="M34" s="28">
        <f t="shared" si="1"/>
        <v>0.36</v>
      </c>
      <c r="N34" s="103" t="s">
        <v>209</v>
      </c>
      <c r="O34" s="104">
        <v>0.08</v>
      </c>
      <c r="P34" s="158">
        <v>46037</v>
      </c>
      <c r="Q34" s="158">
        <v>46048</v>
      </c>
      <c r="R34" s="28">
        <f t="shared" si="2"/>
        <v>12.499999999999993</v>
      </c>
      <c r="S34" s="105">
        <f>IF(INDEX(Historical!$D$7:$D1153,MATCH(B34,Historical!$B$7:$B$1044,0))=0,"n/a",(INDEX(Historical!$C$7:$C$1044,MATCH(B34,Historical!$B$7:$B$1044,0))/INDEX(Historical!$D$7:$D$1044,MATCH(B34,Historical!$B$7:$B$1044,0))-1)*100)</f>
        <v>19.999999999999996</v>
      </c>
      <c r="T34" s="105">
        <f>IF(INDEX(Historical!$F$7:$F$1044,MATCH(B34,Historical!$B$7:$B$1044,0))=0,"n/a",((INDEX(Historical!$C$7:$C$1044,MATCH(B34,Historical!$B$7:$B$1044,0))/INDEX(Historical!$F$7:$F$1044,MATCH(B34,Historical!$B$7:$B$1044,0)))^(1/3)-1)*100)</f>
        <v>18.563110149668759</v>
      </c>
      <c r="U34" s="105">
        <f>IF(INDEX(Historical!$H$7:$H$1044,MATCH(B34,Historical!$B$7:$B$1044,0))=0,"n/a",((INDEX(Historical!$C$7:$C$1044,MATCH(B34,Historical!$B$7:$B$1044,0))/INDEX(Historical!$H$7:$H$1044,MATCH(B34,Historical!$B$7:$B$1044,0)))^(1/5)-1)*100)</f>
        <v>58.489319246111357</v>
      </c>
      <c r="V34" s="105" t="str">
        <f>IF(INDEX(Historical!$M$7:$M$1044,MATCH(B34,Historical!$B$7:$B$1044,0))=0,"n/a",((INDEX(Historical!$C$7:$C$1044,MATCH(B34,Historical!$B$7:$B$1044,0))/INDEX(Historical!$M$7:$M$1044,MATCH(B34,Historical!$B$7:$B$1044,0)))^(1/10)-1)*100)</f>
        <v>n/a</v>
      </c>
      <c r="W34" s="106" t="str">
        <f t="shared" si="3"/>
        <v>n/a</v>
      </c>
      <c r="X34" s="107" t="str">
        <f t="shared" si="4"/>
        <v>n/a</v>
      </c>
      <c r="Y34" s="162"/>
      <c r="Z34" s="101">
        <f t="shared" si="5"/>
        <v>13.382899628252787</v>
      </c>
      <c r="AA34" s="109">
        <f t="shared" si="6"/>
        <v>10.892193308550187</v>
      </c>
      <c r="AB34" s="71">
        <v>12</v>
      </c>
      <c r="AC34" s="100">
        <v>2.69</v>
      </c>
      <c r="AD34" s="100" t="s">
        <v>142</v>
      </c>
      <c r="AE34" s="100">
        <v>1.52</v>
      </c>
      <c r="AF34" s="100">
        <v>1.02</v>
      </c>
      <c r="AG34" s="100">
        <v>9.64</v>
      </c>
      <c r="AH34" s="100">
        <v>36.059999999999995</v>
      </c>
      <c r="AI34" s="100">
        <v>16.12</v>
      </c>
      <c r="AJ34" s="100">
        <v>-9.7100000000000009</v>
      </c>
      <c r="AK34" s="100" t="s">
        <v>142</v>
      </c>
      <c r="AL34" s="100">
        <v>190.76</v>
      </c>
      <c r="AM34" s="100">
        <v>23.36</v>
      </c>
      <c r="AN34" s="100">
        <v>0.66</v>
      </c>
      <c r="AO34" s="110">
        <f t="shared" si="7"/>
        <v>48.825794879540695</v>
      </c>
      <c r="AP34" s="111">
        <f t="shared" si="8"/>
        <v>59.717988188090878</v>
      </c>
      <c r="AQ34" s="112">
        <f t="shared" si="9"/>
        <v>-29.730559274489142</v>
      </c>
      <c r="AR34" s="101">
        <f>INDEX(Historical!$C$7:$C$1045,MATCH(B34,Historical!$B$7:$B$1045,0))*IF(AH34="n/a",1.03,IF(AH34&lt;0,1.01,IF(AH34&gt;10,1.1,(1+AH34/100))))</f>
        <v>0.33</v>
      </c>
      <c r="AS34" s="109">
        <f t="shared" si="10"/>
        <v>0.36300000000000004</v>
      </c>
      <c r="AT34" s="109">
        <f t="shared" si="15"/>
        <v>0.37389000000000006</v>
      </c>
      <c r="AU34" s="109">
        <f t="shared" si="15"/>
        <v>0.38510670000000008</v>
      </c>
      <c r="AV34" s="109">
        <f t="shared" si="15"/>
        <v>0.39665990100000009</v>
      </c>
      <c r="AW34" s="109">
        <f t="shared" si="12"/>
        <v>1.8486566010000003</v>
      </c>
      <c r="AX34" s="113">
        <f t="shared" si="13"/>
        <v>6.3094081945392499</v>
      </c>
      <c r="AY34" s="100">
        <v>0.43</v>
      </c>
      <c r="AZ34" s="100">
        <v>32.58</v>
      </c>
      <c r="BA34" s="100">
        <v>-14.66</v>
      </c>
      <c r="BB34" s="100">
        <v>0.37</v>
      </c>
      <c r="BC34" s="100">
        <v>11.93</v>
      </c>
      <c r="BE34" s="12">
        <v>2020</v>
      </c>
      <c r="BF34" s="12">
        <f t="shared" si="14"/>
        <v>1</v>
      </c>
      <c r="BG34" s="100">
        <v>0.80999999999999994</v>
      </c>
      <c r="BH34" t="s">
        <v>121</v>
      </c>
      <c r="BI34" t="s">
        <v>122</v>
      </c>
    </row>
    <row r="35" spans="1:61" ht="12.75" customHeight="1" x14ac:dyDescent="0.2">
      <c r="A35" s="116" t="s">
        <v>5576</v>
      </c>
      <c r="B35" s="55" t="s">
        <v>5550</v>
      </c>
      <c r="C35" s="156" t="s">
        <v>180</v>
      </c>
      <c r="D35" s="98" t="s">
        <v>208</v>
      </c>
      <c r="E35" s="157">
        <v>6</v>
      </c>
      <c r="F35" s="2">
        <v>647</v>
      </c>
      <c r="G35" s="2" t="s">
        <v>146</v>
      </c>
      <c r="H35" s="2" t="s">
        <v>146</v>
      </c>
      <c r="I35" s="100">
        <v>290.58</v>
      </c>
      <c r="J35" s="101">
        <f t="shared" si="0"/>
        <v>2.1474292793722904</v>
      </c>
      <c r="K35" s="104">
        <v>1.56</v>
      </c>
      <c r="L35" s="71">
        <v>4</v>
      </c>
      <c r="M35" s="28">
        <f t="shared" si="1"/>
        <v>6.24</v>
      </c>
      <c r="N35" s="103" t="s">
        <v>312</v>
      </c>
      <c r="O35" s="104">
        <v>1.51</v>
      </c>
      <c r="P35" s="158">
        <v>46086</v>
      </c>
      <c r="Q35" s="158">
        <v>46100</v>
      </c>
      <c r="R35" s="28">
        <f t="shared" si="2"/>
        <v>3.3112582781456985</v>
      </c>
      <c r="S35" s="105">
        <f>IF(INDEX(Historical!$D$7:$D1712,MATCH(B35,Historical!$B$7:$B$1044,0))=0,"n/a",(INDEX(Historical!$C$7:$C$1044,MATCH(B35,Historical!$B$7:$B$1044,0))/INDEX(Historical!$D$7:$D$1044,MATCH(B35,Historical!$B$7:$B$1044,0))-1)*100)</f>
        <v>7.8571428571428736</v>
      </c>
      <c r="T35" s="105">
        <f>IF(INDEX(Historical!$F$7:$F$1044,MATCH(B35,Historical!$B$7:$B$1044,0))=0,"n/a",((INDEX(Historical!$C$7:$C$1044,MATCH(B35,Historical!$B$7:$B$1044,0))/INDEX(Historical!$F$7:$F$1044,MATCH(B35,Historical!$B$7:$B$1044,0)))^(1/3)-1)*100)</f>
        <v>10.472192881885123</v>
      </c>
      <c r="U35" s="105">
        <f>IF(INDEX(Historical!$H$7:$H$1044,MATCH(B35,Historical!$B$7:$B$1044,0))=0,"n/a",((INDEX(Historical!$C$7:$C$1044,MATCH(B35,Historical!$B$7:$B$1044,0))/INDEX(Historical!$H$7:$H$1044,MATCH(B35,Historical!$B$7:$B$1044,0)))^(1/5)-1)*100)</f>
        <v>172.7692373643707</v>
      </c>
      <c r="V35" s="105">
        <f>IF(INDEX(Historical!$M$7:$M$1044,MATCH(B35,Historical!$B$7:$B$1044,0))=0,"n/a",((INDEX(Historical!$C$7:$C$1044,MATCH(B35,Historical!$B$7:$B$1044,0))/INDEX(Historical!$M$7:$M$1044,MATCH(B35,Historical!$B$7:$B$1044,0)))^(1/10)-1)*100)</f>
        <v>65.157269705081617</v>
      </c>
      <c r="W35" s="106">
        <f t="shared" si="3"/>
        <v>2.651572697050816</v>
      </c>
      <c r="X35" s="107" t="str">
        <f t="shared" si="4"/>
        <v>n/a</v>
      </c>
      <c r="Y35" s="162"/>
      <c r="Z35" s="101">
        <f t="shared" si="5"/>
        <v>28.120775123929697</v>
      </c>
      <c r="AA35" s="109">
        <f t="shared" si="6"/>
        <v>13.095087877422261</v>
      </c>
      <c r="AB35" s="71">
        <v>12</v>
      </c>
      <c r="AC35" s="100">
        <v>22.19</v>
      </c>
      <c r="AD35" s="100">
        <v>1.1599999999999999</v>
      </c>
      <c r="AE35" s="100">
        <v>0.28000000000000003</v>
      </c>
      <c r="AF35" s="100">
        <v>1.84</v>
      </c>
      <c r="AG35" s="100">
        <v>14.399999999999999</v>
      </c>
      <c r="AH35" s="100">
        <v>1.6099999999999999</v>
      </c>
      <c r="AI35" s="100">
        <v>10.15</v>
      </c>
      <c r="AJ35" s="100">
        <v>-0.69</v>
      </c>
      <c r="AK35" s="100">
        <v>7.5200000000000005</v>
      </c>
      <c r="AL35" s="100">
        <v>76610</v>
      </c>
      <c r="AM35" s="100">
        <v>1.54</v>
      </c>
      <c r="AN35" s="100">
        <v>0.75</v>
      </c>
      <c r="AO35" s="110">
        <f t="shared" si="7"/>
        <v>161.82157876632073</v>
      </c>
      <c r="AP35" s="111">
        <f t="shared" si="8"/>
        <v>174.91666664374299</v>
      </c>
      <c r="AQ35" s="112">
        <f t="shared" si="9"/>
        <v>3.4836792165947816</v>
      </c>
      <c r="AR35" s="101">
        <f>INDEX(Historical!$C$7:$C$1045,MATCH(B35,Historical!$B$7:$B$1045,0))*IF(AH35="n/a",1.03,IF(AH35&lt;0,1.01,IF(AH35&gt;10,1.1,(1+AH35/100))))</f>
        <v>6.1372439999999999</v>
      </c>
      <c r="AS35" s="109">
        <f t="shared" si="10"/>
        <v>6.7509684000000005</v>
      </c>
      <c r="AT35" s="109">
        <f t="shared" si="15"/>
        <v>7.2586412236799998</v>
      </c>
      <c r="AU35" s="109">
        <f t="shared" si="15"/>
        <v>7.8044910437007351</v>
      </c>
      <c r="AV35" s="109">
        <f t="shared" si="15"/>
        <v>8.3913887701870298</v>
      </c>
      <c r="AW35" s="109">
        <f t="shared" si="12"/>
        <v>36.342733437567766</v>
      </c>
      <c r="AX35" s="113">
        <f t="shared" si="13"/>
        <v>12.506963121194772</v>
      </c>
      <c r="AY35" s="100">
        <v>0.31</v>
      </c>
      <c r="AZ35" s="100">
        <v>21.32</v>
      </c>
      <c r="BA35" s="100">
        <v>-16.98</v>
      </c>
      <c r="BB35" s="100">
        <v>5.7799999999999994</v>
      </c>
      <c r="BC35" s="100">
        <v>2.9499999999999997</v>
      </c>
      <c r="BE35" s="12">
        <v>2021</v>
      </c>
      <c r="BF35" s="12">
        <f t="shared" si="14"/>
        <v>0</v>
      </c>
      <c r="BG35" s="100">
        <v>3.9</v>
      </c>
      <c r="BH35" s="55" t="s">
        <v>121</v>
      </c>
      <c r="BI35" s="55" t="s">
        <v>122</v>
      </c>
    </row>
    <row r="36" spans="1:61" ht="12.75" customHeight="1" x14ac:dyDescent="0.2">
      <c r="A36" s="146" t="s">
        <v>5636</v>
      </c>
      <c r="B36" s="55" t="s">
        <v>5627</v>
      </c>
      <c r="C36" s="156" t="s">
        <v>139</v>
      </c>
      <c r="D36" s="98" t="s">
        <v>420</v>
      </c>
      <c r="E36" s="157">
        <v>6</v>
      </c>
      <c r="F36" s="2">
        <v>661</v>
      </c>
      <c r="G36" s="2"/>
      <c r="H36" s="2"/>
      <c r="I36" s="100">
        <v>68.959999999999994</v>
      </c>
      <c r="J36" s="101">
        <f t="shared" si="0"/>
        <v>1.1600928074245942</v>
      </c>
      <c r="K36" s="104">
        <v>0.2</v>
      </c>
      <c r="L36" s="71">
        <v>4</v>
      </c>
      <c r="M36" s="28">
        <f t="shared" si="1"/>
        <v>0.8</v>
      </c>
      <c r="N36" s="103" t="s">
        <v>209</v>
      </c>
      <c r="O36" s="104">
        <v>0.18</v>
      </c>
      <c r="P36" s="158">
        <v>46118</v>
      </c>
      <c r="Q36" s="158">
        <v>46127</v>
      </c>
      <c r="R36" s="28">
        <f t="shared" si="2"/>
        <v>11.111111111111121</v>
      </c>
      <c r="S36" s="105">
        <f>IF(INDEX(Historical!$D$7:$D1711,MATCH(B36,Historical!$B$7:$B$1044,0))=0,"n/a",(INDEX(Historical!$C$7:$C$1044,MATCH(B36,Historical!$B$7:$B$1044,0))/INDEX(Historical!$D$7:$D$1044,MATCH(B36,Historical!$B$7:$B$1044,0))-1)*100)</f>
        <v>2.857142857142847</v>
      </c>
      <c r="T36" s="105">
        <f>IF(INDEX(Historical!$F$7:$F$1044,MATCH(B36,Historical!$B$7:$B$1044,0))=0,"n/a",((INDEX(Historical!$C$7:$C$1044,MATCH(B36,Historical!$B$7:$B$1044,0))/INDEX(Historical!$F$7:$F$1044,MATCH(B36,Historical!$B$7:$B$1044,0)))^(1/3)-1)*100)</f>
        <v>7.4735268605483851</v>
      </c>
      <c r="U36" s="105">
        <f>IF(INDEX(Historical!$H$7:$H$1044,MATCH(B36,Historical!$B$7:$B$1044,0))=0,"n/a",((INDEX(Historical!$C$7:$C$1044,MATCH(B36,Historical!$B$7:$B$1044,0))/INDEX(Historical!$H$7:$H$1044,MATCH(B36,Historical!$B$7:$B$1044,0)))^(1/5)-1)*100)</f>
        <v>8.4471771197698544</v>
      </c>
      <c r="V36" s="105">
        <f>IF(INDEX(Historical!$M$7:$M$1044,MATCH(B36,Historical!$B$7:$B$1044,0))=0,"n/a",((INDEX(Historical!$C$7:$C$1044,MATCH(B36,Historical!$B$7:$B$1044,0))/INDEX(Historical!$M$7:$M$1044,MATCH(B36,Historical!$B$7:$B$1044,0)))^(1/10)-1)*100)</f>
        <v>4.1379743992410623</v>
      </c>
      <c r="W36" s="106">
        <f t="shared" si="3"/>
        <v>2.0413797439924073</v>
      </c>
      <c r="X36" s="107" t="str">
        <f t="shared" si="4"/>
        <v>n/a</v>
      </c>
      <c r="Y36" s="159"/>
      <c r="Z36" s="101">
        <f t="shared" si="5"/>
        <v>17.817371937639198</v>
      </c>
      <c r="AA36" s="109">
        <f t="shared" si="6"/>
        <v>15.358574610244986</v>
      </c>
      <c r="AB36" s="71">
        <v>8</v>
      </c>
      <c r="AC36" s="100">
        <v>4.49</v>
      </c>
      <c r="AD36" s="100">
        <v>0.41</v>
      </c>
      <c r="AE36" s="100">
        <v>0.91</v>
      </c>
      <c r="AF36" s="100">
        <v>1.74</v>
      </c>
      <c r="AG36" s="100">
        <v>12</v>
      </c>
      <c r="AH36" s="100">
        <v>105.97000000000001</v>
      </c>
      <c r="AI36" s="100">
        <v>3.2</v>
      </c>
      <c r="AJ36" s="100">
        <v>-20.41</v>
      </c>
      <c r="AK36" s="100">
        <v>25.580000000000002</v>
      </c>
      <c r="AL36" s="100">
        <v>7650</v>
      </c>
      <c r="AM36" s="100">
        <v>0.84</v>
      </c>
      <c r="AN36" s="100">
        <v>0.82</v>
      </c>
      <c r="AO36" s="110">
        <f t="shared" si="7"/>
        <v>-5.7513046830505381</v>
      </c>
      <c r="AP36" s="111">
        <f t="shared" si="8"/>
        <v>9.6072699271944479</v>
      </c>
      <c r="AQ36" s="112">
        <f t="shared" si="9"/>
        <v>8.9830156427571861</v>
      </c>
      <c r="AR36" s="101">
        <f>INDEX(Historical!$C$7:$C$1045,MATCH(B36,Historical!$B$7:$B$1045,0))*IF(AH36="n/a",1.03,IF(AH36&lt;0,1.01,IF(AH36&gt;10,1.1,(1+AH36/100))))</f>
        <v>0.79200000000000004</v>
      </c>
      <c r="AS36" s="109">
        <f t="shared" si="10"/>
        <v>0.81734400000000007</v>
      </c>
      <c r="AT36" s="109">
        <f t="shared" si="15"/>
        <v>0.89907840000000017</v>
      </c>
      <c r="AU36" s="109">
        <f t="shared" si="15"/>
        <v>0.98898624000000024</v>
      </c>
      <c r="AV36" s="109">
        <f t="shared" si="15"/>
        <v>1.0878848640000003</v>
      </c>
      <c r="AW36" s="109">
        <f t="shared" si="12"/>
        <v>4.5852935040000009</v>
      </c>
      <c r="AX36" s="113">
        <f t="shared" si="13"/>
        <v>6.6492075174013943</v>
      </c>
      <c r="AY36" s="100">
        <v>1.48</v>
      </c>
      <c r="AZ36" s="100">
        <v>60.33</v>
      </c>
      <c r="BA36" s="100">
        <v>-18.75</v>
      </c>
      <c r="BB36" s="100">
        <v>3.91</v>
      </c>
      <c r="BC36" s="100">
        <v>7.62</v>
      </c>
      <c r="BE36" s="12">
        <v>2021</v>
      </c>
      <c r="BF36" s="12">
        <f t="shared" si="14"/>
        <v>0</v>
      </c>
      <c r="BG36" s="100">
        <v>6.22</v>
      </c>
      <c r="BH36" s="55" t="s">
        <v>121</v>
      </c>
      <c r="BI36" s="55" t="s">
        <v>122</v>
      </c>
    </row>
    <row r="37" spans="1:61" ht="12.75" customHeight="1" x14ac:dyDescent="0.2">
      <c r="A37" s="116" t="s">
        <v>1421</v>
      </c>
      <c r="B37" s="55" t="s">
        <v>1422</v>
      </c>
      <c r="C37" s="156" t="s">
        <v>134</v>
      </c>
      <c r="D37" s="98" t="s">
        <v>157</v>
      </c>
      <c r="E37" s="157">
        <v>8</v>
      </c>
      <c r="F37" s="2">
        <v>586</v>
      </c>
      <c r="G37" s="2" t="s">
        <v>146</v>
      </c>
      <c r="H37" s="2" t="s">
        <v>146</v>
      </c>
      <c r="I37" s="100">
        <v>29.22</v>
      </c>
      <c r="J37" s="101">
        <f t="shared" si="0"/>
        <v>2.669404517453799</v>
      </c>
      <c r="K37" s="104">
        <v>0.19500000000000001</v>
      </c>
      <c r="L37" s="71">
        <v>4</v>
      </c>
      <c r="M37" s="28">
        <f t="shared" si="1"/>
        <v>0.78</v>
      </c>
      <c r="N37" s="103" t="s">
        <v>708</v>
      </c>
      <c r="O37" s="104">
        <v>0.18</v>
      </c>
      <c r="P37" s="158">
        <v>46157</v>
      </c>
      <c r="Q37" s="158">
        <v>46174</v>
      </c>
      <c r="R37" s="28">
        <f t="shared" si="2"/>
        <v>8.333333333333341</v>
      </c>
      <c r="S37" s="105">
        <f>IF(INDEX(Historical!$D$7:$D1175,MATCH(B37,Historical!$B$7:$B$1044,0))=0,"n/a",(INDEX(Historical!$C$7:$C$1044,MATCH(B37,Historical!$B$7:$B$1044,0))/INDEX(Historical!$D$7:$D$1044,MATCH(B37,Historical!$B$7:$B$1044,0))-1)*100)</f>
        <v>1.4084507042253502</v>
      </c>
      <c r="T37" s="105">
        <f>IF(INDEX(Historical!$F$7:$F$1044,MATCH(B37,Historical!$B$7:$B$1044,0))=0,"n/a",((INDEX(Historical!$C$7:$C$1044,MATCH(B37,Historical!$B$7:$B$1044,0))/INDEX(Historical!$F$7:$F$1044,MATCH(B37,Historical!$B$7:$B$1044,0)))^(1/3)-1)*100)</f>
        <v>6.5626904627093641</v>
      </c>
      <c r="U37" s="105">
        <f>IF(INDEX(Historical!$H$7:$H$1044,MATCH(B37,Historical!$B$7:$B$1044,0))=0,"n/a",((INDEX(Historical!$C$7:$C$1044,MATCH(B37,Historical!$B$7:$B$1044,0))/INDEX(Historical!$H$7:$H$1044,MATCH(B37,Historical!$B$7:$B$1044,0)))^(1/5)-1)*100)</f>
        <v>14.869835499703509</v>
      </c>
      <c r="V37" s="105">
        <f>IF(INDEX(Historical!$M$7:$M$1044,MATCH(B37,Historical!$B$7:$B$1044,0))=0,"n/a",((INDEX(Historical!$C$7:$C$1044,MATCH(B37,Historical!$B$7:$B$1044,0))/INDEX(Historical!$M$7:$M$1044,MATCH(B37,Historical!$B$7:$B$1044,0)))^(1/10)-1)*100)</f>
        <v>9.1493425617896982</v>
      </c>
      <c r="W37" s="106">
        <f t="shared" si="3"/>
        <v>1.6252354089138867</v>
      </c>
      <c r="X37" s="107" t="str">
        <f t="shared" si="4"/>
        <v>n/a</v>
      </c>
      <c r="Y37" s="165" t="s">
        <v>1712</v>
      </c>
      <c r="Z37" s="101">
        <f t="shared" si="5"/>
        <v>45.086705202312139</v>
      </c>
      <c r="AA37" s="109">
        <f t="shared" si="6"/>
        <v>16.890173410404625</v>
      </c>
      <c r="AB37" s="71">
        <v>12</v>
      </c>
      <c r="AC37" s="100">
        <v>1.73</v>
      </c>
      <c r="AD37" s="100" t="s">
        <v>142</v>
      </c>
      <c r="AE37" s="100">
        <v>1.98</v>
      </c>
      <c r="AF37" s="100">
        <v>0.99</v>
      </c>
      <c r="AG37" s="100">
        <v>6.88</v>
      </c>
      <c r="AH37" s="100">
        <v>98.16</v>
      </c>
      <c r="AI37" s="100">
        <v>12.01</v>
      </c>
      <c r="AJ37" s="100">
        <v>-1.79</v>
      </c>
      <c r="AK37" s="100" t="s">
        <v>142</v>
      </c>
      <c r="AL37" s="100">
        <v>1470</v>
      </c>
      <c r="AM37" s="100">
        <v>5.82</v>
      </c>
      <c r="AN37" s="100">
        <v>0.67</v>
      </c>
      <c r="AO37" s="110">
        <f t="shared" si="7"/>
        <v>0.64906660675268313</v>
      </c>
      <c r="AP37" s="111">
        <f t="shared" si="8"/>
        <v>17.539240017157308</v>
      </c>
      <c r="AQ37" s="112">
        <f t="shared" si="9"/>
        <v>-13.792829181221622</v>
      </c>
      <c r="AR37" s="101">
        <f>INDEX(Historical!$C$7:$C$1045,MATCH(B37,Historical!$B$7:$B$1045,0))*IF(AH37="n/a",1.03,IF(AH37&lt;0,1.01,IF(AH37&gt;10,1.1,(1+AH37/100))))</f>
        <v>0.79200000000000004</v>
      </c>
      <c r="AS37" s="109">
        <f t="shared" si="10"/>
        <v>0.87120000000000009</v>
      </c>
      <c r="AT37" s="109">
        <f t="shared" si="15"/>
        <v>0.89733600000000013</v>
      </c>
      <c r="AU37" s="109">
        <f t="shared" si="15"/>
        <v>0.92425608000000015</v>
      </c>
      <c r="AV37" s="109">
        <f t="shared" si="15"/>
        <v>0.95198376240000016</v>
      </c>
      <c r="AW37" s="109">
        <f t="shared" si="12"/>
        <v>4.4367758424000003</v>
      </c>
      <c r="AX37" s="113">
        <f t="shared" si="13"/>
        <v>15.184037790554417</v>
      </c>
      <c r="AY37" s="100">
        <v>1.06</v>
      </c>
      <c r="AZ37" s="100">
        <v>34.1</v>
      </c>
      <c r="BA37" s="100">
        <v>-3.08</v>
      </c>
      <c r="BB37" s="100">
        <v>7.37</v>
      </c>
      <c r="BC37" s="100">
        <v>12.690000000000001</v>
      </c>
      <c r="BE37" s="12">
        <v>2019</v>
      </c>
      <c r="BF37" s="12">
        <f t="shared" si="14"/>
        <v>1</v>
      </c>
      <c r="BG37" s="100">
        <v>0.82000000000000006</v>
      </c>
      <c r="BH37" t="s">
        <v>121</v>
      </c>
      <c r="BI37" t="s">
        <v>122</v>
      </c>
    </row>
    <row r="38" spans="1:61" ht="12.75" customHeight="1" x14ac:dyDescent="0.2">
      <c r="A38" s="116" t="s">
        <v>1713</v>
      </c>
      <c r="B38" s="55" t="s">
        <v>1714</v>
      </c>
      <c r="C38" s="156" t="s">
        <v>162</v>
      </c>
      <c r="D38" s="98" t="s">
        <v>192</v>
      </c>
      <c r="E38" s="157">
        <v>5</v>
      </c>
      <c r="F38" s="2">
        <v>704</v>
      </c>
      <c r="G38" s="2" t="s">
        <v>146</v>
      </c>
      <c r="H38" s="2" t="s">
        <v>146</v>
      </c>
      <c r="I38" s="100">
        <v>43.65</v>
      </c>
      <c r="J38" s="101">
        <f t="shared" si="0"/>
        <v>2.1076746849942727</v>
      </c>
      <c r="K38" s="104">
        <v>0.23</v>
      </c>
      <c r="L38" s="71">
        <v>4</v>
      </c>
      <c r="M38" s="28">
        <f t="shared" si="1"/>
        <v>0.92</v>
      </c>
      <c r="N38" s="103" t="s">
        <v>395</v>
      </c>
      <c r="O38" s="104">
        <v>0.22</v>
      </c>
      <c r="P38" s="158">
        <v>46072</v>
      </c>
      <c r="Q38" s="158">
        <v>46093</v>
      </c>
      <c r="R38" s="28">
        <f t="shared" si="2"/>
        <v>4.5454545454545494</v>
      </c>
      <c r="S38" s="105">
        <f>IF(INDEX(Historical!$D$7:$D1712,MATCH(B38,Historical!$B$7:$B$1044,0))=0,"n/a",(INDEX(Historical!$C$7:$C$1044,MATCH(B38,Historical!$B$7:$B$1044,0))/INDEX(Historical!$D$7:$D$1044,MATCH(B38,Historical!$B$7:$B$1044,0))-1)*100)</f>
        <v>8.6419753086419693</v>
      </c>
      <c r="T38" s="105">
        <f>IF(INDEX(Historical!$F$7:$F$1044,MATCH(B38,Historical!$B$7:$B$1044,0))=0,"n/a",((INDEX(Historical!$C$7:$C$1044,MATCH(B38,Historical!$B$7:$B$1044,0))/INDEX(Historical!$F$7:$F$1044,MATCH(B38,Historical!$B$7:$B$1044,0)))^(1/3)-1)*100)</f>
        <v>7.9265291666473336</v>
      </c>
      <c r="U38" s="105">
        <f>IF(INDEX(Historical!$H$7:$H$1044,MATCH(B38,Historical!$B$7:$B$1044,0))=0,"n/a",((INDEX(Historical!$C$7:$C$1044,MATCH(B38,Historical!$B$7:$B$1044,0))/INDEX(Historical!$H$7:$H$1044,MATCH(B38,Historical!$B$7:$B$1044,0)))^(1/5)-1)*100)</f>
        <v>3.5261802757145411</v>
      </c>
      <c r="V38" s="105">
        <f>IF(INDEX(Historical!$M$7:$M$1044,MATCH(B38,Historical!$B$7:$B$1044,0))=0,"n/a",((INDEX(Historical!$C$7:$C$1044,MATCH(B38,Historical!$B$7:$B$1044,0))/INDEX(Historical!$M$7:$M$1044,MATCH(B38,Historical!$B$7:$B$1044,0)))^(1/10)-1)*100)</f>
        <v>-1.1709210879118914</v>
      </c>
      <c r="W38" s="106" t="str">
        <f t="shared" si="3"/>
        <v>n/a</v>
      </c>
      <c r="X38" s="107" t="str">
        <f t="shared" si="4"/>
        <v>n/a</v>
      </c>
      <c r="Y38" s="162"/>
      <c r="Z38" s="101">
        <f t="shared" si="5"/>
        <v>56.441717791411051</v>
      </c>
      <c r="AA38" s="109">
        <f t="shared" si="6"/>
        <v>26.779141104294478</v>
      </c>
      <c r="AB38" s="71">
        <v>12</v>
      </c>
      <c r="AC38" s="100">
        <v>1.63</v>
      </c>
      <c r="AD38" s="100">
        <v>2.39</v>
      </c>
      <c r="AE38" s="100">
        <v>3.03</v>
      </c>
      <c r="AF38" s="100">
        <v>2.4900000000000002</v>
      </c>
      <c r="AG38" s="100">
        <v>9.56</v>
      </c>
      <c r="AH38" s="100">
        <v>8.48</v>
      </c>
      <c r="AI38" s="100">
        <v>9.08</v>
      </c>
      <c r="AJ38" s="100" t="s">
        <v>142</v>
      </c>
      <c r="AK38" s="100">
        <v>8.7800000000000011</v>
      </c>
      <c r="AL38" s="100">
        <v>28550</v>
      </c>
      <c r="AM38" s="100">
        <v>0.26</v>
      </c>
      <c r="AN38" s="100">
        <v>2.21</v>
      </c>
      <c r="AO38" s="110">
        <f t="shared" si="7"/>
        <v>-21.145286143585665</v>
      </c>
      <c r="AP38" s="111">
        <f t="shared" si="8"/>
        <v>5.6338549607088133</v>
      </c>
      <c r="AQ38" s="112">
        <f t="shared" si="9"/>
        <v>72.149884757689819</v>
      </c>
      <c r="AR38" s="101">
        <f>INDEX(Historical!$C$7:$C$1045,MATCH(B38,Historical!$B$7:$B$1045,0))*IF(AH38="n/a",1.03,IF(AH38&lt;0,1.01,IF(AH38&gt;10,1.1,(1+AH38/100))))</f>
        <v>0.95462400000000003</v>
      </c>
      <c r="AS38" s="109">
        <f t="shared" si="10"/>
        <v>1.0413038592000001</v>
      </c>
      <c r="AT38" s="109">
        <f t="shared" si="15"/>
        <v>1.1327303380377602</v>
      </c>
      <c r="AU38" s="109">
        <f t="shared" si="15"/>
        <v>1.2321840617174757</v>
      </c>
      <c r="AV38" s="109">
        <f t="shared" si="15"/>
        <v>1.3403698223362703</v>
      </c>
      <c r="AW38" s="109">
        <f t="shared" si="12"/>
        <v>5.7012120812915059</v>
      </c>
      <c r="AX38" s="113">
        <f t="shared" si="13"/>
        <v>13.061196062523498</v>
      </c>
      <c r="AY38" s="100">
        <v>0.47</v>
      </c>
      <c r="AZ38" s="100">
        <v>23.1</v>
      </c>
      <c r="BA38" s="100">
        <v>-1.8399999999999999</v>
      </c>
      <c r="BB38" s="100">
        <v>1.34</v>
      </c>
      <c r="BC38" s="100">
        <v>9.48</v>
      </c>
      <c r="BE38" s="12">
        <v>2022</v>
      </c>
      <c r="BF38" s="12">
        <f t="shared" si="14"/>
        <v>0</v>
      </c>
      <c r="BG38" s="100">
        <v>2.3199999999999998</v>
      </c>
      <c r="BH38" s="55" t="s">
        <v>121</v>
      </c>
      <c r="BI38" s="55" t="s">
        <v>122</v>
      </c>
    </row>
    <row r="39" spans="1:61" ht="12.75" customHeight="1" x14ac:dyDescent="0.2">
      <c r="A39" s="116" t="s">
        <v>1423</v>
      </c>
      <c r="B39" s="55" t="s">
        <v>1424</v>
      </c>
      <c r="C39" s="156" t="s">
        <v>263</v>
      </c>
      <c r="D39" s="98" t="s">
        <v>264</v>
      </c>
      <c r="E39" s="157">
        <v>9</v>
      </c>
      <c r="F39" s="2">
        <v>537</v>
      </c>
      <c r="G39" s="2" t="s">
        <v>146</v>
      </c>
      <c r="H39" s="2" t="s">
        <v>146</v>
      </c>
      <c r="I39" s="100">
        <v>125.78</v>
      </c>
      <c r="J39" s="101">
        <f t="shared" ref="J39:J70" si="16">(M39/I39)*100</f>
        <v>2.6713308952138655</v>
      </c>
      <c r="K39" s="104">
        <v>0.84</v>
      </c>
      <c r="L39" s="71">
        <v>4</v>
      </c>
      <c r="M39" s="28">
        <f t="shared" ref="M39:M70" si="17">K39*L39</f>
        <v>3.36</v>
      </c>
      <c r="N39" s="103" t="s">
        <v>708</v>
      </c>
      <c r="O39" s="104">
        <v>0.78</v>
      </c>
      <c r="P39" s="158">
        <v>45978</v>
      </c>
      <c r="Q39" s="158">
        <v>45992</v>
      </c>
      <c r="R39" s="28">
        <f t="shared" ref="R39:R70" si="18">(K39-O39)/O39*100</f>
        <v>7.6923076923076845</v>
      </c>
      <c r="S39" s="105">
        <f>IF(INDEX(Historical!$D$7:$D1178,MATCH(B39,Historical!$B$7:$B$1044,0))=0,"n/a",(INDEX(Historical!$C$7:$C$1044,MATCH(B39,Historical!$B$7:$B$1044,0))/INDEX(Historical!$D$7:$D$1044,MATCH(B39,Historical!$B$7:$B$1044,0))-1)*100)</f>
        <v>26.190476190476186</v>
      </c>
      <c r="T39" s="105">
        <f>IF(INDEX(Historical!$F$7:$F$1044,MATCH(B39,Historical!$B$7:$B$1044,0))=0,"n/a",((INDEX(Historical!$C$7:$C$1044,MATCH(B39,Historical!$B$7:$B$1044,0))/INDEX(Historical!$F$7:$F$1044,MATCH(B39,Historical!$B$7:$B$1044,0)))^(1/3)-1)*100)</f>
        <v>18.9383123663448</v>
      </c>
      <c r="U39" s="105">
        <f>IF(INDEX(Historical!$H$7:$H$1044,MATCH(B39,Historical!$B$7:$B$1044,0))=0,"n/a",((INDEX(Historical!$C$7:$C$1044,MATCH(B39,Historical!$B$7:$B$1044,0))/INDEX(Historical!$H$7:$H$1044,MATCH(B39,Historical!$B$7:$B$1044,0)))^(1/5)-1)*100)</f>
        <v>13.477061997581563</v>
      </c>
      <c r="V39" s="105">
        <f>IF(INDEX(Historical!$M$7:$M$1044,MATCH(B39,Historical!$B$7:$B$1044,0))=0,"n/a",((INDEX(Historical!$C$7:$C$1044,MATCH(B39,Historical!$B$7:$B$1044,0))/INDEX(Historical!$M$7:$M$1044,MATCH(B39,Historical!$B$7:$B$1044,0)))^(1/10)-1)*100)</f>
        <v>0.78780312098873928</v>
      </c>
      <c r="W39" s="106">
        <f t="shared" ref="W39:W70" si="19">IF(OR(U39&lt;=0,U39="n/a",V39&lt;=0,V39="n/a"),"n/a",U39/V39)</f>
        <v>17.107144714871218</v>
      </c>
      <c r="X39" s="107" t="str">
        <f t="shared" ref="X39:X70" si="20">IF(OR(AJ39&lt;=0,AJ39="n/a",U39&lt;=0,U39="n/a"),"n/a",U39/AJ39)</f>
        <v>n/a</v>
      </c>
      <c r="Y39" s="165"/>
      <c r="Z39" s="101">
        <f t="shared" ref="Z39:Z70" si="21">IF(OR(AC39&lt;0.01,AC39="n/a"),"n/a",M39/AC39*100)</f>
        <v>53.080568720379141</v>
      </c>
      <c r="AA39" s="109">
        <f t="shared" ref="AA39:AA70" si="22">IF(OR(AC39&lt;0.01,AC39="n/a"),"n/a",I39/AC39)</f>
        <v>19.870458135860979</v>
      </c>
      <c r="AB39" s="71">
        <v>12</v>
      </c>
      <c r="AC39" s="100">
        <v>6.33</v>
      </c>
      <c r="AD39" s="100">
        <v>1.1100000000000001</v>
      </c>
      <c r="AE39" s="100">
        <v>2.61</v>
      </c>
      <c r="AF39" s="100">
        <v>2.39</v>
      </c>
      <c r="AG39" s="100">
        <v>12.32</v>
      </c>
      <c r="AH39" s="100">
        <v>43.11</v>
      </c>
      <c r="AI39" s="100">
        <v>-3.93</v>
      </c>
      <c r="AJ39" s="100" t="s">
        <v>142</v>
      </c>
      <c r="AK39" s="100">
        <v>13.350000000000001</v>
      </c>
      <c r="AL39" s="100">
        <v>153310</v>
      </c>
      <c r="AM39" s="100">
        <v>0.11</v>
      </c>
      <c r="AN39" s="100">
        <v>0.38</v>
      </c>
      <c r="AO39" s="110">
        <f t="shared" ref="AO39:AO70" si="23">IF(U39="n/a","n/a",IF(AA39&lt;0,"n/a",IF(AA39="n/a","n/a",J39+U39-AA39)))</f>
        <v>-3.7220652430655505</v>
      </c>
      <c r="AP39" s="111">
        <f t="shared" ref="AP39:AP70" si="24">IF(U39="n/a","n/a",J39+U39)</f>
        <v>16.148392892795428</v>
      </c>
      <c r="AQ39" s="112">
        <f t="shared" ref="AQ39:AQ70" si="25">IF(OR(AC39&lt;0.01,AC39="n/a",AF39="n/a"),"n/a",(I39/SQRT(22.5*AC39*(I39/AF39))-1)*100)</f>
        <v>45.2819403699162</v>
      </c>
      <c r="AR39" s="101">
        <f>INDEX(Historical!$C$7:$C$1045,MATCH(B39,Historical!$B$7:$B$1045,0))*IF(AH39="n/a",1.03,IF(AH39&lt;0,1.01,IF(AH39&gt;10,1.1,(1+AH39/100))))</f>
        <v>3.4980000000000007</v>
      </c>
      <c r="AS39" s="109">
        <f t="shared" ref="AS39:AS70" si="26">IF($AI39="n/a",1.03*AR39,IF($AI39&lt;0,1.01*AR39,IF($AI39&gt;10,1.1*AR39,(1+$AI39/100)*AR39)))</f>
        <v>3.5329800000000007</v>
      </c>
      <c r="AT39" s="109">
        <f t="shared" si="15"/>
        <v>3.8862780000000012</v>
      </c>
      <c r="AU39" s="109">
        <f t="shared" si="15"/>
        <v>4.2749058000000018</v>
      </c>
      <c r="AV39" s="109">
        <f t="shared" si="15"/>
        <v>4.7023963800000024</v>
      </c>
      <c r="AW39" s="109">
        <f t="shared" ref="AW39:AW70" si="27">SUM(AR39:AV39)</f>
        <v>19.894560180000006</v>
      </c>
      <c r="AX39" s="113">
        <f t="shared" ref="AX39:AX70" si="28">AW39/I39*100</f>
        <v>15.816950373668314</v>
      </c>
      <c r="AY39" s="100">
        <v>0.15</v>
      </c>
      <c r="AZ39" s="100">
        <v>49.24</v>
      </c>
      <c r="BA39" s="100">
        <v>-7.4300000000000006</v>
      </c>
      <c r="BB39" s="100">
        <v>3.27</v>
      </c>
      <c r="BC39" s="100">
        <v>24.22</v>
      </c>
      <c r="BE39" s="12">
        <v>2017</v>
      </c>
      <c r="BF39" s="12">
        <f t="shared" ref="BF39:BF70" si="29">IF(BE39&gt;2020,0,IF(BE39&gt;2008,1,IF(BE39&gt;2001,2,IF(BE39&gt;1990,3,IF(BE39&gt;1980,4,IF(BE39&gt;1973,5,IF(BE39&gt;1970,6,IF(BE39&gt;1960,7,IF(BE39&gt;1958,8,IF(BE39&gt;1953,9,10))))))))))</f>
        <v>1</v>
      </c>
      <c r="BG39" s="100">
        <v>6.5100000000000007</v>
      </c>
      <c r="BH39" t="s">
        <v>121</v>
      </c>
      <c r="BI39" t="s">
        <v>122</v>
      </c>
    </row>
    <row r="40" spans="1:61" ht="12.75" customHeight="1" x14ac:dyDescent="0.2">
      <c r="A40" s="116" t="s">
        <v>1427</v>
      </c>
      <c r="B40" s="55" t="s">
        <v>1428</v>
      </c>
      <c r="C40" s="156" t="s">
        <v>300</v>
      </c>
      <c r="D40" s="98" t="s">
        <v>301</v>
      </c>
      <c r="E40" s="157">
        <v>5</v>
      </c>
      <c r="F40" s="2">
        <v>675</v>
      </c>
      <c r="G40" s="2" t="s">
        <v>146</v>
      </c>
      <c r="H40" s="2" t="s">
        <v>146</v>
      </c>
      <c r="I40" s="100">
        <v>68.27</v>
      </c>
      <c r="J40" s="101">
        <f t="shared" si="16"/>
        <v>4.5114984619891612</v>
      </c>
      <c r="K40" s="104">
        <v>0.77</v>
      </c>
      <c r="L40" s="71">
        <v>4</v>
      </c>
      <c r="M40" s="28">
        <f t="shared" si="17"/>
        <v>3.08</v>
      </c>
      <c r="N40" s="103" t="s">
        <v>147</v>
      </c>
      <c r="O40" s="104">
        <v>0.75</v>
      </c>
      <c r="P40" s="115">
        <v>45744</v>
      </c>
      <c r="Q40" s="115">
        <v>45755</v>
      </c>
      <c r="R40" s="28">
        <f t="shared" si="18"/>
        <v>2.6666666666666687</v>
      </c>
      <c r="S40" s="105">
        <f>IF(INDEX(Historical!$D$7:$D1188,MATCH(B40,Historical!$B$7:$B$1044,0))=0,"n/a",(INDEX(Historical!$C$7:$C$1044,MATCH(B40,Historical!$B$7:$B$1044,0))/INDEX(Historical!$D$7:$D$1044,MATCH(B40,Historical!$B$7:$B$1044,0))-1)*100)</f>
        <v>2.6845637583892579</v>
      </c>
      <c r="T40" s="105">
        <f>IF(INDEX(Historical!$F$7:$F$1044,MATCH(B40,Historical!$B$7:$B$1044,0))=0,"n/a",((INDEX(Historical!$C$7:$C$1044,MATCH(B40,Historical!$B$7:$B$1044,0))/INDEX(Historical!$F$7:$F$1044,MATCH(B40,Historical!$B$7:$B$1044,0)))^(1/3)-1)*100)</f>
        <v>1.6895079346706199</v>
      </c>
      <c r="U40" s="105">
        <f>IF(INDEX(Historical!$H$7:$H$1044,MATCH(B40,Historical!$B$7:$B$1044,0))=0,"n/a",((INDEX(Historical!$C$7:$C$1044,MATCH(B40,Historical!$B$7:$B$1044,0))/INDEX(Historical!$H$7:$H$1044,MATCH(B40,Historical!$B$7:$B$1044,0)))^(1/5)-1)*100)</f>
        <v>1.7917730222104078</v>
      </c>
      <c r="V40" s="105">
        <f>IF(INDEX(Historical!$M$7:$M$1044,MATCH(B40,Historical!$B$7:$B$1044,0))=0,"n/a",((INDEX(Historical!$C$7:$C$1044,MATCH(B40,Historical!$B$7:$B$1044,0))/INDEX(Historical!$M$7:$M$1044,MATCH(B40,Historical!$B$7:$B$1044,0)))^(1/10)-1)*100)</f>
        <v>-5.1643100169600942</v>
      </c>
      <c r="W40" s="106" t="str">
        <f t="shared" si="19"/>
        <v>n/a</v>
      </c>
      <c r="X40" s="107" t="str">
        <f t="shared" si="20"/>
        <v>n/a</v>
      </c>
      <c r="Y40" s="162"/>
      <c r="Z40" s="101">
        <f t="shared" si="21"/>
        <v>581.13207547169804</v>
      </c>
      <c r="AA40" s="109">
        <f t="shared" si="22"/>
        <v>128.81132075471697</v>
      </c>
      <c r="AB40" s="71">
        <v>12</v>
      </c>
      <c r="AC40" s="100">
        <v>0.53</v>
      </c>
      <c r="AD40" s="100" t="s">
        <v>142</v>
      </c>
      <c r="AE40" s="100">
        <v>3.42</v>
      </c>
      <c r="AF40" s="100">
        <v>1.59</v>
      </c>
      <c r="AG40" s="100">
        <v>2.52</v>
      </c>
      <c r="AH40" s="100">
        <v>-202.36</v>
      </c>
      <c r="AI40" s="100">
        <v>19.59</v>
      </c>
      <c r="AJ40" s="100" t="s">
        <v>142</v>
      </c>
      <c r="AK40" s="100" t="s">
        <v>142</v>
      </c>
      <c r="AL40" s="100">
        <v>1210</v>
      </c>
      <c r="AM40" s="100">
        <v>0.6</v>
      </c>
      <c r="AN40" s="100">
        <v>1.41</v>
      </c>
      <c r="AO40" s="110">
        <f t="shared" si="23"/>
        <v>-122.5080492705174</v>
      </c>
      <c r="AP40" s="111">
        <f t="shared" si="24"/>
        <v>6.303271484199569</v>
      </c>
      <c r="AQ40" s="112">
        <f t="shared" si="25"/>
        <v>201.70625891198654</v>
      </c>
      <c r="AR40" s="101">
        <f>INDEX(Historical!$C$7:$C$1045,MATCH(B40,Historical!$B$7:$B$1045,0))*IF(AH40="n/a",1.03,IF(AH40&lt;0,1.01,IF(AH40&gt;10,1.1,(1+AH40/100))))</f>
        <v>3.0906000000000002</v>
      </c>
      <c r="AS40" s="109">
        <f t="shared" si="26"/>
        <v>3.3996600000000003</v>
      </c>
      <c r="AT40" s="109">
        <f t="shared" si="15"/>
        <v>3.5016498000000005</v>
      </c>
      <c r="AU40" s="109">
        <f t="shared" si="15"/>
        <v>3.6066992940000007</v>
      </c>
      <c r="AV40" s="109">
        <f t="shared" si="15"/>
        <v>3.7149002728200009</v>
      </c>
      <c r="AW40" s="109">
        <f t="shared" si="27"/>
        <v>17.313509366820004</v>
      </c>
      <c r="AX40" s="113">
        <f t="shared" si="28"/>
        <v>25.360347688325774</v>
      </c>
      <c r="AY40" s="100">
        <v>0.89</v>
      </c>
      <c r="AZ40" s="100">
        <v>29.4</v>
      </c>
      <c r="BA40" s="100">
        <v>-1.27</v>
      </c>
      <c r="BB40" s="100">
        <v>9.91</v>
      </c>
      <c r="BC40" s="100">
        <v>11.07</v>
      </c>
      <c r="BE40" s="12">
        <v>2021</v>
      </c>
      <c r="BF40" s="12">
        <f t="shared" si="29"/>
        <v>0</v>
      </c>
      <c r="BG40" s="100">
        <v>0.91999999999999993</v>
      </c>
      <c r="BH40" t="s">
        <v>121</v>
      </c>
      <c r="BI40" t="s">
        <v>302</v>
      </c>
    </row>
    <row r="41" spans="1:61" ht="12.75" customHeight="1" x14ac:dyDescent="0.2">
      <c r="A41" s="116" t="s">
        <v>1429</v>
      </c>
      <c r="B41" s="55" t="s">
        <v>1430</v>
      </c>
      <c r="C41" s="156" t="s">
        <v>116</v>
      </c>
      <c r="D41" s="98" t="s">
        <v>150</v>
      </c>
      <c r="E41" s="157">
        <v>8</v>
      </c>
      <c r="F41" s="2">
        <v>585</v>
      </c>
      <c r="G41" s="2" t="s">
        <v>146</v>
      </c>
      <c r="H41" s="2" t="s">
        <v>146</v>
      </c>
      <c r="I41" s="100">
        <v>291.2</v>
      </c>
      <c r="J41" s="101">
        <f t="shared" si="16"/>
        <v>0.41208791208791212</v>
      </c>
      <c r="K41" s="104">
        <v>0.3</v>
      </c>
      <c r="L41" s="71">
        <v>4</v>
      </c>
      <c r="M41" s="28">
        <f t="shared" si="17"/>
        <v>1.2</v>
      </c>
      <c r="N41" s="103" t="s">
        <v>326</v>
      </c>
      <c r="O41" s="104">
        <v>0.27</v>
      </c>
      <c r="P41" s="158">
        <v>46136</v>
      </c>
      <c r="Q41" s="158">
        <v>46150</v>
      </c>
      <c r="R41" s="28">
        <f t="shared" si="18"/>
        <v>11.1111111111111</v>
      </c>
      <c r="S41" s="105">
        <f>IF(INDEX(Historical!$D$7:$D1189,MATCH(B41,Historical!$B$7:$B$1044,0))=0,"n/a",(INDEX(Historical!$C$7:$C$1044,MATCH(B41,Historical!$B$7:$B$1044,0))/INDEX(Historical!$D$7:$D$1044,MATCH(B41,Historical!$B$7:$B$1044,0))-1)*100)</f>
        <v>23.529411764705888</v>
      </c>
      <c r="T41" s="105">
        <f>IF(INDEX(Historical!$F$7:$F$1044,MATCH(B41,Historical!$B$7:$B$1044,0))=0,"n/a",((INDEX(Historical!$C$7:$C$1044,MATCH(B41,Historical!$B$7:$B$1044,0))/INDEX(Historical!$F$7:$F$1044,MATCH(B41,Historical!$B$7:$B$1044,0)))^(1/3)-1)*100)</f>
        <v>16.738772165039471</v>
      </c>
      <c r="U41" s="105">
        <f>IF(INDEX(Historical!$H$7:$H$1044,MATCH(B41,Historical!$B$7:$B$1044,0))=0,"n/a",((INDEX(Historical!$C$7:$C$1044,MATCH(B41,Historical!$B$7:$B$1044,0))/INDEX(Historical!$H$7:$H$1044,MATCH(B41,Historical!$B$7:$B$1044,0)))^(1/5)-1)*100)</f>
        <v>14.224458489960789</v>
      </c>
      <c r="V41" s="105" t="str">
        <f>IF(INDEX(Historical!$M$7:$M$1044,MATCH(B41,Historical!$B$7:$B$1044,0))=0,"n/a",((INDEX(Historical!$C$7:$C$1044,MATCH(B41,Historical!$B$7:$B$1044,0))/INDEX(Historical!$M$7:$M$1044,MATCH(B41,Historical!$B$7:$B$1044,0)))^(1/10)-1)*100)</f>
        <v>n/a</v>
      </c>
      <c r="W41" s="106" t="str">
        <f t="shared" si="19"/>
        <v>n/a</v>
      </c>
      <c r="X41" s="107">
        <f t="shared" si="20"/>
        <v>0.62773426698856083</v>
      </c>
      <c r="Y41" s="162"/>
      <c r="Z41" s="101">
        <f t="shared" si="21"/>
        <v>15.915119363395224</v>
      </c>
      <c r="AA41" s="109">
        <f t="shared" si="22"/>
        <v>38.620689655172413</v>
      </c>
      <c r="AB41" s="71">
        <v>3</v>
      </c>
      <c r="AC41" s="100">
        <v>7.54</v>
      </c>
      <c r="AD41" s="100">
        <v>1.57</v>
      </c>
      <c r="AE41" s="100">
        <v>4.78</v>
      </c>
      <c r="AF41" s="100">
        <v>4.49</v>
      </c>
      <c r="AG41" s="100">
        <v>12.02</v>
      </c>
      <c r="AH41" s="100">
        <v>15.93</v>
      </c>
      <c r="AI41" s="100">
        <v>20.119999999999997</v>
      </c>
      <c r="AJ41" s="100">
        <v>22.66</v>
      </c>
      <c r="AK41" s="100">
        <v>15.86</v>
      </c>
      <c r="AL41" s="100">
        <v>4800</v>
      </c>
      <c r="AM41" s="100">
        <v>1.51</v>
      </c>
      <c r="AN41" s="100">
        <v>0.82</v>
      </c>
      <c r="AO41" s="110">
        <f t="shared" si="23"/>
        <v>-23.984143253123712</v>
      </c>
      <c r="AP41" s="111">
        <f t="shared" si="24"/>
        <v>14.636546402048701</v>
      </c>
      <c r="AQ41" s="112">
        <f t="shared" si="25"/>
        <v>177.61435805946039</v>
      </c>
      <c r="AR41" s="101">
        <f>INDEX(Historical!$C$7:$C$1045,MATCH(B41,Historical!$B$7:$B$1045,0))*IF(AH41="n/a",1.03,IF(AH41&lt;0,1.01,IF(AH41&gt;10,1.1,(1+AH41/100))))</f>
        <v>1.1550000000000002</v>
      </c>
      <c r="AS41" s="109">
        <f t="shared" si="26"/>
        <v>1.2705000000000004</v>
      </c>
      <c r="AT41" s="109">
        <f t="shared" si="15"/>
        <v>1.3975500000000005</v>
      </c>
      <c r="AU41" s="109">
        <f t="shared" si="15"/>
        <v>1.5373050000000006</v>
      </c>
      <c r="AV41" s="109">
        <f t="shared" si="15"/>
        <v>1.6910355000000008</v>
      </c>
      <c r="AW41" s="109">
        <f t="shared" si="27"/>
        <v>7.0513905000000028</v>
      </c>
      <c r="AX41" s="113">
        <f t="shared" si="28"/>
        <v>2.4214939903846164</v>
      </c>
      <c r="AY41" s="100">
        <v>0.87</v>
      </c>
      <c r="AZ41" s="100">
        <v>26.36</v>
      </c>
      <c r="BA41" s="100">
        <v>-14.069999999999999</v>
      </c>
      <c r="BB41" s="100">
        <v>4.3099999999999996</v>
      </c>
      <c r="BC41" s="100">
        <v>5.81</v>
      </c>
      <c r="BE41" s="12">
        <v>2019</v>
      </c>
      <c r="BF41" s="12">
        <f t="shared" si="29"/>
        <v>1</v>
      </c>
      <c r="BG41" s="100">
        <v>6.98</v>
      </c>
      <c r="BH41" t="s">
        <v>121</v>
      </c>
      <c r="BI41" t="s">
        <v>122</v>
      </c>
    </row>
    <row r="42" spans="1:61" ht="12.75" customHeight="1" x14ac:dyDescent="0.2">
      <c r="A42" s="116" t="s">
        <v>1431</v>
      </c>
      <c r="B42" s="55" t="s">
        <v>1432</v>
      </c>
      <c r="C42" s="156" t="s">
        <v>263</v>
      </c>
      <c r="D42" s="98" t="s">
        <v>264</v>
      </c>
      <c r="E42" s="157">
        <v>9</v>
      </c>
      <c r="F42" s="2">
        <v>528</v>
      </c>
      <c r="G42" s="2" t="s">
        <v>146</v>
      </c>
      <c r="H42" s="2" t="s">
        <v>146</v>
      </c>
      <c r="I42" s="100">
        <v>35.909999999999997</v>
      </c>
      <c r="J42" s="101">
        <f t="shared" si="16"/>
        <v>2.4505708716235035</v>
      </c>
      <c r="K42" s="104">
        <v>0.22</v>
      </c>
      <c r="L42" s="71">
        <v>4</v>
      </c>
      <c r="M42" s="28">
        <f t="shared" si="17"/>
        <v>0.88</v>
      </c>
      <c r="N42" s="103" t="s">
        <v>671</v>
      </c>
      <c r="O42" s="104">
        <v>0.21</v>
      </c>
      <c r="P42" s="115">
        <v>45729</v>
      </c>
      <c r="Q42" s="115">
        <v>45743</v>
      </c>
      <c r="R42" s="28">
        <f t="shared" si="18"/>
        <v>4.7619047619047663</v>
      </c>
      <c r="S42" s="105">
        <f>IF(INDEX(Historical!$D$7:$D1194,MATCH(B42,Historical!$B$7:$B$1044,0))=0,"n/a",(INDEX(Historical!$C$7:$C$1044,MATCH(B42,Historical!$B$7:$B$1044,0))/INDEX(Historical!$D$7:$D$1044,MATCH(B42,Historical!$B$7:$B$1044,0))-1)*100)</f>
        <v>4.7619047619047672</v>
      </c>
      <c r="T42" s="105">
        <f>IF(INDEX(Historical!$F$7:$F$1044,MATCH(B42,Historical!$B$7:$B$1044,0))=0,"n/a",((INDEX(Historical!$C$7:$C$1044,MATCH(B42,Historical!$B$7:$B$1044,0))/INDEX(Historical!$F$7:$F$1044,MATCH(B42,Historical!$B$7:$B$1044,0)))^(1/3)-1)*100)</f>
        <v>13.617128057248994</v>
      </c>
      <c r="U42" s="105">
        <f>IF(INDEX(Historical!$H$7:$H$1044,MATCH(B42,Historical!$B$7:$B$1044,0))=0,"n/a",((INDEX(Historical!$C$7:$C$1044,MATCH(B42,Historical!$B$7:$B$1044,0))/INDEX(Historical!$H$7:$H$1044,MATCH(B42,Historical!$B$7:$B$1044,0)))^(1/5)-1)*100)</f>
        <v>17.080491296489232</v>
      </c>
      <c r="V42" s="105">
        <f>IF(INDEX(Historical!$M$7:$M$1044,MATCH(B42,Historical!$B$7:$B$1044,0))=0,"n/a",((INDEX(Historical!$C$7:$C$1044,MATCH(B42,Historical!$B$7:$B$1044,0))/INDEX(Historical!$M$7:$M$1044,MATCH(B42,Historical!$B$7:$B$1044,0)))^(1/10)-1)*100)</f>
        <v>27.098161521014074</v>
      </c>
      <c r="W42" s="106">
        <f t="shared" si="19"/>
        <v>0.63031919280736659</v>
      </c>
      <c r="X42" s="107">
        <f t="shared" si="20"/>
        <v>0.48787464428703881</v>
      </c>
      <c r="Y42" s="165"/>
      <c r="Z42" s="101">
        <f t="shared" si="21"/>
        <v>39.285714285714285</v>
      </c>
      <c r="AA42" s="109">
        <f t="shared" si="22"/>
        <v>16.031249999999996</v>
      </c>
      <c r="AB42" s="71">
        <v>12</v>
      </c>
      <c r="AC42" s="100">
        <v>2.2400000000000002</v>
      </c>
      <c r="AD42" s="100">
        <v>0.83</v>
      </c>
      <c r="AE42" s="100">
        <v>3.74</v>
      </c>
      <c r="AF42" s="100">
        <v>1.84</v>
      </c>
      <c r="AG42" s="100">
        <v>12.27</v>
      </c>
      <c r="AH42" s="100">
        <v>35.65</v>
      </c>
      <c r="AI42" s="100">
        <v>2.74</v>
      </c>
      <c r="AJ42" s="100">
        <v>35.010000000000005</v>
      </c>
      <c r="AK42" s="100">
        <v>14.96</v>
      </c>
      <c r="AL42" s="100">
        <v>27270</v>
      </c>
      <c r="AM42" s="100">
        <v>2.6</v>
      </c>
      <c r="AN42" s="100">
        <v>0.27</v>
      </c>
      <c r="AO42" s="110">
        <f t="shared" si="23"/>
        <v>3.4998121681127401</v>
      </c>
      <c r="AP42" s="111">
        <f t="shared" si="24"/>
        <v>19.531062168112737</v>
      </c>
      <c r="AQ42" s="112">
        <f t="shared" si="25"/>
        <v>14.498908291738722</v>
      </c>
      <c r="AR42" s="101">
        <f>INDEX(Historical!$C$7:$C$1045,MATCH(B42,Historical!$B$7:$B$1045,0))*IF(AH42="n/a",1.03,IF(AH42&lt;0,1.01,IF(AH42&gt;10,1.1,(1+AH42/100))))</f>
        <v>0.96800000000000008</v>
      </c>
      <c r="AS42" s="109">
        <f t="shared" si="26"/>
        <v>0.99452320000000016</v>
      </c>
      <c r="AT42" s="109">
        <f t="shared" si="15"/>
        <v>1.0939755200000003</v>
      </c>
      <c r="AU42" s="109">
        <f t="shared" si="15"/>
        <v>1.2033730720000004</v>
      </c>
      <c r="AV42" s="109">
        <f t="shared" si="15"/>
        <v>1.3237103792000007</v>
      </c>
      <c r="AW42" s="109">
        <f t="shared" si="27"/>
        <v>5.5835821712000016</v>
      </c>
      <c r="AX42" s="113">
        <f t="shared" si="28"/>
        <v>15.548822531885275</v>
      </c>
      <c r="AY42" s="100">
        <v>0.32</v>
      </c>
      <c r="AZ42" s="100">
        <v>60.819999999999993</v>
      </c>
      <c r="BA42" s="100">
        <v>-2.63</v>
      </c>
      <c r="BB42" s="100">
        <v>9.370000000000001</v>
      </c>
      <c r="BC42" s="100">
        <v>32.029999999999994</v>
      </c>
      <c r="BE42" s="12">
        <v>2017</v>
      </c>
      <c r="BF42" s="12">
        <f t="shared" si="29"/>
        <v>1</v>
      </c>
      <c r="BG42" s="100">
        <v>7.42</v>
      </c>
      <c r="BH42" t="s">
        <v>121</v>
      </c>
      <c r="BI42" t="s">
        <v>122</v>
      </c>
    </row>
    <row r="43" spans="1:61" ht="12.75" customHeight="1" x14ac:dyDescent="0.2">
      <c r="A43" s="55" t="s">
        <v>1433</v>
      </c>
      <c r="B43" s="55" t="s">
        <v>1434</v>
      </c>
      <c r="C43" s="156" t="s">
        <v>198</v>
      </c>
      <c r="D43" s="98" t="s">
        <v>348</v>
      </c>
      <c r="E43" s="157">
        <v>7</v>
      </c>
      <c r="F43" s="2">
        <v>608</v>
      </c>
      <c r="G43" s="2" t="s">
        <v>146</v>
      </c>
      <c r="H43" s="2" t="s">
        <v>146</v>
      </c>
      <c r="I43" s="100">
        <v>52.9</v>
      </c>
      <c r="J43" s="101">
        <f t="shared" si="16"/>
        <v>2.4952741020793954</v>
      </c>
      <c r="K43" s="104">
        <v>0.33</v>
      </c>
      <c r="L43" s="71">
        <v>4</v>
      </c>
      <c r="M43" s="28">
        <f t="shared" si="17"/>
        <v>1.32</v>
      </c>
      <c r="N43" s="103" t="s">
        <v>585</v>
      </c>
      <c r="O43" s="104">
        <v>0.31</v>
      </c>
      <c r="P43" s="158">
        <v>46071</v>
      </c>
      <c r="Q43" s="158">
        <v>46079</v>
      </c>
      <c r="R43" s="28">
        <f t="shared" si="18"/>
        <v>6.4516129032258114</v>
      </c>
      <c r="S43" s="105">
        <f>IF(INDEX(Historical!$D$7:$D1196,MATCH(B43,Historical!$B$7:$B$1044,0))=0,"n/a",(INDEX(Historical!$C$7:$C$1044,MATCH(B43,Historical!$B$7:$B$1044,0))/INDEX(Historical!$D$7:$D$1044,MATCH(B43,Historical!$B$7:$B$1044,0))-1)*100)</f>
        <v>3.3333333333333437</v>
      </c>
      <c r="T43" s="105">
        <f>IF(INDEX(Historical!$F$7:$F$1044,MATCH(B43,Historical!$B$7:$B$1044,0))=0,"n/a",((INDEX(Historical!$C$7:$C$1044,MATCH(B43,Historical!$B$7:$B$1044,0))/INDEX(Historical!$F$7:$F$1044,MATCH(B43,Historical!$B$7:$B$1044,0)))^(1/3)-1)*100)</f>
        <v>4.7126884130464397</v>
      </c>
      <c r="U43" s="105">
        <f>IF(INDEX(Historical!$H$7:$H$1044,MATCH(B43,Historical!$B$7:$B$1044,0))=0,"n/a",((INDEX(Historical!$C$7:$C$1044,MATCH(B43,Historical!$B$7:$B$1044,0))/INDEX(Historical!$H$7:$H$1044,MATCH(B43,Historical!$B$7:$B$1044,0)))^(1/5)-1)*100)</f>
        <v>7.0995886039598277</v>
      </c>
      <c r="V43" s="105" t="str">
        <f>IF(INDEX(Historical!$M$7:$M$1044,MATCH(B43,Historical!$B$7:$B$1044,0))=0,"n/a",((INDEX(Historical!$C$7:$C$1044,MATCH(B43,Historical!$B$7:$B$1044,0))/INDEX(Historical!$M$7:$M$1044,MATCH(B43,Historical!$B$7:$B$1044,0)))^(1/10)-1)*100)</f>
        <v>n/a</v>
      </c>
      <c r="W43" s="106" t="str">
        <f t="shared" si="19"/>
        <v>n/a</v>
      </c>
      <c r="X43" s="107">
        <f t="shared" si="20"/>
        <v>0.58529172332727353</v>
      </c>
      <c r="Y43" s="55"/>
      <c r="Z43" s="101">
        <f t="shared" si="21"/>
        <v>28.633405639913235</v>
      </c>
      <c r="AA43" s="109">
        <f t="shared" si="22"/>
        <v>11.475054229934923</v>
      </c>
      <c r="AB43" s="71">
        <v>12</v>
      </c>
      <c r="AC43" s="100">
        <v>4.6100000000000003</v>
      </c>
      <c r="AD43" s="100">
        <v>0.97</v>
      </c>
      <c r="AE43" s="100">
        <v>1.17</v>
      </c>
      <c r="AF43" s="100">
        <v>1.66</v>
      </c>
      <c r="AG43" s="100">
        <v>14.879999999999999</v>
      </c>
      <c r="AH43" s="100">
        <v>7.82</v>
      </c>
      <c r="AI43" s="100">
        <v>8.1</v>
      </c>
      <c r="AJ43" s="100">
        <v>12.13</v>
      </c>
      <c r="AK43" s="100">
        <v>8.8800000000000008</v>
      </c>
      <c r="AL43" s="100">
        <v>25070</v>
      </c>
      <c r="AM43" s="100">
        <v>0.44</v>
      </c>
      <c r="AN43" s="100">
        <v>7.0000000000000007E-2</v>
      </c>
      <c r="AO43" s="110">
        <f t="shared" si="23"/>
        <v>-1.8801915238957001</v>
      </c>
      <c r="AP43" s="111">
        <f t="shared" si="24"/>
        <v>9.5948627060392226</v>
      </c>
      <c r="AQ43" s="112">
        <f t="shared" si="25"/>
        <v>-7.9889136590547754</v>
      </c>
      <c r="AR43" s="101">
        <f>INDEX(Historical!$C$7:$C$1045,MATCH(B43,Historical!$B$7:$B$1045,0))*IF(AH43="n/a",1.03,IF(AH43&lt;0,1.01,IF(AH43&gt;10,1.1,(1+AH43/100))))</f>
        <v>1.3369680000000002</v>
      </c>
      <c r="AS43" s="109">
        <f t="shared" si="26"/>
        <v>1.4452624080000001</v>
      </c>
      <c r="AT43" s="109">
        <f t="shared" si="15"/>
        <v>1.5736017098304</v>
      </c>
      <c r="AU43" s="109">
        <f t="shared" si="15"/>
        <v>1.7133375416633396</v>
      </c>
      <c r="AV43" s="109">
        <f t="shared" si="15"/>
        <v>1.8654819153630442</v>
      </c>
      <c r="AW43" s="109">
        <f t="shared" si="27"/>
        <v>7.9346515748567841</v>
      </c>
      <c r="AX43" s="113">
        <f t="shared" si="28"/>
        <v>14.999341351336076</v>
      </c>
      <c r="AY43" s="100">
        <v>0.85</v>
      </c>
      <c r="AZ43" s="100">
        <v>0.88</v>
      </c>
      <c r="BA43" s="100">
        <v>-39.22</v>
      </c>
      <c r="BB43" s="100">
        <v>-13.170000000000002</v>
      </c>
      <c r="BC43" s="100">
        <v>-25.66</v>
      </c>
      <c r="BE43" s="12">
        <v>2020</v>
      </c>
      <c r="BF43" s="12">
        <f t="shared" si="29"/>
        <v>1</v>
      </c>
      <c r="BG43" s="100">
        <v>11.020000000000001</v>
      </c>
      <c r="BH43" t="s">
        <v>121</v>
      </c>
      <c r="BI43" t="s">
        <v>122</v>
      </c>
    </row>
    <row r="44" spans="1:61" ht="12.75" customHeight="1" x14ac:dyDescent="0.2">
      <c r="A44" s="116" t="s">
        <v>1435</v>
      </c>
      <c r="B44" s="55" t="s">
        <v>1436</v>
      </c>
      <c r="C44" s="156" t="s">
        <v>139</v>
      </c>
      <c r="D44" s="98" t="s">
        <v>140</v>
      </c>
      <c r="E44" s="157">
        <v>7</v>
      </c>
      <c r="F44" s="2">
        <v>593</v>
      </c>
      <c r="G44" s="2" t="s">
        <v>146</v>
      </c>
      <c r="H44" s="2" t="s">
        <v>146</v>
      </c>
      <c r="I44" s="100">
        <v>81.010000000000005</v>
      </c>
      <c r="J44" s="101">
        <f t="shared" si="16"/>
        <v>0.88877916306628801</v>
      </c>
      <c r="K44" s="104">
        <v>0.18</v>
      </c>
      <c r="L44" s="71">
        <v>4</v>
      </c>
      <c r="M44" s="28">
        <f t="shared" si="17"/>
        <v>0.72</v>
      </c>
      <c r="N44" s="103" t="s">
        <v>158</v>
      </c>
      <c r="O44" s="104">
        <v>0.17</v>
      </c>
      <c r="P44" s="158">
        <v>45902</v>
      </c>
      <c r="Q44" s="158">
        <v>45915</v>
      </c>
      <c r="R44" s="28">
        <f t="shared" si="18"/>
        <v>5.8823529411764595</v>
      </c>
      <c r="S44" s="105">
        <f>IF(INDEX(Historical!$D$7:$D1197,MATCH(B44,Historical!$B$7:$B$1044,0))=0,"n/a",(INDEX(Historical!$C$7:$C$1044,MATCH(B44,Historical!$B$7:$B$1044,0))/INDEX(Historical!$D$7:$D$1044,MATCH(B44,Historical!$B$7:$B$1044,0))-1)*100)</f>
        <v>6.0606060606060552</v>
      </c>
      <c r="T44" s="105">
        <f>IF(INDEX(Historical!$F$7:$F$1044,MATCH(B44,Historical!$B$7:$B$1044,0))=0,"n/a",((INDEX(Historical!$C$7:$C$1044,MATCH(B44,Historical!$B$7:$B$1044,0))/INDEX(Historical!$F$7:$F$1044,MATCH(B44,Historical!$B$7:$B$1044,0)))^(1/3)-1)*100)</f>
        <v>6.469042607881903</v>
      </c>
      <c r="U44" s="105">
        <f>IF(INDEX(Historical!$H$7:$H$1044,MATCH(B44,Historical!$B$7:$B$1044,0))=0,"n/a",((INDEX(Historical!$C$7:$C$1044,MATCH(B44,Historical!$B$7:$B$1044,0))/INDEX(Historical!$H$7:$H$1044,MATCH(B44,Historical!$B$7:$B$1044,0)))^(1/5)-1)*100)</f>
        <v>6.1253020375036993</v>
      </c>
      <c r="V44" s="105" t="str">
        <f>IF(INDEX(Historical!$M$7:$M$1044,MATCH(B44,Historical!$B$7:$B$1044,0))=0,"n/a",((INDEX(Historical!$C$7:$C$1044,MATCH(B44,Historical!$B$7:$B$1044,0))/INDEX(Historical!$M$7:$M$1044,MATCH(B44,Historical!$B$7:$B$1044,0)))^(1/10)-1)*100)</f>
        <v>n/a</v>
      </c>
      <c r="W44" s="106" t="str">
        <f t="shared" si="19"/>
        <v>n/a</v>
      </c>
      <c r="X44" s="107">
        <f t="shared" si="20"/>
        <v>0.50580528798544178</v>
      </c>
      <c r="Y44" s="165"/>
      <c r="Z44" s="101">
        <f t="shared" si="21"/>
        <v>45.569620253164558</v>
      </c>
      <c r="AA44" s="109">
        <f t="shared" si="22"/>
        <v>51.27215189873418</v>
      </c>
      <c r="AB44" s="71">
        <v>12</v>
      </c>
      <c r="AC44" s="100">
        <v>1.58</v>
      </c>
      <c r="AD44" s="100">
        <v>1.85</v>
      </c>
      <c r="AE44" s="100">
        <v>3.13</v>
      </c>
      <c r="AF44" s="100">
        <v>2.2599999999999998</v>
      </c>
      <c r="AG44" s="100">
        <v>4.9799999999999995</v>
      </c>
      <c r="AH44" s="100">
        <v>9.4700000000000006</v>
      </c>
      <c r="AI44" s="100">
        <v>11.200000000000001</v>
      </c>
      <c r="AJ44" s="100">
        <v>12.11</v>
      </c>
      <c r="AK44" s="100">
        <v>10.79</v>
      </c>
      <c r="AL44" s="100">
        <v>54390</v>
      </c>
      <c r="AM44" s="100">
        <v>0.11</v>
      </c>
      <c r="AN44" s="100">
        <v>0.12</v>
      </c>
      <c r="AO44" s="110">
        <f t="shared" si="23"/>
        <v>-44.25807069816419</v>
      </c>
      <c r="AP44" s="111">
        <f t="shared" si="24"/>
        <v>7.0140812005699873</v>
      </c>
      <c r="AQ44" s="112">
        <f t="shared" si="25"/>
        <v>126.9361763346585</v>
      </c>
      <c r="AR44" s="101">
        <f>INDEX(Historical!$C$7:$C$1045,MATCH(B44,Historical!$B$7:$B$1045,0))*IF(AH44="n/a",1.03,IF(AH44&lt;0,1.01,IF(AH44&gt;10,1.1,(1+AH44/100))))</f>
        <v>0.76628999999999992</v>
      </c>
      <c r="AS44" s="109">
        <f t="shared" si="26"/>
        <v>0.84291899999999997</v>
      </c>
      <c r="AT44" s="109">
        <f t="shared" si="15"/>
        <v>0.92721090000000006</v>
      </c>
      <c r="AU44" s="109">
        <f t="shared" si="15"/>
        <v>1.0199319900000001</v>
      </c>
      <c r="AV44" s="109">
        <f t="shared" si="15"/>
        <v>1.1219251890000002</v>
      </c>
      <c r="AW44" s="109">
        <f t="shared" si="27"/>
        <v>4.6782770790000008</v>
      </c>
      <c r="AX44" s="113">
        <f t="shared" si="28"/>
        <v>5.7749377595358604</v>
      </c>
      <c r="AY44" s="100">
        <v>0.59</v>
      </c>
      <c r="AZ44" s="100">
        <v>33.82</v>
      </c>
      <c r="BA44" s="100">
        <v>-5.4</v>
      </c>
      <c r="BB44" s="100">
        <v>0.9900000000000001</v>
      </c>
      <c r="BC44" s="100">
        <v>13.01</v>
      </c>
      <c r="BE44" s="12">
        <v>2019</v>
      </c>
      <c r="BF44" s="12">
        <f t="shared" si="29"/>
        <v>1</v>
      </c>
      <c r="BG44" s="100">
        <v>2.85</v>
      </c>
      <c r="BH44" t="s">
        <v>121</v>
      </c>
      <c r="BI44" t="s">
        <v>122</v>
      </c>
    </row>
    <row r="45" spans="1:61" ht="12.75" customHeight="1" x14ac:dyDescent="0.2">
      <c r="A45" s="116" t="s">
        <v>1437</v>
      </c>
      <c r="B45" s="55" t="s">
        <v>1438</v>
      </c>
      <c r="C45" s="156" t="s">
        <v>116</v>
      </c>
      <c r="D45" s="98" t="s">
        <v>329</v>
      </c>
      <c r="E45" s="157">
        <v>9</v>
      </c>
      <c r="F45" s="2">
        <v>530</v>
      </c>
      <c r="G45" s="2" t="s">
        <v>146</v>
      </c>
      <c r="H45" s="2" t="s">
        <v>146</v>
      </c>
      <c r="I45" s="100">
        <v>720.2</v>
      </c>
      <c r="J45" s="101">
        <f t="shared" si="16"/>
        <v>0.13329630658150513</v>
      </c>
      <c r="K45" s="104">
        <v>0.24</v>
      </c>
      <c r="L45" s="71">
        <v>4</v>
      </c>
      <c r="M45" s="28">
        <f t="shared" si="17"/>
        <v>0.96</v>
      </c>
      <c r="N45" s="103" t="s">
        <v>326</v>
      </c>
      <c r="O45" s="104">
        <v>0.21</v>
      </c>
      <c r="P45" s="158">
        <v>45824</v>
      </c>
      <c r="Q45" s="158">
        <v>45845</v>
      </c>
      <c r="R45" s="28">
        <f t="shared" si="18"/>
        <v>14.285714285714285</v>
      </c>
      <c r="S45" s="105">
        <f>IF(INDEX(Historical!$D$7:$D1200,MATCH(B45,Historical!$B$7:$B$1044,0))=0,"n/a",(INDEX(Historical!$C$7:$C$1044,MATCH(B45,Historical!$B$7:$B$1044,0))/INDEX(Historical!$D$7:$D$1044,MATCH(B45,Historical!$B$7:$B$1044,0))-1)*100)</f>
        <v>12.048192771084354</v>
      </c>
      <c r="T45" s="105">
        <f>IF(INDEX(Historical!$F$7:$F$1044,MATCH(B45,Historical!$B$7:$B$1044,0))=0,"n/a",((INDEX(Historical!$C$7:$C$1044,MATCH(B45,Historical!$B$7:$B$1044,0))/INDEX(Historical!$F$7:$F$1044,MATCH(B45,Historical!$B$7:$B$1044,0)))^(1/3)-1)*100)</f>
        <v>7.4337070988966358</v>
      </c>
      <c r="U45" s="105">
        <f>IF(INDEX(Historical!$H$7:$H$1044,MATCH(B45,Historical!$B$7:$B$1044,0))=0,"n/a",((INDEX(Historical!$C$7:$C$1044,MATCH(B45,Historical!$B$7:$B$1044,0))/INDEX(Historical!$H$7:$H$1044,MATCH(B45,Historical!$B$7:$B$1044,0)))^(1/5)-1)*100)</f>
        <v>6.4620457378655738</v>
      </c>
      <c r="V45" s="105">
        <f>IF(INDEX(Historical!$M$7:$M$1044,MATCH(B45,Historical!$B$7:$B$1044,0))=0,"n/a",((INDEX(Historical!$C$7:$C$1044,MATCH(B45,Historical!$B$7:$B$1044,0))/INDEX(Historical!$M$7:$M$1044,MATCH(B45,Historical!$B$7:$B$1044,0)))^(1/10)-1)*100)</f>
        <v>5.985867891462604</v>
      </c>
      <c r="W45" s="106">
        <f t="shared" si="19"/>
        <v>1.0795503434150497</v>
      </c>
      <c r="X45" s="107">
        <f t="shared" si="20"/>
        <v>0.29601675391047066</v>
      </c>
      <c r="Y45" s="165"/>
      <c r="Z45" s="101">
        <f t="shared" si="21"/>
        <v>7.4592074592074589</v>
      </c>
      <c r="AA45" s="109">
        <f t="shared" si="22"/>
        <v>55.959595959595966</v>
      </c>
      <c r="AB45" s="71">
        <v>12</v>
      </c>
      <c r="AC45" s="100">
        <v>12.87</v>
      </c>
      <c r="AD45" s="100">
        <v>3.47</v>
      </c>
      <c r="AE45" s="100">
        <v>7.6</v>
      </c>
      <c r="AF45" s="100">
        <v>10.48</v>
      </c>
      <c r="AG45" s="100">
        <v>19.43</v>
      </c>
      <c r="AH45" s="100">
        <v>13.86</v>
      </c>
      <c r="AI45" s="100">
        <v>10.8</v>
      </c>
      <c r="AJ45" s="100">
        <v>21.83</v>
      </c>
      <c r="AK45" s="100">
        <v>12.42</v>
      </c>
      <c r="AL45" s="100">
        <v>26580</v>
      </c>
      <c r="AM45" s="100">
        <v>0.45999999999999996</v>
      </c>
      <c r="AN45" s="100">
        <v>0.46</v>
      </c>
      <c r="AO45" s="110">
        <f t="shared" si="23"/>
        <v>-49.364253915148886</v>
      </c>
      <c r="AP45" s="111">
        <f t="shared" si="24"/>
        <v>6.5953420444470785</v>
      </c>
      <c r="AQ45" s="112">
        <f t="shared" si="25"/>
        <v>410.53634788722854</v>
      </c>
      <c r="AR45" s="101">
        <f>INDEX(Historical!$C$7:$C$1045,MATCH(B45,Historical!$B$7:$B$1045,0))*IF(AH45="n/a",1.03,IF(AH45&lt;0,1.01,IF(AH45&gt;10,1.1,(1+AH45/100))))</f>
        <v>1.0230000000000001</v>
      </c>
      <c r="AS45" s="109">
        <f t="shared" si="26"/>
        <v>1.1253000000000002</v>
      </c>
      <c r="AT45" s="109">
        <f t="shared" si="15"/>
        <v>1.2378300000000002</v>
      </c>
      <c r="AU45" s="109">
        <f t="shared" si="15"/>
        <v>1.3616130000000004</v>
      </c>
      <c r="AV45" s="109">
        <f t="shared" si="15"/>
        <v>1.4977743000000006</v>
      </c>
      <c r="AW45" s="109">
        <f t="shared" si="27"/>
        <v>6.2455173000000013</v>
      </c>
      <c r="AX45" s="113">
        <f t="shared" si="28"/>
        <v>0.86719207164676493</v>
      </c>
      <c r="AY45" s="100">
        <v>0.85</v>
      </c>
      <c r="AZ45" s="100">
        <v>116.06</v>
      </c>
      <c r="BA45" s="100">
        <v>-3.73</v>
      </c>
      <c r="BB45" s="100">
        <v>2.62</v>
      </c>
      <c r="BC45" s="100">
        <v>22.009999999999998</v>
      </c>
      <c r="BE45" s="12">
        <v>2017</v>
      </c>
      <c r="BF45" s="12">
        <f t="shared" si="29"/>
        <v>1</v>
      </c>
      <c r="BG45" s="100">
        <v>9.49</v>
      </c>
      <c r="BH45" t="s">
        <v>121</v>
      </c>
      <c r="BI45" t="s">
        <v>122</v>
      </c>
    </row>
    <row r="46" spans="1:61" ht="12.75" customHeight="1" x14ac:dyDescent="0.2">
      <c r="A46" s="55" t="s">
        <v>1439</v>
      </c>
      <c r="B46" s="55" t="s">
        <v>1440</v>
      </c>
      <c r="C46" s="156" t="s">
        <v>162</v>
      </c>
      <c r="D46" s="98" t="s">
        <v>572</v>
      </c>
      <c r="E46" s="157">
        <v>7</v>
      </c>
      <c r="F46" s="2">
        <v>610</v>
      </c>
      <c r="G46" s="2" t="s">
        <v>146</v>
      </c>
      <c r="H46" s="2" t="s">
        <v>146</v>
      </c>
      <c r="I46" s="100">
        <v>40.36</v>
      </c>
      <c r="J46" s="101">
        <f t="shared" si="16"/>
        <v>4.5609514370664028</v>
      </c>
      <c r="K46" s="104">
        <v>0.4602</v>
      </c>
      <c r="L46" s="71">
        <v>4</v>
      </c>
      <c r="M46" s="28">
        <f t="shared" si="17"/>
        <v>1.8408</v>
      </c>
      <c r="N46" s="103" t="s">
        <v>158</v>
      </c>
      <c r="O46" s="104">
        <v>0.45279999999999998</v>
      </c>
      <c r="P46" s="158">
        <v>46083</v>
      </c>
      <c r="Q46" s="158">
        <v>46097</v>
      </c>
      <c r="R46" s="28">
        <f t="shared" si="18"/>
        <v>1.6342756183745624</v>
      </c>
      <c r="S46" s="105">
        <f>IF(INDEX(Historical!$D$7:$D1201,MATCH(B46,Historical!$B$7:$B$1044,0))=0,"n/a",(INDEX(Historical!$C$7:$C$1044,MATCH(B46,Historical!$B$7:$B$1044,0))/INDEX(Historical!$D$7:$D$1044,MATCH(B46,Historical!$B$7:$B$1044,0))-1)*100)</f>
        <v>6.8536202103227417</v>
      </c>
      <c r="T46" s="105">
        <f>IF(INDEX(Historical!$F$7:$F$1044,MATCH(B46,Historical!$B$7:$B$1044,0))=0,"n/a",((INDEX(Historical!$C$7:$C$1044,MATCH(B46,Historical!$B$7:$B$1044,0))/INDEX(Historical!$F$7:$F$1044,MATCH(B46,Historical!$B$7:$B$1044,0)))^(1/3)-1)*100)</f>
        <v>7.3786693294802586</v>
      </c>
      <c r="U46" s="105">
        <f>IF(INDEX(Historical!$H$7:$H$1044,MATCH(B46,Historical!$B$7:$B$1044,0))=0,"n/a",((INDEX(Historical!$C$7:$C$1044,MATCH(B46,Historical!$B$7:$B$1044,0))/INDEX(Historical!$H$7:$H$1044,MATCH(B46,Historical!$B$7:$B$1044,0)))^(1/5)-1)*100)</f>
        <v>10.97297803732944</v>
      </c>
      <c r="V46" s="105">
        <f>IF(INDEX(Historical!$M$7:$M$1044,MATCH(B46,Historical!$B$7:$B$1044,0))=0,"n/a",((INDEX(Historical!$C$7:$C$1044,MATCH(B46,Historical!$B$7:$B$1044,0))/INDEX(Historical!$M$7:$M$1044,MATCH(B46,Historical!$B$7:$B$1044,0)))^(1/10)-1)*100)</f>
        <v>10.958409879988039</v>
      </c>
      <c r="W46" s="106">
        <f t="shared" si="19"/>
        <v>1.0013294043114782</v>
      </c>
      <c r="X46" s="107">
        <f t="shared" si="20"/>
        <v>0.23953237365923247</v>
      </c>
      <c r="Y46" s="55"/>
      <c r="Z46" s="101">
        <f t="shared" si="21"/>
        <v>127.83333333333333</v>
      </c>
      <c r="AA46" s="109">
        <f t="shared" si="22"/>
        <v>28.027777777777779</v>
      </c>
      <c r="AB46" s="71">
        <v>12</v>
      </c>
      <c r="AC46" s="100">
        <v>1.44</v>
      </c>
      <c r="AD46" s="100" t="s">
        <v>142</v>
      </c>
      <c r="AE46" s="100">
        <v>5.71</v>
      </c>
      <c r="AF46" s="100">
        <v>2.5099999999999998</v>
      </c>
      <c r="AG46" s="100">
        <v>8.48</v>
      </c>
      <c r="AH46" s="100">
        <v>-113.01</v>
      </c>
      <c r="AI46" s="100">
        <v>701.44</v>
      </c>
      <c r="AJ46" s="100">
        <v>45.81</v>
      </c>
      <c r="AK46" s="100">
        <v>-3.35</v>
      </c>
      <c r="AL46" s="100">
        <v>8280</v>
      </c>
      <c r="AM46" s="100">
        <v>30.470000000000002</v>
      </c>
      <c r="AN46" s="100">
        <v>4.9000000000000004</v>
      </c>
      <c r="AO46" s="110">
        <f t="shared" si="23"/>
        <v>-12.493848303381935</v>
      </c>
      <c r="AP46" s="111">
        <f t="shared" si="24"/>
        <v>15.533929474395844</v>
      </c>
      <c r="AQ46" s="112">
        <f t="shared" si="25"/>
        <v>76.823480369199103</v>
      </c>
      <c r="AR46" s="101">
        <f>INDEX(Historical!$C$7:$C$1045,MATCH(B46,Historical!$B$7:$B$1045,0))*IF(AH46="n/a",1.03,IF(AH46&lt;0,1.01,IF(AH46&gt;10,1.1,(1+AH46/100))))</f>
        <v>1.7856799999999999</v>
      </c>
      <c r="AS46" s="109">
        <f t="shared" si="26"/>
        <v>1.964248</v>
      </c>
      <c r="AT46" s="109">
        <f t="shared" si="15"/>
        <v>1.9838904799999999</v>
      </c>
      <c r="AU46" s="109">
        <f t="shared" si="15"/>
        <v>2.0037293847999997</v>
      </c>
      <c r="AV46" s="109">
        <f t="shared" si="15"/>
        <v>2.0237666786479998</v>
      </c>
      <c r="AW46" s="109">
        <f t="shared" si="27"/>
        <v>9.761314543448</v>
      </c>
      <c r="AX46" s="113">
        <f t="shared" si="28"/>
        <v>24.18561581627354</v>
      </c>
      <c r="AY46" s="100">
        <v>0.85</v>
      </c>
      <c r="AZ46" s="100">
        <v>45.86</v>
      </c>
      <c r="BA46" s="100">
        <v>-2.98</v>
      </c>
      <c r="BB46" s="100">
        <v>3.2300000000000004</v>
      </c>
      <c r="BC46" s="100">
        <v>17.649999999999999</v>
      </c>
      <c r="BE46" s="12">
        <v>2020</v>
      </c>
      <c r="BF46" s="12">
        <f t="shared" si="29"/>
        <v>1</v>
      </c>
      <c r="BG46" s="100">
        <v>1.0900000000000001</v>
      </c>
      <c r="BH46" t="s">
        <v>121</v>
      </c>
      <c r="BI46" t="s">
        <v>122</v>
      </c>
    </row>
    <row r="47" spans="1:61" ht="12.75" customHeight="1" x14ac:dyDescent="0.2">
      <c r="A47" s="55" t="s">
        <v>1441</v>
      </c>
      <c r="B47" s="55" t="s">
        <v>1442</v>
      </c>
      <c r="C47" s="156" t="s">
        <v>134</v>
      </c>
      <c r="D47" s="98" t="s">
        <v>157</v>
      </c>
      <c r="E47" s="157">
        <v>7</v>
      </c>
      <c r="F47" s="2">
        <v>607</v>
      </c>
      <c r="G47" s="2" t="s">
        <v>146</v>
      </c>
      <c r="H47" s="2" t="s">
        <v>146</v>
      </c>
      <c r="I47" s="100">
        <v>20.75</v>
      </c>
      <c r="J47" s="101">
        <f t="shared" si="16"/>
        <v>2.0240963855421685</v>
      </c>
      <c r="K47" s="104">
        <v>0.105</v>
      </c>
      <c r="L47" s="71">
        <v>4</v>
      </c>
      <c r="M47" s="28">
        <f t="shared" si="17"/>
        <v>0.42</v>
      </c>
      <c r="N47" s="103" t="s">
        <v>874</v>
      </c>
      <c r="O47" s="104">
        <v>0.09</v>
      </c>
      <c r="P47" s="158">
        <v>46059</v>
      </c>
      <c r="Q47" s="158">
        <v>46073</v>
      </c>
      <c r="R47" s="28">
        <f t="shared" si="18"/>
        <v>16.666666666666664</v>
      </c>
      <c r="S47" s="105">
        <f>IF(INDEX(Historical!$D$7:$D1204,MATCH(B47,Historical!$B$7:$B$1044,0))=0,"n/a",(INDEX(Historical!$C$7:$C$1044,MATCH(B47,Historical!$B$7:$B$1044,0))/INDEX(Historical!$D$7:$D$1044,MATCH(B47,Historical!$B$7:$B$1044,0))-1)*100)</f>
        <v>12.5</v>
      </c>
      <c r="T47" s="105">
        <f>IF(INDEX(Historical!$F$7:$F$1044,MATCH(B47,Historical!$B$7:$B$1044,0))=0,"n/a",((INDEX(Historical!$C$7:$C$1044,MATCH(B47,Historical!$B$7:$B$1044,0))/INDEX(Historical!$F$7:$F$1044,MATCH(B47,Historical!$B$7:$B$1044,0)))^(1/3)-1)*100)</f>
        <v>11.457607795906144</v>
      </c>
      <c r="U47" s="105">
        <f>IF(INDEX(Historical!$H$7:$H$1044,MATCH(B47,Historical!$B$7:$B$1044,0))=0,"n/a",((INDEX(Historical!$C$7:$C$1044,MATCH(B47,Historical!$B$7:$B$1044,0))/INDEX(Historical!$H$7:$H$1044,MATCH(B47,Historical!$B$7:$B$1044,0)))^(1/5)-1)*100)</f>
        <v>11.382417860287909</v>
      </c>
      <c r="V47" s="105">
        <f>IF(INDEX(Historical!$M$7:$M$1044,MATCH(B47,Historical!$B$7:$B$1044,0))=0,"n/a",((INDEX(Historical!$C$7:$C$1044,MATCH(B47,Historical!$B$7:$B$1044,0))/INDEX(Historical!$M$7:$M$1044,MATCH(B47,Historical!$B$7:$B$1044,0)))^(1/10)-1)*100)</f>
        <v>16.23080652394242</v>
      </c>
      <c r="W47" s="106">
        <f t="shared" si="19"/>
        <v>0.70128479712314074</v>
      </c>
      <c r="X47" s="107">
        <f t="shared" si="20"/>
        <v>2.2719396926722375</v>
      </c>
      <c r="Y47" s="55"/>
      <c r="Z47" s="101">
        <f t="shared" si="21"/>
        <v>27.450980392156861</v>
      </c>
      <c r="AA47" s="109">
        <f t="shared" si="22"/>
        <v>13.562091503267974</v>
      </c>
      <c r="AB47" s="71">
        <v>12</v>
      </c>
      <c r="AC47" s="100">
        <v>1.53</v>
      </c>
      <c r="AD47" s="100" t="s">
        <v>142</v>
      </c>
      <c r="AE47" s="100">
        <v>2.02</v>
      </c>
      <c r="AF47" s="100">
        <v>1.05</v>
      </c>
      <c r="AG47" s="100">
        <v>8.08</v>
      </c>
      <c r="AH47" s="100">
        <v>22.6</v>
      </c>
      <c r="AI47" s="100">
        <v>20.39</v>
      </c>
      <c r="AJ47" s="100">
        <v>5.01</v>
      </c>
      <c r="AK47" s="100" t="s">
        <v>142</v>
      </c>
      <c r="AL47" s="100">
        <v>199.79</v>
      </c>
      <c r="AM47" s="100">
        <v>7.75</v>
      </c>
      <c r="AN47" s="100">
        <v>0.27</v>
      </c>
      <c r="AO47" s="110">
        <f t="shared" si="23"/>
        <v>-0.15557725743789597</v>
      </c>
      <c r="AP47" s="111">
        <f t="shared" si="24"/>
        <v>13.406514245830078</v>
      </c>
      <c r="AQ47" s="112">
        <f t="shared" si="25"/>
        <v>-20.445138207282465</v>
      </c>
      <c r="AR47" s="101">
        <f>INDEX(Historical!$C$7:$C$1045,MATCH(B47,Historical!$B$7:$B$1045,0))*IF(AH47="n/a",1.03,IF(AH47&lt;0,1.01,IF(AH47&gt;10,1.1,(1+AH47/100))))</f>
        <v>0.39600000000000002</v>
      </c>
      <c r="AS47" s="109">
        <f t="shared" si="26"/>
        <v>0.43560000000000004</v>
      </c>
      <c r="AT47" s="109">
        <f t="shared" ref="AT47:AV66" si="30">IF($AK47="n/a",1.03*AS47,IF($AK47&lt;0,1.01*AS47,IF($AK47&gt;10,1.1*AS47,(1+$AK47/100)*AS47)))</f>
        <v>0.44866800000000007</v>
      </c>
      <c r="AU47" s="109">
        <f t="shared" si="30"/>
        <v>0.46212804000000007</v>
      </c>
      <c r="AV47" s="109">
        <f t="shared" si="30"/>
        <v>0.47599188120000008</v>
      </c>
      <c r="AW47" s="109">
        <f t="shared" si="27"/>
        <v>2.2183879212000002</v>
      </c>
      <c r="AX47" s="113">
        <f t="shared" si="28"/>
        <v>10.691026126265061</v>
      </c>
      <c r="AY47" s="100">
        <v>0.55000000000000004</v>
      </c>
      <c r="AZ47" s="100">
        <v>61.73</v>
      </c>
      <c r="BA47" s="100">
        <v>-8.27</v>
      </c>
      <c r="BB47" s="100">
        <v>7.13</v>
      </c>
      <c r="BC47" s="100">
        <v>19.239999999999998</v>
      </c>
      <c r="BE47" s="12">
        <v>2019</v>
      </c>
      <c r="BF47" s="12">
        <f t="shared" si="29"/>
        <v>1</v>
      </c>
      <c r="BG47" s="100">
        <v>0.83</v>
      </c>
      <c r="BH47" t="s">
        <v>121</v>
      </c>
      <c r="BI47" t="s">
        <v>122</v>
      </c>
    </row>
    <row r="48" spans="1:61" ht="12.75" customHeight="1" x14ac:dyDescent="0.2">
      <c r="A48" s="146" t="s">
        <v>5617</v>
      </c>
      <c r="B48" s="55" t="s">
        <v>5606</v>
      </c>
      <c r="C48" s="156" t="s">
        <v>198</v>
      </c>
      <c r="D48" s="98" t="s">
        <v>5618</v>
      </c>
      <c r="E48" s="157">
        <v>5</v>
      </c>
      <c r="F48" s="2">
        <v>708</v>
      </c>
      <c r="G48" s="2" t="s">
        <v>146</v>
      </c>
      <c r="H48" s="2" t="s">
        <v>146</v>
      </c>
      <c r="I48" s="100">
        <v>208.95</v>
      </c>
      <c r="J48" s="101">
        <f t="shared" si="16"/>
        <v>1.206030150753769</v>
      </c>
      <c r="K48" s="104">
        <v>0.63</v>
      </c>
      <c r="L48" s="71">
        <v>4</v>
      </c>
      <c r="M48" s="28">
        <f t="shared" si="17"/>
        <v>2.52</v>
      </c>
      <c r="N48" s="103" t="s">
        <v>1445</v>
      </c>
      <c r="O48" s="104">
        <v>0.52500000000000002</v>
      </c>
      <c r="P48" s="158">
        <v>46133</v>
      </c>
      <c r="Q48" s="158">
        <v>46143</v>
      </c>
      <c r="R48" s="28">
        <f t="shared" si="18"/>
        <v>19.999999999999996</v>
      </c>
      <c r="S48" s="105">
        <f>IF(INDEX(Historical!$D$7:$D1716,MATCH(B48,Historical!$B$7:$B$1044,0))=0,"n/a",(INDEX(Historical!$C$7:$C$1044,MATCH(B48,Historical!$B$7:$B$1044,0))/INDEX(Historical!$D$7:$D$1044,MATCH(B48,Historical!$B$7:$B$1044,0))-1)*100)</f>
        <v>18.475073313782996</v>
      </c>
      <c r="T48" s="105">
        <f>IF(INDEX(Historical!$F$7:$F$1044,MATCH(B48,Historical!$B$7:$B$1044,0))=0,"n/a",((INDEX(Historical!$C$7:$C$1044,MATCH(B48,Historical!$B$7:$B$1044,0))/INDEX(Historical!$F$7:$F$1044,MATCH(B48,Historical!$B$7:$B$1044,0)))^(1/3)-1)*100)</f>
        <v>26.834886600073602</v>
      </c>
      <c r="U48" s="105" t="str">
        <f>IF(INDEX(Historical!$H$7:$H$1044,MATCH(B48,Historical!$B$7:$B$1044,0))=0,"n/a",((INDEX(Historical!$C$7:$C$1044,MATCH(B48,Historical!$B$7:$B$1044,0))/INDEX(Historical!$H$7:$H$1044,MATCH(B48,Historical!$B$7:$B$1044,0)))^(1/5)-1)*100)</f>
        <v>n/a</v>
      </c>
      <c r="V48" s="105" t="str">
        <f>IF(INDEX(Historical!$M$7:$M$1044,MATCH(B48,Historical!$B$7:$B$1044,0))=0,"n/a",((INDEX(Historical!$C$7:$C$1044,MATCH(B48,Historical!$B$7:$B$1044,0))/INDEX(Historical!$M$7:$M$1044,MATCH(B48,Historical!$B$7:$B$1044,0)))^(1/10)-1)*100)</f>
        <v>n/a</v>
      </c>
      <c r="W48" s="106" t="str">
        <f t="shared" si="19"/>
        <v>n/a</v>
      </c>
      <c r="X48" s="107" t="str">
        <f t="shared" si="20"/>
        <v>n/a</v>
      </c>
      <c r="Y48" s="159"/>
      <c r="Z48" s="101">
        <f t="shared" si="21"/>
        <v>28.899082568807337</v>
      </c>
      <c r="AA48" s="109">
        <f t="shared" si="22"/>
        <v>23.962155963302749</v>
      </c>
      <c r="AB48" s="71">
        <v>1</v>
      </c>
      <c r="AC48" s="100">
        <v>8.7200000000000006</v>
      </c>
      <c r="AD48" s="100">
        <v>0.77</v>
      </c>
      <c r="AE48" s="100">
        <v>1.2</v>
      </c>
      <c r="AF48" s="100" t="s">
        <v>142</v>
      </c>
      <c r="AG48" s="100" t="s">
        <v>142</v>
      </c>
      <c r="AH48" s="100">
        <v>23.68</v>
      </c>
      <c r="AI48" s="100">
        <v>15.75</v>
      </c>
      <c r="AJ48" s="100">
        <v>15.509999999999998</v>
      </c>
      <c r="AK48" s="100">
        <v>18.38</v>
      </c>
      <c r="AL48" s="100">
        <v>136450</v>
      </c>
      <c r="AM48" s="100">
        <v>53.65</v>
      </c>
      <c r="AN48" s="100" t="s">
        <v>142</v>
      </c>
      <c r="AO48" s="110" t="str">
        <f t="shared" si="23"/>
        <v>n/a</v>
      </c>
      <c r="AP48" s="111" t="str">
        <f t="shared" si="24"/>
        <v>n/a</v>
      </c>
      <c r="AQ48" s="112" t="str">
        <f t="shared" si="25"/>
        <v>n/a</v>
      </c>
      <c r="AR48" s="101">
        <f>INDEX(Historical!$C$7:$C$1045,MATCH(B48,Historical!$B$7:$B$1045,0))*IF(AH48="n/a",1.03,IF(AH48&lt;0,1.01,IF(AH48&gt;10,1.1,(1+AH48/100))))</f>
        <v>2.2220000000000004</v>
      </c>
      <c r="AS48" s="109">
        <f t="shared" si="26"/>
        <v>2.4442000000000008</v>
      </c>
      <c r="AT48" s="109">
        <f t="shared" si="30"/>
        <v>2.6886200000000011</v>
      </c>
      <c r="AU48" s="109">
        <f t="shared" si="30"/>
        <v>2.9574820000000015</v>
      </c>
      <c r="AV48" s="109">
        <f t="shared" si="30"/>
        <v>3.2532302000000017</v>
      </c>
      <c r="AW48" s="109">
        <f t="shared" si="27"/>
        <v>13.565532200000007</v>
      </c>
      <c r="AX48" s="113">
        <f t="shared" si="28"/>
        <v>6.4922384302464744</v>
      </c>
      <c r="AY48" s="100">
        <v>0.97</v>
      </c>
      <c r="AZ48" s="100">
        <v>140.84</v>
      </c>
      <c r="BA48" s="100">
        <v>-5.67</v>
      </c>
      <c r="BB48" s="100">
        <v>24.33</v>
      </c>
      <c r="BC48" s="100">
        <v>47.82</v>
      </c>
      <c r="BE48" s="12">
        <v>2022</v>
      </c>
      <c r="BF48" s="12">
        <f t="shared" si="29"/>
        <v>0</v>
      </c>
      <c r="BG48" s="100">
        <v>6.5600000000000005</v>
      </c>
      <c r="BH48" s="55" t="s">
        <v>121</v>
      </c>
      <c r="BI48" s="55" t="s">
        <v>122</v>
      </c>
    </row>
    <row r="49" spans="1:61" ht="12.75" customHeight="1" x14ac:dyDescent="0.2">
      <c r="A49" s="116" t="s">
        <v>1443</v>
      </c>
      <c r="B49" s="55" t="s">
        <v>1444</v>
      </c>
      <c r="C49" s="156" t="s">
        <v>335</v>
      </c>
      <c r="D49" s="98" t="s">
        <v>377</v>
      </c>
      <c r="E49" s="157">
        <v>5</v>
      </c>
      <c r="F49" s="2">
        <v>682</v>
      </c>
      <c r="G49" s="2" t="s">
        <v>146</v>
      </c>
      <c r="H49" s="2" t="s">
        <v>146</v>
      </c>
      <c r="I49" s="100">
        <v>200.56</v>
      </c>
      <c r="J49" s="101">
        <f t="shared" si="16"/>
        <v>2.9916234543278817</v>
      </c>
      <c r="K49" s="104">
        <v>1.5</v>
      </c>
      <c r="L49" s="71">
        <v>4</v>
      </c>
      <c r="M49" s="28">
        <f t="shared" si="17"/>
        <v>6</v>
      </c>
      <c r="N49" s="103" t="s">
        <v>1445</v>
      </c>
      <c r="O49" s="104">
        <v>1.4</v>
      </c>
      <c r="P49" s="158">
        <v>45848</v>
      </c>
      <c r="Q49" s="158">
        <v>45870</v>
      </c>
      <c r="R49" s="28">
        <f t="shared" si="18"/>
        <v>7.1428571428571495</v>
      </c>
      <c r="S49" s="105">
        <f>IF(INDEX(Historical!$D$7:$D1218,MATCH(B49,Historical!$B$7:$B$1044,0))=0,"n/a",(INDEX(Historical!$C$7:$C$1044,MATCH(B49,Historical!$B$7:$B$1044,0))/INDEX(Historical!$D$7:$D$1044,MATCH(B49,Historical!$B$7:$B$1044,0))-1)*100)</f>
        <v>7.0110701107011009</v>
      </c>
      <c r="T49" s="105">
        <f>IF(INDEX(Historical!$F$7:$F$1044,MATCH(B49,Historical!$B$7:$B$1044,0))=0,"n/a",((INDEX(Historical!$C$7:$C$1044,MATCH(B49,Historical!$B$7:$B$1044,0))/INDEX(Historical!$F$7:$F$1044,MATCH(B49,Historical!$B$7:$B$1044,0)))^(1/3)-1)*100)</f>
        <v>7.8769533538995962</v>
      </c>
      <c r="U49" s="105">
        <f>IF(INDEX(Historical!$H$7:$H$1044,MATCH(B49,Historical!$B$7:$B$1044,0))=0,"n/a",((INDEX(Historical!$C$7:$C$1044,MATCH(B49,Historical!$B$7:$B$1044,0))/INDEX(Historical!$H$7:$H$1044,MATCH(B49,Historical!$B$7:$B$1044,0)))^(1/5)-1)*100)</f>
        <v>37.502057661154595</v>
      </c>
      <c r="V49" s="105">
        <f>IF(INDEX(Historical!$M$7:$M$1044,MATCH(B49,Historical!$B$7:$B$1044,0))=0,"n/a",((INDEX(Historical!$C$7:$C$1044,MATCH(B49,Historical!$B$7:$B$1044,0))/INDEX(Historical!$M$7:$M$1044,MATCH(B49,Historical!$B$7:$B$1044,0)))^(1/10)-1)*100)</f>
        <v>11.403174440522367</v>
      </c>
      <c r="W49" s="106">
        <f t="shared" si="19"/>
        <v>3.2887383997114989</v>
      </c>
      <c r="X49" s="107" t="str">
        <f t="shared" si="20"/>
        <v>n/a</v>
      </c>
      <c r="Y49" s="162"/>
      <c r="Z49" s="101">
        <f t="shared" si="21"/>
        <v>63.492063492063501</v>
      </c>
      <c r="AA49" s="109">
        <f t="shared" si="22"/>
        <v>21.223280423280425</v>
      </c>
      <c r="AB49" s="71">
        <v>5</v>
      </c>
      <c r="AC49" s="100">
        <v>9.4499999999999993</v>
      </c>
      <c r="AD49" s="100">
        <v>1.86</v>
      </c>
      <c r="AE49" s="100">
        <v>1.8</v>
      </c>
      <c r="AF49" s="100">
        <v>10.93</v>
      </c>
      <c r="AG49" s="100">
        <v>51.54</v>
      </c>
      <c r="AH49" s="100">
        <v>11.26</v>
      </c>
      <c r="AI49" s="100">
        <v>7.17</v>
      </c>
      <c r="AJ49" s="100" t="s">
        <v>142</v>
      </c>
      <c r="AK49" s="100">
        <v>9.48</v>
      </c>
      <c r="AL49" s="100">
        <v>22970</v>
      </c>
      <c r="AM49" s="100">
        <v>0.31</v>
      </c>
      <c r="AN49" s="100">
        <v>3.86</v>
      </c>
      <c r="AO49" s="110">
        <f t="shared" si="23"/>
        <v>19.270400692202049</v>
      </c>
      <c r="AP49" s="111">
        <f t="shared" si="24"/>
        <v>40.493681115482474</v>
      </c>
      <c r="AQ49" s="112">
        <f t="shared" si="25"/>
        <v>221.08874164591597</v>
      </c>
      <c r="AR49" s="101">
        <f>INDEX(Historical!$C$7:$C$1045,MATCH(B49,Historical!$B$7:$B$1045,0))*IF(AH49="n/a",1.03,IF(AH49&lt;0,1.01,IF(AH49&gt;10,1.1,(1+AH49/100))))</f>
        <v>6.38</v>
      </c>
      <c r="AS49" s="109">
        <f t="shared" si="26"/>
        <v>6.8374460000000008</v>
      </c>
      <c r="AT49" s="109">
        <f t="shared" si="30"/>
        <v>7.4856358808000012</v>
      </c>
      <c r="AU49" s="109">
        <f t="shared" si="30"/>
        <v>8.1952741622998406</v>
      </c>
      <c r="AV49" s="109">
        <f t="shared" si="30"/>
        <v>8.9721861528858646</v>
      </c>
      <c r="AW49" s="109">
        <f t="shared" si="27"/>
        <v>37.870542195985706</v>
      </c>
      <c r="AX49" s="113">
        <f t="shared" si="28"/>
        <v>18.882400376937429</v>
      </c>
      <c r="AY49" s="100">
        <v>0.59</v>
      </c>
      <c r="AZ49" s="100">
        <v>18.670000000000002</v>
      </c>
      <c r="BA49" s="100">
        <v>-12.139999999999999</v>
      </c>
      <c r="BB49" s="100">
        <v>-0.54999999999999993</v>
      </c>
      <c r="BC49" s="100">
        <v>1.91</v>
      </c>
      <c r="BE49" s="12">
        <v>2021</v>
      </c>
      <c r="BF49" s="12">
        <f t="shared" si="29"/>
        <v>0</v>
      </c>
      <c r="BG49" s="100">
        <v>8.7200000000000006</v>
      </c>
      <c r="BH49" t="s">
        <v>121</v>
      </c>
      <c r="BI49" t="s">
        <v>122</v>
      </c>
    </row>
    <row r="50" spans="1:61" ht="12.75" customHeight="1" x14ac:dyDescent="0.2">
      <c r="A50" s="116" t="s">
        <v>5595</v>
      </c>
      <c r="B50" s="55" t="s">
        <v>5585</v>
      </c>
      <c r="C50" s="156" t="s">
        <v>263</v>
      </c>
      <c r="D50" s="98" t="s">
        <v>264</v>
      </c>
      <c r="E50" s="157">
        <v>6</v>
      </c>
      <c r="F50" s="2">
        <v>654</v>
      </c>
      <c r="G50" s="2" t="s">
        <v>146</v>
      </c>
      <c r="H50" s="2" t="s">
        <v>146</v>
      </c>
      <c r="I50" s="100">
        <v>147.99</v>
      </c>
      <c r="J50" s="101">
        <f t="shared" si="16"/>
        <v>2.3785390904790864</v>
      </c>
      <c r="K50" s="104">
        <v>0.88</v>
      </c>
      <c r="L50" s="71">
        <v>4</v>
      </c>
      <c r="M50" s="28">
        <f t="shared" si="17"/>
        <v>3.52</v>
      </c>
      <c r="N50" s="103" t="s">
        <v>209</v>
      </c>
      <c r="O50" s="104">
        <v>0.82</v>
      </c>
      <c r="P50" s="158">
        <v>46097</v>
      </c>
      <c r="Q50" s="158">
        <v>46127</v>
      </c>
      <c r="R50" s="28">
        <f t="shared" si="18"/>
        <v>7.3170731707317138</v>
      </c>
      <c r="S50" s="105">
        <f>IF(INDEX(Historical!$D$7:$D1714,MATCH(B50,Historical!$B$7:$B$1044,0))=0,"n/a",(INDEX(Historical!$C$7:$C$1044,MATCH(B50,Historical!$B$7:$B$1044,0))/INDEX(Historical!$D$7:$D$1044,MATCH(B50,Historical!$B$7:$B$1044,0))-1)*100)</f>
        <v>10.362694300518127</v>
      </c>
      <c r="T50" s="105">
        <f>IF(INDEX(Historical!$F$7:$F$1044,MATCH(B50,Historical!$B$7:$B$1044,0))=0,"n/a",((INDEX(Historical!$C$7:$C$1044,MATCH(B50,Historical!$B$7:$B$1044,0))/INDEX(Historical!$F$7:$F$1044,MATCH(B50,Historical!$B$7:$B$1044,0)))^(1/3)-1)*100)</f>
        <v>8.2322716759108303</v>
      </c>
      <c r="U50" s="105" t="str">
        <f>IF(INDEX(Historical!$H$7:$H$1044,MATCH(B50,Historical!$B$7:$B$1044,0))=0,"n/a",((INDEX(Historical!$C$7:$C$1044,MATCH(B50,Historical!$B$7:$B$1044,0))/INDEX(Historical!$H$7:$H$1044,MATCH(B50,Historical!$B$7:$B$1044,0)))^(1/5)-1)*100)</f>
        <v>n/a</v>
      </c>
      <c r="V50" s="105" t="str">
        <f>IF(INDEX(Historical!$M$7:$M$1044,MATCH(B50,Historical!$B$7:$B$1044,0))=0,"n/a",((INDEX(Historical!$C$7:$C$1044,MATCH(B50,Historical!$B$7:$B$1044,0))/INDEX(Historical!$M$7:$M$1044,MATCH(B50,Historical!$B$7:$B$1044,0)))^(1/10)-1)*100)</f>
        <v>n/a</v>
      </c>
      <c r="W50" s="106" t="str">
        <f t="shared" si="19"/>
        <v>n/a</v>
      </c>
      <c r="X50" s="107" t="str">
        <f t="shared" si="20"/>
        <v>n/a</v>
      </c>
      <c r="Y50" s="162"/>
      <c r="Z50" s="101">
        <f t="shared" si="21"/>
        <v>81.860465116279073</v>
      </c>
      <c r="AA50" s="109">
        <f t="shared" si="22"/>
        <v>34.416279069767448</v>
      </c>
      <c r="AB50" s="71">
        <v>12</v>
      </c>
      <c r="AC50" s="100">
        <v>4.3</v>
      </c>
      <c r="AD50" s="100">
        <v>2.89</v>
      </c>
      <c r="AE50" s="100">
        <v>12.15</v>
      </c>
      <c r="AF50" s="100">
        <v>3.18</v>
      </c>
      <c r="AG50" s="100">
        <v>9.42</v>
      </c>
      <c r="AH50" s="100">
        <v>10.18</v>
      </c>
      <c r="AI50" s="100">
        <v>7.3999999999999995</v>
      </c>
      <c r="AJ50" s="100">
        <v>5.96</v>
      </c>
      <c r="AK50" s="100">
        <v>10.07</v>
      </c>
      <c r="AL50" s="100">
        <v>15100</v>
      </c>
      <c r="AM50" s="100">
        <v>0.54999999999999993</v>
      </c>
      <c r="AN50" s="100">
        <v>0.71</v>
      </c>
      <c r="AO50" s="110" t="str">
        <f t="shared" si="23"/>
        <v>n/a</v>
      </c>
      <c r="AP50" s="111" t="str">
        <f t="shared" si="24"/>
        <v>n/a</v>
      </c>
      <c r="AQ50" s="112">
        <f t="shared" si="25"/>
        <v>120.54857609743178</v>
      </c>
      <c r="AR50" s="101">
        <f>INDEX(Historical!$C$7:$C$1045,MATCH(B50,Historical!$B$7:$B$1045,0))*IF(AH50="n/a",1.03,IF(AH50&lt;0,1.01,IF(AH50&gt;10,1.1,(1+AH50/100))))</f>
        <v>3.5145</v>
      </c>
      <c r="AS50" s="109">
        <f t="shared" si="26"/>
        <v>3.7745730000000002</v>
      </c>
      <c r="AT50" s="109">
        <f t="shared" si="30"/>
        <v>4.1520303000000007</v>
      </c>
      <c r="AU50" s="109">
        <f t="shared" si="30"/>
        <v>4.5672333300000014</v>
      </c>
      <c r="AV50" s="109">
        <f t="shared" si="30"/>
        <v>5.0239566630000017</v>
      </c>
      <c r="AW50" s="109">
        <f t="shared" si="27"/>
        <v>21.032293293000002</v>
      </c>
      <c r="AX50" s="113">
        <f t="shared" si="28"/>
        <v>14.211969249949322</v>
      </c>
      <c r="AY50" s="100">
        <v>0.74</v>
      </c>
      <c r="AZ50" s="100">
        <v>57.19</v>
      </c>
      <c r="BA50" s="100">
        <v>3.01</v>
      </c>
      <c r="BB50" s="100">
        <v>8.57</v>
      </c>
      <c r="BC50" s="100">
        <v>24.44</v>
      </c>
      <c r="BE50" s="12">
        <v>2021</v>
      </c>
      <c r="BF50" s="12">
        <f t="shared" si="29"/>
        <v>0</v>
      </c>
      <c r="BG50" s="100">
        <v>4.29</v>
      </c>
      <c r="BH50" s="55" t="s">
        <v>121</v>
      </c>
      <c r="BI50" s="55" t="s">
        <v>122</v>
      </c>
    </row>
    <row r="51" spans="1:61" ht="12.75" customHeight="1" x14ac:dyDescent="0.2">
      <c r="A51" s="116" t="s">
        <v>1446</v>
      </c>
      <c r="B51" s="55" t="s">
        <v>1447</v>
      </c>
      <c r="C51" s="156" t="s">
        <v>263</v>
      </c>
      <c r="D51" s="98" t="s">
        <v>264</v>
      </c>
      <c r="E51" s="157">
        <v>8</v>
      </c>
      <c r="F51" s="2">
        <v>561</v>
      </c>
      <c r="G51" s="2" t="s">
        <v>146</v>
      </c>
      <c r="H51" s="2" t="s">
        <v>146</v>
      </c>
      <c r="I51" s="100">
        <v>51.37</v>
      </c>
      <c r="J51" s="101">
        <f t="shared" si="16"/>
        <v>1.8687950165466225</v>
      </c>
      <c r="K51" s="104">
        <v>0.24</v>
      </c>
      <c r="L51" s="71">
        <v>4</v>
      </c>
      <c r="M51" s="28">
        <f t="shared" si="17"/>
        <v>0.96</v>
      </c>
      <c r="N51" s="103" t="s">
        <v>270</v>
      </c>
      <c r="O51" s="104">
        <v>0.22</v>
      </c>
      <c r="P51" s="115">
        <v>45730</v>
      </c>
      <c r="Q51" s="115">
        <v>45747</v>
      </c>
      <c r="R51" s="28">
        <f t="shared" si="18"/>
        <v>9.0909090909090864</v>
      </c>
      <c r="S51" s="105">
        <f>IF(INDEX(Historical!$D$7:$D1221,MATCH(B51,Historical!$B$7:$B$1044,0))=0,"n/a",(INDEX(Historical!$C$7:$C$1044,MATCH(B51,Historical!$B$7:$B$1044,0))/INDEX(Historical!$D$7:$D$1044,MATCH(B51,Historical!$B$7:$B$1044,0))-1)*100)</f>
        <v>9.0909090909090828</v>
      </c>
      <c r="T51" s="105">
        <f>IF(INDEX(Historical!$F$7:$F$1044,MATCH(B51,Historical!$B$7:$B$1044,0))=0,"n/a",((INDEX(Historical!$C$7:$C$1044,MATCH(B51,Historical!$B$7:$B$1044,0))/INDEX(Historical!$F$7:$F$1044,MATCH(B51,Historical!$B$7:$B$1044,0)))^(1/3)-1)*100)</f>
        <v>12.181378776036711</v>
      </c>
      <c r="U51" s="105">
        <f>IF(INDEX(Historical!$H$7:$H$1044,MATCH(B51,Historical!$B$7:$B$1044,0))=0,"n/a",((INDEX(Historical!$C$7:$C$1044,MATCH(B51,Historical!$B$7:$B$1044,0))/INDEX(Historical!$H$7:$H$1044,MATCH(B51,Historical!$B$7:$B$1044,0)))^(1/5)-1)*100)</f>
        <v>17.978912471277987</v>
      </c>
      <c r="V51" s="105">
        <f>IF(INDEX(Historical!$M$7:$M$1044,MATCH(B51,Historical!$B$7:$B$1044,0))=0,"n/a",((INDEX(Historical!$C$7:$C$1044,MATCH(B51,Historical!$B$7:$B$1044,0))/INDEX(Historical!$M$7:$M$1044,MATCH(B51,Historical!$B$7:$B$1044,0)))^(1/10)-1)*100)</f>
        <v>0</v>
      </c>
      <c r="W51" s="106" t="str">
        <f t="shared" si="19"/>
        <v>n/a</v>
      </c>
      <c r="X51" s="107" t="str">
        <f t="shared" si="20"/>
        <v>n/a</v>
      </c>
      <c r="Y51" s="162"/>
      <c r="Z51" s="101">
        <f t="shared" si="21"/>
        <v>22.966507177033492</v>
      </c>
      <c r="AA51" s="109">
        <f t="shared" si="22"/>
        <v>12.289473684210526</v>
      </c>
      <c r="AB51" s="71">
        <v>12</v>
      </c>
      <c r="AC51" s="100">
        <v>4.18</v>
      </c>
      <c r="AD51" s="100">
        <v>0.69</v>
      </c>
      <c r="AE51" s="100">
        <v>1.91</v>
      </c>
      <c r="AF51" s="100">
        <v>2.06</v>
      </c>
      <c r="AG51" s="100">
        <v>17.599999999999998</v>
      </c>
      <c r="AH51" s="100">
        <v>35.96</v>
      </c>
      <c r="AI51" s="100">
        <v>0.55999999999999994</v>
      </c>
      <c r="AJ51" s="100" t="s">
        <v>142</v>
      </c>
      <c r="AK51" s="100">
        <v>13.819999999999999</v>
      </c>
      <c r="AL51" s="100">
        <v>31900</v>
      </c>
      <c r="AM51" s="100">
        <v>6.8000000000000007</v>
      </c>
      <c r="AN51" s="100">
        <v>0.56000000000000005</v>
      </c>
      <c r="AO51" s="110">
        <f t="shared" si="23"/>
        <v>7.558233803614085</v>
      </c>
      <c r="AP51" s="111">
        <f t="shared" si="24"/>
        <v>19.847707487824611</v>
      </c>
      <c r="AQ51" s="112">
        <f t="shared" si="25"/>
        <v>6.0740114563069936</v>
      </c>
      <c r="AR51" s="101">
        <f>INDEX(Historical!$C$7:$C$1045,MATCH(B51,Historical!$B$7:$B$1045,0))*IF(AH51="n/a",1.03,IF(AH51&lt;0,1.01,IF(AH51&gt;10,1.1,(1+AH51/100))))</f>
        <v>1.056</v>
      </c>
      <c r="AS51" s="109">
        <f t="shared" si="26"/>
        <v>1.0619136</v>
      </c>
      <c r="AT51" s="109">
        <f t="shared" si="30"/>
        <v>1.1681049600000002</v>
      </c>
      <c r="AU51" s="109">
        <f t="shared" si="30"/>
        <v>1.2849154560000002</v>
      </c>
      <c r="AV51" s="109">
        <f t="shared" si="30"/>
        <v>1.4134070016000004</v>
      </c>
      <c r="AW51" s="109">
        <f t="shared" si="27"/>
        <v>5.9843410176000011</v>
      </c>
      <c r="AX51" s="113">
        <f t="shared" si="28"/>
        <v>11.649486115631696</v>
      </c>
      <c r="AY51" s="100">
        <v>0.47</v>
      </c>
      <c r="AZ51" s="100">
        <v>72.960000000000008</v>
      </c>
      <c r="BA51" s="100">
        <v>-2.54</v>
      </c>
      <c r="BB51" s="100">
        <v>9.32</v>
      </c>
      <c r="BC51" s="100">
        <v>33.489999999999995</v>
      </c>
      <c r="BE51" s="12">
        <v>2018</v>
      </c>
      <c r="BF51" s="12">
        <f t="shared" si="29"/>
        <v>1</v>
      </c>
      <c r="BG51" s="100">
        <v>8.35</v>
      </c>
      <c r="BH51" t="s">
        <v>121</v>
      </c>
      <c r="BI51" t="s">
        <v>122</v>
      </c>
    </row>
    <row r="52" spans="1:61" ht="12.75" customHeight="1" x14ac:dyDescent="0.2">
      <c r="A52" s="116" t="s">
        <v>1448</v>
      </c>
      <c r="B52" s="55" t="s">
        <v>1449</v>
      </c>
      <c r="C52" s="156" t="s">
        <v>335</v>
      </c>
      <c r="D52" s="98" t="s">
        <v>1450</v>
      </c>
      <c r="E52" s="157">
        <v>8</v>
      </c>
      <c r="F52" s="2">
        <v>576</v>
      </c>
      <c r="G52" s="2" t="s">
        <v>146</v>
      </c>
      <c r="H52" s="2" t="s">
        <v>146</v>
      </c>
      <c r="I52" s="100">
        <v>103.48</v>
      </c>
      <c r="J52" s="101">
        <f t="shared" si="16"/>
        <v>1.1982991882489369</v>
      </c>
      <c r="K52" s="104">
        <v>0.31</v>
      </c>
      <c r="L52" s="71">
        <v>4</v>
      </c>
      <c r="M52" s="28">
        <f t="shared" si="17"/>
        <v>1.24</v>
      </c>
      <c r="N52" s="103" t="s">
        <v>708</v>
      </c>
      <c r="O52" s="104">
        <v>0.28999999999999998</v>
      </c>
      <c r="P52" s="158">
        <v>46087</v>
      </c>
      <c r="Q52" s="158">
        <v>46101</v>
      </c>
      <c r="R52" s="28">
        <f t="shared" si="18"/>
        <v>6.8965517241379377</v>
      </c>
      <c r="S52" s="105">
        <f>IF(INDEX(Historical!$D$7:$D1222,MATCH(B52,Historical!$B$7:$B$1044,0))=0,"n/a",(INDEX(Historical!$C$7:$C$1044,MATCH(B52,Historical!$B$7:$B$1044,0))/INDEX(Historical!$D$7:$D$1044,MATCH(B52,Historical!$B$7:$B$1044,0))-1)*100)</f>
        <v>7.4074074074073959</v>
      </c>
      <c r="T52" s="105">
        <f>IF(INDEX(Historical!$F$7:$F$1044,MATCH(B52,Historical!$B$7:$B$1044,0))=0,"n/a",((INDEX(Historical!$C$7:$C$1044,MATCH(B52,Historical!$B$7:$B$1044,0))/INDEX(Historical!$F$7:$F$1044,MATCH(B52,Historical!$B$7:$B$1044,0)))^(1/3)-1)*100)</f>
        <v>9.6457423731894245</v>
      </c>
      <c r="U52" s="105">
        <f>IF(INDEX(Historical!$H$7:$H$1044,MATCH(B52,Historical!$B$7:$B$1044,0))=0,"n/a",((INDEX(Historical!$C$7:$C$1044,MATCH(B52,Historical!$B$7:$B$1044,0))/INDEX(Historical!$H$7:$H$1044,MATCH(B52,Historical!$B$7:$B$1044,0)))^(1/5)-1)*100)</f>
        <v>12.630393921616268</v>
      </c>
      <c r="V52" s="105" t="str">
        <f>IF(INDEX(Historical!$M$7:$M$1044,MATCH(B52,Historical!$B$7:$B$1044,0))=0,"n/a",((INDEX(Historical!$C$7:$C$1044,MATCH(B52,Historical!$B$7:$B$1044,0))/INDEX(Historical!$M$7:$M$1044,MATCH(B52,Historical!$B$7:$B$1044,0)))^(1/10)-1)*100)</f>
        <v>n/a</v>
      </c>
      <c r="W52" s="106" t="str">
        <f t="shared" si="19"/>
        <v>n/a</v>
      </c>
      <c r="X52" s="107">
        <f t="shared" si="20"/>
        <v>1.087889226668068</v>
      </c>
      <c r="Y52" s="165"/>
      <c r="Z52" s="101">
        <f t="shared" si="21"/>
        <v>28.18181818181818</v>
      </c>
      <c r="AA52" s="109">
        <f t="shared" si="22"/>
        <v>23.518181818181816</v>
      </c>
      <c r="AB52" s="71">
        <v>12</v>
      </c>
      <c r="AC52" s="100">
        <v>4.4000000000000004</v>
      </c>
      <c r="AD52" s="100">
        <v>1.47</v>
      </c>
      <c r="AE52" s="100">
        <v>3.96</v>
      </c>
      <c r="AF52" s="100">
        <v>10.46</v>
      </c>
      <c r="AG52" s="100">
        <v>42.79</v>
      </c>
      <c r="AH52" s="100">
        <v>10.91</v>
      </c>
      <c r="AI52" s="100">
        <v>10.130000000000001</v>
      </c>
      <c r="AJ52" s="100">
        <v>11.61</v>
      </c>
      <c r="AK52" s="100">
        <v>10.45</v>
      </c>
      <c r="AL52" s="100">
        <v>46360</v>
      </c>
      <c r="AM52" s="100">
        <v>0.33</v>
      </c>
      <c r="AN52" s="100">
        <v>1.63</v>
      </c>
      <c r="AO52" s="110">
        <f t="shared" si="23"/>
        <v>-9.6894887083166115</v>
      </c>
      <c r="AP52" s="111">
        <f t="shared" si="24"/>
        <v>13.828693109865204</v>
      </c>
      <c r="AQ52" s="112">
        <f t="shared" si="25"/>
        <v>230.65603599724921</v>
      </c>
      <c r="AR52" s="101">
        <f>INDEX(Historical!$C$7:$C$1045,MATCH(B52,Historical!$B$7:$B$1045,0))*IF(AH52="n/a",1.03,IF(AH52&lt;0,1.01,IF(AH52&gt;10,1.1,(1+AH52/100))))</f>
        <v>1.276</v>
      </c>
      <c r="AS52" s="109">
        <f t="shared" si="26"/>
        <v>1.4036000000000002</v>
      </c>
      <c r="AT52" s="109">
        <f t="shared" si="30"/>
        <v>1.5439600000000002</v>
      </c>
      <c r="AU52" s="109">
        <f t="shared" si="30"/>
        <v>1.6983560000000004</v>
      </c>
      <c r="AV52" s="109">
        <f t="shared" si="30"/>
        <v>1.8681916000000005</v>
      </c>
      <c r="AW52" s="109">
        <f t="shared" si="27"/>
        <v>7.7901076000000016</v>
      </c>
      <c r="AX52" s="113">
        <f t="shared" si="28"/>
        <v>7.5281287205257064</v>
      </c>
      <c r="AY52" s="100">
        <v>1.4</v>
      </c>
      <c r="AZ52" s="100">
        <v>58.63</v>
      </c>
      <c r="BA52" s="100">
        <v>-3.5999999999999996</v>
      </c>
      <c r="BB52" s="100">
        <v>10.050000000000001</v>
      </c>
      <c r="BC52" s="100">
        <v>14.87</v>
      </c>
      <c r="BE52" s="12">
        <v>2019</v>
      </c>
      <c r="BF52" s="12">
        <f t="shared" si="29"/>
        <v>1</v>
      </c>
      <c r="BG52" s="100">
        <v>10.870000000000001</v>
      </c>
      <c r="BH52" t="s">
        <v>121</v>
      </c>
      <c r="BI52" t="s">
        <v>122</v>
      </c>
    </row>
    <row r="53" spans="1:61" ht="12.75" customHeight="1" x14ac:dyDescent="0.2">
      <c r="A53" s="116" t="s">
        <v>1451</v>
      </c>
      <c r="B53" s="55" t="s">
        <v>1452</v>
      </c>
      <c r="C53" s="156" t="s">
        <v>134</v>
      </c>
      <c r="D53" s="98" t="s">
        <v>157</v>
      </c>
      <c r="E53" s="157">
        <v>6</v>
      </c>
      <c r="F53" s="2">
        <v>672</v>
      </c>
      <c r="G53" s="2" t="s">
        <v>146</v>
      </c>
      <c r="H53" s="2" t="s">
        <v>146</v>
      </c>
      <c r="I53" s="100">
        <v>20.23</v>
      </c>
      <c r="J53" s="101">
        <f t="shared" si="16"/>
        <v>2.9658922392486406</v>
      </c>
      <c r="K53" s="104">
        <v>0.15</v>
      </c>
      <c r="L53" s="71">
        <v>4</v>
      </c>
      <c r="M53" s="28">
        <f t="shared" si="17"/>
        <v>0.6</v>
      </c>
      <c r="N53" s="103" t="s">
        <v>158</v>
      </c>
      <c r="O53" s="104">
        <v>0.13</v>
      </c>
      <c r="P53" s="158">
        <v>46178</v>
      </c>
      <c r="Q53" s="158">
        <v>46195</v>
      </c>
      <c r="R53" s="28">
        <f t="shared" si="18"/>
        <v>15.384615384615378</v>
      </c>
      <c r="S53" s="105">
        <f>IF(INDEX(Historical!$D$7:$D1223,MATCH(B53,Historical!$B$7:$B$1044,0))=0,"n/a",(INDEX(Historical!$C$7:$C$1044,MATCH(B53,Historical!$B$7:$B$1044,0))/INDEX(Historical!$D$7:$D$1044,MATCH(B53,Historical!$B$7:$B$1044,0))-1)*100)</f>
        <v>13.33333333333333</v>
      </c>
      <c r="T53" s="105">
        <f>IF(INDEX(Historical!$F$7:$F$1044,MATCH(B53,Historical!$B$7:$B$1044,0))=0,"n/a",((INDEX(Historical!$C$7:$C$1044,MATCH(B53,Historical!$B$7:$B$1044,0))/INDEX(Historical!$F$7:$F$1044,MATCH(B53,Historical!$B$7:$B$1044,0)))^(1/3)-1)*100)</f>
        <v>8.4351442625098407</v>
      </c>
      <c r="U53" s="105" t="str">
        <f>IF(INDEX(Historical!$H$7:$H$1044,MATCH(B53,Historical!$B$7:$B$1044,0))=0,"n/a",((INDEX(Historical!$C$7:$C$1044,MATCH(B53,Historical!$B$7:$B$1044,0))/INDEX(Historical!$H$7:$H$1044,MATCH(B53,Historical!$B$7:$B$1044,0)))^(1/5)-1)*100)</f>
        <v>n/a</v>
      </c>
      <c r="V53" s="105" t="str">
        <f>IF(INDEX(Historical!$M$7:$M$1044,MATCH(B53,Historical!$B$7:$B$1044,0))=0,"n/a",((INDEX(Historical!$C$7:$C$1044,MATCH(B53,Historical!$B$7:$B$1044,0))/INDEX(Historical!$M$7:$M$1044,MATCH(B53,Historical!$B$7:$B$1044,0)))^(1/10)-1)*100)</f>
        <v>n/a</v>
      </c>
      <c r="W53" s="106" t="str">
        <f t="shared" si="19"/>
        <v>n/a</v>
      </c>
      <c r="X53" s="107" t="str">
        <f t="shared" si="20"/>
        <v>n/a</v>
      </c>
      <c r="Y53" s="162"/>
      <c r="Z53" s="101">
        <f t="shared" si="21"/>
        <v>33.519553072625698</v>
      </c>
      <c r="AA53" s="109">
        <f t="shared" si="22"/>
        <v>11.30167597765363</v>
      </c>
      <c r="AB53" s="71">
        <v>12</v>
      </c>
      <c r="AC53" s="100">
        <v>1.79</v>
      </c>
      <c r="AD53" s="100">
        <v>0.51</v>
      </c>
      <c r="AE53" s="100">
        <v>3.35</v>
      </c>
      <c r="AF53" s="100">
        <v>1.1000000000000001</v>
      </c>
      <c r="AG53" s="100">
        <v>9.43</v>
      </c>
      <c r="AH53" s="100">
        <v>20.080000000000002</v>
      </c>
      <c r="AI53" s="100">
        <v>15.47</v>
      </c>
      <c r="AJ53" s="100">
        <v>26.68</v>
      </c>
      <c r="AK53" s="100">
        <v>18.260000000000002</v>
      </c>
      <c r="AL53" s="100">
        <v>4730</v>
      </c>
      <c r="AM53" s="100">
        <v>7.57</v>
      </c>
      <c r="AN53" s="100">
        <v>0.17</v>
      </c>
      <c r="AO53" s="110" t="str">
        <f t="shared" si="23"/>
        <v>n/a</v>
      </c>
      <c r="AP53" s="111" t="str">
        <f t="shared" si="24"/>
        <v>n/a</v>
      </c>
      <c r="AQ53" s="112">
        <f t="shared" si="25"/>
        <v>-25.667881697765871</v>
      </c>
      <c r="AR53" s="101">
        <f>INDEX(Historical!$C$7:$C$1045,MATCH(B53,Historical!$B$7:$B$1045,0))*IF(AH53="n/a",1.03,IF(AH53&lt;0,1.01,IF(AH53&gt;10,1.1,(1+AH53/100))))</f>
        <v>0.56100000000000005</v>
      </c>
      <c r="AS53" s="109">
        <f t="shared" si="26"/>
        <v>0.61710000000000009</v>
      </c>
      <c r="AT53" s="109">
        <f t="shared" si="30"/>
        <v>0.67881000000000014</v>
      </c>
      <c r="AU53" s="109">
        <f t="shared" si="30"/>
        <v>0.74669100000000022</v>
      </c>
      <c r="AV53" s="109">
        <f t="shared" si="30"/>
        <v>0.82136010000000026</v>
      </c>
      <c r="AW53" s="109">
        <f t="shared" si="27"/>
        <v>3.4249611000000004</v>
      </c>
      <c r="AX53" s="113">
        <f t="shared" si="28"/>
        <v>16.93010924369748</v>
      </c>
      <c r="AY53" s="100">
        <v>0.7</v>
      </c>
      <c r="AZ53" s="100">
        <v>43.480000000000004</v>
      </c>
      <c r="BA53" s="100">
        <v>-10.39</v>
      </c>
      <c r="BB53" s="100">
        <v>1.8399999999999999</v>
      </c>
      <c r="BC53" s="100">
        <v>8.9599999999999991</v>
      </c>
      <c r="BE53" s="12">
        <v>2021</v>
      </c>
      <c r="BF53" s="12">
        <f t="shared" si="29"/>
        <v>0</v>
      </c>
      <c r="BG53" s="100">
        <v>1.3299999999999998</v>
      </c>
      <c r="BH53" t="s">
        <v>121</v>
      </c>
      <c r="BI53" t="s">
        <v>122</v>
      </c>
    </row>
    <row r="54" spans="1:61" ht="12.75" customHeight="1" x14ac:dyDescent="0.2">
      <c r="A54" s="116" t="s">
        <v>5575</v>
      </c>
      <c r="B54" s="55" t="s">
        <v>5551</v>
      </c>
      <c r="C54" s="156" t="s">
        <v>116</v>
      </c>
      <c r="D54" s="98" t="s">
        <v>841</v>
      </c>
      <c r="E54" s="157">
        <v>6</v>
      </c>
      <c r="F54" s="2">
        <v>637</v>
      </c>
      <c r="G54" s="2" t="s">
        <v>146</v>
      </c>
      <c r="H54" s="2" t="s">
        <v>146</v>
      </c>
      <c r="I54" s="100">
        <v>891.67</v>
      </c>
      <c r="J54" s="101">
        <f t="shared" si="16"/>
        <v>0.17943858153801295</v>
      </c>
      <c r="K54" s="104">
        <v>0.4</v>
      </c>
      <c r="L54" s="71">
        <v>4</v>
      </c>
      <c r="M54" s="28">
        <f t="shared" si="17"/>
        <v>1.6</v>
      </c>
      <c r="N54" s="103" t="s">
        <v>386</v>
      </c>
      <c r="O54" s="104">
        <v>0.25</v>
      </c>
      <c r="P54" s="158">
        <v>46036</v>
      </c>
      <c r="Q54" s="158">
        <v>46052</v>
      </c>
      <c r="R54" s="28">
        <f t="shared" si="18"/>
        <v>60.000000000000007</v>
      </c>
      <c r="S54" s="105">
        <f>IF(INDEX(Historical!$D$7:$D1713,MATCH(B54,Historical!$B$7:$B$1044,0))=0,"n/a",(INDEX(Historical!$C$7:$C$1044,MATCH(B54,Historical!$B$7:$B$1044,0))/INDEX(Historical!$D$7:$D$1044,MATCH(B54,Historical!$B$7:$B$1044,0))-1)*100)</f>
        <v>7.526881720430123</v>
      </c>
      <c r="T54" s="105">
        <f>IF(INDEX(Historical!$F$7:$F$1044,MATCH(B54,Historical!$B$7:$B$1044,0))=0,"n/a",((INDEX(Historical!$C$7:$C$1044,MATCH(B54,Historical!$B$7:$B$1044,0))/INDEX(Historical!$F$7:$F$1044,MATCH(B54,Historical!$B$7:$B$1044,0)))^(1/3)-1)*100)</f>
        <v>22.801049954679552</v>
      </c>
      <c r="U54" s="105">
        <f>IF(INDEX(Historical!$H$7:$H$1044,MATCH(B54,Historical!$B$7:$B$1044,0))=0,"n/a",((INDEX(Historical!$C$7:$C$1044,MATCH(B54,Historical!$B$7:$B$1044,0))/INDEX(Historical!$H$7:$H$1044,MATCH(B54,Historical!$B$7:$B$1044,0)))^(1/5)-1)*100)</f>
        <v>25.594321575479007</v>
      </c>
      <c r="V54" s="105">
        <f>IF(INDEX(Historical!$M$7:$M$1044,MATCH(B54,Historical!$B$7:$B$1044,0))=0,"n/a",((INDEX(Historical!$C$7:$C$1044,MATCH(B54,Historical!$B$7:$B$1044,0))/INDEX(Historical!$M$7:$M$1044,MATCH(B54,Historical!$B$7:$B$1044,0)))^(1/10)-1)*100)</f>
        <v>12.068872384564933</v>
      </c>
      <c r="W54" s="106">
        <f t="shared" si="19"/>
        <v>2.1206887238456491</v>
      </c>
      <c r="X54" s="107">
        <f t="shared" si="20"/>
        <v>0.40185777320582516</v>
      </c>
      <c r="Y54" s="162"/>
      <c r="Z54" s="101">
        <f t="shared" si="21"/>
        <v>5.3547523427041508</v>
      </c>
      <c r="AA54" s="109">
        <f t="shared" si="22"/>
        <v>29.841700133868809</v>
      </c>
      <c r="AB54" s="71">
        <v>12</v>
      </c>
      <c r="AC54" s="100">
        <v>29.88</v>
      </c>
      <c r="AD54" s="100">
        <v>2.2400000000000002</v>
      </c>
      <c r="AE54" s="100">
        <v>2.2400000000000002</v>
      </c>
      <c r="AF54" s="100">
        <v>10.25</v>
      </c>
      <c r="AG54" s="100">
        <v>39.25</v>
      </c>
      <c r="AH54" s="100">
        <v>12.839999999999998</v>
      </c>
      <c r="AI54" s="100">
        <v>11.559999999999999</v>
      </c>
      <c r="AJ54" s="100">
        <v>63.690000000000005</v>
      </c>
      <c r="AK54" s="100">
        <v>12.22</v>
      </c>
      <c r="AL54" s="100">
        <v>39710</v>
      </c>
      <c r="AM54" s="100">
        <v>1.29</v>
      </c>
      <c r="AN54" s="100">
        <v>0.13</v>
      </c>
      <c r="AO54" s="110">
        <f t="shared" si="23"/>
        <v>-4.0679399768517897</v>
      </c>
      <c r="AP54" s="111">
        <f t="shared" si="24"/>
        <v>25.773760157017019</v>
      </c>
      <c r="AQ54" s="112">
        <f t="shared" si="25"/>
        <v>268.70790991253364</v>
      </c>
      <c r="AR54" s="101">
        <f>INDEX(Historical!$C$7:$C$1045,MATCH(B54,Historical!$B$7:$B$1045,0))*IF(AH54="n/a",1.03,IF(AH54&lt;0,1.01,IF(AH54&gt;10,1.1,(1+AH54/100))))</f>
        <v>1.1000000000000001</v>
      </c>
      <c r="AS54" s="109">
        <f t="shared" si="26"/>
        <v>1.2100000000000002</v>
      </c>
      <c r="AT54" s="109">
        <f t="shared" si="30"/>
        <v>1.3310000000000004</v>
      </c>
      <c r="AU54" s="109">
        <f t="shared" si="30"/>
        <v>1.4641000000000006</v>
      </c>
      <c r="AV54" s="109">
        <f t="shared" si="30"/>
        <v>1.6105100000000008</v>
      </c>
      <c r="AW54" s="109">
        <f t="shared" si="27"/>
        <v>6.7156100000000025</v>
      </c>
      <c r="AX54" s="113">
        <f t="shared" si="28"/>
        <v>0.75314970785155977</v>
      </c>
      <c r="AY54" s="100">
        <v>1.1200000000000001</v>
      </c>
      <c r="AZ54" s="100">
        <v>138.01000000000002</v>
      </c>
      <c r="BA54" s="100">
        <v>0.41000000000000003</v>
      </c>
      <c r="BB54" s="100">
        <v>15.049999999999999</v>
      </c>
      <c r="BC54" s="100">
        <v>30.75</v>
      </c>
      <c r="BE54" s="12">
        <v>2021</v>
      </c>
      <c r="BF54" s="12">
        <f t="shared" si="29"/>
        <v>0</v>
      </c>
      <c r="BG54" s="100">
        <v>15.21</v>
      </c>
      <c r="BH54" s="55" t="s">
        <v>121</v>
      </c>
      <c r="BI54" s="55" t="s">
        <v>122</v>
      </c>
    </row>
    <row r="55" spans="1:61" ht="12.75" customHeight="1" x14ac:dyDescent="0.2">
      <c r="A55" s="116" t="s">
        <v>1453</v>
      </c>
      <c r="B55" s="55" t="s">
        <v>1454</v>
      </c>
      <c r="C55" s="156" t="s">
        <v>263</v>
      </c>
      <c r="D55" s="98" t="s">
        <v>264</v>
      </c>
      <c r="E55" s="157">
        <v>8</v>
      </c>
      <c r="F55" s="2">
        <v>566</v>
      </c>
      <c r="G55" s="2" t="s">
        <v>146</v>
      </c>
      <c r="H55" s="2" t="s">
        <v>146</v>
      </c>
      <c r="I55" s="100">
        <v>140.57</v>
      </c>
      <c r="J55" s="101">
        <f t="shared" si="16"/>
        <v>2.9024685210215551</v>
      </c>
      <c r="K55" s="104">
        <v>1.02</v>
      </c>
      <c r="L55" s="71">
        <v>4</v>
      </c>
      <c r="M55" s="28">
        <f t="shared" si="17"/>
        <v>4.08</v>
      </c>
      <c r="N55" s="103" t="s">
        <v>209</v>
      </c>
      <c r="O55" s="104">
        <v>0.97499999999999998</v>
      </c>
      <c r="P55" s="158">
        <v>45947</v>
      </c>
      <c r="Q55" s="158">
        <v>45961</v>
      </c>
      <c r="R55" s="28">
        <f t="shared" si="18"/>
        <v>4.6153846153846194</v>
      </c>
      <c r="S55" s="105">
        <f>IF(INDEX(Historical!$D$7:$D1236,MATCH(B55,Historical!$B$7:$B$1044,0))=0,"n/a",(INDEX(Historical!$C$7:$C$1044,MATCH(B55,Historical!$B$7:$B$1044,0))/INDEX(Historical!$D$7:$D$1044,MATCH(B55,Historical!$B$7:$B$1044,0))-1)*100)</f>
        <v>8.3791208791208724</v>
      </c>
      <c r="T55" s="105">
        <f>IF(INDEX(Historical!$F$7:$F$1044,MATCH(B55,Historical!$B$7:$B$1044,0))=0,"n/a",((INDEX(Historical!$C$7:$C$1044,MATCH(B55,Historical!$B$7:$B$1044,0))/INDEX(Historical!$F$7:$F$1044,MATCH(B55,Historical!$B$7:$B$1044,0)))^(1/3)-1)*100)</f>
        <v>9.5574505834125958</v>
      </c>
      <c r="U55" s="105">
        <f>IF(INDEX(Historical!$H$7:$H$1044,MATCH(B55,Historical!$B$7:$B$1044,0))=0,"n/a",((INDEX(Historical!$C$7:$C$1044,MATCH(B55,Historical!$B$7:$B$1044,0))/INDEX(Historical!$H$7:$H$1044,MATCH(B55,Historical!$B$7:$B$1044,0)))^(1/5)-1)*100)</f>
        <v>22.803773005307605</v>
      </c>
      <c r="V55" s="105">
        <f>IF(INDEX(Historical!$M$7:$M$1044,MATCH(B55,Historical!$B$7:$B$1044,0))=0,"n/a",((INDEX(Historical!$C$7:$C$1044,MATCH(B55,Historical!$B$7:$B$1044,0))/INDEX(Historical!$M$7:$M$1044,MATCH(B55,Historical!$B$7:$B$1044,0)))^(1/10)-1)*100)</f>
        <v>19.39804628800308</v>
      </c>
      <c r="W55" s="106">
        <f t="shared" si="19"/>
        <v>1.1755706047268704</v>
      </c>
      <c r="X55" s="107" t="str">
        <f t="shared" si="20"/>
        <v>n/a</v>
      </c>
      <c r="Y55" s="165"/>
      <c r="Z55" s="101">
        <f t="shared" si="21"/>
        <v>44.785949506037326</v>
      </c>
      <c r="AA55" s="109">
        <f t="shared" si="22"/>
        <v>15.430296377607025</v>
      </c>
      <c r="AB55" s="71">
        <v>12</v>
      </c>
      <c r="AC55" s="100">
        <v>9.11</v>
      </c>
      <c r="AD55" s="100">
        <v>0.79</v>
      </c>
      <c r="AE55" s="100">
        <v>3.33</v>
      </c>
      <c r="AF55" s="100">
        <v>2.5299999999999998</v>
      </c>
      <c r="AG55" s="100">
        <v>16.830000000000002</v>
      </c>
      <c r="AH55" s="100">
        <v>41.29</v>
      </c>
      <c r="AI55" s="100">
        <v>-4.21</v>
      </c>
      <c r="AJ55" s="100" t="s">
        <v>142</v>
      </c>
      <c r="AK55" s="100">
        <v>13.020000000000001</v>
      </c>
      <c r="AL55" s="100">
        <v>75310</v>
      </c>
      <c r="AM55" s="100">
        <v>0.27</v>
      </c>
      <c r="AN55" s="100">
        <v>0.31</v>
      </c>
      <c r="AO55" s="110">
        <f t="shared" si="23"/>
        <v>10.275945148722133</v>
      </c>
      <c r="AP55" s="111">
        <f t="shared" si="24"/>
        <v>25.706241526329158</v>
      </c>
      <c r="AQ55" s="112">
        <f t="shared" si="25"/>
        <v>31.721338582370361</v>
      </c>
      <c r="AR55" s="101">
        <f>INDEX(Historical!$C$7:$C$1045,MATCH(B55,Historical!$B$7:$B$1045,0))*IF(AH55="n/a",1.03,IF(AH55&lt;0,1.01,IF(AH55&gt;10,1.1,(1+AH55/100))))</f>
        <v>4.3395000000000001</v>
      </c>
      <c r="AS55" s="109">
        <f t="shared" si="26"/>
        <v>4.3828950000000004</v>
      </c>
      <c r="AT55" s="109">
        <f t="shared" si="30"/>
        <v>4.8211845000000011</v>
      </c>
      <c r="AU55" s="109">
        <f t="shared" si="30"/>
        <v>5.3033029500000017</v>
      </c>
      <c r="AV55" s="109">
        <f t="shared" si="30"/>
        <v>5.8336332450000024</v>
      </c>
      <c r="AW55" s="109">
        <f t="shared" si="27"/>
        <v>24.680515695000004</v>
      </c>
      <c r="AX55" s="113">
        <f t="shared" si="28"/>
        <v>17.5574558547343</v>
      </c>
      <c r="AY55" s="100">
        <v>0.27</v>
      </c>
      <c r="AZ55" s="100">
        <v>38.369999999999997</v>
      </c>
      <c r="BA55" s="100">
        <v>-7.4399999999999995</v>
      </c>
      <c r="BB55" s="100">
        <v>4.49</v>
      </c>
      <c r="BC55" s="100">
        <v>19.39</v>
      </c>
      <c r="BE55" s="12">
        <v>2018</v>
      </c>
      <c r="BF55" s="12">
        <f t="shared" si="29"/>
        <v>1</v>
      </c>
      <c r="BG55" s="100">
        <v>10.059999999999999</v>
      </c>
      <c r="BH55" t="s">
        <v>121</v>
      </c>
      <c r="BI55" t="s">
        <v>122</v>
      </c>
    </row>
    <row r="56" spans="1:61" ht="12.75" customHeight="1" x14ac:dyDescent="0.2">
      <c r="A56" s="55" t="s">
        <v>1455</v>
      </c>
      <c r="B56" s="55" t="s">
        <v>1456</v>
      </c>
      <c r="C56" s="156" t="s">
        <v>300</v>
      </c>
      <c r="D56" s="98" t="s">
        <v>1404</v>
      </c>
      <c r="E56" s="157">
        <v>9</v>
      </c>
      <c r="F56" s="2">
        <v>538</v>
      </c>
      <c r="G56" s="2" t="s">
        <v>146</v>
      </c>
      <c r="H56" s="2" t="s">
        <v>146</v>
      </c>
      <c r="I56" s="100">
        <v>31.43</v>
      </c>
      <c r="J56" s="101">
        <f t="shared" si="16"/>
        <v>3.9452752147629653</v>
      </c>
      <c r="K56" s="104">
        <v>0.31</v>
      </c>
      <c r="L56" s="71">
        <v>4</v>
      </c>
      <c r="M56" s="28">
        <f t="shared" si="17"/>
        <v>1.24</v>
      </c>
      <c r="N56" s="103" t="s">
        <v>395</v>
      </c>
      <c r="O56" s="104">
        <v>0.3</v>
      </c>
      <c r="P56" s="158">
        <v>46022</v>
      </c>
      <c r="Q56" s="158">
        <v>46036</v>
      </c>
      <c r="R56" s="28">
        <f t="shared" si="18"/>
        <v>3.3333333333333366</v>
      </c>
      <c r="S56" s="105">
        <f>IF(INDEX(Historical!$D$7:$D1238,MATCH(B56,Historical!$B$7:$B$1044,0))=0,"n/a",(INDEX(Historical!$C$7:$C$1044,MATCH(B56,Historical!$B$7:$B$1044,0))/INDEX(Historical!$D$7:$D$1044,MATCH(B56,Historical!$B$7:$B$1044,0))-1)*100)</f>
        <v>3.4782608695652195</v>
      </c>
      <c r="T56" s="105">
        <f>IF(INDEX(Historical!$F$7:$F$1044,MATCH(B56,Historical!$B$7:$B$1044,0))=0,"n/a",((INDEX(Historical!$C$7:$C$1044,MATCH(B56,Historical!$B$7:$B$1044,0))/INDEX(Historical!$F$7:$F$1044,MATCH(B56,Historical!$B$7:$B$1044,0)))^(1/3)-1)*100)</f>
        <v>3.9314609252725896</v>
      </c>
      <c r="U56" s="105">
        <f>IF(INDEX(Historical!$H$7:$H$1044,MATCH(B56,Historical!$B$7:$B$1044,0))=0,"n/a",((INDEX(Historical!$C$7:$C$1044,MATCH(B56,Historical!$B$7:$B$1044,0))/INDEX(Historical!$H$7:$H$1044,MATCH(B56,Historical!$B$7:$B$1044,0)))^(1/5)-1)*100)</f>
        <v>5.2814425168131063</v>
      </c>
      <c r="V56" s="105" t="str">
        <f>IF(INDEX(Historical!$M$7:$M$1044,MATCH(B56,Historical!$B$7:$B$1044,0))=0,"n/a",((INDEX(Historical!$C$7:$C$1044,MATCH(B56,Historical!$B$7:$B$1044,0))/INDEX(Historical!$M$7:$M$1044,MATCH(B56,Historical!$B$7:$B$1044,0)))^(1/10)-1)*100)</f>
        <v>n/a</v>
      </c>
      <c r="W56" s="106" t="str">
        <f t="shared" si="19"/>
        <v>n/a</v>
      </c>
      <c r="X56" s="107">
        <f t="shared" si="20"/>
        <v>1.3134322739581475E-2</v>
      </c>
      <c r="Y56" s="165"/>
      <c r="Z56" s="101">
        <f t="shared" si="21"/>
        <v>98.412698412698404</v>
      </c>
      <c r="AA56" s="109">
        <f t="shared" si="22"/>
        <v>24.944444444444443</v>
      </c>
      <c r="AB56" s="71">
        <v>12</v>
      </c>
      <c r="AC56" s="100">
        <v>1.26</v>
      </c>
      <c r="AD56" s="100">
        <v>6.02</v>
      </c>
      <c r="AE56" s="100">
        <v>11.4</v>
      </c>
      <c r="AF56" s="100">
        <v>1.55</v>
      </c>
      <c r="AG56" s="100">
        <v>6.2600000000000007</v>
      </c>
      <c r="AH56" s="100">
        <v>1.8900000000000001</v>
      </c>
      <c r="AI56" s="100">
        <v>5.3199999999999994</v>
      </c>
      <c r="AJ56" s="100">
        <v>402.10999999999996</v>
      </c>
      <c r="AK56" s="100">
        <v>3.8</v>
      </c>
      <c r="AL56" s="100">
        <v>6800</v>
      </c>
      <c r="AM56" s="100">
        <v>0.6</v>
      </c>
      <c r="AN56" s="100">
        <v>0.6</v>
      </c>
      <c r="AO56" s="110">
        <f t="shared" si="23"/>
        <v>-15.717726712868371</v>
      </c>
      <c r="AP56" s="111">
        <f t="shared" si="24"/>
        <v>9.2267177315760716</v>
      </c>
      <c r="AQ56" s="112">
        <f t="shared" si="25"/>
        <v>31.087568507787754</v>
      </c>
      <c r="AR56" s="101">
        <f>INDEX(Historical!$C$7:$C$1045,MATCH(B56,Historical!$B$7:$B$1045,0))*IF(AH56="n/a",1.03,IF(AH56&lt;0,1.01,IF(AH56&gt;10,1.1,(1+AH56/100))))</f>
        <v>1.2124909999999998</v>
      </c>
      <c r="AS56" s="109">
        <f t="shared" si="26"/>
        <v>1.2769955211999997</v>
      </c>
      <c r="AT56" s="109">
        <f t="shared" si="30"/>
        <v>1.3255213510055996</v>
      </c>
      <c r="AU56" s="109">
        <f t="shared" si="30"/>
        <v>1.3758911623438124</v>
      </c>
      <c r="AV56" s="109">
        <f t="shared" si="30"/>
        <v>1.4281750265128772</v>
      </c>
      <c r="AW56" s="109">
        <f t="shared" si="27"/>
        <v>6.6190740610622889</v>
      </c>
      <c r="AX56" s="113">
        <f t="shared" si="28"/>
        <v>21.059732933701206</v>
      </c>
      <c r="AY56" s="100">
        <v>0.94</v>
      </c>
      <c r="AZ56" s="100">
        <v>8.57</v>
      </c>
      <c r="BA56" s="100">
        <v>-9.5</v>
      </c>
      <c r="BB56" s="100">
        <v>-3.05</v>
      </c>
      <c r="BC56" s="100">
        <v>1.4200000000000002</v>
      </c>
      <c r="BE56" s="12">
        <v>2018</v>
      </c>
      <c r="BF56" s="12">
        <f t="shared" si="29"/>
        <v>1</v>
      </c>
      <c r="BG56" s="100">
        <v>3.8899999999999997</v>
      </c>
      <c r="BH56" t="s">
        <v>121</v>
      </c>
      <c r="BI56" t="s">
        <v>302</v>
      </c>
    </row>
    <row r="57" spans="1:61" ht="12.75" customHeight="1" x14ac:dyDescent="0.2">
      <c r="A57" s="146" t="s">
        <v>5635</v>
      </c>
      <c r="B57" s="55" t="s">
        <v>5628</v>
      </c>
      <c r="C57" s="156" t="s">
        <v>134</v>
      </c>
      <c r="D57" s="98" t="s">
        <v>157</v>
      </c>
      <c r="E57" s="157">
        <v>5</v>
      </c>
      <c r="F57" s="2">
        <v>691</v>
      </c>
      <c r="G57" s="2"/>
      <c r="H57" s="2"/>
      <c r="I57" s="100">
        <v>45.34</v>
      </c>
      <c r="J57" s="101">
        <f t="shared" si="16"/>
        <v>1.5880017644464048</v>
      </c>
      <c r="K57" s="104">
        <v>0.18</v>
      </c>
      <c r="L57" s="71">
        <v>4</v>
      </c>
      <c r="M57" s="28">
        <f t="shared" si="17"/>
        <v>0.72</v>
      </c>
      <c r="N57" s="103" t="s">
        <v>209</v>
      </c>
      <c r="O57" s="104">
        <v>0.15</v>
      </c>
      <c r="P57" s="158">
        <v>45930</v>
      </c>
      <c r="Q57" s="158">
        <v>45945</v>
      </c>
      <c r="R57" s="28">
        <f t="shared" si="18"/>
        <v>20</v>
      </c>
      <c r="S57" s="105">
        <f>IF(INDEX(Historical!$D$7:$D1712,MATCH(B57,Historical!$B$7:$B$1044,0))=0,"n/a",(INDEX(Historical!$C$7:$C$1044,MATCH(B57,Historical!$B$7:$B$1044,0))/INDEX(Historical!$D$7:$D$1044,MATCH(B57,Historical!$B$7:$B$1044,0))-1)*100)</f>
        <v>22.222222222222211</v>
      </c>
      <c r="T57" s="105">
        <f>IF(INDEX(Historical!$F$7:$F$1044,MATCH(B57,Historical!$B$7:$B$1044,0))=0,"n/a",((INDEX(Historical!$C$7:$C$1044,MATCH(B57,Historical!$B$7:$B$1044,0))/INDEX(Historical!$F$7:$F$1044,MATCH(B57,Historical!$B$7:$B$1044,0)))^(1/3)-1)*100)</f>
        <v>22.390341034166038</v>
      </c>
      <c r="U57" s="105" t="str">
        <f>IF(INDEX(Historical!$H$7:$H$1044,MATCH(B57,Historical!$B$7:$B$1044,0))=0,"n/a",((INDEX(Historical!$C$7:$C$1044,MATCH(B57,Historical!$B$7:$B$1044,0))/INDEX(Historical!$H$7:$H$1044,MATCH(B57,Historical!$B$7:$B$1044,0)))^(1/5)-1)*100)</f>
        <v>n/a</v>
      </c>
      <c r="V57" s="105" t="str">
        <f>IF(INDEX(Historical!$M$7:$M$1044,MATCH(B57,Historical!$B$7:$B$1044,0))=0,"n/a",((INDEX(Historical!$C$7:$C$1044,MATCH(B57,Historical!$B$7:$B$1044,0))/INDEX(Historical!$M$7:$M$1044,MATCH(B57,Historical!$B$7:$B$1044,0)))^(1/10)-1)*100)</f>
        <v>n/a</v>
      </c>
      <c r="W57" s="106" t="str">
        <f t="shared" si="19"/>
        <v>n/a</v>
      </c>
      <c r="X57" s="107" t="str">
        <f t="shared" si="20"/>
        <v>n/a</v>
      </c>
      <c r="Y57" s="159"/>
      <c r="Z57" s="101">
        <f t="shared" si="21"/>
        <v>57.142857142857139</v>
      </c>
      <c r="AA57" s="109">
        <f t="shared" si="22"/>
        <v>35.984126984126988</v>
      </c>
      <c r="AB57" s="71">
        <v>12</v>
      </c>
      <c r="AC57" s="100">
        <v>1.26</v>
      </c>
      <c r="AD57" s="100" t="s">
        <v>142</v>
      </c>
      <c r="AE57" s="100">
        <v>2.75</v>
      </c>
      <c r="AF57" s="100">
        <v>1.1499999999999999</v>
      </c>
      <c r="AG57" s="100">
        <v>3.44</v>
      </c>
      <c r="AH57" s="100">
        <v>270.89</v>
      </c>
      <c r="AI57" s="100">
        <v>15.43</v>
      </c>
      <c r="AJ57" s="100" t="s">
        <v>142</v>
      </c>
      <c r="AK57" s="100" t="s">
        <v>142</v>
      </c>
      <c r="AL57" s="100">
        <v>951.78</v>
      </c>
      <c r="AM57" s="100">
        <v>18.68</v>
      </c>
      <c r="AN57" s="100">
        <v>0.6</v>
      </c>
      <c r="AO57" s="110" t="str">
        <f t="shared" si="23"/>
        <v>n/a</v>
      </c>
      <c r="AP57" s="111" t="str">
        <f t="shared" si="24"/>
        <v>n/a</v>
      </c>
      <c r="AQ57" s="112">
        <f t="shared" si="25"/>
        <v>35.616691912243837</v>
      </c>
      <c r="AR57" s="101">
        <f>INDEX(Historical!$C$7:$C$1045,MATCH(B57,Historical!$B$7:$B$1045,0))*IF(AH57="n/a",1.03,IF(AH57&lt;0,1.01,IF(AH57&gt;10,1.1,(1+AH57/100))))</f>
        <v>0.72600000000000009</v>
      </c>
      <c r="AS57" s="109">
        <f t="shared" si="26"/>
        <v>0.7986000000000002</v>
      </c>
      <c r="AT57" s="109">
        <f t="shared" si="30"/>
        <v>0.82255800000000023</v>
      </c>
      <c r="AU57" s="109">
        <f t="shared" si="30"/>
        <v>0.84723474000000021</v>
      </c>
      <c r="AV57" s="109">
        <f t="shared" si="30"/>
        <v>0.87265178220000028</v>
      </c>
      <c r="AW57" s="109">
        <f t="shared" si="27"/>
        <v>4.0670445222000016</v>
      </c>
      <c r="AX57" s="113">
        <f t="shared" si="28"/>
        <v>8.9701026074106771</v>
      </c>
      <c r="AY57" s="100">
        <v>0.8</v>
      </c>
      <c r="AZ57" s="100">
        <v>25.81</v>
      </c>
      <c r="BA57" s="100">
        <v>-9.4499999999999993</v>
      </c>
      <c r="BB57" s="100">
        <v>0.86</v>
      </c>
      <c r="BC57" s="100">
        <v>5.0599999999999996</v>
      </c>
      <c r="BE57" s="12">
        <v>2021</v>
      </c>
      <c r="BF57" s="12">
        <f t="shared" si="29"/>
        <v>0</v>
      </c>
      <c r="BG57" s="100">
        <v>0.38</v>
      </c>
      <c r="BH57" s="55" t="s">
        <v>121</v>
      </c>
      <c r="BI57" s="55" t="s">
        <v>122</v>
      </c>
    </row>
    <row r="58" spans="1:61" ht="12.75" customHeight="1" x14ac:dyDescent="0.2">
      <c r="A58" s="116" t="s">
        <v>1457</v>
      </c>
      <c r="B58" s="55" t="s">
        <v>1458</v>
      </c>
      <c r="C58" s="156" t="s">
        <v>134</v>
      </c>
      <c r="D58" s="98" t="s">
        <v>145</v>
      </c>
      <c r="E58" s="157">
        <v>8</v>
      </c>
      <c r="F58" s="2">
        <v>562</v>
      </c>
      <c r="G58" s="2" t="s">
        <v>146</v>
      </c>
      <c r="H58" s="2" t="s">
        <v>146</v>
      </c>
      <c r="I58" s="100">
        <v>42.2</v>
      </c>
      <c r="J58" s="101">
        <f t="shared" si="16"/>
        <v>2.5592417061611377</v>
      </c>
      <c r="K58" s="104">
        <v>0.27</v>
      </c>
      <c r="L58" s="71">
        <v>4</v>
      </c>
      <c r="M58" s="28">
        <f t="shared" si="17"/>
        <v>1.08</v>
      </c>
      <c r="N58" s="103" t="s">
        <v>395</v>
      </c>
      <c r="O58" s="104">
        <v>0.24</v>
      </c>
      <c r="P58" s="158">
        <v>45810</v>
      </c>
      <c r="Q58" s="158">
        <v>45817</v>
      </c>
      <c r="R58" s="28">
        <f t="shared" si="18"/>
        <v>12.500000000000011</v>
      </c>
      <c r="S58" s="105">
        <f>IF(INDEX(Historical!$D$7:$D1239,MATCH(B58,Historical!$B$7:$B$1044,0))=0,"n/a",(INDEX(Historical!$C$7:$C$1044,MATCH(B58,Historical!$B$7:$B$1044,0))/INDEX(Historical!$D$7:$D$1044,MATCH(B58,Historical!$B$7:$B$1044,0))-1)*100)</f>
        <v>11.702127659574479</v>
      </c>
      <c r="T58" s="105">
        <f>IF(INDEX(Historical!$F$7:$F$1044,MATCH(B58,Historical!$B$7:$B$1044,0))=0,"n/a",((INDEX(Historical!$C$7:$C$1044,MATCH(B58,Historical!$B$7:$B$1044,0))/INDEX(Historical!$F$7:$F$1044,MATCH(B58,Historical!$B$7:$B$1044,0)))^(1/3)-1)*100)</f>
        <v>10.415886963424924</v>
      </c>
      <c r="U58" s="105">
        <f>IF(INDEX(Historical!$H$7:$H$1044,MATCH(B58,Historical!$B$7:$B$1044,0))=0,"n/a",((INDEX(Historical!$C$7:$C$1044,MATCH(B58,Historical!$B$7:$B$1044,0))/INDEX(Historical!$H$7:$H$1044,MATCH(B58,Historical!$B$7:$B$1044,0)))^(1/5)-1)*100)</f>
        <v>9.7309332149995154</v>
      </c>
      <c r="V58" s="105" t="str">
        <f>IF(INDEX(Historical!$M$7:$M$1044,MATCH(B58,Historical!$B$7:$B$1044,0))=0,"n/a",((INDEX(Historical!$C$7:$C$1044,MATCH(B58,Historical!$B$7:$B$1044,0))/INDEX(Historical!$M$7:$M$1044,MATCH(B58,Historical!$B$7:$B$1044,0)))^(1/10)-1)*100)</f>
        <v>n/a</v>
      </c>
      <c r="W58" s="106" t="str">
        <f t="shared" si="19"/>
        <v>n/a</v>
      </c>
      <c r="X58" s="107" t="str">
        <f t="shared" si="20"/>
        <v>n/a</v>
      </c>
      <c r="Y58" s="165"/>
      <c r="Z58" s="101" t="str">
        <f t="shared" si="21"/>
        <v>n/a</v>
      </c>
      <c r="AA58" s="109" t="str">
        <f t="shared" si="22"/>
        <v>n/a</v>
      </c>
      <c r="AB58" s="71">
        <v>12</v>
      </c>
      <c r="AC58" s="100">
        <v>-4.83</v>
      </c>
      <c r="AD58" s="100">
        <v>0.21</v>
      </c>
      <c r="AE58" s="100">
        <v>0.98</v>
      </c>
      <c r="AF58" s="100" t="s">
        <v>142</v>
      </c>
      <c r="AG58" s="100">
        <v>-182.66</v>
      </c>
      <c r="AH58" s="100">
        <v>26.729999999999997</v>
      </c>
      <c r="AI58" s="100">
        <v>22.7</v>
      </c>
      <c r="AJ58" s="100">
        <v>-25.44</v>
      </c>
      <c r="AK58" s="100">
        <v>22.66</v>
      </c>
      <c r="AL58" s="100">
        <v>11880</v>
      </c>
      <c r="AM58" s="100">
        <v>0.79</v>
      </c>
      <c r="AN58" s="100" t="s">
        <v>142</v>
      </c>
      <c r="AO58" s="110" t="str">
        <f t="shared" si="23"/>
        <v>n/a</v>
      </c>
      <c r="AP58" s="111">
        <f t="shared" si="24"/>
        <v>12.290174921160652</v>
      </c>
      <c r="AQ58" s="112" t="str">
        <f t="shared" si="25"/>
        <v>n/a</v>
      </c>
      <c r="AR58" s="101">
        <f>INDEX(Historical!$C$7:$C$1045,MATCH(B58,Historical!$B$7:$B$1045,0))*IF(AH58="n/a",1.03,IF(AH58&lt;0,1.01,IF(AH58&gt;10,1.1,(1+AH58/100))))</f>
        <v>1.1550000000000002</v>
      </c>
      <c r="AS58" s="109">
        <f t="shared" si="26"/>
        <v>1.2705000000000004</v>
      </c>
      <c r="AT58" s="109">
        <f t="shared" si="30"/>
        <v>1.3975500000000005</v>
      </c>
      <c r="AU58" s="109">
        <f t="shared" si="30"/>
        <v>1.5373050000000006</v>
      </c>
      <c r="AV58" s="109">
        <f t="shared" si="30"/>
        <v>1.6910355000000008</v>
      </c>
      <c r="AW58" s="109">
        <f t="shared" si="27"/>
        <v>7.0513905000000028</v>
      </c>
      <c r="AX58" s="113">
        <f t="shared" si="28"/>
        <v>16.709456161137446</v>
      </c>
      <c r="AY58" s="100">
        <v>1.1200000000000001</v>
      </c>
      <c r="AZ58" s="100">
        <v>19.900000000000002</v>
      </c>
      <c r="BA58" s="100">
        <v>-25.45</v>
      </c>
      <c r="BB58" s="100">
        <v>6.78</v>
      </c>
      <c r="BC58" s="100">
        <v>-9.629999999999999</v>
      </c>
      <c r="BE58" s="12">
        <v>2018</v>
      </c>
      <c r="BF58" s="12">
        <f t="shared" si="29"/>
        <v>1</v>
      </c>
      <c r="BG58" s="100">
        <v>-0.45999999999999996</v>
      </c>
      <c r="BH58" t="s">
        <v>121</v>
      </c>
      <c r="BI58" t="s">
        <v>122</v>
      </c>
    </row>
    <row r="59" spans="1:61" ht="12.75" customHeight="1" x14ac:dyDescent="0.2">
      <c r="A59" s="116" t="s">
        <v>1459</v>
      </c>
      <c r="B59" s="55" t="s">
        <v>1460</v>
      </c>
      <c r="C59" s="156" t="s">
        <v>300</v>
      </c>
      <c r="D59" s="98" t="s">
        <v>301</v>
      </c>
      <c r="E59" s="157">
        <v>9</v>
      </c>
      <c r="F59" s="2">
        <v>552</v>
      </c>
      <c r="G59" s="2" t="s">
        <v>146</v>
      </c>
      <c r="H59" s="2" t="s">
        <v>146</v>
      </c>
      <c r="I59" s="100">
        <v>65.38</v>
      </c>
      <c r="J59" s="101">
        <f t="shared" si="16"/>
        <v>4.2979504435607225</v>
      </c>
      <c r="K59" s="104">
        <v>0.70250000000000001</v>
      </c>
      <c r="L59" s="71">
        <v>4</v>
      </c>
      <c r="M59" s="28">
        <f t="shared" si="17"/>
        <v>2.81</v>
      </c>
      <c r="N59" s="103" t="s">
        <v>209</v>
      </c>
      <c r="O59" s="104">
        <v>0.6925</v>
      </c>
      <c r="P59" s="158">
        <v>46111</v>
      </c>
      <c r="Q59" s="158">
        <v>46122</v>
      </c>
      <c r="R59" s="28">
        <f t="shared" si="18"/>
        <v>1.4440433212996402</v>
      </c>
      <c r="S59" s="105">
        <f>IF(INDEX(Historical!$D$7:$D1241,MATCH(B59,Historical!$B$7:$B$1044,0))=0,"n/a",(INDEX(Historical!$C$7:$C$1044,MATCH(B59,Historical!$B$7:$B$1044,0))/INDEX(Historical!$D$7:$D$1044,MATCH(B59,Historical!$B$7:$B$1044,0))-1)*100)</f>
        <v>2.4186046511627923</v>
      </c>
      <c r="T59" s="105">
        <f>IF(INDEX(Historical!$F$7:$F$1044,MATCH(B59,Historical!$B$7:$B$1044,0))=0,"n/a",((INDEX(Historical!$C$7:$C$1044,MATCH(B59,Historical!$B$7:$B$1044,0))/INDEX(Historical!$F$7:$F$1044,MATCH(B59,Historical!$B$7:$B$1044,0)))^(1/3)-1)*100)</f>
        <v>3.5709329128617018</v>
      </c>
      <c r="U59" s="105">
        <f>IF(INDEX(Historical!$H$7:$H$1044,MATCH(B59,Historical!$B$7:$B$1044,0))=0,"n/a",((INDEX(Historical!$C$7:$C$1044,MATCH(B59,Historical!$B$7:$B$1044,0))/INDEX(Historical!$H$7:$H$1044,MATCH(B59,Historical!$B$7:$B$1044,0)))^(1/5)-1)*100)</f>
        <v>2.9941938666123269</v>
      </c>
      <c r="V59" s="105">
        <f>IF(INDEX(Historical!$M$7:$M$1044,MATCH(B59,Historical!$B$7:$B$1044,0))=0,"n/a",((INDEX(Historical!$C$7:$C$1044,MATCH(B59,Historical!$B$7:$B$1044,0))/INDEX(Historical!$M$7:$M$1044,MATCH(B59,Historical!$B$7:$B$1044,0)))^(1/10)-1)*100)</f>
        <v>2.465497335587119</v>
      </c>
      <c r="W59" s="106">
        <f t="shared" si="19"/>
        <v>1.2144380865450448</v>
      </c>
      <c r="X59" s="107">
        <f t="shared" si="20"/>
        <v>0.56815822895869583</v>
      </c>
      <c r="Y59" s="165"/>
      <c r="Z59" s="101">
        <f t="shared" si="21"/>
        <v>113.76518218623481</v>
      </c>
      <c r="AA59" s="109">
        <f t="shared" si="22"/>
        <v>26.469635627530362</v>
      </c>
      <c r="AB59" s="71">
        <v>12</v>
      </c>
      <c r="AC59" s="100">
        <v>2.4700000000000002</v>
      </c>
      <c r="AD59" s="100" t="s">
        <v>142</v>
      </c>
      <c r="AE59" s="100">
        <v>7.82</v>
      </c>
      <c r="AF59" s="100">
        <v>2.2999999999999998</v>
      </c>
      <c r="AG59" s="100">
        <v>8.7800000000000011</v>
      </c>
      <c r="AH59" s="100">
        <v>-55.730000000000004</v>
      </c>
      <c r="AI59" s="100">
        <v>12.3</v>
      </c>
      <c r="AJ59" s="100">
        <v>5.27</v>
      </c>
      <c r="AK59" s="100">
        <v>-17.22</v>
      </c>
      <c r="AL59" s="100">
        <v>24500</v>
      </c>
      <c r="AM59" s="100">
        <v>0.89999999999999991</v>
      </c>
      <c r="AN59" s="100">
        <v>0.81</v>
      </c>
      <c r="AO59" s="110">
        <f t="shared" si="23"/>
        <v>-19.177491317357312</v>
      </c>
      <c r="AP59" s="111">
        <f t="shared" si="24"/>
        <v>7.2921443101730494</v>
      </c>
      <c r="AQ59" s="112">
        <f t="shared" si="25"/>
        <v>64.492704253369808</v>
      </c>
      <c r="AR59" s="101">
        <f>INDEX(Historical!$C$7:$C$1045,MATCH(B59,Historical!$B$7:$B$1045,0))*IF(AH59="n/a",1.03,IF(AH59&lt;0,1.01,IF(AH59&gt;10,1.1,(1+AH59/100))))</f>
        <v>2.7800250000000002</v>
      </c>
      <c r="AS59" s="109">
        <f t="shared" si="26"/>
        <v>3.0580275000000006</v>
      </c>
      <c r="AT59" s="109">
        <f t="shared" si="30"/>
        <v>3.0886077750000007</v>
      </c>
      <c r="AU59" s="109">
        <f t="shared" si="30"/>
        <v>3.1194938527500007</v>
      </c>
      <c r="AV59" s="109">
        <f t="shared" si="30"/>
        <v>3.1506887912775006</v>
      </c>
      <c r="AW59" s="109">
        <f t="shared" si="27"/>
        <v>15.196842919027503</v>
      </c>
      <c r="AX59" s="113">
        <f t="shared" si="28"/>
        <v>23.243871090589636</v>
      </c>
      <c r="AY59" s="100">
        <v>0.78</v>
      </c>
      <c r="AZ59" s="100">
        <v>13.569999999999999</v>
      </c>
      <c r="BA59" s="100">
        <v>-9.7000000000000011</v>
      </c>
      <c r="BB59" s="100">
        <v>6.45</v>
      </c>
      <c r="BC59" s="100">
        <v>4.5600000000000005</v>
      </c>
      <c r="BE59" s="12">
        <v>2018</v>
      </c>
      <c r="BF59" s="12">
        <f t="shared" si="29"/>
        <v>1</v>
      </c>
      <c r="BG59" s="100">
        <v>4.6399999999999997</v>
      </c>
      <c r="BH59" t="s">
        <v>121</v>
      </c>
      <c r="BI59" t="s">
        <v>302</v>
      </c>
    </row>
    <row r="60" spans="1:61" ht="12.75" customHeight="1" x14ac:dyDescent="0.2">
      <c r="A60" s="116" t="s">
        <v>1461</v>
      </c>
      <c r="B60" s="55" t="s">
        <v>1462</v>
      </c>
      <c r="C60" s="156" t="s">
        <v>134</v>
      </c>
      <c r="D60" s="98" t="s">
        <v>412</v>
      </c>
      <c r="E60" s="157">
        <v>8</v>
      </c>
      <c r="F60" s="2">
        <v>578</v>
      </c>
      <c r="G60" s="2" t="s">
        <v>146</v>
      </c>
      <c r="H60" s="2" t="s">
        <v>146</v>
      </c>
      <c r="I60" s="100">
        <v>60.52</v>
      </c>
      <c r="J60" s="101">
        <f t="shared" si="16"/>
        <v>2.3132848645076005</v>
      </c>
      <c r="K60" s="104">
        <v>0.35</v>
      </c>
      <c r="L60" s="71">
        <v>4</v>
      </c>
      <c r="M60" s="28">
        <f t="shared" si="17"/>
        <v>1.4</v>
      </c>
      <c r="N60" s="103" t="s">
        <v>395</v>
      </c>
      <c r="O60" s="104">
        <v>0.31</v>
      </c>
      <c r="P60" s="158">
        <v>46094</v>
      </c>
      <c r="Q60" s="158">
        <v>46104</v>
      </c>
      <c r="R60" s="28">
        <f t="shared" si="18"/>
        <v>12.903225806451607</v>
      </c>
      <c r="S60" s="105">
        <f>IF(INDEX(Historical!$D$7:$D1244,MATCH(B60,Historical!$B$7:$B$1044,0))=0,"n/a",(INDEX(Historical!$C$7:$C$1044,MATCH(B60,Historical!$B$7:$B$1044,0))/INDEX(Historical!$D$7:$D$1044,MATCH(B60,Historical!$B$7:$B$1044,0))-1)*100)</f>
        <v>10.714285714285698</v>
      </c>
      <c r="T60" s="105">
        <f>IF(INDEX(Historical!$F$7:$F$1044,MATCH(B60,Historical!$B$7:$B$1044,0))=0,"n/a",((INDEX(Historical!$C$7:$C$1044,MATCH(B60,Historical!$B$7:$B$1044,0))/INDEX(Historical!$F$7:$F$1044,MATCH(B60,Historical!$B$7:$B$1044,0)))^(1/3)-1)*100)</f>
        <v>12.972934889491604</v>
      </c>
      <c r="U60" s="105">
        <f>IF(INDEX(Historical!$H$7:$H$1044,MATCH(B60,Historical!$B$7:$B$1044,0))=0,"n/a",((INDEX(Historical!$C$7:$C$1044,MATCH(B60,Historical!$B$7:$B$1044,0))/INDEX(Historical!$H$7:$H$1044,MATCH(B60,Historical!$B$7:$B$1044,0)))^(1/5)-1)*100)</f>
        <v>14.142752785081459</v>
      </c>
      <c r="V60" s="105" t="str">
        <f>IF(INDEX(Historical!$M$7:$M$1044,MATCH(B60,Historical!$B$7:$B$1044,0))=0,"n/a",((INDEX(Historical!$C$7:$C$1044,MATCH(B60,Historical!$B$7:$B$1044,0))/INDEX(Historical!$M$7:$M$1044,MATCH(B60,Historical!$B$7:$B$1044,0)))^(1/10)-1)*100)</f>
        <v>n/a</v>
      </c>
      <c r="W60" s="106" t="str">
        <f t="shared" si="19"/>
        <v>n/a</v>
      </c>
      <c r="X60" s="107">
        <f t="shared" si="20"/>
        <v>1.1611455488572626</v>
      </c>
      <c r="Y60" s="165"/>
      <c r="Z60" s="101">
        <f t="shared" si="21"/>
        <v>20.319303338171263</v>
      </c>
      <c r="AA60" s="109">
        <f t="shared" si="22"/>
        <v>8.783744557329463</v>
      </c>
      <c r="AB60" s="71">
        <v>12</v>
      </c>
      <c r="AC60" s="100">
        <v>6.89</v>
      </c>
      <c r="AD60" s="100">
        <v>1.57</v>
      </c>
      <c r="AE60" s="100">
        <v>4.6100000000000003</v>
      </c>
      <c r="AF60" s="100">
        <v>1</v>
      </c>
      <c r="AG60" s="100">
        <v>12.15</v>
      </c>
      <c r="AH60" s="100">
        <v>2.79</v>
      </c>
      <c r="AI60" s="100">
        <v>7.1</v>
      </c>
      <c r="AJ60" s="100">
        <v>12.18</v>
      </c>
      <c r="AK60" s="100">
        <v>5.09</v>
      </c>
      <c r="AL60" s="100">
        <v>5690</v>
      </c>
      <c r="AM60" s="100">
        <v>3.71</v>
      </c>
      <c r="AN60" s="100">
        <v>0.09</v>
      </c>
      <c r="AO60" s="110">
        <f t="shared" si="23"/>
        <v>7.6722930922595971</v>
      </c>
      <c r="AP60" s="111">
        <f t="shared" si="24"/>
        <v>16.45603764958906</v>
      </c>
      <c r="AQ60" s="112">
        <f t="shared" si="25"/>
        <v>-37.518911101644484</v>
      </c>
      <c r="AR60" s="101">
        <f>INDEX(Historical!$C$7:$C$1045,MATCH(B60,Historical!$B$7:$B$1045,0))*IF(AH60="n/a",1.03,IF(AH60&lt;0,1.01,IF(AH60&gt;10,1.1,(1+AH60/100))))</f>
        <v>1.2745960000000001</v>
      </c>
      <c r="AS60" s="109">
        <f t="shared" si="26"/>
        <v>1.3650923159999999</v>
      </c>
      <c r="AT60" s="109">
        <f t="shared" si="30"/>
        <v>1.4345755148843999</v>
      </c>
      <c r="AU60" s="109">
        <f t="shared" si="30"/>
        <v>1.5075954085920158</v>
      </c>
      <c r="AV60" s="109">
        <f t="shared" si="30"/>
        <v>1.5843320148893494</v>
      </c>
      <c r="AW60" s="109">
        <f t="shared" si="27"/>
        <v>7.1661912543657644</v>
      </c>
      <c r="AX60" s="113">
        <f t="shared" si="28"/>
        <v>11.841029832065043</v>
      </c>
      <c r="AY60" s="100">
        <v>0.86</v>
      </c>
      <c r="AZ60" s="100">
        <v>9.6</v>
      </c>
      <c r="BA60" s="100">
        <v>-9.7900000000000009</v>
      </c>
      <c r="BB60" s="100">
        <v>0.71000000000000008</v>
      </c>
      <c r="BC60" s="100">
        <v>-1.54</v>
      </c>
      <c r="BE60" s="12">
        <v>2019</v>
      </c>
      <c r="BG60" s="100">
        <v>9.43</v>
      </c>
      <c r="BH60" t="s">
        <v>121</v>
      </c>
      <c r="BI60" t="s">
        <v>122</v>
      </c>
    </row>
    <row r="61" spans="1:61" ht="12.75" customHeight="1" x14ac:dyDescent="0.2">
      <c r="A61" s="146" t="s">
        <v>3097</v>
      </c>
      <c r="B61" s="55" t="s">
        <v>3098</v>
      </c>
      <c r="C61" s="156" t="s">
        <v>263</v>
      </c>
      <c r="D61" s="98" t="s">
        <v>264</v>
      </c>
      <c r="E61" s="157">
        <v>5</v>
      </c>
      <c r="F61" s="2">
        <v>711</v>
      </c>
      <c r="G61" s="2" t="s">
        <v>146</v>
      </c>
      <c r="H61" s="2" t="s">
        <v>146</v>
      </c>
      <c r="I61" s="100">
        <v>20.190000000000001</v>
      </c>
      <c r="J61" s="101">
        <f t="shared" si="16"/>
        <v>6.6864784546805351</v>
      </c>
      <c r="K61" s="104">
        <v>0.33750000000000002</v>
      </c>
      <c r="L61" s="71">
        <v>4</v>
      </c>
      <c r="M61" s="28">
        <f t="shared" si="17"/>
        <v>1.35</v>
      </c>
      <c r="N61" s="103" t="s">
        <v>874</v>
      </c>
      <c r="O61" s="104">
        <v>0.33500000000000002</v>
      </c>
      <c r="P61" s="158">
        <v>46150</v>
      </c>
      <c r="Q61" s="158">
        <v>46162</v>
      </c>
      <c r="R61" s="28">
        <f t="shared" si="18"/>
        <v>0.74626865671641851</v>
      </c>
      <c r="S61" s="105">
        <f>IF(INDEX(Historical!$D$7:$D1723,MATCH(B61,Historical!$B$7:$B$1044,0))=0,"n/a",(INDEX(Historical!$C$7:$C$1044,MATCH(B61,Historical!$B$7:$B$1044,0))/INDEX(Historical!$D$7:$D$1044,MATCH(B61,Historical!$B$7:$B$1044,0))-1)*100)</f>
        <v>3.1372549019607954</v>
      </c>
      <c r="T61" s="105">
        <f>IF(INDEX(Historical!$F$7:$F$1044,MATCH(B61,Historical!$B$7:$B$1044,0))=0,"n/a",((INDEX(Historical!$C$7:$C$1044,MATCH(B61,Historical!$B$7:$B$1044,0))/INDEX(Historical!$F$7:$F$1044,MATCH(B61,Historical!$B$7:$B$1044,0)))^(1/3)-1)*100)</f>
        <v>14.763072456595495</v>
      </c>
      <c r="U61" s="105">
        <f>IF(INDEX(Historical!$H$7:$H$1044,MATCH(B61,Historical!$B$7:$B$1044,0))=0,"n/a",((INDEX(Historical!$C$7:$C$1044,MATCH(B61,Historical!$B$7:$B$1044,0))/INDEX(Historical!$H$7:$H$1044,MATCH(B61,Historical!$B$7:$B$1044,0)))^(1/5)-1)*100)</f>
        <v>4.2585243717402799</v>
      </c>
      <c r="V61" s="105">
        <f>IF(INDEX(Historical!$M$7:$M$1044,MATCH(B61,Historical!$B$7:$B$1044,0))=0,"n/a",((INDEX(Historical!$C$7:$C$1044,MATCH(B61,Historical!$B$7:$B$1044,0))/INDEX(Historical!$M$7:$M$1044,MATCH(B61,Historical!$B$7:$B$1044,0)))^(1/10)-1)*100)</f>
        <v>2.5728820012814513</v>
      </c>
      <c r="W61" s="106">
        <f t="shared" si="19"/>
        <v>1.6551572787322841</v>
      </c>
      <c r="X61" s="107" t="str">
        <f t="shared" si="20"/>
        <v>n/a</v>
      </c>
      <c r="Y61" s="159"/>
      <c r="Z61" s="101">
        <f t="shared" si="21"/>
        <v>111.5702479338843</v>
      </c>
      <c r="AA61" s="109">
        <f t="shared" si="22"/>
        <v>16.685950413223143</v>
      </c>
      <c r="AB61" s="71">
        <v>12</v>
      </c>
      <c r="AC61" s="100">
        <v>1.21</v>
      </c>
      <c r="AD61" s="100">
        <v>0.93</v>
      </c>
      <c r="AE61" s="100">
        <v>0.81</v>
      </c>
      <c r="AF61" s="100">
        <v>2.2400000000000002</v>
      </c>
      <c r="AG61" s="100">
        <v>12.75</v>
      </c>
      <c r="AH61" s="100">
        <v>33.5</v>
      </c>
      <c r="AI61" s="100">
        <v>6.61</v>
      </c>
      <c r="AJ61" s="100" t="s">
        <v>142</v>
      </c>
      <c r="AK61" s="100">
        <v>12.629999999999999</v>
      </c>
      <c r="AL61" s="100">
        <v>69460</v>
      </c>
      <c r="AM61" s="100">
        <v>12.46</v>
      </c>
      <c r="AN61" s="100">
        <v>2.04</v>
      </c>
      <c r="AO61" s="110">
        <f t="shared" si="23"/>
        <v>-5.7409475868023279</v>
      </c>
      <c r="AP61" s="111">
        <f t="shared" si="24"/>
        <v>10.945002826420815</v>
      </c>
      <c r="AQ61" s="112">
        <f t="shared" si="25"/>
        <v>28.886735677527419</v>
      </c>
      <c r="AR61" s="101">
        <f>INDEX(Historical!$C$7:$C$1045,MATCH(B61,Historical!$B$7:$B$1045,0))*IF(AH61="n/a",1.03,IF(AH61&lt;0,1.01,IF(AH61&gt;10,1.1,(1+AH61/100))))</f>
        <v>1.4465000000000003</v>
      </c>
      <c r="AS61" s="109">
        <f t="shared" si="26"/>
        <v>1.5421136500000003</v>
      </c>
      <c r="AT61" s="109">
        <f t="shared" si="30"/>
        <v>1.6963250150000004</v>
      </c>
      <c r="AU61" s="109">
        <f t="shared" si="30"/>
        <v>1.8659575165000006</v>
      </c>
      <c r="AV61" s="109">
        <f t="shared" si="30"/>
        <v>2.0525532681500009</v>
      </c>
      <c r="AW61" s="109">
        <f t="shared" si="27"/>
        <v>8.603449449650002</v>
      </c>
      <c r="AX61" s="113">
        <f t="shared" si="28"/>
        <v>42.612429171124326</v>
      </c>
      <c r="AY61" s="100">
        <v>0.56000000000000005</v>
      </c>
      <c r="AZ61" s="100">
        <v>27.779999999999998</v>
      </c>
      <c r="BA61" s="100">
        <v>1.69</v>
      </c>
      <c r="BB61" s="100">
        <v>6.35</v>
      </c>
      <c r="BC61" s="100">
        <v>14.45</v>
      </c>
      <c r="BE61" s="12">
        <v>2022</v>
      </c>
      <c r="BF61" s="12">
        <f t="shared" ref="BF61:BF92" si="31">IF(BE61&gt;2020,0,IF(BE61&gt;2008,1,IF(BE61&gt;2001,2,IF(BE61&gt;1990,3,IF(BE61&gt;1980,4,IF(BE61&gt;1973,5,IF(BE61&gt;1970,6,IF(BE61&gt;1960,7,IF(BE61&gt;1958,8,IF(BE61&gt;1953,9,10))))))))))</f>
        <v>0</v>
      </c>
      <c r="BG61" s="100">
        <v>3.3099999999999996</v>
      </c>
      <c r="BH61" s="55" t="s">
        <v>121</v>
      </c>
      <c r="BI61" s="55" t="s">
        <v>290</v>
      </c>
    </row>
    <row r="62" spans="1:61" ht="12.75" customHeight="1" x14ac:dyDescent="0.2">
      <c r="A62" s="116" t="s">
        <v>1463</v>
      </c>
      <c r="B62" s="55" t="s">
        <v>1464</v>
      </c>
      <c r="C62" s="156" t="s">
        <v>134</v>
      </c>
      <c r="D62" s="98" t="s">
        <v>157</v>
      </c>
      <c r="E62" s="157">
        <v>9</v>
      </c>
      <c r="F62" s="2">
        <v>539</v>
      </c>
      <c r="G62" s="2" t="s">
        <v>146</v>
      </c>
      <c r="H62" s="2" t="s">
        <v>146</v>
      </c>
      <c r="I62" s="100">
        <v>126.47</v>
      </c>
      <c r="J62" s="101">
        <f t="shared" si="16"/>
        <v>2.5302443267177988</v>
      </c>
      <c r="K62" s="104">
        <v>0.8</v>
      </c>
      <c r="L62" s="71">
        <v>4</v>
      </c>
      <c r="M62" s="28">
        <f t="shared" si="17"/>
        <v>3.2</v>
      </c>
      <c r="N62" s="103" t="s">
        <v>151</v>
      </c>
      <c r="O62" s="104">
        <v>0.6</v>
      </c>
      <c r="P62" s="158">
        <v>46052</v>
      </c>
      <c r="Q62" s="158">
        <v>46070</v>
      </c>
      <c r="R62" s="28">
        <f t="shared" si="18"/>
        <v>33.33333333333335</v>
      </c>
      <c r="S62" s="105">
        <f>IF(INDEX(Historical!$D$7:$D1250,MATCH(B62,Historical!$B$7:$B$1044,0))=0,"n/a",(INDEX(Historical!$C$7:$C$1044,MATCH(B62,Historical!$B$7:$B$1044,0))/INDEX(Historical!$D$7:$D$1044,MATCH(B62,Historical!$B$7:$B$1044,0))-1)*100)</f>
        <v>9.0909090909090828</v>
      </c>
      <c r="T62" s="105">
        <f>IF(INDEX(Historical!$F$7:$F$1044,MATCH(B62,Historical!$B$7:$B$1044,0))=0,"n/a",((INDEX(Historical!$C$7:$C$1044,MATCH(B62,Historical!$B$7:$B$1044,0))/INDEX(Historical!$F$7:$F$1044,MATCH(B62,Historical!$B$7:$B$1044,0)))^(1/3)-1)*100)</f>
        <v>14.471424255333186</v>
      </c>
      <c r="U62" s="105">
        <f>IF(INDEX(Historical!$H$7:$H$1044,MATCH(B62,Historical!$B$7:$B$1044,0))=0,"n/a",((INDEX(Historical!$C$7:$C$1044,MATCH(B62,Historical!$B$7:$B$1044,0))/INDEX(Historical!$H$7:$H$1044,MATCH(B62,Historical!$B$7:$B$1044,0)))^(1/5)-1)*100)</f>
        <v>16.8863268921301</v>
      </c>
      <c r="V62" s="105">
        <f>IF(INDEX(Historical!$M$7:$M$1044,MATCH(B62,Historical!$B$7:$B$1044,0))=0,"n/a",((INDEX(Historical!$C$7:$C$1044,MATCH(B62,Historical!$B$7:$B$1044,0))/INDEX(Historical!$M$7:$M$1044,MATCH(B62,Historical!$B$7:$B$1044,0)))^(1/10)-1)*100)</f>
        <v>11.612317403390438</v>
      </c>
      <c r="W62" s="106">
        <f t="shared" si="19"/>
        <v>1.4541737282516765</v>
      </c>
      <c r="X62" s="107">
        <f t="shared" si="20"/>
        <v>0.8831760926846286</v>
      </c>
      <c r="Y62" s="165"/>
      <c r="Z62" s="101">
        <f t="shared" si="21"/>
        <v>31.936127744510983</v>
      </c>
      <c r="AA62" s="109">
        <f t="shared" si="22"/>
        <v>12.621756487025948</v>
      </c>
      <c r="AB62" s="71">
        <v>12</v>
      </c>
      <c r="AC62" s="100">
        <v>10.02</v>
      </c>
      <c r="AD62" s="100">
        <v>1.33</v>
      </c>
      <c r="AE62" s="100">
        <v>3.73</v>
      </c>
      <c r="AF62" s="100">
        <v>1.92</v>
      </c>
      <c r="AG62" s="100">
        <v>16.45</v>
      </c>
      <c r="AH62" s="100">
        <v>11.68</v>
      </c>
      <c r="AI62" s="100">
        <v>6.03</v>
      </c>
      <c r="AJ62" s="100">
        <v>19.12</v>
      </c>
      <c r="AK62" s="100">
        <v>8.42</v>
      </c>
      <c r="AL62" s="100">
        <v>17320</v>
      </c>
      <c r="AM62" s="100">
        <v>0.96</v>
      </c>
      <c r="AN62" s="100">
        <v>0.41</v>
      </c>
      <c r="AO62" s="110">
        <f t="shared" si="23"/>
        <v>6.7948147318219512</v>
      </c>
      <c r="AP62" s="111">
        <f t="shared" si="24"/>
        <v>19.416571218847899</v>
      </c>
      <c r="AQ62" s="112">
        <f t="shared" si="25"/>
        <v>3.7813351985581001</v>
      </c>
      <c r="AR62" s="101">
        <f>INDEX(Historical!$C$7:$C$1045,MATCH(B62,Historical!$B$7:$B$1045,0))*IF(AH62="n/a",1.03,IF(AH62&lt;0,1.01,IF(AH62&gt;10,1.1,(1+AH62/100))))</f>
        <v>2.64</v>
      </c>
      <c r="AS62" s="109">
        <f t="shared" si="26"/>
        <v>2.7991920000000001</v>
      </c>
      <c r="AT62" s="109">
        <f t="shared" si="30"/>
        <v>3.0348839664000002</v>
      </c>
      <c r="AU62" s="109">
        <f t="shared" si="30"/>
        <v>3.2904211963708803</v>
      </c>
      <c r="AV62" s="109">
        <f t="shared" si="30"/>
        <v>3.5674746611053085</v>
      </c>
      <c r="AW62" s="109">
        <f t="shared" si="27"/>
        <v>15.33197182387619</v>
      </c>
      <c r="AX62" s="113">
        <f t="shared" si="28"/>
        <v>12.123010851487459</v>
      </c>
      <c r="AY62" s="100">
        <v>0.95</v>
      </c>
      <c r="AZ62" s="100">
        <v>51.72</v>
      </c>
      <c r="BA62" s="100">
        <v>-0.02</v>
      </c>
      <c r="BB62" s="100">
        <v>12.22</v>
      </c>
      <c r="BC62" s="100">
        <v>15.93</v>
      </c>
      <c r="BE62" s="12">
        <v>2018</v>
      </c>
      <c r="BF62" s="12">
        <f t="shared" si="31"/>
        <v>1</v>
      </c>
      <c r="BG62" s="100">
        <v>1.7500000000000002</v>
      </c>
      <c r="BH62" t="s">
        <v>121</v>
      </c>
      <c r="BI62" t="s">
        <v>122</v>
      </c>
    </row>
    <row r="63" spans="1:61" ht="12.75" customHeight="1" x14ac:dyDescent="0.2">
      <c r="A63" s="116" t="s">
        <v>1465</v>
      </c>
      <c r="B63" s="55" t="s">
        <v>1466</v>
      </c>
      <c r="C63" s="156" t="s">
        <v>263</v>
      </c>
      <c r="D63" s="98" t="s">
        <v>264</v>
      </c>
      <c r="E63" s="157">
        <v>9</v>
      </c>
      <c r="F63" s="2">
        <v>545</v>
      </c>
      <c r="G63" s="2" t="s">
        <v>146</v>
      </c>
      <c r="H63" s="2" t="s">
        <v>146</v>
      </c>
      <c r="I63" s="100">
        <v>205.63</v>
      </c>
      <c r="J63" s="101">
        <f t="shared" si="16"/>
        <v>2.0425035257501336</v>
      </c>
      <c r="K63" s="104">
        <v>1.05</v>
      </c>
      <c r="L63" s="71">
        <v>4</v>
      </c>
      <c r="M63" s="28">
        <f t="shared" si="17"/>
        <v>4.2</v>
      </c>
      <c r="N63" s="103" t="s">
        <v>312</v>
      </c>
      <c r="O63" s="104">
        <v>1</v>
      </c>
      <c r="P63" s="158">
        <v>46086</v>
      </c>
      <c r="Q63" s="158">
        <v>46093</v>
      </c>
      <c r="R63" s="28">
        <f t="shared" si="18"/>
        <v>5.0000000000000044</v>
      </c>
      <c r="S63" s="105">
        <f>IF(INDEX(Historical!$D$7:$D1254,MATCH(B63,Historical!$B$7:$B$1044,0))=0,"n/a",(INDEX(Historical!$C$7:$C$1044,MATCH(B63,Historical!$B$7:$B$1044,0))/INDEX(Historical!$D$7:$D$1044,MATCH(B63,Historical!$B$7:$B$1044,0))-1)*100)</f>
        <v>11.111111111111116</v>
      </c>
      <c r="T63" s="105">
        <f>IF(INDEX(Historical!$F$7:$F$1044,MATCH(B63,Historical!$B$7:$B$1044,0))=0,"n/a",((INDEX(Historical!$C$7:$C$1044,MATCH(B63,Historical!$B$7:$B$1044,0))/INDEX(Historical!$F$7:$F$1044,MATCH(B63,Historical!$B$7:$B$1044,0)))^(1/3)-1)*100)</f>
        <v>12.624788044360603</v>
      </c>
      <c r="U63" s="105">
        <f>IF(INDEX(Historical!$H$7:$H$1044,MATCH(B63,Historical!$B$7:$B$1044,0))=0,"n/a",((INDEX(Historical!$C$7:$C$1044,MATCH(B63,Historical!$B$7:$B$1044,0))/INDEX(Historical!$H$7:$H$1044,MATCH(B63,Historical!$B$7:$B$1044,0)))^(1/5)-1)*100)</f>
        <v>21.672868378641152</v>
      </c>
      <c r="V63" s="105" t="str">
        <f>IF(INDEX(Historical!$M$7:$M$1044,MATCH(B63,Historical!$B$7:$B$1044,0))=0,"n/a",((INDEX(Historical!$C$7:$C$1044,MATCH(B63,Historical!$B$7:$B$1044,0))/INDEX(Historical!$M$7:$M$1044,MATCH(B63,Historical!$B$7:$B$1044,0)))^(1/10)-1)*100)</f>
        <v>n/a</v>
      </c>
      <c r="W63" s="106" t="str">
        <f t="shared" si="19"/>
        <v>n/a</v>
      </c>
      <c r="X63" s="107" t="str">
        <f t="shared" si="20"/>
        <v>n/a</v>
      </c>
      <c r="Y63" s="165"/>
      <c r="Z63" s="101">
        <f t="shared" si="21"/>
        <v>74.468085106382986</v>
      </c>
      <c r="AA63" s="109">
        <f t="shared" si="22"/>
        <v>36.459219858156033</v>
      </c>
      <c r="AB63" s="71">
        <v>12</v>
      </c>
      <c r="AC63" s="100">
        <v>5.64</v>
      </c>
      <c r="AD63" s="100">
        <v>1.27</v>
      </c>
      <c r="AE63" s="100">
        <v>3.85</v>
      </c>
      <c r="AF63" s="100">
        <v>1.58</v>
      </c>
      <c r="AG63" s="100">
        <v>4.43</v>
      </c>
      <c r="AH63" s="100">
        <v>33.43</v>
      </c>
      <c r="AI63" s="100">
        <v>-6.2600000000000007</v>
      </c>
      <c r="AJ63" s="100" t="s">
        <v>142</v>
      </c>
      <c r="AK63" s="100">
        <v>9.7100000000000009</v>
      </c>
      <c r="AL63" s="100">
        <v>57850</v>
      </c>
      <c r="AM63" s="100">
        <v>31.96</v>
      </c>
      <c r="AN63" s="100">
        <v>0.4</v>
      </c>
      <c r="AO63" s="110">
        <f t="shared" si="23"/>
        <v>-12.743847953764746</v>
      </c>
      <c r="AP63" s="111">
        <f t="shared" si="24"/>
        <v>23.715371904391287</v>
      </c>
      <c r="AQ63" s="112">
        <f t="shared" si="25"/>
        <v>60.00773227967111</v>
      </c>
      <c r="AR63" s="101">
        <f>INDEX(Historical!$C$7:$C$1045,MATCH(B63,Historical!$B$7:$B$1045,0))*IF(AH63="n/a",1.03,IF(AH63&lt;0,1.01,IF(AH63&gt;10,1.1,(1+AH63/100))))</f>
        <v>4.4000000000000004</v>
      </c>
      <c r="AS63" s="109">
        <f t="shared" si="26"/>
        <v>4.4440000000000008</v>
      </c>
      <c r="AT63" s="109">
        <f t="shared" si="30"/>
        <v>4.8755124000000007</v>
      </c>
      <c r="AU63" s="109">
        <f t="shared" si="30"/>
        <v>5.3489246540400011</v>
      </c>
      <c r="AV63" s="109">
        <f t="shared" si="30"/>
        <v>5.8683052379472853</v>
      </c>
      <c r="AW63" s="109">
        <f t="shared" si="27"/>
        <v>24.93674229198729</v>
      </c>
      <c r="AX63" s="113">
        <f t="shared" si="28"/>
        <v>12.126996202882504</v>
      </c>
      <c r="AY63" s="100">
        <v>0.46</v>
      </c>
      <c r="AZ63" s="100">
        <v>60.96</v>
      </c>
      <c r="BA63" s="100">
        <v>-0.12</v>
      </c>
      <c r="BB63" s="100">
        <v>9.94</v>
      </c>
      <c r="BC63" s="100">
        <v>30.43</v>
      </c>
      <c r="BE63" s="12">
        <v>2018</v>
      </c>
      <c r="BF63" s="12">
        <f t="shared" si="31"/>
        <v>1</v>
      </c>
      <c r="BG63" s="100">
        <v>2.39</v>
      </c>
      <c r="BH63" t="s">
        <v>121</v>
      </c>
      <c r="BI63" t="s">
        <v>122</v>
      </c>
    </row>
    <row r="64" spans="1:61" ht="12.75" customHeight="1" x14ac:dyDescent="0.2">
      <c r="A64" s="116" t="s">
        <v>1467</v>
      </c>
      <c r="B64" s="55" t="s">
        <v>1468</v>
      </c>
      <c r="C64" s="156" t="s">
        <v>134</v>
      </c>
      <c r="D64" s="98" t="s">
        <v>157</v>
      </c>
      <c r="E64" s="157">
        <v>9</v>
      </c>
      <c r="F64" s="2">
        <v>540</v>
      </c>
      <c r="G64" s="2" t="s">
        <v>146</v>
      </c>
      <c r="H64" s="2" t="s">
        <v>146</v>
      </c>
      <c r="I64" s="100">
        <v>54.07</v>
      </c>
      <c r="J64" s="101">
        <f t="shared" si="16"/>
        <v>1.5535417051969667</v>
      </c>
      <c r="K64" s="104">
        <v>0.21</v>
      </c>
      <c r="L64" s="71">
        <v>4</v>
      </c>
      <c r="M64" s="28">
        <f t="shared" si="17"/>
        <v>0.84</v>
      </c>
      <c r="N64" s="103" t="s">
        <v>874</v>
      </c>
      <c r="O64" s="104">
        <v>0.19</v>
      </c>
      <c r="P64" s="158">
        <v>46063</v>
      </c>
      <c r="Q64" s="158">
        <v>46077</v>
      </c>
      <c r="R64" s="28">
        <f t="shared" si="18"/>
        <v>10.52631578947368</v>
      </c>
      <c r="S64" s="105">
        <f>IF(INDEX(Historical!$D$7:$D1257,MATCH(B64,Historical!$B$7:$B$1044,0))=0,"n/a",(INDEX(Historical!$C$7:$C$1044,MATCH(B64,Historical!$B$7:$B$1044,0))/INDEX(Historical!$D$7:$D$1044,MATCH(B64,Historical!$B$7:$B$1044,0))-1)*100)</f>
        <v>11.764705882352944</v>
      </c>
      <c r="T64" s="105">
        <f>IF(INDEX(Historical!$F$7:$F$1044,MATCH(B64,Historical!$B$7:$B$1044,0))=0,"n/a",((INDEX(Historical!$C$7:$C$1044,MATCH(B64,Historical!$B$7:$B$1044,0))/INDEX(Historical!$F$7:$F$1044,MATCH(B64,Historical!$B$7:$B$1044,0)))^(1/3)-1)*100)</f>
        <v>13.484552524869731</v>
      </c>
      <c r="U64" s="105">
        <f>IF(INDEX(Historical!$H$7:$H$1044,MATCH(B64,Historical!$B$7:$B$1044,0))=0,"n/a",((INDEX(Historical!$C$7:$C$1044,MATCH(B64,Historical!$B$7:$B$1044,0))/INDEX(Historical!$H$7:$H$1044,MATCH(B64,Historical!$B$7:$B$1044,0)))^(1/5)-1)*100)</f>
        <v>16.118714233316211</v>
      </c>
      <c r="V64" s="105" t="str">
        <f>IF(INDEX(Historical!$M$7:$M$1044,MATCH(B64,Historical!$B$7:$B$1044,0))=0,"n/a",((INDEX(Historical!$C$7:$C$1044,MATCH(B64,Historical!$B$7:$B$1044,0))/INDEX(Historical!$M$7:$M$1044,MATCH(B64,Historical!$B$7:$B$1044,0)))^(1/10)-1)*100)</f>
        <v>n/a</v>
      </c>
      <c r="W64" s="106" t="str">
        <f t="shared" si="19"/>
        <v>n/a</v>
      </c>
      <c r="X64" s="107">
        <f t="shared" si="20"/>
        <v>2.0249640996628404</v>
      </c>
      <c r="Y64" s="165"/>
      <c r="Z64" s="101">
        <f t="shared" si="21"/>
        <v>31.460674157303369</v>
      </c>
      <c r="AA64" s="109">
        <f t="shared" si="22"/>
        <v>20.250936329588015</v>
      </c>
      <c r="AB64" s="71">
        <v>12</v>
      </c>
      <c r="AC64" s="100">
        <v>2.67</v>
      </c>
      <c r="AD64" s="100" t="s">
        <v>142</v>
      </c>
      <c r="AE64" s="100">
        <v>3.04</v>
      </c>
      <c r="AF64" s="100">
        <v>1.41</v>
      </c>
      <c r="AG64" s="100">
        <v>7.870000000000001</v>
      </c>
      <c r="AH64" s="100">
        <v>17.399999999999999</v>
      </c>
      <c r="AI64" s="100">
        <v>8.2100000000000009</v>
      </c>
      <c r="AJ64" s="100">
        <v>7.9600000000000009</v>
      </c>
      <c r="AK64" s="100" t="s">
        <v>142</v>
      </c>
      <c r="AL64" s="100">
        <v>2800</v>
      </c>
      <c r="AM64" s="100">
        <v>16.150000000000002</v>
      </c>
      <c r="AN64" s="100">
        <v>0.14000000000000001</v>
      </c>
      <c r="AO64" s="110">
        <f t="shared" si="23"/>
        <v>-2.5786803910748368</v>
      </c>
      <c r="AP64" s="111">
        <f t="shared" si="24"/>
        <v>17.672255938513178</v>
      </c>
      <c r="AQ64" s="112">
        <f t="shared" si="25"/>
        <v>12.652504484107329</v>
      </c>
      <c r="AR64" s="101">
        <f>INDEX(Historical!$C$7:$C$1045,MATCH(B64,Historical!$B$7:$B$1045,0))*IF(AH64="n/a",1.03,IF(AH64&lt;0,1.01,IF(AH64&gt;10,1.1,(1+AH64/100))))</f>
        <v>0.83600000000000008</v>
      </c>
      <c r="AS64" s="109">
        <f t="shared" si="26"/>
        <v>0.9046356000000001</v>
      </c>
      <c r="AT64" s="109">
        <f t="shared" si="30"/>
        <v>0.93177466800000008</v>
      </c>
      <c r="AU64" s="109">
        <f t="shared" si="30"/>
        <v>0.95972790804000008</v>
      </c>
      <c r="AV64" s="109">
        <f t="shared" si="30"/>
        <v>0.98851974528120012</v>
      </c>
      <c r="AW64" s="109">
        <f t="shared" si="27"/>
        <v>4.6206579213212002</v>
      </c>
      <c r="AX64" s="113">
        <f t="shared" si="28"/>
        <v>8.5456961740728676</v>
      </c>
      <c r="AY64" s="100">
        <v>0.98</v>
      </c>
      <c r="AZ64" s="100">
        <v>29.56</v>
      </c>
      <c r="BA64" s="100">
        <v>-13.3</v>
      </c>
      <c r="BB64" s="100">
        <v>0.72</v>
      </c>
      <c r="BC64" s="100">
        <v>-0.9900000000000001</v>
      </c>
      <c r="BE64" s="12">
        <v>2018</v>
      </c>
      <c r="BF64" s="12">
        <f t="shared" si="31"/>
        <v>1</v>
      </c>
      <c r="BG64" s="100">
        <v>0.95</v>
      </c>
      <c r="BH64" t="s">
        <v>121</v>
      </c>
      <c r="BI64" t="s">
        <v>122</v>
      </c>
    </row>
    <row r="65" spans="1:61" ht="12.75" customHeight="1" x14ac:dyDescent="0.2">
      <c r="A65" s="116" t="s">
        <v>1469</v>
      </c>
      <c r="B65" s="55" t="s">
        <v>1470</v>
      </c>
      <c r="C65" s="156" t="s">
        <v>134</v>
      </c>
      <c r="D65" s="98" t="s">
        <v>157</v>
      </c>
      <c r="E65" s="157">
        <v>9</v>
      </c>
      <c r="F65" s="2">
        <v>543</v>
      </c>
      <c r="G65" s="2" t="s">
        <v>146</v>
      </c>
      <c r="H65" s="2" t="s">
        <v>146</v>
      </c>
      <c r="I65" s="100">
        <v>24.28</v>
      </c>
      <c r="J65" s="101">
        <f t="shared" si="16"/>
        <v>3.2948929159802307</v>
      </c>
      <c r="K65" s="104">
        <v>0.2</v>
      </c>
      <c r="L65" s="71">
        <v>4</v>
      </c>
      <c r="M65" s="28">
        <f t="shared" si="17"/>
        <v>0.8</v>
      </c>
      <c r="N65" s="103" t="s">
        <v>395</v>
      </c>
      <c r="O65" s="104">
        <v>0.18</v>
      </c>
      <c r="P65" s="158">
        <v>46079</v>
      </c>
      <c r="Q65" s="158">
        <v>46094</v>
      </c>
      <c r="R65" s="28">
        <f t="shared" si="18"/>
        <v>11.111111111111121</v>
      </c>
      <c r="S65" s="105">
        <f>IF(INDEX(Historical!$D$7:$D1258,MATCH(B65,Historical!$B$7:$B$1044,0))=0,"n/a",(INDEX(Historical!$C$7:$C$1044,MATCH(B65,Historical!$B$7:$B$1044,0))/INDEX(Historical!$D$7:$D$1044,MATCH(B65,Historical!$B$7:$B$1044,0))-1)*100)</f>
        <v>12.5</v>
      </c>
      <c r="T65" s="105">
        <f>IF(INDEX(Historical!$F$7:$F$1044,MATCH(B65,Historical!$B$7:$B$1044,0))=0,"n/a",((INDEX(Historical!$C$7:$C$1044,MATCH(B65,Historical!$B$7:$B$1044,0))/INDEX(Historical!$F$7:$F$1044,MATCH(B65,Historical!$B$7:$B$1044,0)))^(1/3)-1)*100)</f>
        <v>16.106951284583971</v>
      </c>
      <c r="U65" s="105">
        <f>IF(INDEX(Historical!$H$7:$H$1044,MATCH(B65,Historical!$B$7:$B$1044,0))=0,"n/a",((INDEX(Historical!$C$7:$C$1044,MATCH(B65,Historical!$B$7:$B$1044,0))/INDEX(Historical!$H$7:$H$1044,MATCH(B65,Historical!$B$7:$B$1044,0)))^(1/5)-1)*100)</f>
        <v>29.19940099556333</v>
      </c>
      <c r="V65" s="105" t="str">
        <f>IF(INDEX(Historical!$M$7:$M$1044,MATCH(B65,Historical!$B$7:$B$1044,0))=0,"n/a",((INDEX(Historical!$C$7:$C$1044,MATCH(B65,Historical!$B$7:$B$1044,0))/INDEX(Historical!$M$7:$M$1044,MATCH(B65,Historical!$B$7:$B$1044,0)))^(1/10)-1)*100)</f>
        <v>n/a</v>
      </c>
      <c r="W65" s="106" t="str">
        <f t="shared" si="19"/>
        <v>n/a</v>
      </c>
      <c r="X65" s="107">
        <f t="shared" si="20"/>
        <v>0.80639052735607097</v>
      </c>
      <c r="Y65" s="165"/>
      <c r="Z65" s="101">
        <f t="shared" si="21"/>
        <v>35.555555555555557</v>
      </c>
      <c r="AA65" s="109">
        <f t="shared" si="22"/>
        <v>10.791111111111112</v>
      </c>
      <c r="AB65" s="71">
        <v>12</v>
      </c>
      <c r="AC65" s="100">
        <v>2.25</v>
      </c>
      <c r="AD65" s="100">
        <v>1.42</v>
      </c>
      <c r="AE65" s="100">
        <v>3</v>
      </c>
      <c r="AF65" s="100">
        <v>1.91</v>
      </c>
      <c r="AG65" s="100">
        <v>19.040000000000003</v>
      </c>
      <c r="AH65" s="100">
        <v>2.91</v>
      </c>
      <c r="AI65" s="100">
        <v>7.03</v>
      </c>
      <c r="AJ65" s="100">
        <v>36.21</v>
      </c>
      <c r="AK65" s="100">
        <v>7.22</v>
      </c>
      <c r="AL65" s="100">
        <v>3780</v>
      </c>
      <c r="AM65" s="100">
        <v>2.4699999999999998</v>
      </c>
      <c r="AN65" s="100">
        <v>0.15</v>
      </c>
      <c r="AO65" s="110">
        <f t="shared" si="23"/>
        <v>21.703182800432444</v>
      </c>
      <c r="AP65" s="111">
        <f t="shared" si="24"/>
        <v>32.494293911543558</v>
      </c>
      <c r="AQ65" s="112">
        <f t="shared" si="25"/>
        <v>-4.2897376401691449</v>
      </c>
      <c r="AR65" s="101">
        <f>INDEX(Historical!$C$7:$C$1045,MATCH(B65,Historical!$B$7:$B$1045,0))*IF(AH65="n/a",1.03,IF(AH65&lt;0,1.01,IF(AH65&gt;10,1.1,(1+AH65/100))))</f>
        <v>0.74095199999999994</v>
      </c>
      <c r="AS65" s="109">
        <f t="shared" si="26"/>
        <v>0.79304092559999995</v>
      </c>
      <c r="AT65" s="109">
        <f t="shared" si="30"/>
        <v>0.85029848042832001</v>
      </c>
      <c r="AU65" s="109">
        <f t="shared" si="30"/>
        <v>0.91169003071524479</v>
      </c>
      <c r="AV65" s="109">
        <f t="shared" si="30"/>
        <v>0.97751405093288546</v>
      </c>
      <c r="AW65" s="109">
        <f t="shared" si="27"/>
        <v>4.2734954876764499</v>
      </c>
      <c r="AX65" s="113">
        <f t="shared" si="28"/>
        <v>17.60088751102327</v>
      </c>
      <c r="AY65" s="100">
        <v>0.83</v>
      </c>
      <c r="AZ65" s="100">
        <v>26.72</v>
      </c>
      <c r="BA65" s="100">
        <v>-0.94000000000000006</v>
      </c>
      <c r="BB65" s="100">
        <v>10.59</v>
      </c>
      <c r="BC65" s="100">
        <v>13.36</v>
      </c>
      <c r="BE65" s="12">
        <v>2018</v>
      </c>
      <c r="BF65" s="12">
        <f t="shared" si="31"/>
        <v>1</v>
      </c>
      <c r="BG65" s="100">
        <v>1.87</v>
      </c>
      <c r="BH65" t="s">
        <v>121</v>
      </c>
      <c r="BI65" t="s">
        <v>122</v>
      </c>
    </row>
    <row r="66" spans="1:61" ht="12.75" customHeight="1" x14ac:dyDescent="0.2">
      <c r="A66" s="116" t="s">
        <v>1473</v>
      </c>
      <c r="B66" s="55" t="s">
        <v>1474</v>
      </c>
      <c r="C66" s="156" t="s">
        <v>125</v>
      </c>
      <c r="D66" s="98" t="s">
        <v>126</v>
      </c>
      <c r="E66" s="157">
        <v>6</v>
      </c>
      <c r="F66" s="2">
        <v>624</v>
      </c>
      <c r="G66" s="2" t="s">
        <v>146</v>
      </c>
      <c r="H66" s="2" t="s">
        <v>146</v>
      </c>
      <c r="I66" s="100">
        <v>41.89</v>
      </c>
      <c r="J66" s="101">
        <f t="shared" si="16"/>
        <v>2.86464550011936</v>
      </c>
      <c r="K66" s="104">
        <v>0.3</v>
      </c>
      <c r="L66" s="71">
        <v>4</v>
      </c>
      <c r="M66" s="28">
        <f t="shared" si="17"/>
        <v>1.2</v>
      </c>
      <c r="N66" s="103" t="s">
        <v>395</v>
      </c>
      <c r="O66" s="104">
        <v>0.25</v>
      </c>
      <c r="P66" s="115">
        <v>45726</v>
      </c>
      <c r="Q66" s="115">
        <v>45744</v>
      </c>
      <c r="R66" s="28">
        <f t="shared" si="18"/>
        <v>19.999999999999996</v>
      </c>
      <c r="S66" s="105">
        <f>IF(INDEX(Historical!$D$7:$D1264,MATCH(B66,Historical!$B$7:$B$1044,0))=0,"n/a",(INDEX(Historical!$C$7:$C$1044,MATCH(B66,Historical!$B$7:$B$1044,0))/INDEX(Historical!$D$7:$D$1044,MATCH(B66,Historical!$B$7:$B$1044,0))-1)*100)</f>
        <v>19.999999999999996</v>
      </c>
      <c r="T66" s="105">
        <f>IF(INDEX(Historical!$F$7:$F$1044,MATCH(B66,Historical!$B$7:$B$1044,0))=0,"n/a",((INDEX(Historical!$C$7:$C$1044,MATCH(B66,Historical!$B$7:$B$1044,0))/INDEX(Historical!$F$7:$F$1044,MATCH(B66,Historical!$B$7:$B$1044,0)))^(1/3)-1)*100)</f>
        <v>25.99210498948732</v>
      </c>
      <c r="U66" s="105">
        <f>IF(INDEX(Historical!$H$7:$H$1044,MATCH(B66,Historical!$B$7:$B$1044,0))=0,"n/a",((INDEX(Historical!$C$7:$C$1044,MATCH(B66,Historical!$B$7:$B$1044,0))/INDEX(Historical!$H$7:$H$1044,MATCH(B66,Historical!$B$7:$B$1044,0)))^(1/5)-1)*100)</f>
        <v>31.95079107728942</v>
      </c>
      <c r="V66" s="105">
        <f>IF(INDEX(Historical!$M$7:$M$1044,MATCH(B66,Historical!$B$7:$B$1044,0))=0,"n/a",((INDEX(Historical!$C$7:$C$1044,MATCH(B66,Historical!$B$7:$B$1044,0))/INDEX(Historical!$M$7:$M$1044,MATCH(B66,Historical!$B$7:$B$1044,0)))^(1/10)-1)*100)</f>
        <v>9.1493425617896982</v>
      </c>
      <c r="W66" s="106">
        <f t="shared" si="19"/>
        <v>3.4921406496161995</v>
      </c>
      <c r="X66" s="107">
        <f t="shared" si="20"/>
        <v>2.5000618996314103</v>
      </c>
      <c r="Y66" s="162"/>
      <c r="Z66" s="101">
        <f t="shared" si="21"/>
        <v>63.829787234042556</v>
      </c>
      <c r="AA66" s="109">
        <f t="shared" si="22"/>
        <v>22.281914893617024</v>
      </c>
      <c r="AB66" s="71">
        <v>12</v>
      </c>
      <c r="AC66" s="100">
        <v>1.88</v>
      </c>
      <c r="AD66" s="100" t="s">
        <v>142</v>
      </c>
      <c r="AE66" s="100">
        <v>0.46</v>
      </c>
      <c r="AF66" s="100">
        <v>0.98</v>
      </c>
      <c r="AG66" s="100">
        <v>4.53</v>
      </c>
      <c r="AH66" s="100">
        <v>-15.76</v>
      </c>
      <c r="AI66" s="100">
        <v>11.940000000000001</v>
      </c>
      <c r="AJ66" s="100">
        <v>12.78</v>
      </c>
      <c r="AK66" s="100" t="s">
        <v>142</v>
      </c>
      <c r="AL66" s="100">
        <v>1990</v>
      </c>
      <c r="AM66" s="100">
        <v>18.329999999999998</v>
      </c>
      <c r="AN66" s="100">
        <v>0.17</v>
      </c>
      <c r="AO66" s="110">
        <f t="shared" si="23"/>
        <v>12.533521683791758</v>
      </c>
      <c r="AP66" s="111">
        <f t="shared" si="24"/>
        <v>34.815436577408782</v>
      </c>
      <c r="AQ66" s="112">
        <f t="shared" si="25"/>
        <v>-1.4859816049970997</v>
      </c>
      <c r="AR66" s="101">
        <f>INDEX(Historical!$C$7:$C$1045,MATCH(B66,Historical!$B$7:$B$1045,0))*IF(AH66="n/a",1.03,IF(AH66&lt;0,1.01,IF(AH66&gt;10,1.1,(1+AH66/100))))</f>
        <v>1.212</v>
      </c>
      <c r="AS66" s="109">
        <f t="shared" si="26"/>
        <v>1.3332000000000002</v>
      </c>
      <c r="AT66" s="109">
        <f t="shared" si="30"/>
        <v>1.3731960000000003</v>
      </c>
      <c r="AU66" s="109">
        <f t="shared" si="30"/>
        <v>1.4143918800000004</v>
      </c>
      <c r="AV66" s="109">
        <f t="shared" si="30"/>
        <v>1.4568236364000005</v>
      </c>
      <c r="AW66" s="109">
        <f t="shared" si="27"/>
        <v>6.7896115164000008</v>
      </c>
      <c r="AX66" s="113">
        <f t="shared" si="28"/>
        <v>16.208191731678205</v>
      </c>
      <c r="AY66" s="100">
        <v>0.28999999999999998</v>
      </c>
      <c r="AZ66" s="100">
        <v>33.28</v>
      </c>
      <c r="BA66" s="100">
        <v>-3.88</v>
      </c>
      <c r="BB66" s="100">
        <v>0.33999999999999997</v>
      </c>
      <c r="BC66" s="100">
        <v>11.34</v>
      </c>
      <c r="BE66" s="12">
        <v>2020</v>
      </c>
      <c r="BF66" s="12">
        <f t="shared" si="31"/>
        <v>1</v>
      </c>
      <c r="BG66" s="100">
        <v>2.9499999999999997</v>
      </c>
      <c r="BH66" t="s">
        <v>121</v>
      </c>
      <c r="BI66" t="s">
        <v>122</v>
      </c>
    </row>
    <row r="67" spans="1:61" ht="12.75" customHeight="1" x14ac:dyDescent="0.2">
      <c r="A67" s="116" t="s">
        <v>1475</v>
      </c>
      <c r="B67" s="55" t="s">
        <v>1476</v>
      </c>
      <c r="C67" s="156" t="s">
        <v>116</v>
      </c>
      <c r="D67" s="98" t="s">
        <v>236</v>
      </c>
      <c r="E67" s="157">
        <v>5</v>
      </c>
      <c r="F67" s="2">
        <v>679</v>
      </c>
      <c r="G67" s="2" t="s">
        <v>146</v>
      </c>
      <c r="H67" s="2" t="s">
        <v>146</v>
      </c>
      <c r="I67" s="100">
        <v>403.31</v>
      </c>
      <c r="J67" s="101">
        <f t="shared" si="16"/>
        <v>1.4380997247774665</v>
      </c>
      <c r="K67" s="104">
        <v>1.45</v>
      </c>
      <c r="L67" s="71">
        <v>4</v>
      </c>
      <c r="M67" s="28">
        <f t="shared" si="17"/>
        <v>5.8</v>
      </c>
      <c r="N67" s="103" t="s">
        <v>320</v>
      </c>
      <c r="O67" s="104">
        <v>1.38</v>
      </c>
      <c r="P67" s="158">
        <v>45831</v>
      </c>
      <c r="Q67" s="158">
        <v>45846</v>
      </c>
      <c r="R67" s="28">
        <f t="shared" si="18"/>
        <v>5.0724637681159468</v>
      </c>
      <c r="S67" s="105">
        <f>IF(INDEX(Historical!$D$7:$D1266,MATCH(B67,Historical!$B$7:$B$1044,0))=0,"n/a",(INDEX(Historical!$C$7:$C$1044,MATCH(B67,Historical!$B$7:$B$1044,0))/INDEX(Historical!$D$7:$D$1044,MATCH(B67,Historical!$B$7:$B$1044,0))-1)*100)</f>
        <v>7.1969696969697017</v>
      </c>
      <c r="T67" s="105">
        <f>IF(INDEX(Historical!$F$7:$F$1044,MATCH(B67,Historical!$B$7:$B$1044,0))=0,"n/a",((INDEX(Historical!$C$7:$C$1044,MATCH(B67,Historical!$B$7:$B$1044,0))/INDEX(Historical!$F$7:$F$1044,MATCH(B67,Historical!$B$7:$B$1044,0)))^(1/3)-1)*100)</f>
        <v>14.203026027231868</v>
      </c>
      <c r="U67" s="105">
        <f>IF(INDEX(Historical!$H$7:$H$1044,MATCH(B67,Historical!$B$7:$B$1044,0))=0,"n/a",((INDEX(Historical!$C$7:$C$1044,MATCH(B67,Historical!$B$7:$B$1044,0))/INDEX(Historical!$H$7:$H$1044,MATCH(B67,Historical!$B$7:$B$1044,0)))^(1/5)-1)*100)</f>
        <v>16.833830766222313</v>
      </c>
      <c r="V67" s="105">
        <f>IF(INDEX(Historical!$M$7:$M$1044,MATCH(B67,Historical!$B$7:$B$1044,0))=0,"n/a",((INDEX(Historical!$C$7:$C$1044,MATCH(B67,Historical!$B$7:$B$1044,0))/INDEX(Historical!$M$7:$M$1044,MATCH(B67,Historical!$B$7:$B$1044,0)))^(1/10)-1)*100)</f>
        <v>20.186971587970206</v>
      </c>
      <c r="W67" s="106">
        <f t="shared" si="19"/>
        <v>0.83389579724052854</v>
      </c>
      <c r="X67" s="107">
        <f t="shared" si="20"/>
        <v>0.60185308424105521</v>
      </c>
      <c r="Y67" s="162"/>
      <c r="Z67" s="101">
        <f t="shared" si="21"/>
        <v>30.867482703565731</v>
      </c>
      <c r="AA67" s="109">
        <f t="shared" si="22"/>
        <v>21.464076636508782</v>
      </c>
      <c r="AB67" s="71">
        <v>5</v>
      </c>
      <c r="AC67" s="100">
        <v>18.79</v>
      </c>
      <c r="AD67" s="100">
        <v>1.33</v>
      </c>
      <c r="AE67" s="100">
        <v>1.05</v>
      </c>
      <c r="AF67" s="100">
        <v>3.23</v>
      </c>
      <c r="AG67" s="100">
        <v>15.85</v>
      </c>
      <c r="AH67" s="100">
        <v>8.6900000000000013</v>
      </c>
      <c r="AI67" s="100">
        <v>14.46</v>
      </c>
      <c r="AJ67" s="100">
        <v>27.97</v>
      </c>
      <c r="AK67" s="100">
        <v>13.44</v>
      </c>
      <c r="AL67" s="100">
        <v>96230</v>
      </c>
      <c r="AM67" s="100">
        <v>8.59</v>
      </c>
      <c r="AN67" s="100">
        <v>1.41</v>
      </c>
      <c r="AO67" s="110">
        <f t="shared" si="23"/>
        <v>-3.1921461455090032</v>
      </c>
      <c r="AP67" s="111">
        <f t="shared" si="24"/>
        <v>18.271930490999779</v>
      </c>
      <c r="AQ67" s="112">
        <f t="shared" si="25"/>
        <v>75.535963438864528</v>
      </c>
      <c r="AR67" s="101">
        <f>INDEX(Historical!$C$7:$C$1045,MATCH(B67,Historical!$B$7:$B$1045,0))*IF(AH67="n/a",1.03,IF(AH67&lt;0,1.01,IF(AH67&gt;10,1.1,(1+AH67/100))))</f>
        <v>6.1518540000000002</v>
      </c>
      <c r="AS67" s="109">
        <f t="shared" si="26"/>
        <v>6.7670394000000007</v>
      </c>
      <c r="AT67" s="109">
        <f t="shared" ref="AT67:AV86" si="32">IF($AK67="n/a",1.03*AS67,IF($AK67&lt;0,1.01*AS67,IF($AK67&gt;10,1.1*AS67,(1+$AK67/100)*AS67)))</f>
        <v>7.443743340000001</v>
      </c>
      <c r="AU67" s="109">
        <f t="shared" si="32"/>
        <v>8.1881176740000026</v>
      </c>
      <c r="AV67" s="109">
        <f t="shared" si="32"/>
        <v>9.0069294414000041</v>
      </c>
      <c r="AW67" s="109">
        <f t="shared" si="27"/>
        <v>37.557683855400008</v>
      </c>
      <c r="AX67" s="113">
        <f t="shared" si="28"/>
        <v>9.3123611751258348</v>
      </c>
      <c r="AY67" s="100">
        <v>1.28</v>
      </c>
      <c r="AZ67" s="100">
        <v>97.38</v>
      </c>
      <c r="BA67" s="100">
        <v>0.91</v>
      </c>
      <c r="BB67" s="100">
        <v>8.5599999999999987</v>
      </c>
      <c r="BC67" s="100">
        <v>38.26</v>
      </c>
      <c r="BE67" s="12">
        <v>2021</v>
      </c>
      <c r="BF67" s="12">
        <f t="shared" si="31"/>
        <v>0</v>
      </c>
      <c r="BG67" s="100">
        <v>4.9799999999999995</v>
      </c>
      <c r="BH67" t="s">
        <v>121</v>
      </c>
      <c r="BI67" t="s">
        <v>122</v>
      </c>
    </row>
    <row r="68" spans="1:61" ht="12.75" customHeight="1" x14ac:dyDescent="0.2">
      <c r="A68" s="146" t="s">
        <v>5620</v>
      </c>
      <c r="B68" s="55" t="s">
        <v>5608</v>
      </c>
      <c r="C68" s="156" t="s">
        <v>116</v>
      </c>
      <c r="D68" s="98" t="s">
        <v>308</v>
      </c>
      <c r="E68" s="157">
        <v>6</v>
      </c>
      <c r="F68" s="2">
        <v>633</v>
      </c>
      <c r="G68" s="2" t="s">
        <v>146</v>
      </c>
      <c r="H68" s="2" t="s">
        <v>146</v>
      </c>
      <c r="I68" s="100">
        <v>267.70999999999998</v>
      </c>
      <c r="J68" s="101">
        <f t="shared" si="16"/>
        <v>1.3297971685779388</v>
      </c>
      <c r="K68" s="104">
        <v>0.89</v>
      </c>
      <c r="L68" s="71">
        <v>4</v>
      </c>
      <c r="M68" s="28">
        <f t="shared" si="17"/>
        <v>3.56</v>
      </c>
      <c r="N68" s="103" t="s">
        <v>902</v>
      </c>
      <c r="O68" s="104">
        <v>0.83</v>
      </c>
      <c r="P68" s="158">
        <v>46024</v>
      </c>
      <c r="Q68" s="158">
        <v>46080</v>
      </c>
      <c r="R68" s="28">
        <f t="shared" si="18"/>
        <v>7.2289156626506088</v>
      </c>
      <c r="S68" s="105">
        <f>IF(INDEX(Historical!$D$7:$D1718,MATCH(B68,Historical!$B$7:$B$1044,0))=0,"n/a",(INDEX(Historical!$C$7:$C$1044,MATCH(B68,Historical!$B$7:$B$1044,0))/INDEX(Historical!$D$7:$D$1044,MATCH(B68,Historical!$B$7:$B$1044,0))-1)*100)</f>
        <v>5.0632911392404889</v>
      </c>
      <c r="T68" s="105">
        <f>IF(INDEX(Historical!$F$7:$F$1044,MATCH(B68,Historical!$B$7:$B$1044,0))=0,"n/a",((INDEX(Historical!$C$7:$C$1044,MATCH(B68,Historical!$B$7:$B$1044,0))/INDEX(Historical!$F$7:$F$1044,MATCH(B68,Historical!$B$7:$B$1044,0)))^(1/3)-1)*100)</f>
        <v>6.4801031775238993</v>
      </c>
      <c r="U68" s="105">
        <f>IF(INDEX(Historical!$H$7:$H$1044,MATCH(B68,Historical!$B$7:$B$1044,0))=0,"n/a",((INDEX(Historical!$C$7:$C$1044,MATCH(B68,Historical!$B$7:$B$1044,0))/INDEX(Historical!$H$7:$H$1044,MATCH(B68,Historical!$B$7:$B$1044,0)))^(1/5)-1)*100)</f>
        <v>9.7820842384759956</v>
      </c>
      <c r="V68" s="105">
        <f>IF(INDEX(Historical!$M$7:$M$1044,MATCH(B68,Historical!$B$7:$B$1044,0))=0,"n/a",((INDEX(Historical!$C$7:$C$1044,MATCH(B68,Historical!$B$7:$B$1044,0))/INDEX(Historical!$M$7:$M$1044,MATCH(B68,Historical!$B$7:$B$1044,0)))^(1/10)-1)*100)</f>
        <v>8.5822639712637603</v>
      </c>
      <c r="W68" s="106">
        <f t="shared" si="19"/>
        <v>1.1398023028922937</v>
      </c>
      <c r="X68" s="107">
        <f t="shared" si="20"/>
        <v>1.2445399794498722</v>
      </c>
      <c r="Y68" s="159"/>
      <c r="Z68" s="101">
        <f t="shared" si="21"/>
        <v>45.817245817245819</v>
      </c>
      <c r="AA68" s="109">
        <f t="shared" si="22"/>
        <v>34.454311454311451</v>
      </c>
      <c r="AB68" s="71">
        <v>12</v>
      </c>
      <c r="AC68" s="100">
        <v>7.77</v>
      </c>
      <c r="AD68" s="100">
        <v>1.9</v>
      </c>
      <c r="AE68" s="100">
        <v>1.75</v>
      </c>
      <c r="AF68" s="100">
        <v>8.92</v>
      </c>
      <c r="AG68" s="100">
        <v>26.93</v>
      </c>
      <c r="AH68" s="100">
        <v>12.11</v>
      </c>
      <c r="AI68" s="100">
        <v>11.06</v>
      </c>
      <c r="AJ68" s="100">
        <v>7.86</v>
      </c>
      <c r="AK68" s="100">
        <v>11.39</v>
      </c>
      <c r="AL68" s="100">
        <v>52040</v>
      </c>
      <c r="AM68" s="100">
        <v>0.2</v>
      </c>
      <c r="AN68" s="100">
        <v>1.03</v>
      </c>
      <c r="AO68" s="110">
        <f t="shared" si="23"/>
        <v>-23.342430047257515</v>
      </c>
      <c r="AP68" s="111">
        <f t="shared" si="24"/>
        <v>11.111881407053934</v>
      </c>
      <c r="AQ68" s="112">
        <f t="shared" si="25"/>
        <v>269.58382490607408</v>
      </c>
      <c r="AR68" s="101">
        <f>INDEX(Historical!$C$7:$C$1045,MATCH(B68,Historical!$B$7:$B$1045,0))*IF(AH68="n/a",1.03,IF(AH68&lt;0,1.01,IF(AH68&gt;10,1.1,(1+AH68/100))))</f>
        <v>3.6520000000000001</v>
      </c>
      <c r="AS68" s="109">
        <f t="shared" si="26"/>
        <v>4.0172000000000008</v>
      </c>
      <c r="AT68" s="109">
        <f t="shared" si="32"/>
        <v>4.4189200000000008</v>
      </c>
      <c r="AU68" s="109">
        <f t="shared" si="32"/>
        <v>4.860812000000001</v>
      </c>
      <c r="AV68" s="109">
        <f t="shared" si="32"/>
        <v>5.3468932000000011</v>
      </c>
      <c r="AW68" s="109">
        <f t="shared" si="27"/>
        <v>22.295825200000003</v>
      </c>
      <c r="AX68" s="113">
        <f t="shared" si="28"/>
        <v>8.328349781479961</v>
      </c>
      <c r="AY68" s="100">
        <v>1.17</v>
      </c>
      <c r="AZ68" s="100">
        <v>62.160000000000004</v>
      </c>
      <c r="BA68" s="100">
        <v>-1.4500000000000002</v>
      </c>
      <c r="BB68" s="100">
        <v>9.58</v>
      </c>
      <c r="BC68" s="100">
        <v>12.08</v>
      </c>
      <c r="BE68" s="12">
        <v>2021</v>
      </c>
      <c r="BF68" s="12">
        <f t="shared" si="31"/>
        <v>0</v>
      </c>
      <c r="BG68" s="100">
        <v>9.16</v>
      </c>
      <c r="BH68" s="55" t="s">
        <v>121</v>
      </c>
      <c r="BI68" s="55" t="s">
        <v>122</v>
      </c>
    </row>
    <row r="69" spans="1:61" ht="12.75" customHeight="1" x14ac:dyDescent="0.2">
      <c r="A69" s="146" t="s">
        <v>5614</v>
      </c>
      <c r="B69" s="55" t="s">
        <v>5603</v>
      </c>
      <c r="C69" s="156" t="s">
        <v>134</v>
      </c>
      <c r="D69" s="98" t="s">
        <v>827</v>
      </c>
      <c r="E69" s="157">
        <v>6</v>
      </c>
      <c r="F69" s="2">
        <v>663</v>
      </c>
      <c r="G69" s="2" t="s">
        <v>146</v>
      </c>
      <c r="H69" s="2" t="s">
        <v>146</v>
      </c>
      <c r="I69" s="100">
        <v>4.96</v>
      </c>
      <c r="J69" s="101">
        <f t="shared" si="16"/>
        <v>6.169354838709677</v>
      </c>
      <c r="K69" s="104">
        <v>0.30599999999999999</v>
      </c>
      <c r="L69" s="71">
        <v>1</v>
      </c>
      <c r="M69" s="28">
        <f t="shared" si="17"/>
        <v>0.30599999999999999</v>
      </c>
      <c r="N69" s="103" t="s">
        <v>5612</v>
      </c>
      <c r="O69" s="104">
        <v>0.27700000000000002</v>
      </c>
      <c r="P69" s="158">
        <v>46128</v>
      </c>
      <c r="Q69" s="158">
        <v>46149</v>
      </c>
      <c r="R69" s="28">
        <f t="shared" si="18"/>
        <v>10.46931407942237</v>
      </c>
      <c r="S69" s="105">
        <f>IF(INDEX(Historical!$D$7:$D1711,MATCH(B69,Historical!$B$7:$B$1044,0))=0,"n/a",(INDEX(Historical!$C$7:$C$1044,MATCH(B69,Historical!$B$7:$B$1044,0))/INDEX(Historical!$D$7:$D$1044,MATCH(B69,Historical!$B$7:$B$1044,0))-1)*100)</f>
        <v>16.877637130801702</v>
      </c>
      <c r="T69" s="105">
        <f>IF(INDEX(Historical!$F$7:$F$1044,MATCH(B69,Historical!$B$7:$B$1044,0))=0,"n/a",((INDEX(Historical!$C$7:$C$1044,MATCH(B69,Historical!$B$7:$B$1044,0))/INDEX(Historical!$F$7:$F$1044,MATCH(B69,Historical!$B$7:$B$1044,0)))^(1/3)-1)*100)</f>
        <v>10.554214360666991</v>
      </c>
      <c r="U69" s="105">
        <f>IF(INDEX(Historical!$H$7:$H$1044,MATCH(B69,Historical!$B$7:$B$1044,0))=0,"n/a",((INDEX(Historical!$C$7:$C$1044,MATCH(B69,Historical!$B$7:$B$1044,0))/INDEX(Historical!$H$7:$H$1044,MATCH(B69,Historical!$B$7:$B$1044,0)))^(1/5)-1)*100)</f>
        <v>18.21149358177605</v>
      </c>
      <c r="V69" s="105" t="str">
        <f>IF(INDEX(Historical!$M$7:$M$1044,MATCH(B69,Historical!$B$7:$B$1044,0))=0,"n/a",((INDEX(Historical!$C$7:$C$1044,MATCH(B69,Historical!$B$7:$B$1044,0))/INDEX(Historical!$M$7:$M$1044,MATCH(B69,Historical!$B$7:$B$1044,0)))^(1/10)-1)*100)</f>
        <v>n/a</v>
      </c>
      <c r="W69" s="106" t="str">
        <f t="shared" si="19"/>
        <v>n/a</v>
      </c>
      <c r="X69" s="107">
        <f t="shared" si="20"/>
        <v>2.7344584957621692</v>
      </c>
      <c r="Y69" s="159"/>
      <c r="Z69" s="101">
        <f t="shared" si="21"/>
        <v>22.835820895522385</v>
      </c>
      <c r="AA69" s="109">
        <f t="shared" si="22"/>
        <v>3.7014925373134324</v>
      </c>
      <c r="AB69" s="71">
        <v>12</v>
      </c>
      <c r="AC69" s="100">
        <v>1.34</v>
      </c>
      <c r="AD69" s="100">
        <v>1.05</v>
      </c>
      <c r="AE69" s="100">
        <v>0.37</v>
      </c>
      <c r="AF69" s="100">
        <v>0.55000000000000004</v>
      </c>
      <c r="AG69" s="100">
        <v>15.86</v>
      </c>
      <c r="AH69" s="100">
        <v>-18.48</v>
      </c>
      <c r="AI69" s="100">
        <v>17.84</v>
      </c>
      <c r="AJ69" s="100">
        <v>6.660000000000001</v>
      </c>
      <c r="AK69" s="100">
        <v>3.49</v>
      </c>
      <c r="AL69" s="100">
        <v>694.75</v>
      </c>
      <c r="AM69" s="100">
        <v>0.04</v>
      </c>
      <c r="AN69" s="100">
        <v>0.08</v>
      </c>
      <c r="AO69" s="110">
        <f t="shared" si="23"/>
        <v>20.679355883172295</v>
      </c>
      <c r="AP69" s="111">
        <f t="shared" si="24"/>
        <v>24.380848420485727</v>
      </c>
      <c r="AQ69" s="112">
        <f t="shared" si="25"/>
        <v>-69.919952013022993</v>
      </c>
      <c r="AR69" s="101">
        <f>INDEX(Historical!$C$7:$C$1045,MATCH(B69,Historical!$B$7:$B$1045,0))*IF(AH69="n/a",1.03,IF(AH69&lt;0,1.01,IF(AH69&gt;10,1.1,(1+AH69/100))))</f>
        <v>0.27977000000000002</v>
      </c>
      <c r="AS69" s="109">
        <f t="shared" si="26"/>
        <v>0.30774700000000005</v>
      </c>
      <c r="AT69" s="109">
        <f t="shared" si="32"/>
        <v>0.31848737030000002</v>
      </c>
      <c r="AU69" s="109">
        <f t="shared" si="32"/>
        <v>0.32960257952347</v>
      </c>
      <c r="AV69" s="109">
        <f t="shared" si="32"/>
        <v>0.34110570954883906</v>
      </c>
      <c r="AW69" s="109">
        <f t="shared" si="27"/>
        <v>1.5767126593723091</v>
      </c>
      <c r="AX69" s="113">
        <f t="shared" si="28"/>
        <v>31.788561680893331</v>
      </c>
      <c r="AY69" s="100">
        <v>0.36</v>
      </c>
      <c r="AZ69" s="100">
        <v>10.100000000000001</v>
      </c>
      <c r="BA69" s="100">
        <v>-54.500000000000007</v>
      </c>
      <c r="BB69" s="100">
        <v>-4</v>
      </c>
      <c r="BC69" s="100">
        <v>-21.47</v>
      </c>
      <c r="BE69" s="12">
        <v>2021</v>
      </c>
      <c r="BF69" s="12">
        <f t="shared" si="31"/>
        <v>0</v>
      </c>
      <c r="BG69" s="100">
        <v>10.27</v>
      </c>
      <c r="BH69" s="55" t="s">
        <v>121</v>
      </c>
      <c r="BI69" s="55" t="s">
        <v>122</v>
      </c>
    </row>
    <row r="70" spans="1:61" ht="12.75" customHeight="1" x14ac:dyDescent="0.2">
      <c r="A70" s="116" t="s">
        <v>1477</v>
      </c>
      <c r="B70" s="55" t="s">
        <v>1478</v>
      </c>
      <c r="C70" s="156" t="s">
        <v>527</v>
      </c>
      <c r="D70" s="98" t="s">
        <v>528</v>
      </c>
      <c r="E70" s="157">
        <v>5</v>
      </c>
      <c r="F70" s="2">
        <v>686</v>
      </c>
      <c r="G70" s="2" t="s">
        <v>146</v>
      </c>
      <c r="H70" s="2" t="s">
        <v>146</v>
      </c>
      <c r="I70" s="100">
        <v>57.02</v>
      </c>
      <c r="J70" s="101">
        <f t="shared" si="16"/>
        <v>0.98211153981059285</v>
      </c>
      <c r="K70" s="104">
        <v>0.28000000000000003</v>
      </c>
      <c r="L70" s="71">
        <v>2</v>
      </c>
      <c r="M70" s="28">
        <f t="shared" si="17"/>
        <v>0.56000000000000005</v>
      </c>
      <c r="N70" s="103" t="s">
        <v>1479</v>
      </c>
      <c r="O70" s="104">
        <v>0.27</v>
      </c>
      <c r="P70" s="158">
        <v>45903</v>
      </c>
      <c r="Q70" s="158">
        <v>45924</v>
      </c>
      <c r="R70" s="28">
        <f t="shared" si="18"/>
        <v>3.7037037037037068</v>
      </c>
      <c r="S70" s="105">
        <f>IF(INDEX(Historical!$D$7:$D1280,MATCH(B70,Historical!$B$7:$B$1044,0))=0,"n/a",(INDEX(Historical!$C$7:$C$1044,MATCH(B70,Historical!$B$7:$B$1044,0))/INDEX(Historical!$D$7:$D$1044,MATCH(B70,Historical!$B$7:$B$1044,0))-1)*100)</f>
        <v>3.7735849056603765</v>
      </c>
      <c r="T70" s="105">
        <f>IF(INDEX(Historical!$F$7:$F$1044,MATCH(B70,Historical!$B$7:$B$1044,0))=0,"n/a",((INDEX(Historical!$C$7:$C$1044,MATCH(B70,Historical!$B$7:$B$1044,0))/INDEX(Historical!$F$7:$F$1044,MATCH(B70,Historical!$B$7:$B$1044,0)))^(1/3)-1)*100)</f>
        <v>3.9255192684493734</v>
      </c>
      <c r="U70" s="105">
        <f>IF(INDEX(Historical!$H$7:$H$1044,MATCH(B70,Historical!$B$7:$B$1044,0))=0,"n/a",((INDEX(Historical!$C$7:$C$1044,MATCH(B70,Historical!$B$7:$B$1044,0))/INDEX(Historical!$H$7:$H$1044,MATCH(B70,Historical!$B$7:$B$1044,0)))^(1/5)-1)*100)</f>
        <v>3.638464900130689</v>
      </c>
      <c r="V70" s="105" t="str">
        <f>IF(INDEX(Historical!$M$7:$M$1044,MATCH(B70,Historical!$B$7:$B$1044,0))=0,"n/a",((INDEX(Historical!$C$7:$C$1044,MATCH(B70,Historical!$B$7:$B$1044,0))/INDEX(Historical!$M$7:$M$1044,MATCH(B70,Historical!$B$7:$B$1044,0)))^(1/10)-1)*100)</f>
        <v>n/a</v>
      </c>
      <c r="W70" s="106" t="str">
        <f t="shared" si="19"/>
        <v>n/a</v>
      </c>
      <c r="X70" s="107">
        <f t="shared" si="20"/>
        <v>0.14671229436010844</v>
      </c>
      <c r="Y70" s="162"/>
      <c r="Z70" s="101">
        <f t="shared" si="21"/>
        <v>13.461538461538463</v>
      </c>
      <c r="AA70" s="109">
        <f t="shared" si="22"/>
        <v>13.70673076923077</v>
      </c>
      <c r="AB70" s="71">
        <v>6</v>
      </c>
      <c r="AC70" s="100">
        <v>4.16</v>
      </c>
      <c r="AD70" s="100">
        <v>4.7300000000000004</v>
      </c>
      <c r="AE70" s="100">
        <v>1.54</v>
      </c>
      <c r="AF70" s="100">
        <v>2.2200000000000002</v>
      </c>
      <c r="AG70" s="100">
        <v>16.869999999999997</v>
      </c>
      <c r="AH70" s="100">
        <v>-3.11</v>
      </c>
      <c r="AI70" s="100">
        <v>12.19</v>
      </c>
      <c r="AJ70" s="100">
        <v>24.8</v>
      </c>
      <c r="AK70" s="100">
        <v>2.3199999999999998</v>
      </c>
      <c r="AL70" s="100">
        <v>25530</v>
      </c>
      <c r="AM70" s="100">
        <v>67.679999999999993</v>
      </c>
      <c r="AN70" s="100">
        <v>0.69</v>
      </c>
      <c r="AO70" s="110">
        <f t="shared" si="23"/>
        <v>-9.0861543292894886</v>
      </c>
      <c r="AP70" s="111">
        <f t="shared" si="24"/>
        <v>4.6205764399412814</v>
      </c>
      <c r="AQ70" s="112">
        <f t="shared" si="25"/>
        <v>16.292623837345577</v>
      </c>
      <c r="AR70" s="101">
        <f>INDEX(Historical!$C$7:$C$1045,MATCH(B70,Historical!$B$7:$B$1045,0))*IF(AH70="n/a",1.03,IF(AH70&lt;0,1.01,IF(AH70&gt;10,1.1,(1+AH70/100))))</f>
        <v>0.5555000000000001</v>
      </c>
      <c r="AS70" s="109">
        <f t="shared" si="26"/>
        <v>0.6110500000000002</v>
      </c>
      <c r="AT70" s="109">
        <f t="shared" si="32"/>
        <v>0.62522636000000031</v>
      </c>
      <c r="AU70" s="109">
        <f t="shared" si="32"/>
        <v>0.63973161155200042</v>
      </c>
      <c r="AV70" s="109">
        <f t="shared" si="32"/>
        <v>0.65457338494000694</v>
      </c>
      <c r="AW70" s="109">
        <f t="shared" si="27"/>
        <v>3.0860813564920084</v>
      </c>
      <c r="AX70" s="113">
        <f t="shared" si="28"/>
        <v>5.412278773223445</v>
      </c>
      <c r="AY70" s="100">
        <v>0.55000000000000004</v>
      </c>
      <c r="AZ70" s="100">
        <v>28.57</v>
      </c>
      <c r="BA70" s="100">
        <v>-16.36</v>
      </c>
      <c r="BB70" s="100">
        <v>5.59</v>
      </c>
      <c r="BC70" s="100">
        <v>0.86999999999999988</v>
      </c>
      <c r="BE70" s="12">
        <v>2021</v>
      </c>
      <c r="BF70" s="12">
        <f t="shared" si="31"/>
        <v>0</v>
      </c>
      <c r="BG70" s="100">
        <v>8.5</v>
      </c>
      <c r="BH70" t="s">
        <v>121</v>
      </c>
      <c r="BI70" t="s">
        <v>122</v>
      </c>
    </row>
    <row r="71" spans="1:61" ht="12.75" customHeight="1" x14ac:dyDescent="0.2">
      <c r="A71" s="116" t="s">
        <v>1480</v>
      </c>
      <c r="B71" s="55" t="s">
        <v>1481</v>
      </c>
      <c r="C71" s="156" t="s">
        <v>134</v>
      </c>
      <c r="D71" s="98" t="s">
        <v>157</v>
      </c>
      <c r="E71" s="157">
        <v>8</v>
      </c>
      <c r="F71" s="2">
        <v>567</v>
      </c>
      <c r="G71" s="2" t="s">
        <v>146</v>
      </c>
      <c r="H71" s="2" t="s">
        <v>146</v>
      </c>
      <c r="I71" s="100">
        <v>37.06</v>
      </c>
      <c r="J71" s="101">
        <f t="shared" ref="J71:J102" si="33">(M71/I71)*100</f>
        <v>2.8062601187263896</v>
      </c>
      <c r="K71" s="104">
        <v>0.26</v>
      </c>
      <c r="L71" s="71">
        <v>4</v>
      </c>
      <c r="M71" s="28">
        <f t="shared" ref="M71:M102" si="34">K71*L71</f>
        <v>1.04</v>
      </c>
      <c r="N71" s="103" t="s">
        <v>1445</v>
      </c>
      <c r="O71" s="104">
        <v>0.22</v>
      </c>
      <c r="P71" s="158">
        <v>45947</v>
      </c>
      <c r="Q71" s="158">
        <v>45964</v>
      </c>
      <c r="R71" s="28">
        <f t="shared" ref="R71:R102" si="35">(K71-O71)/O71*100</f>
        <v>18.181818181818183</v>
      </c>
      <c r="S71" s="105">
        <f>IF(INDEX(Historical!$D$7:$D1289,MATCH(B71,Historical!$B$7:$B$1044,0))=0,"n/a",(INDEX(Historical!$C$7:$C$1044,MATCH(B71,Historical!$B$7:$B$1044,0))/INDEX(Historical!$D$7:$D$1044,MATCH(B71,Historical!$B$7:$B$1044,0))-1)*100)</f>
        <v>12.195121951219523</v>
      </c>
      <c r="T71" s="105">
        <f>IF(INDEX(Historical!$F$7:$F$1044,MATCH(B71,Historical!$B$7:$B$1044,0))=0,"n/a",((INDEX(Historical!$C$7:$C$1044,MATCH(B71,Historical!$B$7:$B$1044,0))/INDEX(Historical!$F$7:$F$1044,MATCH(B71,Historical!$B$7:$B$1044,0)))^(1/3)-1)*100)</f>
        <v>15.313156133323268</v>
      </c>
      <c r="U71" s="105">
        <f>IF(INDEX(Historical!$H$7:$H$1044,MATCH(B71,Historical!$B$7:$B$1044,0))=0,"n/a",((INDEX(Historical!$C$7:$C$1044,MATCH(B71,Historical!$B$7:$B$1044,0))/INDEX(Historical!$H$7:$H$1044,MATCH(B71,Historical!$B$7:$B$1044,0)))^(1/5)-1)*100)</f>
        <v>12.087426179583293</v>
      </c>
      <c r="V71" s="105" t="str">
        <f>IF(INDEX(Historical!$M$7:$M$1044,MATCH(B71,Historical!$B$7:$B$1044,0))=0,"n/a",((INDEX(Historical!$C$7:$C$1044,MATCH(B71,Historical!$B$7:$B$1044,0))/INDEX(Historical!$M$7:$M$1044,MATCH(B71,Historical!$B$7:$B$1044,0)))^(1/10)-1)*100)</f>
        <v>n/a</v>
      </c>
      <c r="W71" s="106" t="str">
        <f t="shared" ref="W71:W102" si="36">IF(OR(U71&lt;=0,U71="n/a",V71&lt;=0,V71="n/a"),"n/a",U71/V71)</f>
        <v>n/a</v>
      </c>
      <c r="X71" s="107">
        <f t="shared" ref="X71:X102" si="37">IF(OR(AJ71&lt;=0,AJ71="n/a",U71&lt;=0,U71="n/a"),"n/a",U71/AJ71)</f>
        <v>0.87526619692855123</v>
      </c>
      <c r="Y71" s="165"/>
      <c r="Z71" s="101">
        <f t="shared" ref="Z71:Z102" si="38">IF(OR(AC71&lt;0.01,AC71="n/a"),"n/a",M71/AC71*100)</f>
        <v>26.666666666666668</v>
      </c>
      <c r="AA71" s="109">
        <f t="shared" ref="AA71:AA102" si="39">IF(OR(AC71&lt;0.01,AC71="n/a"),"n/a",I71/AC71)</f>
        <v>9.5025641025641026</v>
      </c>
      <c r="AB71" s="71">
        <v>12</v>
      </c>
      <c r="AC71" s="100">
        <v>3.9</v>
      </c>
      <c r="AD71" s="100" t="s">
        <v>142</v>
      </c>
      <c r="AE71" s="100">
        <v>1.98</v>
      </c>
      <c r="AF71" s="100">
        <v>1.1599999999999999</v>
      </c>
      <c r="AG71" s="100">
        <v>13.05</v>
      </c>
      <c r="AH71" s="100">
        <v>10.83</v>
      </c>
      <c r="AI71" s="100">
        <v>9.09</v>
      </c>
      <c r="AJ71" s="100">
        <v>13.81</v>
      </c>
      <c r="AK71" s="100" t="s">
        <v>142</v>
      </c>
      <c r="AL71" s="100">
        <v>240.94</v>
      </c>
      <c r="AM71" s="100">
        <v>8.0399999999999991</v>
      </c>
      <c r="AN71" s="100">
        <v>0.25</v>
      </c>
      <c r="AO71" s="110">
        <f t="shared" ref="AO71:AO102" si="40">IF(U71="n/a","n/a",IF(AA71&lt;0,"n/a",IF(AA71="n/a","n/a",J71+U71-AA71)))</f>
        <v>5.391122195745579</v>
      </c>
      <c r="AP71" s="111">
        <f t="shared" ref="AP71:AP102" si="41">IF(U71="n/a","n/a",J71+U71)</f>
        <v>14.893686298309682</v>
      </c>
      <c r="AQ71" s="112">
        <f t="shared" ref="AQ71:AQ102" si="42">IF(OR(AC71&lt;0.01,AC71="n/a",AF71="n/a"),"n/a",(I71/SQRT(22.5*AC71*(I71/AF71))-1)*100)</f>
        <v>-30.006430901834168</v>
      </c>
      <c r="AR71" s="101">
        <f>INDEX(Historical!$C$7:$C$1045,MATCH(B71,Historical!$B$7:$B$1045,0))*IF(AH71="n/a",1.03,IF(AH71&lt;0,1.01,IF(AH71&gt;10,1.1,(1+AH71/100))))</f>
        <v>1.0120000000000002</v>
      </c>
      <c r="AS71" s="109">
        <f t="shared" ref="AS71:AS102" si="43">IF($AI71="n/a",1.03*AR71,IF($AI71&lt;0,1.01*AR71,IF($AI71&gt;10,1.1*AR71,(1+$AI71/100)*AR71)))</f>
        <v>1.1039908000000003</v>
      </c>
      <c r="AT71" s="109">
        <f t="shared" si="32"/>
        <v>1.1371105240000003</v>
      </c>
      <c r="AU71" s="109">
        <f t="shared" si="32"/>
        <v>1.1712238397200003</v>
      </c>
      <c r="AV71" s="109">
        <f t="shared" si="32"/>
        <v>1.2063605549116003</v>
      </c>
      <c r="AW71" s="109">
        <f t="shared" ref="AW71:AW102" si="44">SUM(AR71:AV71)</f>
        <v>5.6306857186316019</v>
      </c>
      <c r="AX71" s="113">
        <f t="shared" ref="AX71:AX102" si="45">AW71/I71*100</f>
        <v>15.193431512767408</v>
      </c>
      <c r="AY71" s="100">
        <v>0.52</v>
      </c>
      <c r="AZ71" s="100">
        <v>32.36</v>
      </c>
      <c r="BA71" s="100">
        <v>-11.65</v>
      </c>
      <c r="BB71" s="100">
        <v>0.57999999999999996</v>
      </c>
      <c r="BC71" s="100">
        <v>0.75</v>
      </c>
      <c r="BE71" s="12">
        <v>2018</v>
      </c>
      <c r="BF71" s="12">
        <f t="shared" si="31"/>
        <v>1</v>
      </c>
      <c r="BG71" s="100">
        <v>1.26</v>
      </c>
      <c r="BH71" t="s">
        <v>121</v>
      </c>
      <c r="BI71" t="s">
        <v>122</v>
      </c>
    </row>
    <row r="72" spans="1:61" ht="12.75" customHeight="1" x14ac:dyDescent="0.2">
      <c r="A72" s="116" t="s">
        <v>5574</v>
      </c>
      <c r="B72" s="55" t="s">
        <v>4198</v>
      </c>
      <c r="C72" s="156" t="s">
        <v>139</v>
      </c>
      <c r="D72" s="98" t="s">
        <v>171</v>
      </c>
      <c r="E72" s="157">
        <v>5</v>
      </c>
      <c r="F72" s="2">
        <v>688</v>
      </c>
      <c r="G72" s="2" t="s">
        <v>146</v>
      </c>
      <c r="H72" s="2" t="s">
        <v>146</v>
      </c>
      <c r="I72" s="100">
        <v>65.239999999999995</v>
      </c>
      <c r="J72" s="101">
        <f t="shared" si="33"/>
        <v>3.433476394849786</v>
      </c>
      <c r="K72" s="104">
        <v>0.56000000000000005</v>
      </c>
      <c r="L72" s="71">
        <v>4</v>
      </c>
      <c r="M72" s="28">
        <f t="shared" si="34"/>
        <v>2.2400000000000002</v>
      </c>
      <c r="N72" s="103" t="s">
        <v>320</v>
      </c>
      <c r="O72" s="104">
        <v>0.54</v>
      </c>
      <c r="P72" s="158">
        <v>45916</v>
      </c>
      <c r="Q72" s="158">
        <v>45931</v>
      </c>
      <c r="R72" s="28">
        <f t="shared" si="35"/>
        <v>3.7037037037037068</v>
      </c>
      <c r="S72" s="105">
        <f>IF(INDEX(Historical!$D$7:$D1714,MATCH(B72,Historical!$B$7:$B$1044,0))=0,"n/a",(INDEX(Historical!$C$7:$C$1044,MATCH(B72,Historical!$B$7:$B$1044,0))/INDEX(Historical!$D$7:$D$1044,MATCH(B72,Historical!$B$7:$B$1044,0))-1)*100)</f>
        <v>3.8095238095238182</v>
      </c>
      <c r="T72" s="105">
        <f>IF(INDEX(Historical!$F$7:$F$1044,MATCH(B72,Historical!$B$7:$B$1044,0))=0,"n/a",((INDEX(Historical!$C$7:$C$1044,MATCH(B72,Historical!$B$7:$B$1044,0))/INDEX(Historical!$F$7:$F$1044,MATCH(B72,Historical!$B$7:$B$1044,0)))^(1/3)-1)*100)</f>
        <v>5.0589077790132775</v>
      </c>
      <c r="U72" s="105">
        <f>IF(INDEX(Historical!$H$7:$H$1044,MATCH(B72,Historical!$B$7:$B$1044,0))=0,"n/a",((INDEX(Historical!$C$7:$C$1044,MATCH(B72,Historical!$B$7:$B$1044,0))/INDEX(Historical!$H$7:$H$1044,MATCH(B72,Historical!$B$7:$B$1044,0)))^(1/5)-1)*100)</f>
        <v>4.373143849837291</v>
      </c>
      <c r="V72" s="105">
        <f>IF(INDEX(Historical!$M$7:$M$1044,MATCH(B72,Historical!$B$7:$B$1044,0))=0,"n/a",((INDEX(Historical!$C$7:$C$1044,MATCH(B72,Historical!$B$7:$B$1044,0))/INDEX(Historical!$M$7:$M$1044,MATCH(B72,Historical!$B$7:$B$1044,0)))^(1/10)-1)*100)</f>
        <v>2.6395457183455928</v>
      </c>
      <c r="W72" s="106">
        <f t="shared" si="36"/>
        <v>1.6567789750496453</v>
      </c>
      <c r="X72" s="107" t="str">
        <f t="shared" si="37"/>
        <v>n/a</v>
      </c>
      <c r="Y72" s="162"/>
      <c r="Z72" s="101">
        <f t="shared" si="38"/>
        <v>70.662460567823345</v>
      </c>
      <c r="AA72" s="109">
        <f t="shared" si="39"/>
        <v>20.580441640378549</v>
      </c>
      <c r="AB72" s="71">
        <v>9</v>
      </c>
      <c r="AC72" s="100">
        <v>3.17</v>
      </c>
      <c r="AD72" s="100">
        <v>0.45</v>
      </c>
      <c r="AE72" s="100">
        <v>0.85</v>
      </c>
      <c r="AF72" s="100">
        <v>1.25</v>
      </c>
      <c r="AG72" s="100">
        <v>7.3</v>
      </c>
      <c r="AH72" s="100">
        <v>96</v>
      </c>
      <c r="AI72" s="100">
        <v>15.39</v>
      </c>
      <c r="AJ72" s="100" t="s">
        <v>142</v>
      </c>
      <c r="AK72" s="100">
        <v>32.24</v>
      </c>
      <c r="AL72" s="100">
        <v>3320</v>
      </c>
      <c r="AM72" s="100">
        <v>58.040000000000006</v>
      </c>
      <c r="AN72" s="100">
        <v>0.4</v>
      </c>
      <c r="AO72" s="110">
        <f t="shared" si="40"/>
        <v>-12.773821395691472</v>
      </c>
      <c r="AP72" s="111">
        <f t="shared" si="41"/>
        <v>7.8066202446870765</v>
      </c>
      <c r="AQ72" s="112">
        <f t="shared" si="42"/>
        <v>6.9279135170007722</v>
      </c>
      <c r="AR72" s="101">
        <f>INDEX(Historical!$C$7:$C$1045,MATCH(B72,Historical!$B$7:$B$1045,0))*IF(AH72="n/a",1.03,IF(AH72&lt;0,1.01,IF(AH72&gt;10,1.1,(1+AH72/100))))</f>
        <v>2.3980000000000006</v>
      </c>
      <c r="AS72" s="109">
        <f t="shared" si="43"/>
        <v>2.6378000000000008</v>
      </c>
      <c r="AT72" s="109">
        <f t="shared" si="32"/>
        <v>2.9015800000000009</v>
      </c>
      <c r="AU72" s="109">
        <f t="shared" si="32"/>
        <v>3.1917380000000013</v>
      </c>
      <c r="AV72" s="109">
        <f t="shared" si="32"/>
        <v>3.5109118000000019</v>
      </c>
      <c r="AW72" s="109">
        <f t="shared" si="44"/>
        <v>14.640029800000006</v>
      </c>
      <c r="AX72" s="113">
        <f t="shared" si="45"/>
        <v>22.440266400981006</v>
      </c>
      <c r="AY72" s="100">
        <v>0.85</v>
      </c>
      <c r="AZ72" s="100">
        <v>26.93</v>
      </c>
      <c r="BA72" s="100">
        <v>-15.43</v>
      </c>
      <c r="BB72" s="100">
        <v>-4.67</v>
      </c>
      <c r="BC72" s="100">
        <v>-1.17</v>
      </c>
      <c r="BE72" s="12">
        <v>2021</v>
      </c>
      <c r="BF72" s="12">
        <f t="shared" si="31"/>
        <v>0</v>
      </c>
      <c r="BG72" s="100">
        <v>3</v>
      </c>
      <c r="BH72" s="55" t="s">
        <v>121</v>
      </c>
      <c r="BI72" s="55" t="s">
        <v>122</v>
      </c>
    </row>
    <row r="73" spans="1:61" ht="12.75" customHeight="1" x14ac:dyDescent="0.2">
      <c r="A73" s="116" t="s">
        <v>1484</v>
      </c>
      <c r="B73" s="55" t="s">
        <v>1485</v>
      </c>
      <c r="C73" s="156" t="s">
        <v>116</v>
      </c>
      <c r="D73" s="98" t="s">
        <v>117</v>
      </c>
      <c r="E73" s="157">
        <v>7</v>
      </c>
      <c r="F73" s="2">
        <v>620</v>
      </c>
      <c r="G73" s="2" t="s">
        <v>146</v>
      </c>
      <c r="H73" s="2" t="s">
        <v>146</v>
      </c>
      <c r="I73" s="100">
        <v>40.11</v>
      </c>
      <c r="J73" s="101">
        <f t="shared" si="33"/>
        <v>0.16853652455746695</v>
      </c>
      <c r="K73" s="104">
        <v>1.6899999999999998E-2</v>
      </c>
      <c r="L73" s="71">
        <v>4</v>
      </c>
      <c r="M73" s="28">
        <f t="shared" si="34"/>
        <v>6.7599999999999993E-2</v>
      </c>
      <c r="N73" s="103" t="s">
        <v>386</v>
      </c>
      <c r="O73" s="104">
        <v>1.54E-2</v>
      </c>
      <c r="P73" s="158">
        <v>46125</v>
      </c>
      <c r="Q73" s="158">
        <v>46142</v>
      </c>
      <c r="R73" s="28">
        <f t="shared" si="35"/>
        <v>9.7402597402597255</v>
      </c>
      <c r="S73" s="105">
        <f>IF(INDEX(Historical!$D$7:$D1297,MATCH(B73,Historical!$B$7:$B$1044,0))=0,"n/a",(INDEX(Historical!$C$7:$C$1044,MATCH(B73,Historical!$B$7:$B$1044,0))/INDEX(Historical!$D$7:$D$1044,MATCH(B73,Historical!$B$7:$B$1044,0))-1)*100)</f>
        <v>9.4545454545454497</v>
      </c>
      <c r="T73" s="105">
        <f>IF(INDEX(Historical!$F$7:$F$1044,MATCH(B73,Historical!$B$7:$B$1044,0))=0,"n/a",((INDEX(Historical!$C$7:$C$1044,MATCH(B73,Historical!$B$7:$B$1044,0))/INDEX(Historical!$F$7:$F$1044,MATCH(B73,Historical!$B$7:$B$1044,0)))^(1/3)-1)*100)</f>
        <v>8.6007633183979415</v>
      </c>
      <c r="U73" s="105">
        <f>IF(INDEX(Historical!$H$7:$H$1044,MATCH(B73,Historical!$B$7:$B$1044,0))=0,"n/a",((INDEX(Historical!$C$7:$C$1044,MATCH(B73,Historical!$B$7:$B$1044,0))/INDEX(Historical!$H$7:$H$1044,MATCH(B73,Historical!$B$7:$B$1044,0)))^(1/5)-1)*100)</f>
        <v>14.946313487253949</v>
      </c>
      <c r="V73" s="105" t="str">
        <f>IF(INDEX(Historical!$M$7:$M$1044,MATCH(B73,Historical!$B$7:$B$1044,0))=0,"n/a",((INDEX(Historical!$C$7:$C$1044,MATCH(B73,Historical!$B$7:$B$1044,0))/INDEX(Historical!$M$7:$M$1044,MATCH(B73,Historical!$B$7:$B$1044,0)))^(1/10)-1)*100)</f>
        <v>n/a</v>
      </c>
      <c r="W73" s="106" t="str">
        <f t="shared" si="36"/>
        <v>n/a</v>
      </c>
      <c r="X73" s="107" t="str">
        <f t="shared" si="37"/>
        <v>n/a</v>
      </c>
      <c r="Y73" s="162"/>
      <c r="Z73" s="101">
        <f t="shared" si="38"/>
        <v>15.720930232558139</v>
      </c>
      <c r="AA73" s="109">
        <f t="shared" si="39"/>
        <v>93.279069767441854</v>
      </c>
      <c r="AB73" s="71">
        <v>12</v>
      </c>
      <c r="AC73" s="100">
        <v>0.43</v>
      </c>
      <c r="AD73" s="100">
        <v>1.45</v>
      </c>
      <c r="AE73" s="100">
        <v>2.96</v>
      </c>
      <c r="AF73" s="100">
        <v>2.76</v>
      </c>
      <c r="AG73" s="100">
        <v>3.4099999999999997</v>
      </c>
      <c r="AH73" s="100">
        <v>20.97</v>
      </c>
      <c r="AI73" s="100">
        <v>26.08</v>
      </c>
      <c r="AJ73" s="100" t="s">
        <v>142</v>
      </c>
      <c r="AK73" s="100">
        <v>32.96</v>
      </c>
      <c r="AL73" s="100">
        <v>14360</v>
      </c>
      <c r="AM73" s="100">
        <v>32.68</v>
      </c>
      <c r="AN73" s="100">
        <v>1.36</v>
      </c>
      <c r="AO73" s="110">
        <f t="shared" si="40"/>
        <v>-78.164219755630441</v>
      </c>
      <c r="AP73" s="111">
        <f t="shared" si="41"/>
        <v>15.114850011811416</v>
      </c>
      <c r="AQ73" s="112">
        <f t="shared" si="42"/>
        <v>238.26369237829135</v>
      </c>
      <c r="AR73" s="101">
        <f>INDEX(Historical!$C$7:$C$1045,MATCH(B73,Historical!$B$7:$B$1045,0))*IF(AH73="n/a",1.03,IF(AH73&lt;0,1.01,IF(AH73&gt;10,1.1,(1+AH73/100))))</f>
        <v>6.6220000000000001E-2</v>
      </c>
      <c r="AS73" s="109">
        <f t="shared" si="43"/>
        <v>7.2842000000000004E-2</v>
      </c>
      <c r="AT73" s="109">
        <f t="shared" si="32"/>
        <v>8.0126200000000009E-2</v>
      </c>
      <c r="AU73" s="109">
        <f t="shared" si="32"/>
        <v>8.813882000000002E-2</v>
      </c>
      <c r="AV73" s="109">
        <f t="shared" si="32"/>
        <v>9.6952702000000029E-2</v>
      </c>
      <c r="AW73" s="109">
        <f t="shared" si="44"/>
        <v>0.40427972200000006</v>
      </c>
      <c r="AX73" s="113">
        <f t="shared" si="45"/>
        <v>1.0079275043630018</v>
      </c>
      <c r="AY73" s="100">
        <v>0.8</v>
      </c>
      <c r="AZ73" s="100">
        <v>8.52</v>
      </c>
      <c r="BA73" s="100">
        <v>-22.869999999999997</v>
      </c>
      <c r="BB73" s="100">
        <v>-4.41</v>
      </c>
      <c r="BC73" s="100">
        <v>-10.39</v>
      </c>
      <c r="BE73" s="12">
        <v>2018</v>
      </c>
      <c r="BF73" s="12">
        <f t="shared" si="31"/>
        <v>1</v>
      </c>
      <c r="BG73" s="100">
        <v>1.29</v>
      </c>
      <c r="BH73" t="s">
        <v>121</v>
      </c>
      <c r="BI73" t="s">
        <v>122</v>
      </c>
    </row>
    <row r="74" spans="1:61" ht="12.75" customHeight="1" x14ac:dyDescent="0.2">
      <c r="A74" s="146" t="s">
        <v>2876</v>
      </c>
      <c r="B74" s="55" t="s">
        <v>2877</v>
      </c>
      <c r="C74" s="156" t="s">
        <v>335</v>
      </c>
      <c r="D74" s="98" t="s">
        <v>5621</v>
      </c>
      <c r="E74" s="157">
        <v>6</v>
      </c>
      <c r="F74" s="2">
        <v>657</v>
      </c>
      <c r="G74" s="2" t="s">
        <v>146</v>
      </c>
      <c r="H74" s="2" t="s">
        <v>146</v>
      </c>
      <c r="I74" s="100">
        <v>61.99</v>
      </c>
      <c r="J74" s="101">
        <f t="shared" si="33"/>
        <v>1.6067107597999679</v>
      </c>
      <c r="K74" s="104">
        <v>0.249</v>
      </c>
      <c r="L74" s="71">
        <v>4</v>
      </c>
      <c r="M74" s="28">
        <f t="shared" si="34"/>
        <v>0.996</v>
      </c>
      <c r="N74" s="103" t="s">
        <v>158</v>
      </c>
      <c r="O74" s="104">
        <v>0.22600000000000001</v>
      </c>
      <c r="P74" s="158">
        <v>46100</v>
      </c>
      <c r="Q74" s="158">
        <v>46125</v>
      </c>
      <c r="R74" s="28">
        <f t="shared" si="35"/>
        <v>10.176991150442474</v>
      </c>
      <c r="S74" s="105">
        <f>IF(INDEX(Historical!$D$7:$D1719,MATCH(B74,Historical!$B$7:$B$1044,0))=0,"n/a",(INDEX(Historical!$C$7:$C$1044,MATCH(B74,Historical!$B$7:$B$1044,0))/INDEX(Historical!$D$7:$D$1044,MATCH(B74,Historical!$B$7:$B$1044,0))-1)*100)</f>
        <v>10.243902439024399</v>
      </c>
      <c r="T74" s="105">
        <f>IF(INDEX(Historical!$F$7:$F$1044,MATCH(B74,Historical!$B$7:$B$1044,0))=0,"n/a",((INDEX(Historical!$C$7:$C$1044,MATCH(B74,Historical!$B$7:$B$1044,0))/INDEX(Historical!$F$7:$F$1044,MATCH(B74,Historical!$B$7:$B$1044,0)))^(1/3)-1)*100)</f>
        <v>10.172679376439863</v>
      </c>
      <c r="U74" s="105">
        <f>IF(INDEX(Historical!$H$7:$H$1044,MATCH(B74,Historical!$B$7:$B$1044,0))=0,"n/a",((INDEX(Historical!$C$7:$C$1044,MATCH(B74,Historical!$B$7:$B$1044,0))/INDEX(Historical!$H$7:$H$1044,MATCH(B74,Historical!$B$7:$B$1044,0)))^(1/5)-1)*100)</f>
        <v>42.472006897083418</v>
      </c>
      <c r="V74" s="105">
        <f>IF(INDEX(Historical!$M$7:$M$1044,MATCH(B74,Historical!$B$7:$B$1044,0))=0,"n/a",((INDEX(Historical!$C$7:$C$1044,MATCH(B74,Historical!$B$7:$B$1044,0))/INDEX(Historical!$M$7:$M$1044,MATCH(B74,Historical!$B$7:$B$1044,0)))^(1/10)-1)*100)</f>
        <v>13.271201768581896</v>
      </c>
      <c r="W74" s="106">
        <f t="shared" si="36"/>
        <v>3.2003135539413772</v>
      </c>
      <c r="X74" s="107" t="str">
        <f t="shared" si="37"/>
        <v>n/a</v>
      </c>
      <c r="Y74" s="159"/>
      <c r="Z74" s="101">
        <f t="shared" si="38"/>
        <v>37.870722433460081</v>
      </c>
      <c r="AA74" s="109">
        <f t="shared" si="39"/>
        <v>23.570342205323197</v>
      </c>
      <c r="AB74" s="71">
        <v>12</v>
      </c>
      <c r="AC74" s="100">
        <v>2.63</v>
      </c>
      <c r="AD74" s="100">
        <v>0.55000000000000004</v>
      </c>
      <c r="AE74" s="100">
        <v>3.17</v>
      </c>
      <c r="AF74" s="100">
        <v>3.22</v>
      </c>
      <c r="AG74" s="100">
        <v>15.7</v>
      </c>
      <c r="AH74" s="100">
        <v>22.53</v>
      </c>
      <c r="AI74" s="100">
        <v>24.34</v>
      </c>
      <c r="AJ74" s="100" t="s">
        <v>142</v>
      </c>
      <c r="AK74" s="100">
        <v>21.14</v>
      </c>
      <c r="AL74" s="100">
        <v>11480</v>
      </c>
      <c r="AM74" s="100">
        <v>2.52</v>
      </c>
      <c r="AN74" s="100">
        <v>1.3</v>
      </c>
      <c r="AO74" s="110">
        <f t="shared" si="40"/>
        <v>20.508375451560187</v>
      </c>
      <c r="AP74" s="111">
        <f t="shared" si="41"/>
        <v>44.078717656883384</v>
      </c>
      <c r="AQ74" s="112">
        <f t="shared" si="42"/>
        <v>83.66213170582877</v>
      </c>
      <c r="AR74" s="101">
        <f>INDEX(Historical!$C$7:$C$1045,MATCH(B74,Historical!$B$7:$B$1045,0))*IF(AH74="n/a",1.03,IF(AH74&lt;0,1.01,IF(AH74&gt;10,1.1,(1+AH74/100))))</f>
        <v>0.99440000000000006</v>
      </c>
      <c r="AS74" s="109">
        <f t="shared" si="43"/>
        <v>1.0938400000000001</v>
      </c>
      <c r="AT74" s="109">
        <f t="shared" si="32"/>
        <v>1.2032240000000003</v>
      </c>
      <c r="AU74" s="109">
        <f t="shared" si="32"/>
        <v>1.3235464000000003</v>
      </c>
      <c r="AV74" s="109">
        <f t="shared" si="32"/>
        <v>1.4559010400000005</v>
      </c>
      <c r="AW74" s="109">
        <f t="shared" si="44"/>
        <v>6.0709114400000015</v>
      </c>
      <c r="AX74" s="113">
        <f t="shared" si="45"/>
        <v>9.7933722213260221</v>
      </c>
      <c r="AY74" s="100">
        <v>1.03</v>
      </c>
      <c r="AZ74" s="100">
        <v>48.980000000000004</v>
      </c>
      <c r="BA74" s="100">
        <v>-15.879999999999999</v>
      </c>
      <c r="BB74" s="100">
        <v>2.5</v>
      </c>
      <c r="BC74" s="100">
        <v>4.3099999999999996</v>
      </c>
      <c r="BE74" s="12">
        <v>2021</v>
      </c>
      <c r="BF74" s="12">
        <f t="shared" si="31"/>
        <v>0</v>
      </c>
      <c r="BG74" s="100">
        <v>5.56</v>
      </c>
      <c r="BH74" s="55" t="s">
        <v>121</v>
      </c>
      <c r="BI74" s="55" t="s">
        <v>122</v>
      </c>
    </row>
    <row r="75" spans="1:61" ht="12.75" customHeight="1" x14ac:dyDescent="0.2">
      <c r="A75" s="116" t="s">
        <v>1488</v>
      </c>
      <c r="B75" s="55" t="s">
        <v>1489</v>
      </c>
      <c r="C75" s="156" t="s">
        <v>125</v>
      </c>
      <c r="D75" s="98" t="s">
        <v>126</v>
      </c>
      <c r="E75" s="157">
        <v>6</v>
      </c>
      <c r="F75" s="2">
        <v>627</v>
      </c>
      <c r="G75" s="2" t="s">
        <v>146</v>
      </c>
      <c r="H75" s="2" t="s">
        <v>146</v>
      </c>
      <c r="I75" s="100">
        <v>35.31</v>
      </c>
      <c r="J75" s="101">
        <f t="shared" si="33"/>
        <v>6.9102237326536393</v>
      </c>
      <c r="K75" s="104">
        <v>0.61</v>
      </c>
      <c r="L75" s="71">
        <v>4</v>
      </c>
      <c r="M75" s="28">
        <f t="shared" si="34"/>
        <v>2.44</v>
      </c>
      <c r="N75" s="103" t="s">
        <v>147</v>
      </c>
      <c r="O75" s="104">
        <v>0.6</v>
      </c>
      <c r="P75" s="158">
        <v>45848</v>
      </c>
      <c r="Q75" s="158">
        <v>45870</v>
      </c>
      <c r="R75" s="28">
        <f t="shared" si="35"/>
        <v>1.6666666666666683</v>
      </c>
      <c r="S75" s="105">
        <f>IF(INDEX(Historical!$D$7:$D1302,MATCH(B75,Historical!$B$7:$B$1044,0))=0,"n/a",(INDEX(Historical!$C$7:$C$1044,MATCH(B75,Historical!$B$7:$B$1044,0))/INDEX(Historical!$D$7:$D$1044,MATCH(B75,Historical!$B$7:$B$1044,0))-1)*100)</f>
        <v>1.6806722689075571</v>
      </c>
      <c r="T75" s="105">
        <f>IF(INDEX(Historical!$F$7:$F$1044,MATCH(B75,Historical!$B$7:$B$1044,0))=0,"n/a",((INDEX(Historical!$C$7:$C$1044,MATCH(B75,Historical!$B$7:$B$1044,0))/INDEX(Historical!$F$7:$F$1044,MATCH(B75,Historical!$B$7:$B$1044,0)))^(1/3)-1)*100)</f>
        <v>4.8412097920103703</v>
      </c>
      <c r="U75" s="105">
        <f>IF(INDEX(Historical!$H$7:$H$1044,MATCH(B75,Historical!$B$7:$B$1044,0))=0,"n/a",((INDEX(Historical!$C$7:$C$1044,MATCH(B75,Historical!$B$7:$B$1044,0))/INDEX(Historical!$H$7:$H$1044,MATCH(B75,Historical!$B$7:$B$1044,0)))^(1/5)-1)*100)</f>
        <v>4.0950396969256841</v>
      </c>
      <c r="V75" s="105">
        <f>IF(INDEX(Historical!$M$7:$M$1044,MATCH(B75,Historical!$B$7:$B$1044,0))=0,"n/a",((INDEX(Historical!$C$7:$C$1044,MATCH(B75,Historical!$B$7:$B$1044,0))/INDEX(Historical!$M$7:$M$1044,MATCH(B75,Historical!$B$7:$B$1044,0)))^(1/10)-1)*100)</f>
        <v>3.4134260256152738</v>
      </c>
      <c r="W75" s="106">
        <f t="shared" si="36"/>
        <v>1.1996860826030495</v>
      </c>
      <c r="X75" s="107">
        <f t="shared" si="37"/>
        <v>1.4218887836547516</v>
      </c>
      <c r="Y75" s="162"/>
      <c r="Z75" s="101">
        <f t="shared" si="38"/>
        <v>59.95085995085995</v>
      </c>
      <c r="AA75" s="109">
        <f t="shared" si="39"/>
        <v>8.6756756756756754</v>
      </c>
      <c r="AB75" s="71">
        <v>5</v>
      </c>
      <c r="AC75" s="100">
        <v>4.07</v>
      </c>
      <c r="AD75" s="100" t="s">
        <v>142</v>
      </c>
      <c r="AE75" s="100">
        <v>1.03</v>
      </c>
      <c r="AF75" s="100">
        <v>2.02</v>
      </c>
      <c r="AG75" s="100">
        <v>23.69</v>
      </c>
      <c r="AH75" s="100">
        <v>-18.649999999999999</v>
      </c>
      <c r="AI75" s="100">
        <v>-4.1399999999999997</v>
      </c>
      <c r="AJ75" s="100">
        <v>2.88</v>
      </c>
      <c r="AK75" s="100">
        <v>-6.8199999999999994</v>
      </c>
      <c r="AL75" s="100">
        <v>18840</v>
      </c>
      <c r="AM75" s="100">
        <v>0.44</v>
      </c>
      <c r="AN75" s="100">
        <v>1.49</v>
      </c>
      <c r="AO75" s="110">
        <f t="shared" si="40"/>
        <v>2.3295877539036471</v>
      </c>
      <c r="AP75" s="111">
        <f t="shared" si="41"/>
        <v>11.005263429579323</v>
      </c>
      <c r="AQ75" s="112">
        <f t="shared" si="42"/>
        <v>-11.745658300405248</v>
      </c>
      <c r="AR75" s="101">
        <f>INDEX(Historical!$C$7:$C$1045,MATCH(B75,Historical!$B$7:$B$1045,0))*IF(AH75="n/a",1.03,IF(AH75&lt;0,1.01,IF(AH75&gt;10,1.1,(1+AH75/100))))</f>
        <v>2.4441999999999999</v>
      </c>
      <c r="AS75" s="109">
        <f t="shared" si="43"/>
        <v>2.468642</v>
      </c>
      <c r="AT75" s="109">
        <f t="shared" si="32"/>
        <v>2.4933284200000001</v>
      </c>
      <c r="AU75" s="109">
        <f t="shared" si="32"/>
        <v>2.5182617042</v>
      </c>
      <c r="AV75" s="109">
        <f t="shared" si="32"/>
        <v>2.5434443212420002</v>
      </c>
      <c r="AW75" s="109">
        <f t="shared" si="44"/>
        <v>12.467876445441998</v>
      </c>
      <c r="AX75" s="113">
        <f t="shared" si="45"/>
        <v>35.3097605365109</v>
      </c>
      <c r="AY75" s="100">
        <v>-0.05</v>
      </c>
      <c r="AZ75" s="100">
        <v>3.73</v>
      </c>
      <c r="BA75" s="100">
        <v>-38.129999999999995</v>
      </c>
      <c r="BB75" s="100">
        <v>-8.7999999999999989</v>
      </c>
      <c r="BC75" s="100">
        <v>-22.63</v>
      </c>
      <c r="BE75" s="12">
        <v>2020</v>
      </c>
      <c r="BF75" s="12">
        <f t="shared" si="31"/>
        <v>1</v>
      </c>
      <c r="BG75" s="100">
        <v>6.77</v>
      </c>
      <c r="BH75" t="s">
        <v>121</v>
      </c>
      <c r="BI75" t="s">
        <v>122</v>
      </c>
    </row>
    <row r="76" spans="1:61" ht="12.75" customHeight="1" x14ac:dyDescent="0.2">
      <c r="A76" s="116" t="s">
        <v>3799</v>
      </c>
      <c r="B76" s="55" t="s">
        <v>3800</v>
      </c>
      <c r="C76" s="156" t="s">
        <v>263</v>
      </c>
      <c r="D76" s="98" t="s">
        <v>264</v>
      </c>
      <c r="E76" s="157">
        <v>6</v>
      </c>
      <c r="F76" s="2">
        <v>640</v>
      </c>
      <c r="G76" s="2" t="s">
        <v>146</v>
      </c>
      <c r="H76" s="2" t="s">
        <v>146</v>
      </c>
      <c r="I76" s="100">
        <v>48.24</v>
      </c>
      <c r="J76" s="101">
        <f t="shared" si="33"/>
        <v>6.3018242122719741</v>
      </c>
      <c r="K76" s="104">
        <v>0.76</v>
      </c>
      <c r="L76" s="71">
        <v>4</v>
      </c>
      <c r="M76" s="28">
        <f t="shared" si="34"/>
        <v>3.04</v>
      </c>
      <c r="N76" s="103" t="s">
        <v>151</v>
      </c>
      <c r="O76" s="104">
        <v>0.755</v>
      </c>
      <c r="P76" s="158">
        <v>46062</v>
      </c>
      <c r="Q76" s="158">
        <v>46066</v>
      </c>
      <c r="R76" s="28">
        <f t="shared" si="35"/>
        <v>0.66225165562913968</v>
      </c>
      <c r="S76" s="105">
        <f>IF(INDEX(Historical!$D$7:$D1711,MATCH(B76,Historical!$B$7:$B$1044,0))=0,"n/a",(INDEX(Historical!$C$7:$C$1044,MATCH(B76,Historical!$B$7:$B$1044,0))/INDEX(Historical!$D$7:$D$1044,MATCH(B76,Historical!$B$7:$B$1044,0))-1)*100)</f>
        <v>4.5454545454545414</v>
      </c>
      <c r="T76" s="105">
        <f>IF(INDEX(Historical!$F$7:$F$1044,MATCH(B76,Historical!$B$7:$B$1044,0))=0,"n/a",((INDEX(Historical!$C$7:$C$1044,MATCH(B76,Historical!$B$7:$B$1044,0))/INDEX(Historical!$F$7:$F$1044,MATCH(B76,Historical!$B$7:$B$1044,0)))^(1/3)-1)*100)</f>
        <v>7.4528771411644046</v>
      </c>
      <c r="U76" s="105">
        <f>IF(INDEX(Historical!$H$7:$H$1044,MATCH(B76,Historical!$B$7:$B$1044,0))=0,"n/a",((INDEX(Historical!$C$7:$C$1044,MATCH(B76,Historical!$B$7:$B$1044,0))/INDEX(Historical!$H$7:$H$1044,MATCH(B76,Historical!$B$7:$B$1044,0)))^(1/5)-1)*100)</f>
        <v>9.7534671211492849</v>
      </c>
      <c r="V76" s="105">
        <f>IF(INDEX(Historical!$M$7:$M$1044,MATCH(B76,Historical!$B$7:$B$1044,0))=0,"n/a",((INDEX(Historical!$C$7:$C$1044,MATCH(B76,Historical!$B$7:$B$1044,0))/INDEX(Historical!$M$7:$M$1044,MATCH(B76,Historical!$B$7:$B$1044,0)))^(1/10)-1)*100)</f>
        <v>0.89540449119738241</v>
      </c>
      <c r="W76" s="106">
        <f t="shared" si="36"/>
        <v>10.892805672781952</v>
      </c>
      <c r="X76" s="107" t="str">
        <f t="shared" si="37"/>
        <v>n/a</v>
      </c>
      <c r="Y76" s="162"/>
      <c r="Z76" s="101">
        <f t="shared" si="38"/>
        <v>144.07582938388626</v>
      </c>
      <c r="AA76" s="109">
        <f t="shared" si="39"/>
        <v>22.862559241706162</v>
      </c>
      <c r="AB76" s="71">
        <v>12</v>
      </c>
      <c r="AC76" s="100">
        <v>2.11</v>
      </c>
      <c r="AD76" s="100" t="s">
        <v>142</v>
      </c>
      <c r="AE76" s="100">
        <v>0.09</v>
      </c>
      <c r="AF76" s="100">
        <v>2.72</v>
      </c>
      <c r="AG76" s="100">
        <v>11.44</v>
      </c>
      <c r="AH76" s="100">
        <v>51.180000000000007</v>
      </c>
      <c r="AI76" s="100">
        <v>1.5699999999999998</v>
      </c>
      <c r="AJ76" s="100">
        <v>-5.13</v>
      </c>
      <c r="AK76" s="100" t="s">
        <v>142</v>
      </c>
      <c r="AL76" s="100">
        <v>1640</v>
      </c>
      <c r="AM76" s="100">
        <v>13.55</v>
      </c>
      <c r="AN76" s="100">
        <v>3.09</v>
      </c>
      <c r="AO76" s="110">
        <f t="shared" si="40"/>
        <v>-6.8072679082849028</v>
      </c>
      <c r="AP76" s="111">
        <f t="shared" si="41"/>
        <v>16.055291333421259</v>
      </c>
      <c r="AQ76" s="112">
        <f t="shared" si="42"/>
        <v>66.247688221107495</v>
      </c>
      <c r="AR76" s="101">
        <f>INDEX(Historical!$C$7:$C$1045,MATCH(B76,Historical!$B$7:$B$1045,0))*IF(AH76="n/a",1.03,IF(AH76&lt;0,1.01,IF(AH76&gt;10,1.1,(1+AH76/100))))</f>
        <v>3.2890000000000006</v>
      </c>
      <c r="AS76" s="109">
        <f t="shared" si="43"/>
        <v>3.3406373000000009</v>
      </c>
      <c r="AT76" s="109">
        <f t="shared" si="32"/>
        <v>3.4408564190000011</v>
      </c>
      <c r="AU76" s="109">
        <f t="shared" si="32"/>
        <v>3.5440821115700012</v>
      </c>
      <c r="AV76" s="109">
        <f t="shared" si="32"/>
        <v>3.6504045749171015</v>
      </c>
      <c r="AW76" s="109">
        <f t="shared" si="44"/>
        <v>17.264980405487105</v>
      </c>
      <c r="AX76" s="113">
        <f t="shared" si="45"/>
        <v>35.789760376217053</v>
      </c>
      <c r="AY76" s="100">
        <v>1.02</v>
      </c>
      <c r="AZ76" s="100">
        <v>21.88</v>
      </c>
      <c r="BA76" s="100">
        <v>-14.63</v>
      </c>
      <c r="BB76" s="100">
        <v>3.2800000000000002</v>
      </c>
      <c r="BC76" s="100">
        <v>2.98</v>
      </c>
      <c r="BE76" s="12">
        <v>2021</v>
      </c>
      <c r="BF76" s="12">
        <f t="shared" si="31"/>
        <v>0</v>
      </c>
      <c r="BG76" s="100">
        <v>2.02</v>
      </c>
      <c r="BH76" s="55" t="s">
        <v>121</v>
      </c>
      <c r="BI76" s="55" t="s">
        <v>290</v>
      </c>
    </row>
    <row r="77" spans="1:61" ht="12.75" customHeight="1" x14ac:dyDescent="0.2">
      <c r="A77" s="116" t="s">
        <v>1490</v>
      </c>
      <c r="B77" s="55" t="s">
        <v>1491</v>
      </c>
      <c r="C77" s="156" t="s">
        <v>300</v>
      </c>
      <c r="D77" s="98" t="s">
        <v>612</v>
      </c>
      <c r="E77" s="157">
        <v>5</v>
      </c>
      <c r="F77" s="2">
        <v>678</v>
      </c>
      <c r="G77" s="2" t="s">
        <v>146</v>
      </c>
      <c r="H77" s="2" t="s">
        <v>146</v>
      </c>
      <c r="I77" s="100">
        <v>48.47</v>
      </c>
      <c r="J77" s="101">
        <f t="shared" si="33"/>
        <v>6.4369713224675067</v>
      </c>
      <c r="K77" s="104">
        <v>0.78</v>
      </c>
      <c r="L77" s="71">
        <v>4</v>
      </c>
      <c r="M77" s="28">
        <f t="shared" si="34"/>
        <v>3.12</v>
      </c>
      <c r="N77" s="103" t="s">
        <v>874</v>
      </c>
      <c r="O77" s="104">
        <v>0.76</v>
      </c>
      <c r="P77" s="158">
        <v>45821</v>
      </c>
      <c r="Q77" s="158">
        <v>45835</v>
      </c>
      <c r="R77" s="28">
        <f t="shared" si="35"/>
        <v>2.6315789473684235</v>
      </c>
      <c r="S77" s="105">
        <f>IF(INDEX(Historical!$D$7:$D1304,MATCH(B77,Historical!$B$7:$B$1044,0))=0,"n/a",(INDEX(Historical!$C$7:$C$1044,MATCH(B77,Historical!$B$7:$B$1044,0))/INDEX(Historical!$D$7:$D$1044,MATCH(B77,Historical!$B$7:$B$1044,0))-1)*100)</f>
        <v>1.9736842105263275</v>
      </c>
      <c r="T77" s="105">
        <f>IF(INDEX(Historical!$F$7:$F$1044,MATCH(B77,Historical!$B$7:$B$1044,0))=0,"n/a",((INDEX(Historical!$C$7:$C$1044,MATCH(B77,Historical!$B$7:$B$1044,0))/INDEX(Historical!$F$7:$F$1044,MATCH(B77,Historical!$B$7:$B$1044,0)))^(1/3)-1)*100)</f>
        <v>3.3894621557599036</v>
      </c>
      <c r="U77" s="105">
        <f>IF(INDEX(Historical!$H$7:$H$1044,MATCH(B77,Historical!$B$7:$B$1044,0))=0,"n/a",((INDEX(Historical!$C$7:$C$1044,MATCH(B77,Historical!$B$7:$B$1044,0))/INDEX(Historical!$H$7:$H$1044,MATCH(B77,Historical!$B$7:$B$1044,0)))^(1/5)-1)*100)</f>
        <v>4.3961149790192833</v>
      </c>
      <c r="V77" s="105">
        <f>IF(INDEX(Historical!$M$7:$M$1044,MATCH(B77,Historical!$B$7:$B$1044,0))=0,"n/a",((INDEX(Historical!$C$7:$C$1044,MATCH(B77,Historical!$B$7:$B$1044,0))/INDEX(Historical!$M$7:$M$1044,MATCH(B77,Historical!$B$7:$B$1044,0)))^(1/10)-1)*100)</f>
        <v>3.5834853662655597</v>
      </c>
      <c r="W77" s="106">
        <f t="shared" si="36"/>
        <v>1.2267707356652569</v>
      </c>
      <c r="X77" s="107">
        <f t="shared" si="37"/>
        <v>0.87051781762758074</v>
      </c>
      <c r="Y77" s="162"/>
      <c r="Z77" s="101">
        <f t="shared" si="38"/>
        <v>98.734177215189874</v>
      </c>
      <c r="AA77" s="109">
        <f t="shared" si="39"/>
        <v>15.338607594936708</v>
      </c>
      <c r="AB77" s="71">
        <v>12</v>
      </c>
      <c r="AC77" s="100">
        <v>3.16</v>
      </c>
      <c r="AD77" s="100">
        <v>2.58</v>
      </c>
      <c r="AE77" s="100">
        <v>8.48</v>
      </c>
      <c r="AF77" s="100">
        <v>2.96</v>
      </c>
      <c r="AG77" s="100">
        <v>20.14</v>
      </c>
      <c r="AH77" s="100">
        <v>8.57</v>
      </c>
      <c r="AI77" s="100">
        <v>4.2299999999999995</v>
      </c>
      <c r="AJ77" s="100">
        <v>5.0500000000000007</v>
      </c>
      <c r="AK77" s="100">
        <v>5.63</v>
      </c>
      <c r="AL77" s="100">
        <v>13730</v>
      </c>
      <c r="AM77" s="100">
        <v>4.29</v>
      </c>
      <c r="AN77" s="100">
        <v>1.81</v>
      </c>
      <c r="AO77" s="110">
        <f t="shared" si="40"/>
        <v>-4.5055212934499167</v>
      </c>
      <c r="AP77" s="111">
        <f t="shared" si="41"/>
        <v>10.833086301486791</v>
      </c>
      <c r="AQ77" s="112">
        <f t="shared" si="42"/>
        <v>42.0520694534424</v>
      </c>
      <c r="AR77" s="101">
        <f>INDEX(Historical!$C$7:$C$1045,MATCH(B77,Historical!$B$7:$B$1045,0))*IF(AH77="n/a",1.03,IF(AH77&lt;0,1.01,IF(AH77&gt;10,1.1,(1+AH77/100))))</f>
        <v>3.3656700000000006</v>
      </c>
      <c r="AS77" s="109">
        <f t="shared" si="43"/>
        <v>3.5080378410000006</v>
      </c>
      <c r="AT77" s="109">
        <f t="shared" si="32"/>
        <v>3.7055403714483006</v>
      </c>
      <c r="AU77" s="109">
        <f t="shared" si="32"/>
        <v>3.9141622943608398</v>
      </c>
      <c r="AV77" s="109">
        <f t="shared" si="32"/>
        <v>4.1345296315333551</v>
      </c>
      <c r="AW77" s="109">
        <f t="shared" si="44"/>
        <v>18.627940138342495</v>
      </c>
      <c r="AX77" s="113">
        <f t="shared" si="45"/>
        <v>38.431896303574369</v>
      </c>
      <c r="AY77" s="100">
        <v>0.7</v>
      </c>
      <c r="AZ77" s="100">
        <v>17.73</v>
      </c>
      <c r="BA77" s="100">
        <v>-2.96</v>
      </c>
      <c r="BB77" s="100">
        <v>2.87</v>
      </c>
      <c r="BC77" s="100">
        <v>5.55</v>
      </c>
      <c r="BE77" s="12">
        <v>2021</v>
      </c>
      <c r="BF77" s="12">
        <f t="shared" si="31"/>
        <v>0</v>
      </c>
      <c r="BG77" s="100">
        <v>6.88</v>
      </c>
      <c r="BH77" t="s">
        <v>121</v>
      </c>
      <c r="BI77" t="s">
        <v>302</v>
      </c>
    </row>
    <row r="78" spans="1:61" ht="12.75" customHeight="1" x14ac:dyDescent="0.2">
      <c r="A78" s="116" t="s">
        <v>1494</v>
      </c>
      <c r="B78" s="55" t="s">
        <v>1495</v>
      </c>
      <c r="C78" s="156" t="s">
        <v>335</v>
      </c>
      <c r="D78" s="98" t="s">
        <v>772</v>
      </c>
      <c r="E78" s="157">
        <v>9</v>
      </c>
      <c r="F78" s="2">
        <v>559</v>
      </c>
      <c r="G78" s="2" t="s">
        <v>146</v>
      </c>
      <c r="H78" s="2" t="s">
        <v>146</v>
      </c>
      <c r="I78" s="100">
        <v>251.14</v>
      </c>
      <c r="J78" s="101">
        <f t="shared" si="33"/>
        <v>1.6723739746754798</v>
      </c>
      <c r="K78" s="104">
        <v>1.05</v>
      </c>
      <c r="L78" s="71">
        <v>4</v>
      </c>
      <c r="M78" s="28">
        <f t="shared" si="34"/>
        <v>4.2</v>
      </c>
      <c r="N78" s="103" t="s">
        <v>270</v>
      </c>
      <c r="O78" s="104">
        <v>0.9</v>
      </c>
      <c r="P78" s="158">
        <v>46188</v>
      </c>
      <c r="Q78" s="158">
        <v>46199</v>
      </c>
      <c r="R78" s="28">
        <f t="shared" si="35"/>
        <v>16.666666666666668</v>
      </c>
      <c r="S78" s="105">
        <f>IF(INDEX(Historical!$D$7:$D1308,MATCH(B78,Historical!$B$7:$B$1044,0))=0,"n/a",(INDEX(Historical!$C$7:$C$1044,MATCH(B78,Historical!$B$7:$B$1044,0))/INDEX(Historical!$D$7:$D$1044,MATCH(B78,Historical!$B$7:$B$1044,0))-1)*100)</f>
        <v>15.771812080536929</v>
      </c>
      <c r="T78" s="105">
        <f>IF(INDEX(Historical!$F$7:$F$1044,MATCH(B78,Historical!$B$7:$B$1044,0))=0,"n/a",((INDEX(Historical!$C$7:$C$1044,MATCH(B78,Historical!$B$7:$B$1044,0))/INDEX(Historical!$F$7:$F$1044,MATCH(B78,Historical!$B$7:$B$1044,0)))^(1/3)-1)*100)</f>
        <v>6.4513125421739259</v>
      </c>
      <c r="U78" s="105">
        <f>IF(INDEX(Historical!$H$7:$H$1044,MATCH(B78,Historical!$B$7:$B$1044,0))=0,"n/a",((INDEX(Historical!$C$7:$C$1044,MATCH(B78,Historical!$B$7:$B$1044,0))/INDEX(Historical!$H$7:$H$1044,MATCH(B78,Historical!$B$7:$B$1044,0)))^(1/5)-1)*100)</f>
        <v>7.5280006405569866</v>
      </c>
      <c r="V78" s="105">
        <f>IF(INDEX(Historical!$M$7:$M$1044,MATCH(B78,Historical!$B$7:$B$1044,0))=0,"n/a",((INDEX(Historical!$C$7:$C$1044,MATCH(B78,Historical!$B$7:$B$1044,0))/INDEX(Historical!$M$7:$M$1044,MATCH(B78,Historical!$B$7:$B$1044,0)))^(1/10)-1)*100)</f>
        <v>5.5509882261051802</v>
      </c>
      <c r="W78" s="106">
        <f t="shared" si="36"/>
        <v>1.3561550365310298</v>
      </c>
      <c r="X78" s="107">
        <f t="shared" si="37"/>
        <v>0.7042096015488295</v>
      </c>
      <c r="Y78" s="123" t="s">
        <v>220</v>
      </c>
      <c r="Z78" s="101">
        <f t="shared" si="38"/>
        <v>46.822742474916382</v>
      </c>
      <c r="AA78" s="109">
        <f t="shared" si="39"/>
        <v>27.997770345596429</v>
      </c>
      <c r="AB78" s="71">
        <v>12</v>
      </c>
      <c r="AC78" s="100">
        <v>8.9700000000000006</v>
      </c>
      <c r="AD78" s="100">
        <v>2.5499999999999998</v>
      </c>
      <c r="AE78" s="100">
        <v>6.49</v>
      </c>
      <c r="AF78" s="100">
        <v>5.23</v>
      </c>
      <c r="AG78" s="100">
        <v>19.900000000000002</v>
      </c>
      <c r="AH78" s="100">
        <v>11.04</v>
      </c>
      <c r="AI78" s="100">
        <v>7.85</v>
      </c>
      <c r="AJ78" s="100">
        <v>10.69</v>
      </c>
      <c r="AK78" s="100">
        <v>9.6</v>
      </c>
      <c r="AL78" s="100">
        <v>48440</v>
      </c>
      <c r="AM78" s="100">
        <v>15.120000000000001</v>
      </c>
      <c r="AN78" s="100">
        <v>0.02</v>
      </c>
      <c r="AO78" s="110">
        <f t="shared" si="40"/>
        <v>-18.797395730363963</v>
      </c>
      <c r="AP78" s="111">
        <f t="shared" si="41"/>
        <v>9.2003746152324659</v>
      </c>
      <c r="AQ78" s="112">
        <f t="shared" si="42"/>
        <v>155.10637337521192</v>
      </c>
      <c r="AR78" s="101">
        <f>INDEX(Historical!$C$7:$C$1045,MATCH(B78,Historical!$B$7:$B$1045,0))*IF(AH78="n/a",1.03,IF(AH78&lt;0,1.01,IF(AH78&gt;10,1.1,(1+AH78/100))))</f>
        <v>3.7950000000000004</v>
      </c>
      <c r="AS78" s="109">
        <f t="shared" si="43"/>
        <v>4.0929075000000008</v>
      </c>
      <c r="AT78" s="109">
        <f t="shared" si="32"/>
        <v>4.485826620000001</v>
      </c>
      <c r="AU78" s="109">
        <f t="shared" si="32"/>
        <v>4.9164659755200013</v>
      </c>
      <c r="AV78" s="109">
        <f t="shared" si="32"/>
        <v>5.388446709169922</v>
      </c>
      <c r="AW78" s="109">
        <f t="shared" si="44"/>
        <v>22.678646804689926</v>
      </c>
      <c r="AX78" s="113">
        <f t="shared" si="45"/>
        <v>9.0302806421477761</v>
      </c>
      <c r="AY78" s="100">
        <v>0.97</v>
      </c>
      <c r="AZ78" s="100">
        <v>40.510000000000005</v>
      </c>
      <c r="BA78" s="100">
        <v>-8.1199999999999992</v>
      </c>
      <c r="BB78" s="100">
        <v>1.49</v>
      </c>
      <c r="BC78" s="100">
        <v>10.23</v>
      </c>
      <c r="BE78" s="12">
        <v>2018</v>
      </c>
      <c r="BF78" s="12">
        <f t="shared" si="31"/>
        <v>1</v>
      </c>
      <c r="BG78" s="100">
        <v>16.739999999999998</v>
      </c>
      <c r="BH78" t="s">
        <v>121</v>
      </c>
      <c r="BI78" t="s">
        <v>122</v>
      </c>
    </row>
    <row r="79" spans="1:61" ht="12.75" customHeight="1" x14ac:dyDescent="0.2">
      <c r="A79" s="116" t="s">
        <v>1496</v>
      </c>
      <c r="B79" s="55" t="s">
        <v>1497</v>
      </c>
      <c r="C79" s="156" t="s">
        <v>134</v>
      </c>
      <c r="D79" s="98" t="s">
        <v>354</v>
      </c>
      <c r="E79" s="157">
        <v>8</v>
      </c>
      <c r="F79" s="2">
        <v>584</v>
      </c>
      <c r="G79" s="2" t="s">
        <v>146</v>
      </c>
      <c r="H79" s="2" t="s">
        <v>146</v>
      </c>
      <c r="I79" s="100">
        <v>41.95</v>
      </c>
      <c r="J79" s="101">
        <f t="shared" si="33"/>
        <v>4.0524433849821211</v>
      </c>
      <c r="K79" s="104">
        <v>0.42499999999999999</v>
      </c>
      <c r="L79" s="71">
        <v>4</v>
      </c>
      <c r="M79" s="28">
        <f t="shared" si="34"/>
        <v>1.7</v>
      </c>
      <c r="N79" s="103" t="s">
        <v>147</v>
      </c>
      <c r="O79" s="104">
        <v>0.42</v>
      </c>
      <c r="P79" s="158">
        <v>46114</v>
      </c>
      <c r="Q79" s="158">
        <v>46129</v>
      </c>
      <c r="R79" s="28">
        <f t="shared" si="35"/>
        <v>1.1904761904761916</v>
      </c>
      <c r="S79" s="105">
        <f>IF(INDEX(Historical!$D$7:$D1313,MATCH(B79,Historical!$B$7:$B$1044,0))=0,"n/a",(INDEX(Historical!$C$7:$C$1044,MATCH(B79,Historical!$B$7:$B$1044,0))/INDEX(Historical!$D$7:$D$1044,MATCH(B79,Historical!$B$7:$B$1044,0))-1)*100)</f>
        <v>2.4390243902439046</v>
      </c>
      <c r="T79" s="105">
        <f>IF(INDEX(Historical!$F$7:$F$1044,MATCH(B79,Historical!$B$7:$B$1044,0))=0,"n/a",((INDEX(Historical!$C$7:$C$1044,MATCH(B79,Historical!$B$7:$B$1044,0))/INDEX(Historical!$F$7:$F$1044,MATCH(B79,Historical!$B$7:$B$1044,0)))^(1/3)-1)*100)</f>
        <v>4.4333205826350142</v>
      </c>
      <c r="U79" s="105">
        <f>IF(INDEX(Historical!$H$7:$H$1044,MATCH(B79,Historical!$B$7:$B$1044,0))=0,"n/a",((INDEX(Historical!$C$7:$C$1044,MATCH(B79,Historical!$B$7:$B$1044,0))/INDEX(Historical!$H$7:$H$1044,MATCH(B79,Historical!$B$7:$B$1044,0)))^(1/5)-1)*100)</f>
        <v>4.3936295347629883</v>
      </c>
      <c r="V79" s="105">
        <f>IF(INDEX(Historical!$M$7:$M$1044,MATCH(B79,Historical!$B$7:$B$1044,0))=0,"n/a",((INDEX(Historical!$C$7:$C$1044,MATCH(B79,Historical!$B$7:$B$1044,0))/INDEX(Historical!$M$7:$M$1044,MATCH(B79,Historical!$B$7:$B$1044,0)))^(1/10)-1)*100)</f>
        <v>4.9125865114427736</v>
      </c>
      <c r="W79" s="106">
        <f t="shared" si="36"/>
        <v>0.8943617633051365</v>
      </c>
      <c r="X79" s="107">
        <f t="shared" si="37"/>
        <v>0.85313194849766771</v>
      </c>
      <c r="Y79" s="162"/>
      <c r="Z79" s="101">
        <f t="shared" si="38"/>
        <v>124.08759124087589</v>
      </c>
      <c r="AA79" s="109">
        <f t="shared" si="39"/>
        <v>30.62043795620438</v>
      </c>
      <c r="AB79" s="71">
        <v>12</v>
      </c>
      <c r="AC79" s="100">
        <v>1.37</v>
      </c>
      <c r="AD79" s="100">
        <v>1.19</v>
      </c>
      <c r="AE79" s="100">
        <v>13.39</v>
      </c>
      <c r="AF79" s="100">
        <v>2.08</v>
      </c>
      <c r="AG79" s="100">
        <v>7.4300000000000006</v>
      </c>
      <c r="AH79" s="100">
        <v>9.65</v>
      </c>
      <c r="AI79" s="100">
        <v>11.12</v>
      </c>
      <c r="AJ79" s="100">
        <v>5.1499999999999995</v>
      </c>
      <c r="AK79" s="100">
        <v>10.73</v>
      </c>
      <c r="AL79" s="100">
        <v>5360</v>
      </c>
      <c r="AM79" s="100">
        <v>1.3599999999999999</v>
      </c>
      <c r="AN79" s="100">
        <v>1.97</v>
      </c>
      <c r="AO79" s="110">
        <f t="shared" si="40"/>
        <v>-22.174365036459271</v>
      </c>
      <c r="AP79" s="111">
        <f t="shared" si="41"/>
        <v>8.4460729197451094</v>
      </c>
      <c r="AQ79" s="112">
        <f t="shared" si="42"/>
        <v>68.246526725127183</v>
      </c>
      <c r="AR79" s="101">
        <f>INDEX(Historical!$C$7:$C$1045,MATCH(B79,Historical!$B$7:$B$1045,0))*IF(AH79="n/a",1.03,IF(AH79&lt;0,1.01,IF(AH79&gt;10,1.1,(1+AH79/100))))</f>
        <v>1.84212</v>
      </c>
      <c r="AS79" s="109">
        <f t="shared" si="43"/>
        <v>2.026332</v>
      </c>
      <c r="AT79" s="109">
        <f t="shared" si="32"/>
        <v>2.2289652000000002</v>
      </c>
      <c r="AU79" s="109">
        <f t="shared" si="32"/>
        <v>2.4518617200000006</v>
      </c>
      <c r="AV79" s="109">
        <f t="shared" si="32"/>
        <v>2.6970478920000009</v>
      </c>
      <c r="AW79" s="109">
        <f t="shared" si="44"/>
        <v>11.246326812000001</v>
      </c>
      <c r="AX79" s="113">
        <f t="shared" si="45"/>
        <v>26.808883938021456</v>
      </c>
      <c r="AY79" s="100">
        <v>1.45</v>
      </c>
      <c r="AZ79" s="100">
        <v>72.740000000000009</v>
      </c>
      <c r="BA79" s="100">
        <v>-0.73</v>
      </c>
      <c r="BB79" s="100">
        <v>10.77</v>
      </c>
      <c r="BC79" s="100">
        <v>28.720000000000002</v>
      </c>
      <c r="BE79" s="12">
        <v>2019</v>
      </c>
      <c r="BF79" s="12">
        <f t="shared" si="31"/>
        <v>1</v>
      </c>
      <c r="BG79" s="100">
        <v>2.39</v>
      </c>
      <c r="BH79" t="s">
        <v>121</v>
      </c>
      <c r="BI79" t="s">
        <v>122</v>
      </c>
    </row>
    <row r="80" spans="1:61" ht="12.75" customHeight="1" x14ac:dyDescent="0.2">
      <c r="A80" s="116" t="s">
        <v>1498</v>
      </c>
      <c r="B80" s="55" t="s">
        <v>1499</v>
      </c>
      <c r="C80" s="156" t="s">
        <v>335</v>
      </c>
      <c r="D80" s="98" t="s">
        <v>772</v>
      </c>
      <c r="E80" s="157">
        <v>9</v>
      </c>
      <c r="F80" s="2">
        <v>529</v>
      </c>
      <c r="G80" s="2" t="s">
        <v>146</v>
      </c>
      <c r="H80" s="2" t="s">
        <v>146</v>
      </c>
      <c r="I80" s="100">
        <v>20.81</v>
      </c>
      <c r="J80" s="101">
        <f t="shared" si="33"/>
        <v>2.3065833733781833</v>
      </c>
      <c r="K80" s="104">
        <v>0.12</v>
      </c>
      <c r="L80" s="71">
        <v>4</v>
      </c>
      <c r="M80" s="28">
        <f t="shared" si="34"/>
        <v>0.48</v>
      </c>
      <c r="N80" s="103" t="s">
        <v>158</v>
      </c>
      <c r="O80" s="104">
        <v>0.115</v>
      </c>
      <c r="P80" s="163">
        <v>45807</v>
      </c>
      <c r="Q80" s="163">
        <v>45821</v>
      </c>
      <c r="R80" s="28">
        <f t="shared" si="35"/>
        <v>4.3478260869565135</v>
      </c>
      <c r="S80" s="105">
        <f>IF(INDEX(Historical!$D$7:$D1314,MATCH(B80,Historical!$B$7:$B$1044,0))=0,"n/a",(INDEX(Historical!$C$7:$C$1044,MATCH(B80,Historical!$B$7:$B$1044,0))/INDEX(Historical!$D$7:$D$1044,MATCH(B80,Historical!$B$7:$B$1044,0))-1)*100)</f>
        <v>4.39560439560438</v>
      </c>
      <c r="T80" s="105">
        <f>IF(INDEX(Historical!$F$7:$F$1044,MATCH(B80,Historical!$B$7:$B$1044,0))=0,"n/a",((INDEX(Historical!$C$7:$C$1044,MATCH(B80,Historical!$B$7:$B$1044,0))/INDEX(Historical!$F$7:$F$1044,MATCH(B80,Historical!$B$7:$B$1044,0)))^(1/3)-1)*100)</f>
        <v>4.604051127515274</v>
      </c>
      <c r="U80" s="105">
        <f>IF(INDEX(Historical!$H$7:$H$1044,MATCH(B80,Historical!$B$7:$B$1044,0))=0,"n/a",((INDEX(Historical!$C$7:$C$1044,MATCH(B80,Historical!$B$7:$B$1044,0))/INDEX(Historical!$H$7:$H$1044,MATCH(B80,Historical!$B$7:$B$1044,0)))^(1/5)-1)*100)</f>
        <v>5.1231526939494509</v>
      </c>
      <c r="V80" s="105" t="str">
        <f>IF(INDEX(Historical!$M$7:$M$1044,MATCH(B80,Historical!$B$7:$B$1044,0))=0,"n/a",((INDEX(Historical!$C$7:$C$1044,MATCH(B80,Historical!$B$7:$B$1044,0))/INDEX(Historical!$M$7:$M$1044,MATCH(B80,Historical!$B$7:$B$1044,0)))^(1/10)-1)*100)</f>
        <v>n/a</v>
      </c>
      <c r="W80" s="106" t="str">
        <f t="shared" si="36"/>
        <v>n/a</v>
      </c>
      <c r="X80" s="107" t="str">
        <f t="shared" si="37"/>
        <v>n/a</v>
      </c>
      <c r="Y80" s="165"/>
      <c r="Z80" s="101">
        <f t="shared" si="38"/>
        <v>24.489795918367346</v>
      </c>
      <c r="AA80" s="109">
        <f t="shared" si="39"/>
        <v>10.61734693877551</v>
      </c>
      <c r="AB80" s="71">
        <v>12</v>
      </c>
      <c r="AC80" s="100">
        <v>1.96</v>
      </c>
      <c r="AD80" s="100" t="s">
        <v>142</v>
      </c>
      <c r="AE80" s="100">
        <v>0.47</v>
      </c>
      <c r="AF80" s="100">
        <v>1.53</v>
      </c>
      <c r="AG80" s="100">
        <v>15.17</v>
      </c>
      <c r="AH80" s="100" t="s">
        <v>142</v>
      </c>
      <c r="AI80" s="100" t="s">
        <v>142</v>
      </c>
      <c r="AJ80" s="100">
        <v>-10.39</v>
      </c>
      <c r="AK80" s="100" t="s">
        <v>142</v>
      </c>
      <c r="AL80" s="100">
        <v>282.54000000000002</v>
      </c>
      <c r="AM80" s="100">
        <v>62.29</v>
      </c>
      <c r="AN80" s="100">
        <v>0.5</v>
      </c>
      <c r="AO80" s="110">
        <f t="shared" si="40"/>
        <v>-3.1876108714478759</v>
      </c>
      <c r="AP80" s="111">
        <f t="shared" si="41"/>
        <v>7.4297360673276343</v>
      </c>
      <c r="AQ80" s="112">
        <f t="shared" si="42"/>
        <v>-15.030617759293175</v>
      </c>
      <c r="AR80" s="101">
        <f>INDEX(Historical!$C$7:$C$1045,MATCH(B80,Historical!$B$7:$B$1045,0))*IF(AH80="n/a",1.03,IF(AH80&lt;0,1.01,IF(AH80&gt;10,1.1,(1+AH80/100))))</f>
        <v>0.48924999999999996</v>
      </c>
      <c r="AS80" s="109">
        <f t="shared" si="43"/>
        <v>0.50392749999999997</v>
      </c>
      <c r="AT80" s="109">
        <f t="shared" si="32"/>
        <v>0.519045325</v>
      </c>
      <c r="AU80" s="109">
        <f t="shared" si="32"/>
        <v>0.53461668475000002</v>
      </c>
      <c r="AV80" s="109">
        <f t="shared" si="32"/>
        <v>0.55065518529250002</v>
      </c>
      <c r="AW80" s="109">
        <f t="shared" si="44"/>
        <v>2.5974946950424997</v>
      </c>
      <c r="AX80" s="113">
        <f t="shared" si="45"/>
        <v>12.481954325048052</v>
      </c>
      <c r="AY80" s="100">
        <v>0.19</v>
      </c>
      <c r="AZ80" s="100">
        <v>63.6</v>
      </c>
      <c r="BA80" s="100">
        <v>-4.1500000000000004</v>
      </c>
      <c r="BB80" s="100">
        <v>11.110000000000001</v>
      </c>
      <c r="BC80" s="100">
        <v>25.53</v>
      </c>
      <c r="BE80" s="12">
        <v>2017</v>
      </c>
      <c r="BF80" s="12">
        <f t="shared" si="31"/>
        <v>1</v>
      </c>
      <c r="BG80" s="100">
        <v>6.5100000000000007</v>
      </c>
      <c r="BH80" t="s">
        <v>121</v>
      </c>
      <c r="BI80" t="s">
        <v>122</v>
      </c>
    </row>
    <row r="81" spans="1:61" ht="12.75" customHeight="1" x14ac:dyDescent="0.2">
      <c r="A81" s="116" t="s">
        <v>1502</v>
      </c>
      <c r="B81" s="55" t="s">
        <v>1503</v>
      </c>
      <c r="C81" s="156" t="s">
        <v>134</v>
      </c>
      <c r="D81" s="98" t="s">
        <v>186</v>
      </c>
      <c r="E81" s="157">
        <v>9</v>
      </c>
      <c r="F81" s="2">
        <v>531</v>
      </c>
      <c r="G81" s="2" t="s">
        <v>146</v>
      </c>
      <c r="H81" s="2" t="s">
        <v>146</v>
      </c>
      <c r="I81" s="100">
        <v>91.99</v>
      </c>
      <c r="J81" s="101">
        <f t="shared" si="33"/>
        <v>2.3480813131862162</v>
      </c>
      <c r="K81" s="104">
        <v>0.54</v>
      </c>
      <c r="L81" s="71">
        <v>4</v>
      </c>
      <c r="M81" s="28">
        <f t="shared" si="34"/>
        <v>2.16</v>
      </c>
      <c r="N81" s="103" t="s">
        <v>1504</v>
      </c>
      <c r="O81" s="104">
        <v>0.49</v>
      </c>
      <c r="P81" s="158">
        <v>45828</v>
      </c>
      <c r="Q81" s="158">
        <v>45845</v>
      </c>
      <c r="R81" s="28">
        <f t="shared" si="35"/>
        <v>10.204081632653072</v>
      </c>
      <c r="S81" s="105">
        <f>IF(INDEX(Historical!$D$7:$D1325,MATCH(B81,Historical!$B$7:$B$1044,0))=0,"n/a",(INDEX(Historical!$C$7:$C$1044,MATCH(B81,Historical!$B$7:$B$1044,0))/INDEX(Historical!$D$7:$D$1044,MATCH(B81,Historical!$B$7:$B$1044,0))-1)*100)</f>
        <v>10.160427807486627</v>
      </c>
      <c r="T81" s="105">
        <f>IF(INDEX(Historical!$F$7:$F$1044,MATCH(B81,Historical!$B$7:$B$1044,0))=0,"n/a",((INDEX(Historical!$C$7:$C$1044,MATCH(B81,Historical!$B$7:$B$1044,0))/INDEX(Historical!$F$7:$F$1044,MATCH(B81,Historical!$B$7:$B$1044,0)))^(1/3)-1)*100)</f>
        <v>11.15405747242586</v>
      </c>
      <c r="U81" s="105">
        <f>IF(INDEX(Historical!$H$7:$H$1044,MATCH(B81,Historical!$B$7:$B$1044,0))=0,"n/a",((INDEX(Historical!$C$7:$C$1044,MATCH(B81,Historical!$B$7:$B$1044,0))/INDEX(Historical!$H$7:$H$1044,MATCH(B81,Historical!$B$7:$B$1044,0)))^(1/5)-1)*100)</f>
        <v>11.883455433081735</v>
      </c>
      <c r="V81" s="105" t="str">
        <f>IF(INDEX(Historical!$M$7:$M$1044,MATCH(B81,Historical!$B$7:$B$1044,0))=0,"n/a",((INDEX(Historical!$C$7:$C$1044,MATCH(B81,Historical!$B$7:$B$1044,0))/INDEX(Historical!$M$7:$M$1044,MATCH(B81,Historical!$B$7:$B$1044,0)))^(1/10)-1)*100)</f>
        <v>n/a</v>
      </c>
      <c r="W81" s="106" t="str">
        <f t="shared" si="36"/>
        <v>n/a</v>
      </c>
      <c r="X81" s="107">
        <f t="shared" si="37"/>
        <v>0.58712724471747713</v>
      </c>
      <c r="Y81" s="165"/>
      <c r="Z81" s="101">
        <f t="shared" si="38"/>
        <v>38.77917414721724</v>
      </c>
      <c r="AA81" s="109">
        <f t="shared" si="39"/>
        <v>16.515260323159783</v>
      </c>
      <c r="AB81" s="71">
        <v>3</v>
      </c>
      <c r="AC81" s="100">
        <v>5.57</v>
      </c>
      <c r="AD81" s="100">
        <v>1.25</v>
      </c>
      <c r="AE81" s="100">
        <v>6.72</v>
      </c>
      <c r="AF81" s="100">
        <v>4.6100000000000003</v>
      </c>
      <c r="AG81" s="100">
        <v>30.59</v>
      </c>
      <c r="AH81" s="100">
        <v>19.54</v>
      </c>
      <c r="AI81" s="100">
        <v>-1.03</v>
      </c>
      <c r="AJ81" s="100">
        <v>20.239999999999998</v>
      </c>
      <c r="AK81" s="100">
        <v>12.35</v>
      </c>
      <c r="AL81" s="100">
        <v>5130</v>
      </c>
      <c r="AM81" s="100">
        <v>26.14</v>
      </c>
      <c r="AN81" s="100">
        <v>0.41</v>
      </c>
      <c r="AO81" s="110">
        <f t="shared" si="40"/>
        <v>-2.2837235768918305</v>
      </c>
      <c r="AP81" s="111">
        <f t="shared" si="41"/>
        <v>14.231536746267953</v>
      </c>
      <c r="AQ81" s="112">
        <f t="shared" si="42"/>
        <v>83.950899354228753</v>
      </c>
      <c r="AR81" s="101">
        <f>INDEX(Historical!$C$7:$C$1045,MATCH(B81,Historical!$B$7:$B$1045,0))*IF(AH81="n/a",1.03,IF(AH81&lt;0,1.01,IF(AH81&gt;10,1.1,(1+AH81/100))))</f>
        <v>2.2660000000000005</v>
      </c>
      <c r="AS81" s="109">
        <f t="shared" si="43"/>
        <v>2.2886600000000006</v>
      </c>
      <c r="AT81" s="109">
        <f t="shared" si="32"/>
        <v>2.517526000000001</v>
      </c>
      <c r="AU81" s="109">
        <f t="shared" si="32"/>
        <v>2.7692786000000016</v>
      </c>
      <c r="AV81" s="109">
        <f t="shared" si="32"/>
        <v>3.0462064600000018</v>
      </c>
      <c r="AW81" s="109">
        <f t="shared" si="44"/>
        <v>12.887671060000006</v>
      </c>
      <c r="AX81" s="113">
        <f t="shared" si="45"/>
        <v>14.009860919665188</v>
      </c>
      <c r="AY81" s="100">
        <v>1.2</v>
      </c>
      <c r="AZ81" s="100">
        <v>6.38</v>
      </c>
      <c r="BA81" s="100">
        <v>-48.66</v>
      </c>
      <c r="BB81" s="100">
        <v>-8.64</v>
      </c>
      <c r="BC81" s="100">
        <v>-28.62</v>
      </c>
      <c r="BE81" s="12">
        <v>2017</v>
      </c>
      <c r="BF81" s="12">
        <f t="shared" si="31"/>
        <v>1</v>
      </c>
      <c r="BG81" s="100">
        <v>12.41</v>
      </c>
      <c r="BH81" t="s">
        <v>121</v>
      </c>
      <c r="BI81" t="s">
        <v>122</v>
      </c>
    </row>
    <row r="82" spans="1:61" ht="12.75" customHeight="1" x14ac:dyDescent="0.2">
      <c r="A82" s="116" t="s">
        <v>5573</v>
      </c>
      <c r="B82" s="55" t="s">
        <v>2952</v>
      </c>
      <c r="C82" s="156" t="s">
        <v>335</v>
      </c>
      <c r="D82" s="98" t="s">
        <v>1267</v>
      </c>
      <c r="E82" s="157">
        <v>6</v>
      </c>
      <c r="F82" s="2">
        <v>645</v>
      </c>
      <c r="G82" s="2" t="s">
        <v>146</v>
      </c>
      <c r="H82" s="2" t="s">
        <v>146</v>
      </c>
      <c r="I82" s="100">
        <v>23.89</v>
      </c>
      <c r="J82" s="101">
        <f t="shared" si="33"/>
        <v>3.1393888656341566</v>
      </c>
      <c r="K82" s="104">
        <v>0.1875</v>
      </c>
      <c r="L82" s="71">
        <v>4</v>
      </c>
      <c r="M82" s="28">
        <f t="shared" si="34"/>
        <v>0.75</v>
      </c>
      <c r="N82" s="103" t="s">
        <v>312</v>
      </c>
      <c r="O82" s="104">
        <v>0.18</v>
      </c>
      <c r="P82" s="158">
        <v>46083</v>
      </c>
      <c r="Q82" s="158">
        <v>46098</v>
      </c>
      <c r="R82" s="28">
        <f t="shared" si="35"/>
        <v>4.1666666666666705</v>
      </c>
      <c r="S82" s="105">
        <f>IF(INDEX(Historical!$D$7:$D1715,MATCH(B82,Historical!$B$7:$B$1044,0))=0,"n/a",(INDEX(Historical!$C$7:$C$1044,MATCH(B82,Historical!$B$7:$B$1044,0))/INDEX(Historical!$D$7:$D$1044,MATCH(B82,Historical!$B$7:$B$1044,0))-1)*100)</f>
        <v>4.3478260869565188</v>
      </c>
      <c r="T82" s="105">
        <f>IF(INDEX(Historical!$F$7:$F$1044,MATCH(B82,Historical!$B$7:$B$1044,0))=0,"n/a",((INDEX(Historical!$C$7:$C$1044,MATCH(B82,Historical!$B$7:$B$1044,0))/INDEX(Historical!$F$7:$F$1044,MATCH(B82,Historical!$B$7:$B$1044,0)))^(1/3)-1)*100)</f>
        <v>4.5515917149420382</v>
      </c>
      <c r="U82" s="105">
        <f>IF(INDEX(Historical!$H$7:$H$1044,MATCH(B82,Historical!$B$7:$B$1044,0))=0,"n/a",((INDEX(Historical!$C$7:$C$1044,MATCH(B82,Historical!$B$7:$B$1044,0))/INDEX(Historical!$H$7:$H$1044,MATCH(B82,Historical!$B$7:$B$1044,0)))^(1/5)-1)*100)</f>
        <v>10.350921459993479</v>
      </c>
      <c r="V82" s="105">
        <f>IF(INDEX(Historical!$M$7:$M$1044,MATCH(B82,Historical!$B$7:$B$1044,0))=0,"n/a",((INDEX(Historical!$C$7:$C$1044,MATCH(B82,Historical!$B$7:$B$1044,0))/INDEX(Historical!$M$7:$M$1044,MATCH(B82,Historical!$B$7:$B$1044,0)))^(1/10)-1)*100)</f>
        <v>-5.2910370601861656</v>
      </c>
      <c r="W82" s="106" t="str">
        <f t="shared" si="36"/>
        <v>n/a</v>
      </c>
      <c r="X82" s="107">
        <f t="shared" si="37"/>
        <v>4.7214895132935635E-2</v>
      </c>
      <c r="Y82" s="162"/>
      <c r="Z82" s="101">
        <f t="shared" si="38"/>
        <v>28.735632183908049</v>
      </c>
      <c r="AA82" s="109">
        <f t="shared" si="39"/>
        <v>9.1532567049808442</v>
      </c>
      <c r="AB82" s="71">
        <v>12</v>
      </c>
      <c r="AC82" s="100">
        <v>2.61</v>
      </c>
      <c r="AD82" s="100" t="s">
        <v>142</v>
      </c>
      <c r="AE82" s="100">
        <v>0.57999999999999996</v>
      </c>
      <c r="AF82" s="100">
        <v>0.85</v>
      </c>
      <c r="AG82" s="100">
        <v>10.74</v>
      </c>
      <c r="AH82" s="100">
        <v>-85.21</v>
      </c>
      <c r="AI82" s="100">
        <v>295.24</v>
      </c>
      <c r="AJ82" s="100">
        <v>219.23</v>
      </c>
      <c r="AK82" s="100">
        <v>-2.5</v>
      </c>
      <c r="AL82" s="100">
        <v>2610</v>
      </c>
      <c r="AM82" s="100">
        <v>0.95</v>
      </c>
      <c r="AN82" s="100">
        <v>0.97</v>
      </c>
      <c r="AO82" s="110">
        <f t="shared" si="40"/>
        <v>4.3370536206467918</v>
      </c>
      <c r="AP82" s="111">
        <f t="shared" si="41"/>
        <v>13.490310325627636</v>
      </c>
      <c r="AQ82" s="112">
        <f t="shared" si="42"/>
        <v>-41.196114265830971</v>
      </c>
      <c r="AR82" s="101">
        <f>INDEX(Historical!$C$7:$C$1045,MATCH(B82,Historical!$B$7:$B$1045,0))*IF(AH82="n/a",1.03,IF(AH82&lt;0,1.01,IF(AH82&gt;10,1.1,(1+AH82/100))))</f>
        <v>0.72719999999999996</v>
      </c>
      <c r="AS82" s="109">
        <f t="shared" si="43"/>
        <v>0.79991999999999996</v>
      </c>
      <c r="AT82" s="109">
        <f t="shared" si="32"/>
        <v>0.80791919999999995</v>
      </c>
      <c r="AU82" s="109">
        <f t="shared" si="32"/>
        <v>0.81599839199999991</v>
      </c>
      <c r="AV82" s="109">
        <f t="shared" si="32"/>
        <v>0.82415837591999996</v>
      </c>
      <c r="AW82" s="109">
        <f t="shared" si="44"/>
        <v>3.9751959679199995</v>
      </c>
      <c r="AX82" s="113">
        <f t="shared" si="45"/>
        <v>16.639581280535786</v>
      </c>
      <c r="AY82" s="100">
        <v>1.28</v>
      </c>
      <c r="AZ82" s="100">
        <v>39.79</v>
      </c>
      <c r="BA82" s="100">
        <v>-23.549999999999997</v>
      </c>
      <c r="BB82" s="100">
        <v>17.399999999999999</v>
      </c>
      <c r="BC82" s="100">
        <v>1.34</v>
      </c>
      <c r="BE82" s="12">
        <v>2021</v>
      </c>
      <c r="BF82" s="12">
        <f t="shared" si="31"/>
        <v>0</v>
      </c>
      <c r="BG82" s="100">
        <v>3.4000000000000004</v>
      </c>
      <c r="BH82" s="55" t="s">
        <v>121</v>
      </c>
      <c r="BI82" s="55" t="s">
        <v>122</v>
      </c>
    </row>
    <row r="83" spans="1:61" ht="12.75" customHeight="1" x14ac:dyDescent="0.2">
      <c r="A83" s="116" t="s">
        <v>1507</v>
      </c>
      <c r="B83" s="55" t="s">
        <v>1508</v>
      </c>
      <c r="C83" s="156" t="s">
        <v>134</v>
      </c>
      <c r="D83" s="98" t="s">
        <v>157</v>
      </c>
      <c r="E83" s="157">
        <v>9</v>
      </c>
      <c r="F83" s="2">
        <v>556</v>
      </c>
      <c r="G83" s="2" t="s">
        <v>146</v>
      </c>
      <c r="H83" s="2" t="s">
        <v>146</v>
      </c>
      <c r="I83" s="100">
        <v>45.67</v>
      </c>
      <c r="J83" s="101">
        <f t="shared" si="33"/>
        <v>1.3137727173199034</v>
      </c>
      <c r="K83" s="104">
        <v>0.15</v>
      </c>
      <c r="L83" s="71">
        <v>4</v>
      </c>
      <c r="M83" s="28">
        <f t="shared" si="34"/>
        <v>0.6</v>
      </c>
      <c r="N83" s="103" t="s">
        <v>708</v>
      </c>
      <c r="O83" s="104">
        <v>0.13</v>
      </c>
      <c r="P83" s="158">
        <v>46156</v>
      </c>
      <c r="Q83" s="158">
        <v>46170</v>
      </c>
      <c r="R83" s="28">
        <f t="shared" si="35"/>
        <v>15.384615384615378</v>
      </c>
      <c r="S83" s="105">
        <f>IF(INDEX(Historical!$D$7:$D1334,MATCH(B83,Historical!$B$7:$B$1044,0))=0,"n/a",(INDEX(Historical!$C$7:$C$1044,MATCH(B83,Historical!$B$7:$B$1044,0))/INDEX(Historical!$D$7:$D$1044,MATCH(B83,Historical!$B$7:$B$1044,0))-1)*100)</f>
        <v>8.8888888888888786</v>
      </c>
      <c r="T83" s="105">
        <f>IF(INDEX(Historical!$F$7:$F$1044,MATCH(B83,Historical!$B$7:$B$1044,0))=0,"n/a",((INDEX(Historical!$C$7:$C$1044,MATCH(B83,Historical!$B$7:$B$1044,0))/INDEX(Historical!$F$7:$F$1044,MATCH(B83,Historical!$B$7:$B$1044,0)))^(1/3)-1)*100)</f>
        <v>9.8157887721507677</v>
      </c>
      <c r="U83" s="105">
        <f>IF(INDEX(Historical!$H$7:$H$1044,MATCH(B83,Historical!$B$7:$B$1044,0))=0,"n/a",((INDEX(Historical!$C$7:$C$1044,MATCH(B83,Historical!$B$7:$B$1044,0))/INDEX(Historical!$H$7:$H$1044,MATCH(B83,Historical!$B$7:$B$1044,0)))^(1/5)-1)*100)</f>
        <v>11.060497971884509</v>
      </c>
      <c r="V83" s="105" t="str">
        <f>IF(INDEX(Historical!$M$7:$M$1044,MATCH(B83,Historical!$B$7:$B$1044,0))=0,"n/a",((INDEX(Historical!$C$7:$C$1044,MATCH(B83,Historical!$B$7:$B$1044,0))/INDEX(Historical!$M$7:$M$1044,MATCH(B83,Historical!$B$7:$B$1044,0)))^(1/10)-1)*100)</f>
        <v>n/a</v>
      </c>
      <c r="W83" s="106" t="str">
        <f t="shared" si="36"/>
        <v>n/a</v>
      </c>
      <c r="X83" s="107">
        <f t="shared" si="37"/>
        <v>0.34946281111799399</v>
      </c>
      <c r="Y83" s="165"/>
      <c r="Z83" s="101">
        <f t="shared" si="38"/>
        <v>15.503875968992247</v>
      </c>
      <c r="AA83" s="109">
        <f t="shared" si="39"/>
        <v>11.801033591731267</v>
      </c>
      <c r="AB83" s="71">
        <v>12</v>
      </c>
      <c r="AC83" s="100">
        <v>3.87</v>
      </c>
      <c r="AD83" s="100" t="s">
        <v>142</v>
      </c>
      <c r="AE83" s="100">
        <v>2.64</v>
      </c>
      <c r="AF83" s="100">
        <v>1.3</v>
      </c>
      <c r="AG83" s="100">
        <v>11.41</v>
      </c>
      <c r="AH83" s="100">
        <v>-2.2599999999999998</v>
      </c>
      <c r="AI83" s="100">
        <v>2.64</v>
      </c>
      <c r="AJ83" s="100">
        <v>31.65</v>
      </c>
      <c r="AK83" s="100" t="s">
        <v>142</v>
      </c>
      <c r="AL83" s="100">
        <v>768.08</v>
      </c>
      <c r="AM83" s="100">
        <v>9.85</v>
      </c>
      <c r="AN83" s="100">
        <v>0.17</v>
      </c>
      <c r="AO83" s="110">
        <f t="shared" si="40"/>
        <v>0.57323709747314489</v>
      </c>
      <c r="AP83" s="111">
        <f t="shared" si="41"/>
        <v>12.374270689204412</v>
      </c>
      <c r="AQ83" s="112">
        <f t="shared" si="42"/>
        <v>-17.426548067121484</v>
      </c>
      <c r="AR83" s="101">
        <f>INDEX(Historical!$C$7:$C$1045,MATCH(B83,Historical!$B$7:$B$1045,0))*IF(AH83="n/a",1.03,IF(AH83&lt;0,1.01,IF(AH83&gt;10,1.1,(1+AH83/100))))</f>
        <v>0.49490000000000001</v>
      </c>
      <c r="AS83" s="109">
        <f t="shared" si="43"/>
        <v>0.50796536000000003</v>
      </c>
      <c r="AT83" s="109">
        <f t="shared" si="32"/>
        <v>0.52320432080000001</v>
      </c>
      <c r="AU83" s="109">
        <f t="shared" si="32"/>
        <v>0.53890045042400003</v>
      </c>
      <c r="AV83" s="109">
        <f t="shared" si="32"/>
        <v>0.55506746393672002</v>
      </c>
      <c r="AW83" s="109">
        <f t="shared" si="44"/>
        <v>2.6200375951607202</v>
      </c>
      <c r="AX83" s="113">
        <f t="shared" si="45"/>
        <v>5.7368898514576747</v>
      </c>
      <c r="AY83" s="100">
        <v>0.82</v>
      </c>
      <c r="AZ83" s="100">
        <v>35.92</v>
      </c>
      <c r="BA83" s="100">
        <v>-4.1399999999999997</v>
      </c>
      <c r="BB83" s="100">
        <v>4.93</v>
      </c>
      <c r="BC83" s="100">
        <v>8.84</v>
      </c>
      <c r="BE83" s="12">
        <v>2018</v>
      </c>
      <c r="BF83" s="12">
        <f t="shared" si="31"/>
        <v>1</v>
      </c>
      <c r="BG83" s="100">
        <v>1.48</v>
      </c>
      <c r="BH83" t="s">
        <v>121</v>
      </c>
      <c r="BI83" t="s">
        <v>122</v>
      </c>
    </row>
    <row r="84" spans="1:61" ht="12.75" customHeight="1" x14ac:dyDescent="0.2">
      <c r="A84" s="116" t="s">
        <v>1509</v>
      </c>
      <c r="B84" s="55" t="s">
        <v>1510</v>
      </c>
      <c r="C84" s="156" t="s">
        <v>116</v>
      </c>
      <c r="D84" s="98" t="s">
        <v>329</v>
      </c>
      <c r="E84" s="157">
        <v>5</v>
      </c>
      <c r="F84" s="2">
        <v>683</v>
      </c>
      <c r="G84" s="2" t="s">
        <v>146</v>
      </c>
      <c r="H84" s="2" t="s">
        <v>146</v>
      </c>
      <c r="I84" s="100">
        <v>243.04</v>
      </c>
      <c r="J84" s="101">
        <f t="shared" si="33"/>
        <v>0.19749835418038184</v>
      </c>
      <c r="K84" s="104">
        <v>0.12</v>
      </c>
      <c r="L84" s="71">
        <v>4</v>
      </c>
      <c r="M84" s="28">
        <f t="shared" si="34"/>
        <v>0.48</v>
      </c>
      <c r="N84" s="103" t="s">
        <v>671</v>
      </c>
      <c r="O84" s="104">
        <v>0.1</v>
      </c>
      <c r="P84" s="158">
        <v>45877</v>
      </c>
      <c r="Q84" s="158">
        <v>45894</v>
      </c>
      <c r="R84" s="28">
        <f t="shared" si="35"/>
        <v>19.999999999999989</v>
      </c>
      <c r="S84" s="105">
        <f>IF(INDEX(Historical!$D$7:$D1341,MATCH(B84,Historical!$B$7:$B$1044,0))=0,"n/a",(INDEX(Historical!$C$7:$C$1044,MATCH(B84,Historical!$B$7:$B$1044,0))/INDEX(Historical!$D$7:$D$1044,MATCH(B84,Historical!$B$7:$B$1044,0))-1)*100)</f>
        <v>69.230769230769226</v>
      </c>
      <c r="T84" s="105">
        <f>IF(INDEX(Historical!$F$7:$F$1044,MATCH(B84,Historical!$B$7:$B$1044,0))=0,"n/a",((INDEX(Historical!$C$7:$C$1044,MATCH(B84,Historical!$B$7:$B$1044,0))/INDEX(Historical!$F$7:$F$1044,MATCH(B84,Historical!$B$7:$B$1044,0)))^(1/3)-1)*100)</f>
        <v>63.864254120129146</v>
      </c>
      <c r="U84" s="105">
        <f>IF(INDEX(Historical!$H$7:$H$1044,MATCH(B84,Historical!$B$7:$B$1044,0))=0,"n/a",((INDEX(Historical!$C$7:$C$1044,MATCH(B84,Historical!$B$7:$B$1044,0))/INDEX(Historical!$H$7:$H$1044,MATCH(B84,Historical!$B$7:$B$1044,0)))^(1/5)-1)*100)</f>
        <v>94.295852849065056</v>
      </c>
      <c r="V84" s="105">
        <f>IF(INDEX(Historical!$M$7:$M$1044,MATCH(B84,Historical!$B$7:$B$1044,0))=0,"n/a",((INDEX(Historical!$C$7:$C$1044,MATCH(B84,Historical!$B$7:$B$1044,0))/INDEX(Historical!$M$7:$M$1044,MATCH(B84,Historical!$B$7:$B$1044,0)))^(1/10)-1)*100)</f>
        <v>7.4313872853885243</v>
      </c>
      <c r="W84" s="106">
        <f t="shared" si="36"/>
        <v>12.688862688460345</v>
      </c>
      <c r="X84" s="107">
        <f t="shared" si="37"/>
        <v>1.8573144149904481</v>
      </c>
      <c r="Y84" s="162"/>
      <c r="Z84" s="101">
        <f t="shared" si="38"/>
        <v>12.938005390835579</v>
      </c>
      <c r="AA84" s="109">
        <f t="shared" si="39"/>
        <v>65.509433962264154</v>
      </c>
      <c r="AB84" s="71">
        <v>12</v>
      </c>
      <c r="AC84" s="100">
        <v>3.71</v>
      </c>
      <c r="AD84" s="100">
        <v>2.1800000000000002</v>
      </c>
      <c r="AE84" s="100">
        <v>11.8</v>
      </c>
      <c r="AF84" s="100">
        <v>18.23</v>
      </c>
      <c r="AG84" s="100">
        <v>30.44</v>
      </c>
      <c r="AH84" s="100">
        <v>23.22</v>
      </c>
      <c r="AI84" s="100">
        <v>19.68</v>
      </c>
      <c r="AJ84" s="100">
        <v>50.77</v>
      </c>
      <c r="AK84" s="100">
        <v>20.07</v>
      </c>
      <c r="AL84" s="100">
        <v>97390</v>
      </c>
      <c r="AM84" s="100">
        <v>1.03</v>
      </c>
      <c r="AN84" s="100">
        <v>0.6</v>
      </c>
      <c r="AO84" s="110">
        <f t="shared" si="40"/>
        <v>28.983917240981285</v>
      </c>
      <c r="AP84" s="111">
        <f t="shared" si="41"/>
        <v>94.493351203245439</v>
      </c>
      <c r="AQ84" s="112">
        <f t="shared" si="42"/>
        <v>628.5410020131028</v>
      </c>
      <c r="AR84" s="101">
        <f>INDEX(Historical!$C$7:$C$1045,MATCH(B84,Historical!$B$7:$B$1045,0))*IF(AH84="n/a",1.03,IF(AH84&lt;0,1.01,IF(AH84&gt;10,1.1,(1+AH84/100))))</f>
        <v>0.48400000000000004</v>
      </c>
      <c r="AS84" s="109">
        <f t="shared" si="43"/>
        <v>0.5324000000000001</v>
      </c>
      <c r="AT84" s="109">
        <f t="shared" si="32"/>
        <v>0.58564000000000016</v>
      </c>
      <c r="AU84" s="109">
        <f t="shared" si="32"/>
        <v>0.64420400000000022</v>
      </c>
      <c r="AV84" s="109">
        <f t="shared" si="32"/>
        <v>0.70862440000000027</v>
      </c>
      <c r="AW84" s="109">
        <f t="shared" si="44"/>
        <v>2.9548684000000009</v>
      </c>
      <c r="AX84" s="113">
        <f t="shared" si="45"/>
        <v>1.2157950954575383</v>
      </c>
      <c r="AY84" s="100">
        <v>1.19</v>
      </c>
      <c r="AZ84" s="100">
        <v>80.28</v>
      </c>
      <c r="BA84" s="100">
        <v>-9.08</v>
      </c>
      <c r="BB84" s="100">
        <v>-1.3599999999999999</v>
      </c>
      <c r="BC84" s="100">
        <v>15.770000000000001</v>
      </c>
      <c r="BE84" s="12">
        <v>2021</v>
      </c>
      <c r="BF84" s="12">
        <f t="shared" si="31"/>
        <v>0</v>
      </c>
      <c r="BG84" s="100">
        <v>13.900000000000002</v>
      </c>
      <c r="BH84" t="s">
        <v>121</v>
      </c>
      <c r="BI84" t="s">
        <v>122</v>
      </c>
    </row>
    <row r="85" spans="1:61" ht="12.75" customHeight="1" x14ac:dyDescent="0.2">
      <c r="A85" s="116" t="s">
        <v>1511</v>
      </c>
      <c r="B85" s="55" t="s">
        <v>1512</v>
      </c>
      <c r="C85" s="156" t="s">
        <v>300</v>
      </c>
      <c r="D85" s="98" t="s">
        <v>795</v>
      </c>
      <c r="E85" s="157">
        <v>8</v>
      </c>
      <c r="F85" s="2">
        <v>560</v>
      </c>
      <c r="G85" s="2" t="s">
        <v>146</v>
      </c>
      <c r="H85" s="2" t="s">
        <v>146</v>
      </c>
      <c r="I85" s="100">
        <v>54.25</v>
      </c>
      <c r="J85" s="101">
        <f t="shared" si="33"/>
        <v>14.009216589861751</v>
      </c>
      <c r="K85" s="104">
        <v>1.9</v>
      </c>
      <c r="L85" s="71">
        <v>4</v>
      </c>
      <c r="M85" s="28">
        <f t="shared" si="34"/>
        <v>7.6</v>
      </c>
      <c r="N85" s="103" t="s">
        <v>158</v>
      </c>
      <c r="O85" s="104">
        <v>1.82</v>
      </c>
      <c r="P85" s="115">
        <v>45471</v>
      </c>
      <c r="Q85" s="115">
        <v>45488</v>
      </c>
      <c r="R85" s="28">
        <f t="shared" si="35"/>
        <v>4.3956043956043871</v>
      </c>
      <c r="S85" s="105">
        <f>IF(INDEX(Historical!$D$7:$D1349,MATCH(B85,Historical!$B$7:$B$1044,0))=0,"n/a",(INDEX(Historical!$C$7:$C$1044,MATCH(B85,Historical!$B$7:$B$1044,0))/INDEX(Historical!$D$7:$D$1044,MATCH(B85,Historical!$B$7:$B$1044,0))-1)*100)</f>
        <v>2.1505376344086002</v>
      </c>
      <c r="T85" s="105">
        <f>IF(INDEX(Historical!$F$7:$F$1044,MATCH(B85,Historical!$B$7:$B$1044,0))=0,"n/a",((INDEX(Historical!$C$7:$C$1044,MATCH(B85,Historical!$B$7:$B$1044,0))/INDEX(Historical!$F$7:$F$1044,MATCH(B85,Historical!$B$7:$B$1044,0)))^(1/3)-1)*100)</f>
        <v>3.7771070432953691</v>
      </c>
      <c r="U85" s="105">
        <f>IF(INDEX(Historical!$H$7:$H$1044,MATCH(B85,Historical!$B$7:$B$1044,0))=0,"n/a",((INDEX(Historical!$C$7:$C$1044,MATCH(B85,Historical!$B$7:$B$1044,0))/INDEX(Historical!$H$7:$H$1044,MATCH(B85,Historical!$B$7:$B$1044,0)))^(1/5)-1)*100)</f>
        <v>12.433219037646737</v>
      </c>
      <c r="V85" s="105" t="str">
        <f>IF(INDEX(Historical!$M$7:$M$1044,MATCH(B85,Historical!$B$7:$B$1044,0))=0,"n/a",((INDEX(Historical!$C$7:$C$1044,MATCH(B85,Historical!$B$7:$B$1044,0))/INDEX(Historical!$M$7:$M$1044,MATCH(B85,Historical!$B$7:$B$1044,0)))^(1/10)-1)*100)</f>
        <v>n/a</v>
      </c>
      <c r="W85" s="106" t="str">
        <f t="shared" si="36"/>
        <v>n/a</v>
      </c>
      <c r="X85" s="107">
        <f t="shared" si="37"/>
        <v>3.3067071908634937</v>
      </c>
      <c r="Y85" s="165" t="s">
        <v>1717</v>
      </c>
      <c r="Z85" s="101">
        <f t="shared" si="38"/>
        <v>193.38422391857503</v>
      </c>
      <c r="AA85" s="109">
        <f t="shared" si="39"/>
        <v>13.804071246819339</v>
      </c>
      <c r="AB85" s="71">
        <v>12</v>
      </c>
      <c r="AC85" s="100">
        <v>3.93</v>
      </c>
      <c r="AD85" s="100" t="s">
        <v>142</v>
      </c>
      <c r="AE85" s="100">
        <v>5.83</v>
      </c>
      <c r="AF85" s="100">
        <v>0.84</v>
      </c>
      <c r="AG85" s="100">
        <v>6.09</v>
      </c>
      <c r="AH85" s="100">
        <v>9.41</v>
      </c>
      <c r="AI85" s="100">
        <v>11.4</v>
      </c>
      <c r="AJ85" s="100">
        <v>3.7600000000000002</v>
      </c>
      <c r="AK85" s="100" t="s">
        <v>142</v>
      </c>
      <c r="AL85" s="100">
        <v>1550</v>
      </c>
      <c r="AM85" s="100">
        <v>1.94</v>
      </c>
      <c r="AN85" s="100">
        <v>0.21</v>
      </c>
      <c r="AO85" s="110">
        <f t="shared" si="40"/>
        <v>12.638364380689149</v>
      </c>
      <c r="AP85" s="111">
        <f t="shared" si="41"/>
        <v>26.442435627508488</v>
      </c>
      <c r="AQ85" s="112">
        <f t="shared" si="42"/>
        <v>-28.211979187709279</v>
      </c>
      <c r="AR85" s="101">
        <f>INDEX(Historical!$C$7:$C$1045,MATCH(B85,Historical!$B$7:$B$1045,0))*IF(AH85="n/a",1.03,IF(AH85&lt;0,1.01,IF(AH85&gt;10,1.1,(1+AH85/100))))</f>
        <v>8.3151600000000006</v>
      </c>
      <c r="AS85" s="109">
        <f t="shared" si="43"/>
        <v>9.1466760000000011</v>
      </c>
      <c r="AT85" s="109">
        <f t="shared" si="32"/>
        <v>9.4210762800000012</v>
      </c>
      <c r="AU85" s="109">
        <f t="shared" si="32"/>
        <v>9.7037085684000015</v>
      </c>
      <c r="AV85" s="109">
        <f t="shared" si="32"/>
        <v>9.9948198254520015</v>
      </c>
      <c r="AW85" s="109">
        <f t="shared" si="44"/>
        <v>46.581440673852001</v>
      </c>
      <c r="AX85" s="113">
        <f t="shared" si="45"/>
        <v>85.864406772077416</v>
      </c>
      <c r="AY85" s="100">
        <v>1.45</v>
      </c>
      <c r="AZ85" s="100">
        <v>21.69</v>
      </c>
      <c r="BA85" s="100">
        <v>-9.33</v>
      </c>
      <c r="BB85" s="100">
        <v>3.7699999999999996</v>
      </c>
      <c r="BC85" s="100">
        <v>4.2299999999999995</v>
      </c>
      <c r="BE85" s="12">
        <v>2017</v>
      </c>
      <c r="BF85" s="12">
        <f t="shared" si="31"/>
        <v>1</v>
      </c>
      <c r="BG85" s="100">
        <v>4.8500000000000005</v>
      </c>
      <c r="BH85" t="s">
        <v>121</v>
      </c>
      <c r="BI85" t="s">
        <v>302</v>
      </c>
    </row>
    <row r="86" spans="1:61" ht="12.75" customHeight="1" x14ac:dyDescent="0.2">
      <c r="A86" s="116" t="s">
        <v>1515</v>
      </c>
      <c r="B86" s="55" t="s">
        <v>1516</v>
      </c>
      <c r="C86" s="156" t="s">
        <v>116</v>
      </c>
      <c r="D86" s="98" t="s">
        <v>130</v>
      </c>
      <c r="E86" s="157">
        <v>8</v>
      </c>
      <c r="F86" s="2">
        <v>575</v>
      </c>
      <c r="G86" s="2" t="s">
        <v>146</v>
      </c>
      <c r="H86" s="2" t="s">
        <v>146</v>
      </c>
      <c r="I86" s="100">
        <v>129.41</v>
      </c>
      <c r="J86" s="101">
        <f t="shared" si="33"/>
        <v>1.1127424464879065</v>
      </c>
      <c r="K86" s="104">
        <v>0.36</v>
      </c>
      <c r="L86" s="71">
        <v>4</v>
      </c>
      <c r="M86" s="28">
        <f t="shared" si="34"/>
        <v>1.44</v>
      </c>
      <c r="N86" s="103" t="s">
        <v>1517</v>
      </c>
      <c r="O86" s="104">
        <v>0.32</v>
      </c>
      <c r="P86" s="158">
        <v>46073</v>
      </c>
      <c r="Q86" s="158">
        <v>46101</v>
      </c>
      <c r="R86" s="28">
        <f t="shared" si="35"/>
        <v>12.499999999999993</v>
      </c>
      <c r="S86" s="105">
        <f>IF(INDEX(Historical!$D$7:$D1358,MATCH(B86,Historical!$B$7:$B$1044,0))=0,"n/a",(INDEX(Historical!$C$7:$C$1044,MATCH(B86,Historical!$B$7:$B$1044,0))/INDEX(Historical!$D$7:$D$1044,MATCH(B86,Historical!$B$7:$B$1044,0))-1)*100)</f>
        <v>10.344827586206918</v>
      </c>
      <c r="T86" s="105">
        <f>IF(INDEX(Historical!$F$7:$F$1044,MATCH(B86,Historical!$B$7:$B$1044,0))=0,"n/a",((INDEX(Historical!$C$7:$C$1044,MATCH(B86,Historical!$B$7:$B$1044,0))/INDEX(Historical!$F$7:$F$1044,MATCH(B86,Historical!$B$7:$B$1044,0)))^(1/3)-1)*100)</f>
        <v>11.636800399929626</v>
      </c>
      <c r="U86" s="105">
        <f>IF(INDEX(Historical!$H$7:$H$1044,MATCH(B86,Historical!$B$7:$B$1044,0))=0,"n/a",((INDEX(Historical!$C$7:$C$1044,MATCH(B86,Historical!$B$7:$B$1044,0))/INDEX(Historical!$H$7:$H$1044,MATCH(B86,Historical!$B$7:$B$1044,0)))^(1/5)-1)*100)</f>
        <v>10.98883056567086</v>
      </c>
      <c r="V86" s="105" t="str">
        <f>IF(INDEX(Historical!$M$7:$M$1044,MATCH(B86,Historical!$B$7:$B$1044,0))=0,"n/a",((INDEX(Historical!$C$7:$C$1044,MATCH(B86,Historical!$B$7:$B$1044,0))/INDEX(Historical!$M$7:$M$1044,MATCH(B86,Historical!$B$7:$B$1044,0)))^(1/10)-1)*100)</f>
        <v>n/a</v>
      </c>
      <c r="W86" s="106" t="str">
        <f t="shared" si="36"/>
        <v>n/a</v>
      </c>
      <c r="X86" s="107" t="str">
        <f t="shared" si="37"/>
        <v>n/a</v>
      </c>
      <c r="Y86" s="162"/>
      <c r="Z86" s="101">
        <f t="shared" si="38"/>
        <v>39.560439560439562</v>
      </c>
      <c r="AA86" s="109">
        <f t="shared" si="39"/>
        <v>35.552197802197803</v>
      </c>
      <c r="AB86" s="71">
        <v>9</v>
      </c>
      <c r="AC86" s="100">
        <v>3.64</v>
      </c>
      <c r="AD86" s="100">
        <v>1.17</v>
      </c>
      <c r="AE86" s="100">
        <v>1.23</v>
      </c>
      <c r="AF86" s="100">
        <v>4.42</v>
      </c>
      <c r="AG86" s="100">
        <v>12.01</v>
      </c>
      <c r="AH86" s="100">
        <v>16.38</v>
      </c>
      <c r="AI86" s="100">
        <v>12.889999999999999</v>
      </c>
      <c r="AJ86" s="100">
        <v>-3.6999999999999997</v>
      </c>
      <c r="AK86" s="100">
        <v>13.81</v>
      </c>
      <c r="AL86" s="100">
        <v>15200</v>
      </c>
      <c r="AM86" s="100">
        <v>0.67999999999999994</v>
      </c>
      <c r="AN86" s="100">
        <v>0.86</v>
      </c>
      <c r="AO86" s="110">
        <f t="shared" si="40"/>
        <v>-23.450624790039036</v>
      </c>
      <c r="AP86" s="111">
        <f t="shared" si="41"/>
        <v>12.101573012158767</v>
      </c>
      <c r="AQ86" s="112">
        <f t="shared" si="42"/>
        <v>164.27318717629572</v>
      </c>
      <c r="AR86" s="101">
        <f>INDEX(Historical!$C$7:$C$1045,MATCH(B86,Historical!$B$7:$B$1045,0))*IF(AH86="n/a",1.03,IF(AH86&lt;0,1.01,IF(AH86&gt;10,1.1,(1+AH86/100))))</f>
        <v>1.4080000000000001</v>
      </c>
      <c r="AS86" s="109">
        <f t="shared" si="43"/>
        <v>1.5488000000000002</v>
      </c>
      <c r="AT86" s="109">
        <f t="shared" si="32"/>
        <v>1.7036800000000003</v>
      </c>
      <c r="AU86" s="109">
        <f t="shared" si="32"/>
        <v>1.8740480000000004</v>
      </c>
      <c r="AV86" s="109">
        <f t="shared" si="32"/>
        <v>2.0614528000000005</v>
      </c>
      <c r="AW86" s="109">
        <f t="shared" si="44"/>
        <v>8.5959808000000013</v>
      </c>
      <c r="AX86" s="113">
        <f t="shared" si="45"/>
        <v>6.6424393787188025</v>
      </c>
      <c r="AY86" s="100">
        <v>0.72</v>
      </c>
      <c r="AZ86" s="100">
        <v>11.41</v>
      </c>
      <c r="BA86" s="100">
        <v>-23.169999999999998</v>
      </c>
      <c r="BB86" s="100">
        <v>-0.65</v>
      </c>
      <c r="BC86" s="100">
        <v>-8.2600000000000016</v>
      </c>
      <c r="BE86" s="12">
        <v>2019</v>
      </c>
      <c r="BF86" s="12">
        <f t="shared" si="31"/>
        <v>1</v>
      </c>
      <c r="BG86" s="100">
        <v>3.9600000000000004</v>
      </c>
      <c r="BH86" t="s">
        <v>121</v>
      </c>
      <c r="BI86" t="s">
        <v>122</v>
      </c>
    </row>
    <row r="87" spans="1:61" ht="12.75" customHeight="1" x14ac:dyDescent="0.2">
      <c r="A87" s="116" t="s">
        <v>1518</v>
      </c>
      <c r="B87" s="55" t="s">
        <v>1519</v>
      </c>
      <c r="C87" s="156" t="s">
        <v>125</v>
      </c>
      <c r="D87" s="98" t="s">
        <v>126</v>
      </c>
      <c r="E87" s="157">
        <v>9</v>
      </c>
      <c r="F87" s="2">
        <v>533</v>
      </c>
      <c r="G87" s="2" t="s">
        <v>146</v>
      </c>
      <c r="H87" s="2" t="s">
        <v>146</v>
      </c>
      <c r="I87" s="100">
        <v>81.790000000000006</v>
      </c>
      <c r="J87" s="101">
        <f t="shared" si="33"/>
        <v>1.1003790194400291</v>
      </c>
      <c r="K87" s="104">
        <v>0.9</v>
      </c>
      <c r="L87" s="71">
        <v>1</v>
      </c>
      <c r="M87" s="28">
        <f t="shared" si="34"/>
        <v>0.9</v>
      </c>
      <c r="N87" s="103" t="s">
        <v>1520</v>
      </c>
      <c r="O87" s="104">
        <v>0.85</v>
      </c>
      <c r="P87" s="158">
        <v>45888</v>
      </c>
      <c r="Q87" s="158">
        <v>45911</v>
      </c>
      <c r="R87" s="28">
        <f t="shared" si="35"/>
        <v>5.8823529411764763</v>
      </c>
      <c r="S87" s="105">
        <f>IF(INDEX(Historical!$D$7:$D1360,MATCH(B87,Historical!$B$7:$B$1044,0))=0,"n/a",(INDEX(Historical!$C$7:$C$1044,MATCH(B87,Historical!$B$7:$B$1044,0))/INDEX(Historical!$D$7:$D$1044,MATCH(B87,Historical!$B$7:$B$1044,0))-1)*100)</f>
        <v>5.8823529411764719</v>
      </c>
      <c r="T87" s="105">
        <f>IF(INDEX(Historical!$F$7:$F$1044,MATCH(B87,Historical!$B$7:$B$1044,0))=0,"n/a",((INDEX(Historical!$C$7:$C$1044,MATCH(B87,Historical!$B$7:$B$1044,0))/INDEX(Historical!$F$7:$F$1044,MATCH(B87,Historical!$B$7:$B$1044,0)))^(1/3)-1)*100)</f>
        <v>6.2658569182611146</v>
      </c>
      <c r="U87" s="105">
        <f>IF(INDEX(Historical!$H$7:$H$1044,MATCH(B87,Historical!$B$7:$B$1044,0))=0,"n/a",((INDEX(Historical!$C$7:$C$1044,MATCH(B87,Historical!$B$7:$B$1044,0))/INDEX(Historical!$H$7:$H$1044,MATCH(B87,Historical!$B$7:$B$1044,0)))^(1/5)-1)*100)</f>
        <v>6.7249181879538877</v>
      </c>
      <c r="V87" s="105" t="str">
        <f>IF(INDEX(Historical!$M$7:$M$1044,MATCH(B87,Historical!$B$7:$B$1044,0))=0,"n/a",((INDEX(Historical!$C$7:$C$1044,MATCH(B87,Historical!$B$7:$B$1044,0))/INDEX(Historical!$M$7:$M$1044,MATCH(B87,Historical!$B$7:$B$1044,0)))^(1/10)-1)*100)</f>
        <v>n/a</v>
      </c>
      <c r="W87" s="106" t="str">
        <f t="shared" si="36"/>
        <v>n/a</v>
      </c>
      <c r="X87" s="107">
        <f t="shared" si="37"/>
        <v>4.8035129913956336</v>
      </c>
      <c r="Y87" s="165"/>
      <c r="Z87" s="101">
        <f t="shared" si="38"/>
        <v>15.789473684210526</v>
      </c>
      <c r="AA87" s="109">
        <f t="shared" si="39"/>
        <v>14.349122807017544</v>
      </c>
      <c r="AB87" s="71">
        <v>5</v>
      </c>
      <c r="AC87" s="100">
        <v>5.7</v>
      </c>
      <c r="AD87" s="100">
        <v>1.19</v>
      </c>
      <c r="AE87" s="100">
        <v>0.82</v>
      </c>
      <c r="AF87" s="100">
        <v>2.4700000000000002</v>
      </c>
      <c r="AG87" s="100">
        <v>18.27</v>
      </c>
      <c r="AH87" s="100" t="s">
        <v>142</v>
      </c>
      <c r="AI87" s="100" t="s">
        <v>142</v>
      </c>
      <c r="AJ87" s="100">
        <v>1.4000000000000001</v>
      </c>
      <c r="AK87" s="100">
        <v>12.379999999999999</v>
      </c>
      <c r="AL87" s="100">
        <v>955.86</v>
      </c>
      <c r="AM87" s="100">
        <v>24.310000000000002</v>
      </c>
      <c r="AN87" s="100">
        <v>0.27</v>
      </c>
      <c r="AO87" s="110">
        <f t="shared" si="40"/>
        <v>-6.5238255996236267</v>
      </c>
      <c r="AP87" s="111">
        <f t="shared" si="41"/>
        <v>7.8252972073939171</v>
      </c>
      <c r="AQ87" s="112">
        <f t="shared" si="42"/>
        <v>25.507562115388694</v>
      </c>
      <c r="AR87" s="101">
        <f>INDEX(Historical!$C$7:$C$1045,MATCH(B87,Historical!$B$7:$B$1045,0))*IF(AH87="n/a",1.03,IF(AH87&lt;0,1.01,IF(AH87&gt;10,1.1,(1+AH87/100))))</f>
        <v>0.92700000000000005</v>
      </c>
      <c r="AS87" s="109">
        <f t="shared" si="43"/>
        <v>0.95481000000000005</v>
      </c>
      <c r="AT87" s="109">
        <f t="shared" ref="AT87:AV106" si="46">IF($AK87="n/a",1.03*AS87,IF($AK87&lt;0,1.01*AS87,IF($AK87&gt;10,1.1*AS87,(1+$AK87/100)*AS87)))</f>
        <v>1.0502910000000001</v>
      </c>
      <c r="AU87" s="109">
        <f t="shared" si="46"/>
        <v>1.1553201000000002</v>
      </c>
      <c r="AV87" s="109">
        <f t="shared" si="46"/>
        <v>1.2708521100000003</v>
      </c>
      <c r="AW87" s="109">
        <f t="shared" si="44"/>
        <v>5.3582732100000001</v>
      </c>
      <c r="AX87" s="113">
        <f t="shared" si="45"/>
        <v>6.5512571341239747</v>
      </c>
      <c r="AY87" s="100">
        <v>0.33</v>
      </c>
      <c r="AZ87" s="100">
        <v>45.87</v>
      </c>
      <c r="BA87" s="100">
        <v>-2.15</v>
      </c>
      <c r="BB87" s="100">
        <v>4.45</v>
      </c>
      <c r="BC87" s="100">
        <v>17.899999999999999</v>
      </c>
      <c r="BE87" s="12">
        <v>2017</v>
      </c>
      <c r="BF87" s="12">
        <f t="shared" si="31"/>
        <v>1</v>
      </c>
      <c r="BG87" s="100">
        <v>10.81</v>
      </c>
      <c r="BH87" t="s">
        <v>121</v>
      </c>
      <c r="BI87" t="s">
        <v>122</v>
      </c>
    </row>
    <row r="88" spans="1:61" ht="12.75" customHeight="1" x14ac:dyDescent="0.2">
      <c r="A88" s="116" t="s">
        <v>1521</v>
      </c>
      <c r="B88" s="55" t="s">
        <v>1522</v>
      </c>
      <c r="C88" s="156" t="s">
        <v>116</v>
      </c>
      <c r="D88" s="98" t="s">
        <v>150</v>
      </c>
      <c r="E88" s="157">
        <v>5</v>
      </c>
      <c r="F88" s="2">
        <v>690</v>
      </c>
      <c r="G88" s="2" t="s">
        <v>146</v>
      </c>
      <c r="H88" s="2" t="s">
        <v>146</v>
      </c>
      <c r="I88" s="100">
        <v>146.03</v>
      </c>
      <c r="J88" s="101">
        <f t="shared" si="33"/>
        <v>1.0956652742587141</v>
      </c>
      <c r="K88" s="104">
        <v>0.4</v>
      </c>
      <c r="L88" s="71">
        <v>4</v>
      </c>
      <c r="M88" s="28">
        <f t="shared" si="34"/>
        <v>1.6</v>
      </c>
      <c r="N88" s="103" t="s">
        <v>209</v>
      </c>
      <c r="O88" s="104">
        <v>0.37</v>
      </c>
      <c r="P88" s="158">
        <v>45922</v>
      </c>
      <c r="Q88" s="158">
        <v>45947</v>
      </c>
      <c r="R88" s="28">
        <f t="shared" si="35"/>
        <v>8.1081081081081159</v>
      </c>
      <c r="S88" s="105">
        <f>IF(INDEX(Historical!$D$7:$D1361,MATCH(B88,Historical!$B$7:$B$1044,0))=0,"n/a",(INDEX(Historical!$C$7:$C$1044,MATCH(B88,Historical!$B$7:$B$1044,0))/INDEX(Historical!$D$7:$D$1044,MATCH(B88,Historical!$B$7:$B$1044,0))-1)*100)</f>
        <v>2.0270270270270396</v>
      </c>
      <c r="T88" s="105">
        <f>IF(INDEX(Historical!$F$7:$F$1044,MATCH(B88,Historical!$B$7:$B$1044,0))=0,"n/a",((INDEX(Historical!$C$7:$C$1044,MATCH(B88,Historical!$B$7:$B$1044,0))/INDEX(Historical!$F$7:$F$1044,MATCH(B88,Historical!$B$7:$B$1044,0)))^(1/3)-1)*100)</f>
        <v>2.7986431375447651</v>
      </c>
      <c r="U88" s="105">
        <f>IF(INDEX(Historical!$H$7:$H$1044,MATCH(B88,Historical!$B$7:$B$1044,0))=0,"n/a",((INDEX(Historical!$C$7:$C$1044,MATCH(B88,Historical!$B$7:$B$1044,0))/INDEX(Historical!$H$7:$H$1044,MATCH(B88,Historical!$B$7:$B$1044,0)))^(1/5)-1)*100)</f>
        <v>7.7429150820098602</v>
      </c>
      <c r="V88" s="105">
        <f>IF(INDEX(Historical!$M$7:$M$1044,MATCH(B88,Historical!$B$7:$B$1044,0))=0,"n/a",((INDEX(Historical!$C$7:$C$1044,MATCH(B88,Historical!$B$7:$B$1044,0))/INDEX(Historical!$M$7:$M$1044,MATCH(B88,Historical!$B$7:$B$1044,0)))^(1/10)-1)*100)</f>
        <v>7.3204720835756021</v>
      </c>
      <c r="W88" s="106">
        <f t="shared" si="36"/>
        <v>1.0577070704746026</v>
      </c>
      <c r="X88" s="107">
        <f t="shared" si="37"/>
        <v>0.28956301727785566</v>
      </c>
      <c r="Y88" s="162"/>
      <c r="Z88" s="101">
        <f t="shared" si="38"/>
        <v>30.075187969924812</v>
      </c>
      <c r="AA88" s="109">
        <f t="shared" si="39"/>
        <v>27.449248120300751</v>
      </c>
      <c r="AB88" s="71">
        <v>9</v>
      </c>
      <c r="AC88" s="100">
        <v>5.32</v>
      </c>
      <c r="AD88" s="100">
        <v>1.43</v>
      </c>
      <c r="AE88" s="100">
        <v>3.73</v>
      </c>
      <c r="AF88" s="100">
        <v>6.77</v>
      </c>
      <c r="AG88" s="100">
        <v>13.15</v>
      </c>
      <c r="AH88" s="100">
        <v>26.51</v>
      </c>
      <c r="AI88" s="100">
        <v>16.78</v>
      </c>
      <c r="AJ88" s="100">
        <v>26.740000000000002</v>
      </c>
      <c r="AK88" s="100">
        <v>18.41</v>
      </c>
      <c r="AL88" s="100">
        <v>89380</v>
      </c>
      <c r="AM88" s="100">
        <v>0.35000000000000003</v>
      </c>
      <c r="AN88" s="100">
        <v>0.74</v>
      </c>
      <c r="AO88" s="110">
        <f t="shared" si="40"/>
        <v>-18.610667764032179</v>
      </c>
      <c r="AP88" s="111">
        <f t="shared" si="41"/>
        <v>8.8385803562685741</v>
      </c>
      <c r="AQ88" s="112">
        <f t="shared" si="42"/>
        <v>187.38778275620405</v>
      </c>
      <c r="AR88" s="101">
        <f>INDEX(Historical!$C$7:$C$1045,MATCH(B88,Historical!$B$7:$B$1045,0))*IF(AH88="n/a",1.03,IF(AH88&lt;0,1.01,IF(AH88&gt;10,1.1,(1+AH88/100))))</f>
        <v>1.6610000000000003</v>
      </c>
      <c r="AS88" s="109">
        <f t="shared" si="43"/>
        <v>1.8271000000000004</v>
      </c>
      <c r="AT88" s="109">
        <f t="shared" si="46"/>
        <v>2.0098100000000008</v>
      </c>
      <c r="AU88" s="109">
        <f t="shared" si="46"/>
        <v>2.2107910000000008</v>
      </c>
      <c r="AV88" s="109">
        <f t="shared" si="46"/>
        <v>2.4318701000000011</v>
      </c>
      <c r="AW88" s="109">
        <f t="shared" si="44"/>
        <v>10.140571100000003</v>
      </c>
      <c r="AX88" s="113">
        <f t="shared" si="45"/>
        <v>6.9441697596384326</v>
      </c>
      <c r="AY88" s="100">
        <v>1.38</v>
      </c>
      <c r="AZ88" s="100">
        <v>79.08</v>
      </c>
      <c r="BA88" s="100">
        <v>-0.31</v>
      </c>
      <c r="BB88" s="100">
        <v>6.01</v>
      </c>
      <c r="BC88" s="100">
        <v>21.990000000000002</v>
      </c>
      <c r="BE88" s="12">
        <v>2021</v>
      </c>
      <c r="BF88" s="12">
        <f t="shared" si="31"/>
        <v>0</v>
      </c>
      <c r="BG88" s="100">
        <v>4.78</v>
      </c>
      <c r="BH88" t="s">
        <v>121</v>
      </c>
      <c r="BI88" t="s">
        <v>122</v>
      </c>
    </row>
    <row r="89" spans="1:61" ht="12.75" customHeight="1" x14ac:dyDescent="0.2">
      <c r="A89" s="116" t="s">
        <v>1523</v>
      </c>
      <c r="B89" s="55" t="s">
        <v>1524</v>
      </c>
      <c r="C89" s="156" t="s">
        <v>134</v>
      </c>
      <c r="D89" s="98" t="s">
        <v>145</v>
      </c>
      <c r="E89" s="157">
        <v>9</v>
      </c>
      <c r="F89" s="2">
        <v>527</v>
      </c>
      <c r="G89" s="2" t="s">
        <v>146</v>
      </c>
      <c r="H89" s="2" t="s">
        <v>146</v>
      </c>
      <c r="I89" s="100">
        <v>48.22</v>
      </c>
      <c r="J89" s="101">
        <f t="shared" si="33"/>
        <v>3.3181252592285362</v>
      </c>
      <c r="K89" s="104">
        <v>0.4</v>
      </c>
      <c r="L89" s="71">
        <v>4</v>
      </c>
      <c r="M89" s="28">
        <f t="shared" si="34"/>
        <v>1.6</v>
      </c>
      <c r="N89" s="103" t="s">
        <v>585</v>
      </c>
      <c r="O89" s="104">
        <v>0.35</v>
      </c>
      <c r="P89" s="115">
        <v>45702</v>
      </c>
      <c r="Q89" s="115">
        <v>45715</v>
      </c>
      <c r="R89" s="28">
        <f t="shared" si="35"/>
        <v>14.285714285714299</v>
      </c>
      <c r="S89" s="105">
        <f>IF(INDEX(Historical!$D$7:$D1362,MATCH(B89,Historical!$B$7:$B$1044,0))=0,"n/a",(INDEX(Historical!$C$7:$C$1044,MATCH(B89,Historical!$B$7:$B$1044,0))/INDEX(Historical!$D$7:$D$1044,MATCH(B89,Historical!$B$7:$B$1044,0))-1)*100)</f>
        <v>23.076923076923084</v>
      </c>
      <c r="T89" s="105">
        <f>IF(INDEX(Historical!$F$7:$F$1044,MATCH(B89,Historical!$B$7:$B$1044,0))=0,"n/a",((INDEX(Historical!$C$7:$C$1044,MATCH(B89,Historical!$B$7:$B$1044,0))/INDEX(Historical!$F$7:$F$1044,MATCH(B89,Historical!$B$7:$B$1044,0)))^(1/3)-1)*100)</f>
        <v>12.001558935217194</v>
      </c>
      <c r="U89" s="105">
        <f>IF(INDEX(Historical!$H$7:$H$1044,MATCH(B89,Historical!$B$7:$B$1044,0))=0,"n/a",((INDEX(Historical!$C$7:$C$1044,MATCH(B89,Historical!$B$7:$B$1044,0))/INDEX(Historical!$H$7:$H$1044,MATCH(B89,Historical!$B$7:$B$1044,0)))^(1/5)-1)*100)</f>
        <v>22.953370843729704</v>
      </c>
      <c r="V89" s="105">
        <f>IF(INDEX(Historical!$M$7:$M$1044,MATCH(B89,Historical!$B$7:$B$1044,0))=0,"n/a",((INDEX(Historical!$C$7:$C$1044,MATCH(B89,Historical!$B$7:$B$1044,0))/INDEX(Historical!$M$7:$M$1044,MATCH(B89,Historical!$B$7:$B$1044,0)))^(1/10)-1)*100)</f>
        <v>21.029529231896447</v>
      </c>
      <c r="W89" s="106">
        <f t="shared" si="36"/>
        <v>1.0914828663361269</v>
      </c>
      <c r="X89" s="107">
        <f t="shared" si="37"/>
        <v>15.614537988931772</v>
      </c>
      <c r="Y89" s="167" t="s">
        <v>1525</v>
      </c>
      <c r="Z89" s="101">
        <f t="shared" si="38"/>
        <v>54.237288135593218</v>
      </c>
      <c r="AA89" s="109">
        <f t="shared" si="39"/>
        <v>16.345762711864406</v>
      </c>
      <c r="AB89" s="71">
        <v>11</v>
      </c>
      <c r="AC89" s="100">
        <v>2.95</v>
      </c>
      <c r="AD89" s="100">
        <v>0.4</v>
      </c>
      <c r="AE89" s="100">
        <v>0.99</v>
      </c>
      <c r="AF89" s="100">
        <v>0.93</v>
      </c>
      <c r="AG89" s="100">
        <v>6.370000000000001</v>
      </c>
      <c r="AH89" s="100">
        <v>23.34</v>
      </c>
      <c r="AI89" s="100">
        <v>42.15</v>
      </c>
      <c r="AJ89" s="100">
        <v>1.47</v>
      </c>
      <c r="AK89" s="100">
        <v>24.240000000000002</v>
      </c>
      <c r="AL89" s="100">
        <v>9860</v>
      </c>
      <c r="AM89" s="100">
        <v>20.39</v>
      </c>
      <c r="AN89" s="100">
        <v>3.31</v>
      </c>
      <c r="AO89" s="110">
        <f t="shared" si="40"/>
        <v>9.9257333910938357</v>
      </c>
      <c r="AP89" s="111">
        <f t="shared" si="41"/>
        <v>26.271496102958242</v>
      </c>
      <c r="AQ89" s="112">
        <f t="shared" si="42"/>
        <v>-17.80359747792717</v>
      </c>
      <c r="AR89" s="101">
        <f>INDEX(Historical!$C$7:$C$1045,MATCH(B89,Historical!$B$7:$B$1045,0))*IF(AH89="n/a",1.03,IF(AH89&lt;0,1.01,IF(AH89&gt;10,1.1,(1+AH89/100))))</f>
        <v>1.7600000000000002</v>
      </c>
      <c r="AS89" s="109">
        <f t="shared" si="43"/>
        <v>1.9360000000000004</v>
      </c>
      <c r="AT89" s="109">
        <f t="shared" si="46"/>
        <v>2.1296000000000004</v>
      </c>
      <c r="AU89" s="109">
        <f t="shared" si="46"/>
        <v>2.3425600000000006</v>
      </c>
      <c r="AV89" s="109">
        <f t="shared" si="46"/>
        <v>2.5768160000000009</v>
      </c>
      <c r="AW89" s="109">
        <f t="shared" si="44"/>
        <v>10.744976000000003</v>
      </c>
      <c r="AX89" s="113">
        <f t="shared" si="45"/>
        <v>22.283235172127753</v>
      </c>
      <c r="AY89" s="100">
        <v>1.53</v>
      </c>
      <c r="AZ89" s="100">
        <v>35.72</v>
      </c>
      <c r="BA89" s="100">
        <v>-32.119999999999997</v>
      </c>
      <c r="BB89" s="100">
        <v>10.09</v>
      </c>
      <c r="BC89" s="100">
        <v>-13.469999999999999</v>
      </c>
      <c r="BE89" s="12">
        <v>2017</v>
      </c>
      <c r="BF89" s="12">
        <f t="shared" si="31"/>
        <v>1</v>
      </c>
      <c r="BG89" s="100">
        <v>0.91999999999999993</v>
      </c>
      <c r="BH89" t="s">
        <v>121</v>
      </c>
      <c r="BI89" t="s">
        <v>122</v>
      </c>
    </row>
    <row r="90" spans="1:61" ht="12.75" customHeight="1" x14ac:dyDescent="0.2">
      <c r="A90" s="116" t="s">
        <v>5572</v>
      </c>
      <c r="B90" s="55" t="s">
        <v>5552</v>
      </c>
      <c r="C90" s="156" t="s">
        <v>300</v>
      </c>
      <c r="D90" s="98" t="s">
        <v>866</v>
      </c>
      <c r="E90" s="157">
        <v>6</v>
      </c>
      <c r="F90" s="2">
        <v>630</v>
      </c>
      <c r="G90" s="2" t="s">
        <v>146</v>
      </c>
      <c r="H90" s="2" t="s">
        <v>146</v>
      </c>
      <c r="I90" s="100">
        <v>64.569999999999993</v>
      </c>
      <c r="J90" s="101">
        <f t="shared" si="33"/>
        <v>0.99117237107015665</v>
      </c>
      <c r="K90" s="104">
        <v>0.16</v>
      </c>
      <c r="L90" s="71">
        <v>4</v>
      </c>
      <c r="M90" s="28">
        <f t="shared" si="34"/>
        <v>0.64</v>
      </c>
      <c r="N90" s="103" t="s">
        <v>158</v>
      </c>
      <c r="O90" s="104">
        <v>0.14000000000000001</v>
      </c>
      <c r="P90" s="158">
        <v>45974</v>
      </c>
      <c r="Q90" s="158">
        <v>46003</v>
      </c>
      <c r="R90" s="28">
        <f t="shared" si="35"/>
        <v>14.285714285714276</v>
      </c>
      <c r="S90" s="105">
        <f>IF(INDEX(Historical!$D$7:$D1716,MATCH(B90,Historical!$B$7:$B$1044,0))=0,"n/a",(INDEX(Historical!$C$7:$C$1044,MATCH(B90,Historical!$B$7:$B$1044,0))/INDEX(Historical!$D$7:$D$1044,MATCH(B90,Historical!$B$7:$B$1044,0))-1)*100)</f>
        <v>11.538461538461542</v>
      </c>
      <c r="T90" s="105">
        <f>IF(INDEX(Historical!$F$7:$F$1044,MATCH(B90,Historical!$B$7:$B$1044,0))=0,"n/a",((INDEX(Historical!$C$7:$C$1044,MATCH(B90,Historical!$B$7:$B$1044,0))/INDEX(Historical!$F$7:$F$1044,MATCH(B90,Historical!$B$7:$B$1044,0)))^(1/3)-1)*100)</f>
        <v>13.18511959629507</v>
      </c>
      <c r="U90" s="105">
        <f>IF(INDEX(Historical!$H$7:$H$1044,MATCH(B90,Historical!$B$7:$B$1044,0))=0,"n/a",((INDEX(Historical!$C$7:$C$1044,MATCH(B90,Historical!$B$7:$B$1044,0))/INDEX(Historical!$H$7:$H$1044,MATCH(B90,Historical!$B$7:$B$1044,0)))^(1/5)-1)*100)</f>
        <v>52.639168203764775</v>
      </c>
      <c r="V90" s="105" t="str">
        <f>IF(INDEX(Historical!$M$7:$M$1044,MATCH(B90,Historical!$B$7:$B$1044,0))=0,"n/a",((INDEX(Historical!$C$7:$C$1044,MATCH(B90,Historical!$B$7:$B$1044,0))/INDEX(Historical!$M$7:$M$1044,MATCH(B90,Historical!$B$7:$B$1044,0)))^(1/10)-1)*100)</f>
        <v>n/a</v>
      </c>
      <c r="W90" s="106" t="str">
        <f t="shared" si="36"/>
        <v>n/a</v>
      </c>
      <c r="X90" s="107">
        <f t="shared" si="37"/>
        <v>2.4947473082352976</v>
      </c>
      <c r="Y90" s="162"/>
      <c r="Z90" s="101">
        <f t="shared" si="38"/>
        <v>32.989690721649481</v>
      </c>
      <c r="AA90" s="109">
        <f t="shared" si="39"/>
        <v>33.283505154639172</v>
      </c>
      <c r="AB90" s="71">
        <v>12</v>
      </c>
      <c r="AC90" s="100">
        <v>1.94</v>
      </c>
      <c r="AD90" s="100" t="s">
        <v>142</v>
      </c>
      <c r="AE90" s="100">
        <v>7.17</v>
      </c>
      <c r="AF90" s="100">
        <v>4.8499999999999996</v>
      </c>
      <c r="AG90" s="100">
        <v>15.010000000000002</v>
      </c>
      <c r="AH90" s="100" t="s">
        <v>142</v>
      </c>
      <c r="AI90" s="100" t="s">
        <v>142</v>
      </c>
      <c r="AJ90" s="100">
        <v>21.099999999999998</v>
      </c>
      <c r="AK90" s="100" t="s">
        <v>142</v>
      </c>
      <c r="AL90" s="100">
        <v>3720</v>
      </c>
      <c r="AM90" s="100">
        <v>1.41</v>
      </c>
      <c r="AN90" s="100">
        <v>0.5</v>
      </c>
      <c r="AO90" s="110">
        <f t="shared" si="40"/>
        <v>20.34683542019576</v>
      </c>
      <c r="AP90" s="111">
        <f t="shared" si="41"/>
        <v>53.630340574834932</v>
      </c>
      <c r="AQ90" s="112">
        <f t="shared" si="42"/>
        <v>167.85153433281738</v>
      </c>
      <c r="AR90" s="101">
        <f>INDEX(Historical!$C$7:$C$1045,MATCH(B90,Historical!$B$7:$B$1045,0))*IF(AH90="n/a",1.03,IF(AH90&lt;0,1.01,IF(AH90&gt;10,1.1,(1+AH90/100))))</f>
        <v>0.59740000000000004</v>
      </c>
      <c r="AS90" s="109">
        <f t="shared" si="43"/>
        <v>0.61532200000000004</v>
      </c>
      <c r="AT90" s="109">
        <f t="shared" si="46"/>
        <v>0.63378166000000002</v>
      </c>
      <c r="AU90" s="109">
        <f t="shared" si="46"/>
        <v>0.6527951098</v>
      </c>
      <c r="AV90" s="109">
        <f t="shared" si="46"/>
        <v>0.67237896309400003</v>
      </c>
      <c r="AW90" s="109">
        <f t="shared" si="44"/>
        <v>3.1716777328940005</v>
      </c>
      <c r="AX90" s="113">
        <f t="shared" si="45"/>
        <v>4.9119989668483823</v>
      </c>
      <c r="AY90" s="100">
        <v>1.37</v>
      </c>
      <c r="AZ90" s="100">
        <v>55.889999999999993</v>
      </c>
      <c r="BA90" s="100">
        <v>-12.2</v>
      </c>
      <c r="BB90" s="100">
        <v>-5.04</v>
      </c>
      <c r="BC90" s="100">
        <v>9.2899999999999991</v>
      </c>
      <c r="BE90" s="12">
        <v>2020</v>
      </c>
      <c r="BF90" s="12">
        <f t="shared" si="31"/>
        <v>1</v>
      </c>
      <c r="BG90" s="100">
        <v>7.31</v>
      </c>
      <c r="BH90" s="55" t="s">
        <v>121</v>
      </c>
      <c r="BI90" s="55" t="s">
        <v>122</v>
      </c>
    </row>
    <row r="91" spans="1:61" ht="12.75" customHeight="1" x14ac:dyDescent="0.2">
      <c r="A91" s="116" t="s">
        <v>5596</v>
      </c>
      <c r="B91" s="55" t="s">
        <v>5586</v>
      </c>
      <c r="C91" s="156" t="s">
        <v>134</v>
      </c>
      <c r="D91" s="98" t="s">
        <v>145</v>
      </c>
      <c r="E91" s="157">
        <v>6</v>
      </c>
      <c r="F91" s="2">
        <v>655</v>
      </c>
      <c r="G91" s="2" t="s">
        <v>146</v>
      </c>
      <c r="H91" s="2" t="s">
        <v>146</v>
      </c>
      <c r="I91" s="100">
        <v>115.77</v>
      </c>
      <c r="J91" s="101">
        <f t="shared" si="33"/>
        <v>3.1096138896087071</v>
      </c>
      <c r="K91" s="104">
        <v>0.9</v>
      </c>
      <c r="L91" s="71">
        <v>4</v>
      </c>
      <c r="M91" s="28">
        <f t="shared" si="34"/>
        <v>3.6</v>
      </c>
      <c r="N91" s="103" t="s">
        <v>312</v>
      </c>
      <c r="O91" s="104">
        <v>0.8</v>
      </c>
      <c r="P91" s="158">
        <v>46097</v>
      </c>
      <c r="Q91" s="158">
        <v>46107</v>
      </c>
      <c r="R91" s="28">
        <f t="shared" si="35"/>
        <v>12.499999999999996</v>
      </c>
      <c r="S91" s="105">
        <f>IF(INDEX(Historical!$D$7:$D1715,MATCH(B91,Historical!$B$7:$B$1044,0))=0,"n/a",(INDEX(Historical!$C$7:$C$1044,MATCH(B91,Historical!$B$7:$B$1044,0))/INDEX(Historical!$D$7:$D$1044,MATCH(B91,Historical!$B$7:$B$1044,0))-1)*100)</f>
        <v>14.285714285714302</v>
      </c>
      <c r="T91" s="105">
        <f>IF(INDEX(Historical!$F$7:$F$1044,MATCH(B91,Historical!$B$7:$B$1044,0))=0,"n/a",((INDEX(Historical!$C$7:$C$1044,MATCH(B91,Historical!$B$7:$B$1044,0))/INDEX(Historical!$F$7:$F$1044,MATCH(B91,Historical!$B$7:$B$1044,0)))^(1/3)-1)*100)</f>
        <v>13.30326698854094</v>
      </c>
      <c r="U91" s="105" t="str">
        <f>IF(INDEX(Historical!$H$7:$H$1044,MATCH(B91,Historical!$B$7:$B$1044,0))=0,"n/a",((INDEX(Historical!$C$7:$C$1044,MATCH(B91,Historical!$B$7:$B$1044,0))/INDEX(Historical!$H$7:$H$1044,MATCH(B91,Historical!$B$7:$B$1044,0)))^(1/5)-1)*100)</f>
        <v>n/a</v>
      </c>
      <c r="V91" s="105" t="str">
        <f>IF(INDEX(Historical!$M$7:$M$1044,MATCH(B91,Historical!$B$7:$B$1044,0))=0,"n/a",((INDEX(Historical!$C$7:$C$1044,MATCH(B91,Historical!$B$7:$B$1044,0))/INDEX(Historical!$M$7:$M$1044,MATCH(B91,Historical!$B$7:$B$1044,0)))^(1/10)-1)*100)</f>
        <v>n/a</v>
      </c>
      <c r="W91" s="106" t="str">
        <f t="shared" si="36"/>
        <v>n/a</v>
      </c>
      <c r="X91" s="107" t="str">
        <f t="shared" si="37"/>
        <v>n/a</v>
      </c>
      <c r="Y91" s="162"/>
      <c r="Z91" s="101" t="str">
        <f t="shared" si="38"/>
        <v>n/a</v>
      </c>
      <c r="AA91" s="109" t="str">
        <f t="shared" si="39"/>
        <v>n/a</v>
      </c>
      <c r="AB91" s="71">
        <v>12</v>
      </c>
      <c r="AC91" s="100">
        <v>-0.34</v>
      </c>
      <c r="AD91" s="100">
        <v>0.49</v>
      </c>
      <c r="AE91" s="100">
        <v>1.22</v>
      </c>
      <c r="AF91" s="100">
        <v>0.82</v>
      </c>
      <c r="AG91" s="100">
        <v>0.27</v>
      </c>
      <c r="AH91" s="100">
        <v>4.09</v>
      </c>
      <c r="AI91" s="100">
        <v>10.34</v>
      </c>
      <c r="AJ91" s="100">
        <v>57.53</v>
      </c>
      <c r="AK91" s="100">
        <v>9.06</v>
      </c>
      <c r="AL91" s="100">
        <v>8150</v>
      </c>
      <c r="AM91" s="100">
        <v>2.2800000000000002</v>
      </c>
      <c r="AN91" s="100">
        <v>0.21</v>
      </c>
      <c r="AO91" s="110" t="str">
        <f t="shared" si="40"/>
        <v>n/a</v>
      </c>
      <c r="AP91" s="111" t="str">
        <f t="shared" si="41"/>
        <v>n/a</v>
      </c>
      <c r="AQ91" s="112" t="str">
        <f t="shared" si="42"/>
        <v>n/a</v>
      </c>
      <c r="AR91" s="101">
        <f>INDEX(Historical!$C$7:$C$1045,MATCH(B91,Historical!$B$7:$B$1045,0))*IF(AH91="n/a",1.03,IF(AH91&lt;0,1.01,IF(AH91&gt;10,1.1,(1+AH91/100))))</f>
        <v>3.3308800000000001</v>
      </c>
      <c r="AS91" s="109">
        <f t="shared" si="43"/>
        <v>3.6639680000000006</v>
      </c>
      <c r="AT91" s="109">
        <f t="shared" si="46"/>
        <v>3.9959235008000005</v>
      </c>
      <c r="AU91" s="109">
        <f t="shared" si="46"/>
        <v>4.3579541699724809</v>
      </c>
      <c r="AV91" s="109">
        <f t="shared" si="46"/>
        <v>4.752784817771988</v>
      </c>
      <c r="AW91" s="109">
        <f t="shared" si="44"/>
        <v>20.10151048854447</v>
      </c>
      <c r="AX91" s="113">
        <f t="shared" si="45"/>
        <v>17.363315615914722</v>
      </c>
      <c r="AY91" s="100">
        <v>1.41</v>
      </c>
      <c r="AZ91" s="100">
        <v>54.03</v>
      </c>
      <c r="BA91" s="100">
        <v>-6.34</v>
      </c>
      <c r="BB91" s="100">
        <v>6.84</v>
      </c>
      <c r="BC91" s="100">
        <v>12.53</v>
      </c>
      <c r="BE91" s="12">
        <v>2021</v>
      </c>
      <c r="BF91" s="12">
        <f t="shared" si="31"/>
        <v>0</v>
      </c>
      <c r="BG91" s="100">
        <v>0.01</v>
      </c>
      <c r="BH91" s="55" t="s">
        <v>121</v>
      </c>
      <c r="BI91" s="55" t="s">
        <v>122</v>
      </c>
    </row>
    <row r="92" spans="1:61" ht="12.75" customHeight="1" x14ac:dyDescent="0.2">
      <c r="A92" s="116" t="s">
        <v>1526</v>
      </c>
      <c r="B92" s="55" t="s">
        <v>1527</v>
      </c>
      <c r="C92" s="156" t="s">
        <v>116</v>
      </c>
      <c r="D92" s="98" t="s">
        <v>130</v>
      </c>
      <c r="E92" s="157">
        <v>6</v>
      </c>
      <c r="F92" s="2">
        <v>625</v>
      </c>
      <c r="G92" s="2" t="s">
        <v>146</v>
      </c>
      <c r="H92" s="2" t="s">
        <v>146</v>
      </c>
      <c r="I92" s="100">
        <v>37.49</v>
      </c>
      <c r="J92" s="101">
        <f t="shared" si="33"/>
        <v>1.7604694585222724</v>
      </c>
      <c r="K92" s="104">
        <v>0.16500000000000001</v>
      </c>
      <c r="L92" s="71">
        <v>4</v>
      </c>
      <c r="M92" s="28">
        <f t="shared" si="34"/>
        <v>0.66</v>
      </c>
      <c r="N92" s="103" t="s">
        <v>158</v>
      </c>
      <c r="O92" s="104">
        <v>0.15</v>
      </c>
      <c r="P92" s="115">
        <v>45730</v>
      </c>
      <c r="Q92" s="115">
        <v>45762</v>
      </c>
      <c r="R92" s="28">
        <f t="shared" si="35"/>
        <v>10.000000000000009</v>
      </c>
      <c r="S92" s="105">
        <f>IF(INDEX(Historical!$D$7:$D1369,MATCH(B92,Historical!$B$7:$B$1044,0))=0,"n/a",(INDEX(Historical!$C$7:$C$1044,MATCH(B92,Historical!$B$7:$B$1044,0))/INDEX(Historical!$D$7:$D$1044,MATCH(B92,Historical!$B$7:$B$1044,0))-1)*100)</f>
        <v>10.256410256410264</v>
      </c>
      <c r="T92" s="105">
        <f>IF(INDEX(Historical!$F$7:$F$1044,MATCH(B92,Historical!$B$7:$B$1044,0))=0,"n/a",((INDEX(Historical!$C$7:$C$1044,MATCH(B92,Historical!$B$7:$B$1044,0))/INDEX(Historical!$F$7:$F$1044,MATCH(B92,Historical!$B$7:$B$1044,0)))^(1/3)-1)*100)</f>
        <v>11.127263215307771</v>
      </c>
      <c r="U92" s="105">
        <f>IF(INDEX(Historical!$H$7:$H$1044,MATCH(B92,Historical!$B$7:$B$1044,0))=0,"n/a",((INDEX(Historical!$C$7:$C$1044,MATCH(B92,Historical!$B$7:$B$1044,0))/INDEX(Historical!$H$7:$H$1044,MATCH(B92,Historical!$B$7:$B$1044,0)))^(1/5)-1)*100)</f>
        <v>11.161711202302737</v>
      </c>
      <c r="V92" s="105">
        <f>IF(INDEX(Historical!$M$7:$M$1044,MATCH(B92,Historical!$B$7:$B$1044,0))=0,"n/a",((INDEX(Historical!$C$7:$C$1044,MATCH(B92,Historical!$B$7:$B$1044,0))/INDEX(Historical!$M$7:$M$1044,MATCH(B92,Historical!$B$7:$B$1044,0)))^(1/10)-1)*100)</f>
        <v>7.2607856323417153</v>
      </c>
      <c r="W92" s="106">
        <f t="shared" si="36"/>
        <v>1.5372594327237992</v>
      </c>
      <c r="X92" s="107" t="str">
        <f t="shared" si="37"/>
        <v>n/a</v>
      </c>
      <c r="Y92" s="162"/>
      <c r="Z92" s="101">
        <f t="shared" si="38"/>
        <v>19.584569732937684</v>
      </c>
      <c r="AA92" s="109">
        <f t="shared" si="39"/>
        <v>11.124629080118694</v>
      </c>
      <c r="AB92" s="71">
        <v>12</v>
      </c>
      <c r="AC92" s="100">
        <v>3.37</v>
      </c>
      <c r="AD92" s="100">
        <v>2.0499999999999998</v>
      </c>
      <c r="AE92" s="100">
        <v>0.61</v>
      </c>
      <c r="AF92" s="100">
        <v>3.15</v>
      </c>
      <c r="AG92" s="100">
        <v>30.18</v>
      </c>
      <c r="AH92" s="100">
        <v>1.24</v>
      </c>
      <c r="AI92" s="100">
        <v>4.68</v>
      </c>
      <c r="AJ92" s="100" t="s">
        <v>142</v>
      </c>
      <c r="AK92" s="100">
        <v>4.38</v>
      </c>
      <c r="AL92" s="100">
        <v>4750</v>
      </c>
      <c r="AM92" s="100">
        <v>1.53</v>
      </c>
      <c r="AN92" s="100">
        <v>1.92</v>
      </c>
      <c r="AO92" s="110">
        <f t="shared" si="40"/>
        <v>1.7975515807063154</v>
      </c>
      <c r="AP92" s="111">
        <f t="shared" si="41"/>
        <v>12.92218066082501</v>
      </c>
      <c r="AQ92" s="112">
        <f t="shared" si="42"/>
        <v>24.797759243370109</v>
      </c>
      <c r="AR92" s="101">
        <f>INDEX(Historical!$C$7:$C$1045,MATCH(B92,Historical!$B$7:$B$1045,0))*IF(AH92="n/a",1.03,IF(AH92&lt;0,1.01,IF(AH92&gt;10,1.1,(1+AH92/100))))</f>
        <v>0.65299799999999997</v>
      </c>
      <c r="AS92" s="109">
        <f t="shared" si="43"/>
        <v>0.68355830639999993</v>
      </c>
      <c r="AT92" s="109">
        <f t="shared" si="46"/>
        <v>0.71349816022031998</v>
      </c>
      <c r="AU92" s="109">
        <f t="shared" si="46"/>
        <v>0.74474937963797005</v>
      </c>
      <c r="AV92" s="109">
        <f t="shared" si="46"/>
        <v>0.77736940246611319</v>
      </c>
      <c r="AW92" s="109">
        <f t="shared" si="44"/>
        <v>3.5721732487244031</v>
      </c>
      <c r="AX92" s="113">
        <f t="shared" si="45"/>
        <v>9.5283362195902992</v>
      </c>
      <c r="AY92" s="100">
        <v>0.45</v>
      </c>
      <c r="AZ92" s="100">
        <v>7.88</v>
      </c>
      <c r="BA92" s="100">
        <v>-33.97</v>
      </c>
      <c r="BB92" s="100">
        <v>-1.28</v>
      </c>
      <c r="BC92" s="100">
        <v>-13.350000000000001</v>
      </c>
      <c r="BE92" s="12">
        <v>2020</v>
      </c>
      <c r="BF92" s="12">
        <f t="shared" si="31"/>
        <v>1</v>
      </c>
      <c r="BG92" s="100">
        <v>6.7299999999999995</v>
      </c>
      <c r="BH92" t="s">
        <v>121</v>
      </c>
      <c r="BI92" t="s">
        <v>122</v>
      </c>
    </row>
    <row r="93" spans="1:61" ht="12.75" customHeight="1" x14ac:dyDescent="0.2">
      <c r="A93" s="116" t="s">
        <v>1528</v>
      </c>
      <c r="B93" s="55" t="s">
        <v>1529</v>
      </c>
      <c r="C93" s="156" t="s">
        <v>116</v>
      </c>
      <c r="D93" s="98" t="s">
        <v>130</v>
      </c>
      <c r="E93" s="157">
        <v>9</v>
      </c>
      <c r="F93" s="2">
        <v>546</v>
      </c>
      <c r="G93" s="2" t="s">
        <v>146</v>
      </c>
      <c r="H93" s="2" t="s">
        <v>146</v>
      </c>
      <c r="I93" s="100">
        <v>45.21</v>
      </c>
      <c r="J93" s="101">
        <f t="shared" si="33"/>
        <v>3.5390400353904008</v>
      </c>
      <c r="K93" s="104">
        <v>0.4</v>
      </c>
      <c r="L93" s="71">
        <v>4</v>
      </c>
      <c r="M93" s="28">
        <f t="shared" si="34"/>
        <v>1.6</v>
      </c>
      <c r="N93" s="103" t="s">
        <v>1517</v>
      </c>
      <c r="O93" s="104">
        <v>0.39</v>
      </c>
      <c r="P93" s="158">
        <v>46087</v>
      </c>
      <c r="Q93" s="158">
        <v>46101</v>
      </c>
      <c r="R93" s="28">
        <f t="shared" si="35"/>
        <v>2.5641025641025665</v>
      </c>
      <c r="S93" s="105">
        <f>IF(INDEX(Historical!$D$7:$D1370,MATCH(B93,Historical!$B$7:$B$1044,0))=0,"n/a",(INDEX(Historical!$C$7:$C$1044,MATCH(B93,Historical!$B$7:$B$1044,0))/INDEX(Historical!$D$7:$D$1044,MATCH(B93,Historical!$B$7:$B$1044,0))-1)*100)</f>
        <v>2.6315789473684292</v>
      </c>
      <c r="T93" s="105">
        <f>IF(INDEX(Historical!$F$7:$F$1044,MATCH(B93,Historical!$B$7:$B$1044,0))=0,"n/a",((INDEX(Historical!$C$7:$C$1044,MATCH(B93,Historical!$B$7:$B$1044,0))/INDEX(Historical!$F$7:$F$1044,MATCH(B93,Historical!$B$7:$B$1044,0)))^(1/3)-1)*100)</f>
        <v>9.1392883061105934</v>
      </c>
      <c r="U93" s="105">
        <f>IF(INDEX(Historical!$H$7:$H$1044,MATCH(B93,Historical!$B$7:$B$1044,0))=0,"n/a",((INDEX(Historical!$C$7:$C$1044,MATCH(B93,Historical!$B$7:$B$1044,0))/INDEX(Historical!$H$7:$H$1044,MATCH(B93,Historical!$B$7:$B$1044,0)))^(1/5)-1)*100)</f>
        <v>14.289655141156077</v>
      </c>
      <c r="V93" s="105">
        <f>IF(INDEX(Historical!$M$7:$M$1044,MATCH(B93,Historical!$B$7:$B$1044,0))=0,"n/a",((INDEX(Historical!$C$7:$C$1044,MATCH(B93,Historical!$B$7:$B$1044,0))/INDEX(Historical!$M$7:$M$1044,MATCH(B93,Historical!$B$7:$B$1044,0)))^(1/10)-1)*100)</f>
        <v>13.237743997702346</v>
      </c>
      <c r="W93" s="106">
        <f t="shared" si="36"/>
        <v>1.0794630220705514</v>
      </c>
      <c r="X93" s="107" t="str">
        <f t="shared" si="37"/>
        <v>n/a</v>
      </c>
      <c r="Y93" s="165"/>
      <c r="Z93" s="101">
        <f t="shared" si="38"/>
        <v>81.632653061224488</v>
      </c>
      <c r="AA93" s="109">
        <f t="shared" si="39"/>
        <v>23.066326530612244</v>
      </c>
      <c r="AB93" s="71">
        <v>12</v>
      </c>
      <c r="AC93" s="100">
        <v>1.96</v>
      </c>
      <c r="AD93" s="100">
        <v>0.73</v>
      </c>
      <c r="AE93" s="100">
        <v>0.62</v>
      </c>
      <c r="AF93" s="100">
        <v>6.91</v>
      </c>
      <c r="AG93" s="100">
        <v>27.1</v>
      </c>
      <c r="AH93" s="100">
        <v>15.17</v>
      </c>
      <c r="AI93" s="100">
        <v>21.86</v>
      </c>
      <c r="AJ93" s="100">
        <v>-5.64</v>
      </c>
      <c r="AK93" s="100">
        <v>21.11</v>
      </c>
      <c r="AL93" s="100">
        <v>824.08</v>
      </c>
      <c r="AM93" s="100">
        <v>7.3</v>
      </c>
      <c r="AN93" s="100">
        <v>0.91</v>
      </c>
      <c r="AO93" s="110">
        <f t="shared" si="40"/>
        <v>-5.2376313540657655</v>
      </c>
      <c r="AP93" s="111">
        <f t="shared" si="41"/>
        <v>17.828695176546479</v>
      </c>
      <c r="AQ93" s="112">
        <f t="shared" si="42"/>
        <v>166.15644215513603</v>
      </c>
      <c r="AR93" s="101">
        <f>INDEX(Historical!$C$7:$C$1045,MATCH(B93,Historical!$B$7:$B$1045,0))*IF(AH93="n/a",1.03,IF(AH93&lt;0,1.01,IF(AH93&gt;10,1.1,(1+AH93/100))))</f>
        <v>1.7160000000000002</v>
      </c>
      <c r="AS93" s="109">
        <f t="shared" si="43"/>
        <v>1.8876000000000004</v>
      </c>
      <c r="AT93" s="109">
        <f t="shared" si="46"/>
        <v>2.0763600000000006</v>
      </c>
      <c r="AU93" s="109">
        <f t="shared" si="46"/>
        <v>2.283996000000001</v>
      </c>
      <c r="AV93" s="109">
        <f t="shared" si="46"/>
        <v>2.5123956000000014</v>
      </c>
      <c r="AW93" s="109">
        <f t="shared" si="44"/>
        <v>10.476351600000005</v>
      </c>
      <c r="AX93" s="113">
        <f t="shared" si="45"/>
        <v>23.172642335766433</v>
      </c>
      <c r="AY93" s="100">
        <v>0.88</v>
      </c>
      <c r="AZ93" s="100">
        <v>84.61</v>
      </c>
      <c r="BA93" s="100">
        <v>-4.82</v>
      </c>
      <c r="BB93" s="100">
        <v>53.190000000000005</v>
      </c>
      <c r="BC93" s="100">
        <v>44.4</v>
      </c>
      <c r="BE93" s="12">
        <v>2018</v>
      </c>
      <c r="BF93" s="12">
        <f t="shared" ref="BF93:BF124" si="47">IF(BE93&gt;2020,0,IF(BE93&gt;2008,1,IF(BE93&gt;2001,2,IF(BE93&gt;1990,3,IF(BE93&gt;1980,4,IF(BE93&gt;1973,5,IF(BE93&gt;1970,6,IF(BE93&gt;1960,7,IF(BE93&gt;1958,8,IF(BE93&gt;1953,9,10))))))))))</f>
        <v>1</v>
      </c>
      <c r="BG93" s="100">
        <v>9.19</v>
      </c>
      <c r="BH93" t="s">
        <v>121</v>
      </c>
      <c r="BI93" t="s">
        <v>122</v>
      </c>
    </row>
    <row r="94" spans="1:61" ht="12.75" customHeight="1" x14ac:dyDescent="0.2">
      <c r="A94" s="116" t="s">
        <v>5571</v>
      </c>
      <c r="B94" s="55" t="s">
        <v>5553</v>
      </c>
      <c r="C94" s="156" t="s">
        <v>116</v>
      </c>
      <c r="D94" s="98" t="s">
        <v>130</v>
      </c>
      <c r="E94" s="157">
        <v>6</v>
      </c>
      <c r="F94" s="2">
        <v>659</v>
      </c>
      <c r="G94" s="2" t="s">
        <v>146</v>
      </c>
      <c r="H94" s="2" t="s">
        <v>146</v>
      </c>
      <c r="I94" s="100">
        <v>66.44</v>
      </c>
      <c r="J94" s="101">
        <f t="shared" si="33"/>
        <v>3.3112582781456954</v>
      </c>
      <c r="K94" s="104">
        <v>0.55000000000000004</v>
      </c>
      <c r="L94" s="71">
        <v>4</v>
      </c>
      <c r="M94" s="28">
        <f t="shared" si="34"/>
        <v>2.2000000000000002</v>
      </c>
      <c r="N94" s="103" t="s">
        <v>209</v>
      </c>
      <c r="O94" s="104">
        <v>0.48</v>
      </c>
      <c r="P94" s="158">
        <v>46108</v>
      </c>
      <c r="Q94" s="158">
        <v>46127</v>
      </c>
      <c r="R94" s="28">
        <f t="shared" si="35"/>
        <v>14.583333333333348</v>
      </c>
      <c r="S94" s="105">
        <f>IF(INDEX(Historical!$D$7:$D1717,MATCH(B94,Historical!$B$7:$B$1044,0))=0,"n/a",(INDEX(Historical!$C$7:$C$1044,MATCH(B94,Historical!$B$7:$B$1044,0))/INDEX(Historical!$D$7:$D$1044,MATCH(B94,Historical!$B$7:$B$1044,0))-1)*100)</f>
        <v>29.28571428571427</v>
      </c>
      <c r="T94" s="105">
        <f>IF(INDEX(Historical!$F$7:$F$1044,MATCH(B94,Historical!$B$7:$B$1044,0))=0,"n/a",((INDEX(Historical!$C$7:$C$1044,MATCH(B94,Historical!$B$7:$B$1044,0))/INDEX(Historical!$F$7:$F$1044,MATCH(B94,Historical!$B$7:$B$1044,0)))^(1/3)-1)*100)</f>
        <v>49.65627743883627</v>
      </c>
      <c r="U94" s="105">
        <f>IF(INDEX(Historical!$H$7:$H$1044,MATCH(B94,Historical!$B$7:$B$1044,0))=0,"n/a",((INDEX(Historical!$C$7:$C$1044,MATCH(B94,Historical!$B$7:$B$1044,0))/INDEX(Historical!$H$7:$H$1044,MATCH(B94,Historical!$B$7:$B$1044,0)))^(1/5)-1)*100)</f>
        <v>35.245778060223579</v>
      </c>
      <c r="V94" s="105">
        <f>IF(INDEX(Historical!$M$7:$M$1044,MATCH(B94,Historical!$B$7:$B$1044,0))=0,"n/a",((INDEX(Historical!$C$7:$C$1044,MATCH(B94,Historical!$B$7:$B$1044,0))/INDEX(Historical!$M$7:$M$1044,MATCH(B94,Historical!$B$7:$B$1044,0)))^(1/10)-1)*100)</f>
        <v>19.689411612968179</v>
      </c>
      <c r="W94" s="106">
        <f t="shared" si="36"/>
        <v>1.7900879291389997</v>
      </c>
      <c r="X94" s="107">
        <f t="shared" si="37"/>
        <v>1.8167926835166792</v>
      </c>
      <c r="Y94" s="162"/>
      <c r="Z94" s="101">
        <f t="shared" si="38"/>
        <v>43.478260869565219</v>
      </c>
      <c r="AA94" s="109">
        <f t="shared" si="39"/>
        <v>13.130434782608695</v>
      </c>
      <c r="AB94" s="71">
        <v>4</v>
      </c>
      <c r="AC94" s="100">
        <v>5.0599999999999996</v>
      </c>
      <c r="AD94" s="100">
        <v>1.23</v>
      </c>
      <c r="AE94" s="100">
        <v>1.19</v>
      </c>
      <c r="AF94" s="100">
        <v>1.71</v>
      </c>
      <c r="AG94" s="100">
        <v>13.98</v>
      </c>
      <c r="AH94" s="100">
        <v>9.11</v>
      </c>
      <c r="AI94" s="100">
        <v>8.24</v>
      </c>
      <c r="AJ94" s="100">
        <v>19.400000000000002</v>
      </c>
      <c r="AK94" s="100">
        <v>9.35</v>
      </c>
      <c r="AL94" s="100">
        <v>3450</v>
      </c>
      <c r="AM94" s="100">
        <v>1.34</v>
      </c>
      <c r="AN94" s="100">
        <v>0.28000000000000003</v>
      </c>
      <c r="AO94" s="110">
        <f t="shared" si="40"/>
        <v>25.426601555760577</v>
      </c>
      <c r="AP94" s="111">
        <f t="shared" si="41"/>
        <v>38.557036338369272</v>
      </c>
      <c r="AQ94" s="112">
        <f t="shared" si="42"/>
        <v>-0.10440232531462312</v>
      </c>
      <c r="AR94" s="101">
        <f>INDEX(Historical!$C$7:$C$1045,MATCH(B94,Historical!$B$7:$B$1045,0))*IF(AH94="n/a",1.03,IF(AH94&lt;0,1.01,IF(AH94&gt;10,1.1,(1+AH94/100))))</f>
        <v>1.974891</v>
      </c>
      <c r="AS94" s="109">
        <f t="shared" si="43"/>
        <v>2.1376220184000001</v>
      </c>
      <c r="AT94" s="109">
        <f t="shared" si="46"/>
        <v>2.3374896771203999</v>
      </c>
      <c r="AU94" s="109">
        <f t="shared" si="46"/>
        <v>2.5560449619311569</v>
      </c>
      <c r="AV94" s="109">
        <f t="shared" si="46"/>
        <v>2.7950351658717199</v>
      </c>
      <c r="AW94" s="109">
        <f t="shared" si="44"/>
        <v>11.801082823323277</v>
      </c>
      <c r="AX94" s="113">
        <f t="shared" si="45"/>
        <v>17.762015086278264</v>
      </c>
      <c r="AY94" s="100">
        <v>1.24</v>
      </c>
      <c r="AZ94" s="100">
        <v>12.709999999999999</v>
      </c>
      <c r="BA94" s="100">
        <v>-15.36</v>
      </c>
      <c r="BB94" s="100">
        <v>5</v>
      </c>
      <c r="BC94" s="100">
        <v>-1.81</v>
      </c>
      <c r="BE94" s="12">
        <v>2021</v>
      </c>
      <c r="BF94" s="12">
        <f t="shared" si="47"/>
        <v>0</v>
      </c>
      <c r="BG94" s="100">
        <v>6.98</v>
      </c>
      <c r="BH94" s="55" t="s">
        <v>121</v>
      </c>
      <c r="BI94" s="55" t="s">
        <v>122</v>
      </c>
    </row>
    <row r="95" spans="1:61" ht="12.75" customHeight="1" x14ac:dyDescent="0.2">
      <c r="A95" s="116" t="s">
        <v>1530</v>
      </c>
      <c r="B95" s="55" t="s">
        <v>1531</v>
      </c>
      <c r="C95" s="156" t="s">
        <v>134</v>
      </c>
      <c r="D95" s="98" t="s">
        <v>186</v>
      </c>
      <c r="E95" s="157">
        <v>6</v>
      </c>
      <c r="F95" s="2">
        <v>626</v>
      </c>
      <c r="G95" s="2" t="s">
        <v>146</v>
      </c>
      <c r="H95" s="2" t="s">
        <v>146</v>
      </c>
      <c r="I95" s="100">
        <v>104.34</v>
      </c>
      <c r="J95" s="101">
        <f t="shared" si="33"/>
        <v>0.70921985815602839</v>
      </c>
      <c r="K95" s="104">
        <v>0.185</v>
      </c>
      <c r="L95" s="71">
        <v>4</v>
      </c>
      <c r="M95" s="28">
        <f t="shared" si="34"/>
        <v>0.74</v>
      </c>
      <c r="N95" s="103" t="s">
        <v>902</v>
      </c>
      <c r="O95" s="104">
        <v>0.17499999999999999</v>
      </c>
      <c r="P95" s="163">
        <v>45789</v>
      </c>
      <c r="Q95" s="163">
        <v>45804</v>
      </c>
      <c r="R95" s="28">
        <f t="shared" si="35"/>
        <v>5.7142857142857197</v>
      </c>
      <c r="S95" s="105">
        <f>IF(INDEX(Historical!$D$7:$D1371,MATCH(B95,Historical!$B$7:$B$1044,0))=0,"n/a",(INDEX(Historical!$C$7:$C$1044,MATCH(B95,Historical!$B$7:$B$1044,0))/INDEX(Historical!$D$7:$D$1044,MATCH(B95,Historical!$B$7:$B$1044,0))-1)*100)</f>
        <v>5.7971014492753659</v>
      </c>
      <c r="T95" s="105">
        <f>IF(INDEX(Historical!$F$7:$F$1044,MATCH(B95,Historical!$B$7:$B$1044,0))=0,"n/a",((INDEX(Historical!$C$7:$C$1044,MATCH(B95,Historical!$B$7:$B$1044,0))/INDEX(Historical!$F$7:$F$1044,MATCH(B95,Historical!$B$7:$B$1044,0)))^(1/3)-1)*100)</f>
        <v>6.1689873505176962</v>
      </c>
      <c r="U95" s="105">
        <f>IF(INDEX(Historical!$H$7:$H$1044,MATCH(B95,Historical!$B$7:$B$1044,0))=0,"n/a",((INDEX(Historical!$C$7:$C$1044,MATCH(B95,Historical!$B$7:$B$1044,0))/INDEX(Historical!$H$7:$H$1044,MATCH(B95,Historical!$B$7:$B$1044,0)))^(1/5)-1)*100)</f>
        <v>6.6128119339313285</v>
      </c>
      <c r="V95" s="105">
        <f>IF(INDEX(Historical!$M$7:$M$1044,MATCH(B95,Historical!$B$7:$B$1044,0))=0,"n/a",((INDEX(Historical!$C$7:$C$1044,MATCH(B95,Historical!$B$7:$B$1044,0))/INDEX(Historical!$M$7:$M$1044,MATCH(B95,Historical!$B$7:$B$1044,0)))^(1/10)-1)*100)</f>
        <v>-7.4307857566416224</v>
      </c>
      <c r="W95" s="106" t="str">
        <f t="shared" si="36"/>
        <v>n/a</v>
      </c>
      <c r="X95" s="107" t="str">
        <f t="shared" si="37"/>
        <v>n/a</v>
      </c>
      <c r="Y95" s="162"/>
      <c r="Z95" s="101">
        <f t="shared" si="38"/>
        <v>31.759656652360512</v>
      </c>
      <c r="AA95" s="109">
        <f t="shared" si="39"/>
        <v>44.781115879828327</v>
      </c>
      <c r="AB95" s="71">
        <v>12</v>
      </c>
      <c r="AC95" s="100">
        <v>2.33</v>
      </c>
      <c r="AD95" s="100">
        <v>0.64</v>
      </c>
      <c r="AE95" s="100">
        <v>4.59</v>
      </c>
      <c r="AF95" s="100">
        <v>3.28</v>
      </c>
      <c r="AG95" s="100">
        <v>8.6900000000000013</v>
      </c>
      <c r="AH95" s="100">
        <v>25.430000000000003</v>
      </c>
      <c r="AI95" s="100">
        <v>23.97</v>
      </c>
      <c r="AJ95" s="100">
        <v>-7.04</v>
      </c>
      <c r="AK95" s="100">
        <v>21.41</v>
      </c>
      <c r="AL95" s="100">
        <v>93020</v>
      </c>
      <c r="AM95" s="100">
        <v>23.14</v>
      </c>
      <c r="AN95" s="100">
        <v>1.77</v>
      </c>
      <c r="AO95" s="110">
        <f t="shared" si="40"/>
        <v>-37.459084087740969</v>
      </c>
      <c r="AP95" s="111">
        <f t="shared" si="41"/>
        <v>7.3220317920873565</v>
      </c>
      <c r="AQ95" s="112">
        <f t="shared" si="42"/>
        <v>155.50130252839276</v>
      </c>
      <c r="AR95" s="101">
        <f>INDEX(Historical!$C$7:$C$1045,MATCH(B95,Historical!$B$7:$B$1045,0))*IF(AH95="n/a",1.03,IF(AH95&lt;0,1.01,IF(AH95&gt;10,1.1,(1+AH95/100))))</f>
        <v>0.80300000000000005</v>
      </c>
      <c r="AS95" s="109">
        <f t="shared" si="43"/>
        <v>0.88330000000000009</v>
      </c>
      <c r="AT95" s="109">
        <f t="shared" si="46"/>
        <v>0.97163000000000022</v>
      </c>
      <c r="AU95" s="109">
        <f t="shared" si="46"/>
        <v>1.0687930000000003</v>
      </c>
      <c r="AV95" s="109">
        <f t="shared" si="46"/>
        <v>1.1756723000000004</v>
      </c>
      <c r="AW95" s="109">
        <f t="shared" si="44"/>
        <v>4.9023953000000011</v>
      </c>
      <c r="AX95" s="113">
        <f t="shared" si="45"/>
        <v>4.6984812152578117</v>
      </c>
      <c r="AY95" s="100">
        <v>1.83</v>
      </c>
      <c r="AZ95" s="100">
        <v>26.21</v>
      </c>
      <c r="BA95" s="100">
        <v>-32.190000000000005</v>
      </c>
      <c r="BB95" s="100">
        <v>10.51</v>
      </c>
      <c r="BC95" s="100">
        <v>-13.66</v>
      </c>
      <c r="BE95" s="12">
        <v>2020</v>
      </c>
      <c r="BF95" s="12">
        <f t="shared" si="47"/>
        <v>1</v>
      </c>
      <c r="BG95" s="100">
        <v>0.62</v>
      </c>
      <c r="BH95" t="s">
        <v>121</v>
      </c>
      <c r="BI95" t="s">
        <v>122</v>
      </c>
    </row>
    <row r="96" spans="1:61" ht="12.75" customHeight="1" x14ac:dyDescent="0.2">
      <c r="A96" s="116" t="s">
        <v>1532</v>
      </c>
      <c r="B96" s="55" t="s">
        <v>1533</v>
      </c>
      <c r="C96" s="156" t="s">
        <v>198</v>
      </c>
      <c r="D96" s="98" t="s">
        <v>565</v>
      </c>
      <c r="E96" s="157">
        <v>5</v>
      </c>
      <c r="F96" s="2">
        <v>674</v>
      </c>
      <c r="G96" s="2" t="s">
        <v>146</v>
      </c>
      <c r="H96" s="2" t="s">
        <v>146</v>
      </c>
      <c r="I96" s="100">
        <v>85.5</v>
      </c>
      <c r="J96" s="101">
        <f t="shared" si="33"/>
        <v>0.95906432748538006</v>
      </c>
      <c r="K96" s="104">
        <v>0.20499999999999999</v>
      </c>
      <c r="L96" s="71">
        <v>4</v>
      </c>
      <c r="M96" s="28">
        <f t="shared" si="34"/>
        <v>0.82</v>
      </c>
      <c r="N96" s="103" t="s">
        <v>147</v>
      </c>
      <c r="O96" s="104">
        <v>0.2</v>
      </c>
      <c r="P96" s="115">
        <v>45645</v>
      </c>
      <c r="Q96" s="115">
        <v>45664</v>
      </c>
      <c r="R96" s="28">
        <f t="shared" si="35"/>
        <v>2.4999999999999885</v>
      </c>
      <c r="S96" s="105">
        <f>IF(INDEX(Historical!$D$7:$D1373,MATCH(B96,Historical!$B$7:$B$1044,0))=0,"n/a",(INDEX(Historical!$C$7:$C$1044,MATCH(B96,Historical!$B$7:$B$1044,0))/INDEX(Historical!$D$7:$D$1044,MATCH(B96,Historical!$B$7:$B$1044,0))-1)*100)</f>
        <v>2.4999999999999911</v>
      </c>
      <c r="T96" s="105">
        <f>IF(INDEX(Historical!$F$7:$F$1044,MATCH(B96,Historical!$B$7:$B$1044,0))=0,"n/a",((INDEX(Historical!$C$7:$C$1044,MATCH(B96,Historical!$B$7:$B$1044,0))/INDEX(Historical!$F$7:$F$1044,MATCH(B96,Historical!$B$7:$B$1044,0)))^(1/3)-1)*100)</f>
        <v>6.4392109888903093</v>
      </c>
      <c r="U96" s="105">
        <f>IF(INDEX(Historical!$H$7:$H$1044,MATCH(B96,Historical!$B$7:$B$1044,0))=0,"n/a",((INDEX(Historical!$C$7:$C$1044,MATCH(B96,Historical!$B$7:$B$1044,0))/INDEX(Historical!$H$7:$H$1044,MATCH(B96,Historical!$B$7:$B$1044,0)))^(1/5)-1)*100)</f>
        <v>11.304961305610561</v>
      </c>
      <c r="V96" s="105" t="str">
        <f>IF(INDEX(Historical!$M$7:$M$1044,MATCH(B96,Historical!$B$7:$B$1044,0))=0,"n/a",((INDEX(Historical!$C$7:$C$1044,MATCH(B96,Historical!$B$7:$B$1044,0))/INDEX(Historical!$M$7:$M$1044,MATCH(B96,Historical!$B$7:$B$1044,0)))^(1/10)-1)*100)</f>
        <v>n/a</v>
      </c>
      <c r="W96" s="106" t="str">
        <f t="shared" si="36"/>
        <v>n/a</v>
      </c>
      <c r="X96" s="107" t="str">
        <f t="shared" si="37"/>
        <v>n/a</v>
      </c>
      <c r="Y96" s="162"/>
      <c r="Z96" s="101" t="str">
        <f t="shared" si="38"/>
        <v>n/a</v>
      </c>
      <c r="AA96" s="109" t="str">
        <f t="shared" si="39"/>
        <v>n/a</v>
      </c>
      <c r="AB96" s="71">
        <v>9</v>
      </c>
      <c r="AC96" s="100">
        <v>-1.21</v>
      </c>
      <c r="AD96" s="100" t="s">
        <v>142</v>
      </c>
      <c r="AE96" s="100">
        <v>6.51</v>
      </c>
      <c r="AF96" s="100">
        <v>5.42</v>
      </c>
      <c r="AG96" s="100">
        <v>-7.19</v>
      </c>
      <c r="AH96" s="100">
        <v>1173.46</v>
      </c>
      <c r="AI96" s="100">
        <v>24.9</v>
      </c>
      <c r="AJ96" s="100">
        <v>-65.56</v>
      </c>
      <c r="AK96" s="100" t="s">
        <v>142</v>
      </c>
      <c r="AL96" s="100">
        <v>4470</v>
      </c>
      <c r="AM96" s="100">
        <v>3.49</v>
      </c>
      <c r="AN96" s="100">
        <v>0.04</v>
      </c>
      <c r="AO96" s="110" t="str">
        <f t="shared" si="40"/>
        <v>n/a</v>
      </c>
      <c r="AP96" s="111">
        <f t="shared" si="41"/>
        <v>12.264025633095942</v>
      </c>
      <c r="AQ96" s="112" t="str">
        <f t="shared" si="42"/>
        <v>n/a</v>
      </c>
      <c r="AR96" s="101">
        <f>INDEX(Historical!$C$7:$C$1045,MATCH(B96,Historical!$B$7:$B$1045,0))*IF(AH96="n/a",1.03,IF(AH96&lt;0,1.01,IF(AH96&gt;10,1.1,(1+AH96/100))))</f>
        <v>0.90200000000000002</v>
      </c>
      <c r="AS96" s="109">
        <f t="shared" si="43"/>
        <v>0.99220000000000008</v>
      </c>
      <c r="AT96" s="109">
        <f t="shared" si="46"/>
        <v>1.0219660000000002</v>
      </c>
      <c r="AU96" s="109">
        <f t="shared" si="46"/>
        <v>1.0526249800000003</v>
      </c>
      <c r="AV96" s="109">
        <f t="shared" si="46"/>
        <v>1.0842037294000002</v>
      </c>
      <c r="AW96" s="109">
        <f t="shared" si="44"/>
        <v>5.0529947094000009</v>
      </c>
      <c r="AX96" s="113">
        <f t="shared" si="45"/>
        <v>5.90993533263158</v>
      </c>
      <c r="AY96" s="100">
        <v>1.65</v>
      </c>
      <c r="AZ96" s="100">
        <v>185.86</v>
      </c>
      <c r="BA96" s="100">
        <v>-4.5699999999999994</v>
      </c>
      <c r="BB96" s="100">
        <v>19.12</v>
      </c>
      <c r="BC96" s="100">
        <v>66.959999999999994</v>
      </c>
      <c r="BE96" s="12">
        <v>2021</v>
      </c>
      <c r="BF96" s="12">
        <f t="shared" si="47"/>
        <v>0</v>
      </c>
      <c r="BG96" s="100">
        <v>-5.46</v>
      </c>
      <c r="BH96" t="s">
        <v>121</v>
      </c>
      <c r="BI96" t="s">
        <v>122</v>
      </c>
    </row>
    <row r="97" spans="1:61" ht="12.75" customHeight="1" x14ac:dyDescent="0.2">
      <c r="A97" s="116" t="s">
        <v>1534</v>
      </c>
      <c r="B97" s="55" t="s">
        <v>1535</v>
      </c>
      <c r="C97" s="156" t="s">
        <v>263</v>
      </c>
      <c r="D97" s="98" t="s">
        <v>264</v>
      </c>
      <c r="E97" s="157">
        <v>9</v>
      </c>
      <c r="F97" s="2">
        <v>555</v>
      </c>
      <c r="G97" s="2" t="s">
        <v>146</v>
      </c>
      <c r="H97" s="2" t="s">
        <v>146</v>
      </c>
      <c r="I97" s="100">
        <v>32.869999999999997</v>
      </c>
      <c r="J97" s="101">
        <f t="shared" si="33"/>
        <v>3.620322482506845</v>
      </c>
      <c r="K97" s="104">
        <v>0.29749999999999999</v>
      </c>
      <c r="L97" s="71">
        <v>4</v>
      </c>
      <c r="M97" s="28">
        <f t="shared" si="34"/>
        <v>1.19</v>
      </c>
      <c r="N97" s="103" t="s">
        <v>151</v>
      </c>
      <c r="O97" s="104">
        <v>0.29249999999999998</v>
      </c>
      <c r="P97" s="158">
        <v>46146</v>
      </c>
      <c r="Q97" s="158">
        <v>46157</v>
      </c>
      <c r="R97" s="28">
        <f t="shared" si="35"/>
        <v>1.7094017094017109</v>
      </c>
      <c r="S97" s="105">
        <f>IF(INDEX(Historical!$D$7:$D1375,MATCH(B97,Historical!$B$7:$B$1044,0))=0,"n/a",(INDEX(Historical!$C$7:$C$1044,MATCH(B97,Historical!$B$7:$B$1044,0))/INDEX(Historical!$D$7:$D$1044,MATCH(B97,Historical!$B$7:$B$1044,0))-1)*100)</f>
        <v>1.7467248908296984</v>
      </c>
      <c r="T97" s="105">
        <f>IF(INDEX(Historical!$F$7:$F$1044,MATCH(B97,Historical!$B$7:$B$1044,0))=0,"n/a",((INDEX(Historical!$C$7:$C$1044,MATCH(B97,Historical!$B$7:$B$1044,0))/INDEX(Historical!$F$7:$F$1044,MATCH(B97,Historical!$B$7:$B$1044,0)))^(1/3)-1)*100)</f>
        <v>1.8550209425618691</v>
      </c>
      <c r="U97" s="105">
        <f>IF(INDEX(Historical!$H$7:$H$1044,MATCH(B97,Historical!$B$7:$B$1044,0))=0,"n/a",((INDEX(Historical!$C$7:$C$1044,MATCH(B97,Historical!$B$7:$B$1044,0))/INDEX(Historical!$H$7:$H$1044,MATCH(B97,Historical!$B$7:$B$1044,0)))^(1/5)-1)*100)</f>
        <v>2.3452200247499944</v>
      </c>
      <c r="V97" s="105">
        <f>IF(INDEX(Historical!$M$7:$M$1044,MATCH(B97,Historical!$B$7:$B$1044,0))=0,"n/a",((INDEX(Historical!$C$7:$C$1044,MATCH(B97,Historical!$B$7:$B$1044,0))/INDEX(Historical!$M$7:$M$1044,MATCH(B97,Historical!$B$7:$B$1044,0)))^(1/10)-1)*100)</f>
        <v>-4.9226952985564454</v>
      </c>
      <c r="W97" s="106" t="str">
        <f t="shared" si="36"/>
        <v>n/a</v>
      </c>
      <c r="X97" s="107">
        <f t="shared" si="37"/>
        <v>2.4328008555497868E-2</v>
      </c>
      <c r="Y97" s="165"/>
      <c r="Z97" s="101">
        <f t="shared" si="38"/>
        <v>80.405405405405403</v>
      </c>
      <c r="AA97" s="109">
        <f t="shared" si="39"/>
        <v>22.20945945945946</v>
      </c>
      <c r="AB97" s="71">
        <v>12</v>
      </c>
      <c r="AC97" s="100">
        <v>1.48</v>
      </c>
      <c r="AD97" s="100">
        <v>3.1</v>
      </c>
      <c r="AE97" s="100">
        <v>4.2</v>
      </c>
      <c r="AF97" s="100">
        <v>2.33</v>
      </c>
      <c r="AG97" s="100">
        <v>10.65</v>
      </c>
      <c r="AH97" s="100">
        <v>8.75</v>
      </c>
      <c r="AI97" s="100">
        <v>3.5900000000000003</v>
      </c>
      <c r="AJ97" s="100">
        <v>96.399999999999991</v>
      </c>
      <c r="AK97" s="100">
        <v>7.23</v>
      </c>
      <c r="AL97" s="100">
        <v>73130</v>
      </c>
      <c r="AM97" s="100">
        <v>12.78</v>
      </c>
      <c r="AN97" s="100">
        <v>1.02</v>
      </c>
      <c r="AO97" s="110">
        <f t="shared" si="40"/>
        <v>-16.243916952202621</v>
      </c>
      <c r="AP97" s="111">
        <f t="shared" si="41"/>
        <v>5.9655425072568393</v>
      </c>
      <c r="AQ97" s="112">
        <f t="shared" si="42"/>
        <v>51.654637677616464</v>
      </c>
      <c r="AR97" s="101">
        <f>INDEX(Historical!$C$7:$C$1045,MATCH(B97,Historical!$B$7:$B$1045,0))*IF(AH97="n/a",1.03,IF(AH97&lt;0,1.01,IF(AH97&gt;10,1.1,(1+AH97/100))))</f>
        <v>1.2669374999999998</v>
      </c>
      <c r="AS97" s="109">
        <f t="shared" si="43"/>
        <v>1.31242055625</v>
      </c>
      <c r="AT97" s="109">
        <f t="shared" si="46"/>
        <v>1.4073085624668751</v>
      </c>
      <c r="AU97" s="109">
        <f t="shared" si="46"/>
        <v>1.5090569715332303</v>
      </c>
      <c r="AV97" s="109">
        <f t="shared" si="46"/>
        <v>1.6181617905750829</v>
      </c>
      <c r="AW97" s="109">
        <f t="shared" si="44"/>
        <v>7.1138853808251881</v>
      </c>
      <c r="AX97" s="113">
        <f t="shared" si="45"/>
        <v>21.642486707712774</v>
      </c>
      <c r="AY97" s="100">
        <v>0.55000000000000004</v>
      </c>
      <c r="AZ97" s="100">
        <v>28.4</v>
      </c>
      <c r="BA97" s="100">
        <v>-5.34</v>
      </c>
      <c r="BB97" s="100">
        <v>0.01</v>
      </c>
      <c r="BC97" s="100">
        <v>13.700000000000001</v>
      </c>
      <c r="BE97" s="12">
        <v>2018</v>
      </c>
      <c r="BF97" s="12">
        <f t="shared" si="47"/>
        <v>1</v>
      </c>
      <c r="BG97" s="100">
        <v>4.54</v>
      </c>
      <c r="BH97" t="s">
        <v>121</v>
      </c>
      <c r="BI97" t="s">
        <v>122</v>
      </c>
    </row>
    <row r="98" spans="1:61" ht="12.75" customHeight="1" x14ac:dyDescent="0.2">
      <c r="A98" s="55" t="s">
        <v>1536</v>
      </c>
      <c r="B98" s="55" t="s">
        <v>1537</v>
      </c>
      <c r="C98" s="156" t="s">
        <v>116</v>
      </c>
      <c r="D98" s="98" t="s">
        <v>1262</v>
      </c>
      <c r="E98" s="157">
        <v>7</v>
      </c>
      <c r="F98" s="2">
        <v>612</v>
      </c>
      <c r="G98" s="2" t="s">
        <v>146</v>
      </c>
      <c r="H98" s="2" t="s">
        <v>146</v>
      </c>
      <c r="I98" s="100">
        <v>64.900000000000006</v>
      </c>
      <c r="J98" s="101">
        <f t="shared" si="33"/>
        <v>1.2326656394453006</v>
      </c>
      <c r="K98" s="104">
        <v>0.2</v>
      </c>
      <c r="L98" s="71">
        <v>4</v>
      </c>
      <c r="M98" s="28">
        <f t="shared" si="34"/>
        <v>0.8</v>
      </c>
      <c r="N98" s="103" t="s">
        <v>1517</v>
      </c>
      <c r="O98" s="104">
        <v>0.18</v>
      </c>
      <c r="P98" s="158">
        <v>46087</v>
      </c>
      <c r="Q98" s="158">
        <v>46104</v>
      </c>
      <c r="R98" s="28">
        <f t="shared" si="35"/>
        <v>11.111111111111121</v>
      </c>
      <c r="S98" s="105">
        <f>IF(INDEX(Historical!$D$7:$D1377,MATCH(B98,Historical!$B$7:$B$1044,0))=0,"n/a",(INDEX(Historical!$C$7:$C$1044,MATCH(B98,Historical!$B$7:$B$1044,0))/INDEX(Historical!$D$7:$D$1044,MATCH(B98,Historical!$B$7:$B$1044,0))-1)*100)</f>
        <v>12.5</v>
      </c>
      <c r="T98" s="105">
        <f>IF(INDEX(Historical!$F$7:$F$1044,MATCH(B98,Historical!$B$7:$B$1044,0))=0,"n/a",((INDEX(Historical!$C$7:$C$1044,MATCH(B98,Historical!$B$7:$B$1044,0))/INDEX(Historical!$F$7:$F$1044,MATCH(B98,Historical!$B$7:$B$1044,0)))^(1/3)-1)*100)</f>
        <v>14.471424255333186</v>
      </c>
      <c r="U98" s="105">
        <f>IF(INDEX(Historical!$H$7:$H$1044,MATCH(B98,Historical!$B$7:$B$1044,0))=0,"n/a",((INDEX(Historical!$C$7:$C$1044,MATCH(B98,Historical!$B$7:$B$1044,0))/INDEX(Historical!$H$7:$H$1044,MATCH(B98,Historical!$B$7:$B$1044,0)))^(1/5)-1)*100)</f>
        <v>17.607902252467355</v>
      </c>
      <c r="V98" s="105">
        <f>IF(INDEX(Historical!$M$7:$M$1044,MATCH(B98,Historical!$B$7:$B$1044,0))=0,"n/a",((INDEX(Historical!$C$7:$C$1044,MATCH(B98,Historical!$B$7:$B$1044,0))/INDEX(Historical!$M$7:$M$1044,MATCH(B98,Historical!$B$7:$B$1044,0)))^(1/10)-1)*100)</f>
        <v>11.612317403390438</v>
      </c>
      <c r="W98" s="106">
        <f t="shared" si="36"/>
        <v>1.5163125189229145</v>
      </c>
      <c r="X98" s="107" t="str">
        <f t="shared" si="37"/>
        <v>n/a</v>
      </c>
      <c r="Y98" s="55"/>
      <c r="Z98" s="101">
        <f t="shared" si="38"/>
        <v>380.95238095238096</v>
      </c>
      <c r="AA98" s="109">
        <f t="shared" si="39"/>
        <v>309.04761904761909</v>
      </c>
      <c r="AB98" s="71">
        <v>12</v>
      </c>
      <c r="AC98" s="100">
        <v>0.21</v>
      </c>
      <c r="AD98" s="100">
        <v>0.41</v>
      </c>
      <c r="AE98" s="100">
        <v>1.41</v>
      </c>
      <c r="AF98" s="100">
        <v>1.49</v>
      </c>
      <c r="AG98" s="100">
        <v>0.48</v>
      </c>
      <c r="AH98" s="100">
        <v>46.83</v>
      </c>
      <c r="AI98" s="100">
        <v>74.239999999999995</v>
      </c>
      <c r="AJ98" s="100">
        <v>-29.95</v>
      </c>
      <c r="AK98" s="100">
        <v>48.89</v>
      </c>
      <c r="AL98" s="100">
        <v>10540</v>
      </c>
      <c r="AM98" s="100">
        <v>2.97</v>
      </c>
      <c r="AN98" s="100">
        <v>0.38</v>
      </c>
      <c r="AO98" s="110">
        <f t="shared" si="40"/>
        <v>-290.20705115570644</v>
      </c>
      <c r="AP98" s="111">
        <f t="shared" si="41"/>
        <v>18.840567891912656</v>
      </c>
      <c r="AQ98" s="112">
        <f t="shared" si="42"/>
        <v>352.39164565473703</v>
      </c>
      <c r="AR98" s="101">
        <f>INDEX(Historical!$C$7:$C$1045,MATCH(B98,Historical!$B$7:$B$1045,0))*IF(AH98="n/a",1.03,IF(AH98&lt;0,1.01,IF(AH98&gt;10,1.1,(1+AH98/100))))</f>
        <v>0.79200000000000004</v>
      </c>
      <c r="AS98" s="109">
        <f t="shared" si="43"/>
        <v>0.87120000000000009</v>
      </c>
      <c r="AT98" s="109">
        <f t="shared" si="46"/>
        <v>0.95832000000000017</v>
      </c>
      <c r="AU98" s="109">
        <f t="shared" si="46"/>
        <v>1.0541520000000002</v>
      </c>
      <c r="AV98" s="109">
        <f t="shared" si="46"/>
        <v>1.1595672000000004</v>
      </c>
      <c r="AW98" s="109">
        <f t="shared" si="44"/>
        <v>4.8352392000000011</v>
      </c>
      <c r="AX98" s="113">
        <f t="shared" si="45"/>
        <v>7.4502915254237303</v>
      </c>
      <c r="AY98" s="100">
        <v>1.1399999999999999</v>
      </c>
      <c r="AZ98" s="100">
        <v>71.88</v>
      </c>
      <c r="BA98" s="100">
        <v>-4.21</v>
      </c>
      <c r="BB98" s="100">
        <v>8.99</v>
      </c>
      <c r="BC98" s="100">
        <v>28.26</v>
      </c>
      <c r="BE98" s="12">
        <v>2020</v>
      </c>
      <c r="BF98" s="12">
        <f t="shared" si="47"/>
        <v>1</v>
      </c>
      <c r="BG98" s="100">
        <v>0.27999999999999997</v>
      </c>
      <c r="BH98" t="s">
        <v>121</v>
      </c>
      <c r="BI98" t="s">
        <v>122</v>
      </c>
    </row>
    <row r="99" spans="1:61" ht="12.75" customHeight="1" x14ac:dyDescent="0.2">
      <c r="A99" s="116" t="s">
        <v>1538</v>
      </c>
      <c r="B99" s="55" t="s">
        <v>1539</v>
      </c>
      <c r="C99" s="156" t="s">
        <v>300</v>
      </c>
      <c r="D99" s="98" t="s">
        <v>323</v>
      </c>
      <c r="E99" s="157">
        <v>6</v>
      </c>
      <c r="F99" s="2">
        <v>636</v>
      </c>
      <c r="G99" s="2" t="s">
        <v>146</v>
      </c>
      <c r="H99" s="2" t="s">
        <v>146</v>
      </c>
      <c r="I99" s="100">
        <v>26.16</v>
      </c>
      <c r="J99" s="101">
        <f t="shared" si="33"/>
        <v>4.4342507645259941</v>
      </c>
      <c r="K99" s="104">
        <v>0.28999999999999998</v>
      </c>
      <c r="L99" s="71">
        <v>4</v>
      </c>
      <c r="M99" s="28">
        <f t="shared" si="34"/>
        <v>1.1599999999999999</v>
      </c>
      <c r="N99" s="103" t="s">
        <v>209</v>
      </c>
      <c r="O99" s="104">
        <v>0.27</v>
      </c>
      <c r="P99" s="158">
        <v>46031</v>
      </c>
      <c r="Q99" s="158">
        <v>46038</v>
      </c>
      <c r="R99" s="28">
        <f t="shared" si="35"/>
        <v>7.4074074074073932</v>
      </c>
      <c r="S99" s="105">
        <f>IF(INDEX(Historical!$D$7:$D1380,MATCH(B99,Historical!$B$7:$B$1044,0))=0,"n/a",(INDEX(Historical!$C$7:$C$1044,MATCH(B99,Historical!$B$7:$B$1044,0))/INDEX(Historical!$D$7:$D$1044,MATCH(B99,Historical!$B$7:$B$1044,0))-1)*100)</f>
        <v>6.9306930693069368</v>
      </c>
      <c r="T99" s="105">
        <f>IF(INDEX(Historical!$F$7:$F$1044,MATCH(B99,Historical!$B$7:$B$1044,0))=0,"n/a",((INDEX(Historical!$C$7:$C$1044,MATCH(B99,Historical!$B$7:$B$1044,0))/INDEX(Historical!$F$7:$F$1044,MATCH(B99,Historical!$B$7:$B$1044,0)))^(1/3)-1)*100)</f>
        <v>9.6149948274456563</v>
      </c>
      <c r="U99" s="105">
        <f>IF(INDEX(Historical!$H$7:$H$1044,MATCH(B99,Historical!$B$7:$B$1044,0))=0,"n/a",((INDEX(Historical!$C$7:$C$1044,MATCH(B99,Historical!$B$7:$B$1044,0))/INDEX(Historical!$H$7:$H$1044,MATCH(B99,Historical!$B$7:$B$1044,0)))^(1/5)-1)*100)</f>
        <v>19.162282100809147</v>
      </c>
      <c r="V99" s="105">
        <f>IF(INDEX(Historical!$M$7:$M$1044,MATCH(B99,Historical!$B$7:$B$1044,0))=0,"n/a",((INDEX(Historical!$C$7:$C$1044,MATCH(B99,Historical!$B$7:$B$1044,0))/INDEX(Historical!$M$7:$M$1044,MATCH(B99,Historical!$B$7:$B$1044,0)))^(1/10)-1)*100)</f>
        <v>2.3177667009899316E-2</v>
      </c>
      <c r="W99" s="106">
        <f t="shared" si="36"/>
        <v>826.75629486888499</v>
      </c>
      <c r="X99" s="107" t="str">
        <f t="shared" si="37"/>
        <v>n/a</v>
      </c>
      <c r="Y99" s="162"/>
      <c r="Z99" s="101">
        <f t="shared" si="38"/>
        <v>144.99999999999997</v>
      </c>
      <c r="AA99" s="109">
        <f t="shared" si="39"/>
        <v>32.699999999999996</v>
      </c>
      <c r="AB99" s="71">
        <v>12</v>
      </c>
      <c r="AC99" s="100">
        <v>0.8</v>
      </c>
      <c r="AD99" s="100" t="s">
        <v>142</v>
      </c>
      <c r="AE99" s="100">
        <v>6.39</v>
      </c>
      <c r="AF99" s="100">
        <v>1.86</v>
      </c>
      <c r="AG99" s="100">
        <v>9.35</v>
      </c>
      <c r="AH99" s="100">
        <v>-76.25</v>
      </c>
      <c r="AI99" s="100">
        <v>26.919999999999998</v>
      </c>
      <c r="AJ99" s="100" t="s">
        <v>142</v>
      </c>
      <c r="AK99" s="100" t="s">
        <v>142</v>
      </c>
      <c r="AL99" s="100">
        <v>5310</v>
      </c>
      <c r="AM99" s="100">
        <v>1.55</v>
      </c>
      <c r="AN99" s="100">
        <v>1.05</v>
      </c>
      <c r="AO99" s="110">
        <f t="shared" si="40"/>
        <v>-9.1034671346648537</v>
      </c>
      <c r="AP99" s="111">
        <f t="shared" si="41"/>
        <v>23.596532865335142</v>
      </c>
      <c r="AQ99" s="112">
        <f t="shared" si="42"/>
        <v>64.41411131651688</v>
      </c>
      <c r="AR99" s="101">
        <f>INDEX(Historical!$C$7:$C$1045,MATCH(B99,Historical!$B$7:$B$1045,0))*IF(AH99="n/a",1.03,IF(AH99&lt;0,1.01,IF(AH99&gt;10,1.1,(1+AH99/100))))</f>
        <v>1.0908</v>
      </c>
      <c r="AS99" s="109">
        <f t="shared" si="43"/>
        <v>1.1998800000000001</v>
      </c>
      <c r="AT99" s="109">
        <f t="shared" si="46"/>
        <v>1.2358764</v>
      </c>
      <c r="AU99" s="109">
        <f t="shared" si="46"/>
        <v>1.2729526920000001</v>
      </c>
      <c r="AV99" s="109">
        <f t="shared" si="46"/>
        <v>1.31114127276</v>
      </c>
      <c r="AW99" s="109">
        <f t="shared" si="44"/>
        <v>6.1106503647599997</v>
      </c>
      <c r="AX99" s="113">
        <f t="shared" si="45"/>
        <v>23.358755216972476</v>
      </c>
      <c r="AY99" s="100">
        <v>0.85</v>
      </c>
      <c r="AZ99" s="100">
        <v>26.16</v>
      </c>
      <c r="BA99" s="100">
        <v>-2.46</v>
      </c>
      <c r="BB99" s="100">
        <v>2.5499999999999998</v>
      </c>
      <c r="BC99" s="100">
        <v>11.799999999999999</v>
      </c>
      <c r="BE99" s="12">
        <v>2021</v>
      </c>
      <c r="BF99" s="12">
        <f t="shared" si="47"/>
        <v>0</v>
      </c>
      <c r="BG99" s="100">
        <v>4.3900000000000006</v>
      </c>
      <c r="BH99" t="s">
        <v>121</v>
      </c>
      <c r="BI99" t="s">
        <v>302</v>
      </c>
    </row>
    <row r="100" spans="1:61" ht="12.75" customHeight="1" x14ac:dyDescent="0.2">
      <c r="A100" s="146" t="s">
        <v>5624</v>
      </c>
      <c r="B100" s="55" t="s">
        <v>5611</v>
      </c>
      <c r="C100" s="156" t="s">
        <v>335</v>
      </c>
      <c r="D100" s="98" t="s">
        <v>5621</v>
      </c>
      <c r="E100" s="157">
        <v>5</v>
      </c>
      <c r="F100" s="2">
        <v>699</v>
      </c>
      <c r="G100" s="2" t="s">
        <v>146</v>
      </c>
      <c r="H100" s="2" t="s">
        <v>146</v>
      </c>
      <c r="I100" s="100">
        <v>73.36</v>
      </c>
      <c r="J100" s="101">
        <f t="shared" si="33"/>
        <v>2.8898582333696838</v>
      </c>
      <c r="K100" s="104">
        <v>0.53</v>
      </c>
      <c r="L100" s="71">
        <v>4</v>
      </c>
      <c r="M100" s="28">
        <f t="shared" si="34"/>
        <v>2.12</v>
      </c>
      <c r="N100" s="103" t="s">
        <v>312</v>
      </c>
      <c r="O100" s="104">
        <v>0.52</v>
      </c>
      <c r="P100" s="158">
        <v>45999</v>
      </c>
      <c r="Q100" s="158">
        <v>46009</v>
      </c>
      <c r="R100" s="28">
        <f t="shared" si="35"/>
        <v>1.9230769230769247</v>
      </c>
      <c r="S100" s="105">
        <f>IF(INDEX(Historical!$D$7:$D1722,MATCH(B100,Historical!$B$7:$B$1044,0))=0,"n/a",(INDEX(Historical!$C$7:$C$1044,MATCH(B100,Historical!$B$7:$B$1044,0))/INDEX(Historical!$D$7:$D$1044,MATCH(B100,Historical!$B$7:$B$1044,0))-1)*100)</f>
        <v>3.4653465346534684</v>
      </c>
      <c r="T100" s="105">
        <f>IF(INDEX(Historical!$F$7:$F$1044,MATCH(B100,Historical!$B$7:$B$1044,0))=0,"n/a",((INDEX(Historical!$C$7:$C$1044,MATCH(B100,Historical!$B$7:$B$1044,0))/INDEX(Historical!$F$7:$F$1044,MATCH(B100,Historical!$B$7:$B$1044,0)))^(1/3)-1)*100)</f>
        <v>3.9627552154795298</v>
      </c>
      <c r="U100" s="105">
        <f>IF(INDEX(Historical!$H$7:$H$1044,MATCH(B100,Historical!$B$7:$B$1044,0))=0,"n/a",((INDEX(Historical!$C$7:$C$1044,MATCH(B100,Historical!$B$7:$B$1044,0))/INDEX(Historical!$H$7:$H$1044,MATCH(B100,Historical!$B$7:$B$1044,0)))^(1/5)-1)*100)</f>
        <v>16.835550883869253</v>
      </c>
      <c r="V100" s="105" t="str">
        <f>IF(INDEX(Historical!$M$7:$M$1044,MATCH(B100,Historical!$B$7:$B$1044,0))=0,"n/a",((INDEX(Historical!$C$7:$C$1044,MATCH(B100,Historical!$B$7:$B$1044,0))/INDEX(Historical!$M$7:$M$1044,MATCH(B100,Historical!$B$7:$B$1044,0)))^(1/10)-1)*100)</f>
        <v>n/a</v>
      </c>
      <c r="W100" s="106" t="str">
        <f t="shared" si="36"/>
        <v>n/a</v>
      </c>
      <c r="X100" s="107">
        <f t="shared" si="37"/>
        <v>0.59849096636577515</v>
      </c>
      <c r="Y100" s="159"/>
      <c r="Z100" s="101">
        <f t="shared" si="38"/>
        <v>52.345679012345684</v>
      </c>
      <c r="AA100" s="109">
        <f t="shared" si="39"/>
        <v>18.113580246913582</v>
      </c>
      <c r="AB100" s="71">
        <v>12</v>
      </c>
      <c r="AC100" s="100">
        <v>4.05</v>
      </c>
      <c r="AD100" s="100">
        <v>1.01</v>
      </c>
      <c r="AE100" s="100">
        <v>1.29</v>
      </c>
      <c r="AF100" s="100">
        <v>7.17</v>
      </c>
      <c r="AG100" s="100">
        <v>47.14</v>
      </c>
      <c r="AH100" s="100">
        <v>14.29</v>
      </c>
      <c r="AI100" s="100">
        <v>9.93</v>
      </c>
      <c r="AJ100" s="100">
        <v>28.13</v>
      </c>
      <c r="AK100" s="100">
        <v>10.36</v>
      </c>
      <c r="AL100" s="100">
        <v>4050</v>
      </c>
      <c r="AM100" s="100">
        <v>1.92</v>
      </c>
      <c r="AN100" s="100">
        <v>2.29</v>
      </c>
      <c r="AO100" s="110">
        <f t="shared" si="40"/>
        <v>1.611828870325354</v>
      </c>
      <c r="AP100" s="111">
        <f t="shared" si="41"/>
        <v>19.725409117238936</v>
      </c>
      <c r="AQ100" s="112">
        <f t="shared" si="42"/>
        <v>140.25391232367323</v>
      </c>
      <c r="AR100" s="101">
        <f>INDEX(Historical!$C$7:$C$1045,MATCH(B100,Historical!$B$7:$B$1045,0))*IF(AH100="n/a",1.03,IF(AH100&lt;0,1.01,IF(AH100&gt;10,1.1,(1+AH100/100))))</f>
        <v>2.2989999999999999</v>
      </c>
      <c r="AS100" s="109">
        <f t="shared" si="43"/>
        <v>2.5272907</v>
      </c>
      <c r="AT100" s="109">
        <f t="shared" si="46"/>
        <v>2.7800197700000004</v>
      </c>
      <c r="AU100" s="109">
        <f t="shared" si="46"/>
        <v>3.0580217470000006</v>
      </c>
      <c r="AV100" s="109">
        <f t="shared" si="46"/>
        <v>3.3638239217000008</v>
      </c>
      <c r="AW100" s="109">
        <f t="shared" si="44"/>
        <v>14.028156138700002</v>
      </c>
      <c r="AX100" s="113">
        <f t="shared" si="45"/>
        <v>19.122350243593242</v>
      </c>
      <c r="AY100" s="100">
        <v>0.93</v>
      </c>
      <c r="AZ100" s="100">
        <v>36.99</v>
      </c>
      <c r="BA100" s="100">
        <v>-15.68</v>
      </c>
      <c r="BB100" s="100">
        <v>3.63</v>
      </c>
      <c r="BC100" s="100">
        <v>3.5900000000000003</v>
      </c>
      <c r="BE100" s="12">
        <v>2021</v>
      </c>
      <c r="BF100" s="12">
        <f t="shared" si="47"/>
        <v>0</v>
      </c>
      <c r="BG100" s="100">
        <v>10.75</v>
      </c>
      <c r="BH100" s="55" t="s">
        <v>121</v>
      </c>
      <c r="BI100" s="55" t="s">
        <v>122</v>
      </c>
    </row>
    <row r="101" spans="1:61" ht="12.75" customHeight="1" x14ac:dyDescent="0.2">
      <c r="A101" s="116" t="s">
        <v>5570</v>
      </c>
      <c r="B101" s="55" t="s">
        <v>2887</v>
      </c>
      <c r="C101" s="156" t="s">
        <v>300</v>
      </c>
      <c r="D101" s="98" t="s">
        <v>612</v>
      </c>
      <c r="E101" s="157">
        <v>6</v>
      </c>
      <c r="F101" s="2">
        <v>656</v>
      </c>
      <c r="G101" s="2" t="s">
        <v>146</v>
      </c>
      <c r="H101" s="2" t="s">
        <v>146</v>
      </c>
      <c r="I101" s="100">
        <v>137.84</v>
      </c>
      <c r="J101" s="101">
        <f t="shared" si="33"/>
        <v>4.6430644225188624</v>
      </c>
      <c r="K101" s="104">
        <v>1.6</v>
      </c>
      <c r="L101" s="71">
        <v>4</v>
      </c>
      <c r="M101" s="28">
        <f t="shared" si="34"/>
        <v>6.4</v>
      </c>
      <c r="N101" s="103" t="s">
        <v>270</v>
      </c>
      <c r="O101" s="104">
        <v>1.55</v>
      </c>
      <c r="P101" s="158">
        <v>46097</v>
      </c>
      <c r="Q101" s="158">
        <v>46112</v>
      </c>
      <c r="R101" s="28">
        <f t="shared" si="35"/>
        <v>3.2258064516129057</v>
      </c>
      <c r="S101" s="105">
        <f>IF(INDEX(Historical!$D$7:$D1718,MATCH(B101,Historical!$B$7:$B$1044,0))=0,"n/a",(INDEX(Historical!$C$7:$C$1044,MATCH(B101,Historical!$B$7:$B$1044,0))/INDEX(Historical!$D$7:$D$1044,MATCH(B101,Historical!$B$7:$B$1044,0))-1)*100)</f>
        <v>14.814814814814836</v>
      </c>
      <c r="T101" s="105">
        <f>IF(INDEX(Historical!$F$7:$F$1044,MATCH(B101,Historical!$B$7:$B$1044,0))=0,"n/a",((INDEX(Historical!$C$7:$C$1044,MATCH(B101,Historical!$B$7:$B$1044,0))/INDEX(Historical!$F$7:$F$1044,MATCH(B101,Historical!$B$7:$B$1044,0)))^(1/3)-1)*100)</f>
        <v>9.6725506242266945</v>
      </c>
      <c r="U101" s="105">
        <f>IF(INDEX(Historical!$H$7:$H$1044,MATCH(B101,Historical!$B$7:$B$1044,0))=0,"n/a",((INDEX(Historical!$C$7:$C$1044,MATCH(B101,Historical!$B$7:$B$1044,0))/INDEX(Historical!$H$7:$H$1044,MATCH(B101,Historical!$B$7:$B$1044,0)))^(1/5)-1)*100)</f>
        <v>19.91964554448078</v>
      </c>
      <c r="V101" s="105">
        <f>IF(INDEX(Historical!$M$7:$M$1044,MATCH(B101,Historical!$B$7:$B$1044,0))=0,"n/a",((INDEX(Historical!$C$7:$C$1044,MATCH(B101,Historical!$B$7:$B$1044,0))/INDEX(Historical!$M$7:$M$1044,MATCH(B101,Historical!$B$7:$B$1044,0)))^(1/10)-1)*100)</f>
        <v>8.4690657490087418</v>
      </c>
      <c r="W101" s="106">
        <f t="shared" si="36"/>
        <v>2.3520475734660895</v>
      </c>
      <c r="X101" s="107">
        <f t="shared" si="37"/>
        <v>1.0423676370738242</v>
      </c>
      <c r="Y101" s="162"/>
      <c r="Z101" s="101">
        <f t="shared" si="38"/>
        <v>110.91854419410747</v>
      </c>
      <c r="AA101" s="109">
        <f t="shared" si="39"/>
        <v>23.889081455805893</v>
      </c>
      <c r="AB101" s="71">
        <v>12</v>
      </c>
      <c r="AC101" s="100">
        <v>5.77</v>
      </c>
      <c r="AD101" s="100">
        <v>3.22</v>
      </c>
      <c r="AE101" s="100">
        <v>6.17</v>
      </c>
      <c r="AF101" s="100">
        <v>13.81</v>
      </c>
      <c r="AG101" s="100">
        <v>57.04</v>
      </c>
      <c r="AH101" s="100">
        <v>-1.59</v>
      </c>
      <c r="AI101" s="100">
        <v>7.68</v>
      </c>
      <c r="AJ101" s="100">
        <v>19.11</v>
      </c>
      <c r="AK101" s="100">
        <v>7.01</v>
      </c>
      <c r="AL101" s="100">
        <v>13980</v>
      </c>
      <c r="AM101" s="100">
        <v>14.940000000000001</v>
      </c>
      <c r="AN101" s="100">
        <v>4.8600000000000003</v>
      </c>
      <c r="AO101" s="110">
        <f t="shared" si="40"/>
        <v>0.67362851119374767</v>
      </c>
      <c r="AP101" s="111">
        <f t="shared" si="41"/>
        <v>24.562709966999641</v>
      </c>
      <c r="AQ101" s="112">
        <f t="shared" si="42"/>
        <v>282.91758028454194</v>
      </c>
      <c r="AR101" s="101">
        <f>INDEX(Historical!$C$7:$C$1045,MATCH(B101,Historical!$B$7:$B$1045,0))*IF(AH101="n/a",1.03,IF(AH101&lt;0,1.01,IF(AH101&gt;10,1.1,(1+AH101/100))))</f>
        <v>6.2620000000000005</v>
      </c>
      <c r="AS101" s="109">
        <f t="shared" si="43"/>
        <v>6.7429216000000007</v>
      </c>
      <c r="AT101" s="109">
        <f t="shared" si="46"/>
        <v>7.2156004041600008</v>
      </c>
      <c r="AU101" s="109">
        <f t="shared" si="46"/>
        <v>7.721413992491617</v>
      </c>
      <c r="AV101" s="109">
        <f t="shared" si="46"/>
        <v>8.2626851133652792</v>
      </c>
      <c r="AW101" s="109">
        <f t="shared" si="44"/>
        <v>36.204621110016902</v>
      </c>
      <c r="AX101" s="113">
        <f t="shared" si="45"/>
        <v>26.265685657296068</v>
      </c>
      <c r="AY101" s="100">
        <v>1.21</v>
      </c>
      <c r="AZ101" s="100">
        <v>23.71</v>
      </c>
      <c r="BA101" s="100">
        <v>-1.37</v>
      </c>
      <c r="BB101" s="100">
        <v>3.8600000000000003</v>
      </c>
      <c r="BC101" s="100">
        <v>8.19</v>
      </c>
      <c r="BE101" s="12">
        <v>2021</v>
      </c>
      <c r="BF101" s="12">
        <f t="shared" si="47"/>
        <v>0</v>
      </c>
      <c r="BG101" s="100">
        <v>8.6900000000000013</v>
      </c>
      <c r="BH101" s="55" t="s">
        <v>121</v>
      </c>
      <c r="BI101" s="55" t="s">
        <v>302</v>
      </c>
    </row>
    <row r="102" spans="1:61" ht="12.75" customHeight="1" x14ac:dyDescent="0.2">
      <c r="A102" s="116" t="s">
        <v>1544</v>
      </c>
      <c r="B102" s="55" t="s">
        <v>1545</v>
      </c>
      <c r="C102" s="156" t="s">
        <v>116</v>
      </c>
      <c r="D102" s="98" t="s">
        <v>130</v>
      </c>
      <c r="E102" s="157">
        <v>7</v>
      </c>
      <c r="F102" s="2">
        <v>601</v>
      </c>
      <c r="G102" s="2" t="s">
        <v>146</v>
      </c>
      <c r="H102" s="2" t="s">
        <v>146</v>
      </c>
      <c r="I102" s="100">
        <v>149.22</v>
      </c>
      <c r="J102" s="101">
        <f t="shared" si="33"/>
        <v>1.1526605012732878</v>
      </c>
      <c r="K102" s="104">
        <v>0.43</v>
      </c>
      <c r="L102" s="71">
        <v>4</v>
      </c>
      <c r="M102" s="28">
        <f t="shared" si="34"/>
        <v>1.72</v>
      </c>
      <c r="N102" s="103" t="s">
        <v>270</v>
      </c>
      <c r="O102" s="104">
        <v>0.4</v>
      </c>
      <c r="P102" s="158">
        <v>46006</v>
      </c>
      <c r="Q102" s="158">
        <v>46022</v>
      </c>
      <c r="R102" s="28">
        <f t="shared" si="35"/>
        <v>7.4999999999999929</v>
      </c>
      <c r="S102" s="105">
        <f>IF(INDEX(Historical!$D$7:$D1386,MATCH(B102,Historical!$B$7:$B$1044,0))=0,"n/a",(INDEX(Historical!$C$7:$C$1044,MATCH(B102,Historical!$B$7:$B$1044,0))/INDEX(Historical!$D$7:$D$1044,MATCH(B102,Historical!$B$7:$B$1044,0))-1)*100)</f>
        <v>5.8441558441558294</v>
      </c>
      <c r="T102" s="105">
        <f>IF(INDEX(Historical!$F$7:$F$1044,MATCH(B102,Historical!$B$7:$B$1044,0))=0,"n/a",((INDEX(Historical!$C$7:$C$1044,MATCH(B102,Historical!$B$7:$B$1044,0))/INDEX(Historical!$F$7:$F$1044,MATCH(B102,Historical!$B$7:$B$1044,0)))^(1/3)-1)*100)</f>
        <v>4.2177527197478026</v>
      </c>
      <c r="U102" s="105">
        <f>IF(INDEX(Historical!$H$7:$H$1044,MATCH(B102,Historical!$B$7:$B$1044,0))=0,"n/a",((INDEX(Historical!$C$7:$C$1044,MATCH(B102,Historical!$B$7:$B$1044,0))/INDEX(Historical!$H$7:$H$1044,MATCH(B102,Historical!$B$7:$B$1044,0)))^(1/5)-1)*100)</f>
        <v>3.6882964320933853</v>
      </c>
      <c r="V102" s="105">
        <f>IF(INDEX(Historical!$M$7:$M$1044,MATCH(B102,Historical!$B$7:$B$1044,0))=0,"n/a",((INDEX(Historical!$C$7:$C$1044,MATCH(B102,Historical!$B$7:$B$1044,0))/INDEX(Historical!$M$7:$M$1044,MATCH(B102,Historical!$B$7:$B$1044,0)))^(1/10)-1)*100)</f>
        <v>2.4466504511769127</v>
      </c>
      <c r="W102" s="106">
        <f t="shared" si="36"/>
        <v>1.5074880967647843</v>
      </c>
      <c r="X102" s="107">
        <f t="shared" si="37"/>
        <v>0.17878315230699879</v>
      </c>
      <c r="Y102" s="165"/>
      <c r="Z102" s="101">
        <f t="shared" si="38"/>
        <v>15.439856373429084</v>
      </c>
      <c r="AA102" s="109">
        <f t="shared" si="39"/>
        <v>13.394973070017953</v>
      </c>
      <c r="AB102" s="71">
        <v>12</v>
      </c>
      <c r="AC102" s="100">
        <v>11.14</v>
      </c>
      <c r="AD102" s="100">
        <v>2.0499999999999998</v>
      </c>
      <c r="AE102" s="100">
        <v>1.0900000000000001</v>
      </c>
      <c r="AF102" s="100">
        <v>3.84</v>
      </c>
      <c r="AG102" s="100">
        <v>31.05</v>
      </c>
      <c r="AH102" s="100">
        <v>2.5</v>
      </c>
      <c r="AI102" s="100">
        <v>6.17</v>
      </c>
      <c r="AJ102" s="100">
        <v>20.630000000000003</v>
      </c>
      <c r="AK102" s="100">
        <v>5.57</v>
      </c>
      <c r="AL102" s="100">
        <v>18790</v>
      </c>
      <c r="AM102" s="100">
        <v>0.85000000000000009</v>
      </c>
      <c r="AN102" s="100">
        <v>1.0900000000000001</v>
      </c>
      <c r="AO102" s="110">
        <f t="shared" si="40"/>
        <v>-8.5540161366512795</v>
      </c>
      <c r="AP102" s="111">
        <f t="shared" si="41"/>
        <v>4.8409569333666731</v>
      </c>
      <c r="AQ102" s="112">
        <f t="shared" si="42"/>
        <v>51.197731595078189</v>
      </c>
      <c r="AR102" s="101">
        <f>INDEX(Historical!$C$7:$C$1045,MATCH(B102,Historical!$B$7:$B$1045,0))*IF(AH102="n/a",1.03,IF(AH102&lt;0,1.01,IF(AH102&gt;10,1.1,(1+AH102/100))))</f>
        <v>1.6707499999999997</v>
      </c>
      <c r="AS102" s="109">
        <f t="shared" si="43"/>
        <v>1.7738352749999999</v>
      </c>
      <c r="AT102" s="109">
        <f t="shared" si="46"/>
        <v>1.8726378998175002</v>
      </c>
      <c r="AU102" s="109">
        <f t="shared" si="46"/>
        <v>1.976943830837335</v>
      </c>
      <c r="AV102" s="109">
        <f t="shared" si="46"/>
        <v>2.0870596022149748</v>
      </c>
      <c r="AW102" s="109">
        <f t="shared" si="44"/>
        <v>9.3812266078698094</v>
      </c>
      <c r="AX102" s="113">
        <f t="shared" si="45"/>
        <v>6.2868426537125117</v>
      </c>
      <c r="AY102" s="100">
        <v>0.56999999999999995</v>
      </c>
      <c r="AZ102" s="100">
        <v>6.8199999999999994</v>
      </c>
      <c r="BA102" s="100">
        <v>-27.48</v>
      </c>
      <c r="BB102" s="100">
        <v>-8.3800000000000008</v>
      </c>
      <c r="BC102" s="100">
        <v>-16.669999999999998</v>
      </c>
      <c r="BE102" s="12">
        <v>2019</v>
      </c>
      <c r="BF102" s="12">
        <f t="shared" si="47"/>
        <v>1</v>
      </c>
      <c r="BG102" s="100">
        <v>10.89</v>
      </c>
      <c r="BH102" t="s">
        <v>121</v>
      </c>
      <c r="BI102" t="s">
        <v>122</v>
      </c>
    </row>
    <row r="103" spans="1:61" ht="12.75" customHeight="1" x14ac:dyDescent="0.2">
      <c r="A103" s="146" t="s">
        <v>5634</v>
      </c>
      <c r="B103" s="55" t="s">
        <v>5629</v>
      </c>
      <c r="C103" s="156" t="s">
        <v>335</v>
      </c>
      <c r="D103" s="98" t="s">
        <v>5621</v>
      </c>
      <c r="E103" s="157">
        <v>7</v>
      </c>
      <c r="F103" s="2">
        <v>590</v>
      </c>
      <c r="G103" s="2"/>
      <c r="H103" s="2"/>
      <c r="I103" s="100">
        <v>22.28</v>
      </c>
      <c r="J103" s="101">
        <f t="shared" ref="J103:J134" si="48">(M103/I103)*100</f>
        <v>2.5134649910233393</v>
      </c>
      <c r="K103" s="104">
        <v>0.14000000000000001</v>
      </c>
      <c r="L103" s="71">
        <v>4</v>
      </c>
      <c r="M103" s="28">
        <f t="shared" ref="M103:M134" si="49">K103*L103</f>
        <v>0.56000000000000005</v>
      </c>
      <c r="N103" s="103" t="s">
        <v>326</v>
      </c>
      <c r="O103" s="104">
        <v>0.13</v>
      </c>
      <c r="P103" s="158">
        <v>45862</v>
      </c>
      <c r="Q103" s="158">
        <v>45877</v>
      </c>
      <c r="R103" s="28">
        <f t="shared" ref="R103:R134" si="50">(K103-O103)/O103*100</f>
        <v>7.6923076923076987</v>
      </c>
      <c r="S103" s="105">
        <f>IF(INDEX(Historical!$D$7:$D1713,MATCH(B103,Historical!$B$7:$B$1044,0))=0,"n/a",(INDEX(Historical!$C$7:$C$1044,MATCH(B103,Historical!$B$7:$B$1044,0))/INDEX(Historical!$D$7:$D$1044,MATCH(B103,Historical!$B$7:$B$1044,0))-1)*100)</f>
        <v>8.0000000000000071</v>
      </c>
      <c r="T103" s="105">
        <f>IF(INDEX(Historical!$F$7:$F$1044,MATCH(B103,Historical!$B$7:$B$1044,0))=0,"n/a",((INDEX(Historical!$C$7:$C$1044,MATCH(B103,Historical!$B$7:$B$1044,0))/INDEX(Historical!$F$7:$F$1044,MATCH(B103,Historical!$B$7:$B$1044,0)))^(1/3)-1)*100)</f>
        <v>7.0648783255412351</v>
      </c>
      <c r="U103" s="105">
        <f>IF(INDEX(Historical!$H$7:$H$1044,MATCH(B103,Historical!$B$7:$B$1044,0))=0,"n/a",((INDEX(Historical!$C$7:$C$1044,MATCH(B103,Historical!$B$7:$B$1044,0))/INDEX(Historical!$H$7:$H$1044,MATCH(B103,Historical!$B$7:$B$1044,0)))^(1/5)-1)*100)</f>
        <v>27.542450062579093</v>
      </c>
      <c r="V103" s="105" t="str">
        <f>IF(INDEX(Historical!$M$7:$M$1044,MATCH(B103,Historical!$B$7:$B$1044,0))=0,"n/a",((INDEX(Historical!$C$7:$C$1044,MATCH(B103,Historical!$B$7:$B$1044,0))/INDEX(Historical!$M$7:$M$1044,MATCH(B103,Historical!$B$7:$B$1044,0)))^(1/10)-1)*100)</f>
        <v>n/a</v>
      </c>
      <c r="W103" s="106" t="str">
        <f t="shared" ref="W103:W134" si="51">IF(OR(U103&lt;=0,U103="n/a",V103&lt;=0,V103="n/a"),"n/a",U103/V103)</f>
        <v>n/a</v>
      </c>
      <c r="X103" s="107" t="str">
        <f t="shared" ref="X103:X134" si="52">IF(OR(AJ103&lt;=0,AJ103="n/a",U103&lt;=0,U103="n/a"),"n/a",U103/AJ103)</f>
        <v>n/a</v>
      </c>
      <c r="Y103" s="159"/>
      <c r="Z103" s="101">
        <f t="shared" ref="Z103:Z134" si="53">IF(OR(AC103&lt;0.01,AC103="n/a"),"n/a",M103/AC103*100)</f>
        <v>48.275862068965523</v>
      </c>
      <c r="AA103" s="109">
        <f t="shared" ref="AA103:AA134" si="54">IF(OR(AC103&lt;0.01,AC103="n/a"),"n/a",I103/AC103)</f>
        <v>19.206896551724139</v>
      </c>
      <c r="AB103" s="71">
        <v>11</v>
      </c>
      <c r="AC103" s="100">
        <v>1.1599999999999999</v>
      </c>
      <c r="AD103" s="100">
        <v>1.01</v>
      </c>
      <c r="AE103" s="100">
        <v>1.32</v>
      </c>
      <c r="AF103" s="100">
        <v>3.88</v>
      </c>
      <c r="AG103" s="100">
        <v>25.41</v>
      </c>
      <c r="AH103" s="100">
        <v>11.92</v>
      </c>
      <c r="AI103" s="100">
        <v>11.98</v>
      </c>
      <c r="AJ103" s="100" t="s">
        <v>142</v>
      </c>
      <c r="AK103" s="100">
        <v>13.139999999999999</v>
      </c>
      <c r="AL103" s="100">
        <v>8570</v>
      </c>
      <c r="AM103" s="100">
        <v>76.55</v>
      </c>
      <c r="AN103" s="100">
        <v>1.05</v>
      </c>
      <c r="AO103" s="110">
        <f t="shared" ref="AO103:AO134" si="55">IF(U103="n/a","n/a",IF(AA103&lt;0,"n/a",IF(AA103="n/a","n/a",J103+U103-AA103)))</f>
        <v>10.849018501878295</v>
      </c>
      <c r="AP103" s="111">
        <f t="shared" ref="AP103:AP134" si="56">IF(U103="n/a","n/a",J103+U103)</f>
        <v>30.055915053602433</v>
      </c>
      <c r="AQ103" s="112">
        <f t="shared" ref="AQ103:AQ134" si="57">IF(OR(AC103&lt;0.01,AC103="n/a",AF103="n/a"),"n/a",(I103/SQRT(22.5*AC103*(I103/AF103))-1)*100)</f>
        <v>81.992379108686464</v>
      </c>
      <c r="AR103" s="101">
        <f>INDEX(Historical!$C$7:$C$1045,MATCH(B103,Historical!$B$7:$B$1045,0))*IF(AH103="n/a",1.03,IF(AH103&lt;0,1.01,IF(AH103&gt;10,1.1,(1+AH103/100))))</f>
        <v>0.59400000000000008</v>
      </c>
      <c r="AS103" s="109">
        <f t="shared" ref="AS103:AS134" si="58">IF($AI103="n/a",1.03*AR103,IF($AI103&lt;0,1.01*AR103,IF($AI103&gt;10,1.1*AR103,(1+$AI103/100)*AR103)))</f>
        <v>0.65340000000000009</v>
      </c>
      <c r="AT103" s="109">
        <f t="shared" si="46"/>
        <v>0.71874000000000016</v>
      </c>
      <c r="AU103" s="109">
        <f t="shared" si="46"/>
        <v>0.79061400000000026</v>
      </c>
      <c r="AV103" s="109">
        <f t="shared" si="46"/>
        <v>0.86967540000000032</v>
      </c>
      <c r="AW103" s="109">
        <f t="shared" ref="AW103:AW134" si="59">SUM(AR103:AV103)</f>
        <v>3.626429400000001</v>
      </c>
      <c r="AX103" s="113">
        <f t="shared" ref="AX103:AX134" si="60">AW103/I103*100</f>
        <v>16.2766131059246</v>
      </c>
      <c r="AY103" s="100">
        <v>1.33</v>
      </c>
      <c r="AZ103" s="100">
        <v>45.43</v>
      </c>
      <c r="BA103" s="100">
        <v>-10.23</v>
      </c>
      <c r="BB103" s="100">
        <v>7.99</v>
      </c>
      <c r="BC103" s="100">
        <v>4.8599999999999994</v>
      </c>
      <c r="BE103" s="12">
        <v>2019</v>
      </c>
      <c r="BF103" s="12">
        <f t="shared" si="47"/>
        <v>1</v>
      </c>
      <c r="BG103" s="100">
        <v>8.44</v>
      </c>
      <c r="BH103" s="55" t="s">
        <v>121</v>
      </c>
      <c r="BI103" s="55" t="s">
        <v>122</v>
      </c>
    </row>
    <row r="104" spans="1:61" ht="12.75" customHeight="1" x14ac:dyDescent="0.2">
      <c r="A104" s="116" t="s">
        <v>1546</v>
      </c>
      <c r="B104" s="55" t="s">
        <v>1547</v>
      </c>
      <c r="C104" s="156" t="s">
        <v>263</v>
      </c>
      <c r="D104" s="98" t="s">
        <v>264</v>
      </c>
      <c r="E104" s="157">
        <v>5</v>
      </c>
      <c r="F104" s="2">
        <v>693</v>
      </c>
      <c r="G104" s="2" t="s">
        <v>146</v>
      </c>
      <c r="H104" s="2" t="s">
        <v>146</v>
      </c>
      <c r="I104" s="100">
        <v>274.95</v>
      </c>
      <c r="J104" s="101">
        <f t="shared" si="48"/>
        <v>0.80741953082378615</v>
      </c>
      <c r="K104" s="104">
        <v>0.55500000000000005</v>
      </c>
      <c r="L104" s="71">
        <v>4</v>
      </c>
      <c r="M104" s="28">
        <f t="shared" si="49"/>
        <v>2.2200000000000002</v>
      </c>
      <c r="N104" s="103" t="s">
        <v>874</v>
      </c>
      <c r="O104" s="104">
        <v>0.5</v>
      </c>
      <c r="P104" s="158">
        <v>45968</v>
      </c>
      <c r="Q104" s="158">
        <v>45979</v>
      </c>
      <c r="R104" s="28">
        <f t="shared" si="50"/>
        <v>11.000000000000011</v>
      </c>
      <c r="S104" s="105">
        <f>IF(INDEX(Historical!$D$7:$D1396,MATCH(B104,Historical!$B$7:$B$1044,0))=0,"n/a",(INDEX(Historical!$C$7:$C$1044,MATCH(B104,Historical!$B$7:$B$1044,0))/INDEX(Historical!$D$7:$D$1044,MATCH(B104,Historical!$B$7:$B$1044,0))-1)*100)</f>
        <v>13.850415512465396</v>
      </c>
      <c r="T104" s="105">
        <f>IF(INDEX(Historical!$F$7:$F$1044,MATCH(B104,Historical!$B$7:$B$1044,0))=0,"n/a",((INDEX(Historical!$C$7:$C$1044,MATCH(B104,Historical!$B$7:$B$1044,0))/INDEX(Historical!$F$7:$F$1044,MATCH(B104,Historical!$B$7:$B$1044,0)))^(1/3)-1)*100)</f>
        <v>14.05666908176315</v>
      </c>
      <c r="U104" s="105" t="str">
        <f>IF(INDEX(Historical!$H$7:$H$1044,MATCH(B104,Historical!$B$7:$B$1044,0))=0,"n/a",((INDEX(Historical!$C$7:$C$1044,MATCH(B104,Historical!$B$7:$B$1044,0))/INDEX(Historical!$H$7:$H$1044,MATCH(B104,Historical!$B$7:$B$1044,0)))^(1/5)-1)*100)</f>
        <v>n/a</v>
      </c>
      <c r="V104" s="105" t="str">
        <f>IF(INDEX(Historical!$M$7:$M$1044,MATCH(B104,Historical!$B$7:$B$1044,0))=0,"n/a",((INDEX(Historical!$C$7:$C$1044,MATCH(B104,Historical!$B$7:$B$1044,0))/INDEX(Historical!$M$7:$M$1044,MATCH(B104,Historical!$B$7:$B$1044,0)))^(1/10)-1)*100)</f>
        <v>n/a</v>
      </c>
      <c r="W104" s="106" t="str">
        <f t="shared" si="51"/>
        <v>n/a</v>
      </c>
      <c r="X104" s="107" t="str">
        <f t="shared" si="52"/>
        <v>n/a</v>
      </c>
      <c r="Y104" s="162"/>
      <c r="Z104" s="101">
        <f t="shared" si="53"/>
        <v>9.1245376078914937</v>
      </c>
      <c r="AA104" s="109">
        <f t="shared" si="54"/>
        <v>11.300863131935882</v>
      </c>
      <c r="AB104" s="71">
        <v>12</v>
      </c>
      <c r="AC104" s="100">
        <v>24.33</v>
      </c>
      <c r="AD104" s="100" t="s">
        <v>142</v>
      </c>
      <c r="AE104" s="100">
        <v>2.94</v>
      </c>
      <c r="AF104" s="100">
        <v>7.38</v>
      </c>
      <c r="AG104" s="100">
        <v>78.17</v>
      </c>
      <c r="AH104" s="100">
        <v>-38.24</v>
      </c>
      <c r="AI104" s="100">
        <v>8.129999999999999</v>
      </c>
      <c r="AJ104" s="100" t="s">
        <v>142</v>
      </c>
      <c r="AK104" s="100">
        <v>-13.850000000000001</v>
      </c>
      <c r="AL104" s="100">
        <v>57780</v>
      </c>
      <c r="AM104" s="100">
        <v>0.62</v>
      </c>
      <c r="AN104" s="100">
        <v>3.34</v>
      </c>
      <c r="AO104" s="110" t="str">
        <f t="shared" si="55"/>
        <v>n/a</v>
      </c>
      <c r="AP104" s="111" t="str">
        <f t="shared" si="56"/>
        <v>n/a</v>
      </c>
      <c r="AQ104" s="112">
        <f t="shared" si="57"/>
        <v>92.527481344221869</v>
      </c>
      <c r="AR104" s="101">
        <f>INDEX(Historical!$C$7:$C$1045,MATCH(B104,Historical!$B$7:$B$1045,0))*IF(AH104="n/a",1.03,IF(AH104&lt;0,1.01,IF(AH104&gt;10,1.1,(1+AH104/100))))</f>
        <v>2.0755500000000002</v>
      </c>
      <c r="AS104" s="109">
        <f t="shared" si="58"/>
        <v>2.2442922150000002</v>
      </c>
      <c r="AT104" s="109">
        <f t="shared" si="46"/>
        <v>2.2667351371500004</v>
      </c>
      <c r="AU104" s="109">
        <f t="shared" si="46"/>
        <v>2.2894024885215005</v>
      </c>
      <c r="AV104" s="109">
        <f t="shared" si="46"/>
        <v>2.3122965134067157</v>
      </c>
      <c r="AW104" s="109">
        <f t="shared" si="59"/>
        <v>11.188276354078218</v>
      </c>
      <c r="AX104" s="113">
        <f t="shared" si="60"/>
        <v>4.0692039840255383</v>
      </c>
      <c r="AY104" s="100">
        <v>0.06</v>
      </c>
      <c r="AZ104" s="100">
        <v>47.660000000000004</v>
      </c>
      <c r="BA104" s="100">
        <v>-8.6199999999999992</v>
      </c>
      <c r="BB104" s="100">
        <v>5.52</v>
      </c>
      <c r="BC104" s="100">
        <v>20.14</v>
      </c>
      <c r="BE104" s="12">
        <v>2021</v>
      </c>
      <c r="BF104" s="12">
        <f t="shared" si="47"/>
        <v>0</v>
      </c>
      <c r="BG104" s="100">
        <v>11.25</v>
      </c>
      <c r="BH104" t="s">
        <v>121</v>
      </c>
      <c r="BI104" t="s">
        <v>122</v>
      </c>
    </row>
    <row r="105" spans="1:61" ht="12.75" customHeight="1" x14ac:dyDescent="0.2">
      <c r="A105" s="116" t="s">
        <v>1548</v>
      </c>
      <c r="B105" s="55" t="s">
        <v>1549</v>
      </c>
      <c r="C105" s="156" t="s">
        <v>139</v>
      </c>
      <c r="D105" s="98" t="s">
        <v>1550</v>
      </c>
      <c r="E105" s="157">
        <v>9</v>
      </c>
      <c r="F105" s="2">
        <v>544</v>
      </c>
      <c r="G105" s="2" t="s">
        <v>146</v>
      </c>
      <c r="H105" s="2" t="s">
        <v>146</v>
      </c>
      <c r="I105" s="100">
        <v>72.19</v>
      </c>
      <c r="J105" s="101">
        <f t="shared" si="48"/>
        <v>1.662280094195872</v>
      </c>
      <c r="K105" s="104">
        <v>0.3</v>
      </c>
      <c r="L105" s="71">
        <v>4</v>
      </c>
      <c r="M105" s="28">
        <f t="shared" si="49"/>
        <v>1.2</v>
      </c>
      <c r="N105" s="103" t="s">
        <v>708</v>
      </c>
      <c r="O105" s="104">
        <v>0.28000000000000003</v>
      </c>
      <c r="P105" s="158">
        <v>46080</v>
      </c>
      <c r="Q105" s="158">
        <v>46094</v>
      </c>
      <c r="R105" s="28">
        <f t="shared" si="50"/>
        <v>7.1428571428571281</v>
      </c>
      <c r="S105" s="105">
        <f>IF(INDEX(Historical!$D$7:$D1401,MATCH(B105,Historical!$B$7:$B$1044,0))=0,"n/a",(INDEX(Historical!$C$7:$C$1044,MATCH(B105,Historical!$B$7:$B$1044,0))/INDEX(Historical!$D$7:$D$1044,MATCH(B105,Historical!$B$7:$B$1044,0))-1)*100)</f>
        <v>7.6923076923077094</v>
      </c>
      <c r="T105" s="105">
        <f>IF(INDEX(Historical!$F$7:$F$1044,MATCH(B105,Historical!$B$7:$B$1044,0))=0,"n/a",((INDEX(Historical!$C$7:$C$1044,MATCH(B105,Historical!$B$7:$B$1044,0))/INDEX(Historical!$F$7:$F$1044,MATCH(B105,Historical!$B$7:$B$1044,0)))^(1/3)-1)*100)</f>
        <v>8.3706762661827092</v>
      </c>
      <c r="U105" s="105">
        <f>IF(INDEX(Historical!$H$7:$H$1044,MATCH(B105,Historical!$B$7:$B$1044,0))=0,"n/a",((INDEX(Historical!$C$7:$C$1044,MATCH(B105,Historical!$B$7:$B$1044,0))/INDEX(Historical!$H$7:$H$1044,MATCH(B105,Historical!$B$7:$B$1044,0)))^(1/5)-1)*100)</f>
        <v>14.06647108217831</v>
      </c>
      <c r="V105" s="105" t="str">
        <f>IF(INDEX(Historical!$M$7:$M$1044,MATCH(B105,Historical!$B$7:$B$1044,0))=0,"n/a",((INDEX(Historical!$C$7:$C$1044,MATCH(B105,Historical!$B$7:$B$1044,0))/INDEX(Historical!$M$7:$M$1044,MATCH(B105,Historical!$B$7:$B$1044,0)))^(1/10)-1)*100)</f>
        <v>n/a</v>
      </c>
      <c r="W105" s="106" t="str">
        <f t="shared" si="51"/>
        <v>n/a</v>
      </c>
      <c r="X105" s="107" t="str">
        <f t="shared" si="52"/>
        <v>n/a</v>
      </c>
      <c r="Y105" s="165"/>
      <c r="Z105" s="101">
        <f t="shared" si="53"/>
        <v>57.41626794258373</v>
      </c>
      <c r="AA105" s="109">
        <f t="shared" si="54"/>
        <v>34.540669856459331</v>
      </c>
      <c r="AB105" s="71">
        <v>12</v>
      </c>
      <c r="AC105" s="100">
        <v>2.09</v>
      </c>
      <c r="AD105" s="100">
        <v>0.86</v>
      </c>
      <c r="AE105" s="100">
        <v>1.86</v>
      </c>
      <c r="AF105" s="100">
        <v>2.92</v>
      </c>
      <c r="AG105" s="100">
        <v>8.58</v>
      </c>
      <c r="AH105" s="100">
        <v>-4.63</v>
      </c>
      <c r="AI105" s="100">
        <v>69.23</v>
      </c>
      <c r="AJ105" s="100">
        <v>-14.08</v>
      </c>
      <c r="AK105" s="100">
        <v>19.52</v>
      </c>
      <c r="AL105" s="100">
        <v>5040</v>
      </c>
      <c r="AM105" s="100">
        <v>1.3599999999999999</v>
      </c>
      <c r="AN105" s="100">
        <v>0.22</v>
      </c>
      <c r="AO105" s="110">
        <f t="shared" si="55"/>
        <v>-18.811918680085149</v>
      </c>
      <c r="AP105" s="111">
        <f t="shared" si="56"/>
        <v>15.728751176374182</v>
      </c>
      <c r="AQ105" s="112">
        <f t="shared" si="57"/>
        <v>111.72178387986361</v>
      </c>
      <c r="AR105" s="101">
        <f>INDEX(Historical!$C$7:$C$1045,MATCH(B105,Historical!$B$7:$B$1045,0))*IF(AH105="n/a",1.03,IF(AH105&lt;0,1.01,IF(AH105&gt;10,1.1,(1+AH105/100))))</f>
        <v>1.1312000000000002</v>
      </c>
      <c r="AS105" s="109">
        <f t="shared" si="58"/>
        <v>1.2443200000000003</v>
      </c>
      <c r="AT105" s="109">
        <f t="shared" si="46"/>
        <v>1.3687520000000004</v>
      </c>
      <c r="AU105" s="109">
        <f t="shared" si="46"/>
        <v>1.5056272000000006</v>
      </c>
      <c r="AV105" s="109">
        <f t="shared" si="46"/>
        <v>1.6561899200000008</v>
      </c>
      <c r="AW105" s="109">
        <f t="shared" si="59"/>
        <v>6.9060891200000025</v>
      </c>
      <c r="AX105" s="113">
        <f t="shared" si="60"/>
        <v>9.5665453940989096</v>
      </c>
      <c r="AY105" s="100">
        <v>1.62</v>
      </c>
      <c r="AZ105" s="100">
        <v>4.82</v>
      </c>
      <c r="BA105" s="100">
        <v>-29.82</v>
      </c>
      <c r="BB105" s="100">
        <v>-5.04</v>
      </c>
      <c r="BC105" s="100">
        <v>-15.52</v>
      </c>
      <c r="BE105" s="12">
        <v>2018</v>
      </c>
      <c r="BF105" s="12">
        <f t="shared" si="47"/>
        <v>1</v>
      </c>
      <c r="BG105" s="100">
        <v>5.62</v>
      </c>
      <c r="BH105" t="s">
        <v>121</v>
      </c>
      <c r="BI105" t="s">
        <v>122</v>
      </c>
    </row>
    <row r="106" spans="1:61" ht="12.75" customHeight="1" x14ac:dyDescent="0.2">
      <c r="A106" s="116" t="s">
        <v>1554</v>
      </c>
      <c r="B106" s="55" t="s">
        <v>1555</v>
      </c>
      <c r="C106" s="156" t="s">
        <v>300</v>
      </c>
      <c r="D106" s="98" t="s">
        <v>795</v>
      </c>
      <c r="E106" s="157">
        <v>7</v>
      </c>
      <c r="F106" s="2">
        <v>602</v>
      </c>
      <c r="G106" s="2" t="s">
        <v>146</v>
      </c>
      <c r="H106" s="2" t="s">
        <v>146</v>
      </c>
      <c r="I106" s="100">
        <v>50.92</v>
      </c>
      <c r="J106" s="101">
        <f t="shared" si="48"/>
        <v>5.4988216810683426</v>
      </c>
      <c r="K106" s="104">
        <v>0.7</v>
      </c>
      <c r="L106" s="71">
        <v>4</v>
      </c>
      <c r="M106" s="28">
        <f t="shared" si="49"/>
        <v>2.8</v>
      </c>
      <c r="N106" s="103" t="s">
        <v>209</v>
      </c>
      <c r="O106" s="104">
        <v>0.67500000000000004</v>
      </c>
      <c r="P106" s="158">
        <v>46021</v>
      </c>
      <c r="Q106" s="158">
        <v>46037</v>
      </c>
      <c r="R106" s="28">
        <f t="shared" si="50"/>
        <v>3.7037037037036904</v>
      </c>
      <c r="S106" s="105">
        <f>IF(INDEX(Historical!$D$7:$D1405,MATCH(B106,Historical!$B$7:$B$1044,0))=0,"n/a",(INDEX(Historical!$C$7:$C$1044,MATCH(B106,Historical!$B$7:$B$1044,0))/INDEX(Historical!$D$7:$D$1044,MATCH(B106,Historical!$B$7:$B$1044,0))-1)*100)</f>
        <v>3.8461538461538547</v>
      </c>
      <c r="T106" s="105">
        <f>IF(INDEX(Historical!$F$7:$F$1044,MATCH(B106,Historical!$B$7:$B$1044,0))=0,"n/a",((INDEX(Historical!$C$7:$C$1044,MATCH(B106,Historical!$B$7:$B$1044,0))/INDEX(Historical!$F$7:$F$1044,MATCH(B106,Historical!$B$7:$B$1044,0)))^(1/3)-1)*100)</f>
        <v>4.0041911525952045</v>
      </c>
      <c r="U106" s="105">
        <f>IF(INDEX(Historical!$H$7:$H$1044,MATCH(B106,Historical!$B$7:$B$1044,0))=0,"n/a",((INDEX(Historical!$C$7:$C$1044,MATCH(B106,Historical!$B$7:$B$1044,0))/INDEX(Historical!$H$7:$H$1044,MATCH(B106,Historical!$B$7:$B$1044,0)))^(1/5)-1)*100)</f>
        <v>5.1547496797280434</v>
      </c>
      <c r="V106" s="105">
        <f>IF(INDEX(Historical!$M$7:$M$1044,MATCH(B106,Historical!$B$7:$B$1044,0))=0,"n/a",((INDEX(Historical!$C$7:$C$1044,MATCH(B106,Historical!$B$7:$B$1044,0))/INDEX(Historical!$M$7:$M$1044,MATCH(B106,Historical!$B$7:$B$1044,0)))^(1/10)-1)*100)</f>
        <v>-2.278869007839468</v>
      </c>
      <c r="W106" s="106" t="str">
        <f t="shared" si="51"/>
        <v>n/a</v>
      </c>
      <c r="X106" s="107" t="str">
        <f t="shared" si="52"/>
        <v>n/a</v>
      </c>
      <c r="Y106" s="162"/>
      <c r="Z106" s="101">
        <f t="shared" si="53"/>
        <v>187.91946308724832</v>
      </c>
      <c r="AA106" s="109">
        <f t="shared" si="54"/>
        <v>34.174496644295303</v>
      </c>
      <c r="AB106" s="71">
        <v>12</v>
      </c>
      <c r="AC106" s="100">
        <v>1.49</v>
      </c>
      <c r="AD106" s="100" t="s">
        <v>142</v>
      </c>
      <c r="AE106" s="100">
        <v>8.64</v>
      </c>
      <c r="AF106" s="100">
        <v>1.51</v>
      </c>
      <c r="AG106" s="100">
        <v>4.6100000000000003</v>
      </c>
      <c r="AH106" s="100">
        <v>-96.17</v>
      </c>
      <c r="AI106" s="100">
        <v>367.3</v>
      </c>
      <c r="AJ106" s="100">
        <v>-11.219999999999999</v>
      </c>
      <c r="AK106" s="100" t="s">
        <v>142</v>
      </c>
      <c r="AL106" s="100">
        <v>3000</v>
      </c>
      <c r="AM106" s="100">
        <v>3</v>
      </c>
      <c r="AN106" s="100">
        <v>0.68</v>
      </c>
      <c r="AO106" s="110">
        <f t="shared" si="55"/>
        <v>-23.520925283498919</v>
      </c>
      <c r="AP106" s="111">
        <f t="shared" si="56"/>
        <v>10.653571360796386</v>
      </c>
      <c r="AQ106" s="112">
        <f t="shared" si="57"/>
        <v>51.442676992372149</v>
      </c>
      <c r="AR106" s="101">
        <f>INDEX(Historical!$C$7:$C$1045,MATCH(B106,Historical!$B$7:$B$1045,0))*IF(AH106="n/a",1.03,IF(AH106&lt;0,1.01,IF(AH106&gt;10,1.1,(1+AH106/100))))</f>
        <v>2.7270000000000003</v>
      </c>
      <c r="AS106" s="109">
        <f t="shared" si="58"/>
        <v>2.9997000000000007</v>
      </c>
      <c r="AT106" s="109">
        <f t="shared" si="46"/>
        <v>3.0896910000000006</v>
      </c>
      <c r="AU106" s="109">
        <f t="shared" si="46"/>
        <v>3.1823817300000008</v>
      </c>
      <c r="AV106" s="109">
        <f t="shared" si="46"/>
        <v>3.2778531819000007</v>
      </c>
      <c r="AW106" s="109">
        <f t="shared" si="59"/>
        <v>15.276625911900004</v>
      </c>
      <c r="AX106" s="113">
        <f t="shared" si="60"/>
        <v>30.001229206402208</v>
      </c>
      <c r="AY106" s="100">
        <v>1.08</v>
      </c>
      <c r="AZ106" s="100">
        <v>33.300000000000004</v>
      </c>
      <c r="BA106" s="100">
        <v>-3.05</v>
      </c>
      <c r="BB106" s="100">
        <v>4.8599999999999994</v>
      </c>
      <c r="BC106" s="100">
        <v>8.1</v>
      </c>
      <c r="BE106" s="12">
        <v>2021</v>
      </c>
      <c r="BF106" s="12">
        <f t="shared" si="47"/>
        <v>0</v>
      </c>
      <c r="BG106" s="100">
        <v>2.59</v>
      </c>
      <c r="BH106" t="s">
        <v>121</v>
      </c>
      <c r="BI106" t="s">
        <v>302</v>
      </c>
    </row>
    <row r="107" spans="1:61" ht="12.75" customHeight="1" x14ac:dyDescent="0.2">
      <c r="A107" s="116" t="s">
        <v>5569</v>
      </c>
      <c r="B107" s="55" t="s">
        <v>3025</v>
      </c>
      <c r="C107" s="156" t="s">
        <v>335</v>
      </c>
      <c r="D107" s="98" t="s">
        <v>371</v>
      </c>
      <c r="E107" s="157">
        <v>5</v>
      </c>
      <c r="F107" s="2">
        <v>698</v>
      </c>
      <c r="G107" s="2" t="s">
        <v>146</v>
      </c>
      <c r="H107" s="2" t="s">
        <v>146</v>
      </c>
      <c r="I107" s="100">
        <v>34.74</v>
      </c>
      <c r="J107" s="101">
        <f t="shared" si="48"/>
        <v>2.786413356361543</v>
      </c>
      <c r="K107" s="104">
        <v>0.24199999999999999</v>
      </c>
      <c r="L107" s="71">
        <v>4</v>
      </c>
      <c r="M107" s="28">
        <f t="shared" si="49"/>
        <v>0.96799999999999997</v>
      </c>
      <c r="N107" s="103" t="s">
        <v>158</v>
      </c>
      <c r="O107" s="104">
        <v>0.22</v>
      </c>
      <c r="P107" s="158">
        <v>45995</v>
      </c>
      <c r="Q107" s="158">
        <v>46006</v>
      </c>
      <c r="R107" s="28">
        <f t="shared" si="50"/>
        <v>9.9999999999999964</v>
      </c>
      <c r="S107" s="105">
        <f>IF(INDEX(Historical!$D$7:$D1719,MATCH(B107,Historical!$B$7:$B$1044,0))=0,"n/a",(INDEX(Historical!$C$7:$C$1044,MATCH(B107,Historical!$B$7:$B$1044,0))/INDEX(Historical!$D$7:$D$1044,MATCH(B107,Historical!$B$7:$B$1044,0))-1)*100)</f>
        <v>9.9999999999999858</v>
      </c>
      <c r="T107" s="105">
        <f>IF(INDEX(Historical!$F$7:$F$1044,MATCH(B107,Historical!$B$7:$B$1044,0))=0,"n/a",((INDEX(Historical!$C$7:$C$1044,MATCH(B107,Historical!$B$7:$B$1044,0))/INDEX(Historical!$F$7:$F$1044,MATCH(B107,Historical!$B$7:$B$1044,0)))^(1/3)-1)*100)</f>
        <v>10.064241629820891</v>
      </c>
      <c r="U107" s="105">
        <f>IF(INDEX(Historical!$H$7:$H$1044,MATCH(B107,Historical!$B$7:$B$1044,0))=0,"n/a",((INDEX(Historical!$C$7:$C$1044,MATCH(B107,Historical!$B$7:$B$1044,0))/INDEX(Historical!$H$7:$H$1044,MATCH(B107,Historical!$B$7:$B$1044,0)))^(1/5)-1)*100)</f>
        <v>20.844725248810249</v>
      </c>
      <c r="V107" s="105">
        <f>IF(INDEX(Historical!$M$7:$M$1044,MATCH(B107,Historical!$B$7:$B$1044,0))=0,"n/a",((INDEX(Historical!$C$7:$C$1044,MATCH(B107,Historical!$B$7:$B$1044,0))/INDEX(Historical!$M$7:$M$1044,MATCH(B107,Historical!$B$7:$B$1044,0)))^(1/10)-1)*100)</f>
        <v>10.248518460132683</v>
      </c>
      <c r="W107" s="106">
        <f t="shared" si="51"/>
        <v>2.0339257161800908</v>
      </c>
      <c r="X107" s="107">
        <f t="shared" si="52"/>
        <v>2.8672249310605569</v>
      </c>
      <c r="Y107" s="162"/>
      <c r="Z107" s="101">
        <f t="shared" si="53"/>
        <v>48.159203980099505</v>
      </c>
      <c r="AA107" s="109">
        <f t="shared" si="54"/>
        <v>17.28358208955224</v>
      </c>
      <c r="AB107" s="71">
        <v>4</v>
      </c>
      <c r="AC107" s="100">
        <v>2.0099999999999998</v>
      </c>
      <c r="AD107" s="100">
        <v>2.93</v>
      </c>
      <c r="AE107" s="100">
        <v>0.67</v>
      </c>
      <c r="AF107" s="100">
        <v>1.36</v>
      </c>
      <c r="AG107" s="100">
        <v>8.1100000000000012</v>
      </c>
      <c r="AH107" s="100">
        <v>-10.93</v>
      </c>
      <c r="AI107" s="100">
        <v>13.780000000000001</v>
      </c>
      <c r="AJ107" s="100">
        <v>7.2700000000000005</v>
      </c>
      <c r="AK107" s="100">
        <v>4</v>
      </c>
      <c r="AL107" s="100">
        <v>1420</v>
      </c>
      <c r="AM107" s="100">
        <v>1.95</v>
      </c>
      <c r="AN107" s="100">
        <v>0.55000000000000004</v>
      </c>
      <c r="AO107" s="110">
        <f t="shared" si="55"/>
        <v>6.3475565156195515</v>
      </c>
      <c r="AP107" s="111">
        <f t="shared" si="56"/>
        <v>23.631138605171792</v>
      </c>
      <c r="AQ107" s="112">
        <f t="shared" si="57"/>
        <v>2.210396604892173</v>
      </c>
      <c r="AR107" s="101">
        <f>INDEX(Historical!$C$7:$C$1045,MATCH(B107,Historical!$B$7:$B$1045,0))*IF(AH107="n/a",1.03,IF(AH107&lt;0,1.01,IF(AH107&gt;10,1.1,(1+AH107/100))))</f>
        <v>0.91101999999999994</v>
      </c>
      <c r="AS107" s="109">
        <f t="shared" si="58"/>
        <v>1.002122</v>
      </c>
      <c r="AT107" s="109">
        <f t="shared" ref="AT107:AV126" si="61">IF($AK107="n/a",1.03*AS107,IF($AK107&lt;0,1.01*AS107,IF($AK107&gt;10,1.1*AS107,(1+$AK107/100)*AS107)))</f>
        <v>1.0422068799999999</v>
      </c>
      <c r="AU107" s="109">
        <f t="shared" si="61"/>
        <v>1.0838951552</v>
      </c>
      <c r="AV107" s="109">
        <f t="shared" si="61"/>
        <v>1.127250961408</v>
      </c>
      <c r="AW107" s="109">
        <f t="shared" si="59"/>
        <v>5.1664949966079998</v>
      </c>
      <c r="AX107" s="113">
        <f t="shared" si="60"/>
        <v>14.871891181945882</v>
      </c>
      <c r="AY107" s="100">
        <v>1.29</v>
      </c>
      <c r="AZ107" s="100">
        <v>19.670000000000002</v>
      </c>
      <c r="BA107" s="100">
        <v>-21.91</v>
      </c>
      <c r="BB107" s="100">
        <v>1.78</v>
      </c>
      <c r="BC107" s="100">
        <v>-2.4500000000000002</v>
      </c>
      <c r="BE107" s="12">
        <v>2021</v>
      </c>
      <c r="BF107" s="12">
        <f t="shared" si="47"/>
        <v>0</v>
      </c>
      <c r="BG107" s="100">
        <v>4.1300000000000008</v>
      </c>
      <c r="BH107" s="55" t="s">
        <v>121</v>
      </c>
      <c r="BI107" s="55" t="s">
        <v>122</v>
      </c>
    </row>
    <row r="108" spans="1:61" ht="12.75" customHeight="1" x14ac:dyDescent="0.2">
      <c r="A108" s="116" t="s">
        <v>1556</v>
      </c>
      <c r="B108" s="55" t="s">
        <v>1557</v>
      </c>
      <c r="C108" s="156" t="s">
        <v>134</v>
      </c>
      <c r="D108" s="98" t="s">
        <v>412</v>
      </c>
      <c r="E108" s="157">
        <v>9</v>
      </c>
      <c r="F108" s="2">
        <v>547</v>
      </c>
      <c r="G108" s="2" t="s">
        <v>146</v>
      </c>
      <c r="H108" s="2" t="s">
        <v>146</v>
      </c>
      <c r="I108" s="100">
        <v>46.54</v>
      </c>
      <c r="J108" s="101">
        <f t="shared" si="48"/>
        <v>0.94542329179200701</v>
      </c>
      <c r="K108" s="104">
        <v>0.11</v>
      </c>
      <c r="L108" s="71">
        <v>4</v>
      </c>
      <c r="M108" s="28">
        <f t="shared" si="49"/>
        <v>0.44</v>
      </c>
      <c r="N108" s="103" t="s">
        <v>320</v>
      </c>
      <c r="O108" s="104">
        <v>0.1</v>
      </c>
      <c r="P108" s="158">
        <v>46094</v>
      </c>
      <c r="Q108" s="158">
        <v>46113</v>
      </c>
      <c r="R108" s="28">
        <f t="shared" si="50"/>
        <v>9.9999999999999947</v>
      </c>
      <c r="S108" s="105">
        <f>IF(INDEX(Historical!$D$7:$D1413,MATCH(B108,Historical!$B$7:$B$1044,0))=0,"n/a",(INDEX(Historical!$C$7:$C$1044,MATCH(B108,Historical!$B$7:$B$1044,0))/INDEX(Historical!$D$7:$D$1044,MATCH(B108,Historical!$B$7:$B$1044,0))-1)*100)</f>
        <v>11.428571428571432</v>
      </c>
      <c r="T108" s="105">
        <f>IF(INDEX(Historical!$F$7:$F$1044,MATCH(B108,Historical!$B$7:$B$1044,0))=0,"n/a",((INDEX(Historical!$C$7:$C$1044,MATCH(B108,Historical!$B$7:$B$1044,0))/INDEX(Historical!$F$7:$F$1044,MATCH(B108,Historical!$B$7:$B$1044,0)))^(1/3)-1)*100)</f>
        <v>13.040381433805548</v>
      </c>
      <c r="U108" s="105">
        <f>IF(INDEX(Historical!$H$7:$H$1044,MATCH(B108,Historical!$B$7:$B$1044,0))=0,"n/a",((INDEX(Historical!$C$7:$C$1044,MATCH(B108,Historical!$B$7:$B$1044,0))/INDEX(Historical!$H$7:$H$1044,MATCH(B108,Historical!$B$7:$B$1044,0)))^(1/5)-1)*100)</f>
        <v>13.542599890945105</v>
      </c>
      <c r="V108" s="105" t="str">
        <f>IF(INDEX(Historical!$M$7:$M$1044,MATCH(B108,Historical!$B$7:$B$1044,0))=0,"n/a",((INDEX(Historical!$C$7:$C$1044,MATCH(B108,Historical!$B$7:$B$1044,0))/INDEX(Historical!$M$7:$M$1044,MATCH(B108,Historical!$B$7:$B$1044,0)))^(1/10)-1)*100)</f>
        <v>n/a</v>
      </c>
      <c r="W108" s="106" t="str">
        <f t="shared" si="51"/>
        <v>n/a</v>
      </c>
      <c r="X108" s="107" t="str">
        <f t="shared" si="52"/>
        <v>n/a</v>
      </c>
      <c r="Y108" s="165"/>
      <c r="Z108" s="101">
        <f t="shared" si="53"/>
        <v>10.731707317073171</v>
      </c>
      <c r="AA108" s="109">
        <f t="shared" si="54"/>
        <v>11.351219512195122</v>
      </c>
      <c r="AB108" s="71">
        <v>12</v>
      </c>
      <c r="AC108" s="100">
        <v>4.0999999999999996</v>
      </c>
      <c r="AD108" s="100">
        <v>0.41</v>
      </c>
      <c r="AE108" s="100">
        <v>1.56</v>
      </c>
      <c r="AF108" s="100">
        <v>1.2</v>
      </c>
      <c r="AG108" s="100">
        <v>10.17</v>
      </c>
      <c r="AH108" s="100">
        <v>37.74</v>
      </c>
      <c r="AI108" s="100">
        <v>9.41</v>
      </c>
      <c r="AJ108" s="100">
        <v>-0.36</v>
      </c>
      <c r="AK108" s="100">
        <v>20.05</v>
      </c>
      <c r="AL108" s="100">
        <v>2140</v>
      </c>
      <c r="AM108" s="100">
        <v>54.120000000000005</v>
      </c>
      <c r="AN108" s="100">
        <v>2.0499999999999998</v>
      </c>
      <c r="AO108" s="110">
        <f t="shared" si="55"/>
        <v>3.1368036705419904</v>
      </c>
      <c r="AP108" s="111">
        <f t="shared" si="56"/>
        <v>14.488023182737113</v>
      </c>
      <c r="AQ108" s="112">
        <f t="shared" si="57"/>
        <v>-22.192649834110146</v>
      </c>
      <c r="AR108" s="101">
        <f>INDEX(Historical!$C$7:$C$1045,MATCH(B108,Historical!$B$7:$B$1045,0))*IF(AH108="n/a",1.03,IF(AH108&lt;0,1.01,IF(AH108&gt;10,1.1,(1+AH108/100))))</f>
        <v>0.42900000000000005</v>
      </c>
      <c r="AS108" s="109">
        <f t="shared" si="58"/>
        <v>0.46936890000000009</v>
      </c>
      <c r="AT108" s="109">
        <f t="shared" si="61"/>
        <v>0.5163057900000001</v>
      </c>
      <c r="AU108" s="109">
        <f t="shared" si="61"/>
        <v>0.56793636900000011</v>
      </c>
      <c r="AV108" s="109">
        <f t="shared" si="61"/>
        <v>0.62473000590000016</v>
      </c>
      <c r="AW108" s="109">
        <f t="shared" si="59"/>
        <v>2.6073410649000004</v>
      </c>
      <c r="AX108" s="113">
        <f t="shared" si="60"/>
        <v>5.6023658463687163</v>
      </c>
      <c r="AY108" s="100">
        <v>1.1499999999999999</v>
      </c>
      <c r="AZ108" s="100">
        <v>61.88</v>
      </c>
      <c r="BA108" s="100">
        <v>-7.39</v>
      </c>
      <c r="BB108" s="100">
        <v>4.33</v>
      </c>
      <c r="BC108" s="100">
        <v>26.919999999999998</v>
      </c>
      <c r="BE108" s="12">
        <v>2018</v>
      </c>
      <c r="BF108" s="12">
        <f t="shared" si="47"/>
        <v>1</v>
      </c>
      <c r="BG108" s="100">
        <v>1.17</v>
      </c>
      <c r="BH108" t="s">
        <v>121</v>
      </c>
      <c r="BI108" t="s">
        <v>122</v>
      </c>
    </row>
    <row r="109" spans="1:61" ht="12.75" customHeight="1" x14ac:dyDescent="0.2">
      <c r="A109" s="116" t="s">
        <v>5568</v>
      </c>
      <c r="B109" s="55" t="s">
        <v>5554</v>
      </c>
      <c r="C109" s="156" t="s">
        <v>134</v>
      </c>
      <c r="D109" s="98" t="s">
        <v>157</v>
      </c>
      <c r="E109" s="157">
        <v>6</v>
      </c>
      <c r="F109" s="2">
        <v>665</v>
      </c>
      <c r="G109" s="2" t="s">
        <v>146</v>
      </c>
      <c r="H109" s="2" t="s">
        <v>146</v>
      </c>
      <c r="I109" s="100">
        <v>31.99</v>
      </c>
      <c r="J109" s="101">
        <f t="shared" si="48"/>
        <v>3.6261331666145669</v>
      </c>
      <c r="K109" s="104">
        <v>0.28999999999999998</v>
      </c>
      <c r="L109" s="71">
        <v>4</v>
      </c>
      <c r="M109" s="28">
        <f t="shared" si="49"/>
        <v>1.1599999999999999</v>
      </c>
      <c r="N109" s="103" t="s">
        <v>326</v>
      </c>
      <c r="O109" s="104">
        <v>0.25</v>
      </c>
      <c r="P109" s="158">
        <v>46141</v>
      </c>
      <c r="Q109" s="158">
        <v>46150</v>
      </c>
      <c r="R109" s="28">
        <f t="shared" si="50"/>
        <v>15.999999999999993</v>
      </c>
      <c r="S109" s="105">
        <f>IF(INDEX(Historical!$D$7:$D1720,MATCH(B109,Historical!$B$7:$B$1044,0))=0,"n/a",(INDEX(Historical!$C$7:$C$1044,MATCH(B109,Historical!$B$7:$B$1044,0))/INDEX(Historical!$D$7:$D$1044,MATCH(B109,Historical!$B$7:$B$1044,0))-1)*100)</f>
        <v>15.662650602409634</v>
      </c>
      <c r="T109" s="105">
        <f>IF(INDEX(Historical!$F$7:$F$1044,MATCH(B109,Historical!$B$7:$B$1044,0))=0,"n/a",((INDEX(Historical!$C$7:$C$1044,MATCH(B109,Historical!$B$7:$B$1044,0))/INDEX(Historical!$F$7:$F$1044,MATCH(B109,Historical!$B$7:$B$1044,0)))^(1/3)-1)*100)</f>
        <v>16.960709528514649</v>
      </c>
      <c r="U109" s="105">
        <f>IF(INDEX(Historical!$H$7:$H$1044,MATCH(B109,Historical!$B$7:$B$1044,0))=0,"n/a",((INDEX(Historical!$C$7:$C$1044,MATCH(B109,Historical!$B$7:$B$1044,0))/INDEX(Historical!$H$7:$H$1044,MATCH(B109,Historical!$B$7:$B$1044,0)))^(1/5)-1)*100)</f>
        <v>19.13578981670916</v>
      </c>
      <c r="V109" s="105" t="str">
        <f>IF(INDEX(Historical!$M$7:$M$1044,MATCH(B109,Historical!$B$7:$B$1044,0))=0,"n/a",((INDEX(Historical!$C$7:$C$1044,MATCH(B109,Historical!$B$7:$B$1044,0))/INDEX(Historical!$M$7:$M$1044,MATCH(B109,Historical!$B$7:$B$1044,0)))^(1/10)-1)*100)</f>
        <v>n/a</v>
      </c>
      <c r="W109" s="106" t="str">
        <f t="shared" si="51"/>
        <v>n/a</v>
      </c>
      <c r="X109" s="107">
        <f t="shared" si="52"/>
        <v>1.4377002116235282</v>
      </c>
      <c r="Y109" s="162"/>
      <c r="Z109" s="101">
        <f t="shared" si="53"/>
        <v>41.726618705035975</v>
      </c>
      <c r="AA109" s="109">
        <f t="shared" si="54"/>
        <v>11.507194244604317</v>
      </c>
      <c r="AB109" s="71">
        <v>12</v>
      </c>
      <c r="AC109" s="100">
        <v>2.78</v>
      </c>
      <c r="AD109" s="100" t="s">
        <v>142</v>
      </c>
      <c r="AE109" s="100">
        <v>3.46</v>
      </c>
      <c r="AF109" s="100">
        <v>1.65</v>
      </c>
      <c r="AG109" s="100">
        <v>15.22</v>
      </c>
      <c r="AH109" s="100">
        <v>24.240000000000002</v>
      </c>
      <c r="AI109" s="100">
        <v>0.61</v>
      </c>
      <c r="AJ109" s="100">
        <v>13.309999999999999</v>
      </c>
      <c r="AK109" s="100" t="s">
        <v>142</v>
      </c>
      <c r="AL109" s="100">
        <v>916.83</v>
      </c>
      <c r="AM109" s="100">
        <v>22.400000000000002</v>
      </c>
      <c r="AN109" s="100">
        <v>0.79</v>
      </c>
      <c r="AO109" s="110">
        <f t="shared" si="55"/>
        <v>11.254728738719411</v>
      </c>
      <c r="AP109" s="111">
        <f t="shared" si="56"/>
        <v>22.761922983323728</v>
      </c>
      <c r="AQ109" s="112">
        <f t="shared" si="57"/>
        <v>-8.1380975991144027</v>
      </c>
      <c r="AR109" s="101">
        <f>INDEX(Historical!$C$7:$C$1045,MATCH(B109,Historical!$B$7:$B$1045,0))*IF(AH109="n/a",1.03,IF(AH109&lt;0,1.01,IF(AH109&gt;10,1.1,(1+AH109/100))))</f>
        <v>1.056</v>
      </c>
      <c r="AS109" s="109">
        <f t="shared" si="58"/>
        <v>1.0624416000000001</v>
      </c>
      <c r="AT109" s="109">
        <f t="shared" si="61"/>
        <v>1.0943148480000002</v>
      </c>
      <c r="AU109" s="109">
        <f t="shared" si="61"/>
        <v>1.1271442934400002</v>
      </c>
      <c r="AV109" s="109">
        <f t="shared" si="61"/>
        <v>1.1609586222432002</v>
      </c>
      <c r="AW109" s="109">
        <f t="shared" si="59"/>
        <v>5.5008593636832011</v>
      </c>
      <c r="AX109" s="113">
        <f t="shared" si="60"/>
        <v>17.195559123736171</v>
      </c>
      <c r="AY109" s="100">
        <v>0.73</v>
      </c>
      <c r="AZ109" s="100">
        <v>30.42</v>
      </c>
      <c r="BA109" s="100">
        <v>-4.21</v>
      </c>
      <c r="BB109" s="100">
        <v>7.99</v>
      </c>
      <c r="BC109" s="100">
        <v>13.270000000000001</v>
      </c>
      <c r="BE109" s="12">
        <v>2021</v>
      </c>
      <c r="BF109" s="12">
        <f t="shared" si="47"/>
        <v>0</v>
      </c>
      <c r="BG109" s="100">
        <v>1.79</v>
      </c>
      <c r="BH109" s="55" t="s">
        <v>121</v>
      </c>
      <c r="BI109" s="55" t="s">
        <v>122</v>
      </c>
    </row>
    <row r="110" spans="1:61" ht="12.75" customHeight="1" x14ac:dyDescent="0.2">
      <c r="A110" s="146" t="s">
        <v>5633</v>
      </c>
      <c r="B110" s="55" t="s">
        <v>5630</v>
      </c>
      <c r="C110" s="156" t="s">
        <v>263</v>
      </c>
      <c r="D110" s="98" t="s">
        <v>264</v>
      </c>
      <c r="E110" s="157">
        <v>6</v>
      </c>
      <c r="F110" s="2">
        <v>641</v>
      </c>
      <c r="G110" s="2"/>
      <c r="H110" s="2"/>
      <c r="I110" s="100">
        <v>30.24</v>
      </c>
      <c r="J110" s="101">
        <f t="shared" si="48"/>
        <v>2.1825396825396828</v>
      </c>
      <c r="K110" s="104">
        <v>0.16500000000000001</v>
      </c>
      <c r="L110" s="71">
        <v>4</v>
      </c>
      <c r="M110" s="28">
        <f t="shared" si="49"/>
        <v>0.66</v>
      </c>
      <c r="N110" s="103" t="s">
        <v>708</v>
      </c>
      <c r="O110" s="104">
        <v>0.15</v>
      </c>
      <c r="P110" s="158">
        <v>46063</v>
      </c>
      <c r="Q110" s="158">
        <v>46083</v>
      </c>
      <c r="R110" s="28">
        <f t="shared" si="50"/>
        <v>10.000000000000009</v>
      </c>
      <c r="S110" s="105">
        <f>IF(INDEX(Historical!$D$7:$D1714,MATCH(B110,Historical!$B$7:$B$1044,0))=0,"n/a",(INDEX(Historical!$C$7:$C$1044,MATCH(B110,Historical!$B$7:$B$1044,0))/INDEX(Historical!$D$7:$D$1044,MATCH(B110,Historical!$B$7:$B$1044,0))-1)*100)</f>
        <v>15.384615384615374</v>
      </c>
      <c r="T110" s="105">
        <f>IF(INDEX(Historical!$F$7:$F$1044,MATCH(B110,Historical!$B$7:$B$1044,0))=0,"n/a",((INDEX(Historical!$C$7:$C$1044,MATCH(B110,Historical!$B$7:$B$1044,0))/INDEX(Historical!$F$7:$F$1044,MATCH(B110,Historical!$B$7:$B$1044,0)))^(1/3)-1)*100)</f>
        <v>14.471424255333186</v>
      </c>
      <c r="U110" s="105" t="str">
        <f>IF(INDEX(Historical!$H$7:$H$1044,MATCH(B110,Historical!$B$7:$B$1044,0))=0,"n/a",((INDEX(Historical!$C$7:$C$1044,MATCH(B110,Historical!$B$7:$B$1044,0))/INDEX(Historical!$H$7:$H$1044,MATCH(B110,Historical!$B$7:$B$1044,0)))^(1/5)-1)*100)</f>
        <v>n/a</v>
      </c>
      <c r="V110" s="105" t="str">
        <f>IF(INDEX(Historical!$M$7:$M$1044,MATCH(B110,Historical!$B$7:$B$1044,0))=0,"n/a",((INDEX(Historical!$C$7:$C$1044,MATCH(B110,Historical!$B$7:$B$1044,0))/INDEX(Historical!$M$7:$M$1044,MATCH(B110,Historical!$B$7:$B$1044,0)))^(1/10)-1)*100)</f>
        <v>n/a</v>
      </c>
      <c r="W110" s="106" t="str">
        <f t="shared" si="51"/>
        <v>n/a</v>
      </c>
      <c r="X110" s="107" t="str">
        <f t="shared" si="52"/>
        <v>n/a</v>
      </c>
      <c r="Y110" s="159"/>
      <c r="Z110" s="101">
        <f t="shared" si="53"/>
        <v>38.150289017341045</v>
      </c>
      <c r="AA110" s="109">
        <f t="shared" si="54"/>
        <v>17.479768786127167</v>
      </c>
      <c r="AB110" s="71">
        <v>12</v>
      </c>
      <c r="AC110" s="100">
        <v>1.73</v>
      </c>
      <c r="AD110" s="100">
        <v>0.84</v>
      </c>
      <c r="AE110" s="100">
        <v>4.41</v>
      </c>
      <c r="AF110" s="100">
        <v>2.91</v>
      </c>
      <c r="AG110" s="100">
        <v>16.650000000000002</v>
      </c>
      <c r="AH110" s="100">
        <v>55.300000000000004</v>
      </c>
      <c r="AI110" s="100">
        <v>-7.19</v>
      </c>
      <c r="AJ110" s="100" t="s">
        <v>142</v>
      </c>
      <c r="AK110" s="100">
        <v>14.14</v>
      </c>
      <c r="AL110" s="100">
        <v>5780</v>
      </c>
      <c r="AM110" s="100">
        <v>5.26</v>
      </c>
      <c r="AN110" s="100">
        <v>0.22</v>
      </c>
      <c r="AO110" s="110" t="str">
        <f t="shared" si="55"/>
        <v>n/a</v>
      </c>
      <c r="AP110" s="111" t="str">
        <f t="shared" si="56"/>
        <v>n/a</v>
      </c>
      <c r="AQ110" s="112">
        <f t="shared" si="57"/>
        <v>50.356801076831246</v>
      </c>
      <c r="AR110" s="101">
        <f>INDEX(Historical!$C$7:$C$1045,MATCH(B110,Historical!$B$7:$B$1045,0))*IF(AH110="n/a",1.03,IF(AH110&lt;0,1.01,IF(AH110&gt;10,1.1,(1+AH110/100))))</f>
        <v>0.66</v>
      </c>
      <c r="AS110" s="109">
        <f t="shared" si="58"/>
        <v>0.66660000000000008</v>
      </c>
      <c r="AT110" s="109">
        <f t="shared" si="61"/>
        <v>0.73326000000000013</v>
      </c>
      <c r="AU110" s="109">
        <f t="shared" si="61"/>
        <v>0.80658600000000025</v>
      </c>
      <c r="AV110" s="109">
        <f t="shared" si="61"/>
        <v>0.88724460000000038</v>
      </c>
      <c r="AW110" s="109">
        <f t="shared" si="59"/>
        <v>3.7536906000000005</v>
      </c>
      <c r="AX110" s="113">
        <f t="shared" si="60"/>
        <v>12.412998015873018</v>
      </c>
      <c r="AY110" s="100">
        <v>0.77</v>
      </c>
      <c r="AZ110" s="100">
        <v>49.33</v>
      </c>
      <c r="BA110" s="100">
        <v>-7.6899999999999995</v>
      </c>
      <c r="BB110" s="100">
        <v>2.6599999999999997</v>
      </c>
      <c r="BC110" s="100">
        <v>20.94</v>
      </c>
      <c r="BE110" s="12">
        <v>2021</v>
      </c>
      <c r="BF110" s="12">
        <f t="shared" si="47"/>
        <v>0</v>
      </c>
      <c r="BG110" s="100">
        <v>11.21</v>
      </c>
      <c r="BH110" s="55" t="s">
        <v>121</v>
      </c>
      <c r="BI110" s="55" t="s">
        <v>122</v>
      </c>
    </row>
    <row r="111" spans="1:61" ht="12.75" customHeight="1" x14ac:dyDescent="0.2">
      <c r="A111" s="116" t="s">
        <v>5567</v>
      </c>
      <c r="B111" s="55" t="s">
        <v>5555</v>
      </c>
      <c r="C111" s="156" t="s">
        <v>116</v>
      </c>
      <c r="D111" s="98" t="s">
        <v>215</v>
      </c>
      <c r="E111" s="157">
        <v>6</v>
      </c>
      <c r="F111" s="2">
        <v>652</v>
      </c>
      <c r="G111" s="2" t="s">
        <v>146</v>
      </c>
      <c r="H111" s="2" t="s">
        <v>146</v>
      </c>
      <c r="I111" s="100">
        <v>135.43</v>
      </c>
      <c r="J111" s="101">
        <f t="shared" si="48"/>
        <v>1.0337443697851287</v>
      </c>
      <c r="K111" s="104">
        <v>0.35</v>
      </c>
      <c r="L111" s="71">
        <v>4</v>
      </c>
      <c r="M111" s="28">
        <f t="shared" si="49"/>
        <v>1.4</v>
      </c>
      <c r="N111" s="103" t="s">
        <v>312</v>
      </c>
      <c r="O111" s="104">
        <v>0.25</v>
      </c>
      <c r="P111" s="158">
        <v>46094</v>
      </c>
      <c r="Q111" s="158">
        <v>46108</v>
      </c>
      <c r="R111" s="28">
        <f t="shared" si="50"/>
        <v>39.999999999999993</v>
      </c>
      <c r="S111" s="105">
        <f>IF(INDEX(Historical!$D$7:$D1721,MATCH(B111,Historical!$B$7:$B$1044,0))=0,"n/a",(INDEX(Historical!$C$7:$C$1044,MATCH(B111,Historical!$B$7:$B$1044,0))/INDEX(Historical!$D$7:$D$1044,MATCH(B111,Historical!$B$7:$B$1044,0))-1)*100)</f>
        <v>25</v>
      </c>
      <c r="T111" s="105">
        <f>IF(INDEX(Historical!$F$7:$F$1044,MATCH(B111,Historical!$B$7:$B$1044,0))=0,"n/a",((INDEX(Historical!$C$7:$C$1044,MATCH(B111,Historical!$B$7:$B$1044,0))/INDEX(Historical!$F$7:$F$1044,MATCH(B111,Historical!$B$7:$B$1044,0)))^(1/3)-1)*100)</f>
        <v>25.99210498948732</v>
      </c>
      <c r="U111" s="105">
        <f>IF(INDEX(Historical!$H$7:$H$1044,MATCH(B111,Historical!$B$7:$B$1044,0))=0,"n/a",((INDEX(Historical!$C$7:$C$1044,MATCH(B111,Historical!$B$7:$B$1044,0))/INDEX(Historical!$H$7:$H$1044,MATCH(B111,Historical!$B$7:$B$1044,0)))^(1/5)-1)*100)</f>
        <v>37.972966146121493</v>
      </c>
      <c r="V111" s="105">
        <f>IF(INDEX(Historical!$M$7:$M$1044,MATCH(B111,Historical!$B$7:$B$1044,0))=0,"n/a",((INDEX(Historical!$C$7:$C$1044,MATCH(B111,Historical!$B$7:$B$1044,0))/INDEX(Historical!$M$7:$M$1044,MATCH(B111,Historical!$B$7:$B$1044,0)))^(1/10)-1)*100)</f>
        <v>20.890138209116358</v>
      </c>
      <c r="W111" s="106">
        <f t="shared" si="51"/>
        <v>1.8177460467710198</v>
      </c>
      <c r="X111" s="107">
        <f t="shared" si="52"/>
        <v>0.92888860435717935</v>
      </c>
      <c r="Y111" s="162"/>
      <c r="Z111" s="101">
        <f t="shared" si="53"/>
        <v>18.348623853211006</v>
      </c>
      <c r="AA111" s="109">
        <f t="shared" si="54"/>
        <v>17.749672346002622</v>
      </c>
      <c r="AB111" s="71">
        <v>12</v>
      </c>
      <c r="AC111" s="100">
        <v>7.63</v>
      </c>
      <c r="AD111" s="100">
        <v>1.52</v>
      </c>
      <c r="AE111" s="100">
        <v>3.43</v>
      </c>
      <c r="AF111" s="100">
        <v>4.49</v>
      </c>
      <c r="AG111" s="100">
        <v>28.22</v>
      </c>
      <c r="AH111" s="100">
        <v>18</v>
      </c>
      <c r="AI111" s="100">
        <v>7.23</v>
      </c>
      <c r="AJ111" s="100">
        <v>40.880000000000003</v>
      </c>
      <c r="AK111" s="100">
        <v>10.24</v>
      </c>
      <c r="AL111" s="100">
        <v>14970</v>
      </c>
      <c r="AM111" s="100">
        <v>2.1800000000000002</v>
      </c>
      <c r="AN111" s="100">
        <v>0.01</v>
      </c>
      <c r="AO111" s="110">
        <f t="shared" si="55"/>
        <v>21.257038169903996</v>
      </c>
      <c r="AP111" s="111">
        <f t="shared" si="56"/>
        <v>39.006710515906619</v>
      </c>
      <c r="AQ111" s="112">
        <f t="shared" si="57"/>
        <v>88.203233923746225</v>
      </c>
      <c r="AR111" s="101">
        <f>INDEX(Historical!$C$7:$C$1045,MATCH(B111,Historical!$B$7:$B$1045,0))*IF(AH111="n/a",1.03,IF(AH111&lt;0,1.01,IF(AH111&gt;10,1.1,(1+AH111/100))))</f>
        <v>1.1000000000000001</v>
      </c>
      <c r="AS111" s="109">
        <f t="shared" si="58"/>
        <v>1.1795300000000002</v>
      </c>
      <c r="AT111" s="109">
        <f t="shared" si="61"/>
        <v>1.2974830000000004</v>
      </c>
      <c r="AU111" s="109">
        <f t="shared" si="61"/>
        <v>1.4272313000000005</v>
      </c>
      <c r="AV111" s="109">
        <f t="shared" si="61"/>
        <v>1.5699544300000008</v>
      </c>
      <c r="AW111" s="109">
        <f t="shared" si="59"/>
        <v>6.5741987300000027</v>
      </c>
      <c r="AX111" s="113">
        <f t="shared" si="60"/>
        <v>4.8543149449900334</v>
      </c>
      <c r="AY111" s="100">
        <v>1.1299999999999999</v>
      </c>
      <c r="AZ111" s="100">
        <v>89.31</v>
      </c>
      <c r="BA111" s="100">
        <v>-3.04</v>
      </c>
      <c r="BB111" s="100">
        <v>14.29</v>
      </c>
      <c r="BC111" s="100">
        <v>23.96</v>
      </c>
      <c r="BE111" s="12">
        <v>2021</v>
      </c>
      <c r="BF111" s="12">
        <f t="shared" si="47"/>
        <v>0</v>
      </c>
      <c r="BG111" s="100">
        <v>23.61</v>
      </c>
      <c r="BH111" s="55" t="s">
        <v>121</v>
      </c>
      <c r="BI111" s="55" t="s">
        <v>122</v>
      </c>
    </row>
    <row r="112" spans="1:61" ht="12.75" customHeight="1" x14ac:dyDescent="0.2">
      <c r="A112" s="55" t="s">
        <v>1558</v>
      </c>
      <c r="B112" s="55" t="s">
        <v>1559</v>
      </c>
      <c r="C112" s="156" t="s">
        <v>139</v>
      </c>
      <c r="D112" s="98" t="s">
        <v>140</v>
      </c>
      <c r="E112" s="157">
        <v>7</v>
      </c>
      <c r="F112" s="2">
        <v>587</v>
      </c>
      <c r="G112" s="2" t="s">
        <v>146</v>
      </c>
      <c r="H112" s="2" t="s">
        <v>146</v>
      </c>
      <c r="I112" s="100">
        <v>23.27</v>
      </c>
      <c r="J112" s="101">
        <f t="shared" si="48"/>
        <v>3.7816931671680281</v>
      </c>
      <c r="K112" s="104">
        <v>0.22</v>
      </c>
      <c r="L112" s="71">
        <v>4</v>
      </c>
      <c r="M112" s="28">
        <f t="shared" si="49"/>
        <v>0.88</v>
      </c>
      <c r="N112" s="103" t="s">
        <v>158</v>
      </c>
      <c r="O112" s="104">
        <v>0.21</v>
      </c>
      <c r="P112" s="115">
        <v>45722</v>
      </c>
      <c r="Q112" s="115">
        <v>45736</v>
      </c>
      <c r="R112" s="28">
        <f t="shared" si="50"/>
        <v>4.7619047619047663</v>
      </c>
      <c r="S112" s="105">
        <f>IF(INDEX(Historical!$D$7:$D1432,MATCH(B112,Historical!$B$7:$B$1044,0))=0,"n/a",(INDEX(Historical!$C$7:$C$1044,MATCH(B112,Historical!$B$7:$B$1044,0))/INDEX(Historical!$D$7:$D$1044,MATCH(B112,Historical!$B$7:$B$1044,0))-1)*100)</f>
        <v>4.7619047619047672</v>
      </c>
      <c r="T112" s="105">
        <f>IF(INDEX(Historical!$F$7:$F$1044,MATCH(B112,Historical!$B$7:$B$1044,0))=0,"n/a",((INDEX(Historical!$C$7:$C$1044,MATCH(B112,Historical!$B$7:$B$1044,0))/INDEX(Historical!$F$7:$F$1044,MATCH(B112,Historical!$B$7:$B$1044,0)))^(1/3)-1)*100)</f>
        <v>16.087835882314817</v>
      </c>
      <c r="U112" s="105">
        <f>IF(INDEX(Historical!$H$7:$H$1044,MATCH(B112,Historical!$B$7:$B$1044,0))=0,"n/a",((INDEX(Historical!$C$7:$C$1044,MATCH(B112,Historical!$B$7:$B$1044,0))/INDEX(Historical!$H$7:$H$1044,MATCH(B112,Historical!$B$7:$B$1044,0)))^(1/5)-1)*100)</f>
        <v>34.490167754521849</v>
      </c>
      <c r="V112" s="105">
        <f>IF(INDEX(Historical!$M$7:$M$1044,MATCH(B112,Historical!$B$7:$B$1044,0))=0,"n/a",((INDEX(Historical!$C$7:$C$1044,MATCH(B112,Historical!$B$7:$B$1044,0))/INDEX(Historical!$M$7:$M$1044,MATCH(B112,Historical!$B$7:$B$1044,0)))^(1/10)-1)*100)</f>
        <v>-1.9816424879961825</v>
      </c>
      <c r="W112" s="106" t="str">
        <f t="shared" si="51"/>
        <v>n/a</v>
      </c>
      <c r="X112" s="107" t="str">
        <f t="shared" si="52"/>
        <v>n/a</v>
      </c>
      <c r="Y112" s="55"/>
      <c r="Z112" s="101">
        <f t="shared" si="53"/>
        <v>52.071005917159766</v>
      </c>
      <c r="AA112" s="109">
        <f t="shared" si="54"/>
        <v>13.76923076923077</v>
      </c>
      <c r="AB112" s="71">
        <v>12</v>
      </c>
      <c r="AC112" s="100">
        <v>1.69</v>
      </c>
      <c r="AD112" s="100" t="s">
        <v>142</v>
      </c>
      <c r="AE112" s="100">
        <v>0.61</v>
      </c>
      <c r="AF112" s="100">
        <v>0.61</v>
      </c>
      <c r="AG112" s="100">
        <v>4.5900000000000007</v>
      </c>
      <c r="AH112" s="100">
        <v>-37.340000000000003</v>
      </c>
      <c r="AI112" s="100">
        <v>53.44</v>
      </c>
      <c r="AJ112" s="100">
        <v>-0.6</v>
      </c>
      <c r="AK112" s="100">
        <v>-1.83</v>
      </c>
      <c r="AL112" s="100">
        <v>7400</v>
      </c>
      <c r="AM112" s="100">
        <v>0.4</v>
      </c>
      <c r="AN112" s="100">
        <v>0.48</v>
      </c>
      <c r="AO112" s="110">
        <f t="shared" si="55"/>
        <v>24.502630152459108</v>
      </c>
      <c r="AP112" s="111">
        <f t="shared" si="56"/>
        <v>38.271860921689878</v>
      </c>
      <c r="AQ112" s="112">
        <f t="shared" si="57"/>
        <v>-38.901788463233622</v>
      </c>
      <c r="AR112" s="101">
        <f>INDEX(Historical!$C$7:$C$1045,MATCH(B112,Historical!$B$7:$B$1045,0))*IF(AH112="n/a",1.03,IF(AH112&lt;0,1.01,IF(AH112&gt;10,1.1,(1+AH112/100))))</f>
        <v>0.88880000000000003</v>
      </c>
      <c r="AS112" s="109">
        <f t="shared" si="58"/>
        <v>0.9776800000000001</v>
      </c>
      <c r="AT112" s="109">
        <f t="shared" si="61"/>
        <v>0.98745680000000013</v>
      </c>
      <c r="AU112" s="109">
        <f t="shared" si="61"/>
        <v>0.99733136800000011</v>
      </c>
      <c r="AV112" s="109">
        <f t="shared" si="61"/>
        <v>1.0073046816800002</v>
      </c>
      <c r="AW112" s="109">
        <f t="shared" si="59"/>
        <v>4.8585728496800007</v>
      </c>
      <c r="AX112" s="113">
        <f t="shared" si="60"/>
        <v>20.879126986162444</v>
      </c>
      <c r="AY112" s="100">
        <v>0.81</v>
      </c>
      <c r="AZ112" s="100">
        <v>2.33</v>
      </c>
      <c r="BA112" s="100">
        <v>-39.129999999999995</v>
      </c>
      <c r="BB112" s="100">
        <v>-10.67</v>
      </c>
      <c r="BC112" s="100">
        <v>-19.059999999999999</v>
      </c>
      <c r="BE112" s="12">
        <v>2019</v>
      </c>
      <c r="BF112" s="12">
        <f t="shared" si="47"/>
        <v>1</v>
      </c>
      <c r="BG112" s="100">
        <v>2.2800000000000002</v>
      </c>
      <c r="BH112" s="55" t="s">
        <v>121</v>
      </c>
      <c r="BI112" s="55" t="s">
        <v>122</v>
      </c>
    </row>
    <row r="113" spans="1:61" ht="12.75" customHeight="1" x14ac:dyDescent="0.2">
      <c r="A113" s="116" t="s">
        <v>1560</v>
      </c>
      <c r="B113" s="55" t="s">
        <v>1561</v>
      </c>
      <c r="C113" s="156" t="s">
        <v>198</v>
      </c>
      <c r="D113" s="98" t="s">
        <v>565</v>
      </c>
      <c r="E113" s="157">
        <v>9</v>
      </c>
      <c r="F113" s="2">
        <v>553</v>
      </c>
      <c r="G113" s="2" t="s">
        <v>146</v>
      </c>
      <c r="H113" s="2" t="s">
        <v>146</v>
      </c>
      <c r="I113" s="100">
        <v>1614.41</v>
      </c>
      <c r="J113" s="101">
        <f t="shared" si="48"/>
        <v>0.49553706926988805</v>
      </c>
      <c r="K113" s="104">
        <v>2</v>
      </c>
      <c r="L113" s="71">
        <v>4</v>
      </c>
      <c r="M113" s="28">
        <f t="shared" si="49"/>
        <v>8</v>
      </c>
      <c r="N113" s="103" t="s">
        <v>209</v>
      </c>
      <c r="O113" s="104">
        <v>1.56</v>
      </c>
      <c r="P113" s="158">
        <v>46112</v>
      </c>
      <c r="Q113" s="158">
        <v>46127</v>
      </c>
      <c r="R113" s="28">
        <f t="shared" si="50"/>
        <v>28.205128205128201</v>
      </c>
      <c r="S113" s="105">
        <f>IF(INDEX(Historical!$D$7:$D1434,MATCH(B113,Historical!$B$7:$B$1044,0))=0,"n/a",(INDEX(Historical!$C$7:$C$1044,MATCH(B113,Historical!$B$7:$B$1044,0))/INDEX(Historical!$D$7:$D$1044,MATCH(B113,Historical!$B$7:$B$1044,0))-1)*100)</f>
        <v>24.842105263157887</v>
      </c>
      <c r="T113" s="105">
        <f>IF(INDEX(Historical!$F$7:$F$1044,MATCH(B113,Historical!$B$7:$B$1044,0))=0,"n/a",((INDEX(Historical!$C$7:$C$1044,MATCH(B113,Historical!$B$7:$B$1044,0))/INDEX(Historical!$F$7:$F$1044,MATCH(B113,Historical!$B$7:$B$1044,0)))^(1/3)-1)*100)</f>
        <v>27.66443997326844</v>
      </c>
      <c r="U113" s="105">
        <f>IF(INDEX(Historical!$H$7:$H$1044,MATCH(B113,Historical!$B$7:$B$1044,0))=0,"n/a",((INDEX(Historical!$C$7:$C$1044,MATCH(B113,Historical!$B$7:$B$1044,0))/INDEX(Historical!$H$7:$H$1044,MATCH(B113,Historical!$B$7:$B$1044,0)))^(1/5)-1)*100)</f>
        <v>25.562576440010499</v>
      </c>
      <c r="V113" s="105">
        <f>IF(INDEX(Historical!$M$7:$M$1044,MATCH(B113,Historical!$B$7:$B$1044,0))=0,"n/a",((INDEX(Historical!$C$7:$C$1044,MATCH(B113,Historical!$B$7:$B$1044,0))/INDEX(Historical!$M$7:$M$1044,MATCH(B113,Historical!$B$7:$B$1044,0)))^(1/10)-1)*100)</f>
        <v>22.970048124303787</v>
      </c>
      <c r="W113" s="106">
        <f t="shared" si="51"/>
        <v>1.1128656022694028</v>
      </c>
      <c r="X113" s="107">
        <f t="shared" si="52"/>
        <v>0.85866901041352017</v>
      </c>
      <c r="Y113" s="165"/>
      <c r="Z113" s="101">
        <f t="shared" si="53"/>
        <v>62.794348508634222</v>
      </c>
      <c r="AA113" s="109">
        <f t="shared" si="54"/>
        <v>126.71978021978022</v>
      </c>
      <c r="AB113" s="71">
        <v>12</v>
      </c>
      <c r="AC113" s="100">
        <v>12.74</v>
      </c>
      <c r="AD113" s="100">
        <v>3.03</v>
      </c>
      <c r="AE113" s="100">
        <v>28.42</v>
      </c>
      <c r="AF113" s="100">
        <v>22.27</v>
      </c>
      <c r="AG113" s="100">
        <v>18.45</v>
      </c>
      <c r="AH113" s="100">
        <v>21.29</v>
      </c>
      <c r="AI113" s="100">
        <v>19.97</v>
      </c>
      <c r="AJ113" s="100">
        <v>29.770000000000003</v>
      </c>
      <c r="AK113" s="100">
        <v>20.580000000000002</v>
      </c>
      <c r="AL113" s="100">
        <v>79300</v>
      </c>
      <c r="AM113" s="100">
        <v>3.91</v>
      </c>
      <c r="AN113" s="100">
        <v>0.01</v>
      </c>
      <c r="AO113" s="110">
        <f t="shared" si="55"/>
        <v>-100.66166671049983</v>
      </c>
      <c r="AP113" s="111">
        <f t="shared" si="56"/>
        <v>26.058113509280386</v>
      </c>
      <c r="AQ113" s="112">
        <f t="shared" si="57"/>
        <v>1019.9304552802485</v>
      </c>
      <c r="AR113" s="101">
        <f>INDEX(Historical!$C$7:$C$1045,MATCH(B113,Historical!$B$7:$B$1045,0))*IF(AH113="n/a",1.03,IF(AH113&lt;0,1.01,IF(AH113&gt;10,1.1,(1+AH113/100))))</f>
        <v>6.5230000000000006</v>
      </c>
      <c r="AS113" s="109">
        <f t="shared" si="58"/>
        <v>7.1753000000000009</v>
      </c>
      <c r="AT113" s="109">
        <f t="shared" si="61"/>
        <v>7.8928300000000018</v>
      </c>
      <c r="AU113" s="109">
        <f t="shared" si="61"/>
        <v>8.6821130000000029</v>
      </c>
      <c r="AV113" s="109">
        <f t="shared" si="61"/>
        <v>9.5503243000000033</v>
      </c>
      <c r="AW113" s="109">
        <f t="shared" si="59"/>
        <v>39.823567300000008</v>
      </c>
      <c r="AX113" s="113">
        <f t="shared" si="60"/>
        <v>2.4667567284642691</v>
      </c>
      <c r="AY113" s="100">
        <v>1.67</v>
      </c>
      <c r="AZ113" s="100">
        <v>187.07</v>
      </c>
      <c r="BA113" s="100">
        <v>-2.85</v>
      </c>
      <c r="BB113" s="100">
        <v>31.290000000000003</v>
      </c>
      <c r="BC113" s="100">
        <v>59.64</v>
      </c>
      <c r="BE113" s="12">
        <v>2018</v>
      </c>
      <c r="BF113" s="12">
        <f t="shared" si="47"/>
        <v>1</v>
      </c>
      <c r="BG113" s="100">
        <v>15.76</v>
      </c>
      <c r="BH113" s="55" t="s">
        <v>121</v>
      </c>
      <c r="BI113" s="55" t="s">
        <v>122</v>
      </c>
    </row>
    <row r="114" spans="1:61" ht="12.75" customHeight="1" x14ac:dyDescent="0.2">
      <c r="A114" s="116" t="s">
        <v>1562</v>
      </c>
      <c r="B114" s="55" t="s">
        <v>1563</v>
      </c>
      <c r="C114" s="156" t="s">
        <v>134</v>
      </c>
      <c r="D114" s="98" t="s">
        <v>157</v>
      </c>
      <c r="E114" s="157">
        <v>9</v>
      </c>
      <c r="F114" s="2">
        <v>535</v>
      </c>
      <c r="G114" s="2" t="s">
        <v>146</v>
      </c>
      <c r="H114" s="2" t="s">
        <v>146</v>
      </c>
      <c r="I114" s="100">
        <v>218.63</v>
      </c>
      <c r="J114" s="101">
        <f t="shared" si="48"/>
        <v>2.7443626217810912</v>
      </c>
      <c r="K114" s="104">
        <v>1.5</v>
      </c>
      <c r="L114" s="71">
        <v>4</v>
      </c>
      <c r="M114" s="28">
        <f t="shared" si="49"/>
        <v>6</v>
      </c>
      <c r="N114" s="103" t="s">
        <v>270</v>
      </c>
      <c r="O114" s="104">
        <v>1.35</v>
      </c>
      <c r="P114" s="158">
        <v>45902</v>
      </c>
      <c r="Q114" s="158">
        <v>45930</v>
      </c>
      <c r="R114" s="28">
        <f t="shared" si="50"/>
        <v>11.111111111111104</v>
      </c>
      <c r="S114" s="105">
        <f>IF(INDEX(Historical!$D$7:$D1443,MATCH(B114,Historical!$B$7:$B$1044,0))=0,"n/a",(INDEX(Historical!$C$7:$C$1044,MATCH(B114,Historical!$B$7:$B$1044,0))/INDEX(Historical!$D$7:$D$1044,MATCH(B114,Historical!$B$7:$B$1044,0))-1)*100)</f>
        <v>6.542056074766367</v>
      </c>
      <c r="T114" s="105">
        <f>IF(INDEX(Historical!$F$7:$F$1044,MATCH(B114,Historical!$B$7:$B$1044,0))=0,"n/a",((INDEX(Historical!$C$7:$C$1044,MATCH(B114,Historical!$B$7:$B$1044,0))/INDEX(Historical!$F$7:$F$1044,MATCH(B114,Historical!$B$7:$B$1044,0)))^(1/3)-1)*100)</f>
        <v>5.8955896063723312</v>
      </c>
      <c r="U114" s="105">
        <f>IF(INDEX(Historical!$H$7:$H$1044,MATCH(B114,Historical!$B$7:$B$1044,0))=0,"n/a",((INDEX(Historical!$C$7:$C$1044,MATCH(B114,Historical!$B$7:$B$1044,0))/INDEX(Historical!$H$7:$H$1044,MATCH(B114,Historical!$B$7:$B$1044,0)))^(1/5)-1)*100)</f>
        <v>5.3135944368471799</v>
      </c>
      <c r="V114" s="105">
        <f>IF(INDEX(Historical!$M$7:$M$1044,MATCH(B114,Historical!$B$7:$B$1044,0))=0,"n/a",((INDEX(Historical!$C$7:$C$1044,MATCH(B114,Historical!$B$7:$B$1044,0))/INDEX(Historical!$M$7:$M$1044,MATCH(B114,Historical!$B$7:$B$1044,0)))^(1/10)-1)*100)</f>
        <v>7.3672136029840241</v>
      </c>
      <c r="W114" s="106">
        <f t="shared" si="51"/>
        <v>0.72124886330090332</v>
      </c>
      <c r="X114" s="107">
        <f t="shared" si="52"/>
        <v>0.46898450457609708</v>
      </c>
      <c r="Y114" s="165"/>
      <c r="Z114" s="101">
        <f t="shared" si="53"/>
        <v>33.5946248600224</v>
      </c>
      <c r="AA114" s="109">
        <f t="shared" si="54"/>
        <v>12.241321388577827</v>
      </c>
      <c r="AB114" s="71">
        <v>12</v>
      </c>
      <c r="AC114" s="100">
        <v>17.86</v>
      </c>
      <c r="AD114" s="100">
        <v>0.99</v>
      </c>
      <c r="AE114" s="100">
        <v>2.46</v>
      </c>
      <c r="AF114" s="100">
        <v>1.26</v>
      </c>
      <c r="AG114" s="100">
        <v>10.27</v>
      </c>
      <c r="AH114" s="100">
        <v>9.58</v>
      </c>
      <c r="AI114" s="100">
        <v>11.940000000000001</v>
      </c>
      <c r="AJ114" s="100">
        <v>11.33</v>
      </c>
      <c r="AK114" s="100">
        <v>10.56</v>
      </c>
      <c r="AL114" s="100">
        <v>32580</v>
      </c>
      <c r="AM114" s="100">
        <v>0.36</v>
      </c>
      <c r="AN114" s="100">
        <v>0.68</v>
      </c>
      <c r="AO114" s="110">
        <f t="shared" si="55"/>
        <v>-4.1833643299495549</v>
      </c>
      <c r="AP114" s="111">
        <f t="shared" si="56"/>
        <v>8.0579570586282721</v>
      </c>
      <c r="AQ114" s="112">
        <f t="shared" si="57"/>
        <v>-17.204227296294995</v>
      </c>
      <c r="AR114" s="101">
        <f>INDEX(Historical!$C$7:$C$1045,MATCH(B114,Historical!$B$7:$B$1045,0))*IF(AH114="n/a",1.03,IF(AH114&lt;0,1.01,IF(AH114&gt;10,1.1,(1+AH114/100))))</f>
        <v>6.2460600000000008</v>
      </c>
      <c r="AS114" s="109">
        <f t="shared" si="58"/>
        <v>6.8706660000000017</v>
      </c>
      <c r="AT114" s="109">
        <f t="shared" si="61"/>
        <v>7.5577326000000022</v>
      </c>
      <c r="AU114" s="109">
        <f t="shared" si="61"/>
        <v>8.3135058600000029</v>
      </c>
      <c r="AV114" s="109">
        <f t="shared" si="61"/>
        <v>9.1448564460000039</v>
      </c>
      <c r="AW114" s="109">
        <f t="shared" si="59"/>
        <v>38.132820906000013</v>
      </c>
      <c r="AX114" s="113">
        <f t="shared" si="60"/>
        <v>17.441714726249835</v>
      </c>
      <c r="AY114" s="100">
        <v>0.59</v>
      </c>
      <c r="AZ114" s="100">
        <v>32.229999999999997</v>
      </c>
      <c r="BA114" s="100">
        <v>-8.52</v>
      </c>
      <c r="BB114" s="100">
        <v>2.78</v>
      </c>
      <c r="BC114" s="100">
        <v>8.0500000000000007</v>
      </c>
      <c r="BE114" s="12">
        <v>2017</v>
      </c>
      <c r="BF114" s="12">
        <f t="shared" si="47"/>
        <v>1</v>
      </c>
      <c r="BG114" s="100">
        <v>1.38</v>
      </c>
      <c r="BH114" s="55" t="s">
        <v>121</v>
      </c>
      <c r="BI114" s="55" t="s">
        <v>122</v>
      </c>
    </row>
    <row r="115" spans="1:61" ht="12.75" customHeight="1" x14ac:dyDescent="0.2">
      <c r="A115" s="146" t="s">
        <v>5622</v>
      </c>
      <c r="B115" s="55" t="s">
        <v>5609</v>
      </c>
      <c r="C115" s="156" t="s">
        <v>263</v>
      </c>
      <c r="D115" s="98" t="s">
        <v>264</v>
      </c>
      <c r="E115" s="157">
        <v>5</v>
      </c>
      <c r="F115" s="2">
        <v>694</v>
      </c>
      <c r="G115" s="2" t="s">
        <v>146</v>
      </c>
      <c r="H115" s="2" t="s">
        <v>146</v>
      </c>
      <c r="I115" s="100">
        <v>63.44</v>
      </c>
      <c r="J115" s="101">
        <f t="shared" si="48"/>
        <v>2.3644388398486758</v>
      </c>
      <c r="K115" s="104">
        <v>0.375</v>
      </c>
      <c r="L115" s="71">
        <v>4</v>
      </c>
      <c r="M115" s="28">
        <f t="shared" si="49"/>
        <v>1.5</v>
      </c>
      <c r="N115" s="103" t="s">
        <v>1553</v>
      </c>
      <c r="O115" s="104">
        <v>0.3125</v>
      </c>
      <c r="P115" s="158">
        <v>45971</v>
      </c>
      <c r="Q115" s="158">
        <v>45996</v>
      </c>
      <c r="R115" s="28">
        <f t="shared" si="50"/>
        <v>20</v>
      </c>
      <c r="S115" s="105">
        <f>IF(INDEX(Historical!$D$7:$D1720,MATCH(B115,Historical!$B$7:$B$1044,0))=0,"n/a",(INDEX(Historical!$C$7:$C$1044,MATCH(B115,Historical!$B$7:$B$1044,0))/INDEX(Historical!$D$7:$D$1044,MATCH(B115,Historical!$B$7:$B$1044,0))-1)*100)</f>
        <v>54.411764705882334</v>
      </c>
      <c r="T115" s="105">
        <f>IF(INDEX(Historical!$F$7:$F$1044,MATCH(B115,Historical!$B$7:$B$1044,0))=0,"n/a",((INDEX(Historical!$C$7:$C$1044,MATCH(B115,Historical!$B$7:$B$1044,0))/INDEX(Historical!$F$7:$F$1044,MATCH(B115,Historical!$B$7:$B$1044,0)))^(1/3)-1)*100)</f>
        <v>63.553315509429488</v>
      </c>
      <c r="U115" s="105" t="str">
        <f>IF(INDEX(Historical!$H$7:$H$1044,MATCH(B115,Historical!$B$7:$B$1044,0))=0,"n/a",((INDEX(Historical!$C$7:$C$1044,MATCH(B115,Historical!$B$7:$B$1044,0))/INDEX(Historical!$H$7:$H$1044,MATCH(B115,Historical!$B$7:$B$1044,0)))^(1/5)-1)*100)</f>
        <v>n/a</v>
      </c>
      <c r="V115" s="105" t="str">
        <f>IF(INDEX(Historical!$M$7:$M$1044,MATCH(B115,Historical!$B$7:$B$1044,0))=0,"n/a",((INDEX(Historical!$C$7:$C$1044,MATCH(B115,Historical!$B$7:$B$1044,0))/INDEX(Historical!$M$7:$M$1044,MATCH(B115,Historical!$B$7:$B$1044,0)))^(1/10)-1)*100)</f>
        <v>n/a</v>
      </c>
      <c r="W115" s="106" t="str">
        <f t="shared" si="51"/>
        <v>n/a</v>
      </c>
      <c r="X115" s="107" t="str">
        <f t="shared" si="52"/>
        <v>n/a</v>
      </c>
      <c r="Y115" s="159"/>
      <c r="Z115" s="101">
        <f t="shared" si="53"/>
        <v>24.630541871921181</v>
      </c>
      <c r="AA115" s="109">
        <f t="shared" si="54"/>
        <v>10.417077175697866</v>
      </c>
      <c r="AB115" s="71">
        <v>12</v>
      </c>
      <c r="AC115" s="100">
        <v>6.09</v>
      </c>
      <c r="AD115" s="100">
        <v>0.75</v>
      </c>
      <c r="AE115" s="100">
        <v>2.16</v>
      </c>
      <c r="AF115" s="100">
        <v>1.39</v>
      </c>
      <c r="AG115" s="100">
        <v>14.13</v>
      </c>
      <c r="AH115" s="100">
        <v>24.84</v>
      </c>
      <c r="AI115" s="100">
        <v>14.06</v>
      </c>
      <c r="AJ115" s="100" t="s">
        <v>142</v>
      </c>
      <c r="AK115" s="100">
        <v>10.31</v>
      </c>
      <c r="AL115" s="100">
        <v>7880</v>
      </c>
      <c r="AM115" s="100">
        <v>7.31</v>
      </c>
      <c r="AN115" s="100">
        <v>0.63</v>
      </c>
      <c r="AO115" s="110" t="str">
        <f t="shared" si="55"/>
        <v>n/a</v>
      </c>
      <c r="AP115" s="111" t="str">
        <f t="shared" si="56"/>
        <v>n/a</v>
      </c>
      <c r="AQ115" s="112">
        <f t="shared" si="57"/>
        <v>-19.778813343716749</v>
      </c>
      <c r="AR115" s="101">
        <f>INDEX(Historical!$C$7:$C$1045,MATCH(B115,Historical!$B$7:$B$1045,0))*IF(AH115="n/a",1.03,IF(AH115&lt;0,1.01,IF(AH115&gt;10,1.1,(1+AH115/100))))</f>
        <v>1.4437500000000001</v>
      </c>
      <c r="AS115" s="109">
        <f t="shared" si="58"/>
        <v>1.5881250000000002</v>
      </c>
      <c r="AT115" s="109">
        <f t="shared" si="61"/>
        <v>1.7469375000000005</v>
      </c>
      <c r="AU115" s="109">
        <f t="shared" si="61"/>
        <v>1.9216312500000006</v>
      </c>
      <c r="AV115" s="109">
        <f t="shared" si="61"/>
        <v>2.1137943750000008</v>
      </c>
      <c r="AW115" s="109">
        <f t="shared" si="59"/>
        <v>8.8142381250000028</v>
      </c>
      <c r="AX115" s="113">
        <f t="shared" si="60"/>
        <v>13.893817977616651</v>
      </c>
      <c r="AY115" s="100">
        <v>0.81</v>
      </c>
      <c r="AZ115" s="100">
        <v>70.81</v>
      </c>
      <c r="BA115" s="100">
        <v>-5.08</v>
      </c>
      <c r="BB115" s="100">
        <v>9.3000000000000007</v>
      </c>
      <c r="BC115" s="100">
        <v>31.840000000000003</v>
      </c>
      <c r="BE115" s="12">
        <v>2021</v>
      </c>
      <c r="BF115" s="12">
        <f t="shared" si="47"/>
        <v>0</v>
      </c>
      <c r="BG115" s="100">
        <v>6.660000000000001</v>
      </c>
      <c r="BH115" s="55" t="s">
        <v>121</v>
      </c>
      <c r="BI115" s="55" t="s">
        <v>122</v>
      </c>
    </row>
    <row r="116" spans="1:61" ht="12.75" customHeight="1" x14ac:dyDescent="0.2">
      <c r="A116" s="116" t="s">
        <v>1564</v>
      </c>
      <c r="B116" s="55" t="s">
        <v>1565</v>
      </c>
      <c r="C116" s="156" t="s">
        <v>134</v>
      </c>
      <c r="D116" s="98" t="s">
        <v>354</v>
      </c>
      <c r="E116" s="157">
        <v>7</v>
      </c>
      <c r="F116" s="2">
        <v>591</v>
      </c>
      <c r="G116" s="2" t="s">
        <v>146</v>
      </c>
      <c r="H116" s="2" t="s">
        <v>146</v>
      </c>
      <c r="I116" s="100">
        <v>26.48</v>
      </c>
      <c r="J116" s="101">
        <f t="shared" si="48"/>
        <v>2.2658610271903323</v>
      </c>
      <c r="K116" s="104">
        <v>0.15</v>
      </c>
      <c r="L116" s="71">
        <v>4</v>
      </c>
      <c r="M116" s="28">
        <f t="shared" si="49"/>
        <v>0.6</v>
      </c>
      <c r="N116" s="103" t="s">
        <v>671</v>
      </c>
      <c r="O116" s="104">
        <v>0.13</v>
      </c>
      <c r="P116" s="158">
        <v>45876</v>
      </c>
      <c r="Q116" s="158">
        <v>45890</v>
      </c>
      <c r="R116" s="28">
        <f t="shared" si="50"/>
        <v>15.384615384615378</v>
      </c>
      <c r="S116" s="105">
        <f>IF(INDEX(Historical!$D$7:$D1444,MATCH(B116,Historical!$B$7:$B$1044,0))=0,"n/a",(INDEX(Historical!$C$7:$C$1044,MATCH(B116,Historical!$B$7:$B$1044,0))/INDEX(Historical!$D$7:$D$1044,MATCH(B116,Historical!$B$7:$B$1044,0))-1)*100)</f>
        <v>14.285714285714302</v>
      </c>
      <c r="T116" s="105">
        <f>IF(INDEX(Historical!$F$7:$F$1044,MATCH(B116,Historical!$B$7:$B$1044,0))=0,"n/a",((INDEX(Historical!$C$7:$C$1044,MATCH(B116,Historical!$B$7:$B$1044,0))/INDEX(Historical!$F$7:$F$1044,MATCH(B116,Historical!$B$7:$B$1044,0)))^(1/3)-1)*100)</f>
        <v>15.867554829548336</v>
      </c>
      <c r="U116" s="105">
        <f>IF(INDEX(Historical!$H$7:$H$1044,MATCH(B116,Historical!$B$7:$B$1044,0))=0,"n/a",((INDEX(Historical!$C$7:$C$1044,MATCH(B116,Historical!$B$7:$B$1044,0))/INDEX(Historical!$H$7:$H$1044,MATCH(B116,Historical!$B$7:$B$1044,0)))^(1/5)-1)*100)</f>
        <v>18.466445254224407</v>
      </c>
      <c r="V116" s="105" t="str">
        <f>IF(INDEX(Historical!$M$7:$M$1044,MATCH(B116,Historical!$B$7:$B$1044,0))=0,"n/a",((INDEX(Historical!$C$7:$C$1044,MATCH(B116,Historical!$B$7:$B$1044,0))/INDEX(Historical!$M$7:$M$1044,MATCH(B116,Historical!$B$7:$B$1044,0)))^(1/10)-1)*100)</f>
        <v>n/a</v>
      </c>
      <c r="W116" s="106" t="str">
        <f t="shared" si="51"/>
        <v>n/a</v>
      </c>
      <c r="X116" s="107">
        <f t="shared" si="52"/>
        <v>0.94699719252432857</v>
      </c>
      <c r="Y116" s="162"/>
      <c r="Z116" s="101">
        <f t="shared" si="53"/>
        <v>19.047619047619047</v>
      </c>
      <c r="AA116" s="109">
        <f t="shared" si="54"/>
        <v>8.4063492063492067</v>
      </c>
      <c r="AB116" s="71">
        <v>12</v>
      </c>
      <c r="AC116" s="100">
        <v>3.15</v>
      </c>
      <c r="AD116" s="100">
        <v>1.47</v>
      </c>
      <c r="AE116" s="100">
        <v>4.7300000000000004</v>
      </c>
      <c r="AF116" s="100">
        <v>1.1200000000000001</v>
      </c>
      <c r="AG116" s="100">
        <v>14.11</v>
      </c>
      <c r="AH116" s="100">
        <v>-2</v>
      </c>
      <c r="AI116" s="100">
        <v>8.6199999999999992</v>
      </c>
      <c r="AJ116" s="100">
        <v>19.5</v>
      </c>
      <c r="AK116" s="100">
        <v>5.3900000000000006</v>
      </c>
      <c r="AL116" s="100">
        <v>5700</v>
      </c>
      <c r="AM116" s="100">
        <v>1.9</v>
      </c>
      <c r="AN116" s="100">
        <v>0.13</v>
      </c>
      <c r="AO116" s="110">
        <f t="shared" si="55"/>
        <v>12.325957075065533</v>
      </c>
      <c r="AP116" s="111">
        <f t="shared" si="56"/>
        <v>20.73230628141474</v>
      </c>
      <c r="AQ116" s="112">
        <f t="shared" si="57"/>
        <v>-35.312336360319108</v>
      </c>
      <c r="AR116" s="101">
        <f>INDEX(Historical!$C$7:$C$1045,MATCH(B116,Historical!$B$7:$B$1045,0))*IF(AH116="n/a",1.03,IF(AH116&lt;0,1.01,IF(AH116&gt;10,1.1,(1+AH116/100))))</f>
        <v>0.5656000000000001</v>
      </c>
      <c r="AS116" s="109">
        <f t="shared" si="58"/>
        <v>0.61435472000000013</v>
      </c>
      <c r="AT116" s="109">
        <f t="shared" si="61"/>
        <v>0.64746843940800014</v>
      </c>
      <c r="AU116" s="109">
        <f t="shared" si="61"/>
        <v>0.68236698829209141</v>
      </c>
      <c r="AV116" s="109">
        <f t="shared" si="61"/>
        <v>0.71914656896103513</v>
      </c>
      <c r="AW116" s="109">
        <f t="shared" si="59"/>
        <v>3.2289367166611269</v>
      </c>
      <c r="AX116" s="113">
        <f t="shared" si="60"/>
        <v>12.193869775910599</v>
      </c>
      <c r="AY116" s="100">
        <v>0.79</v>
      </c>
      <c r="AZ116" s="100">
        <v>8.9700000000000006</v>
      </c>
      <c r="BA116" s="100">
        <v>-11.64</v>
      </c>
      <c r="BB116" s="100">
        <v>-1.37</v>
      </c>
      <c r="BC116" s="100">
        <v>-3.47</v>
      </c>
      <c r="BE116" s="12">
        <v>2019</v>
      </c>
      <c r="BF116" s="12">
        <f t="shared" si="47"/>
        <v>1</v>
      </c>
      <c r="BG116" s="100">
        <v>11.200000000000001</v>
      </c>
      <c r="BH116" s="55" t="s">
        <v>121</v>
      </c>
      <c r="BI116" s="55" t="s">
        <v>122</v>
      </c>
    </row>
    <row r="117" spans="1:61" ht="12.75" customHeight="1" x14ac:dyDescent="0.2">
      <c r="A117" s="55" t="s">
        <v>1566</v>
      </c>
      <c r="B117" s="55" t="s">
        <v>1567</v>
      </c>
      <c r="C117" s="156" t="s">
        <v>335</v>
      </c>
      <c r="D117" s="98" t="s">
        <v>371</v>
      </c>
      <c r="E117" s="157">
        <v>6</v>
      </c>
      <c r="F117" s="2">
        <v>629</v>
      </c>
      <c r="G117" s="2" t="s">
        <v>146</v>
      </c>
      <c r="H117" s="2" t="s">
        <v>146</v>
      </c>
      <c r="I117" s="100">
        <v>588</v>
      </c>
      <c r="J117" s="101">
        <f t="shared" si="48"/>
        <v>0.4285714285714286</v>
      </c>
      <c r="K117" s="104">
        <v>0.63</v>
      </c>
      <c r="L117" s="71">
        <v>4</v>
      </c>
      <c r="M117" s="28">
        <f t="shared" si="49"/>
        <v>2.52</v>
      </c>
      <c r="N117" s="103" t="s">
        <v>708</v>
      </c>
      <c r="O117" s="104">
        <v>0.53</v>
      </c>
      <c r="P117" s="158">
        <v>45971</v>
      </c>
      <c r="Q117" s="158">
        <v>45992</v>
      </c>
      <c r="R117" s="28">
        <f t="shared" si="50"/>
        <v>18.867924528301884</v>
      </c>
      <c r="S117" s="105">
        <f>IF(INDEX(Historical!$D$7:$D1446,MATCH(B117,Historical!$B$7:$B$1044,0))=0,"n/a",(INDEX(Historical!$C$7:$C$1044,MATCH(B117,Historical!$B$7:$B$1044,0))/INDEX(Historical!$D$7:$D$1044,MATCH(B117,Historical!$B$7:$B$1044,0))-1)*100)</f>
        <v>20.11173184357542</v>
      </c>
      <c r="T117" s="105">
        <f>IF(INDEX(Historical!$F$7:$F$1044,MATCH(B117,Historical!$B$7:$B$1044,0))=0,"n/a",((INDEX(Historical!$C$7:$C$1044,MATCH(B117,Historical!$B$7:$B$1044,0))/INDEX(Historical!$F$7:$F$1044,MATCH(B117,Historical!$B$7:$B$1044,0)))^(1/3)-1)*100)</f>
        <v>19.182249888438708</v>
      </c>
      <c r="U117" s="105">
        <f>IF(INDEX(Historical!$H$7:$H$1044,MATCH(B117,Historical!$B$7:$B$1044,0))=0,"n/a",((INDEX(Historical!$C$7:$C$1044,MATCH(B117,Historical!$B$7:$B$1044,0))/INDEX(Historical!$H$7:$H$1044,MATCH(B117,Historical!$B$7:$B$1044,0)))^(1/5)-1)*100)</f>
        <v>53.779941107799509</v>
      </c>
      <c r="V117" s="105" t="str">
        <f>IF(INDEX(Historical!$M$7:$M$1044,MATCH(B117,Historical!$B$7:$B$1044,0))=0,"n/a",((INDEX(Historical!$C$7:$C$1044,MATCH(B117,Historical!$B$7:$B$1044,0))/INDEX(Historical!$M$7:$M$1044,MATCH(B117,Historical!$B$7:$B$1044,0)))^(1/10)-1)*100)</f>
        <v>n/a</v>
      </c>
      <c r="W117" s="106" t="str">
        <f t="shared" si="51"/>
        <v>n/a</v>
      </c>
      <c r="X117" s="107">
        <f t="shared" si="52"/>
        <v>4.1337387477171026</v>
      </c>
      <c r="Y117" s="55"/>
      <c r="Z117" s="101">
        <f t="shared" si="53"/>
        <v>8.7106809540269623</v>
      </c>
      <c r="AA117" s="109">
        <f t="shared" si="54"/>
        <v>20.32492222606291</v>
      </c>
      <c r="AB117" s="71">
        <v>12</v>
      </c>
      <c r="AC117" s="100">
        <v>28.93</v>
      </c>
      <c r="AD117" s="100">
        <v>2.48</v>
      </c>
      <c r="AE117" s="100">
        <v>0.55000000000000004</v>
      </c>
      <c r="AF117" s="100">
        <v>16.489999999999998</v>
      </c>
      <c r="AG117" s="100">
        <v>80.349999999999994</v>
      </c>
      <c r="AH117" s="100">
        <v>17.68</v>
      </c>
      <c r="AI117" s="100">
        <v>-3.18</v>
      </c>
      <c r="AJ117" s="100">
        <v>13.01</v>
      </c>
      <c r="AK117" s="100">
        <v>8.36</v>
      </c>
      <c r="AL117" s="100">
        <v>10880</v>
      </c>
      <c r="AM117" s="100">
        <v>9.08</v>
      </c>
      <c r="AN117" s="100">
        <v>4.08</v>
      </c>
      <c r="AO117" s="110">
        <f t="shared" si="55"/>
        <v>33.88359031030803</v>
      </c>
      <c r="AP117" s="111">
        <f t="shared" si="56"/>
        <v>54.208512536370939</v>
      </c>
      <c r="AQ117" s="112">
        <f t="shared" si="57"/>
        <v>285.95219479894564</v>
      </c>
      <c r="AR117" s="101">
        <f>INDEX(Historical!$C$7:$C$1045,MATCH(B117,Historical!$B$7:$B$1045,0))*IF(AH117="n/a",1.03,IF(AH117&lt;0,1.01,IF(AH117&gt;10,1.1,(1+AH117/100))))</f>
        <v>2.3650000000000002</v>
      </c>
      <c r="AS117" s="109">
        <f t="shared" si="58"/>
        <v>2.3886500000000002</v>
      </c>
      <c r="AT117" s="109">
        <f t="shared" si="61"/>
        <v>2.5883411399999998</v>
      </c>
      <c r="AU117" s="109">
        <f t="shared" si="61"/>
        <v>2.8047264593039993</v>
      </c>
      <c r="AV117" s="109">
        <f t="shared" si="61"/>
        <v>3.0392015913018136</v>
      </c>
      <c r="AW117" s="109">
        <f t="shared" si="59"/>
        <v>13.185919190605812</v>
      </c>
      <c r="AX117" s="113">
        <f t="shared" si="60"/>
        <v>2.2425032637084716</v>
      </c>
      <c r="AY117" s="100">
        <v>0.25</v>
      </c>
      <c r="AZ117" s="100">
        <v>70.320000000000007</v>
      </c>
      <c r="BA117" s="100">
        <v>8.9499999999999993</v>
      </c>
      <c r="BB117" s="100">
        <v>24.959999999999997</v>
      </c>
      <c r="BC117" s="100">
        <v>42.480000000000004</v>
      </c>
      <c r="BE117" s="12">
        <v>2020</v>
      </c>
      <c r="BF117" s="12">
        <f t="shared" si="47"/>
        <v>1</v>
      </c>
      <c r="BG117" s="100">
        <v>11.82</v>
      </c>
      <c r="BH117" s="55" t="s">
        <v>121</v>
      </c>
      <c r="BI117" s="55" t="s">
        <v>122</v>
      </c>
    </row>
    <row r="118" spans="1:61" ht="12.75" customHeight="1" x14ac:dyDescent="0.2">
      <c r="A118" s="116" t="s">
        <v>1568</v>
      </c>
      <c r="B118" s="55" t="s">
        <v>1569</v>
      </c>
      <c r="C118" s="156" t="s">
        <v>162</v>
      </c>
      <c r="D118" s="98" t="s">
        <v>296</v>
      </c>
      <c r="E118" s="157">
        <v>7</v>
      </c>
      <c r="F118" s="2">
        <v>606</v>
      </c>
      <c r="G118" s="2" t="s">
        <v>146</v>
      </c>
      <c r="H118" s="2" t="s">
        <v>146</v>
      </c>
      <c r="I118" s="100">
        <v>155.58000000000001</v>
      </c>
      <c r="J118" s="101">
        <f t="shared" si="48"/>
        <v>1.2212366628101297</v>
      </c>
      <c r="K118" s="104">
        <v>0.47499999999999998</v>
      </c>
      <c r="L118" s="71">
        <v>4</v>
      </c>
      <c r="M118" s="28">
        <f t="shared" si="49"/>
        <v>1.9</v>
      </c>
      <c r="N118" s="103" t="s">
        <v>151</v>
      </c>
      <c r="O118" s="104">
        <v>0.44</v>
      </c>
      <c r="P118" s="158">
        <v>46055</v>
      </c>
      <c r="Q118" s="158">
        <v>46070</v>
      </c>
      <c r="R118" s="28">
        <f t="shared" si="50"/>
        <v>7.9545454545454488</v>
      </c>
      <c r="S118" s="105">
        <f>IF(INDEX(Historical!$D$7:$D1465,MATCH(B118,Historical!$B$7:$B$1044,0))=0,"n/a",(INDEX(Historical!$C$7:$C$1044,MATCH(B118,Historical!$B$7:$B$1044,0))/INDEX(Historical!$D$7:$D$1044,MATCH(B118,Historical!$B$7:$B$1044,0))-1)*100)</f>
        <v>7.9754601226993849</v>
      </c>
      <c r="T118" s="105">
        <f>IF(INDEX(Historical!$F$7:$F$1044,MATCH(B118,Historical!$B$7:$B$1044,0))=0,"n/a",((INDEX(Historical!$C$7:$C$1044,MATCH(B118,Historical!$B$7:$B$1044,0))/INDEX(Historical!$F$7:$F$1044,MATCH(B118,Historical!$B$7:$B$1044,0)))^(1/3)-1)*100)</f>
        <v>7.9265291666473336</v>
      </c>
      <c r="U118" s="105">
        <f>IF(INDEX(Historical!$H$7:$H$1044,MATCH(B118,Historical!$B$7:$B$1044,0))=0,"n/a",((INDEX(Historical!$C$7:$C$1044,MATCH(B118,Historical!$B$7:$B$1044,0))/INDEX(Historical!$H$7:$H$1044,MATCH(B118,Historical!$B$7:$B$1044,0)))^(1/5)-1)*100)</f>
        <v>7.9608473046602901</v>
      </c>
      <c r="V118" s="105">
        <f>IF(INDEX(Historical!$M$7:$M$1044,MATCH(B118,Historical!$B$7:$B$1044,0))=0,"n/a",((INDEX(Historical!$C$7:$C$1044,MATCH(B118,Historical!$B$7:$B$1044,0))/INDEX(Historical!$M$7:$M$1044,MATCH(B118,Historical!$B$7:$B$1044,0)))^(1/10)-1)*100)</f>
        <v>11.739948645007514</v>
      </c>
      <c r="W118" s="106">
        <f t="shared" si="51"/>
        <v>0.67809898879291008</v>
      </c>
      <c r="X118" s="107">
        <f t="shared" si="52"/>
        <v>0.56540108697871383</v>
      </c>
      <c r="Y118" s="162"/>
      <c r="Z118" s="101">
        <f t="shared" si="53"/>
        <v>48.101265822784804</v>
      </c>
      <c r="AA118" s="109">
        <f t="shared" si="54"/>
        <v>39.387341772151899</v>
      </c>
      <c r="AB118" s="71">
        <v>12</v>
      </c>
      <c r="AC118" s="100">
        <v>3.95</v>
      </c>
      <c r="AD118" s="100">
        <v>0.76</v>
      </c>
      <c r="AE118" s="100">
        <v>1.0900000000000001</v>
      </c>
      <c r="AF118" s="100">
        <v>28.73</v>
      </c>
      <c r="AG118" s="100">
        <v>41.55</v>
      </c>
      <c r="AH118" s="100">
        <v>13.600000000000001</v>
      </c>
      <c r="AI118" s="100">
        <v>25.21</v>
      </c>
      <c r="AJ118" s="100">
        <v>14.08</v>
      </c>
      <c r="AK118" s="100">
        <v>17.84</v>
      </c>
      <c r="AL118" s="100">
        <v>33380</v>
      </c>
      <c r="AM118" s="100">
        <v>4.55</v>
      </c>
      <c r="AN118" s="100">
        <v>9.89</v>
      </c>
      <c r="AO118" s="110">
        <f t="shared" si="55"/>
        <v>-30.20525780468148</v>
      </c>
      <c r="AP118" s="111">
        <f t="shared" si="56"/>
        <v>9.1820839674704189</v>
      </c>
      <c r="AQ118" s="112">
        <f t="shared" si="57"/>
        <v>609.17740426306568</v>
      </c>
      <c r="AR118" s="101">
        <f>INDEX(Historical!$C$7:$C$1045,MATCH(B118,Historical!$B$7:$B$1045,0))*IF(AH118="n/a",1.03,IF(AH118&lt;0,1.01,IF(AH118&gt;10,1.1,(1+AH118/100))))</f>
        <v>1.9360000000000002</v>
      </c>
      <c r="AS118" s="109">
        <f t="shared" si="58"/>
        <v>2.1296000000000004</v>
      </c>
      <c r="AT118" s="109">
        <f t="shared" si="61"/>
        <v>2.3425600000000006</v>
      </c>
      <c r="AU118" s="109">
        <f t="shared" si="61"/>
        <v>2.5768160000000009</v>
      </c>
      <c r="AV118" s="109">
        <f t="shared" si="61"/>
        <v>2.8344976000000011</v>
      </c>
      <c r="AW118" s="109">
        <f t="shared" si="59"/>
        <v>11.819473600000004</v>
      </c>
      <c r="AX118" s="113">
        <f t="shared" si="60"/>
        <v>7.59703920812444</v>
      </c>
      <c r="AY118" s="100">
        <v>1.3</v>
      </c>
      <c r="AZ118" s="100">
        <v>47.75</v>
      </c>
      <c r="BA118" s="100">
        <v>-18.099999999999998</v>
      </c>
      <c r="BB118" s="100">
        <v>-2.46</v>
      </c>
      <c r="BC118" s="100">
        <v>-2.63</v>
      </c>
      <c r="BE118" s="12">
        <v>2020</v>
      </c>
      <c r="BF118" s="12">
        <f t="shared" si="47"/>
        <v>1</v>
      </c>
      <c r="BG118" s="100">
        <v>3.25</v>
      </c>
      <c r="BH118" s="55" t="s">
        <v>121</v>
      </c>
      <c r="BI118" s="55" t="s">
        <v>122</v>
      </c>
    </row>
    <row r="119" spans="1:61" ht="12.75" customHeight="1" x14ac:dyDescent="0.2">
      <c r="A119" s="116" t="s">
        <v>1570</v>
      </c>
      <c r="B119" s="55" t="s">
        <v>1571</v>
      </c>
      <c r="C119" s="156" t="s">
        <v>139</v>
      </c>
      <c r="D119" s="98" t="s">
        <v>140</v>
      </c>
      <c r="E119" s="157">
        <v>9</v>
      </c>
      <c r="F119" s="2">
        <v>554</v>
      </c>
      <c r="G119" s="2" t="s">
        <v>146</v>
      </c>
      <c r="H119" s="2" t="s">
        <v>146</v>
      </c>
      <c r="I119" s="100">
        <v>76</v>
      </c>
      <c r="J119" s="101">
        <f t="shared" si="48"/>
        <v>2.8947368421052633</v>
      </c>
      <c r="K119" s="104">
        <v>0.55000000000000004</v>
      </c>
      <c r="L119" s="71">
        <v>4</v>
      </c>
      <c r="M119" s="28">
        <f t="shared" si="49"/>
        <v>2.2000000000000002</v>
      </c>
      <c r="N119" s="103" t="s">
        <v>209</v>
      </c>
      <c r="O119" s="104">
        <v>0.54500000000000004</v>
      </c>
      <c r="P119" s="158">
        <v>46112</v>
      </c>
      <c r="Q119" s="158">
        <v>46128</v>
      </c>
      <c r="R119" s="28">
        <f t="shared" si="50"/>
        <v>0.91743119266055118</v>
      </c>
      <c r="S119" s="105">
        <f>IF(INDEX(Historical!$D$7:$D1469,MATCH(B119,Historical!$B$7:$B$1044,0))=0,"n/a",(INDEX(Historical!$C$7:$C$1044,MATCH(B119,Historical!$B$7:$B$1044,0))/INDEX(Historical!$D$7:$D$1044,MATCH(B119,Historical!$B$7:$B$1044,0))-1)*100)</f>
        <v>1.1627906976744207</v>
      </c>
      <c r="T119" s="105">
        <f>IF(INDEX(Historical!$F$7:$F$1044,MATCH(B119,Historical!$B$7:$B$1044,0))=0,"n/a",((INDEX(Historical!$C$7:$C$1044,MATCH(B119,Historical!$B$7:$B$1044,0))/INDEX(Historical!$F$7:$F$1044,MATCH(B119,Historical!$B$7:$B$1044,0)))^(1/3)-1)*100)</f>
        <v>4.6088802698113662</v>
      </c>
      <c r="U119" s="105">
        <f>IF(INDEX(Historical!$H$7:$H$1044,MATCH(B119,Historical!$B$7:$B$1044,0))=0,"n/a",((INDEX(Historical!$C$7:$C$1044,MATCH(B119,Historical!$B$7:$B$1044,0))/INDEX(Historical!$H$7:$H$1044,MATCH(B119,Historical!$B$7:$B$1044,0)))^(1/5)-1)*100)</f>
        <v>3.8573773084258578</v>
      </c>
      <c r="V119" s="105" t="str">
        <f>IF(INDEX(Historical!$M$7:$M$1044,MATCH(B119,Historical!$B$7:$B$1044,0))=0,"n/a",((INDEX(Historical!$C$7:$C$1044,MATCH(B119,Historical!$B$7:$B$1044,0))/INDEX(Historical!$M$7:$M$1044,MATCH(B119,Historical!$B$7:$B$1044,0)))^(1/10)-1)*100)</f>
        <v>n/a</v>
      </c>
      <c r="W119" s="106" t="str">
        <f t="shared" si="51"/>
        <v>n/a</v>
      </c>
      <c r="X119" s="107">
        <f t="shared" si="52"/>
        <v>9.1711300723391773E-2</v>
      </c>
      <c r="Y119" s="162"/>
      <c r="Z119" s="101">
        <f t="shared" si="53"/>
        <v>47.210300429184556</v>
      </c>
      <c r="AA119" s="109">
        <f t="shared" si="54"/>
        <v>16.309012875536482</v>
      </c>
      <c r="AB119" s="71">
        <v>12</v>
      </c>
      <c r="AC119" s="100">
        <v>4.66</v>
      </c>
      <c r="AD119" s="100">
        <v>3.68</v>
      </c>
      <c r="AE119" s="100">
        <v>1.36</v>
      </c>
      <c r="AF119" s="100">
        <v>1.45</v>
      </c>
      <c r="AG119" s="100">
        <v>9.120000000000001</v>
      </c>
      <c r="AH119" s="100">
        <v>25.180000000000003</v>
      </c>
      <c r="AI119" s="100">
        <v>-6.79</v>
      </c>
      <c r="AJ119" s="100">
        <v>42.059999999999995</v>
      </c>
      <c r="AK119" s="100">
        <v>3.88</v>
      </c>
      <c r="AL119" s="100">
        <v>36570</v>
      </c>
      <c r="AM119" s="100">
        <v>6.9999999999999993E-2</v>
      </c>
      <c r="AN119" s="100">
        <v>0.47</v>
      </c>
      <c r="AO119" s="110">
        <f t="shared" si="55"/>
        <v>-9.556898725005361</v>
      </c>
      <c r="AP119" s="111">
        <f t="shared" si="56"/>
        <v>6.7521141505311206</v>
      </c>
      <c r="AQ119" s="112">
        <f t="shared" si="57"/>
        <v>2.5195237114004509</v>
      </c>
      <c r="AR119" s="101">
        <f>INDEX(Historical!$C$7:$C$1045,MATCH(B119,Historical!$B$7:$B$1045,0))*IF(AH119="n/a",1.03,IF(AH119&lt;0,1.01,IF(AH119&gt;10,1.1,(1+AH119/100))))</f>
        <v>2.3925000000000001</v>
      </c>
      <c r="AS119" s="109">
        <f t="shared" si="58"/>
        <v>2.4164250000000003</v>
      </c>
      <c r="AT119" s="109">
        <f t="shared" si="61"/>
        <v>2.5101822899999999</v>
      </c>
      <c r="AU119" s="109">
        <f t="shared" si="61"/>
        <v>2.6075773628519996</v>
      </c>
      <c r="AV119" s="109">
        <f t="shared" si="61"/>
        <v>2.7087513645306571</v>
      </c>
      <c r="AW119" s="109">
        <f t="shared" si="59"/>
        <v>12.635436017382657</v>
      </c>
      <c r="AX119" s="113">
        <f t="shared" si="60"/>
        <v>16.625573707082445</v>
      </c>
      <c r="AY119" s="100">
        <v>0.65</v>
      </c>
      <c r="AZ119" s="100">
        <v>43.32</v>
      </c>
      <c r="BA119" s="100">
        <v>-10.97</v>
      </c>
      <c r="BB119" s="100">
        <v>1.6199999999999999</v>
      </c>
      <c r="BC119" s="100">
        <v>18.88</v>
      </c>
      <c r="BE119" s="12">
        <v>2018</v>
      </c>
      <c r="BF119" s="12">
        <f t="shared" si="47"/>
        <v>1</v>
      </c>
      <c r="BG119" s="100">
        <v>4.3499999999999996</v>
      </c>
      <c r="BH119" s="55" t="s">
        <v>121</v>
      </c>
      <c r="BI119" s="55" t="s">
        <v>122</v>
      </c>
    </row>
    <row r="120" spans="1:61" ht="12.75" customHeight="1" x14ac:dyDescent="0.2">
      <c r="A120" s="116" t="s">
        <v>1572</v>
      </c>
      <c r="B120" s="55" t="s">
        <v>1573</v>
      </c>
      <c r="C120" s="156" t="s">
        <v>180</v>
      </c>
      <c r="D120" s="98" t="s">
        <v>358</v>
      </c>
      <c r="E120" s="157">
        <v>7</v>
      </c>
      <c r="F120" s="2">
        <v>614</v>
      </c>
      <c r="G120" s="2" t="s">
        <v>146</v>
      </c>
      <c r="H120" s="2" t="s">
        <v>146</v>
      </c>
      <c r="I120" s="100">
        <v>147.85</v>
      </c>
      <c r="J120" s="101">
        <f t="shared" si="48"/>
        <v>3.228271897193101</v>
      </c>
      <c r="K120" s="104">
        <v>4.7729999999999997</v>
      </c>
      <c r="L120" s="71">
        <v>1</v>
      </c>
      <c r="M120" s="28">
        <f t="shared" si="49"/>
        <v>4.7729999999999997</v>
      </c>
      <c r="N120" s="103" t="s">
        <v>1574</v>
      </c>
      <c r="O120" s="104">
        <v>3.9940000000000002</v>
      </c>
      <c r="P120" s="158">
        <v>46092</v>
      </c>
      <c r="Q120" s="158">
        <v>46097</v>
      </c>
      <c r="R120" s="28">
        <f t="shared" si="50"/>
        <v>19.504256384576852</v>
      </c>
      <c r="S120" s="105">
        <f>IF(INDEX(Historical!$D$7:$D1471,MATCH(B120,Historical!$B$7:$B$1044,0))=0,"n/a",(INDEX(Historical!$C$7:$C$1044,MATCH(B120,Historical!$B$7:$B$1044,0))/INDEX(Historical!$D$7:$D$1044,MATCH(B120,Historical!$B$7:$B$1044,0))-1)*100)</f>
        <v>6.8044517186518272</v>
      </c>
      <c r="T120" s="105">
        <f>IF(INDEX(Historical!$F$7:$F$1044,MATCH(B120,Historical!$B$7:$B$1044,0))=0,"n/a",((INDEX(Historical!$C$7:$C$1044,MATCH(B120,Historical!$B$7:$B$1044,0))/INDEX(Historical!$F$7:$F$1044,MATCH(B120,Historical!$B$7:$B$1044,0)))^(1/3)-1)*100)</f>
        <v>8.2583519211608003</v>
      </c>
      <c r="U120" s="105">
        <f>IF(INDEX(Historical!$H$7:$H$1044,MATCH(B120,Historical!$B$7:$B$1044,0))=0,"n/a",((INDEX(Historical!$C$7:$C$1044,MATCH(B120,Historical!$B$7:$B$1044,0))/INDEX(Historical!$H$7:$H$1044,MATCH(B120,Historical!$B$7:$B$1044,0)))^(1/5)-1)*100)</f>
        <v>6.4447116910304691</v>
      </c>
      <c r="V120" s="105">
        <f>IF(INDEX(Historical!$M$7:$M$1044,MATCH(B120,Historical!$B$7:$B$1044,0))=0,"n/a",((INDEX(Historical!$C$7:$C$1044,MATCH(B120,Historical!$B$7:$B$1044,0))/INDEX(Historical!$M$7:$M$1044,MATCH(B120,Historical!$B$7:$B$1044,0)))^(1/10)-1)*100)</f>
        <v>4.6973522158447523</v>
      </c>
      <c r="W120" s="106">
        <f t="shared" si="51"/>
        <v>1.3719881743786757</v>
      </c>
      <c r="X120" s="107">
        <f t="shared" si="52"/>
        <v>0.41903196950783289</v>
      </c>
      <c r="Y120" s="162"/>
      <c r="Z120" s="101">
        <f t="shared" si="53"/>
        <v>67.991452991452988</v>
      </c>
      <c r="AA120" s="109">
        <f t="shared" si="54"/>
        <v>21.061253561253562</v>
      </c>
      <c r="AB120" s="71">
        <v>12</v>
      </c>
      <c r="AC120" s="100">
        <v>7.02</v>
      </c>
      <c r="AD120" s="100">
        <v>2.4700000000000002</v>
      </c>
      <c r="AE120" s="100">
        <v>4.95</v>
      </c>
      <c r="AF120" s="100">
        <v>7.33</v>
      </c>
      <c r="AG120" s="100">
        <v>35.380000000000003</v>
      </c>
      <c r="AH120" s="100">
        <v>-2.36</v>
      </c>
      <c r="AI120" s="100">
        <v>10.97</v>
      </c>
      <c r="AJ120" s="100">
        <v>15.379999999999999</v>
      </c>
      <c r="AK120" s="100">
        <v>6.16</v>
      </c>
      <c r="AL120" s="100">
        <v>270650</v>
      </c>
      <c r="AM120" s="100">
        <v>0.01</v>
      </c>
      <c r="AN120" s="100">
        <v>1.22</v>
      </c>
      <c r="AO120" s="110">
        <f t="shared" si="55"/>
        <v>-11.388269973029992</v>
      </c>
      <c r="AP120" s="111">
        <f t="shared" si="56"/>
        <v>9.6729835882235697</v>
      </c>
      <c r="AQ120" s="112">
        <f t="shared" si="57"/>
        <v>161.94061125376291</v>
      </c>
      <c r="AR120" s="101">
        <f>INDEX(Historical!$C$7:$C$1045,MATCH(B120,Historical!$B$7:$B$1045,0))*IF(AH120="n/a",1.03,IF(AH120&lt;0,1.01,IF(AH120&gt;10,1.1,(1+AH120/100))))</f>
        <v>4.0339400000000003</v>
      </c>
      <c r="AS120" s="109">
        <f t="shared" si="58"/>
        <v>4.4373340000000008</v>
      </c>
      <c r="AT120" s="109">
        <f t="shared" si="61"/>
        <v>4.7106737744000009</v>
      </c>
      <c r="AU120" s="109">
        <f t="shared" si="61"/>
        <v>5.000851278903041</v>
      </c>
      <c r="AV120" s="109">
        <f t="shared" si="61"/>
        <v>5.308903717683469</v>
      </c>
      <c r="AW120" s="109">
        <f t="shared" si="59"/>
        <v>23.491702770986514</v>
      </c>
      <c r="AX120" s="113">
        <f t="shared" si="60"/>
        <v>15.888875732828215</v>
      </c>
      <c r="AY120" s="100">
        <v>0.46</v>
      </c>
      <c r="AZ120" s="100">
        <v>40.9</v>
      </c>
      <c r="BA120" s="100">
        <v>-13.26</v>
      </c>
      <c r="BB120" s="100">
        <v>-4.3</v>
      </c>
      <c r="BC120" s="100">
        <v>7.61</v>
      </c>
      <c r="BE120" s="12">
        <v>2020</v>
      </c>
      <c r="BF120" s="12">
        <f t="shared" si="47"/>
        <v>1</v>
      </c>
      <c r="BG120" s="100">
        <v>12.45</v>
      </c>
      <c r="BH120" s="55" t="s">
        <v>1013</v>
      </c>
      <c r="BI120" s="55" t="s">
        <v>122</v>
      </c>
    </row>
    <row r="121" spans="1:61" ht="12.75" customHeight="1" x14ac:dyDescent="0.2">
      <c r="A121" s="116" t="s">
        <v>1575</v>
      </c>
      <c r="B121" s="55" t="s">
        <v>1576</v>
      </c>
      <c r="C121" s="156" t="s">
        <v>527</v>
      </c>
      <c r="D121" s="98" t="s">
        <v>528</v>
      </c>
      <c r="E121" s="157">
        <v>8</v>
      </c>
      <c r="F121" s="2">
        <v>583</v>
      </c>
      <c r="G121" s="2" t="s">
        <v>146</v>
      </c>
      <c r="H121" s="2" t="s">
        <v>146</v>
      </c>
      <c r="I121" s="100">
        <v>79.03</v>
      </c>
      <c r="J121" s="101">
        <f t="shared" si="48"/>
        <v>1.1641148930785776</v>
      </c>
      <c r="K121" s="104">
        <v>0.23</v>
      </c>
      <c r="L121" s="71">
        <v>4</v>
      </c>
      <c r="M121" s="28">
        <f t="shared" si="49"/>
        <v>0.92</v>
      </c>
      <c r="N121" s="103" t="s">
        <v>433</v>
      </c>
      <c r="O121" s="104">
        <v>0.18</v>
      </c>
      <c r="P121" s="158">
        <v>46113</v>
      </c>
      <c r="Q121" s="158">
        <v>46128</v>
      </c>
      <c r="R121" s="28">
        <f t="shared" si="50"/>
        <v>27.777777777777789</v>
      </c>
      <c r="S121" s="105">
        <f>IF(INDEX(Historical!$D$7:$D1477,MATCH(B121,Historical!$B$7:$B$1044,0))=0,"n/a",(INDEX(Historical!$C$7:$C$1044,MATCH(B121,Historical!$B$7:$B$1044,0))/INDEX(Historical!$D$7:$D$1044,MATCH(B121,Historical!$B$7:$B$1044,0))-1)*100)</f>
        <v>34.000000000000007</v>
      </c>
      <c r="T121" s="105">
        <f>IF(INDEX(Historical!$F$7:$F$1044,MATCH(B121,Historical!$B$7:$B$1044,0))=0,"n/a",((INDEX(Historical!$C$7:$C$1044,MATCH(B121,Historical!$B$7:$B$1044,0))/INDEX(Historical!$F$7:$F$1044,MATCH(B121,Historical!$B$7:$B$1044,0)))^(1/3)-1)*100)</f>
        <v>25.371444160194766</v>
      </c>
      <c r="U121" s="105">
        <f>IF(INDEX(Historical!$H$7:$H$1044,MATCH(B121,Historical!$B$7:$B$1044,0))=0,"n/a",((INDEX(Historical!$C$7:$C$1044,MATCH(B121,Historical!$B$7:$B$1044,0))/INDEX(Historical!$H$7:$H$1044,MATCH(B121,Historical!$B$7:$B$1044,0)))^(1/5)-1)*100)</f>
        <v>23.842409558387544</v>
      </c>
      <c r="V121" s="105">
        <f>IF(INDEX(Historical!$M$7:$M$1044,MATCH(B121,Historical!$B$7:$B$1044,0))=0,"n/a",((INDEX(Historical!$C$7:$C$1044,MATCH(B121,Historical!$B$7:$B$1044,0))/INDEX(Historical!$M$7:$M$1044,MATCH(B121,Historical!$B$7:$B$1044,0)))^(1/10)-1)*100)</f>
        <v>15.397256008634862</v>
      </c>
      <c r="W121" s="106">
        <f t="shared" si="51"/>
        <v>1.5484843237662993</v>
      </c>
      <c r="X121" s="107">
        <f t="shared" si="52"/>
        <v>0.83716325696585481</v>
      </c>
      <c r="Y121" s="165"/>
      <c r="Z121" s="101">
        <f t="shared" si="53"/>
        <v>44.019138755980869</v>
      </c>
      <c r="AA121" s="109">
        <f t="shared" si="54"/>
        <v>37.813397129186605</v>
      </c>
      <c r="AB121" s="71">
        <v>12</v>
      </c>
      <c r="AC121" s="100">
        <v>2.09</v>
      </c>
      <c r="AD121" s="100">
        <v>2.7</v>
      </c>
      <c r="AE121" s="100">
        <v>4.53</v>
      </c>
      <c r="AF121" s="100">
        <v>6.27</v>
      </c>
      <c r="AG121" s="100">
        <v>17.34</v>
      </c>
      <c r="AH121" s="100">
        <v>10.780000000000001</v>
      </c>
      <c r="AI121" s="100">
        <v>15.36</v>
      </c>
      <c r="AJ121" s="100">
        <v>28.48</v>
      </c>
      <c r="AK121" s="100">
        <v>9.3000000000000007</v>
      </c>
      <c r="AL121" s="100">
        <v>12800</v>
      </c>
      <c r="AM121" s="100">
        <v>2.25</v>
      </c>
      <c r="AN121" s="100">
        <v>0.02</v>
      </c>
      <c r="AO121" s="110">
        <f t="shared" si="55"/>
        <v>-12.806872677720484</v>
      </c>
      <c r="AP121" s="111">
        <f t="shared" si="56"/>
        <v>25.00652445146612</v>
      </c>
      <c r="AQ121" s="112">
        <f t="shared" si="57"/>
        <v>224.61258961003549</v>
      </c>
      <c r="AR121" s="101">
        <f>INDEX(Historical!$C$7:$C$1045,MATCH(B121,Historical!$B$7:$B$1045,0))*IF(AH121="n/a",1.03,IF(AH121&lt;0,1.01,IF(AH121&gt;10,1.1,(1+AH121/100))))</f>
        <v>0.7370000000000001</v>
      </c>
      <c r="AS121" s="109">
        <f t="shared" si="58"/>
        <v>0.8107000000000002</v>
      </c>
      <c r="AT121" s="109">
        <f t="shared" si="61"/>
        <v>0.88609510000000025</v>
      </c>
      <c r="AU121" s="109">
        <f t="shared" si="61"/>
        <v>0.96850194430000025</v>
      </c>
      <c r="AV121" s="109">
        <f t="shared" si="61"/>
        <v>1.0585726251199004</v>
      </c>
      <c r="AW121" s="109">
        <f t="shared" si="59"/>
        <v>4.4608696694199015</v>
      </c>
      <c r="AX121" s="113">
        <f t="shared" si="60"/>
        <v>5.6445269763632817</v>
      </c>
      <c r="AY121" s="100">
        <v>1</v>
      </c>
      <c r="AZ121" s="100">
        <v>54.96</v>
      </c>
      <c r="BA121" s="100">
        <v>-9.27</v>
      </c>
      <c r="BB121" s="100">
        <v>-2.08</v>
      </c>
      <c r="BC121" s="100">
        <v>18.149999999999999</v>
      </c>
      <c r="BE121" s="12">
        <v>2019</v>
      </c>
      <c r="BF121" s="12">
        <f t="shared" si="47"/>
        <v>1</v>
      </c>
      <c r="BG121" s="100">
        <v>11.53</v>
      </c>
      <c r="BH121" s="55" t="s">
        <v>121</v>
      </c>
      <c r="BI121" s="55" t="s">
        <v>122</v>
      </c>
    </row>
    <row r="122" spans="1:61" ht="12.75" customHeight="1" x14ac:dyDescent="0.2">
      <c r="A122" s="116" t="s">
        <v>5593</v>
      </c>
      <c r="B122" s="55" t="s">
        <v>5583</v>
      </c>
      <c r="C122" s="156" t="s">
        <v>134</v>
      </c>
      <c r="D122" s="98" t="s">
        <v>157</v>
      </c>
      <c r="E122" s="157">
        <v>6</v>
      </c>
      <c r="F122" s="2">
        <v>660</v>
      </c>
      <c r="G122" s="2" t="s">
        <v>146</v>
      </c>
      <c r="H122" s="2" t="s">
        <v>146</v>
      </c>
      <c r="I122" s="100">
        <v>45.96</v>
      </c>
      <c r="J122" s="101">
        <f t="shared" si="48"/>
        <v>3.0461270670147953</v>
      </c>
      <c r="K122" s="104">
        <v>0.35</v>
      </c>
      <c r="L122" s="71">
        <v>4</v>
      </c>
      <c r="M122" s="28">
        <f t="shared" si="49"/>
        <v>1.4</v>
      </c>
      <c r="N122" s="103" t="s">
        <v>209</v>
      </c>
      <c r="O122" s="104">
        <v>0.3</v>
      </c>
      <c r="P122" s="158">
        <v>46112</v>
      </c>
      <c r="Q122" s="158">
        <v>46127</v>
      </c>
      <c r="R122" s="28">
        <f t="shared" si="50"/>
        <v>16.666666666666664</v>
      </c>
      <c r="S122" s="105">
        <f>IF(INDEX(Historical!$D$7:$D1712,MATCH(B122,Historical!$B$7:$B$1044,0))=0,"n/a",(INDEX(Historical!$C$7:$C$1044,MATCH(B122,Historical!$B$7:$B$1044,0))/INDEX(Historical!$D$7:$D$1044,MATCH(B122,Historical!$B$7:$B$1044,0))-1)*100)</f>
        <v>18.556701030927837</v>
      </c>
      <c r="T122" s="105">
        <f>IF(INDEX(Historical!$F$7:$F$1044,MATCH(B122,Historical!$B$7:$B$1044,0))=0,"n/a",((INDEX(Historical!$C$7:$C$1044,MATCH(B122,Historical!$B$7:$B$1044,0))/INDEX(Historical!$F$7:$F$1044,MATCH(B122,Historical!$B$7:$B$1044,0)))^(1/3)-1)*100)</f>
        <v>22.86703656058322</v>
      </c>
      <c r="U122" s="105">
        <f>IF(INDEX(Historical!$H$7:$H$1044,MATCH(B122,Historical!$B$7:$B$1044,0))=0,"n/a",((INDEX(Historical!$C$7:$C$1044,MATCH(B122,Historical!$B$7:$B$1044,0))/INDEX(Historical!$H$7:$H$1044,MATCH(B122,Historical!$B$7:$B$1044,0)))^(1/5)-1)*100)</f>
        <v>32.650216092590931</v>
      </c>
      <c r="V122" s="105">
        <f>IF(INDEX(Historical!$M$7:$M$1044,MATCH(B122,Historical!$B$7:$B$1044,0))=0,"n/a",((INDEX(Historical!$C$7:$C$1044,MATCH(B122,Historical!$B$7:$B$1044,0))/INDEX(Historical!$M$7:$M$1044,MATCH(B122,Historical!$B$7:$B$1044,0)))^(1/10)-1)*100)</f>
        <v>11.138309080140285</v>
      </c>
      <c r="W122" s="106">
        <f t="shared" si="51"/>
        <v>2.9313440539019147</v>
      </c>
      <c r="X122" s="107">
        <f t="shared" si="52"/>
        <v>1.1516831073224314</v>
      </c>
      <c r="Y122" s="162"/>
      <c r="Z122" s="101">
        <f t="shared" si="53"/>
        <v>28.925619834710741</v>
      </c>
      <c r="AA122" s="109">
        <f t="shared" si="54"/>
        <v>9.4958677685950423</v>
      </c>
      <c r="AB122" s="71">
        <v>12</v>
      </c>
      <c r="AC122" s="100">
        <v>4.84</v>
      </c>
      <c r="AD122" s="100">
        <v>2.4500000000000002</v>
      </c>
      <c r="AE122" s="100">
        <v>2.17</v>
      </c>
      <c r="AF122" s="100">
        <v>1.42</v>
      </c>
      <c r="AG122" s="100">
        <v>16.04</v>
      </c>
      <c r="AH122" s="100">
        <v>2.9499999999999997</v>
      </c>
      <c r="AI122" s="100">
        <v>-0.32</v>
      </c>
      <c r="AJ122" s="100">
        <v>28.349999999999998</v>
      </c>
      <c r="AK122" s="100">
        <v>3.9899999999999998</v>
      </c>
      <c r="AL122" s="100">
        <v>1980</v>
      </c>
      <c r="AM122" s="100">
        <v>1.1100000000000001</v>
      </c>
      <c r="AN122" s="100">
        <v>0.42</v>
      </c>
      <c r="AO122" s="110">
        <f t="shared" si="55"/>
        <v>26.200475391010684</v>
      </c>
      <c r="AP122" s="111">
        <f t="shared" si="56"/>
        <v>35.696343159605725</v>
      </c>
      <c r="AQ122" s="112">
        <f t="shared" si="57"/>
        <v>-22.585869129711188</v>
      </c>
      <c r="AR122" s="101">
        <f>INDEX(Historical!$C$7:$C$1045,MATCH(B122,Historical!$B$7:$B$1045,0))*IF(AH122="n/a",1.03,IF(AH122&lt;0,1.01,IF(AH122&gt;10,1.1,(1+AH122/100))))</f>
        <v>1.1839249999999999</v>
      </c>
      <c r="AS122" s="109">
        <f t="shared" si="58"/>
        <v>1.1957642499999999</v>
      </c>
      <c r="AT122" s="109">
        <f t="shared" si="61"/>
        <v>1.2434752435749998</v>
      </c>
      <c r="AU122" s="109">
        <f t="shared" si="61"/>
        <v>1.2930899057936425</v>
      </c>
      <c r="AV122" s="109">
        <f t="shared" si="61"/>
        <v>1.3446841930348088</v>
      </c>
      <c r="AW122" s="109">
        <f t="shared" si="59"/>
        <v>6.2609385924034502</v>
      </c>
      <c r="AX122" s="113">
        <f t="shared" si="60"/>
        <v>13.622581793741187</v>
      </c>
      <c r="AY122" s="100">
        <v>0.72</v>
      </c>
      <c r="AZ122" s="100">
        <v>28.7</v>
      </c>
      <c r="BA122" s="100">
        <v>-1.9</v>
      </c>
      <c r="BB122" s="100">
        <v>10.6</v>
      </c>
      <c r="BC122" s="100">
        <v>9.85</v>
      </c>
      <c r="BE122" s="12">
        <v>2021</v>
      </c>
      <c r="BF122" s="12">
        <f t="shared" si="47"/>
        <v>0</v>
      </c>
      <c r="BG122" s="100">
        <v>1.7999999999999998</v>
      </c>
      <c r="BH122" s="55" t="s">
        <v>121</v>
      </c>
      <c r="BI122" s="55" t="s">
        <v>122</v>
      </c>
    </row>
    <row r="123" spans="1:61" ht="12.75" customHeight="1" x14ac:dyDescent="0.2">
      <c r="A123" s="116" t="s">
        <v>1579</v>
      </c>
      <c r="B123" s="55" t="s">
        <v>1580</v>
      </c>
      <c r="C123" s="156" t="s">
        <v>116</v>
      </c>
      <c r="D123" s="98" t="s">
        <v>215</v>
      </c>
      <c r="E123" s="157">
        <v>9</v>
      </c>
      <c r="F123" s="2">
        <v>526</v>
      </c>
      <c r="G123" s="2" t="s">
        <v>146</v>
      </c>
      <c r="H123" s="2" t="s">
        <v>146</v>
      </c>
      <c r="I123" s="100">
        <v>31.52</v>
      </c>
      <c r="J123" s="101">
        <f t="shared" si="48"/>
        <v>4.3147208121827418</v>
      </c>
      <c r="K123" s="104">
        <v>0.34</v>
      </c>
      <c r="L123" s="71">
        <v>4</v>
      </c>
      <c r="M123" s="28">
        <f t="shared" si="49"/>
        <v>1.36</v>
      </c>
      <c r="N123" s="103" t="s">
        <v>395</v>
      </c>
      <c r="O123" s="104">
        <v>0.33</v>
      </c>
      <c r="P123" s="115">
        <v>45469</v>
      </c>
      <c r="Q123" s="115">
        <v>45483</v>
      </c>
      <c r="R123" s="28">
        <f t="shared" si="50"/>
        <v>3.0303030303030329</v>
      </c>
      <c r="S123" s="105">
        <f>IF(INDEX(Historical!$D$7:$D1482,MATCH(B123,Historical!$B$7:$B$1044,0))=0,"n/a",(INDEX(Historical!$C$7:$C$1044,MATCH(B123,Historical!$B$7:$B$1044,0))/INDEX(Historical!$D$7:$D$1044,MATCH(B123,Historical!$B$7:$B$1044,0))-1)*100)</f>
        <v>1.4925373134328401</v>
      </c>
      <c r="T123" s="105">
        <f>IF(INDEX(Historical!$F$7:$F$1044,MATCH(B123,Historical!$B$7:$B$1044,0))=0,"n/a",((INDEX(Historical!$C$7:$C$1044,MATCH(B123,Historical!$B$7:$B$1044,0))/INDEX(Historical!$F$7:$F$1044,MATCH(B123,Historical!$B$7:$B$1044,0)))^(1/3)-1)*100)</f>
        <v>3.1270055989971013</v>
      </c>
      <c r="U123" s="105">
        <f>IF(INDEX(Historical!$H$7:$H$1044,MATCH(B123,Historical!$B$7:$B$1044,0))=0,"n/a",((INDEX(Historical!$C$7:$C$1044,MATCH(B123,Historical!$B$7:$B$1044,0))/INDEX(Historical!$H$7:$H$1044,MATCH(B123,Historical!$B$7:$B$1044,0)))^(1/5)-1)*100)</f>
        <v>3.9594988207552584</v>
      </c>
      <c r="V123" s="105" t="str">
        <f>IF(INDEX(Historical!$M$7:$M$1044,MATCH(B123,Historical!$B$7:$B$1044,0))=0,"n/a",((INDEX(Historical!$C$7:$C$1044,MATCH(B123,Historical!$B$7:$B$1044,0))/INDEX(Historical!$M$7:$M$1044,MATCH(B123,Historical!$B$7:$B$1044,0)))^(1/10)-1)*100)</f>
        <v>n/a</v>
      </c>
      <c r="W123" s="106" t="str">
        <f t="shared" si="51"/>
        <v>n/a</v>
      </c>
      <c r="X123" s="107" t="str">
        <f t="shared" si="52"/>
        <v>n/a</v>
      </c>
      <c r="Y123" s="165" t="s">
        <v>1722</v>
      </c>
      <c r="Z123" s="101">
        <f t="shared" si="53"/>
        <v>103.03030303030303</v>
      </c>
      <c r="AA123" s="109">
        <f t="shared" si="54"/>
        <v>23.878787878787879</v>
      </c>
      <c r="AB123" s="71">
        <v>12</v>
      </c>
      <c r="AC123" s="100">
        <v>1.32</v>
      </c>
      <c r="AD123" s="100" t="s">
        <v>142</v>
      </c>
      <c r="AE123" s="100">
        <v>3.24</v>
      </c>
      <c r="AF123" s="100">
        <v>3.78</v>
      </c>
      <c r="AG123" s="100">
        <v>17.73</v>
      </c>
      <c r="AH123" s="100" t="s">
        <v>142</v>
      </c>
      <c r="AI123" s="100" t="s">
        <v>142</v>
      </c>
      <c r="AJ123" s="100">
        <v>-5.7299999999999995</v>
      </c>
      <c r="AK123" s="100" t="s">
        <v>142</v>
      </c>
      <c r="AL123" s="100">
        <v>318.17</v>
      </c>
      <c r="AM123" s="100">
        <v>65.16</v>
      </c>
      <c r="AN123" s="100">
        <v>0.06</v>
      </c>
      <c r="AO123" s="110">
        <f t="shared" si="55"/>
        <v>-15.60456824584988</v>
      </c>
      <c r="AP123" s="111">
        <f t="shared" si="56"/>
        <v>8.2742196329379993</v>
      </c>
      <c r="AQ123" s="112">
        <f t="shared" si="57"/>
        <v>100.29069782784133</v>
      </c>
      <c r="AR123" s="101">
        <f>INDEX(Historical!$C$7:$C$1045,MATCH(B123,Historical!$B$7:$B$1045,0))*IF(AH123="n/a",1.03,IF(AH123&lt;0,1.01,IF(AH123&gt;10,1.1,(1+AH123/100))))</f>
        <v>1.4008</v>
      </c>
      <c r="AS123" s="109">
        <f t="shared" si="58"/>
        <v>1.4428240000000001</v>
      </c>
      <c r="AT123" s="109">
        <f t="shared" si="61"/>
        <v>1.48610872</v>
      </c>
      <c r="AU123" s="109">
        <f t="shared" si="61"/>
        <v>1.5306919816000002</v>
      </c>
      <c r="AV123" s="109">
        <f t="shared" si="61"/>
        <v>1.5766127410480002</v>
      </c>
      <c r="AW123" s="109">
        <f t="shared" si="59"/>
        <v>7.4370374426480002</v>
      </c>
      <c r="AX123" s="113">
        <f t="shared" si="60"/>
        <v>23.594661937335026</v>
      </c>
      <c r="AY123" s="100">
        <v>0.53</v>
      </c>
      <c r="AZ123" s="100">
        <v>23.22</v>
      </c>
      <c r="BA123" s="100">
        <v>-16.88</v>
      </c>
      <c r="BB123" s="100">
        <v>-2.8899999999999997</v>
      </c>
      <c r="BC123" s="100">
        <v>-0.67999999999999994</v>
      </c>
      <c r="BE123" s="12">
        <v>2017</v>
      </c>
      <c r="BF123" s="12">
        <f t="shared" si="47"/>
        <v>1</v>
      </c>
      <c r="BG123" s="100">
        <v>14.06</v>
      </c>
      <c r="BH123" s="55" t="s">
        <v>121</v>
      </c>
      <c r="BI123" s="55" t="s">
        <v>122</v>
      </c>
    </row>
    <row r="124" spans="1:61" ht="12.75" customHeight="1" x14ac:dyDescent="0.2">
      <c r="A124" s="116" t="s">
        <v>1583</v>
      </c>
      <c r="B124" s="55" t="s">
        <v>1584</v>
      </c>
      <c r="C124" s="156" t="s">
        <v>134</v>
      </c>
      <c r="D124" s="98" t="s">
        <v>827</v>
      </c>
      <c r="E124" s="157">
        <v>7</v>
      </c>
      <c r="F124" s="2">
        <v>596</v>
      </c>
      <c r="G124" s="2" t="s">
        <v>146</v>
      </c>
      <c r="H124" s="2" t="s">
        <v>146</v>
      </c>
      <c r="I124" s="100">
        <v>58.77</v>
      </c>
      <c r="J124" s="101">
        <f t="shared" si="48"/>
        <v>7.1465033180193984</v>
      </c>
      <c r="K124" s="104">
        <v>1.05</v>
      </c>
      <c r="L124" s="71">
        <v>4</v>
      </c>
      <c r="M124" s="28">
        <f t="shared" si="49"/>
        <v>4.2</v>
      </c>
      <c r="N124" s="103" t="s">
        <v>326</v>
      </c>
      <c r="O124" s="104">
        <v>1.04</v>
      </c>
      <c r="P124" s="158">
        <v>45971</v>
      </c>
      <c r="Q124" s="158">
        <v>45975</v>
      </c>
      <c r="R124" s="28">
        <f t="shared" si="50"/>
        <v>0.96153846153846234</v>
      </c>
      <c r="S124" s="105">
        <f>IF(INDEX(Historical!$D$7:$D1486,MATCH(B124,Historical!$B$7:$B$1044,0))=0,"n/a",(INDEX(Historical!$C$7:$C$1044,MATCH(B124,Historical!$B$7:$B$1044,0))/INDEX(Historical!$D$7:$D$1044,MATCH(B124,Historical!$B$7:$B$1044,0))-1)*100)</f>
        <v>1.2135922330096971</v>
      </c>
      <c r="T124" s="105">
        <f>IF(INDEX(Historical!$F$7:$F$1044,MATCH(B124,Historical!$B$7:$B$1044,0))=0,"n/a",((INDEX(Historical!$C$7:$C$1044,MATCH(B124,Historical!$B$7:$B$1044,0))/INDEX(Historical!$F$7:$F$1044,MATCH(B124,Historical!$B$7:$B$1044,0)))^(1/3)-1)*100)</f>
        <v>3.1456268246499164</v>
      </c>
      <c r="U124" s="105">
        <f>IF(INDEX(Historical!$H$7:$H$1044,MATCH(B124,Historical!$B$7:$B$1044,0))=0,"n/a",((INDEX(Historical!$C$7:$C$1044,MATCH(B124,Historical!$B$7:$B$1044,0))/INDEX(Historical!$H$7:$H$1044,MATCH(B124,Historical!$B$7:$B$1044,0)))^(1/5)-1)*100)</f>
        <v>23.695731314586066</v>
      </c>
      <c r="V124" s="105" t="str">
        <f>IF(INDEX(Historical!$M$7:$M$1044,MATCH(B124,Historical!$B$7:$B$1044,0))=0,"n/a",((INDEX(Historical!$C$7:$C$1044,MATCH(B124,Historical!$B$7:$B$1044,0))/INDEX(Historical!$M$7:$M$1044,MATCH(B124,Historical!$B$7:$B$1044,0)))^(1/10)-1)*100)</f>
        <v>n/a</v>
      </c>
      <c r="W124" s="106" t="str">
        <f t="shared" si="51"/>
        <v>n/a</v>
      </c>
      <c r="X124" s="107">
        <f t="shared" si="52"/>
        <v>6.0141450037020476</v>
      </c>
      <c r="Y124" s="162"/>
      <c r="Z124" s="101">
        <f t="shared" si="53"/>
        <v>63.926940639269404</v>
      </c>
      <c r="AA124" s="109">
        <f t="shared" si="54"/>
        <v>8.9452054794520546</v>
      </c>
      <c r="AB124" s="71">
        <v>12</v>
      </c>
      <c r="AC124" s="100">
        <v>6.57</v>
      </c>
      <c r="AD124" s="100">
        <v>0.42</v>
      </c>
      <c r="AE124" s="100">
        <v>1.1000000000000001</v>
      </c>
      <c r="AF124" s="100">
        <v>2.0299999999999998</v>
      </c>
      <c r="AG124" s="100">
        <v>23.76</v>
      </c>
      <c r="AH124" s="100">
        <v>10.89</v>
      </c>
      <c r="AI124" s="100">
        <v>19.46</v>
      </c>
      <c r="AJ124" s="100">
        <v>3.94</v>
      </c>
      <c r="AK124" s="100">
        <v>15.840000000000002</v>
      </c>
      <c r="AL124" s="100">
        <v>6890</v>
      </c>
      <c r="AM124" s="100">
        <v>0.88</v>
      </c>
      <c r="AN124" s="100">
        <v>6.67</v>
      </c>
      <c r="AO124" s="110">
        <f t="shared" si="55"/>
        <v>21.897029153153412</v>
      </c>
      <c r="AP124" s="111">
        <f t="shared" si="56"/>
        <v>30.842234632605464</v>
      </c>
      <c r="AQ124" s="112">
        <f t="shared" si="57"/>
        <v>-10.163686819273188</v>
      </c>
      <c r="AR124" s="101">
        <f>INDEX(Historical!$C$7:$C$1045,MATCH(B124,Historical!$B$7:$B$1045,0))*IF(AH124="n/a",1.03,IF(AH124&lt;0,1.01,IF(AH124&gt;10,1.1,(1+AH124/100))))</f>
        <v>4.5870000000000006</v>
      </c>
      <c r="AS124" s="109">
        <f t="shared" si="58"/>
        <v>5.045700000000001</v>
      </c>
      <c r="AT124" s="109">
        <f t="shared" si="61"/>
        <v>5.5502700000000011</v>
      </c>
      <c r="AU124" s="109">
        <f t="shared" si="61"/>
        <v>6.105297000000002</v>
      </c>
      <c r="AV124" s="109">
        <f t="shared" si="61"/>
        <v>6.7158267000000027</v>
      </c>
      <c r="AW124" s="109">
        <f t="shared" si="59"/>
        <v>28.004093700000006</v>
      </c>
      <c r="AX124" s="113">
        <f t="shared" si="60"/>
        <v>47.650321082184796</v>
      </c>
      <c r="AY124" s="100">
        <v>1.25</v>
      </c>
      <c r="AZ124" s="100">
        <v>30.54</v>
      </c>
      <c r="BA124" s="100">
        <v>-18.3</v>
      </c>
      <c r="BB124" s="100">
        <v>6.45</v>
      </c>
      <c r="BC124" s="100">
        <v>-1.27</v>
      </c>
      <c r="BE124" s="12">
        <v>2019</v>
      </c>
      <c r="BF124" s="12">
        <f t="shared" si="47"/>
        <v>1</v>
      </c>
      <c r="BG124" s="100">
        <v>2.94</v>
      </c>
      <c r="BH124" s="55" t="s">
        <v>121</v>
      </c>
      <c r="BI124" s="55" t="s">
        <v>122</v>
      </c>
    </row>
    <row r="125" spans="1:61" ht="12.75" customHeight="1" x14ac:dyDescent="0.2">
      <c r="A125" s="116" t="s">
        <v>5566</v>
      </c>
      <c r="B125" s="55" t="s">
        <v>5556</v>
      </c>
      <c r="C125" s="156" t="s">
        <v>139</v>
      </c>
      <c r="D125" s="98" t="s">
        <v>420</v>
      </c>
      <c r="E125" s="157">
        <v>5</v>
      </c>
      <c r="F125" s="2">
        <v>680</v>
      </c>
      <c r="G125" s="2" t="s">
        <v>146</v>
      </c>
      <c r="H125" s="2" t="s">
        <v>146</v>
      </c>
      <c r="I125" s="100">
        <v>36.909999999999997</v>
      </c>
      <c r="J125" s="101">
        <f t="shared" si="48"/>
        <v>0.59604443240314275</v>
      </c>
      <c r="K125" s="104">
        <v>5.5E-2</v>
      </c>
      <c r="L125" s="71">
        <v>4</v>
      </c>
      <c r="M125" s="28">
        <f t="shared" si="49"/>
        <v>0.22</v>
      </c>
      <c r="N125" s="103" t="s">
        <v>209</v>
      </c>
      <c r="O125" s="104">
        <v>4.5199999999999997E-2</v>
      </c>
      <c r="P125" s="158">
        <v>45838</v>
      </c>
      <c r="Q125" s="158">
        <v>45853</v>
      </c>
      <c r="R125" s="28">
        <f t="shared" si="50"/>
        <v>21.681415929203549</v>
      </c>
      <c r="S125" s="105">
        <f>IF(INDEX(Historical!$D$7:$D1722,MATCH(B125,Historical!$B$7:$B$1044,0))=0,"n/a",(INDEX(Historical!$C$7:$C$1044,MATCH(B125,Historical!$B$7:$B$1044,0))/INDEX(Historical!$D$7:$D$1044,MATCH(B125,Historical!$B$7:$B$1044,0))-1)*100)</f>
        <v>8.1489476524554849</v>
      </c>
      <c r="T125" s="105">
        <f>IF(INDEX(Historical!$F$7:$F$1044,MATCH(B125,Historical!$B$7:$B$1044,0))=0,"n/a",((INDEX(Historical!$C$7:$C$1044,MATCH(B125,Historical!$B$7:$B$1044,0))/INDEX(Historical!$F$7:$F$1044,MATCH(B125,Historical!$B$7:$B$1044,0)))^(1/3)-1)*100)</f>
        <v>5.6577714177270533</v>
      </c>
      <c r="U125" s="105">
        <f>IF(INDEX(Historical!$H$7:$H$1044,MATCH(B125,Historical!$B$7:$B$1044,0))=0,"n/a",((INDEX(Historical!$C$7:$C$1044,MATCH(B125,Historical!$B$7:$B$1044,0))/INDEX(Historical!$H$7:$H$1044,MATCH(B125,Historical!$B$7:$B$1044,0)))^(1/5)-1)*100)</f>
        <v>6.3359331898567905</v>
      </c>
      <c r="V125" s="105">
        <f>IF(INDEX(Historical!$M$7:$M$1044,MATCH(B125,Historical!$B$7:$B$1044,0))=0,"n/a",((INDEX(Historical!$C$7:$C$1044,MATCH(B125,Historical!$B$7:$B$1044,0))/INDEX(Historical!$M$7:$M$1044,MATCH(B125,Historical!$B$7:$B$1044,0)))^(1/10)-1)*100)</f>
        <v>7.5813625340257262</v>
      </c>
      <c r="W125" s="106">
        <f t="shared" si="51"/>
        <v>0.8357248662652188</v>
      </c>
      <c r="X125" s="107">
        <f t="shared" si="52"/>
        <v>9.0629855383447144E-2</v>
      </c>
      <c r="Y125" s="123" t="s">
        <v>509</v>
      </c>
      <c r="Z125" s="101">
        <f t="shared" si="53"/>
        <v>20.183486238532108</v>
      </c>
      <c r="AA125" s="109">
        <f t="shared" si="54"/>
        <v>33.862385321100909</v>
      </c>
      <c r="AB125" s="71">
        <v>12</v>
      </c>
      <c r="AC125" s="100">
        <v>1.0900000000000001</v>
      </c>
      <c r="AD125" s="100">
        <v>0.77</v>
      </c>
      <c r="AE125" s="100">
        <v>24.94</v>
      </c>
      <c r="AF125" s="100">
        <v>4.82</v>
      </c>
      <c r="AG125" s="100">
        <v>15.73</v>
      </c>
      <c r="AH125" s="100">
        <v>67.040000000000006</v>
      </c>
      <c r="AI125" s="100">
        <v>14.32</v>
      </c>
      <c r="AJ125" s="100">
        <v>69.910000000000011</v>
      </c>
      <c r="AK125" s="100">
        <v>28.549999999999997</v>
      </c>
      <c r="AL125" s="100">
        <v>6920</v>
      </c>
      <c r="AM125" s="100">
        <v>0.41000000000000003</v>
      </c>
      <c r="AN125" s="100">
        <v>0</v>
      </c>
      <c r="AO125" s="110">
        <f t="shared" si="55"/>
        <v>-26.930407698840977</v>
      </c>
      <c r="AP125" s="111">
        <f t="shared" si="56"/>
        <v>6.9319776222599332</v>
      </c>
      <c r="AQ125" s="112">
        <f t="shared" si="57"/>
        <v>169.33390861960541</v>
      </c>
      <c r="AR125" s="101">
        <f>INDEX(Historical!$C$7:$C$1045,MATCH(B125,Historical!$B$7:$B$1045,0))*IF(AH125="n/a",1.03,IF(AH125&lt;0,1.01,IF(AH125&gt;10,1.1,(1+AH125/100))))</f>
        <v>0.22044000000000002</v>
      </c>
      <c r="AS125" s="109">
        <f t="shared" si="58"/>
        <v>0.24248400000000006</v>
      </c>
      <c r="AT125" s="109">
        <f t="shared" si="61"/>
        <v>0.26673240000000009</v>
      </c>
      <c r="AU125" s="109">
        <f t="shared" si="61"/>
        <v>0.29340564000000013</v>
      </c>
      <c r="AV125" s="109">
        <f t="shared" si="61"/>
        <v>0.32274620400000015</v>
      </c>
      <c r="AW125" s="109">
        <f t="shared" si="59"/>
        <v>1.3458082440000005</v>
      </c>
      <c r="AX125" s="113">
        <f t="shared" si="60"/>
        <v>3.646188685992958</v>
      </c>
      <c r="AY125" s="100">
        <v>0.73</v>
      </c>
      <c r="AZ125" s="100">
        <v>64.78</v>
      </c>
      <c r="BA125" s="100">
        <v>-23.200000000000003</v>
      </c>
      <c r="BB125" s="100">
        <v>-8.5</v>
      </c>
      <c r="BC125" s="100">
        <v>0.92999999999999994</v>
      </c>
      <c r="BE125" s="12">
        <v>2021</v>
      </c>
      <c r="BF125" s="12">
        <f t="shared" ref="BF125:BF156" si="62">IF(BE125&gt;2020,0,IF(BE125&gt;2008,1,IF(BE125&gt;2001,2,IF(BE125&gt;1990,3,IF(BE125&gt;1980,4,IF(BE125&gt;1973,5,IF(BE125&gt;1970,6,IF(BE125&gt;1960,7,IF(BE125&gt;1958,8,IF(BE125&gt;1953,9,10))))))))))</f>
        <v>0</v>
      </c>
      <c r="BG125" s="100">
        <v>13.900000000000002</v>
      </c>
      <c r="BH125" s="55" t="s">
        <v>121</v>
      </c>
      <c r="BI125" s="55" t="s">
        <v>122</v>
      </c>
    </row>
    <row r="126" spans="1:61" ht="12.75" customHeight="1" x14ac:dyDescent="0.2">
      <c r="A126" s="116" t="s">
        <v>1585</v>
      </c>
      <c r="B126" s="55" t="s">
        <v>1586</v>
      </c>
      <c r="C126" s="156" t="s">
        <v>116</v>
      </c>
      <c r="D126" s="98" t="s">
        <v>215</v>
      </c>
      <c r="E126" s="157">
        <v>7</v>
      </c>
      <c r="F126" s="2">
        <v>621</v>
      </c>
      <c r="G126" s="2" t="s">
        <v>146</v>
      </c>
      <c r="H126" s="2" t="s">
        <v>146</v>
      </c>
      <c r="I126" s="100">
        <v>77.88</v>
      </c>
      <c r="J126" s="101">
        <f t="shared" si="48"/>
        <v>2.2598870056497176</v>
      </c>
      <c r="K126" s="104">
        <v>0.44</v>
      </c>
      <c r="L126" s="71">
        <v>4</v>
      </c>
      <c r="M126" s="28">
        <f t="shared" si="49"/>
        <v>1.76</v>
      </c>
      <c r="N126" s="103" t="s">
        <v>874</v>
      </c>
      <c r="O126" s="104">
        <v>0.42</v>
      </c>
      <c r="P126" s="158">
        <v>46157</v>
      </c>
      <c r="Q126" s="158">
        <v>46185</v>
      </c>
      <c r="R126" s="28">
        <f t="shared" si="50"/>
        <v>4.7619047619047663</v>
      </c>
      <c r="S126" s="105">
        <f>IF(INDEX(Historical!$D$7:$D1492,MATCH(B126,Historical!$B$7:$B$1044,0))=0,"n/a",(INDEX(Historical!$C$7:$C$1044,MATCH(B126,Historical!$B$7:$B$1044,0))/INDEX(Historical!$D$7:$D$1044,MATCH(B126,Historical!$B$7:$B$1044,0))-1)*100)</f>
        <v>9.27152317880795</v>
      </c>
      <c r="T126" s="105">
        <f>IF(INDEX(Historical!$F$7:$F$1044,MATCH(B126,Historical!$B$7:$B$1044,0))=0,"n/a",((INDEX(Historical!$C$7:$C$1044,MATCH(B126,Historical!$B$7:$B$1044,0))/INDEX(Historical!$F$7:$F$1044,MATCH(B126,Historical!$B$7:$B$1044,0)))^(1/3)-1)*100)</f>
        <v>14.126628720201207</v>
      </c>
      <c r="U126" s="105">
        <f>IF(INDEX(Historical!$H$7:$H$1044,MATCH(B126,Historical!$B$7:$B$1044,0))=0,"n/a",((INDEX(Historical!$C$7:$C$1044,MATCH(B126,Historical!$B$7:$B$1044,0))/INDEX(Historical!$H$7:$H$1044,MATCH(B126,Historical!$B$7:$B$1044,0)))^(1/5)-1)*100)</f>
        <v>22.423992536427463</v>
      </c>
      <c r="V126" s="105" t="str">
        <f>IF(INDEX(Historical!$M$7:$M$1044,MATCH(B126,Historical!$B$7:$B$1044,0))=0,"n/a",((INDEX(Historical!$C$7:$C$1044,MATCH(B126,Historical!$B$7:$B$1044,0))/INDEX(Historical!$M$7:$M$1044,MATCH(B126,Historical!$B$7:$B$1044,0)))^(1/10)-1)*100)</f>
        <v>n/a</v>
      </c>
      <c r="W126" s="106" t="str">
        <f t="shared" si="51"/>
        <v>n/a</v>
      </c>
      <c r="X126" s="107">
        <f t="shared" si="52"/>
        <v>2.047853199673741</v>
      </c>
      <c r="Y126" s="162"/>
      <c r="Z126" s="101">
        <f t="shared" si="53"/>
        <v>46.684350132625994</v>
      </c>
      <c r="AA126" s="109">
        <f t="shared" si="54"/>
        <v>20.657824933687003</v>
      </c>
      <c r="AB126" s="71">
        <v>12</v>
      </c>
      <c r="AC126" s="100">
        <v>3.77</v>
      </c>
      <c r="AD126" s="100">
        <v>1.88</v>
      </c>
      <c r="AE126" s="100">
        <v>2.04</v>
      </c>
      <c r="AF126" s="100" t="s">
        <v>142</v>
      </c>
      <c r="AG126" s="100" t="s">
        <v>142</v>
      </c>
      <c r="AH126" s="100">
        <v>4.17</v>
      </c>
      <c r="AI126" s="100">
        <v>11.940000000000001</v>
      </c>
      <c r="AJ126" s="100">
        <v>10.95</v>
      </c>
      <c r="AK126" s="100">
        <v>8.77</v>
      </c>
      <c r="AL126" s="100">
        <v>29880</v>
      </c>
      <c r="AM126" s="100">
        <v>0.13</v>
      </c>
      <c r="AN126" s="100" t="s">
        <v>142</v>
      </c>
      <c r="AO126" s="110">
        <f t="shared" si="55"/>
        <v>4.0260546083901758</v>
      </c>
      <c r="AP126" s="111">
        <f t="shared" si="56"/>
        <v>24.683879542077179</v>
      </c>
      <c r="AQ126" s="112" t="str">
        <f t="shared" si="57"/>
        <v>n/a</v>
      </c>
      <c r="AR126" s="101">
        <f>INDEX(Historical!$C$7:$C$1045,MATCH(B126,Historical!$B$7:$B$1045,0))*IF(AH126="n/a",1.03,IF(AH126&lt;0,1.01,IF(AH126&gt;10,1.1,(1+AH126/100))))</f>
        <v>1.7188049999999999</v>
      </c>
      <c r="AS126" s="109">
        <f t="shared" si="58"/>
        <v>1.8906855</v>
      </c>
      <c r="AT126" s="109">
        <f t="shared" si="61"/>
        <v>2.05649861835</v>
      </c>
      <c r="AU126" s="109">
        <f t="shared" si="61"/>
        <v>2.2368535471792947</v>
      </c>
      <c r="AV126" s="109">
        <f t="shared" si="61"/>
        <v>2.4330256032669189</v>
      </c>
      <c r="AW126" s="109">
        <f t="shared" si="59"/>
        <v>10.335868268796213</v>
      </c>
      <c r="AX126" s="113">
        <f t="shared" si="60"/>
        <v>13.271530904977164</v>
      </c>
      <c r="AY126" s="100">
        <v>0.95</v>
      </c>
      <c r="AZ126" s="100">
        <v>3.47</v>
      </c>
      <c r="BA126" s="100">
        <v>-23.21</v>
      </c>
      <c r="BB126" s="100">
        <v>-5.7700000000000005</v>
      </c>
      <c r="BC126" s="100">
        <v>-11.19</v>
      </c>
      <c r="BE126" s="12">
        <v>2018</v>
      </c>
      <c r="BF126" s="12">
        <f t="shared" si="62"/>
        <v>1</v>
      </c>
      <c r="BG126" s="100">
        <v>13.639999999999999</v>
      </c>
      <c r="BH126" s="55" t="s">
        <v>121</v>
      </c>
      <c r="BI126" s="55" t="s">
        <v>122</v>
      </c>
    </row>
    <row r="127" spans="1:61" ht="12.75" customHeight="1" x14ac:dyDescent="0.2">
      <c r="A127" s="116" t="s">
        <v>5597</v>
      </c>
      <c r="B127" s="55" t="s">
        <v>5587</v>
      </c>
      <c r="C127" s="156" t="s">
        <v>134</v>
      </c>
      <c r="D127" s="98" t="s">
        <v>186</v>
      </c>
      <c r="E127" s="157">
        <v>6</v>
      </c>
      <c r="F127" s="2">
        <v>667</v>
      </c>
      <c r="G127" s="2" t="s">
        <v>146</v>
      </c>
      <c r="H127" s="2" t="s">
        <v>146</v>
      </c>
      <c r="I127" s="100">
        <v>9.75</v>
      </c>
      <c r="J127" s="101">
        <f t="shared" si="48"/>
        <v>9.4358974358974361</v>
      </c>
      <c r="K127" s="104">
        <v>0.23</v>
      </c>
      <c r="L127" s="71">
        <v>4</v>
      </c>
      <c r="M127" s="28">
        <f t="shared" si="49"/>
        <v>0.92</v>
      </c>
      <c r="N127" s="103" t="s">
        <v>697</v>
      </c>
      <c r="O127" s="104">
        <v>0.22500000000000001</v>
      </c>
      <c r="P127" s="158">
        <v>46155</v>
      </c>
      <c r="Q127" s="158">
        <v>46169</v>
      </c>
      <c r="R127" s="28">
        <f t="shared" si="50"/>
        <v>2.2222222222222241</v>
      </c>
      <c r="S127" s="105">
        <f>IF(INDEX(Historical!$D$7:$D1716,MATCH(B127,Historical!$B$7:$B$1044,0))=0,"n/a",(INDEX(Historical!$C$7:$C$1044,MATCH(B127,Historical!$B$7:$B$1044,0))/INDEX(Historical!$D$7:$D$1044,MATCH(B127,Historical!$B$7:$B$1044,0))-1)*100)</f>
        <v>25.735294117647058</v>
      </c>
      <c r="T127" s="105">
        <f>IF(INDEX(Historical!$F$7:$F$1044,MATCH(B127,Historical!$B$7:$B$1044,0))=0,"n/a",((INDEX(Historical!$C$7:$C$1044,MATCH(B127,Historical!$B$7:$B$1044,0))/INDEX(Historical!$F$7:$F$1044,MATCH(B127,Historical!$B$7:$B$1044,0)))^(1/3)-1)*100)</f>
        <v>25.747459509892899</v>
      </c>
      <c r="U127" s="105" t="str">
        <f>IF(INDEX(Historical!$H$7:$H$1044,MATCH(B127,Historical!$B$7:$B$1044,0))=0,"n/a",((INDEX(Historical!$C$7:$C$1044,MATCH(B127,Historical!$B$7:$B$1044,0))/INDEX(Historical!$H$7:$H$1044,MATCH(B127,Historical!$B$7:$B$1044,0)))^(1/5)-1)*100)</f>
        <v>n/a</v>
      </c>
      <c r="V127" s="105" t="str">
        <f>IF(INDEX(Historical!$M$7:$M$1044,MATCH(B127,Historical!$B$7:$B$1044,0))=0,"n/a",((INDEX(Historical!$C$7:$C$1044,MATCH(B127,Historical!$B$7:$B$1044,0))/INDEX(Historical!$M$7:$M$1044,MATCH(B127,Historical!$B$7:$B$1044,0)))^(1/10)-1)*100)</f>
        <v>n/a</v>
      </c>
      <c r="W127" s="106" t="str">
        <f t="shared" si="51"/>
        <v>n/a</v>
      </c>
      <c r="X127" s="107" t="str">
        <f t="shared" si="52"/>
        <v>n/a</v>
      </c>
      <c r="Y127" s="162"/>
      <c r="Z127" s="101">
        <f t="shared" si="53"/>
        <v>1533.3333333333335</v>
      </c>
      <c r="AA127" s="109">
        <f t="shared" si="54"/>
        <v>162.5</v>
      </c>
      <c r="AB127" s="71">
        <v>12</v>
      </c>
      <c r="AC127" s="100">
        <v>0.06</v>
      </c>
      <c r="AD127" s="100">
        <v>0.9</v>
      </c>
      <c r="AE127" s="100">
        <v>5.3</v>
      </c>
      <c r="AF127" s="100">
        <v>2.95</v>
      </c>
      <c r="AG127" s="100">
        <v>3.64</v>
      </c>
      <c r="AH127" s="100">
        <v>5.27</v>
      </c>
      <c r="AI127" s="100">
        <v>14.149999999999999</v>
      </c>
      <c r="AJ127" s="100" t="s">
        <v>142</v>
      </c>
      <c r="AK127" s="100">
        <v>10.69</v>
      </c>
      <c r="AL127" s="100">
        <v>15200</v>
      </c>
      <c r="AM127" s="100">
        <v>6.4600000000000009</v>
      </c>
      <c r="AN127" s="100">
        <v>1.75</v>
      </c>
      <c r="AO127" s="110" t="str">
        <f t="shared" si="55"/>
        <v>n/a</v>
      </c>
      <c r="AP127" s="111" t="str">
        <f t="shared" si="56"/>
        <v>n/a</v>
      </c>
      <c r="AQ127" s="112">
        <f t="shared" si="57"/>
        <v>361.57941413754099</v>
      </c>
      <c r="AR127" s="101">
        <f>INDEX(Historical!$C$7:$C$1045,MATCH(B127,Historical!$B$7:$B$1045,0))*IF(AH127="n/a",1.03,IF(AH127&lt;0,1.01,IF(AH127&gt;10,1.1,(1+AH127/100))))</f>
        <v>0.90005849999999998</v>
      </c>
      <c r="AS127" s="109">
        <f t="shared" si="58"/>
        <v>0.99006435000000004</v>
      </c>
      <c r="AT127" s="109">
        <f t="shared" ref="AT127:AV146" si="63">IF($AK127="n/a",1.03*AS127,IF($AK127&lt;0,1.01*AS127,IF($AK127&gt;10,1.1*AS127,(1+$AK127/100)*AS127)))</f>
        <v>1.0890707850000001</v>
      </c>
      <c r="AU127" s="109">
        <f t="shared" si="63"/>
        <v>1.1979778635000002</v>
      </c>
      <c r="AV127" s="109">
        <f t="shared" si="63"/>
        <v>1.3177756498500004</v>
      </c>
      <c r="AW127" s="109">
        <f t="shared" si="59"/>
        <v>5.4949471483500005</v>
      </c>
      <c r="AX127" s="113">
        <f t="shared" si="60"/>
        <v>56.358432290769237</v>
      </c>
      <c r="AY127" s="100">
        <v>1.1299999999999999</v>
      </c>
      <c r="AZ127" s="100">
        <v>22.64</v>
      </c>
      <c r="BA127" s="100">
        <v>-53.75</v>
      </c>
      <c r="BB127" s="100">
        <v>3.05</v>
      </c>
      <c r="BC127" s="100">
        <v>-33.97</v>
      </c>
      <c r="BE127" s="12">
        <v>2021</v>
      </c>
      <c r="BF127" s="12">
        <f t="shared" si="62"/>
        <v>0</v>
      </c>
      <c r="BG127" s="100">
        <v>0.67</v>
      </c>
      <c r="BH127" s="55" t="s">
        <v>121</v>
      </c>
      <c r="BI127" s="55" t="s">
        <v>122</v>
      </c>
    </row>
    <row r="128" spans="1:61" ht="12.75" customHeight="1" x14ac:dyDescent="0.2">
      <c r="A128" s="116" t="s">
        <v>1587</v>
      </c>
      <c r="B128" s="55" t="s">
        <v>1588</v>
      </c>
      <c r="C128" s="156" t="s">
        <v>335</v>
      </c>
      <c r="D128" s="98" t="s">
        <v>1092</v>
      </c>
      <c r="E128" s="157">
        <v>6</v>
      </c>
      <c r="F128" s="2">
        <v>664</v>
      </c>
      <c r="G128" s="2" t="s">
        <v>146</v>
      </c>
      <c r="H128" s="2" t="s">
        <v>146</v>
      </c>
      <c r="I128" s="100">
        <v>42.84</v>
      </c>
      <c r="J128" s="101">
        <f t="shared" si="48"/>
        <v>6.5359477124182996</v>
      </c>
      <c r="K128" s="104">
        <v>0.7</v>
      </c>
      <c r="L128" s="71">
        <v>4</v>
      </c>
      <c r="M128" s="28">
        <f t="shared" si="49"/>
        <v>2.8</v>
      </c>
      <c r="N128" s="103" t="s">
        <v>1445</v>
      </c>
      <c r="O128" s="104">
        <v>0.69</v>
      </c>
      <c r="P128" s="158">
        <v>46129</v>
      </c>
      <c r="Q128" s="158">
        <v>46143</v>
      </c>
      <c r="R128" s="28">
        <f t="shared" si="50"/>
        <v>1.4492753623188419</v>
      </c>
      <c r="S128" s="105">
        <f>IF(INDEX(Historical!$D$7:$D1495,MATCH(B128,Historical!$B$7:$B$1044,0))=0,"n/a",(INDEX(Historical!$C$7:$C$1044,MATCH(B128,Historical!$B$7:$B$1044,0))/INDEX(Historical!$D$7:$D$1044,MATCH(B128,Historical!$B$7:$B$1044,0))-1)*100)</f>
        <v>3.007518796992481</v>
      </c>
      <c r="T128" s="105">
        <f>IF(INDEX(Historical!$F$7:$F$1044,MATCH(B128,Historical!$B$7:$B$1044,0))=0,"n/a",((INDEX(Historical!$C$7:$C$1044,MATCH(B128,Historical!$B$7:$B$1044,0))/INDEX(Historical!$F$7:$F$1044,MATCH(B128,Historical!$B$7:$B$1044,0)))^(1/3)-1)*100)</f>
        <v>9.7977412125350725</v>
      </c>
      <c r="U128" s="105">
        <f>IF(INDEX(Historical!$H$7:$H$1044,MATCH(B128,Historical!$B$7:$B$1044,0))=0,"n/a",((INDEX(Historical!$C$7:$C$1044,MATCH(B128,Historical!$B$7:$B$1044,0))/INDEX(Historical!$H$7:$H$1044,MATCH(B128,Historical!$B$7:$B$1044,0)))^(1/5)-1)*100)</f>
        <v>19.593205895205855</v>
      </c>
      <c r="V128" s="105">
        <f>IF(INDEX(Historical!$M$7:$M$1044,MATCH(B128,Historical!$B$7:$B$1044,0))=0,"n/a",((INDEX(Historical!$C$7:$C$1044,MATCH(B128,Historical!$B$7:$B$1044,0))/INDEX(Historical!$M$7:$M$1044,MATCH(B128,Historical!$B$7:$B$1044,0)))^(1/10)-1)*100)</f>
        <v>11.0575102478067</v>
      </c>
      <c r="W128" s="106">
        <f t="shared" si="51"/>
        <v>1.7719364898705152</v>
      </c>
      <c r="X128" s="107">
        <f t="shared" si="52"/>
        <v>0.96804376952598103</v>
      </c>
      <c r="Y128" s="162"/>
      <c r="Z128" s="101" t="str">
        <f t="shared" si="53"/>
        <v>n/a</v>
      </c>
      <c r="AA128" s="109" t="str">
        <f t="shared" si="54"/>
        <v>n/a</v>
      </c>
      <c r="AB128" s="71">
        <v>12</v>
      </c>
      <c r="AC128" s="100">
        <v>-1.94</v>
      </c>
      <c r="AD128" s="100">
        <v>1.05</v>
      </c>
      <c r="AE128" s="100">
        <v>0.43</v>
      </c>
      <c r="AF128" s="100">
        <v>1.25</v>
      </c>
      <c r="AG128" s="100">
        <v>-4.9000000000000004</v>
      </c>
      <c r="AH128" s="100">
        <v>13.66</v>
      </c>
      <c r="AI128" s="100">
        <v>26.02</v>
      </c>
      <c r="AJ128" s="100">
        <v>20.239999999999998</v>
      </c>
      <c r="AK128" s="100">
        <v>13.44</v>
      </c>
      <c r="AL128" s="100">
        <v>637.78</v>
      </c>
      <c r="AM128" s="100">
        <v>7.35</v>
      </c>
      <c r="AN128" s="100">
        <v>1.0900000000000001</v>
      </c>
      <c r="AO128" s="110" t="str">
        <f t="shared" si="55"/>
        <v>n/a</v>
      </c>
      <c r="AP128" s="111">
        <f t="shared" si="56"/>
        <v>26.129153607624154</v>
      </c>
      <c r="AQ128" s="112" t="str">
        <f t="shared" si="57"/>
        <v>n/a</v>
      </c>
      <c r="AR128" s="101">
        <f>INDEX(Historical!$C$7:$C$1045,MATCH(B128,Historical!$B$7:$B$1045,0))*IF(AH128="n/a",1.03,IF(AH128&lt;0,1.01,IF(AH128&gt;10,1.1,(1+AH128/100))))</f>
        <v>3.0140000000000007</v>
      </c>
      <c r="AS128" s="109">
        <f t="shared" si="58"/>
        <v>3.3154000000000012</v>
      </c>
      <c r="AT128" s="109">
        <f t="shared" si="63"/>
        <v>3.6469400000000016</v>
      </c>
      <c r="AU128" s="109">
        <f t="shared" si="63"/>
        <v>4.0116340000000017</v>
      </c>
      <c r="AV128" s="109">
        <f t="shared" si="63"/>
        <v>4.4127974000000023</v>
      </c>
      <c r="AW128" s="109">
        <f t="shared" si="59"/>
        <v>18.400771400000007</v>
      </c>
      <c r="AX128" s="113">
        <f t="shared" si="60"/>
        <v>42.952314192343614</v>
      </c>
      <c r="AY128" s="100">
        <v>0.98</v>
      </c>
      <c r="AZ128" s="100">
        <v>40.160000000000004</v>
      </c>
      <c r="BA128" s="100">
        <v>-28.970000000000002</v>
      </c>
      <c r="BB128" s="100">
        <v>8.07</v>
      </c>
      <c r="BC128" s="100">
        <v>8.32</v>
      </c>
      <c r="BE128" s="12">
        <v>2021</v>
      </c>
      <c r="BF128" s="12">
        <f t="shared" si="62"/>
        <v>0</v>
      </c>
      <c r="BG128" s="100">
        <v>-2.15</v>
      </c>
      <c r="BH128" s="55" t="s">
        <v>121</v>
      </c>
      <c r="BI128" s="55" t="s">
        <v>122</v>
      </c>
    </row>
    <row r="129" spans="1:61" ht="12.75" customHeight="1" x14ac:dyDescent="0.2">
      <c r="A129" s="116" t="s">
        <v>5591</v>
      </c>
      <c r="B129" s="55" t="s">
        <v>3682</v>
      </c>
      <c r="C129" s="156" t="s">
        <v>263</v>
      </c>
      <c r="D129" s="98" t="s">
        <v>264</v>
      </c>
      <c r="E129" s="157">
        <v>5</v>
      </c>
      <c r="F129" s="2">
        <v>701</v>
      </c>
      <c r="G129" s="2" t="s">
        <v>146</v>
      </c>
      <c r="H129" s="2" t="s">
        <v>146</v>
      </c>
      <c r="I129" s="100">
        <v>23.02</v>
      </c>
      <c r="J129" s="101">
        <f t="shared" si="48"/>
        <v>7.2545612510860114</v>
      </c>
      <c r="K129" s="104">
        <v>0.41749999999999998</v>
      </c>
      <c r="L129" s="71">
        <v>4</v>
      </c>
      <c r="M129" s="28">
        <f t="shared" si="49"/>
        <v>1.67</v>
      </c>
      <c r="N129" s="103" t="s">
        <v>151</v>
      </c>
      <c r="O129" s="104">
        <v>0.38</v>
      </c>
      <c r="P129" s="158">
        <v>46052</v>
      </c>
      <c r="Q129" s="158">
        <v>46066</v>
      </c>
      <c r="R129" s="28">
        <f t="shared" si="50"/>
        <v>9.8684210526315734</v>
      </c>
      <c r="S129" s="105">
        <f>IF(INDEX(Historical!$D$7:$D1721,MATCH(B129,Historical!$B$7:$B$1044,0))=0,"n/a",(INDEX(Historical!$C$7:$C$1044,MATCH(B129,Historical!$B$7:$B$1044,0))/INDEX(Historical!$D$7:$D$1044,MATCH(B129,Historical!$B$7:$B$1044,0))-1)*100)</f>
        <v>19.685039370078748</v>
      </c>
      <c r="T129" s="105">
        <f>IF(INDEX(Historical!$F$7:$F$1044,MATCH(B129,Historical!$B$7:$B$1044,0))=0,"n/a",((INDEX(Historical!$C$7:$C$1044,MATCH(B129,Historical!$B$7:$B$1044,0))/INDEX(Historical!$F$7:$F$1044,MATCH(B129,Historical!$B$7:$B$1044,0)))^(1/3)-1)*100)</f>
        <v>22.223049490177349</v>
      </c>
      <c r="U129" s="105">
        <f>IF(INDEX(Historical!$H$7:$H$1044,MATCH(B129,Historical!$B$7:$B$1044,0))=0,"n/a",((INDEX(Historical!$C$7:$C$1044,MATCH(B129,Historical!$B$7:$B$1044,0))/INDEX(Historical!$H$7:$H$1044,MATCH(B129,Historical!$B$7:$B$1044,0)))^(1/5)-1)*100)</f>
        <v>11.050422629436895</v>
      </c>
      <c r="V129" s="105">
        <f>IF(INDEX(Historical!$M$7:$M$1044,MATCH(B129,Historical!$B$7:$B$1044,0))=0,"n/a",((INDEX(Historical!$C$7:$C$1044,MATCH(B129,Historical!$B$7:$B$1044,0))/INDEX(Historical!$M$7:$M$1044,MATCH(B129,Historical!$B$7:$B$1044,0)))^(1/10)-1)*100)</f>
        <v>-5.7736868655755558</v>
      </c>
      <c r="W129" s="106" t="str">
        <f t="shared" si="51"/>
        <v>n/a</v>
      </c>
      <c r="X129" s="107" t="str">
        <f t="shared" si="52"/>
        <v>n/a</v>
      </c>
      <c r="Y129" s="162"/>
      <c r="Z129" s="101">
        <f t="shared" si="53"/>
        <v>99.404761904761912</v>
      </c>
      <c r="AA129" s="109">
        <f t="shared" si="54"/>
        <v>13.702380952380953</v>
      </c>
      <c r="AB129" s="71">
        <v>12</v>
      </c>
      <c r="AC129" s="100">
        <v>1.68</v>
      </c>
      <c r="AD129" s="100">
        <v>3.28</v>
      </c>
      <c r="AE129" s="100">
        <v>0.36</v>
      </c>
      <c r="AF129" s="100">
        <v>2.08</v>
      </c>
      <c r="AG129" s="100">
        <v>12.030000000000001</v>
      </c>
      <c r="AH129" s="100">
        <v>4.18</v>
      </c>
      <c r="AI129" s="100">
        <v>2.96</v>
      </c>
      <c r="AJ129" s="100" t="s">
        <v>142</v>
      </c>
      <c r="AK129" s="100">
        <v>4.25</v>
      </c>
      <c r="AL129" s="100">
        <v>16239.999999999998</v>
      </c>
      <c r="AM129" s="100">
        <v>34.83</v>
      </c>
      <c r="AN129" s="100">
        <v>1.17</v>
      </c>
      <c r="AO129" s="110">
        <f t="shared" si="55"/>
        <v>4.6026029281419518</v>
      </c>
      <c r="AP129" s="111">
        <f t="shared" si="56"/>
        <v>18.304983880522904</v>
      </c>
      <c r="AQ129" s="112">
        <f t="shared" si="57"/>
        <v>12.548167231145735</v>
      </c>
      <c r="AR129" s="101">
        <f>INDEX(Historical!$C$7:$C$1045,MATCH(B129,Historical!$B$7:$B$1045,0))*IF(AH129="n/a",1.03,IF(AH129&lt;0,1.01,IF(AH129&gt;10,1.1,(1+AH129/100))))</f>
        <v>1.5835360000000001</v>
      </c>
      <c r="AS129" s="109">
        <f t="shared" si="58"/>
        <v>1.6304086656000001</v>
      </c>
      <c r="AT129" s="109">
        <f t="shared" si="63"/>
        <v>1.6997010338880001</v>
      </c>
      <c r="AU129" s="109">
        <f t="shared" si="63"/>
        <v>1.7719383278282401</v>
      </c>
      <c r="AV129" s="109">
        <f t="shared" si="63"/>
        <v>1.8472457067609402</v>
      </c>
      <c r="AW129" s="109">
        <f t="shared" si="59"/>
        <v>8.5328297340771808</v>
      </c>
      <c r="AX129" s="113">
        <f t="shared" si="60"/>
        <v>37.067027515539444</v>
      </c>
      <c r="AY129" s="100">
        <v>0.48</v>
      </c>
      <c r="AZ129" s="100">
        <v>46.760000000000005</v>
      </c>
      <c r="BA129" s="100">
        <v>1.01</v>
      </c>
      <c r="BB129" s="100">
        <v>6.4799999999999995</v>
      </c>
      <c r="BC129" s="100">
        <v>22.939999999999998</v>
      </c>
      <c r="BE129" s="12">
        <v>2022</v>
      </c>
      <c r="BF129" s="12">
        <f t="shared" si="62"/>
        <v>0</v>
      </c>
      <c r="BG129" s="100">
        <v>4.17</v>
      </c>
      <c r="BH129" s="55" t="s">
        <v>121</v>
      </c>
      <c r="BI129" s="55" t="s">
        <v>290</v>
      </c>
    </row>
    <row r="130" spans="1:61" ht="12.75" customHeight="1" x14ac:dyDescent="0.2">
      <c r="A130" s="116" t="s">
        <v>1589</v>
      </c>
      <c r="B130" s="55" t="s">
        <v>1590</v>
      </c>
      <c r="C130" s="156" t="s">
        <v>335</v>
      </c>
      <c r="D130" s="98" t="s">
        <v>371</v>
      </c>
      <c r="E130" s="157">
        <v>6</v>
      </c>
      <c r="F130" s="2">
        <v>644</v>
      </c>
      <c r="G130" s="2" t="s">
        <v>146</v>
      </c>
      <c r="H130" s="2" t="s">
        <v>146</v>
      </c>
      <c r="I130" s="100">
        <v>171.52</v>
      </c>
      <c r="J130" s="101">
        <f t="shared" si="48"/>
        <v>3.2649253731343282</v>
      </c>
      <c r="K130" s="104">
        <v>1.4</v>
      </c>
      <c r="L130" s="71">
        <v>4</v>
      </c>
      <c r="M130" s="28">
        <f t="shared" si="49"/>
        <v>5.6</v>
      </c>
      <c r="N130" s="103" t="s">
        <v>151</v>
      </c>
      <c r="O130" s="104">
        <v>1.38</v>
      </c>
      <c r="P130" s="158">
        <v>46078</v>
      </c>
      <c r="Q130" s="158">
        <v>46086</v>
      </c>
      <c r="R130" s="28">
        <f t="shared" si="50"/>
        <v>1.4492753623188419</v>
      </c>
      <c r="S130" s="105">
        <f>IF(INDEX(Historical!$D$7:$D1497,MATCH(B130,Historical!$B$7:$B$1044,0))=0,"n/a",(INDEX(Historical!$C$7:$C$1044,MATCH(B130,Historical!$B$7:$B$1044,0))/INDEX(Historical!$D$7:$D$1044,MATCH(B130,Historical!$B$7:$B$1044,0))-1)*100)</f>
        <v>26.650366748166256</v>
      </c>
      <c r="T130" s="105">
        <f>IF(INDEX(Historical!$F$7:$F$1044,MATCH(B130,Historical!$B$7:$B$1044,0))=0,"n/a",((INDEX(Historical!$C$7:$C$1044,MATCH(B130,Historical!$B$7:$B$1044,0))/INDEX(Historical!$F$7:$F$1044,MATCH(B130,Historical!$B$7:$B$1044,0)))^(1/3)-1)*100)</f>
        <v>35.764577188472678</v>
      </c>
      <c r="U130" s="105">
        <f>IF(INDEX(Historical!$H$7:$H$1044,MATCH(B130,Historical!$B$7:$B$1044,0))=0,"n/a",((INDEX(Historical!$C$7:$C$1044,MATCH(B130,Historical!$B$7:$B$1044,0))/INDEX(Historical!$H$7:$H$1044,MATCH(B130,Historical!$B$7:$B$1044,0)))^(1/5)-1)*100)</f>
        <v>43.883202206454406</v>
      </c>
      <c r="V130" s="105">
        <f>IF(INDEX(Historical!$M$7:$M$1044,MATCH(B130,Historical!$B$7:$B$1044,0))=0,"n/a",((INDEX(Historical!$C$7:$C$1044,MATCH(B130,Historical!$B$7:$B$1044,0))/INDEX(Historical!$M$7:$M$1044,MATCH(B130,Historical!$B$7:$B$1044,0)))^(1/10)-1)*100)</f>
        <v>18.609695403488956</v>
      </c>
      <c r="W130" s="106">
        <f t="shared" si="51"/>
        <v>2.3580827764772097</v>
      </c>
      <c r="X130" s="107">
        <f t="shared" si="52"/>
        <v>2.7530239778202268</v>
      </c>
      <c r="Y130" s="162"/>
      <c r="Z130" s="101">
        <f t="shared" si="53"/>
        <v>41.512231282431429</v>
      </c>
      <c r="AA130" s="109">
        <f t="shared" si="54"/>
        <v>12.714603409933284</v>
      </c>
      <c r="AB130" s="71">
        <v>12</v>
      </c>
      <c r="AC130" s="100">
        <v>13.49</v>
      </c>
      <c r="AD130" s="100">
        <v>2.79</v>
      </c>
      <c r="AE130" s="100">
        <v>0.36</v>
      </c>
      <c r="AF130" s="100">
        <v>2.0299999999999998</v>
      </c>
      <c r="AG130" s="100">
        <v>15.950000000000001</v>
      </c>
      <c r="AH130" s="100">
        <v>-0.15</v>
      </c>
      <c r="AI130" s="100">
        <v>7.66</v>
      </c>
      <c r="AJ130" s="100">
        <v>15.939999999999998</v>
      </c>
      <c r="AK130" s="100">
        <v>4.29</v>
      </c>
      <c r="AL130" s="100">
        <v>11280</v>
      </c>
      <c r="AM130" s="100">
        <v>73.2</v>
      </c>
      <c r="AN130" s="100">
        <v>1.62</v>
      </c>
      <c r="AO130" s="110">
        <f t="shared" si="55"/>
        <v>34.433524169655449</v>
      </c>
      <c r="AP130" s="111">
        <f t="shared" si="56"/>
        <v>47.148127579588731</v>
      </c>
      <c r="AQ130" s="112">
        <f t="shared" si="57"/>
        <v>7.104611213449874</v>
      </c>
      <c r="AR130" s="101">
        <f>INDEX(Historical!$C$7:$C$1045,MATCH(B130,Historical!$B$7:$B$1045,0))*IF(AH130="n/a",1.03,IF(AH130&lt;0,1.01,IF(AH130&gt;10,1.1,(1+AH130/100))))</f>
        <v>5.2317999999999998</v>
      </c>
      <c r="AS130" s="109">
        <f t="shared" si="58"/>
        <v>5.63255588</v>
      </c>
      <c r="AT130" s="109">
        <f t="shared" si="63"/>
        <v>5.8741925272519993</v>
      </c>
      <c r="AU130" s="109">
        <f t="shared" si="63"/>
        <v>6.1261953866711094</v>
      </c>
      <c r="AV130" s="109">
        <f t="shared" si="63"/>
        <v>6.3890091687592996</v>
      </c>
      <c r="AW130" s="109">
        <f t="shared" si="59"/>
        <v>29.253752962682405</v>
      </c>
      <c r="AX130" s="113">
        <f t="shared" si="60"/>
        <v>17.055592912011662</v>
      </c>
      <c r="AY130" s="100">
        <v>0.89</v>
      </c>
      <c r="AZ130" s="100">
        <v>22.41</v>
      </c>
      <c r="BA130" s="100">
        <v>-9.49</v>
      </c>
      <c r="BB130" s="100">
        <v>10.84</v>
      </c>
      <c r="BC130" s="100">
        <v>3.65</v>
      </c>
      <c r="BE130" s="12">
        <v>2021</v>
      </c>
      <c r="BF130" s="12">
        <f t="shared" si="62"/>
        <v>0</v>
      </c>
      <c r="BG130" s="100">
        <v>5.01</v>
      </c>
      <c r="BH130" s="55" t="s">
        <v>121</v>
      </c>
      <c r="BI130" s="55" t="s">
        <v>122</v>
      </c>
    </row>
    <row r="131" spans="1:61" ht="12.75" customHeight="1" x14ac:dyDescent="0.2">
      <c r="A131" s="116" t="s">
        <v>1591</v>
      </c>
      <c r="B131" s="55" t="s">
        <v>1592</v>
      </c>
      <c r="C131" s="156" t="s">
        <v>335</v>
      </c>
      <c r="D131" s="98" t="s">
        <v>1593</v>
      </c>
      <c r="E131" s="157">
        <v>7</v>
      </c>
      <c r="F131" s="2">
        <v>600</v>
      </c>
      <c r="G131" s="2" t="s">
        <v>146</v>
      </c>
      <c r="H131" s="2" t="s">
        <v>146</v>
      </c>
      <c r="I131" s="100">
        <v>93</v>
      </c>
      <c r="J131" s="101">
        <f t="shared" si="48"/>
        <v>2.021505376344086</v>
      </c>
      <c r="K131" s="104">
        <v>0.47</v>
      </c>
      <c r="L131" s="71">
        <v>4</v>
      </c>
      <c r="M131" s="28">
        <f t="shared" si="49"/>
        <v>1.88</v>
      </c>
      <c r="N131" s="103" t="s">
        <v>395</v>
      </c>
      <c r="O131" s="104">
        <v>0.4</v>
      </c>
      <c r="P131" s="158">
        <v>45992</v>
      </c>
      <c r="Q131" s="158">
        <v>46006</v>
      </c>
      <c r="R131" s="28">
        <f t="shared" si="50"/>
        <v>17.499999999999989</v>
      </c>
      <c r="S131" s="105">
        <f>IF(INDEX(Historical!$D$7:$D1498,MATCH(B131,Historical!$B$7:$B$1044,0))=0,"n/a",(INDEX(Historical!$C$7:$C$1044,MATCH(B131,Historical!$B$7:$B$1044,0))/INDEX(Historical!$D$7:$D$1044,MATCH(B131,Historical!$B$7:$B$1044,0))-1)*100)</f>
        <v>11.333333333333329</v>
      </c>
      <c r="T131" s="105">
        <f>IF(INDEX(Historical!$F$7:$F$1044,MATCH(B131,Historical!$B$7:$B$1044,0))=0,"n/a",((INDEX(Historical!$C$7:$C$1044,MATCH(B131,Historical!$B$7:$B$1044,0))/INDEX(Historical!$F$7:$F$1044,MATCH(B131,Historical!$B$7:$B$1044,0)))^(1/3)-1)*100)</f>
        <v>20.267535811034286</v>
      </c>
      <c r="U131" s="105">
        <f>IF(INDEX(Historical!$H$7:$H$1044,MATCH(B131,Historical!$B$7:$B$1044,0))=0,"n/a",((INDEX(Historical!$C$7:$C$1044,MATCH(B131,Historical!$B$7:$B$1044,0))/INDEX(Historical!$H$7:$H$1044,MATCH(B131,Historical!$B$7:$B$1044,0)))^(1/5)-1)*100)</f>
        <v>19.452185796766642</v>
      </c>
      <c r="V131" s="105" t="str">
        <f>IF(INDEX(Historical!$M$7:$M$1044,MATCH(B131,Historical!$B$7:$B$1044,0))=0,"n/a",((INDEX(Historical!$C$7:$C$1044,MATCH(B131,Historical!$B$7:$B$1044,0))/INDEX(Historical!$M$7:$M$1044,MATCH(B131,Historical!$B$7:$B$1044,0)))^(1/10)-1)*100)</f>
        <v>n/a</v>
      </c>
      <c r="W131" s="106" t="str">
        <f t="shared" si="51"/>
        <v>n/a</v>
      </c>
      <c r="X131" s="107">
        <f t="shared" si="52"/>
        <v>2.8480506291019974</v>
      </c>
      <c r="Y131" s="162"/>
      <c r="Z131" s="101">
        <f t="shared" si="53"/>
        <v>48.205128205128204</v>
      </c>
      <c r="AA131" s="109">
        <f t="shared" si="54"/>
        <v>23.846153846153847</v>
      </c>
      <c r="AB131" s="71">
        <v>12</v>
      </c>
      <c r="AC131" s="100">
        <v>3.9</v>
      </c>
      <c r="AD131" s="100" t="s">
        <v>142</v>
      </c>
      <c r="AE131" s="100">
        <v>0.78</v>
      </c>
      <c r="AF131" s="100">
        <v>2.61</v>
      </c>
      <c r="AG131" s="100">
        <v>11.68</v>
      </c>
      <c r="AH131" s="100">
        <v>17.77</v>
      </c>
      <c r="AI131" s="100">
        <v>20.34</v>
      </c>
      <c r="AJ131" s="100">
        <v>6.83</v>
      </c>
      <c r="AK131" s="100" t="s">
        <v>142</v>
      </c>
      <c r="AL131" s="100">
        <v>3080</v>
      </c>
      <c r="AM131" s="100">
        <v>4.16</v>
      </c>
      <c r="AN131" s="100">
        <v>1.26</v>
      </c>
      <c r="AO131" s="110">
        <f t="shared" si="55"/>
        <v>-2.3724626730431169</v>
      </c>
      <c r="AP131" s="111">
        <f t="shared" si="56"/>
        <v>21.47369117311073</v>
      </c>
      <c r="AQ131" s="112">
        <f t="shared" si="57"/>
        <v>66.31758314002299</v>
      </c>
      <c r="AR131" s="101">
        <f>INDEX(Historical!$C$7:$C$1045,MATCH(B131,Historical!$B$7:$B$1045,0))*IF(AH131="n/a",1.03,IF(AH131&lt;0,1.01,IF(AH131&gt;10,1.1,(1+AH131/100))))</f>
        <v>1.837</v>
      </c>
      <c r="AS131" s="109">
        <f t="shared" si="58"/>
        <v>2.0207000000000002</v>
      </c>
      <c r="AT131" s="109">
        <f t="shared" si="63"/>
        <v>2.0813210000000004</v>
      </c>
      <c r="AU131" s="109">
        <f t="shared" si="63"/>
        <v>2.1437606300000005</v>
      </c>
      <c r="AV131" s="109">
        <f t="shared" si="63"/>
        <v>2.2080734489000005</v>
      </c>
      <c r="AW131" s="109">
        <f t="shared" si="59"/>
        <v>10.290855078900002</v>
      </c>
      <c r="AX131" s="113">
        <f t="shared" si="60"/>
        <v>11.065435568709679</v>
      </c>
      <c r="AY131" s="100">
        <v>1.1399999999999999</v>
      </c>
      <c r="AZ131" s="100">
        <v>23.57</v>
      </c>
      <c r="BA131" s="100">
        <v>-37.369999999999997</v>
      </c>
      <c r="BB131" s="100">
        <v>-17.59</v>
      </c>
      <c r="BC131" s="100">
        <v>-16.3</v>
      </c>
      <c r="BE131" s="12">
        <v>2019</v>
      </c>
      <c r="BF131" s="12">
        <f t="shared" si="62"/>
        <v>1</v>
      </c>
      <c r="BG131" s="100">
        <v>4.2799999999999994</v>
      </c>
      <c r="BH131" s="55" t="s">
        <v>121</v>
      </c>
      <c r="BI131" s="55" t="s">
        <v>122</v>
      </c>
    </row>
    <row r="132" spans="1:61" ht="12.75" customHeight="1" x14ac:dyDescent="0.2">
      <c r="A132" s="116" t="s">
        <v>5565</v>
      </c>
      <c r="B132" s="55" t="s">
        <v>2802</v>
      </c>
      <c r="C132" s="156" t="s">
        <v>116</v>
      </c>
      <c r="D132" s="98" t="s">
        <v>215</v>
      </c>
      <c r="E132" s="157">
        <v>6</v>
      </c>
      <c r="F132" s="2">
        <v>668</v>
      </c>
      <c r="G132" s="2" t="s">
        <v>146</v>
      </c>
      <c r="H132" s="2" t="s">
        <v>146</v>
      </c>
      <c r="I132" s="100">
        <v>118.8</v>
      </c>
      <c r="J132" s="101">
        <f t="shared" si="48"/>
        <v>1.1784511784511784</v>
      </c>
      <c r="K132" s="104">
        <v>0.35</v>
      </c>
      <c r="L132" s="71">
        <v>4</v>
      </c>
      <c r="M132" s="28">
        <f t="shared" si="49"/>
        <v>1.4</v>
      </c>
      <c r="N132" s="103" t="s">
        <v>1553</v>
      </c>
      <c r="O132" s="104">
        <v>0.33</v>
      </c>
      <c r="P132" s="158">
        <v>46155</v>
      </c>
      <c r="Q132" s="158">
        <v>46176</v>
      </c>
      <c r="R132" s="28">
        <f t="shared" si="50"/>
        <v>6.060606060606049</v>
      </c>
      <c r="S132" s="105">
        <f>IF(INDEX(Historical!$D$7:$D1723,MATCH(B132,Historical!$B$7:$B$1044,0))=0,"n/a",(INDEX(Historical!$C$7:$C$1044,MATCH(B132,Historical!$B$7:$B$1044,0))/INDEX(Historical!$D$7:$D$1044,MATCH(B132,Historical!$B$7:$B$1044,0))-1)*100)</f>
        <v>12.820512820512842</v>
      </c>
      <c r="T132" s="105">
        <f>IF(INDEX(Historical!$F$7:$F$1044,MATCH(B132,Historical!$B$7:$B$1044,0))=0,"n/a",((INDEX(Historical!$C$7:$C$1044,MATCH(B132,Historical!$B$7:$B$1044,0))/INDEX(Historical!$F$7:$F$1044,MATCH(B132,Historical!$B$7:$B$1044,0)))^(1/3)-1)*100)</f>
        <v>12.516650879409564</v>
      </c>
      <c r="U132" s="105">
        <f>IF(INDEX(Historical!$H$7:$H$1044,MATCH(B132,Historical!$B$7:$B$1044,0))=0,"n/a",((INDEX(Historical!$C$7:$C$1044,MATCH(B132,Historical!$B$7:$B$1044,0))/INDEX(Historical!$H$7:$H$1044,MATCH(B132,Historical!$B$7:$B$1044,0)))^(1/5)-1)*100)</f>
        <v>9.1166550047236292</v>
      </c>
      <c r="V132" s="105">
        <f>IF(INDEX(Historical!$M$7:$M$1044,MATCH(B132,Historical!$B$7:$B$1044,0))=0,"n/a",((INDEX(Historical!$C$7:$C$1044,MATCH(B132,Historical!$B$7:$B$1044,0))/INDEX(Historical!$M$7:$M$1044,MATCH(B132,Historical!$B$7:$B$1044,0)))^(1/10)-1)*100)</f>
        <v>7.9661801530624743</v>
      </c>
      <c r="W132" s="106">
        <f t="shared" si="51"/>
        <v>1.1444198887742794</v>
      </c>
      <c r="X132" s="107">
        <f t="shared" si="52"/>
        <v>0.7235440479939389</v>
      </c>
      <c r="Y132" s="162"/>
      <c r="Z132" s="101">
        <f t="shared" si="53"/>
        <v>29.787234042553191</v>
      </c>
      <c r="AA132" s="109">
        <f t="shared" si="54"/>
        <v>25.276595744680851</v>
      </c>
      <c r="AB132" s="71">
        <v>12</v>
      </c>
      <c r="AC132" s="100">
        <v>4.7</v>
      </c>
      <c r="AD132" s="100">
        <v>1.1299999999999999</v>
      </c>
      <c r="AE132" s="100">
        <v>2.25</v>
      </c>
      <c r="AF132" s="100">
        <v>3.16</v>
      </c>
      <c r="AG132" s="100">
        <v>13.11</v>
      </c>
      <c r="AH132" s="100">
        <v>14.13</v>
      </c>
      <c r="AI132" s="100">
        <v>18.95</v>
      </c>
      <c r="AJ132" s="100">
        <v>12.6</v>
      </c>
      <c r="AK132" s="100">
        <v>15.509999999999998</v>
      </c>
      <c r="AL132" s="100">
        <v>62520</v>
      </c>
      <c r="AM132" s="100">
        <v>1.8800000000000001</v>
      </c>
      <c r="AN132" s="100">
        <v>0.76</v>
      </c>
      <c r="AO132" s="110">
        <f t="shared" si="55"/>
        <v>-14.981489561506043</v>
      </c>
      <c r="AP132" s="111">
        <f t="shared" si="56"/>
        <v>10.295106183174807</v>
      </c>
      <c r="AQ132" s="112">
        <f t="shared" si="57"/>
        <v>88.413307566331696</v>
      </c>
      <c r="AR132" s="101">
        <f>INDEX(Historical!$C$7:$C$1045,MATCH(B132,Historical!$B$7:$B$1045,0))*IF(AH132="n/a",1.03,IF(AH132&lt;0,1.01,IF(AH132&gt;10,1.1,(1+AH132/100))))</f>
        <v>1.4520000000000002</v>
      </c>
      <c r="AS132" s="109">
        <f t="shared" si="58"/>
        <v>1.5972000000000004</v>
      </c>
      <c r="AT132" s="109">
        <f t="shared" si="63"/>
        <v>1.7569200000000005</v>
      </c>
      <c r="AU132" s="109">
        <f t="shared" si="63"/>
        <v>1.9326120000000007</v>
      </c>
      <c r="AV132" s="109">
        <f t="shared" si="63"/>
        <v>2.1258732000000009</v>
      </c>
      <c r="AW132" s="109">
        <f t="shared" si="59"/>
        <v>8.8646052000000033</v>
      </c>
      <c r="AX132" s="113">
        <f t="shared" si="60"/>
        <v>7.4617888888888917</v>
      </c>
      <c r="AY132" s="100">
        <v>1.03</v>
      </c>
      <c r="AZ132" s="100">
        <v>38.93</v>
      </c>
      <c r="BA132" s="100">
        <v>-9.91</v>
      </c>
      <c r="BB132" s="100">
        <v>-1.8599999999999999</v>
      </c>
      <c r="BC132" s="100">
        <v>9.36</v>
      </c>
      <c r="BE132" s="12">
        <v>2021</v>
      </c>
      <c r="BF132" s="12">
        <f t="shared" si="62"/>
        <v>0</v>
      </c>
      <c r="BG132" s="100">
        <v>5.74</v>
      </c>
      <c r="BH132" s="55" t="s">
        <v>121</v>
      </c>
      <c r="BI132" s="55" t="s">
        <v>122</v>
      </c>
    </row>
    <row r="133" spans="1:61" ht="12.75" customHeight="1" x14ac:dyDescent="0.2">
      <c r="A133" s="116" t="s">
        <v>1594</v>
      </c>
      <c r="B133" s="55" t="s">
        <v>1595</v>
      </c>
      <c r="C133" s="156" t="s">
        <v>134</v>
      </c>
      <c r="D133" s="98" t="s">
        <v>157</v>
      </c>
      <c r="E133" s="157">
        <v>8</v>
      </c>
      <c r="F133" s="2">
        <v>573</v>
      </c>
      <c r="G133" s="2" t="s">
        <v>146</v>
      </c>
      <c r="H133" s="2" t="s">
        <v>146</v>
      </c>
      <c r="I133" s="100">
        <v>24.13</v>
      </c>
      <c r="J133" s="101">
        <f t="shared" si="48"/>
        <v>3.646912556983009</v>
      </c>
      <c r="K133" s="104">
        <v>0.22</v>
      </c>
      <c r="L133" s="71">
        <v>4</v>
      </c>
      <c r="M133" s="28">
        <f t="shared" si="49"/>
        <v>0.88</v>
      </c>
      <c r="N133" s="103" t="s">
        <v>326</v>
      </c>
      <c r="O133" s="104">
        <v>0.2</v>
      </c>
      <c r="P133" s="158">
        <v>46066</v>
      </c>
      <c r="Q133" s="158">
        <v>46073</v>
      </c>
      <c r="R133" s="28">
        <f t="shared" si="50"/>
        <v>9.9999999999999947</v>
      </c>
      <c r="S133" s="105">
        <f>IF(INDEX(Historical!$D$7:$D1501,MATCH(B133,Historical!$B$7:$B$1044,0))=0,"n/a",(INDEX(Historical!$C$7:$C$1044,MATCH(B133,Historical!$B$7:$B$1044,0))/INDEX(Historical!$D$7:$D$1044,MATCH(B133,Historical!$B$7:$B$1044,0))-1)*100)</f>
        <v>11.111111111111116</v>
      </c>
      <c r="T133" s="105">
        <f>IF(INDEX(Historical!$F$7:$F$1044,MATCH(B133,Historical!$B$7:$B$1044,0))=0,"n/a",((INDEX(Historical!$C$7:$C$1044,MATCH(B133,Historical!$B$7:$B$1044,0))/INDEX(Historical!$F$7:$F$1044,MATCH(B133,Historical!$B$7:$B$1044,0)))^(1/3)-1)*100)</f>
        <v>10.064241629820891</v>
      </c>
      <c r="U133" s="105">
        <f>IF(INDEX(Historical!$H$7:$H$1044,MATCH(B133,Historical!$B$7:$B$1044,0))=0,"n/a",((INDEX(Historical!$C$7:$C$1044,MATCH(B133,Historical!$B$7:$B$1044,0))/INDEX(Historical!$H$7:$H$1044,MATCH(B133,Historical!$B$7:$B$1044,0)))^(1/5)-1)*100)</f>
        <v>14.869835499703509</v>
      </c>
      <c r="V133" s="105">
        <f>IF(INDEX(Historical!$M$7:$M$1044,MATCH(B133,Historical!$B$7:$B$1044,0))=0,"n/a",((INDEX(Historical!$C$7:$C$1044,MATCH(B133,Historical!$B$7:$B$1044,0))/INDEX(Historical!$M$7:$M$1044,MATCH(B133,Historical!$B$7:$B$1044,0)))^(1/10)-1)*100)</f>
        <v>26.812856355887082</v>
      </c>
      <c r="W133" s="106">
        <f t="shared" si="51"/>
        <v>0.55457856866632038</v>
      </c>
      <c r="X133" s="107">
        <f t="shared" si="52"/>
        <v>0.74986563286452379</v>
      </c>
      <c r="Y133" s="165"/>
      <c r="Z133" s="101">
        <f t="shared" si="53"/>
        <v>31.654676258992808</v>
      </c>
      <c r="AA133" s="109">
        <f t="shared" si="54"/>
        <v>8.6798561151079134</v>
      </c>
      <c r="AB133" s="71">
        <v>12</v>
      </c>
      <c r="AC133" s="100">
        <v>2.78</v>
      </c>
      <c r="AD133" s="100" t="s">
        <v>142</v>
      </c>
      <c r="AE133" s="100">
        <v>1.62</v>
      </c>
      <c r="AF133" s="100">
        <v>1.05</v>
      </c>
      <c r="AG133" s="100">
        <v>9.99</v>
      </c>
      <c r="AH133" s="100">
        <v>12.659999999999998</v>
      </c>
      <c r="AI133" s="100">
        <v>6.08</v>
      </c>
      <c r="AJ133" s="100">
        <v>19.830000000000002</v>
      </c>
      <c r="AK133" s="100" t="s">
        <v>142</v>
      </c>
      <c r="AL133" s="100">
        <v>343.4</v>
      </c>
      <c r="AM133" s="100">
        <v>22.64</v>
      </c>
      <c r="AN133" s="100">
        <v>0.17</v>
      </c>
      <c r="AO133" s="110">
        <f t="shared" si="55"/>
        <v>9.8368919415786031</v>
      </c>
      <c r="AP133" s="111">
        <f t="shared" si="56"/>
        <v>18.516748056686517</v>
      </c>
      <c r="AQ133" s="112">
        <f t="shared" si="57"/>
        <v>-36.355679590526755</v>
      </c>
      <c r="AR133" s="101">
        <f>INDEX(Historical!$C$7:$C$1045,MATCH(B133,Historical!$B$7:$B$1045,0))*IF(AH133="n/a",1.03,IF(AH133&lt;0,1.01,IF(AH133&gt;10,1.1,(1+AH133/100))))</f>
        <v>0.88000000000000012</v>
      </c>
      <c r="AS133" s="109">
        <f t="shared" si="58"/>
        <v>0.93350400000000011</v>
      </c>
      <c r="AT133" s="109">
        <f t="shared" si="63"/>
        <v>0.96150912000000011</v>
      </c>
      <c r="AU133" s="109">
        <f t="shared" si="63"/>
        <v>0.9903543936000001</v>
      </c>
      <c r="AV133" s="109">
        <f t="shared" si="63"/>
        <v>1.0200650254080001</v>
      </c>
      <c r="AW133" s="109">
        <f t="shared" si="59"/>
        <v>4.785432539008001</v>
      </c>
      <c r="AX133" s="113">
        <f t="shared" si="60"/>
        <v>19.831879564890183</v>
      </c>
      <c r="AY133" s="100">
        <v>0.52</v>
      </c>
      <c r="AZ133" s="100">
        <v>28.49</v>
      </c>
      <c r="BA133" s="100">
        <v>-3.44</v>
      </c>
      <c r="BB133" s="100">
        <v>5.21</v>
      </c>
      <c r="BC133" s="100">
        <v>9.58</v>
      </c>
      <c r="BE133" s="12">
        <v>2019</v>
      </c>
      <c r="BF133" s="12">
        <f t="shared" si="62"/>
        <v>1</v>
      </c>
      <c r="BG133" s="100">
        <v>1.21</v>
      </c>
      <c r="BH133" s="55" t="s">
        <v>121</v>
      </c>
      <c r="BI133" s="55" t="s">
        <v>122</v>
      </c>
    </row>
    <row r="134" spans="1:61" ht="12.75" customHeight="1" x14ac:dyDescent="0.2">
      <c r="A134" s="116" t="s">
        <v>1596</v>
      </c>
      <c r="B134" s="55" t="s">
        <v>1597</v>
      </c>
      <c r="C134" s="156" t="s">
        <v>300</v>
      </c>
      <c r="D134" s="98" t="s">
        <v>323</v>
      </c>
      <c r="E134" s="157">
        <v>5</v>
      </c>
      <c r="F134" s="2">
        <v>687</v>
      </c>
      <c r="G134" s="2" t="s">
        <v>146</v>
      </c>
      <c r="H134" s="2" t="s">
        <v>146</v>
      </c>
      <c r="I134" s="100">
        <v>40.17</v>
      </c>
      <c r="J134" s="101">
        <f t="shared" si="48"/>
        <v>3.2352501867064967</v>
      </c>
      <c r="K134" s="104">
        <v>0.10829999999999999</v>
      </c>
      <c r="L134" s="71">
        <v>12</v>
      </c>
      <c r="M134" s="28">
        <f t="shared" si="49"/>
        <v>1.2995999999999999</v>
      </c>
      <c r="N134" s="103" t="s">
        <v>562</v>
      </c>
      <c r="O134" s="104">
        <v>0.10249999999999999</v>
      </c>
      <c r="P134" s="158">
        <v>45915</v>
      </c>
      <c r="Q134" s="158">
        <v>45931</v>
      </c>
      <c r="R134" s="28">
        <f t="shared" si="50"/>
        <v>5.6585365853658542</v>
      </c>
      <c r="S134" s="105">
        <f>IF(INDEX(Historical!$D$7:$D1503,MATCH(B134,Historical!$B$7:$B$1044,0))=0,"n/a",(INDEX(Historical!$C$7:$C$1044,MATCH(B134,Historical!$B$7:$B$1044,0))/INDEX(Historical!$D$7:$D$1044,MATCH(B134,Historical!$B$7:$B$1044,0))-1)*100)</f>
        <v>5.2658227848101369</v>
      </c>
      <c r="T134" s="105">
        <f>IF(INDEX(Historical!$F$7:$F$1044,MATCH(B134,Historical!$B$7:$B$1044,0))=0,"n/a",((INDEX(Historical!$C$7:$C$1044,MATCH(B134,Historical!$B$7:$B$1044,0))/INDEX(Historical!$F$7:$F$1044,MATCH(B134,Historical!$B$7:$B$1044,0)))^(1/3)-1)*100)</f>
        <v>4.6019295136268124</v>
      </c>
      <c r="U134" s="105" t="str">
        <f>IF(INDEX(Historical!$H$7:$H$1044,MATCH(B134,Historical!$B$7:$B$1044,0))=0,"n/a",((INDEX(Historical!$C$7:$C$1044,MATCH(B134,Historical!$B$7:$B$1044,0))/INDEX(Historical!$H$7:$H$1044,MATCH(B134,Historical!$B$7:$B$1044,0)))^(1/5)-1)*100)</f>
        <v>n/a</v>
      </c>
      <c r="V134" s="105" t="str">
        <f>IF(INDEX(Historical!$M$7:$M$1044,MATCH(B134,Historical!$B$7:$B$1044,0))=0,"n/a",((INDEX(Historical!$C$7:$C$1044,MATCH(B134,Historical!$B$7:$B$1044,0))/INDEX(Historical!$M$7:$M$1044,MATCH(B134,Historical!$B$7:$B$1044,0)))^(1/10)-1)*100)</f>
        <v>n/a</v>
      </c>
      <c r="W134" s="106" t="str">
        <f t="shared" si="51"/>
        <v>n/a</v>
      </c>
      <c r="X134" s="107" t="str">
        <f t="shared" si="52"/>
        <v>n/a</v>
      </c>
      <c r="Y134" s="162"/>
      <c r="Z134" s="101">
        <f t="shared" si="53"/>
        <v>152.89411764705881</v>
      </c>
      <c r="AA134" s="109">
        <f t="shared" si="54"/>
        <v>47.258823529411771</v>
      </c>
      <c r="AB134" s="71">
        <v>12</v>
      </c>
      <c r="AC134" s="100">
        <v>0.85</v>
      </c>
      <c r="AD134" s="100">
        <v>822.75</v>
      </c>
      <c r="AE134" s="100">
        <v>7.48</v>
      </c>
      <c r="AF134" s="100">
        <v>2.2200000000000002</v>
      </c>
      <c r="AG134" s="100">
        <v>5.0299999999999994</v>
      </c>
      <c r="AH134" s="100">
        <v>-16.420000000000002</v>
      </c>
      <c r="AI134" s="100">
        <v>9.379999999999999</v>
      </c>
      <c r="AJ134" s="100" t="s">
        <v>142</v>
      </c>
      <c r="AK134" s="100">
        <v>0.06</v>
      </c>
      <c r="AL134" s="100">
        <v>5570</v>
      </c>
      <c r="AM134" s="100">
        <v>0.59</v>
      </c>
      <c r="AN134" s="100">
        <v>1.1499999999999999</v>
      </c>
      <c r="AO134" s="110" t="str">
        <f t="shared" si="55"/>
        <v>n/a</v>
      </c>
      <c r="AP134" s="111" t="str">
        <f t="shared" si="56"/>
        <v>n/a</v>
      </c>
      <c r="AQ134" s="112">
        <f t="shared" si="57"/>
        <v>115.93680992909232</v>
      </c>
      <c r="AR134" s="101">
        <f>INDEX(Historical!$C$7:$C$1045,MATCH(B134,Historical!$B$7:$B$1045,0))*IF(AH134="n/a",1.03,IF(AH134&lt;0,1.01,IF(AH134&gt;10,1.1,(1+AH134/100))))</f>
        <v>1.2598740000000002</v>
      </c>
      <c r="AS134" s="109">
        <f t="shared" si="58"/>
        <v>1.3780501812000001</v>
      </c>
      <c r="AT134" s="109">
        <f t="shared" si="63"/>
        <v>1.3788770113087201</v>
      </c>
      <c r="AU134" s="109">
        <f t="shared" si="63"/>
        <v>1.3797043375155051</v>
      </c>
      <c r="AV134" s="109">
        <f t="shared" si="63"/>
        <v>1.3805321601180143</v>
      </c>
      <c r="AW134" s="109">
        <f t="shared" si="59"/>
        <v>6.7770376901422393</v>
      </c>
      <c r="AX134" s="113">
        <f t="shared" si="60"/>
        <v>16.870892930401389</v>
      </c>
      <c r="AY134" s="100">
        <v>0.54</v>
      </c>
      <c r="AZ134" s="100">
        <v>22.31</v>
      </c>
      <c r="BA134" s="100">
        <v>-1.34</v>
      </c>
      <c r="BB134" s="100">
        <v>4.3900000000000006</v>
      </c>
      <c r="BC134" s="100">
        <v>11.99</v>
      </c>
      <c r="BE134" s="12">
        <v>2021</v>
      </c>
      <c r="BF134" s="12">
        <f t="shared" si="62"/>
        <v>0</v>
      </c>
      <c r="BG134" s="100">
        <v>2.19</v>
      </c>
      <c r="BH134" s="55" t="s">
        <v>121</v>
      </c>
      <c r="BI134" s="55" t="s">
        <v>302</v>
      </c>
    </row>
    <row r="135" spans="1:61" ht="12.75" customHeight="1" x14ac:dyDescent="0.2">
      <c r="A135" s="116" t="s">
        <v>1598</v>
      </c>
      <c r="B135" s="55" t="s">
        <v>1599</v>
      </c>
      <c r="C135" s="156" t="s">
        <v>134</v>
      </c>
      <c r="D135" s="98" t="s">
        <v>157</v>
      </c>
      <c r="E135" s="157">
        <v>6</v>
      </c>
      <c r="F135" s="2">
        <v>635</v>
      </c>
      <c r="G135" s="2" t="s">
        <v>146</v>
      </c>
      <c r="H135" s="2" t="s">
        <v>146</v>
      </c>
      <c r="I135" s="100">
        <v>94.73</v>
      </c>
      <c r="J135" s="101">
        <f t="shared" ref="J135:J166" si="64">(M135/I135)*100</f>
        <v>3.3780217460149897</v>
      </c>
      <c r="K135" s="104">
        <v>0.8</v>
      </c>
      <c r="L135" s="71">
        <v>4</v>
      </c>
      <c r="M135" s="28">
        <f t="shared" ref="M135:M166" si="65">K135*L135</f>
        <v>3.2</v>
      </c>
      <c r="N135" s="103" t="s">
        <v>433</v>
      </c>
      <c r="O135" s="104">
        <v>0.75</v>
      </c>
      <c r="P135" s="158">
        <v>46028</v>
      </c>
      <c r="Q135" s="158">
        <v>46042</v>
      </c>
      <c r="R135" s="28">
        <f t="shared" ref="R135:R166" si="66">(K135-O135)/O135*100</f>
        <v>6.6666666666666723</v>
      </c>
      <c r="S135" s="105">
        <f>IF(INDEX(Historical!$D$7:$D1506,MATCH(B135,Historical!$B$7:$B$1044,0))=0,"n/a",(INDEX(Historical!$C$7:$C$1044,MATCH(B135,Historical!$B$7:$B$1044,0))/INDEX(Historical!$D$7:$D$1044,MATCH(B135,Historical!$B$7:$B$1044,0))-1)*100)</f>
        <v>7.1428571428571397</v>
      </c>
      <c r="T135" s="105">
        <f>IF(INDEX(Historical!$F$7:$F$1044,MATCH(B135,Historical!$B$7:$B$1044,0))=0,"n/a",((INDEX(Historical!$C$7:$C$1044,MATCH(B135,Historical!$B$7:$B$1044,0))/INDEX(Historical!$F$7:$F$1044,MATCH(B135,Historical!$B$7:$B$1044,0)))^(1/3)-1)*100)</f>
        <v>20.373513195449799</v>
      </c>
      <c r="U135" s="105">
        <f>IF(INDEX(Historical!$H$7:$H$1044,MATCH(B135,Historical!$B$7:$B$1044,0))=0,"n/a",((INDEX(Historical!$C$7:$C$1044,MATCH(B135,Historical!$B$7:$B$1044,0))/INDEX(Historical!$H$7:$H$1044,MATCH(B135,Historical!$B$7:$B$1044,0)))^(1/5)-1)*100)</f>
        <v>20.112443398143132</v>
      </c>
      <c r="V135" s="105">
        <f>IF(INDEX(Historical!$M$7:$M$1044,MATCH(B135,Historical!$B$7:$B$1044,0))=0,"n/a",((INDEX(Historical!$C$7:$C$1044,MATCH(B135,Historical!$B$7:$B$1044,0))/INDEX(Historical!$M$7:$M$1044,MATCH(B135,Historical!$B$7:$B$1044,0)))^(1/10)-1)*100)</f>
        <v>20.624726681628914</v>
      </c>
      <c r="W135" s="106">
        <f t="shared" ref="W135:W166" si="67">IF(OR(U135&lt;=0,U135="n/a",V135&lt;=0,V135="n/a"),"n/a",U135/V135)</f>
        <v>0.97516169346660531</v>
      </c>
      <c r="X135" s="107">
        <f t="shared" ref="X135:X166" si="68">IF(OR(AJ135&lt;=0,AJ135="n/a",U135&lt;=0,U135="n/a"),"n/a",U135/AJ135)</f>
        <v>1.1512560617139744</v>
      </c>
      <c r="Y135" s="162"/>
      <c r="Z135" s="101">
        <f t="shared" ref="Z135:Z166" si="69">IF(OR(AC135&lt;0.01,AC135="n/a"),"n/a",M135/AC135*100)</f>
        <v>29.795158286778399</v>
      </c>
      <c r="AA135" s="109">
        <f t="shared" ref="AA135:AA166" si="70">IF(OR(AC135&lt;0.01,AC135="n/a"),"n/a",I135/AC135)</f>
        <v>8.8202979515828677</v>
      </c>
      <c r="AB135" s="71">
        <v>12</v>
      </c>
      <c r="AC135" s="100">
        <v>10.74</v>
      </c>
      <c r="AD135" s="100" t="s">
        <v>142</v>
      </c>
      <c r="AE135" s="100">
        <v>2.5099999999999998</v>
      </c>
      <c r="AF135" s="100">
        <v>1.46</v>
      </c>
      <c r="AG135" s="100">
        <v>17.399999999999999</v>
      </c>
      <c r="AH135" s="100">
        <v>2.0699999999999998</v>
      </c>
      <c r="AI135" s="100">
        <v>5.5</v>
      </c>
      <c r="AJ135" s="100">
        <v>17.47</v>
      </c>
      <c r="AK135" s="100" t="s">
        <v>142</v>
      </c>
      <c r="AL135" s="100">
        <v>1270</v>
      </c>
      <c r="AM135" s="100">
        <v>0</v>
      </c>
      <c r="AN135" s="100">
        <v>0.5</v>
      </c>
      <c r="AO135" s="110">
        <f t="shared" ref="AO135:AO166" si="71">IF(U135="n/a","n/a",IF(AA135&lt;0,"n/a",IF(AA135="n/a","n/a",J135+U135-AA135)))</f>
        <v>14.670167192575255</v>
      </c>
      <c r="AP135" s="111">
        <f t="shared" ref="AP135:AP166" si="72">IF(U135="n/a","n/a",J135+U135)</f>
        <v>23.490465144158122</v>
      </c>
      <c r="AQ135" s="112">
        <f t="shared" ref="AQ135:AQ166" si="73">IF(OR(AC135&lt;0.01,AC135="n/a",AF135="n/a"),"n/a",(I135/SQRT(22.5*AC135*(I135/AF135))-1)*100)</f>
        <v>-24.346888117728106</v>
      </c>
      <c r="AR135" s="101">
        <f>INDEX(Historical!$C$7:$C$1045,MATCH(B135,Historical!$B$7:$B$1045,0))*IF(AH135="n/a",1.03,IF(AH135&lt;0,1.01,IF(AH135&gt;10,1.1,(1+AH135/100))))</f>
        <v>3.0621</v>
      </c>
      <c r="AS135" s="109">
        <f t="shared" ref="AS135:AS166" si="74">IF($AI135="n/a",1.03*AR135,IF($AI135&lt;0,1.01*AR135,IF($AI135&gt;10,1.1*AR135,(1+$AI135/100)*AR135)))</f>
        <v>3.2305154999999997</v>
      </c>
      <c r="AT135" s="109">
        <f t="shared" si="63"/>
        <v>3.3274309649999996</v>
      </c>
      <c r="AU135" s="109">
        <f t="shared" si="63"/>
        <v>3.4272538939499997</v>
      </c>
      <c r="AV135" s="109">
        <f t="shared" si="63"/>
        <v>3.5300715107684999</v>
      </c>
      <c r="AW135" s="109">
        <f t="shared" ref="AW135:AW166" si="75">SUM(AR135:AV135)</f>
        <v>16.577371869718501</v>
      </c>
      <c r="AX135" s="113">
        <f t="shared" ref="AX135:AX166" si="76">AW135/I135*100</f>
        <v>17.499600833651961</v>
      </c>
      <c r="AY135" s="100">
        <v>0.56000000000000005</v>
      </c>
      <c r="AZ135" s="100">
        <v>19.91</v>
      </c>
      <c r="BA135" s="100">
        <v>-8.07</v>
      </c>
      <c r="BB135" s="100">
        <v>3.6999999999999997</v>
      </c>
      <c r="BC135" s="100">
        <v>2.4899999999999998</v>
      </c>
      <c r="BE135" s="12">
        <v>2021</v>
      </c>
      <c r="BF135" s="12">
        <f t="shared" si="62"/>
        <v>0</v>
      </c>
      <c r="BG135" s="100">
        <v>1.83</v>
      </c>
      <c r="BH135" s="55" t="s">
        <v>121</v>
      </c>
      <c r="BI135" s="55" t="s">
        <v>122</v>
      </c>
    </row>
    <row r="136" spans="1:61" ht="12.75" customHeight="1" x14ac:dyDescent="0.2">
      <c r="A136" s="55" t="s">
        <v>1602</v>
      </c>
      <c r="B136" s="55" t="s">
        <v>1603</v>
      </c>
      <c r="C136" s="156" t="s">
        <v>335</v>
      </c>
      <c r="D136" s="98" t="s">
        <v>772</v>
      </c>
      <c r="E136" s="157">
        <v>8</v>
      </c>
      <c r="F136" s="2">
        <v>571</v>
      </c>
      <c r="G136" s="2" t="s">
        <v>146</v>
      </c>
      <c r="H136" s="2" t="s">
        <v>146</v>
      </c>
      <c r="I136" s="100">
        <v>122.36</v>
      </c>
      <c r="J136" s="101">
        <f t="shared" si="64"/>
        <v>0.84995096436744044</v>
      </c>
      <c r="K136" s="104">
        <v>0.26</v>
      </c>
      <c r="L136" s="71">
        <v>4</v>
      </c>
      <c r="M136" s="28">
        <f t="shared" si="65"/>
        <v>1.04</v>
      </c>
      <c r="N136" s="103" t="s">
        <v>1504</v>
      </c>
      <c r="O136" s="104">
        <v>0.22</v>
      </c>
      <c r="P136" s="158">
        <v>46007</v>
      </c>
      <c r="Q136" s="158">
        <v>46028</v>
      </c>
      <c r="R136" s="28">
        <f t="shared" si="66"/>
        <v>18.181818181818183</v>
      </c>
      <c r="S136" s="105">
        <f>IF(INDEX(Historical!$D$7:$D1512,MATCH(B136,Historical!$B$7:$B$1044,0))=0,"n/a",(INDEX(Historical!$C$7:$C$1044,MATCH(B136,Historical!$B$7:$B$1044,0))/INDEX(Historical!$D$7:$D$1044,MATCH(B136,Historical!$B$7:$B$1044,0))-1)*100)</f>
        <v>9.9999999999999858</v>
      </c>
      <c r="T136" s="105">
        <f>IF(INDEX(Historical!$F$7:$F$1044,MATCH(B136,Historical!$B$7:$B$1044,0))=0,"n/a",((INDEX(Historical!$C$7:$C$1044,MATCH(B136,Historical!$B$7:$B$1044,0))/INDEX(Historical!$F$7:$F$1044,MATCH(B136,Historical!$B$7:$B$1044,0)))^(1/3)-1)*100)</f>
        <v>13.617128057248994</v>
      </c>
      <c r="U136" s="105">
        <f>IF(INDEX(Historical!$H$7:$H$1044,MATCH(B136,Historical!$B$7:$B$1044,0))=0,"n/a",((INDEX(Historical!$C$7:$C$1044,MATCH(B136,Historical!$B$7:$B$1044,0))/INDEX(Historical!$H$7:$H$1044,MATCH(B136,Historical!$B$7:$B$1044,0)))^(1/5)-1)*100)</f>
        <v>12.888132073019754</v>
      </c>
      <c r="V136" s="105">
        <f>IF(INDEX(Historical!$M$7:$M$1044,MATCH(B136,Historical!$B$7:$B$1044,0))=0,"n/a",((INDEX(Historical!$C$7:$C$1044,MATCH(B136,Historical!$B$7:$B$1044,0))/INDEX(Historical!$M$7:$M$1044,MATCH(B136,Historical!$B$7:$B$1044,0)))^(1/10)-1)*100)</f>
        <v>10.645376106020565</v>
      </c>
      <c r="W136" s="106">
        <f t="shared" si="67"/>
        <v>1.2106788848663397</v>
      </c>
      <c r="X136" s="107">
        <f t="shared" si="68"/>
        <v>0.77968131113247152</v>
      </c>
      <c r="Y136" s="55"/>
      <c r="Z136" s="101">
        <f t="shared" si="69"/>
        <v>10.048309178743962</v>
      </c>
      <c r="AA136" s="109">
        <f t="shared" si="70"/>
        <v>11.822222222222223</v>
      </c>
      <c r="AB136" s="71">
        <v>12</v>
      </c>
      <c r="AC136" s="100">
        <v>10.35</v>
      </c>
      <c r="AD136" s="100">
        <v>1.9</v>
      </c>
      <c r="AE136" s="100">
        <v>1.39</v>
      </c>
      <c r="AF136" s="100">
        <v>1.8</v>
      </c>
      <c r="AG136" s="100">
        <v>16.18</v>
      </c>
      <c r="AH136" s="100">
        <v>-10.029999999999999</v>
      </c>
      <c r="AI136" s="100">
        <v>11.540000000000001</v>
      </c>
      <c r="AJ136" s="100">
        <v>16.53</v>
      </c>
      <c r="AK136" s="100">
        <v>5.7700000000000005</v>
      </c>
      <c r="AL136" s="100">
        <v>23310</v>
      </c>
      <c r="AM136" s="100">
        <v>0.66</v>
      </c>
      <c r="AN136" s="100">
        <v>0.19</v>
      </c>
      <c r="AO136" s="110">
        <f t="shared" si="71"/>
        <v>1.9158608151649723</v>
      </c>
      <c r="AP136" s="111">
        <f t="shared" si="72"/>
        <v>13.738083037387195</v>
      </c>
      <c r="AQ136" s="112">
        <f t="shared" si="73"/>
        <v>-2.7488931796774918</v>
      </c>
      <c r="AR136" s="101">
        <f>INDEX(Historical!$C$7:$C$1045,MATCH(B136,Historical!$B$7:$B$1045,0))*IF(AH136="n/a",1.03,IF(AH136&lt;0,1.01,IF(AH136&gt;10,1.1,(1+AH136/100))))</f>
        <v>0.88880000000000003</v>
      </c>
      <c r="AS136" s="109">
        <f t="shared" si="74"/>
        <v>0.9776800000000001</v>
      </c>
      <c r="AT136" s="109">
        <f t="shared" si="63"/>
        <v>1.0340921360000002</v>
      </c>
      <c r="AU136" s="109">
        <f t="shared" si="63"/>
        <v>1.0937592522472002</v>
      </c>
      <c r="AV136" s="109">
        <f t="shared" si="63"/>
        <v>1.1568691611018638</v>
      </c>
      <c r="AW136" s="109">
        <f t="shared" si="75"/>
        <v>5.1512005493490642</v>
      </c>
      <c r="AX136" s="113">
        <f t="shared" si="76"/>
        <v>4.2098729563166595</v>
      </c>
      <c r="AY136" s="100">
        <v>1.25</v>
      </c>
      <c r="AZ136" s="100">
        <v>28.53</v>
      </c>
      <c r="BA136" s="100">
        <v>-15.32</v>
      </c>
      <c r="BB136" s="100">
        <v>-1.83</v>
      </c>
      <c r="BC136" s="100">
        <v>-2.4299999999999997</v>
      </c>
      <c r="BE136" s="12">
        <v>2019</v>
      </c>
      <c r="BF136" s="12">
        <f t="shared" si="62"/>
        <v>1</v>
      </c>
      <c r="BG136" s="100">
        <v>11.5</v>
      </c>
      <c r="BH136" s="55" t="s">
        <v>121</v>
      </c>
      <c r="BI136" s="55" t="s">
        <v>122</v>
      </c>
    </row>
    <row r="137" spans="1:61" ht="12.75" customHeight="1" x14ac:dyDescent="0.2">
      <c r="A137" s="116" t="s">
        <v>1604</v>
      </c>
      <c r="B137" s="55" t="s">
        <v>1605</v>
      </c>
      <c r="C137" s="156" t="s">
        <v>300</v>
      </c>
      <c r="D137" s="98" t="s">
        <v>1404</v>
      </c>
      <c r="E137" s="157">
        <v>8</v>
      </c>
      <c r="F137" s="2">
        <v>577</v>
      </c>
      <c r="G137" s="2" t="s">
        <v>146</v>
      </c>
      <c r="H137" s="2" t="s">
        <v>146</v>
      </c>
      <c r="I137" s="100">
        <v>18.8</v>
      </c>
      <c r="J137" s="101">
        <f t="shared" si="64"/>
        <v>6.3829787234042552</v>
      </c>
      <c r="K137" s="104">
        <v>0.3</v>
      </c>
      <c r="L137" s="71">
        <v>4</v>
      </c>
      <c r="M137" s="28">
        <f t="shared" si="65"/>
        <v>1.2</v>
      </c>
      <c r="N137" s="103" t="s">
        <v>270</v>
      </c>
      <c r="O137" s="104">
        <v>0.28499999999999998</v>
      </c>
      <c r="P137" s="158">
        <v>46093</v>
      </c>
      <c r="Q137" s="158">
        <v>46112</v>
      </c>
      <c r="R137" s="28">
        <f t="shared" si="66"/>
        <v>5.2631578947368478</v>
      </c>
      <c r="S137" s="105">
        <f>IF(INDEX(Historical!$D$7:$D1514,MATCH(B137,Historical!$B$7:$B$1044,0))=0,"n/a",(INDEX(Historical!$C$7:$C$1044,MATCH(B137,Historical!$B$7:$B$1044,0))/INDEX(Historical!$D$7:$D$1044,MATCH(B137,Historical!$B$7:$B$1044,0))-1)*100)</f>
        <v>2.7027027027026751</v>
      </c>
      <c r="T137" s="105">
        <f>IF(INDEX(Historical!$F$7:$F$1044,MATCH(B137,Historical!$B$7:$B$1044,0))=0,"n/a",((INDEX(Historical!$C$7:$C$1044,MATCH(B137,Historical!$B$7:$B$1044,0))/INDEX(Historical!$F$7:$F$1044,MATCH(B137,Historical!$B$7:$B$1044,0)))^(1/3)-1)*100)</f>
        <v>1.5062501795746419</v>
      </c>
      <c r="U137" s="105">
        <f>IF(INDEX(Historical!$H$7:$H$1044,MATCH(B137,Historical!$B$7:$B$1044,0))=0,"n/a",((INDEX(Historical!$C$7:$C$1044,MATCH(B137,Historical!$B$7:$B$1044,0))/INDEX(Historical!$H$7:$H$1044,MATCH(B137,Historical!$B$7:$B$1044,0)))^(1/5)-1)*100)</f>
        <v>6.8115456707136923</v>
      </c>
      <c r="V137" s="105" t="str">
        <f>IF(INDEX(Historical!$M$7:$M$1044,MATCH(B137,Historical!$B$7:$B$1044,0))=0,"n/a",((INDEX(Historical!$C$7:$C$1044,MATCH(B137,Historical!$B$7:$B$1044,0))/INDEX(Historical!$M$7:$M$1044,MATCH(B137,Historical!$B$7:$B$1044,0)))^(1/10)-1)*100)</f>
        <v>n/a</v>
      </c>
      <c r="W137" s="106" t="str">
        <f t="shared" si="67"/>
        <v>n/a</v>
      </c>
      <c r="X137" s="107" t="str">
        <f t="shared" si="68"/>
        <v>n/a</v>
      </c>
      <c r="Y137" s="162"/>
      <c r="Z137" s="101" t="str">
        <f t="shared" si="69"/>
        <v>n/a</v>
      </c>
      <c r="AA137" s="109" t="str">
        <f t="shared" si="70"/>
        <v>n/a</v>
      </c>
      <c r="AB137" s="71">
        <v>12</v>
      </c>
      <c r="AC137" s="100">
        <v>-0.08</v>
      </c>
      <c r="AD137" s="100" t="s">
        <v>142</v>
      </c>
      <c r="AE137" s="100">
        <v>4.8</v>
      </c>
      <c r="AF137" s="100">
        <v>0.99</v>
      </c>
      <c r="AG137" s="100">
        <v>0.26</v>
      </c>
      <c r="AH137" s="100">
        <v>250.48</v>
      </c>
      <c r="AI137" s="100">
        <v>-11.97</v>
      </c>
      <c r="AJ137" s="100" t="s">
        <v>142</v>
      </c>
      <c r="AK137" s="100" t="s">
        <v>142</v>
      </c>
      <c r="AL137" s="100">
        <v>310.67</v>
      </c>
      <c r="AM137" s="100">
        <v>9.2200000000000006</v>
      </c>
      <c r="AN137" s="100">
        <v>1.18</v>
      </c>
      <c r="AO137" s="110" t="str">
        <f t="shared" si="71"/>
        <v>n/a</v>
      </c>
      <c r="AP137" s="111">
        <f t="shared" si="72"/>
        <v>13.194524394117948</v>
      </c>
      <c r="AQ137" s="112" t="str">
        <f t="shared" si="73"/>
        <v>n/a</v>
      </c>
      <c r="AR137" s="101">
        <f>INDEX(Historical!$C$7:$C$1045,MATCH(B137,Historical!$B$7:$B$1045,0))*IF(AH137="n/a",1.03,IF(AH137&lt;0,1.01,IF(AH137&gt;10,1.1,(1+AH137/100))))</f>
        <v>1.254</v>
      </c>
      <c r="AS137" s="109">
        <f t="shared" si="74"/>
        <v>1.26654</v>
      </c>
      <c r="AT137" s="109">
        <f t="shared" si="63"/>
        <v>1.3045362</v>
      </c>
      <c r="AU137" s="109">
        <f t="shared" si="63"/>
        <v>1.3436722860000001</v>
      </c>
      <c r="AV137" s="109">
        <f t="shared" si="63"/>
        <v>1.3839824545800001</v>
      </c>
      <c r="AW137" s="109">
        <f t="shared" si="75"/>
        <v>6.5527309405800001</v>
      </c>
      <c r="AX137" s="113">
        <f t="shared" si="76"/>
        <v>34.85495181159574</v>
      </c>
      <c r="AY137" s="100">
        <v>0.61</v>
      </c>
      <c r="AZ137" s="100">
        <v>43.51</v>
      </c>
      <c r="BA137" s="100">
        <v>-9.6199999999999992</v>
      </c>
      <c r="BB137" s="100">
        <v>-1.7500000000000002</v>
      </c>
      <c r="BC137" s="100">
        <v>13.120000000000001</v>
      </c>
      <c r="BE137" s="12">
        <v>2019</v>
      </c>
      <c r="BF137" s="12">
        <f t="shared" si="62"/>
        <v>1</v>
      </c>
      <c r="BG137" s="100">
        <v>0.1</v>
      </c>
      <c r="BH137" s="55" t="s">
        <v>121</v>
      </c>
      <c r="BI137" s="55" t="s">
        <v>302</v>
      </c>
    </row>
    <row r="138" spans="1:61" ht="12.75" customHeight="1" x14ac:dyDescent="0.2">
      <c r="A138" s="116" t="s">
        <v>1606</v>
      </c>
      <c r="B138" s="55" t="s">
        <v>1607</v>
      </c>
      <c r="C138" s="156" t="s">
        <v>134</v>
      </c>
      <c r="D138" s="98" t="s">
        <v>157</v>
      </c>
      <c r="E138" s="157">
        <v>6</v>
      </c>
      <c r="F138" s="2">
        <v>639</v>
      </c>
      <c r="G138" s="2" t="s">
        <v>146</v>
      </c>
      <c r="H138" s="2" t="s">
        <v>146</v>
      </c>
      <c r="I138" s="100">
        <v>51.01</v>
      </c>
      <c r="J138" s="101">
        <f t="shared" si="64"/>
        <v>2.5877278964908843</v>
      </c>
      <c r="K138" s="104">
        <v>0.33</v>
      </c>
      <c r="L138" s="71">
        <v>4</v>
      </c>
      <c r="M138" s="28">
        <f t="shared" si="65"/>
        <v>1.32</v>
      </c>
      <c r="N138" s="103" t="s">
        <v>151</v>
      </c>
      <c r="O138" s="104">
        <v>0.3</v>
      </c>
      <c r="P138" s="158">
        <v>46057</v>
      </c>
      <c r="Q138" s="158">
        <v>46071</v>
      </c>
      <c r="R138" s="28">
        <f t="shared" si="66"/>
        <v>10.000000000000009</v>
      </c>
      <c r="S138" s="105">
        <f>IF(INDEX(Historical!$D$7:$D1515,MATCH(B138,Historical!$B$7:$B$1044,0))=0,"n/a",(INDEX(Historical!$C$7:$C$1044,MATCH(B138,Historical!$B$7:$B$1044,0))/INDEX(Historical!$D$7:$D$1044,MATCH(B138,Historical!$B$7:$B$1044,0))-1)*100)</f>
        <v>11.111111111111093</v>
      </c>
      <c r="T138" s="105">
        <f>IF(INDEX(Historical!$F$7:$F$1044,MATCH(B138,Historical!$B$7:$B$1044,0))=0,"n/a",((INDEX(Historical!$C$7:$C$1044,MATCH(B138,Historical!$B$7:$B$1044,0))/INDEX(Historical!$F$7:$F$1044,MATCH(B138,Historical!$B$7:$B$1044,0)))^(1/3)-1)*100)</f>
        <v>23.310603716523492</v>
      </c>
      <c r="U138" s="105">
        <f>IF(INDEX(Historical!$H$7:$H$1044,MATCH(B138,Historical!$B$7:$B$1044,0))=0,"n/a",((INDEX(Historical!$C$7:$C$1044,MATCH(B138,Historical!$B$7:$B$1044,0))/INDEX(Historical!$H$7:$H$1044,MATCH(B138,Historical!$B$7:$B$1044,0)))^(1/5)-1)*100)</f>
        <v>27.22596365393921</v>
      </c>
      <c r="V138" s="105" t="str">
        <f>IF(INDEX(Historical!$M$7:$M$1044,MATCH(B138,Historical!$B$7:$B$1044,0))=0,"n/a",((INDEX(Historical!$C$7:$C$1044,MATCH(B138,Historical!$B$7:$B$1044,0))/INDEX(Historical!$M$7:$M$1044,MATCH(B138,Historical!$B$7:$B$1044,0)))^(1/10)-1)*100)</f>
        <v>n/a</v>
      </c>
      <c r="W138" s="106" t="str">
        <f t="shared" si="67"/>
        <v>n/a</v>
      </c>
      <c r="X138" s="107">
        <f t="shared" si="68"/>
        <v>2.6103512611638746</v>
      </c>
      <c r="Y138" s="162"/>
      <c r="Z138" s="101">
        <f t="shared" si="69"/>
        <v>27.966101694915256</v>
      </c>
      <c r="AA138" s="109">
        <f t="shared" si="70"/>
        <v>10.807203389830509</v>
      </c>
      <c r="AB138" s="71">
        <v>12</v>
      </c>
      <c r="AC138" s="100">
        <v>4.72</v>
      </c>
      <c r="AD138" s="100" t="s">
        <v>142</v>
      </c>
      <c r="AE138" s="100">
        <v>3.09</v>
      </c>
      <c r="AF138" s="100">
        <v>1.34</v>
      </c>
      <c r="AG138" s="100">
        <v>14.219999999999999</v>
      </c>
      <c r="AH138" s="100">
        <v>22.13</v>
      </c>
      <c r="AI138" s="100">
        <v>2.4899999999999998</v>
      </c>
      <c r="AJ138" s="100">
        <v>10.43</v>
      </c>
      <c r="AK138" s="100" t="s">
        <v>142</v>
      </c>
      <c r="AL138" s="100">
        <v>355.78</v>
      </c>
      <c r="AM138" s="100">
        <v>8.83</v>
      </c>
      <c r="AN138" s="100">
        <v>0.54</v>
      </c>
      <c r="AO138" s="110">
        <f t="shared" si="71"/>
        <v>19.006488160599584</v>
      </c>
      <c r="AP138" s="111">
        <f t="shared" si="72"/>
        <v>29.813691550430093</v>
      </c>
      <c r="AQ138" s="112">
        <f t="shared" si="73"/>
        <v>-19.773507998714081</v>
      </c>
      <c r="AR138" s="101">
        <f>INDEX(Historical!$C$7:$C$1045,MATCH(B138,Historical!$B$7:$B$1045,0))*IF(AH138="n/a",1.03,IF(AH138&lt;0,1.01,IF(AH138&gt;10,1.1,(1+AH138/100))))</f>
        <v>1.32</v>
      </c>
      <c r="AS138" s="109">
        <f t="shared" si="74"/>
        <v>1.352868</v>
      </c>
      <c r="AT138" s="109">
        <f t="shared" si="63"/>
        <v>1.3934540399999999</v>
      </c>
      <c r="AU138" s="109">
        <f t="shared" si="63"/>
        <v>1.4352576612000001</v>
      </c>
      <c r="AV138" s="109">
        <f t="shared" si="63"/>
        <v>1.4783153910360001</v>
      </c>
      <c r="AW138" s="109">
        <f t="shared" si="75"/>
        <v>6.979895092236001</v>
      </c>
      <c r="AX138" s="113">
        <f t="shared" si="76"/>
        <v>13.683385791484026</v>
      </c>
      <c r="AY138" s="100">
        <v>0.61</v>
      </c>
      <c r="AZ138" s="100">
        <v>28.49</v>
      </c>
      <c r="BA138" s="100">
        <v>-6.54</v>
      </c>
      <c r="BB138" s="100">
        <v>1.29</v>
      </c>
      <c r="BC138" s="100">
        <v>11.66</v>
      </c>
      <c r="BE138" s="12">
        <v>2021</v>
      </c>
      <c r="BF138" s="12">
        <f t="shared" si="62"/>
        <v>0</v>
      </c>
      <c r="BG138" s="100">
        <v>1.68</v>
      </c>
      <c r="BH138" s="55" t="s">
        <v>121</v>
      </c>
      <c r="BI138" s="55" t="s">
        <v>122</v>
      </c>
    </row>
    <row r="139" spans="1:61" ht="12.75" customHeight="1" x14ac:dyDescent="0.2">
      <c r="A139" s="116" t="s">
        <v>1608</v>
      </c>
      <c r="B139" s="55" t="s">
        <v>1609</v>
      </c>
      <c r="C139" s="156" t="s">
        <v>134</v>
      </c>
      <c r="D139" s="98" t="s">
        <v>157</v>
      </c>
      <c r="E139" s="157">
        <v>9</v>
      </c>
      <c r="F139" s="2">
        <v>541</v>
      </c>
      <c r="G139" s="2" t="s">
        <v>146</v>
      </c>
      <c r="H139" s="2" t="s">
        <v>146</v>
      </c>
      <c r="I139" s="100">
        <v>172.19</v>
      </c>
      <c r="J139" s="101">
        <f t="shared" si="64"/>
        <v>2.5553168012079683</v>
      </c>
      <c r="K139" s="104">
        <v>1.1000000000000001</v>
      </c>
      <c r="L139" s="71">
        <v>4</v>
      </c>
      <c r="M139" s="28">
        <f t="shared" si="65"/>
        <v>4.4000000000000004</v>
      </c>
      <c r="N139" s="103" t="s">
        <v>395</v>
      </c>
      <c r="O139" s="104">
        <v>1.07</v>
      </c>
      <c r="P139" s="158">
        <v>46073</v>
      </c>
      <c r="Q139" s="158">
        <v>46091</v>
      </c>
      <c r="R139" s="28">
        <f t="shared" si="66"/>
        <v>2.8037383177570119</v>
      </c>
      <c r="S139" s="105">
        <f>IF(INDEX(Historical!$D$7:$D1528,MATCH(B139,Historical!$B$7:$B$1044,0))=0,"n/a",(INDEX(Historical!$C$7:$C$1044,MATCH(B139,Historical!$B$7:$B$1044,0))/INDEX(Historical!$D$7:$D$1044,MATCH(B139,Historical!$B$7:$B$1044,0))-1)*100)</f>
        <v>0.94339622641510523</v>
      </c>
      <c r="T139" s="105">
        <f>IF(INDEX(Historical!$F$7:$F$1044,MATCH(B139,Historical!$B$7:$B$1044,0))=0,"n/a",((INDEX(Historical!$C$7:$C$1044,MATCH(B139,Historical!$B$7:$B$1044,0))/INDEX(Historical!$F$7:$F$1044,MATCH(B139,Historical!$B$7:$B$1044,0)))^(1/3)-1)*100)</f>
        <v>0.9524382750739413</v>
      </c>
      <c r="U139" s="105">
        <f>IF(INDEX(Historical!$H$7:$H$1044,MATCH(B139,Historical!$B$7:$B$1044,0))=0,"n/a",((INDEX(Historical!$C$7:$C$1044,MATCH(B139,Historical!$B$7:$B$1044,0))/INDEX(Historical!$H$7:$H$1044,MATCH(B139,Historical!$B$7:$B$1044,0)))^(1/5)-1)*100)</f>
        <v>0.96171546941912212</v>
      </c>
      <c r="V139" s="105">
        <f>IF(INDEX(Historical!$M$7:$M$1044,MATCH(B139,Historical!$B$7:$B$1044,0))=0,"n/a",((INDEX(Historical!$C$7:$C$1044,MATCH(B139,Historical!$B$7:$B$1044,0))/INDEX(Historical!$M$7:$M$1044,MATCH(B139,Historical!$B$7:$B$1044,0)))^(1/10)-1)*100)</f>
        <v>1.3037663992196746</v>
      </c>
      <c r="W139" s="106">
        <f t="shared" si="67"/>
        <v>0.73764400585467182</v>
      </c>
      <c r="X139" s="107">
        <f t="shared" si="68"/>
        <v>0.13084564209783975</v>
      </c>
      <c r="Y139" s="165"/>
      <c r="Z139" s="101">
        <f t="shared" si="69"/>
        <v>40.329972502291476</v>
      </c>
      <c r="AA139" s="109">
        <f t="shared" si="70"/>
        <v>15.782768102658112</v>
      </c>
      <c r="AB139" s="71">
        <v>12</v>
      </c>
      <c r="AC139" s="100">
        <v>10.91</v>
      </c>
      <c r="AD139" s="100" t="s">
        <v>142</v>
      </c>
      <c r="AE139" s="100">
        <v>4.4800000000000004</v>
      </c>
      <c r="AF139" s="100">
        <v>1.83</v>
      </c>
      <c r="AG139" s="100">
        <v>12.06</v>
      </c>
      <c r="AH139" s="100">
        <v>10.36</v>
      </c>
      <c r="AI139" s="100">
        <v>2.87</v>
      </c>
      <c r="AJ139" s="100">
        <v>7.35</v>
      </c>
      <c r="AK139" s="100" t="s">
        <v>142</v>
      </c>
      <c r="AL139" s="100">
        <v>3110</v>
      </c>
      <c r="AM139" s="100">
        <v>2.34</v>
      </c>
      <c r="AN139" s="100">
        <v>0.09</v>
      </c>
      <c r="AO139" s="110">
        <f t="shared" si="71"/>
        <v>-12.265735832031021</v>
      </c>
      <c r="AP139" s="111">
        <f t="shared" si="72"/>
        <v>3.5170322706270905</v>
      </c>
      <c r="AQ139" s="112">
        <f t="shared" si="73"/>
        <v>13.298946994938721</v>
      </c>
      <c r="AR139" s="101">
        <f>INDEX(Historical!$C$7:$C$1045,MATCH(B139,Historical!$B$7:$B$1045,0))*IF(AH139="n/a",1.03,IF(AH139&lt;0,1.01,IF(AH139&gt;10,1.1,(1+AH139/100))))</f>
        <v>4.7080000000000011</v>
      </c>
      <c r="AS139" s="109">
        <f t="shared" si="74"/>
        <v>4.8431196000000005</v>
      </c>
      <c r="AT139" s="109">
        <f t="shared" si="63"/>
        <v>4.9884131880000009</v>
      </c>
      <c r="AU139" s="109">
        <f t="shared" si="63"/>
        <v>5.1380655836400013</v>
      </c>
      <c r="AV139" s="109">
        <f t="shared" si="63"/>
        <v>5.2922075511492013</v>
      </c>
      <c r="AW139" s="109">
        <f t="shared" si="75"/>
        <v>24.969805922789202</v>
      </c>
      <c r="AX139" s="113">
        <f t="shared" si="76"/>
        <v>14.501310135773974</v>
      </c>
      <c r="AY139" s="100">
        <v>0.7</v>
      </c>
      <c r="AZ139" s="100">
        <v>16.869999999999997</v>
      </c>
      <c r="BA139" s="100">
        <v>-3.54</v>
      </c>
      <c r="BB139" s="100">
        <v>3.81</v>
      </c>
      <c r="BC139" s="100">
        <v>5.72</v>
      </c>
      <c r="BE139" s="12">
        <v>2018</v>
      </c>
      <c r="BF139" s="12">
        <f t="shared" si="62"/>
        <v>1</v>
      </c>
      <c r="BG139" s="100">
        <v>1.5699999999999998</v>
      </c>
      <c r="BH139" s="55" t="s">
        <v>121</v>
      </c>
      <c r="BI139" s="55" t="s">
        <v>122</v>
      </c>
    </row>
    <row r="140" spans="1:61" ht="12.75" customHeight="1" x14ac:dyDescent="0.2">
      <c r="A140" s="116" t="s">
        <v>1610</v>
      </c>
      <c r="B140" s="55" t="s">
        <v>1611</v>
      </c>
      <c r="C140" s="156" t="s">
        <v>300</v>
      </c>
      <c r="D140" s="98" t="s">
        <v>626</v>
      </c>
      <c r="E140" s="157">
        <v>8</v>
      </c>
      <c r="F140" s="2">
        <v>574</v>
      </c>
      <c r="G140" s="2" t="s">
        <v>146</v>
      </c>
      <c r="H140" s="2" t="s">
        <v>146</v>
      </c>
      <c r="I140" s="100">
        <v>21.88</v>
      </c>
      <c r="J140" s="101">
        <f t="shared" si="64"/>
        <v>4.4789762340036567</v>
      </c>
      <c r="K140" s="104">
        <v>0.245</v>
      </c>
      <c r="L140" s="71">
        <v>4</v>
      </c>
      <c r="M140" s="28">
        <f t="shared" si="65"/>
        <v>0.98</v>
      </c>
      <c r="N140" s="103" t="s">
        <v>585</v>
      </c>
      <c r="O140" s="104">
        <v>0.24249999999999999</v>
      </c>
      <c r="P140" s="158">
        <v>46066</v>
      </c>
      <c r="Q140" s="158">
        <v>46080</v>
      </c>
      <c r="R140" s="28">
        <f t="shared" si="66"/>
        <v>1.0309278350515474</v>
      </c>
      <c r="S140" s="105">
        <f>IF(INDEX(Historical!$D$7:$D1531,MATCH(B140,Historical!$B$7:$B$1044,0))=0,"n/a",(INDEX(Historical!$C$7:$C$1044,MATCH(B140,Historical!$B$7:$B$1044,0))/INDEX(Historical!$D$7:$D$1044,MATCH(B140,Historical!$B$7:$B$1044,0))-1)*100)</f>
        <v>1.0416666666666741</v>
      </c>
      <c r="T140" s="105">
        <f>IF(INDEX(Historical!$F$7:$F$1044,MATCH(B140,Historical!$B$7:$B$1044,0))=0,"n/a",((INDEX(Historical!$C$7:$C$1044,MATCH(B140,Historical!$B$7:$B$1044,0))/INDEX(Historical!$F$7:$F$1044,MATCH(B140,Historical!$B$7:$B$1044,0)))^(1/3)-1)*100)</f>
        <v>1.5960135148907151</v>
      </c>
      <c r="U140" s="105">
        <f>IF(INDEX(Historical!$H$7:$H$1044,MATCH(B140,Historical!$B$7:$B$1044,0))=0,"n/a",((INDEX(Historical!$C$7:$C$1044,MATCH(B140,Historical!$B$7:$B$1044,0))/INDEX(Historical!$H$7:$H$1044,MATCH(B140,Historical!$B$7:$B$1044,0)))^(1/5)-1)*100)</f>
        <v>4.1906934671165352</v>
      </c>
      <c r="V140" s="105" t="str">
        <f>IF(INDEX(Historical!$M$7:$M$1044,MATCH(B140,Historical!$B$7:$B$1044,0))=0,"n/a",((INDEX(Historical!$C$7:$C$1044,MATCH(B140,Historical!$B$7:$B$1044,0))/INDEX(Historical!$M$7:$M$1044,MATCH(B140,Historical!$B$7:$B$1044,0)))^(1/10)-1)*100)</f>
        <v>n/a</v>
      </c>
      <c r="W140" s="106" t="str">
        <f t="shared" si="67"/>
        <v>n/a</v>
      </c>
      <c r="X140" s="107" t="str">
        <f t="shared" si="68"/>
        <v>n/a</v>
      </c>
      <c r="Y140" s="165"/>
      <c r="Z140" s="101">
        <f t="shared" si="69"/>
        <v>208.51063829787236</v>
      </c>
      <c r="AA140" s="109">
        <f t="shared" si="70"/>
        <v>46.553191489361701</v>
      </c>
      <c r="AB140" s="71">
        <v>12</v>
      </c>
      <c r="AC140" s="100">
        <v>0.47</v>
      </c>
      <c r="AD140" s="100">
        <v>5.05</v>
      </c>
      <c r="AE140" s="100">
        <v>7.48</v>
      </c>
      <c r="AF140" s="100">
        <v>2.06</v>
      </c>
      <c r="AG140" s="100">
        <v>4.2799999999999994</v>
      </c>
      <c r="AH140" s="100">
        <v>21.060000000000002</v>
      </c>
      <c r="AI140" s="100">
        <v>7.9600000000000009</v>
      </c>
      <c r="AJ140" s="100" t="s">
        <v>142</v>
      </c>
      <c r="AK140" s="100">
        <v>7.06</v>
      </c>
      <c r="AL140" s="100">
        <v>719.5</v>
      </c>
      <c r="AM140" s="100">
        <v>5.9499999999999993</v>
      </c>
      <c r="AN140" s="100">
        <v>1.34</v>
      </c>
      <c r="AO140" s="110">
        <f t="shared" si="71"/>
        <v>-37.883521788241509</v>
      </c>
      <c r="AP140" s="111">
        <f t="shared" si="72"/>
        <v>8.669669701120192</v>
      </c>
      <c r="AQ140" s="112">
        <f t="shared" si="73"/>
        <v>106.45104285744526</v>
      </c>
      <c r="AR140" s="101">
        <f>INDEX(Historical!$C$7:$C$1045,MATCH(B140,Historical!$B$7:$B$1045,0))*IF(AH140="n/a",1.03,IF(AH140&lt;0,1.01,IF(AH140&gt;10,1.1,(1+AH140/100))))</f>
        <v>1.0669999999999999</v>
      </c>
      <c r="AS140" s="109">
        <f t="shared" si="74"/>
        <v>1.1519332</v>
      </c>
      <c r="AT140" s="109">
        <f t="shared" si="63"/>
        <v>1.2332596839200001</v>
      </c>
      <c r="AU140" s="109">
        <f t="shared" si="63"/>
        <v>1.3203278176047522</v>
      </c>
      <c r="AV140" s="109">
        <f t="shared" si="63"/>
        <v>1.4135429615276476</v>
      </c>
      <c r="AW140" s="109">
        <f t="shared" si="75"/>
        <v>6.1860636630523995</v>
      </c>
      <c r="AX140" s="113">
        <f t="shared" si="76"/>
        <v>28.27268584576051</v>
      </c>
      <c r="AY140" s="100">
        <v>0.76</v>
      </c>
      <c r="AZ140" s="100">
        <v>78.47</v>
      </c>
      <c r="BA140" s="100">
        <v>-0.32</v>
      </c>
      <c r="BB140" s="100">
        <v>10.459999999999999</v>
      </c>
      <c r="BC140" s="100">
        <v>30.06</v>
      </c>
      <c r="BE140" s="12">
        <v>2019</v>
      </c>
      <c r="BF140" s="12">
        <f t="shared" si="62"/>
        <v>1</v>
      </c>
      <c r="BG140" s="100">
        <v>1.6400000000000001</v>
      </c>
      <c r="BH140" s="55" t="s">
        <v>121</v>
      </c>
      <c r="BI140" s="55" t="s">
        <v>302</v>
      </c>
    </row>
    <row r="141" spans="1:61" ht="12.75" customHeight="1" x14ac:dyDescent="0.2">
      <c r="A141" s="55" t="s">
        <v>1612</v>
      </c>
      <c r="B141" s="55" t="s">
        <v>1613</v>
      </c>
      <c r="C141" s="156" t="s">
        <v>116</v>
      </c>
      <c r="D141" s="98" t="s">
        <v>841</v>
      </c>
      <c r="E141" s="157">
        <v>7</v>
      </c>
      <c r="F141" s="2">
        <v>603</v>
      </c>
      <c r="G141" s="2" t="s">
        <v>146</v>
      </c>
      <c r="H141" s="2" t="s">
        <v>146</v>
      </c>
      <c r="I141" s="100">
        <v>727.77</v>
      </c>
      <c r="J141" s="101">
        <f t="shared" si="64"/>
        <v>6.04586613902744E-2</v>
      </c>
      <c r="K141" s="104">
        <v>0.11</v>
      </c>
      <c r="L141" s="71">
        <v>4</v>
      </c>
      <c r="M141" s="28">
        <f t="shared" si="65"/>
        <v>0.44</v>
      </c>
      <c r="N141" s="103" t="s">
        <v>209</v>
      </c>
      <c r="O141" s="104">
        <v>0.1</v>
      </c>
      <c r="P141" s="158">
        <v>46024</v>
      </c>
      <c r="Q141" s="158">
        <v>42381</v>
      </c>
      <c r="R141" s="28">
        <f t="shared" si="66"/>
        <v>9.9999999999999947</v>
      </c>
      <c r="S141" s="105">
        <f>IF(INDEX(Historical!$D$7:$D1533,MATCH(B141,Historical!$B$7:$B$1044,0))=0,"n/a",(INDEX(Historical!$C$7:$C$1044,MATCH(B141,Historical!$B$7:$B$1044,0))/INDEX(Historical!$D$7:$D$1044,MATCH(B141,Historical!$B$7:$B$1044,0))-1)*100)</f>
        <v>11.111111111111116</v>
      </c>
      <c r="T141" s="105">
        <f>IF(INDEX(Historical!$F$7:$F$1044,MATCH(B141,Historical!$B$7:$B$1044,0))=0,"n/a",((INDEX(Historical!$C$7:$C$1044,MATCH(B141,Historical!$B$7:$B$1044,0))/INDEX(Historical!$F$7:$F$1044,MATCH(B141,Historical!$B$7:$B$1044,0)))^(1/3)-1)*100)</f>
        <v>12.624788044360603</v>
      </c>
      <c r="U141" s="105">
        <f>IF(INDEX(Historical!$H$7:$H$1044,MATCH(B141,Historical!$B$7:$B$1044,0))=0,"n/a",((INDEX(Historical!$C$7:$C$1044,MATCH(B141,Historical!$B$7:$B$1044,0))/INDEX(Historical!$H$7:$H$1044,MATCH(B141,Historical!$B$7:$B$1044,0)))^(1/5)-1)*100)</f>
        <v>14.869835499703509</v>
      </c>
      <c r="V141" s="105" t="str">
        <f>IF(INDEX(Historical!$M$7:$M$1044,MATCH(B141,Historical!$B$7:$B$1044,0))=0,"n/a",((INDEX(Historical!$C$7:$C$1044,MATCH(B141,Historical!$B$7:$B$1044,0))/INDEX(Historical!$M$7:$M$1044,MATCH(B141,Historical!$B$7:$B$1044,0)))^(1/10)-1)*100)</f>
        <v>n/a</v>
      </c>
      <c r="W141" s="106" t="str">
        <f t="shared" si="67"/>
        <v>n/a</v>
      </c>
      <c r="X141" s="107">
        <f t="shared" si="68"/>
        <v>0.86201944925817442</v>
      </c>
      <c r="Y141" s="55"/>
      <c r="Z141" s="101">
        <f t="shared" si="69"/>
        <v>6.4801178203240068</v>
      </c>
      <c r="AA141" s="109">
        <f t="shared" si="70"/>
        <v>107.18262150220913</v>
      </c>
      <c r="AB141" s="71">
        <v>12</v>
      </c>
      <c r="AC141" s="100">
        <v>6.79</v>
      </c>
      <c r="AD141" s="100">
        <v>2.4500000000000002</v>
      </c>
      <c r="AE141" s="100">
        <v>3.83</v>
      </c>
      <c r="AF141" s="100">
        <v>12.18</v>
      </c>
      <c r="AG141" s="100">
        <v>12.65</v>
      </c>
      <c r="AH141" s="100">
        <v>21.67</v>
      </c>
      <c r="AI141" s="100">
        <v>17.02</v>
      </c>
      <c r="AJ141" s="100">
        <v>17.25</v>
      </c>
      <c r="AK141" s="100">
        <v>19.43</v>
      </c>
      <c r="AL141" s="100">
        <v>109210</v>
      </c>
      <c r="AM141" s="100">
        <v>1.0999999999999999</v>
      </c>
      <c r="AN141" s="100">
        <v>0.72</v>
      </c>
      <c r="AO141" s="110">
        <f t="shared" si="71"/>
        <v>-92.252327341115347</v>
      </c>
      <c r="AP141" s="111">
        <f t="shared" si="72"/>
        <v>14.930294161093784</v>
      </c>
      <c r="AQ141" s="112">
        <f t="shared" si="73"/>
        <v>661.71862110096708</v>
      </c>
      <c r="AR141" s="101">
        <f>INDEX(Historical!$C$7:$C$1045,MATCH(B141,Historical!$B$7:$B$1045,0))*IF(AH141="n/a",1.03,IF(AH141&lt;0,1.01,IF(AH141&gt;10,1.1,(1+AH141/100))))</f>
        <v>0.44000000000000006</v>
      </c>
      <c r="AS141" s="109">
        <f t="shared" si="74"/>
        <v>0.4840000000000001</v>
      </c>
      <c r="AT141" s="109">
        <f t="shared" si="63"/>
        <v>0.5324000000000001</v>
      </c>
      <c r="AU141" s="109">
        <f t="shared" si="63"/>
        <v>0.58564000000000016</v>
      </c>
      <c r="AV141" s="109">
        <f t="shared" si="63"/>
        <v>0.64420400000000022</v>
      </c>
      <c r="AW141" s="109">
        <f t="shared" si="75"/>
        <v>2.6862440000000007</v>
      </c>
      <c r="AX141" s="113">
        <f t="shared" si="76"/>
        <v>0.36910617365376436</v>
      </c>
      <c r="AY141" s="100">
        <v>1.1100000000000001</v>
      </c>
      <c r="AZ141" s="100">
        <v>158.84</v>
      </c>
      <c r="BA141" s="100">
        <v>13.61</v>
      </c>
      <c r="BB141" s="100">
        <v>25.740000000000002</v>
      </c>
      <c r="BC141" s="100">
        <v>56.089999999999996</v>
      </c>
      <c r="BE141" s="12">
        <v>2019</v>
      </c>
      <c r="BF141" s="12">
        <f t="shared" si="62"/>
        <v>1</v>
      </c>
      <c r="BG141" s="100">
        <v>4.72</v>
      </c>
      <c r="BH141" s="55" t="s">
        <v>121</v>
      </c>
      <c r="BI141" s="55" t="s">
        <v>122</v>
      </c>
    </row>
    <row r="142" spans="1:61" ht="12.75" customHeight="1" x14ac:dyDescent="0.2">
      <c r="A142" s="146" t="s">
        <v>5623</v>
      </c>
      <c r="B142" s="55" t="s">
        <v>5610</v>
      </c>
      <c r="C142" s="156" t="s">
        <v>335</v>
      </c>
      <c r="D142" s="98" t="s">
        <v>1267</v>
      </c>
      <c r="E142" s="157">
        <v>5</v>
      </c>
      <c r="F142" s="2">
        <v>709</v>
      </c>
      <c r="G142" s="2" t="s">
        <v>146</v>
      </c>
      <c r="H142" s="2" t="s">
        <v>146</v>
      </c>
      <c r="I142" s="100">
        <v>347.3</v>
      </c>
      <c r="J142" s="101">
        <f t="shared" si="64"/>
        <v>1.2244169306075439</v>
      </c>
      <c r="K142" s="104">
        <v>4.2523999999999997</v>
      </c>
      <c r="L142" s="71">
        <v>1</v>
      </c>
      <c r="M142" s="28">
        <f t="shared" si="65"/>
        <v>4.2523999999999997</v>
      </c>
      <c r="N142" s="103" t="s">
        <v>5612</v>
      </c>
      <c r="O142" s="104">
        <v>3.3887999999999998</v>
      </c>
      <c r="P142" s="158">
        <v>46133</v>
      </c>
      <c r="Q142" s="158">
        <v>46147</v>
      </c>
      <c r="R142" s="28">
        <f t="shared" si="66"/>
        <v>25.483947119924455</v>
      </c>
      <c r="S142" s="105">
        <f>IF(INDEX(Historical!$D$7:$D1721,MATCH(B142,Historical!$B$7:$B$1044,0))=0,"n/a",(INDEX(Historical!$C$7:$C$1044,MATCH(B142,Historical!$B$7:$B$1044,0))/INDEX(Historical!$D$7:$D$1044,MATCH(B142,Historical!$B$7:$B$1044,0))-1)*100)</f>
        <v>30.283341663142505</v>
      </c>
      <c r="T142" s="105">
        <f>IF(INDEX(Historical!$F$7:$F$1044,MATCH(B142,Historical!$B$7:$B$1044,0))=0,"n/a",((INDEX(Historical!$C$7:$C$1044,MATCH(B142,Historical!$B$7:$B$1044,0))/INDEX(Historical!$F$7:$F$1044,MATCH(B142,Historical!$B$7:$B$1044,0)))^(1/3)-1)*100)</f>
        <v>32.117024072117232</v>
      </c>
      <c r="U142" s="105">
        <f>IF(INDEX(Historical!$H$7:$H$1044,MATCH(B142,Historical!$B$7:$B$1044,0))=0,"n/a",((INDEX(Historical!$C$7:$C$1044,MATCH(B142,Historical!$B$7:$B$1044,0))/INDEX(Historical!$H$7:$H$1044,MATCH(B142,Historical!$B$7:$B$1044,0)))^(1/5)-1)*100)</f>
        <v>22.497460520320956</v>
      </c>
      <c r="V142" s="105" t="str">
        <f>IF(INDEX(Historical!$M$7:$M$1044,MATCH(B142,Historical!$B$7:$B$1044,0))=0,"n/a",((INDEX(Historical!$C$7:$C$1044,MATCH(B142,Historical!$B$7:$B$1044,0))/INDEX(Historical!$M$7:$M$1044,MATCH(B142,Historical!$B$7:$B$1044,0)))^(1/10)-1)*100)</f>
        <v>n/a</v>
      </c>
      <c r="W142" s="106" t="str">
        <f t="shared" si="67"/>
        <v>n/a</v>
      </c>
      <c r="X142" s="107">
        <f t="shared" si="68"/>
        <v>1.0244745227832859</v>
      </c>
      <c r="Y142" s="159"/>
      <c r="Z142" s="101">
        <f t="shared" si="69"/>
        <v>42.1029702970297</v>
      </c>
      <c r="AA142" s="109">
        <f t="shared" si="70"/>
        <v>34.386138613861391</v>
      </c>
      <c r="AB142" s="71">
        <v>12</v>
      </c>
      <c r="AC142" s="100">
        <v>10.1</v>
      </c>
      <c r="AD142" s="100">
        <v>3.75</v>
      </c>
      <c r="AE142" s="100">
        <v>7.63</v>
      </c>
      <c r="AF142" s="100">
        <v>13.42</v>
      </c>
      <c r="AG142" s="100">
        <v>43.69</v>
      </c>
      <c r="AH142" s="100">
        <v>5.0999999999999996</v>
      </c>
      <c r="AI142" s="100">
        <v>10.01</v>
      </c>
      <c r="AJ142" s="100">
        <v>21.959999999999997</v>
      </c>
      <c r="AK142" s="100">
        <v>7.51</v>
      </c>
      <c r="AL142" s="100">
        <v>61570</v>
      </c>
      <c r="AM142" s="100">
        <v>29.470000000000002</v>
      </c>
      <c r="AN142" s="100">
        <v>0.74</v>
      </c>
      <c r="AO142" s="110">
        <f t="shared" si="71"/>
        <v>-10.664261162932892</v>
      </c>
      <c r="AP142" s="111">
        <f t="shared" si="72"/>
        <v>23.721877450928499</v>
      </c>
      <c r="AQ142" s="112">
        <f t="shared" si="73"/>
        <v>352.87328627480565</v>
      </c>
      <c r="AR142" s="101">
        <f>INDEX(Historical!$C$7:$C$1045,MATCH(B142,Historical!$B$7:$B$1045,0))*IF(AH142="n/a",1.03,IF(AH142&lt;0,1.01,IF(AH142&gt;10,1.1,(1+AH142/100))))</f>
        <v>3.5616287999999994</v>
      </c>
      <c r="AS142" s="109">
        <f t="shared" si="74"/>
        <v>3.9177916799999997</v>
      </c>
      <c r="AT142" s="109">
        <f t="shared" si="63"/>
        <v>4.2120178351679991</v>
      </c>
      <c r="AU142" s="109">
        <f t="shared" si="63"/>
        <v>4.5283403745891153</v>
      </c>
      <c r="AV142" s="109">
        <f t="shared" si="63"/>
        <v>4.8684187367207574</v>
      </c>
      <c r="AW142" s="109">
        <f t="shared" si="75"/>
        <v>21.088197426477869</v>
      </c>
      <c r="AX142" s="113">
        <f t="shared" si="76"/>
        <v>6.0720407217039645</v>
      </c>
      <c r="AY142" s="100">
        <v>0.95</v>
      </c>
      <c r="AZ142" s="100">
        <v>11.129999999999999</v>
      </c>
      <c r="BA142" s="100">
        <v>-33.1</v>
      </c>
      <c r="BB142" s="100">
        <v>-0.15</v>
      </c>
      <c r="BC142" s="100">
        <v>-13.28</v>
      </c>
      <c r="BE142" s="12">
        <v>2022</v>
      </c>
      <c r="BF142" s="12">
        <f t="shared" si="62"/>
        <v>0</v>
      </c>
      <c r="BG142" s="100">
        <v>16.82</v>
      </c>
      <c r="BH142" s="55" t="s">
        <v>5613</v>
      </c>
      <c r="BI142" s="55" t="s">
        <v>122</v>
      </c>
    </row>
    <row r="143" spans="1:61" ht="12.75" customHeight="1" x14ac:dyDescent="0.2">
      <c r="A143" s="55" t="s">
        <v>1614</v>
      </c>
      <c r="B143" s="55" t="s">
        <v>1615</v>
      </c>
      <c r="C143" s="156" t="s">
        <v>134</v>
      </c>
      <c r="D143" s="98" t="s">
        <v>354</v>
      </c>
      <c r="E143" s="157">
        <v>6</v>
      </c>
      <c r="F143" s="2">
        <v>623</v>
      </c>
      <c r="G143" s="2" t="s">
        <v>146</v>
      </c>
      <c r="H143" s="2" t="s">
        <v>146</v>
      </c>
      <c r="I143" s="100">
        <v>35.83</v>
      </c>
      <c r="J143" s="101">
        <f t="shared" si="64"/>
        <v>2.846776444320402</v>
      </c>
      <c r="K143" s="104">
        <v>0.255</v>
      </c>
      <c r="L143" s="71">
        <v>4</v>
      </c>
      <c r="M143" s="28">
        <f t="shared" si="65"/>
        <v>1.02</v>
      </c>
      <c r="N143" s="103" t="s">
        <v>151</v>
      </c>
      <c r="O143" s="104">
        <v>0.245</v>
      </c>
      <c r="P143" s="115">
        <v>45712</v>
      </c>
      <c r="Q143" s="115">
        <v>45727</v>
      </c>
      <c r="R143" s="28">
        <f t="shared" si="66"/>
        <v>4.0816326530612281</v>
      </c>
      <c r="S143" s="105">
        <f>IF(INDEX(Historical!$D$7:$D1539,MATCH(B143,Historical!$B$7:$B$1044,0))=0,"n/a",(INDEX(Historical!$C$7:$C$1044,MATCH(B143,Historical!$B$7:$B$1044,0))/INDEX(Historical!$D$7:$D$1044,MATCH(B143,Historical!$B$7:$B$1044,0))-1)*100)</f>
        <v>4.081632653061229</v>
      </c>
      <c r="T143" s="105">
        <f>IF(INDEX(Historical!$F$7:$F$1044,MATCH(B143,Historical!$B$7:$B$1044,0))=0,"n/a",((INDEX(Historical!$C$7:$C$1044,MATCH(B143,Historical!$B$7:$B$1044,0))/INDEX(Historical!$F$7:$F$1044,MATCH(B143,Historical!$B$7:$B$1044,0)))^(1/3)-1)*100)</f>
        <v>8.4351442625098407</v>
      </c>
      <c r="U143" s="105">
        <f>IF(INDEX(Historical!$H$7:$H$1044,MATCH(B143,Historical!$B$7:$B$1044,0))=0,"n/a",((INDEX(Historical!$C$7:$C$1044,MATCH(B143,Historical!$B$7:$B$1044,0))/INDEX(Historical!$H$7:$H$1044,MATCH(B143,Historical!$B$7:$B$1044,0)))^(1/5)-1)*100)</f>
        <v>15.325682508681805</v>
      </c>
      <c r="V143" s="105">
        <f>IF(INDEX(Historical!$M$7:$M$1044,MATCH(B143,Historical!$B$7:$B$1044,0))=0,"n/a",((INDEX(Historical!$C$7:$C$1044,MATCH(B143,Historical!$B$7:$B$1044,0))/INDEX(Historical!$M$7:$M$1044,MATCH(B143,Historical!$B$7:$B$1044,0)))^(1/10)-1)*100)</f>
        <v>58.803480696498809</v>
      </c>
      <c r="W143" s="106">
        <f t="shared" si="67"/>
        <v>0.26062543113360814</v>
      </c>
      <c r="X143" s="107">
        <f t="shared" si="68"/>
        <v>0.98052991098412068</v>
      </c>
      <c r="Y143" s="55"/>
      <c r="Z143" s="101">
        <f t="shared" si="69"/>
        <v>24.578313253012045</v>
      </c>
      <c r="AA143" s="109">
        <f t="shared" si="70"/>
        <v>8.6337349397590355</v>
      </c>
      <c r="AB143" s="71">
        <v>12</v>
      </c>
      <c r="AC143" s="100">
        <v>4.1500000000000004</v>
      </c>
      <c r="AD143" s="100">
        <v>0.89</v>
      </c>
      <c r="AE143" s="100">
        <v>3.9</v>
      </c>
      <c r="AF143" s="100">
        <v>1.02</v>
      </c>
      <c r="AG143" s="100">
        <v>12.72</v>
      </c>
      <c r="AH143" s="100">
        <v>11.29</v>
      </c>
      <c r="AI143" s="100">
        <v>5.7</v>
      </c>
      <c r="AJ143" s="100">
        <v>15.629999999999999</v>
      </c>
      <c r="AK143" s="100">
        <v>7.68</v>
      </c>
      <c r="AL143" s="100">
        <v>4830</v>
      </c>
      <c r="AM143" s="100">
        <v>1.51</v>
      </c>
      <c r="AN143" s="100">
        <v>0.24</v>
      </c>
      <c r="AO143" s="110">
        <f t="shared" si="71"/>
        <v>9.5387240132431703</v>
      </c>
      <c r="AP143" s="111">
        <f t="shared" si="72"/>
        <v>18.172458953002206</v>
      </c>
      <c r="AQ143" s="112">
        <f t="shared" si="73"/>
        <v>-37.438351689254311</v>
      </c>
      <c r="AR143" s="101">
        <f>INDEX(Historical!$C$7:$C$1045,MATCH(B143,Historical!$B$7:$B$1045,0))*IF(AH143="n/a",1.03,IF(AH143&lt;0,1.01,IF(AH143&gt;10,1.1,(1+AH143/100))))</f>
        <v>1.1220000000000001</v>
      </c>
      <c r="AS143" s="109">
        <f t="shared" si="74"/>
        <v>1.185954</v>
      </c>
      <c r="AT143" s="109">
        <f t="shared" si="63"/>
        <v>1.2770352671999998</v>
      </c>
      <c r="AU143" s="109">
        <f t="shared" si="63"/>
        <v>1.3751115757209598</v>
      </c>
      <c r="AV143" s="109">
        <f t="shared" si="63"/>
        <v>1.4807201447363294</v>
      </c>
      <c r="AW143" s="109">
        <f t="shared" si="75"/>
        <v>6.4408209876572897</v>
      </c>
      <c r="AX143" s="113">
        <f t="shared" si="76"/>
        <v>17.97605634288945</v>
      </c>
      <c r="AY143" s="100">
        <v>0.8</v>
      </c>
      <c r="AZ143" s="100">
        <v>22.2</v>
      </c>
      <c r="BA143" s="100">
        <v>-7.75</v>
      </c>
      <c r="BB143" s="100">
        <v>5.01</v>
      </c>
      <c r="BC143" s="100">
        <v>3.95</v>
      </c>
      <c r="BE143" s="12">
        <v>2020</v>
      </c>
      <c r="BF143" s="12">
        <f t="shared" si="62"/>
        <v>1</v>
      </c>
      <c r="BG143" s="100">
        <v>7.6499999999999995</v>
      </c>
      <c r="BH143" s="55" t="s">
        <v>121</v>
      </c>
      <c r="BI143" s="55" t="s">
        <v>122</v>
      </c>
    </row>
    <row r="144" spans="1:61" ht="12.75" customHeight="1" x14ac:dyDescent="0.2">
      <c r="A144" s="116" t="s">
        <v>5602</v>
      </c>
      <c r="B144" s="55" t="s">
        <v>5588</v>
      </c>
      <c r="C144" s="156" t="s">
        <v>263</v>
      </c>
      <c r="D144" s="98" t="s">
        <v>264</v>
      </c>
      <c r="E144" s="157">
        <v>5</v>
      </c>
      <c r="F144" s="2">
        <v>692</v>
      </c>
      <c r="G144" s="2" t="s">
        <v>146</v>
      </c>
      <c r="H144" s="2" t="s">
        <v>146</v>
      </c>
      <c r="I144" s="100">
        <v>36.17</v>
      </c>
      <c r="J144" s="101">
        <f t="shared" si="64"/>
        <v>4.4235554326790165</v>
      </c>
      <c r="K144" s="104">
        <v>0.4</v>
      </c>
      <c r="L144" s="71">
        <v>4</v>
      </c>
      <c r="M144" s="28">
        <f t="shared" si="65"/>
        <v>1.6</v>
      </c>
      <c r="N144" s="103" t="s">
        <v>902</v>
      </c>
      <c r="O144" s="104">
        <v>0.38</v>
      </c>
      <c r="P144" s="158">
        <v>45951</v>
      </c>
      <c r="Q144" s="158">
        <v>45967</v>
      </c>
      <c r="R144" s="28">
        <f t="shared" si="66"/>
        <v>5.2631578947368469</v>
      </c>
      <c r="S144" s="105">
        <f>IF(INDEX(Historical!$D$7:$D1717,MATCH(B144,Historical!$B$7:$B$1044,0))=0,"n/a",(INDEX(Historical!$C$7:$C$1044,MATCH(B144,Historical!$B$7:$B$1044,0))/INDEX(Historical!$D$7:$D$1044,MATCH(B144,Historical!$B$7:$B$1044,0))-1)*100)</f>
        <v>5.4794520547945202</v>
      </c>
      <c r="T144" s="105">
        <f>IF(INDEX(Historical!$F$7:$F$1044,MATCH(B144,Historical!$B$7:$B$1044,0))=0,"n/a",((INDEX(Historical!$C$7:$C$1044,MATCH(B144,Historical!$B$7:$B$1044,0))/INDEX(Historical!$F$7:$F$1044,MATCH(B144,Historical!$B$7:$B$1044,0)))^(1/3)-1)*100)</f>
        <v>6.6364470386156116</v>
      </c>
      <c r="U144" s="105" t="str">
        <f>IF(INDEX(Historical!$H$7:$H$1044,MATCH(B144,Historical!$B$7:$B$1044,0))=0,"n/a",((INDEX(Historical!$C$7:$C$1044,MATCH(B144,Historical!$B$7:$B$1044,0))/INDEX(Historical!$H$7:$H$1044,MATCH(B144,Historical!$B$7:$B$1044,0)))^(1/5)-1)*100)</f>
        <v>n/a</v>
      </c>
      <c r="V144" s="105" t="str">
        <f>IF(INDEX(Historical!$M$7:$M$1044,MATCH(B144,Historical!$B$7:$B$1044,0))=0,"n/a",((INDEX(Historical!$C$7:$C$1044,MATCH(B144,Historical!$B$7:$B$1044,0))/INDEX(Historical!$M$7:$M$1044,MATCH(B144,Historical!$B$7:$B$1044,0)))^(1/10)-1)*100)</f>
        <v>n/a</v>
      </c>
      <c r="W144" s="106" t="str">
        <f t="shared" si="67"/>
        <v>n/a</v>
      </c>
      <c r="X144" s="107" t="str">
        <f t="shared" si="68"/>
        <v>n/a</v>
      </c>
      <c r="Y144" s="162"/>
      <c r="Z144" s="101">
        <f t="shared" si="69"/>
        <v>21.333333333333336</v>
      </c>
      <c r="AA144" s="109">
        <f t="shared" si="70"/>
        <v>4.8226666666666667</v>
      </c>
      <c r="AB144" s="71">
        <v>12</v>
      </c>
      <c r="AC144" s="100">
        <v>7.5</v>
      </c>
      <c r="AD144" s="100">
        <v>0.17</v>
      </c>
      <c r="AE144" s="100">
        <v>2</v>
      </c>
      <c r="AF144" s="100">
        <v>1.24</v>
      </c>
      <c r="AG144" s="100">
        <v>28.1</v>
      </c>
      <c r="AH144" s="100">
        <v>17.98</v>
      </c>
      <c r="AI144" s="100">
        <v>50.360000000000007</v>
      </c>
      <c r="AJ144" s="100" t="s">
        <v>142</v>
      </c>
      <c r="AK144" s="100">
        <v>26.33</v>
      </c>
      <c r="AL144" s="100">
        <v>784.83</v>
      </c>
      <c r="AM144" s="100">
        <v>31.5</v>
      </c>
      <c r="AN144" s="100">
        <v>0.4</v>
      </c>
      <c r="AO144" s="110" t="str">
        <f t="shared" si="71"/>
        <v>n/a</v>
      </c>
      <c r="AP144" s="111" t="str">
        <f t="shared" si="72"/>
        <v>n/a</v>
      </c>
      <c r="AQ144" s="112">
        <f t="shared" si="73"/>
        <v>-48.445900403700335</v>
      </c>
      <c r="AR144" s="101">
        <f>INDEX(Historical!$C$7:$C$1045,MATCH(B144,Historical!$B$7:$B$1045,0))*IF(AH144="n/a",1.03,IF(AH144&lt;0,1.01,IF(AH144&gt;10,1.1,(1+AH144/100))))</f>
        <v>1.6940000000000002</v>
      </c>
      <c r="AS144" s="109">
        <f t="shared" si="74"/>
        <v>1.8634000000000004</v>
      </c>
      <c r="AT144" s="109">
        <f t="shared" si="63"/>
        <v>2.0497400000000008</v>
      </c>
      <c r="AU144" s="109">
        <f t="shared" si="63"/>
        <v>2.2547140000000012</v>
      </c>
      <c r="AV144" s="109">
        <f t="shared" si="63"/>
        <v>2.4801854000000016</v>
      </c>
      <c r="AW144" s="109">
        <f t="shared" si="75"/>
        <v>10.342039400000004</v>
      </c>
      <c r="AX144" s="113">
        <f t="shared" si="76"/>
        <v>28.592865358031528</v>
      </c>
      <c r="AY144" s="100">
        <v>0.94</v>
      </c>
      <c r="AZ144" s="100">
        <v>50.21</v>
      </c>
      <c r="BA144" s="100">
        <v>-12.34</v>
      </c>
      <c r="BB144" s="100">
        <v>5.96</v>
      </c>
      <c r="BC144" s="100">
        <v>25.569999999999997</v>
      </c>
      <c r="BE144" s="12">
        <v>2021</v>
      </c>
      <c r="BF144" s="12">
        <f t="shared" si="62"/>
        <v>0</v>
      </c>
      <c r="BG144" s="100">
        <v>14.799999999999999</v>
      </c>
      <c r="BH144" s="55" t="s">
        <v>121</v>
      </c>
      <c r="BI144" s="55" t="s">
        <v>122</v>
      </c>
    </row>
    <row r="145" spans="1:61" ht="12.75" customHeight="1" x14ac:dyDescent="0.2">
      <c r="A145" s="116" t="s">
        <v>1616</v>
      </c>
      <c r="B145" s="55" t="s">
        <v>1617</v>
      </c>
      <c r="C145" s="156" t="s">
        <v>335</v>
      </c>
      <c r="D145" s="98" t="s">
        <v>377</v>
      </c>
      <c r="E145" s="157">
        <v>8</v>
      </c>
      <c r="F145" s="2">
        <v>581</v>
      </c>
      <c r="G145" s="2" t="s">
        <v>146</v>
      </c>
      <c r="H145" s="2" t="s">
        <v>146</v>
      </c>
      <c r="I145" s="100">
        <v>25.02</v>
      </c>
      <c r="J145" s="101">
        <f t="shared" si="64"/>
        <v>1.2789768185451638</v>
      </c>
      <c r="K145" s="104">
        <v>0.08</v>
      </c>
      <c r="L145" s="71">
        <v>4</v>
      </c>
      <c r="M145" s="28">
        <f t="shared" si="65"/>
        <v>0.32</v>
      </c>
      <c r="N145" s="103" t="s">
        <v>270</v>
      </c>
      <c r="O145" s="104">
        <v>7.0000000000000007E-2</v>
      </c>
      <c r="P145" s="158">
        <v>46097</v>
      </c>
      <c r="Q145" s="158">
        <v>46112</v>
      </c>
      <c r="R145" s="28">
        <f t="shared" si="66"/>
        <v>14.285714285714276</v>
      </c>
      <c r="S145" s="105">
        <f>IF(INDEX(Historical!$D$7:$D1547,MATCH(B145,Historical!$B$7:$B$1044,0))=0,"n/a",(INDEX(Historical!$C$7:$C$1044,MATCH(B145,Historical!$B$7:$B$1044,0))/INDEX(Historical!$D$7:$D$1044,MATCH(B145,Historical!$B$7:$B$1044,0))-1)*100)</f>
        <v>7.6923076923077094</v>
      </c>
      <c r="T145" s="105">
        <f>IF(INDEX(Historical!$F$7:$F$1044,MATCH(B145,Historical!$B$7:$B$1044,0))=0,"n/a",((INDEX(Historical!$C$7:$C$1044,MATCH(B145,Historical!$B$7:$B$1044,0))/INDEX(Historical!$F$7:$F$1044,MATCH(B145,Historical!$B$7:$B$1044,0)))^(1/3)-1)*100)</f>
        <v>11.868894208139679</v>
      </c>
      <c r="U145" s="105">
        <f>IF(INDEX(Historical!$H$7:$H$1044,MATCH(B145,Historical!$B$7:$B$1044,0))=0,"n/a",((INDEX(Historical!$C$7:$C$1044,MATCH(B145,Historical!$B$7:$B$1044,0))/INDEX(Historical!$H$7:$H$1044,MATCH(B145,Historical!$B$7:$B$1044,0)))^(1/5)-1)*100)</f>
        <v>13.295681060117071</v>
      </c>
      <c r="V145" s="105" t="str">
        <f>IF(INDEX(Historical!$M$7:$M$1044,MATCH(B145,Historical!$B$7:$B$1044,0))=0,"n/a",((INDEX(Historical!$C$7:$C$1044,MATCH(B145,Historical!$B$7:$B$1044,0))/INDEX(Historical!$M$7:$M$1044,MATCH(B145,Historical!$B$7:$B$1044,0)))^(1/10)-1)*100)</f>
        <v>n/a</v>
      </c>
      <c r="W145" s="106" t="str">
        <f t="shared" si="67"/>
        <v>n/a</v>
      </c>
      <c r="X145" s="107" t="str">
        <f t="shared" si="68"/>
        <v>n/a</v>
      </c>
      <c r="Y145" s="162" t="s">
        <v>1712</v>
      </c>
      <c r="Z145" s="101">
        <f t="shared" si="69"/>
        <v>26.446280991735538</v>
      </c>
      <c r="AA145" s="109">
        <f t="shared" si="70"/>
        <v>20.677685950413224</v>
      </c>
      <c r="AB145" s="71">
        <v>9</v>
      </c>
      <c r="AC145" s="100">
        <v>1.21</v>
      </c>
      <c r="AD145" s="100" t="s">
        <v>142</v>
      </c>
      <c r="AE145" s="100">
        <v>0.69</v>
      </c>
      <c r="AF145" s="100">
        <v>0.83</v>
      </c>
      <c r="AG145" s="100">
        <v>4.12</v>
      </c>
      <c r="AH145" s="100" t="s">
        <v>142</v>
      </c>
      <c r="AI145" s="100" t="s">
        <v>142</v>
      </c>
      <c r="AJ145" s="100" t="s">
        <v>142</v>
      </c>
      <c r="AK145" s="100" t="s">
        <v>142</v>
      </c>
      <c r="AL145" s="100">
        <v>192.91</v>
      </c>
      <c r="AM145" s="100">
        <v>13.63</v>
      </c>
      <c r="AN145" s="100">
        <v>1.02</v>
      </c>
      <c r="AO145" s="110">
        <f t="shared" si="71"/>
        <v>-6.1030280717509893</v>
      </c>
      <c r="AP145" s="111">
        <f t="shared" si="72"/>
        <v>14.574657878662235</v>
      </c>
      <c r="AQ145" s="112">
        <f t="shared" si="73"/>
        <v>-12.662902526810971</v>
      </c>
      <c r="AR145" s="101">
        <f>INDEX(Historical!$C$7:$C$1045,MATCH(B145,Historical!$B$7:$B$1045,0))*IF(AH145="n/a",1.03,IF(AH145&lt;0,1.01,IF(AH145&gt;10,1.1,(1+AH145/100))))</f>
        <v>0.28840000000000005</v>
      </c>
      <c r="AS145" s="109">
        <f t="shared" si="74"/>
        <v>0.29705200000000004</v>
      </c>
      <c r="AT145" s="109">
        <f t="shared" si="63"/>
        <v>0.30596356000000002</v>
      </c>
      <c r="AU145" s="109">
        <f t="shared" si="63"/>
        <v>0.31514246680000002</v>
      </c>
      <c r="AV145" s="109">
        <f t="shared" si="63"/>
        <v>0.32459674080400003</v>
      </c>
      <c r="AW145" s="109">
        <f t="shared" si="75"/>
        <v>1.5311547676040003</v>
      </c>
      <c r="AX145" s="113">
        <f t="shared" si="76"/>
        <v>6.1197232917825755</v>
      </c>
      <c r="AY145" s="100">
        <v>0.77</v>
      </c>
      <c r="AZ145" s="100">
        <v>20.52</v>
      </c>
      <c r="BA145" s="100">
        <v>-46.77</v>
      </c>
      <c r="BB145" s="100">
        <v>6.2600000000000007</v>
      </c>
      <c r="BC145" s="100">
        <v>-8.81</v>
      </c>
      <c r="BE145" s="12">
        <v>2019</v>
      </c>
      <c r="BF145" s="12">
        <f t="shared" si="62"/>
        <v>1</v>
      </c>
      <c r="BG145" s="100">
        <v>1.81</v>
      </c>
      <c r="BH145" s="55" t="s">
        <v>121</v>
      </c>
      <c r="BI145" s="55" t="s">
        <v>122</v>
      </c>
    </row>
    <row r="146" spans="1:61" ht="12.75" customHeight="1" x14ac:dyDescent="0.2">
      <c r="A146" s="116" t="s">
        <v>1618</v>
      </c>
      <c r="B146" s="55" t="s">
        <v>1619</v>
      </c>
      <c r="C146" s="156" t="s">
        <v>116</v>
      </c>
      <c r="D146" s="98" t="s">
        <v>117</v>
      </c>
      <c r="E146" s="157">
        <v>5</v>
      </c>
      <c r="F146" s="2">
        <v>695</v>
      </c>
      <c r="G146" s="2" t="s">
        <v>146</v>
      </c>
      <c r="H146" s="2" t="s">
        <v>146</v>
      </c>
      <c r="I146" s="100">
        <v>55.73</v>
      </c>
      <c r="J146" s="101">
        <f t="shared" si="64"/>
        <v>1.3098869549614212</v>
      </c>
      <c r="K146" s="104">
        <v>0.1825</v>
      </c>
      <c r="L146" s="71">
        <v>4</v>
      </c>
      <c r="M146" s="28">
        <f t="shared" si="65"/>
        <v>0.73</v>
      </c>
      <c r="N146" s="103" t="s">
        <v>395</v>
      </c>
      <c r="O146" s="104">
        <v>0.16500000000000001</v>
      </c>
      <c r="P146" s="158">
        <v>45971</v>
      </c>
      <c r="Q146" s="158">
        <v>46001</v>
      </c>
      <c r="R146" s="28">
        <f t="shared" si="66"/>
        <v>10.606060606060598</v>
      </c>
      <c r="S146" s="105">
        <f>IF(INDEX(Historical!$D$7:$D1553,MATCH(B146,Historical!$B$7:$B$1044,0))=0,"n/a",(INDEX(Historical!$C$7:$C$1044,MATCH(B146,Historical!$B$7:$B$1044,0))/INDEX(Historical!$D$7:$D$1044,MATCH(B146,Historical!$B$7:$B$1044,0))-1)*100)</f>
        <v>10.162601626016254</v>
      </c>
      <c r="T146" s="105">
        <f>IF(INDEX(Historical!$F$7:$F$1044,MATCH(B146,Historical!$B$7:$B$1044,0))=0,"n/a",((INDEX(Historical!$C$7:$C$1044,MATCH(B146,Historical!$B$7:$B$1044,0))/INDEX(Historical!$F$7:$F$1044,MATCH(B146,Historical!$B$7:$B$1044,0)))^(1/3)-1)*100)</f>
        <v>16.362653082831557</v>
      </c>
      <c r="U146" s="105">
        <f>IF(INDEX(Historical!$H$7:$H$1044,MATCH(B146,Historical!$B$7:$B$1044,0))=0,"n/a",((INDEX(Historical!$C$7:$C$1044,MATCH(B146,Historical!$B$7:$B$1044,0))/INDEX(Historical!$H$7:$H$1044,MATCH(B146,Historical!$B$7:$B$1044,0)))^(1/5)-1)*100)</f>
        <v>23.066432582998143</v>
      </c>
      <c r="V146" s="105">
        <f>IF(INDEX(Historical!$M$7:$M$1044,MATCH(B146,Historical!$B$7:$B$1044,0))=0,"n/a",((INDEX(Historical!$C$7:$C$1044,MATCH(B146,Historical!$B$7:$B$1044,0))/INDEX(Historical!$M$7:$M$1044,MATCH(B146,Historical!$B$7:$B$1044,0)))^(1/10)-1)*100)</f>
        <v>16.894528603405124</v>
      </c>
      <c r="W146" s="106">
        <f t="shared" si="67"/>
        <v>1.3653196916278008</v>
      </c>
      <c r="X146" s="107">
        <f t="shared" si="68"/>
        <v>1.4939399341320039</v>
      </c>
      <c r="Y146" s="162"/>
      <c r="Z146" s="101">
        <f t="shared" si="69"/>
        <v>66.972477064220186</v>
      </c>
      <c r="AA146" s="109">
        <f t="shared" si="70"/>
        <v>51.12844036697247</v>
      </c>
      <c r="AB146" s="71">
        <v>12</v>
      </c>
      <c r="AC146" s="100">
        <v>1.0900000000000001</v>
      </c>
      <c r="AD146" s="100">
        <v>3.71</v>
      </c>
      <c r="AE146" s="100">
        <v>6.98</v>
      </c>
      <c r="AF146" s="100">
        <v>19.420000000000002</v>
      </c>
      <c r="AG146" s="100">
        <v>38.67</v>
      </c>
      <c r="AH146" s="100">
        <v>11.690000000000001</v>
      </c>
      <c r="AI146" s="100">
        <v>12.3</v>
      </c>
      <c r="AJ146" s="100">
        <v>15.440000000000001</v>
      </c>
      <c r="AK146" s="100">
        <v>10.979999999999999</v>
      </c>
      <c r="AL146" s="100">
        <v>26830</v>
      </c>
      <c r="AM146" s="100">
        <v>36.130000000000003</v>
      </c>
      <c r="AN146" s="100">
        <v>0.77</v>
      </c>
      <c r="AO146" s="110">
        <f t="shared" si="71"/>
        <v>-26.752120829012906</v>
      </c>
      <c r="AP146" s="111">
        <f t="shared" si="72"/>
        <v>24.376319537959564</v>
      </c>
      <c r="AQ146" s="112">
        <f t="shared" si="73"/>
        <v>564.3005718386504</v>
      </c>
      <c r="AR146" s="101">
        <f>INDEX(Historical!$C$7:$C$1045,MATCH(B146,Historical!$B$7:$B$1045,0))*IF(AH146="n/a",1.03,IF(AH146&lt;0,1.01,IF(AH146&gt;10,1.1,(1+AH146/100))))</f>
        <v>0.74525000000000008</v>
      </c>
      <c r="AS146" s="109">
        <f t="shared" si="74"/>
        <v>0.81977500000000014</v>
      </c>
      <c r="AT146" s="109">
        <f t="shared" si="63"/>
        <v>0.90175250000000018</v>
      </c>
      <c r="AU146" s="109">
        <f t="shared" si="63"/>
        <v>0.99192775000000033</v>
      </c>
      <c r="AV146" s="109">
        <f t="shared" si="63"/>
        <v>1.0911205250000005</v>
      </c>
      <c r="AW146" s="109">
        <f t="shared" si="75"/>
        <v>4.5498257750000013</v>
      </c>
      <c r="AX146" s="113">
        <f t="shared" si="76"/>
        <v>8.1640512739996431</v>
      </c>
      <c r="AY146" s="100">
        <v>0.8</v>
      </c>
      <c r="AZ146" s="100">
        <v>6.52</v>
      </c>
      <c r="BA146" s="100">
        <v>-15.740000000000002</v>
      </c>
      <c r="BB146" s="100">
        <v>-0.38999999999999996</v>
      </c>
      <c r="BC146" s="100">
        <v>-4.12</v>
      </c>
      <c r="BE146" s="12">
        <v>2021</v>
      </c>
      <c r="BF146" s="12">
        <f t="shared" si="62"/>
        <v>0</v>
      </c>
      <c r="BG146" s="100">
        <v>17.330000000000002</v>
      </c>
      <c r="BH146" s="55" t="s">
        <v>121</v>
      </c>
      <c r="BI146" s="55" t="s">
        <v>122</v>
      </c>
    </row>
    <row r="147" spans="1:61" ht="12.75" customHeight="1" x14ac:dyDescent="0.2">
      <c r="A147" s="116" t="s">
        <v>1620</v>
      </c>
      <c r="B147" s="55" t="s">
        <v>1621</v>
      </c>
      <c r="C147" s="156" t="s">
        <v>335</v>
      </c>
      <c r="D147" s="98" t="s">
        <v>371</v>
      </c>
      <c r="E147" s="157">
        <v>6</v>
      </c>
      <c r="F147" s="2">
        <v>653</v>
      </c>
      <c r="G147" s="2" t="s">
        <v>146</v>
      </c>
      <c r="H147" s="2" t="s">
        <v>146</v>
      </c>
      <c r="I147" s="100">
        <v>227.79</v>
      </c>
      <c r="J147" s="101">
        <f t="shared" si="64"/>
        <v>0.78142148470082096</v>
      </c>
      <c r="K147" s="104">
        <v>0.44500000000000001</v>
      </c>
      <c r="L147" s="71">
        <v>4</v>
      </c>
      <c r="M147" s="28">
        <f t="shared" si="65"/>
        <v>1.78</v>
      </c>
      <c r="N147" s="103" t="s">
        <v>270</v>
      </c>
      <c r="O147" s="104">
        <v>0.40500000000000003</v>
      </c>
      <c r="P147" s="158">
        <v>46094</v>
      </c>
      <c r="Q147" s="158">
        <v>46112</v>
      </c>
      <c r="R147" s="28">
        <f t="shared" si="66"/>
        <v>9.8765432098765373</v>
      </c>
      <c r="S147" s="105">
        <f>IF(INDEX(Historical!$D$7:$D1555,MATCH(B147,Historical!$B$7:$B$1044,0))=0,"n/a",(INDEX(Historical!$C$7:$C$1044,MATCH(B147,Historical!$B$7:$B$1044,0))/INDEX(Historical!$D$7:$D$1044,MATCH(B147,Historical!$B$7:$B$1044,0))-1)*100)</f>
        <v>10.204081632653072</v>
      </c>
      <c r="T147" s="105">
        <f>IF(INDEX(Historical!$F$7:$F$1044,MATCH(B147,Historical!$B$7:$B$1044,0))=0,"n/a",((INDEX(Historical!$C$7:$C$1044,MATCH(B147,Historical!$B$7:$B$1044,0))/INDEX(Historical!$F$7:$F$1044,MATCH(B147,Historical!$B$7:$B$1044,0)))^(1/3)-1)*100)</f>
        <v>9.319535187362149</v>
      </c>
      <c r="U147" s="105">
        <f>IF(INDEX(Historical!$H$7:$H$1044,MATCH(B147,Historical!$B$7:$B$1044,0))=0,"n/a",((INDEX(Historical!$C$7:$C$1044,MATCH(B147,Historical!$B$7:$B$1044,0))/INDEX(Historical!$H$7:$H$1044,MATCH(B147,Historical!$B$7:$B$1044,0)))^(1/5)-1)*100)</f>
        <v>41.557873799261259</v>
      </c>
      <c r="V147" s="105">
        <f>IF(INDEX(Historical!$M$7:$M$1044,MATCH(B147,Historical!$B$7:$B$1044,0))=0,"n/a",((INDEX(Historical!$C$7:$C$1044,MATCH(B147,Historical!$B$7:$B$1044,0))/INDEX(Historical!$M$7:$M$1044,MATCH(B147,Historical!$B$7:$B$1044,0)))^(1/10)-1)*100)</f>
        <v>13.172710042288838</v>
      </c>
      <c r="W147" s="106">
        <f t="shared" si="67"/>
        <v>3.1548461680129964</v>
      </c>
      <c r="X147" s="107">
        <f t="shared" si="68"/>
        <v>0.44224618281644418</v>
      </c>
      <c r="Y147" s="162"/>
      <c r="Z147" s="101">
        <f t="shared" si="69"/>
        <v>26.888217522658607</v>
      </c>
      <c r="AA147" s="109">
        <f t="shared" si="70"/>
        <v>34.409365558912384</v>
      </c>
      <c r="AB147" s="71">
        <v>1</v>
      </c>
      <c r="AC147" s="100">
        <v>6.62</v>
      </c>
      <c r="AD147" s="100">
        <v>2.44</v>
      </c>
      <c r="AE147" s="100">
        <v>3.23</v>
      </c>
      <c r="AF147" s="100">
        <v>11.87</v>
      </c>
      <c r="AG147" s="100">
        <v>36.68</v>
      </c>
      <c r="AH147" s="100">
        <v>11.57</v>
      </c>
      <c r="AI147" s="100">
        <v>10.77</v>
      </c>
      <c r="AJ147" s="100">
        <v>93.97</v>
      </c>
      <c r="AK147" s="100">
        <v>11.41</v>
      </c>
      <c r="AL147" s="100">
        <v>73380</v>
      </c>
      <c r="AM147" s="100">
        <v>2.1399999999999997</v>
      </c>
      <c r="AN147" s="100">
        <v>0.84</v>
      </c>
      <c r="AO147" s="110">
        <f t="shared" si="71"/>
        <v>7.9299297250496963</v>
      </c>
      <c r="AP147" s="111">
        <f t="shared" si="72"/>
        <v>42.33929528396208</v>
      </c>
      <c r="AQ147" s="112">
        <f t="shared" si="73"/>
        <v>326.06163830772442</v>
      </c>
      <c r="AR147" s="101">
        <f>INDEX(Historical!$C$7:$C$1045,MATCH(B147,Historical!$B$7:$B$1045,0))*IF(AH147="n/a",1.03,IF(AH147&lt;0,1.01,IF(AH147&gt;10,1.1,(1+AH147/100))))</f>
        <v>1.7820000000000003</v>
      </c>
      <c r="AS147" s="109">
        <f t="shared" si="74"/>
        <v>1.9602000000000004</v>
      </c>
      <c r="AT147" s="109">
        <f t="shared" ref="AT147:AV166" si="77">IF($AK147="n/a",1.03*AS147,IF($AK147&lt;0,1.01*AS147,IF($AK147&gt;10,1.1*AS147,(1+$AK147/100)*AS147)))</f>
        <v>2.1562200000000007</v>
      </c>
      <c r="AU147" s="109">
        <f t="shared" si="77"/>
        <v>2.3718420000000009</v>
      </c>
      <c r="AV147" s="109">
        <f t="shared" si="77"/>
        <v>2.6090262000000011</v>
      </c>
      <c r="AW147" s="109">
        <f t="shared" si="75"/>
        <v>10.879288200000003</v>
      </c>
      <c r="AX147" s="113">
        <f t="shared" si="76"/>
        <v>4.77601659423153</v>
      </c>
      <c r="AY147" s="100">
        <v>0.88</v>
      </c>
      <c r="AZ147" s="100">
        <v>82.98</v>
      </c>
      <c r="BA147" s="100">
        <v>-1.1499999999999999</v>
      </c>
      <c r="BB147" s="100">
        <v>5.89</v>
      </c>
      <c r="BC147" s="100">
        <v>28.82</v>
      </c>
      <c r="BE147" s="12">
        <v>2021</v>
      </c>
      <c r="BF147" s="12">
        <f t="shared" si="62"/>
        <v>0</v>
      </c>
      <c r="BG147" s="100">
        <v>13.139999999999999</v>
      </c>
      <c r="BH147" s="55" t="s">
        <v>121</v>
      </c>
      <c r="BI147" s="55" t="s">
        <v>122</v>
      </c>
    </row>
    <row r="148" spans="1:61" ht="12.75" customHeight="1" x14ac:dyDescent="0.2">
      <c r="A148" s="116" t="s">
        <v>1622</v>
      </c>
      <c r="B148" s="55" t="s">
        <v>1623</v>
      </c>
      <c r="C148" s="156" t="s">
        <v>180</v>
      </c>
      <c r="D148" s="98" t="s">
        <v>358</v>
      </c>
      <c r="E148" s="157">
        <v>7</v>
      </c>
      <c r="F148" s="2">
        <v>609</v>
      </c>
      <c r="G148" s="2" t="s">
        <v>146</v>
      </c>
      <c r="H148" s="2" t="s">
        <v>146</v>
      </c>
      <c r="I148" s="100">
        <v>50.09</v>
      </c>
      <c r="J148" s="101">
        <f t="shared" si="64"/>
        <v>1.8766220802555398</v>
      </c>
      <c r="K148" s="104">
        <v>0.23499999999999999</v>
      </c>
      <c r="L148" s="71">
        <v>4</v>
      </c>
      <c r="M148" s="28">
        <f t="shared" si="65"/>
        <v>0.94</v>
      </c>
      <c r="N148" s="103" t="s">
        <v>158</v>
      </c>
      <c r="O148" s="104">
        <v>0.22</v>
      </c>
      <c r="P148" s="158">
        <v>46073</v>
      </c>
      <c r="Q148" s="158">
        <v>46091</v>
      </c>
      <c r="R148" s="28">
        <f t="shared" si="66"/>
        <v>6.8181818181818121</v>
      </c>
      <c r="S148" s="105">
        <f>IF(INDEX(Historical!$D$7:$D1557,MATCH(B148,Historical!$B$7:$B$1044,0))=0,"n/a",(INDEX(Historical!$C$7:$C$1044,MATCH(B148,Historical!$B$7:$B$1044,0))/INDEX(Historical!$D$7:$D$1044,MATCH(B148,Historical!$B$7:$B$1044,0))-1)*100)</f>
        <v>4.7619047619047672</v>
      </c>
      <c r="T148" s="105">
        <f>IF(INDEX(Historical!$F$7:$F$1044,MATCH(B148,Historical!$B$7:$B$1044,0))=0,"n/a",((INDEX(Historical!$C$7:$C$1044,MATCH(B148,Historical!$B$7:$B$1044,0))/INDEX(Historical!$F$7:$F$1044,MATCH(B148,Historical!$B$7:$B$1044,0)))^(1/3)-1)*100)</f>
        <v>5.0081546755695205</v>
      </c>
      <c r="U148" s="105">
        <f>IF(INDEX(Historical!$H$7:$H$1044,MATCH(B148,Historical!$B$7:$B$1044,0))=0,"n/a",((INDEX(Historical!$C$7:$C$1044,MATCH(B148,Historical!$B$7:$B$1044,0))/INDEX(Historical!$H$7:$H$1044,MATCH(B148,Historical!$B$7:$B$1044,0)))^(1/5)-1)*100)</f>
        <v>24.014447702949361</v>
      </c>
      <c r="V148" s="105" t="str">
        <f>IF(INDEX(Historical!$M$7:$M$1044,MATCH(B148,Historical!$B$7:$B$1044,0))=0,"n/a",((INDEX(Historical!$C$7:$C$1044,MATCH(B148,Historical!$B$7:$B$1044,0))/INDEX(Historical!$M$7:$M$1044,MATCH(B148,Historical!$B$7:$B$1044,0)))^(1/10)-1)*100)</f>
        <v>n/a</v>
      </c>
      <c r="W148" s="106" t="str">
        <f t="shared" si="67"/>
        <v>n/a</v>
      </c>
      <c r="X148" s="107" t="str">
        <f t="shared" si="68"/>
        <v>n/a</v>
      </c>
      <c r="Y148" s="162"/>
      <c r="Z148" s="101">
        <f t="shared" si="69"/>
        <v>52.80898876404494</v>
      </c>
      <c r="AA148" s="109">
        <f t="shared" si="70"/>
        <v>28.14044943820225</v>
      </c>
      <c r="AB148" s="71">
        <v>12</v>
      </c>
      <c r="AC148" s="100">
        <v>1.78</v>
      </c>
      <c r="AD148" s="100">
        <v>1.02</v>
      </c>
      <c r="AE148" s="100">
        <v>12.15</v>
      </c>
      <c r="AF148" s="100">
        <v>3.32</v>
      </c>
      <c r="AG148" s="100">
        <v>11.48</v>
      </c>
      <c r="AH148" s="100">
        <v>1.35</v>
      </c>
      <c r="AI148" s="100">
        <v>8.99</v>
      </c>
      <c r="AJ148" s="100">
        <v>-7.26</v>
      </c>
      <c r="AK148" s="100">
        <v>9.19</v>
      </c>
      <c r="AL148" s="100">
        <v>28900</v>
      </c>
      <c r="AM148" s="100">
        <v>7.3</v>
      </c>
      <c r="AN148" s="100">
        <v>1.38</v>
      </c>
      <c r="AO148" s="110">
        <f t="shared" si="71"/>
        <v>-2.2493796549973482</v>
      </c>
      <c r="AP148" s="111">
        <f t="shared" si="72"/>
        <v>25.891069783204902</v>
      </c>
      <c r="AQ148" s="112">
        <f t="shared" si="73"/>
        <v>103.77143201236416</v>
      </c>
      <c r="AR148" s="101">
        <f>INDEX(Historical!$C$7:$C$1045,MATCH(B148,Historical!$B$7:$B$1045,0))*IF(AH148="n/a",1.03,IF(AH148&lt;0,1.01,IF(AH148&gt;10,1.1,(1+AH148/100))))</f>
        <v>0.89188000000000012</v>
      </c>
      <c r="AS148" s="109">
        <f t="shared" si="74"/>
        <v>0.97206001200000025</v>
      </c>
      <c r="AT148" s="109">
        <f t="shared" si="77"/>
        <v>1.0613923271028003</v>
      </c>
      <c r="AU148" s="109">
        <f t="shared" si="77"/>
        <v>1.1589342819635478</v>
      </c>
      <c r="AV148" s="109">
        <f t="shared" si="77"/>
        <v>1.2654403424759979</v>
      </c>
      <c r="AW148" s="109">
        <f t="shared" si="75"/>
        <v>5.3497069635423466</v>
      </c>
      <c r="AX148" s="113">
        <f t="shared" si="76"/>
        <v>10.680189585830197</v>
      </c>
      <c r="AY148" s="100">
        <v>0.39</v>
      </c>
      <c r="AZ148" s="100">
        <v>56.68</v>
      </c>
      <c r="BA148" s="100">
        <v>-0.32</v>
      </c>
      <c r="BB148" s="100">
        <v>6.03</v>
      </c>
      <c r="BC148" s="100">
        <v>23.75</v>
      </c>
      <c r="BE148" s="12">
        <v>2020</v>
      </c>
      <c r="BF148" s="12">
        <f t="shared" si="62"/>
        <v>1</v>
      </c>
      <c r="BG148" s="100">
        <v>4.07</v>
      </c>
      <c r="BH148" s="55" t="s">
        <v>121</v>
      </c>
      <c r="BI148" s="55" t="s">
        <v>122</v>
      </c>
    </row>
    <row r="149" spans="1:61" ht="12.75" customHeight="1" x14ac:dyDescent="0.2">
      <c r="A149" s="116" t="s">
        <v>1624</v>
      </c>
      <c r="B149" s="55" t="s">
        <v>1625</v>
      </c>
      <c r="C149" s="156" t="s">
        <v>116</v>
      </c>
      <c r="D149" s="98" t="s">
        <v>308</v>
      </c>
      <c r="E149" s="157">
        <v>8</v>
      </c>
      <c r="F149" s="2">
        <v>563</v>
      </c>
      <c r="G149" s="2" t="s">
        <v>146</v>
      </c>
      <c r="H149" s="2" t="s">
        <v>146</v>
      </c>
      <c r="I149" s="100">
        <v>74.03</v>
      </c>
      <c r="J149" s="101">
        <f t="shared" si="64"/>
        <v>1.0266108334459003</v>
      </c>
      <c r="K149" s="104">
        <v>0.19</v>
      </c>
      <c r="L149" s="71">
        <v>4</v>
      </c>
      <c r="M149" s="28">
        <f t="shared" si="65"/>
        <v>0.76</v>
      </c>
      <c r="N149" s="103" t="s">
        <v>395</v>
      </c>
      <c r="O149" s="104">
        <v>0.18</v>
      </c>
      <c r="P149" s="158">
        <v>45881</v>
      </c>
      <c r="Q149" s="158">
        <v>45912</v>
      </c>
      <c r="R149" s="28">
        <f t="shared" si="66"/>
        <v>5.5555555555555607</v>
      </c>
      <c r="S149" s="105">
        <f>IF(INDEX(Historical!$D$7:$D1560,MATCH(B149,Historical!$B$7:$B$1044,0))=0,"n/a",(INDEX(Historical!$C$7:$C$1044,MATCH(B149,Historical!$B$7:$B$1044,0))/INDEX(Historical!$D$7:$D$1044,MATCH(B149,Historical!$B$7:$B$1044,0))-1)*100)</f>
        <v>5.7142857142857162</v>
      </c>
      <c r="T149" s="105">
        <f>IF(INDEX(Historical!$F$7:$F$1044,MATCH(B149,Historical!$B$7:$B$1044,0))=0,"n/a",((INDEX(Historical!$C$7:$C$1044,MATCH(B149,Historical!$B$7:$B$1044,0))/INDEX(Historical!$F$7:$F$1044,MATCH(B149,Historical!$B$7:$B$1044,0)))^(1/3)-1)*100)</f>
        <v>11.534955223781029</v>
      </c>
      <c r="U149" s="105">
        <f>IF(INDEX(Historical!$H$7:$H$1044,MATCH(B149,Historical!$B$7:$B$1044,0))=0,"n/a",((INDEX(Historical!$C$7:$C$1044,MATCH(B149,Historical!$B$7:$B$1044,0))/INDEX(Historical!$H$7:$H$1044,MATCH(B149,Historical!$B$7:$B$1044,0)))^(1/5)-1)*100)</f>
        <v>22.240996213524866</v>
      </c>
      <c r="V149" s="105" t="str">
        <f>IF(INDEX(Historical!$M$7:$M$1044,MATCH(B149,Historical!$B$7:$B$1044,0))=0,"n/a",((INDEX(Historical!$C$7:$C$1044,MATCH(B149,Historical!$B$7:$B$1044,0))/INDEX(Historical!$M$7:$M$1044,MATCH(B149,Historical!$B$7:$B$1044,0)))^(1/10)-1)*100)</f>
        <v>n/a</v>
      </c>
      <c r="W149" s="106" t="str">
        <f t="shared" si="67"/>
        <v>n/a</v>
      </c>
      <c r="X149" s="107">
        <f t="shared" si="68"/>
        <v>1.1626239526149957</v>
      </c>
      <c r="Y149" s="165"/>
      <c r="Z149" s="101">
        <f t="shared" si="69"/>
        <v>22.9607250755287</v>
      </c>
      <c r="AA149" s="109">
        <f t="shared" si="70"/>
        <v>22.365558912386707</v>
      </c>
      <c r="AB149" s="71">
        <v>12</v>
      </c>
      <c r="AC149" s="100">
        <v>3.31</v>
      </c>
      <c r="AD149" s="100">
        <v>1.4</v>
      </c>
      <c r="AE149" s="100">
        <v>0.8</v>
      </c>
      <c r="AF149" s="100">
        <v>2.5299999999999998</v>
      </c>
      <c r="AG149" s="100">
        <v>11.940000000000001</v>
      </c>
      <c r="AH149" s="100">
        <v>13.44</v>
      </c>
      <c r="AI149" s="100">
        <v>22.74</v>
      </c>
      <c r="AJ149" s="100">
        <v>19.13</v>
      </c>
      <c r="AK149" s="100">
        <v>11.61</v>
      </c>
      <c r="AL149" s="100">
        <v>5780</v>
      </c>
      <c r="AM149" s="100">
        <v>23.35</v>
      </c>
      <c r="AN149" s="100">
        <v>0.63</v>
      </c>
      <c r="AO149" s="110">
        <f t="shared" si="71"/>
        <v>0.90204813458406008</v>
      </c>
      <c r="AP149" s="111">
        <f t="shared" si="72"/>
        <v>23.267607046970767</v>
      </c>
      <c r="AQ149" s="112">
        <f t="shared" si="73"/>
        <v>58.583821576881419</v>
      </c>
      <c r="AR149" s="101">
        <f>INDEX(Historical!$C$7:$C$1045,MATCH(B149,Historical!$B$7:$B$1045,0))*IF(AH149="n/a",1.03,IF(AH149&lt;0,1.01,IF(AH149&gt;10,1.1,(1+AH149/100))))</f>
        <v>0.81400000000000006</v>
      </c>
      <c r="AS149" s="109">
        <f t="shared" si="74"/>
        <v>0.89540000000000008</v>
      </c>
      <c r="AT149" s="109">
        <f t="shared" si="77"/>
        <v>0.98494000000000015</v>
      </c>
      <c r="AU149" s="109">
        <f t="shared" si="77"/>
        <v>1.0834340000000002</v>
      </c>
      <c r="AV149" s="109">
        <f t="shared" si="77"/>
        <v>1.1917774000000003</v>
      </c>
      <c r="AW149" s="109">
        <f t="shared" si="75"/>
        <v>4.9695514000000012</v>
      </c>
      <c r="AX149" s="113">
        <f t="shared" si="76"/>
        <v>6.7128885586924234</v>
      </c>
      <c r="AY149" s="100">
        <v>0.91</v>
      </c>
      <c r="AZ149" s="100">
        <v>62.1</v>
      </c>
      <c r="BA149" s="100">
        <v>-3.84</v>
      </c>
      <c r="BB149" s="100">
        <v>7.04</v>
      </c>
      <c r="BC149" s="100">
        <v>24.75</v>
      </c>
      <c r="BE149" s="12">
        <v>2018</v>
      </c>
      <c r="BF149" s="12">
        <f t="shared" si="62"/>
        <v>1</v>
      </c>
      <c r="BG149" s="100">
        <v>5.76</v>
      </c>
      <c r="BH149" s="55" t="s">
        <v>121</v>
      </c>
      <c r="BI149" s="55" t="s">
        <v>122</v>
      </c>
    </row>
    <row r="150" spans="1:61" ht="12.75" customHeight="1" x14ac:dyDescent="0.2">
      <c r="A150" s="116" t="s">
        <v>1626</v>
      </c>
      <c r="B150" s="55" t="s">
        <v>1627</v>
      </c>
      <c r="C150" s="156" t="s">
        <v>134</v>
      </c>
      <c r="D150" s="98" t="s">
        <v>186</v>
      </c>
      <c r="E150" s="157">
        <v>8</v>
      </c>
      <c r="F150" s="2">
        <v>564</v>
      </c>
      <c r="G150" s="2" t="s">
        <v>146</v>
      </c>
      <c r="H150" s="2" t="s">
        <v>146</v>
      </c>
      <c r="I150" s="100">
        <v>13.15</v>
      </c>
      <c r="J150" s="101">
        <f t="shared" si="64"/>
        <v>6.3878326996197723</v>
      </c>
      <c r="K150" s="104">
        <v>0.21</v>
      </c>
      <c r="L150" s="71">
        <v>4</v>
      </c>
      <c r="M150" s="28">
        <f t="shared" si="65"/>
        <v>0.84</v>
      </c>
      <c r="N150" s="103" t="s">
        <v>312</v>
      </c>
      <c r="O150" s="104">
        <v>0.2</v>
      </c>
      <c r="P150" s="158">
        <v>45912</v>
      </c>
      <c r="Q150" s="158">
        <v>45919</v>
      </c>
      <c r="R150" s="28">
        <f t="shared" si="66"/>
        <v>4.9999999999999902</v>
      </c>
      <c r="S150" s="105">
        <f>IF(INDEX(Historical!$D$7:$D1563,MATCH(B150,Historical!$B$7:$B$1044,0))=0,"n/a",(INDEX(Historical!$C$7:$C$1044,MATCH(B150,Historical!$B$7:$B$1044,0))/INDEX(Historical!$D$7:$D$1044,MATCH(B150,Historical!$B$7:$B$1044,0))-1)*100)</f>
        <v>5.12820512820511</v>
      </c>
      <c r="T150" s="105">
        <f>IF(INDEX(Historical!$F$7:$F$1044,MATCH(B150,Historical!$B$7:$B$1044,0))=0,"n/a",((INDEX(Historical!$C$7:$C$1044,MATCH(B150,Historical!$B$7:$B$1044,0))/INDEX(Historical!$F$7:$F$1044,MATCH(B150,Historical!$B$7:$B$1044,0)))^(1/3)-1)*100)</f>
        <v>5.4156936422339763</v>
      </c>
      <c r="U150" s="105">
        <f>IF(INDEX(Historical!$H$7:$H$1044,MATCH(B150,Historical!$B$7:$B$1044,0))=0,"n/a",((INDEX(Historical!$C$7:$C$1044,MATCH(B150,Historical!$B$7:$B$1044,0))/INDEX(Historical!$H$7:$H$1044,MATCH(B150,Historical!$B$7:$B$1044,0)))^(1/5)-1)*100)</f>
        <v>5.0816239137892349</v>
      </c>
      <c r="V150" s="105">
        <f>IF(INDEX(Historical!$M$7:$M$1044,MATCH(B150,Historical!$B$7:$B$1044,0))=0,"n/a",((INDEX(Historical!$C$7:$C$1044,MATCH(B150,Historical!$B$7:$B$1044,0))/INDEX(Historical!$M$7:$M$1044,MATCH(B150,Historical!$B$7:$B$1044,0)))^(1/10)-1)*100)</f>
        <v>5.5011664891012169</v>
      </c>
      <c r="W150" s="106">
        <f t="shared" si="67"/>
        <v>0.92373570657365667</v>
      </c>
      <c r="X150" s="107" t="str">
        <f t="shared" si="68"/>
        <v>n/a</v>
      </c>
      <c r="Y150" s="165"/>
      <c r="Z150" s="101">
        <f t="shared" si="69"/>
        <v>158.49056603773585</v>
      </c>
      <c r="AA150" s="109">
        <f t="shared" si="70"/>
        <v>24.811320754716981</v>
      </c>
      <c r="AB150" s="71">
        <v>12</v>
      </c>
      <c r="AC150" s="100">
        <v>0.53</v>
      </c>
      <c r="AD150" s="100">
        <v>0.77</v>
      </c>
      <c r="AE150" s="100">
        <v>1.24</v>
      </c>
      <c r="AF150" s="100">
        <v>2.04</v>
      </c>
      <c r="AG150" s="100">
        <v>7.46</v>
      </c>
      <c r="AH150" s="100">
        <v>-12.64</v>
      </c>
      <c r="AI150" s="100">
        <v>52.2</v>
      </c>
      <c r="AJ150" s="100">
        <v>-11.91</v>
      </c>
      <c r="AK150" s="100">
        <v>14.05</v>
      </c>
      <c r="AL150" s="100">
        <v>155.09</v>
      </c>
      <c r="AM150" s="100">
        <v>4.7</v>
      </c>
      <c r="AN150" s="100">
        <v>0.48</v>
      </c>
      <c r="AO150" s="110">
        <f t="shared" si="71"/>
        <v>-13.341864141307973</v>
      </c>
      <c r="AP150" s="111">
        <f t="shared" si="72"/>
        <v>11.469456613409008</v>
      </c>
      <c r="AQ150" s="112">
        <f t="shared" si="73"/>
        <v>49.985324229661643</v>
      </c>
      <c r="AR150" s="101">
        <f>INDEX(Historical!$C$7:$C$1045,MATCH(B150,Historical!$B$7:$B$1045,0))*IF(AH150="n/a",1.03,IF(AH150&lt;0,1.01,IF(AH150&gt;10,1.1,(1+AH150/100))))</f>
        <v>0.82819999999999994</v>
      </c>
      <c r="AS150" s="109">
        <f t="shared" si="74"/>
        <v>0.91102000000000005</v>
      </c>
      <c r="AT150" s="109">
        <f t="shared" si="77"/>
        <v>1.0021220000000002</v>
      </c>
      <c r="AU150" s="109">
        <f t="shared" si="77"/>
        <v>1.1023342000000003</v>
      </c>
      <c r="AV150" s="109">
        <f t="shared" si="77"/>
        <v>1.2125676200000004</v>
      </c>
      <c r="AW150" s="109">
        <f t="shared" si="75"/>
        <v>5.0562438200000015</v>
      </c>
      <c r="AX150" s="113">
        <f t="shared" si="76"/>
        <v>38.450523346007614</v>
      </c>
      <c r="AY150" s="100">
        <v>0.73</v>
      </c>
      <c r="AZ150" s="100">
        <v>2.81</v>
      </c>
      <c r="BA150" s="100">
        <v>-22.6</v>
      </c>
      <c r="BB150" s="100">
        <v>-5.99</v>
      </c>
      <c r="BC150" s="100">
        <v>-12.18</v>
      </c>
      <c r="BE150" s="12">
        <v>2018</v>
      </c>
      <c r="BF150" s="12">
        <f t="shared" si="62"/>
        <v>1</v>
      </c>
      <c r="BG150" s="100">
        <v>2.71</v>
      </c>
      <c r="BH150" s="55" t="s">
        <v>121</v>
      </c>
      <c r="BI150" s="55" t="s">
        <v>122</v>
      </c>
    </row>
    <row r="151" spans="1:61" ht="12.75" customHeight="1" x14ac:dyDescent="0.2">
      <c r="A151" s="116" t="s">
        <v>1628</v>
      </c>
      <c r="B151" s="55" t="s">
        <v>1629</v>
      </c>
      <c r="C151" s="156" t="s">
        <v>300</v>
      </c>
      <c r="D151" s="98" t="s">
        <v>612</v>
      </c>
      <c r="E151" s="157">
        <v>8</v>
      </c>
      <c r="F151" s="2">
        <v>579</v>
      </c>
      <c r="G151" s="2" t="s">
        <v>146</v>
      </c>
      <c r="H151" s="2" t="s">
        <v>146</v>
      </c>
      <c r="I151" s="100">
        <v>221.2</v>
      </c>
      <c r="J151" s="101">
        <f t="shared" si="64"/>
        <v>2.2603978300180834</v>
      </c>
      <c r="K151" s="104">
        <v>1.25</v>
      </c>
      <c r="L151" s="71">
        <v>4</v>
      </c>
      <c r="M151" s="28">
        <f t="shared" si="65"/>
        <v>5</v>
      </c>
      <c r="N151" s="103" t="s">
        <v>312</v>
      </c>
      <c r="O151" s="104">
        <v>1.1100000000000001</v>
      </c>
      <c r="P151" s="158">
        <v>46094</v>
      </c>
      <c r="Q151" s="158">
        <v>46108</v>
      </c>
      <c r="R151" s="28">
        <f t="shared" si="66"/>
        <v>12.612612612612603</v>
      </c>
      <c r="S151" s="105">
        <f>IF(INDEX(Historical!$D$7:$D1564,MATCH(B151,Historical!$B$7:$B$1044,0))=0,"n/a",(INDEX(Historical!$C$7:$C$1044,MATCH(B151,Historical!$B$7:$B$1044,0))/INDEX(Historical!$D$7:$D$1044,MATCH(B151,Historical!$B$7:$B$1044,0))-1)*100)</f>
        <v>13.265306122448983</v>
      </c>
      <c r="T151" s="105">
        <f>IF(INDEX(Historical!$F$7:$F$1044,MATCH(B151,Historical!$B$7:$B$1044,0))=0,"n/a",((INDEX(Historical!$C$7:$C$1044,MATCH(B151,Historical!$B$7:$B$1044,0))/INDEX(Historical!$F$7:$F$1044,MATCH(B151,Historical!$B$7:$B$1044,0)))^(1/3)-1)*100)</f>
        <v>16.061508246171385</v>
      </c>
      <c r="U151" s="105">
        <f>IF(INDEX(Historical!$H$7:$H$1044,MATCH(B151,Historical!$B$7:$B$1044,0))=0,"n/a",((INDEX(Historical!$C$7:$C$1044,MATCH(B151,Historical!$B$7:$B$1044,0))/INDEX(Historical!$H$7:$H$1044,MATCH(B151,Historical!$B$7:$B$1044,0)))^(1/5)-1)*100)</f>
        <v>19.00741043454741</v>
      </c>
      <c r="V151" s="105" t="str">
        <f>IF(INDEX(Historical!$M$7:$M$1044,MATCH(B151,Historical!$B$7:$B$1044,0))=0,"n/a",((INDEX(Historical!$C$7:$C$1044,MATCH(B151,Historical!$B$7:$B$1044,0))/INDEX(Historical!$M$7:$M$1044,MATCH(B151,Historical!$B$7:$B$1044,0)))^(1/10)-1)*100)</f>
        <v>n/a</v>
      </c>
      <c r="W151" s="106" t="str">
        <f t="shared" si="67"/>
        <v>n/a</v>
      </c>
      <c r="X151" s="107">
        <f t="shared" si="68"/>
        <v>0.1650235321631135</v>
      </c>
      <c r="Y151" s="162"/>
      <c r="Z151" s="101">
        <f t="shared" si="69"/>
        <v>52.576235541535233</v>
      </c>
      <c r="AA151" s="109">
        <f t="shared" si="70"/>
        <v>23.259726603575185</v>
      </c>
      <c r="AB151" s="71">
        <v>12</v>
      </c>
      <c r="AC151" s="100">
        <v>9.51</v>
      </c>
      <c r="AD151" s="100" t="s">
        <v>142</v>
      </c>
      <c r="AE151" s="100">
        <v>8.2200000000000006</v>
      </c>
      <c r="AF151" s="100" t="s">
        <v>142</v>
      </c>
      <c r="AG151" s="100" t="s">
        <v>142</v>
      </c>
      <c r="AH151" s="100">
        <v>-24.01</v>
      </c>
      <c r="AI151" s="100">
        <v>12.09</v>
      </c>
      <c r="AJ151" s="100">
        <v>115.17999999999999</v>
      </c>
      <c r="AK151" s="100">
        <v>-2.1399999999999997</v>
      </c>
      <c r="AL151" s="100">
        <v>23460</v>
      </c>
      <c r="AM151" s="100">
        <v>1.1599999999999999</v>
      </c>
      <c r="AN151" s="100" t="s">
        <v>142</v>
      </c>
      <c r="AO151" s="110">
        <f t="shared" si="71"/>
        <v>-1.9919183390096933</v>
      </c>
      <c r="AP151" s="111">
        <f t="shared" si="72"/>
        <v>21.267808264565492</v>
      </c>
      <c r="AQ151" s="112" t="str">
        <f t="shared" si="73"/>
        <v>n/a</v>
      </c>
      <c r="AR151" s="101">
        <f>INDEX(Historical!$C$7:$C$1045,MATCH(B151,Historical!$B$7:$B$1045,0))*IF(AH151="n/a",1.03,IF(AH151&lt;0,1.01,IF(AH151&gt;10,1.1,(1+AH151/100))))</f>
        <v>4.4844000000000008</v>
      </c>
      <c r="AS151" s="109">
        <f t="shared" si="74"/>
        <v>4.9328400000000014</v>
      </c>
      <c r="AT151" s="109">
        <f t="shared" si="77"/>
        <v>4.9821684000000017</v>
      </c>
      <c r="AU151" s="109">
        <f t="shared" si="77"/>
        <v>5.031990084000002</v>
      </c>
      <c r="AV151" s="109">
        <f t="shared" si="77"/>
        <v>5.082309984840002</v>
      </c>
      <c r="AW151" s="109">
        <f t="shared" si="75"/>
        <v>24.513708468840008</v>
      </c>
      <c r="AX151" s="113">
        <f t="shared" si="76"/>
        <v>11.082146685732374</v>
      </c>
      <c r="AY151" s="100">
        <v>0.99</v>
      </c>
      <c r="AZ151" s="100">
        <v>36.199999999999996</v>
      </c>
      <c r="BA151" s="100">
        <v>-9.77</v>
      </c>
      <c r="BB151" s="100">
        <v>11.43</v>
      </c>
      <c r="BC151" s="100">
        <v>11.09</v>
      </c>
      <c r="BE151" s="12">
        <v>2019</v>
      </c>
      <c r="BF151" s="12">
        <f t="shared" si="62"/>
        <v>1</v>
      </c>
      <c r="BG151" s="100">
        <v>9.1800000000000015</v>
      </c>
      <c r="BH151" s="55" t="s">
        <v>121</v>
      </c>
      <c r="BI151" s="55" t="s">
        <v>302</v>
      </c>
    </row>
    <row r="152" spans="1:61" ht="12.75" customHeight="1" x14ac:dyDescent="0.2">
      <c r="A152" s="116" t="s">
        <v>5601</v>
      </c>
      <c r="B152" s="55" t="s">
        <v>5589</v>
      </c>
      <c r="C152" s="156" t="s">
        <v>335</v>
      </c>
      <c r="D152" s="98" t="s">
        <v>371</v>
      </c>
      <c r="E152" s="157">
        <v>6</v>
      </c>
      <c r="F152" s="2">
        <v>648</v>
      </c>
      <c r="G152" s="2" t="s">
        <v>146</v>
      </c>
      <c r="H152" s="2" t="s">
        <v>146</v>
      </c>
      <c r="I152" s="100">
        <v>75.86</v>
      </c>
      <c r="J152" s="101">
        <f t="shared" si="64"/>
        <v>0.8963880833113631</v>
      </c>
      <c r="K152" s="104">
        <v>0.17</v>
      </c>
      <c r="L152" s="71">
        <v>4</v>
      </c>
      <c r="M152" s="28">
        <f t="shared" si="65"/>
        <v>0.68</v>
      </c>
      <c r="N152" s="103" t="s">
        <v>1553</v>
      </c>
      <c r="O152" s="104">
        <v>0.15</v>
      </c>
      <c r="P152" s="158">
        <v>46086</v>
      </c>
      <c r="Q152" s="158">
        <v>46100</v>
      </c>
      <c r="R152" s="28">
        <f t="shared" si="66"/>
        <v>13.333333333333346</v>
      </c>
      <c r="S152" s="105">
        <f>IF(INDEX(Historical!$D$7:$D1718,MATCH(B152,Historical!$B$7:$B$1044,0))=0,"n/a",(INDEX(Historical!$C$7:$C$1044,MATCH(B152,Historical!$B$7:$B$1044,0))/INDEX(Historical!$D$7:$D$1044,MATCH(B152,Historical!$B$7:$B$1044,0))-1)*100)</f>
        <v>15.384615384615374</v>
      </c>
      <c r="T152" s="105">
        <f>IF(INDEX(Historical!$F$7:$F$1044,MATCH(B152,Historical!$B$7:$B$1044,0))=0,"n/a",((INDEX(Historical!$C$7:$C$1044,MATCH(B152,Historical!$B$7:$B$1044,0))/INDEX(Historical!$F$7:$F$1044,MATCH(B152,Historical!$B$7:$B$1044,0)))^(1/3)-1)*100)</f>
        <v>14.471424255333186</v>
      </c>
      <c r="U152" s="105" t="str">
        <f>IF(INDEX(Historical!$H$7:$H$1044,MATCH(B152,Historical!$B$7:$B$1044,0))=0,"n/a",((INDEX(Historical!$C$7:$C$1044,MATCH(B152,Historical!$B$7:$B$1044,0))/INDEX(Historical!$H$7:$H$1044,MATCH(B152,Historical!$B$7:$B$1044,0)))^(1/5)-1)*100)</f>
        <v>n/a</v>
      </c>
      <c r="V152" s="105" t="str">
        <f>IF(INDEX(Historical!$M$7:$M$1044,MATCH(B152,Historical!$B$7:$B$1044,0))=0,"n/a",((INDEX(Historical!$C$7:$C$1044,MATCH(B152,Historical!$B$7:$B$1044,0))/INDEX(Historical!$M$7:$M$1044,MATCH(B152,Historical!$B$7:$B$1044,0)))^(1/10)-1)*100)</f>
        <v>n/a</v>
      </c>
      <c r="W152" s="106" t="str">
        <f t="shared" si="67"/>
        <v>n/a</v>
      </c>
      <c r="X152" s="107" t="str">
        <f t="shared" si="68"/>
        <v>n/a</v>
      </c>
      <c r="Y152" s="162"/>
      <c r="Z152" s="101">
        <f t="shared" si="69"/>
        <v>37.988826815642462</v>
      </c>
      <c r="AA152" s="109">
        <f t="shared" si="70"/>
        <v>42.379888268156421</v>
      </c>
      <c r="AB152" s="71">
        <v>12</v>
      </c>
      <c r="AC152" s="100">
        <v>1.79</v>
      </c>
      <c r="AD152" s="100">
        <v>0.82</v>
      </c>
      <c r="AE152" s="100">
        <v>2.13</v>
      </c>
      <c r="AF152" s="100">
        <v>5.12</v>
      </c>
      <c r="AG152" s="100">
        <v>20.95</v>
      </c>
      <c r="AH152" s="100">
        <v>19.89</v>
      </c>
      <c r="AI152" s="100">
        <v>24.75</v>
      </c>
      <c r="AJ152" s="100">
        <v>-9.69</v>
      </c>
      <c r="AK152" s="100">
        <v>23</v>
      </c>
      <c r="AL152" s="100">
        <v>15960</v>
      </c>
      <c r="AM152" s="100">
        <v>11.18</v>
      </c>
      <c r="AN152" s="100">
        <v>2.15</v>
      </c>
      <c r="AO152" s="110" t="str">
        <f t="shared" si="71"/>
        <v>n/a</v>
      </c>
      <c r="AP152" s="111" t="str">
        <f t="shared" si="72"/>
        <v>n/a</v>
      </c>
      <c r="AQ152" s="112">
        <f t="shared" si="73"/>
        <v>210.54434496932495</v>
      </c>
      <c r="AR152" s="101">
        <f>INDEX(Historical!$C$7:$C$1045,MATCH(B152,Historical!$B$7:$B$1045,0))*IF(AH152="n/a",1.03,IF(AH152&lt;0,1.01,IF(AH152&gt;10,1.1,(1+AH152/100))))</f>
        <v>0.66</v>
      </c>
      <c r="AS152" s="109">
        <f t="shared" si="74"/>
        <v>0.72600000000000009</v>
      </c>
      <c r="AT152" s="109">
        <f t="shared" si="77"/>
        <v>0.7986000000000002</v>
      </c>
      <c r="AU152" s="109">
        <f t="shared" si="77"/>
        <v>0.87846000000000024</v>
      </c>
      <c r="AV152" s="109">
        <f t="shared" si="77"/>
        <v>0.96630600000000033</v>
      </c>
      <c r="AW152" s="109">
        <f t="shared" si="75"/>
        <v>4.0293660000000013</v>
      </c>
      <c r="AX152" s="113">
        <f t="shared" si="76"/>
        <v>5.311581861323492</v>
      </c>
      <c r="AY152" s="100">
        <v>1.26</v>
      </c>
      <c r="AZ152" s="100">
        <v>35.11</v>
      </c>
      <c r="BA152" s="100">
        <v>-23.03</v>
      </c>
      <c r="BB152" s="100">
        <v>-4.53</v>
      </c>
      <c r="BC152" s="100">
        <v>-9.98</v>
      </c>
      <c r="BE152" s="12">
        <v>2021</v>
      </c>
      <c r="BF152" s="12">
        <f t="shared" si="62"/>
        <v>0</v>
      </c>
      <c r="BG152" s="100">
        <v>4.37</v>
      </c>
      <c r="BH152" s="55" t="s">
        <v>121</v>
      </c>
      <c r="BI152" s="55" t="s">
        <v>122</v>
      </c>
    </row>
    <row r="153" spans="1:61" ht="12.75" customHeight="1" x14ac:dyDescent="0.2">
      <c r="A153" s="146" t="s">
        <v>3037</v>
      </c>
      <c r="B153" s="55" t="s">
        <v>3038</v>
      </c>
      <c r="C153" s="156" t="s">
        <v>335</v>
      </c>
      <c r="D153" s="98" t="s">
        <v>371</v>
      </c>
      <c r="E153" s="157">
        <v>5</v>
      </c>
      <c r="F153" s="2">
        <v>710</v>
      </c>
      <c r="G153" s="2" t="s">
        <v>146</v>
      </c>
      <c r="H153" s="2" t="s">
        <v>146</v>
      </c>
      <c r="I153" s="100">
        <v>89.03</v>
      </c>
      <c r="J153" s="101">
        <f t="shared" si="64"/>
        <v>1.5725036504549028</v>
      </c>
      <c r="K153" s="104">
        <v>0.35</v>
      </c>
      <c r="L153" s="71">
        <v>4</v>
      </c>
      <c r="M153" s="28">
        <f t="shared" si="65"/>
        <v>1.4</v>
      </c>
      <c r="N153" s="103" t="s">
        <v>874</v>
      </c>
      <c r="O153" s="104">
        <v>0.32</v>
      </c>
      <c r="P153" s="158">
        <v>46136</v>
      </c>
      <c r="Q153" s="158">
        <v>46164</v>
      </c>
      <c r="R153" s="28">
        <f t="shared" si="66"/>
        <v>9.3749999999999911</v>
      </c>
      <c r="S153" s="105">
        <f>IF(INDEX(Historical!$D$7:$D1712,MATCH(B153,Historical!$B$7:$B$1044,0))=0,"n/a",(INDEX(Historical!$C$7:$C$1044,MATCH(B153,Historical!$B$7:$B$1044,0))/INDEX(Historical!$D$7:$D$1044,MATCH(B153,Historical!$B$7:$B$1044,0))-1)*100)</f>
        <v>13.636363636363647</v>
      </c>
      <c r="T153" s="105">
        <f>IF(INDEX(Historical!$F$7:$F$1044,MATCH(B153,Historical!$B$7:$B$1044,0))=0,"n/a",((INDEX(Historical!$C$7:$C$1044,MATCH(B153,Historical!$B$7:$B$1044,0))/INDEX(Historical!$F$7:$F$1044,MATCH(B153,Historical!$B$7:$B$1044,0)))^(1/3)-1)*100)</f>
        <v>17.023155194157557</v>
      </c>
      <c r="U153" s="105">
        <f>IF(INDEX(Historical!$H$7:$H$1044,MATCH(B153,Historical!$B$7:$B$1044,0))=0,"n/a",((INDEX(Historical!$C$7:$C$1044,MATCH(B153,Historical!$B$7:$B$1044,0))/INDEX(Historical!$H$7:$H$1044,MATCH(B153,Historical!$B$7:$B$1044,0)))^(1/5)-1)*100)</f>
        <v>27.567973868918337</v>
      </c>
      <c r="V153" s="105">
        <f>IF(INDEX(Historical!$M$7:$M$1044,MATCH(B153,Historical!$B$7:$B$1044,0))=0,"n/a",((INDEX(Historical!$C$7:$C$1044,MATCH(B153,Historical!$B$7:$B$1044,0))/INDEX(Historical!$M$7:$M$1044,MATCH(B153,Historical!$B$7:$B$1044,0)))^(1/10)-1)*100)</f>
        <v>4.0550285452680246</v>
      </c>
      <c r="W153" s="106">
        <f t="shared" si="67"/>
        <v>6.7984660431277382</v>
      </c>
      <c r="X153" s="107" t="str">
        <f t="shared" si="68"/>
        <v>n/a</v>
      </c>
      <c r="Y153" s="159"/>
      <c r="Z153" s="101">
        <f t="shared" si="69"/>
        <v>19.635343618513325</v>
      </c>
      <c r="AA153" s="109">
        <f t="shared" si="70"/>
        <v>12.486676016830295</v>
      </c>
      <c r="AB153" s="71">
        <v>1</v>
      </c>
      <c r="AC153" s="100">
        <v>7.13</v>
      </c>
      <c r="AD153" s="100">
        <v>0.66</v>
      </c>
      <c r="AE153" s="100">
        <v>0.52</v>
      </c>
      <c r="AF153" s="100">
        <v>1.83</v>
      </c>
      <c r="AG153" s="100">
        <v>15.42</v>
      </c>
      <c r="AH153" s="100">
        <v>9</v>
      </c>
      <c r="AI153" s="100">
        <v>16.239999999999998</v>
      </c>
      <c r="AJ153" s="100" t="s">
        <v>142</v>
      </c>
      <c r="AK153" s="100">
        <v>11.020000000000001</v>
      </c>
      <c r="AL153" s="100">
        <v>3570</v>
      </c>
      <c r="AM153" s="100">
        <v>4.29</v>
      </c>
      <c r="AN153" s="100">
        <v>0.62</v>
      </c>
      <c r="AO153" s="110">
        <f t="shared" si="71"/>
        <v>16.653801502542944</v>
      </c>
      <c r="AP153" s="111">
        <f t="shared" si="72"/>
        <v>29.140477519373238</v>
      </c>
      <c r="AQ153" s="112">
        <f t="shared" si="73"/>
        <v>0.77613719041811358</v>
      </c>
      <c r="AR153" s="101">
        <f>INDEX(Historical!$C$7:$C$1045,MATCH(B153,Historical!$B$7:$B$1045,0))*IF(AH153="n/a",1.03,IF(AH153&lt;0,1.01,IF(AH153&gt;10,1.1,(1+AH153/100))))</f>
        <v>1.3625</v>
      </c>
      <c r="AS153" s="109">
        <f t="shared" si="74"/>
        <v>1.4987500000000002</v>
      </c>
      <c r="AT153" s="109">
        <f t="shared" si="77"/>
        <v>1.6486250000000005</v>
      </c>
      <c r="AU153" s="109">
        <f t="shared" si="77"/>
        <v>1.8134875000000006</v>
      </c>
      <c r="AV153" s="109">
        <f t="shared" si="77"/>
        <v>1.9948362500000008</v>
      </c>
      <c r="AW153" s="109">
        <f t="shared" si="75"/>
        <v>8.3181987500000023</v>
      </c>
      <c r="AX153" s="113">
        <f t="shared" si="76"/>
        <v>9.3431413568460098</v>
      </c>
      <c r="AY153" s="100">
        <v>1.18</v>
      </c>
      <c r="AZ153" s="100">
        <v>57.52</v>
      </c>
      <c r="BA153" s="100">
        <v>-19.21</v>
      </c>
      <c r="BB153" s="100">
        <v>-1.47</v>
      </c>
      <c r="BC153" s="100">
        <v>-2.17</v>
      </c>
      <c r="BE153" s="12">
        <v>2022</v>
      </c>
      <c r="BF153" s="12">
        <f t="shared" si="62"/>
        <v>0</v>
      </c>
      <c r="BG153" s="100">
        <v>5.04</v>
      </c>
      <c r="BH153" s="55" t="s">
        <v>121</v>
      </c>
      <c r="BI153" s="55" t="s">
        <v>122</v>
      </c>
    </row>
    <row r="154" spans="1:61" ht="12.75" customHeight="1" x14ac:dyDescent="0.2">
      <c r="A154" s="116" t="s">
        <v>1634</v>
      </c>
      <c r="B154" s="55" t="s">
        <v>1635</v>
      </c>
      <c r="C154" s="156" t="s">
        <v>300</v>
      </c>
      <c r="D154" s="98" t="s">
        <v>323</v>
      </c>
      <c r="E154" s="157">
        <v>6</v>
      </c>
      <c r="F154" s="2">
        <v>666</v>
      </c>
      <c r="G154" s="2" t="s">
        <v>146</v>
      </c>
      <c r="H154" s="2" t="s">
        <v>146</v>
      </c>
      <c r="I154" s="100">
        <v>37.08</v>
      </c>
      <c r="J154" s="101">
        <f t="shared" si="64"/>
        <v>3.3710895361380797</v>
      </c>
      <c r="K154" s="104">
        <v>0.3125</v>
      </c>
      <c r="L154" s="71">
        <v>4</v>
      </c>
      <c r="M154" s="28">
        <f t="shared" si="65"/>
        <v>1.25</v>
      </c>
      <c r="N154" s="103" t="s">
        <v>151</v>
      </c>
      <c r="O154" s="104">
        <v>0.29249999999999998</v>
      </c>
      <c r="P154" s="158">
        <v>46142</v>
      </c>
      <c r="Q154" s="158">
        <v>46157</v>
      </c>
      <c r="R154" s="28">
        <f t="shared" si="66"/>
        <v>6.8376068376068435</v>
      </c>
      <c r="S154" s="105">
        <f>IF(INDEX(Historical!$D$7:$D1579,MATCH(B154,Historical!$B$7:$B$1044,0))=0,"n/a",(INDEX(Historical!$C$7:$C$1044,MATCH(B154,Historical!$B$7:$B$1044,0))/INDEX(Historical!$D$7:$D$1044,MATCH(B154,Historical!$B$7:$B$1044,0))-1)*100)</f>
        <v>6.2211981566820285</v>
      </c>
      <c r="T154" s="105">
        <f>IF(INDEX(Historical!$F$7:$F$1044,MATCH(B154,Historical!$B$7:$B$1044,0))=0,"n/a",((INDEX(Historical!$C$7:$C$1044,MATCH(B154,Historical!$B$7:$B$1044,0))/INDEX(Historical!$F$7:$F$1044,MATCH(B154,Historical!$B$7:$B$1044,0)))^(1/3)-1)*100)</f>
        <v>12.823256517151949</v>
      </c>
      <c r="U154" s="105">
        <f>IF(INDEX(Historical!$H$7:$H$1044,MATCH(B154,Historical!$B$7:$B$1044,0))=0,"n/a",((INDEX(Historical!$C$7:$C$1044,MATCH(B154,Historical!$B$7:$B$1044,0))/INDEX(Historical!$H$7:$H$1044,MATCH(B154,Historical!$B$7:$B$1044,0)))^(1/5)-1)*100)</f>
        <v>10.095916995746723</v>
      </c>
      <c r="V154" s="105">
        <f>IF(INDEX(Historical!$M$7:$M$1044,MATCH(B154,Historical!$B$7:$B$1044,0))=0,"n/a",((INDEX(Historical!$C$7:$C$1044,MATCH(B154,Historical!$B$7:$B$1044,0))/INDEX(Historical!$M$7:$M$1044,MATCH(B154,Historical!$B$7:$B$1044,0)))^(1/10)-1)*100)</f>
        <v>0.51310321509958623</v>
      </c>
      <c r="W154" s="106">
        <f t="shared" si="67"/>
        <v>19.676191258687094</v>
      </c>
      <c r="X154" s="107" t="str">
        <f t="shared" si="68"/>
        <v>n/a</v>
      </c>
      <c r="Y154" s="162"/>
      <c r="Z154" s="101">
        <f t="shared" si="69"/>
        <v>126.26262626262626</v>
      </c>
      <c r="AA154" s="109">
        <f t="shared" si="70"/>
        <v>37.454545454545453</v>
      </c>
      <c r="AB154" s="71">
        <v>12</v>
      </c>
      <c r="AC154" s="100">
        <v>0.99</v>
      </c>
      <c r="AD154" s="100" t="s">
        <v>142</v>
      </c>
      <c r="AE154" s="100">
        <v>7.3</v>
      </c>
      <c r="AF154" s="100">
        <v>6.04</v>
      </c>
      <c r="AG154" s="100">
        <v>16.760000000000002</v>
      </c>
      <c r="AH154" s="100">
        <v>6.36</v>
      </c>
      <c r="AI154" s="100">
        <v>10.6</v>
      </c>
      <c r="AJ154" s="100" t="s">
        <v>142</v>
      </c>
      <c r="AK154" s="100" t="s">
        <v>142</v>
      </c>
      <c r="AL154" s="100">
        <v>4250</v>
      </c>
      <c r="AM154" s="100">
        <v>2.5</v>
      </c>
      <c r="AN154" s="100">
        <v>2.44</v>
      </c>
      <c r="AO154" s="110">
        <f t="shared" si="71"/>
        <v>-23.987538922660651</v>
      </c>
      <c r="AP154" s="111">
        <f t="shared" si="72"/>
        <v>13.467006531884802</v>
      </c>
      <c r="AQ154" s="112">
        <f t="shared" si="73"/>
        <v>217.08775830146215</v>
      </c>
      <c r="AR154" s="101">
        <f>INDEX(Historical!$C$7:$C$1045,MATCH(B154,Historical!$B$7:$B$1045,0))*IF(AH154="n/a",1.03,IF(AH154&lt;0,1.01,IF(AH154&gt;10,1.1,(1+AH154/100))))</f>
        <v>1.2257990000000003</v>
      </c>
      <c r="AS154" s="109">
        <f t="shared" si="74"/>
        <v>1.3483789000000004</v>
      </c>
      <c r="AT154" s="109">
        <f t="shared" si="77"/>
        <v>1.3888302670000003</v>
      </c>
      <c r="AU154" s="109">
        <f t="shared" si="77"/>
        <v>1.4304951750100003</v>
      </c>
      <c r="AV154" s="109">
        <f t="shared" si="77"/>
        <v>1.4734100302603004</v>
      </c>
      <c r="AW154" s="109">
        <f t="shared" si="75"/>
        <v>6.866913372270302</v>
      </c>
      <c r="AX154" s="113">
        <f t="shared" si="76"/>
        <v>18.519183851861655</v>
      </c>
      <c r="AY154" s="100">
        <v>1.1299999999999999</v>
      </c>
      <c r="AZ154" s="100">
        <v>29.24</v>
      </c>
      <c r="BA154" s="100">
        <v>-2.29</v>
      </c>
      <c r="BB154" s="100">
        <v>3.46</v>
      </c>
      <c r="BC154" s="100">
        <v>9.65</v>
      </c>
      <c r="BE154" s="12">
        <v>2021</v>
      </c>
      <c r="BF154" s="12">
        <f t="shared" si="62"/>
        <v>0</v>
      </c>
      <c r="BG154" s="100">
        <v>4.5199999999999996</v>
      </c>
      <c r="BH154" s="55" t="s">
        <v>121</v>
      </c>
      <c r="BI154" s="55" t="s">
        <v>302</v>
      </c>
    </row>
    <row r="155" spans="1:61" ht="12.75" customHeight="1" x14ac:dyDescent="0.2">
      <c r="A155" s="116" t="s">
        <v>5599</v>
      </c>
      <c r="B155" s="55" t="s">
        <v>3486</v>
      </c>
      <c r="C155" s="156" t="s">
        <v>263</v>
      </c>
      <c r="D155" s="98" t="s">
        <v>5600</v>
      </c>
      <c r="E155" s="157">
        <v>5</v>
      </c>
      <c r="F155" s="2">
        <v>703</v>
      </c>
      <c r="G155" s="2" t="s">
        <v>146</v>
      </c>
      <c r="H155" s="2" t="s">
        <v>146</v>
      </c>
      <c r="I155" s="100">
        <v>56.88</v>
      </c>
      <c r="J155" s="101">
        <f t="shared" si="64"/>
        <v>2.0745428973277074</v>
      </c>
      <c r="K155" s="104">
        <v>0.29499999999999998</v>
      </c>
      <c r="L155" s="71">
        <v>4</v>
      </c>
      <c r="M155" s="28">
        <f t="shared" si="65"/>
        <v>1.18</v>
      </c>
      <c r="N155" s="103" t="s">
        <v>147</v>
      </c>
      <c r="O155" s="104">
        <v>0.28499999999999998</v>
      </c>
      <c r="P155" s="158">
        <v>46064</v>
      </c>
      <c r="Q155" s="158">
        <v>46114</v>
      </c>
      <c r="R155" s="28">
        <f t="shared" si="66"/>
        <v>3.5087719298245648</v>
      </c>
      <c r="S155" s="105">
        <f>IF(INDEX(Historical!$D$7:$D1719,MATCH(B155,Historical!$B$7:$B$1044,0))=0,"n/a",(INDEX(Historical!$C$7:$C$1044,MATCH(B155,Historical!$B$7:$B$1044,0))/INDEX(Historical!$D$7:$D$1044,MATCH(B155,Historical!$B$7:$B$1044,0))-1)*100)</f>
        <v>5.1162790697674154</v>
      </c>
      <c r="T155" s="105">
        <f>IF(INDEX(Historical!$F$7:$F$1044,MATCH(B155,Historical!$B$7:$B$1044,0))=0,"n/a",((INDEX(Historical!$C$7:$C$1044,MATCH(B155,Historical!$B$7:$B$1044,0))/INDEX(Historical!$F$7:$F$1044,MATCH(B155,Historical!$B$7:$B$1044,0)))^(1/3)-1)*100)</f>
        <v>23.493016118117694</v>
      </c>
      <c r="U155" s="105">
        <f>IF(INDEX(Historical!$H$7:$H$1044,MATCH(B155,Historical!$B$7:$B$1044,0))=0,"n/a",((INDEX(Historical!$C$7:$C$1044,MATCH(B155,Historical!$B$7:$B$1044,0))/INDEX(Historical!$H$7:$H$1044,MATCH(B155,Historical!$B$7:$B$1044,0)))^(1/5)-1)*100)</f>
        <v>-1.9982826721994806</v>
      </c>
      <c r="V155" s="105">
        <f>IF(INDEX(Historical!$M$7:$M$1044,MATCH(B155,Historical!$B$7:$B$1044,0))=0,"n/a",((INDEX(Historical!$C$7:$C$1044,MATCH(B155,Historical!$B$7:$B$1044,0))/INDEX(Historical!$M$7:$M$1044,MATCH(B155,Historical!$B$7:$B$1044,0)))^(1/10)-1)*100)</f>
        <v>-5.0636601018877903</v>
      </c>
      <c r="W155" s="106" t="str">
        <f t="shared" si="67"/>
        <v>n/a</v>
      </c>
      <c r="X155" s="107" t="str">
        <f t="shared" si="68"/>
        <v>n/a</v>
      </c>
      <c r="Y155" s="162"/>
      <c r="Z155" s="101">
        <f t="shared" si="69"/>
        <v>51.754385964912288</v>
      </c>
      <c r="AA155" s="109">
        <f t="shared" si="70"/>
        <v>24.947368421052634</v>
      </c>
      <c r="AB155" s="71">
        <v>12</v>
      </c>
      <c r="AC155" s="100">
        <v>2.2799999999999998</v>
      </c>
      <c r="AD155" s="100">
        <v>1.85</v>
      </c>
      <c r="AE155" s="100">
        <v>2.38</v>
      </c>
      <c r="AF155" s="100">
        <v>3.25</v>
      </c>
      <c r="AG155" s="100">
        <v>14.57</v>
      </c>
      <c r="AH155" s="100">
        <v>-10.26</v>
      </c>
      <c r="AI155" s="100">
        <v>26.91</v>
      </c>
      <c r="AJ155" s="100" t="s">
        <v>142</v>
      </c>
      <c r="AK155" s="100">
        <v>9.2299999999999986</v>
      </c>
      <c r="AL155" s="100">
        <v>85380</v>
      </c>
      <c r="AM155" s="100">
        <v>0.38</v>
      </c>
      <c r="AN155" s="100">
        <v>0.44</v>
      </c>
      <c r="AO155" s="110">
        <f t="shared" si="71"/>
        <v>-24.871108195924407</v>
      </c>
      <c r="AP155" s="111">
        <f t="shared" si="72"/>
        <v>7.6260225128226722E-2</v>
      </c>
      <c r="AQ155" s="112">
        <f t="shared" si="73"/>
        <v>89.829101349867457</v>
      </c>
      <c r="AR155" s="101">
        <f>INDEX(Historical!$C$7:$C$1045,MATCH(B155,Historical!$B$7:$B$1045,0))*IF(AH155="n/a",1.03,IF(AH155&lt;0,1.01,IF(AH155&gt;10,1.1,(1+AH155/100))))</f>
        <v>1.1413</v>
      </c>
      <c r="AS155" s="109">
        <f t="shared" si="74"/>
        <v>1.25543</v>
      </c>
      <c r="AT155" s="109">
        <f t="shared" si="77"/>
        <v>1.371306189</v>
      </c>
      <c r="AU155" s="109">
        <f t="shared" si="77"/>
        <v>1.4978777502447</v>
      </c>
      <c r="AV155" s="109">
        <f t="shared" si="77"/>
        <v>1.6361318665922859</v>
      </c>
      <c r="AW155" s="109">
        <f t="shared" si="75"/>
        <v>6.9020458058369858</v>
      </c>
      <c r="AX155" s="113">
        <f t="shared" si="76"/>
        <v>12.134398392821705</v>
      </c>
      <c r="AY155" s="100">
        <v>0.72</v>
      </c>
      <c r="AZ155" s="100">
        <v>79.77</v>
      </c>
      <c r="BA155" s="100">
        <v>-0.03</v>
      </c>
      <c r="BB155" s="100">
        <v>12.15</v>
      </c>
      <c r="BC155" s="100">
        <v>37.76</v>
      </c>
      <c r="BE155" s="12">
        <v>2022</v>
      </c>
      <c r="BF155" s="12">
        <f t="shared" si="62"/>
        <v>0</v>
      </c>
      <c r="BG155" s="100">
        <v>6.43</v>
      </c>
      <c r="BH155" s="55" t="s">
        <v>121</v>
      </c>
      <c r="BI155" s="55" t="s">
        <v>122</v>
      </c>
    </row>
    <row r="156" spans="1:61" ht="12.75" customHeight="1" x14ac:dyDescent="0.2">
      <c r="A156" s="116" t="s">
        <v>1638</v>
      </c>
      <c r="B156" s="55" t="s">
        <v>1639</v>
      </c>
      <c r="C156" s="156" t="s">
        <v>198</v>
      </c>
      <c r="D156" s="98" t="s">
        <v>199</v>
      </c>
      <c r="E156" s="157">
        <v>6</v>
      </c>
      <c r="F156" s="2">
        <v>638</v>
      </c>
      <c r="G156" s="2" t="s">
        <v>146</v>
      </c>
      <c r="H156" s="2" t="s">
        <v>146</v>
      </c>
      <c r="I156" s="100">
        <v>228.18</v>
      </c>
      <c r="J156" s="101">
        <f t="shared" si="64"/>
        <v>0.84144096765711263</v>
      </c>
      <c r="K156" s="104">
        <v>0.48</v>
      </c>
      <c r="L156" s="71">
        <v>4</v>
      </c>
      <c r="M156" s="28">
        <f t="shared" si="65"/>
        <v>1.92</v>
      </c>
      <c r="N156" s="103" t="s">
        <v>386</v>
      </c>
      <c r="O156" s="104">
        <v>0.44</v>
      </c>
      <c r="P156" s="158">
        <v>46038</v>
      </c>
      <c r="Q156" s="158">
        <v>46052</v>
      </c>
      <c r="R156" s="28">
        <f t="shared" si="66"/>
        <v>9.0909090909090864</v>
      </c>
      <c r="S156" s="105">
        <f>IF(INDEX(Historical!$D$7:$D1585,MATCH(B156,Historical!$B$7:$B$1044,0))=0,"n/a",(INDEX(Historical!$C$7:$C$1044,MATCH(B156,Historical!$B$7:$B$1044,0))/INDEX(Historical!$D$7:$D$1044,MATCH(B156,Historical!$B$7:$B$1044,0))-1)*100)</f>
        <v>9.9999999999999858</v>
      </c>
      <c r="T156" s="105">
        <f>IF(INDEX(Historical!$F$7:$F$1044,MATCH(B156,Historical!$B$7:$B$1044,0))=0,"n/a",((INDEX(Historical!$C$7:$C$1044,MATCH(B156,Historical!$B$7:$B$1044,0))/INDEX(Historical!$F$7:$F$1044,MATCH(B156,Historical!$B$7:$B$1044,0)))^(1/3)-1)*100)</f>
        <v>13.617128057248994</v>
      </c>
      <c r="U156" s="105">
        <f>IF(INDEX(Historical!$H$7:$H$1044,MATCH(B156,Historical!$B$7:$B$1044,0))=0,"n/a",((INDEX(Historical!$C$7:$C$1044,MATCH(B156,Historical!$B$7:$B$1044,0))/INDEX(Historical!$H$7:$H$1044,MATCH(B156,Historical!$B$7:$B$1044,0)))^(1/5)-1)*100)</f>
        <v>54.428955760232412</v>
      </c>
      <c r="V156" s="105">
        <f>IF(INDEX(Historical!$M$7:$M$1044,MATCH(B156,Historical!$B$7:$B$1044,0))=0,"n/a",((INDEX(Historical!$C$7:$C$1044,MATCH(B156,Historical!$B$7:$B$1044,0))/INDEX(Historical!$M$7:$M$1044,MATCH(B156,Historical!$B$7:$B$1044,0)))^(1/10)-1)*100)</f>
        <v>19.840491646247727</v>
      </c>
      <c r="W156" s="106">
        <f t="shared" si="67"/>
        <v>2.7433269664225342</v>
      </c>
      <c r="X156" s="107" t="str">
        <f t="shared" si="68"/>
        <v>n/a</v>
      </c>
      <c r="Y156" s="162"/>
      <c r="Z156" s="101">
        <f t="shared" si="69"/>
        <v>15.946843853820599</v>
      </c>
      <c r="AA156" s="109">
        <f t="shared" si="70"/>
        <v>18.951827242524917</v>
      </c>
      <c r="AB156" s="71">
        <v>11</v>
      </c>
      <c r="AC156" s="100">
        <v>12.04</v>
      </c>
      <c r="AD156" s="100">
        <v>0.78</v>
      </c>
      <c r="AE156" s="100">
        <v>0.28000000000000003</v>
      </c>
      <c r="AF156" s="100">
        <v>2.0699999999999998</v>
      </c>
      <c r="AG156" s="100">
        <v>11.62</v>
      </c>
      <c r="AH156" s="100">
        <v>26.979999999999997</v>
      </c>
      <c r="AI156" s="100">
        <v>8.32</v>
      </c>
      <c r="AJ156" s="100">
        <v>-0.52</v>
      </c>
      <c r="AK156" s="100">
        <v>16.03</v>
      </c>
      <c r="AL156" s="100">
        <v>18340</v>
      </c>
      <c r="AM156" s="100">
        <v>7.89</v>
      </c>
      <c r="AN156" s="100">
        <v>0.54</v>
      </c>
      <c r="AO156" s="110">
        <f t="shared" si="71"/>
        <v>36.318569485364605</v>
      </c>
      <c r="AP156" s="111">
        <f t="shared" si="72"/>
        <v>55.270396727889526</v>
      </c>
      <c r="AQ156" s="112">
        <f t="shared" si="73"/>
        <v>32.044239037994096</v>
      </c>
      <c r="AR156" s="101">
        <f>INDEX(Historical!$C$7:$C$1045,MATCH(B156,Historical!$B$7:$B$1045,0))*IF(AH156="n/a",1.03,IF(AH156&lt;0,1.01,IF(AH156&gt;10,1.1,(1+AH156/100))))</f>
        <v>1.9360000000000002</v>
      </c>
      <c r="AS156" s="109">
        <f t="shared" si="74"/>
        <v>2.0970751999999999</v>
      </c>
      <c r="AT156" s="109">
        <f t="shared" si="77"/>
        <v>2.3067827200000002</v>
      </c>
      <c r="AU156" s="109">
        <f t="shared" si="77"/>
        <v>2.5374609920000002</v>
      </c>
      <c r="AV156" s="109">
        <f t="shared" si="77"/>
        <v>2.7912070912000004</v>
      </c>
      <c r="AW156" s="109">
        <f t="shared" si="75"/>
        <v>11.6685260032</v>
      </c>
      <c r="AX156" s="113">
        <f t="shared" si="76"/>
        <v>5.113737401700412</v>
      </c>
      <c r="AY156" s="100">
        <v>1.38</v>
      </c>
      <c r="AZ156" s="100">
        <v>110.91</v>
      </c>
      <c r="BA156" s="100">
        <v>-0.55999999999999994</v>
      </c>
      <c r="BB156" s="100">
        <v>27.01</v>
      </c>
      <c r="BC156" s="100">
        <v>43.21</v>
      </c>
      <c r="BE156" s="12">
        <v>2021</v>
      </c>
      <c r="BF156" s="12">
        <f t="shared" si="62"/>
        <v>0</v>
      </c>
      <c r="BG156" s="100">
        <v>3.06</v>
      </c>
      <c r="BH156" s="55" t="s">
        <v>121</v>
      </c>
      <c r="BI156" s="55" t="s">
        <v>122</v>
      </c>
    </row>
    <row r="157" spans="1:61" ht="12.75" customHeight="1" x14ac:dyDescent="0.2">
      <c r="A157" s="55" t="s">
        <v>1640</v>
      </c>
      <c r="B157" s="55" t="s">
        <v>1641</v>
      </c>
      <c r="C157" s="156" t="s">
        <v>134</v>
      </c>
      <c r="D157" s="98" t="s">
        <v>157</v>
      </c>
      <c r="E157" s="157">
        <v>8</v>
      </c>
      <c r="F157" s="2">
        <v>572</v>
      </c>
      <c r="G157" s="2" t="s">
        <v>146</v>
      </c>
      <c r="H157" s="2" t="s">
        <v>146</v>
      </c>
      <c r="I157" s="100">
        <v>41.08</v>
      </c>
      <c r="J157" s="101">
        <f t="shared" si="64"/>
        <v>1.6553067185978581</v>
      </c>
      <c r="K157" s="104">
        <v>0.17</v>
      </c>
      <c r="L157" s="71">
        <v>4</v>
      </c>
      <c r="M157" s="28">
        <f t="shared" si="65"/>
        <v>0.68</v>
      </c>
      <c r="N157" s="103" t="s">
        <v>151</v>
      </c>
      <c r="O157" s="104">
        <v>0.16</v>
      </c>
      <c r="P157" s="158">
        <v>46055</v>
      </c>
      <c r="Q157" s="158">
        <v>46070</v>
      </c>
      <c r="R157" s="28">
        <f t="shared" si="66"/>
        <v>6.2500000000000053</v>
      </c>
      <c r="S157" s="105">
        <f>IF(INDEX(Historical!$D$7:$D1589,MATCH(B157,Historical!$B$7:$B$1044,0))=0,"n/a",(INDEX(Historical!$C$7:$C$1044,MATCH(B157,Historical!$B$7:$B$1044,0))/INDEX(Historical!$D$7:$D$1044,MATCH(B157,Historical!$B$7:$B$1044,0))-1)*100)</f>
        <v>10.714285714285698</v>
      </c>
      <c r="T157" s="105">
        <f>IF(INDEX(Historical!$F$7:$F$1044,MATCH(B157,Historical!$B$7:$B$1044,0))=0,"n/a",((INDEX(Historical!$C$7:$C$1044,MATCH(B157,Historical!$B$7:$B$1044,0))/INDEX(Historical!$F$7:$F$1044,MATCH(B157,Historical!$B$7:$B$1044,0)))^(1/3)-1)*100)</f>
        <v>10.461588908611908</v>
      </c>
      <c r="U157" s="105">
        <f>IF(INDEX(Historical!$H$7:$H$1044,MATCH(B157,Historical!$B$7:$B$1044,0))=0,"n/a",((INDEX(Historical!$C$7:$C$1044,MATCH(B157,Historical!$B$7:$B$1044,0))/INDEX(Historical!$H$7:$H$1044,MATCH(B157,Historical!$B$7:$B$1044,0)))^(1/5)-1)*100)</f>
        <v>34.664378400618446</v>
      </c>
      <c r="V157" s="105" t="str">
        <f>IF(INDEX(Historical!$M$7:$M$1044,MATCH(B157,Historical!$B$7:$B$1044,0))=0,"n/a",((INDEX(Historical!$C$7:$C$1044,MATCH(B157,Historical!$B$7:$B$1044,0))/INDEX(Historical!$M$7:$M$1044,MATCH(B157,Historical!$B$7:$B$1044,0)))^(1/10)-1)*100)</f>
        <v>n/a</v>
      </c>
      <c r="W157" s="106" t="str">
        <f t="shared" si="67"/>
        <v>n/a</v>
      </c>
      <c r="X157" s="107">
        <f t="shared" si="68"/>
        <v>5.0678915790377843</v>
      </c>
      <c r="Y157" s="55"/>
      <c r="Z157" s="101">
        <f t="shared" si="69"/>
        <v>19.047619047619051</v>
      </c>
      <c r="AA157" s="109">
        <f t="shared" si="70"/>
        <v>11.507002801120448</v>
      </c>
      <c r="AB157" s="71">
        <v>12</v>
      </c>
      <c r="AC157" s="100">
        <v>3.57</v>
      </c>
      <c r="AD157" s="100" t="s">
        <v>142</v>
      </c>
      <c r="AE157" s="100">
        <v>2.2400000000000002</v>
      </c>
      <c r="AF157" s="100">
        <v>1.33</v>
      </c>
      <c r="AG157" s="100">
        <v>12.8</v>
      </c>
      <c r="AH157" s="100">
        <v>11.82</v>
      </c>
      <c r="AI157" s="100">
        <v>6.59</v>
      </c>
      <c r="AJ157" s="100">
        <v>6.84</v>
      </c>
      <c r="AK157" s="100" t="s">
        <v>142</v>
      </c>
      <c r="AL157" s="100">
        <v>671.33</v>
      </c>
      <c r="AM157" s="100">
        <v>26.88</v>
      </c>
      <c r="AN157" s="100">
        <v>0.12</v>
      </c>
      <c r="AO157" s="110">
        <f t="shared" si="71"/>
        <v>24.812682318095852</v>
      </c>
      <c r="AP157" s="111">
        <f t="shared" si="72"/>
        <v>36.319685119216302</v>
      </c>
      <c r="AQ157" s="112">
        <f t="shared" si="73"/>
        <v>-17.526263505713668</v>
      </c>
      <c r="AR157" s="101">
        <f>INDEX(Historical!$C$7:$C$1045,MATCH(B157,Historical!$B$7:$B$1045,0))*IF(AH157="n/a",1.03,IF(AH157&lt;0,1.01,IF(AH157&gt;10,1.1,(1+AH157/100))))</f>
        <v>0.68200000000000005</v>
      </c>
      <c r="AS157" s="109">
        <f t="shared" si="74"/>
        <v>0.72694380000000014</v>
      </c>
      <c r="AT157" s="109">
        <f t="shared" si="77"/>
        <v>0.74875211400000019</v>
      </c>
      <c r="AU157" s="109">
        <f t="shared" si="77"/>
        <v>0.77121467742000016</v>
      </c>
      <c r="AV157" s="109">
        <f t="shared" si="77"/>
        <v>0.79435111774260014</v>
      </c>
      <c r="AW157" s="109">
        <f t="shared" si="75"/>
        <v>3.7232617091626006</v>
      </c>
      <c r="AX157" s="113">
        <f t="shared" si="76"/>
        <v>9.0634413562867593</v>
      </c>
      <c r="AY157" s="100">
        <v>0.49</v>
      </c>
      <c r="AZ157" s="100">
        <v>25.28</v>
      </c>
      <c r="BA157" s="100">
        <v>-8.89</v>
      </c>
      <c r="BB157" s="100">
        <v>-2.62</v>
      </c>
      <c r="BC157" s="100">
        <v>2.64</v>
      </c>
      <c r="BE157" s="12">
        <v>2019</v>
      </c>
      <c r="BF157" s="12">
        <f t="shared" ref="BF157:BF188" si="78">IF(BE157&gt;2020,0,IF(BE157&gt;2008,1,IF(BE157&gt;2001,2,IF(BE157&gt;1990,3,IF(BE157&gt;1980,4,IF(BE157&gt;1973,5,IF(BE157&gt;1970,6,IF(BE157&gt;1960,7,IF(BE157&gt;1958,8,IF(BE157&gt;1953,9,10))))))))))</f>
        <v>1</v>
      </c>
      <c r="BG157" s="100">
        <v>1.34</v>
      </c>
      <c r="BH157" s="55" t="s">
        <v>121</v>
      </c>
      <c r="BI157" s="55" t="s">
        <v>122</v>
      </c>
    </row>
    <row r="158" spans="1:61" ht="12.75" customHeight="1" x14ac:dyDescent="0.2">
      <c r="A158" s="116" t="s">
        <v>1642</v>
      </c>
      <c r="B158" s="55" t="s">
        <v>1643</v>
      </c>
      <c r="C158" s="156" t="s">
        <v>198</v>
      </c>
      <c r="D158" s="98" t="s">
        <v>958</v>
      </c>
      <c r="E158" s="157">
        <v>9</v>
      </c>
      <c r="F158" s="2">
        <v>536</v>
      </c>
      <c r="G158" s="2" t="s">
        <v>146</v>
      </c>
      <c r="H158" s="2" t="s">
        <v>146</v>
      </c>
      <c r="I158" s="100">
        <v>69.3</v>
      </c>
      <c r="J158" s="101">
        <f t="shared" si="64"/>
        <v>1.5584415584415585</v>
      </c>
      <c r="K158" s="104">
        <v>0.27</v>
      </c>
      <c r="L158" s="71">
        <v>4</v>
      </c>
      <c r="M158" s="28">
        <f t="shared" si="65"/>
        <v>1.08</v>
      </c>
      <c r="N158" s="103" t="s">
        <v>158</v>
      </c>
      <c r="O158" s="104">
        <v>0.25</v>
      </c>
      <c r="P158" s="158">
        <v>45902</v>
      </c>
      <c r="Q158" s="158">
        <v>45915</v>
      </c>
      <c r="R158" s="28">
        <f t="shared" si="66"/>
        <v>8.0000000000000071</v>
      </c>
      <c r="S158" s="105">
        <f>IF(INDEX(Historical!$D$7:$D1596,MATCH(B158,Historical!$B$7:$B$1044,0))=0,"n/a",(INDEX(Historical!$C$7:$C$1044,MATCH(B158,Historical!$B$7:$B$1044,0))/INDEX(Historical!$D$7:$D$1044,MATCH(B158,Historical!$B$7:$B$1044,0))-1)*100)</f>
        <v>6.1224489795918435</v>
      </c>
      <c r="T158" s="105">
        <f>IF(INDEX(Historical!$F$7:$F$1044,MATCH(B158,Historical!$B$7:$B$1044,0))=0,"n/a",((INDEX(Historical!$C$7:$C$1044,MATCH(B158,Historical!$B$7:$B$1044,0))/INDEX(Historical!$F$7:$F$1044,MATCH(B158,Historical!$B$7:$B$1044,0)))^(1/3)-1)*100)</f>
        <v>9.1392883061105934</v>
      </c>
      <c r="U158" s="105">
        <f>IF(INDEX(Historical!$H$7:$H$1044,MATCH(B158,Historical!$B$7:$B$1044,0))=0,"n/a",((INDEX(Historical!$C$7:$C$1044,MATCH(B158,Historical!$B$7:$B$1044,0))/INDEX(Historical!$H$7:$H$1044,MATCH(B158,Historical!$B$7:$B$1044,0)))^(1/5)-1)*100)</f>
        <v>14.433055410624828</v>
      </c>
      <c r="V158" s="105">
        <f>IF(INDEX(Historical!$M$7:$M$1044,MATCH(B158,Historical!$B$7:$B$1044,0))=0,"n/a",((INDEX(Historical!$C$7:$C$1044,MATCH(B158,Historical!$B$7:$B$1044,0))/INDEX(Historical!$M$7:$M$1044,MATCH(B158,Historical!$B$7:$B$1044,0)))^(1/10)-1)*100)</f>
        <v>15.321247843556506</v>
      </c>
      <c r="W158" s="106">
        <f t="shared" si="67"/>
        <v>0.94202871450152703</v>
      </c>
      <c r="X158" s="107">
        <f t="shared" si="68"/>
        <v>2.3777686014208945</v>
      </c>
      <c r="Y158" s="165"/>
      <c r="Z158" s="101">
        <f t="shared" si="69"/>
        <v>33.43653250773994</v>
      </c>
      <c r="AA158" s="109">
        <f t="shared" si="70"/>
        <v>21.455108359133128</v>
      </c>
      <c r="AB158" s="71">
        <v>12</v>
      </c>
      <c r="AC158" s="100">
        <v>3.23</v>
      </c>
      <c r="AD158" s="100">
        <v>1.04</v>
      </c>
      <c r="AE158" s="100">
        <v>2.6</v>
      </c>
      <c r="AF158" s="100">
        <v>2.4300000000000002</v>
      </c>
      <c r="AG158" s="100">
        <v>11.89</v>
      </c>
      <c r="AH158" s="100">
        <v>12.6</v>
      </c>
      <c r="AI158" s="100">
        <v>8.83</v>
      </c>
      <c r="AJ158" s="100">
        <v>6.0699999999999994</v>
      </c>
      <c r="AK158" s="100">
        <v>8.89</v>
      </c>
      <c r="AL158" s="100">
        <v>16680</v>
      </c>
      <c r="AM158" s="100">
        <v>13.91</v>
      </c>
      <c r="AN158" s="100">
        <v>1.1200000000000001</v>
      </c>
      <c r="AO158" s="110">
        <f t="shared" si="71"/>
        <v>-5.4636113900667418</v>
      </c>
      <c r="AP158" s="111">
        <f t="shared" si="72"/>
        <v>15.991496969066386</v>
      </c>
      <c r="AQ158" s="112">
        <f t="shared" si="73"/>
        <v>52.221933465134306</v>
      </c>
      <c r="AR158" s="101">
        <f>INDEX(Historical!$C$7:$C$1045,MATCH(B158,Historical!$B$7:$B$1045,0))*IF(AH158="n/a",1.03,IF(AH158&lt;0,1.01,IF(AH158&gt;10,1.1,(1+AH158/100))))</f>
        <v>1.1440000000000001</v>
      </c>
      <c r="AS158" s="109">
        <f t="shared" si="74"/>
        <v>1.2450152000000001</v>
      </c>
      <c r="AT158" s="109">
        <f t="shared" si="77"/>
        <v>1.3556970512800002</v>
      </c>
      <c r="AU158" s="109">
        <f t="shared" si="77"/>
        <v>1.4762185191387922</v>
      </c>
      <c r="AV158" s="109">
        <f t="shared" si="77"/>
        <v>1.6074543454902308</v>
      </c>
      <c r="AW158" s="109">
        <f t="shared" si="75"/>
        <v>6.8283851159090236</v>
      </c>
      <c r="AX158" s="113">
        <f t="shared" si="76"/>
        <v>9.8533695756262976</v>
      </c>
      <c r="AY158" s="100">
        <v>1.1399999999999999</v>
      </c>
      <c r="AZ158" s="100">
        <v>6.5299999999999994</v>
      </c>
      <c r="BA158" s="100">
        <v>-23.9</v>
      </c>
      <c r="BB158" s="100">
        <v>-2.12</v>
      </c>
      <c r="BC158" s="100">
        <v>-15.049999999999999</v>
      </c>
      <c r="BE158" s="12">
        <v>2017</v>
      </c>
      <c r="BF158" s="12">
        <f t="shared" si="78"/>
        <v>1</v>
      </c>
      <c r="BG158" s="100">
        <v>3.9800000000000004</v>
      </c>
      <c r="BH158" s="55" t="s">
        <v>121</v>
      </c>
      <c r="BI158" s="55" t="s">
        <v>122</v>
      </c>
    </row>
    <row r="159" spans="1:61" x14ac:dyDescent="0.2">
      <c r="A159" s="55" t="s">
        <v>1644</v>
      </c>
      <c r="B159" s="55" t="s">
        <v>1645</v>
      </c>
      <c r="C159" s="98" t="s">
        <v>527</v>
      </c>
      <c r="D159" s="98" t="s">
        <v>1646</v>
      </c>
      <c r="E159" s="157">
        <v>7</v>
      </c>
      <c r="F159" s="2">
        <v>611</v>
      </c>
      <c r="G159" s="2" t="s">
        <v>146</v>
      </c>
      <c r="H159" s="2" t="s">
        <v>146</v>
      </c>
      <c r="I159" s="100">
        <v>16.170000000000002</v>
      </c>
      <c r="J159" s="109">
        <f t="shared" si="64"/>
        <v>8.9053803339517614</v>
      </c>
      <c r="K159" s="104">
        <v>0.36</v>
      </c>
      <c r="L159" s="71">
        <v>4</v>
      </c>
      <c r="M159" s="28">
        <f t="shared" si="65"/>
        <v>1.44</v>
      </c>
      <c r="N159" s="103" t="s">
        <v>158</v>
      </c>
      <c r="O159" s="104">
        <v>0.33</v>
      </c>
      <c r="P159" s="158">
        <v>46086</v>
      </c>
      <c r="Q159" s="158">
        <v>46100</v>
      </c>
      <c r="R159" s="28">
        <f t="shared" si="66"/>
        <v>9.0909090909090811</v>
      </c>
      <c r="S159" s="105">
        <f>IF(INDEX(Historical!$D$7:$D1597,MATCH(B159,Historical!$B$7:$B$1044,0))=0,"n/a",(INDEX(Historical!$C$7:$C$1044,MATCH(B159,Historical!$B$7:$B$1044,0))/INDEX(Historical!$D$7:$D$1044,MATCH(B159,Historical!$B$7:$B$1044,0))-1)*100)</f>
        <v>10.000000000000009</v>
      </c>
      <c r="T159" s="105">
        <f>IF(INDEX(Historical!$F$7:$F$1044,MATCH(B159,Historical!$B$7:$B$1044,0))=0,"n/a",((INDEX(Historical!$C$7:$C$1044,MATCH(B159,Historical!$B$7:$B$1044,0))/INDEX(Historical!$F$7:$F$1044,MATCH(B159,Historical!$B$7:$B$1044,0)))^(1/3)-1)*100)</f>
        <v>11.199004528465784</v>
      </c>
      <c r="U159" s="105">
        <f>IF(INDEX(Historical!$H$7:$H$1044,MATCH(B159,Historical!$B$7:$B$1044,0))=0,"n/a",((INDEX(Historical!$C$7:$C$1044,MATCH(B159,Historical!$B$7:$B$1044,0))/INDEX(Historical!$H$7:$H$1044,MATCH(B159,Historical!$B$7:$B$1044,0)))^(1/5)-1)*100)</f>
        <v>14.186037876324487</v>
      </c>
      <c r="V159" s="105" t="str">
        <f>IF(INDEX(Historical!$M$7:$M$1044,MATCH(B159,Historical!$B$7:$B$1044,0))=0,"n/a",((INDEX(Historical!$C$7:$C$1044,MATCH(B159,Historical!$B$7:$B$1044,0))/INDEX(Historical!$M$7:$M$1044,MATCH(B159,Historical!$B$7:$B$1044,0)))^(1/10)-1)*100)</f>
        <v>n/a</v>
      </c>
      <c r="W159" s="106" t="str">
        <f t="shared" si="67"/>
        <v>n/a</v>
      </c>
      <c r="X159" s="107" t="str">
        <f t="shared" si="68"/>
        <v>n/a</v>
      </c>
      <c r="Y159" s="55"/>
      <c r="Z159" s="101" t="str">
        <f t="shared" si="69"/>
        <v>n/a</v>
      </c>
      <c r="AA159" s="109" t="str">
        <f t="shared" si="70"/>
        <v>n/a</v>
      </c>
      <c r="AB159" s="71">
        <v>12</v>
      </c>
      <c r="AC159" s="100">
        <v>-0.61</v>
      </c>
      <c r="AD159" s="100" t="s">
        <v>142</v>
      </c>
      <c r="AE159" s="100">
        <v>0.63</v>
      </c>
      <c r="AF159" s="100">
        <v>1.08</v>
      </c>
      <c r="AG159" s="100">
        <v>-3.85</v>
      </c>
      <c r="AH159" s="100">
        <v>-244.79999999999998</v>
      </c>
      <c r="AI159" s="100">
        <v>44.2</v>
      </c>
      <c r="AJ159" s="100">
        <v>-8.66</v>
      </c>
      <c r="AK159" s="100" t="s">
        <v>142</v>
      </c>
      <c r="AL159" s="100">
        <v>594.05999999999995</v>
      </c>
      <c r="AM159" s="100">
        <v>32.21</v>
      </c>
      <c r="AN159" s="100">
        <v>0.54</v>
      </c>
      <c r="AO159" s="111" t="str">
        <f t="shared" si="71"/>
        <v>n/a</v>
      </c>
      <c r="AP159" s="111">
        <f t="shared" si="72"/>
        <v>23.091418210276249</v>
      </c>
      <c r="AQ159" s="112" t="str">
        <f t="shared" si="73"/>
        <v>n/a</v>
      </c>
      <c r="AR159" s="109">
        <f>INDEX(Historical!$C$7:$C$1045,MATCH(B159,Historical!$B$7:$B$1045,0))*IF(AH159="n/a",1.03,IF(AH159&lt;0,1.01,IF(AH159&gt;10,1.1,(1+AH159/100))))</f>
        <v>1.3332000000000002</v>
      </c>
      <c r="AS159" s="109">
        <f t="shared" si="74"/>
        <v>1.4665200000000003</v>
      </c>
      <c r="AT159" s="109">
        <f t="shared" si="77"/>
        <v>1.5105156000000004</v>
      </c>
      <c r="AU159" s="109">
        <f t="shared" si="77"/>
        <v>1.5558310680000005</v>
      </c>
      <c r="AV159" s="109">
        <f t="shared" si="77"/>
        <v>1.6025060000400004</v>
      </c>
      <c r="AW159" s="109">
        <f t="shared" si="75"/>
        <v>7.468572668040002</v>
      </c>
      <c r="AX159" s="113">
        <f t="shared" si="76"/>
        <v>46.187833444897969</v>
      </c>
      <c r="AY159" s="100">
        <v>1.1499999999999999</v>
      </c>
      <c r="AZ159" s="100">
        <v>12.6</v>
      </c>
      <c r="BA159" s="100">
        <v>-45.190000000000005</v>
      </c>
      <c r="BB159" s="100">
        <v>-3.95</v>
      </c>
      <c r="BC159" s="100">
        <v>-17.380000000000003</v>
      </c>
      <c r="BD159" s="12"/>
      <c r="BE159" s="12">
        <v>2020</v>
      </c>
      <c r="BF159" s="12">
        <f t="shared" si="78"/>
        <v>1</v>
      </c>
      <c r="BG159" s="100">
        <v>-1.58</v>
      </c>
      <c r="BH159" s="55" t="s">
        <v>121</v>
      </c>
      <c r="BI159" s="55" t="s">
        <v>122</v>
      </c>
    </row>
    <row r="160" spans="1:61" x14ac:dyDescent="0.2">
      <c r="A160" s="116" t="s">
        <v>1647</v>
      </c>
      <c r="B160" s="55" t="s">
        <v>1648</v>
      </c>
      <c r="C160" s="156" t="s">
        <v>134</v>
      </c>
      <c r="D160" s="98" t="s">
        <v>135</v>
      </c>
      <c r="E160" s="157">
        <v>5</v>
      </c>
      <c r="F160" s="2">
        <v>689</v>
      </c>
      <c r="G160" s="2" t="s">
        <v>146</v>
      </c>
      <c r="H160" s="2" t="s">
        <v>146</v>
      </c>
      <c r="I160" s="100">
        <v>69.989999999999995</v>
      </c>
      <c r="J160" s="101">
        <f t="shared" si="64"/>
        <v>3.000428632661809</v>
      </c>
      <c r="K160" s="104">
        <v>0.52500000000000002</v>
      </c>
      <c r="L160" s="71">
        <v>4</v>
      </c>
      <c r="M160" s="28">
        <f t="shared" si="65"/>
        <v>2.1</v>
      </c>
      <c r="N160" s="103" t="s">
        <v>270</v>
      </c>
      <c r="O160" s="104">
        <v>0.5</v>
      </c>
      <c r="P160" s="158">
        <v>45916</v>
      </c>
      <c r="Q160" s="158">
        <v>45930</v>
      </c>
      <c r="R160" s="28">
        <f t="shared" si="66"/>
        <v>5.0000000000000044</v>
      </c>
      <c r="S160" s="105">
        <f>IF(INDEX(Historical!$D$7:$D1600,MATCH(B160,Historical!$B$7:$B$1044,0))=0,"n/a",(INDEX(Historical!$C$7:$C$1044,MATCH(B160,Historical!$B$7:$B$1044,0))/INDEX(Historical!$D$7:$D$1044,MATCH(B160,Historical!$B$7:$B$1044,0))-1)*100)</f>
        <v>5.1282051282051322</v>
      </c>
      <c r="T160" s="105">
        <f>IF(INDEX(Historical!$F$7:$F$1044,MATCH(B160,Historical!$B$7:$B$1044,0))=0,"n/a",((INDEX(Historical!$C$7:$C$1044,MATCH(B160,Historical!$B$7:$B$1044,0))/INDEX(Historical!$F$7:$F$1044,MATCH(B160,Historical!$B$7:$B$1044,0)))^(1/3)-1)*100)</f>
        <v>7.5036737139838161</v>
      </c>
      <c r="U160" s="105">
        <f>IF(INDEX(Historical!$H$7:$H$1044,MATCH(B160,Historical!$B$7:$B$1044,0))=0,"n/a",((INDEX(Historical!$C$7:$C$1044,MATCH(B160,Historical!$B$7:$B$1044,0))/INDEX(Historical!$H$7:$H$1044,MATCH(B160,Historical!$B$7:$B$1044,0)))^(1/5)-1)*100)</f>
        <v>11.304961305610561</v>
      </c>
      <c r="V160" s="105">
        <f>IF(INDEX(Historical!$M$7:$M$1044,MATCH(B160,Historical!$B$7:$B$1044,0))=0,"n/a",((INDEX(Historical!$C$7:$C$1044,MATCH(B160,Historical!$B$7:$B$1044,0))/INDEX(Historical!$M$7:$M$1044,MATCH(B160,Historical!$B$7:$B$1044,0)))^(1/10)-1)*100)</f>
        <v>9.8667777493209208</v>
      </c>
      <c r="W160" s="106">
        <f t="shared" si="67"/>
        <v>1.1457602058978802</v>
      </c>
      <c r="X160" s="107" t="str">
        <f t="shared" si="68"/>
        <v>n/a</v>
      </c>
      <c r="Y160" s="162"/>
      <c r="Z160" s="101">
        <f t="shared" si="69"/>
        <v>46.875</v>
      </c>
      <c r="AA160" s="109">
        <f t="shared" si="70"/>
        <v>15.622767857142854</v>
      </c>
      <c r="AB160" s="71">
        <v>12</v>
      </c>
      <c r="AC160" s="100">
        <v>4.4800000000000004</v>
      </c>
      <c r="AD160" s="100">
        <v>0.59</v>
      </c>
      <c r="AE160" s="100">
        <v>0.69</v>
      </c>
      <c r="AF160" s="100">
        <v>1.3</v>
      </c>
      <c r="AG160" s="100">
        <v>8.52</v>
      </c>
      <c r="AH160" s="100">
        <v>24.13</v>
      </c>
      <c r="AI160" s="100">
        <v>21.38</v>
      </c>
      <c r="AJ160" s="100">
        <v>-8.24</v>
      </c>
      <c r="AK160" s="100">
        <v>16.04</v>
      </c>
      <c r="AL160" s="100">
        <v>2130</v>
      </c>
      <c r="AM160" s="100">
        <v>2.0299999999999998</v>
      </c>
      <c r="AN160" s="100">
        <v>0.47</v>
      </c>
      <c r="AO160" s="110">
        <f t="shared" si="71"/>
        <v>-1.3173779188704842</v>
      </c>
      <c r="AP160" s="111">
        <f t="shared" si="72"/>
        <v>14.30538993827237</v>
      </c>
      <c r="AQ160" s="112">
        <f t="shared" si="73"/>
        <v>-4.9921682426227854</v>
      </c>
      <c r="AR160" s="101">
        <f>INDEX(Historical!$C$7:$C$1045,MATCH(B160,Historical!$B$7:$B$1045,0))*IF(AH160="n/a",1.03,IF(AH160&lt;0,1.01,IF(AH160&gt;10,1.1,(1+AH160/100))))</f>
        <v>2.2549999999999999</v>
      </c>
      <c r="AS160" s="109">
        <f t="shared" si="74"/>
        <v>2.4805000000000001</v>
      </c>
      <c r="AT160" s="109">
        <f t="shared" si="77"/>
        <v>2.7285500000000003</v>
      </c>
      <c r="AU160" s="109">
        <f t="shared" si="77"/>
        <v>3.0014050000000005</v>
      </c>
      <c r="AV160" s="109">
        <f t="shared" si="77"/>
        <v>3.3015455000000009</v>
      </c>
      <c r="AW160" s="109">
        <f t="shared" si="75"/>
        <v>13.767000500000002</v>
      </c>
      <c r="AX160" s="113">
        <f t="shared" si="76"/>
        <v>19.669953564794977</v>
      </c>
      <c r="AY160" s="698">
        <v>1.05</v>
      </c>
      <c r="AZ160" s="100">
        <v>24.12</v>
      </c>
      <c r="BA160" s="100">
        <v>-10.97</v>
      </c>
      <c r="BB160" s="100">
        <v>7.08</v>
      </c>
      <c r="BC160" s="100">
        <v>1.1499999999999999</v>
      </c>
      <c r="BE160" s="12">
        <v>2021</v>
      </c>
      <c r="BF160" s="12">
        <f t="shared" si="78"/>
        <v>0</v>
      </c>
      <c r="BG160" s="100">
        <v>4.3499999999999996</v>
      </c>
      <c r="BH160" s="55" t="s">
        <v>121</v>
      </c>
      <c r="BI160" s="55" t="s">
        <v>122</v>
      </c>
    </row>
    <row r="161" spans="1:61" x14ac:dyDescent="0.2">
      <c r="A161" s="116" t="s">
        <v>5598</v>
      </c>
      <c r="B161" s="55" t="s">
        <v>5590</v>
      </c>
      <c r="C161" s="156" t="s">
        <v>134</v>
      </c>
      <c r="D161" s="98" t="s">
        <v>186</v>
      </c>
      <c r="E161" s="157">
        <v>5</v>
      </c>
      <c r="F161" s="2">
        <v>684</v>
      </c>
      <c r="G161" s="2" t="s">
        <v>146</v>
      </c>
      <c r="H161" s="2" t="s">
        <v>146</v>
      </c>
      <c r="I161" s="100">
        <v>52.9</v>
      </c>
      <c r="J161" s="101">
        <f t="shared" si="64"/>
        <v>2.1172022684310021</v>
      </c>
      <c r="K161" s="104">
        <v>0.28000000000000003</v>
      </c>
      <c r="L161" s="71">
        <v>4</v>
      </c>
      <c r="M161" s="28">
        <f t="shared" si="65"/>
        <v>1.1200000000000001</v>
      </c>
      <c r="N161" s="103" t="s">
        <v>158</v>
      </c>
      <c r="O161" s="104">
        <v>0.24</v>
      </c>
      <c r="P161" s="158">
        <v>45898</v>
      </c>
      <c r="Q161" s="158">
        <v>42262</v>
      </c>
      <c r="R161" s="28">
        <f t="shared" si="66"/>
        <v>16.666666666666682</v>
      </c>
      <c r="S161" s="105">
        <f>IF(INDEX(Historical!$D$7:$D1720,MATCH(B161,Historical!$B$7:$B$1044,0))=0,"n/a",(INDEX(Historical!$C$7:$C$1044,MATCH(B161,Historical!$B$7:$B$1044,0))/INDEX(Historical!$D$7:$D$1044,MATCH(B161,Historical!$B$7:$B$1044,0))-1)*100)</f>
        <v>15.555555555555568</v>
      </c>
      <c r="T161" s="105">
        <f>IF(INDEX(Historical!$F$7:$F$1044,MATCH(B161,Historical!$B$7:$B$1044,0))=0,"n/a",((INDEX(Historical!$C$7:$C$1044,MATCH(B161,Historical!$B$7:$B$1044,0))/INDEX(Historical!$F$7:$F$1044,MATCH(B161,Historical!$B$7:$B$1044,0)))^(1/3)-1)*100)</f>
        <v>11.512621431589265</v>
      </c>
      <c r="U161" s="105" t="str">
        <f>IF(INDEX(Historical!$H$7:$H$1044,MATCH(B161,Historical!$B$7:$B$1044,0))=0,"n/a",((INDEX(Historical!$C$7:$C$1044,MATCH(B161,Historical!$B$7:$B$1044,0))/INDEX(Historical!$H$7:$H$1044,MATCH(B161,Historical!$B$7:$B$1044,0)))^(1/5)-1)*100)</f>
        <v>n/a</v>
      </c>
      <c r="V161" s="105" t="str">
        <f>IF(INDEX(Historical!$M$7:$M$1044,MATCH(B161,Historical!$B$7:$B$1044,0))=0,"n/a",((INDEX(Historical!$C$7:$C$1044,MATCH(B161,Historical!$B$7:$B$1044,0))/INDEX(Historical!$M$7:$M$1044,MATCH(B161,Historical!$B$7:$B$1044,0)))^(1/10)-1)*100)</f>
        <v>n/a</v>
      </c>
      <c r="W161" s="106" t="str">
        <f t="shared" si="67"/>
        <v>n/a</v>
      </c>
      <c r="X161" s="107" t="str">
        <f t="shared" si="68"/>
        <v>n/a</v>
      </c>
      <c r="Y161" s="162"/>
      <c r="Z161" s="101" t="str">
        <f t="shared" si="69"/>
        <v>n/a</v>
      </c>
      <c r="AA161" s="109" t="str">
        <f t="shared" si="70"/>
        <v>n/a</v>
      </c>
      <c r="AB161" s="71">
        <v>3</v>
      </c>
      <c r="AC161" s="100">
        <v>-6.95</v>
      </c>
      <c r="AD161" s="100">
        <v>1.36</v>
      </c>
      <c r="AE161" s="100">
        <v>3.53</v>
      </c>
      <c r="AF161" s="100" t="s">
        <v>142</v>
      </c>
      <c r="AG161" s="100">
        <v>-750.11</v>
      </c>
      <c r="AH161" s="100">
        <v>2.06</v>
      </c>
      <c r="AI161" s="100">
        <v>18.14</v>
      </c>
      <c r="AJ161" s="100" t="s">
        <v>142</v>
      </c>
      <c r="AK161" s="100">
        <v>15.76</v>
      </c>
      <c r="AL161" s="100">
        <v>6300</v>
      </c>
      <c r="AM161" s="100">
        <v>5.9499999999999993</v>
      </c>
      <c r="AN161" s="100" t="s">
        <v>142</v>
      </c>
      <c r="AO161" s="111" t="str">
        <f t="shared" si="71"/>
        <v>n/a</v>
      </c>
      <c r="AP161" s="111" t="str">
        <f t="shared" si="72"/>
        <v>n/a</v>
      </c>
      <c r="AQ161" s="112" t="str">
        <f t="shared" si="73"/>
        <v>n/a</v>
      </c>
      <c r="AR161" s="109">
        <f>INDEX(Historical!$C$7:$C$1045,MATCH(B161,Historical!$B$7:$B$1045,0))*IF(AH161="n/a",1.03,IF(AH161&lt;0,1.01,IF(AH161&gt;10,1.1,(1+AH161/100))))</f>
        <v>1.0614239999999999</v>
      </c>
      <c r="AS161" s="109">
        <f t="shared" si="74"/>
        <v>1.1675664000000001</v>
      </c>
      <c r="AT161" s="109">
        <f t="shared" si="77"/>
        <v>1.2843230400000003</v>
      </c>
      <c r="AU161" s="109">
        <f t="shared" si="77"/>
        <v>1.4127553440000005</v>
      </c>
      <c r="AV161" s="109">
        <f t="shared" si="77"/>
        <v>1.5540308784000005</v>
      </c>
      <c r="AW161" s="109">
        <f t="shared" si="75"/>
        <v>6.4800996624000016</v>
      </c>
      <c r="AX161" s="113">
        <f t="shared" si="76"/>
        <v>12.249715807939513</v>
      </c>
      <c r="AY161" s="698">
        <v>1.33</v>
      </c>
      <c r="AZ161" s="100">
        <v>30.36</v>
      </c>
      <c r="BA161" s="100">
        <v>-32</v>
      </c>
      <c r="BB161" s="100">
        <v>9.27</v>
      </c>
      <c r="BC161" s="100">
        <v>-11.59</v>
      </c>
      <c r="BE161" s="12">
        <v>2021</v>
      </c>
      <c r="BF161" s="12">
        <f t="shared" si="78"/>
        <v>0</v>
      </c>
      <c r="BG161" s="100">
        <v>-11.4</v>
      </c>
      <c r="BH161" s="55" t="s">
        <v>121</v>
      </c>
      <c r="BI161" s="55" t="s">
        <v>122</v>
      </c>
    </row>
    <row r="162" spans="1:61" x14ac:dyDescent="0.2">
      <c r="A162" s="146" t="s">
        <v>3836</v>
      </c>
      <c r="B162" s="55" t="s">
        <v>3837</v>
      </c>
      <c r="C162" s="156" t="s">
        <v>263</v>
      </c>
      <c r="D162" s="98" t="s">
        <v>264</v>
      </c>
      <c r="E162" s="157">
        <v>6</v>
      </c>
      <c r="F162" s="2">
        <v>646</v>
      </c>
      <c r="G162" s="2"/>
      <c r="H162" s="2"/>
      <c r="I162" s="100">
        <v>68.459999999999994</v>
      </c>
      <c r="J162" s="101">
        <f t="shared" si="64"/>
        <v>2.5667543090855975</v>
      </c>
      <c r="K162" s="104">
        <v>0.43930000000000002</v>
      </c>
      <c r="L162" s="71">
        <v>4</v>
      </c>
      <c r="M162" s="28">
        <f t="shared" si="65"/>
        <v>1.7572000000000001</v>
      </c>
      <c r="N162" s="103" t="s">
        <v>1517</v>
      </c>
      <c r="O162" s="104">
        <v>0.41689999999999999</v>
      </c>
      <c r="P162" s="158">
        <v>46085</v>
      </c>
      <c r="Q162" s="158">
        <v>46106</v>
      </c>
      <c r="R162" s="28">
        <f t="shared" si="66"/>
        <v>5.3729911249700244</v>
      </c>
      <c r="S162" s="105">
        <f>IF(INDEX(Historical!$D$7:$D1716,MATCH(B162,Historical!$B$7:$B$1044,0))=0,"n/a",(INDEX(Historical!$C$7:$C$1044,MATCH(B162,Historical!$B$7:$B$1044,0))/INDEX(Historical!$D$7:$D$1044,MATCH(B162,Historical!$B$7:$B$1044,0))-1)*100)</f>
        <v>2.7166480169091178</v>
      </c>
      <c r="T162" s="105">
        <f>IF(INDEX(Historical!$F$7:$F$1044,MATCH(B162,Historical!$B$7:$B$1044,0))=0,"n/a",((INDEX(Historical!$C$7:$C$1044,MATCH(B162,Historical!$B$7:$B$1044,0))/INDEX(Historical!$F$7:$F$1044,MATCH(B162,Historical!$B$7:$B$1044,0)))^(1/3)-1)*100)</f>
        <v>4.4640554917513731</v>
      </c>
      <c r="U162" s="105">
        <f>IF(INDEX(Historical!$H$7:$H$1044,MATCH(B162,Historical!$B$7:$B$1044,0))=0,"n/a",((INDEX(Historical!$C$7:$C$1044,MATCH(B162,Historical!$B$7:$B$1044,0))/INDEX(Historical!$H$7:$H$1044,MATCH(B162,Historical!$B$7:$B$1044,0)))^(1/5)-1)*100)</f>
        <v>14.857325776511644</v>
      </c>
      <c r="V162" s="105">
        <f>IF(INDEX(Historical!$M$7:$M$1044,MATCH(B162,Historical!$B$7:$B$1044,0))=0,"n/a",((INDEX(Historical!$C$7:$C$1044,MATCH(B162,Historical!$B$7:$B$1044,0))/INDEX(Historical!$M$7:$M$1044,MATCH(B162,Historical!$B$7:$B$1044,0)))^(1/10)-1)*100)</f>
        <v>6.4483922822824891</v>
      </c>
      <c r="W162" s="106">
        <f t="shared" si="67"/>
        <v>2.3040356613125756</v>
      </c>
      <c r="X162" s="107" t="str">
        <f t="shared" si="68"/>
        <v>n/a</v>
      </c>
      <c r="Y162" s="165" t="s">
        <v>672</v>
      </c>
      <c r="Z162" s="101">
        <f t="shared" si="69"/>
        <v>50.639769452449571</v>
      </c>
      <c r="AA162" s="109">
        <f t="shared" si="70"/>
        <v>19.729106628242072</v>
      </c>
      <c r="AB162" s="71">
        <v>12</v>
      </c>
      <c r="AC162" s="100">
        <v>3.47</v>
      </c>
      <c r="AD162" s="100">
        <v>0.78</v>
      </c>
      <c r="AE162" s="100">
        <v>2.3199999999999998</v>
      </c>
      <c r="AF162" s="100">
        <v>2.48</v>
      </c>
      <c r="AG162" s="100">
        <v>13.25</v>
      </c>
      <c r="AH162" s="100">
        <v>74.650000000000006</v>
      </c>
      <c r="AI162" s="100">
        <v>-15.659999999999998</v>
      </c>
      <c r="AJ162" s="100" t="s">
        <v>142</v>
      </c>
      <c r="AK162" s="100">
        <v>17.78</v>
      </c>
      <c r="AL162" s="100">
        <v>81260</v>
      </c>
      <c r="AM162" s="100">
        <v>0.03</v>
      </c>
      <c r="AN162" s="100">
        <v>0.32</v>
      </c>
      <c r="AO162" s="110">
        <f t="shared" si="71"/>
        <v>-2.305026542644832</v>
      </c>
      <c r="AP162" s="111">
        <f t="shared" si="72"/>
        <v>17.42408008559724</v>
      </c>
      <c r="AQ162" s="112">
        <f t="shared" si="73"/>
        <v>47.464774608176</v>
      </c>
      <c r="AR162" s="101">
        <f>INDEX(Historical!$C$7:$C$1045,MATCH(B162,Historical!$B$7:$B$1045,0))*IF(AH162="n/a",1.03,IF(AH162&lt;0,1.01,IF(AH162&gt;10,1.1,(1+AH162/100))))</f>
        <v>1.8175300000000003</v>
      </c>
      <c r="AS162" s="109">
        <f t="shared" si="74"/>
        <v>1.8357053000000003</v>
      </c>
      <c r="AT162" s="109">
        <f t="shared" si="77"/>
        <v>2.0192758300000007</v>
      </c>
      <c r="AU162" s="109">
        <f t="shared" si="77"/>
        <v>2.2212034130000009</v>
      </c>
      <c r="AV162" s="109">
        <f t="shared" si="77"/>
        <v>2.443323754300001</v>
      </c>
      <c r="AW162" s="109">
        <f t="shared" si="75"/>
        <v>10.337038297300003</v>
      </c>
      <c r="AX162" s="113">
        <f t="shared" si="76"/>
        <v>15.099384015921713</v>
      </c>
      <c r="AY162" s="698">
        <v>0.32</v>
      </c>
      <c r="AZ162" s="100">
        <v>104.36000000000001</v>
      </c>
      <c r="BA162" s="100">
        <v>1.03</v>
      </c>
      <c r="BB162" s="100">
        <v>10.7</v>
      </c>
      <c r="BC162" s="100">
        <v>42.5</v>
      </c>
      <c r="BE162" s="12">
        <v>2021</v>
      </c>
      <c r="BF162" s="12">
        <f t="shared" si="78"/>
        <v>0</v>
      </c>
      <c r="BG162" s="100">
        <v>6.61</v>
      </c>
      <c r="BH162" s="55" t="s">
        <v>250</v>
      </c>
      <c r="BI162" s="55" t="s">
        <v>122</v>
      </c>
    </row>
    <row r="163" spans="1:61" x14ac:dyDescent="0.2">
      <c r="A163" s="116" t="s">
        <v>1651</v>
      </c>
      <c r="B163" s="55" t="s">
        <v>1652</v>
      </c>
      <c r="C163" s="156" t="s">
        <v>335</v>
      </c>
      <c r="D163" s="98" t="s">
        <v>445</v>
      </c>
      <c r="E163" s="157">
        <v>6</v>
      </c>
      <c r="F163" s="2">
        <v>622</v>
      </c>
      <c r="G163" s="2" t="s">
        <v>146</v>
      </c>
      <c r="H163" s="2" t="s">
        <v>146</v>
      </c>
      <c r="I163" s="100">
        <v>15.54</v>
      </c>
      <c r="J163" s="101">
        <f t="shared" si="64"/>
        <v>3.346203346203346</v>
      </c>
      <c r="K163" s="104">
        <v>0.13</v>
      </c>
      <c r="L163" s="71">
        <v>4</v>
      </c>
      <c r="M163" s="28">
        <f t="shared" si="65"/>
        <v>0.52</v>
      </c>
      <c r="N163" s="103" t="s">
        <v>320</v>
      </c>
      <c r="O163" s="104">
        <v>0.12</v>
      </c>
      <c r="P163" s="115">
        <v>45484</v>
      </c>
      <c r="Q163" s="115">
        <v>45498</v>
      </c>
      <c r="R163" s="28">
        <f t="shared" si="66"/>
        <v>8.333333333333341</v>
      </c>
      <c r="S163" s="105">
        <f>IF(INDEX(Historical!$D$7:$D1606,MATCH(B163,Historical!$B$7:$B$1044,0))=0,"n/a",(INDEX(Historical!$C$7:$C$1044,MATCH(B163,Historical!$B$7:$B$1044,0))/INDEX(Historical!$D$7:$D$1044,MATCH(B163,Historical!$B$7:$B$1044,0))-1)*100)</f>
        <v>4.0000000000000036</v>
      </c>
      <c r="T163" s="105">
        <f>IF(INDEX(Historical!$F$7:$F$1044,MATCH(B163,Historical!$B$7:$B$1044,0))=0,"n/a",((INDEX(Historical!$C$7:$C$1044,MATCH(B163,Historical!$B$7:$B$1044,0))/INDEX(Historical!$F$7:$F$1044,MATCH(B163,Historical!$B$7:$B$1044,0)))^(1/3)-1)*100)</f>
        <v>13.040381433805571</v>
      </c>
      <c r="U163" s="105">
        <f>IF(INDEX(Historical!$H$7:$H$1044,MATCH(B163,Historical!$B$7:$B$1044,0))=0,"n/a",((INDEX(Historical!$C$7:$C$1044,MATCH(B163,Historical!$B$7:$B$1044,0))/INDEX(Historical!$H$7:$H$1044,MATCH(B163,Historical!$B$7:$B$1044,0)))^(1/5)-1)*100)</f>
        <v>59.737420815383025</v>
      </c>
      <c r="V163" s="105" t="str">
        <f>IF(INDEX(Historical!$M$7:$M$1044,MATCH(B163,Historical!$B$7:$B$1044,0))=0,"n/a",((INDEX(Historical!$C$7:$C$1044,MATCH(B163,Historical!$B$7:$B$1044,0))/INDEX(Historical!$M$7:$M$1044,MATCH(B163,Historical!$B$7:$B$1044,0)))^(1/10)-1)*100)</f>
        <v>n/a</v>
      </c>
      <c r="W163" s="106" t="str">
        <f t="shared" si="67"/>
        <v>n/a</v>
      </c>
      <c r="X163" s="107" t="str">
        <f t="shared" si="68"/>
        <v>n/a</v>
      </c>
      <c r="Y163" s="162" t="s">
        <v>1711</v>
      </c>
      <c r="Z163" s="101">
        <f t="shared" si="69"/>
        <v>192.59259259259258</v>
      </c>
      <c r="AA163" s="109">
        <f t="shared" si="70"/>
        <v>57.55555555555555</v>
      </c>
      <c r="AB163" s="71">
        <v>4</v>
      </c>
      <c r="AC163" s="100">
        <v>0.27</v>
      </c>
      <c r="AD163" s="100" t="s">
        <v>142</v>
      </c>
      <c r="AE163" s="100">
        <v>1.42</v>
      </c>
      <c r="AF163" s="100">
        <v>1.9</v>
      </c>
      <c r="AG163" s="100">
        <v>3.3000000000000003</v>
      </c>
      <c r="AH163" s="100">
        <v>-8.33</v>
      </c>
      <c r="AI163" s="100">
        <v>76.36</v>
      </c>
      <c r="AJ163" s="100" t="s">
        <v>142</v>
      </c>
      <c r="AK163" s="100" t="s">
        <v>142</v>
      </c>
      <c r="AL163" s="100">
        <v>691.43</v>
      </c>
      <c r="AM163" s="100">
        <v>2.68</v>
      </c>
      <c r="AN163" s="100">
        <v>0.3</v>
      </c>
      <c r="AO163" s="111">
        <f t="shared" si="71"/>
        <v>5.5280686060308213</v>
      </c>
      <c r="AP163" s="111">
        <f t="shared" si="72"/>
        <v>63.083624161586371</v>
      </c>
      <c r="AQ163" s="112">
        <f t="shared" si="73"/>
        <v>120.45967689308279</v>
      </c>
      <c r="AR163" s="109">
        <f>INDEX(Historical!$C$7:$C$1045,MATCH(B163,Historical!$B$7:$B$1045,0))*IF(AH163="n/a",1.03,IF(AH163&lt;0,1.01,IF(AH163&gt;10,1.1,(1+AH163/100))))</f>
        <v>0.5252</v>
      </c>
      <c r="AS163" s="109">
        <f t="shared" si="74"/>
        <v>0.57772000000000001</v>
      </c>
      <c r="AT163" s="109">
        <f t="shared" si="77"/>
        <v>0.59505160000000001</v>
      </c>
      <c r="AU163" s="109">
        <f t="shared" si="77"/>
        <v>0.61290314800000001</v>
      </c>
      <c r="AV163" s="109">
        <f t="shared" si="77"/>
        <v>0.63129024243999998</v>
      </c>
      <c r="AW163" s="109">
        <f t="shared" si="75"/>
        <v>2.9421649904400002</v>
      </c>
      <c r="AX163" s="113">
        <f t="shared" si="76"/>
        <v>18.932850646332049</v>
      </c>
      <c r="AY163" s="698">
        <v>0.93</v>
      </c>
      <c r="AZ163" s="100">
        <v>101.03</v>
      </c>
      <c r="BA163" s="100">
        <v>-1.27</v>
      </c>
      <c r="BB163" s="100">
        <v>10.879999999999999</v>
      </c>
      <c r="BC163" s="100">
        <v>45.78</v>
      </c>
      <c r="BE163" s="12">
        <v>2020</v>
      </c>
      <c r="BF163" s="12">
        <f t="shared" si="78"/>
        <v>1</v>
      </c>
      <c r="BG163" s="100">
        <v>2.15</v>
      </c>
      <c r="BH163" s="55" t="s">
        <v>121</v>
      </c>
      <c r="BI163" s="55" t="s">
        <v>122</v>
      </c>
    </row>
    <row r="164" spans="1:61" x14ac:dyDescent="0.2">
      <c r="A164" s="116" t="s">
        <v>1653</v>
      </c>
      <c r="B164" s="55" t="s">
        <v>1654</v>
      </c>
      <c r="C164" s="156" t="s">
        <v>125</v>
      </c>
      <c r="D164" s="98" t="s">
        <v>189</v>
      </c>
      <c r="E164" s="157">
        <v>6</v>
      </c>
      <c r="F164" s="2">
        <v>649</v>
      </c>
      <c r="G164" s="2" t="s">
        <v>146</v>
      </c>
      <c r="H164" s="2" t="s">
        <v>146</v>
      </c>
      <c r="I164" s="100">
        <v>42.74</v>
      </c>
      <c r="J164" s="101">
        <f t="shared" si="64"/>
        <v>4.4922788956481048</v>
      </c>
      <c r="K164" s="104">
        <v>0.48</v>
      </c>
      <c r="L164" s="71">
        <v>4</v>
      </c>
      <c r="M164" s="28">
        <f t="shared" si="65"/>
        <v>1.92</v>
      </c>
      <c r="N164" s="103" t="s">
        <v>151</v>
      </c>
      <c r="O164" s="104">
        <v>0.47</v>
      </c>
      <c r="P164" s="158">
        <v>46087</v>
      </c>
      <c r="Q164" s="158">
        <v>46101</v>
      </c>
      <c r="R164" s="28">
        <f t="shared" si="66"/>
        <v>2.1276595744680873</v>
      </c>
      <c r="S164" s="105">
        <f>IF(INDEX(Historical!$D$7:$D1613,MATCH(B164,Historical!$B$7:$B$1044,0))=0,"n/a",(INDEX(Historical!$C$7:$C$1044,MATCH(B164,Historical!$B$7:$B$1044,0))/INDEX(Historical!$D$7:$D$1044,MATCH(B164,Historical!$B$7:$B$1044,0))-1)*100)</f>
        <v>6.8181818181818121</v>
      </c>
      <c r="T164" s="105">
        <f>IF(INDEX(Historical!$F$7:$F$1044,MATCH(B164,Historical!$B$7:$B$1044,0))=0,"n/a",((INDEX(Historical!$C$7:$C$1044,MATCH(B164,Historical!$B$7:$B$1044,0))/INDEX(Historical!$F$7:$F$1044,MATCH(B164,Historical!$B$7:$B$1044,0)))^(1/3)-1)*100)</f>
        <v>7.3424294788273059</v>
      </c>
      <c r="U164" s="105">
        <f>IF(INDEX(Historical!$H$7:$H$1044,MATCH(B164,Historical!$B$7:$B$1044,0))=0,"n/a",((INDEX(Historical!$C$7:$C$1044,MATCH(B164,Historical!$B$7:$B$1044,0))/INDEX(Historical!$H$7:$H$1044,MATCH(B164,Historical!$B$7:$B$1044,0)))^(1/5)-1)*100)</f>
        <v>26.95698457952458</v>
      </c>
      <c r="V164" s="105">
        <f>IF(INDEX(Historical!$M$7:$M$1044,MATCH(B164,Historical!$B$7:$B$1044,0))=0,"n/a",((INDEX(Historical!$C$7:$C$1044,MATCH(B164,Historical!$B$7:$B$1044,0))/INDEX(Historical!$M$7:$M$1044,MATCH(B164,Historical!$B$7:$B$1044,0)))^(1/10)-1)*100)</f>
        <v>1.3751243925832712</v>
      </c>
      <c r="W164" s="106">
        <f t="shared" si="67"/>
        <v>19.60330623536095</v>
      </c>
      <c r="X164" s="107" t="str">
        <f t="shared" si="68"/>
        <v>n/a</v>
      </c>
      <c r="Y164" s="162"/>
      <c r="Z164" s="101" t="str">
        <f t="shared" si="69"/>
        <v>n/a</v>
      </c>
      <c r="AA164" s="109" t="str">
        <f t="shared" si="70"/>
        <v>n/a</v>
      </c>
      <c r="AB164" s="71">
        <v>12</v>
      </c>
      <c r="AC164" s="100">
        <v>-10.85</v>
      </c>
      <c r="AD164" s="100" t="s">
        <v>142</v>
      </c>
      <c r="AE164" s="100">
        <v>0.76</v>
      </c>
      <c r="AF164" s="100">
        <v>0.76</v>
      </c>
      <c r="AG164" s="100">
        <v>-18.350000000000001</v>
      </c>
      <c r="AH164" s="100">
        <v>-13.61</v>
      </c>
      <c r="AI164" s="100">
        <v>5.7700000000000005</v>
      </c>
      <c r="AJ164" s="100">
        <v>-19.68</v>
      </c>
      <c r="AK164" s="100">
        <v>-0.38</v>
      </c>
      <c r="AL164" s="100">
        <v>8490</v>
      </c>
      <c r="AM164" s="100">
        <v>20.03</v>
      </c>
      <c r="AN164" s="100">
        <v>0.64</v>
      </c>
      <c r="AO164" s="110" t="str">
        <f t="shared" si="71"/>
        <v>n/a</v>
      </c>
      <c r="AP164" s="111">
        <f t="shared" si="72"/>
        <v>31.449263475172685</v>
      </c>
      <c r="AQ164" s="112" t="str">
        <f t="shared" si="73"/>
        <v>n/a</v>
      </c>
      <c r="AR164" s="101">
        <f>INDEX(Historical!$C$7:$C$1045,MATCH(B164,Historical!$B$7:$B$1045,0))*IF(AH164="n/a",1.03,IF(AH164&lt;0,1.01,IF(AH164&gt;10,1.1,(1+AH164/100))))</f>
        <v>1.8987999999999998</v>
      </c>
      <c r="AS164" s="109">
        <f t="shared" si="74"/>
        <v>2.00836076</v>
      </c>
      <c r="AT164" s="109">
        <f t="shared" si="77"/>
        <v>2.0284443676000001</v>
      </c>
      <c r="AU164" s="109">
        <f t="shared" si="77"/>
        <v>2.0487288112760003</v>
      </c>
      <c r="AV164" s="109">
        <f t="shared" si="77"/>
        <v>2.0692160993887603</v>
      </c>
      <c r="AW164" s="109">
        <f t="shared" si="75"/>
        <v>10.05355003826476</v>
      </c>
      <c r="AX164" s="113">
        <f t="shared" si="76"/>
        <v>23.522578470436965</v>
      </c>
      <c r="AY164" s="698">
        <v>0.44</v>
      </c>
      <c r="AZ164" s="100">
        <v>4.1399999999999997</v>
      </c>
      <c r="BA164" s="100">
        <v>-26.32</v>
      </c>
      <c r="BB164" s="100">
        <v>-4.07</v>
      </c>
      <c r="BC164" s="100">
        <v>-9.379999999999999</v>
      </c>
      <c r="BE164" s="12">
        <v>2021</v>
      </c>
      <c r="BF164" s="12">
        <f t="shared" si="78"/>
        <v>0</v>
      </c>
      <c r="BG164" s="100">
        <v>-8.77</v>
      </c>
      <c r="BH164" s="55" t="s">
        <v>121</v>
      </c>
      <c r="BI164" s="55" t="s">
        <v>122</v>
      </c>
    </row>
    <row r="165" spans="1:61" x14ac:dyDescent="0.2">
      <c r="A165" s="146" t="s">
        <v>5632</v>
      </c>
      <c r="B165" s="55" t="s">
        <v>5631</v>
      </c>
      <c r="C165" s="156" t="s">
        <v>139</v>
      </c>
      <c r="D165" s="98" t="s">
        <v>420</v>
      </c>
      <c r="E165" s="157">
        <v>5</v>
      </c>
      <c r="F165" s="2">
        <v>685</v>
      </c>
      <c r="G165" s="2"/>
      <c r="H165" s="2"/>
      <c r="I165" s="100">
        <v>31.91</v>
      </c>
      <c r="J165" s="101">
        <f t="shared" si="64"/>
        <v>0.72077718583516148</v>
      </c>
      <c r="K165" s="104">
        <v>5.7500000000000002E-2</v>
      </c>
      <c r="L165" s="71">
        <v>4</v>
      </c>
      <c r="M165" s="28">
        <f t="shared" si="65"/>
        <v>0.23</v>
      </c>
      <c r="N165" s="103" t="s">
        <v>158</v>
      </c>
      <c r="O165" s="104">
        <v>5.5E-2</v>
      </c>
      <c r="P165" s="158">
        <v>45902</v>
      </c>
      <c r="Q165" s="158">
        <v>45915</v>
      </c>
      <c r="R165" s="28">
        <f t="shared" si="66"/>
        <v>4.5454545454545494</v>
      </c>
      <c r="S165" s="105">
        <f>IF(INDEX(Historical!$D$7:$D1715,MATCH(B165,Historical!$B$7:$B$1044,0))=0,"n/a",(INDEX(Historical!$C$7:$C$1044,MATCH(B165,Historical!$B$7:$B$1044,0))/INDEX(Historical!$D$7:$D$1044,MATCH(B165,Historical!$B$7:$B$1044,0))-1)*100)</f>
        <v>4.6511627906976827</v>
      </c>
      <c r="T165" s="105">
        <f>IF(INDEX(Historical!$F$7:$F$1044,MATCH(B165,Historical!$B$7:$B$1044,0))=0,"n/a",((INDEX(Historical!$C$7:$C$1044,MATCH(B165,Historical!$B$7:$B$1044,0))/INDEX(Historical!$F$7:$F$1044,MATCH(B165,Historical!$B$7:$B$1044,0)))^(1/3)-1)*100)</f>
        <v>4.8856246288386806</v>
      </c>
      <c r="U165" s="105" t="str">
        <f>IF(INDEX(Historical!$H$7:$H$1044,MATCH(B165,Historical!$B$7:$B$1044,0))=0,"n/a",((INDEX(Historical!$C$7:$C$1044,MATCH(B165,Historical!$B$7:$B$1044,0))/INDEX(Historical!$H$7:$H$1044,MATCH(B165,Historical!$B$7:$B$1044,0)))^(1/5)-1)*100)</f>
        <v>n/a</v>
      </c>
      <c r="V165" s="105" t="str">
        <f>IF(INDEX(Historical!$M$7:$M$1044,MATCH(B165,Historical!$B$7:$B$1044,0))=0,"n/a",((INDEX(Historical!$C$7:$C$1044,MATCH(B165,Historical!$B$7:$B$1044,0))/INDEX(Historical!$M$7:$M$1044,MATCH(B165,Historical!$B$7:$B$1044,0)))^(1/10)-1)*100)</f>
        <v>n/a</v>
      </c>
      <c r="W165" s="106" t="str">
        <f t="shared" si="67"/>
        <v>n/a</v>
      </c>
      <c r="X165" s="107" t="str">
        <f t="shared" si="68"/>
        <v>n/a</v>
      </c>
      <c r="Y165" s="123" t="s">
        <v>509</v>
      </c>
      <c r="Z165" s="101">
        <f t="shared" si="69"/>
        <v>19.658119658119659</v>
      </c>
      <c r="AA165" s="109">
        <f t="shared" si="70"/>
        <v>27.273504273504276</v>
      </c>
      <c r="AB165" s="71">
        <v>12</v>
      </c>
      <c r="AC165" s="100">
        <v>1.17</v>
      </c>
      <c r="AD165" s="100">
        <v>0.97</v>
      </c>
      <c r="AE165" s="100">
        <v>16.96</v>
      </c>
      <c r="AF165" s="100">
        <v>3.22</v>
      </c>
      <c r="AG165" s="100">
        <v>12.7</v>
      </c>
      <c r="AH165" s="100">
        <v>44.64</v>
      </c>
      <c r="AI165" s="100">
        <v>14.430000000000001</v>
      </c>
      <c r="AJ165" s="100">
        <v>26.900000000000002</v>
      </c>
      <c r="AK165" s="100">
        <v>19.59</v>
      </c>
      <c r="AL165" s="100">
        <v>6590</v>
      </c>
      <c r="AM165" s="100">
        <v>1.92</v>
      </c>
      <c r="AN165" s="100">
        <v>0</v>
      </c>
      <c r="AO165" s="111" t="str">
        <f t="shared" si="71"/>
        <v>n/a</v>
      </c>
      <c r="AP165" s="111" t="str">
        <f t="shared" si="72"/>
        <v>n/a</v>
      </c>
      <c r="AQ165" s="112">
        <f t="shared" si="73"/>
        <v>97.563698600599054</v>
      </c>
      <c r="AR165" s="109">
        <f>INDEX(Historical!$C$7:$C$1045,MATCH(B165,Historical!$B$7:$B$1045,0))*IF(AH165="n/a",1.03,IF(AH165&lt;0,1.01,IF(AH165&gt;10,1.1,(1+AH165/100))))</f>
        <v>0.24750000000000003</v>
      </c>
      <c r="AS165" s="109">
        <f t="shared" si="74"/>
        <v>0.27225000000000005</v>
      </c>
      <c r="AT165" s="109">
        <f t="shared" si="77"/>
        <v>0.2994750000000001</v>
      </c>
      <c r="AU165" s="109">
        <f t="shared" si="77"/>
        <v>0.32942250000000012</v>
      </c>
      <c r="AV165" s="109">
        <f t="shared" si="77"/>
        <v>0.36236475000000018</v>
      </c>
      <c r="AW165" s="109">
        <f t="shared" si="75"/>
        <v>1.5110122500000005</v>
      </c>
      <c r="AX165" s="113">
        <f t="shared" si="76"/>
        <v>4.7352311187715461</v>
      </c>
      <c r="AY165" s="698">
        <v>-0.2</v>
      </c>
      <c r="AZ165" s="100">
        <v>64.819999999999993</v>
      </c>
      <c r="BA165" s="100">
        <v>-23.48</v>
      </c>
      <c r="BB165" s="100">
        <v>-10.71</v>
      </c>
      <c r="BC165" s="100">
        <v>0.38</v>
      </c>
      <c r="BE165" s="12">
        <v>2021</v>
      </c>
      <c r="BF165" s="12">
        <f t="shared" si="78"/>
        <v>0</v>
      </c>
      <c r="BG165" s="100">
        <v>12.36</v>
      </c>
      <c r="BH165" s="55" t="s">
        <v>121</v>
      </c>
      <c r="BI165" s="55" t="s">
        <v>122</v>
      </c>
    </row>
    <row r="166" spans="1:61" x14ac:dyDescent="0.2">
      <c r="A166" s="116" t="s">
        <v>1655</v>
      </c>
      <c r="B166" s="55" t="s">
        <v>1656</v>
      </c>
      <c r="C166" s="156" t="s">
        <v>335</v>
      </c>
      <c r="D166" s="98" t="s">
        <v>371</v>
      </c>
      <c r="E166" s="157">
        <v>6</v>
      </c>
      <c r="F166" s="2">
        <v>670</v>
      </c>
      <c r="G166" s="2" t="s">
        <v>146</v>
      </c>
      <c r="H166" s="2" t="s">
        <v>146</v>
      </c>
      <c r="I166" s="100">
        <v>156.75</v>
      </c>
      <c r="J166" s="101">
        <f t="shared" si="64"/>
        <v>1.2248803827751196</v>
      </c>
      <c r="K166" s="104">
        <v>0.48</v>
      </c>
      <c r="L166" s="71">
        <v>4</v>
      </c>
      <c r="M166" s="28">
        <f t="shared" si="65"/>
        <v>1.92</v>
      </c>
      <c r="N166" s="103" t="s">
        <v>395</v>
      </c>
      <c r="O166" s="104">
        <v>0.42499999999999999</v>
      </c>
      <c r="P166" s="158">
        <v>46156</v>
      </c>
      <c r="Q166" s="158">
        <v>46177</v>
      </c>
      <c r="R166" s="28">
        <f t="shared" si="66"/>
        <v>12.941176470588234</v>
      </c>
      <c r="S166" s="105">
        <f>IF(INDEX(Historical!$D$7:$D1621,MATCH(B166,Historical!$B$7:$B$1044,0))=0,"n/a",(INDEX(Historical!$C$7:$C$1044,MATCH(B166,Historical!$B$7:$B$1044,0))/INDEX(Historical!$D$7:$D$1044,MATCH(B166,Historical!$B$7:$B$1044,0))-1)*100)</f>
        <v>13.207547169811317</v>
      </c>
      <c r="T166" s="105">
        <f>IF(INDEX(Historical!$F$7:$F$1044,MATCH(B166,Historical!$B$7:$B$1044,0))=0,"n/a",((INDEX(Historical!$C$7:$C$1044,MATCH(B166,Historical!$B$7:$B$1044,0))/INDEX(Historical!$F$7:$F$1044,MATCH(B166,Historical!$B$7:$B$1044,0)))^(1/3)-1)*100)</f>
        <v>12.951712339818444</v>
      </c>
      <c r="U166" s="105">
        <f>IF(INDEX(Historical!$H$7:$H$1044,MATCH(B166,Historical!$B$7:$B$1044,0))=0,"n/a",((INDEX(Historical!$C$7:$C$1044,MATCH(B166,Historical!$B$7:$B$1044,0))/INDEX(Historical!$H$7:$H$1044,MATCH(B166,Historical!$B$7:$B$1044,0)))^(1/5)-1)*100)</f>
        <v>48.303438885299265</v>
      </c>
      <c r="V166" s="105">
        <f>IF(INDEX(Historical!$M$7:$M$1044,MATCH(B166,Historical!$B$7:$B$1044,0))=0,"n/a",((INDEX(Historical!$C$7:$C$1044,MATCH(B166,Historical!$B$7:$B$1044,0))/INDEX(Historical!$M$7:$M$1044,MATCH(B166,Historical!$B$7:$B$1044,0)))^(1/10)-1)*100)</f>
        <v>15.152085008259796</v>
      </c>
      <c r="W166" s="106">
        <f t="shared" si="67"/>
        <v>3.1879070675070662</v>
      </c>
      <c r="X166" s="107">
        <f t="shared" si="68"/>
        <v>0.3695183513257288</v>
      </c>
      <c r="Y166" s="162"/>
      <c r="Z166" s="101">
        <f t="shared" si="69"/>
        <v>39.425051334702253</v>
      </c>
      <c r="AA166" s="109">
        <f t="shared" si="70"/>
        <v>32.186858316221766</v>
      </c>
      <c r="AB166" s="71">
        <v>12</v>
      </c>
      <c r="AC166" s="100">
        <v>4.87</v>
      </c>
      <c r="AD166" s="100">
        <v>2.89</v>
      </c>
      <c r="AE166" s="100">
        <v>2.87</v>
      </c>
      <c r="AF166" s="100">
        <v>17.03</v>
      </c>
      <c r="AG166" s="100">
        <v>59.13</v>
      </c>
      <c r="AH166" s="100">
        <v>8.17</v>
      </c>
      <c r="AI166" s="100">
        <v>10.84</v>
      </c>
      <c r="AJ166" s="100">
        <v>130.72</v>
      </c>
      <c r="AK166" s="100">
        <v>9.56</v>
      </c>
      <c r="AL166" s="100">
        <v>173490</v>
      </c>
      <c r="AM166" s="100">
        <v>0.19</v>
      </c>
      <c r="AN166" s="100">
        <v>1.32</v>
      </c>
      <c r="AO166" s="110">
        <f t="shared" si="71"/>
        <v>17.341460951852618</v>
      </c>
      <c r="AP166" s="111">
        <f t="shared" si="72"/>
        <v>49.528319268074384</v>
      </c>
      <c r="AQ166" s="112">
        <f t="shared" si="73"/>
        <v>393.57750584674324</v>
      </c>
      <c r="AR166" s="101">
        <f>INDEX(Historical!$C$7:$C$1045,MATCH(B166,Historical!$B$7:$B$1045,0))*IF(AH166="n/a",1.03,IF(AH166&lt;0,1.01,IF(AH166&gt;10,1.1,(1+AH166/100))))</f>
        <v>1.784805</v>
      </c>
      <c r="AS166" s="109">
        <f t="shared" si="74"/>
        <v>1.9632855000000002</v>
      </c>
      <c r="AT166" s="109">
        <f t="shared" si="77"/>
        <v>2.1509755938000001</v>
      </c>
      <c r="AU166" s="109">
        <f t="shared" si="77"/>
        <v>2.3566088605672801</v>
      </c>
      <c r="AV166" s="109">
        <f t="shared" si="77"/>
        <v>2.581900667637512</v>
      </c>
      <c r="AW166" s="109">
        <f t="shared" si="75"/>
        <v>10.837575622004792</v>
      </c>
      <c r="AX166" s="113">
        <f t="shared" si="76"/>
        <v>6.9139238417893409</v>
      </c>
      <c r="AY166" s="698">
        <v>0.65</v>
      </c>
      <c r="AZ166" s="100">
        <v>30.8</v>
      </c>
      <c r="BA166" s="100">
        <v>-5.47</v>
      </c>
      <c r="BB166" s="100">
        <v>-1.05</v>
      </c>
      <c r="BC166" s="100">
        <v>6.01</v>
      </c>
      <c r="BE166" s="12">
        <v>2021</v>
      </c>
      <c r="BF166" s="12">
        <f t="shared" si="78"/>
        <v>0</v>
      </c>
      <c r="BG166" s="100">
        <v>16.27</v>
      </c>
      <c r="BH166" s="55" t="s">
        <v>121</v>
      </c>
      <c r="BI166" s="55" t="s">
        <v>122</v>
      </c>
    </row>
    <row r="167" spans="1:61" x14ac:dyDescent="0.2">
      <c r="A167" s="116" t="s">
        <v>1657</v>
      </c>
      <c r="B167" s="55" t="s">
        <v>1658</v>
      </c>
      <c r="C167" s="156" t="s">
        <v>180</v>
      </c>
      <c r="D167" s="98" t="s">
        <v>545</v>
      </c>
      <c r="E167" s="157">
        <v>9</v>
      </c>
      <c r="F167" s="2">
        <v>548</v>
      </c>
      <c r="G167" s="2" t="s">
        <v>146</v>
      </c>
      <c r="H167" s="2" t="s">
        <v>146</v>
      </c>
      <c r="I167" s="100">
        <v>478.96</v>
      </c>
      <c r="J167" s="101">
        <f t="shared" ref="J167:J198" si="79">(M167/I167)*100</f>
        <v>0.39251712042759312</v>
      </c>
      <c r="K167" s="104">
        <v>0.47</v>
      </c>
      <c r="L167" s="71">
        <v>4</v>
      </c>
      <c r="M167" s="28">
        <f t="shared" ref="M167:M198" si="80">K167*L167</f>
        <v>1.88</v>
      </c>
      <c r="N167" s="103" t="s">
        <v>209</v>
      </c>
      <c r="O167" s="104">
        <v>0.43</v>
      </c>
      <c r="P167" s="158">
        <v>46094</v>
      </c>
      <c r="Q167" s="158">
        <v>46127</v>
      </c>
      <c r="R167" s="28">
        <f t="shared" ref="R167:R192" si="81">(K167-O167)/O167*100</f>
        <v>9.302325581395344</v>
      </c>
      <c r="S167" s="105">
        <f>IF(INDEX(Historical!$D$7:$D1623,MATCH(B167,Historical!$B$7:$B$1044,0))=0,"n/a",(INDEX(Historical!$C$7:$C$1044,MATCH(B167,Historical!$B$7:$B$1044,0))/INDEX(Historical!$D$7:$D$1044,MATCH(B167,Historical!$B$7:$B$1044,0))-1)*100)</f>
        <v>10.526315789473673</v>
      </c>
      <c r="T167" s="105">
        <f>IF(INDEX(Historical!$F$7:$F$1044,MATCH(B167,Historical!$B$7:$B$1044,0))=0,"n/a",((INDEX(Historical!$C$7:$C$1044,MATCH(B167,Historical!$B$7:$B$1044,0))/INDEX(Historical!$F$7:$F$1044,MATCH(B167,Historical!$B$7:$B$1044,0)))^(1/3)-1)*100)</f>
        <v>13.140240479934251</v>
      </c>
      <c r="U167" s="105">
        <f>IF(INDEX(Historical!$H$7:$H$1044,MATCH(B167,Historical!$B$7:$B$1044,0))=0,"n/a",((INDEX(Historical!$C$7:$C$1044,MATCH(B167,Historical!$B$7:$B$1044,0))/INDEX(Historical!$H$7:$H$1044,MATCH(B167,Historical!$B$7:$B$1044,0)))^(1/5)-1)*100)</f>
        <v>14.598272565858128</v>
      </c>
      <c r="V167" s="105">
        <f>IF(INDEX(Historical!$M$7:$M$1044,MATCH(B167,Historical!$B$7:$B$1044,0))=0,"n/a",((INDEX(Historical!$C$7:$C$1044,MATCH(B167,Historical!$B$7:$B$1044,0))/INDEX(Historical!$M$7:$M$1044,MATCH(B167,Historical!$B$7:$B$1044,0)))^(1/10)-1)*100)</f>
        <v>10.8449222600272</v>
      </c>
      <c r="W167" s="106">
        <f t="shared" ref="W167:W198" si="82">IF(OR(U167&lt;=0,U167="n/a",V167&lt;=0,V167="n/a"),"n/a",U167/V167)</f>
        <v>1.3460928733131845</v>
      </c>
      <c r="X167" s="107">
        <f t="shared" ref="X167:X192" si="83">IF(OR(AJ167&lt;=0,AJ167="n/a",U167&lt;=0,U167="n/a"),"n/a",U167/AJ167)</f>
        <v>6.9186125904540896</v>
      </c>
      <c r="Y167" s="165"/>
      <c r="Z167" s="101">
        <f t="shared" ref="Z167:Z192" si="84">IF(OR(AC167&lt;0.01,AC167="n/a"),"n/a",M167/AC167*100)</f>
        <v>10.33534909290819</v>
      </c>
      <c r="AA167" s="109">
        <f t="shared" ref="AA167:AA192" si="85">IF(OR(AC167&lt;0.01,AC167="n/a"),"n/a",I167/AC167)</f>
        <v>26.330951072017591</v>
      </c>
      <c r="AB167" s="71">
        <v>12</v>
      </c>
      <c r="AC167" s="100">
        <v>18.190000000000001</v>
      </c>
      <c r="AD167" s="100">
        <v>1.84</v>
      </c>
      <c r="AE167" s="100">
        <v>3.94</v>
      </c>
      <c r="AF167" s="100">
        <v>3.37</v>
      </c>
      <c r="AG167" s="100">
        <v>13.54</v>
      </c>
      <c r="AH167" s="100">
        <v>8.6</v>
      </c>
      <c r="AI167" s="100">
        <v>9.5</v>
      </c>
      <c r="AJ167" s="100">
        <v>2.11</v>
      </c>
      <c r="AK167" s="100">
        <v>9.59</v>
      </c>
      <c r="AL167" s="100">
        <v>177990</v>
      </c>
      <c r="AM167" s="100">
        <v>0.16999999999999998</v>
      </c>
      <c r="AN167" s="100">
        <v>0.83</v>
      </c>
      <c r="AO167" s="111">
        <f t="shared" ref="AO167:AO192" si="86">IF(U167="n/a","n/a",IF(AA167&lt;0,"n/a",IF(AA167="n/a","n/a",J167+U167-AA167)))</f>
        <v>-11.34016138573187</v>
      </c>
      <c r="AP167" s="111">
        <f t="shared" ref="AP167:AP192" si="87">IF(U167="n/a","n/a",J167+U167)</f>
        <v>14.990789686285721</v>
      </c>
      <c r="AQ167" s="112">
        <f t="shared" ref="AQ167:AQ192" si="88">IF(OR(AC167&lt;0.01,AC167="n/a",AF167="n/a"),"n/a",(I167/SQRT(22.5*AC167*(I167/AF167))-1)*100)</f>
        <v>98.589811882236035</v>
      </c>
      <c r="AR167" s="109">
        <f>INDEX(Historical!$C$7:$C$1045,MATCH(B167,Historical!$B$7:$B$1045,0))*IF(AH167="n/a",1.03,IF(AH167&lt;0,1.01,IF(AH167&gt;10,1.1,(1+AH167/100))))</f>
        <v>1.8244800000000001</v>
      </c>
      <c r="AS167" s="109">
        <f t="shared" ref="AS167:AS198" si="89">IF($AI167="n/a",1.03*AR167,IF($AI167&lt;0,1.01*AR167,IF($AI167&gt;10,1.1*AR167,(1+$AI167/100)*AR167)))</f>
        <v>1.9978056</v>
      </c>
      <c r="AT167" s="109">
        <f t="shared" ref="AT167:AV186" si="90">IF($AK167="n/a",1.03*AS167,IF($AK167&lt;0,1.01*AS167,IF($AK167&gt;10,1.1*AS167,(1+$AK167/100)*AS167)))</f>
        <v>2.1893951570400003</v>
      </c>
      <c r="AU167" s="109">
        <f t="shared" si="90"/>
        <v>2.3993581526001364</v>
      </c>
      <c r="AV167" s="109">
        <f t="shared" si="90"/>
        <v>2.6294565994344898</v>
      </c>
      <c r="AW167" s="109">
        <f t="shared" ref="AW167:AW198" si="91">SUM(AR167:AV167)</f>
        <v>11.040495509074628</v>
      </c>
      <c r="AX167" s="113">
        <f t="shared" ref="AX167:AX198" si="92">AW167/I167*100</f>
        <v>2.3050976092105038</v>
      </c>
      <c r="AY167" s="698">
        <v>0.88</v>
      </c>
      <c r="AZ167" s="100">
        <v>24.26</v>
      </c>
      <c r="BA167" s="100">
        <v>-25.629999999999995</v>
      </c>
      <c r="BB167" s="100">
        <v>-3.51</v>
      </c>
      <c r="BC167" s="100">
        <v>-9.0300000000000011</v>
      </c>
      <c r="BE167" s="12">
        <v>2018</v>
      </c>
      <c r="BF167" s="12">
        <f t="shared" si="78"/>
        <v>1</v>
      </c>
      <c r="BG167" s="100">
        <v>6.4600000000000009</v>
      </c>
      <c r="BH167" s="55" t="s">
        <v>121</v>
      </c>
      <c r="BI167" s="55" t="s">
        <v>122</v>
      </c>
    </row>
    <row r="168" spans="1:61" x14ac:dyDescent="0.2">
      <c r="A168" s="116" t="s">
        <v>1659</v>
      </c>
      <c r="B168" s="55" t="s">
        <v>1660</v>
      </c>
      <c r="C168" s="156" t="s">
        <v>335</v>
      </c>
      <c r="D168" s="98" t="s">
        <v>772</v>
      </c>
      <c r="E168" s="157">
        <v>6</v>
      </c>
      <c r="F168" s="2">
        <v>662</v>
      </c>
      <c r="G168" s="2" t="s">
        <v>146</v>
      </c>
      <c r="H168" s="2" t="s">
        <v>146</v>
      </c>
      <c r="I168" s="100">
        <v>142.13999999999999</v>
      </c>
      <c r="J168" s="101">
        <f t="shared" si="79"/>
        <v>0.73167299845223033</v>
      </c>
      <c r="K168" s="104">
        <v>0.26</v>
      </c>
      <c r="L168" s="71">
        <v>4</v>
      </c>
      <c r="M168" s="28">
        <f t="shared" si="80"/>
        <v>1.04</v>
      </c>
      <c r="N168" s="103" t="s">
        <v>433</v>
      </c>
      <c r="O168" s="104">
        <v>0.25</v>
      </c>
      <c r="P168" s="158">
        <v>46122</v>
      </c>
      <c r="Q168" s="158">
        <v>46136</v>
      </c>
      <c r="R168" s="28">
        <f t="shared" si="81"/>
        <v>4.0000000000000036</v>
      </c>
      <c r="S168" s="105">
        <f>IF(INDEX(Historical!$D$7:$D1626,MATCH(B168,Historical!$B$7:$B$1044,0))=0,"n/a",(INDEX(Historical!$C$7:$C$1044,MATCH(B168,Historical!$B$7:$B$1044,0))/INDEX(Historical!$D$7:$D$1044,MATCH(B168,Historical!$B$7:$B$1044,0))-1)*100)</f>
        <v>8.8888888888888786</v>
      </c>
      <c r="T168" s="105">
        <f>IF(INDEX(Historical!$F$7:$F$1044,MATCH(B168,Historical!$B$7:$B$1044,0))=0,"n/a",((INDEX(Historical!$C$7:$C$1044,MATCH(B168,Historical!$B$7:$B$1044,0))/INDEX(Historical!$F$7:$F$1044,MATCH(B168,Historical!$B$7:$B$1044,0)))^(1/3)-1)*100)</f>
        <v>8.3706762661827092</v>
      </c>
      <c r="U168" s="105">
        <f>IF(INDEX(Historical!$H$7:$H$1044,MATCH(B168,Historical!$B$7:$B$1044,0))=0,"n/a",((INDEX(Historical!$C$7:$C$1044,MATCH(B168,Historical!$B$7:$B$1044,0))/INDEX(Historical!$H$7:$H$1044,MATCH(B168,Historical!$B$7:$B$1044,0)))^(1/5)-1)*100)</f>
        <v>17.369344704758085</v>
      </c>
      <c r="V168" s="105" t="str">
        <f>IF(INDEX(Historical!$M$7:$M$1044,MATCH(B168,Historical!$B$7:$B$1044,0))=0,"n/a",((INDEX(Historical!$C$7:$C$1044,MATCH(B168,Historical!$B$7:$B$1044,0))/INDEX(Historical!$M$7:$M$1044,MATCH(B168,Historical!$B$7:$B$1044,0)))^(1/10)-1)*100)</f>
        <v>n/a</v>
      </c>
      <c r="W168" s="106" t="str">
        <f t="shared" si="82"/>
        <v>n/a</v>
      </c>
      <c r="X168" s="107">
        <f t="shared" si="83"/>
        <v>0.54758337656866596</v>
      </c>
      <c r="Y168" s="162"/>
      <c r="Z168" s="101">
        <f t="shared" si="84"/>
        <v>7.4285714285714288</v>
      </c>
      <c r="AA168" s="109">
        <f t="shared" si="85"/>
        <v>10.152857142857142</v>
      </c>
      <c r="AB168" s="71">
        <v>10</v>
      </c>
      <c r="AC168" s="100">
        <v>14</v>
      </c>
      <c r="AD168" s="100">
        <v>1.84</v>
      </c>
      <c r="AE168" s="100">
        <v>1.2</v>
      </c>
      <c r="AF168" s="100">
        <v>1.6</v>
      </c>
      <c r="AG168" s="100">
        <v>17.03</v>
      </c>
      <c r="AH168" s="100">
        <v>-5.47</v>
      </c>
      <c r="AI168" s="100">
        <v>10.85</v>
      </c>
      <c r="AJ168" s="100">
        <v>31.72</v>
      </c>
      <c r="AK168" s="100">
        <v>5.47</v>
      </c>
      <c r="AL168" s="100">
        <v>13460</v>
      </c>
      <c r="AM168" s="100">
        <v>0.86</v>
      </c>
      <c r="AN168" s="100">
        <v>0.34</v>
      </c>
      <c r="AO168" s="111">
        <f t="shared" si="86"/>
        <v>7.9481605603531715</v>
      </c>
      <c r="AP168" s="111">
        <f t="shared" si="87"/>
        <v>18.101017703210314</v>
      </c>
      <c r="AQ168" s="112">
        <f t="shared" si="88"/>
        <v>-15.03053769847944</v>
      </c>
      <c r="AR168" s="109">
        <f>INDEX(Historical!$C$7:$C$1045,MATCH(B168,Historical!$B$7:$B$1045,0))*IF(AH168="n/a",1.03,IF(AH168&lt;0,1.01,IF(AH168&gt;10,1.1,(1+AH168/100))))</f>
        <v>0.98980000000000001</v>
      </c>
      <c r="AS168" s="109">
        <f t="shared" si="89"/>
        <v>1.0887800000000001</v>
      </c>
      <c r="AT168" s="109">
        <f t="shared" si="90"/>
        <v>1.148336266</v>
      </c>
      <c r="AU168" s="109">
        <f t="shared" si="90"/>
        <v>1.2111502597502</v>
      </c>
      <c r="AV168" s="109">
        <f t="shared" si="90"/>
        <v>1.2774001789585359</v>
      </c>
      <c r="AW168" s="109">
        <f t="shared" si="91"/>
        <v>5.715466704708736</v>
      </c>
      <c r="AX168" s="113">
        <f t="shared" si="92"/>
        <v>4.0210121744116627</v>
      </c>
      <c r="AY168" s="698">
        <v>1.39</v>
      </c>
      <c r="AZ168" s="100">
        <v>44.83</v>
      </c>
      <c r="BA168" s="100">
        <v>-15.57</v>
      </c>
      <c r="BB168" s="100">
        <v>-1.28</v>
      </c>
      <c r="BC168" s="100">
        <v>2.27</v>
      </c>
      <c r="BE168" s="12">
        <v>2021</v>
      </c>
      <c r="BF168" s="12">
        <f t="shared" si="78"/>
        <v>0</v>
      </c>
      <c r="BG168" s="100">
        <v>9.84</v>
      </c>
      <c r="BH168" s="55" t="s">
        <v>121</v>
      </c>
      <c r="BI168" s="55" t="s">
        <v>122</v>
      </c>
    </row>
    <row r="169" spans="1:61" x14ac:dyDescent="0.2">
      <c r="A169" s="116" t="s">
        <v>1661</v>
      </c>
      <c r="B169" s="55" t="s">
        <v>1662</v>
      </c>
      <c r="C169" s="156" t="s">
        <v>125</v>
      </c>
      <c r="D169" s="98" t="s">
        <v>392</v>
      </c>
      <c r="E169" s="157">
        <v>9</v>
      </c>
      <c r="F169" s="2">
        <v>551</v>
      </c>
      <c r="G169" s="2" t="s">
        <v>146</v>
      </c>
      <c r="H169" s="2" t="s">
        <v>146</v>
      </c>
      <c r="I169" s="100">
        <v>80.680000000000007</v>
      </c>
      <c r="J169" s="101">
        <f t="shared" si="79"/>
        <v>0.39662865642042633</v>
      </c>
      <c r="K169" s="104">
        <v>0.08</v>
      </c>
      <c r="L169" s="71">
        <v>4</v>
      </c>
      <c r="M169" s="28">
        <f t="shared" si="80"/>
        <v>0.32</v>
      </c>
      <c r="N169" s="103" t="s">
        <v>147</v>
      </c>
      <c r="O169" s="104">
        <v>7.4999999999999997E-2</v>
      </c>
      <c r="P169" s="158">
        <v>46101</v>
      </c>
      <c r="Q169" s="158">
        <v>46122</v>
      </c>
      <c r="R169" s="28">
        <f t="shared" si="81"/>
        <v>6.6666666666666732</v>
      </c>
      <c r="S169" s="105">
        <f>IF(INDEX(Historical!$D$7:$D1628,MATCH(B169,Historical!$B$7:$B$1044,0))=0,"n/a",(INDEX(Historical!$C$7:$C$1044,MATCH(B169,Historical!$B$7:$B$1044,0))/INDEX(Historical!$D$7:$D$1044,MATCH(B169,Historical!$B$7:$B$1044,0))-1)*100)</f>
        <v>7.2727272727272529</v>
      </c>
      <c r="T169" s="105">
        <f>IF(INDEX(Historical!$F$7:$F$1044,MATCH(B169,Historical!$B$7:$B$1044,0))=0,"n/a",((INDEX(Historical!$C$7:$C$1044,MATCH(B169,Historical!$B$7:$B$1044,0))/INDEX(Historical!$F$7:$F$1044,MATCH(B169,Historical!$B$7:$B$1044,0)))^(1/3)-1)*100)</f>
        <v>7.8743150660129491</v>
      </c>
      <c r="U169" s="105">
        <f>IF(INDEX(Historical!$H$7:$H$1044,MATCH(B169,Historical!$B$7:$B$1044,0))=0,"n/a",((INDEX(Historical!$C$7:$C$1044,MATCH(B169,Historical!$B$7:$B$1044,0))/INDEX(Historical!$H$7:$H$1044,MATCH(B169,Historical!$B$7:$B$1044,0)))^(1/5)-1)*100)</f>
        <v>8.6319263634774721</v>
      </c>
      <c r="V169" s="105" t="str">
        <f>IF(INDEX(Historical!$M$7:$M$1044,MATCH(B169,Historical!$B$7:$B$1044,0))=0,"n/a",((INDEX(Historical!$C$7:$C$1044,MATCH(B169,Historical!$B$7:$B$1044,0))/INDEX(Historical!$M$7:$M$1044,MATCH(B169,Historical!$B$7:$B$1044,0)))^(1/10)-1)*100)</f>
        <v>n/a</v>
      </c>
      <c r="W169" s="106" t="str">
        <f t="shared" si="82"/>
        <v>n/a</v>
      </c>
      <c r="X169" s="107">
        <f t="shared" si="83"/>
        <v>0.78902434766704499</v>
      </c>
      <c r="Y169" s="165"/>
      <c r="Z169" s="101">
        <f t="shared" si="84"/>
        <v>10.223642172523963</v>
      </c>
      <c r="AA169" s="109">
        <f t="shared" si="85"/>
        <v>25.776357827476041</v>
      </c>
      <c r="AB169" s="71">
        <v>12</v>
      </c>
      <c r="AC169" s="100">
        <v>3.13</v>
      </c>
      <c r="AD169" s="100" t="s">
        <v>142</v>
      </c>
      <c r="AE169" s="100">
        <v>3.37</v>
      </c>
      <c r="AF169" s="100">
        <v>4.3600000000000003</v>
      </c>
      <c r="AG169" s="100">
        <v>21.45</v>
      </c>
      <c r="AH169" s="100">
        <v>-17.93</v>
      </c>
      <c r="AI169" s="100">
        <v>33.07</v>
      </c>
      <c r="AJ169" s="100">
        <v>10.94</v>
      </c>
      <c r="AK169" s="100" t="s">
        <v>142</v>
      </c>
      <c r="AL169" s="100">
        <v>1560</v>
      </c>
      <c r="AM169" s="100">
        <v>4.25</v>
      </c>
      <c r="AN169" s="100">
        <v>0.87</v>
      </c>
      <c r="AO169" s="110">
        <f t="shared" si="86"/>
        <v>-16.74780280757814</v>
      </c>
      <c r="AP169" s="111">
        <f t="shared" si="87"/>
        <v>9.0285550198978992</v>
      </c>
      <c r="AQ169" s="112">
        <f t="shared" si="88"/>
        <v>123.49240119102785</v>
      </c>
      <c r="AR169" s="101">
        <f>INDEX(Historical!$C$7:$C$1045,MATCH(B169,Historical!$B$7:$B$1045,0))*IF(AH169="n/a",1.03,IF(AH169&lt;0,1.01,IF(AH169&gt;10,1.1,(1+AH169/100))))</f>
        <v>0.29794999999999999</v>
      </c>
      <c r="AS169" s="109">
        <f t="shared" si="89"/>
        <v>0.32774500000000001</v>
      </c>
      <c r="AT169" s="109">
        <f t="shared" si="90"/>
        <v>0.33757735</v>
      </c>
      <c r="AU169" s="109">
        <f t="shared" si="90"/>
        <v>0.34770467050000003</v>
      </c>
      <c r="AV169" s="109">
        <f t="shared" si="90"/>
        <v>0.35813581061500005</v>
      </c>
      <c r="AW169" s="109">
        <f t="shared" si="91"/>
        <v>1.6691128311150001</v>
      </c>
      <c r="AX169" s="113">
        <f t="shared" si="92"/>
        <v>2.0688061863101139</v>
      </c>
      <c r="AY169" s="698">
        <v>0.93</v>
      </c>
      <c r="AZ169" s="100">
        <v>35.68</v>
      </c>
      <c r="BA169" s="100">
        <v>-45.08</v>
      </c>
      <c r="BB169" s="100">
        <v>-12.280000000000001</v>
      </c>
      <c r="BC169" s="100">
        <v>-18.3</v>
      </c>
      <c r="BE169" s="12">
        <v>2018</v>
      </c>
      <c r="BF169" s="12">
        <f t="shared" si="78"/>
        <v>1</v>
      </c>
      <c r="BG169" s="100">
        <v>9.25</v>
      </c>
      <c r="BH169" s="55" t="s">
        <v>121</v>
      </c>
      <c r="BI169" s="55" t="s">
        <v>122</v>
      </c>
    </row>
    <row r="170" spans="1:61" x14ac:dyDescent="0.2">
      <c r="A170" s="116" t="s">
        <v>1663</v>
      </c>
      <c r="B170" s="55" t="s">
        <v>1664</v>
      </c>
      <c r="C170" s="156" t="s">
        <v>116</v>
      </c>
      <c r="D170" s="98" t="s">
        <v>150</v>
      </c>
      <c r="E170" s="157">
        <v>6</v>
      </c>
      <c r="F170" s="2">
        <v>650</v>
      </c>
      <c r="G170" s="2" t="s">
        <v>146</v>
      </c>
      <c r="H170" s="2" t="s">
        <v>146</v>
      </c>
      <c r="I170" s="100">
        <v>492.54</v>
      </c>
      <c r="J170" s="101">
        <f t="shared" si="79"/>
        <v>0.85272262151297362</v>
      </c>
      <c r="K170" s="104">
        <v>1.05</v>
      </c>
      <c r="L170" s="71">
        <v>4</v>
      </c>
      <c r="M170" s="28">
        <f t="shared" si="80"/>
        <v>4.2</v>
      </c>
      <c r="N170" s="103" t="s">
        <v>270</v>
      </c>
      <c r="O170" s="104">
        <v>0.94</v>
      </c>
      <c r="P170" s="158">
        <v>46087</v>
      </c>
      <c r="Q170" s="158">
        <v>46112</v>
      </c>
      <c r="R170" s="28">
        <f t="shared" si="81"/>
        <v>11.702127659574479</v>
      </c>
      <c r="S170" s="105">
        <f>IF(INDEX(Historical!$D$7:$D1640,MATCH(B170,Historical!$B$7:$B$1044,0))=0,"n/a",(INDEX(Historical!$C$7:$C$1044,MATCH(B170,Historical!$B$7:$B$1044,0))/INDEX(Historical!$D$7:$D$1044,MATCH(B170,Historical!$B$7:$B$1044,0))-1)*100)</f>
        <v>11.904761904761907</v>
      </c>
      <c r="T170" s="105">
        <f>IF(INDEX(Historical!$F$7:$F$1044,MATCH(B170,Historical!$B$7:$B$1044,0))=0,"n/a",((INDEX(Historical!$C$7:$C$1044,MATCH(B170,Historical!$B$7:$B$1044,0))/INDEX(Historical!$F$7:$F$1044,MATCH(B170,Historical!$B$7:$B$1044,0)))^(1/3)-1)*100)</f>
        <v>11.948346574485047</v>
      </c>
      <c r="U170" s="105">
        <f>IF(INDEX(Historical!$H$7:$H$1044,MATCH(B170,Historical!$B$7:$B$1044,0))=0,"n/a",((INDEX(Historical!$C$7:$C$1044,MATCH(B170,Historical!$B$7:$B$1044,0))/INDEX(Historical!$H$7:$H$1044,MATCH(B170,Historical!$B$7:$B$1044,0)))^(1/5)-1)*100)</f>
        <v>12.142542134526657</v>
      </c>
      <c r="V170" s="105">
        <f>IF(INDEX(Historical!$M$7:$M$1044,MATCH(B170,Historical!$B$7:$B$1044,0))=0,"n/a",((INDEX(Historical!$C$7:$C$1044,MATCH(B170,Historical!$B$7:$B$1044,0))/INDEX(Historical!$M$7:$M$1044,MATCH(B170,Historical!$B$7:$B$1044,0)))^(1/10)-1)*100)</f>
        <v>12.47939858837983</v>
      </c>
      <c r="W170" s="106">
        <f t="shared" si="82"/>
        <v>0.97300699617313002</v>
      </c>
      <c r="X170" s="107">
        <f t="shared" si="83"/>
        <v>0.41133272813437183</v>
      </c>
      <c r="Y170" s="162"/>
      <c r="Z170" s="101">
        <f t="shared" si="84"/>
        <v>32.357473035439135</v>
      </c>
      <c r="AA170" s="109">
        <f t="shared" si="85"/>
        <v>37.94607087827427</v>
      </c>
      <c r="AB170" s="71">
        <v>12</v>
      </c>
      <c r="AC170" s="100">
        <v>12.98</v>
      </c>
      <c r="AD170" s="100">
        <v>2.16</v>
      </c>
      <c r="AE170" s="100">
        <v>5.1100000000000003</v>
      </c>
      <c r="AF170" s="100">
        <v>12.71</v>
      </c>
      <c r="AG170" s="100">
        <v>36.86</v>
      </c>
      <c r="AH170" s="100">
        <v>13.52</v>
      </c>
      <c r="AI170" s="100">
        <v>13.62</v>
      </c>
      <c r="AJ170" s="100">
        <v>29.520000000000003</v>
      </c>
      <c r="AK170" s="100">
        <v>13.51</v>
      </c>
      <c r="AL170" s="100">
        <v>109010</v>
      </c>
      <c r="AM170" s="100">
        <v>0.27</v>
      </c>
      <c r="AN170" s="100">
        <v>0.73</v>
      </c>
      <c r="AO170" s="111">
        <f t="shared" si="86"/>
        <v>-24.950806122234638</v>
      </c>
      <c r="AP170" s="111">
        <f t="shared" si="87"/>
        <v>12.995264756039631</v>
      </c>
      <c r="AQ170" s="112">
        <f t="shared" si="88"/>
        <v>362.98287026765229</v>
      </c>
      <c r="AR170" s="109">
        <f>INDEX(Historical!$C$7:$C$1045,MATCH(B170,Historical!$B$7:$B$1045,0))*IF(AH170="n/a",1.03,IF(AH170&lt;0,1.01,IF(AH170&gt;10,1.1,(1+AH170/100))))</f>
        <v>4.1360000000000001</v>
      </c>
      <c r="AS170" s="109">
        <f t="shared" si="89"/>
        <v>4.5496000000000008</v>
      </c>
      <c r="AT170" s="109">
        <f t="shared" si="90"/>
        <v>5.0045600000000015</v>
      </c>
      <c r="AU170" s="109">
        <f t="shared" si="90"/>
        <v>5.5050160000000021</v>
      </c>
      <c r="AV170" s="109">
        <f t="shared" si="90"/>
        <v>6.0555176000000026</v>
      </c>
      <c r="AW170" s="109">
        <f t="shared" si="91"/>
        <v>25.250693600000005</v>
      </c>
      <c r="AX170" s="113">
        <f t="shared" si="92"/>
        <v>5.1266280099078259</v>
      </c>
      <c r="AY170" s="698">
        <v>1.24</v>
      </c>
      <c r="AZ170" s="100">
        <v>41.510000000000005</v>
      </c>
      <c r="BA170" s="100">
        <v>-0.22999999999999998</v>
      </c>
      <c r="BB170" s="100">
        <v>9.93</v>
      </c>
      <c r="BC170" s="100">
        <v>15.690000000000001</v>
      </c>
      <c r="BE170" s="12">
        <v>2021</v>
      </c>
      <c r="BF170" s="12">
        <f t="shared" si="78"/>
        <v>0</v>
      </c>
      <c r="BG170" s="100">
        <v>14.219999999999999</v>
      </c>
      <c r="BH170" s="55" t="s">
        <v>121</v>
      </c>
      <c r="BI170" s="55" t="s">
        <v>122</v>
      </c>
    </row>
    <row r="171" spans="1:61" x14ac:dyDescent="0.2">
      <c r="A171" s="116" t="s">
        <v>1665</v>
      </c>
      <c r="B171" s="55" t="s">
        <v>1666</v>
      </c>
      <c r="C171" s="156" t="s">
        <v>300</v>
      </c>
      <c r="D171" s="98" t="s">
        <v>301</v>
      </c>
      <c r="E171" s="157">
        <v>5</v>
      </c>
      <c r="F171" s="2">
        <v>676</v>
      </c>
      <c r="G171" s="2" t="s">
        <v>146</v>
      </c>
      <c r="H171" s="2" t="s">
        <v>146</v>
      </c>
      <c r="I171" s="100">
        <v>15.55</v>
      </c>
      <c r="J171" s="101">
        <f t="shared" si="79"/>
        <v>5.787781350482315</v>
      </c>
      <c r="K171" s="104">
        <v>0.22500000000000001</v>
      </c>
      <c r="L171" s="71">
        <v>4</v>
      </c>
      <c r="M171" s="28">
        <f t="shared" si="80"/>
        <v>0.9</v>
      </c>
      <c r="N171" s="103" t="s">
        <v>158</v>
      </c>
      <c r="O171" s="104">
        <v>0.215</v>
      </c>
      <c r="P171" s="163">
        <v>45792</v>
      </c>
      <c r="Q171" s="163">
        <v>45823</v>
      </c>
      <c r="R171" s="28">
        <f t="shared" si="81"/>
        <v>4.6511627906976782</v>
      </c>
      <c r="S171" s="105">
        <f>IF(INDEX(Historical!$D$7:$D1654,MATCH(B171,Historical!$B$7:$B$1044,0))=0,"n/a",(INDEX(Historical!$C$7:$C$1044,MATCH(B171,Historical!$B$7:$B$1044,0))/INDEX(Historical!$D$7:$D$1044,MATCH(B171,Historical!$B$7:$B$1044,0))-1)*100)</f>
        <v>4.705882352941182</v>
      </c>
      <c r="T171" s="105">
        <f>IF(INDEX(Historical!$F$7:$F$1044,MATCH(B171,Historical!$B$7:$B$1044,0))=0,"n/a",((INDEX(Historical!$C$7:$C$1044,MATCH(B171,Historical!$B$7:$B$1044,0))/INDEX(Historical!$F$7:$F$1044,MATCH(B171,Historical!$B$7:$B$1044,0)))^(1/3)-1)*100)</f>
        <v>3.6175549029630494</v>
      </c>
      <c r="U171" s="105">
        <f>IF(INDEX(Historical!$H$7:$H$1044,MATCH(B171,Historical!$B$7:$B$1044,0))=0,"n/a",((INDEX(Historical!$C$7:$C$1044,MATCH(B171,Historical!$B$7:$B$1044,0))/INDEX(Historical!$H$7:$H$1044,MATCH(B171,Historical!$B$7:$B$1044,0)))^(1/5)-1)*100)</f>
        <v>4.3305512448100103</v>
      </c>
      <c r="V171" s="105">
        <f>IF(INDEX(Historical!$M$7:$M$1044,MATCH(B171,Historical!$B$7:$B$1044,0))=0,"n/a",((INDEX(Historical!$C$7:$C$1044,MATCH(B171,Historical!$B$7:$B$1044,0))/INDEX(Historical!$M$7:$M$1044,MATCH(B171,Historical!$B$7:$B$1044,0)))^(1/10)-1)*100)</f>
        <v>2.1423277808030106</v>
      </c>
      <c r="W171" s="106">
        <f t="shared" si="82"/>
        <v>2.0214232778080232</v>
      </c>
      <c r="X171" s="107" t="str">
        <f t="shared" si="83"/>
        <v>n/a</v>
      </c>
      <c r="Y171" s="162"/>
      <c r="Z171" s="101">
        <f t="shared" si="84"/>
        <v>1285.7142857142856</v>
      </c>
      <c r="AA171" s="109">
        <f t="shared" si="85"/>
        <v>222.14285714285714</v>
      </c>
      <c r="AB171" s="71">
        <v>12</v>
      </c>
      <c r="AC171" s="100">
        <v>7.0000000000000007E-2</v>
      </c>
      <c r="AD171" s="100" t="s">
        <v>142</v>
      </c>
      <c r="AE171" s="100">
        <v>5.05</v>
      </c>
      <c r="AF171" s="100">
        <v>2.2599999999999998</v>
      </c>
      <c r="AG171" s="100">
        <v>2.91</v>
      </c>
      <c r="AH171" s="100">
        <v>51.43</v>
      </c>
      <c r="AI171" s="100">
        <v>6.92</v>
      </c>
      <c r="AJ171" s="100" t="s">
        <v>142</v>
      </c>
      <c r="AK171" s="100" t="s">
        <v>142</v>
      </c>
      <c r="AL171" s="100">
        <v>1320</v>
      </c>
      <c r="AM171" s="100">
        <v>6.13</v>
      </c>
      <c r="AN171" s="100">
        <v>0.84</v>
      </c>
      <c r="AO171" s="110">
        <f t="shared" si="86"/>
        <v>-212.02452454756482</v>
      </c>
      <c r="AP171" s="111">
        <f t="shared" si="87"/>
        <v>10.118332595292326</v>
      </c>
      <c r="AQ171" s="112">
        <f t="shared" si="88"/>
        <v>372.36655123977471</v>
      </c>
      <c r="AR171" s="101">
        <f>INDEX(Historical!$C$7:$C$1045,MATCH(B171,Historical!$B$7:$B$1045,0))*IF(AH171="n/a",1.03,IF(AH171&lt;0,1.01,IF(AH171&gt;10,1.1,(1+AH171/100))))</f>
        <v>0.97900000000000009</v>
      </c>
      <c r="AS171" s="109">
        <f t="shared" si="89"/>
        <v>1.0467468</v>
      </c>
      <c r="AT171" s="109">
        <f t="shared" si="90"/>
        <v>1.078149204</v>
      </c>
      <c r="AU171" s="109">
        <f t="shared" si="90"/>
        <v>1.11049368012</v>
      </c>
      <c r="AV171" s="109">
        <f t="shared" si="90"/>
        <v>1.1438084905236001</v>
      </c>
      <c r="AW171" s="109">
        <f t="shared" si="91"/>
        <v>5.3581981746436007</v>
      </c>
      <c r="AX171" s="113">
        <f t="shared" si="92"/>
        <v>34.45786607487846</v>
      </c>
      <c r="AY171" s="698">
        <v>0.99</v>
      </c>
      <c r="AZ171" s="100">
        <v>11.63</v>
      </c>
      <c r="BA171" s="100">
        <v>-13.469999999999999</v>
      </c>
      <c r="BB171" s="100">
        <v>2.96</v>
      </c>
      <c r="BC171" s="100">
        <v>0.95</v>
      </c>
      <c r="BE171" s="12">
        <v>2021</v>
      </c>
      <c r="BF171" s="12">
        <f t="shared" si="78"/>
        <v>0</v>
      </c>
      <c r="BG171" s="100">
        <v>1.6199999999999999</v>
      </c>
      <c r="BH171" s="55" t="s">
        <v>121</v>
      </c>
      <c r="BI171" s="55" t="s">
        <v>302</v>
      </c>
    </row>
    <row r="172" spans="1:61" x14ac:dyDescent="0.2">
      <c r="A172" s="116" t="s">
        <v>5564</v>
      </c>
      <c r="B172" s="55" t="s">
        <v>5557</v>
      </c>
      <c r="C172" s="156" t="s">
        <v>125</v>
      </c>
      <c r="D172" s="98" t="s">
        <v>126</v>
      </c>
      <c r="E172" s="157">
        <v>6</v>
      </c>
      <c r="F172" s="2">
        <v>632</v>
      </c>
      <c r="G172" s="2" t="s">
        <v>146</v>
      </c>
      <c r="H172" s="2" t="s">
        <v>146</v>
      </c>
      <c r="I172" s="100">
        <v>7.96</v>
      </c>
      <c r="J172" s="101">
        <f t="shared" si="79"/>
        <v>3.1658291457286429</v>
      </c>
      <c r="K172" s="104">
        <v>6.3E-2</v>
      </c>
      <c r="L172" s="71">
        <v>4</v>
      </c>
      <c r="M172" s="28">
        <f t="shared" si="80"/>
        <v>0.252</v>
      </c>
      <c r="N172" s="103" t="s">
        <v>320</v>
      </c>
      <c r="O172" s="104">
        <v>6.0999999999999999E-2</v>
      </c>
      <c r="P172" s="158">
        <v>46006</v>
      </c>
      <c r="Q172" s="158">
        <v>46024</v>
      </c>
      <c r="R172" s="28">
        <f t="shared" si="81"/>
        <v>3.2786885245901667</v>
      </c>
      <c r="S172" s="105">
        <f>IF(INDEX(Historical!$D$7:$D1724,MATCH(B172,Historical!$B$7:$B$1044,0))=0,"n/a",(INDEX(Historical!$C$7:$C$1044,MATCH(B172,Historical!$B$7:$B$1044,0))/INDEX(Historical!$D$7:$D$1044,MATCH(B172,Historical!$B$7:$B$1044,0))-1)*100)</f>
        <v>4.2735042735042805</v>
      </c>
      <c r="T172" s="105">
        <f>IF(INDEX(Historical!$F$7:$F$1044,MATCH(B172,Historical!$B$7:$B$1044,0))=0,"n/a",((INDEX(Historical!$C$7:$C$1044,MATCH(B172,Historical!$B$7:$B$1044,0))/INDEX(Historical!$F$7:$F$1044,MATCH(B172,Historical!$B$7:$B$1044,0)))^(1/3)-1)*100)</f>
        <v>4.1466628254373861</v>
      </c>
      <c r="U172" s="105">
        <f>IF(INDEX(Historical!$H$7:$H$1044,MATCH(B172,Historical!$B$7:$B$1044,0))=0,"n/a",((INDEX(Historical!$C$7:$C$1044,MATCH(B172,Historical!$B$7:$B$1044,0))/INDEX(Historical!$H$7:$H$1044,MATCH(B172,Historical!$B$7:$B$1044,0)))^(1/5)-1)*100)</f>
        <v>37.304244995420753</v>
      </c>
      <c r="V172" s="105" t="str">
        <f>IF(INDEX(Historical!$M$7:$M$1044,MATCH(B172,Historical!$B$7:$B$1044,0))=0,"n/a",((INDEX(Historical!$C$7:$C$1044,MATCH(B172,Historical!$B$7:$B$1044,0))/INDEX(Historical!$M$7:$M$1044,MATCH(B172,Historical!$B$7:$B$1044,0)))^(1/10)-1)*100)</f>
        <v>n/a</v>
      </c>
      <c r="W172" s="106" t="str">
        <f t="shared" si="82"/>
        <v>n/a</v>
      </c>
      <c r="X172" s="107" t="str">
        <f t="shared" si="83"/>
        <v>n/a</v>
      </c>
      <c r="Y172" s="162"/>
      <c r="Z172" s="101">
        <f t="shared" si="84"/>
        <v>2520</v>
      </c>
      <c r="AA172" s="109">
        <f t="shared" si="85"/>
        <v>796</v>
      </c>
      <c r="AB172" s="71">
        <v>12</v>
      </c>
      <c r="AC172" s="100">
        <v>0.01</v>
      </c>
      <c r="AD172" s="100">
        <v>2.12</v>
      </c>
      <c r="AE172" s="100">
        <v>0.8</v>
      </c>
      <c r="AF172" s="100">
        <v>0.98</v>
      </c>
      <c r="AG172" s="100">
        <v>0.11</v>
      </c>
      <c r="AH172" s="100">
        <v>-5.66</v>
      </c>
      <c r="AI172" s="100">
        <v>8.99</v>
      </c>
      <c r="AJ172" s="100" t="s">
        <v>142</v>
      </c>
      <c r="AK172" s="100">
        <v>4.45</v>
      </c>
      <c r="AL172" s="100">
        <v>1140</v>
      </c>
      <c r="AM172" s="100">
        <v>18.68</v>
      </c>
      <c r="AN172" s="100">
        <v>1.44</v>
      </c>
      <c r="AO172" s="110">
        <f t="shared" si="86"/>
        <v>-755.52992585885056</v>
      </c>
      <c r="AP172" s="111">
        <f t="shared" si="87"/>
        <v>40.470074141149396</v>
      </c>
      <c r="AQ172" s="112">
        <f t="shared" si="88"/>
        <v>488.81425103526681</v>
      </c>
      <c r="AR172" s="101">
        <f>INDEX(Historical!$C$7:$C$1045,MATCH(B172,Historical!$B$7:$B$1045,0))*IF(AH172="n/a",1.03,IF(AH172&lt;0,1.01,IF(AH172&gt;10,1.1,(1+AH172/100))))</f>
        <v>0.24643999999999999</v>
      </c>
      <c r="AS172" s="109">
        <f t="shared" si="89"/>
        <v>0.268594956</v>
      </c>
      <c r="AT172" s="109">
        <f t="shared" si="90"/>
        <v>0.28054743154200001</v>
      </c>
      <c r="AU172" s="109">
        <f t="shared" si="90"/>
        <v>0.29303179224561898</v>
      </c>
      <c r="AV172" s="109">
        <f t="shared" si="90"/>
        <v>0.30607170700054903</v>
      </c>
      <c r="AW172" s="109">
        <f t="shared" si="91"/>
        <v>1.394685886788168</v>
      </c>
      <c r="AX172" s="113">
        <f t="shared" si="92"/>
        <v>17.521179482263417</v>
      </c>
      <c r="AY172" s="698">
        <v>0.87</v>
      </c>
      <c r="AZ172" s="100">
        <v>11.88</v>
      </c>
      <c r="BA172" s="100">
        <v>-45.739999999999995</v>
      </c>
      <c r="BB172" s="100">
        <v>-0.72</v>
      </c>
      <c r="BC172" s="100">
        <v>-25.36</v>
      </c>
      <c r="BE172" s="12">
        <v>2020</v>
      </c>
      <c r="BF172" s="12">
        <f t="shared" si="78"/>
        <v>1</v>
      </c>
      <c r="BG172" s="100">
        <v>0.03</v>
      </c>
      <c r="BH172" s="55" t="s">
        <v>121</v>
      </c>
      <c r="BI172" s="55" t="s">
        <v>122</v>
      </c>
    </row>
    <row r="173" spans="1:61" x14ac:dyDescent="0.2">
      <c r="A173" s="116" t="s">
        <v>1667</v>
      </c>
      <c r="B173" s="55" t="s">
        <v>1668</v>
      </c>
      <c r="C173" s="156" t="s">
        <v>134</v>
      </c>
      <c r="D173" s="98" t="s">
        <v>186</v>
      </c>
      <c r="E173" s="157">
        <v>7</v>
      </c>
      <c r="F173" s="2">
        <v>588</v>
      </c>
      <c r="G173" s="2" t="s">
        <v>146</v>
      </c>
      <c r="H173" s="2" t="s">
        <v>146</v>
      </c>
      <c r="I173" s="100">
        <v>78.510000000000005</v>
      </c>
      <c r="J173" s="101">
        <f t="shared" si="79"/>
        <v>2.4964972614953505</v>
      </c>
      <c r="K173" s="104">
        <v>0.49</v>
      </c>
      <c r="L173" s="71">
        <v>4</v>
      </c>
      <c r="M173" s="28">
        <f t="shared" si="80"/>
        <v>1.96</v>
      </c>
      <c r="N173" s="103" t="s">
        <v>1517</v>
      </c>
      <c r="O173" s="104">
        <v>0.47</v>
      </c>
      <c r="P173" s="158">
        <v>45818</v>
      </c>
      <c r="Q173" s="158">
        <v>45833</v>
      </c>
      <c r="R173" s="28">
        <f t="shared" si="81"/>
        <v>4.2553191489361746</v>
      </c>
      <c r="S173" s="105">
        <f>IF(INDEX(Historical!$D$7:$D1666,MATCH(B173,Historical!$B$7:$B$1044,0))=0,"n/a",(INDEX(Historical!$C$7:$C$1044,MATCH(B173,Historical!$B$7:$B$1044,0))/INDEX(Historical!$D$7:$D$1044,MATCH(B173,Historical!$B$7:$B$1044,0))-1)*100)</f>
        <v>24.7588424437299</v>
      </c>
      <c r="T173" s="105">
        <f>IF(INDEX(Historical!$F$7:$F$1044,MATCH(B173,Historical!$B$7:$B$1044,0))=0,"n/a",((INDEX(Historical!$C$7:$C$1044,MATCH(B173,Historical!$B$7:$B$1044,0))/INDEX(Historical!$F$7:$F$1044,MATCH(B173,Historical!$B$7:$B$1044,0)))^(1/3)-1)*100)</f>
        <v>24.719370447911238</v>
      </c>
      <c r="U173" s="105">
        <f>IF(INDEX(Historical!$H$7:$H$1044,MATCH(B173,Historical!$B$7:$B$1044,0))=0,"n/a",((INDEX(Historical!$C$7:$C$1044,MATCH(B173,Historical!$B$7:$B$1044,0))/INDEX(Historical!$H$7:$H$1044,MATCH(B173,Historical!$B$7:$B$1044,0)))^(1/5)-1)*100)</f>
        <v>53.184484277402767</v>
      </c>
      <c r="V173" s="105" t="str">
        <f>IF(INDEX(Historical!$M$7:$M$1044,MATCH(B173,Historical!$B$7:$B$1044,0))=0,"n/a",((INDEX(Historical!$C$7:$C$1044,MATCH(B173,Historical!$B$7:$B$1044,0))/INDEX(Historical!$M$7:$M$1044,MATCH(B173,Historical!$B$7:$B$1044,0)))^(1/10)-1)*100)</f>
        <v>n/a</v>
      </c>
      <c r="W173" s="106" t="str">
        <f t="shared" si="82"/>
        <v>n/a</v>
      </c>
      <c r="X173" s="107">
        <f t="shared" si="83"/>
        <v>7.4176407639334405</v>
      </c>
      <c r="Y173" s="165"/>
      <c r="Z173" s="101">
        <f t="shared" si="84"/>
        <v>48.039215686274503</v>
      </c>
      <c r="AA173" s="109">
        <f t="shared" si="85"/>
        <v>19.242647058823529</v>
      </c>
      <c r="AB173" s="71">
        <v>12</v>
      </c>
      <c r="AC173" s="100">
        <v>4.08</v>
      </c>
      <c r="AD173" s="100" t="s">
        <v>142</v>
      </c>
      <c r="AE173" s="100">
        <v>3.81</v>
      </c>
      <c r="AF173" s="100">
        <v>2.08</v>
      </c>
      <c r="AG173" s="100">
        <v>18.61</v>
      </c>
      <c r="AH173" s="100">
        <v>6.8599999999999994</v>
      </c>
      <c r="AI173" s="100">
        <v>9.9699999999999989</v>
      </c>
      <c r="AJ173" s="100">
        <v>7.17</v>
      </c>
      <c r="AK173" s="100" t="s">
        <v>142</v>
      </c>
      <c r="AL173" s="100">
        <v>5030</v>
      </c>
      <c r="AM173" s="100">
        <v>16.650000000000002</v>
      </c>
      <c r="AN173" s="100">
        <v>0.42</v>
      </c>
      <c r="AO173" s="110">
        <f t="shared" si="86"/>
        <v>36.438334480074587</v>
      </c>
      <c r="AP173" s="111">
        <f t="shared" si="87"/>
        <v>55.680981538898116</v>
      </c>
      <c r="AQ173" s="112">
        <f t="shared" si="88"/>
        <v>33.374503447752879</v>
      </c>
      <c r="AR173" s="101">
        <f>INDEX(Historical!$C$7:$C$1045,MATCH(B173,Historical!$B$7:$B$1045,0))*IF(AH173="n/a",1.03,IF(AH173&lt;0,1.01,IF(AH173&gt;10,1.1,(1+AH173/100))))</f>
        <v>2.0730840000000001</v>
      </c>
      <c r="AS173" s="109">
        <f t="shared" si="89"/>
        <v>2.2797704747999998</v>
      </c>
      <c r="AT173" s="109">
        <f t="shared" si="90"/>
        <v>2.3481635890439998</v>
      </c>
      <c r="AU173" s="109">
        <f t="shared" si="90"/>
        <v>2.4186084967153199</v>
      </c>
      <c r="AV173" s="109">
        <f t="shared" si="90"/>
        <v>2.4911667516167797</v>
      </c>
      <c r="AW173" s="109">
        <f t="shared" si="91"/>
        <v>11.610793312176099</v>
      </c>
      <c r="AX173" s="113">
        <f t="shared" si="92"/>
        <v>14.788935565120493</v>
      </c>
      <c r="AY173" s="698">
        <v>1.07</v>
      </c>
      <c r="AZ173" s="100">
        <v>42.04</v>
      </c>
      <c r="BA173" s="100">
        <v>0.95</v>
      </c>
      <c r="BB173" s="100">
        <v>11.86</v>
      </c>
      <c r="BC173" s="100">
        <v>15.690000000000001</v>
      </c>
      <c r="BE173" s="12">
        <v>2019</v>
      </c>
      <c r="BG173" s="100">
        <v>9.6199999999999992</v>
      </c>
      <c r="BH173" s="55" t="s">
        <v>121</v>
      </c>
      <c r="BI173" s="55" t="s">
        <v>122</v>
      </c>
    </row>
    <row r="174" spans="1:61" x14ac:dyDescent="0.2">
      <c r="A174" s="116" t="s">
        <v>1669</v>
      </c>
      <c r="B174" s="55" t="s">
        <v>1670</v>
      </c>
      <c r="C174" s="156" t="s">
        <v>300</v>
      </c>
      <c r="D174" s="98" t="s">
        <v>612</v>
      </c>
      <c r="E174" s="157">
        <v>8</v>
      </c>
      <c r="F174" s="2">
        <v>565</v>
      </c>
      <c r="G174" s="2" t="s">
        <v>146</v>
      </c>
      <c r="H174" s="2" t="s">
        <v>146</v>
      </c>
      <c r="I174" s="100">
        <v>29.2</v>
      </c>
      <c r="J174" s="101">
        <f t="shared" si="79"/>
        <v>6.1643835616438363</v>
      </c>
      <c r="K174" s="104">
        <v>0.45</v>
      </c>
      <c r="L174" s="71">
        <v>4</v>
      </c>
      <c r="M174" s="28">
        <f t="shared" si="80"/>
        <v>1.8</v>
      </c>
      <c r="N174" s="103" t="s">
        <v>147</v>
      </c>
      <c r="O174" s="104">
        <v>0.4325</v>
      </c>
      <c r="P174" s="158">
        <v>45918</v>
      </c>
      <c r="Q174" s="158">
        <v>45939</v>
      </c>
      <c r="R174" s="28">
        <f t="shared" si="81"/>
        <v>4.046242774566478</v>
      </c>
      <c r="S174" s="105">
        <f>IF(INDEX(Historical!$D$7:$D1667,MATCH(B174,Historical!$B$7:$B$1044,0))=0,"n/a",(INDEX(Historical!$C$7:$C$1044,MATCH(B174,Historical!$B$7:$B$1044,0))/INDEX(Historical!$D$7:$D$1044,MATCH(B174,Historical!$B$7:$B$1044,0))-1)*100)</f>
        <v>4.1728763040238537</v>
      </c>
      <c r="T174" s="105">
        <f>IF(INDEX(Historical!$F$7:$F$1044,MATCH(B174,Historical!$B$7:$B$1044,0))=0,"n/a",((INDEX(Historical!$C$7:$C$1044,MATCH(B174,Historical!$B$7:$B$1044,0))/INDEX(Historical!$F$7:$F$1044,MATCH(B174,Historical!$B$7:$B$1044,0)))^(1/3)-1)*100)</f>
        <v>5.9334906796179254</v>
      </c>
      <c r="U174" s="105">
        <f>IF(INDEX(Historical!$H$7:$H$1044,MATCH(B174,Historical!$B$7:$B$1044,0))=0,"n/a",((INDEX(Historical!$C$7:$C$1044,MATCH(B174,Historical!$B$7:$B$1044,0))/INDEX(Historical!$H$7:$H$1044,MATCH(B174,Historical!$B$7:$B$1044,0)))^(1/5)-1)*100)</f>
        <v>7.4072663353505597</v>
      </c>
      <c r="V174" s="105" t="str">
        <f>IF(INDEX(Historical!$M$7:$M$1044,MATCH(B174,Historical!$B$7:$B$1044,0))=0,"n/a",((INDEX(Historical!$C$7:$C$1044,MATCH(B174,Historical!$B$7:$B$1044,0))/INDEX(Historical!$M$7:$M$1044,MATCH(B174,Historical!$B$7:$B$1044,0)))^(1/10)-1)*100)</f>
        <v>n/a</v>
      </c>
      <c r="W174" s="106" t="str">
        <f t="shared" si="82"/>
        <v>n/a</v>
      </c>
      <c r="X174" s="107">
        <f t="shared" si="83"/>
        <v>0.88181742087506654</v>
      </c>
      <c r="Y174" s="165"/>
      <c r="Z174" s="101">
        <f t="shared" si="84"/>
        <v>61.855670103092784</v>
      </c>
      <c r="AA174" s="109">
        <f t="shared" si="85"/>
        <v>10.034364261168385</v>
      </c>
      <c r="AB174" s="71">
        <v>12</v>
      </c>
      <c r="AC174" s="100">
        <v>2.91</v>
      </c>
      <c r="AD174" s="100">
        <v>1.96</v>
      </c>
      <c r="AE174" s="100">
        <v>7.73</v>
      </c>
      <c r="AF174" s="100">
        <v>1.1100000000000001</v>
      </c>
      <c r="AG174" s="100">
        <v>11.33</v>
      </c>
      <c r="AH174" s="100">
        <v>9.56</v>
      </c>
      <c r="AI174" s="100">
        <v>2.75</v>
      </c>
      <c r="AJ174" s="100">
        <v>8.4</v>
      </c>
      <c r="AK174" s="100">
        <v>5.0599999999999996</v>
      </c>
      <c r="AL174" s="100">
        <v>31210</v>
      </c>
      <c r="AM174" s="100">
        <v>0.32</v>
      </c>
      <c r="AN174" s="100">
        <v>0.63</v>
      </c>
      <c r="AO174" s="110">
        <f t="shared" si="86"/>
        <v>3.5372856358260112</v>
      </c>
      <c r="AP174" s="111">
        <f t="shared" si="87"/>
        <v>13.571649896994396</v>
      </c>
      <c r="AQ174" s="112">
        <f t="shared" si="88"/>
        <v>-29.641728497332529</v>
      </c>
      <c r="AR174" s="101">
        <f>INDEX(Historical!$C$7:$C$1045,MATCH(B174,Historical!$B$7:$B$1045,0))*IF(AH174="n/a",1.03,IF(AH174&lt;0,1.01,IF(AH174&gt;10,1.1,(1+AH174/100))))</f>
        <v>1.914561</v>
      </c>
      <c r="AS174" s="109">
        <f t="shared" si="89"/>
        <v>1.9672114275000001</v>
      </c>
      <c r="AT174" s="109">
        <f t="shared" si="90"/>
        <v>2.0667523257315001</v>
      </c>
      <c r="AU174" s="109">
        <f t="shared" si="90"/>
        <v>2.1713299934135142</v>
      </c>
      <c r="AV174" s="109">
        <f t="shared" si="90"/>
        <v>2.2811992910802381</v>
      </c>
      <c r="AW174" s="109">
        <f t="shared" si="91"/>
        <v>10.401054037725252</v>
      </c>
      <c r="AX174" s="113">
        <f t="shared" si="92"/>
        <v>35.620048074401552</v>
      </c>
      <c r="AY174" s="698">
        <v>0.69</v>
      </c>
      <c r="AZ174" s="100">
        <v>9.98</v>
      </c>
      <c r="BA174" s="100">
        <v>-14.14</v>
      </c>
      <c r="BB174" s="100">
        <v>2.1999999999999997</v>
      </c>
      <c r="BC174" s="100">
        <v>-2.97</v>
      </c>
      <c r="BE174" s="12">
        <v>2018</v>
      </c>
      <c r="BF174" s="12">
        <f t="shared" ref="BF174:BF192" si="93">IF(BE174&gt;2020,0,IF(BE174&gt;2008,1,IF(BE174&gt;2001,2,IF(BE174&gt;1990,3,IF(BE174&gt;1980,4,IF(BE174&gt;1973,5,IF(BE174&gt;1970,6,IF(BE174&gt;1960,7,IF(BE174&gt;1958,8,IF(BE174&gt;1953,9,10))))))))))</f>
        <v>1</v>
      </c>
      <c r="BG174" s="100">
        <v>6.7</v>
      </c>
      <c r="BH174" s="55" t="s">
        <v>121</v>
      </c>
      <c r="BI174" s="55" t="s">
        <v>302</v>
      </c>
    </row>
    <row r="175" spans="1:61" x14ac:dyDescent="0.2">
      <c r="A175" s="116" t="s">
        <v>1671</v>
      </c>
      <c r="B175" s="55" t="s">
        <v>1672</v>
      </c>
      <c r="C175" s="156" t="s">
        <v>116</v>
      </c>
      <c r="D175" s="98" t="s">
        <v>841</v>
      </c>
      <c r="E175" s="157">
        <v>7</v>
      </c>
      <c r="F175" s="2">
        <v>617</v>
      </c>
      <c r="G175" s="2" t="s">
        <v>146</v>
      </c>
      <c r="H175" s="2" t="s">
        <v>146</v>
      </c>
      <c r="I175" s="100">
        <v>508.04</v>
      </c>
      <c r="J175" s="101">
        <f t="shared" si="79"/>
        <v>0.60625147626171172</v>
      </c>
      <c r="K175" s="104">
        <v>0.77</v>
      </c>
      <c r="L175" s="71">
        <v>4</v>
      </c>
      <c r="M175" s="28">
        <f t="shared" si="80"/>
        <v>3.08</v>
      </c>
      <c r="N175" s="103" t="s">
        <v>209</v>
      </c>
      <c r="O175" s="104">
        <v>0.68</v>
      </c>
      <c r="P175" s="158">
        <v>46108</v>
      </c>
      <c r="Q175" s="158">
        <v>46127</v>
      </c>
      <c r="R175" s="28">
        <f t="shared" si="81"/>
        <v>13.235294117647053</v>
      </c>
      <c r="S175" s="105">
        <f>IF(INDEX(Historical!$D$7:$D1669,MATCH(B175,Historical!$B$7:$B$1044,0))=0,"n/a",(INDEX(Historical!$C$7:$C$1044,MATCH(B175,Historical!$B$7:$B$1044,0))/INDEX(Historical!$D$7:$D$1044,MATCH(B175,Historical!$B$7:$B$1044,0))-1)*100)</f>
        <v>10.000000000000009</v>
      </c>
      <c r="T175" s="105">
        <f>IF(INDEX(Historical!$F$7:$F$1044,MATCH(B175,Historical!$B$7:$B$1044,0))=0,"n/a",((INDEX(Historical!$C$7:$C$1044,MATCH(B175,Historical!$B$7:$B$1044,0))/INDEX(Historical!$F$7:$F$1044,MATCH(B175,Historical!$B$7:$B$1044,0)))^(1/3)-1)*100)</f>
        <v>7.0833187114252683</v>
      </c>
      <c r="U175" s="105">
        <f>IF(INDEX(Historical!$H$7:$H$1044,MATCH(B175,Historical!$B$7:$B$1044,0))=0,"n/a",((INDEX(Historical!$C$7:$C$1044,MATCH(B175,Historical!$B$7:$B$1044,0))/INDEX(Historical!$H$7:$H$1044,MATCH(B175,Historical!$B$7:$B$1044,0)))^(1/5)-1)*100)</f>
        <v>8.883723866366843</v>
      </c>
      <c r="V175" s="105">
        <f>IF(INDEX(Historical!$M$7:$M$1044,MATCH(B175,Historical!$B$7:$B$1044,0))=0,"n/a",((INDEX(Historical!$C$7:$C$1044,MATCH(B175,Historical!$B$7:$B$1044,0))/INDEX(Historical!$M$7:$M$1044,MATCH(B175,Historical!$B$7:$B$1044,0)))^(1/10)-1)*100)</f>
        <v>5.815982029201594</v>
      </c>
      <c r="W175" s="106">
        <f t="shared" si="82"/>
        <v>1.5274675578023378</v>
      </c>
      <c r="X175" s="107">
        <f t="shared" si="83"/>
        <v>0.42999631492579105</v>
      </c>
      <c r="Y175" s="162"/>
      <c r="Z175" s="101">
        <f t="shared" si="84"/>
        <v>17.092119866814652</v>
      </c>
      <c r="AA175" s="109">
        <f t="shared" si="85"/>
        <v>28.193118756936737</v>
      </c>
      <c r="AB175" s="71">
        <v>12</v>
      </c>
      <c r="AC175" s="100">
        <v>18.02</v>
      </c>
      <c r="AD175" s="100">
        <v>1.36</v>
      </c>
      <c r="AE175" s="100">
        <v>2.37</v>
      </c>
      <c r="AF175" s="100">
        <v>5.73</v>
      </c>
      <c r="AG175" s="100">
        <v>21.46</v>
      </c>
      <c r="AH175" s="100">
        <v>19.39</v>
      </c>
      <c r="AI175" s="100">
        <v>11.31</v>
      </c>
      <c r="AJ175" s="100">
        <v>20.66</v>
      </c>
      <c r="AK175" s="100">
        <v>14.719999999999999</v>
      </c>
      <c r="AL175" s="100">
        <v>9860</v>
      </c>
      <c r="AM175" s="100">
        <v>1.44</v>
      </c>
      <c r="AN175" s="100">
        <v>0.55000000000000004</v>
      </c>
      <c r="AO175" s="110">
        <f t="shared" si="86"/>
        <v>-18.703143414308183</v>
      </c>
      <c r="AP175" s="111">
        <f t="shared" si="87"/>
        <v>9.4899753426285542</v>
      </c>
      <c r="AQ175" s="112">
        <f t="shared" si="88"/>
        <v>167.95237593211519</v>
      </c>
      <c r="AR175" s="101">
        <f>INDEX(Historical!$C$7:$C$1045,MATCH(B175,Historical!$B$7:$B$1045,0))*IF(AH175="n/a",1.03,IF(AH175&lt;0,1.01,IF(AH175&gt;10,1.1,(1+AH175/100))))</f>
        <v>2.9040000000000004</v>
      </c>
      <c r="AS175" s="109">
        <f t="shared" si="89"/>
        <v>3.1944000000000008</v>
      </c>
      <c r="AT175" s="109">
        <f t="shared" si="90"/>
        <v>3.513840000000001</v>
      </c>
      <c r="AU175" s="109">
        <f t="shared" si="90"/>
        <v>3.8652240000000013</v>
      </c>
      <c r="AV175" s="109">
        <f t="shared" si="90"/>
        <v>4.2517464000000018</v>
      </c>
      <c r="AW175" s="109">
        <f t="shared" si="91"/>
        <v>17.729210400000007</v>
      </c>
      <c r="AX175" s="113">
        <f t="shared" si="92"/>
        <v>3.4897272655696412</v>
      </c>
      <c r="AY175" s="698">
        <v>1.33</v>
      </c>
      <c r="AZ175" s="100">
        <v>77.33</v>
      </c>
      <c r="BA175" s="100">
        <v>0.82000000000000006</v>
      </c>
      <c r="BB175" s="100">
        <v>17.11</v>
      </c>
      <c r="BC175" s="100">
        <v>24.060000000000002</v>
      </c>
      <c r="BE175" s="12">
        <v>2020</v>
      </c>
      <c r="BF175" s="12">
        <f t="shared" si="93"/>
        <v>1</v>
      </c>
      <c r="BG175" s="100">
        <v>10.440000000000001</v>
      </c>
      <c r="BH175" s="55" t="s">
        <v>121</v>
      </c>
      <c r="BI175" s="55" t="s">
        <v>122</v>
      </c>
    </row>
    <row r="176" spans="1:61" x14ac:dyDescent="0.2">
      <c r="A176" s="116" t="s">
        <v>1673</v>
      </c>
      <c r="B176" s="55" t="s">
        <v>1674</v>
      </c>
      <c r="C176" s="156" t="s">
        <v>134</v>
      </c>
      <c r="D176" s="98" t="s">
        <v>145</v>
      </c>
      <c r="E176" s="157">
        <v>7</v>
      </c>
      <c r="F176" s="2">
        <v>598</v>
      </c>
      <c r="G176" s="2" t="s">
        <v>146</v>
      </c>
      <c r="H176" s="2" t="s">
        <v>146</v>
      </c>
      <c r="I176" s="100">
        <v>81.96</v>
      </c>
      <c r="J176" s="101">
        <f t="shared" si="79"/>
        <v>2.2938018545632017</v>
      </c>
      <c r="K176" s="104">
        <v>0.47</v>
      </c>
      <c r="L176" s="71">
        <v>4</v>
      </c>
      <c r="M176" s="28">
        <f t="shared" si="80"/>
        <v>1.88</v>
      </c>
      <c r="N176" s="103" t="s">
        <v>1517</v>
      </c>
      <c r="O176" s="104">
        <v>0.45</v>
      </c>
      <c r="P176" s="158">
        <v>45987</v>
      </c>
      <c r="Q176" s="158">
        <v>46020</v>
      </c>
      <c r="R176" s="28">
        <f t="shared" si="81"/>
        <v>4.4444444444444366</v>
      </c>
      <c r="S176" s="105">
        <f>IF(INDEX(Historical!$D$7:$D1670,MATCH(B176,Historical!$B$7:$B$1044,0))=0,"n/a",(INDEX(Historical!$C$7:$C$1044,MATCH(B176,Historical!$B$7:$B$1044,0))/INDEX(Historical!$D$7:$D$1044,MATCH(B176,Historical!$B$7:$B$1044,0))-1)*100)</f>
        <v>7.0588235294117618</v>
      </c>
      <c r="T176" s="105">
        <f>IF(INDEX(Historical!$F$7:$F$1044,MATCH(B176,Historical!$B$7:$B$1044,0))=0,"n/a",((INDEX(Historical!$C$7:$C$1044,MATCH(B176,Historical!$B$7:$B$1044,0))/INDEX(Historical!$F$7:$F$1044,MATCH(B176,Historical!$B$7:$B$1044,0)))^(1/3)-1)*100)</f>
        <v>31.520605714281281</v>
      </c>
      <c r="U176" s="105">
        <f>IF(INDEX(Historical!$H$7:$H$1044,MATCH(B176,Historical!$B$7:$B$1044,0))=0,"n/a",((INDEX(Historical!$C$7:$C$1044,MATCH(B176,Historical!$B$7:$B$1044,0))/INDEX(Historical!$H$7:$H$1044,MATCH(B176,Historical!$B$7:$B$1044,0)))^(1/5)-1)*100)</f>
        <v>24.848700846780368</v>
      </c>
      <c r="V176" s="105">
        <f>IF(INDEX(Historical!$M$7:$M$1044,MATCH(B176,Historical!$B$7:$B$1044,0))=0,"n/a",((INDEX(Historical!$C$7:$C$1044,MATCH(B176,Historical!$B$7:$B$1044,0))/INDEX(Historical!$M$7:$M$1044,MATCH(B176,Historical!$B$7:$B$1044,0)))^(1/10)-1)*100)</f>
        <v>46.487693070514702</v>
      </c>
      <c r="W176" s="106">
        <f t="shared" si="82"/>
        <v>0.53452213275218241</v>
      </c>
      <c r="X176" s="107">
        <f t="shared" si="83"/>
        <v>0.4069554675201501</v>
      </c>
      <c r="Y176" s="162"/>
      <c r="Z176" s="101">
        <f t="shared" si="84"/>
        <v>29.888712241653415</v>
      </c>
      <c r="AA176" s="109">
        <f t="shared" si="85"/>
        <v>13.0302066772655</v>
      </c>
      <c r="AB176" s="71">
        <v>12</v>
      </c>
      <c r="AC176" s="100">
        <v>6.29</v>
      </c>
      <c r="AD176" s="100">
        <v>0.61</v>
      </c>
      <c r="AE176" s="100">
        <v>0.92</v>
      </c>
      <c r="AF176" s="100">
        <v>1.55</v>
      </c>
      <c r="AG176" s="100">
        <v>14.6</v>
      </c>
      <c r="AH176" s="100">
        <v>8</v>
      </c>
      <c r="AI176" s="100">
        <v>15.9</v>
      </c>
      <c r="AJ176" s="100">
        <v>61.06</v>
      </c>
      <c r="AK176" s="100">
        <v>12.16</v>
      </c>
      <c r="AL176" s="100">
        <v>7570</v>
      </c>
      <c r="AM176" s="100">
        <v>0.4</v>
      </c>
      <c r="AN176" s="100">
        <v>0.86</v>
      </c>
      <c r="AO176" s="110">
        <f t="shared" si="86"/>
        <v>14.11229602407807</v>
      </c>
      <c r="AP176" s="111">
        <f t="shared" si="87"/>
        <v>27.14250270134357</v>
      </c>
      <c r="AQ176" s="112">
        <f t="shared" si="88"/>
        <v>-5.2563215834744543</v>
      </c>
      <c r="AR176" s="101">
        <f>INDEX(Historical!$C$7:$C$1045,MATCH(B176,Historical!$B$7:$B$1045,0))*IF(AH176="n/a",1.03,IF(AH176&lt;0,1.01,IF(AH176&gt;10,1.1,(1+AH176/100))))</f>
        <v>1.9656000000000002</v>
      </c>
      <c r="AS176" s="109">
        <f t="shared" si="89"/>
        <v>2.1621600000000005</v>
      </c>
      <c r="AT176" s="109">
        <f t="shared" si="90"/>
        <v>2.3783760000000007</v>
      </c>
      <c r="AU176" s="109">
        <f t="shared" si="90"/>
        <v>2.6162136000000009</v>
      </c>
      <c r="AV176" s="109">
        <f t="shared" si="90"/>
        <v>2.8778349600000013</v>
      </c>
      <c r="AW176" s="109">
        <f t="shared" si="91"/>
        <v>12.000184560000005</v>
      </c>
      <c r="AX176" s="113">
        <f t="shared" si="92"/>
        <v>14.64151361639825</v>
      </c>
      <c r="AY176" s="698">
        <v>0.92</v>
      </c>
      <c r="AZ176" s="100">
        <v>41.949999999999996</v>
      </c>
      <c r="BA176" s="100">
        <v>-1.55</v>
      </c>
      <c r="BB176" s="100">
        <v>15.7</v>
      </c>
      <c r="BC176" s="100">
        <v>12.04</v>
      </c>
      <c r="BE176" s="12">
        <v>2019</v>
      </c>
      <c r="BF176" s="12">
        <f t="shared" si="93"/>
        <v>1</v>
      </c>
      <c r="BG176" s="100">
        <v>0.41000000000000003</v>
      </c>
      <c r="BH176" s="55" t="s">
        <v>121</v>
      </c>
      <c r="BI176" s="55" t="s">
        <v>122</v>
      </c>
    </row>
    <row r="177" spans="1:61" x14ac:dyDescent="0.2">
      <c r="A177" s="116" t="s">
        <v>1675</v>
      </c>
      <c r="B177" s="55" t="s">
        <v>1676</v>
      </c>
      <c r="C177" s="156" t="s">
        <v>116</v>
      </c>
      <c r="D177" s="98" t="s">
        <v>130</v>
      </c>
      <c r="E177" s="157">
        <v>8</v>
      </c>
      <c r="F177" s="2">
        <v>580</v>
      </c>
      <c r="G177" s="2" t="s">
        <v>146</v>
      </c>
      <c r="H177" s="2" t="s">
        <v>146</v>
      </c>
      <c r="I177" s="100">
        <v>184.49</v>
      </c>
      <c r="J177" s="101">
        <f t="shared" si="79"/>
        <v>1.0840695972681444</v>
      </c>
      <c r="K177" s="104">
        <v>0.5</v>
      </c>
      <c r="L177" s="71">
        <v>4</v>
      </c>
      <c r="M177" s="28">
        <f t="shared" si="80"/>
        <v>2</v>
      </c>
      <c r="N177" s="103" t="s">
        <v>158</v>
      </c>
      <c r="O177" s="104">
        <v>0.45</v>
      </c>
      <c r="P177" s="158">
        <v>46094</v>
      </c>
      <c r="Q177" s="158">
        <v>46112</v>
      </c>
      <c r="R177" s="28">
        <f t="shared" si="81"/>
        <v>11.111111111111107</v>
      </c>
      <c r="S177" s="105">
        <f>IF(INDEX(Historical!$D$7:$D1671,MATCH(B177,Historical!$B$7:$B$1044,0))=0,"n/a",(INDEX(Historical!$C$7:$C$1044,MATCH(B177,Historical!$B$7:$B$1044,0))/INDEX(Historical!$D$7:$D$1044,MATCH(B177,Historical!$B$7:$B$1044,0))-1)*100)</f>
        <v>15.384615384615374</v>
      </c>
      <c r="T177" s="105">
        <f>IF(INDEX(Historical!$F$7:$F$1044,MATCH(B177,Historical!$B$7:$B$1044,0))=0,"n/a",((INDEX(Historical!$C$7:$C$1044,MATCH(B177,Historical!$B$7:$B$1044,0))/INDEX(Historical!$F$7:$F$1044,MATCH(B177,Historical!$B$7:$B$1044,0)))^(1/3)-1)*100)</f>
        <v>13.227071089979447</v>
      </c>
      <c r="U177" s="105">
        <f>IF(INDEX(Historical!$H$7:$H$1044,MATCH(B177,Historical!$B$7:$B$1044,0))=0,"n/a",((INDEX(Historical!$C$7:$C$1044,MATCH(B177,Historical!$B$7:$B$1044,0))/INDEX(Historical!$H$7:$H$1044,MATCH(B177,Historical!$B$7:$B$1044,0)))^(1/5)-1)*100)</f>
        <v>10.756634324828983</v>
      </c>
      <c r="V177" s="105" t="str">
        <f>IF(INDEX(Historical!$M$7:$M$1044,MATCH(B177,Historical!$B$7:$B$1044,0))=0,"n/a",((INDEX(Historical!$C$7:$C$1044,MATCH(B177,Historical!$B$7:$B$1044,0))/INDEX(Historical!$M$7:$M$1044,MATCH(B177,Historical!$B$7:$B$1044,0)))^(1/10)-1)*100)</f>
        <v>n/a</v>
      </c>
      <c r="W177" s="106" t="str">
        <f t="shared" si="82"/>
        <v>n/a</v>
      </c>
      <c r="X177" s="107">
        <f t="shared" si="83"/>
        <v>1.2639993331173893</v>
      </c>
      <c r="Y177" s="165"/>
      <c r="Z177" s="101">
        <f t="shared" si="84"/>
        <v>30.441400304414003</v>
      </c>
      <c r="AA177" s="109">
        <f t="shared" si="85"/>
        <v>28.080669710806696</v>
      </c>
      <c r="AB177" s="71">
        <v>12</v>
      </c>
      <c r="AC177" s="100">
        <v>6.57</v>
      </c>
      <c r="AD177" s="100">
        <v>1.98</v>
      </c>
      <c r="AE177" s="100">
        <v>7.79</v>
      </c>
      <c r="AF177" s="100" t="s">
        <v>142</v>
      </c>
      <c r="AG177" s="100">
        <v>444.05</v>
      </c>
      <c r="AH177" s="100">
        <v>6.75</v>
      </c>
      <c r="AI177" s="100">
        <v>13.120000000000001</v>
      </c>
      <c r="AJ177" s="100">
        <v>8.51</v>
      </c>
      <c r="AK177" s="100">
        <v>10.76</v>
      </c>
      <c r="AL177" s="100">
        <v>24170</v>
      </c>
      <c r="AM177" s="100">
        <v>0.27</v>
      </c>
      <c r="AN177" s="100" t="s">
        <v>142</v>
      </c>
      <c r="AO177" s="110">
        <f t="shared" si="86"/>
        <v>-16.239965788709569</v>
      </c>
      <c r="AP177" s="111">
        <f t="shared" si="87"/>
        <v>11.840703922097127</v>
      </c>
      <c r="AQ177" s="112" t="str">
        <f t="shared" si="88"/>
        <v>n/a</v>
      </c>
      <c r="AR177" s="101">
        <f>INDEX(Historical!$C$7:$C$1045,MATCH(B177,Historical!$B$7:$B$1045,0))*IF(AH177="n/a",1.03,IF(AH177&lt;0,1.01,IF(AH177&gt;10,1.1,(1+AH177/100))))</f>
        <v>1.9214999999999998</v>
      </c>
      <c r="AS177" s="109">
        <f t="shared" si="89"/>
        <v>2.1136499999999998</v>
      </c>
      <c r="AT177" s="109">
        <f t="shared" si="90"/>
        <v>2.3250150000000001</v>
      </c>
      <c r="AU177" s="109">
        <f t="shared" si="90"/>
        <v>2.5575165000000002</v>
      </c>
      <c r="AV177" s="109">
        <f t="shared" si="90"/>
        <v>2.8132681500000003</v>
      </c>
      <c r="AW177" s="109">
        <f t="shared" si="91"/>
        <v>11.730949650000001</v>
      </c>
      <c r="AX177" s="113">
        <f t="shared" si="92"/>
        <v>6.3585829313241913</v>
      </c>
      <c r="AY177" s="698">
        <v>0.75</v>
      </c>
      <c r="AZ177" s="100">
        <v>14.09</v>
      </c>
      <c r="BA177" s="100">
        <v>-42.870000000000005</v>
      </c>
      <c r="BB177" s="100">
        <v>-2.98</v>
      </c>
      <c r="BC177" s="100">
        <v>-18.16</v>
      </c>
      <c r="BE177" s="12">
        <v>2019</v>
      </c>
      <c r="BF177" s="12">
        <f t="shared" si="93"/>
        <v>1</v>
      </c>
      <c r="BG177" s="100">
        <v>18.73</v>
      </c>
      <c r="BH177" s="55" t="s">
        <v>121</v>
      </c>
      <c r="BI177" s="55" t="s">
        <v>122</v>
      </c>
    </row>
    <row r="178" spans="1:61" x14ac:dyDescent="0.2">
      <c r="A178" s="116" t="s">
        <v>1677</v>
      </c>
      <c r="B178" s="55" t="s">
        <v>1678</v>
      </c>
      <c r="C178" s="156" t="s">
        <v>134</v>
      </c>
      <c r="D178" s="98" t="s">
        <v>186</v>
      </c>
      <c r="E178" s="157">
        <v>8</v>
      </c>
      <c r="F178" s="2">
        <v>568</v>
      </c>
      <c r="G178" s="2" t="s">
        <v>146</v>
      </c>
      <c r="H178" s="2" t="s">
        <v>146</v>
      </c>
      <c r="I178" s="100">
        <v>145.55000000000001</v>
      </c>
      <c r="J178" s="101">
        <f t="shared" si="79"/>
        <v>6.5956715905187213</v>
      </c>
      <c r="K178" s="104">
        <v>2.4</v>
      </c>
      <c r="L178" s="71">
        <v>4</v>
      </c>
      <c r="M178" s="28">
        <f t="shared" si="80"/>
        <v>9.6</v>
      </c>
      <c r="N178" s="103" t="s">
        <v>151</v>
      </c>
      <c r="O178" s="104">
        <v>2.25</v>
      </c>
      <c r="P178" s="158">
        <v>45961</v>
      </c>
      <c r="Q178" s="158">
        <v>45975</v>
      </c>
      <c r="R178" s="28">
        <f t="shared" si="81"/>
        <v>6.6666666666666625</v>
      </c>
      <c r="S178" s="105">
        <f>IF(INDEX(Historical!$D$7:$D1672,MATCH(B178,Historical!$B$7:$B$1044,0))=0,"n/a",(INDEX(Historical!$C$7:$C$1044,MATCH(B178,Historical!$B$7:$B$1044,0))/INDEX(Historical!$D$7:$D$1044,MATCH(B178,Historical!$B$7:$B$1044,0))-1)*100)</f>
        <v>15.094339622641506</v>
      </c>
      <c r="T178" s="105">
        <f>IF(INDEX(Historical!$F$7:$F$1044,MATCH(B178,Historical!$B$7:$B$1044,0))=0,"n/a",((INDEX(Historical!$C$7:$C$1044,MATCH(B178,Historical!$B$7:$B$1044,0))/INDEX(Historical!$F$7:$F$1044,MATCH(B178,Historical!$B$7:$B$1044,0)))^(1/3)-1)*100)</f>
        <v>14.16035906906048</v>
      </c>
      <c r="U178" s="105">
        <f>IF(INDEX(Historical!$H$7:$H$1044,MATCH(B178,Historical!$B$7:$B$1044,0))=0,"n/a",((INDEX(Historical!$C$7:$C$1044,MATCH(B178,Historical!$B$7:$B$1044,0))/INDEX(Historical!$H$7:$H$1044,MATCH(B178,Historical!$B$7:$B$1044,0)))^(1/5)-1)*100)</f>
        <v>26.452357859082397</v>
      </c>
      <c r="V178" s="105">
        <f>IF(INDEX(Historical!$M$7:$M$1044,MATCH(B178,Historical!$B$7:$B$1044,0))=0,"n/a",((INDEX(Historical!$C$7:$C$1044,MATCH(B178,Historical!$B$7:$B$1044,0))/INDEX(Historical!$M$7:$M$1044,MATCH(B178,Historical!$B$7:$B$1044,0)))^(1/10)-1)*100)</f>
        <v>17.656211172544435</v>
      </c>
      <c r="W178" s="106">
        <f t="shared" si="82"/>
        <v>1.4981899344416569</v>
      </c>
      <c r="X178" s="107">
        <f t="shared" si="83"/>
        <v>1.7897400445928551</v>
      </c>
      <c r="Y178" s="165"/>
      <c r="Z178" s="101">
        <f t="shared" si="84"/>
        <v>48.024012006003005</v>
      </c>
      <c r="AA178" s="109">
        <f t="shared" si="85"/>
        <v>7.2811405702851433</v>
      </c>
      <c r="AB178" s="71">
        <v>12</v>
      </c>
      <c r="AC178" s="100">
        <v>19.989999999999998</v>
      </c>
      <c r="AD178" s="100">
        <v>1.29</v>
      </c>
      <c r="AE178" s="100">
        <v>1.17</v>
      </c>
      <c r="AF178" s="100">
        <v>1.04</v>
      </c>
      <c r="AG178" s="100">
        <v>15.110000000000001</v>
      </c>
      <c r="AH178" s="100">
        <v>2.02</v>
      </c>
      <c r="AI178" s="100">
        <v>3.74</v>
      </c>
      <c r="AJ178" s="100">
        <v>14.78</v>
      </c>
      <c r="AK178" s="100">
        <v>4.26</v>
      </c>
      <c r="AL178" s="100">
        <v>972.58</v>
      </c>
      <c r="AM178" s="100">
        <v>6.419999999999999</v>
      </c>
      <c r="AN178" s="100">
        <v>0.52</v>
      </c>
      <c r="AO178" s="110">
        <f t="shared" si="86"/>
        <v>25.766888879315974</v>
      </c>
      <c r="AP178" s="111">
        <f t="shared" si="87"/>
        <v>33.048029449601117</v>
      </c>
      <c r="AQ178" s="112">
        <f t="shared" si="88"/>
        <v>-41.987027530822232</v>
      </c>
      <c r="AR178" s="101">
        <f>INDEX(Historical!$C$7:$C$1045,MATCH(B178,Historical!$B$7:$B$1045,0))*IF(AH178="n/a",1.03,IF(AH178&lt;0,1.01,IF(AH178&gt;10,1.1,(1+AH178/100))))</f>
        <v>9.3348300000000002</v>
      </c>
      <c r="AS178" s="109">
        <f t="shared" si="89"/>
        <v>9.6839526420000013</v>
      </c>
      <c r="AT178" s="109">
        <f t="shared" si="90"/>
        <v>10.096489024549202</v>
      </c>
      <c r="AU178" s="109">
        <f t="shared" si="90"/>
        <v>10.526599456994997</v>
      </c>
      <c r="AV178" s="109">
        <f t="shared" si="90"/>
        <v>10.975032593862984</v>
      </c>
      <c r="AW178" s="109">
        <f t="shared" si="91"/>
        <v>50.61690371740719</v>
      </c>
      <c r="AX178" s="113">
        <f t="shared" si="92"/>
        <v>34.776299359262921</v>
      </c>
      <c r="AY178" s="698">
        <v>1.39</v>
      </c>
      <c r="AZ178" s="100">
        <v>19.689999999999998</v>
      </c>
      <c r="BA178" s="100">
        <v>-32.32</v>
      </c>
      <c r="BB178" s="100">
        <v>6.7100000000000009</v>
      </c>
      <c r="BC178" s="100">
        <v>-12.67</v>
      </c>
      <c r="BE178" s="12">
        <v>2018</v>
      </c>
      <c r="BF178" s="12">
        <f t="shared" si="93"/>
        <v>1</v>
      </c>
      <c r="BG178" s="100">
        <v>3.3000000000000003</v>
      </c>
      <c r="BH178" s="55" t="s">
        <v>121</v>
      </c>
      <c r="BI178" s="55" t="s">
        <v>122</v>
      </c>
    </row>
    <row r="179" spans="1:61" x14ac:dyDescent="0.2">
      <c r="A179" s="116" t="s">
        <v>1679</v>
      </c>
      <c r="B179" s="55" t="s">
        <v>1680</v>
      </c>
      <c r="C179" s="156" t="s">
        <v>162</v>
      </c>
      <c r="D179" s="98" t="s">
        <v>572</v>
      </c>
      <c r="E179" s="157">
        <v>8</v>
      </c>
      <c r="F179" s="2">
        <v>582</v>
      </c>
      <c r="G179" s="2" t="s">
        <v>146</v>
      </c>
      <c r="H179" s="2" t="s">
        <v>146</v>
      </c>
      <c r="I179" s="100">
        <v>157.84</v>
      </c>
      <c r="J179" s="101">
        <f t="shared" si="79"/>
        <v>0.57780030410542327</v>
      </c>
      <c r="K179" s="104">
        <v>0.22800000000000001</v>
      </c>
      <c r="L179" s="71">
        <v>4</v>
      </c>
      <c r="M179" s="28">
        <f t="shared" si="80"/>
        <v>0.91200000000000003</v>
      </c>
      <c r="N179" s="103" t="s">
        <v>585</v>
      </c>
      <c r="O179" s="104">
        <v>0.22700000000000001</v>
      </c>
      <c r="P179" s="158">
        <v>46101</v>
      </c>
      <c r="Q179" s="158">
        <v>46112</v>
      </c>
      <c r="R179" s="28">
        <f t="shared" si="81"/>
        <v>0.44052863436123385</v>
      </c>
      <c r="S179" s="105">
        <f>IF(INDEX(Historical!$D$7:$D1673,MATCH(B179,Historical!$B$7:$B$1044,0))=0,"n/a",(INDEX(Historical!$C$7:$C$1044,MATCH(B179,Historical!$B$7:$B$1044,0))/INDEX(Historical!$D$7:$D$1044,MATCH(B179,Historical!$B$7:$B$1044,0))-1)*100)</f>
        <v>3.2054951345163119</v>
      </c>
      <c r="T179" s="105">
        <f>IF(INDEX(Historical!$F$7:$F$1044,MATCH(B179,Historical!$B$7:$B$1044,0))=0,"n/a",((INDEX(Historical!$C$7:$C$1044,MATCH(B179,Historical!$B$7:$B$1044,0))/INDEX(Historical!$F$7:$F$1044,MATCH(B179,Historical!$B$7:$B$1044,0)))^(1/3)-1)*100)</f>
        <v>7.5826872990061078</v>
      </c>
      <c r="U179" s="105">
        <f>IF(INDEX(Historical!$H$7:$H$1044,MATCH(B179,Historical!$B$7:$B$1044,0))=0,"n/a",((INDEX(Historical!$C$7:$C$1044,MATCH(B179,Historical!$B$7:$B$1044,0))/INDEX(Historical!$H$7:$H$1044,MATCH(B179,Historical!$B$7:$B$1044,0)))^(1/5)-1)*100)</f>
        <v>10.793528614935767</v>
      </c>
      <c r="V179" s="105" t="str">
        <f>IF(INDEX(Historical!$M$7:$M$1044,MATCH(B179,Historical!$B$7:$B$1044,0))=0,"n/a",((INDEX(Historical!$C$7:$C$1044,MATCH(B179,Historical!$B$7:$B$1044,0))/INDEX(Historical!$M$7:$M$1044,MATCH(B179,Historical!$B$7:$B$1044,0)))^(1/10)-1)*100)</f>
        <v>n/a</v>
      </c>
      <c r="W179" s="106" t="str">
        <f t="shared" si="82"/>
        <v>n/a</v>
      </c>
      <c r="X179" s="107">
        <f t="shared" si="83"/>
        <v>0.98751405443145168</v>
      </c>
      <c r="Y179" s="165"/>
      <c r="Z179" s="101">
        <f t="shared" si="84"/>
        <v>41.643835616438359</v>
      </c>
      <c r="AA179" s="109">
        <f t="shared" si="85"/>
        <v>72.073059360730596</v>
      </c>
      <c r="AB179" s="71">
        <v>12</v>
      </c>
      <c r="AC179" s="100">
        <v>2.19</v>
      </c>
      <c r="AD179" s="100">
        <v>0.17</v>
      </c>
      <c r="AE179" s="100">
        <v>3.15</v>
      </c>
      <c r="AF179" s="100">
        <v>20.36</v>
      </c>
      <c r="AG179" s="100">
        <v>17.7</v>
      </c>
      <c r="AH179" s="100">
        <v>304.86</v>
      </c>
      <c r="AI179" s="100">
        <v>27.82</v>
      </c>
      <c r="AJ179" s="100">
        <v>10.93</v>
      </c>
      <c r="AK179" s="100">
        <v>81.89</v>
      </c>
      <c r="AL179" s="100">
        <v>53440</v>
      </c>
      <c r="AM179" s="100">
        <v>0.91</v>
      </c>
      <c r="AN179" s="100">
        <v>4</v>
      </c>
      <c r="AO179" s="110">
        <f t="shared" si="86"/>
        <v>-60.701730441689406</v>
      </c>
      <c r="AP179" s="111">
        <f t="shared" si="87"/>
        <v>11.37132891904119</v>
      </c>
      <c r="AQ179" s="112">
        <f t="shared" si="88"/>
        <v>707.57730653946953</v>
      </c>
      <c r="AR179" s="101">
        <f>INDEX(Historical!$C$7:$C$1045,MATCH(B179,Historical!$B$7:$B$1045,0))*IF(AH179="n/a",1.03,IF(AH179&lt;0,1.01,IF(AH179&gt;10,1.1,(1+AH179/100))))</f>
        <v>0.99165000000000003</v>
      </c>
      <c r="AS179" s="109">
        <f t="shared" si="89"/>
        <v>1.0908150000000001</v>
      </c>
      <c r="AT179" s="109">
        <f t="shared" si="90"/>
        <v>1.1998965000000001</v>
      </c>
      <c r="AU179" s="109">
        <f t="shared" si="90"/>
        <v>1.3198861500000003</v>
      </c>
      <c r="AV179" s="109">
        <f t="shared" si="90"/>
        <v>1.4518747650000006</v>
      </c>
      <c r="AW179" s="109">
        <f t="shared" si="91"/>
        <v>6.054122415000001</v>
      </c>
      <c r="AX179" s="113">
        <f t="shared" si="92"/>
        <v>3.835607206664978</v>
      </c>
      <c r="AY179" s="698">
        <v>1.45</v>
      </c>
      <c r="AZ179" s="100">
        <v>29.060000000000002</v>
      </c>
      <c r="BA179" s="100">
        <v>-28.199999999999996</v>
      </c>
      <c r="BB179" s="100">
        <v>-1.6199999999999999</v>
      </c>
      <c r="BC179" s="100">
        <v>-11.34</v>
      </c>
      <c r="BE179" s="12">
        <v>2019</v>
      </c>
      <c r="BF179" s="12">
        <f t="shared" si="93"/>
        <v>1</v>
      </c>
      <c r="BG179" s="100">
        <v>2.2999999999999998</v>
      </c>
      <c r="BH179" s="55" t="s">
        <v>121</v>
      </c>
      <c r="BI179" s="55" t="s">
        <v>122</v>
      </c>
    </row>
    <row r="180" spans="1:61" x14ac:dyDescent="0.2">
      <c r="A180" s="116" t="s">
        <v>1681</v>
      </c>
      <c r="B180" s="55" t="s">
        <v>1682</v>
      </c>
      <c r="C180" s="156" t="s">
        <v>134</v>
      </c>
      <c r="D180" s="98" t="s">
        <v>157</v>
      </c>
      <c r="E180" s="157">
        <v>7</v>
      </c>
      <c r="F180" s="2">
        <v>597</v>
      </c>
      <c r="G180" s="2" t="s">
        <v>146</v>
      </c>
      <c r="H180" s="2" t="s">
        <v>146</v>
      </c>
      <c r="I180" s="100">
        <v>81.540000000000006</v>
      </c>
      <c r="J180" s="101">
        <f t="shared" si="79"/>
        <v>2.0603384841795434</v>
      </c>
      <c r="K180" s="104">
        <v>0.42</v>
      </c>
      <c r="L180" s="71">
        <v>4</v>
      </c>
      <c r="M180" s="28">
        <f t="shared" si="80"/>
        <v>1.68</v>
      </c>
      <c r="N180" s="103" t="s">
        <v>708</v>
      </c>
      <c r="O180" s="104">
        <v>0.38</v>
      </c>
      <c r="P180" s="158">
        <v>45974</v>
      </c>
      <c r="Q180" s="158">
        <v>45989</v>
      </c>
      <c r="R180" s="28">
        <f t="shared" si="81"/>
        <v>10.52631578947368</v>
      </c>
      <c r="S180" s="105">
        <f>IF(INDEX(Historical!$D$7:$D1677,MATCH(B180,Historical!$B$7:$B$1044,0))=0,"n/a",(INDEX(Historical!$C$7:$C$1044,MATCH(B180,Historical!$B$7:$B$1044,0))/INDEX(Historical!$D$7:$D$1044,MATCH(B180,Historical!$B$7:$B$1044,0))-1)*100)</f>
        <v>4.6979865771812124</v>
      </c>
      <c r="T180" s="105">
        <f>IF(INDEX(Historical!$F$7:$F$1044,MATCH(B180,Historical!$B$7:$B$1044,0))=0,"n/a",((INDEX(Historical!$C$7:$C$1044,MATCH(B180,Historical!$B$7:$B$1044,0))/INDEX(Historical!$F$7:$F$1044,MATCH(B180,Historical!$B$7:$B$1044,0)))^(1/3)-1)*100)</f>
        <v>3.1839346779616085</v>
      </c>
      <c r="U180" s="105">
        <f>IF(INDEX(Historical!$H$7:$H$1044,MATCH(B180,Historical!$B$7:$B$1044,0))=0,"n/a",((INDEX(Historical!$C$7:$C$1044,MATCH(B180,Historical!$B$7:$B$1044,0))/INDEX(Historical!$H$7:$H$1044,MATCH(B180,Historical!$B$7:$B$1044,0)))^(1/5)-1)*100)</f>
        <v>9.3011973943858628</v>
      </c>
      <c r="V180" s="105" t="str">
        <f>IF(INDEX(Historical!$M$7:$M$1044,MATCH(B180,Historical!$B$7:$B$1044,0))=0,"n/a",((INDEX(Historical!$C$7:$C$1044,MATCH(B180,Historical!$B$7:$B$1044,0))/INDEX(Historical!$M$7:$M$1044,MATCH(B180,Historical!$B$7:$B$1044,0)))^(1/10)-1)*100)</f>
        <v>n/a</v>
      </c>
      <c r="W180" s="106" t="str">
        <f t="shared" si="82"/>
        <v>n/a</v>
      </c>
      <c r="X180" s="107">
        <f t="shared" si="83"/>
        <v>0.80044728006763022</v>
      </c>
      <c r="Y180" s="162"/>
      <c r="Z180" s="101">
        <f t="shared" si="84"/>
        <v>19.557625145518042</v>
      </c>
      <c r="AA180" s="109">
        <f t="shared" si="85"/>
        <v>9.4924330616996517</v>
      </c>
      <c r="AB180" s="71">
        <v>12</v>
      </c>
      <c r="AC180" s="100">
        <v>8.59</v>
      </c>
      <c r="AD180" s="100">
        <v>0.44</v>
      </c>
      <c r="AE180" s="100">
        <v>1.59</v>
      </c>
      <c r="AF180" s="100">
        <v>1.22</v>
      </c>
      <c r="AG180" s="100">
        <v>13.100000000000001</v>
      </c>
      <c r="AH180" s="100">
        <v>10.07</v>
      </c>
      <c r="AI180" s="100">
        <v>20.75</v>
      </c>
      <c r="AJ180" s="100">
        <v>11.62</v>
      </c>
      <c r="AK180" s="100">
        <v>16.02</v>
      </c>
      <c r="AL180" s="100">
        <v>8860</v>
      </c>
      <c r="AM180" s="100">
        <v>5.17</v>
      </c>
      <c r="AN180" s="100">
        <v>0.9</v>
      </c>
      <c r="AO180" s="110">
        <f t="shared" si="86"/>
        <v>1.8691028168657535</v>
      </c>
      <c r="AP180" s="111">
        <f t="shared" si="87"/>
        <v>11.361535878565405</v>
      </c>
      <c r="AQ180" s="112">
        <f t="shared" si="88"/>
        <v>-28.257347769890206</v>
      </c>
      <c r="AR180" s="101">
        <f>INDEX(Historical!$C$7:$C$1045,MATCH(B180,Historical!$B$7:$B$1045,0))*IF(AH180="n/a",1.03,IF(AH180&lt;0,1.01,IF(AH180&gt;10,1.1,(1+AH180/100))))</f>
        <v>1.7160000000000002</v>
      </c>
      <c r="AS180" s="109">
        <f t="shared" si="89"/>
        <v>1.8876000000000004</v>
      </c>
      <c r="AT180" s="109">
        <f t="shared" si="90"/>
        <v>2.0763600000000006</v>
      </c>
      <c r="AU180" s="109">
        <f t="shared" si="90"/>
        <v>2.283996000000001</v>
      </c>
      <c r="AV180" s="109">
        <f t="shared" si="90"/>
        <v>2.5123956000000014</v>
      </c>
      <c r="AW180" s="109">
        <f t="shared" si="91"/>
        <v>10.476351600000005</v>
      </c>
      <c r="AX180" s="113">
        <f t="shared" si="92"/>
        <v>12.848113318616635</v>
      </c>
      <c r="AY180" s="698">
        <v>1.35</v>
      </c>
      <c r="AZ180" s="100">
        <v>23.89</v>
      </c>
      <c r="BA180" s="100">
        <v>-16.14</v>
      </c>
      <c r="BB180" s="100">
        <v>6.83</v>
      </c>
      <c r="BC180" s="100">
        <v>-1.1100000000000001</v>
      </c>
      <c r="BE180" s="12">
        <v>2019</v>
      </c>
      <c r="BF180" s="12">
        <f t="shared" si="93"/>
        <v>1</v>
      </c>
      <c r="BG180" s="100">
        <v>1.05</v>
      </c>
      <c r="BH180" s="55" t="s">
        <v>121</v>
      </c>
      <c r="BI180" s="55" t="s">
        <v>122</v>
      </c>
    </row>
    <row r="181" spans="1:61" x14ac:dyDescent="0.2">
      <c r="A181" s="116" t="s">
        <v>1683</v>
      </c>
      <c r="B181" s="55" t="s">
        <v>1684</v>
      </c>
      <c r="C181" s="156" t="s">
        <v>134</v>
      </c>
      <c r="D181" s="98" t="s">
        <v>412</v>
      </c>
      <c r="E181" s="157">
        <v>9</v>
      </c>
      <c r="F181" s="2">
        <v>549</v>
      </c>
      <c r="G181" s="2" t="s">
        <v>146</v>
      </c>
      <c r="H181" s="2" t="s">
        <v>146</v>
      </c>
      <c r="I181" s="100">
        <v>50.35</v>
      </c>
      <c r="J181" s="101">
        <f t="shared" si="79"/>
        <v>5.4021847070506457</v>
      </c>
      <c r="K181" s="104">
        <v>0.68</v>
      </c>
      <c r="L181" s="71">
        <v>4</v>
      </c>
      <c r="M181" s="28">
        <f t="shared" si="80"/>
        <v>2.72</v>
      </c>
      <c r="N181" s="103" t="s">
        <v>395</v>
      </c>
      <c r="O181" s="104">
        <v>0.67</v>
      </c>
      <c r="P181" s="158">
        <v>46094</v>
      </c>
      <c r="Q181" s="158">
        <v>46108</v>
      </c>
      <c r="R181" s="28">
        <f t="shared" si="81"/>
        <v>1.492537313432837</v>
      </c>
      <c r="S181" s="105">
        <f>IF(INDEX(Historical!$D$7:$D1679,MATCH(B181,Historical!$B$7:$B$1044,0))=0,"n/a",(INDEX(Historical!$C$7:$C$1044,MATCH(B181,Historical!$B$7:$B$1044,0))/INDEX(Historical!$D$7:$D$1044,MATCH(B181,Historical!$B$7:$B$1044,0))-1)*100)</f>
        <v>3.0769230769230882</v>
      </c>
      <c r="T181" s="105">
        <f>IF(INDEX(Historical!$F$7:$F$1044,MATCH(B181,Historical!$B$7:$B$1044,0))=0,"n/a",((INDEX(Historical!$C$7:$C$1044,MATCH(B181,Historical!$B$7:$B$1044,0))/INDEX(Historical!$F$7:$F$1044,MATCH(B181,Historical!$B$7:$B$1044,0)))^(1/3)-1)*100)</f>
        <v>3.7467539830547514</v>
      </c>
      <c r="U181" s="105">
        <f>IF(INDEX(Historical!$H$7:$H$1044,MATCH(B181,Historical!$B$7:$B$1044,0))=0,"n/a",((INDEX(Historical!$C$7:$C$1044,MATCH(B181,Historical!$B$7:$B$1044,0))/INDEX(Historical!$H$7:$H$1044,MATCH(B181,Historical!$B$7:$B$1044,0)))^(1/5)-1)*100)</f>
        <v>13.228162727841198</v>
      </c>
      <c r="V181" s="105" t="str">
        <f>IF(INDEX(Historical!$M$7:$M$1044,MATCH(B181,Historical!$B$7:$B$1044,0))=0,"n/a",((INDEX(Historical!$C$7:$C$1044,MATCH(B181,Historical!$B$7:$B$1044,0))/INDEX(Historical!$M$7:$M$1044,MATCH(B181,Historical!$B$7:$B$1044,0)))^(1/10)-1)*100)</f>
        <v>n/a</v>
      </c>
      <c r="W181" s="106" t="str">
        <f t="shared" si="82"/>
        <v>n/a</v>
      </c>
      <c r="X181" s="107" t="str">
        <f t="shared" si="83"/>
        <v>n/a</v>
      </c>
      <c r="Y181" s="165"/>
      <c r="Z181" s="101">
        <f t="shared" si="84"/>
        <v>165.85365853658539</v>
      </c>
      <c r="AA181" s="109">
        <f t="shared" si="85"/>
        <v>30.701219512195124</v>
      </c>
      <c r="AB181" s="71">
        <v>12</v>
      </c>
      <c r="AC181" s="100">
        <v>1.64</v>
      </c>
      <c r="AD181" s="100">
        <v>0.2</v>
      </c>
      <c r="AE181" s="100">
        <v>1.41</v>
      </c>
      <c r="AF181" s="100">
        <v>0.97</v>
      </c>
      <c r="AG181" s="100">
        <v>3.15</v>
      </c>
      <c r="AH181" s="100">
        <v>118.29</v>
      </c>
      <c r="AI181" s="100">
        <v>27.650000000000002</v>
      </c>
      <c r="AJ181" s="100">
        <v>-26.540000000000003</v>
      </c>
      <c r="AK181" s="100">
        <v>54.730000000000004</v>
      </c>
      <c r="AL181" s="100">
        <v>1730</v>
      </c>
      <c r="AM181" s="100">
        <v>4.04</v>
      </c>
      <c r="AN181" s="100">
        <v>1.55</v>
      </c>
      <c r="AO181" s="110">
        <f t="shared" si="86"/>
        <v>-12.070872077303278</v>
      </c>
      <c r="AP181" s="111">
        <f t="shared" si="87"/>
        <v>18.630347434891846</v>
      </c>
      <c r="AQ181" s="112">
        <f t="shared" si="88"/>
        <v>15.046237906193905</v>
      </c>
      <c r="AR181" s="101">
        <f>INDEX(Historical!$C$7:$C$1045,MATCH(B181,Historical!$B$7:$B$1045,0))*IF(AH181="n/a",1.03,IF(AH181&lt;0,1.01,IF(AH181&gt;10,1.1,(1+AH181/100))))</f>
        <v>2.9480000000000004</v>
      </c>
      <c r="AS181" s="109">
        <f t="shared" si="89"/>
        <v>3.2428000000000008</v>
      </c>
      <c r="AT181" s="109">
        <f t="shared" si="90"/>
        <v>3.5670800000000011</v>
      </c>
      <c r="AU181" s="109">
        <f t="shared" si="90"/>
        <v>3.9237880000000014</v>
      </c>
      <c r="AV181" s="109">
        <f t="shared" si="90"/>
        <v>4.3161668000000022</v>
      </c>
      <c r="AW181" s="109">
        <f t="shared" si="91"/>
        <v>17.997834800000007</v>
      </c>
      <c r="AX181" s="113">
        <f t="shared" si="92"/>
        <v>35.745451439920565</v>
      </c>
      <c r="AY181" s="698">
        <v>1.54</v>
      </c>
      <c r="AZ181" s="100">
        <v>19.55</v>
      </c>
      <c r="BA181" s="100">
        <v>-44.06</v>
      </c>
      <c r="BB181" s="100">
        <v>3.35</v>
      </c>
      <c r="BC181" s="100">
        <v>-24.9</v>
      </c>
      <c r="BE181" s="12">
        <v>2018</v>
      </c>
      <c r="BF181" s="12">
        <f t="shared" si="93"/>
        <v>1</v>
      </c>
      <c r="BG181" s="100">
        <v>1.1499999999999999</v>
      </c>
      <c r="BH181" s="55" t="s">
        <v>121</v>
      </c>
      <c r="BI181" s="55" t="s">
        <v>122</v>
      </c>
    </row>
    <row r="182" spans="1:61" x14ac:dyDescent="0.2">
      <c r="A182" s="116" t="s">
        <v>1685</v>
      </c>
      <c r="B182" s="55" t="s">
        <v>1686</v>
      </c>
      <c r="C182" s="156" t="s">
        <v>335</v>
      </c>
      <c r="D182" s="98" t="s">
        <v>1267</v>
      </c>
      <c r="E182" s="157">
        <v>7</v>
      </c>
      <c r="F182" s="2">
        <v>594</v>
      </c>
      <c r="G182" s="2" t="s">
        <v>146</v>
      </c>
      <c r="H182" s="2" t="s">
        <v>146</v>
      </c>
      <c r="I182" s="100">
        <v>32.61</v>
      </c>
      <c r="J182" s="101">
        <f t="shared" si="79"/>
        <v>4.2931616068690586</v>
      </c>
      <c r="K182" s="104">
        <v>0.35</v>
      </c>
      <c r="L182" s="71">
        <v>4</v>
      </c>
      <c r="M182" s="28">
        <f t="shared" si="80"/>
        <v>1.4</v>
      </c>
      <c r="N182" s="103" t="s">
        <v>270</v>
      </c>
      <c r="O182" s="104">
        <v>0.34</v>
      </c>
      <c r="P182" s="158">
        <v>45910</v>
      </c>
      <c r="Q182" s="158">
        <v>45924</v>
      </c>
      <c r="R182" s="28">
        <f t="shared" si="81"/>
        <v>2.9411764705882213</v>
      </c>
      <c r="S182" s="105">
        <f>IF(INDEX(Historical!$D$7:$D1682,MATCH(B182,Historical!$B$7:$B$1044,0))=0,"n/a",(INDEX(Historical!$C$7:$C$1044,MATCH(B182,Historical!$B$7:$B$1044,0))/INDEX(Historical!$D$7:$D$1044,MATCH(B182,Historical!$B$7:$B$1044,0))-1)*100)</f>
        <v>7.8740157480315043</v>
      </c>
      <c r="T182" s="105">
        <f>IF(INDEX(Historical!$F$7:$F$1044,MATCH(B182,Historical!$B$7:$B$1044,0))=0,"n/a",((INDEX(Historical!$C$7:$C$1044,MATCH(B182,Historical!$B$7:$B$1044,0))/INDEX(Historical!$F$7:$F$1044,MATCH(B182,Historical!$B$7:$B$1044,0)))^(1/3)-1)*100)</f>
        <v>19.145739212041747</v>
      </c>
      <c r="U182" s="105">
        <f>IF(INDEX(Historical!$H$7:$H$1044,MATCH(B182,Historical!$B$7:$B$1044,0))=0,"n/a",((INDEX(Historical!$C$7:$C$1044,MATCH(B182,Historical!$B$7:$B$1044,0))/INDEX(Historical!$H$7:$H$1044,MATCH(B182,Historical!$B$7:$B$1044,0)))^(1/5)-1)*100)</f>
        <v>24.940031376714455</v>
      </c>
      <c r="V182" s="105">
        <f>IF(INDEX(Historical!$M$7:$M$1044,MATCH(B182,Historical!$B$7:$B$1044,0))=0,"n/a",((INDEX(Historical!$C$7:$C$1044,MATCH(B182,Historical!$B$7:$B$1044,0))/INDEX(Historical!$M$7:$M$1044,MATCH(B182,Historical!$B$7:$B$1044,0)))^(1/10)-1)*100)</f>
        <v>13.986097283778843</v>
      </c>
      <c r="W182" s="106">
        <f t="shared" si="82"/>
        <v>1.7832016230603549</v>
      </c>
      <c r="X182" s="107" t="str">
        <f t="shared" si="83"/>
        <v>n/a</v>
      </c>
      <c r="Y182" s="165"/>
      <c r="Z182" s="101">
        <f t="shared" si="84"/>
        <v>95.238095238095227</v>
      </c>
      <c r="AA182" s="109">
        <f t="shared" si="85"/>
        <v>22.183673469387756</v>
      </c>
      <c r="AB182" s="71">
        <v>12</v>
      </c>
      <c r="AC182" s="100">
        <v>1.47</v>
      </c>
      <c r="AD182" s="100">
        <v>0.39</v>
      </c>
      <c r="AE182" s="100">
        <v>0.32</v>
      </c>
      <c r="AF182" s="100">
        <v>0.74</v>
      </c>
      <c r="AG182" s="100">
        <v>3.39</v>
      </c>
      <c r="AH182" s="100">
        <v>39.729999999999997</v>
      </c>
      <c r="AI182" s="100">
        <v>28.189999999999998</v>
      </c>
      <c r="AJ182" s="100">
        <v>-13.139999999999999</v>
      </c>
      <c r="AK182" s="100">
        <v>27.689999999999998</v>
      </c>
      <c r="AL182" s="100">
        <v>921.75</v>
      </c>
      <c r="AM182" s="100">
        <v>4.26</v>
      </c>
      <c r="AN182" s="100">
        <v>0.39</v>
      </c>
      <c r="AO182" s="110">
        <f t="shared" si="86"/>
        <v>7.0495195141957581</v>
      </c>
      <c r="AP182" s="111">
        <f t="shared" si="87"/>
        <v>29.233192983583514</v>
      </c>
      <c r="AQ182" s="112">
        <f t="shared" si="88"/>
        <v>-14.583586361748591</v>
      </c>
      <c r="AR182" s="101">
        <f>INDEX(Historical!$C$7:$C$1045,MATCH(B182,Historical!$B$7:$B$1045,0))*IF(AH182="n/a",1.03,IF(AH182&lt;0,1.01,IF(AH182&gt;10,1.1,(1+AH182/100))))</f>
        <v>1.5070000000000003</v>
      </c>
      <c r="AS182" s="109">
        <f t="shared" si="89"/>
        <v>1.6577000000000006</v>
      </c>
      <c r="AT182" s="109">
        <f t="shared" si="90"/>
        <v>1.8234700000000008</v>
      </c>
      <c r="AU182" s="109">
        <f t="shared" si="90"/>
        <v>2.0058170000000008</v>
      </c>
      <c r="AV182" s="109">
        <f t="shared" si="90"/>
        <v>2.2063987000000012</v>
      </c>
      <c r="AW182" s="109">
        <f t="shared" si="91"/>
        <v>9.2003857000000036</v>
      </c>
      <c r="AX182" s="113">
        <f t="shared" si="92"/>
        <v>28.213387611162233</v>
      </c>
      <c r="AY182" s="698">
        <v>1.1599999999999999</v>
      </c>
      <c r="AZ182" s="100">
        <v>16.46</v>
      </c>
      <c r="BA182" s="100">
        <v>-34.99</v>
      </c>
      <c r="BB182" s="100">
        <v>-6.4399999999999995</v>
      </c>
      <c r="BC182" s="100">
        <v>-11.23</v>
      </c>
      <c r="BE182" s="12">
        <v>2019</v>
      </c>
      <c r="BF182" s="12">
        <f t="shared" si="93"/>
        <v>1</v>
      </c>
      <c r="BG182" s="100">
        <v>1.96</v>
      </c>
      <c r="BH182" s="55" t="s">
        <v>121</v>
      </c>
      <c r="BI182" s="55" t="s">
        <v>122</v>
      </c>
    </row>
    <row r="183" spans="1:61" x14ac:dyDescent="0.2">
      <c r="A183" s="116" t="s">
        <v>5563</v>
      </c>
      <c r="B183" s="55" t="s">
        <v>5558</v>
      </c>
      <c r="C183" s="156" t="s">
        <v>335</v>
      </c>
      <c r="D183" s="98" t="s">
        <v>377</v>
      </c>
      <c r="E183" s="157">
        <v>6</v>
      </c>
      <c r="F183" s="2">
        <v>658</v>
      </c>
      <c r="G183" s="2" t="s">
        <v>146</v>
      </c>
      <c r="H183" s="2" t="s">
        <v>146</v>
      </c>
      <c r="I183" s="100">
        <v>81.38</v>
      </c>
      <c r="J183" s="101">
        <f t="shared" si="79"/>
        <v>2.1135414106660111</v>
      </c>
      <c r="K183" s="104">
        <v>0.43</v>
      </c>
      <c r="L183" s="71">
        <v>4</v>
      </c>
      <c r="M183" s="28">
        <f t="shared" si="80"/>
        <v>1.72</v>
      </c>
      <c r="N183" s="103" t="s">
        <v>270</v>
      </c>
      <c r="O183" s="104">
        <v>0.41</v>
      </c>
      <c r="P183" s="158">
        <v>46101</v>
      </c>
      <c r="Q183" s="158">
        <v>46111</v>
      </c>
      <c r="R183" s="28">
        <f t="shared" si="81"/>
        <v>4.8780487804878092</v>
      </c>
      <c r="S183" s="105">
        <f>IF(INDEX(Historical!$D$7:$D1725,MATCH(B183,Historical!$B$7:$B$1044,0))=0,"n/a",(INDEX(Historical!$C$7:$C$1044,MATCH(B183,Historical!$B$7:$B$1044,0))/INDEX(Historical!$D$7:$D$1044,MATCH(B183,Historical!$B$7:$B$1044,0))-1)*100)</f>
        <v>7.8947368421052655</v>
      </c>
      <c r="T183" s="105">
        <f>IF(INDEX(Historical!$F$7:$F$1044,MATCH(B183,Historical!$B$7:$B$1044,0))=0,"n/a",((INDEX(Historical!$C$7:$C$1044,MATCH(B183,Historical!$B$7:$B$1044,0))/INDEX(Historical!$F$7:$F$1044,MATCH(B183,Historical!$B$7:$B$1044,0)))^(1/3)-1)*100)</f>
        <v>8.6120371442153001</v>
      </c>
      <c r="U183" s="105">
        <f>IF(INDEX(Historical!$H$7:$H$1044,MATCH(B183,Historical!$B$7:$B$1044,0))=0,"n/a",((INDEX(Historical!$C$7:$C$1044,MATCH(B183,Historical!$B$7:$B$1044,0))/INDEX(Historical!$H$7:$H$1044,MATCH(B183,Historical!$B$7:$B$1044,0)))^(1/5)-1)*100)</f>
        <v>23.974157100646899</v>
      </c>
      <c r="V183" s="105" t="str">
        <f>IF(INDEX(Historical!$M$7:$M$1044,MATCH(B183,Historical!$B$7:$B$1044,0))=0,"n/a",((INDEX(Historical!$C$7:$C$1044,MATCH(B183,Historical!$B$7:$B$1044,0))/INDEX(Historical!$M$7:$M$1044,MATCH(B183,Historical!$B$7:$B$1044,0)))^(1/10)-1)*100)</f>
        <v>n/a</v>
      </c>
      <c r="W183" s="106" t="str">
        <f t="shared" si="82"/>
        <v>n/a</v>
      </c>
      <c r="X183" s="107" t="str">
        <f t="shared" si="83"/>
        <v>n/a</v>
      </c>
      <c r="Y183" s="162"/>
      <c r="Z183" s="101">
        <f t="shared" si="84"/>
        <v>68.8</v>
      </c>
      <c r="AA183" s="109">
        <f t="shared" si="85"/>
        <v>32.552</v>
      </c>
      <c r="AB183" s="71">
        <v>12</v>
      </c>
      <c r="AC183" s="100">
        <v>2.5</v>
      </c>
      <c r="AD183" s="100">
        <v>1.56</v>
      </c>
      <c r="AE183" s="100">
        <v>4.24</v>
      </c>
      <c r="AF183" s="100">
        <v>13.11</v>
      </c>
      <c r="AG183" s="100">
        <v>34.53</v>
      </c>
      <c r="AH183" s="100">
        <v>5.35</v>
      </c>
      <c r="AI183" s="100">
        <v>11.04</v>
      </c>
      <c r="AJ183" s="100" t="s">
        <v>142</v>
      </c>
      <c r="AK183" s="100">
        <v>9.75</v>
      </c>
      <c r="AL183" s="100">
        <v>6110</v>
      </c>
      <c r="AM183" s="100">
        <v>2.08</v>
      </c>
      <c r="AN183" s="100">
        <v>5.66</v>
      </c>
      <c r="AO183" s="110">
        <f t="shared" si="86"/>
        <v>-6.4643014886870915</v>
      </c>
      <c r="AP183" s="111">
        <f t="shared" si="87"/>
        <v>26.087698511312908</v>
      </c>
      <c r="AQ183" s="112">
        <f t="shared" si="88"/>
        <v>335.51079588608746</v>
      </c>
      <c r="AR183" s="101">
        <f>INDEX(Historical!$C$7:$C$1045,MATCH(B183,Historical!$B$7:$B$1045,0))*IF(AH183="n/a",1.03,IF(AH183&lt;0,1.01,IF(AH183&gt;10,1.1,(1+AH183/100))))</f>
        <v>1.7277400000000001</v>
      </c>
      <c r="AS183" s="109">
        <f t="shared" si="89"/>
        <v>1.9005140000000003</v>
      </c>
      <c r="AT183" s="109">
        <f t="shared" si="90"/>
        <v>2.0858141150000002</v>
      </c>
      <c r="AU183" s="109">
        <f t="shared" si="90"/>
        <v>2.2891809912125001</v>
      </c>
      <c r="AV183" s="109">
        <f t="shared" si="90"/>
        <v>2.5123761378557186</v>
      </c>
      <c r="AW183" s="109">
        <f t="shared" si="91"/>
        <v>10.515625244068218</v>
      </c>
      <c r="AX183" s="113">
        <f t="shared" si="92"/>
        <v>12.921633379292476</v>
      </c>
      <c r="AY183" s="698">
        <v>0.68</v>
      </c>
      <c r="AZ183" s="100">
        <v>17.580000000000002</v>
      </c>
      <c r="BA183" s="100">
        <v>-12.2</v>
      </c>
      <c r="BB183" s="100">
        <v>-0.54</v>
      </c>
      <c r="BC183" s="100">
        <v>1.4500000000000002</v>
      </c>
      <c r="BE183" s="12">
        <v>2021</v>
      </c>
      <c r="BF183" s="12">
        <f t="shared" si="93"/>
        <v>0</v>
      </c>
      <c r="BG183" s="100">
        <v>4.54</v>
      </c>
      <c r="BH183" s="55" t="s">
        <v>121</v>
      </c>
      <c r="BI183" s="55" t="s">
        <v>122</v>
      </c>
    </row>
    <row r="184" spans="1:61" x14ac:dyDescent="0.2">
      <c r="A184" s="116" t="s">
        <v>1687</v>
      </c>
      <c r="B184" s="55" t="s">
        <v>1688</v>
      </c>
      <c r="C184" s="156" t="s">
        <v>263</v>
      </c>
      <c r="D184" s="98" t="s">
        <v>1689</v>
      </c>
      <c r="E184" s="157">
        <v>7</v>
      </c>
      <c r="F184" s="2">
        <v>592</v>
      </c>
      <c r="G184" s="2" t="s">
        <v>146</v>
      </c>
      <c r="H184" s="2" t="s">
        <v>146</v>
      </c>
      <c r="I184" s="100">
        <v>55.72</v>
      </c>
      <c r="J184" s="101">
        <f t="shared" si="79"/>
        <v>1.0050251256281408</v>
      </c>
      <c r="K184" s="104">
        <v>0.14000000000000001</v>
      </c>
      <c r="L184" s="71">
        <v>4</v>
      </c>
      <c r="M184" s="28">
        <f t="shared" si="80"/>
        <v>0.56000000000000005</v>
      </c>
      <c r="N184" s="103" t="s">
        <v>158</v>
      </c>
      <c r="O184" s="104">
        <v>0.13</v>
      </c>
      <c r="P184" s="158">
        <v>45898</v>
      </c>
      <c r="Q184" s="158">
        <v>45918</v>
      </c>
      <c r="R184" s="28">
        <f t="shared" si="81"/>
        <v>7.6923076923076987</v>
      </c>
      <c r="S184" s="105">
        <f>IF(INDEX(Historical!$D$7:$D1683,MATCH(B184,Historical!$B$7:$B$1044,0))=0,"n/a",(INDEX(Historical!$C$7:$C$1044,MATCH(B184,Historical!$B$7:$B$1044,0))/INDEX(Historical!$D$7:$D$1044,MATCH(B184,Historical!$B$7:$B$1044,0))-1)*100)</f>
        <v>8.0000000000000071</v>
      </c>
      <c r="T184" s="105">
        <f>IF(INDEX(Historical!$F$7:$F$1044,MATCH(B184,Historical!$B$7:$B$1044,0))=0,"n/a",((INDEX(Historical!$C$7:$C$1044,MATCH(B184,Historical!$B$7:$B$1044,0))/INDEX(Historical!$F$7:$F$1044,MATCH(B184,Historical!$B$7:$B$1044,0)))^(1/3)-1)*100)</f>
        <v>7.0648783255412351</v>
      </c>
      <c r="U184" s="105">
        <f>IF(INDEX(Historical!$H$7:$H$1044,MATCH(B184,Historical!$B$7:$B$1044,0))=0,"n/a",((INDEX(Historical!$C$7:$C$1044,MATCH(B184,Historical!$B$7:$B$1044,0))/INDEX(Historical!$H$7:$H$1044,MATCH(B184,Historical!$B$7:$B$1044,0)))^(1/5)-1)*100)</f>
        <v>8.4471771197698544</v>
      </c>
      <c r="V184" s="105" t="str">
        <f>IF(INDEX(Historical!$M$7:$M$1044,MATCH(B184,Historical!$B$7:$B$1044,0))=0,"n/a",((INDEX(Historical!$C$7:$C$1044,MATCH(B184,Historical!$B$7:$B$1044,0))/INDEX(Historical!$M$7:$M$1044,MATCH(B184,Historical!$B$7:$B$1044,0)))^(1/10)-1)*100)</f>
        <v>n/a</v>
      </c>
      <c r="W184" s="106" t="str">
        <f t="shared" si="82"/>
        <v>n/a</v>
      </c>
      <c r="X184" s="107">
        <f t="shared" si="83"/>
        <v>0.30976080380527521</v>
      </c>
      <c r="Y184" s="162"/>
      <c r="Z184" s="101">
        <f t="shared" si="84"/>
        <v>23.333333333333336</v>
      </c>
      <c r="AA184" s="109">
        <f t="shared" si="85"/>
        <v>23.216666666666669</v>
      </c>
      <c r="AB184" s="71">
        <v>12</v>
      </c>
      <c r="AC184" s="100">
        <v>2.4</v>
      </c>
      <c r="AD184" s="100">
        <v>1.28</v>
      </c>
      <c r="AE184" s="100">
        <v>4.1399999999999997</v>
      </c>
      <c r="AF184" s="100">
        <v>3.13</v>
      </c>
      <c r="AG184" s="100">
        <v>14.45</v>
      </c>
      <c r="AH184" s="100">
        <v>2.93</v>
      </c>
      <c r="AI184" s="100">
        <v>20.46</v>
      </c>
      <c r="AJ184" s="100">
        <v>27.27</v>
      </c>
      <c r="AK184" s="100">
        <v>13.04</v>
      </c>
      <c r="AL184" s="100">
        <v>4470</v>
      </c>
      <c r="AM184" s="100">
        <v>1.3</v>
      </c>
      <c r="AN184" s="100">
        <v>0.03</v>
      </c>
      <c r="AO184" s="110">
        <f t="shared" si="86"/>
        <v>-13.764464421268674</v>
      </c>
      <c r="AP184" s="111">
        <f t="shared" si="87"/>
        <v>9.452202245397995</v>
      </c>
      <c r="AQ184" s="112">
        <f t="shared" si="88"/>
        <v>79.713558094438056</v>
      </c>
      <c r="AR184" s="101">
        <f>INDEX(Historical!$C$7:$C$1045,MATCH(B184,Historical!$B$7:$B$1045,0))*IF(AH184="n/a",1.03,IF(AH184&lt;0,1.01,IF(AH184&gt;10,1.1,(1+AH184/100))))</f>
        <v>0.55582200000000004</v>
      </c>
      <c r="AS184" s="109">
        <f t="shared" si="89"/>
        <v>0.61140420000000006</v>
      </c>
      <c r="AT184" s="109">
        <f t="shared" si="90"/>
        <v>0.67254462000000015</v>
      </c>
      <c r="AU184" s="109">
        <f t="shared" si="90"/>
        <v>0.73979908200000022</v>
      </c>
      <c r="AV184" s="109">
        <f t="shared" si="90"/>
        <v>0.81377899020000033</v>
      </c>
      <c r="AW184" s="109">
        <f t="shared" si="91"/>
        <v>3.3933488922000006</v>
      </c>
      <c r="AX184" s="113">
        <f t="shared" si="92"/>
        <v>6.0900016012203881</v>
      </c>
      <c r="AY184" s="698">
        <v>1.39</v>
      </c>
      <c r="AZ184" s="100">
        <v>67.83</v>
      </c>
      <c r="BA184" s="100">
        <v>-5.96</v>
      </c>
      <c r="BB184" s="100">
        <v>8.18</v>
      </c>
      <c r="BC184" s="100">
        <v>20.66</v>
      </c>
      <c r="BE184" s="12">
        <v>2019</v>
      </c>
      <c r="BF184" s="12">
        <f t="shared" si="93"/>
        <v>1</v>
      </c>
      <c r="BG184" s="100">
        <v>9.1999999999999993</v>
      </c>
      <c r="BH184" s="55" t="s">
        <v>121</v>
      </c>
      <c r="BI184" s="55" t="s">
        <v>122</v>
      </c>
    </row>
    <row r="185" spans="1:61" x14ac:dyDescent="0.2">
      <c r="A185" s="116" t="s">
        <v>5562</v>
      </c>
      <c r="B185" s="55" t="s">
        <v>3007</v>
      </c>
      <c r="C185" s="156" t="s">
        <v>335</v>
      </c>
      <c r="D185" s="98" t="s">
        <v>371</v>
      </c>
      <c r="E185" s="157">
        <v>6</v>
      </c>
      <c r="F185" s="2">
        <v>669</v>
      </c>
      <c r="G185" s="2" t="s">
        <v>146</v>
      </c>
      <c r="H185" s="2" t="s">
        <v>146</v>
      </c>
      <c r="I185" s="100">
        <v>380.49</v>
      </c>
      <c r="J185" s="101">
        <f t="shared" si="79"/>
        <v>1.0723015059528502</v>
      </c>
      <c r="K185" s="104">
        <v>1.02</v>
      </c>
      <c r="L185" s="71">
        <v>4</v>
      </c>
      <c r="M185" s="28">
        <f t="shared" si="80"/>
        <v>4.08</v>
      </c>
      <c r="N185" s="103" t="s">
        <v>708</v>
      </c>
      <c r="O185" s="104">
        <v>0.96</v>
      </c>
      <c r="P185" s="158">
        <v>46155</v>
      </c>
      <c r="Q185" s="158">
        <v>46174</v>
      </c>
      <c r="R185" s="28">
        <f t="shared" si="81"/>
        <v>6.2500000000000053</v>
      </c>
      <c r="S185" s="105">
        <f>IF(INDEX(Historical!$D$7:$D1726,MATCH(B185,Historical!$B$7:$B$1044,0))=0,"n/a",(INDEX(Historical!$C$7:$C$1044,MATCH(B185,Historical!$B$7:$B$1044,0))/INDEX(Historical!$D$7:$D$1044,MATCH(B185,Historical!$B$7:$B$1044,0))-1)*100)</f>
        <v>7.9999999999999849</v>
      </c>
      <c r="T185" s="105">
        <f>IF(INDEX(Historical!$F$7:$F$1044,MATCH(B185,Historical!$B$7:$B$1044,0))=0,"n/a",((INDEX(Historical!$C$7:$C$1044,MATCH(B185,Historical!$B$7:$B$1044,0))/INDEX(Historical!$F$7:$F$1044,MATCH(B185,Historical!$B$7:$B$1044,0)))^(1/3)-1)*100)</f>
        <v>14.020744690430842</v>
      </c>
      <c r="U185" s="105">
        <f>IF(INDEX(Historical!$H$7:$H$1044,MATCH(B185,Historical!$B$7:$B$1044,0))=0,"n/a",((INDEX(Historical!$C$7:$C$1044,MATCH(B185,Historical!$B$7:$B$1044,0))/INDEX(Historical!$H$7:$H$1044,MATCH(B185,Historical!$B$7:$B$1044,0)))^(1/5)-1)*100)</f>
        <v>36.42072793233104</v>
      </c>
      <c r="V185" s="105">
        <f>IF(INDEX(Historical!$M$7:$M$1044,MATCH(B185,Historical!$B$7:$B$1044,0))=0,"n/a",((INDEX(Historical!$C$7:$C$1044,MATCH(B185,Historical!$B$7:$B$1044,0))/INDEX(Historical!$M$7:$M$1044,MATCH(B185,Historical!$B$7:$B$1044,0)))^(1/10)-1)*100)</f>
        <v>30.200545431746772</v>
      </c>
      <c r="W185" s="106">
        <f t="shared" si="82"/>
        <v>1.2059625881473526</v>
      </c>
      <c r="X185" s="107">
        <f t="shared" si="83"/>
        <v>4.5985767591327065</v>
      </c>
      <c r="Y185" s="162"/>
      <c r="Z185" s="101">
        <f t="shared" si="84"/>
        <v>36.789900811541933</v>
      </c>
      <c r="AA185" s="109">
        <f t="shared" si="85"/>
        <v>34.309287646528404</v>
      </c>
      <c r="AB185" s="71">
        <v>12</v>
      </c>
      <c r="AC185" s="100">
        <v>11.09</v>
      </c>
      <c r="AD185" s="100" t="s">
        <v>142</v>
      </c>
      <c r="AE185" s="100">
        <v>16.02</v>
      </c>
      <c r="AF185" s="100" t="s">
        <v>142</v>
      </c>
      <c r="AG185" s="100" t="s">
        <v>142</v>
      </c>
      <c r="AH185" s="100">
        <v>5.13</v>
      </c>
      <c r="AI185" s="100">
        <v>8.42</v>
      </c>
      <c r="AJ185" s="100">
        <v>7.9200000000000008</v>
      </c>
      <c r="AK185" s="100" t="s">
        <v>142</v>
      </c>
      <c r="AL185" s="100">
        <v>1360</v>
      </c>
      <c r="AM185" s="100">
        <v>16.93</v>
      </c>
      <c r="AN185" s="100" t="s">
        <v>142</v>
      </c>
      <c r="AO185" s="110">
        <f t="shared" si="86"/>
        <v>3.1837417917554873</v>
      </c>
      <c r="AP185" s="111">
        <f t="shared" si="87"/>
        <v>37.493029438283891</v>
      </c>
      <c r="AQ185" s="112" t="str">
        <f t="shared" si="88"/>
        <v>n/a</v>
      </c>
      <c r="AR185" s="101">
        <f>INDEX(Historical!$C$7:$C$1045,MATCH(B185,Historical!$B$7:$B$1045,0))*IF(AH185="n/a",1.03,IF(AH185&lt;0,1.01,IF(AH185&gt;10,1.1,(1+AH185/100))))</f>
        <v>3.9739139999999993</v>
      </c>
      <c r="AS185" s="109">
        <f t="shared" si="89"/>
        <v>4.3085175587999993</v>
      </c>
      <c r="AT185" s="109">
        <f t="shared" si="90"/>
        <v>4.4377730855639994</v>
      </c>
      <c r="AU185" s="109">
        <f t="shared" si="90"/>
        <v>4.5709062781309191</v>
      </c>
      <c r="AV185" s="109">
        <f t="shared" si="90"/>
        <v>4.7080334664748467</v>
      </c>
      <c r="AW185" s="109">
        <f t="shared" si="91"/>
        <v>21.999144388969768</v>
      </c>
      <c r="AX185" s="113">
        <f t="shared" si="92"/>
        <v>5.7817930534231561</v>
      </c>
      <c r="AY185" s="698">
        <v>0.56000000000000005</v>
      </c>
      <c r="AZ185" s="100">
        <v>10.58</v>
      </c>
      <c r="BA185" s="100">
        <v>-26.150000000000002</v>
      </c>
      <c r="BB185" s="100">
        <v>-10.85</v>
      </c>
      <c r="BC185" s="100">
        <v>-11.27</v>
      </c>
      <c r="BE185" s="12">
        <v>2021</v>
      </c>
      <c r="BF185" s="12">
        <f t="shared" si="93"/>
        <v>0</v>
      </c>
      <c r="BG185" s="100">
        <v>112.72</v>
      </c>
      <c r="BH185" s="55" t="s">
        <v>121</v>
      </c>
      <c r="BI185" s="55" t="s">
        <v>122</v>
      </c>
    </row>
    <row r="186" spans="1:61" x14ac:dyDescent="0.2">
      <c r="A186" s="116" t="s">
        <v>1690</v>
      </c>
      <c r="B186" s="55" t="s">
        <v>1691</v>
      </c>
      <c r="C186" s="156" t="s">
        <v>335</v>
      </c>
      <c r="D186" s="98" t="s">
        <v>377</v>
      </c>
      <c r="E186" s="157">
        <v>9</v>
      </c>
      <c r="F186" s="2">
        <v>532</v>
      </c>
      <c r="G186" s="2" t="s">
        <v>146</v>
      </c>
      <c r="H186" s="2" t="s">
        <v>146</v>
      </c>
      <c r="I186" s="100">
        <v>164.06</v>
      </c>
      <c r="J186" s="101">
        <f t="shared" si="79"/>
        <v>0.73143971717664269</v>
      </c>
      <c r="K186" s="104">
        <v>0.3</v>
      </c>
      <c r="L186" s="71">
        <v>4</v>
      </c>
      <c r="M186" s="28">
        <f t="shared" si="80"/>
        <v>1.2</v>
      </c>
      <c r="N186" s="103" t="s">
        <v>1553</v>
      </c>
      <c r="O186" s="104">
        <v>0.27</v>
      </c>
      <c r="P186" s="158">
        <v>45884</v>
      </c>
      <c r="Q186" s="158">
        <v>45905</v>
      </c>
      <c r="R186" s="28">
        <f t="shared" si="81"/>
        <v>11.1111111111111</v>
      </c>
      <c r="S186" s="105">
        <f>IF(INDEX(Historical!$D$7:$D1684,MATCH(B186,Historical!$B$7:$B$1044,0))=0,"n/a",(INDEX(Historical!$C$7:$C$1044,MATCH(B186,Historical!$B$7:$B$1044,0))/INDEX(Historical!$D$7:$D$1044,MATCH(B186,Historical!$B$7:$B$1044,0))-1)*100)</f>
        <v>16.326530612244895</v>
      </c>
      <c r="T186" s="105">
        <f>IF(INDEX(Historical!$F$7:$F$1044,MATCH(B186,Historical!$B$7:$B$1044,0))=0,"n/a",((INDEX(Historical!$C$7:$C$1044,MATCH(B186,Historical!$B$7:$B$1044,0))/INDEX(Historical!$F$7:$F$1044,MATCH(B186,Historical!$B$7:$B$1044,0)))^(1/3)-1)*100)</f>
        <v>16.553177619681136</v>
      </c>
      <c r="U186" s="105">
        <f>IF(INDEX(Historical!$H$7:$H$1044,MATCH(B186,Historical!$B$7:$B$1044,0))=0,"n/a",((INDEX(Historical!$C$7:$C$1044,MATCH(B186,Historical!$B$7:$B$1044,0))/INDEX(Historical!$H$7:$H$1044,MATCH(B186,Historical!$B$7:$B$1044,0)))^(1/5)-1)*100)</f>
        <v>17.919863936946779</v>
      </c>
      <c r="V186" s="105" t="str">
        <f>IF(INDEX(Historical!$M$7:$M$1044,MATCH(B186,Historical!$B$7:$B$1044,0))=0,"n/a",((INDEX(Historical!$C$7:$C$1044,MATCH(B186,Historical!$B$7:$B$1044,0))/INDEX(Historical!$M$7:$M$1044,MATCH(B186,Historical!$B$7:$B$1044,0)))^(1/10)-1)*100)</f>
        <v>n/a</v>
      </c>
      <c r="W186" s="106" t="str">
        <f t="shared" si="82"/>
        <v>n/a</v>
      </c>
      <c r="X186" s="107">
        <f t="shared" si="83"/>
        <v>0.34904292826152672</v>
      </c>
      <c r="Y186" s="165"/>
      <c r="Z186" s="101">
        <f t="shared" si="84"/>
        <v>29.850746268656721</v>
      </c>
      <c r="AA186" s="109">
        <f t="shared" si="85"/>
        <v>40.810945273631845</v>
      </c>
      <c r="AB186" s="71">
        <v>12</v>
      </c>
      <c r="AC186" s="100">
        <v>4.0199999999999996</v>
      </c>
      <c r="AD186" s="100">
        <v>1.47</v>
      </c>
      <c r="AE186" s="100">
        <v>6.32</v>
      </c>
      <c r="AF186" s="100" t="s">
        <v>142</v>
      </c>
      <c r="AG186" s="100" t="s">
        <v>142</v>
      </c>
      <c r="AH186" s="100">
        <v>11.82</v>
      </c>
      <c r="AI186" s="100">
        <v>22.99</v>
      </c>
      <c r="AJ186" s="100">
        <v>51.339999999999996</v>
      </c>
      <c r="AK186" s="100">
        <v>19.93</v>
      </c>
      <c r="AL186" s="100">
        <v>4480</v>
      </c>
      <c r="AM186" s="100">
        <v>0.67</v>
      </c>
      <c r="AN186" s="100" t="s">
        <v>142</v>
      </c>
      <c r="AO186" s="110">
        <f t="shared" si="86"/>
        <v>-22.159641619508424</v>
      </c>
      <c r="AP186" s="111">
        <f t="shared" si="87"/>
        <v>18.651303654123421</v>
      </c>
      <c r="AQ186" s="112" t="str">
        <f t="shared" si="88"/>
        <v>n/a</v>
      </c>
      <c r="AR186" s="101">
        <f>INDEX(Historical!$C$7:$C$1045,MATCH(B186,Historical!$B$7:$B$1045,0))*IF(AH186="n/a",1.03,IF(AH186&lt;0,1.01,IF(AH186&gt;10,1.1,(1+AH186/100))))</f>
        <v>1.254</v>
      </c>
      <c r="AS186" s="109">
        <f t="shared" si="89"/>
        <v>1.3794000000000002</v>
      </c>
      <c r="AT186" s="109">
        <f t="shared" si="90"/>
        <v>1.5173400000000004</v>
      </c>
      <c r="AU186" s="109">
        <f t="shared" si="90"/>
        <v>1.6690740000000006</v>
      </c>
      <c r="AV186" s="109">
        <f t="shared" si="90"/>
        <v>1.8359814000000008</v>
      </c>
      <c r="AW186" s="109">
        <f t="shared" si="91"/>
        <v>7.6557954000000015</v>
      </c>
      <c r="AX186" s="113">
        <f t="shared" si="92"/>
        <v>4.6664606851152026</v>
      </c>
      <c r="AY186" s="698">
        <v>1.92</v>
      </c>
      <c r="AZ186" s="100">
        <v>15.340000000000002</v>
      </c>
      <c r="BA186" s="100">
        <v>-57.730000000000004</v>
      </c>
      <c r="BB186" s="100">
        <v>-17.14</v>
      </c>
      <c r="BC186" s="100">
        <v>-35.510000000000005</v>
      </c>
      <c r="BE186" s="12">
        <v>2017</v>
      </c>
      <c r="BF186" s="12">
        <f t="shared" si="93"/>
        <v>1</v>
      </c>
      <c r="BG186" s="100">
        <v>16.63</v>
      </c>
      <c r="BH186" s="55" t="s">
        <v>121</v>
      </c>
      <c r="BI186" s="55" t="s">
        <v>122</v>
      </c>
    </row>
    <row r="187" spans="1:61" x14ac:dyDescent="0.2">
      <c r="A187" s="116" t="s">
        <v>1692</v>
      </c>
      <c r="B187" s="55" t="s">
        <v>1693</v>
      </c>
      <c r="C187" s="156" t="s">
        <v>263</v>
      </c>
      <c r="D187" s="98" t="s">
        <v>264</v>
      </c>
      <c r="E187" s="157">
        <v>7</v>
      </c>
      <c r="F187" s="2">
        <v>589</v>
      </c>
      <c r="G187" s="2" t="s">
        <v>146</v>
      </c>
      <c r="H187" s="2" t="s">
        <v>146</v>
      </c>
      <c r="I187" s="100">
        <v>26.97</v>
      </c>
      <c r="J187" s="101">
        <f t="shared" si="79"/>
        <v>2.9662588060808308</v>
      </c>
      <c r="K187" s="104">
        <v>0.2</v>
      </c>
      <c r="L187" s="71">
        <v>4</v>
      </c>
      <c r="M187" s="28">
        <f t="shared" si="80"/>
        <v>0.8</v>
      </c>
      <c r="N187" s="103" t="s">
        <v>209</v>
      </c>
      <c r="O187" s="104">
        <v>0.17</v>
      </c>
      <c r="P187" s="158">
        <v>45825</v>
      </c>
      <c r="Q187" s="158">
        <v>45854</v>
      </c>
      <c r="R187" s="28">
        <f t="shared" si="81"/>
        <v>17.647058823529409</v>
      </c>
      <c r="S187" s="105">
        <f>IF(INDEX(Historical!$D$7:$D1685,MATCH(B187,Historical!$B$7:$B$1044,0))=0,"n/a",(INDEX(Historical!$C$7:$C$1044,MATCH(B187,Historical!$B$7:$B$1044,0))/INDEX(Historical!$D$7:$D$1044,MATCH(B187,Historical!$B$7:$B$1044,0))-1)*100)</f>
        <v>13.846153846153841</v>
      </c>
      <c r="T187" s="105">
        <f>IF(INDEX(Historical!$F$7:$F$1044,MATCH(B187,Historical!$B$7:$B$1044,0))=0,"n/a",((INDEX(Historical!$C$7:$C$1044,MATCH(B187,Historical!$B$7:$B$1044,0))/INDEX(Historical!$F$7:$F$1044,MATCH(B187,Historical!$B$7:$B$1044,0)))^(1/3)-1)*100)</f>
        <v>13.960384306101293</v>
      </c>
      <c r="U187" s="105">
        <f>IF(INDEX(Historical!$H$7:$H$1044,MATCH(B187,Historical!$B$7:$B$1044,0))=0,"n/a",((INDEX(Historical!$C$7:$C$1044,MATCH(B187,Historical!$B$7:$B$1044,0))/INDEX(Historical!$H$7:$H$1044,MATCH(B187,Historical!$B$7:$B$1044,0)))^(1/5)-1)*100)</f>
        <v>13.09264089979596</v>
      </c>
      <c r="V187" s="105">
        <f>IF(INDEX(Historical!$M$7:$M$1044,MATCH(B187,Historical!$B$7:$B$1044,0))=0,"n/a",((INDEX(Historical!$C$7:$C$1044,MATCH(B187,Historical!$B$7:$B$1044,0))/INDEX(Historical!$M$7:$M$1044,MATCH(B187,Historical!$B$7:$B$1044,0)))^(1/10)-1)*100)</f>
        <v>13.025710519696476</v>
      </c>
      <c r="W187" s="106">
        <f t="shared" si="82"/>
        <v>1.0051383285386448</v>
      </c>
      <c r="X187" s="107" t="str">
        <f t="shared" si="83"/>
        <v>n/a</v>
      </c>
      <c r="Y187" s="162"/>
      <c r="Z187" s="101" t="str">
        <f t="shared" si="84"/>
        <v>n/a</v>
      </c>
      <c r="AA187" s="109" t="str">
        <f t="shared" si="85"/>
        <v>n/a</v>
      </c>
      <c r="AB187" s="71">
        <v>12</v>
      </c>
      <c r="AC187" s="100">
        <v>-10.19</v>
      </c>
      <c r="AD187" s="100">
        <v>10.18</v>
      </c>
      <c r="AE187" s="100">
        <v>0.04</v>
      </c>
      <c r="AF187" s="100">
        <v>1.1499999999999999</v>
      </c>
      <c r="AG187" s="100">
        <v>-36.299999999999997</v>
      </c>
      <c r="AH187" s="100">
        <v>34.380000000000003</v>
      </c>
      <c r="AI187" s="100">
        <v>-0.77999999999999992</v>
      </c>
      <c r="AJ187" s="100" t="s">
        <v>142</v>
      </c>
      <c r="AK187" s="100">
        <v>1.04</v>
      </c>
      <c r="AL187" s="100">
        <v>1390</v>
      </c>
      <c r="AM187" s="100">
        <v>20.27</v>
      </c>
      <c r="AN187" s="100">
        <v>0.66</v>
      </c>
      <c r="AO187" s="110" t="str">
        <f t="shared" si="86"/>
        <v>n/a</v>
      </c>
      <c r="AP187" s="111">
        <f t="shared" si="87"/>
        <v>16.05889970587679</v>
      </c>
      <c r="AQ187" s="112" t="str">
        <f t="shared" si="88"/>
        <v>n/a</v>
      </c>
      <c r="AR187" s="101">
        <f>INDEX(Historical!$C$7:$C$1045,MATCH(B187,Historical!$B$7:$B$1045,0))*IF(AH187="n/a",1.03,IF(AH187&lt;0,1.01,IF(AH187&gt;10,1.1,(1+AH187/100))))</f>
        <v>0.81400000000000006</v>
      </c>
      <c r="AS187" s="109">
        <f t="shared" si="89"/>
        <v>0.82214000000000009</v>
      </c>
      <c r="AT187" s="109">
        <f t="shared" ref="AT187:AV206" si="94">IF($AK187="n/a",1.03*AS187,IF($AK187&lt;0,1.01*AS187,IF($AK187&gt;10,1.1*AS187,(1+$AK187/100)*AS187)))</f>
        <v>0.83069025600000002</v>
      </c>
      <c r="AU187" s="109">
        <f t="shared" si="94"/>
        <v>0.83932943466239995</v>
      </c>
      <c r="AV187" s="109">
        <f t="shared" si="94"/>
        <v>0.84805846078288893</v>
      </c>
      <c r="AW187" s="109">
        <f t="shared" si="91"/>
        <v>4.1542181514452894</v>
      </c>
      <c r="AX187" s="113">
        <f t="shared" si="92"/>
        <v>15.403107717631775</v>
      </c>
      <c r="AY187" s="698">
        <v>1.24</v>
      </c>
      <c r="AZ187" s="100">
        <v>21.43</v>
      </c>
      <c r="BA187" s="100">
        <v>-9.65</v>
      </c>
      <c r="BB187" s="100">
        <v>12.25</v>
      </c>
      <c r="BC187" s="100">
        <v>6.4600000000000009</v>
      </c>
      <c r="BE187" s="12">
        <v>2019</v>
      </c>
      <c r="BF187" s="12">
        <f t="shared" si="93"/>
        <v>1</v>
      </c>
      <c r="BG187" s="100">
        <v>-8.4699999999999989</v>
      </c>
      <c r="BH187" s="55" t="s">
        <v>121</v>
      </c>
      <c r="BI187" s="55" t="s">
        <v>122</v>
      </c>
    </row>
    <row r="188" spans="1:61" x14ac:dyDescent="0.2">
      <c r="A188" s="116" t="s">
        <v>1694</v>
      </c>
      <c r="B188" s="55" t="s">
        <v>1695</v>
      </c>
      <c r="C188" s="156" t="s">
        <v>263</v>
      </c>
      <c r="D188" s="98" t="s">
        <v>264</v>
      </c>
      <c r="E188" s="157">
        <v>9</v>
      </c>
      <c r="F188" s="2">
        <v>550</v>
      </c>
      <c r="G188" s="2" t="s">
        <v>146</v>
      </c>
      <c r="H188" s="2" t="s">
        <v>146</v>
      </c>
      <c r="I188" s="100">
        <v>76.31</v>
      </c>
      <c r="J188" s="101">
        <f t="shared" si="79"/>
        <v>2.7519329052548813</v>
      </c>
      <c r="K188" s="104">
        <v>0.52500000000000002</v>
      </c>
      <c r="L188" s="71">
        <v>4</v>
      </c>
      <c r="M188" s="28">
        <f t="shared" si="80"/>
        <v>2.1</v>
      </c>
      <c r="N188" s="103" t="s">
        <v>270</v>
      </c>
      <c r="O188" s="104">
        <v>0.5</v>
      </c>
      <c r="P188" s="158">
        <v>46094</v>
      </c>
      <c r="Q188" s="158">
        <v>46111</v>
      </c>
      <c r="R188" s="28">
        <f t="shared" si="81"/>
        <v>5.0000000000000044</v>
      </c>
      <c r="S188" s="105">
        <f>IF(INDEX(Historical!$D$7:$D1689,MATCH(B188,Historical!$B$7:$B$1044,0))=0,"n/a",(INDEX(Historical!$C$7:$C$1044,MATCH(B188,Historical!$B$7:$B$1044,0))/INDEX(Historical!$D$7:$D$1044,MATCH(B188,Historical!$B$7:$B$1044,0))-1)*100)</f>
        <v>5.2631578947368363</v>
      </c>
      <c r="T188" s="105">
        <f>IF(INDEX(Historical!$F$7:$F$1044,MATCH(B188,Historical!$B$7:$B$1044,0))=0,"n/a",((INDEX(Historical!$C$7:$C$1044,MATCH(B188,Historical!$B$7:$B$1044,0))/INDEX(Historical!$F$7:$F$1044,MATCH(B188,Historical!$B$7:$B$1044,0)))^(1/3)-1)*100)</f>
        <v>5.5667191978000741</v>
      </c>
      <c r="U188" s="105">
        <f>IF(INDEX(Historical!$H$7:$H$1044,MATCH(B188,Historical!$B$7:$B$1044,0))=0,"n/a",((INDEX(Historical!$C$7:$C$1044,MATCH(B188,Historical!$B$7:$B$1044,0))/INDEX(Historical!$H$7:$H$1044,MATCH(B188,Historical!$B$7:$B$1044,0)))^(1/5)-1)*100)</f>
        <v>4.5639552591273169</v>
      </c>
      <c r="V188" s="105">
        <f>IF(INDEX(Historical!$M$7:$M$1044,MATCH(B188,Historical!$B$7:$B$1044,0))=0,"n/a",((INDEX(Historical!$C$7:$C$1044,MATCH(B188,Historical!$B$7:$B$1044,0))/INDEX(Historical!$M$7:$M$1044,MATCH(B188,Historical!$B$7:$B$1044,0)))^(1/10)-1)*100)</f>
        <v>-2.0089545449243351</v>
      </c>
      <c r="W188" s="106" t="str">
        <f t="shared" si="82"/>
        <v>n/a</v>
      </c>
      <c r="X188" s="107">
        <f t="shared" si="83"/>
        <v>6.9530092308460037E-2</v>
      </c>
      <c r="Y188" s="165"/>
      <c r="Z188" s="101">
        <f t="shared" si="84"/>
        <v>98.591549295774655</v>
      </c>
      <c r="AA188" s="109">
        <f t="shared" si="85"/>
        <v>35.826291079812208</v>
      </c>
      <c r="AB188" s="71">
        <v>12</v>
      </c>
      <c r="AC188" s="100">
        <v>2.13</v>
      </c>
      <c r="AD188" s="100">
        <v>2.0699999999999998</v>
      </c>
      <c r="AE188" s="100">
        <v>7.91</v>
      </c>
      <c r="AF188" s="100">
        <v>7.3</v>
      </c>
      <c r="AG188" s="100">
        <v>20.74</v>
      </c>
      <c r="AH188" s="100">
        <v>11.25</v>
      </c>
      <c r="AI188" s="100">
        <v>11.03</v>
      </c>
      <c r="AJ188" s="100">
        <v>65.64</v>
      </c>
      <c r="AK188" s="100">
        <v>14.2</v>
      </c>
      <c r="AL188" s="100">
        <v>93320</v>
      </c>
      <c r="AM188" s="100">
        <v>0.43</v>
      </c>
      <c r="AN188" s="100">
        <v>2.31</v>
      </c>
      <c r="AO188" s="110">
        <f t="shared" si="86"/>
        <v>-28.51040291543001</v>
      </c>
      <c r="AP188" s="111">
        <f t="shared" si="87"/>
        <v>7.3158881643821978</v>
      </c>
      <c r="AQ188" s="112">
        <f t="shared" si="88"/>
        <v>240.93461405223476</v>
      </c>
      <c r="AR188" s="101">
        <f>INDEX(Historical!$C$7:$C$1045,MATCH(B188,Historical!$B$7:$B$1045,0))*IF(AH188="n/a",1.03,IF(AH188&lt;0,1.01,IF(AH188&gt;10,1.1,(1+AH188/100))))</f>
        <v>2.2000000000000002</v>
      </c>
      <c r="AS188" s="109">
        <f t="shared" si="89"/>
        <v>2.4200000000000004</v>
      </c>
      <c r="AT188" s="109">
        <f t="shared" si="94"/>
        <v>2.6620000000000008</v>
      </c>
      <c r="AU188" s="109">
        <f t="shared" si="94"/>
        <v>2.9282000000000012</v>
      </c>
      <c r="AV188" s="109">
        <f t="shared" si="94"/>
        <v>3.2210200000000015</v>
      </c>
      <c r="AW188" s="109">
        <f t="shared" si="91"/>
        <v>13.431220000000005</v>
      </c>
      <c r="AX188" s="113">
        <f t="shared" si="92"/>
        <v>17.6008648931988</v>
      </c>
      <c r="AY188" s="698">
        <v>0.61</v>
      </c>
      <c r="AZ188" s="100">
        <v>36.71</v>
      </c>
      <c r="BA188" s="100">
        <v>-0.73</v>
      </c>
      <c r="BB188" s="100">
        <v>4.33</v>
      </c>
      <c r="BC188" s="100">
        <v>19.420000000000002</v>
      </c>
      <c r="BE188" s="12">
        <v>2018</v>
      </c>
      <c r="BF188" s="12">
        <f t="shared" si="93"/>
        <v>1</v>
      </c>
      <c r="BG188" s="100">
        <v>4.47</v>
      </c>
      <c r="BH188" s="55" t="s">
        <v>121</v>
      </c>
      <c r="BI188" s="55" t="s">
        <v>122</v>
      </c>
    </row>
    <row r="189" spans="1:61" x14ac:dyDescent="0.2">
      <c r="A189" s="116" t="s">
        <v>1696</v>
      </c>
      <c r="B189" s="55" t="s">
        <v>1697</v>
      </c>
      <c r="C189" s="156" t="s">
        <v>527</v>
      </c>
      <c r="D189" s="98" t="s">
        <v>1698</v>
      </c>
      <c r="E189" s="157">
        <v>6</v>
      </c>
      <c r="F189" s="2">
        <v>628</v>
      </c>
      <c r="G189" s="2" t="s">
        <v>146</v>
      </c>
      <c r="H189" s="2" t="s">
        <v>146</v>
      </c>
      <c r="I189" s="100">
        <v>28.27</v>
      </c>
      <c r="J189" s="101">
        <f t="shared" si="79"/>
        <v>2.6883622214361513</v>
      </c>
      <c r="K189" s="104">
        <v>0.19</v>
      </c>
      <c r="L189" s="71">
        <v>4</v>
      </c>
      <c r="M189" s="28">
        <f t="shared" si="80"/>
        <v>0.76</v>
      </c>
      <c r="N189" s="103" t="s">
        <v>708</v>
      </c>
      <c r="O189" s="104">
        <v>0.18</v>
      </c>
      <c r="P189" s="158">
        <v>45889</v>
      </c>
      <c r="Q189" s="158">
        <v>45903</v>
      </c>
      <c r="R189" s="28">
        <f t="shared" si="81"/>
        <v>5.5555555555555607</v>
      </c>
      <c r="S189" s="105">
        <f>IF(INDEX(Historical!$D$7:$D1690,MATCH(B189,Historical!$B$7:$B$1044,0))=0,"n/a",(INDEX(Historical!$C$7:$C$1044,MATCH(B189,Historical!$B$7:$B$1044,0))/INDEX(Historical!$D$7:$D$1044,MATCH(B189,Historical!$B$7:$B$1044,0))-1)*100)</f>
        <v>5.7142857142857162</v>
      </c>
      <c r="T189" s="105">
        <f>IF(INDEX(Historical!$F$7:$F$1044,MATCH(B189,Historical!$B$7:$B$1044,0))=0,"n/a",((INDEX(Historical!$C$7:$C$1044,MATCH(B189,Historical!$B$7:$B$1044,0))/INDEX(Historical!$F$7:$F$1044,MATCH(B189,Historical!$B$7:$B$1044,0)))^(1/3)-1)*100)</f>
        <v>6.0750740000032</v>
      </c>
      <c r="U189" s="105">
        <f>IF(INDEX(Historical!$H$7:$H$1044,MATCH(B189,Historical!$B$7:$B$1044,0))=0,"n/a",((INDEX(Historical!$C$7:$C$1044,MATCH(B189,Historical!$B$7:$B$1044,0))/INDEX(Historical!$H$7:$H$1044,MATCH(B189,Historical!$B$7:$B$1044,0)))^(1/5)-1)*100)</f>
        <v>25.257602729679007</v>
      </c>
      <c r="V189" s="105" t="str">
        <f>IF(INDEX(Historical!$M$7:$M$1044,MATCH(B189,Historical!$B$7:$B$1044,0))=0,"n/a",((INDEX(Historical!$C$7:$C$1044,MATCH(B189,Historical!$B$7:$B$1044,0))/INDEX(Historical!$M$7:$M$1044,MATCH(B189,Historical!$B$7:$B$1044,0)))^(1/10)-1)*100)</f>
        <v>n/a</v>
      </c>
      <c r="W189" s="106" t="str">
        <f t="shared" si="82"/>
        <v>n/a</v>
      </c>
      <c r="X189" s="107" t="str">
        <f t="shared" si="83"/>
        <v>n/a</v>
      </c>
      <c r="Y189" s="162"/>
      <c r="Z189" s="101">
        <f t="shared" si="84"/>
        <v>131.0344827586207</v>
      </c>
      <c r="AA189" s="109">
        <f t="shared" si="85"/>
        <v>48.741379310344833</v>
      </c>
      <c r="AB189" s="71">
        <v>9</v>
      </c>
      <c r="AC189" s="100">
        <v>0.57999999999999996</v>
      </c>
      <c r="AD189" s="100">
        <v>0.4</v>
      </c>
      <c r="AE189" s="100">
        <v>2.15</v>
      </c>
      <c r="AF189" s="100">
        <v>20.48</v>
      </c>
      <c r="AG189" s="100">
        <v>47.75</v>
      </c>
      <c r="AH189" s="100">
        <v>91.84</v>
      </c>
      <c r="AI189" s="100">
        <v>28.53</v>
      </c>
      <c r="AJ189" s="100" t="s">
        <v>142</v>
      </c>
      <c r="AK189" s="100">
        <v>41.28</v>
      </c>
      <c r="AL189" s="100">
        <v>14770</v>
      </c>
      <c r="AM189" s="100">
        <v>72.680000000000007</v>
      </c>
      <c r="AN189" s="100">
        <v>6.4</v>
      </c>
      <c r="AO189" s="110">
        <f t="shared" si="86"/>
        <v>-20.795414359229675</v>
      </c>
      <c r="AP189" s="111">
        <f t="shared" si="87"/>
        <v>27.945964951115158</v>
      </c>
      <c r="AQ189" s="112">
        <f t="shared" si="88"/>
        <v>566.07421951339859</v>
      </c>
      <c r="AR189" s="101">
        <f>INDEX(Historical!$C$7:$C$1045,MATCH(B189,Historical!$B$7:$B$1045,0))*IF(AH189="n/a",1.03,IF(AH189&lt;0,1.01,IF(AH189&gt;10,1.1,(1+AH189/100))))</f>
        <v>0.81400000000000006</v>
      </c>
      <c r="AS189" s="109">
        <f t="shared" si="89"/>
        <v>0.89540000000000008</v>
      </c>
      <c r="AT189" s="109">
        <f t="shared" si="94"/>
        <v>0.98494000000000015</v>
      </c>
      <c r="AU189" s="109">
        <f t="shared" si="94"/>
        <v>1.0834340000000002</v>
      </c>
      <c r="AV189" s="109">
        <f t="shared" si="94"/>
        <v>1.1917774000000003</v>
      </c>
      <c r="AW189" s="109">
        <f t="shared" si="91"/>
        <v>4.9695514000000012</v>
      </c>
      <c r="AX189" s="113">
        <f t="shared" si="92"/>
        <v>17.578887159533078</v>
      </c>
      <c r="AY189" s="698">
        <v>1.25</v>
      </c>
      <c r="AZ189" s="100">
        <v>21.12</v>
      </c>
      <c r="BA189" s="100">
        <v>-18.37</v>
      </c>
      <c r="BB189" s="100">
        <v>3.32</v>
      </c>
      <c r="BC189" s="100">
        <v>-6.17</v>
      </c>
      <c r="BE189" s="12">
        <v>2020</v>
      </c>
      <c r="BF189" s="12">
        <f t="shared" si="93"/>
        <v>1</v>
      </c>
      <c r="BG189" s="100">
        <v>3.15</v>
      </c>
      <c r="BH189" s="55" t="s">
        <v>121</v>
      </c>
      <c r="BI189" s="55" t="s">
        <v>122</v>
      </c>
    </row>
    <row r="190" spans="1:61" x14ac:dyDescent="0.2">
      <c r="A190" s="116" t="s">
        <v>5561</v>
      </c>
      <c r="B190" s="55" t="s">
        <v>3009</v>
      </c>
      <c r="C190" s="156" t="s">
        <v>116</v>
      </c>
      <c r="D190" s="98" t="s">
        <v>329</v>
      </c>
      <c r="E190" s="157">
        <v>6</v>
      </c>
      <c r="F190" s="2">
        <v>642</v>
      </c>
      <c r="G190" s="2" t="s">
        <v>146</v>
      </c>
      <c r="H190" s="2" t="s">
        <v>146</v>
      </c>
      <c r="I190" s="100">
        <v>362.99</v>
      </c>
      <c r="J190" s="101">
        <f t="shared" si="79"/>
        <v>0.35262679412655995</v>
      </c>
      <c r="K190" s="104">
        <v>0.32</v>
      </c>
      <c r="L190" s="71">
        <v>4</v>
      </c>
      <c r="M190" s="28">
        <f t="shared" si="80"/>
        <v>1.28</v>
      </c>
      <c r="N190" s="103" t="s">
        <v>1553</v>
      </c>
      <c r="O190" s="104">
        <v>0.28000000000000003</v>
      </c>
      <c r="P190" s="158">
        <v>46072</v>
      </c>
      <c r="Q190" s="158">
        <v>46086</v>
      </c>
      <c r="R190" s="28">
        <f t="shared" si="81"/>
        <v>14.285714285714276</v>
      </c>
      <c r="S190" s="105">
        <f>IF(INDEX(Historical!$D$7:$D1727,MATCH(B190,Historical!$B$7:$B$1044,0))=0,"n/a",(INDEX(Historical!$C$7:$C$1044,MATCH(B190,Historical!$B$7:$B$1044,0))/INDEX(Historical!$D$7:$D$1044,MATCH(B190,Historical!$B$7:$B$1044,0))-1)*100)</f>
        <v>12.000000000000011</v>
      </c>
      <c r="T190" s="105">
        <f>IF(INDEX(Historical!$F$7:$F$1044,MATCH(B190,Historical!$B$7:$B$1044,0))=0,"n/a",((INDEX(Historical!$C$7:$C$1044,MATCH(B190,Historical!$B$7:$B$1044,0))/INDEX(Historical!$F$7:$F$1044,MATCH(B190,Historical!$B$7:$B$1044,0)))^(1/3)-1)*100)</f>
        <v>13.798047356553855</v>
      </c>
      <c r="U190" s="105">
        <f>IF(INDEX(Historical!$H$7:$H$1044,MATCH(B190,Historical!$B$7:$B$1044,0))=0,"n/a",((INDEX(Historical!$C$7:$C$1044,MATCH(B190,Historical!$B$7:$B$1044,0))/INDEX(Historical!$H$7:$H$1044,MATCH(B190,Historical!$B$7:$B$1044,0)))^(1/5)-1)*100)</f>
        <v>16.417641675430804</v>
      </c>
      <c r="V190" s="105">
        <f>IF(INDEX(Historical!$M$7:$M$1044,MATCH(B190,Historical!$B$7:$B$1044,0))=0,"n/a",((INDEX(Historical!$C$7:$C$1044,MATCH(B190,Historical!$B$7:$B$1044,0))/INDEX(Historical!$M$7:$M$1044,MATCH(B190,Historical!$B$7:$B$1044,0)))^(1/10)-1)*100)</f>
        <v>10.8449222600272</v>
      </c>
      <c r="W190" s="106">
        <f t="shared" si="82"/>
        <v>1.5138551740424948</v>
      </c>
      <c r="X190" s="107">
        <f t="shared" si="83"/>
        <v>1.1768918763749681</v>
      </c>
      <c r="Y190" s="162"/>
      <c r="Z190" s="101">
        <f t="shared" si="84"/>
        <v>15.32934131736527</v>
      </c>
      <c r="AA190" s="109">
        <f t="shared" si="85"/>
        <v>43.471856287425155</v>
      </c>
      <c r="AB190" s="71">
        <v>9</v>
      </c>
      <c r="AC190" s="100">
        <v>8.35</v>
      </c>
      <c r="AD190" s="100">
        <v>1.69</v>
      </c>
      <c r="AE190" s="100">
        <v>5.41</v>
      </c>
      <c r="AF190" s="100">
        <v>8.3800000000000008</v>
      </c>
      <c r="AG190" s="100">
        <v>21.13</v>
      </c>
      <c r="AH190" s="100">
        <v>28.89</v>
      </c>
      <c r="AI190" s="100">
        <v>15.740000000000002</v>
      </c>
      <c r="AJ190" s="100">
        <v>13.950000000000001</v>
      </c>
      <c r="AK190" s="100">
        <v>20.849999999999998</v>
      </c>
      <c r="AL190" s="100">
        <v>21640</v>
      </c>
      <c r="AM190" s="100">
        <v>0.4</v>
      </c>
      <c r="AN190" s="100">
        <v>0.44</v>
      </c>
      <c r="AO190" s="110">
        <f t="shared" si="86"/>
        <v>-26.701587817867789</v>
      </c>
      <c r="AP190" s="111">
        <f t="shared" si="87"/>
        <v>16.770268469557365</v>
      </c>
      <c r="AQ190" s="112">
        <f t="shared" si="88"/>
        <v>302.37857005485262</v>
      </c>
      <c r="AR190" s="101">
        <f>INDEX(Historical!$C$7:$C$1045,MATCH(B190,Historical!$B$7:$B$1045,0))*IF(AH190="n/a",1.03,IF(AH190&lt;0,1.01,IF(AH190&gt;10,1.1,(1+AH190/100))))</f>
        <v>1.2320000000000002</v>
      </c>
      <c r="AS190" s="109">
        <f t="shared" si="89"/>
        <v>1.3552000000000004</v>
      </c>
      <c r="AT190" s="109">
        <f t="shared" si="94"/>
        <v>1.4907200000000005</v>
      </c>
      <c r="AU190" s="109">
        <f t="shared" si="94"/>
        <v>1.6397920000000006</v>
      </c>
      <c r="AV190" s="109">
        <f t="shared" si="94"/>
        <v>1.8037712000000008</v>
      </c>
      <c r="AW190" s="109">
        <f t="shared" si="91"/>
        <v>7.5214832000000023</v>
      </c>
      <c r="AX190" s="113">
        <f t="shared" si="92"/>
        <v>2.0720910217912345</v>
      </c>
      <c r="AY190" s="698">
        <v>0.93</v>
      </c>
      <c r="AZ190" s="100">
        <v>99.87</v>
      </c>
      <c r="BA190" s="100">
        <v>-10.81</v>
      </c>
      <c r="BB190" s="100">
        <v>-3.75</v>
      </c>
      <c r="BC190" s="100">
        <v>19.11</v>
      </c>
      <c r="BE190" s="12">
        <v>2021</v>
      </c>
      <c r="BF190" s="12">
        <f t="shared" si="93"/>
        <v>0</v>
      </c>
      <c r="BG190" s="100">
        <v>10.86</v>
      </c>
      <c r="BH190" s="55" t="s">
        <v>121</v>
      </c>
      <c r="BI190" s="55" t="s">
        <v>122</v>
      </c>
    </row>
    <row r="191" spans="1:61" x14ac:dyDescent="0.2">
      <c r="A191" s="116" t="s">
        <v>1701</v>
      </c>
      <c r="B191" s="55" t="s">
        <v>1702</v>
      </c>
      <c r="C191" s="156" t="s">
        <v>335</v>
      </c>
      <c r="D191" s="98" t="s">
        <v>377</v>
      </c>
      <c r="E191" s="157">
        <v>9</v>
      </c>
      <c r="F191" s="2">
        <v>542</v>
      </c>
      <c r="G191" s="2" t="s">
        <v>146</v>
      </c>
      <c r="H191" s="2" t="s">
        <v>146</v>
      </c>
      <c r="I191" s="100">
        <v>159.65</v>
      </c>
      <c r="J191" s="101">
        <f t="shared" si="79"/>
        <v>1.8791105543376134</v>
      </c>
      <c r="K191" s="104">
        <v>0.75</v>
      </c>
      <c r="L191" s="71">
        <v>4</v>
      </c>
      <c r="M191" s="28">
        <f t="shared" si="80"/>
        <v>3</v>
      </c>
      <c r="N191" s="103" t="s">
        <v>395</v>
      </c>
      <c r="O191" s="104">
        <v>0.71</v>
      </c>
      <c r="P191" s="158">
        <v>46073</v>
      </c>
      <c r="Q191" s="158">
        <v>46087</v>
      </c>
      <c r="R191" s="28">
        <f t="shared" si="81"/>
        <v>5.6338028169014134</v>
      </c>
      <c r="S191" s="105">
        <f>IF(INDEX(Historical!$D$7:$D1708,MATCH(B191,Historical!$B$7:$B$1044,0))=0,"n/a",(INDEX(Historical!$C$7:$C$1044,MATCH(B191,Historical!$B$7:$B$1044,0))/INDEX(Historical!$D$7:$D$1044,MATCH(B191,Historical!$B$7:$B$1044,0))-1)*100)</f>
        <v>5.9701492537313383</v>
      </c>
      <c r="T191" s="105">
        <f>IF(INDEX(Historical!$F$7:$F$1044,MATCH(B191,Historical!$B$7:$B$1044,0))=0,"n/a",((INDEX(Historical!$C$7:$C$1044,MATCH(B191,Historical!$B$7:$B$1044,0))/INDEX(Historical!$F$7:$F$1044,MATCH(B191,Historical!$B$7:$B$1044,0)))^(1/3)-1)*100)</f>
        <v>7.5955965238099665</v>
      </c>
      <c r="U191" s="105">
        <f>IF(INDEX(Historical!$H$7:$H$1044,MATCH(B191,Historical!$B$7:$B$1044,0))=0,"n/a",((INDEX(Historical!$C$7:$C$1044,MATCH(B191,Historical!$B$7:$B$1044,0))/INDEX(Historical!$H$7:$H$1044,MATCH(B191,Historical!$B$7:$B$1044,0)))^(1/5)-1)*100)</f>
        <v>8.6005683655068221</v>
      </c>
      <c r="V191" s="105">
        <f>IF(INDEX(Historical!$M$7:$M$1044,MATCH(B191,Historical!$B$7:$B$1044,0))=0,"n/a",((INDEX(Historical!$C$7:$C$1044,MATCH(B191,Historical!$B$7:$B$1044,0))/INDEX(Historical!$M$7:$M$1044,MATCH(B191,Historical!$B$7:$B$1044,0)))^(1/10)-1)*100)</f>
        <v>8.8596687993123258</v>
      </c>
      <c r="W191" s="106">
        <f t="shared" si="82"/>
        <v>0.97075506549120494</v>
      </c>
      <c r="X191" s="107">
        <f t="shared" si="83"/>
        <v>0.63660757701752946</v>
      </c>
      <c r="Y191" s="165"/>
      <c r="Z191" s="101">
        <f t="shared" si="84"/>
        <v>48.387096774193544</v>
      </c>
      <c r="AA191" s="109">
        <f t="shared" si="85"/>
        <v>25.75</v>
      </c>
      <c r="AB191" s="71">
        <v>12</v>
      </c>
      <c r="AC191" s="100">
        <v>6.2</v>
      </c>
      <c r="AD191" s="100">
        <v>1.85</v>
      </c>
      <c r="AE191" s="100">
        <v>5.2</v>
      </c>
      <c r="AF191" s="100" t="s">
        <v>142</v>
      </c>
      <c r="AG191" s="100" t="s">
        <v>142</v>
      </c>
      <c r="AH191" s="100">
        <v>11.469999999999999</v>
      </c>
      <c r="AI191" s="100">
        <v>11.23</v>
      </c>
      <c r="AJ191" s="100">
        <v>13.51</v>
      </c>
      <c r="AK191" s="100">
        <v>11.49</v>
      </c>
      <c r="AL191" s="100">
        <v>44090</v>
      </c>
      <c r="AM191" s="100">
        <v>0.15</v>
      </c>
      <c r="AN191" s="100" t="s">
        <v>142</v>
      </c>
      <c r="AO191" s="110">
        <f t="shared" si="86"/>
        <v>-15.270321080155565</v>
      </c>
      <c r="AP191" s="111">
        <f t="shared" si="87"/>
        <v>10.479678919844435</v>
      </c>
      <c r="AQ191" s="112" t="str">
        <f t="shared" si="88"/>
        <v>n/a</v>
      </c>
      <c r="AR191" s="101">
        <f>INDEX(Historical!$C$7:$C$1045,MATCH(B191,Historical!$B$7:$B$1045,0))*IF(AH191="n/a",1.03,IF(AH191&lt;0,1.01,IF(AH191&gt;10,1.1,(1+AH191/100))))</f>
        <v>3.1240000000000001</v>
      </c>
      <c r="AS191" s="109">
        <f t="shared" si="89"/>
        <v>3.4364000000000003</v>
      </c>
      <c r="AT191" s="109">
        <f t="shared" si="94"/>
        <v>3.7800400000000005</v>
      </c>
      <c r="AU191" s="109">
        <f t="shared" si="94"/>
        <v>4.1580440000000012</v>
      </c>
      <c r="AV191" s="109">
        <f t="shared" si="94"/>
        <v>4.5738484000000019</v>
      </c>
      <c r="AW191" s="109">
        <f t="shared" si="91"/>
        <v>19.072332400000004</v>
      </c>
      <c r="AX191" s="113">
        <f t="shared" si="92"/>
        <v>11.946340369558412</v>
      </c>
      <c r="AY191" s="698">
        <v>0.61</v>
      </c>
      <c r="AZ191" s="100">
        <v>16.25</v>
      </c>
      <c r="BA191" s="100">
        <v>-5.75</v>
      </c>
      <c r="BB191" s="100">
        <v>-0.16999999999999998</v>
      </c>
      <c r="BC191" s="100">
        <v>4.9799999999999995</v>
      </c>
      <c r="BE191" s="12">
        <v>2018</v>
      </c>
      <c r="BF191" s="12">
        <f t="shared" si="93"/>
        <v>1</v>
      </c>
      <c r="BG191" s="100">
        <v>23.380000000000003</v>
      </c>
      <c r="BH191" s="55" t="s">
        <v>121</v>
      </c>
      <c r="BI191" s="55" t="s">
        <v>122</v>
      </c>
    </row>
    <row r="192" spans="1:61" s="96" customFormat="1" ht="13.5" thickBot="1" x14ac:dyDescent="0.25">
      <c r="A192" s="679" t="s">
        <v>5560</v>
      </c>
      <c r="B192" s="80" t="s">
        <v>5559</v>
      </c>
      <c r="C192" s="680" t="s">
        <v>116</v>
      </c>
      <c r="D192" s="681" t="s">
        <v>150</v>
      </c>
      <c r="E192" s="682">
        <v>6</v>
      </c>
      <c r="F192" s="81">
        <v>631</v>
      </c>
      <c r="G192" s="81" t="s">
        <v>146</v>
      </c>
      <c r="H192" s="81" t="s">
        <v>146</v>
      </c>
      <c r="I192" s="700">
        <v>51.96</v>
      </c>
      <c r="J192" s="684">
        <f t="shared" si="79"/>
        <v>0.84680523479599679</v>
      </c>
      <c r="K192" s="685">
        <v>0.11</v>
      </c>
      <c r="L192" s="86">
        <v>4</v>
      </c>
      <c r="M192" s="686">
        <f t="shared" si="80"/>
        <v>0.44</v>
      </c>
      <c r="N192" s="687" t="s">
        <v>1553</v>
      </c>
      <c r="O192" s="685">
        <v>0.09</v>
      </c>
      <c r="P192" s="688">
        <v>45981</v>
      </c>
      <c r="Q192" s="688">
        <v>45996</v>
      </c>
      <c r="R192" s="686">
        <f t="shared" si="81"/>
        <v>22.222222222222225</v>
      </c>
      <c r="S192" s="689">
        <f>IF(INDEX(Historical!$D$7:$D1728,MATCH(B192,Historical!$B$7:$B$1044,0))=0,"n/a",(INDEX(Historical!$C$7:$C$1044,MATCH(B192,Historical!$B$7:$B$1044,0))/INDEX(Historical!$D$7:$D$1044,MATCH(B192,Historical!$B$7:$B$1044,0))-1)*100)</f>
        <v>15.151515151515138</v>
      </c>
      <c r="T192" s="689">
        <f>IF(INDEX(Historical!$F$7:$F$1044,MATCH(B192,Historical!$B$7:$B$1044,0))=0,"n/a",((INDEX(Historical!$C$7:$C$1044,MATCH(B192,Historical!$B$7:$B$1044,0))/INDEX(Historical!$F$7:$F$1044,MATCH(B192,Historical!$B$7:$B$1044,0)))^(1/3)-1)*100)</f>
        <v>23.856232963017064</v>
      </c>
      <c r="U192" s="689">
        <f>IF(INDEX(Historical!$H$7:$H$1044,MATCH(B192,Historical!$B$7:$B$1044,0))=0,"n/a",((INDEX(Historical!$C$7:$C$1044,MATCH(B192,Historical!$B$7:$B$1044,0))/INDEX(Historical!$H$7:$H$1044,MATCH(B192,Historical!$B$7:$B$1044,0)))^(1/5)-1)*100)</f>
        <v>19.779127897647019</v>
      </c>
      <c r="V192" s="689" t="str">
        <f>IF(INDEX(Historical!$M$7:$M$1044,MATCH(B192,Historical!$B$7:$B$1044,0))=0,"n/a",((INDEX(Historical!$C$7:$C$1044,MATCH(B192,Historical!$B$7:$B$1044,0))/INDEX(Historical!$M$7:$M$1044,MATCH(B192,Historical!$B$7:$B$1044,0)))^(1/10)-1)*100)</f>
        <v>n/a</v>
      </c>
      <c r="W192" s="690" t="str">
        <f t="shared" si="82"/>
        <v>n/a</v>
      </c>
      <c r="X192" s="691" t="str">
        <f t="shared" si="83"/>
        <v>n/a</v>
      </c>
      <c r="Y192" s="692"/>
      <c r="Z192" s="684">
        <f t="shared" si="84"/>
        <v>35.199999999999996</v>
      </c>
      <c r="AA192" s="693">
        <f t="shared" si="85"/>
        <v>41.567999999999998</v>
      </c>
      <c r="AB192" s="86">
        <v>12</v>
      </c>
      <c r="AC192" s="683">
        <v>1.25</v>
      </c>
      <c r="AD192" s="683">
        <v>2.2999999999999998</v>
      </c>
      <c r="AE192" s="683">
        <v>4.9800000000000004</v>
      </c>
      <c r="AF192" s="683">
        <v>5.4</v>
      </c>
      <c r="AG192" s="683">
        <v>13.33</v>
      </c>
      <c r="AH192" s="683">
        <v>15.61</v>
      </c>
      <c r="AI192" s="683">
        <v>9.370000000000001</v>
      </c>
      <c r="AJ192" s="683">
        <v>-2</v>
      </c>
      <c r="AK192" s="683">
        <v>11.77</v>
      </c>
      <c r="AL192" s="683">
        <v>8670</v>
      </c>
      <c r="AM192" s="683">
        <v>11.62</v>
      </c>
      <c r="AN192" s="683">
        <v>0.34</v>
      </c>
      <c r="AO192" s="694">
        <f t="shared" si="86"/>
        <v>-20.942066867556981</v>
      </c>
      <c r="AP192" s="695">
        <f t="shared" si="87"/>
        <v>20.625933132443016</v>
      </c>
      <c r="AQ192" s="696">
        <f t="shared" si="88"/>
        <v>215.85313042615232</v>
      </c>
      <c r="AR192" s="684">
        <f>INDEX(Historical!$C$7:$C$1045,MATCH(B192,Historical!$B$7:$B$1045,0))*IF(AH192="n/a",1.03,IF(AH192&lt;0,1.01,IF(AH192&gt;10,1.1,(1+AH192/100))))</f>
        <v>0.41800000000000004</v>
      </c>
      <c r="AS192" s="693">
        <f t="shared" si="89"/>
        <v>0.45716660000000009</v>
      </c>
      <c r="AT192" s="693">
        <f t="shared" si="94"/>
        <v>0.50288326000000017</v>
      </c>
      <c r="AU192" s="693">
        <f t="shared" si="94"/>
        <v>0.55317158600000027</v>
      </c>
      <c r="AV192" s="693">
        <f t="shared" si="94"/>
        <v>0.60848874460000035</v>
      </c>
      <c r="AW192" s="693">
        <f t="shared" si="91"/>
        <v>2.539710190600001</v>
      </c>
      <c r="AX192" s="697">
        <f t="shared" si="92"/>
        <v>4.8878179187836812</v>
      </c>
      <c r="AY192" s="699">
        <v>1.1200000000000001</v>
      </c>
      <c r="AZ192" s="683">
        <v>54.87</v>
      </c>
      <c r="BA192" s="683">
        <v>-3.35</v>
      </c>
      <c r="BB192" s="683">
        <v>8.3099999999999987</v>
      </c>
      <c r="BC192" s="683">
        <v>11.35</v>
      </c>
      <c r="BD192" s="133"/>
      <c r="BE192" s="95">
        <v>2020</v>
      </c>
      <c r="BF192" s="95">
        <f t="shared" si="93"/>
        <v>1</v>
      </c>
      <c r="BG192" s="683">
        <v>7.95</v>
      </c>
      <c r="BH192" s="80" t="s">
        <v>121</v>
      </c>
      <c r="BI192" s="80" t="s">
        <v>122</v>
      </c>
    </row>
    <row r="193" spans="1:61" x14ac:dyDescent="0.2">
      <c r="A193" s="116"/>
      <c r="B193" s="55"/>
      <c r="C193" s="156"/>
      <c r="D193" s="98"/>
      <c r="E193" s="157"/>
      <c r="F193" s="2"/>
      <c r="G193" s="2"/>
      <c r="H193" s="2"/>
      <c r="I193" s="100"/>
      <c r="J193" s="109"/>
      <c r="K193" s="104"/>
      <c r="L193" s="71"/>
      <c r="M193" s="28"/>
      <c r="N193" s="103"/>
      <c r="O193" s="104"/>
      <c r="P193" s="158"/>
      <c r="Q193" s="158"/>
      <c r="R193" s="28"/>
      <c r="S193" s="105"/>
      <c r="T193" s="105"/>
      <c r="U193" s="105"/>
      <c r="V193" s="105"/>
      <c r="W193" s="106"/>
      <c r="X193" s="107"/>
      <c r="Y193" s="162"/>
      <c r="Z193" s="109"/>
      <c r="AA193" s="109"/>
      <c r="AB193" s="71"/>
      <c r="AC193" s="100"/>
      <c r="AD193" s="100"/>
      <c r="AE193" s="100"/>
      <c r="AF193" s="100"/>
      <c r="AG193" s="100"/>
      <c r="AH193" s="100"/>
      <c r="AI193" s="100"/>
      <c r="AJ193" s="100"/>
      <c r="AK193" s="100"/>
      <c r="AL193" s="100"/>
      <c r="AM193" s="100"/>
      <c r="AN193" s="100"/>
      <c r="AO193" s="111"/>
      <c r="AP193" s="111"/>
      <c r="AQ193" s="112"/>
      <c r="AR193" s="109"/>
      <c r="AS193" s="109"/>
      <c r="AT193" s="109"/>
      <c r="AU193" s="109"/>
      <c r="AV193" s="109"/>
      <c r="AW193" s="109"/>
      <c r="AX193" s="113"/>
      <c r="AY193" s="100"/>
      <c r="AZ193" s="100"/>
      <c r="BA193" s="100"/>
      <c r="BB193" s="100"/>
      <c r="BC193" s="100"/>
      <c r="BG193" s="100"/>
      <c r="BH193" s="55"/>
      <c r="BI193" s="55"/>
    </row>
    <row r="194" spans="1:61" ht="11.25" customHeight="1" x14ac:dyDescent="0.2">
      <c r="A194" s="55" t="s">
        <v>540</v>
      </c>
      <c r="B194">
        <f>COUNTA(B7:B192)</f>
        <v>186</v>
      </c>
      <c r="E194" s="134">
        <f>AVERAGE(E7:E192)</f>
        <v>6.82258064516129</v>
      </c>
      <c r="I194" s="135">
        <f>AVERAGE(I7:I192)</f>
        <v>120.39951612903236</v>
      </c>
      <c r="J194" s="135">
        <f>AVERAGE(J7:J192)</f>
        <v>2.5854276139711287</v>
      </c>
      <c r="K194" s="135">
        <f>AVERAGE(K7:K192)</f>
        <v>0.50302215053763411</v>
      </c>
      <c r="M194" s="135">
        <f>AVERAGE(M7:M192)</f>
        <v>1.8487133333333321</v>
      </c>
      <c r="O194" s="135">
        <f>AVERAGE(O7:O192)</f>
        <v>0.45893870967741945</v>
      </c>
      <c r="R194" s="135">
        <f t="shared" ref="R194:X194" si="95">AVERAGE(R7:R192)</f>
        <v>9.4064714019572904</v>
      </c>
      <c r="S194" s="135">
        <f t="shared" si="95"/>
        <v>10.205273353638198</v>
      </c>
      <c r="T194" s="135">
        <f t="shared" si="95"/>
        <v>12.646979528920975</v>
      </c>
      <c r="U194" s="135">
        <f t="shared" si="95"/>
        <v>18.618797719067206</v>
      </c>
      <c r="V194" s="135">
        <f t="shared" si="95"/>
        <v>10.306129950867936</v>
      </c>
      <c r="W194" s="135">
        <f t="shared" si="95"/>
        <v>11.807166597297943</v>
      </c>
      <c r="X194" s="135">
        <f t="shared" si="95"/>
        <v>1.5906673700139033</v>
      </c>
      <c r="Z194" s="135">
        <f>AVERAGE(Z7:Z192)</f>
        <v>85.913268398866791</v>
      </c>
      <c r="AA194" s="135">
        <f>AVERAGE(AA7:AA192)</f>
        <v>33.527708780952622</v>
      </c>
      <c r="AB194" s="15"/>
      <c r="AC194" s="135">
        <f t="shared" ref="AC194:BC194" si="96">AVERAGE(AC7:AC192)</f>
        <v>4.7283870967741946</v>
      </c>
      <c r="AD194" s="135">
        <f t="shared" si="96"/>
        <v>7.6221323529411773</v>
      </c>
      <c r="AE194" s="135">
        <f t="shared" si="96"/>
        <v>3.6654301075268823</v>
      </c>
      <c r="AF194" s="135">
        <f t="shared" si="96"/>
        <v>4.1306214689265541</v>
      </c>
      <c r="AG194" s="135">
        <f t="shared" si="96"/>
        <v>13.208444444444439</v>
      </c>
      <c r="AH194" s="135">
        <f t="shared" si="96"/>
        <v>21.809005524861874</v>
      </c>
      <c r="AI194" s="135">
        <f t="shared" si="96"/>
        <v>21.117679558011044</v>
      </c>
      <c r="AJ194" s="135">
        <f t="shared" si="96"/>
        <v>19.491904761904767</v>
      </c>
      <c r="AK194" s="135">
        <f t="shared" si="96"/>
        <v>12.654761904761903</v>
      </c>
      <c r="AL194" s="135">
        <f t="shared" si="96"/>
        <v>26258.620913978495</v>
      </c>
      <c r="AM194" s="135">
        <f t="shared" si="96"/>
        <v>10.136075268817212</v>
      </c>
      <c r="AN194" s="135">
        <f t="shared" si="96"/>
        <v>1.1315254237288135</v>
      </c>
      <c r="AO194" s="135">
        <f t="shared" si="96"/>
        <v>-12.230162134759949</v>
      </c>
      <c r="AP194" s="135">
        <f t="shared" si="96"/>
        <v>21.239040529858958</v>
      </c>
      <c r="AQ194" s="135">
        <f t="shared" si="96"/>
        <v>111.72109847864711</v>
      </c>
      <c r="AR194" s="135">
        <f t="shared" si="96"/>
        <v>1.8151086655913975</v>
      </c>
      <c r="AS194" s="135">
        <f t="shared" si="96"/>
        <v>1.9588348159846767</v>
      </c>
      <c r="AT194" s="135">
        <f t="shared" si="96"/>
        <v>2.1022156880950535</v>
      </c>
      <c r="AU194" s="135">
        <f t="shared" si="96"/>
        <v>2.2581716771808873</v>
      </c>
      <c r="AV194" s="135">
        <f t="shared" si="96"/>
        <v>2.4278808342924121</v>
      </c>
      <c r="AW194" s="135">
        <f t="shared" si="96"/>
        <v>10.562211681144431</v>
      </c>
      <c r="AX194" s="135">
        <f t="shared" si="96"/>
        <v>14.71395779592817</v>
      </c>
      <c r="AY194" s="135">
        <f t="shared" si="96"/>
        <v>0.9247311827956991</v>
      </c>
      <c r="AZ194" s="135">
        <f t="shared" si="96"/>
        <v>42.474301075268826</v>
      </c>
      <c r="BA194" s="135">
        <f t="shared" si="96"/>
        <v>-13.600913978494615</v>
      </c>
      <c r="BB194" s="135">
        <f t="shared" si="96"/>
        <v>3.8604301075268816</v>
      </c>
      <c r="BC194" s="135">
        <f t="shared" si="96"/>
        <v>7.6944086021505367</v>
      </c>
      <c r="BD194" s="136"/>
      <c r="BE194" s="135">
        <f>AVERAGE(BE7:BE192)</f>
        <v>2019.752688172043</v>
      </c>
      <c r="BF194" s="135">
        <f>AVERAGE(BF7:BF192)</f>
        <v>0.56521739130434778</v>
      </c>
      <c r="BG194" s="135">
        <f>AVERAGE(BG7:BG192)</f>
        <v>6.2440322580645162</v>
      </c>
    </row>
    <row r="195" spans="1:61" x14ac:dyDescent="0.2">
      <c r="O195" s="141"/>
      <c r="W195" s="142"/>
      <c r="X195" s="142"/>
      <c r="AL195" s="143"/>
      <c r="BE195" s="144"/>
    </row>
    <row r="196" spans="1:61" x14ac:dyDescent="0.2">
      <c r="A196" t="s">
        <v>541</v>
      </c>
      <c r="O196" s="141"/>
      <c r="W196" s="142"/>
      <c r="X196" s="142"/>
      <c r="AL196" s="143"/>
      <c r="BE196" s="144"/>
    </row>
    <row r="197" spans="1:61" x14ac:dyDescent="0.2">
      <c r="A197" t="s">
        <v>527</v>
      </c>
      <c r="B197">
        <f t="shared" ref="B197:B207" si="97">COUNTIF($C$7:$C$158,"="&amp;$A197)</f>
        <v>2</v>
      </c>
      <c r="E197" s="134">
        <f t="shared" ref="E197:E207" si="98">AVERAGEIFS($E$7:$E$158,$C$7:$C$158,"="&amp;$A197)</f>
        <v>6.5</v>
      </c>
      <c r="I197" s="134">
        <f t="shared" ref="I197:K207" si="99">AVERAGEIFS(I$7:I$158,$C$7:$C$158,"="&amp;$A197)</f>
        <v>68.025000000000006</v>
      </c>
      <c r="J197" s="136">
        <f t="shared" si="99"/>
        <v>1.0731132164445851</v>
      </c>
      <c r="K197" s="137">
        <f t="shared" si="99"/>
        <v>0.255</v>
      </c>
      <c r="L197" s="134"/>
      <c r="M197" s="135">
        <f t="shared" ref="M197:M207" si="100">AVERAGEIFS(M$7:M$158,$C$7:$C$158,"="&amp;$A197)</f>
        <v>0.74</v>
      </c>
      <c r="N197" s="134"/>
      <c r="O197" s="138">
        <f t="shared" ref="O197:O207" si="101">AVERAGEIFS(O$7:O$158,$C$7:$C$158,"="&amp;$A197)</f>
        <v>0.22500000000000001</v>
      </c>
      <c r="P197" s="134"/>
      <c r="Q197" s="134"/>
      <c r="R197" s="135">
        <f t="shared" ref="R197:X207" si="102">AVERAGEIFS(R$7:R$158,$C$7:$C$158,"="&amp;$A197)</f>
        <v>15.740740740740748</v>
      </c>
      <c r="S197" s="135">
        <f t="shared" si="102"/>
        <v>18.886792452830193</v>
      </c>
      <c r="T197" s="135">
        <f t="shared" si="102"/>
        <v>14.64848171432207</v>
      </c>
      <c r="U197" s="135">
        <f t="shared" si="102"/>
        <v>13.740437229259117</v>
      </c>
      <c r="V197" s="135">
        <f t="shared" si="102"/>
        <v>15.397256008634862</v>
      </c>
      <c r="W197" s="139">
        <f t="shared" si="102"/>
        <v>1.5484843237662993</v>
      </c>
      <c r="X197" s="139">
        <f t="shared" si="102"/>
        <v>0.49193777566298164</v>
      </c>
      <c r="Z197" s="136">
        <f t="shared" ref="Z197:AA207" si="103">AVERAGEIFS(Z$7:Z$158,$C$7:$C$158,"="&amp;$A197)</f>
        <v>28.740338608759664</v>
      </c>
      <c r="AA197" s="135">
        <f t="shared" si="103"/>
        <v>25.760063949208686</v>
      </c>
      <c r="AB197" s="135"/>
      <c r="AC197" s="135">
        <f t="shared" ref="AC197:AL207" si="104">AVERAGEIFS(AC$7:AC$158,$C$7:$C$158,"="&amp;$A197)</f>
        <v>3.125</v>
      </c>
      <c r="AD197" s="135">
        <f t="shared" si="104"/>
        <v>3.7150000000000003</v>
      </c>
      <c r="AE197" s="135">
        <f t="shared" si="104"/>
        <v>3.0350000000000001</v>
      </c>
      <c r="AF197" s="135">
        <f t="shared" si="104"/>
        <v>4.2450000000000001</v>
      </c>
      <c r="AG197" s="135">
        <f t="shared" si="104"/>
        <v>17.104999999999997</v>
      </c>
      <c r="AH197" s="135">
        <f t="shared" si="104"/>
        <v>3.8350000000000009</v>
      </c>
      <c r="AI197" s="135">
        <f t="shared" si="104"/>
        <v>13.774999999999999</v>
      </c>
      <c r="AJ197" s="135">
        <f t="shared" si="104"/>
        <v>26.64</v>
      </c>
      <c r="AK197" s="135">
        <f t="shared" si="104"/>
        <v>5.8100000000000005</v>
      </c>
      <c r="AL197" s="140">
        <f t="shared" si="104"/>
        <v>19165</v>
      </c>
      <c r="AM197" s="135">
        <f t="shared" ref="AM197:AV207" si="105">AVERAGEIFS(AM$7:AM$158,$C$7:$C$158,"="&amp;$A197)</f>
        <v>34.964999999999996</v>
      </c>
      <c r="AN197" s="135">
        <f t="shared" si="105"/>
        <v>0.35499999999999998</v>
      </c>
      <c r="AO197" s="136">
        <f t="shared" si="105"/>
        <v>-10.946513503504987</v>
      </c>
      <c r="AP197" s="135">
        <f t="shared" si="105"/>
        <v>14.813550445703701</v>
      </c>
      <c r="AQ197" s="135">
        <f t="shared" si="105"/>
        <v>120.45260672369054</v>
      </c>
      <c r="AR197" s="136">
        <f t="shared" si="105"/>
        <v>0.6462500000000001</v>
      </c>
      <c r="AS197" s="135">
        <f t="shared" si="105"/>
        <v>0.71087500000000015</v>
      </c>
      <c r="AT197" s="135">
        <f t="shared" si="105"/>
        <v>0.75566073000000022</v>
      </c>
      <c r="AU197" s="135">
        <f t="shared" si="105"/>
        <v>0.80411677792600034</v>
      </c>
      <c r="AV197" s="135">
        <f t="shared" si="105"/>
        <v>0.85657300502995359</v>
      </c>
      <c r="AW197" s="135">
        <f t="shared" ref="AW197:BC207" si="106">AVERAGEIFS(AW$7:AW$158,$C$7:$C$158,"="&amp;$A197)</f>
        <v>3.773475512955955</v>
      </c>
      <c r="AX197" s="135">
        <f t="shared" si="106"/>
        <v>5.5284028747933629</v>
      </c>
      <c r="AY197" s="136">
        <f t="shared" si="106"/>
        <v>0.77500000000000002</v>
      </c>
      <c r="AZ197" s="135">
        <f t="shared" si="106"/>
        <v>41.765000000000001</v>
      </c>
      <c r="BA197" s="135">
        <f t="shared" si="106"/>
        <v>-12.815</v>
      </c>
      <c r="BB197" s="135">
        <f t="shared" si="106"/>
        <v>1.7549999999999999</v>
      </c>
      <c r="BC197" s="135">
        <f t="shared" si="106"/>
        <v>9.51</v>
      </c>
      <c r="BD197" s="136"/>
      <c r="BE197" s="15">
        <f t="shared" ref="BE197:BG207" si="107">AVERAGEIFS(BE$7:BE$158,$C$7:$C$158,"="&amp;$A197)</f>
        <v>2020</v>
      </c>
      <c r="BF197" s="135">
        <f t="shared" si="107"/>
        <v>0.5</v>
      </c>
      <c r="BG197" s="135">
        <f t="shared" si="107"/>
        <v>10.015000000000001</v>
      </c>
    </row>
    <row r="198" spans="1:61" x14ac:dyDescent="0.2">
      <c r="A198" t="s">
        <v>335</v>
      </c>
      <c r="B198">
        <f t="shared" si="97"/>
        <v>22</v>
      </c>
      <c r="E198" s="134">
        <f t="shared" si="98"/>
        <v>6.3181818181818183</v>
      </c>
      <c r="I198" s="134">
        <f t="shared" si="99"/>
        <v>127.35272727272728</v>
      </c>
      <c r="J198" s="136">
        <f t="shared" si="99"/>
        <v>2.106369345979815</v>
      </c>
      <c r="K198" s="137">
        <f t="shared" si="99"/>
        <v>0.65572272727272729</v>
      </c>
      <c r="L198" s="134"/>
      <c r="M198" s="135">
        <f t="shared" si="100"/>
        <v>2.0430181818181818</v>
      </c>
      <c r="N198" s="134"/>
      <c r="O198" s="138">
        <f t="shared" si="101"/>
        <v>0.58203636363636369</v>
      </c>
      <c r="P198" s="134"/>
      <c r="Q198" s="134"/>
      <c r="R198" s="135">
        <f t="shared" si="102"/>
        <v>10.313552708364149</v>
      </c>
      <c r="S198" s="135">
        <f t="shared" si="102"/>
        <v>11.97278743230912</v>
      </c>
      <c r="T198" s="135">
        <f t="shared" si="102"/>
        <v>14.405840352400046</v>
      </c>
      <c r="U198" s="135">
        <f t="shared" si="102"/>
        <v>23.979576030349047</v>
      </c>
      <c r="V198" s="135">
        <f t="shared" si="102"/>
        <v>9.0577138305020934</v>
      </c>
      <c r="W198" s="139">
        <f t="shared" si="102"/>
        <v>2.810542745051213</v>
      </c>
      <c r="X198" s="139">
        <f t="shared" si="102"/>
        <v>1.4487954694025662</v>
      </c>
      <c r="Z198" s="136">
        <f t="shared" si="103"/>
        <v>34.143625502329165</v>
      </c>
      <c r="AA198" s="135">
        <f t="shared" si="103"/>
        <v>19.938399637208217</v>
      </c>
      <c r="AB198" s="135"/>
      <c r="AC198" s="135">
        <f t="shared" si="104"/>
        <v>6.2777272727272706</v>
      </c>
      <c r="AD198" s="135">
        <f t="shared" si="104"/>
        <v>1.7035294117647057</v>
      </c>
      <c r="AE198" s="135">
        <f t="shared" si="104"/>
        <v>1.7836363636363637</v>
      </c>
      <c r="AF198" s="135">
        <f t="shared" si="104"/>
        <v>4.8836363636363638</v>
      </c>
      <c r="AG198" s="135">
        <f t="shared" si="104"/>
        <v>24.013181818181817</v>
      </c>
      <c r="AH198" s="135">
        <f t="shared" si="104"/>
        <v>2.4295000000000009</v>
      </c>
      <c r="AI198" s="135">
        <f t="shared" si="104"/>
        <v>28.059500000000003</v>
      </c>
      <c r="AJ198" s="135">
        <f t="shared" si="104"/>
        <v>28.591176470588231</v>
      </c>
      <c r="AK198" s="135">
        <f t="shared" si="104"/>
        <v>10.063333333333333</v>
      </c>
      <c r="AL198" s="140">
        <f t="shared" si="104"/>
        <v>16539.237727272728</v>
      </c>
      <c r="AM198" s="135">
        <f t="shared" si="105"/>
        <v>15.117727272727278</v>
      </c>
      <c r="AN198" s="135">
        <f t="shared" si="105"/>
        <v>1.2772727272727273</v>
      </c>
      <c r="AO198" s="136">
        <f t="shared" si="105"/>
        <v>6.5405523209078043</v>
      </c>
      <c r="AP198" s="135">
        <f t="shared" si="105"/>
        <v>26.19351010265957</v>
      </c>
      <c r="AQ198" s="135">
        <f t="shared" si="105"/>
        <v>98.679247612297758</v>
      </c>
      <c r="AR198" s="136">
        <f t="shared" si="105"/>
        <v>1.9770404000000001</v>
      </c>
      <c r="AS198" s="135">
        <f t="shared" si="105"/>
        <v>2.1450414663636366</v>
      </c>
      <c r="AT198" s="135">
        <f t="shared" si="105"/>
        <v>2.3151939878963641</v>
      </c>
      <c r="AU198" s="135">
        <f t="shared" si="105"/>
        <v>2.5003672379476738</v>
      </c>
      <c r="AV198" s="135">
        <f t="shared" si="105"/>
        <v>2.7019531488024828</v>
      </c>
      <c r="AW198" s="135">
        <f t="shared" si="106"/>
        <v>11.639596241010155</v>
      </c>
      <c r="AX198" s="135">
        <f t="shared" si="106"/>
        <v>12.227095326813684</v>
      </c>
      <c r="AY198" s="136">
        <f t="shared" si="106"/>
        <v>1.0154545454545454</v>
      </c>
      <c r="AZ198" s="135">
        <f t="shared" si="106"/>
        <v>38.868181818181817</v>
      </c>
      <c r="BA198" s="135">
        <f t="shared" si="106"/>
        <v>-16.823181818181816</v>
      </c>
      <c r="BB198" s="135">
        <f t="shared" si="106"/>
        <v>3.5913636363636368</v>
      </c>
      <c r="BC198" s="135">
        <f t="shared" si="106"/>
        <v>3.8754545454545464</v>
      </c>
      <c r="BD198" s="136"/>
      <c r="BE198" s="15">
        <f t="shared" si="107"/>
        <v>2020.3181818181818</v>
      </c>
      <c r="BF198" s="135">
        <f t="shared" si="107"/>
        <v>0.36363636363636365</v>
      </c>
      <c r="BG198" s="135">
        <f t="shared" si="107"/>
        <v>7.5168181818181816</v>
      </c>
    </row>
    <row r="199" spans="1:61" x14ac:dyDescent="0.2">
      <c r="A199" t="s">
        <v>125</v>
      </c>
      <c r="B199">
        <f t="shared" si="97"/>
        <v>4</v>
      </c>
      <c r="E199" s="134">
        <f t="shared" si="98"/>
        <v>6.75</v>
      </c>
      <c r="I199" s="134">
        <f t="shared" si="99"/>
        <v>71.515000000000001</v>
      </c>
      <c r="J199" s="136">
        <f t="shared" si="99"/>
        <v>3.2854288884250993</v>
      </c>
      <c r="K199" s="137">
        <f t="shared" si="99"/>
        <v>0.63249999999999995</v>
      </c>
      <c r="L199" s="134"/>
      <c r="M199" s="135">
        <f t="shared" si="100"/>
        <v>1.855</v>
      </c>
      <c r="N199" s="134"/>
      <c r="O199" s="138">
        <f t="shared" si="101"/>
        <v>0.6</v>
      </c>
      <c r="P199" s="134"/>
      <c r="Q199" s="134"/>
      <c r="R199" s="135">
        <f t="shared" si="102"/>
        <v>7.6015406162465009</v>
      </c>
      <c r="S199" s="135">
        <f t="shared" si="102"/>
        <v>7.607685072178727</v>
      </c>
      <c r="T199" s="135">
        <f t="shared" si="102"/>
        <v>10.905272978463598</v>
      </c>
      <c r="U199" s="135">
        <f t="shared" si="102"/>
        <v>12.394636649080265</v>
      </c>
      <c r="V199" s="135">
        <f t="shared" si="102"/>
        <v>6.4540084517588978</v>
      </c>
      <c r="W199" s="139">
        <f t="shared" si="102"/>
        <v>1.8976942930872589</v>
      </c>
      <c r="X199" s="139">
        <f t="shared" si="102"/>
        <v>2.9084878915605983</v>
      </c>
      <c r="Z199" s="136">
        <f t="shared" si="103"/>
        <v>51.636716263789886</v>
      </c>
      <c r="AA199" s="135">
        <f t="shared" si="103"/>
        <v>18.714469041751983</v>
      </c>
      <c r="AB199" s="135"/>
      <c r="AC199" s="135">
        <f t="shared" si="104"/>
        <v>3.9874999999999998</v>
      </c>
      <c r="AD199" s="135">
        <f t="shared" si="104"/>
        <v>1.0349999999999999</v>
      </c>
      <c r="AE199" s="135">
        <f t="shared" si="104"/>
        <v>0.65500000000000003</v>
      </c>
      <c r="AF199" s="135">
        <f t="shared" si="104"/>
        <v>1.7200000000000002</v>
      </c>
      <c r="AG199" s="135">
        <f t="shared" si="104"/>
        <v>12.8475</v>
      </c>
      <c r="AH199" s="135">
        <f t="shared" si="104"/>
        <v>-5.4433333333333325</v>
      </c>
      <c r="AI199" s="135">
        <f t="shared" si="104"/>
        <v>9.1866666666666656</v>
      </c>
      <c r="AJ199" s="135">
        <f t="shared" si="104"/>
        <v>2.2499999999999996</v>
      </c>
      <c r="AK199" s="135">
        <f t="shared" si="104"/>
        <v>6.34</v>
      </c>
      <c r="AL199" s="140">
        <f t="shared" si="104"/>
        <v>11603.965</v>
      </c>
      <c r="AM199" s="135">
        <f t="shared" si="105"/>
        <v>15.0975</v>
      </c>
      <c r="AN199" s="135">
        <f t="shared" si="105"/>
        <v>0.71499999999999997</v>
      </c>
      <c r="AO199" s="136">
        <f t="shared" si="105"/>
        <v>-3.0344035042466144</v>
      </c>
      <c r="AP199" s="135">
        <f t="shared" si="105"/>
        <v>15.680065537505365</v>
      </c>
      <c r="AQ199" s="135">
        <f t="shared" si="105"/>
        <v>12.089864471578682</v>
      </c>
      <c r="AR199" s="136">
        <f t="shared" si="105"/>
        <v>1.9102999999999999</v>
      </c>
      <c r="AS199" s="135">
        <f t="shared" si="105"/>
        <v>2.0301130000000001</v>
      </c>
      <c r="AT199" s="135">
        <f t="shared" si="105"/>
        <v>2.1542488550000001</v>
      </c>
      <c r="AU199" s="135">
        <f t="shared" si="105"/>
        <v>2.2895429210500002</v>
      </c>
      <c r="AV199" s="135">
        <f t="shared" si="105"/>
        <v>2.4370844669105001</v>
      </c>
      <c r="AW199" s="135">
        <f t="shared" si="106"/>
        <v>10.8212892429605</v>
      </c>
      <c r="AX199" s="135">
        <f t="shared" si="106"/>
        <v>18.190355746344384</v>
      </c>
      <c r="AY199" s="136">
        <f t="shared" si="106"/>
        <v>0.3</v>
      </c>
      <c r="AZ199" s="135">
        <f t="shared" si="106"/>
        <v>40.087499999999999</v>
      </c>
      <c r="BA199" s="135">
        <f t="shared" si="106"/>
        <v>-11.959999999999999</v>
      </c>
      <c r="BB199" s="135">
        <f t="shared" si="106"/>
        <v>-0.22249999999999992</v>
      </c>
      <c r="BC199" s="135">
        <f t="shared" si="106"/>
        <v>8.4725000000000001</v>
      </c>
      <c r="BD199" s="136"/>
      <c r="BE199" s="15">
        <f t="shared" si="107"/>
        <v>2019.5</v>
      </c>
      <c r="BF199" s="135">
        <f t="shared" si="107"/>
        <v>0.75</v>
      </c>
      <c r="BG199" s="135">
        <f t="shared" si="107"/>
        <v>5.5950000000000006</v>
      </c>
    </row>
    <row r="200" spans="1:61" x14ac:dyDescent="0.2">
      <c r="A200" t="s">
        <v>263</v>
      </c>
      <c r="B200">
        <f t="shared" si="97"/>
        <v>15</v>
      </c>
      <c r="E200" s="134">
        <f t="shared" si="98"/>
        <v>6.666666666666667</v>
      </c>
      <c r="I200" s="134">
        <f t="shared" si="99"/>
        <v>86.216666666666683</v>
      </c>
      <c r="J200" s="136">
        <f t="shared" si="99"/>
        <v>3.3353260469599335</v>
      </c>
      <c r="K200" s="137">
        <f t="shared" si="99"/>
        <v>0.52349999999999997</v>
      </c>
      <c r="L200" s="134"/>
      <c r="M200" s="135">
        <f t="shared" si="100"/>
        <v>2.0939999999999999</v>
      </c>
      <c r="N200" s="134"/>
      <c r="O200" s="138">
        <f t="shared" si="101"/>
        <v>0.49299999999999999</v>
      </c>
      <c r="P200" s="134"/>
      <c r="Q200" s="134"/>
      <c r="R200" s="135">
        <f t="shared" si="102"/>
        <v>6.7490568153452104</v>
      </c>
      <c r="S200" s="135">
        <f t="shared" si="102"/>
        <v>12.883547784659266</v>
      </c>
      <c r="T200" s="135">
        <f t="shared" si="102"/>
        <v>16.243748102471518</v>
      </c>
      <c r="U200" s="135">
        <f t="shared" si="102"/>
        <v>11.842245862417451</v>
      </c>
      <c r="V200" s="135">
        <f t="shared" si="102"/>
        <v>3.8880283507183253</v>
      </c>
      <c r="W200" s="139">
        <f t="shared" si="102"/>
        <v>6.2921994927839382</v>
      </c>
      <c r="X200" s="139">
        <f t="shared" si="102"/>
        <v>0.25610132642126832</v>
      </c>
      <c r="Z200" s="136">
        <f t="shared" si="103"/>
        <v>59.793108155677579</v>
      </c>
      <c r="AA200" s="135">
        <f t="shared" si="103"/>
        <v>18.595004758256795</v>
      </c>
      <c r="AB200" s="135"/>
      <c r="AC200" s="135">
        <f t="shared" si="104"/>
        <v>5.3473333333333333</v>
      </c>
      <c r="AD200" s="135">
        <f t="shared" si="104"/>
        <v>1.4230769230769234</v>
      </c>
      <c r="AE200" s="135">
        <f t="shared" si="104"/>
        <v>3.1293333333333337</v>
      </c>
      <c r="AF200" s="135">
        <f t="shared" si="104"/>
        <v>2.6079999999999997</v>
      </c>
      <c r="AG200" s="135">
        <f t="shared" si="104"/>
        <v>18.090666666666667</v>
      </c>
      <c r="AH200" s="135">
        <f t="shared" si="104"/>
        <v>23.123333333333335</v>
      </c>
      <c r="AI200" s="135">
        <f t="shared" si="104"/>
        <v>6.8866666666666667</v>
      </c>
      <c r="AJ200" s="135">
        <f t="shared" si="104"/>
        <v>33.06</v>
      </c>
      <c r="AK200" s="135">
        <f t="shared" si="104"/>
        <v>10.37142857142857</v>
      </c>
      <c r="AL200" s="140">
        <f t="shared" si="104"/>
        <v>45254.322</v>
      </c>
      <c r="AM200" s="135">
        <f t="shared" si="105"/>
        <v>10.732000000000001</v>
      </c>
      <c r="AN200" s="135">
        <f t="shared" si="105"/>
        <v>0.9986666666666667</v>
      </c>
      <c r="AO200" s="136">
        <f t="shared" si="105"/>
        <v>-4.4192559791453645</v>
      </c>
      <c r="AP200" s="135">
        <f t="shared" si="105"/>
        <v>15.62958567522033</v>
      </c>
      <c r="AQ200" s="135">
        <f t="shared" si="105"/>
        <v>40.130560393889048</v>
      </c>
      <c r="AR200" s="136">
        <f t="shared" si="105"/>
        <v>2.1584382333333338</v>
      </c>
      <c r="AS200" s="135">
        <f t="shared" si="105"/>
        <v>2.2422874791233336</v>
      </c>
      <c r="AT200" s="135">
        <f t="shared" si="105"/>
        <v>2.4272837024336584</v>
      </c>
      <c r="AU200" s="135">
        <f t="shared" si="105"/>
        <v>2.6295934452158449</v>
      </c>
      <c r="AV200" s="135">
        <f t="shared" si="105"/>
        <v>2.8508951334766279</v>
      </c>
      <c r="AW200" s="135">
        <f t="shared" si="106"/>
        <v>12.308497993582799</v>
      </c>
      <c r="AX200" s="135">
        <f t="shared" si="106"/>
        <v>19.675111188514233</v>
      </c>
      <c r="AY200" s="136">
        <f t="shared" si="106"/>
        <v>0.55466666666666664</v>
      </c>
      <c r="AZ200" s="135">
        <f t="shared" si="106"/>
        <v>50.809333333333328</v>
      </c>
      <c r="BA200" s="135">
        <f t="shared" si="106"/>
        <v>-4.5453333333333337</v>
      </c>
      <c r="BB200" s="135">
        <f t="shared" si="106"/>
        <v>6.4446666666666665</v>
      </c>
      <c r="BC200" s="135">
        <f t="shared" si="106"/>
        <v>23.621333333333329</v>
      </c>
      <c r="BD200" s="136"/>
      <c r="BE200" s="15">
        <f t="shared" si="107"/>
        <v>2019.8666666666666</v>
      </c>
      <c r="BF200" s="135">
        <f t="shared" si="107"/>
        <v>0.4</v>
      </c>
      <c r="BG200" s="135">
        <f t="shared" si="107"/>
        <v>6.8940000000000001</v>
      </c>
    </row>
    <row r="201" spans="1:61" x14ac:dyDescent="0.2">
      <c r="A201" t="s">
        <v>134</v>
      </c>
      <c r="B201">
        <f t="shared" si="97"/>
        <v>39</v>
      </c>
      <c r="E201" s="134">
        <f t="shared" si="98"/>
        <v>7.2820512820512819</v>
      </c>
      <c r="I201" s="134">
        <f t="shared" si="99"/>
        <v>66.13666666666667</v>
      </c>
      <c r="J201" s="136">
        <f t="shared" si="99"/>
        <v>2.9857700686150985</v>
      </c>
      <c r="K201" s="137">
        <f t="shared" si="99"/>
        <v>0.42361538461538473</v>
      </c>
      <c r="L201" s="134"/>
      <c r="M201" s="135">
        <f t="shared" si="100"/>
        <v>1.6709230769230772</v>
      </c>
      <c r="N201" s="134"/>
      <c r="O201" s="138">
        <f t="shared" si="101"/>
        <v>0.38056410256410256</v>
      </c>
      <c r="P201" s="134"/>
      <c r="Q201" s="134"/>
      <c r="R201" s="135">
        <f t="shared" si="102"/>
        <v>11.682896700543067</v>
      </c>
      <c r="S201" s="135">
        <f t="shared" si="102"/>
        <v>12.326313149984973</v>
      </c>
      <c r="T201" s="135">
        <f t="shared" si="102"/>
        <v>13.368282606702081</v>
      </c>
      <c r="U201" s="135">
        <f t="shared" si="102"/>
        <v>16.757951934555418</v>
      </c>
      <c r="V201" s="135">
        <f t="shared" si="102"/>
        <v>13.273927077270521</v>
      </c>
      <c r="W201" s="139">
        <f t="shared" si="102"/>
        <v>1.1442651603708083</v>
      </c>
      <c r="X201" s="139">
        <f t="shared" si="102"/>
        <v>1.9339558512465536</v>
      </c>
      <c r="Z201" s="136">
        <f t="shared" si="103"/>
        <v>85.130478119240195</v>
      </c>
      <c r="AA201" s="135">
        <f t="shared" si="103"/>
        <v>19.992217114195796</v>
      </c>
      <c r="AB201" s="135"/>
      <c r="AC201" s="135">
        <f t="shared" si="104"/>
        <v>4.2384615384615394</v>
      </c>
      <c r="AD201" s="135">
        <f t="shared" si="104"/>
        <v>0.96045454545454556</v>
      </c>
      <c r="AE201" s="135">
        <f t="shared" si="104"/>
        <v>3.1689743589743586</v>
      </c>
      <c r="AF201" s="135">
        <f t="shared" si="104"/>
        <v>1.872368421052631</v>
      </c>
      <c r="AG201" s="135">
        <f t="shared" si="104"/>
        <v>7.5407692307692304</v>
      </c>
      <c r="AH201" s="135">
        <f t="shared" si="104"/>
        <v>21.271025641025638</v>
      </c>
      <c r="AI201" s="135">
        <f t="shared" si="104"/>
        <v>11.939743589743589</v>
      </c>
      <c r="AJ201" s="135">
        <f t="shared" si="104"/>
        <v>12.272162162162163</v>
      </c>
      <c r="AK201" s="135">
        <f t="shared" si="104"/>
        <v>12.640909090909094</v>
      </c>
      <c r="AL201" s="140">
        <f t="shared" si="104"/>
        <v>13197.489743589747</v>
      </c>
      <c r="AM201" s="135">
        <f t="shared" si="105"/>
        <v>11.620512820512817</v>
      </c>
      <c r="AN201" s="135">
        <f t="shared" si="105"/>
        <v>0.86078947368421033</v>
      </c>
      <c r="AO201" s="136">
        <f t="shared" si="105"/>
        <v>4.2252217609294966</v>
      </c>
      <c r="AP201" s="135">
        <f t="shared" si="105"/>
        <v>19.596398430177924</v>
      </c>
      <c r="AQ201" s="135">
        <f t="shared" si="105"/>
        <v>21.417411072582016</v>
      </c>
      <c r="AR201" s="136">
        <f t="shared" si="105"/>
        <v>1.6307761410256414</v>
      </c>
      <c r="AS201" s="135">
        <f t="shared" si="105"/>
        <v>1.7536717126358974</v>
      </c>
      <c r="AT201" s="135">
        <f t="shared" si="105"/>
        <v>1.8806750169008133</v>
      </c>
      <c r="AU201" s="135">
        <f t="shared" si="105"/>
        <v>2.0186818470166892</v>
      </c>
      <c r="AV201" s="135">
        <f t="shared" si="105"/>
        <v>2.1687237899457883</v>
      </c>
      <c r="AW201" s="135">
        <f t="shared" si="106"/>
        <v>9.4525285075248302</v>
      </c>
      <c r="AX201" s="135">
        <f t="shared" si="106"/>
        <v>16.842518273429366</v>
      </c>
      <c r="AY201" s="136">
        <f t="shared" si="106"/>
        <v>0.8982051282051281</v>
      </c>
      <c r="AZ201" s="135">
        <f t="shared" si="106"/>
        <v>31.003846153846155</v>
      </c>
      <c r="BA201" s="135">
        <f t="shared" si="106"/>
        <v>-14.151025641025639</v>
      </c>
      <c r="BB201" s="135">
        <f t="shared" si="106"/>
        <v>3.8069230769230762</v>
      </c>
      <c r="BC201" s="135">
        <f t="shared" si="106"/>
        <v>2.9353846153846157</v>
      </c>
      <c r="BD201" s="136"/>
      <c r="BE201" s="15">
        <f t="shared" si="107"/>
        <v>2019.3846153846155</v>
      </c>
      <c r="BF201" s="135">
        <f t="shared" si="107"/>
        <v>0.68421052631578949</v>
      </c>
      <c r="BG201" s="135">
        <f t="shared" si="107"/>
        <v>2.5351282051282045</v>
      </c>
    </row>
    <row r="202" spans="1:61" x14ac:dyDescent="0.2">
      <c r="A202" t="s">
        <v>180</v>
      </c>
      <c r="B202">
        <f t="shared" si="97"/>
        <v>3</v>
      </c>
      <c r="E202" s="134">
        <f t="shared" si="98"/>
        <v>6.666666666666667</v>
      </c>
      <c r="I202" s="134">
        <f t="shared" si="99"/>
        <v>162.84</v>
      </c>
      <c r="J202" s="136">
        <f t="shared" si="99"/>
        <v>2.4174410856069772</v>
      </c>
      <c r="K202" s="137">
        <f t="shared" si="99"/>
        <v>2.1893333333333334</v>
      </c>
      <c r="L202" s="134"/>
      <c r="M202" s="135">
        <f t="shared" si="100"/>
        <v>3.9843333333333333</v>
      </c>
      <c r="N202" s="134"/>
      <c r="O202" s="138">
        <f t="shared" si="101"/>
        <v>1.9080000000000001</v>
      </c>
      <c r="P202" s="134"/>
      <c r="Q202" s="134"/>
      <c r="R202" s="135">
        <f t="shared" si="102"/>
        <v>9.8778988269681207</v>
      </c>
      <c r="S202" s="135">
        <f t="shared" si="102"/>
        <v>6.474499779233156</v>
      </c>
      <c r="T202" s="135">
        <f t="shared" si="102"/>
        <v>7.9128998262051482</v>
      </c>
      <c r="U202" s="135">
        <f t="shared" si="102"/>
        <v>67.742798919450181</v>
      </c>
      <c r="V202" s="135">
        <f t="shared" si="102"/>
        <v>34.927310960463188</v>
      </c>
      <c r="W202" s="139">
        <f t="shared" si="102"/>
        <v>2.011780435714746</v>
      </c>
      <c r="X202" s="139">
        <f t="shared" si="102"/>
        <v>0.41903196950783289</v>
      </c>
      <c r="Z202" s="136">
        <f t="shared" si="103"/>
        <v>49.640405626475875</v>
      </c>
      <c r="AA202" s="135">
        <f t="shared" si="103"/>
        <v>20.76559695895936</v>
      </c>
      <c r="AB202" s="135"/>
      <c r="AC202" s="135">
        <f t="shared" si="104"/>
        <v>10.33</v>
      </c>
      <c r="AD202" s="135">
        <f t="shared" si="104"/>
        <v>1.55</v>
      </c>
      <c r="AE202" s="135">
        <f t="shared" si="104"/>
        <v>5.7933333333333339</v>
      </c>
      <c r="AF202" s="135">
        <f t="shared" si="104"/>
        <v>4.1633333333333331</v>
      </c>
      <c r="AG202" s="135">
        <f t="shared" si="104"/>
        <v>20.420000000000002</v>
      </c>
      <c r="AH202" s="135">
        <f t="shared" si="104"/>
        <v>0.20000000000000004</v>
      </c>
      <c r="AI202" s="135">
        <f t="shared" si="104"/>
        <v>10.036666666666667</v>
      </c>
      <c r="AJ202" s="135">
        <f t="shared" si="104"/>
        <v>2.4766666666666666</v>
      </c>
      <c r="AK202" s="135">
        <f t="shared" si="104"/>
        <v>7.6233333333333322</v>
      </c>
      <c r="AL202" s="140">
        <f t="shared" si="104"/>
        <v>125386.66666666667</v>
      </c>
      <c r="AM202" s="135">
        <f t="shared" si="105"/>
        <v>2.9499999999999997</v>
      </c>
      <c r="AN202" s="135">
        <f t="shared" si="105"/>
        <v>1.1166666666666665</v>
      </c>
      <c r="AO202" s="136">
        <f t="shared" si="105"/>
        <v>49.394643046097798</v>
      </c>
      <c r="AP202" s="135">
        <f t="shared" si="105"/>
        <v>70.160240005057148</v>
      </c>
      <c r="AQ202" s="135">
        <f t="shared" si="105"/>
        <v>89.731907494240616</v>
      </c>
      <c r="AR202" s="136">
        <f t="shared" si="105"/>
        <v>3.6876880000000001</v>
      </c>
      <c r="AS202" s="135">
        <f t="shared" si="105"/>
        <v>4.0534541373333335</v>
      </c>
      <c r="AT202" s="135">
        <f t="shared" si="105"/>
        <v>4.3435691083942674</v>
      </c>
      <c r="AU202" s="135">
        <f t="shared" si="105"/>
        <v>4.6547588681891083</v>
      </c>
      <c r="AV202" s="135">
        <f t="shared" si="105"/>
        <v>4.9885776101154988</v>
      </c>
      <c r="AW202" s="135">
        <f t="shared" si="106"/>
        <v>21.728047724032209</v>
      </c>
      <c r="AX202" s="135">
        <f t="shared" si="106"/>
        <v>13.025342813284395</v>
      </c>
      <c r="AY202" s="136">
        <f t="shared" si="106"/>
        <v>0.38666666666666671</v>
      </c>
      <c r="AZ202" s="135">
        <f t="shared" si="106"/>
        <v>39.633333333333333</v>
      </c>
      <c r="BA202" s="135">
        <f t="shared" si="106"/>
        <v>-10.186666666666667</v>
      </c>
      <c r="BB202" s="135">
        <f t="shared" si="106"/>
        <v>2.5033333333333334</v>
      </c>
      <c r="BC202" s="135">
        <f t="shared" si="106"/>
        <v>11.436666666666667</v>
      </c>
      <c r="BD202" s="136"/>
      <c r="BE202" s="15">
        <f t="shared" si="107"/>
        <v>2020.3333333333333</v>
      </c>
      <c r="BF202" s="135">
        <f t="shared" si="107"/>
        <v>0.66666666666666663</v>
      </c>
      <c r="BG202" s="135">
        <f t="shared" si="107"/>
        <v>6.8066666666666658</v>
      </c>
    </row>
    <row r="203" spans="1:61" x14ac:dyDescent="0.2">
      <c r="A203" t="s">
        <v>116</v>
      </c>
      <c r="B203">
        <f t="shared" si="97"/>
        <v>30</v>
      </c>
      <c r="E203" s="134">
        <f t="shared" si="98"/>
        <v>6.7666666666666666</v>
      </c>
      <c r="I203" s="134">
        <f t="shared" si="99"/>
        <v>189.78099999999998</v>
      </c>
      <c r="J203" s="136">
        <f t="shared" si="99"/>
        <v>1.2984299036851847</v>
      </c>
      <c r="K203" s="137">
        <f t="shared" si="99"/>
        <v>0.34394666666666657</v>
      </c>
      <c r="L203" s="134"/>
      <c r="M203" s="135">
        <f t="shared" si="100"/>
        <v>1.3757866666666663</v>
      </c>
      <c r="N203" s="134"/>
      <c r="O203" s="138">
        <f t="shared" si="101"/>
        <v>0.31219666666666662</v>
      </c>
      <c r="P203" s="134"/>
      <c r="Q203" s="134"/>
      <c r="R203" s="135">
        <f t="shared" si="102"/>
        <v>11.57178872436956</v>
      </c>
      <c r="S203" s="135">
        <f t="shared" si="102"/>
        <v>12.207897180169915</v>
      </c>
      <c r="T203" s="135">
        <f t="shared" si="102"/>
        <v>14.857034859059162</v>
      </c>
      <c r="U203" s="135">
        <f t="shared" si="102"/>
        <v>18.215334977227904</v>
      </c>
      <c r="V203" s="135">
        <f t="shared" si="102"/>
        <v>10.584473827859807</v>
      </c>
      <c r="W203" s="139">
        <f t="shared" si="102"/>
        <v>1.9296452301216134</v>
      </c>
      <c r="X203" s="139">
        <f t="shared" si="102"/>
        <v>1.027885764034786</v>
      </c>
      <c r="Z203" s="136">
        <f t="shared" si="103"/>
        <v>43.256372396018527</v>
      </c>
      <c r="AA203" s="135">
        <f t="shared" si="103"/>
        <v>42.7913499368224</v>
      </c>
      <c r="AB203" s="135"/>
      <c r="AC203" s="135">
        <f t="shared" si="104"/>
        <v>5.8550000000000004</v>
      </c>
      <c r="AD203" s="135">
        <f t="shared" si="104"/>
        <v>1.657777777777778</v>
      </c>
      <c r="AE203" s="135">
        <f t="shared" si="104"/>
        <v>2.8909999999999996</v>
      </c>
      <c r="AF203" s="135">
        <f t="shared" si="104"/>
        <v>6.2437931034482785</v>
      </c>
      <c r="AG203" s="135">
        <f t="shared" si="104"/>
        <v>21.237586206896555</v>
      </c>
      <c r="AH203" s="135">
        <f t="shared" si="104"/>
        <v>24.515862068965518</v>
      </c>
      <c r="AI203" s="135">
        <f t="shared" si="104"/>
        <v>17.081724137931037</v>
      </c>
      <c r="AJ203" s="135">
        <f t="shared" si="104"/>
        <v>17.222000000000001</v>
      </c>
      <c r="AK203" s="135">
        <f t="shared" si="104"/>
        <v>15.079642857142858</v>
      </c>
      <c r="AL203" s="140">
        <f t="shared" si="104"/>
        <v>29065.249333333333</v>
      </c>
      <c r="AM203" s="135">
        <f t="shared" si="105"/>
        <v>7.198999999999999</v>
      </c>
      <c r="AN203" s="135">
        <f t="shared" si="105"/>
        <v>1.3003448275862071</v>
      </c>
      <c r="AO203" s="136">
        <f t="shared" si="105"/>
        <v>-23.755267569986053</v>
      </c>
      <c r="AP203" s="135">
        <f t="shared" si="105"/>
        <v>19.50769573289551</v>
      </c>
      <c r="AQ203" s="135">
        <f t="shared" si="105"/>
        <v>202.49837885560035</v>
      </c>
      <c r="AR203" s="136">
        <f t="shared" si="105"/>
        <v>1.3683615333333337</v>
      </c>
      <c r="AS203" s="135">
        <f t="shared" si="105"/>
        <v>1.4951899463933338</v>
      </c>
      <c r="AT203" s="135">
        <f t="shared" si="105"/>
        <v>1.6302486939593011</v>
      </c>
      <c r="AU203" s="135">
        <f t="shared" si="105"/>
        <v>1.7782153985513338</v>
      </c>
      <c r="AV203" s="135">
        <f t="shared" si="105"/>
        <v>1.9403483971255282</v>
      </c>
      <c r="AW203" s="135">
        <f t="shared" si="106"/>
        <v>8.2123639693628299</v>
      </c>
      <c r="AX203" s="135">
        <f t="shared" si="106"/>
        <v>7.6693568654942643</v>
      </c>
      <c r="AY203" s="136">
        <f t="shared" si="106"/>
        <v>0.98833333333333329</v>
      </c>
      <c r="AZ203" s="135">
        <f t="shared" si="106"/>
        <v>49.25366666666666</v>
      </c>
      <c r="BA203" s="135">
        <f t="shared" si="106"/>
        <v>-12.353999999999997</v>
      </c>
      <c r="BB203" s="135">
        <f t="shared" si="106"/>
        <v>4.9536666666666669</v>
      </c>
      <c r="BC203" s="135">
        <f t="shared" si="106"/>
        <v>9.778666666666668</v>
      </c>
      <c r="BD203" s="136"/>
      <c r="BE203" s="15">
        <f t="shared" si="107"/>
        <v>2019.6333333333334</v>
      </c>
      <c r="BF203" s="135">
        <f t="shared" si="107"/>
        <v>0.6</v>
      </c>
      <c r="BG203" s="135">
        <f t="shared" si="107"/>
        <v>8.0980000000000008</v>
      </c>
    </row>
    <row r="204" spans="1:61" x14ac:dyDescent="0.2">
      <c r="A204" t="s">
        <v>198</v>
      </c>
      <c r="B204">
        <f t="shared" si="97"/>
        <v>8</v>
      </c>
      <c r="E204" s="134">
        <f t="shared" si="98"/>
        <v>6.875</v>
      </c>
      <c r="I204" s="134">
        <f t="shared" si="99"/>
        <v>340.42125000000004</v>
      </c>
      <c r="J204" s="136">
        <f t="shared" si="99"/>
        <v>1.0715385664815646</v>
      </c>
      <c r="K204" s="137">
        <f t="shared" si="99"/>
        <v>0.56606500000000004</v>
      </c>
      <c r="L204" s="134"/>
      <c r="M204" s="135">
        <f t="shared" si="100"/>
        <v>2.2642600000000002</v>
      </c>
      <c r="N204" s="134"/>
      <c r="O204" s="138">
        <f t="shared" si="101"/>
        <v>0.47846249999999996</v>
      </c>
      <c r="P204" s="134"/>
      <c r="Q204" s="134"/>
      <c r="R204" s="135">
        <f t="shared" si="102"/>
        <v>11.307072146838909</v>
      </c>
      <c r="S204" s="135">
        <f t="shared" si="102"/>
        <v>4.2169713382708807</v>
      </c>
      <c r="T204" s="135">
        <f t="shared" si="102"/>
        <v>15.325180472094267</v>
      </c>
      <c r="U204" s="135">
        <f t="shared" si="102"/>
        <v>21.370386614487447</v>
      </c>
      <c r="V204" s="135">
        <f t="shared" si="102"/>
        <v>18.558199622459508</v>
      </c>
      <c r="W204" s="139">
        <f t="shared" si="102"/>
        <v>1.4385648818329715</v>
      </c>
      <c r="X204" s="139">
        <f t="shared" si="102"/>
        <v>1.1794309101362681</v>
      </c>
      <c r="Z204" s="136">
        <f t="shared" si="103"/>
        <v>30.07454432408727</v>
      </c>
      <c r="AA204" s="135">
        <f t="shared" si="103"/>
        <v>40.404122251009248</v>
      </c>
      <c r="AB204" s="135"/>
      <c r="AC204" s="135">
        <f t="shared" si="104"/>
        <v>6.4550000000000001</v>
      </c>
      <c r="AD204" s="135">
        <f t="shared" si="104"/>
        <v>1.3085714285714285</v>
      </c>
      <c r="AE204" s="135">
        <f t="shared" si="104"/>
        <v>6.7150000000000007</v>
      </c>
      <c r="AF204" s="135">
        <f t="shared" si="104"/>
        <v>7.4385714285714277</v>
      </c>
      <c r="AG204" s="135">
        <f t="shared" si="104"/>
        <v>14.078571428571431</v>
      </c>
      <c r="AH204" s="135">
        <f t="shared" si="104"/>
        <v>165.45374999999999</v>
      </c>
      <c r="AI204" s="135">
        <f t="shared" si="104"/>
        <v>16.328750000000003</v>
      </c>
      <c r="AJ204" s="135">
        <f t="shared" si="104"/>
        <v>2.0124999999999997</v>
      </c>
      <c r="AK204" s="135">
        <f t="shared" si="104"/>
        <v>16.86</v>
      </c>
      <c r="AL204" s="140">
        <f t="shared" si="104"/>
        <v>76322.5</v>
      </c>
      <c r="AM204" s="135">
        <f t="shared" si="105"/>
        <v>19.934999999999999</v>
      </c>
      <c r="AN204" s="135">
        <f t="shared" si="105"/>
        <v>0.35000000000000003</v>
      </c>
      <c r="AO204" s="136">
        <f t="shared" si="105"/>
        <v>-19.232790448725417</v>
      </c>
      <c r="AP204" s="135">
        <f t="shared" si="105"/>
        <v>22.518271721014656</v>
      </c>
      <c r="AQ204" s="135">
        <f t="shared" si="105"/>
        <v>277.45205669026291</v>
      </c>
      <c r="AR204" s="136">
        <f t="shared" si="105"/>
        <v>2.0483396250000006</v>
      </c>
      <c r="AS204" s="135">
        <f t="shared" si="105"/>
        <v>2.2442595885000003</v>
      </c>
      <c r="AT204" s="135">
        <f t="shared" si="105"/>
        <v>2.4562529713888006</v>
      </c>
      <c r="AU204" s="135">
        <f t="shared" si="105"/>
        <v>2.6888519939752675</v>
      </c>
      <c r="AV204" s="135">
        <f t="shared" si="105"/>
        <v>2.9440797990441601</v>
      </c>
      <c r="AW204" s="135">
        <f t="shared" si="106"/>
        <v>12.381783977908228</v>
      </c>
      <c r="AX204" s="135">
        <f t="shared" si="106"/>
        <v>6.382374728479995</v>
      </c>
      <c r="AY204" s="136">
        <f t="shared" si="106"/>
        <v>1.4499999999999997</v>
      </c>
      <c r="AZ204" s="135">
        <f t="shared" si="106"/>
        <v>140.79000000000002</v>
      </c>
      <c r="BA204" s="135">
        <f t="shared" si="106"/>
        <v>-11.868749999999999</v>
      </c>
      <c r="BB204" s="135">
        <f t="shared" si="106"/>
        <v>15.627500000000001</v>
      </c>
      <c r="BC204" s="135">
        <f t="shared" si="106"/>
        <v>37.732499999999995</v>
      </c>
      <c r="BD204" s="136"/>
      <c r="BE204" s="15">
        <f t="shared" si="107"/>
        <v>2019.75</v>
      </c>
      <c r="BF204" s="135">
        <f t="shared" si="107"/>
        <v>0.5</v>
      </c>
      <c r="BG204" s="135">
        <f t="shared" si="107"/>
        <v>7.8425000000000011</v>
      </c>
    </row>
    <row r="205" spans="1:61" x14ac:dyDescent="0.2">
      <c r="A205" t="s">
        <v>139</v>
      </c>
      <c r="B205">
        <f t="shared" si="97"/>
        <v>8</v>
      </c>
      <c r="E205" s="134">
        <f t="shared" si="98"/>
        <v>6.875</v>
      </c>
      <c r="I205" s="134">
        <f t="shared" si="99"/>
        <v>57.702500000000001</v>
      </c>
      <c r="J205" s="136">
        <f t="shared" si="99"/>
        <v>2.6565016902015692</v>
      </c>
      <c r="K205" s="137">
        <f t="shared" si="99"/>
        <v>0.33937500000000004</v>
      </c>
      <c r="L205" s="134"/>
      <c r="M205" s="135">
        <f t="shared" si="100"/>
        <v>1.3575000000000002</v>
      </c>
      <c r="N205" s="134"/>
      <c r="O205" s="138">
        <f t="shared" si="101"/>
        <v>0.32596249999999999</v>
      </c>
      <c r="P205" s="134"/>
      <c r="Q205" s="134"/>
      <c r="R205" s="135">
        <f t="shared" si="102"/>
        <v>7.1451951370428475</v>
      </c>
      <c r="S205" s="135">
        <f t="shared" si="102"/>
        <v>4.5604091603573593</v>
      </c>
      <c r="T205" s="135">
        <f t="shared" si="102"/>
        <v>6.9697063349943944</v>
      </c>
      <c r="U205" s="135">
        <f t="shared" si="102"/>
        <v>9.9712345189466465</v>
      </c>
      <c r="V205" s="135">
        <f t="shared" si="102"/>
        <v>3.09431004090405</v>
      </c>
      <c r="W205" s="139">
        <f t="shared" si="102"/>
        <v>1.5112945284357571</v>
      </c>
      <c r="X205" s="139">
        <f t="shared" si="102"/>
        <v>0.22938214803076021</v>
      </c>
      <c r="Z205" s="136">
        <f t="shared" si="103"/>
        <v>60.10814422612038</v>
      </c>
      <c r="AA205" s="135">
        <f t="shared" si="103"/>
        <v>26.319401508715554</v>
      </c>
      <c r="AB205" s="135"/>
      <c r="AC205" s="135">
        <f t="shared" si="104"/>
        <v>2.5375000000000001</v>
      </c>
      <c r="AD205" s="135">
        <f t="shared" si="104"/>
        <v>1.2742857142857142</v>
      </c>
      <c r="AE205" s="135">
        <f t="shared" si="104"/>
        <v>4.32</v>
      </c>
      <c r="AF205" s="135">
        <f t="shared" si="104"/>
        <v>2.0699999999999998</v>
      </c>
      <c r="AG205" s="135">
        <f t="shared" si="104"/>
        <v>8.7537500000000001</v>
      </c>
      <c r="AH205" s="135">
        <f t="shared" si="104"/>
        <v>34.047499999999999</v>
      </c>
      <c r="AI205" s="135">
        <f t="shared" si="104"/>
        <v>21.358750000000001</v>
      </c>
      <c r="AJ205" s="135">
        <f t="shared" si="104"/>
        <v>12.214285714285714</v>
      </c>
      <c r="AK205" s="135">
        <f t="shared" si="104"/>
        <v>16.055</v>
      </c>
      <c r="AL205" s="140">
        <f t="shared" si="104"/>
        <v>17358.75</v>
      </c>
      <c r="AM205" s="135">
        <f t="shared" si="105"/>
        <v>7.6875</v>
      </c>
      <c r="AN205" s="135">
        <f t="shared" si="105"/>
        <v>0.48624999999999996</v>
      </c>
      <c r="AO205" s="136">
        <f t="shared" si="105"/>
        <v>-13.691665299567337</v>
      </c>
      <c r="AP205" s="135">
        <f t="shared" si="105"/>
        <v>12.627736209148216</v>
      </c>
      <c r="AQ205" s="135">
        <f t="shared" si="105"/>
        <v>52.086691925735579</v>
      </c>
      <c r="AR205" s="136">
        <f t="shared" si="105"/>
        <v>1.1441225000000002</v>
      </c>
      <c r="AS205" s="135">
        <f t="shared" si="105"/>
        <v>1.2248871250000002</v>
      </c>
      <c r="AT205" s="135">
        <f t="shared" si="105"/>
        <v>1.3176664909375002</v>
      </c>
      <c r="AU205" s="135">
        <f t="shared" si="105"/>
        <v>1.4188747335754064</v>
      </c>
      <c r="AV205" s="135">
        <f t="shared" si="105"/>
        <v>1.5293236921925697</v>
      </c>
      <c r="AW205" s="135">
        <f t="shared" si="106"/>
        <v>6.6348745417054769</v>
      </c>
      <c r="AX205" s="135">
        <f t="shared" si="106"/>
        <v>11.824666176931702</v>
      </c>
      <c r="AY205" s="136">
        <f t="shared" si="106"/>
        <v>0.92125000000000012</v>
      </c>
      <c r="AZ205" s="135">
        <f t="shared" si="106"/>
        <v>29.818750000000001</v>
      </c>
      <c r="BA205" s="135">
        <f t="shared" si="106"/>
        <v>-21.002499999999998</v>
      </c>
      <c r="BB205" s="135">
        <f t="shared" si="106"/>
        <v>-3.9724999999999997</v>
      </c>
      <c r="BC205" s="135">
        <f t="shared" si="106"/>
        <v>-0.81499999999999995</v>
      </c>
      <c r="BD205" s="136"/>
      <c r="BE205" s="15">
        <f t="shared" si="107"/>
        <v>2019.625</v>
      </c>
      <c r="BF205" s="135">
        <f t="shared" si="107"/>
        <v>0.625</v>
      </c>
      <c r="BG205" s="135">
        <f t="shared" si="107"/>
        <v>5.057500000000001</v>
      </c>
    </row>
    <row r="206" spans="1:61" x14ac:dyDescent="0.2">
      <c r="A206" t="s">
        <v>300</v>
      </c>
      <c r="B206">
        <f t="shared" si="97"/>
        <v>17</v>
      </c>
      <c r="E206" s="134">
        <f t="shared" si="98"/>
        <v>6.7647058823529411</v>
      </c>
      <c r="I206" s="134">
        <f t="shared" si="99"/>
        <v>56.949999999999996</v>
      </c>
      <c r="J206" s="136">
        <f t="shared" si="99"/>
        <v>4.8611453014137718</v>
      </c>
      <c r="K206" s="137">
        <f t="shared" si="99"/>
        <v>0.60931176470588233</v>
      </c>
      <c r="L206" s="134"/>
      <c r="M206" s="135">
        <f t="shared" si="100"/>
        <v>2.4882117647058823</v>
      </c>
      <c r="N206" s="134"/>
      <c r="O206" s="138">
        <f t="shared" si="101"/>
        <v>0.58044117647058813</v>
      </c>
      <c r="P206" s="134"/>
      <c r="Q206" s="134"/>
      <c r="R206" s="135">
        <f t="shared" si="102"/>
        <v>5.430311234278359</v>
      </c>
      <c r="S206" s="135">
        <f t="shared" si="102"/>
        <v>5.8877199167099903</v>
      </c>
      <c r="T206" s="135">
        <f t="shared" si="102"/>
        <v>6.8776663683688968</v>
      </c>
      <c r="U206" s="135">
        <f t="shared" si="102"/>
        <v>17.237447673556229</v>
      </c>
      <c r="V206" s="135">
        <f t="shared" si="102"/>
        <v>3.3017538072001993</v>
      </c>
      <c r="W206" s="139">
        <f t="shared" si="102"/>
        <v>122.78502060676041</v>
      </c>
      <c r="X206" s="139">
        <f t="shared" si="102"/>
        <v>2.8746548782295704</v>
      </c>
      <c r="Z206" s="136">
        <f t="shared" si="103"/>
        <v>155.1620779001764</v>
      </c>
      <c r="AA206" s="135">
        <f t="shared" si="103"/>
        <v>35.422364636304579</v>
      </c>
      <c r="AB206" s="135"/>
      <c r="AC206" s="135">
        <f t="shared" si="104"/>
        <v>2.138235294117647</v>
      </c>
      <c r="AD206" s="135">
        <f t="shared" si="104"/>
        <v>140.18166666666664</v>
      </c>
      <c r="AE206" s="135">
        <f t="shared" si="104"/>
        <v>7.15</v>
      </c>
      <c r="AF206" s="135">
        <f t="shared" si="104"/>
        <v>3.0368750000000002</v>
      </c>
      <c r="AG206" s="135">
        <f t="shared" si="104"/>
        <v>11.343125000000001</v>
      </c>
      <c r="AH206" s="135">
        <f t="shared" si="104"/>
        <v>-11.573124999999999</v>
      </c>
      <c r="AI206" s="135">
        <f t="shared" si="104"/>
        <v>31.280624999999997</v>
      </c>
      <c r="AJ206" s="135">
        <f t="shared" si="104"/>
        <v>56.564545454545438</v>
      </c>
      <c r="AK206" s="135">
        <f t="shared" si="104"/>
        <v>0.61199999999999999</v>
      </c>
      <c r="AL206" s="140">
        <f t="shared" si="104"/>
        <v>7806.480588235293</v>
      </c>
      <c r="AM206" s="135">
        <f t="shared" si="105"/>
        <v>3.4652941176470584</v>
      </c>
      <c r="AN206" s="135">
        <f t="shared" si="105"/>
        <v>1.348125</v>
      </c>
      <c r="AO206" s="136">
        <f t="shared" si="105"/>
        <v>-11.832676822090139</v>
      </c>
      <c r="AP206" s="135">
        <f t="shared" si="105"/>
        <v>22.200211419639203</v>
      </c>
      <c r="AQ206" s="135">
        <f t="shared" si="105"/>
        <v>97.370552411155344</v>
      </c>
      <c r="AR206" s="136">
        <f t="shared" si="105"/>
        <v>2.4930422941176476</v>
      </c>
      <c r="AS206" s="135">
        <f t="shared" si="105"/>
        <v>2.6990548202000006</v>
      </c>
      <c r="AT206" s="135">
        <f t="shared" si="105"/>
        <v>2.7956021235201542</v>
      </c>
      <c r="AU206" s="135">
        <f t="shared" si="105"/>
        <v>2.897119808919796</v>
      </c>
      <c r="AV206" s="135">
        <f t="shared" si="105"/>
        <v>3.0039218141055635</v>
      </c>
      <c r="AW206" s="135">
        <f t="shared" si="106"/>
        <v>13.888740860863162</v>
      </c>
      <c r="AX206" s="135">
        <f t="shared" si="106"/>
        <v>27.466653530312261</v>
      </c>
      <c r="AY206" s="136">
        <f t="shared" si="106"/>
        <v>0.9476470588235294</v>
      </c>
      <c r="AZ206" s="135">
        <f t="shared" si="106"/>
        <v>29.988823529411764</v>
      </c>
      <c r="BA206" s="135">
        <f t="shared" si="106"/>
        <v>-6.0176470588235293</v>
      </c>
      <c r="BB206" s="135">
        <f t="shared" si="106"/>
        <v>3.8776470588235297</v>
      </c>
      <c r="BC206" s="135">
        <f t="shared" si="106"/>
        <v>9.2594117647058827</v>
      </c>
      <c r="BD206" s="136"/>
      <c r="BE206" s="15">
        <f t="shared" si="107"/>
        <v>2019.9411764705883</v>
      </c>
      <c r="BF206" s="135">
        <f t="shared" si="107"/>
        <v>0.47058823529411764</v>
      </c>
      <c r="BG206" s="135">
        <f t="shared" si="107"/>
        <v>4.2588235294117647</v>
      </c>
    </row>
    <row r="207" spans="1:61" x14ac:dyDescent="0.2">
      <c r="A207" t="s">
        <v>162</v>
      </c>
      <c r="B207">
        <f t="shared" si="97"/>
        <v>4</v>
      </c>
      <c r="E207" s="134">
        <f t="shared" si="98"/>
        <v>6</v>
      </c>
      <c r="I207" s="134">
        <f t="shared" si="99"/>
        <v>138.14750000000001</v>
      </c>
      <c r="J207" s="136">
        <f t="shared" si="99"/>
        <v>2.1087276770483721</v>
      </c>
      <c r="K207" s="137">
        <f t="shared" si="99"/>
        <v>0.39792499999999997</v>
      </c>
      <c r="L207" s="134"/>
      <c r="M207" s="135">
        <f t="shared" si="100"/>
        <v>1.5916999999999999</v>
      </c>
      <c r="N207" s="134"/>
      <c r="O207" s="138">
        <f t="shared" si="101"/>
        <v>0.37514999999999998</v>
      </c>
      <c r="P207" s="134"/>
      <c r="Q207" s="134"/>
      <c r="R207" s="135">
        <f t="shared" si="102"/>
        <v>6.0284116070175715</v>
      </c>
      <c r="S207" s="135">
        <f t="shared" si="102"/>
        <v>8.3713100097068054</v>
      </c>
      <c r="T207" s="135">
        <f t="shared" si="102"/>
        <v>15.834928985646853</v>
      </c>
      <c r="U207" s="135">
        <f t="shared" si="102"/>
        <v>7.4866685392347572</v>
      </c>
      <c r="V207" s="135">
        <f t="shared" si="102"/>
        <v>7.1758124790278872</v>
      </c>
      <c r="W207" s="139">
        <f t="shared" si="102"/>
        <v>0.83971419655219415</v>
      </c>
      <c r="X207" s="139">
        <f t="shared" si="102"/>
        <v>0.40246673031897318</v>
      </c>
      <c r="Z207" s="136">
        <f t="shared" si="103"/>
        <v>63.85759275039581</v>
      </c>
      <c r="AA207" s="135">
        <f t="shared" si="103"/>
        <v>34.122889487880364</v>
      </c>
      <c r="AB207" s="135"/>
      <c r="AC207" s="135">
        <f t="shared" si="104"/>
        <v>3.6050000000000004</v>
      </c>
      <c r="AD207" s="135">
        <f t="shared" si="104"/>
        <v>1.3966666666666667</v>
      </c>
      <c r="AE207" s="135">
        <f t="shared" si="104"/>
        <v>3.5125000000000002</v>
      </c>
      <c r="AF207" s="135">
        <f t="shared" si="104"/>
        <v>10.115</v>
      </c>
      <c r="AG207" s="135">
        <f t="shared" si="104"/>
        <v>19.085000000000001</v>
      </c>
      <c r="AH207" s="135">
        <f t="shared" si="104"/>
        <v>-16.730000000000004</v>
      </c>
      <c r="AI207" s="135">
        <f t="shared" si="104"/>
        <v>187.98500000000001</v>
      </c>
      <c r="AJ207" s="135">
        <f t="shared" si="104"/>
        <v>30.823333333333334</v>
      </c>
      <c r="AK207" s="135">
        <f t="shared" si="104"/>
        <v>11.370000000000001</v>
      </c>
      <c r="AL207" s="140">
        <f t="shared" si="104"/>
        <v>45902.5</v>
      </c>
      <c r="AM207" s="135">
        <f t="shared" si="105"/>
        <v>10.424999999999999</v>
      </c>
      <c r="AN207" s="135">
        <f t="shared" si="105"/>
        <v>4.4124999999999996</v>
      </c>
      <c r="AO207" s="136">
        <f t="shared" si="105"/>
        <v>-21.281464083883026</v>
      </c>
      <c r="AP207" s="135">
        <f t="shared" si="105"/>
        <v>10.116622800858359</v>
      </c>
      <c r="AQ207" s="135">
        <f t="shared" si="105"/>
        <v>253.46038205458615</v>
      </c>
      <c r="AR207" s="136">
        <f t="shared" si="105"/>
        <v>1.595656</v>
      </c>
      <c r="AS207" s="135">
        <f t="shared" si="105"/>
        <v>1.7530259647999999</v>
      </c>
      <c r="AT207" s="135">
        <f t="shared" si="105"/>
        <v>1.8809570045094404</v>
      </c>
      <c r="AU207" s="135">
        <f t="shared" si="105"/>
        <v>2.0209603416293693</v>
      </c>
      <c r="AV207" s="135">
        <f t="shared" si="105"/>
        <v>2.1742143032460679</v>
      </c>
      <c r="AW207" s="135">
        <f t="shared" si="106"/>
        <v>9.4248136141848775</v>
      </c>
      <c r="AX207" s="135">
        <f t="shared" si="106"/>
        <v>12.043011831794267</v>
      </c>
      <c r="AY207" s="136">
        <f t="shared" si="106"/>
        <v>0.93500000000000005</v>
      </c>
      <c r="AZ207" s="135">
        <f t="shared" si="106"/>
        <v>40.28</v>
      </c>
      <c r="BA207" s="135">
        <f t="shared" si="106"/>
        <v>-11.77</v>
      </c>
      <c r="BB207" s="135">
        <f t="shared" si="106"/>
        <v>1.5199999999999998</v>
      </c>
      <c r="BC207" s="135">
        <f t="shared" si="106"/>
        <v>5.0475000000000003</v>
      </c>
      <c r="BD207" s="136"/>
      <c r="BE207" s="15">
        <f t="shared" si="107"/>
        <v>2021</v>
      </c>
      <c r="BF207" s="135">
        <f t="shared" si="107"/>
        <v>0.5</v>
      </c>
      <c r="BG207" s="135">
        <f t="shared" si="107"/>
        <v>2.7174999999999998</v>
      </c>
    </row>
    <row r="208" spans="1:61" x14ac:dyDescent="0.2"/>
  </sheetData>
  <mergeCells count="2">
    <mergeCell ref="AZ4:BC4"/>
    <mergeCell ref="P5:Q5"/>
  </mergeCells>
  <conditionalFormatting sqref="J7:J158">
    <cfRule type="cellIs" dxfId="17" priority="1" operator="greaterThan">
      <formula>10</formula>
    </cfRule>
    <cfRule type="cellIs" dxfId="16" priority="2" operator="lessThan">
      <formula>2</formula>
    </cfRule>
  </conditionalFormatting>
  <conditionalFormatting sqref="R7:V158">
    <cfRule type="cellIs" dxfId="15" priority="7" operator="lessThan">
      <formula>2</formula>
    </cfRule>
  </conditionalFormatting>
  <conditionalFormatting sqref="AP7:AP158">
    <cfRule type="cellIs" dxfId="14" priority="3" operator="greaterThan">
      <formula>11.99</formula>
    </cfRule>
    <cfRule type="cellIs" dxfId="13" priority="4" operator="lessThan">
      <formula>8</formula>
    </cfRule>
  </conditionalFormatting>
  <conditionalFormatting sqref="AQ7:AQ158">
    <cfRule type="cellIs" dxfId="12" priority="5" operator="lessThan">
      <formula>0</formula>
    </cfRule>
  </conditionalFormatting>
  <hyperlinks>
    <hyperlink ref="C2" r:id="rId1" xr:uid="{682E499A-A024-4E8B-A463-F047209B292F}"/>
  </hyperlinks>
  <pageMargins left="0.2" right="0.2" top="0.44027777777777799" bottom="0.45" header="0.511811023622047" footer="0.511811023622047"/>
  <pageSetup orientation="landscape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736"/>
  <sheetViews>
    <sheetView zoomScaleNormal="100" workbookViewId="0">
      <pane xSplit="2" ySplit="6" topLeftCell="C215" activePane="bottomRight" state="frozen"/>
      <selection pane="topRight" activeCell="C1" sqref="C1"/>
      <selection pane="bottomLeft" activeCell="A563" sqref="A563"/>
      <selection pane="bottomRight" activeCell="B238" sqref="A238:B238"/>
    </sheetView>
  </sheetViews>
  <sheetFormatPr defaultColWidth="8.85546875" defaultRowHeight="12.75" customHeight="1" x14ac:dyDescent="0.2"/>
  <cols>
    <col min="1" max="1" width="25.5703125" customWidth="1"/>
    <col min="2" max="2" width="6" customWidth="1"/>
    <col min="3" max="3" width="12.28515625" style="13" customWidth="1"/>
    <col min="4" max="4" width="13.85546875" customWidth="1"/>
    <col min="5" max="5" width="4.85546875" style="12" customWidth="1"/>
    <col min="6" max="6" width="3.7109375" style="12" customWidth="1"/>
    <col min="7" max="7" width="3.85546875" customWidth="1"/>
    <col min="8" max="8" width="4" customWidth="1"/>
    <col min="9" max="9" width="7.140625" customWidth="1"/>
    <col min="10" max="10" width="5.42578125" style="13" customWidth="1"/>
    <col min="11" max="11" width="8.42578125" style="14" customWidth="1"/>
    <col min="12" max="12" width="7.5703125" style="15" customWidth="1"/>
    <col min="13" max="13" width="8.7109375" style="12" customWidth="1"/>
    <col min="14" max="14" width="4.5703125" style="12" customWidth="1"/>
    <col min="15" max="15" width="7.5703125" customWidth="1"/>
    <col min="16" max="17" width="7.7109375" customWidth="1"/>
    <col min="18" max="18" width="6.42578125" style="12" customWidth="1"/>
    <col min="19" max="22" width="6" style="16" customWidth="1"/>
    <col min="23" max="24" width="7.42578125" style="16" customWidth="1"/>
    <col min="25" max="25" width="12.5703125" customWidth="1"/>
    <col min="26" max="26" width="7.85546875" style="13" customWidth="1"/>
    <col min="27" max="27" width="6.140625" customWidth="1"/>
    <col min="28" max="28" width="4.5703125" customWidth="1"/>
    <col min="29" max="29" width="5.140625" style="17" customWidth="1"/>
    <col min="30" max="30" width="6.140625" style="17" customWidth="1"/>
    <col min="31" max="31" width="7.140625" style="17" customWidth="1"/>
    <col min="32" max="32" width="7.7109375" style="17" customWidth="1"/>
    <col min="33" max="33" width="8.7109375" style="17" customWidth="1"/>
    <col min="34" max="35" width="8.5703125" style="17" customWidth="1"/>
    <col min="36" max="37" width="8" style="17" customWidth="1"/>
    <col min="38" max="38" width="9.7109375" style="17" customWidth="1"/>
    <col min="39" max="39" width="6" style="17" customWidth="1"/>
    <col min="40" max="40" width="6.42578125" style="17" customWidth="1"/>
    <col min="41" max="41" width="6.85546875" style="13" customWidth="1"/>
    <col min="42" max="43" width="7" customWidth="1"/>
    <col min="44" max="44" width="5.28515625" style="18" customWidth="1"/>
    <col min="45" max="48" width="5.28515625" style="19" customWidth="1"/>
    <col min="49" max="49" width="5.42578125" style="19" customWidth="1"/>
    <col min="50" max="50" width="5.85546875" style="19" customWidth="1"/>
    <col min="51" max="51" width="5.28515625" style="13" customWidth="1"/>
    <col min="52" max="55" width="6.7109375" customWidth="1"/>
    <col min="56" max="56" width="8.85546875" style="20"/>
    <col min="57" max="58" width="8.85546875" style="12"/>
  </cols>
  <sheetData>
    <row r="1" spans="1:61" ht="12.75" customHeight="1" x14ac:dyDescent="0.2">
      <c r="A1" s="154" t="s">
        <v>1703</v>
      </c>
      <c r="C1" s="59" t="s">
        <v>7</v>
      </c>
      <c r="E1" s="23"/>
      <c r="G1" s="24"/>
      <c r="H1" s="25"/>
      <c r="I1" s="25"/>
      <c r="J1" s="26" t="s">
        <v>8</v>
      </c>
      <c r="N1" s="27"/>
      <c r="Q1" s="28"/>
      <c r="R1" s="29"/>
      <c r="S1" s="30"/>
      <c r="T1" s="30"/>
      <c r="W1" s="30"/>
      <c r="Z1" s="26" t="s">
        <v>9</v>
      </c>
      <c r="AC1" s="31" t="s">
        <v>10</v>
      </c>
      <c r="AG1" s="24"/>
      <c r="AJ1" s="31"/>
      <c r="AK1" s="31"/>
      <c r="AL1" s="32"/>
      <c r="AO1" s="33" t="s">
        <v>11</v>
      </c>
      <c r="AP1" s="25"/>
      <c r="AQ1" s="34"/>
      <c r="AR1" s="35" t="s">
        <v>12</v>
      </c>
      <c r="AS1" s="36"/>
      <c r="AT1" s="36"/>
      <c r="AU1" s="36"/>
      <c r="AV1" s="36"/>
      <c r="AW1" s="36"/>
      <c r="AX1" s="36"/>
      <c r="AY1" s="37" t="s">
        <v>13</v>
      </c>
      <c r="BD1" s="38" t="s">
        <v>14</v>
      </c>
    </row>
    <row r="2" spans="1:61" ht="12.75" customHeight="1" x14ac:dyDescent="0.2">
      <c r="A2" s="39" t="s">
        <v>15</v>
      </c>
      <c r="C2" s="155" t="s">
        <v>16</v>
      </c>
      <c r="D2" s="39"/>
      <c r="G2" s="25"/>
      <c r="H2" s="25"/>
      <c r="I2" s="25"/>
      <c r="J2" s="40" t="s">
        <v>17</v>
      </c>
      <c r="N2" s="27"/>
      <c r="Q2" s="29"/>
      <c r="S2" s="41"/>
      <c r="T2" s="42"/>
      <c r="W2" s="41"/>
      <c r="Z2" s="40" t="s">
        <v>18</v>
      </c>
      <c r="AO2" s="43" t="s">
        <v>19</v>
      </c>
      <c r="AP2" s="25"/>
      <c r="AR2" s="43" t="s">
        <v>20</v>
      </c>
      <c r="AS2" s="36"/>
      <c r="AT2" s="36"/>
      <c r="AU2" s="36"/>
      <c r="AV2" s="36"/>
      <c r="AW2" s="36"/>
      <c r="AX2" s="36"/>
      <c r="AY2" s="44" t="s">
        <v>21</v>
      </c>
    </row>
    <row r="3" spans="1:61" ht="12.75" customHeight="1" x14ac:dyDescent="0.2">
      <c r="A3" s="45">
        <v>46142</v>
      </c>
      <c r="B3" s="24"/>
      <c r="D3" s="39"/>
      <c r="G3" s="25"/>
      <c r="H3" s="25"/>
      <c r="I3" s="25"/>
      <c r="J3" s="46" t="s">
        <v>22</v>
      </c>
      <c r="Q3" s="47" t="s">
        <v>23</v>
      </c>
      <c r="S3" s="48"/>
      <c r="T3" s="48"/>
      <c r="W3" s="48"/>
      <c r="X3" s="49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  <c r="AP3" s="25"/>
      <c r="AR3" s="52" t="s">
        <v>24</v>
      </c>
      <c r="AS3" s="36"/>
      <c r="AT3" s="36"/>
      <c r="AU3" s="36"/>
      <c r="AV3" s="36"/>
      <c r="AW3" s="36"/>
      <c r="AX3" s="36"/>
      <c r="BA3" s="53"/>
      <c r="BB3" s="53"/>
      <c r="BC3" s="53"/>
    </row>
    <row r="4" spans="1:61" ht="12.75" customHeight="1" x14ac:dyDescent="0.2">
      <c r="A4" s="54"/>
      <c r="C4" s="127"/>
      <c r="E4" s="56"/>
      <c r="F4" s="56"/>
      <c r="J4" s="57" t="s">
        <v>1704</v>
      </c>
      <c r="K4" s="58"/>
      <c r="N4" s="2"/>
      <c r="O4" s="55"/>
      <c r="P4" s="55"/>
      <c r="R4" s="2"/>
      <c r="T4" s="48"/>
      <c r="W4" s="48"/>
      <c r="Y4" s="55"/>
      <c r="Z4" s="59" t="s">
        <v>25</v>
      </c>
      <c r="AA4" s="55"/>
      <c r="AB4" s="55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51"/>
      <c r="AP4" s="25"/>
      <c r="AQ4" s="61"/>
      <c r="AR4" s="62" t="s">
        <v>1705</v>
      </c>
      <c r="AS4" s="63"/>
      <c r="AT4" s="63"/>
      <c r="AU4" s="63"/>
      <c r="AV4" s="63"/>
      <c r="AW4" s="64" t="s">
        <v>26</v>
      </c>
      <c r="AX4" s="63"/>
      <c r="AZ4" s="710" t="s">
        <v>27</v>
      </c>
      <c r="BA4" s="710"/>
      <c r="BB4" s="710"/>
      <c r="BC4" s="710"/>
    </row>
    <row r="5" spans="1:61" ht="12.75" customHeight="1" x14ac:dyDescent="0.2">
      <c r="A5" s="55" t="s">
        <v>28</v>
      </c>
      <c r="B5" s="2" t="s">
        <v>29</v>
      </c>
      <c r="C5" s="75"/>
      <c r="D5" s="55"/>
      <c r="E5" s="67" t="s">
        <v>30</v>
      </c>
      <c r="F5" s="67" t="s">
        <v>31</v>
      </c>
      <c r="G5" s="64" t="s">
        <v>32</v>
      </c>
      <c r="H5" s="66"/>
      <c r="I5" s="68">
        <v>46142</v>
      </c>
      <c r="J5" s="69" t="s">
        <v>33</v>
      </c>
      <c r="K5" s="70" t="s">
        <v>34</v>
      </c>
      <c r="L5" s="71" t="s">
        <v>35</v>
      </c>
      <c r="M5" s="66"/>
      <c r="N5" s="2" t="s">
        <v>36</v>
      </c>
      <c r="O5" s="2" t="s">
        <v>37</v>
      </c>
      <c r="P5" s="711" t="s">
        <v>38</v>
      </c>
      <c r="Q5" s="711"/>
      <c r="R5" s="2" t="s">
        <v>39</v>
      </c>
      <c r="S5" s="72" t="s">
        <v>40</v>
      </c>
      <c r="T5" s="72" t="s">
        <v>40</v>
      </c>
      <c r="U5" s="72" t="s">
        <v>40</v>
      </c>
      <c r="V5" s="72" t="s">
        <v>40</v>
      </c>
      <c r="W5" s="72" t="s">
        <v>41</v>
      </c>
      <c r="X5" s="72" t="s">
        <v>42</v>
      </c>
      <c r="Y5" s="73" t="s">
        <v>43</v>
      </c>
      <c r="Z5" s="69" t="s">
        <v>44</v>
      </c>
      <c r="AA5" s="2" t="s">
        <v>45</v>
      </c>
      <c r="AB5" s="2" t="s">
        <v>46</v>
      </c>
      <c r="AC5" s="74" t="s">
        <v>45</v>
      </c>
      <c r="AD5" s="74"/>
      <c r="AE5" s="74" t="s">
        <v>45</v>
      </c>
      <c r="AF5" s="74" t="s">
        <v>47</v>
      </c>
      <c r="AG5" s="74" t="s">
        <v>45</v>
      </c>
      <c r="AH5" s="74" t="s">
        <v>45</v>
      </c>
      <c r="AI5" s="74" t="s">
        <v>48</v>
      </c>
      <c r="AJ5" s="74" t="s">
        <v>42</v>
      </c>
      <c r="AK5" s="74" t="s">
        <v>49</v>
      </c>
      <c r="AL5" s="74" t="s">
        <v>50</v>
      </c>
      <c r="AM5" s="74" t="s">
        <v>51</v>
      </c>
      <c r="AN5" s="74" t="s">
        <v>52</v>
      </c>
      <c r="AO5" s="75" t="s">
        <v>53</v>
      </c>
      <c r="AP5" s="66" t="s">
        <v>54</v>
      </c>
      <c r="AQ5" s="2" t="s">
        <v>55</v>
      </c>
      <c r="AR5" s="40" t="s">
        <v>56</v>
      </c>
      <c r="AS5" s="63"/>
      <c r="AT5" s="63"/>
      <c r="AU5" s="63"/>
      <c r="AV5" s="63"/>
      <c r="AW5" s="64" t="s">
        <v>57</v>
      </c>
      <c r="AX5" s="63"/>
      <c r="AY5" s="76" t="s">
        <v>58</v>
      </c>
      <c r="AZ5" s="77" t="s">
        <v>59</v>
      </c>
      <c r="BA5" s="78" t="s">
        <v>59</v>
      </c>
      <c r="BB5" s="78" t="s">
        <v>60</v>
      </c>
      <c r="BC5" s="78" t="s">
        <v>61</v>
      </c>
      <c r="BE5" s="66" t="s">
        <v>62</v>
      </c>
      <c r="BF5" s="66" t="s">
        <v>63</v>
      </c>
      <c r="BG5" s="12" t="s">
        <v>45</v>
      </c>
      <c r="BH5" t="s">
        <v>64</v>
      </c>
    </row>
    <row r="6" spans="1:61" s="96" customFormat="1" ht="12.75" customHeight="1" thickBot="1" x14ac:dyDescent="0.25">
      <c r="A6" s="80" t="s">
        <v>65</v>
      </c>
      <c r="B6" s="81" t="s">
        <v>66</v>
      </c>
      <c r="C6" s="84" t="s">
        <v>67</v>
      </c>
      <c r="D6" s="81" t="s">
        <v>68</v>
      </c>
      <c r="E6" s="82" t="s">
        <v>69</v>
      </c>
      <c r="F6" s="82" t="s">
        <v>70</v>
      </c>
      <c r="G6" s="83" t="s">
        <v>71</v>
      </c>
      <c r="H6" s="83" t="s">
        <v>72</v>
      </c>
      <c r="I6" s="81" t="s">
        <v>73</v>
      </c>
      <c r="J6" s="84" t="s">
        <v>74</v>
      </c>
      <c r="K6" s="85" t="s">
        <v>64</v>
      </c>
      <c r="L6" s="86" t="s">
        <v>75</v>
      </c>
      <c r="M6" s="83" t="s">
        <v>76</v>
      </c>
      <c r="N6" s="83" t="s">
        <v>77</v>
      </c>
      <c r="O6" s="81" t="s">
        <v>78</v>
      </c>
      <c r="P6" s="81" t="s">
        <v>79</v>
      </c>
      <c r="Q6" s="81" t="s">
        <v>80</v>
      </c>
      <c r="R6" s="81" t="s">
        <v>81</v>
      </c>
      <c r="S6" s="87" t="s">
        <v>82</v>
      </c>
      <c r="T6" s="87" t="s">
        <v>83</v>
      </c>
      <c r="U6" s="87" t="s">
        <v>58</v>
      </c>
      <c r="V6" s="87" t="s">
        <v>84</v>
      </c>
      <c r="W6" s="87" t="s">
        <v>85</v>
      </c>
      <c r="X6" s="87" t="s">
        <v>86</v>
      </c>
      <c r="Y6" s="80" t="s">
        <v>87</v>
      </c>
      <c r="Z6" s="84" t="s">
        <v>78</v>
      </c>
      <c r="AA6" s="81" t="s">
        <v>88</v>
      </c>
      <c r="AB6" s="81" t="s">
        <v>89</v>
      </c>
      <c r="AC6" s="88" t="s">
        <v>90</v>
      </c>
      <c r="AD6" s="88" t="s">
        <v>91</v>
      </c>
      <c r="AE6" s="88" t="s">
        <v>92</v>
      </c>
      <c r="AF6" s="88" t="s">
        <v>93</v>
      </c>
      <c r="AG6" s="88" t="s">
        <v>94</v>
      </c>
      <c r="AH6" s="88" t="s">
        <v>95</v>
      </c>
      <c r="AI6" s="88" t="s">
        <v>95</v>
      </c>
      <c r="AJ6" s="88" t="s">
        <v>95</v>
      </c>
      <c r="AK6" s="88" t="s">
        <v>95</v>
      </c>
      <c r="AL6" s="88" t="s">
        <v>96</v>
      </c>
      <c r="AM6" s="88" t="s">
        <v>97</v>
      </c>
      <c r="AN6" s="88" t="s">
        <v>98</v>
      </c>
      <c r="AO6" s="89" t="s">
        <v>99</v>
      </c>
      <c r="AP6" s="83" t="s">
        <v>100</v>
      </c>
      <c r="AQ6" s="81" t="s">
        <v>101</v>
      </c>
      <c r="AR6" s="90">
        <v>2024</v>
      </c>
      <c r="AS6" s="91">
        <v>2025</v>
      </c>
      <c r="AT6" s="90">
        <v>2026</v>
      </c>
      <c r="AU6" s="91">
        <v>2027</v>
      </c>
      <c r="AV6" s="90">
        <v>2028</v>
      </c>
      <c r="AW6" s="83" t="s">
        <v>102</v>
      </c>
      <c r="AX6" s="83" t="s">
        <v>103</v>
      </c>
      <c r="AY6" s="92" t="s">
        <v>104</v>
      </c>
      <c r="AZ6" s="93" t="s">
        <v>105</v>
      </c>
      <c r="BA6" s="94" t="s">
        <v>106</v>
      </c>
      <c r="BB6" s="94" t="s">
        <v>107</v>
      </c>
      <c r="BC6" s="94" t="s">
        <v>107</v>
      </c>
      <c r="BD6" s="84" t="s">
        <v>108</v>
      </c>
      <c r="BE6" s="83" t="s">
        <v>109</v>
      </c>
      <c r="BF6" s="83" t="s">
        <v>110</v>
      </c>
      <c r="BG6" s="95" t="s">
        <v>111</v>
      </c>
      <c r="BH6" s="96" t="s">
        <v>112</v>
      </c>
      <c r="BI6" s="96" t="s">
        <v>113</v>
      </c>
    </row>
    <row r="7" spans="1:61" ht="11.25" customHeight="1" x14ac:dyDescent="0.2">
      <c r="A7" s="55" t="s">
        <v>543</v>
      </c>
      <c r="B7" s="55" t="s">
        <v>544</v>
      </c>
      <c r="C7" s="156" t="s">
        <v>180</v>
      </c>
      <c r="D7" s="98" t="s">
        <v>545</v>
      </c>
      <c r="E7" s="157">
        <v>15</v>
      </c>
      <c r="F7" s="2">
        <v>331</v>
      </c>
      <c r="G7" s="2" t="s">
        <v>146</v>
      </c>
      <c r="H7" s="2" t="s">
        <v>146</v>
      </c>
      <c r="I7" s="100">
        <v>115.55</v>
      </c>
      <c r="J7" s="101">
        <f t="shared" ref="J7:J70" si="0">(M7/I7)*100</f>
        <v>0.88273474686283004</v>
      </c>
      <c r="K7" s="102">
        <v>0.255</v>
      </c>
      <c r="L7" s="71">
        <v>4</v>
      </c>
      <c r="M7" s="28">
        <f t="shared" ref="M7:M70" si="1">K7*L7</f>
        <v>1.02</v>
      </c>
      <c r="N7" s="103" t="s">
        <v>546</v>
      </c>
      <c r="O7" s="104">
        <v>0.248</v>
      </c>
      <c r="P7" s="158">
        <v>46028</v>
      </c>
      <c r="Q7" s="158">
        <v>46050</v>
      </c>
      <c r="R7" s="28">
        <f t="shared" ref="R7:R70" si="2">(K7-O7)/O7*100</f>
        <v>2.8225806451612931</v>
      </c>
      <c r="S7" s="105">
        <f>IF(INDEX(Historical!$D$7:$D1044,MATCH(B7,Historical!$B$7:$B$1044,0))=0,"n/a",(INDEX(Historical!$C$7:$C$1044,MATCH(B7,Historical!$B$7:$B$1044,0))/INDEX(Historical!$D$7:$D$1044,MATCH(B7,Historical!$B$7:$B$1044,0))-1)*100)</f>
        <v>5.0847457627118731</v>
      </c>
      <c r="T7" s="105">
        <f>IF(INDEX(Historical!$F$7:$F$1044,MATCH(B7,Historical!$B$7:$B$1044,0))=0,"n/a",((INDEX(Historical!$C$7:$C$1044,MATCH(B7,Historical!$B$7:$B$1044,0))/INDEX(Historical!$F$7:$F$1044,MATCH(B7,Historical!$B$7:$B$1044,0)))^(1/3)-1)*100)</f>
        <v>5.7006023079112067</v>
      </c>
      <c r="U7" s="105">
        <f>IF(INDEX(Historical!$H$7:$H$1044,MATCH(B7,Historical!$B$7:$B$1044,0))=0,"n/a",((INDEX(Historical!$C$7:$C$1044,MATCH(B7,Historical!$B$7:$B$1044,0))/INDEX(Historical!$H$7:$H$1044,MATCH(B7,Historical!$B$7:$B$1044,0)))^(1/5)-1)*100)</f>
        <v>6.6193020302802719</v>
      </c>
      <c r="V7" s="105">
        <f>IF(INDEX(Historical!$M$7:$M$1044,MATCH(B7,Historical!$B$7:$B$1044,0))=0,"n/a",((INDEX(Historical!$C$7:$C$1044,MATCH(B7,Historical!$B$7:$B$1044,0))/INDEX(Historical!$M$7:$M$1044,MATCH(B7,Historical!$B$7:$B$1044,0)))^(1/10)-1)*100)</f>
        <v>9.507828735885715</v>
      </c>
      <c r="W7" s="106">
        <f t="shared" ref="W7:W70" si="3">IF(OR(U7&lt;=0,U7="n/a",V7&lt;=0,V7="n/a"),"n/a",U7/V7)</f>
        <v>0.6961949162269635</v>
      </c>
      <c r="X7" s="107">
        <f t="shared" ref="X7:X70" si="4">IF(OR(AJ7&lt;=0,AJ7="n/a",U7&lt;=0,U7="n/a"),"n/a",U7/AJ7)</f>
        <v>0.4509061328528795</v>
      </c>
      <c r="Y7" s="159"/>
      <c r="Z7" s="101">
        <f t="shared" ref="Z7:Z70" si="5">IF(OR(AC7&lt;0.01,AC7="n/a"),"n/a",M7/AC7*100)</f>
        <v>22.466960352422909</v>
      </c>
      <c r="AA7" s="109">
        <f t="shared" ref="AA7:AA70" si="6">IF(OR(AC7&lt;0.01,AC7="n/a"),"n/a",I7/AC7)</f>
        <v>25.451541850220263</v>
      </c>
      <c r="AB7" s="71">
        <v>10</v>
      </c>
      <c r="AC7" s="100">
        <v>4.54</v>
      </c>
      <c r="AD7" s="100">
        <v>1.9</v>
      </c>
      <c r="AE7" s="100">
        <v>4.62</v>
      </c>
      <c r="AF7" s="100">
        <v>4.7300000000000004</v>
      </c>
      <c r="AG7" s="100">
        <v>19.950000000000003</v>
      </c>
      <c r="AH7" s="100">
        <v>6.83</v>
      </c>
      <c r="AI7" s="100">
        <v>10.08</v>
      </c>
      <c r="AJ7" s="100">
        <v>14.680000000000001</v>
      </c>
      <c r="AK7" s="100">
        <v>9.2299999999999986</v>
      </c>
      <c r="AL7" s="100">
        <v>32650</v>
      </c>
      <c r="AM7" s="100">
        <v>0.27999999999999997</v>
      </c>
      <c r="AN7" s="100">
        <v>0.49</v>
      </c>
      <c r="AO7" s="110">
        <f t="shared" ref="AO7:AO70" si="7">IF(U7="n/a","n/a",IF(AA7&lt;0,"n/a",IF(AA7="n/a","n/a",J7+U7-AA7)))</f>
        <v>-17.949505073077162</v>
      </c>
      <c r="AP7" s="111">
        <f t="shared" ref="AP7:AP70" si="8">IF(U7="n/a","n/a",J7+U7)</f>
        <v>7.5020367771431022</v>
      </c>
      <c r="AQ7" s="112">
        <f t="shared" ref="AQ7:AQ70" si="9">IF(OR(AC7&lt;0.01,AC7="n/a",AF7="n/a"),"n/a",(I7/SQRT(22.5*AC7*(I7/AF7))-1)*100)</f>
        <v>131.31103922500529</v>
      </c>
      <c r="AR7" s="101">
        <f>INDEX(Historical!$C$7:$C$1045,MATCH(B7,Historical!$B$7:$B$1045,0))*IF(AH7="n/a",1.03,IF(AH7&lt;0,1.01,IF(AH7&gt;10,1.1,(1+AH7/100))))</f>
        <v>1.0597536000000001</v>
      </c>
      <c r="AS7" s="109">
        <f t="shared" ref="AS7:AS70" si="10">IF($AI7="n/a",1.03*AR7,IF($AI7&lt;0,1.01*AR7,IF($AI7&gt;10,1.1*AR7,(1+$AI7/100)*AR7)))</f>
        <v>1.1657289600000003</v>
      </c>
      <c r="AT7" s="109">
        <f t="shared" ref="AT7:AV26" si="11">IF($AK7="n/a",1.03*AS7,IF($AK7&lt;0,1.01*AS7,IF($AK7&gt;10,1.1*AS7,(1+$AK7/100)*AS7)))</f>
        <v>1.2733257430080003</v>
      </c>
      <c r="AU7" s="109">
        <f t="shared" si="11"/>
        <v>1.3908537090876387</v>
      </c>
      <c r="AV7" s="109">
        <f t="shared" si="11"/>
        <v>1.5192295064364278</v>
      </c>
      <c r="AW7" s="109">
        <f t="shared" ref="AW7:AW70" si="12">SUM(AR7:AV7)</f>
        <v>6.4088915185320676</v>
      </c>
      <c r="AX7" s="113">
        <f t="shared" ref="AX7:AX70" si="13">AW7/I7*100</f>
        <v>5.5464227767477867</v>
      </c>
      <c r="AY7" s="100">
        <v>1.21</v>
      </c>
      <c r="AZ7" s="100">
        <v>11</v>
      </c>
      <c r="BA7" s="100">
        <v>-27.900000000000002</v>
      </c>
      <c r="BB7" s="100">
        <v>-0.89</v>
      </c>
      <c r="BC7" s="100">
        <v>-10.83</v>
      </c>
      <c r="BE7" s="12">
        <v>2012</v>
      </c>
      <c r="BF7" s="12">
        <f t="shared" ref="BF7:BF70" si="14">IF(BE7&gt;2020,0,IF(BE7&gt;2008,1,IF(BE7&gt;2001,2,IF(BE7&gt;1990,3,IF(BE7&gt;1980,4,IF(BE7&gt;1973,5,IF(BE7&gt;1970,6,IF(BE7&gt;1960,7,IF(BE7&gt;1958,8,IF(BE7&gt;1953,9,10))))))))))</f>
        <v>1</v>
      </c>
      <c r="BG7" s="100">
        <v>10.43</v>
      </c>
      <c r="BH7" t="s">
        <v>121</v>
      </c>
      <c r="BI7" t="s">
        <v>122</v>
      </c>
    </row>
    <row r="8" spans="1:61" ht="11.25" customHeight="1" x14ac:dyDescent="0.2">
      <c r="A8" s="123" t="s">
        <v>547</v>
      </c>
      <c r="B8" s="55" t="s">
        <v>548</v>
      </c>
      <c r="C8" s="156" t="s">
        <v>198</v>
      </c>
      <c r="D8" s="98" t="s">
        <v>549</v>
      </c>
      <c r="E8" s="157">
        <v>14</v>
      </c>
      <c r="F8" s="2">
        <v>355</v>
      </c>
      <c r="G8" s="2" t="s">
        <v>146</v>
      </c>
      <c r="H8" s="2" t="s">
        <v>146</v>
      </c>
      <c r="I8" s="100">
        <v>271.35000000000002</v>
      </c>
      <c r="J8" s="101">
        <f t="shared" si="0"/>
        <v>0.38326884098028374</v>
      </c>
      <c r="K8" s="102">
        <v>0.26</v>
      </c>
      <c r="L8" s="71">
        <v>4</v>
      </c>
      <c r="M8" s="28">
        <f t="shared" si="1"/>
        <v>1.04</v>
      </c>
      <c r="N8" s="103" t="s">
        <v>550</v>
      </c>
      <c r="O8" s="104">
        <v>0.25</v>
      </c>
      <c r="P8" s="163">
        <v>45789</v>
      </c>
      <c r="Q8" s="163">
        <v>45792</v>
      </c>
      <c r="R8" s="28">
        <f t="shared" si="2"/>
        <v>4.0000000000000036</v>
      </c>
      <c r="S8" s="105">
        <f>IF(INDEX(Historical!$D$7:$D1045,MATCH(B8,Historical!$B$7:$B$1044,0))=0,"n/a",(INDEX(Historical!$C$7:$C$1044,MATCH(B8,Historical!$B$7:$B$1044,0))/INDEX(Historical!$D$7:$D$1044,MATCH(B8,Historical!$B$7:$B$1044,0))-1)*100)</f>
        <v>4.0404040404040442</v>
      </c>
      <c r="T8" s="105">
        <f>IF(INDEX(Historical!$F$7:$F$1044,MATCH(B8,Historical!$B$7:$B$1044,0))=0,"n/a",((INDEX(Historical!$C$7:$C$1044,MATCH(B8,Historical!$B$7:$B$1044,0))/INDEX(Historical!$F$7:$F$1044,MATCH(B8,Historical!$B$7:$B$1044,0)))^(1/3)-1)*100)</f>
        <v>4.2154106425138949</v>
      </c>
      <c r="U8" s="105">
        <f>IF(INDEX(Historical!$H$7:$H$1044,MATCH(B8,Historical!$B$7:$B$1044,0))=0,"n/a",((INDEX(Historical!$C$7:$C$1044,MATCH(B8,Historical!$B$7:$B$1044,0))/INDEX(Historical!$H$7:$H$1044,MATCH(B8,Historical!$B$7:$B$1044,0)))^(1/5)-1)*100)</f>
        <v>4.9878250167866511</v>
      </c>
      <c r="V8" s="105">
        <f>IF(INDEX(Historical!$M$7:$M$1044,MATCH(B8,Historical!$B$7:$B$1044,0))=0,"n/a",((INDEX(Historical!$C$7:$C$1044,MATCH(B8,Historical!$B$7:$B$1044,0))/INDEX(Historical!$M$7:$M$1044,MATCH(B8,Historical!$B$7:$B$1044,0)))^(1/10)-1)*100)</f>
        <v>7.3346928412453272</v>
      </c>
      <c r="W8" s="106">
        <f t="shared" si="3"/>
        <v>0.68003188746207799</v>
      </c>
      <c r="X8" s="107">
        <f t="shared" si="4"/>
        <v>0.27849385911706592</v>
      </c>
      <c r="Y8" s="160" t="s">
        <v>551</v>
      </c>
      <c r="Z8" s="101">
        <f t="shared" si="5"/>
        <v>13.164556962025317</v>
      </c>
      <c r="AA8" s="109">
        <f t="shared" si="6"/>
        <v>34.348101265822784</v>
      </c>
      <c r="AB8" s="71">
        <v>9</v>
      </c>
      <c r="AC8" s="100">
        <v>7.9</v>
      </c>
      <c r="AD8" s="100">
        <v>2.5099999999999998</v>
      </c>
      <c r="AE8" s="100">
        <v>9.15</v>
      </c>
      <c r="AF8" s="100">
        <v>45.24</v>
      </c>
      <c r="AG8" s="100">
        <v>152.02000000000001</v>
      </c>
      <c r="AH8" s="100">
        <v>14.06</v>
      </c>
      <c r="AI8" s="100">
        <v>9.9599999999999991</v>
      </c>
      <c r="AJ8" s="100">
        <v>17.91</v>
      </c>
      <c r="AK8" s="100">
        <v>11.57</v>
      </c>
      <c r="AL8" s="100">
        <v>3983730</v>
      </c>
      <c r="AM8" s="100">
        <v>0.12</v>
      </c>
      <c r="AN8" s="100">
        <v>1.03</v>
      </c>
      <c r="AO8" s="110">
        <f t="shared" si="7"/>
        <v>-28.977007408055847</v>
      </c>
      <c r="AP8" s="111">
        <f t="shared" si="8"/>
        <v>5.3710938577669349</v>
      </c>
      <c r="AQ8" s="112">
        <f t="shared" si="9"/>
        <v>731.0390019636925</v>
      </c>
      <c r="AR8" s="101">
        <f>INDEX(Historical!$C$7:$C$1045,MATCH(B8,Historical!$B$7:$B$1045,0))*IF(AH8="n/a",1.03,IF(AH8&lt;0,1.01,IF(AH8&gt;10,1.1,(1+AH8/100))))</f>
        <v>1.1330000000000002</v>
      </c>
      <c r="AS8" s="109">
        <f t="shared" si="10"/>
        <v>1.2458468000000003</v>
      </c>
      <c r="AT8" s="109">
        <f t="shared" si="11"/>
        <v>1.3704314800000004</v>
      </c>
      <c r="AU8" s="109">
        <f t="shared" si="11"/>
        <v>1.5074746280000004</v>
      </c>
      <c r="AV8" s="109">
        <f t="shared" si="11"/>
        <v>1.6582220908000007</v>
      </c>
      <c r="AW8" s="109">
        <f t="shared" si="12"/>
        <v>6.9149749988000027</v>
      </c>
      <c r="AX8" s="113">
        <f t="shared" si="13"/>
        <v>2.5483600511516498</v>
      </c>
      <c r="AY8" s="100">
        <v>1.07</v>
      </c>
      <c r="AZ8" s="100">
        <v>40.410000000000004</v>
      </c>
      <c r="BA8" s="100">
        <v>-5.9799999999999995</v>
      </c>
      <c r="BB8" s="100">
        <v>4.03</v>
      </c>
      <c r="BC8" s="100">
        <v>6.4799999999999995</v>
      </c>
      <c r="BE8" s="12">
        <v>2012</v>
      </c>
      <c r="BF8" s="12">
        <f t="shared" si="14"/>
        <v>1</v>
      </c>
      <c r="BG8" s="100">
        <v>32.56</v>
      </c>
      <c r="BH8" t="s">
        <v>121</v>
      </c>
      <c r="BI8" t="s">
        <v>122</v>
      </c>
    </row>
    <row r="9" spans="1:61" ht="11.25" customHeight="1" x14ac:dyDescent="0.2">
      <c r="A9" s="55" t="s">
        <v>552</v>
      </c>
      <c r="B9" s="55" t="s">
        <v>553</v>
      </c>
      <c r="C9" s="156" t="s">
        <v>180</v>
      </c>
      <c r="D9" s="98" t="s">
        <v>554</v>
      </c>
      <c r="E9" s="157">
        <v>14</v>
      </c>
      <c r="F9" s="2">
        <v>378</v>
      </c>
      <c r="G9" s="2" t="s">
        <v>119</v>
      </c>
      <c r="H9" s="2" t="s">
        <v>119</v>
      </c>
      <c r="I9" s="100">
        <v>211.32</v>
      </c>
      <c r="J9" s="101">
        <f t="shared" si="0"/>
        <v>3.2746545523376871</v>
      </c>
      <c r="K9" s="102">
        <v>1.73</v>
      </c>
      <c r="L9" s="71">
        <v>4</v>
      </c>
      <c r="M9" s="28">
        <f t="shared" si="1"/>
        <v>6.92</v>
      </c>
      <c r="N9" s="103" t="s">
        <v>151</v>
      </c>
      <c r="O9" s="104">
        <v>1.64</v>
      </c>
      <c r="P9" s="158">
        <v>46038</v>
      </c>
      <c r="Q9" s="158">
        <v>46070</v>
      </c>
      <c r="R9" s="28">
        <f t="shared" si="2"/>
        <v>5.4878048780487854</v>
      </c>
      <c r="S9" s="105">
        <f>IF(INDEX(Historical!$D$7:$D1046,MATCH(B9,Historical!$B$7:$B$1044,0))=0,"n/a",(INDEX(Historical!$C$7:$C$1044,MATCH(B9,Historical!$B$7:$B$1044,0))/INDEX(Historical!$D$7:$D$1044,MATCH(B9,Historical!$B$7:$B$1044,0))-1)*100)</f>
        <v>5.8064516129032073</v>
      </c>
      <c r="T9" s="105">
        <f>IF(INDEX(Historical!$F$7:$F$1044,MATCH(B9,Historical!$B$7:$B$1044,0))=0,"n/a",((INDEX(Historical!$C$7:$C$1044,MATCH(B9,Historical!$B$7:$B$1044,0))/INDEX(Historical!$F$7:$F$1044,MATCH(B9,Historical!$B$7:$B$1044,0)))^(1/3)-1)*100)</f>
        <v>5.1658924840769949</v>
      </c>
      <c r="U9" s="105">
        <f>IF(INDEX(Historical!$H$7:$H$1044,MATCH(B9,Historical!$B$7:$B$1044,0))=0,"n/a",((INDEX(Historical!$C$7:$C$1044,MATCH(B9,Historical!$B$7:$B$1044,0))/INDEX(Historical!$H$7:$H$1044,MATCH(B9,Historical!$B$7:$B$1044,0)))^(1/5)-1)*100)</f>
        <v>6.8051927565147885</v>
      </c>
      <c r="V9" s="105">
        <f>IF(INDEX(Historical!$M$7:$M$1044,MATCH(B9,Historical!$B$7:$B$1044,0))=0,"n/a",((INDEX(Historical!$C$7:$C$1044,MATCH(B9,Historical!$B$7:$B$1044,0))/INDEX(Historical!$M$7:$M$1044,MATCH(B9,Historical!$B$7:$B$1044,0)))^(1/10)-1)*100)</f>
        <v>12.500705770728127</v>
      </c>
      <c r="W9" s="106">
        <f t="shared" si="3"/>
        <v>0.54438468365921766</v>
      </c>
      <c r="X9" s="107" t="str">
        <f t="shared" si="4"/>
        <v>n/a</v>
      </c>
      <c r="Y9" s="123"/>
      <c r="Z9" s="101">
        <f t="shared" si="5"/>
        <v>340.88669950738921</v>
      </c>
      <c r="AA9" s="109">
        <f t="shared" si="6"/>
        <v>104.09852216748769</v>
      </c>
      <c r="AB9" s="71">
        <v>12</v>
      </c>
      <c r="AC9" s="100">
        <v>2.0299999999999998</v>
      </c>
      <c r="AD9" s="100">
        <v>0.61</v>
      </c>
      <c r="AE9" s="100">
        <v>5.95</v>
      </c>
      <c r="AF9" s="100" t="s">
        <v>142</v>
      </c>
      <c r="AG9" s="100">
        <v>15221.82</v>
      </c>
      <c r="AH9" s="100">
        <v>42.1</v>
      </c>
      <c r="AI9" s="100">
        <v>13.88</v>
      </c>
      <c r="AJ9" s="100">
        <v>-2.81</v>
      </c>
      <c r="AK9" s="100">
        <v>21.349999999999998</v>
      </c>
      <c r="AL9" s="100">
        <v>373770</v>
      </c>
      <c r="AM9" s="100">
        <v>0.13</v>
      </c>
      <c r="AN9" s="100" t="s">
        <v>142</v>
      </c>
      <c r="AO9" s="110">
        <f t="shared" si="7"/>
        <v>-94.018674858635208</v>
      </c>
      <c r="AP9" s="111">
        <f t="shared" si="8"/>
        <v>10.079847308852475</v>
      </c>
      <c r="AQ9" s="112" t="str">
        <f t="shared" si="9"/>
        <v>n/a</v>
      </c>
      <c r="AR9" s="101">
        <f>INDEX(Historical!$C$7:$C$1045,MATCH(B9,Historical!$B$7:$B$1045,0))*IF(AH9="n/a",1.03,IF(AH9&lt;0,1.01,IF(AH9&gt;10,1.1,(1+AH9/100))))</f>
        <v>7.2160000000000002</v>
      </c>
      <c r="AS9" s="109">
        <f t="shared" si="10"/>
        <v>7.9376000000000007</v>
      </c>
      <c r="AT9" s="109">
        <f t="shared" si="11"/>
        <v>8.7313600000000022</v>
      </c>
      <c r="AU9" s="109">
        <f t="shared" si="11"/>
        <v>9.6044960000000028</v>
      </c>
      <c r="AV9" s="109">
        <f t="shared" si="11"/>
        <v>10.564945600000003</v>
      </c>
      <c r="AW9" s="109">
        <f t="shared" si="12"/>
        <v>44.054401600000006</v>
      </c>
      <c r="AX9" s="113">
        <f t="shared" si="13"/>
        <v>20.847246640166574</v>
      </c>
      <c r="AY9" s="100">
        <v>0.28999999999999998</v>
      </c>
      <c r="AZ9" s="100">
        <v>19.68</v>
      </c>
      <c r="BA9" s="100">
        <v>-13.68</v>
      </c>
      <c r="BB9" s="100">
        <v>-1.66</v>
      </c>
      <c r="BC9" s="100">
        <v>-3</v>
      </c>
      <c r="BE9" s="12">
        <v>2013</v>
      </c>
      <c r="BF9" s="12">
        <f t="shared" si="14"/>
        <v>1</v>
      </c>
      <c r="BG9" s="100">
        <v>3.11</v>
      </c>
      <c r="BH9" t="s">
        <v>121</v>
      </c>
      <c r="BI9" t="s">
        <v>122</v>
      </c>
    </row>
    <row r="10" spans="1:61" ht="11.25" customHeight="1" x14ac:dyDescent="0.2">
      <c r="A10" s="55" t="s">
        <v>114</v>
      </c>
      <c r="B10" s="55" t="s">
        <v>115</v>
      </c>
      <c r="C10" s="156" t="s">
        <v>116</v>
      </c>
      <c r="D10" s="98" t="s">
        <v>117</v>
      </c>
      <c r="E10" s="157">
        <v>59</v>
      </c>
      <c r="F10" s="2">
        <v>18</v>
      </c>
      <c r="G10" s="2" t="s">
        <v>118</v>
      </c>
      <c r="H10" s="2" t="s">
        <v>119</v>
      </c>
      <c r="I10" s="100">
        <v>40.799999999999997</v>
      </c>
      <c r="J10" s="101">
        <f t="shared" si="0"/>
        <v>2.8431372549019609</v>
      </c>
      <c r="K10" s="102">
        <v>0.28999999999999998</v>
      </c>
      <c r="L10" s="71">
        <v>4</v>
      </c>
      <c r="M10" s="28">
        <f t="shared" si="1"/>
        <v>1.1599999999999999</v>
      </c>
      <c r="N10" s="103" t="s">
        <v>120</v>
      </c>
      <c r="O10" s="104">
        <v>0.26500000000000001</v>
      </c>
      <c r="P10" s="158">
        <v>46038</v>
      </c>
      <c r="Q10" s="158">
        <v>46055</v>
      </c>
      <c r="R10" s="28">
        <f t="shared" si="2"/>
        <v>9.4339622641509298</v>
      </c>
      <c r="S10" s="105">
        <f>IF(INDEX(Historical!$D$7:$D1047,MATCH(B10,Historical!$B$7:$B$1044,0))=0,"n/a",(INDEX(Historical!$C$7:$C$1044,MATCH(B10,Historical!$B$7:$B$1044,0))/INDEX(Historical!$D$7:$D$1044,MATCH(B10,Historical!$B$7:$B$1044,0))-1)*100)</f>
        <v>17.777777777777782</v>
      </c>
      <c r="T10" s="105">
        <f>IF(INDEX(Historical!$F$7:$F$1044,MATCH(B10,Historical!$B$7:$B$1044,0))=0,"n/a",((INDEX(Historical!$C$7:$C$1044,MATCH(B10,Historical!$B$7:$B$1044,0))/INDEX(Historical!$F$7:$F$1044,MATCH(B10,Historical!$B$7:$B$1044,0)))^(1/3)-1)*100)</f>
        <v>10.765306656385331</v>
      </c>
      <c r="U10" s="105">
        <f>IF(INDEX(Historical!$H$7:$H$1044,MATCH(B10,Historical!$B$7:$B$1044,0))=0,"n/a",((INDEX(Historical!$C$7:$C$1044,MATCH(B10,Historical!$B$7:$B$1044,0))/INDEX(Historical!$H$7:$H$1044,MATCH(B10,Historical!$B$7:$B$1044,0)))^(1/5)-1)*100)</f>
        <v>7.4520805832128945</v>
      </c>
      <c r="V10" s="105">
        <f>IF(INDEX(Historical!$M$7:$M$1044,MATCH(B10,Historical!$B$7:$B$1044,0))=0,"n/a",((INDEX(Historical!$C$7:$C$1044,MATCH(B10,Historical!$B$7:$B$1044,0))/INDEX(Historical!$M$7:$M$1044,MATCH(B10,Historical!$B$7:$B$1044,0)))^(1/10)-1)*100)</f>
        <v>5.1750165741873522</v>
      </c>
      <c r="W10" s="106">
        <f t="shared" si="3"/>
        <v>1.440010959652456</v>
      </c>
      <c r="X10" s="107">
        <f t="shared" si="4"/>
        <v>2.9056344146344188E-2</v>
      </c>
      <c r="Y10" s="161"/>
      <c r="Z10" s="101">
        <f t="shared" si="5"/>
        <v>45.669291338582674</v>
      </c>
      <c r="AA10" s="109">
        <f t="shared" si="6"/>
        <v>16.062992125984252</v>
      </c>
      <c r="AB10" s="71">
        <v>10</v>
      </c>
      <c r="AC10" s="100">
        <v>2.54</v>
      </c>
      <c r="AD10" s="100">
        <v>0.92</v>
      </c>
      <c r="AE10" s="100">
        <v>0.27</v>
      </c>
      <c r="AF10" s="100">
        <v>1.39</v>
      </c>
      <c r="AG10" s="100">
        <v>9</v>
      </c>
      <c r="AH10" s="100">
        <v>15.09</v>
      </c>
      <c r="AI10" s="100">
        <v>9.5</v>
      </c>
      <c r="AJ10" s="100">
        <v>256.47000000000003</v>
      </c>
      <c r="AK10" s="100">
        <v>10.25</v>
      </c>
      <c r="AL10" s="100">
        <v>2390</v>
      </c>
      <c r="AM10" s="100">
        <v>1.68</v>
      </c>
      <c r="AN10" s="100">
        <v>1.01</v>
      </c>
      <c r="AO10" s="110">
        <f t="shared" si="7"/>
        <v>-5.7677742878693969</v>
      </c>
      <c r="AP10" s="111">
        <f t="shared" si="8"/>
        <v>10.295217838114855</v>
      </c>
      <c r="AQ10" s="112">
        <f t="shared" si="9"/>
        <v>-0.38393914607698365</v>
      </c>
      <c r="AR10" s="101">
        <f>INDEX(Historical!$C$7:$C$1045,MATCH(B10,Historical!$B$7:$B$1045,0))*IF(AH10="n/a",1.03,IF(AH10&lt;0,1.01,IF(AH10&gt;10,1.1,(1+AH10/100))))</f>
        <v>1.1660000000000001</v>
      </c>
      <c r="AS10" s="109">
        <f t="shared" si="10"/>
        <v>1.2767700000000002</v>
      </c>
      <c r="AT10" s="109">
        <f t="shared" si="11"/>
        <v>1.4044470000000002</v>
      </c>
      <c r="AU10" s="109">
        <f t="shared" si="11"/>
        <v>1.5448917000000004</v>
      </c>
      <c r="AV10" s="109">
        <f t="shared" si="11"/>
        <v>1.6993808700000006</v>
      </c>
      <c r="AW10" s="109">
        <f t="shared" si="12"/>
        <v>7.091489570000002</v>
      </c>
      <c r="AX10" s="113">
        <f t="shared" si="13"/>
        <v>17.381101887254907</v>
      </c>
      <c r="AY10" s="100">
        <v>0.72</v>
      </c>
      <c r="AZ10" s="100">
        <v>10.38</v>
      </c>
      <c r="BA10" s="100">
        <v>-22.93</v>
      </c>
      <c r="BB10" s="100">
        <v>0.72</v>
      </c>
      <c r="BC10" s="100">
        <v>-7.6499999999999995</v>
      </c>
      <c r="BE10" s="12">
        <v>1968</v>
      </c>
      <c r="BF10" s="12">
        <f t="shared" si="14"/>
        <v>7</v>
      </c>
      <c r="BG10" s="100">
        <v>3</v>
      </c>
      <c r="BH10" t="s">
        <v>121</v>
      </c>
      <c r="BI10" t="s">
        <v>122</v>
      </c>
    </row>
    <row r="11" spans="1:61" ht="11.25" customHeight="1" x14ac:dyDescent="0.2">
      <c r="A11" s="55" t="s">
        <v>555</v>
      </c>
      <c r="B11" s="55" t="s">
        <v>556</v>
      </c>
      <c r="C11" s="156" t="s">
        <v>180</v>
      </c>
      <c r="D11" s="98" t="s">
        <v>181</v>
      </c>
      <c r="E11" s="157">
        <v>13</v>
      </c>
      <c r="F11" s="2">
        <v>423</v>
      </c>
      <c r="G11" s="2" t="s">
        <v>119</v>
      </c>
      <c r="H11" s="2" t="s">
        <v>119</v>
      </c>
      <c r="I11" s="100">
        <v>90.79</v>
      </c>
      <c r="J11" s="101">
        <f t="shared" si="0"/>
        <v>2.7756360832690823</v>
      </c>
      <c r="K11" s="102">
        <v>0.63</v>
      </c>
      <c r="L11" s="71">
        <v>4</v>
      </c>
      <c r="M11" s="28">
        <f t="shared" si="1"/>
        <v>2.52</v>
      </c>
      <c r="N11" s="103" t="s">
        <v>151</v>
      </c>
      <c r="O11" s="104">
        <v>0.59</v>
      </c>
      <c r="P11" s="158">
        <v>46037</v>
      </c>
      <c r="Q11" s="158">
        <v>46066</v>
      </c>
      <c r="R11" s="28">
        <f t="shared" si="2"/>
        <v>6.7796610169491593</v>
      </c>
      <c r="S11" s="105">
        <f>IF(INDEX(Historical!$D$7:$D1048,MATCH(B11,Historical!$B$7:$B$1044,0))=0,"n/a",(INDEX(Historical!$C$7:$C$1044,MATCH(B11,Historical!$B$7:$B$1044,0))/INDEX(Historical!$D$7:$D$1044,MATCH(B11,Historical!$B$7:$B$1044,0))-1)*100)</f>
        <v>7.2727272727272529</v>
      </c>
      <c r="T11" s="105">
        <f>IF(INDEX(Historical!$F$7:$F$1044,MATCH(B11,Historical!$B$7:$B$1044,0))=0,"n/a",((INDEX(Historical!$C$7:$C$1044,MATCH(B11,Historical!$B$7:$B$1044,0))/INDEX(Historical!$F$7:$F$1044,MATCH(B11,Historical!$B$7:$B$1044,0)))^(1/3)-1)*100)</f>
        <v>7.8743150660129491</v>
      </c>
      <c r="U11" s="105">
        <f>IF(INDEX(Historical!$H$7:$H$1044,MATCH(B11,Historical!$B$7:$B$1044,0))=0,"n/a",((INDEX(Historical!$C$7:$C$1044,MATCH(B11,Historical!$B$7:$B$1044,0))/INDEX(Historical!$H$7:$H$1044,MATCH(B11,Historical!$B$7:$B$1044,0)))^(1/5)-1)*100)</f>
        <v>10.384959381787073</v>
      </c>
      <c r="V11" s="105">
        <f>IF(INDEX(Historical!$M$7:$M$1044,MATCH(B11,Historical!$B$7:$B$1044,0))=0,"n/a",((INDEX(Historical!$C$7:$C$1044,MATCH(B11,Historical!$B$7:$B$1044,0))/INDEX(Historical!$M$7:$M$1044,MATCH(B11,Historical!$B$7:$B$1044,0)))^(1/10)-1)*100)</f>
        <v>9.4117783487466475</v>
      </c>
      <c r="W11" s="106">
        <f t="shared" si="3"/>
        <v>1.1034003348761419</v>
      </c>
      <c r="X11" s="107">
        <f t="shared" si="4"/>
        <v>1.26184196619527</v>
      </c>
      <c r="Y11" s="159"/>
      <c r="Z11" s="101">
        <f t="shared" si="5"/>
        <v>70.194986072423404</v>
      </c>
      <c r="AA11" s="109">
        <f t="shared" si="6"/>
        <v>25.289693593314766</v>
      </c>
      <c r="AB11" s="71">
        <v>12</v>
      </c>
      <c r="AC11" s="100">
        <v>3.59</v>
      </c>
      <c r="AD11" s="100">
        <v>1.58</v>
      </c>
      <c r="AE11" s="100">
        <v>3.5</v>
      </c>
      <c r="AF11" s="100">
        <v>3.04</v>
      </c>
      <c r="AG11" s="100">
        <v>12.45</v>
      </c>
      <c r="AH11" s="100">
        <v>6.45</v>
      </c>
      <c r="AI11" s="100">
        <v>10.63</v>
      </c>
      <c r="AJ11" s="100">
        <v>8.23</v>
      </c>
      <c r="AK11" s="100">
        <v>9.4700000000000006</v>
      </c>
      <c r="AL11" s="100">
        <v>158130</v>
      </c>
      <c r="AM11" s="100">
        <v>0.67</v>
      </c>
      <c r="AN11" s="100">
        <v>0.65</v>
      </c>
      <c r="AO11" s="110">
        <f t="shared" si="7"/>
        <v>-12.12909812825861</v>
      </c>
      <c r="AP11" s="111">
        <f t="shared" si="8"/>
        <v>13.160595465056156</v>
      </c>
      <c r="AQ11" s="112">
        <f t="shared" si="9"/>
        <v>84.849089828765628</v>
      </c>
      <c r="AR11" s="101">
        <f>INDEX(Historical!$C$7:$C$1045,MATCH(B11,Historical!$B$7:$B$1045,0))*IF(AH11="n/a",1.03,IF(AH11&lt;0,1.01,IF(AH11&gt;10,1.1,(1+AH11/100))))</f>
        <v>2.5122199999999997</v>
      </c>
      <c r="AS11" s="109">
        <f t="shared" si="10"/>
        <v>2.763442</v>
      </c>
      <c r="AT11" s="109">
        <f t="shared" si="11"/>
        <v>3.0251399574</v>
      </c>
      <c r="AU11" s="109">
        <f t="shared" si="11"/>
        <v>3.3116207113657801</v>
      </c>
      <c r="AV11" s="109">
        <f t="shared" si="11"/>
        <v>3.6252311927321195</v>
      </c>
      <c r="AW11" s="109">
        <f t="shared" si="12"/>
        <v>15.237653861497899</v>
      </c>
      <c r="AX11" s="113">
        <f t="shared" si="13"/>
        <v>16.783405508864298</v>
      </c>
      <c r="AY11" s="100">
        <v>0.67</v>
      </c>
      <c r="AZ11" s="100">
        <v>0.08</v>
      </c>
      <c r="BA11" s="100">
        <v>-34.71</v>
      </c>
      <c r="BB11" s="100">
        <v>-13.13</v>
      </c>
      <c r="BC11" s="100">
        <v>-24.82</v>
      </c>
      <c r="BE11" s="12">
        <v>2014</v>
      </c>
      <c r="BF11" s="12">
        <f t="shared" si="14"/>
        <v>1</v>
      </c>
      <c r="BG11" s="100">
        <v>6.54</v>
      </c>
      <c r="BH11" t="s">
        <v>121</v>
      </c>
      <c r="BI11" t="s">
        <v>122</v>
      </c>
    </row>
    <row r="12" spans="1:61" ht="11.25" customHeight="1" x14ac:dyDescent="0.2">
      <c r="A12" s="146" t="s">
        <v>5616</v>
      </c>
      <c r="B12" s="55" t="s">
        <v>5605</v>
      </c>
      <c r="C12" s="156" t="s">
        <v>116</v>
      </c>
      <c r="D12" s="98" t="s">
        <v>841</v>
      </c>
      <c r="E12" s="157">
        <v>5</v>
      </c>
      <c r="F12" s="2">
        <v>700</v>
      </c>
      <c r="G12" s="2" t="s">
        <v>146</v>
      </c>
      <c r="H12" s="2" t="s">
        <v>146</v>
      </c>
      <c r="I12" s="100">
        <v>84.1</v>
      </c>
      <c r="J12" s="101">
        <f t="shared" si="0"/>
        <v>1.474435196195006</v>
      </c>
      <c r="K12" s="104">
        <v>0.31</v>
      </c>
      <c r="L12" s="71">
        <v>4</v>
      </c>
      <c r="M12" s="28">
        <f t="shared" si="1"/>
        <v>1.24</v>
      </c>
      <c r="N12" s="103" t="s">
        <v>209</v>
      </c>
      <c r="O12" s="104">
        <v>0.26</v>
      </c>
      <c r="P12" s="158">
        <v>46029</v>
      </c>
      <c r="Q12" s="158">
        <v>46045</v>
      </c>
      <c r="R12" s="28">
        <f t="shared" si="2"/>
        <v>19.230769230769226</v>
      </c>
      <c r="S12" s="105">
        <f>IF(INDEX(Historical!$D$7:$D1714,MATCH(B12,Historical!$B$7:$B$1044,0))=0,"n/a",(INDEX(Historical!$C$7:$C$1044,MATCH(B12,Historical!$B$7:$B$1044,0))/INDEX(Historical!$D$7:$D$1044,MATCH(B12,Historical!$B$7:$B$1044,0))-1)*100)</f>
        <v>18.181818181818187</v>
      </c>
      <c r="T12" s="105">
        <f>IF(INDEX(Historical!$F$7:$F$1044,MATCH(B12,Historical!$B$7:$B$1044,0))=0,"n/a",((INDEX(Historical!$C$7:$C$1044,MATCH(B12,Historical!$B$7:$B$1044,0))/INDEX(Historical!$F$7:$F$1044,MATCH(B12,Historical!$B$7:$B$1044,0)))^(1/3)-1)*100)</f>
        <v>20.123329994304417</v>
      </c>
      <c r="U12" s="105" t="str">
        <f>IF(INDEX(Historical!$H$7:$H$1044,MATCH(B12,Historical!$B$7:$B$1044,0))=0,"n/a",((INDEX(Historical!$C$7:$C$1044,MATCH(B12,Historical!$B$7:$B$1044,0))/INDEX(Historical!$H$7:$H$1044,MATCH(B12,Historical!$B$7:$B$1044,0)))^(1/5)-1)*100)</f>
        <v>n/a</v>
      </c>
      <c r="V12" s="105" t="str">
        <f>IF(INDEX(Historical!$M$7:$M$1044,MATCH(B12,Historical!$B$7:$B$1044,0))=0,"n/a",((INDEX(Historical!$C$7:$C$1044,MATCH(B12,Historical!$B$7:$B$1044,0))/INDEX(Historical!$M$7:$M$1044,MATCH(B12,Historical!$B$7:$B$1044,0)))^(1/10)-1)*100)</f>
        <v>n/a</v>
      </c>
      <c r="W12" s="106" t="str">
        <f t="shared" si="3"/>
        <v>n/a</v>
      </c>
      <c r="X12" s="107" t="str">
        <f t="shared" si="4"/>
        <v>n/a</v>
      </c>
      <c r="Y12" s="159"/>
      <c r="Z12" s="101">
        <f t="shared" si="5"/>
        <v>28.440366972477062</v>
      </c>
      <c r="AA12" s="109">
        <f t="shared" si="6"/>
        <v>19.288990825688071</v>
      </c>
      <c r="AB12" s="71">
        <v>9</v>
      </c>
      <c r="AC12" s="100">
        <v>4.3600000000000003</v>
      </c>
      <c r="AD12" s="100">
        <v>1</v>
      </c>
      <c r="AE12" s="100">
        <v>0.68</v>
      </c>
      <c r="AF12" s="100">
        <v>4.87</v>
      </c>
      <c r="AG12" s="100">
        <v>27.11</v>
      </c>
      <c r="AH12" s="100">
        <v>12.559999999999999</v>
      </c>
      <c r="AI12" s="100">
        <v>11.99</v>
      </c>
      <c r="AJ12" s="100" t="s">
        <v>142</v>
      </c>
      <c r="AK12" s="100">
        <v>12.629999999999999</v>
      </c>
      <c r="AL12" s="100">
        <v>10870</v>
      </c>
      <c r="AM12" s="100">
        <v>0.47000000000000003</v>
      </c>
      <c r="AN12" s="100">
        <v>1.5</v>
      </c>
      <c r="AO12" s="110" t="str">
        <f t="shared" si="7"/>
        <v>n/a</v>
      </c>
      <c r="AP12" s="111" t="str">
        <f t="shared" si="8"/>
        <v>n/a</v>
      </c>
      <c r="AQ12" s="112">
        <f t="shared" si="9"/>
        <v>104.32804269507501</v>
      </c>
      <c r="AR12" s="101">
        <f>INDEX(Historical!$C$7:$C$1045,MATCH(B12,Historical!$B$7:$B$1045,0))*IF(AH12="n/a",1.03,IF(AH12&lt;0,1.01,IF(AH12&gt;10,1.1,(1+AH12/100))))</f>
        <v>1.1440000000000001</v>
      </c>
      <c r="AS12" s="109">
        <f t="shared" si="10"/>
        <v>1.2584000000000002</v>
      </c>
      <c r="AT12" s="109">
        <f t="shared" si="11"/>
        <v>1.3842400000000004</v>
      </c>
      <c r="AU12" s="109">
        <f t="shared" si="11"/>
        <v>1.5226640000000005</v>
      </c>
      <c r="AV12" s="109">
        <f t="shared" si="11"/>
        <v>1.6749304000000007</v>
      </c>
      <c r="AW12" s="109">
        <f t="shared" si="12"/>
        <v>6.9842344000000018</v>
      </c>
      <c r="AX12" s="113">
        <f t="shared" si="13"/>
        <v>8.3046782401902526</v>
      </c>
      <c r="AY12" s="100">
        <v>1</v>
      </c>
      <c r="AZ12" s="100">
        <v>6.4399999999999995</v>
      </c>
      <c r="BA12" s="100">
        <v>-37.940000000000005</v>
      </c>
      <c r="BB12" s="100">
        <v>-5.1100000000000003</v>
      </c>
      <c r="BC12" s="100">
        <v>-22.33</v>
      </c>
      <c r="BE12" s="12">
        <v>2022</v>
      </c>
      <c r="BF12" s="12">
        <f t="shared" si="14"/>
        <v>0</v>
      </c>
      <c r="BG12" s="100">
        <v>5.0599999999999996</v>
      </c>
      <c r="BH12" s="55" t="s">
        <v>121</v>
      </c>
      <c r="BI12" s="55" t="s">
        <v>122</v>
      </c>
    </row>
    <row r="13" spans="1:61" ht="11.25" customHeight="1" x14ac:dyDescent="0.2">
      <c r="A13" s="123" t="s">
        <v>557</v>
      </c>
      <c r="B13" s="123" t="s">
        <v>558</v>
      </c>
      <c r="C13" s="156" t="s">
        <v>198</v>
      </c>
      <c r="D13" s="98" t="s">
        <v>348</v>
      </c>
      <c r="E13" s="157">
        <v>21</v>
      </c>
      <c r="F13" s="2">
        <v>197</v>
      </c>
      <c r="G13" s="2" t="s">
        <v>146</v>
      </c>
      <c r="H13" s="2" t="s">
        <v>146</v>
      </c>
      <c r="I13" s="100">
        <v>178.71</v>
      </c>
      <c r="J13" s="101">
        <f t="shared" si="0"/>
        <v>3.6483688657601694</v>
      </c>
      <c r="K13" s="102">
        <v>1.63</v>
      </c>
      <c r="L13" s="71">
        <v>4</v>
      </c>
      <c r="M13" s="28">
        <f t="shared" si="1"/>
        <v>6.52</v>
      </c>
      <c r="N13" s="103" t="s">
        <v>158</v>
      </c>
      <c r="O13" s="104">
        <v>1.48</v>
      </c>
      <c r="P13" s="158">
        <v>45940</v>
      </c>
      <c r="Q13" s="158">
        <v>45975</v>
      </c>
      <c r="R13" s="28">
        <f t="shared" si="2"/>
        <v>10.135135135135128</v>
      </c>
      <c r="S13" s="105">
        <f>IF(INDEX(Historical!$D$7:$D1049,MATCH(B13,Historical!$B$7:$B$1044,0))=0,"n/a",(INDEX(Historical!$C$7:$C$1044,MATCH(B13,Historical!$B$7:$B$1044,0))/INDEX(Historical!$D$7:$D$1044,MATCH(B13,Historical!$B$7:$B$1044,0))-1)*100)</f>
        <v>13.45794392523365</v>
      </c>
      <c r="T13" s="105">
        <f>IF(INDEX(Historical!$F$7:$F$1044,MATCH(B13,Historical!$B$7:$B$1044,0))=0,"n/a",((INDEX(Historical!$C$7:$C$1044,MATCH(B13,Historical!$B$7:$B$1044,0))/INDEX(Historical!$F$7:$F$1044,MATCH(B13,Historical!$B$7:$B$1044,0)))^(1/3)-1)*100)</f>
        <v>14.629011767426769</v>
      </c>
      <c r="U13" s="105">
        <f>IF(INDEX(Historical!$H$7:$H$1044,MATCH(B13,Historical!$B$7:$B$1044,0))=0,"n/a",((INDEX(Historical!$C$7:$C$1044,MATCH(B13,Historical!$B$7:$B$1044,0))/INDEX(Historical!$H$7:$H$1044,MATCH(B13,Historical!$B$7:$B$1044,0)))^(1/5)-1)*100)</f>
        <v>13.100094936302842</v>
      </c>
      <c r="V13" s="105">
        <f>IF(INDEX(Historical!$M$7:$M$1044,MATCH(B13,Historical!$B$7:$B$1044,0))=0,"n/a",((INDEX(Historical!$C$7:$C$1044,MATCH(B13,Historical!$B$7:$B$1044,0))/INDEX(Historical!$M$7:$M$1044,MATCH(B13,Historical!$B$7:$B$1044,0)))^(1/10)-1)*100)</f>
        <v>11.092638866890914</v>
      </c>
      <c r="W13" s="106">
        <f t="shared" si="3"/>
        <v>1.1809719124097462</v>
      </c>
      <c r="X13" s="107">
        <f t="shared" si="4"/>
        <v>1.4539506033632454</v>
      </c>
      <c r="Y13" s="123" t="s">
        <v>559</v>
      </c>
      <c r="Z13" s="101">
        <f t="shared" si="5"/>
        <v>53.398853398853397</v>
      </c>
      <c r="AA13" s="109">
        <f t="shared" si="6"/>
        <v>14.636363636363637</v>
      </c>
      <c r="AB13" s="71">
        <v>8</v>
      </c>
      <c r="AC13" s="100">
        <v>12.21</v>
      </c>
      <c r="AD13" s="100">
        <v>1.51</v>
      </c>
      <c r="AE13" s="100">
        <v>1.52</v>
      </c>
      <c r="AF13" s="100">
        <v>3.52</v>
      </c>
      <c r="AG13" s="100">
        <v>25.3</v>
      </c>
      <c r="AH13" s="100">
        <v>7.33</v>
      </c>
      <c r="AI13" s="100">
        <v>7.75</v>
      </c>
      <c r="AJ13" s="100">
        <v>9.01</v>
      </c>
      <c r="AK13" s="100">
        <v>7.9200000000000008</v>
      </c>
      <c r="AL13" s="100">
        <v>109720</v>
      </c>
      <c r="AM13" s="100">
        <v>0.26</v>
      </c>
      <c r="AN13" s="100">
        <v>0.27</v>
      </c>
      <c r="AO13" s="110">
        <f t="shared" si="7"/>
        <v>2.1121001656993741</v>
      </c>
      <c r="AP13" s="111">
        <f t="shared" si="8"/>
        <v>16.748463802063011</v>
      </c>
      <c r="AQ13" s="112">
        <f t="shared" si="9"/>
        <v>51.320116897185144</v>
      </c>
      <c r="AR13" s="101">
        <f>INDEX(Historical!$C$7:$C$1045,MATCH(B13,Historical!$B$7:$B$1045,0))*IF(AH13="n/a",1.03,IF(AH13&lt;0,1.01,IF(AH13&gt;10,1.1,(1+AH13/100))))</f>
        <v>6.5149309999999998</v>
      </c>
      <c r="AS13" s="109">
        <f t="shared" si="10"/>
        <v>7.0198381524999993</v>
      </c>
      <c r="AT13" s="109">
        <f t="shared" si="11"/>
        <v>7.5758093341779986</v>
      </c>
      <c r="AU13" s="109">
        <f t="shared" si="11"/>
        <v>8.1758134334448958</v>
      </c>
      <c r="AV13" s="109">
        <f t="shared" si="11"/>
        <v>8.8233378573737316</v>
      </c>
      <c r="AW13" s="109">
        <f t="shared" si="12"/>
        <v>38.109729777496625</v>
      </c>
      <c r="AX13" s="113">
        <f t="shared" si="13"/>
        <v>21.324900552569314</v>
      </c>
      <c r="AY13" s="100">
        <v>1.1000000000000001</v>
      </c>
      <c r="AZ13" s="100">
        <v>2.8000000000000003</v>
      </c>
      <c r="BA13" s="100">
        <v>-45.129999999999995</v>
      </c>
      <c r="BB13" s="100">
        <v>-9.15</v>
      </c>
      <c r="BC13" s="100">
        <v>-25.840000000000003</v>
      </c>
      <c r="BE13" s="12">
        <v>2006</v>
      </c>
      <c r="BF13" s="12">
        <f t="shared" si="14"/>
        <v>2</v>
      </c>
      <c r="BG13" s="100">
        <v>12.049999999999999</v>
      </c>
      <c r="BH13" t="s">
        <v>121</v>
      </c>
      <c r="BI13" t="s">
        <v>122</v>
      </c>
    </row>
    <row r="14" spans="1:61" ht="11.25" customHeight="1" x14ac:dyDescent="0.2">
      <c r="A14" s="116" t="s">
        <v>1374</v>
      </c>
      <c r="B14" s="55" t="s">
        <v>1375</v>
      </c>
      <c r="C14" s="156" t="s">
        <v>134</v>
      </c>
      <c r="D14" s="98" t="s">
        <v>157</v>
      </c>
      <c r="E14" s="157">
        <v>9</v>
      </c>
      <c r="F14" s="2">
        <v>558</v>
      </c>
      <c r="G14" s="2" t="s">
        <v>146</v>
      </c>
      <c r="H14" s="2" t="s">
        <v>146</v>
      </c>
      <c r="I14" s="100">
        <v>50.69</v>
      </c>
      <c r="J14" s="101">
        <f t="shared" si="0"/>
        <v>3.3142631682777668</v>
      </c>
      <c r="K14" s="102">
        <v>0.42</v>
      </c>
      <c r="L14" s="71">
        <v>4</v>
      </c>
      <c r="M14" s="28">
        <f t="shared" si="1"/>
        <v>1.68</v>
      </c>
      <c r="N14" s="103" t="s">
        <v>158</v>
      </c>
      <c r="O14" s="104">
        <v>0.38</v>
      </c>
      <c r="P14" s="158">
        <v>46174</v>
      </c>
      <c r="Q14" s="158">
        <v>46188</v>
      </c>
      <c r="R14" s="28">
        <f t="shared" si="2"/>
        <v>10.52631578947368</v>
      </c>
      <c r="S14" s="105">
        <f>IF(INDEX(Historical!$D$7:$D1050,MATCH(B14,Historical!$B$7:$B$1044,0))=0,"n/a",(INDEX(Historical!$C$7:$C$1044,MATCH(B14,Historical!$B$7:$B$1044,0))/INDEX(Historical!$D$7:$D$1044,MATCH(B14,Historical!$B$7:$B$1044,0))-1)*100)</f>
        <v>9.5238095238095113</v>
      </c>
      <c r="T14" s="105">
        <f>IF(INDEX(Historical!$F$7:$F$1044,MATCH(B14,Historical!$B$7:$B$1044,0))=0,"n/a",((INDEX(Historical!$C$7:$C$1044,MATCH(B14,Historical!$B$7:$B$1044,0))/INDEX(Historical!$F$7:$F$1044,MATCH(B14,Historical!$B$7:$B$1044,0)))^(1/3)-1)*100)</f>
        <v>9.1920635988162367</v>
      </c>
      <c r="U14" s="105">
        <f>IF(INDEX(Historical!$H$7:$H$1044,MATCH(B14,Historical!$B$7:$B$1044,0))=0,"n/a",((INDEX(Historical!$C$7:$C$1044,MATCH(B14,Historical!$B$7:$B$1044,0))/INDEX(Historical!$H$7:$H$1044,MATCH(B14,Historical!$B$7:$B$1044,0)))^(1/5)-1)*100)</f>
        <v>6.6536731857242959</v>
      </c>
      <c r="V14" s="105">
        <f>IF(INDEX(Historical!$M$7:$M$1044,MATCH(B14,Historical!$B$7:$B$1044,0))=0,"n/a",((INDEX(Historical!$C$7:$C$1044,MATCH(B14,Historical!$B$7:$B$1044,0))/INDEX(Historical!$M$7:$M$1044,MATCH(B14,Historical!$B$7:$B$1044,0)))^(1/10)-1)*100)</f>
        <v>5.6036453500240668</v>
      </c>
      <c r="W14" s="106">
        <f t="shared" si="3"/>
        <v>1.1873829926970163</v>
      </c>
      <c r="X14" s="107">
        <f t="shared" si="4"/>
        <v>0.60051202037222884</v>
      </c>
      <c r="Y14" s="162"/>
      <c r="Z14" s="101">
        <f t="shared" si="5"/>
        <v>34.285714285714278</v>
      </c>
      <c r="AA14" s="109">
        <f t="shared" si="6"/>
        <v>10.344897959183672</v>
      </c>
      <c r="AB14" s="71">
        <v>12</v>
      </c>
      <c r="AC14" s="100">
        <v>4.9000000000000004</v>
      </c>
      <c r="AD14" s="100" t="s">
        <v>142</v>
      </c>
      <c r="AE14" s="100">
        <v>2.64</v>
      </c>
      <c r="AF14" s="100">
        <v>1.23</v>
      </c>
      <c r="AG14" s="100">
        <v>12.559999999999999</v>
      </c>
      <c r="AH14" s="100">
        <v>5.88</v>
      </c>
      <c r="AI14" s="100">
        <v>1.23</v>
      </c>
      <c r="AJ14" s="100">
        <v>11.08</v>
      </c>
      <c r="AK14" s="100" t="s">
        <v>142</v>
      </c>
      <c r="AL14" s="100">
        <v>524.80999999999995</v>
      </c>
      <c r="AM14" s="100">
        <v>3.93</v>
      </c>
      <c r="AN14" s="100">
        <v>0.67</v>
      </c>
      <c r="AO14" s="110">
        <f t="shared" si="7"/>
        <v>-0.37696160518160937</v>
      </c>
      <c r="AP14" s="111">
        <f t="shared" si="8"/>
        <v>9.9679363540020631</v>
      </c>
      <c r="AQ14" s="112">
        <f t="shared" si="9"/>
        <v>-24.798863809422798</v>
      </c>
      <c r="AR14" s="101">
        <f>INDEX(Historical!$C$7:$C$1045,MATCH(B14,Historical!$B$7:$B$1045,0))*IF(AH14="n/a",1.03,IF(AH14&lt;0,1.01,IF(AH14&gt;10,1.1,(1+AH14/100))))</f>
        <v>1.4611439999999998</v>
      </c>
      <c r="AS14" s="109">
        <f t="shared" si="10"/>
        <v>1.4791160711999998</v>
      </c>
      <c r="AT14" s="109">
        <f t="shared" si="11"/>
        <v>1.5234895533359998</v>
      </c>
      <c r="AU14" s="109">
        <f t="shared" si="11"/>
        <v>1.5691942399360799</v>
      </c>
      <c r="AV14" s="109">
        <f t="shared" si="11"/>
        <v>1.6162700671341623</v>
      </c>
      <c r="AW14" s="109">
        <f t="shared" si="12"/>
        <v>7.6492139316062415</v>
      </c>
      <c r="AX14" s="113">
        <f t="shared" si="13"/>
        <v>15.09018333321413</v>
      </c>
      <c r="AY14" s="100">
        <v>0.88</v>
      </c>
      <c r="AZ14" s="100">
        <v>26.25</v>
      </c>
      <c r="BA14" s="100">
        <v>-5.94</v>
      </c>
      <c r="BB14" s="100">
        <v>3.0700000000000003</v>
      </c>
      <c r="BC14" s="100">
        <v>7.06</v>
      </c>
      <c r="BE14" s="12">
        <v>2018</v>
      </c>
      <c r="BF14" s="12">
        <f t="shared" si="14"/>
        <v>1</v>
      </c>
      <c r="BG14" s="100">
        <v>1.5599999999999998</v>
      </c>
      <c r="BH14" t="s">
        <v>121</v>
      </c>
      <c r="BI14" t="s">
        <v>122</v>
      </c>
    </row>
    <row r="15" spans="1:61" ht="11.25" customHeight="1" x14ac:dyDescent="0.2">
      <c r="A15" s="116" t="s">
        <v>1376</v>
      </c>
      <c r="B15" s="55" t="s">
        <v>1377</v>
      </c>
      <c r="C15" s="156" t="s">
        <v>116</v>
      </c>
      <c r="D15" s="98" t="s">
        <v>117</v>
      </c>
      <c r="E15" s="157">
        <v>5</v>
      </c>
      <c r="F15" s="2">
        <v>681</v>
      </c>
      <c r="G15" s="2" t="s">
        <v>146</v>
      </c>
      <c r="H15" s="2" t="s">
        <v>146</v>
      </c>
      <c r="I15" s="100">
        <v>40.76</v>
      </c>
      <c r="J15" s="101">
        <f t="shared" si="0"/>
        <v>1.5701668302257117</v>
      </c>
      <c r="K15" s="104">
        <v>0.16</v>
      </c>
      <c r="L15" s="71">
        <v>4</v>
      </c>
      <c r="M15" s="28">
        <f t="shared" si="1"/>
        <v>0.64</v>
      </c>
      <c r="N15" s="103" t="s">
        <v>433</v>
      </c>
      <c r="O15" s="104">
        <v>0.15</v>
      </c>
      <c r="P15" s="158">
        <v>45841</v>
      </c>
      <c r="Q15" s="158">
        <v>45862</v>
      </c>
      <c r="R15" s="28">
        <f t="shared" si="2"/>
        <v>6.6666666666666732</v>
      </c>
      <c r="S15" s="105">
        <f>IF(INDEX(Historical!$D$7:$D1051,MATCH(B15,Historical!$B$7:$B$1044,0))=0,"n/a",(INDEX(Historical!$C$7:$C$1044,MATCH(B15,Historical!$B$7:$B$1044,0))/INDEX(Historical!$D$7:$D$1044,MATCH(B15,Historical!$B$7:$B$1044,0))-1)*100)</f>
        <v>3.3333333333333437</v>
      </c>
      <c r="T15" s="105">
        <f>IF(INDEX(Historical!$F$7:$F$1044,MATCH(B15,Historical!$B$7:$B$1044,0))=0,"n/a",((INDEX(Historical!$C$7:$C$1044,MATCH(B15,Historical!$B$7:$B$1044,0))/INDEX(Historical!$F$7:$F$1044,MATCH(B15,Historical!$B$7:$B$1044,0)))^(1/3)-1)*100)</f>
        <v>4.7126884130464397</v>
      </c>
      <c r="U15" s="105">
        <f>IF(INDEX(Historical!$H$7:$H$1044,MATCH(B15,Historical!$B$7:$B$1044,0))=0,"n/a",((INDEX(Historical!$C$7:$C$1044,MATCH(B15,Historical!$B$7:$B$1044,0))/INDEX(Historical!$H$7:$H$1044,MATCH(B15,Historical!$B$7:$B$1044,0)))^(1/5)-1)*100)</f>
        <v>5.2519353814266312</v>
      </c>
      <c r="V15" s="105">
        <f>IF(INDEX(Historical!$M$7:$M$1044,MATCH(B15,Historical!$B$7:$B$1044,0))=0,"n/a",((INDEX(Historical!$C$7:$C$1044,MATCH(B15,Historical!$B$7:$B$1044,0))/INDEX(Historical!$M$7:$M$1044,MATCH(B15,Historical!$B$7:$B$1044,0)))^(1/10)-1)*100)</f>
        <v>5.5866275967445089</v>
      </c>
      <c r="W15" s="106">
        <f t="shared" si="3"/>
        <v>0.94009047327355189</v>
      </c>
      <c r="X15" s="107">
        <f t="shared" si="4"/>
        <v>3.3883454073720198</v>
      </c>
      <c r="Y15" s="162"/>
      <c r="Z15" s="101">
        <f t="shared" si="5"/>
        <v>27.705627705627705</v>
      </c>
      <c r="AA15" s="109">
        <f t="shared" si="6"/>
        <v>17.645021645021643</v>
      </c>
      <c r="AB15" s="71">
        <v>12</v>
      </c>
      <c r="AC15" s="100">
        <v>2.31</v>
      </c>
      <c r="AD15" s="100" t="s">
        <v>142</v>
      </c>
      <c r="AE15" s="100">
        <v>0.77</v>
      </c>
      <c r="AF15" s="100">
        <v>1.32</v>
      </c>
      <c r="AG15" s="100">
        <v>8.4599999999999991</v>
      </c>
      <c r="AH15" s="100">
        <v>-1.81</v>
      </c>
      <c r="AI15" s="100">
        <v>7.9799999999999995</v>
      </c>
      <c r="AJ15" s="100">
        <v>1.55</v>
      </c>
      <c r="AK15" s="100">
        <v>-6.58</v>
      </c>
      <c r="AL15" s="100">
        <v>155.22999999999999</v>
      </c>
      <c r="AM15" s="100">
        <v>11.3</v>
      </c>
      <c r="AN15" s="100">
        <v>0.42</v>
      </c>
      <c r="AO15" s="110">
        <f t="shared" si="7"/>
        <v>-10.8229194333693</v>
      </c>
      <c r="AP15" s="111">
        <f t="shared" si="8"/>
        <v>6.8221022116523429</v>
      </c>
      <c r="AQ15" s="112">
        <f t="shared" si="9"/>
        <v>1.7435306628683422</v>
      </c>
      <c r="AR15" s="101">
        <f>INDEX(Historical!$C$7:$C$1045,MATCH(B15,Historical!$B$7:$B$1045,0))*IF(AH15="n/a",1.03,IF(AH15&lt;0,1.01,IF(AH15&gt;10,1.1,(1+AH15/100))))</f>
        <v>0.62619999999999998</v>
      </c>
      <c r="AS15" s="109">
        <f t="shared" si="10"/>
        <v>0.67617075999999998</v>
      </c>
      <c r="AT15" s="109">
        <f t="shared" si="11"/>
        <v>0.68293246760000004</v>
      </c>
      <c r="AU15" s="109">
        <f t="shared" si="11"/>
        <v>0.6897617922760001</v>
      </c>
      <c r="AV15" s="109">
        <f t="shared" si="11"/>
        <v>0.6966594101987601</v>
      </c>
      <c r="AW15" s="109">
        <f t="shared" si="12"/>
        <v>3.3717244300747606</v>
      </c>
      <c r="AX15" s="113">
        <f t="shared" si="13"/>
        <v>8.2721404074454377</v>
      </c>
      <c r="AY15" s="100">
        <v>0.54</v>
      </c>
      <c r="AZ15" s="100">
        <v>14.82</v>
      </c>
      <c r="BA15" s="100">
        <v>-13.84</v>
      </c>
      <c r="BB15" s="100">
        <v>-7.82</v>
      </c>
      <c r="BC15" s="100">
        <v>-1.9</v>
      </c>
      <c r="BE15" s="12">
        <v>2021</v>
      </c>
      <c r="BF15" s="12">
        <f t="shared" si="14"/>
        <v>0</v>
      </c>
      <c r="BG15" s="100">
        <v>5.3100000000000005</v>
      </c>
      <c r="BH15" t="s">
        <v>121</v>
      </c>
      <c r="BI15" t="s">
        <v>122</v>
      </c>
    </row>
    <row r="16" spans="1:61" ht="11.25" customHeight="1" x14ac:dyDescent="0.2">
      <c r="A16" s="55" t="s">
        <v>560</v>
      </c>
      <c r="B16" s="55" t="s">
        <v>561</v>
      </c>
      <c r="C16" s="156" t="s">
        <v>300</v>
      </c>
      <c r="D16" s="98" t="s">
        <v>323</v>
      </c>
      <c r="E16" s="157">
        <v>14</v>
      </c>
      <c r="F16" s="2">
        <v>401</v>
      </c>
      <c r="G16" s="2" t="s">
        <v>119</v>
      </c>
      <c r="H16" s="2" t="s">
        <v>119</v>
      </c>
      <c r="I16" s="100">
        <v>77.11</v>
      </c>
      <c r="J16" s="101">
        <f t="shared" si="0"/>
        <v>4.1551030994682918</v>
      </c>
      <c r="K16" s="104">
        <v>0.26700000000000002</v>
      </c>
      <c r="L16" s="71">
        <v>12</v>
      </c>
      <c r="M16" s="28">
        <f t="shared" si="1"/>
        <v>3.2040000000000002</v>
      </c>
      <c r="N16" s="103" t="s">
        <v>562</v>
      </c>
      <c r="O16" s="104">
        <v>0.26200000000000001</v>
      </c>
      <c r="P16" s="158">
        <v>46142</v>
      </c>
      <c r="Q16" s="158">
        <v>46156</v>
      </c>
      <c r="R16" s="28">
        <f t="shared" si="2"/>
        <v>1.9083969465648873</v>
      </c>
      <c r="S16" s="105">
        <f>IF(INDEX(Historical!$D$7:$D1052,MATCH(B16,Historical!$B$7:$B$1044,0))=0,"n/a",(INDEX(Historical!$C$7:$C$1044,MATCH(B16,Historical!$B$7:$B$1044,0))/INDEX(Historical!$D$7:$D$1044,MATCH(B16,Historical!$B$7:$B$1044,0))-1)*100)</f>
        <v>2.6052104208416749</v>
      </c>
      <c r="T16" s="105">
        <f>IF(INDEX(Historical!$F$7:$F$1044,MATCH(B16,Historical!$B$7:$B$1044,0))=0,"n/a",((INDEX(Historical!$C$7:$C$1044,MATCH(B16,Historical!$B$7:$B$1044,0))/INDEX(Historical!$F$7:$F$1044,MATCH(B16,Historical!$B$7:$B$1044,0)))^(1/3)-1)*100)</f>
        <v>3.2369738665313452</v>
      </c>
      <c r="U16" s="105">
        <f>IF(INDEX(Historical!$H$7:$H$1044,MATCH(B16,Historical!$B$7:$B$1044,0))=0,"n/a",((INDEX(Historical!$C$7:$C$1044,MATCH(B16,Historical!$B$7:$B$1044,0))/INDEX(Historical!$H$7:$H$1044,MATCH(B16,Historical!$B$7:$B$1044,0)))^(1/5)-1)*100)</f>
        <v>5.3257530923136009</v>
      </c>
      <c r="V16" s="105">
        <f>IF(INDEX(Historical!$M$7:$M$1044,MATCH(B16,Historical!$B$7:$B$1044,0))=0,"n/a",((INDEX(Historical!$C$7:$C$1044,MATCH(B16,Historical!$B$7:$B$1044,0))/INDEX(Historical!$M$7:$M$1044,MATCH(B16,Historical!$B$7:$B$1044,0)))^(1/10)-1)*100)</f>
        <v>5.3166441583854196</v>
      </c>
      <c r="W16" s="106">
        <f t="shared" si="3"/>
        <v>1.0017132863620024</v>
      </c>
      <c r="X16" s="107">
        <f t="shared" si="4"/>
        <v>16.642978413480002</v>
      </c>
      <c r="Y16" s="159"/>
      <c r="Z16" s="101">
        <f t="shared" si="5"/>
        <v>173.18918918918919</v>
      </c>
      <c r="AA16" s="109">
        <f t="shared" si="6"/>
        <v>41.681081081081082</v>
      </c>
      <c r="AB16" s="71">
        <v>12</v>
      </c>
      <c r="AC16" s="100">
        <v>1.85</v>
      </c>
      <c r="AD16" s="100">
        <v>6.19</v>
      </c>
      <c r="AE16" s="100">
        <v>12.35</v>
      </c>
      <c r="AF16" s="100">
        <v>1.53</v>
      </c>
      <c r="AG16" s="100">
        <v>3.6900000000000004</v>
      </c>
      <c r="AH16" s="100">
        <v>10.74</v>
      </c>
      <c r="AI16" s="100">
        <v>7.6</v>
      </c>
      <c r="AJ16" s="100">
        <v>0.32</v>
      </c>
      <c r="AK16" s="100">
        <v>5.91</v>
      </c>
      <c r="AL16" s="100">
        <v>9260</v>
      </c>
      <c r="AM16" s="100">
        <v>1.8599999999999999</v>
      </c>
      <c r="AN16" s="100">
        <v>0.61</v>
      </c>
      <c r="AO16" s="110">
        <f t="shared" si="7"/>
        <v>-32.200224889299193</v>
      </c>
      <c r="AP16" s="111">
        <f t="shared" si="8"/>
        <v>9.4808561917818928</v>
      </c>
      <c r="AQ16" s="112">
        <f t="shared" si="9"/>
        <v>68.354195478268778</v>
      </c>
      <c r="AR16" s="101">
        <f>INDEX(Historical!$C$7:$C$1045,MATCH(B16,Historical!$B$7:$B$1045,0))*IF(AH16="n/a",1.03,IF(AH16&lt;0,1.01,IF(AH16&gt;10,1.1,(1+AH16/100))))</f>
        <v>3.3792000000000004</v>
      </c>
      <c r="AS16" s="109">
        <f t="shared" si="10"/>
        <v>3.6360192000000007</v>
      </c>
      <c r="AT16" s="109">
        <f t="shared" si="11"/>
        <v>3.8509079347200004</v>
      </c>
      <c r="AU16" s="109">
        <f t="shared" si="11"/>
        <v>4.0784965936619519</v>
      </c>
      <c r="AV16" s="109">
        <f t="shared" si="11"/>
        <v>4.319535742347373</v>
      </c>
      <c r="AW16" s="109">
        <f t="shared" si="12"/>
        <v>19.264159470729325</v>
      </c>
      <c r="AX16" s="113">
        <f t="shared" si="13"/>
        <v>24.982699352521497</v>
      </c>
      <c r="AY16" s="100">
        <v>0.5</v>
      </c>
      <c r="AZ16" s="100">
        <v>10.85</v>
      </c>
      <c r="BA16" s="100">
        <v>-6.0600000000000005</v>
      </c>
      <c r="BB16" s="100">
        <v>-1.24</v>
      </c>
      <c r="BC16" s="100">
        <v>3.91</v>
      </c>
      <c r="BE16" s="12">
        <v>2013</v>
      </c>
      <c r="BF16" s="12">
        <f t="shared" si="14"/>
        <v>1</v>
      </c>
      <c r="BG16" s="100">
        <v>2.31</v>
      </c>
      <c r="BH16" t="s">
        <v>121</v>
      </c>
      <c r="BI16" t="s">
        <v>302</v>
      </c>
    </row>
    <row r="17" spans="1:61" ht="11.25" customHeight="1" x14ac:dyDescent="0.2">
      <c r="A17" s="123" t="s">
        <v>563</v>
      </c>
      <c r="B17" s="55" t="s">
        <v>564</v>
      </c>
      <c r="C17" s="156" t="s">
        <v>198</v>
      </c>
      <c r="D17" s="98" t="s">
        <v>565</v>
      </c>
      <c r="E17" s="157">
        <v>24</v>
      </c>
      <c r="F17" s="2">
        <v>154</v>
      </c>
      <c r="G17" s="2" t="s">
        <v>146</v>
      </c>
      <c r="H17" s="2" t="s">
        <v>146</v>
      </c>
      <c r="I17" s="100">
        <v>402.26</v>
      </c>
      <c r="J17" s="101">
        <f t="shared" si="0"/>
        <v>1.0938199174663155</v>
      </c>
      <c r="K17" s="104">
        <v>1.1000000000000001</v>
      </c>
      <c r="L17" s="71">
        <v>4</v>
      </c>
      <c r="M17" s="28">
        <f t="shared" si="1"/>
        <v>4.4000000000000004</v>
      </c>
      <c r="N17" s="103" t="s">
        <v>312</v>
      </c>
      <c r="O17" s="104">
        <v>0.99</v>
      </c>
      <c r="P17" s="158">
        <v>46084</v>
      </c>
      <c r="Q17" s="158">
        <v>46098</v>
      </c>
      <c r="R17" s="28">
        <f t="shared" si="2"/>
        <v>11.111111111111121</v>
      </c>
      <c r="S17" s="105">
        <f>IF(INDEX(Historical!$D$7:$D1053,MATCH(B17,Historical!$B$7:$B$1044,0))=0,"n/a",(INDEX(Historical!$C$7:$C$1044,MATCH(B17,Historical!$B$7:$B$1044,0))/INDEX(Historical!$D$7:$D$1044,MATCH(B17,Historical!$B$7:$B$1044,0))-1)*100)</f>
        <v>7.6086956521739024</v>
      </c>
      <c r="T17" s="105">
        <f>IF(INDEX(Historical!$F$7:$F$1044,MATCH(B17,Historical!$B$7:$B$1044,0))=0,"n/a",((INDEX(Historical!$C$7:$C$1044,MATCH(B17,Historical!$B$7:$B$1044,0))/INDEX(Historical!$F$7:$F$1044,MATCH(B17,Historical!$B$7:$B$1044,0)))^(1/3)-1)*100)</f>
        <v>9.2128819145921526</v>
      </c>
      <c r="U17" s="105">
        <f>IF(INDEX(Historical!$H$7:$H$1044,MATCH(B17,Historical!$B$7:$B$1044,0))=0,"n/a",((INDEX(Historical!$C$7:$C$1044,MATCH(B17,Historical!$B$7:$B$1044,0))/INDEX(Historical!$H$7:$H$1044,MATCH(B17,Historical!$B$7:$B$1044,0)))^(1/5)-1)*100)</f>
        <v>9.8117217680133919</v>
      </c>
      <c r="V17" s="105">
        <f>IF(INDEX(Historical!$M$7:$M$1044,MATCH(B17,Historical!$B$7:$B$1044,0))=0,"n/a",((INDEX(Historical!$C$7:$C$1044,MATCH(B17,Historical!$B$7:$B$1044,0))/INDEX(Historical!$M$7:$M$1044,MATCH(B17,Historical!$B$7:$B$1044,0)))^(1/10)-1)*100)</f>
        <v>9.4857304883770652</v>
      </c>
      <c r="W17" s="106">
        <f t="shared" si="3"/>
        <v>1.0343664918622522</v>
      </c>
      <c r="X17" s="107">
        <f t="shared" si="4"/>
        <v>1.4386688809403803</v>
      </c>
      <c r="Y17" s="55"/>
      <c r="Z17" s="101">
        <f t="shared" si="5"/>
        <v>80.438756855575875</v>
      </c>
      <c r="AA17" s="109">
        <f t="shared" si="6"/>
        <v>73.539305301645342</v>
      </c>
      <c r="AB17" s="71">
        <v>10</v>
      </c>
      <c r="AC17" s="100">
        <v>5.47</v>
      </c>
      <c r="AD17" s="100">
        <v>1.2</v>
      </c>
      <c r="AE17" s="100">
        <v>16.7</v>
      </c>
      <c r="AF17" s="100">
        <v>5.81</v>
      </c>
      <c r="AG17" s="100">
        <v>7.86</v>
      </c>
      <c r="AH17" s="100">
        <v>46.63</v>
      </c>
      <c r="AI17" s="100">
        <v>14.96</v>
      </c>
      <c r="AJ17" s="100">
        <v>6.8199999999999994</v>
      </c>
      <c r="AK17" s="100">
        <v>25.430000000000003</v>
      </c>
      <c r="AL17" s="100">
        <v>196390</v>
      </c>
      <c r="AM17" s="100">
        <v>0.27999999999999997</v>
      </c>
      <c r="AN17" s="100">
        <v>0.26</v>
      </c>
      <c r="AO17" s="110">
        <f t="shared" si="7"/>
        <v>-62.633763616165638</v>
      </c>
      <c r="AP17" s="111">
        <f t="shared" si="8"/>
        <v>10.905541685479708</v>
      </c>
      <c r="AQ17" s="112">
        <f t="shared" si="9"/>
        <v>335.76923750615197</v>
      </c>
      <c r="AR17" s="101">
        <f>INDEX(Historical!$C$7:$C$1045,MATCH(B17,Historical!$B$7:$B$1045,0))*IF(AH17="n/a",1.03,IF(AH17&lt;0,1.01,IF(AH17&gt;10,1.1,(1+AH17/100))))</f>
        <v>4.3559999999999999</v>
      </c>
      <c r="AS17" s="109">
        <f t="shared" si="10"/>
        <v>4.7915999999999999</v>
      </c>
      <c r="AT17" s="109">
        <f t="shared" si="11"/>
        <v>5.2707600000000001</v>
      </c>
      <c r="AU17" s="109">
        <f t="shared" si="11"/>
        <v>5.7978360000000002</v>
      </c>
      <c r="AV17" s="109">
        <f t="shared" si="11"/>
        <v>6.3776196000000009</v>
      </c>
      <c r="AW17" s="109">
        <f t="shared" si="12"/>
        <v>26.593815599999999</v>
      </c>
      <c r="AX17" s="113">
        <f t="shared" si="13"/>
        <v>6.6111011783423654</v>
      </c>
      <c r="AY17" s="100">
        <v>1.1599999999999999</v>
      </c>
      <c r="AZ17" s="100">
        <v>115.43</v>
      </c>
      <c r="BA17" s="100">
        <v>-1.5</v>
      </c>
      <c r="BB17" s="100">
        <v>17.59</v>
      </c>
      <c r="BC17" s="100">
        <v>43.5</v>
      </c>
      <c r="BE17" s="12">
        <v>2003</v>
      </c>
      <c r="BF17" s="12">
        <f t="shared" si="14"/>
        <v>2</v>
      </c>
      <c r="BG17" s="100">
        <v>5.64</v>
      </c>
      <c r="BH17" t="s">
        <v>121</v>
      </c>
      <c r="BI17" t="s">
        <v>122</v>
      </c>
    </row>
    <row r="18" spans="1:61" ht="11.25" customHeight="1" x14ac:dyDescent="0.2">
      <c r="A18" s="55" t="s">
        <v>123</v>
      </c>
      <c r="B18" s="55" t="s">
        <v>124</v>
      </c>
      <c r="C18" s="156" t="s">
        <v>125</v>
      </c>
      <c r="D18" s="98" t="s">
        <v>126</v>
      </c>
      <c r="E18" s="157">
        <v>51</v>
      </c>
      <c r="F18" s="2">
        <v>47</v>
      </c>
      <c r="G18" s="2" t="s">
        <v>119</v>
      </c>
      <c r="H18" s="2" t="s">
        <v>118</v>
      </c>
      <c r="I18" s="100">
        <v>74.540000000000006</v>
      </c>
      <c r="J18" s="101">
        <f t="shared" si="0"/>
        <v>2.7904480815669439</v>
      </c>
      <c r="K18" s="104">
        <v>0.52</v>
      </c>
      <c r="L18" s="71">
        <v>4</v>
      </c>
      <c r="M18" s="28">
        <f t="shared" si="1"/>
        <v>2.08</v>
      </c>
      <c r="N18" s="103" t="s">
        <v>127</v>
      </c>
      <c r="O18" s="104">
        <v>0.51</v>
      </c>
      <c r="P18" s="158">
        <v>46070</v>
      </c>
      <c r="Q18" s="158">
        <v>46091</v>
      </c>
      <c r="R18" s="28">
        <f t="shared" si="2"/>
        <v>1.9607843137254919</v>
      </c>
      <c r="S18" s="105">
        <f>IF(INDEX(Historical!$D$7:$D1054,MATCH(B18,Historical!$B$7:$B$1044,0))=0,"n/a",(INDEX(Historical!$C$7:$C$1044,MATCH(B18,Historical!$B$7:$B$1044,0))/INDEX(Historical!$D$7:$D$1044,MATCH(B18,Historical!$B$7:$B$1044,0))-1)*100)</f>
        <v>2.0000000000000018</v>
      </c>
      <c r="T18" s="105">
        <f>IF(INDEX(Historical!$F$7:$F$1044,MATCH(B18,Historical!$B$7:$B$1044,0))=0,"n/a",((INDEX(Historical!$C$7:$C$1044,MATCH(B18,Historical!$B$7:$B$1044,0))/INDEX(Historical!$F$7:$F$1044,MATCH(B18,Historical!$B$7:$B$1044,0)))^(1/3)-1)*100)</f>
        <v>8.4351442625098407</v>
      </c>
      <c r="U18" s="105">
        <f>IF(INDEX(Historical!$H$7:$H$1044,MATCH(B18,Historical!$B$7:$B$1044,0))=0,"n/a",((INDEX(Historical!$C$7:$C$1044,MATCH(B18,Historical!$B$7:$B$1044,0))/INDEX(Historical!$H$7:$H$1044,MATCH(B18,Historical!$B$7:$B$1044,0)))^(1/5)-1)*100)</f>
        <v>7.2145025900850923</v>
      </c>
      <c r="V18" s="105">
        <f>IF(INDEX(Historical!$M$7:$M$1044,MATCH(B18,Historical!$B$7:$B$1044,0))=0,"n/a",((INDEX(Historical!$C$7:$C$1044,MATCH(B18,Historical!$B$7:$B$1044,0))/INDEX(Historical!$M$7:$M$1044,MATCH(B18,Historical!$B$7:$B$1044,0)))^(1/10)-1)*100)</f>
        <v>6.1796316715072797</v>
      </c>
      <c r="W18" s="106">
        <f t="shared" si="3"/>
        <v>1.1674648221105703</v>
      </c>
      <c r="X18" s="107" t="str">
        <f t="shared" si="4"/>
        <v>n/a</v>
      </c>
      <c r="Y18" s="123"/>
      <c r="Z18" s="101">
        <f t="shared" si="5"/>
        <v>93.27354260089686</v>
      </c>
      <c r="AA18" s="109">
        <f t="shared" si="6"/>
        <v>33.426008968609871</v>
      </c>
      <c r="AB18" s="71">
        <v>6</v>
      </c>
      <c r="AC18" s="100">
        <v>2.23</v>
      </c>
      <c r="AD18" s="100">
        <v>0.99</v>
      </c>
      <c r="AE18" s="100">
        <v>0.45</v>
      </c>
      <c r="AF18" s="100">
        <v>1.57</v>
      </c>
      <c r="AG18" s="100">
        <v>4.8</v>
      </c>
      <c r="AH18" s="100">
        <v>21.349999999999998</v>
      </c>
      <c r="AI18" s="100">
        <v>16.27</v>
      </c>
      <c r="AJ18" s="100">
        <v>-6.68</v>
      </c>
      <c r="AK18" s="100">
        <v>15.620000000000001</v>
      </c>
      <c r="AL18" s="100">
        <v>35920</v>
      </c>
      <c r="AM18" s="100">
        <v>0.67999999999999994</v>
      </c>
      <c r="AN18" s="100">
        <v>0.43</v>
      </c>
      <c r="AO18" s="110">
        <f t="shared" si="7"/>
        <v>-23.421058296957835</v>
      </c>
      <c r="AP18" s="111">
        <f t="shared" si="8"/>
        <v>10.004950671652036</v>
      </c>
      <c r="AQ18" s="112">
        <f t="shared" si="9"/>
        <v>52.721728179380769</v>
      </c>
      <c r="AR18" s="101">
        <f>INDEX(Historical!$C$7:$C$1045,MATCH(B18,Historical!$B$7:$B$1045,0))*IF(AH18="n/a",1.03,IF(AH18&lt;0,1.01,IF(AH18&gt;10,1.1,(1+AH18/100))))</f>
        <v>2.2440000000000002</v>
      </c>
      <c r="AS18" s="109">
        <f t="shared" si="10"/>
        <v>2.4684000000000004</v>
      </c>
      <c r="AT18" s="109">
        <f t="shared" si="11"/>
        <v>2.7152400000000005</v>
      </c>
      <c r="AU18" s="109">
        <f t="shared" si="11"/>
        <v>2.9867640000000009</v>
      </c>
      <c r="AV18" s="109">
        <f t="shared" si="11"/>
        <v>3.285440400000001</v>
      </c>
      <c r="AW18" s="109">
        <f t="shared" si="12"/>
        <v>13.699844400000002</v>
      </c>
      <c r="AX18" s="113">
        <f t="shared" si="13"/>
        <v>18.379184867185405</v>
      </c>
      <c r="AY18" s="100">
        <v>0.57999999999999996</v>
      </c>
      <c r="AZ18" s="100">
        <v>59.24</v>
      </c>
      <c r="BA18" s="100">
        <v>-0.47000000000000003</v>
      </c>
      <c r="BB18" s="100">
        <v>6.4799999999999995</v>
      </c>
      <c r="BC18" s="100">
        <v>18.079999999999998</v>
      </c>
      <c r="BE18" s="12">
        <v>1976</v>
      </c>
      <c r="BF18" s="12">
        <f t="shared" si="14"/>
        <v>5</v>
      </c>
      <c r="BG18" s="100">
        <v>2.04</v>
      </c>
      <c r="BH18" t="s">
        <v>121</v>
      </c>
      <c r="BI18" t="s">
        <v>122</v>
      </c>
    </row>
    <row r="19" spans="1:61" ht="11.25" customHeight="1" x14ac:dyDescent="0.2">
      <c r="A19" s="55" t="s">
        <v>128</v>
      </c>
      <c r="B19" s="55" t="s">
        <v>129</v>
      </c>
      <c r="C19" s="156" t="s">
        <v>116</v>
      </c>
      <c r="D19" s="98" t="s">
        <v>130</v>
      </c>
      <c r="E19" s="157">
        <v>50</v>
      </c>
      <c r="F19" s="2">
        <v>51</v>
      </c>
      <c r="G19" s="2" t="s">
        <v>119</v>
      </c>
      <c r="H19" s="2" t="s">
        <v>118</v>
      </c>
      <c r="I19" s="100">
        <v>211.91</v>
      </c>
      <c r="J19" s="101">
        <f t="shared" si="0"/>
        <v>3.2089094426879337</v>
      </c>
      <c r="K19" s="104">
        <v>1.7</v>
      </c>
      <c r="L19" s="71">
        <v>4</v>
      </c>
      <c r="M19" s="28">
        <f t="shared" si="1"/>
        <v>6.8</v>
      </c>
      <c r="N19" s="103" t="s">
        <v>131</v>
      </c>
      <c r="O19" s="104">
        <v>1.54</v>
      </c>
      <c r="P19" s="158">
        <v>46003</v>
      </c>
      <c r="Q19" s="158">
        <v>46023</v>
      </c>
      <c r="R19" s="28">
        <f t="shared" si="2"/>
        <v>10.389610389610384</v>
      </c>
      <c r="S19" s="105">
        <f>IF(INDEX(Historical!$D$7:$D1055,MATCH(B19,Historical!$B$7:$B$1044,0))=0,"n/a",(INDEX(Historical!$C$7:$C$1044,MATCH(B19,Historical!$B$7:$B$1044,0))/INDEX(Historical!$D$7:$D$1044,MATCH(B19,Historical!$B$7:$B$1044,0))-1)*100)</f>
        <v>10.000000000000009</v>
      </c>
      <c r="T19" s="105">
        <f>IF(INDEX(Historical!$F$7:$F$1044,MATCH(B19,Historical!$B$7:$B$1044,0))=0,"n/a",((INDEX(Historical!$C$7:$C$1044,MATCH(B19,Historical!$B$7:$B$1044,0))/INDEX(Historical!$F$7:$F$1044,MATCH(B19,Historical!$B$7:$B$1044,0)))^(1/3)-1)*100)</f>
        <v>13.980124542821471</v>
      </c>
      <c r="U19" s="105">
        <f>IF(INDEX(Historical!$H$7:$H$1044,MATCH(B19,Historical!$B$7:$B$1044,0))=0,"n/a",((INDEX(Historical!$C$7:$C$1044,MATCH(B19,Historical!$B$7:$B$1044,0))/INDEX(Historical!$H$7:$H$1044,MATCH(B19,Historical!$B$7:$B$1044,0)))^(1/5)-1)*100)</f>
        <v>11.09534595426207</v>
      </c>
      <c r="V19" s="105">
        <f>IF(INDEX(Historical!$M$7:$M$1044,MATCH(B19,Historical!$B$7:$B$1044,0))=0,"n/a",((INDEX(Historical!$C$7:$C$1044,MATCH(B19,Historical!$B$7:$B$1044,0))/INDEX(Historical!$M$7:$M$1044,MATCH(B19,Historical!$B$7:$B$1044,0)))^(1/10)-1)*100)</f>
        <v>12.132747661084519</v>
      </c>
      <c r="W19" s="106">
        <f t="shared" si="3"/>
        <v>0.91449573206324164</v>
      </c>
      <c r="X19" s="107">
        <f t="shared" si="4"/>
        <v>0.93552664032563837</v>
      </c>
      <c r="Y19" s="55"/>
      <c r="Z19" s="101">
        <f t="shared" si="5"/>
        <v>63.373718546132338</v>
      </c>
      <c r="AA19" s="109">
        <f t="shared" si="6"/>
        <v>19.749301025163092</v>
      </c>
      <c r="AB19" s="71">
        <v>6</v>
      </c>
      <c r="AC19" s="100">
        <v>10.73</v>
      </c>
      <c r="AD19" s="100">
        <v>1.78</v>
      </c>
      <c r="AE19" s="100">
        <v>3.95</v>
      </c>
      <c r="AF19" s="100">
        <v>13.37</v>
      </c>
      <c r="AG19" s="100">
        <v>71.2</v>
      </c>
      <c r="AH19" s="100">
        <v>10.32</v>
      </c>
      <c r="AI19" s="100">
        <v>9.91</v>
      </c>
      <c r="AJ19" s="100">
        <v>11.86</v>
      </c>
      <c r="AK19" s="100">
        <v>9.7900000000000009</v>
      </c>
      <c r="AL19" s="100">
        <v>85320</v>
      </c>
      <c r="AM19" s="100">
        <v>0.15</v>
      </c>
      <c r="AN19" s="100">
        <v>0.68</v>
      </c>
      <c r="AO19" s="110">
        <f t="shared" si="7"/>
        <v>-5.4450456282130872</v>
      </c>
      <c r="AP19" s="111">
        <f t="shared" si="8"/>
        <v>14.304255396950005</v>
      </c>
      <c r="AQ19" s="112">
        <f t="shared" si="9"/>
        <v>242.57077433003568</v>
      </c>
      <c r="AR19" s="101">
        <f>INDEX(Historical!$C$7:$C$1045,MATCH(B19,Historical!$B$7:$B$1045,0))*IF(AH19="n/a",1.03,IF(AH19&lt;0,1.01,IF(AH19&gt;10,1.1,(1+AH19/100))))</f>
        <v>6.7760000000000007</v>
      </c>
      <c r="AS19" s="109">
        <f t="shared" si="10"/>
        <v>7.4475016000000007</v>
      </c>
      <c r="AT19" s="109">
        <f t="shared" si="11"/>
        <v>8.176612006640001</v>
      </c>
      <c r="AU19" s="109">
        <f t="shared" si="11"/>
        <v>8.9771023220900581</v>
      </c>
      <c r="AV19" s="109">
        <f t="shared" si="11"/>
        <v>9.8559606394226762</v>
      </c>
      <c r="AW19" s="109">
        <f t="shared" si="12"/>
        <v>41.233176568152743</v>
      </c>
      <c r="AX19" s="113">
        <f t="shared" si="13"/>
        <v>19.457872006112378</v>
      </c>
      <c r="AY19" s="100">
        <v>0.86</v>
      </c>
      <c r="AZ19" s="100">
        <v>12.620000000000001</v>
      </c>
      <c r="BA19" s="100">
        <v>-35.770000000000003</v>
      </c>
      <c r="BB19" s="100">
        <v>2.42</v>
      </c>
      <c r="BC19" s="100">
        <v>-17.61</v>
      </c>
      <c r="BE19" s="12">
        <v>1976</v>
      </c>
      <c r="BF19" s="12">
        <f t="shared" si="14"/>
        <v>5</v>
      </c>
      <c r="BG19" s="100">
        <v>7.19</v>
      </c>
      <c r="BH19" t="s">
        <v>121</v>
      </c>
      <c r="BI19" t="s">
        <v>122</v>
      </c>
    </row>
    <row r="20" spans="1:61" ht="11.25" customHeight="1" x14ac:dyDescent="0.2">
      <c r="A20" s="146" t="s">
        <v>566</v>
      </c>
      <c r="B20" s="55" t="s">
        <v>567</v>
      </c>
      <c r="C20" s="156" t="s">
        <v>162</v>
      </c>
      <c r="D20" s="98" t="s">
        <v>192</v>
      </c>
      <c r="E20" s="157">
        <v>13</v>
      </c>
      <c r="F20" s="2">
        <v>434</v>
      </c>
      <c r="G20" s="2" t="s">
        <v>146</v>
      </c>
      <c r="H20" s="2" t="s">
        <v>146</v>
      </c>
      <c r="I20" s="100">
        <v>113.65</v>
      </c>
      <c r="J20" s="101">
        <f t="shared" si="0"/>
        <v>2.6396832380114388</v>
      </c>
      <c r="K20" s="104">
        <v>0.75</v>
      </c>
      <c r="L20" s="71">
        <v>4</v>
      </c>
      <c r="M20" s="28">
        <f t="shared" si="1"/>
        <v>3</v>
      </c>
      <c r="N20" s="103" t="s">
        <v>270</v>
      </c>
      <c r="O20" s="104">
        <v>0.71</v>
      </c>
      <c r="P20" s="158">
        <v>46091</v>
      </c>
      <c r="Q20" s="158">
        <v>46112</v>
      </c>
      <c r="R20" s="28">
        <f t="shared" si="2"/>
        <v>5.6338028169014134</v>
      </c>
      <c r="S20" s="105">
        <f>IF(INDEX(Historical!$D$7:$D1056,MATCH(B20,Historical!$B$7:$B$1044,0))=0,"n/a",(INDEX(Historical!$C$7:$C$1044,MATCH(B20,Historical!$B$7:$B$1044,0))/INDEX(Historical!$D$7:$D$1044,MATCH(B20,Historical!$B$7:$B$1044,0))-1)*100)</f>
        <v>5.9701492537313383</v>
      </c>
      <c r="T20" s="105">
        <f>IF(INDEX(Historical!$F$7:$F$1044,MATCH(B20,Historical!$B$7:$B$1044,0))=0,"n/a",((INDEX(Historical!$C$7:$C$1044,MATCH(B20,Historical!$B$7:$B$1044,0))/INDEX(Historical!$F$7:$F$1044,MATCH(B20,Historical!$B$7:$B$1044,0)))^(1/3)-1)*100)</f>
        <v>6.3658248576630827</v>
      </c>
      <c r="U20" s="105">
        <f>IF(INDEX(Historical!$H$7:$H$1044,MATCH(B20,Historical!$B$7:$B$1044,0))=0,"n/a",((INDEX(Historical!$C$7:$C$1044,MATCH(B20,Historical!$B$7:$B$1044,0))/INDEX(Historical!$H$7:$H$1044,MATCH(B20,Historical!$B$7:$B$1044,0)))^(1/5)-1)*100)</f>
        <v>7.264909054577684</v>
      </c>
      <c r="V20" s="105">
        <f>IF(INDEX(Historical!$M$7:$M$1044,MATCH(B20,Historical!$B$7:$B$1044,0))=0,"n/a",((INDEX(Historical!$C$7:$C$1044,MATCH(B20,Historical!$B$7:$B$1044,0))/INDEX(Historical!$M$7:$M$1044,MATCH(B20,Historical!$B$7:$B$1044,0)))^(1/10)-1)*100)</f>
        <v>5.5484923375411332</v>
      </c>
      <c r="W20" s="106">
        <f t="shared" si="3"/>
        <v>1.3093483080842097</v>
      </c>
      <c r="X20" s="107">
        <f t="shared" si="4"/>
        <v>0.82182229124181949</v>
      </c>
      <c r="Y20" s="159"/>
      <c r="Z20" s="101">
        <f t="shared" si="5"/>
        <v>56.074766355140191</v>
      </c>
      <c r="AA20" s="109">
        <f t="shared" si="6"/>
        <v>21.24299065420561</v>
      </c>
      <c r="AB20" s="71">
        <v>12</v>
      </c>
      <c r="AC20" s="100">
        <v>5.35</v>
      </c>
      <c r="AD20" s="100">
        <v>2.54</v>
      </c>
      <c r="AE20" s="100">
        <v>3.57</v>
      </c>
      <c r="AF20" s="100">
        <v>2.34</v>
      </c>
      <c r="AG20" s="100">
        <v>11.41</v>
      </c>
      <c r="AH20" s="100">
        <v>6.77</v>
      </c>
      <c r="AI20" s="100">
        <v>8</v>
      </c>
      <c r="AJ20" s="100">
        <v>8.84</v>
      </c>
      <c r="AK20" s="100">
        <v>7.7200000000000006</v>
      </c>
      <c r="AL20" s="100">
        <v>31440</v>
      </c>
      <c r="AM20" s="100">
        <v>0.33999999999999997</v>
      </c>
      <c r="AN20" s="100">
        <v>1.48</v>
      </c>
      <c r="AO20" s="110">
        <f t="shared" si="7"/>
        <v>-11.338398361616488</v>
      </c>
      <c r="AP20" s="111">
        <f t="shared" si="8"/>
        <v>9.9045922925891219</v>
      </c>
      <c r="AQ20" s="112">
        <f t="shared" si="9"/>
        <v>48.636167470686061</v>
      </c>
      <c r="AR20" s="101">
        <f>INDEX(Historical!$C$7:$C$1045,MATCH(B20,Historical!$B$7:$B$1045,0))*IF(AH20="n/a",1.03,IF(AH20&lt;0,1.01,IF(AH20&gt;10,1.1,(1+AH20/100))))</f>
        <v>3.0322680000000002</v>
      </c>
      <c r="AS20" s="109">
        <f t="shared" si="10"/>
        <v>3.2748494400000006</v>
      </c>
      <c r="AT20" s="109">
        <f t="shared" si="11"/>
        <v>3.5276678167680005</v>
      </c>
      <c r="AU20" s="109">
        <f t="shared" si="11"/>
        <v>3.8000037722224898</v>
      </c>
      <c r="AV20" s="109">
        <f t="shared" si="11"/>
        <v>4.0933640634380657</v>
      </c>
      <c r="AW20" s="109">
        <f t="shared" si="12"/>
        <v>17.728153092428556</v>
      </c>
      <c r="AX20" s="113">
        <f t="shared" si="13"/>
        <v>15.598902852994771</v>
      </c>
      <c r="AY20" s="100">
        <v>0.5</v>
      </c>
      <c r="AZ20" s="100">
        <v>21.85</v>
      </c>
      <c r="BA20" s="100">
        <v>-1.63</v>
      </c>
      <c r="BB20" s="100">
        <v>2.35</v>
      </c>
      <c r="BC20" s="100">
        <v>8.9599999999999991</v>
      </c>
      <c r="BE20" s="12">
        <v>2014</v>
      </c>
      <c r="BF20" s="12">
        <f t="shared" si="14"/>
        <v>1</v>
      </c>
      <c r="BG20" s="100">
        <v>3.1300000000000003</v>
      </c>
      <c r="BH20" t="s">
        <v>121</v>
      </c>
      <c r="BI20" t="s">
        <v>122</v>
      </c>
    </row>
    <row r="21" spans="1:61" ht="11.25" customHeight="1" x14ac:dyDescent="0.2">
      <c r="A21" s="55" t="s">
        <v>568</v>
      </c>
      <c r="B21" s="55" t="s">
        <v>569</v>
      </c>
      <c r="C21" s="156" t="s">
        <v>162</v>
      </c>
      <c r="D21" s="98" t="s">
        <v>296</v>
      </c>
      <c r="E21" s="157">
        <v>16</v>
      </c>
      <c r="F21" s="2">
        <v>267</v>
      </c>
      <c r="G21" s="2" t="s">
        <v>119</v>
      </c>
      <c r="H21" s="2" t="s">
        <v>119</v>
      </c>
      <c r="I21" s="100">
        <v>137.11000000000001</v>
      </c>
      <c r="J21" s="101">
        <f t="shared" si="0"/>
        <v>2.7714973379038725</v>
      </c>
      <c r="K21" s="104">
        <v>0.95</v>
      </c>
      <c r="L21" s="71">
        <v>4</v>
      </c>
      <c r="M21" s="28">
        <f t="shared" si="1"/>
        <v>3.8</v>
      </c>
      <c r="N21" s="103" t="s">
        <v>339</v>
      </c>
      <c r="O21" s="104">
        <v>0.93</v>
      </c>
      <c r="P21" s="158">
        <v>45971</v>
      </c>
      <c r="Q21" s="158">
        <v>46001</v>
      </c>
      <c r="R21" s="28">
        <f t="shared" si="2"/>
        <v>2.1505376344085918</v>
      </c>
      <c r="S21" s="105">
        <f>IF(INDEX(Historical!$D$7:$D1057,MATCH(B21,Historical!$B$7:$B$1044,0))=0,"n/a",(INDEX(Historical!$C$7:$C$1044,MATCH(B21,Historical!$B$7:$B$1044,0))/INDEX(Historical!$D$7:$D$1044,MATCH(B21,Historical!$B$7:$B$1044,0))-1)*100)</f>
        <v>4.7619047619047672</v>
      </c>
      <c r="T21" s="105">
        <f>IF(INDEX(Historical!$F$7:$F$1044,MATCH(B21,Historical!$B$7:$B$1044,0))=0,"n/a",((INDEX(Historical!$C$7:$C$1044,MATCH(B21,Historical!$B$7:$B$1044,0))/INDEX(Historical!$F$7:$F$1044,MATCH(B21,Historical!$B$7:$B$1044,0)))^(1/3)-1)*100)</f>
        <v>5.6665302114283334</v>
      </c>
      <c r="U21" s="105">
        <f>IF(INDEX(Historical!$H$7:$H$1044,MATCH(B21,Historical!$B$7:$B$1044,0))=0,"n/a",((INDEX(Historical!$C$7:$C$1044,MATCH(B21,Historical!$B$7:$B$1044,0))/INDEX(Historical!$H$7:$H$1044,MATCH(B21,Historical!$B$7:$B$1044,0)))^(1/5)-1)*100)</f>
        <v>5.660011210799909</v>
      </c>
      <c r="V21" s="105">
        <f>IF(INDEX(Historical!$M$7:$M$1044,MATCH(B21,Historical!$B$7:$B$1044,0))=0,"n/a",((INDEX(Historical!$C$7:$C$1044,MATCH(B21,Historical!$B$7:$B$1044,0))/INDEX(Historical!$M$7:$M$1044,MATCH(B21,Historical!$B$7:$B$1044,0)))^(1/10)-1)*100)</f>
        <v>5.6922915843806043</v>
      </c>
      <c r="W21" s="106">
        <f t="shared" si="3"/>
        <v>0.99432910751282111</v>
      </c>
      <c r="X21" s="107">
        <f t="shared" si="4"/>
        <v>0.66354175976552277</v>
      </c>
      <c r="Y21" s="55"/>
      <c r="Z21" s="101">
        <f t="shared" si="5"/>
        <v>57.057057057057051</v>
      </c>
      <c r="AA21" s="109">
        <f t="shared" si="6"/>
        <v>20.587087087087088</v>
      </c>
      <c r="AB21" s="71">
        <v>12</v>
      </c>
      <c r="AC21" s="100">
        <v>6.66</v>
      </c>
      <c r="AD21" s="100">
        <v>2.46</v>
      </c>
      <c r="AE21" s="100">
        <v>3.39</v>
      </c>
      <c r="AF21" s="100">
        <v>2.38</v>
      </c>
      <c r="AG21" s="100">
        <v>12.33</v>
      </c>
      <c r="AH21" s="100">
        <v>6.2600000000000007</v>
      </c>
      <c r="AI21" s="100">
        <v>7.93</v>
      </c>
      <c r="AJ21" s="100">
        <v>8.5299999999999994</v>
      </c>
      <c r="AK21" s="100">
        <v>8.14</v>
      </c>
      <c r="AL21" s="100">
        <v>74530</v>
      </c>
      <c r="AM21" s="100">
        <v>0.32</v>
      </c>
      <c r="AN21" s="100">
        <v>1.59</v>
      </c>
      <c r="AO21" s="110">
        <f t="shared" si="7"/>
        <v>-12.155578538383306</v>
      </c>
      <c r="AP21" s="111">
        <f t="shared" si="8"/>
        <v>8.431508548703782</v>
      </c>
      <c r="AQ21" s="112">
        <f t="shared" si="9"/>
        <v>47.568842341114028</v>
      </c>
      <c r="AR21" s="101">
        <f>INDEX(Historical!$C$7:$C$1045,MATCH(B21,Historical!$B$7:$B$1045,0))*IF(AH21="n/a",1.03,IF(AH21&lt;0,1.01,IF(AH21&gt;10,1.1,(1+AH21/100))))</f>
        <v>3.9741240000000002</v>
      </c>
      <c r="AS21" s="109">
        <f t="shared" si="10"/>
        <v>4.2892720331999996</v>
      </c>
      <c r="AT21" s="109">
        <f t="shared" si="11"/>
        <v>4.6384187767024789</v>
      </c>
      <c r="AU21" s="109">
        <f t="shared" si="11"/>
        <v>5.0159860651260599</v>
      </c>
      <c r="AV21" s="109">
        <f t="shared" si="11"/>
        <v>5.4242873308273207</v>
      </c>
      <c r="AW21" s="109">
        <f t="shared" si="12"/>
        <v>23.342088205855859</v>
      </c>
      <c r="AX21" s="113">
        <f t="shared" si="13"/>
        <v>17.024351400959709</v>
      </c>
      <c r="AY21" s="100">
        <v>0.54</v>
      </c>
      <c r="AZ21" s="100">
        <v>40.68</v>
      </c>
      <c r="BA21" s="100">
        <v>-0.45999999999999996</v>
      </c>
      <c r="BB21" s="100">
        <v>3.51</v>
      </c>
      <c r="BC21" s="100">
        <v>14.41</v>
      </c>
      <c r="BE21" s="12">
        <v>2011</v>
      </c>
      <c r="BF21" s="12">
        <f t="shared" si="14"/>
        <v>1</v>
      </c>
      <c r="BG21" s="100">
        <v>3.2099999999999995</v>
      </c>
      <c r="BH21" t="s">
        <v>121</v>
      </c>
      <c r="BI21" t="s">
        <v>122</v>
      </c>
    </row>
    <row r="22" spans="1:61" ht="11.25" customHeight="1" x14ac:dyDescent="0.2">
      <c r="A22" s="55" t="s">
        <v>570</v>
      </c>
      <c r="B22" s="55" t="s">
        <v>571</v>
      </c>
      <c r="C22" s="156" t="s">
        <v>162</v>
      </c>
      <c r="D22" s="98" t="s">
        <v>572</v>
      </c>
      <c r="E22" s="157">
        <v>14</v>
      </c>
      <c r="F22" s="2">
        <v>354</v>
      </c>
      <c r="G22" s="2" t="s">
        <v>146</v>
      </c>
      <c r="H22" s="2" t="s">
        <v>146</v>
      </c>
      <c r="I22" s="100">
        <v>14.45</v>
      </c>
      <c r="J22" s="101">
        <f t="shared" si="0"/>
        <v>4.8705882352941172</v>
      </c>
      <c r="K22" s="104">
        <v>0.17595</v>
      </c>
      <c r="L22" s="71">
        <v>4</v>
      </c>
      <c r="M22" s="28">
        <f t="shared" si="1"/>
        <v>0.70379999999999998</v>
      </c>
      <c r="N22" s="103" t="s">
        <v>151</v>
      </c>
      <c r="O22" s="104">
        <v>0.17249999999999999</v>
      </c>
      <c r="P22" s="115">
        <v>45688</v>
      </c>
      <c r="Q22" s="115">
        <v>45702</v>
      </c>
      <c r="R22" s="28">
        <f t="shared" si="2"/>
        <v>2.0000000000000053</v>
      </c>
      <c r="S22" s="105">
        <f>IF(INDEX(Historical!$D$7:$D1058,MATCH(B22,Historical!$B$7:$B$1044,0))=0,"n/a",(INDEX(Historical!$C$7:$C$1044,MATCH(B22,Historical!$B$7:$B$1044,0))/INDEX(Historical!$D$7:$D$1044,MATCH(B22,Historical!$B$7:$B$1044,0))-1)*100)</f>
        <v>2.0000000000000018</v>
      </c>
      <c r="T22" s="105">
        <f>IF(INDEX(Historical!$F$7:$F$1044,MATCH(B22,Historical!$B$7:$B$1044,0))=0,"n/a",((INDEX(Historical!$C$7:$C$1044,MATCH(B22,Historical!$B$7:$B$1044,0))/INDEX(Historical!$F$7:$F$1044,MATCH(B22,Historical!$B$7:$B$1044,0)))^(1/3)-1)*100)</f>
        <v>3.6519303976327855</v>
      </c>
      <c r="U22" s="105">
        <f>IF(INDEX(Historical!$H$7:$H$1044,MATCH(B22,Historical!$B$7:$B$1044,0))=0,"n/a",((INDEX(Historical!$C$7:$C$1044,MATCH(B22,Historical!$B$7:$B$1044,0))/INDEX(Historical!$H$7:$H$1044,MATCH(B22,Historical!$B$7:$B$1044,0)))^(1/5)-1)*100)</f>
        <v>4.1906185102145166</v>
      </c>
      <c r="V22" s="105">
        <f>IF(INDEX(Historical!$M$7:$M$1044,MATCH(B22,Historical!$B$7:$B$1044,0))=0,"n/a",((INDEX(Historical!$C$7:$C$1044,MATCH(B22,Historical!$B$7:$B$1044,0))/INDEX(Historical!$M$7:$M$1044,MATCH(B22,Historical!$B$7:$B$1044,0)))^(1/10)-1)*100)</f>
        <v>5.8129755089721957</v>
      </c>
      <c r="W22" s="106">
        <f t="shared" si="3"/>
        <v>0.72090764940371621</v>
      </c>
      <c r="X22" s="107">
        <f t="shared" si="4"/>
        <v>5.0599112656538471E-2</v>
      </c>
      <c r="Y22" s="159"/>
      <c r="Z22" s="101">
        <f t="shared" si="5"/>
        <v>53.318181818181806</v>
      </c>
      <c r="AA22" s="109">
        <f t="shared" si="6"/>
        <v>10.946969696969695</v>
      </c>
      <c r="AB22" s="71">
        <v>12</v>
      </c>
      <c r="AC22" s="100">
        <v>1.32</v>
      </c>
      <c r="AD22" s="100">
        <v>1.96</v>
      </c>
      <c r="AE22" s="100">
        <v>0.84</v>
      </c>
      <c r="AF22" s="100">
        <v>2.5299999999999998</v>
      </c>
      <c r="AG22" s="100">
        <v>16.37</v>
      </c>
      <c r="AH22" s="100">
        <v>-0.89999999999999991</v>
      </c>
      <c r="AI22" s="100">
        <v>4.7600000000000007</v>
      </c>
      <c r="AJ22" s="100">
        <v>82.820000000000007</v>
      </c>
      <c r="AK22" s="100">
        <v>3.0300000000000002</v>
      </c>
      <c r="AL22" s="100">
        <v>10300</v>
      </c>
      <c r="AM22" s="100">
        <v>0.57999999999999996</v>
      </c>
      <c r="AN22" s="100">
        <v>4.49</v>
      </c>
      <c r="AO22" s="110">
        <f t="shared" si="7"/>
        <v>-1.8857629514610608</v>
      </c>
      <c r="AP22" s="111">
        <f t="shared" si="8"/>
        <v>9.0612067455086347</v>
      </c>
      <c r="AQ22" s="112">
        <f t="shared" si="9"/>
        <v>10.947101175556885</v>
      </c>
      <c r="AR22" s="101">
        <f>INDEX(Historical!$C$7:$C$1045,MATCH(B22,Historical!$B$7:$B$1045,0))*IF(AH22="n/a",1.03,IF(AH22&lt;0,1.01,IF(AH22&gt;10,1.1,(1+AH22/100))))</f>
        <v>0.71083799999999997</v>
      </c>
      <c r="AS22" s="109">
        <f t="shared" si="10"/>
        <v>0.74467388880000007</v>
      </c>
      <c r="AT22" s="109">
        <f t="shared" si="11"/>
        <v>0.76723750763064003</v>
      </c>
      <c r="AU22" s="109">
        <f t="shared" si="11"/>
        <v>0.7904848041118484</v>
      </c>
      <c r="AV22" s="109">
        <f t="shared" si="11"/>
        <v>0.81443649367643745</v>
      </c>
      <c r="AW22" s="109">
        <f t="shared" si="12"/>
        <v>3.8276706942189263</v>
      </c>
      <c r="AX22" s="113">
        <f t="shared" si="13"/>
        <v>26.489070548227865</v>
      </c>
      <c r="AY22" s="100">
        <v>0.97</v>
      </c>
      <c r="AZ22" s="100">
        <v>52.75</v>
      </c>
      <c r="BA22" s="100">
        <v>-18.13</v>
      </c>
      <c r="BB22" s="100">
        <v>-0.96</v>
      </c>
      <c r="BC22" s="100">
        <v>2.3199999999999998</v>
      </c>
      <c r="BE22" s="12">
        <v>2012</v>
      </c>
      <c r="BF22" s="12">
        <f t="shared" si="14"/>
        <v>1</v>
      </c>
      <c r="BG22" s="100">
        <v>1.8900000000000001</v>
      </c>
      <c r="BH22" t="s">
        <v>121</v>
      </c>
      <c r="BI22" t="s">
        <v>122</v>
      </c>
    </row>
    <row r="23" spans="1:61" ht="11.25" customHeight="1" x14ac:dyDescent="0.2">
      <c r="A23" s="123" t="s">
        <v>573</v>
      </c>
      <c r="B23" s="55" t="s">
        <v>574</v>
      </c>
      <c r="C23" s="156" t="s">
        <v>134</v>
      </c>
      <c r="D23" s="98" t="s">
        <v>135</v>
      </c>
      <c r="E23" s="157">
        <v>20</v>
      </c>
      <c r="F23" s="2">
        <v>210</v>
      </c>
      <c r="G23" s="2" t="s">
        <v>146</v>
      </c>
      <c r="H23" s="2" t="s">
        <v>146</v>
      </c>
      <c r="I23" s="100">
        <v>133.27000000000001</v>
      </c>
      <c r="J23" s="101">
        <f t="shared" si="0"/>
        <v>2.6412545959330682</v>
      </c>
      <c r="K23" s="104">
        <v>0.88</v>
      </c>
      <c r="L23" s="71">
        <v>4</v>
      </c>
      <c r="M23" s="28">
        <f t="shared" si="1"/>
        <v>3.52</v>
      </c>
      <c r="N23" s="103" t="s">
        <v>575</v>
      </c>
      <c r="O23" s="104">
        <v>0.8</v>
      </c>
      <c r="P23" s="158">
        <v>45945</v>
      </c>
      <c r="Q23" s="158">
        <v>45954</v>
      </c>
      <c r="R23" s="28">
        <f t="shared" si="2"/>
        <v>9.9999999999999947</v>
      </c>
      <c r="S23" s="105">
        <f>IF(INDEX(Historical!$D$7:$D1059,MATCH(B23,Historical!$B$7:$B$1044,0))=0,"n/a",(INDEX(Historical!$C$7:$C$1044,MATCH(B23,Historical!$B$7:$B$1044,0))/INDEX(Historical!$D$7:$D$1044,MATCH(B23,Historical!$B$7:$B$1044,0))-1)*100)</f>
        <v>11.945392491467555</v>
      </c>
      <c r="T23" s="105">
        <f>IF(INDEX(Historical!$F$7:$F$1044,MATCH(B23,Historical!$B$7:$B$1044,0))=0,"n/a",((INDEX(Historical!$C$7:$C$1044,MATCH(B23,Historical!$B$7:$B$1044,0))/INDEX(Historical!$F$7:$F$1044,MATCH(B23,Historical!$B$7:$B$1044,0)))^(1/3)-1)*100)</f>
        <v>12.396802020007836</v>
      </c>
      <c r="U23" s="105">
        <f>IF(INDEX(Historical!$H$7:$H$1044,MATCH(B23,Historical!$B$7:$B$1044,0))=0,"n/a",((INDEX(Historical!$C$7:$C$1044,MATCH(B23,Historical!$B$7:$B$1044,0))/INDEX(Historical!$H$7:$H$1044,MATCH(B23,Historical!$B$7:$B$1044,0)))^(1/5)-1)*100)</f>
        <v>12.134802650535569</v>
      </c>
      <c r="V23" s="105">
        <f>IF(INDEX(Historical!$M$7:$M$1044,MATCH(B23,Historical!$B$7:$B$1044,0))=0,"n/a",((INDEX(Historical!$C$7:$C$1044,MATCH(B23,Historical!$B$7:$B$1044,0))/INDEX(Historical!$M$7:$M$1044,MATCH(B23,Historical!$B$7:$B$1044,0)))^(1/10)-1)*100)</f>
        <v>12.280325220598121</v>
      </c>
      <c r="W23" s="106">
        <f t="shared" si="3"/>
        <v>0.98814994167919412</v>
      </c>
      <c r="X23" s="107">
        <f t="shared" si="4"/>
        <v>2.8823759264930091</v>
      </c>
      <c r="Y23" s="159"/>
      <c r="Z23" s="101">
        <f t="shared" si="5"/>
        <v>33.396584440227706</v>
      </c>
      <c r="AA23" s="109">
        <f t="shared" si="6"/>
        <v>12.644212523719167</v>
      </c>
      <c r="AB23" s="71">
        <v>12</v>
      </c>
      <c r="AC23" s="100">
        <v>10.54</v>
      </c>
      <c r="AD23" s="100">
        <v>1.35</v>
      </c>
      <c r="AE23" s="100">
        <v>1.36</v>
      </c>
      <c r="AF23" s="100">
        <v>2.31</v>
      </c>
      <c r="AG23" s="100">
        <v>18.13</v>
      </c>
      <c r="AH23" s="100">
        <v>8.19</v>
      </c>
      <c r="AI23" s="100">
        <v>8.5400000000000009</v>
      </c>
      <c r="AJ23" s="100">
        <v>4.21</v>
      </c>
      <c r="AK23" s="100">
        <v>8.17</v>
      </c>
      <c r="AL23" s="100">
        <v>11070</v>
      </c>
      <c r="AM23" s="100">
        <v>18.04</v>
      </c>
      <c r="AN23" s="100">
        <v>0.38</v>
      </c>
      <c r="AO23" s="110">
        <f t="shared" si="7"/>
        <v>2.1318447227494701</v>
      </c>
      <c r="AP23" s="111">
        <f t="shared" si="8"/>
        <v>14.776057246468637</v>
      </c>
      <c r="AQ23" s="112">
        <f t="shared" si="9"/>
        <v>13.93590972275458</v>
      </c>
      <c r="AR23" s="101">
        <f>INDEX(Historical!$C$7:$C$1045,MATCH(B23,Historical!$B$7:$B$1045,0))*IF(AH23="n/a",1.03,IF(AH23&lt;0,1.01,IF(AH23&gt;10,1.1,(1+AH23/100))))</f>
        <v>3.548632</v>
      </c>
      <c r="AS23" s="109">
        <f t="shared" si="10"/>
        <v>3.8516851727999999</v>
      </c>
      <c r="AT23" s="109">
        <f t="shared" si="11"/>
        <v>4.1663678514177604</v>
      </c>
      <c r="AU23" s="109">
        <f t="shared" si="11"/>
        <v>4.5067601048785919</v>
      </c>
      <c r="AV23" s="109">
        <f t="shared" si="11"/>
        <v>4.8749624054471736</v>
      </c>
      <c r="AW23" s="109">
        <f t="shared" si="12"/>
        <v>20.948407534543527</v>
      </c>
      <c r="AX23" s="113">
        <f t="shared" si="13"/>
        <v>15.718772067639772</v>
      </c>
      <c r="AY23" s="100">
        <v>0.63</v>
      </c>
      <c r="AZ23" s="100">
        <v>13.469999999999999</v>
      </c>
      <c r="BA23" s="100">
        <v>-8.84</v>
      </c>
      <c r="BB23" s="100">
        <v>2.65</v>
      </c>
      <c r="BC23" s="100">
        <v>1.43</v>
      </c>
      <c r="BE23" s="12">
        <v>2007</v>
      </c>
      <c r="BF23" s="12">
        <f t="shared" si="14"/>
        <v>2</v>
      </c>
      <c r="BG23" s="100">
        <v>3.27</v>
      </c>
      <c r="BH23" t="s">
        <v>121</v>
      </c>
      <c r="BI23" t="s">
        <v>122</v>
      </c>
    </row>
    <row r="24" spans="1:61" ht="11.25" customHeight="1" x14ac:dyDescent="0.2">
      <c r="A24" s="55" t="s">
        <v>132</v>
      </c>
      <c r="B24" s="55" t="s">
        <v>133</v>
      </c>
      <c r="C24" s="156" t="s">
        <v>134</v>
      </c>
      <c r="D24" s="98" t="s">
        <v>135</v>
      </c>
      <c r="E24" s="157">
        <v>44</v>
      </c>
      <c r="F24" s="2">
        <v>61</v>
      </c>
      <c r="G24" s="2" t="s">
        <v>119</v>
      </c>
      <c r="H24" s="2" t="s">
        <v>119</v>
      </c>
      <c r="I24" s="100">
        <v>113.67</v>
      </c>
      <c r="J24" s="101">
        <f t="shared" si="0"/>
        <v>2.1465646168734054</v>
      </c>
      <c r="K24" s="104">
        <v>0.61</v>
      </c>
      <c r="L24" s="71">
        <v>4</v>
      </c>
      <c r="M24" s="28">
        <f t="shared" si="1"/>
        <v>2.44</v>
      </c>
      <c r="N24" s="103" t="s">
        <v>136</v>
      </c>
      <c r="O24" s="104">
        <v>0.57999999999999996</v>
      </c>
      <c r="P24" s="158">
        <v>46071</v>
      </c>
      <c r="Q24" s="158">
        <v>46083</v>
      </c>
      <c r="R24" s="28">
        <f t="shared" si="2"/>
        <v>5.1724137931034528</v>
      </c>
      <c r="S24" s="105">
        <f>IF(INDEX(Historical!$D$7:$D1060,MATCH(B24,Historical!$B$7:$B$1044,0))=0,"n/a",(INDEX(Historical!$C$7:$C$1044,MATCH(B24,Historical!$B$7:$B$1044,0))/INDEX(Historical!$D$7:$D$1044,MATCH(B24,Historical!$B$7:$B$1044,0))-1)*100)</f>
        <v>15.999999999999993</v>
      </c>
      <c r="T24" s="105">
        <f>IF(INDEX(Historical!$F$7:$F$1044,MATCH(B24,Historical!$B$7:$B$1044,0))=0,"n/a",((INDEX(Historical!$C$7:$C$1044,MATCH(B24,Historical!$B$7:$B$1044,0))/INDEX(Historical!$F$7:$F$1044,MATCH(B24,Historical!$B$7:$B$1044,0)))^(1/3)-1)*100)</f>
        <v>13.18511959629507</v>
      </c>
      <c r="U24" s="105">
        <f>IF(INDEX(Historical!$H$7:$H$1044,MATCH(B24,Historical!$B$7:$B$1044,0))=0,"n/a",((INDEX(Historical!$C$7:$C$1044,MATCH(B24,Historical!$B$7:$B$1044,0))/INDEX(Historical!$H$7:$H$1044,MATCH(B24,Historical!$B$7:$B$1044,0)))^(1/5)-1)*100)</f>
        <v>15.678857972406712</v>
      </c>
      <c r="V24" s="105">
        <f>IF(INDEX(Historical!$M$7:$M$1044,MATCH(B24,Historical!$B$7:$B$1044,0))=0,"n/a",((INDEX(Historical!$C$7:$C$1044,MATCH(B24,Historical!$B$7:$B$1044,0))/INDEX(Historical!$M$7:$M$1044,MATCH(B24,Historical!$B$7:$B$1044,0)))^(1/10)-1)*100)</f>
        <v>11.374582580318314</v>
      </c>
      <c r="W24" s="106">
        <f t="shared" si="3"/>
        <v>1.3784117229529089</v>
      </c>
      <c r="X24" s="107">
        <f t="shared" si="4"/>
        <v>36.462460400945844</v>
      </c>
      <c r="Y24" s="161"/>
      <c r="Z24" s="101">
        <f t="shared" si="5"/>
        <v>27.695800227014754</v>
      </c>
      <c r="AA24" s="109">
        <f t="shared" si="6"/>
        <v>12.902383654937571</v>
      </c>
      <c r="AB24" s="71">
        <v>12</v>
      </c>
      <c r="AC24" s="100">
        <v>8.81</v>
      </c>
      <c r="AD24" s="100">
        <v>5.53</v>
      </c>
      <c r="AE24" s="100">
        <v>3.24</v>
      </c>
      <c r="AF24" s="100">
        <v>2.59</v>
      </c>
      <c r="AG24" s="100">
        <v>19.009999999999998</v>
      </c>
      <c r="AH24" s="100">
        <v>-3.7800000000000002</v>
      </c>
      <c r="AI24" s="100">
        <v>7.22</v>
      </c>
      <c r="AJ24" s="100">
        <v>0.43</v>
      </c>
      <c r="AK24" s="100">
        <v>2.6599999999999997</v>
      </c>
      <c r="AL24" s="100">
        <v>58560</v>
      </c>
      <c r="AM24" s="100">
        <v>10.82</v>
      </c>
      <c r="AN24" s="100">
        <v>0.35</v>
      </c>
      <c r="AO24" s="110">
        <f t="shared" si="7"/>
        <v>4.9230389343425447</v>
      </c>
      <c r="AP24" s="111">
        <f t="shared" si="8"/>
        <v>17.825422589280116</v>
      </c>
      <c r="AQ24" s="112">
        <f t="shared" si="9"/>
        <v>21.869098564882417</v>
      </c>
      <c r="AR24" s="101">
        <f>INDEX(Historical!$C$7:$C$1045,MATCH(B24,Historical!$B$7:$B$1045,0))*IF(AH24="n/a",1.03,IF(AH24&lt;0,1.01,IF(AH24&gt;10,1.1,(1+AH24/100))))</f>
        <v>2.3431999999999999</v>
      </c>
      <c r="AS24" s="109">
        <f t="shared" si="10"/>
        <v>2.5123790399999999</v>
      </c>
      <c r="AT24" s="109">
        <f t="shared" si="11"/>
        <v>2.5792083224639999</v>
      </c>
      <c r="AU24" s="109">
        <f t="shared" si="11"/>
        <v>2.647815263841542</v>
      </c>
      <c r="AV24" s="109">
        <f t="shared" si="11"/>
        <v>2.7182471498597267</v>
      </c>
      <c r="AW24" s="109">
        <f t="shared" si="12"/>
        <v>12.800849776165268</v>
      </c>
      <c r="AX24" s="113">
        <f t="shared" si="13"/>
        <v>11.261414424355827</v>
      </c>
      <c r="AY24" s="100">
        <v>0.64</v>
      </c>
      <c r="AZ24" s="100">
        <v>17.25</v>
      </c>
      <c r="BA24" s="100">
        <v>-4.74</v>
      </c>
      <c r="BB24" s="100">
        <v>2.02</v>
      </c>
      <c r="BC24" s="100">
        <v>3.8899999999999997</v>
      </c>
      <c r="BE24" s="12">
        <v>1983</v>
      </c>
      <c r="BF24" s="12">
        <f t="shared" si="14"/>
        <v>4</v>
      </c>
      <c r="BG24" s="100">
        <v>3.8600000000000003</v>
      </c>
      <c r="BH24" t="s">
        <v>121</v>
      </c>
      <c r="BI24" t="s">
        <v>122</v>
      </c>
    </row>
    <row r="25" spans="1:61" ht="11.25" customHeight="1" x14ac:dyDescent="0.2">
      <c r="A25" s="123" t="s">
        <v>576</v>
      </c>
      <c r="B25" s="55" t="s">
        <v>577</v>
      </c>
      <c r="C25" s="156" t="s">
        <v>134</v>
      </c>
      <c r="D25" s="98" t="s">
        <v>412</v>
      </c>
      <c r="E25" s="157">
        <v>15</v>
      </c>
      <c r="F25" s="2">
        <v>344</v>
      </c>
      <c r="G25" s="2" t="s">
        <v>146</v>
      </c>
      <c r="H25" s="2" t="s">
        <v>146</v>
      </c>
      <c r="I25" s="100">
        <v>173.8</v>
      </c>
      <c r="J25" s="101">
        <f t="shared" si="0"/>
        <v>3.6823935558112773</v>
      </c>
      <c r="K25" s="104">
        <v>1.6</v>
      </c>
      <c r="L25" s="71">
        <v>4</v>
      </c>
      <c r="M25" s="28">
        <f t="shared" si="1"/>
        <v>6.4</v>
      </c>
      <c r="N25" s="103" t="s">
        <v>270</v>
      </c>
      <c r="O25" s="104">
        <v>1.5</v>
      </c>
      <c r="P25" s="158">
        <v>46097</v>
      </c>
      <c r="Q25" s="158">
        <v>46112</v>
      </c>
      <c r="R25" s="28">
        <f t="shared" si="2"/>
        <v>6.6666666666666723</v>
      </c>
      <c r="S25" s="105">
        <f>IF(INDEX(Historical!$D$7:$D1061,MATCH(B25,Historical!$B$7:$B$1044,0))=0,"n/a",(INDEX(Historical!$C$7:$C$1044,MATCH(B25,Historical!$B$7:$B$1044,0))/INDEX(Historical!$D$7:$D$1044,MATCH(B25,Historical!$B$7:$B$1044,0))-1)*100)</f>
        <v>7.1428571428571397</v>
      </c>
      <c r="T25" s="105">
        <f>IF(INDEX(Historical!$F$7:$F$1044,MATCH(B25,Historical!$B$7:$B$1044,0))=0,"n/a",((INDEX(Historical!$C$7:$C$1044,MATCH(B25,Historical!$B$7:$B$1044,0))/INDEX(Historical!$F$7:$F$1044,MATCH(B25,Historical!$B$7:$B$1044,0)))^(1/3)-1)*100)</f>
        <v>16.445457431121579</v>
      </c>
      <c r="U25" s="105">
        <f>IF(INDEX(Historical!$H$7:$H$1044,MATCH(B25,Historical!$B$7:$B$1044,0))=0,"n/a",((INDEX(Historical!$C$7:$C$1044,MATCH(B25,Historical!$B$7:$B$1044,0))/INDEX(Historical!$H$7:$H$1044,MATCH(B25,Historical!$B$7:$B$1044,0)))^(1/5)-1)*100)</f>
        <v>13.396657763302722</v>
      </c>
      <c r="V25" s="105">
        <f>IF(INDEX(Historical!$M$7:$M$1044,MATCH(B25,Historical!$B$7:$B$1044,0))=0,"n/a",((INDEX(Historical!$C$7:$C$1044,MATCH(B25,Historical!$B$7:$B$1044,0))/INDEX(Historical!$M$7:$M$1044,MATCH(B25,Historical!$B$7:$B$1044,0)))^(1/10)-1)*100)</f>
        <v>25.082665556261198</v>
      </c>
      <c r="W25" s="106">
        <f t="shared" si="3"/>
        <v>0.53410024278534518</v>
      </c>
      <c r="X25" s="107">
        <f t="shared" si="4"/>
        <v>0.89430292144877988</v>
      </c>
      <c r="Y25" s="123" t="s">
        <v>578</v>
      </c>
      <c r="Z25" s="101">
        <f t="shared" si="5"/>
        <v>38.461538461538467</v>
      </c>
      <c r="AA25" s="109">
        <f t="shared" si="6"/>
        <v>10.444711538461538</v>
      </c>
      <c r="AB25" s="71">
        <v>12</v>
      </c>
      <c r="AC25" s="100">
        <v>16.64</v>
      </c>
      <c r="AD25" s="100" t="s">
        <v>142</v>
      </c>
      <c r="AE25" s="100">
        <v>1.68</v>
      </c>
      <c r="AF25" s="100">
        <v>1.56</v>
      </c>
      <c r="AG25" s="100">
        <v>12.93</v>
      </c>
      <c r="AH25" s="100">
        <v>13.33</v>
      </c>
      <c r="AI25" s="100">
        <v>10.52</v>
      </c>
      <c r="AJ25" s="100">
        <v>14.979999999999999</v>
      </c>
      <c r="AK25" s="100" t="s">
        <v>142</v>
      </c>
      <c r="AL25" s="100">
        <v>1850</v>
      </c>
      <c r="AM25" s="100">
        <v>16</v>
      </c>
      <c r="AN25" s="100">
        <v>17.93</v>
      </c>
      <c r="AO25" s="110">
        <f t="shared" si="7"/>
        <v>6.6343397806524624</v>
      </c>
      <c r="AP25" s="111">
        <f t="shared" si="8"/>
        <v>17.079051319114001</v>
      </c>
      <c r="AQ25" s="112">
        <f t="shared" si="9"/>
        <v>-14.902017258535039</v>
      </c>
      <c r="AR25" s="101">
        <f>INDEX(Historical!$C$7:$C$1045,MATCH(B25,Historical!$B$7:$B$1045,0))*IF(AH25="n/a",1.03,IF(AH25&lt;0,1.01,IF(AH25&gt;10,1.1,(1+AH25/100))))</f>
        <v>6.6000000000000005</v>
      </c>
      <c r="AS25" s="109">
        <f t="shared" si="10"/>
        <v>7.2600000000000016</v>
      </c>
      <c r="AT25" s="109">
        <f t="shared" si="11"/>
        <v>7.477800000000002</v>
      </c>
      <c r="AU25" s="109">
        <f t="shared" si="11"/>
        <v>7.7021340000000027</v>
      </c>
      <c r="AV25" s="109">
        <f t="shared" si="11"/>
        <v>7.9331980200000034</v>
      </c>
      <c r="AW25" s="109">
        <f t="shared" si="12"/>
        <v>36.973132020000016</v>
      </c>
      <c r="AX25" s="113">
        <f t="shared" si="13"/>
        <v>21.273378607594946</v>
      </c>
      <c r="AY25" s="100">
        <v>1.03</v>
      </c>
      <c r="AZ25" s="100">
        <v>27.26</v>
      </c>
      <c r="BA25" s="100">
        <v>-17.489999999999998</v>
      </c>
      <c r="BB25" s="100">
        <v>10.130000000000001</v>
      </c>
      <c r="BC25" s="100">
        <v>1.46</v>
      </c>
      <c r="BE25" s="12">
        <v>2012</v>
      </c>
      <c r="BF25" s="12">
        <f t="shared" si="14"/>
        <v>1</v>
      </c>
      <c r="BG25" s="100">
        <v>0.62</v>
      </c>
      <c r="BH25" t="s">
        <v>121</v>
      </c>
      <c r="BI25" t="s">
        <v>122</v>
      </c>
    </row>
    <row r="26" spans="1:61" ht="11.25" customHeight="1" x14ac:dyDescent="0.2">
      <c r="A26" s="55" t="s">
        <v>579</v>
      </c>
      <c r="B26" s="55" t="s">
        <v>580</v>
      </c>
      <c r="C26" s="156" t="s">
        <v>134</v>
      </c>
      <c r="D26" s="98" t="s">
        <v>135</v>
      </c>
      <c r="E26" s="157">
        <v>15</v>
      </c>
      <c r="F26" s="2">
        <v>339</v>
      </c>
      <c r="G26" s="2" t="s">
        <v>146</v>
      </c>
      <c r="H26" s="2" t="s">
        <v>146</v>
      </c>
      <c r="I26" s="100">
        <v>81.900000000000006</v>
      </c>
      <c r="J26" s="101">
        <f t="shared" si="0"/>
        <v>1.855921855921856</v>
      </c>
      <c r="K26" s="104">
        <v>0.38</v>
      </c>
      <c r="L26" s="71">
        <v>4</v>
      </c>
      <c r="M26" s="28">
        <f t="shared" si="1"/>
        <v>1.52</v>
      </c>
      <c r="N26" s="103" t="s">
        <v>581</v>
      </c>
      <c r="O26" s="104">
        <v>0.34</v>
      </c>
      <c r="P26" s="158">
        <v>46087</v>
      </c>
      <c r="Q26" s="158">
        <v>46101</v>
      </c>
      <c r="R26" s="28">
        <f t="shared" si="2"/>
        <v>11.764705882352935</v>
      </c>
      <c r="S26" s="105">
        <f>IF(INDEX(Historical!$D$7:$D1062,MATCH(B26,Historical!$B$7:$B$1044,0))=0,"n/a",(INDEX(Historical!$C$7:$C$1044,MATCH(B26,Historical!$B$7:$B$1044,0))/INDEX(Historical!$D$7:$D$1044,MATCH(B26,Historical!$B$7:$B$1044,0))-1)*100)</f>
        <v>9.6774193548387224</v>
      </c>
      <c r="T26" s="105">
        <f>IF(INDEX(Historical!$F$7:$F$1044,MATCH(B26,Historical!$B$7:$B$1044,0))=0,"n/a",((INDEX(Historical!$C$7:$C$1044,MATCH(B26,Historical!$B$7:$B$1044,0))/INDEX(Historical!$F$7:$F$1044,MATCH(B26,Historical!$B$7:$B$1044,0)))^(1/3)-1)*100)</f>
        <v>10.793165135089279</v>
      </c>
      <c r="U26" s="105">
        <f>IF(INDEX(Historical!$H$7:$H$1044,MATCH(B26,Historical!$B$7:$B$1044,0))=0,"n/a",((INDEX(Historical!$C$7:$C$1044,MATCH(B26,Historical!$B$7:$B$1044,0))/INDEX(Historical!$H$7:$H$1044,MATCH(B26,Historical!$B$7:$B$1044,0)))^(1/5)-1)*100)</f>
        <v>11.196158593857874</v>
      </c>
      <c r="V26" s="105">
        <f>IF(INDEX(Historical!$M$7:$M$1044,MATCH(B26,Historical!$B$7:$B$1044,0))=0,"n/a",((INDEX(Historical!$C$7:$C$1044,MATCH(B26,Historical!$B$7:$B$1044,0))/INDEX(Historical!$M$7:$M$1044,MATCH(B26,Historical!$B$7:$B$1044,0)))^(1/10)-1)*100)</f>
        <v>10.97617886603237</v>
      </c>
      <c r="W26" s="106">
        <f t="shared" si="3"/>
        <v>1.0200415582244444</v>
      </c>
      <c r="X26" s="107">
        <f t="shared" si="4"/>
        <v>0.568332923546085</v>
      </c>
      <c r="Y26" s="123" t="s">
        <v>582</v>
      </c>
      <c r="Z26" s="101">
        <f t="shared" si="5"/>
        <v>14.887365328109695</v>
      </c>
      <c r="AA26" s="109">
        <f t="shared" si="6"/>
        <v>8.0215475024485805</v>
      </c>
      <c r="AB26" s="71">
        <v>12</v>
      </c>
      <c r="AC26" s="100">
        <v>10.210000000000001</v>
      </c>
      <c r="AD26" s="100" t="s">
        <v>142</v>
      </c>
      <c r="AE26" s="100">
        <v>3.97</v>
      </c>
      <c r="AF26" s="100">
        <v>0.65</v>
      </c>
      <c r="AG26" s="100">
        <v>9.02</v>
      </c>
      <c r="AH26" s="100">
        <v>-26.939999999999998</v>
      </c>
      <c r="AI26" s="100">
        <v>10.639999999999999</v>
      </c>
      <c r="AJ26" s="100">
        <v>19.7</v>
      </c>
      <c r="AK26" s="100">
        <v>-1.68</v>
      </c>
      <c r="AL26" s="100">
        <v>3670</v>
      </c>
      <c r="AM26" s="100">
        <v>6.5</v>
      </c>
      <c r="AN26" s="100">
        <v>0.35</v>
      </c>
      <c r="AO26" s="110">
        <f t="shared" si="7"/>
        <v>5.0305329473311495</v>
      </c>
      <c r="AP26" s="111">
        <f t="shared" si="8"/>
        <v>13.05208044977973</v>
      </c>
      <c r="AQ26" s="112">
        <f t="shared" si="9"/>
        <v>-51.861284342518928</v>
      </c>
      <c r="AR26" s="101">
        <f>INDEX(Historical!$C$7:$C$1045,MATCH(B26,Historical!$B$7:$B$1045,0))*IF(AH26="n/a",1.03,IF(AH26&lt;0,1.01,IF(AH26&gt;10,1.1,(1+AH26/100))))</f>
        <v>1.3736000000000002</v>
      </c>
      <c r="AS26" s="109">
        <f t="shared" si="10"/>
        <v>1.5109600000000003</v>
      </c>
      <c r="AT26" s="109">
        <f t="shared" si="11"/>
        <v>1.5260696000000002</v>
      </c>
      <c r="AU26" s="109">
        <f t="shared" si="11"/>
        <v>1.5413302960000002</v>
      </c>
      <c r="AV26" s="109">
        <f t="shared" si="11"/>
        <v>1.5567435989600003</v>
      </c>
      <c r="AW26" s="109">
        <f t="shared" si="12"/>
        <v>7.5087034949600007</v>
      </c>
      <c r="AX26" s="113">
        <f t="shared" si="13"/>
        <v>9.1681361354822943</v>
      </c>
      <c r="AY26" s="100">
        <v>0.82</v>
      </c>
      <c r="AZ26" s="100">
        <v>3.9699999999999998</v>
      </c>
      <c r="BA26" s="100">
        <v>-11.360000000000001</v>
      </c>
      <c r="BB26" s="100">
        <v>-1.9300000000000002</v>
      </c>
      <c r="BC26" s="100">
        <v>-3.29</v>
      </c>
      <c r="BE26" s="12">
        <v>2012</v>
      </c>
      <c r="BF26" s="12">
        <f t="shared" si="14"/>
        <v>1</v>
      </c>
      <c r="BG26" s="100">
        <v>4.18</v>
      </c>
      <c r="BH26" t="s">
        <v>121</v>
      </c>
      <c r="BI26" t="s">
        <v>122</v>
      </c>
    </row>
    <row r="27" spans="1:61" ht="11.25" customHeight="1" x14ac:dyDescent="0.2">
      <c r="A27" s="55" t="s">
        <v>1378</v>
      </c>
      <c r="B27" s="55" t="s">
        <v>1379</v>
      </c>
      <c r="C27" s="156" t="s">
        <v>116</v>
      </c>
      <c r="D27" s="98" t="s">
        <v>215</v>
      </c>
      <c r="E27" s="157">
        <v>8</v>
      </c>
      <c r="F27" s="2">
        <v>570</v>
      </c>
      <c r="G27" s="2" t="s">
        <v>146</v>
      </c>
      <c r="H27" s="2" t="s">
        <v>146</v>
      </c>
      <c r="I27" s="100">
        <v>58.04</v>
      </c>
      <c r="J27" s="101">
        <f t="shared" si="0"/>
        <v>1.9297036526533429</v>
      </c>
      <c r="K27" s="104">
        <v>0.28000000000000003</v>
      </c>
      <c r="L27" s="71">
        <v>4</v>
      </c>
      <c r="M27" s="28">
        <f t="shared" si="1"/>
        <v>1.1200000000000001</v>
      </c>
      <c r="N27" s="103" t="s">
        <v>147</v>
      </c>
      <c r="O27" s="104">
        <v>0.27</v>
      </c>
      <c r="P27" s="158">
        <v>46007</v>
      </c>
      <c r="Q27" s="158">
        <v>46030</v>
      </c>
      <c r="R27" s="28">
        <f t="shared" si="2"/>
        <v>3.7037037037037068</v>
      </c>
      <c r="S27" s="105">
        <f>IF(INDEX(Historical!$D$7:$D1063,MATCH(B27,Historical!$B$7:$B$1044,0))=0,"n/a",(INDEX(Historical!$C$7:$C$1044,MATCH(B27,Historical!$B$7:$B$1044,0))/INDEX(Historical!$D$7:$D$1044,MATCH(B27,Historical!$B$7:$B$1044,0))-1)*100)</f>
        <v>3.8461538461538547</v>
      </c>
      <c r="T27" s="105">
        <f>IF(INDEX(Historical!$F$7:$F$1044,MATCH(B27,Historical!$B$7:$B$1044,0))=0,"n/a",((INDEX(Historical!$C$7:$C$1044,MATCH(B27,Historical!$B$7:$B$1044,0))/INDEX(Historical!$F$7:$F$1044,MATCH(B27,Historical!$B$7:$B$1044,0)))^(1/3)-1)*100)</f>
        <v>8.7380373002892142</v>
      </c>
      <c r="U27" s="105">
        <f>IF(INDEX(Historical!$H$7:$H$1044,MATCH(B27,Historical!$B$7:$B$1044,0))=0,"n/a",((INDEX(Historical!$C$7:$C$1044,MATCH(B27,Historical!$B$7:$B$1044,0))/INDEX(Historical!$H$7:$H$1044,MATCH(B27,Historical!$B$7:$B$1044,0)))^(1/5)-1)*100)</f>
        <v>7.2808072187642514</v>
      </c>
      <c r="V27" s="105">
        <f>IF(INDEX(Historical!$M$7:$M$1044,MATCH(B27,Historical!$B$7:$B$1044,0))=0,"n/a",((INDEX(Historical!$C$7:$C$1044,MATCH(B27,Historical!$B$7:$B$1044,0))/INDEX(Historical!$M$7:$M$1044,MATCH(B27,Historical!$B$7:$B$1044,0)))^(1/10)-1)*100)</f>
        <v>5.0480468452381411</v>
      </c>
      <c r="W27" s="106">
        <f t="shared" si="3"/>
        <v>1.4423018331599458</v>
      </c>
      <c r="X27" s="107" t="str">
        <f t="shared" si="4"/>
        <v>n/a</v>
      </c>
      <c r="Y27" s="55"/>
      <c r="Z27" s="101" t="str">
        <f t="shared" si="5"/>
        <v>n/a</v>
      </c>
      <c r="AA27" s="109" t="str">
        <f t="shared" si="6"/>
        <v>n/a</v>
      </c>
      <c r="AB27" s="71">
        <v>12</v>
      </c>
      <c r="AC27" s="100">
        <v>-2.02</v>
      </c>
      <c r="AD27" s="100" t="s">
        <v>142</v>
      </c>
      <c r="AE27" s="100">
        <v>1.39</v>
      </c>
      <c r="AF27" s="100">
        <v>2.2599999999999998</v>
      </c>
      <c r="AG27" s="100">
        <v>-6.87</v>
      </c>
      <c r="AH27" s="100">
        <v>319.64</v>
      </c>
      <c r="AI27" s="100">
        <v>12.36</v>
      </c>
      <c r="AJ27" s="100" t="s">
        <v>142</v>
      </c>
      <c r="AK27" s="100" t="s">
        <v>142</v>
      </c>
      <c r="AL27" s="100">
        <v>1650</v>
      </c>
      <c r="AM27" s="100">
        <v>0.77</v>
      </c>
      <c r="AN27" s="100">
        <v>0.64</v>
      </c>
      <c r="AO27" s="110" t="str">
        <f t="shared" si="7"/>
        <v>n/a</v>
      </c>
      <c r="AP27" s="111">
        <f t="shared" si="8"/>
        <v>9.2105108714175934</v>
      </c>
      <c r="AQ27" s="112" t="str">
        <f t="shared" si="9"/>
        <v>n/a</v>
      </c>
      <c r="AR27" s="101">
        <f>INDEX(Historical!$C$7:$C$1045,MATCH(B27,Historical!$B$7:$B$1045,0))*IF(AH27="n/a",1.03,IF(AH27&lt;0,1.01,IF(AH27&gt;10,1.1,(1+AH27/100))))</f>
        <v>1.1880000000000002</v>
      </c>
      <c r="AS27" s="109">
        <f t="shared" si="10"/>
        <v>1.3068000000000002</v>
      </c>
      <c r="AT27" s="109">
        <f t="shared" ref="AT27:AV46" si="15">IF($AK27="n/a",1.03*AS27,IF($AK27&lt;0,1.01*AS27,IF($AK27&gt;10,1.1*AS27,(1+$AK27/100)*AS27)))</f>
        <v>1.3460040000000002</v>
      </c>
      <c r="AU27" s="109">
        <f t="shared" si="15"/>
        <v>1.3863841200000002</v>
      </c>
      <c r="AV27" s="109">
        <f t="shared" si="15"/>
        <v>1.4279756436000002</v>
      </c>
      <c r="AW27" s="109">
        <f t="shared" si="12"/>
        <v>6.6551637636000009</v>
      </c>
      <c r="AX27" s="113">
        <f t="shared" si="13"/>
        <v>11.4665123425224</v>
      </c>
      <c r="AY27" s="100">
        <v>1.19</v>
      </c>
      <c r="AZ27" s="100">
        <v>41.04</v>
      </c>
      <c r="BA27" s="100">
        <v>-20.49</v>
      </c>
      <c r="BB27" s="100">
        <v>4.45</v>
      </c>
      <c r="BC27" s="100">
        <v>2.9899999999999998</v>
      </c>
      <c r="BE27" s="12">
        <v>2019</v>
      </c>
      <c r="BF27" s="12">
        <f t="shared" si="14"/>
        <v>1</v>
      </c>
      <c r="BG27" s="100">
        <v>-3.4099999999999997</v>
      </c>
      <c r="BH27" t="s">
        <v>121</v>
      </c>
      <c r="BI27" t="s">
        <v>122</v>
      </c>
    </row>
    <row r="28" spans="1:61" ht="11.25" customHeight="1" x14ac:dyDescent="0.2">
      <c r="A28" s="55" t="s">
        <v>583</v>
      </c>
      <c r="B28" s="55" t="s">
        <v>584</v>
      </c>
      <c r="C28" s="156" t="s">
        <v>116</v>
      </c>
      <c r="D28" s="98" t="s">
        <v>308</v>
      </c>
      <c r="E28" s="157">
        <v>17</v>
      </c>
      <c r="F28" s="2">
        <v>240</v>
      </c>
      <c r="G28" s="2" t="s">
        <v>119</v>
      </c>
      <c r="H28" s="2" t="s">
        <v>118</v>
      </c>
      <c r="I28" s="100">
        <v>305.75</v>
      </c>
      <c r="J28" s="101">
        <f t="shared" si="0"/>
        <v>0.66721177432542933</v>
      </c>
      <c r="K28" s="104">
        <v>0.51</v>
      </c>
      <c r="L28" s="71">
        <v>4</v>
      </c>
      <c r="M28" s="28">
        <f t="shared" si="1"/>
        <v>2.04</v>
      </c>
      <c r="N28" s="103" t="s">
        <v>585</v>
      </c>
      <c r="O28" s="104">
        <v>0.46</v>
      </c>
      <c r="P28" s="158">
        <v>46066</v>
      </c>
      <c r="Q28" s="158">
        <v>46080</v>
      </c>
      <c r="R28" s="28">
        <f t="shared" si="2"/>
        <v>10.869565217391301</v>
      </c>
      <c r="S28" s="105">
        <f>IF(INDEX(Historical!$D$7:$D1064,MATCH(B28,Historical!$B$7:$B$1044,0))=0,"n/a",(INDEX(Historical!$C$7:$C$1044,MATCH(B28,Historical!$B$7:$B$1044,0))/INDEX(Historical!$D$7:$D$1044,MATCH(B28,Historical!$B$7:$B$1044,0))-1)*100)</f>
        <v>24.324324324324319</v>
      </c>
      <c r="T28" s="105">
        <f>IF(INDEX(Historical!$F$7:$F$1044,MATCH(B28,Historical!$B$7:$B$1044,0))=0,"n/a",((INDEX(Historical!$C$7:$C$1044,MATCH(B28,Historical!$B$7:$B$1044,0))/INDEX(Historical!$F$7:$F$1044,MATCH(B28,Historical!$B$7:$B$1044,0)))^(1/3)-1)*100)</f>
        <v>10.601148866139919</v>
      </c>
      <c r="U28" s="105">
        <f>IF(INDEX(Historical!$H$7:$H$1044,MATCH(B28,Historical!$B$7:$B$1044,0))=0,"n/a",((INDEX(Historical!$C$7:$C$1044,MATCH(B28,Historical!$B$7:$B$1044,0))/INDEX(Historical!$H$7:$H$1044,MATCH(B28,Historical!$B$7:$B$1044,0)))^(1/5)-1)*100)</f>
        <v>7.5280006405569644</v>
      </c>
      <c r="V28" s="105">
        <f>IF(INDEX(Historical!$M$7:$M$1044,MATCH(B28,Historical!$B$7:$B$1044,0))=0,"n/a",((INDEX(Historical!$C$7:$C$1044,MATCH(B28,Historical!$B$7:$B$1044,0))/INDEX(Historical!$M$7:$M$1044,MATCH(B28,Historical!$B$7:$B$1044,0)))^(1/10)-1)*100)</f>
        <v>5.472540459911901</v>
      </c>
      <c r="W28" s="106">
        <f t="shared" si="3"/>
        <v>1.3755952460656915</v>
      </c>
      <c r="X28" s="107">
        <f t="shared" si="4"/>
        <v>0.10034658278535011</v>
      </c>
      <c r="Y28" s="159"/>
      <c r="Z28" s="101">
        <f t="shared" si="5"/>
        <v>19.263456090651559</v>
      </c>
      <c r="AA28" s="109">
        <f t="shared" si="6"/>
        <v>28.871576959395657</v>
      </c>
      <c r="AB28" s="71">
        <v>6</v>
      </c>
      <c r="AC28" s="100">
        <v>10.59</v>
      </c>
      <c r="AD28" s="100">
        <v>3.33</v>
      </c>
      <c r="AE28" s="100">
        <v>2.34</v>
      </c>
      <c r="AF28" s="100">
        <v>6.09</v>
      </c>
      <c r="AG28" s="100">
        <v>21.9</v>
      </c>
      <c r="AH28" s="100">
        <v>4.3</v>
      </c>
      <c r="AI28" s="100">
        <v>10.16</v>
      </c>
      <c r="AJ28" s="100">
        <v>75.02</v>
      </c>
      <c r="AK28" s="100">
        <v>7.7799999999999994</v>
      </c>
      <c r="AL28" s="100">
        <v>11300</v>
      </c>
      <c r="AM28" s="100">
        <v>0.89</v>
      </c>
      <c r="AN28" s="100">
        <v>0.2</v>
      </c>
      <c r="AO28" s="110">
        <f t="shared" si="7"/>
        <v>-20.676364544513262</v>
      </c>
      <c r="AP28" s="111">
        <f t="shared" si="8"/>
        <v>8.195212414882393</v>
      </c>
      <c r="AQ28" s="112">
        <f t="shared" si="9"/>
        <v>179.54558656880559</v>
      </c>
      <c r="AR28" s="101">
        <f>INDEX(Historical!$C$7:$C$1045,MATCH(B28,Historical!$B$7:$B$1045,0))*IF(AH28="n/a",1.03,IF(AH28&lt;0,1.01,IF(AH28&gt;10,1.1,(1+AH28/100))))</f>
        <v>1.9191199999999999</v>
      </c>
      <c r="AS28" s="109">
        <f t="shared" si="10"/>
        <v>2.1110320000000002</v>
      </c>
      <c r="AT28" s="109">
        <f t="shared" si="15"/>
        <v>2.2752702896000003</v>
      </c>
      <c r="AU28" s="109">
        <f t="shared" si="15"/>
        <v>2.4522863181308807</v>
      </c>
      <c r="AV28" s="109">
        <f t="shared" si="15"/>
        <v>2.6430741936814637</v>
      </c>
      <c r="AW28" s="109">
        <f t="shared" si="12"/>
        <v>11.400782801412346</v>
      </c>
      <c r="AX28" s="113">
        <f t="shared" si="13"/>
        <v>3.7287924125633185</v>
      </c>
      <c r="AY28" s="100">
        <v>0.84</v>
      </c>
      <c r="AZ28" s="100">
        <v>43.02</v>
      </c>
      <c r="BA28" s="100">
        <v>-1.27</v>
      </c>
      <c r="BB28" s="100">
        <v>10.43</v>
      </c>
      <c r="BC28" s="100">
        <v>14.680000000000001</v>
      </c>
      <c r="BE28" s="12">
        <v>2010</v>
      </c>
      <c r="BF28" s="12">
        <f t="shared" si="14"/>
        <v>1</v>
      </c>
      <c r="BG28" s="100">
        <v>13.23</v>
      </c>
      <c r="BH28" t="s">
        <v>121</v>
      </c>
      <c r="BI28" t="s">
        <v>122</v>
      </c>
    </row>
    <row r="29" spans="1:61" ht="11.25" customHeight="1" x14ac:dyDescent="0.2">
      <c r="A29" s="123" t="s">
        <v>586</v>
      </c>
      <c r="B29" s="55" t="s">
        <v>587</v>
      </c>
      <c r="C29" s="156" t="s">
        <v>134</v>
      </c>
      <c r="D29" s="98" t="s">
        <v>135</v>
      </c>
      <c r="E29" s="157">
        <v>22</v>
      </c>
      <c r="F29" s="2">
        <v>181</v>
      </c>
      <c r="G29" s="2" t="s">
        <v>146</v>
      </c>
      <c r="H29" s="2" t="s">
        <v>146</v>
      </c>
      <c r="I29" s="100">
        <v>236.27</v>
      </c>
      <c r="J29" s="101">
        <f t="shared" si="0"/>
        <v>1.4898209675371397</v>
      </c>
      <c r="K29" s="104">
        <v>0.88</v>
      </c>
      <c r="L29" s="71">
        <v>4</v>
      </c>
      <c r="M29" s="28">
        <f t="shared" si="1"/>
        <v>3.52</v>
      </c>
      <c r="N29" s="103" t="s">
        <v>588</v>
      </c>
      <c r="O29" s="104">
        <v>0.8</v>
      </c>
      <c r="P29" s="158">
        <v>45992</v>
      </c>
      <c r="Q29" s="158">
        <v>46020</v>
      </c>
      <c r="R29" s="28">
        <f t="shared" si="2"/>
        <v>9.9999999999999947</v>
      </c>
      <c r="S29" s="105">
        <f>IF(INDEX(Historical!$D$7:$D1065,MATCH(B29,Historical!$B$7:$B$1044,0))=0,"n/a",(INDEX(Historical!$C$7:$C$1044,MATCH(B29,Historical!$B$7:$B$1044,0))/INDEX(Historical!$D$7:$D$1044,MATCH(B29,Historical!$B$7:$B$1044,0))-1)*100)</f>
        <v>10.810810810810811</v>
      </c>
      <c r="T29" s="105">
        <f>IF(INDEX(Historical!$F$7:$F$1044,MATCH(B29,Historical!$B$7:$B$1044,0))=0,"n/a",((INDEX(Historical!$C$7:$C$1044,MATCH(B29,Historical!$B$7:$B$1044,0))/INDEX(Historical!$F$7:$F$1044,MATCH(B29,Historical!$B$7:$B$1044,0)))^(1/3)-1)*100)</f>
        <v>6.1796021263683221</v>
      </c>
      <c r="U29" s="105">
        <f>IF(INDEX(Historical!$H$7:$H$1044,MATCH(B29,Historical!$B$7:$B$1044,0))=0,"n/a",((INDEX(Historical!$C$7:$C$1044,MATCH(B29,Historical!$B$7:$B$1044,0))/INDEX(Historical!$H$7:$H$1044,MATCH(B29,Historical!$B$7:$B$1044,0)))^(1/5)-1)*100)</f>
        <v>5.1639118955750574</v>
      </c>
      <c r="V29" s="105">
        <f>IF(INDEX(Historical!$M$7:$M$1044,MATCH(B29,Historical!$B$7:$B$1044,0))=0,"n/a",((INDEX(Historical!$C$7:$C$1044,MATCH(B29,Historical!$B$7:$B$1044,0))/INDEX(Historical!$M$7:$M$1044,MATCH(B29,Historical!$B$7:$B$1044,0)))^(1/10)-1)*100)</f>
        <v>9.1227564222224888</v>
      </c>
      <c r="W29" s="106">
        <f t="shared" si="3"/>
        <v>0.56604732786639755</v>
      </c>
      <c r="X29" s="107">
        <f t="shared" si="4"/>
        <v>0.25067533473665332</v>
      </c>
      <c r="Y29" s="123"/>
      <c r="Z29" s="101">
        <f t="shared" si="5"/>
        <v>20.681551116333726</v>
      </c>
      <c r="AA29" s="109">
        <f t="shared" si="6"/>
        <v>13.881903642773208</v>
      </c>
      <c r="AB29" s="71">
        <v>12</v>
      </c>
      <c r="AC29" s="100">
        <v>17.02</v>
      </c>
      <c r="AD29" s="100">
        <v>2.12</v>
      </c>
      <c r="AE29" s="100">
        <v>0.92</v>
      </c>
      <c r="AF29" s="100">
        <v>2</v>
      </c>
      <c r="AG29" s="100">
        <v>15.9</v>
      </c>
      <c r="AH29" s="100">
        <v>3.53</v>
      </c>
      <c r="AI29" s="100">
        <v>7.64</v>
      </c>
      <c r="AJ29" s="100">
        <v>20.599999999999998</v>
      </c>
      <c r="AK29" s="100">
        <v>5.0500000000000007</v>
      </c>
      <c r="AL29" s="100">
        <v>11760</v>
      </c>
      <c r="AM29" s="100">
        <v>0.82000000000000006</v>
      </c>
      <c r="AN29" s="100">
        <v>0.39</v>
      </c>
      <c r="AO29" s="110">
        <f t="shared" si="7"/>
        <v>-7.2281707796610117</v>
      </c>
      <c r="AP29" s="111">
        <f t="shared" si="8"/>
        <v>6.6537328631121966</v>
      </c>
      <c r="AQ29" s="112">
        <f t="shared" si="9"/>
        <v>11.083166612620898</v>
      </c>
      <c r="AR29" s="101">
        <f>INDEX(Historical!$C$7:$C$1045,MATCH(B29,Historical!$B$7:$B$1045,0))*IF(AH29="n/a",1.03,IF(AH29&lt;0,1.01,IF(AH29&gt;10,1.1,(1+AH29/100))))</f>
        <v>3.3957839999999995</v>
      </c>
      <c r="AS29" s="109">
        <f t="shared" si="10"/>
        <v>3.6552218975999997</v>
      </c>
      <c r="AT29" s="109">
        <f t="shared" si="15"/>
        <v>3.8398106034287998</v>
      </c>
      <c r="AU29" s="109">
        <f t="shared" si="15"/>
        <v>4.0337210389019544</v>
      </c>
      <c r="AV29" s="109">
        <f t="shared" si="15"/>
        <v>4.2374239513665035</v>
      </c>
      <c r="AW29" s="109">
        <f t="shared" si="12"/>
        <v>19.161961491297255</v>
      </c>
      <c r="AX29" s="113">
        <f t="shared" si="13"/>
        <v>8.1101965934300821</v>
      </c>
      <c r="AY29" s="100">
        <v>0.55000000000000004</v>
      </c>
      <c r="AZ29" s="100">
        <v>28.83</v>
      </c>
      <c r="BA29" s="100">
        <v>-4.08</v>
      </c>
      <c r="BB29" s="100">
        <v>6.01</v>
      </c>
      <c r="BC29" s="100">
        <v>7.35</v>
      </c>
      <c r="BE29" s="12">
        <v>2005</v>
      </c>
      <c r="BF29" s="12">
        <f t="shared" si="14"/>
        <v>2</v>
      </c>
      <c r="BG29" s="100">
        <v>3.05</v>
      </c>
      <c r="BH29" t="s">
        <v>121</v>
      </c>
      <c r="BI29" t="s">
        <v>122</v>
      </c>
    </row>
    <row r="30" spans="1:61" ht="11.25" customHeight="1" x14ac:dyDescent="0.2">
      <c r="A30" s="55" t="s">
        <v>589</v>
      </c>
      <c r="B30" s="55" t="s">
        <v>590</v>
      </c>
      <c r="C30" s="156" t="s">
        <v>134</v>
      </c>
      <c r="D30" s="98" t="s">
        <v>135</v>
      </c>
      <c r="E30" s="157">
        <v>16</v>
      </c>
      <c r="F30" s="2">
        <v>289</v>
      </c>
      <c r="G30" s="2" t="s">
        <v>119</v>
      </c>
      <c r="H30" s="2" t="s">
        <v>118</v>
      </c>
      <c r="I30" s="100">
        <v>206.4</v>
      </c>
      <c r="J30" s="101">
        <f t="shared" si="0"/>
        <v>1.3565891472868215</v>
      </c>
      <c r="K30" s="104">
        <v>0.7</v>
      </c>
      <c r="L30" s="71">
        <v>4</v>
      </c>
      <c r="M30" s="28">
        <f t="shared" si="1"/>
        <v>2.8</v>
      </c>
      <c r="N30" s="103" t="s">
        <v>355</v>
      </c>
      <c r="O30" s="104">
        <v>0.65</v>
      </c>
      <c r="P30" s="158">
        <v>46087</v>
      </c>
      <c r="Q30" s="158">
        <v>46101</v>
      </c>
      <c r="R30" s="28">
        <f t="shared" si="2"/>
        <v>7.6923076923076819</v>
      </c>
      <c r="S30" s="105">
        <f>IF(INDEX(Historical!$D$7:$D1066,MATCH(B30,Historical!$B$7:$B$1044,0))=0,"n/a",(INDEX(Historical!$C$7:$C$1044,MATCH(B30,Historical!$B$7:$B$1044,0))/INDEX(Historical!$D$7:$D$1044,MATCH(B30,Historical!$B$7:$B$1044,0))-1)*100)</f>
        <v>8.3333333333333481</v>
      </c>
      <c r="T30" s="105">
        <f>IF(INDEX(Historical!$F$7:$F$1044,MATCH(B30,Historical!$B$7:$B$1044,0))=0,"n/a",((INDEX(Historical!$C$7:$C$1044,MATCH(B30,Historical!$B$7:$B$1044,0))/INDEX(Historical!$F$7:$F$1044,MATCH(B30,Historical!$B$7:$B$1044,0)))^(1/3)-1)*100)</f>
        <v>8.4212458844721283</v>
      </c>
      <c r="U30" s="105">
        <f>IF(INDEX(Historical!$H$7:$H$1044,MATCH(B30,Historical!$B$7:$B$1044,0))=0,"n/a",((INDEX(Historical!$C$7:$C$1044,MATCH(B30,Historical!$B$7:$B$1044,0))/INDEX(Historical!$H$7:$H$1044,MATCH(B30,Historical!$B$7:$B$1044,0)))^(1/5)-1)*100)</f>
        <v>7.6316922514810814</v>
      </c>
      <c r="V30" s="105">
        <f>IF(INDEX(Historical!$M$7:$M$1044,MATCH(B30,Historical!$B$7:$B$1044,0))=0,"n/a",((INDEX(Historical!$C$7:$C$1044,MATCH(B30,Historical!$B$7:$B$1044,0))/INDEX(Historical!$M$7:$M$1044,MATCH(B30,Historical!$B$7:$B$1044,0)))^(1/10)-1)*100)</f>
        <v>5.7964665811841343</v>
      </c>
      <c r="W30" s="106">
        <f t="shared" si="3"/>
        <v>1.3166111017105246</v>
      </c>
      <c r="X30" s="107">
        <f t="shared" si="4"/>
        <v>1.1795505798270605</v>
      </c>
      <c r="Y30" s="164"/>
      <c r="Z30" s="101">
        <f t="shared" si="5"/>
        <v>48.695652173913039</v>
      </c>
      <c r="AA30" s="109">
        <f t="shared" si="6"/>
        <v>35.895652173913042</v>
      </c>
      <c r="AB30" s="71">
        <v>12</v>
      </c>
      <c r="AC30" s="100">
        <v>5.75</v>
      </c>
      <c r="AD30" s="100">
        <v>0.86</v>
      </c>
      <c r="AE30" s="100">
        <v>3.81</v>
      </c>
      <c r="AF30" s="100">
        <v>2.27</v>
      </c>
      <c r="AG30" s="100">
        <v>6.87</v>
      </c>
      <c r="AH30" s="100">
        <v>23.75</v>
      </c>
      <c r="AI30" s="100">
        <v>12.33</v>
      </c>
      <c r="AJ30" s="100">
        <v>6.47</v>
      </c>
      <c r="AK30" s="100">
        <v>16.150000000000002</v>
      </c>
      <c r="AL30" s="100">
        <v>53070</v>
      </c>
      <c r="AM30" s="100">
        <v>1</v>
      </c>
      <c r="AN30" s="100">
        <v>0.57999999999999996</v>
      </c>
      <c r="AO30" s="110">
        <f t="shared" si="7"/>
        <v>-26.907370775145139</v>
      </c>
      <c r="AP30" s="111">
        <f t="shared" si="8"/>
        <v>8.9882813987679029</v>
      </c>
      <c r="AQ30" s="112">
        <f t="shared" si="9"/>
        <v>90.301667459014027</v>
      </c>
      <c r="AR30" s="101">
        <f>INDEX(Historical!$C$7:$C$1045,MATCH(B30,Historical!$B$7:$B$1045,0))*IF(AH30="n/a",1.03,IF(AH30&lt;0,1.01,IF(AH30&gt;10,1.1,(1+AH30/100))))</f>
        <v>2.8600000000000003</v>
      </c>
      <c r="AS30" s="109">
        <f t="shared" si="10"/>
        <v>3.1460000000000008</v>
      </c>
      <c r="AT30" s="109">
        <f t="shared" si="15"/>
        <v>3.4606000000000012</v>
      </c>
      <c r="AU30" s="109">
        <f t="shared" si="15"/>
        <v>3.8066600000000017</v>
      </c>
      <c r="AV30" s="109">
        <f t="shared" si="15"/>
        <v>4.1873260000000023</v>
      </c>
      <c r="AW30" s="109">
        <f t="shared" si="12"/>
        <v>17.460586000000006</v>
      </c>
      <c r="AX30" s="113">
        <f t="shared" si="13"/>
        <v>8.459586240310081</v>
      </c>
      <c r="AY30" s="100">
        <v>0.57999999999999996</v>
      </c>
      <c r="AZ30" s="100">
        <v>5.8500000000000005</v>
      </c>
      <c r="BA30" s="100">
        <v>-41.23</v>
      </c>
      <c r="BB30" s="100">
        <v>-4.99</v>
      </c>
      <c r="BC30" s="100">
        <v>-20.25</v>
      </c>
      <c r="BE30" s="12">
        <v>2011</v>
      </c>
      <c r="BF30" s="12">
        <f t="shared" si="14"/>
        <v>1</v>
      </c>
      <c r="BG30" s="100">
        <v>2.21</v>
      </c>
      <c r="BH30" t="s">
        <v>121</v>
      </c>
      <c r="BI30" t="s">
        <v>122</v>
      </c>
    </row>
    <row r="31" spans="1:61" ht="11.25" customHeight="1" x14ac:dyDescent="0.2">
      <c r="A31" s="55" t="s">
        <v>137</v>
      </c>
      <c r="B31" s="55" t="s">
        <v>138</v>
      </c>
      <c r="C31" s="156" t="s">
        <v>139</v>
      </c>
      <c r="D31" s="98" t="s">
        <v>140</v>
      </c>
      <c r="E31" s="157">
        <v>31</v>
      </c>
      <c r="F31" s="2">
        <v>114</v>
      </c>
      <c r="G31" s="2" t="s">
        <v>119</v>
      </c>
      <c r="H31" s="2" t="s">
        <v>119</v>
      </c>
      <c r="I31" s="100">
        <v>196.7</v>
      </c>
      <c r="J31" s="101">
        <f t="shared" si="0"/>
        <v>0.82358922216573471</v>
      </c>
      <c r="K31" s="104">
        <v>0.40500000000000003</v>
      </c>
      <c r="L31" s="71">
        <v>4</v>
      </c>
      <c r="M31" s="28">
        <f t="shared" si="1"/>
        <v>1.62</v>
      </c>
      <c r="N31" s="103" t="s">
        <v>141</v>
      </c>
      <c r="O31" s="104">
        <v>0.4</v>
      </c>
      <c r="P31" s="115">
        <v>45548</v>
      </c>
      <c r="Q31" s="115">
        <v>45566</v>
      </c>
      <c r="R31" s="28">
        <f t="shared" si="2"/>
        <v>1.2500000000000011</v>
      </c>
      <c r="S31" s="105">
        <f>IF(INDEX(Historical!$D$7:$D1068,MATCH(B31,Historical!$B$7:$B$1044,0))=0,"n/a",(INDEX(Historical!$C$7:$C$1044,MATCH(B31,Historical!$B$7:$B$1044,0))/INDEX(Historical!$D$7:$D$1044,MATCH(B31,Historical!$B$7:$B$1044,0))-1)*100)</f>
        <v>0.93457943925234765</v>
      </c>
      <c r="T31" s="105">
        <f>IF(INDEX(Historical!$F$7:$F$1044,MATCH(B31,Historical!$B$7:$B$1044,0))=0,"n/a",((INDEX(Historical!$C$7:$C$1044,MATCH(B31,Historical!$B$7:$B$1044,0))/INDEX(Historical!$F$7:$F$1044,MATCH(B31,Historical!$B$7:$B$1044,0)))^(1/3)-1)*100)</f>
        <v>0.94345194439846569</v>
      </c>
      <c r="U31" s="105">
        <f>IF(INDEX(Historical!$H$7:$H$1044,MATCH(B31,Historical!$B$7:$B$1044,0))=0,"n/a",((INDEX(Historical!$C$7:$C$1044,MATCH(B31,Historical!$B$7:$B$1044,0))/INDEX(Historical!$H$7:$H$1044,MATCH(B31,Historical!$B$7:$B$1044,0)))^(1/5)-1)*100)</f>
        <v>1.2491865334220531</v>
      </c>
      <c r="V31" s="105">
        <f>IF(INDEX(Historical!$M$7:$M$1044,MATCH(B31,Historical!$B$7:$B$1044,0))=0,"n/a",((INDEX(Historical!$C$7:$C$1044,MATCH(B31,Historical!$B$7:$B$1044,0))/INDEX(Historical!$M$7:$M$1044,MATCH(B31,Historical!$B$7:$B$1044,0)))^(1/10)-1)*100)</f>
        <v>3.5311296669125802</v>
      </c>
      <c r="W31" s="106">
        <f t="shared" si="3"/>
        <v>0.35376399375168543</v>
      </c>
      <c r="X31" s="107" t="str">
        <f t="shared" si="4"/>
        <v>n/a</v>
      </c>
      <c r="Y31" s="165" t="s">
        <v>1706</v>
      </c>
      <c r="Z31" s="101" t="str">
        <f t="shared" si="5"/>
        <v>n/a</v>
      </c>
      <c r="AA31" s="109" t="str">
        <f t="shared" si="6"/>
        <v>n/a</v>
      </c>
      <c r="AB31" s="71">
        <v>12</v>
      </c>
      <c r="AC31" s="100">
        <v>-5.76</v>
      </c>
      <c r="AD31" s="100" t="s">
        <v>142</v>
      </c>
      <c r="AE31" s="100">
        <v>4.51</v>
      </c>
      <c r="AF31" s="100">
        <v>3.17</v>
      </c>
      <c r="AG31" s="100">
        <v>-5.24</v>
      </c>
      <c r="AH31" s="100">
        <v>1222.73</v>
      </c>
      <c r="AI31" s="100">
        <v>6.72</v>
      </c>
      <c r="AJ31" s="100" t="s">
        <v>142</v>
      </c>
      <c r="AK31" s="100" t="s">
        <v>142</v>
      </c>
      <c r="AL31" s="100">
        <v>23180</v>
      </c>
      <c r="AM31" s="100">
        <v>0.28999999999999998</v>
      </c>
      <c r="AN31" s="100">
        <v>0.35</v>
      </c>
      <c r="AO31" s="110" t="str">
        <f t="shared" si="7"/>
        <v>n/a</v>
      </c>
      <c r="AP31" s="111">
        <f t="shared" si="8"/>
        <v>2.0727757555877879</v>
      </c>
      <c r="AQ31" s="112" t="str">
        <f t="shared" si="9"/>
        <v>n/a</v>
      </c>
      <c r="AR31" s="101">
        <f>INDEX(Historical!$C$7:$C$1045,MATCH(B31,Historical!$B$7:$B$1045,0))*IF(AH31="n/a",1.03,IF(AH31&lt;0,1.01,IF(AH31&gt;10,1.1,(1+AH31/100))))</f>
        <v>1.7820000000000003</v>
      </c>
      <c r="AS31" s="109">
        <f t="shared" si="10"/>
        <v>1.9017504000000001</v>
      </c>
      <c r="AT31" s="109">
        <f t="shared" si="15"/>
        <v>1.9588029120000001</v>
      </c>
      <c r="AU31" s="109">
        <f t="shared" si="15"/>
        <v>2.0175669993600001</v>
      </c>
      <c r="AV31" s="109">
        <f t="shared" si="15"/>
        <v>2.0780940093408002</v>
      </c>
      <c r="AW31" s="109">
        <f t="shared" si="12"/>
        <v>9.7382143207008003</v>
      </c>
      <c r="AX31" s="113">
        <f t="shared" si="13"/>
        <v>4.9507952825118462</v>
      </c>
      <c r="AY31" s="100">
        <v>1.36</v>
      </c>
      <c r="AZ31" s="100">
        <v>266.29000000000002</v>
      </c>
      <c r="BA31" s="100">
        <v>-8.81</v>
      </c>
      <c r="BB31" s="100">
        <v>10.27</v>
      </c>
      <c r="BC31" s="100">
        <v>52.080000000000005</v>
      </c>
      <c r="BE31" s="12">
        <v>1995</v>
      </c>
      <c r="BF31" s="12">
        <f t="shared" si="14"/>
        <v>3</v>
      </c>
      <c r="BG31" s="100">
        <v>-3.1</v>
      </c>
      <c r="BH31" t="s">
        <v>121</v>
      </c>
      <c r="BI31" t="s">
        <v>122</v>
      </c>
    </row>
    <row r="32" spans="1:61" ht="11.25" customHeight="1" x14ac:dyDescent="0.2">
      <c r="A32" s="116" t="s">
        <v>596</v>
      </c>
      <c r="B32" s="55" t="s">
        <v>597</v>
      </c>
      <c r="C32" s="156" t="s">
        <v>116</v>
      </c>
      <c r="D32" s="98" t="s">
        <v>215</v>
      </c>
      <c r="E32" s="157">
        <v>12</v>
      </c>
      <c r="F32" s="2">
        <v>465</v>
      </c>
      <c r="G32" s="2" t="s">
        <v>146</v>
      </c>
      <c r="H32" s="2" t="s">
        <v>146</v>
      </c>
      <c r="I32" s="100">
        <v>173.44</v>
      </c>
      <c r="J32" s="101">
        <f t="shared" si="0"/>
        <v>0.78413284132841343</v>
      </c>
      <c r="K32" s="104">
        <v>0.34</v>
      </c>
      <c r="L32" s="71">
        <v>4</v>
      </c>
      <c r="M32" s="28">
        <f t="shared" si="1"/>
        <v>1.36</v>
      </c>
      <c r="N32" s="103" t="s">
        <v>209</v>
      </c>
      <c r="O32" s="104">
        <v>0.33</v>
      </c>
      <c r="P32" s="158">
        <v>46038</v>
      </c>
      <c r="Q32" s="158">
        <v>46051</v>
      </c>
      <c r="R32" s="28">
        <f t="shared" si="2"/>
        <v>3.0303030303030329</v>
      </c>
      <c r="S32" s="105">
        <f>IF(INDEX(Historical!$D$7:$D1069,MATCH(B32,Historical!$B$7:$B$1044,0))=0,"n/a",(INDEX(Historical!$C$7:$C$1044,MATCH(B32,Historical!$B$7:$B$1044,0))/INDEX(Historical!$D$7:$D$1044,MATCH(B32,Historical!$B$7:$B$1044,0))-1)*100)</f>
        <v>15.384615384615374</v>
      </c>
      <c r="T32" s="105">
        <f>IF(INDEX(Historical!$F$7:$F$1044,MATCH(B32,Historical!$B$7:$B$1044,0))=0,"n/a",((INDEX(Historical!$C$7:$C$1044,MATCH(B32,Historical!$B$7:$B$1044,0))/INDEX(Historical!$F$7:$F$1044,MATCH(B32,Historical!$B$7:$B$1044,0)))^(1/3)-1)*100)</f>
        <v>18.563110149668759</v>
      </c>
      <c r="U32" s="105">
        <f>IF(INDEX(Historical!$H$7:$H$1044,MATCH(B32,Historical!$B$7:$B$1044,0))=0,"n/a",((INDEX(Historical!$C$7:$C$1044,MATCH(B32,Historical!$B$7:$B$1044,0))/INDEX(Historical!$H$7:$H$1044,MATCH(B32,Historical!$B$7:$B$1044,0)))^(1/5)-1)*100)</f>
        <v>18.204927370905001</v>
      </c>
      <c r="V32" s="105">
        <f>IF(INDEX(Historical!$M$7:$M$1044,MATCH(B32,Historical!$B$7:$B$1044,0))=0,"n/a",((INDEX(Historical!$C$7:$C$1044,MATCH(B32,Historical!$B$7:$B$1044,0))/INDEX(Historical!$M$7:$M$1044,MATCH(B32,Historical!$B$7:$B$1044,0)))^(1/10)-1)*100)</f>
        <v>14.130869721941398</v>
      </c>
      <c r="W32" s="106">
        <f t="shared" si="3"/>
        <v>1.2883090516812068</v>
      </c>
      <c r="X32" s="107">
        <f t="shared" si="4"/>
        <v>1.5183425663807339</v>
      </c>
      <c r="Y32" s="123"/>
      <c r="Z32" s="101">
        <f t="shared" si="5"/>
        <v>15.813953488372096</v>
      </c>
      <c r="AA32" s="109">
        <f t="shared" si="6"/>
        <v>20.167441860465118</v>
      </c>
      <c r="AB32" s="71">
        <v>12</v>
      </c>
      <c r="AC32" s="100">
        <v>8.6</v>
      </c>
      <c r="AD32" s="100" t="s">
        <v>142</v>
      </c>
      <c r="AE32" s="100">
        <v>1.32</v>
      </c>
      <c r="AF32" s="100">
        <v>1.81</v>
      </c>
      <c r="AG32" s="100">
        <v>9.58</v>
      </c>
      <c r="AH32" s="100">
        <v>20.28</v>
      </c>
      <c r="AI32" s="100">
        <v>15.079999999999998</v>
      </c>
      <c r="AJ32" s="100">
        <v>11.99</v>
      </c>
      <c r="AK32" s="100" t="s">
        <v>142</v>
      </c>
      <c r="AL32" s="100">
        <v>2110</v>
      </c>
      <c r="AM32" s="100">
        <v>4.07</v>
      </c>
      <c r="AN32" s="100">
        <v>0.19</v>
      </c>
      <c r="AO32" s="110">
        <f t="shared" si="7"/>
        <v>-1.1783816482317029</v>
      </c>
      <c r="AP32" s="111">
        <f t="shared" si="8"/>
        <v>18.989060212233415</v>
      </c>
      <c r="AQ32" s="112">
        <f t="shared" si="9"/>
        <v>27.371843683396136</v>
      </c>
      <c r="AR32" s="101">
        <f>INDEX(Historical!$C$7:$C$1045,MATCH(B32,Historical!$B$7:$B$1045,0))*IF(AH32="n/a",1.03,IF(AH32&lt;0,1.01,IF(AH32&gt;10,1.1,(1+AH32/100))))</f>
        <v>1.32</v>
      </c>
      <c r="AS32" s="109">
        <f t="shared" si="10"/>
        <v>1.4520000000000002</v>
      </c>
      <c r="AT32" s="109">
        <f t="shared" si="15"/>
        <v>1.4955600000000002</v>
      </c>
      <c r="AU32" s="109">
        <f t="shared" si="15"/>
        <v>1.5404268000000003</v>
      </c>
      <c r="AV32" s="109">
        <f t="shared" si="15"/>
        <v>1.5866396040000004</v>
      </c>
      <c r="AW32" s="109">
        <f t="shared" si="12"/>
        <v>7.3946264040000012</v>
      </c>
      <c r="AX32" s="113">
        <f t="shared" si="13"/>
        <v>4.2635069211254626</v>
      </c>
      <c r="AY32" s="100">
        <v>1.1599999999999999</v>
      </c>
      <c r="AZ32" s="100">
        <v>10.97</v>
      </c>
      <c r="BA32" s="100">
        <v>-25.650000000000002</v>
      </c>
      <c r="BB32" s="100">
        <v>-2.3199999999999998</v>
      </c>
      <c r="BC32" s="100">
        <v>-8.14</v>
      </c>
      <c r="BE32" s="12">
        <v>2015</v>
      </c>
      <c r="BF32" s="12">
        <f t="shared" si="14"/>
        <v>1</v>
      </c>
      <c r="BG32" s="100">
        <v>6.79</v>
      </c>
      <c r="BH32" t="s">
        <v>121</v>
      </c>
      <c r="BI32" t="s">
        <v>122</v>
      </c>
    </row>
    <row r="33" spans="1:61" ht="11.25" customHeight="1" x14ac:dyDescent="0.2">
      <c r="A33" s="55" t="s">
        <v>598</v>
      </c>
      <c r="B33" s="55" t="s">
        <v>599</v>
      </c>
      <c r="C33" s="156" t="s">
        <v>134</v>
      </c>
      <c r="D33" s="98" t="s">
        <v>135</v>
      </c>
      <c r="E33" s="157">
        <v>16</v>
      </c>
      <c r="F33" s="2">
        <v>286</v>
      </c>
      <c r="G33" s="2" t="s">
        <v>118</v>
      </c>
      <c r="H33" s="2" t="s">
        <v>118</v>
      </c>
      <c r="I33" s="100">
        <v>217.26</v>
      </c>
      <c r="J33" s="101">
        <f t="shared" si="0"/>
        <v>1.9884009942004972</v>
      </c>
      <c r="K33" s="104">
        <v>1.08</v>
      </c>
      <c r="L33" s="71">
        <v>4</v>
      </c>
      <c r="M33" s="28">
        <f t="shared" si="1"/>
        <v>4.32</v>
      </c>
      <c r="N33" s="103" t="s">
        <v>141</v>
      </c>
      <c r="O33" s="104">
        <v>1</v>
      </c>
      <c r="P33" s="158">
        <v>46083</v>
      </c>
      <c r="Q33" s="158">
        <v>46113</v>
      </c>
      <c r="R33" s="28">
        <f t="shared" si="2"/>
        <v>8.0000000000000071</v>
      </c>
      <c r="S33" s="105">
        <f>IF(INDEX(Historical!$D$7:$D1070,MATCH(B33,Historical!$B$7:$B$1044,0))=0,"n/a",(INDEX(Historical!$C$7:$C$1044,MATCH(B33,Historical!$B$7:$B$1044,0))/INDEX(Historical!$D$7:$D$1044,MATCH(B33,Historical!$B$7:$B$1044,0))-1)*100)</f>
        <v>7.3972602739726057</v>
      </c>
      <c r="T33" s="105">
        <f>IF(INDEX(Historical!$F$7:$F$1044,MATCH(B33,Historical!$B$7:$B$1044,0))=0,"n/a",((INDEX(Historical!$C$7:$C$1044,MATCH(B33,Historical!$B$7:$B$1044,0))/INDEX(Historical!$F$7:$F$1044,MATCH(B33,Historical!$B$7:$B$1044,0)))^(1/3)-1)*100)</f>
        <v>5.2726599609396629</v>
      </c>
      <c r="U33" s="105">
        <f>IF(INDEX(Historical!$H$7:$H$1044,MATCH(B33,Historical!$B$7:$B$1044,0))=0,"n/a",((INDEX(Historical!$C$7:$C$1044,MATCH(B33,Historical!$B$7:$B$1044,0))/INDEX(Historical!$H$7:$H$1044,MATCH(B33,Historical!$B$7:$B$1044,0)))^(1/5)-1)*100)</f>
        <v>13.081104365749896</v>
      </c>
      <c r="V33" s="105">
        <f>IF(INDEX(Historical!$M$7:$M$1044,MATCH(B33,Historical!$B$7:$B$1044,0))=0,"n/a",((INDEX(Historical!$C$7:$C$1044,MATCH(B33,Historical!$B$7:$B$1044,0))/INDEX(Historical!$M$7:$M$1044,MATCH(B33,Historical!$B$7:$B$1044,0)))^(1/10)-1)*100)</f>
        <v>12.756193430383412</v>
      </c>
      <c r="W33" s="106">
        <f t="shared" si="3"/>
        <v>1.0254708379219613</v>
      </c>
      <c r="X33" s="107">
        <f t="shared" si="4"/>
        <v>0.76632128680432898</v>
      </c>
      <c r="Y33" s="165"/>
      <c r="Z33" s="101">
        <f t="shared" si="5"/>
        <v>9.5301125082726692</v>
      </c>
      <c r="AA33" s="109">
        <f t="shared" si="6"/>
        <v>4.7928524156187953</v>
      </c>
      <c r="AB33" s="71">
        <v>12</v>
      </c>
      <c r="AC33" s="100">
        <v>45.33</v>
      </c>
      <c r="AD33" s="100" t="s">
        <v>142</v>
      </c>
      <c r="AE33" s="100">
        <v>0.82</v>
      </c>
      <c r="AF33" s="100">
        <v>1.89</v>
      </c>
      <c r="AG33" s="100">
        <v>45.26</v>
      </c>
      <c r="AH33" s="100">
        <v>-24.54</v>
      </c>
      <c r="AI33" s="100">
        <v>-2.5299999999999998</v>
      </c>
      <c r="AJ33" s="100">
        <v>17.07</v>
      </c>
      <c r="AK33" s="100">
        <v>-10.299999999999999</v>
      </c>
      <c r="AL33" s="100">
        <v>56100</v>
      </c>
      <c r="AM33" s="100">
        <v>0.5</v>
      </c>
      <c r="AN33" s="100">
        <v>0.24</v>
      </c>
      <c r="AO33" s="110">
        <f t="shared" si="7"/>
        <v>10.276652944331598</v>
      </c>
      <c r="AP33" s="111">
        <f t="shared" si="8"/>
        <v>15.069505359950393</v>
      </c>
      <c r="AQ33" s="112">
        <f t="shared" si="9"/>
        <v>-36.549262974179811</v>
      </c>
      <c r="AR33" s="101">
        <f>INDEX(Historical!$C$7:$C$1045,MATCH(B33,Historical!$B$7:$B$1045,0))*IF(AH33="n/a",1.03,IF(AH33&lt;0,1.01,IF(AH33&gt;10,1.1,(1+AH33/100))))</f>
        <v>3.9592000000000001</v>
      </c>
      <c r="AS33" s="109">
        <f t="shared" si="10"/>
        <v>3.9987919999999999</v>
      </c>
      <c r="AT33" s="109">
        <f t="shared" si="15"/>
        <v>4.0387799199999996</v>
      </c>
      <c r="AU33" s="109">
        <f t="shared" si="15"/>
        <v>4.0791677192</v>
      </c>
      <c r="AV33" s="109">
        <f t="shared" si="15"/>
        <v>4.1199593963919998</v>
      </c>
      <c r="AW33" s="109">
        <f t="shared" si="12"/>
        <v>20.195899035591999</v>
      </c>
      <c r="AX33" s="113">
        <f t="shared" si="13"/>
        <v>9.2957281761907389</v>
      </c>
      <c r="AY33" s="100">
        <v>0.19</v>
      </c>
      <c r="AZ33" s="100">
        <v>15.509999999999998</v>
      </c>
      <c r="BA33" s="100">
        <v>-1.01</v>
      </c>
      <c r="BB33" s="100">
        <v>3.3300000000000005</v>
      </c>
      <c r="BC33" s="100">
        <v>5.8500000000000005</v>
      </c>
      <c r="BE33" s="12">
        <v>2011</v>
      </c>
      <c r="BF33" s="12">
        <f t="shared" si="14"/>
        <v>1</v>
      </c>
      <c r="BG33" s="100">
        <v>11.01</v>
      </c>
      <c r="BH33" t="s">
        <v>121</v>
      </c>
      <c r="BI33" t="s">
        <v>122</v>
      </c>
    </row>
    <row r="34" spans="1:61" ht="11.25" customHeight="1" x14ac:dyDescent="0.2">
      <c r="A34" s="55" t="s">
        <v>600</v>
      </c>
      <c r="B34" s="55" t="s">
        <v>601</v>
      </c>
      <c r="C34" s="156" t="s">
        <v>116</v>
      </c>
      <c r="D34" s="98" t="s">
        <v>150</v>
      </c>
      <c r="E34" s="157">
        <v>13</v>
      </c>
      <c r="F34" s="2">
        <v>435</v>
      </c>
      <c r="G34" s="2" t="s">
        <v>146</v>
      </c>
      <c r="H34" s="2" t="s">
        <v>146</v>
      </c>
      <c r="I34" s="100">
        <v>137.47999999999999</v>
      </c>
      <c r="J34" s="101">
        <f t="shared" si="0"/>
        <v>1.6002327611288916</v>
      </c>
      <c r="K34" s="104">
        <v>0.55000000000000004</v>
      </c>
      <c r="L34" s="71">
        <v>4</v>
      </c>
      <c r="M34" s="28">
        <f t="shared" si="1"/>
        <v>2.2000000000000002</v>
      </c>
      <c r="N34" s="103" t="s">
        <v>182</v>
      </c>
      <c r="O34" s="104">
        <v>0.51</v>
      </c>
      <c r="P34" s="158">
        <v>46094</v>
      </c>
      <c r="Q34" s="158">
        <v>46112</v>
      </c>
      <c r="R34" s="28">
        <f t="shared" si="2"/>
        <v>7.8431372549019676</v>
      </c>
      <c r="S34" s="105">
        <f>IF(INDEX(Historical!$D$7:$D1071,MATCH(B34,Historical!$B$7:$B$1044,0))=0,"n/a",(INDEX(Historical!$C$7:$C$1044,MATCH(B34,Historical!$B$7:$B$1044,0))/INDEX(Historical!$D$7:$D$1044,MATCH(B34,Historical!$B$7:$B$1044,0))-1)*100)</f>
        <v>6.25</v>
      </c>
      <c r="T34" s="105">
        <f>IF(INDEX(Historical!$F$7:$F$1044,MATCH(B34,Historical!$B$7:$B$1044,0))=0,"n/a",((INDEX(Historical!$C$7:$C$1044,MATCH(B34,Historical!$B$7:$B$1044,0))/INDEX(Historical!$F$7:$F$1044,MATCH(B34,Historical!$B$7:$B$1044,0)))^(1/3)-1)*100)</f>
        <v>7.5462916267589053</v>
      </c>
      <c r="U34" s="105">
        <f>IF(INDEX(Historical!$H$7:$H$1044,MATCH(B34,Historical!$B$7:$B$1044,0))=0,"n/a",((INDEX(Historical!$C$7:$C$1044,MATCH(B34,Historical!$B$7:$B$1044,0))/INDEX(Historical!$H$7:$H$1044,MATCH(B34,Historical!$B$7:$B$1044,0)))^(1/5)-1)*100)</f>
        <v>9.7700948713745017</v>
      </c>
      <c r="V34" s="105">
        <f>IF(INDEX(Historical!$M$7:$M$1044,MATCH(B34,Historical!$B$7:$B$1044,0))=0,"n/a",((INDEX(Historical!$C$7:$C$1044,MATCH(B34,Historical!$B$7:$B$1044,0))/INDEX(Historical!$M$7:$M$1044,MATCH(B34,Historical!$B$7:$B$1044,0)))^(1/10)-1)*100)</f>
        <v>17.694730182265459</v>
      </c>
      <c r="W34" s="106">
        <f t="shared" si="3"/>
        <v>0.55214715176423412</v>
      </c>
      <c r="X34" s="107">
        <f t="shared" si="4"/>
        <v>0.57811212256653854</v>
      </c>
      <c r="Y34" s="123" t="s">
        <v>602</v>
      </c>
      <c r="Z34" s="101">
        <f t="shared" si="5"/>
        <v>30.05464480874317</v>
      </c>
      <c r="AA34" s="109">
        <f t="shared" si="6"/>
        <v>18.78142076502732</v>
      </c>
      <c r="AB34" s="71">
        <v>12</v>
      </c>
      <c r="AC34" s="100">
        <v>7.32</v>
      </c>
      <c r="AD34" s="100">
        <v>1.69</v>
      </c>
      <c r="AE34" s="100">
        <v>2.84</v>
      </c>
      <c r="AF34" s="100">
        <v>5.62</v>
      </c>
      <c r="AG34" s="100">
        <v>34.18</v>
      </c>
      <c r="AH34" s="100">
        <v>7.7</v>
      </c>
      <c r="AI34" s="100">
        <v>8.870000000000001</v>
      </c>
      <c r="AJ34" s="100">
        <v>16.900000000000002</v>
      </c>
      <c r="AK34" s="100">
        <v>8.5400000000000009</v>
      </c>
      <c r="AL34" s="100">
        <v>11810</v>
      </c>
      <c r="AM34" s="100">
        <v>0.42</v>
      </c>
      <c r="AN34" s="100">
        <v>1.06</v>
      </c>
      <c r="AO34" s="110">
        <f t="shared" si="7"/>
        <v>-7.4110931325239271</v>
      </c>
      <c r="AP34" s="111">
        <f t="shared" si="8"/>
        <v>11.370327632503393</v>
      </c>
      <c r="AQ34" s="112">
        <f t="shared" si="9"/>
        <v>116.5913558339283</v>
      </c>
      <c r="AR34" s="101">
        <f>INDEX(Historical!$C$7:$C$1045,MATCH(B34,Historical!$B$7:$B$1045,0))*IF(AH34="n/a",1.03,IF(AH34&lt;0,1.01,IF(AH34&gt;10,1.1,(1+AH34/100))))</f>
        <v>2.1970800000000001</v>
      </c>
      <c r="AS34" s="109">
        <f t="shared" si="10"/>
        <v>2.3919609960000003</v>
      </c>
      <c r="AT34" s="109">
        <f t="shared" si="15"/>
        <v>2.5962344650584002</v>
      </c>
      <c r="AU34" s="109">
        <f t="shared" si="15"/>
        <v>2.8179528883743874</v>
      </c>
      <c r="AV34" s="109">
        <f t="shared" si="15"/>
        <v>3.0586060650415599</v>
      </c>
      <c r="AW34" s="109">
        <f t="shared" si="12"/>
        <v>13.061834414474347</v>
      </c>
      <c r="AX34" s="113">
        <f t="shared" si="13"/>
        <v>9.5008978865830294</v>
      </c>
      <c r="AY34" s="100">
        <v>0.92</v>
      </c>
      <c r="AZ34" s="100">
        <v>2.09</v>
      </c>
      <c r="BA34" s="100">
        <v>-24.92</v>
      </c>
      <c r="BB34" s="100">
        <v>-6.88</v>
      </c>
      <c r="BC34" s="100">
        <v>-15.370000000000001</v>
      </c>
      <c r="BE34" s="12">
        <v>2014</v>
      </c>
      <c r="BF34" s="12">
        <f t="shared" si="14"/>
        <v>1</v>
      </c>
      <c r="BG34" s="100">
        <v>12.83</v>
      </c>
      <c r="BH34" t="s">
        <v>121</v>
      </c>
      <c r="BI34" t="s">
        <v>122</v>
      </c>
    </row>
    <row r="35" spans="1:61" ht="11.25" customHeight="1" x14ac:dyDescent="0.2">
      <c r="A35" s="116" t="s">
        <v>143</v>
      </c>
      <c r="B35" s="55" t="s">
        <v>144</v>
      </c>
      <c r="C35" s="156" t="s">
        <v>134</v>
      </c>
      <c r="D35" s="98" t="s">
        <v>145</v>
      </c>
      <c r="E35" s="157">
        <v>27</v>
      </c>
      <c r="F35" s="2">
        <v>137</v>
      </c>
      <c r="G35" s="2" t="s">
        <v>146</v>
      </c>
      <c r="H35" s="2" t="s">
        <v>146</v>
      </c>
      <c r="I35" s="100">
        <v>26.94</v>
      </c>
      <c r="J35" s="101">
        <f t="shared" si="0"/>
        <v>3.1180400890868594</v>
      </c>
      <c r="K35" s="104">
        <v>0.21</v>
      </c>
      <c r="L35" s="71">
        <v>4</v>
      </c>
      <c r="M35" s="28">
        <f t="shared" si="1"/>
        <v>0.84</v>
      </c>
      <c r="N35" s="103" t="s">
        <v>147</v>
      </c>
      <c r="O35" s="104">
        <v>0.2</v>
      </c>
      <c r="P35" s="158">
        <v>45835</v>
      </c>
      <c r="Q35" s="158">
        <v>45849</v>
      </c>
      <c r="R35" s="28">
        <f t="shared" si="2"/>
        <v>4.9999999999999902</v>
      </c>
      <c r="S35" s="105">
        <f>IF(INDEX(Historical!$D$7:$D1072,MATCH(B35,Historical!$B$7:$B$1044,0))=0,"n/a",(INDEX(Historical!$C$7:$C$1044,MATCH(B35,Historical!$B$7:$B$1044,0))/INDEX(Historical!$D$7:$D$1044,MATCH(B35,Historical!$B$7:$B$1044,0))-1)*100)</f>
        <v>5.12820512820511</v>
      </c>
      <c r="T35" s="105">
        <f>IF(INDEX(Historical!$F$7:$F$1044,MATCH(B35,Historical!$B$7:$B$1044,0))=0,"n/a",((INDEX(Historical!$C$7:$C$1044,MATCH(B35,Historical!$B$7:$B$1044,0))/INDEX(Historical!$F$7:$F$1044,MATCH(B35,Historical!$B$7:$B$1044,0)))^(1/3)-1)*100)</f>
        <v>6.4392109888903093</v>
      </c>
      <c r="U35" s="105">
        <f>IF(INDEX(Historical!$H$7:$H$1044,MATCH(B35,Historical!$B$7:$B$1044,0))=0,"n/a",((INDEX(Historical!$C$7:$C$1044,MATCH(B35,Historical!$B$7:$B$1044,0))/INDEX(Historical!$H$7:$H$1044,MATCH(B35,Historical!$B$7:$B$1044,0)))^(1/5)-1)*100)</f>
        <v>6.4467779836540062</v>
      </c>
      <c r="V35" s="105">
        <f>IF(INDEX(Historical!$M$7:$M$1044,MATCH(B35,Historical!$B$7:$B$1044,0))=0,"n/a",((INDEX(Historical!$C$7:$C$1044,MATCH(B35,Historical!$B$7:$B$1044,0))/INDEX(Historical!$M$7:$M$1044,MATCH(B35,Historical!$B$7:$B$1044,0)))^(1/10)-1)*100)</f>
        <v>7.1773462536293131</v>
      </c>
      <c r="W35" s="106">
        <f t="shared" si="3"/>
        <v>0.89821192343815293</v>
      </c>
      <c r="X35" s="107" t="str">
        <f t="shared" si="4"/>
        <v>n/a</v>
      </c>
      <c r="Y35" s="165"/>
      <c r="Z35" s="101">
        <f t="shared" si="5"/>
        <v>80.769230769230759</v>
      </c>
      <c r="AA35" s="109">
        <f t="shared" si="6"/>
        <v>25.903846153846153</v>
      </c>
      <c r="AB35" s="71">
        <v>12</v>
      </c>
      <c r="AC35" s="100">
        <v>1.04</v>
      </c>
      <c r="AD35" s="100" t="s">
        <v>142</v>
      </c>
      <c r="AE35" s="100">
        <v>2.06</v>
      </c>
      <c r="AF35" s="100">
        <v>1.18</v>
      </c>
      <c r="AG35" s="100">
        <v>5</v>
      </c>
      <c r="AH35" s="100">
        <v>-7.37</v>
      </c>
      <c r="AI35" s="100">
        <v>6.12</v>
      </c>
      <c r="AJ35" s="100">
        <v>-23.04</v>
      </c>
      <c r="AK35" s="100" t="s">
        <v>142</v>
      </c>
      <c r="AL35" s="100">
        <v>688.6</v>
      </c>
      <c r="AM35" s="100">
        <v>9.39</v>
      </c>
      <c r="AN35" s="100">
        <v>0.53</v>
      </c>
      <c r="AO35" s="110">
        <f t="shared" si="7"/>
        <v>-16.339028081105287</v>
      </c>
      <c r="AP35" s="111">
        <f t="shared" si="8"/>
        <v>9.5648180727408665</v>
      </c>
      <c r="AQ35" s="112">
        <f t="shared" si="9"/>
        <v>16.555258161647114</v>
      </c>
      <c r="AR35" s="101">
        <f>INDEX(Historical!$C$7:$C$1045,MATCH(B35,Historical!$B$7:$B$1045,0))*IF(AH35="n/a",1.03,IF(AH35&lt;0,1.01,IF(AH35&gt;10,1.1,(1+AH35/100))))</f>
        <v>0.82819999999999994</v>
      </c>
      <c r="AS35" s="109">
        <f t="shared" si="10"/>
        <v>0.87888583999999992</v>
      </c>
      <c r="AT35" s="109">
        <f t="shared" si="15"/>
        <v>0.90525241519999999</v>
      </c>
      <c r="AU35" s="109">
        <f t="shared" si="15"/>
        <v>0.93240998765600003</v>
      </c>
      <c r="AV35" s="109">
        <f t="shared" si="15"/>
        <v>0.96038228728568009</v>
      </c>
      <c r="AW35" s="109">
        <f t="shared" si="12"/>
        <v>4.5051305301416802</v>
      </c>
      <c r="AX35" s="113">
        <f t="shared" si="13"/>
        <v>16.722830475655829</v>
      </c>
      <c r="AY35" s="100">
        <v>0.65</v>
      </c>
      <c r="AZ35" s="100">
        <v>38.479999999999997</v>
      </c>
      <c r="BA35" s="100">
        <v>2.36</v>
      </c>
      <c r="BB35" s="100">
        <v>9.76</v>
      </c>
      <c r="BC35" s="100">
        <v>17.18</v>
      </c>
      <c r="BE35" s="12">
        <v>1999</v>
      </c>
      <c r="BF35" s="12">
        <f t="shared" si="14"/>
        <v>3</v>
      </c>
      <c r="BG35" s="100">
        <v>0.51</v>
      </c>
      <c r="BH35" t="s">
        <v>121</v>
      </c>
      <c r="BI35" t="s">
        <v>122</v>
      </c>
    </row>
    <row r="36" spans="1:61" ht="11.25" customHeight="1" x14ac:dyDescent="0.2">
      <c r="A36" s="55" t="s">
        <v>1380</v>
      </c>
      <c r="B36" s="55" t="s">
        <v>1381</v>
      </c>
      <c r="C36" s="156" t="s">
        <v>116</v>
      </c>
      <c r="D36" s="98" t="s">
        <v>215</v>
      </c>
      <c r="E36" s="157">
        <v>7</v>
      </c>
      <c r="F36" s="2">
        <v>613</v>
      </c>
      <c r="G36" s="2" t="s">
        <v>146</v>
      </c>
      <c r="H36" s="2" t="s">
        <v>146</v>
      </c>
      <c r="I36" s="100">
        <v>134.35</v>
      </c>
      <c r="J36" s="101">
        <f t="shared" si="0"/>
        <v>0.86341644957201336</v>
      </c>
      <c r="K36" s="104">
        <v>0.28999999999999998</v>
      </c>
      <c r="L36" s="71">
        <v>4</v>
      </c>
      <c r="M36" s="28">
        <f t="shared" si="1"/>
        <v>1.1599999999999999</v>
      </c>
      <c r="N36" s="103" t="s">
        <v>697</v>
      </c>
      <c r="O36" s="104">
        <v>0.27</v>
      </c>
      <c r="P36" s="158">
        <v>46090</v>
      </c>
      <c r="Q36" s="158">
        <v>46101</v>
      </c>
      <c r="R36" s="28">
        <f t="shared" si="2"/>
        <v>7.4074074074073932</v>
      </c>
      <c r="S36" s="105">
        <f>IF(INDEX(Historical!$D$7:$D1073,MATCH(B36,Historical!$B$7:$B$1044,0))=0,"n/a",(INDEX(Historical!$C$7:$C$1044,MATCH(B36,Historical!$B$7:$B$1044,0))/INDEX(Historical!$D$7:$D$1044,MATCH(B36,Historical!$B$7:$B$1044,0))-1)*100)</f>
        <v>8.0000000000000071</v>
      </c>
      <c r="T36" s="105">
        <f>IF(INDEX(Historical!$F$7:$F$1044,MATCH(B36,Historical!$B$7:$B$1044,0))=0,"n/a",((INDEX(Historical!$C$7:$C$1044,MATCH(B36,Historical!$B$7:$B$1044,0))/INDEX(Historical!$F$7:$F$1044,MATCH(B36,Historical!$B$7:$B$1044,0)))^(1/3)-1)*100)</f>
        <v>8.7380373002892142</v>
      </c>
      <c r="U36" s="105">
        <f>IF(INDEX(Historical!$H$7:$H$1044,MATCH(B36,Historical!$B$7:$B$1044,0))=0,"n/a",((INDEX(Historical!$C$7:$C$1044,MATCH(B36,Historical!$B$7:$B$1044,0))/INDEX(Historical!$H$7:$H$1044,MATCH(B36,Historical!$B$7:$B$1044,0)))^(1/5)-1)*100)</f>
        <v>9.6940240464664651</v>
      </c>
      <c r="V36" s="105">
        <f>IF(INDEX(Historical!$M$7:$M$1044,MATCH(B36,Historical!$B$7:$B$1044,0))=0,"n/a",((INDEX(Historical!$C$7:$C$1044,MATCH(B36,Historical!$B$7:$B$1044,0))/INDEX(Historical!$M$7:$M$1044,MATCH(B36,Historical!$B$7:$B$1044,0)))^(1/10)-1)*100)</f>
        <v>6.0540481614018704</v>
      </c>
      <c r="W36" s="106">
        <f t="shared" si="3"/>
        <v>1.6012466019467089</v>
      </c>
      <c r="X36" s="107">
        <f t="shared" si="4"/>
        <v>0.42480385830264966</v>
      </c>
      <c r="Y36" s="55"/>
      <c r="Z36" s="101">
        <f t="shared" si="5"/>
        <v>15.803814713896458</v>
      </c>
      <c r="AA36" s="109">
        <f t="shared" si="6"/>
        <v>18.303814713896458</v>
      </c>
      <c r="AB36" s="71">
        <v>12</v>
      </c>
      <c r="AC36" s="100">
        <v>7.34</v>
      </c>
      <c r="AD36" s="100">
        <v>0.64</v>
      </c>
      <c r="AE36" s="100">
        <v>3.71</v>
      </c>
      <c r="AF36" s="100">
        <v>5.96</v>
      </c>
      <c r="AG36" s="100">
        <v>35.42</v>
      </c>
      <c r="AH36" s="100">
        <v>23.44</v>
      </c>
      <c r="AI36" s="100">
        <v>18.440000000000001</v>
      </c>
      <c r="AJ36" s="100">
        <v>22.82</v>
      </c>
      <c r="AK36" s="100">
        <v>19.580000000000002</v>
      </c>
      <c r="AL36" s="100">
        <v>11170</v>
      </c>
      <c r="AM36" s="100">
        <v>0.80999999999999994</v>
      </c>
      <c r="AN36" s="100">
        <v>1.56</v>
      </c>
      <c r="AO36" s="110">
        <f t="shared" si="7"/>
        <v>-7.74637421785798</v>
      </c>
      <c r="AP36" s="111">
        <f t="shared" si="8"/>
        <v>10.557440496038478</v>
      </c>
      <c r="AQ36" s="112">
        <f t="shared" si="9"/>
        <v>120.19257803096197</v>
      </c>
      <c r="AR36" s="101">
        <f>INDEX(Historical!$C$7:$C$1045,MATCH(B36,Historical!$B$7:$B$1045,0))*IF(AH36="n/a",1.03,IF(AH36&lt;0,1.01,IF(AH36&gt;10,1.1,(1+AH36/100))))</f>
        <v>1.1880000000000002</v>
      </c>
      <c r="AS36" s="109">
        <f t="shared" si="10"/>
        <v>1.3068000000000002</v>
      </c>
      <c r="AT36" s="109">
        <f t="shared" si="15"/>
        <v>1.4374800000000003</v>
      </c>
      <c r="AU36" s="109">
        <f t="shared" si="15"/>
        <v>1.5812280000000005</v>
      </c>
      <c r="AV36" s="109">
        <f t="shared" si="15"/>
        <v>1.7393508000000006</v>
      </c>
      <c r="AW36" s="109">
        <f t="shared" si="12"/>
        <v>7.252858800000002</v>
      </c>
      <c r="AX36" s="113">
        <f t="shared" si="13"/>
        <v>5.3984806847785647</v>
      </c>
      <c r="AY36" s="100">
        <v>0.98</v>
      </c>
      <c r="AZ36" s="100">
        <v>76.75</v>
      </c>
      <c r="BA36" s="100">
        <v>-2.3800000000000003</v>
      </c>
      <c r="BB36" s="100">
        <v>10.220000000000001</v>
      </c>
      <c r="BC36" s="100">
        <v>34.520000000000003</v>
      </c>
      <c r="BE36" s="12">
        <v>2020</v>
      </c>
      <c r="BF36" s="12">
        <f t="shared" si="14"/>
        <v>1</v>
      </c>
      <c r="BG36" s="100">
        <v>10.91</v>
      </c>
      <c r="BH36" t="s">
        <v>121</v>
      </c>
      <c r="BI36" t="s">
        <v>122</v>
      </c>
    </row>
    <row r="37" spans="1:61" ht="11.25" customHeight="1" x14ac:dyDescent="0.2">
      <c r="A37" s="116" t="s">
        <v>1707</v>
      </c>
      <c r="B37" s="55" t="s">
        <v>1708</v>
      </c>
      <c r="C37" s="156" t="s">
        <v>335</v>
      </c>
      <c r="D37" s="98" t="s">
        <v>1593</v>
      </c>
      <c r="E37" s="157">
        <v>5</v>
      </c>
      <c r="F37" s="2">
        <v>696</v>
      </c>
      <c r="G37" s="2" t="s">
        <v>146</v>
      </c>
      <c r="H37" s="2" t="s">
        <v>146</v>
      </c>
      <c r="I37" s="100">
        <v>115.93</v>
      </c>
      <c r="J37" s="101">
        <f t="shared" si="0"/>
        <v>3.0018114379366856</v>
      </c>
      <c r="K37" s="104">
        <v>0.87</v>
      </c>
      <c r="L37" s="71">
        <v>4</v>
      </c>
      <c r="M37" s="28">
        <f t="shared" si="1"/>
        <v>3.48</v>
      </c>
      <c r="N37" s="103" t="s">
        <v>395</v>
      </c>
      <c r="O37" s="104">
        <v>0.85</v>
      </c>
      <c r="P37" s="158">
        <v>45982</v>
      </c>
      <c r="Q37" s="158">
        <v>46001</v>
      </c>
      <c r="R37" s="28">
        <f t="shared" si="2"/>
        <v>2.3529411764705901</v>
      </c>
      <c r="S37" s="105">
        <f>IF(INDEX(Historical!$D$7:$D1710,MATCH(B37,Historical!$B$7:$B$1044,0))=0,"n/a",(INDEX(Historical!$C$7:$C$1044,MATCH(B37,Historical!$B$7:$B$1044,0))/INDEX(Historical!$D$7:$D$1044,MATCH(B37,Historical!$B$7:$B$1044,0))-1)*100)</f>
        <v>13.868613138686126</v>
      </c>
      <c r="T37" s="105">
        <f>IF(INDEX(Historical!$F$7:$F$1044,MATCH(B37,Historical!$B$7:$B$1044,0))=0,"n/a",((INDEX(Historical!$C$7:$C$1044,MATCH(B37,Historical!$B$7:$B$1044,0))/INDEX(Historical!$F$7:$F$1044,MATCH(B37,Historical!$B$7:$B$1044,0)))^(1/3)-1)*100)</f>
        <v>6.5397392040924096</v>
      </c>
      <c r="U37" s="105">
        <f>IF(INDEX(Historical!$H$7:$H$1044,MATCH(B37,Historical!$B$7:$B$1044,0))=0,"n/a",((INDEX(Historical!$C$7:$C$1044,MATCH(B37,Historical!$B$7:$B$1044,0))/INDEX(Historical!$H$7:$H$1044,MATCH(B37,Historical!$B$7:$B$1044,0)))^(1/5)-1)*100)</f>
        <v>20.26702877915536</v>
      </c>
      <c r="V37" s="105">
        <f>IF(INDEX(Historical!$M$7:$M$1044,MATCH(B37,Historical!$B$7:$B$1044,0))=0,"n/a",((INDEX(Historical!$C$7:$C$1044,MATCH(B37,Historical!$B$7:$B$1044,0))/INDEX(Historical!$M$7:$M$1044,MATCH(B37,Historical!$B$7:$B$1044,0)))^(1/10)-1)*100)</f>
        <v>6.9116859554939847</v>
      </c>
      <c r="W37" s="106">
        <f t="shared" si="3"/>
        <v>2.9322843817933357</v>
      </c>
      <c r="X37" s="107">
        <f t="shared" si="4"/>
        <v>0.58005234055968413</v>
      </c>
      <c r="Y37" s="162"/>
      <c r="Z37" s="101">
        <f t="shared" si="5"/>
        <v>37.419354838709673</v>
      </c>
      <c r="AA37" s="109">
        <f t="shared" si="6"/>
        <v>12.465591397849462</v>
      </c>
      <c r="AB37" s="71">
        <v>12</v>
      </c>
      <c r="AC37" s="100">
        <v>9.3000000000000007</v>
      </c>
      <c r="AD37" s="100">
        <v>0.84</v>
      </c>
      <c r="AE37" s="100">
        <v>0.79</v>
      </c>
      <c r="AF37" s="100">
        <v>3.29</v>
      </c>
      <c r="AG37" s="100">
        <v>28.449999999999996</v>
      </c>
      <c r="AH37" s="100">
        <v>6.45</v>
      </c>
      <c r="AI37" s="100">
        <v>15.75</v>
      </c>
      <c r="AJ37" s="100">
        <v>34.94</v>
      </c>
      <c r="AK37" s="100">
        <v>11.379999999999999</v>
      </c>
      <c r="AL37" s="100">
        <v>8680</v>
      </c>
      <c r="AM37" s="100">
        <v>0.37</v>
      </c>
      <c r="AN37" s="100">
        <v>0.85</v>
      </c>
      <c r="AO37" s="110">
        <f t="shared" si="7"/>
        <v>10.803248819242583</v>
      </c>
      <c r="AP37" s="111">
        <f t="shared" si="8"/>
        <v>23.268840217092045</v>
      </c>
      <c r="AQ37" s="112">
        <f t="shared" si="9"/>
        <v>35.009128413887815</v>
      </c>
      <c r="AR37" s="101">
        <f>INDEX(Historical!$C$7:$C$1045,MATCH(B37,Historical!$B$7:$B$1045,0))*IF(AH37="n/a",1.03,IF(AH37&lt;0,1.01,IF(AH37&gt;10,1.1,(1+AH37/100))))</f>
        <v>3.32124</v>
      </c>
      <c r="AS37" s="109">
        <f t="shared" si="10"/>
        <v>3.6533640000000003</v>
      </c>
      <c r="AT37" s="109">
        <f t="shared" si="15"/>
        <v>4.0187004000000011</v>
      </c>
      <c r="AU37" s="109">
        <f t="shared" si="15"/>
        <v>4.4205704400000014</v>
      </c>
      <c r="AV37" s="109">
        <f t="shared" si="15"/>
        <v>4.8626274840000017</v>
      </c>
      <c r="AW37" s="109">
        <f t="shared" si="12"/>
        <v>20.276502324000003</v>
      </c>
      <c r="AX37" s="113">
        <f t="shared" si="13"/>
        <v>17.49029787285431</v>
      </c>
      <c r="AY37" s="100">
        <v>1.32</v>
      </c>
      <c r="AZ37" s="100">
        <v>26.919999999999998</v>
      </c>
      <c r="BA37" s="100">
        <v>-10.92</v>
      </c>
      <c r="BB37" s="100">
        <v>4.46</v>
      </c>
      <c r="BC37" s="100">
        <v>-2.1399999999999997</v>
      </c>
      <c r="BE37" s="12">
        <v>2021</v>
      </c>
      <c r="BF37" s="12">
        <f t="shared" si="14"/>
        <v>0</v>
      </c>
      <c r="BG37" s="100">
        <v>8.5500000000000007</v>
      </c>
      <c r="BH37" s="55" t="s">
        <v>121</v>
      </c>
      <c r="BI37" s="55" t="s">
        <v>122</v>
      </c>
    </row>
    <row r="38" spans="1:61" ht="11.25" customHeight="1" x14ac:dyDescent="0.2">
      <c r="A38" s="116" t="s">
        <v>5577</v>
      </c>
      <c r="B38" s="55" t="s">
        <v>5549</v>
      </c>
      <c r="C38" s="156" t="s">
        <v>134</v>
      </c>
      <c r="D38" s="98" t="s">
        <v>157</v>
      </c>
      <c r="E38" s="157">
        <v>5</v>
      </c>
      <c r="F38" s="2">
        <v>702</v>
      </c>
      <c r="G38" s="2" t="s">
        <v>146</v>
      </c>
      <c r="H38" s="2" t="s">
        <v>146</v>
      </c>
      <c r="I38" s="100">
        <v>40.880000000000003</v>
      </c>
      <c r="J38" s="101">
        <f t="shared" si="0"/>
        <v>1.6634050880626221</v>
      </c>
      <c r="K38" s="104">
        <v>0.17</v>
      </c>
      <c r="L38" s="71">
        <v>4</v>
      </c>
      <c r="M38" s="28">
        <f t="shared" si="1"/>
        <v>0.68</v>
      </c>
      <c r="N38" s="103" t="s">
        <v>874</v>
      </c>
      <c r="O38" s="104">
        <v>0.14000000000000001</v>
      </c>
      <c r="P38" s="158">
        <v>46056</v>
      </c>
      <c r="Q38" s="158">
        <v>46072</v>
      </c>
      <c r="R38" s="28">
        <f t="shared" si="2"/>
        <v>21.428571428571423</v>
      </c>
      <c r="S38" s="105">
        <f>IF(INDEX(Historical!$D$7:$D1710,MATCH(B38,Historical!$B$7:$B$1044,0))=0,"n/a",(INDEX(Historical!$C$7:$C$1044,MATCH(B38,Historical!$B$7:$B$1044,0))/INDEX(Historical!$D$7:$D$1044,MATCH(B38,Historical!$B$7:$B$1044,0))-1)*100)</f>
        <v>21.739130434782638</v>
      </c>
      <c r="T38" s="105">
        <f>IF(INDEX(Historical!$F$7:$F$1044,MATCH(B38,Historical!$B$7:$B$1044,0))=0,"n/a",((INDEX(Historical!$C$7:$C$1044,MATCH(B38,Historical!$B$7:$B$1044,0))/INDEX(Historical!$F$7:$F$1044,MATCH(B38,Historical!$B$7:$B$1044,0)))^(1/3)-1)*100)</f>
        <v>15.867554829548315</v>
      </c>
      <c r="U38" s="105">
        <f>IF(INDEX(Historical!$H$7:$H$1044,MATCH(B38,Historical!$B$7:$B$1044,0))=0,"n/a",((INDEX(Historical!$C$7:$C$1044,MATCH(B38,Historical!$B$7:$B$1044,0))/INDEX(Historical!$H$7:$H$1044,MATCH(B38,Historical!$B$7:$B$1044,0)))^(1/5)-1)*100)</f>
        <v>11.842691472014465</v>
      </c>
      <c r="V38" s="105" t="str">
        <f>IF(INDEX(Historical!$M$7:$M$1044,MATCH(B38,Historical!$B$7:$B$1044,0))=0,"n/a",((INDEX(Historical!$C$7:$C$1044,MATCH(B38,Historical!$B$7:$B$1044,0))/INDEX(Historical!$M$7:$M$1044,MATCH(B38,Historical!$B$7:$B$1044,0)))^(1/10)-1)*100)</f>
        <v>n/a</v>
      </c>
      <c r="W38" s="106" t="str">
        <f t="shared" si="3"/>
        <v>n/a</v>
      </c>
      <c r="X38" s="107">
        <f t="shared" si="4"/>
        <v>0.65105505618551207</v>
      </c>
      <c r="Y38" s="162"/>
      <c r="Z38" s="101">
        <f t="shared" si="5"/>
        <v>19.710144927536234</v>
      </c>
      <c r="AA38" s="109">
        <f t="shared" si="6"/>
        <v>11.84927536231884</v>
      </c>
      <c r="AB38" s="71">
        <v>12</v>
      </c>
      <c r="AC38" s="100">
        <v>3.45</v>
      </c>
      <c r="AD38" s="100" t="s">
        <v>142</v>
      </c>
      <c r="AE38" s="100">
        <v>2.61</v>
      </c>
      <c r="AF38" s="100">
        <v>1.51</v>
      </c>
      <c r="AG38" s="100">
        <v>13.56</v>
      </c>
      <c r="AH38" s="100">
        <v>7.6899999999999995</v>
      </c>
      <c r="AI38" s="100">
        <v>15.310000000000002</v>
      </c>
      <c r="AJ38" s="100">
        <v>18.190000000000001</v>
      </c>
      <c r="AK38" s="100" t="s">
        <v>142</v>
      </c>
      <c r="AL38" s="100">
        <v>1220</v>
      </c>
      <c r="AM38" s="100">
        <v>40.949999999999996</v>
      </c>
      <c r="AN38" s="100">
        <v>0.1</v>
      </c>
      <c r="AO38" s="110">
        <f t="shared" si="7"/>
        <v>1.6568211977582461</v>
      </c>
      <c r="AP38" s="111">
        <f t="shared" si="8"/>
        <v>13.506096560077086</v>
      </c>
      <c r="AQ38" s="112">
        <f t="shared" si="9"/>
        <v>-10.825001517985367</v>
      </c>
      <c r="AR38" s="101">
        <f>INDEX(Historical!$C$7:$C$1045,MATCH(B38,Historical!$B$7:$B$1045,0))*IF(AH38="n/a",1.03,IF(AH38&lt;0,1.01,IF(AH38&gt;10,1.1,(1+AH38/100))))</f>
        <v>0.60306400000000004</v>
      </c>
      <c r="AS38" s="109">
        <f t="shared" si="10"/>
        <v>0.66337040000000014</v>
      </c>
      <c r="AT38" s="109">
        <f t="shared" si="15"/>
        <v>0.68327151200000014</v>
      </c>
      <c r="AU38" s="109">
        <f t="shared" si="15"/>
        <v>0.70376965736000019</v>
      </c>
      <c r="AV38" s="109">
        <f t="shared" si="15"/>
        <v>0.72488274708080025</v>
      </c>
      <c r="AW38" s="109">
        <f t="shared" si="12"/>
        <v>3.3783583164408006</v>
      </c>
      <c r="AX38" s="113">
        <f t="shared" si="13"/>
        <v>8.2640859012739742</v>
      </c>
      <c r="AY38" s="100">
        <v>0.81</v>
      </c>
      <c r="AZ38" s="100">
        <v>62.67</v>
      </c>
      <c r="BA38" s="100">
        <v>-7.1099999999999994</v>
      </c>
      <c r="BB38" s="100">
        <v>2.9899999999999998</v>
      </c>
      <c r="BC38" s="100">
        <v>23.56</v>
      </c>
      <c r="BE38" s="12">
        <v>2022</v>
      </c>
      <c r="BF38" s="12">
        <f t="shared" si="14"/>
        <v>0</v>
      </c>
      <c r="BG38" s="100">
        <v>1.2</v>
      </c>
      <c r="BH38" s="55" t="s">
        <v>121</v>
      </c>
      <c r="BI38" s="55" t="s">
        <v>122</v>
      </c>
    </row>
    <row r="39" spans="1:61" ht="11.25" customHeight="1" x14ac:dyDescent="0.2">
      <c r="A39" s="116" t="s">
        <v>1382</v>
      </c>
      <c r="B39" s="55" t="s">
        <v>1383</v>
      </c>
      <c r="C39" s="156" t="s">
        <v>198</v>
      </c>
      <c r="D39" s="98" t="s">
        <v>565</v>
      </c>
      <c r="E39" s="157">
        <v>9</v>
      </c>
      <c r="F39" s="2">
        <v>557</v>
      </c>
      <c r="G39" s="2" t="s">
        <v>146</v>
      </c>
      <c r="H39" s="2" t="s">
        <v>146</v>
      </c>
      <c r="I39" s="100">
        <v>394.38</v>
      </c>
      <c r="J39" s="101">
        <f t="shared" si="0"/>
        <v>0.5375526142299305</v>
      </c>
      <c r="K39" s="104">
        <v>0.53</v>
      </c>
      <c r="L39" s="71">
        <v>4</v>
      </c>
      <c r="M39" s="28">
        <f t="shared" si="1"/>
        <v>2.12</v>
      </c>
      <c r="N39" s="103" t="s">
        <v>158</v>
      </c>
      <c r="O39" s="104">
        <v>0.46</v>
      </c>
      <c r="P39" s="158">
        <v>46163</v>
      </c>
      <c r="Q39" s="158">
        <v>46184</v>
      </c>
      <c r="R39" s="28">
        <f t="shared" si="2"/>
        <v>15.217391304347828</v>
      </c>
      <c r="S39" s="105">
        <f>IF(INDEX(Historical!$D$7:$D1074,MATCH(B39,Historical!$B$7:$B$1044,0))=0,"n/a",(INDEX(Historical!$C$7:$C$1044,MATCH(B39,Historical!$B$7:$B$1044,0))/INDEX(Historical!$D$7:$D$1044,MATCH(B39,Historical!$B$7:$B$1044,0))-1)*100)</f>
        <v>17.105263157894733</v>
      </c>
      <c r="T39" s="105">
        <f>IF(INDEX(Historical!$F$7:$F$1044,MATCH(B39,Historical!$B$7:$B$1044,0))=0,"n/a",((INDEX(Historical!$C$7:$C$1044,MATCH(B39,Historical!$B$7:$B$1044,0))/INDEX(Historical!$F$7:$F$1044,MATCH(B39,Historical!$B$7:$B$1044,0)))^(1/3)-1)*100)</f>
        <v>20.394489672862392</v>
      </c>
      <c r="U39" s="105">
        <f>IF(INDEX(Historical!$H$7:$H$1044,MATCH(B39,Historical!$B$7:$B$1044,0))=0,"n/a",((INDEX(Historical!$C$7:$C$1044,MATCH(B39,Historical!$B$7:$B$1044,0))/INDEX(Historical!$H$7:$H$1044,MATCH(B39,Historical!$B$7:$B$1044,0)))^(1/5)-1)*100)</f>
        <v>15.393182166486552</v>
      </c>
      <c r="V39" s="105">
        <f>IF(INDEX(Historical!$M$7:$M$1044,MATCH(B39,Historical!$B$7:$B$1044,0))=0,"n/a",((INDEX(Historical!$C$7:$C$1044,MATCH(B39,Historical!$B$7:$B$1044,0))/INDEX(Historical!$M$7:$M$1044,MATCH(B39,Historical!$B$7:$B$1044,0)))^(1/10)-1)*100)</f>
        <v>16.101010875730015</v>
      </c>
      <c r="W39" s="106">
        <f t="shared" si="3"/>
        <v>0.95603824413842153</v>
      </c>
      <c r="X39" s="107">
        <f t="shared" si="4"/>
        <v>0.89599430538338487</v>
      </c>
      <c r="Y39" s="165"/>
      <c r="Z39" s="101">
        <f t="shared" si="5"/>
        <v>21.721311475409838</v>
      </c>
      <c r="AA39" s="109">
        <f t="shared" si="6"/>
        <v>40.407786885245905</v>
      </c>
      <c r="AB39" s="71">
        <v>10</v>
      </c>
      <c r="AC39" s="100">
        <v>9.76</v>
      </c>
      <c r="AD39" s="100">
        <v>1.52</v>
      </c>
      <c r="AE39" s="100">
        <v>11.09</v>
      </c>
      <c r="AF39" s="100">
        <v>14.41</v>
      </c>
      <c r="AG39" s="100">
        <v>38.86</v>
      </c>
      <c r="AH39" s="100">
        <v>17.57</v>
      </c>
      <c r="AI39" s="100">
        <v>27.55</v>
      </c>
      <c r="AJ39" s="100">
        <v>17.18</v>
      </c>
      <c r="AK39" s="100">
        <v>18.329999999999998</v>
      </c>
      <c r="AL39" s="100">
        <v>312980</v>
      </c>
      <c r="AM39" s="100">
        <v>0.43</v>
      </c>
      <c r="AN39" s="100">
        <v>0.33</v>
      </c>
      <c r="AO39" s="110">
        <f t="shared" si="7"/>
        <v>-24.47705210452942</v>
      </c>
      <c r="AP39" s="111">
        <f t="shared" si="8"/>
        <v>15.930734780716483</v>
      </c>
      <c r="AQ39" s="112">
        <f t="shared" si="9"/>
        <v>408.7135011276074</v>
      </c>
      <c r="AR39" s="101">
        <f>INDEX(Historical!$C$7:$C$1045,MATCH(B39,Historical!$B$7:$B$1045,0))*IF(AH39="n/a",1.03,IF(AH39&lt;0,1.01,IF(AH39&gt;10,1.1,(1+AH39/100))))</f>
        <v>1.9580000000000002</v>
      </c>
      <c r="AS39" s="109">
        <f t="shared" si="10"/>
        <v>2.1538000000000004</v>
      </c>
      <c r="AT39" s="109">
        <f t="shared" si="15"/>
        <v>2.3691800000000005</v>
      </c>
      <c r="AU39" s="109">
        <f t="shared" si="15"/>
        <v>2.6060980000000007</v>
      </c>
      <c r="AV39" s="109">
        <f t="shared" si="15"/>
        <v>2.8667078000000008</v>
      </c>
      <c r="AW39" s="109">
        <f t="shared" si="12"/>
        <v>11.953785800000002</v>
      </c>
      <c r="AX39" s="113">
        <f t="shared" si="13"/>
        <v>3.0310324560068973</v>
      </c>
      <c r="AY39" s="100">
        <v>1.64</v>
      </c>
      <c r="AZ39" s="100">
        <v>172.53</v>
      </c>
      <c r="BA39" s="100">
        <v>-6.21</v>
      </c>
      <c r="BB39" s="100">
        <v>6.8599999999999994</v>
      </c>
      <c r="BC39" s="100">
        <v>46.949999999999996</v>
      </c>
      <c r="BE39" s="12">
        <v>2018</v>
      </c>
      <c r="BF39" s="12">
        <f t="shared" si="14"/>
        <v>1</v>
      </c>
      <c r="BG39" s="100">
        <v>22.09</v>
      </c>
      <c r="BH39" t="s">
        <v>121</v>
      </c>
      <c r="BI39" t="s">
        <v>122</v>
      </c>
    </row>
    <row r="40" spans="1:61" ht="11.25" customHeight="1" x14ac:dyDescent="0.2">
      <c r="A40" s="55" t="s">
        <v>1384</v>
      </c>
      <c r="B40" s="55" t="s">
        <v>1385</v>
      </c>
      <c r="C40" s="156" t="s">
        <v>139</v>
      </c>
      <c r="D40" s="98" t="s">
        <v>171</v>
      </c>
      <c r="E40" s="157">
        <v>7</v>
      </c>
      <c r="F40" s="2">
        <v>599</v>
      </c>
      <c r="G40" s="2" t="s">
        <v>146</v>
      </c>
      <c r="H40" s="2" t="s">
        <v>146</v>
      </c>
      <c r="I40" s="100">
        <v>38.04</v>
      </c>
      <c r="J40" s="101">
        <f t="shared" si="0"/>
        <v>6.8349106203995795</v>
      </c>
      <c r="K40" s="104">
        <v>0.65</v>
      </c>
      <c r="L40" s="71">
        <v>4</v>
      </c>
      <c r="M40" s="28">
        <f t="shared" si="1"/>
        <v>2.6</v>
      </c>
      <c r="N40" s="103" t="s">
        <v>312</v>
      </c>
      <c r="O40" s="104">
        <v>0.63749999999999996</v>
      </c>
      <c r="P40" s="158">
        <v>45989</v>
      </c>
      <c r="Q40" s="158">
        <v>46008</v>
      </c>
      <c r="R40" s="28">
        <f t="shared" si="2"/>
        <v>1.960784313725501</v>
      </c>
      <c r="S40" s="105">
        <f>IF(INDEX(Historical!$D$7:$D1075,MATCH(B40,Historical!$B$7:$B$1044,0))=0,"n/a",(INDEX(Historical!$C$7:$C$1044,MATCH(B40,Historical!$B$7:$B$1044,0))/INDEX(Historical!$D$7:$D$1044,MATCH(B40,Historical!$B$7:$B$1044,0))-1)*100)</f>
        <v>1.990049751243772</v>
      </c>
      <c r="T40" s="105">
        <f>IF(INDEX(Historical!$F$7:$F$1044,MATCH(B40,Historical!$B$7:$B$1044,0))=0,"n/a",((INDEX(Historical!$C$7:$C$1044,MATCH(B40,Historical!$B$7:$B$1044,0))/INDEX(Historical!$F$7:$F$1044,MATCH(B40,Historical!$B$7:$B$1044,0)))^(1/3)-1)*100)</f>
        <v>2.0310095964756414</v>
      </c>
      <c r="U40" s="105">
        <f>IF(INDEX(Historical!$H$7:$H$1044,MATCH(B40,Historical!$B$7:$B$1044,0))=0,"n/a",((INDEX(Historical!$C$7:$C$1044,MATCH(B40,Historical!$B$7:$B$1044,0))/INDEX(Historical!$H$7:$H$1044,MATCH(B40,Historical!$B$7:$B$1044,0)))^(1/5)-1)*100)</f>
        <v>2.0743038094795274</v>
      </c>
      <c r="V40" s="105" t="str">
        <f>IF(INDEX(Historical!$M$7:$M$1044,MATCH(B40,Historical!$B$7:$B$1044,0))=0,"n/a",((INDEX(Historical!$C$7:$C$1044,MATCH(B40,Historical!$B$7:$B$1044,0))/INDEX(Historical!$M$7:$M$1044,MATCH(B40,Historical!$B$7:$B$1044,0)))^(1/10)-1)*100)</f>
        <v>n/a</v>
      </c>
      <c r="W40" s="106" t="str">
        <f t="shared" si="3"/>
        <v>n/a</v>
      </c>
      <c r="X40" s="107" t="str">
        <f t="shared" si="4"/>
        <v>n/a</v>
      </c>
      <c r="Y40" s="55"/>
      <c r="Z40" s="101">
        <f t="shared" si="5"/>
        <v>169.93464052287581</v>
      </c>
      <c r="AA40" s="109">
        <f t="shared" si="6"/>
        <v>24.862745098039216</v>
      </c>
      <c r="AB40" s="71">
        <v>6</v>
      </c>
      <c r="AC40" s="100">
        <v>1.53</v>
      </c>
      <c r="AD40" s="100">
        <v>0.9</v>
      </c>
      <c r="AE40" s="100">
        <v>0.9</v>
      </c>
      <c r="AF40" s="100">
        <v>1.51</v>
      </c>
      <c r="AG40" s="100">
        <v>7.7299999999999995</v>
      </c>
      <c r="AH40" s="100">
        <v>10.69</v>
      </c>
      <c r="AI40" s="100">
        <v>10.879999999999999</v>
      </c>
      <c r="AJ40" s="100">
        <v>-3.49</v>
      </c>
      <c r="AK40" s="100">
        <v>9.7100000000000009</v>
      </c>
      <c r="AL40" s="100">
        <v>17580</v>
      </c>
      <c r="AM40" s="100">
        <v>0.27</v>
      </c>
      <c r="AN40" s="100">
        <v>1.38</v>
      </c>
      <c r="AO40" s="110">
        <f t="shared" si="7"/>
        <v>-15.953530668160109</v>
      </c>
      <c r="AP40" s="111">
        <f t="shared" si="8"/>
        <v>8.9092144298791069</v>
      </c>
      <c r="AQ40" s="112">
        <f t="shared" si="9"/>
        <v>29.173002163832319</v>
      </c>
      <c r="AR40" s="101">
        <f>INDEX(Historical!$C$7:$C$1045,MATCH(B40,Historical!$B$7:$B$1045,0))*IF(AH40="n/a",1.03,IF(AH40&lt;0,1.01,IF(AH40&gt;10,1.1,(1+AH40/100))))</f>
        <v>0.56374999999999997</v>
      </c>
      <c r="AS40" s="109">
        <f t="shared" si="10"/>
        <v>0.62012500000000004</v>
      </c>
      <c r="AT40" s="109">
        <f t="shared" si="15"/>
        <v>0.68033913749999997</v>
      </c>
      <c r="AU40" s="109">
        <f t="shared" si="15"/>
        <v>0.7464000677512499</v>
      </c>
      <c r="AV40" s="109">
        <f t="shared" si="15"/>
        <v>0.81887551432989625</v>
      </c>
      <c r="AW40" s="109">
        <f t="shared" si="12"/>
        <v>3.429489719581146</v>
      </c>
      <c r="AX40" s="113">
        <f t="shared" si="13"/>
        <v>9.015482964198597</v>
      </c>
      <c r="AY40" s="100">
        <v>0.64</v>
      </c>
      <c r="AZ40" s="100">
        <v>2.2200000000000002</v>
      </c>
      <c r="BA40" s="100">
        <v>-25.319999999999997</v>
      </c>
      <c r="BB40" s="100">
        <v>-9.42</v>
      </c>
      <c r="BC40" s="100">
        <v>-11.21</v>
      </c>
      <c r="BE40" s="12">
        <v>2020</v>
      </c>
      <c r="BF40" s="12">
        <f t="shared" si="14"/>
        <v>1</v>
      </c>
      <c r="BG40" s="100">
        <v>2.2399999999999998</v>
      </c>
      <c r="BH40" t="s">
        <v>121</v>
      </c>
      <c r="BI40" t="s">
        <v>122</v>
      </c>
    </row>
    <row r="41" spans="1:61" ht="11.25" customHeight="1" x14ac:dyDescent="0.2">
      <c r="A41" s="55" t="s">
        <v>1386</v>
      </c>
      <c r="B41" s="55" t="s">
        <v>1387</v>
      </c>
      <c r="C41" s="156" t="s">
        <v>116</v>
      </c>
      <c r="D41" s="98" t="s">
        <v>287</v>
      </c>
      <c r="E41" s="157">
        <v>7</v>
      </c>
      <c r="F41" s="2">
        <v>615</v>
      </c>
      <c r="G41" s="2" t="s">
        <v>146</v>
      </c>
      <c r="H41" s="2" t="s">
        <v>146</v>
      </c>
      <c r="I41" s="100">
        <v>235.5</v>
      </c>
      <c r="J41" s="101">
        <f t="shared" si="0"/>
        <v>0.57749469214437366</v>
      </c>
      <c r="K41" s="104">
        <v>0.34</v>
      </c>
      <c r="L41" s="71">
        <v>4</v>
      </c>
      <c r="M41" s="28">
        <f t="shared" si="1"/>
        <v>1.36</v>
      </c>
      <c r="N41" s="103" t="s">
        <v>270</v>
      </c>
      <c r="O41" s="104">
        <v>0.31</v>
      </c>
      <c r="P41" s="158">
        <v>46097</v>
      </c>
      <c r="Q41" s="158">
        <v>46112</v>
      </c>
      <c r="R41" s="28">
        <f t="shared" si="2"/>
        <v>9.6774193548387171</v>
      </c>
      <c r="S41" s="105">
        <f>IF(INDEX(Historical!$D$7:$D1076,MATCH(B41,Historical!$B$7:$B$1044,0))=0,"n/a",(INDEX(Historical!$C$7:$C$1044,MATCH(B41,Historical!$B$7:$B$1044,0))/INDEX(Historical!$D$7:$D$1044,MATCH(B41,Historical!$B$7:$B$1044,0))-1)*100)</f>
        <v>10.714285714285698</v>
      </c>
      <c r="T41" s="105">
        <f>IF(INDEX(Historical!$F$7:$F$1044,MATCH(B41,Historical!$B$7:$B$1044,0))=0,"n/a",((INDEX(Historical!$C$7:$C$1044,MATCH(B41,Historical!$B$7:$B$1044,0))/INDEX(Historical!$F$7:$F$1044,MATCH(B41,Historical!$B$7:$B$1044,0)))^(1/3)-1)*100)</f>
        <v>12.110512440831279</v>
      </c>
      <c r="U41" s="105">
        <f>IF(INDEX(Historical!$H$7:$H$1044,MATCH(B41,Historical!$B$7:$B$1044,0))=0,"n/a",((INDEX(Historical!$C$7:$C$1044,MATCH(B41,Historical!$B$7:$B$1044,0))/INDEX(Historical!$H$7:$H$1044,MATCH(B41,Historical!$B$7:$B$1044,0)))^(1/5)-1)*100)</f>
        <v>11.485359272536089</v>
      </c>
      <c r="V41" s="105">
        <f>IF(INDEX(Historical!$M$7:$M$1044,MATCH(B41,Historical!$B$7:$B$1044,0))=0,"n/a",((INDEX(Historical!$C$7:$C$1044,MATCH(B41,Historical!$B$7:$B$1044,0))/INDEX(Historical!$M$7:$M$1044,MATCH(B41,Historical!$B$7:$B$1044,0)))^(1/10)-1)*100)</f>
        <v>13.164945456892996</v>
      </c>
      <c r="W41" s="106">
        <f t="shared" si="3"/>
        <v>0.87241981443398253</v>
      </c>
      <c r="X41" s="107">
        <f t="shared" si="4"/>
        <v>1.0310017300301695</v>
      </c>
      <c r="Y41" s="55"/>
      <c r="Z41" s="101">
        <f t="shared" si="5"/>
        <v>21.25</v>
      </c>
      <c r="AA41" s="109">
        <f t="shared" si="6"/>
        <v>36.796875</v>
      </c>
      <c r="AB41" s="71">
        <v>12</v>
      </c>
      <c r="AC41" s="100">
        <v>6.4</v>
      </c>
      <c r="AD41" s="100">
        <v>3.3</v>
      </c>
      <c r="AE41" s="100">
        <v>7.29</v>
      </c>
      <c r="AF41" s="100">
        <v>5.07</v>
      </c>
      <c r="AG41" s="100">
        <v>14.59</v>
      </c>
      <c r="AH41" s="100">
        <v>8.5299999999999994</v>
      </c>
      <c r="AI41" s="100">
        <v>8.1</v>
      </c>
      <c r="AJ41" s="100">
        <v>11.14</v>
      </c>
      <c r="AK41" s="100">
        <v>8.19</v>
      </c>
      <c r="AL41" s="100">
        <v>53940</v>
      </c>
      <c r="AM41" s="100">
        <v>0.42</v>
      </c>
      <c r="AN41" s="100">
        <v>0.24</v>
      </c>
      <c r="AO41" s="110">
        <f t="shared" si="7"/>
        <v>-24.734021035319536</v>
      </c>
      <c r="AP41" s="111">
        <f t="shared" si="8"/>
        <v>12.062853964680462</v>
      </c>
      <c r="AQ41" s="112">
        <f t="shared" si="9"/>
        <v>187.9507336333769</v>
      </c>
      <c r="AR41" s="101">
        <f>INDEX(Historical!$C$7:$C$1045,MATCH(B41,Historical!$B$7:$B$1045,0))*IF(AH41="n/a",1.03,IF(AH41&lt;0,1.01,IF(AH41&gt;10,1.1,(1+AH41/100))))</f>
        <v>1.345772</v>
      </c>
      <c r="AS41" s="109">
        <f t="shared" si="10"/>
        <v>1.4547795319999999</v>
      </c>
      <c r="AT41" s="109">
        <f t="shared" si="15"/>
        <v>1.5739259756707999</v>
      </c>
      <c r="AU41" s="109">
        <f t="shared" si="15"/>
        <v>1.7028305130782386</v>
      </c>
      <c r="AV41" s="109">
        <f t="shared" si="15"/>
        <v>1.8422923320993465</v>
      </c>
      <c r="AW41" s="109">
        <f t="shared" si="12"/>
        <v>7.9196003528483851</v>
      </c>
      <c r="AX41" s="113">
        <f t="shared" si="13"/>
        <v>3.3628876232901845</v>
      </c>
      <c r="AY41" s="100">
        <v>1.02</v>
      </c>
      <c r="AZ41" s="100">
        <v>44.3</v>
      </c>
      <c r="BA41" s="100">
        <v>-2.71</v>
      </c>
      <c r="BB41" s="100">
        <v>4.26</v>
      </c>
      <c r="BC41" s="100">
        <v>15.43</v>
      </c>
      <c r="BE41" s="12">
        <v>2020</v>
      </c>
      <c r="BF41" s="12">
        <f t="shared" si="14"/>
        <v>1</v>
      </c>
      <c r="BG41" s="100">
        <v>9.64</v>
      </c>
      <c r="BH41" t="s">
        <v>121</v>
      </c>
      <c r="BI41" t="s">
        <v>122</v>
      </c>
    </row>
    <row r="42" spans="1:61" ht="11.25" customHeight="1" x14ac:dyDescent="0.2">
      <c r="A42" s="55" t="s">
        <v>603</v>
      </c>
      <c r="B42" s="55" t="s">
        <v>604</v>
      </c>
      <c r="C42" s="156" t="s">
        <v>180</v>
      </c>
      <c r="D42" s="98" t="s">
        <v>554</v>
      </c>
      <c r="E42" s="157">
        <v>16</v>
      </c>
      <c r="F42" s="2">
        <v>284</v>
      </c>
      <c r="G42" s="2" t="s">
        <v>118</v>
      </c>
      <c r="H42" s="2" t="s">
        <v>118</v>
      </c>
      <c r="I42" s="100">
        <v>346.25</v>
      </c>
      <c r="J42" s="101">
        <f t="shared" si="0"/>
        <v>2.9111913357400723</v>
      </c>
      <c r="K42" s="104">
        <v>2.52</v>
      </c>
      <c r="L42" s="71">
        <v>4</v>
      </c>
      <c r="M42" s="28">
        <f t="shared" si="1"/>
        <v>10.08</v>
      </c>
      <c r="N42" s="103" t="s">
        <v>339</v>
      </c>
      <c r="O42" s="104">
        <v>2.38</v>
      </c>
      <c r="P42" s="158">
        <v>46066</v>
      </c>
      <c r="Q42" s="158">
        <v>46087</v>
      </c>
      <c r="R42" s="28">
        <f t="shared" si="2"/>
        <v>5.8823529411764763</v>
      </c>
      <c r="S42" s="105">
        <f>IF(INDEX(Historical!$D$7:$D1077,MATCH(B42,Historical!$B$7:$B$1044,0))=0,"n/a",(INDEX(Historical!$C$7:$C$1044,MATCH(B42,Historical!$B$7:$B$1044,0))/INDEX(Historical!$D$7:$D$1044,MATCH(B42,Historical!$B$7:$B$1044,0))-1)*100)</f>
        <v>5.7777777777777706</v>
      </c>
      <c r="T42" s="105">
        <f>IF(INDEX(Historical!$F$7:$F$1044,MATCH(B42,Historical!$B$7:$B$1044,0))=0,"n/a",((INDEX(Historical!$C$7:$C$1044,MATCH(B42,Historical!$B$7:$B$1044,0))/INDEX(Historical!$F$7:$F$1044,MATCH(B42,Historical!$B$7:$B$1044,0)))^(1/3)-1)*100)</f>
        <v>7.0512499040185528</v>
      </c>
      <c r="U42" s="105">
        <f>IF(INDEX(Historical!$H$7:$H$1044,MATCH(B42,Historical!$B$7:$B$1044,0))=0,"n/a",((INDEX(Historical!$C$7:$C$1044,MATCH(B42,Historical!$B$7:$B$1044,0))/INDEX(Historical!$H$7:$H$1044,MATCH(B42,Historical!$B$7:$B$1044,0)))^(1/5)-1)*100)</f>
        <v>8.2658263101468279</v>
      </c>
      <c r="V42" s="105">
        <f>IF(INDEX(Historical!$M$7:$M$1044,MATCH(B42,Historical!$B$7:$B$1044,0))=0,"n/a",((INDEX(Historical!$C$7:$C$1044,MATCH(B42,Historical!$B$7:$B$1044,0))/INDEX(Historical!$M$7:$M$1044,MATCH(B42,Historical!$B$7:$B$1044,0)))^(1/10)-1)*100)</f>
        <v>11.659322027809393</v>
      </c>
      <c r="W42" s="106">
        <f t="shared" si="3"/>
        <v>0.70894570802929002</v>
      </c>
      <c r="X42" s="107">
        <f t="shared" si="4"/>
        <v>2.8211011297429445</v>
      </c>
      <c r="Y42" s="159"/>
      <c r="Z42" s="101">
        <f t="shared" si="5"/>
        <v>70.8362614195362</v>
      </c>
      <c r="AA42" s="109">
        <f t="shared" si="6"/>
        <v>24.332396345748418</v>
      </c>
      <c r="AB42" s="71">
        <v>12</v>
      </c>
      <c r="AC42" s="100">
        <v>14.23</v>
      </c>
      <c r="AD42" s="100">
        <v>4.03</v>
      </c>
      <c r="AE42" s="100">
        <v>5.09</v>
      </c>
      <c r="AF42" s="100">
        <v>21.55</v>
      </c>
      <c r="AG42" s="100">
        <v>106.1</v>
      </c>
      <c r="AH42" s="100">
        <v>2.2399999999999998</v>
      </c>
      <c r="AI42" s="100">
        <v>4.84</v>
      </c>
      <c r="AJ42" s="100">
        <v>2.93</v>
      </c>
      <c r="AK42" s="100">
        <v>3.6700000000000004</v>
      </c>
      <c r="AL42" s="100">
        <v>186870</v>
      </c>
      <c r="AM42" s="100">
        <v>0.22</v>
      </c>
      <c r="AN42" s="100">
        <v>6.4</v>
      </c>
      <c r="AO42" s="110">
        <f t="shared" si="7"/>
        <v>-13.155378699861517</v>
      </c>
      <c r="AP42" s="111">
        <f t="shared" si="8"/>
        <v>11.177017645886901</v>
      </c>
      <c r="AQ42" s="112">
        <f t="shared" si="9"/>
        <v>382.75281977466523</v>
      </c>
      <c r="AR42" s="101">
        <f>INDEX(Historical!$C$7:$C$1045,MATCH(B42,Historical!$B$7:$B$1045,0))*IF(AH42="n/a",1.03,IF(AH42&lt;0,1.01,IF(AH42&gt;10,1.1,(1+AH42/100))))</f>
        <v>9.7332479999999997</v>
      </c>
      <c r="AS42" s="109">
        <f t="shared" si="10"/>
        <v>10.2043372032</v>
      </c>
      <c r="AT42" s="109">
        <f t="shared" si="15"/>
        <v>10.578836378557439</v>
      </c>
      <c r="AU42" s="109">
        <f t="shared" si="15"/>
        <v>10.967079673650495</v>
      </c>
      <c r="AV42" s="109">
        <f t="shared" si="15"/>
        <v>11.369571497673467</v>
      </c>
      <c r="AW42" s="109">
        <f t="shared" si="12"/>
        <v>52.853072753081406</v>
      </c>
      <c r="AX42" s="113">
        <f t="shared" si="13"/>
        <v>15.264425343850228</v>
      </c>
      <c r="AY42" s="100">
        <v>0.43</v>
      </c>
      <c r="AZ42" s="100">
        <v>32.440000000000005</v>
      </c>
      <c r="BA42" s="100">
        <v>-11.51</v>
      </c>
      <c r="BB42" s="100">
        <v>-3.45</v>
      </c>
      <c r="BC42" s="100">
        <v>6.63</v>
      </c>
      <c r="BE42" s="12">
        <v>2011</v>
      </c>
      <c r="BF42" s="12">
        <f t="shared" si="14"/>
        <v>1</v>
      </c>
      <c r="BG42" s="100">
        <v>8.4500000000000011</v>
      </c>
      <c r="BH42" t="s">
        <v>121</v>
      </c>
      <c r="BI42" t="s">
        <v>122</v>
      </c>
    </row>
    <row r="43" spans="1:61" ht="11.25" customHeight="1" x14ac:dyDescent="0.2">
      <c r="A43" s="116" t="s">
        <v>5592</v>
      </c>
      <c r="B43" s="55" t="s">
        <v>5582</v>
      </c>
      <c r="C43" s="156" t="s">
        <v>300</v>
      </c>
      <c r="D43" s="98" t="s">
        <v>301</v>
      </c>
      <c r="E43" s="157">
        <v>6</v>
      </c>
      <c r="F43" s="2">
        <v>651</v>
      </c>
      <c r="G43" s="2" t="s">
        <v>146</v>
      </c>
      <c r="H43" s="2" t="s">
        <v>146</v>
      </c>
      <c r="I43" s="100">
        <v>31.84</v>
      </c>
      <c r="J43" s="101">
        <f t="shared" si="0"/>
        <v>4.1457286432160805</v>
      </c>
      <c r="K43" s="104">
        <v>0.33</v>
      </c>
      <c r="L43" s="71">
        <v>4</v>
      </c>
      <c r="M43" s="28">
        <f t="shared" si="1"/>
        <v>1.32</v>
      </c>
      <c r="N43" s="103" t="s">
        <v>270</v>
      </c>
      <c r="O43" s="104">
        <v>0.3</v>
      </c>
      <c r="P43" s="158">
        <v>46094</v>
      </c>
      <c r="Q43" s="158">
        <v>46112</v>
      </c>
      <c r="R43" s="28">
        <f t="shared" si="2"/>
        <v>10.000000000000009</v>
      </c>
      <c r="S43" s="105">
        <f>IF(INDEX(Historical!$D$7:$D1710,MATCH(B43,Historical!$B$7:$B$1044,0))=0,"n/a",(INDEX(Historical!$C$7:$C$1044,MATCH(B43,Historical!$B$7:$B$1044,0))/INDEX(Historical!$D$7:$D$1044,MATCH(B43,Historical!$B$7:$B$1044,0))-1)*100)</f>
        <v>15.384615384615374</v>
      </c>
      <c r="T43" s="105">
        <f>IF(INDEX(Historical!$F$7:$F$1044,MATCH(B43,Historical!$B$7:$B$1044,0))=0,"n/a",((INDEX(Historical!$C$7:$C$1044,MATCH(B43,Historical!$B$7:$B$1044,0))/INDEX(Historical!$F$7:$F$1044,MATCH(B43,Historical!$B$7:$B$1044,0)))^(1/3)-1)*100)</f>
        <v>18.563110149668759</v>
      </c>
      <c r="U43" s="105">
        <f>IF(INDEX(Historical!$H$7:$H$1044,MATCH(B43,Historical!$B$7:$B$1044,0))=0,"n/a",((INDEX(Historical!$C$7:$C$1044,MATCH(B43,Historical!$B$7:$B$1044,0))/INDEX(Historical!$H$7:$H$1044,MATCH(B43,Historical!$B$7:$B$1044,0)))^(1/5)-1)*100)</f>
        <v>43.096908110525554</v>
      </c>
      <c r="V43" s="105">
        <f>IF(INDEX(Historical!$M$7:$M$1044,MATCH(B43,Historical!$B$7:$B$1044,0))=0,"n/a",((INDEX(Historical!$C$7:$C$1044,MATCH(B43,Historical!$B$7:$B$1044,0))/INDEX(Historical!$M$7:$M$1044,MATCH(B43,Historical!$B$7:$B$1044,0)))^(1/10)-1)*100)</f>
        <v>19.623119885131544</v>
      </c>
      <c r="W43" s="106">
        <f t="shared" si="3"/>
        <v>2.1962311988513163</v>
      </c>
      <c r="X43" s="107">
        <f t="shared" si="4"/>
        <v>1.281501876613903</v>
      </c>
      <c r="Y43" s="162"/>
      <c r="Z43" s="101">
        <f t="shared" si="5"/>
        <v>111.86440677966102</v>
      </c>
      <c r="AA43" s="109">
        <f t="shared" si="6"/>
        <v>26.98305084745763</v>
      </c>
      <c r="AB43" s="71">
        <v>12</v>
      </c>
      <c r="AC43" s="100">
        <v>1.18</v>
      </c>
      <c r="AD43" s="100" t="s">
        <v>142</v>
      </c>
      <c r="AE43" s="100">
        <v>6.21</v>
      </c>
      <c r="AF43" s="100">
        <v>1.66</v>
      </c>
      <c r="AG43" s="100">
        <v>6.36</v>
      </c>
      <c r="AH43" s="100">
        <v>-38.51</v>
      </c>
      <c r="AI43" s="100">
        <v>0.53</v>
      </c>
      <c r="AJ43" s="100">
        <v>33.629999999999995</v>
      </c>
      <c r="AK43" s="100">
        <v>-14.37</v>
      </c>
      <c r="AL43" s="100">
        <v>11580</v>
      </c>
      <c r="AM43" s="100">
        <v>8.23</v>
      </c>
      <c r="AN43" s="100">
        <v>0.73</v>
      </c>
      <c r="AO43" s="110">
        <f t="shared" si="7"/>
        <v>20.259585906284006</v>
      </c>
      <c r="AP43" s="111">
        <f t="shared" si="8"/>
        <v>47.242636753741635</v>
      </c>
      <c r="AQ43" s="112">
        <f t="shared" si="9"/>
        <v>41.093923653366701</v>
      </c>
      <c r="AR43" s="101">
        <f>INDEX(Historical!$C$7:$C$1045,MATCH(B43,Historical!$B$7:$B$1045,0))*IF(AH43="n/a",1.03,IF(AH43&lt;0,1.01,IF(AH43&gt;10,1.1,(1+AH43/100))))</f>
        <v>1.212</v>
      </c>
      <c r="AS43" s="109">
        <f t="shared" si="10"/>
        <v>1.2184236000000002</v>
      </c>
      <c r="AT43" s="109">
        <f t="shared" si="15"/>
        <v>1.2306078360000001</v>
      </c>
      <c r="AU43" s="109">
        <f t="shared" si="15"/>
        <v>1.2429139143600001</v>
      </c>
      <c r="AV43" s="109">
        <f t="shared" si="15"/>
        <v>1.2553430535036001</v>
      </c>
      <c r="AW43" s="109">
        <f t="shared" si="12"/>
        <v>6.1592884038636004</v>
      </c>
      <c r="AX43" s="113">
        <f t="shared" si="13"/>
        <v>19.344498755853014</v>
      </c>
      <c r="AY43" s="100">
        <v>0.82</v>
      </c>
      <c r="AZ43" s="100">
        <v>16.989999999999998</v>
      </c>
      <c r="BA43" s="100">
        <v>-19.37</v>
      </c>
      <c r="BB43" s="100">
        <v>8.16</v>
      </c>
      <c r="BC43" s="100">
        <v>-0.55999999999999994</v>
      </c>
      <c r="BE43" s="12">
        <v>2021</v>
      </c>
      <c r="BF43" s="12">
        <f t="shared" si="14"/>
        <v>0</v>
      </c>
      <c r="BG43" s="100">
        <v>3.39</v>
      </c>
      <c r="BH43" s="55" t="s">
        <v>121</v>
      </c>
      <c r="BI43" s="55" t="s">
        <v>302</v>
      </c>
    </row>
    <row r="44" spans="1:61" ht="11.25" customHeight="1" x14ac:dyDescent="0.2">
      <c r="A44" s="116" t="s">
        <v>1709</v>
      </c>
      <c r="B44" s="55" t="s">
        <v>1710</v>
      </c>
      <c r="C44" s="156" t="s">
        <v>198</v>
      </c>
      <c r="D44" s="98" t="s">
        <v>565</v>
      </c>
      <c r="E44" s="157">
        <v>5</v>
      </c>
      <c r="F44" s="2">
        <v>697</v>
      </c>
      <c r="G44" s="2" t="s">
        <v>146</v>
      </c>
      <c r="H44" s="2" t="s">
        <v>146</v>
      </c>
      <c r="I44" s="100">
        <v>69.75</v>
      </c>
      <c r="J44" s="101">
        <f t="shared" si="0"/>
        <v>0.4789677419354838</v>
      </c>
      <c r="K44" s="104">
        <v>8.3519999999999997E-2</v>
      </c>
      <c r="L44" s="71">
        <v>4</v>
      </c>
      <c r="M44" s="28">
        <f t="shared" si="1"/>
        <v>0.33407999999999999</v>
      </c>
      <c r="N44" s="103" t="s">
        <v>1517</v>
      </c>
      <c r="O44" s="104">
        <v>8.2699999999999996E-2</v>
      </c>
      <c r="P44" s="158">
        <v>45994</v>
      </c>
      <c r="Q44" s="158">
        <v>46014</v>
      </c>
      <c r="R44" s="28">
        <f t="shared" si="2"/>
        <v>0.99153567110036434</v>
      </c>
      <c r="S44" s="105">
        <f>IF(INDEX(Historical!$D$7:$D1711,MATCH(B44,Historical!$B$7:$B$1044,0))=0,"n/a",(INDEX(Historical!$C$7:$C$1044,MATCH(B44,Historical!$B$7:$B$1044,0))/INDEX(Historical!$D$7:$D$1044,MATCH(B44,Historical!$B$7:$B$1044,0))-1)*100)</f>
        <v>-48.642453341593736</v>
      </c>
      <c r="T44" s="105">
        <f>IF(INDEX(Historical!$F$7:$F$1044,MATCH(B44,Historical!$B$7:$B$1044,0))=0,"n/a",((INDEX(Historical!$C$7:$C$1044,MATCH(B44,Historical!$B$7:$B$1044,0))/INDEX(Historical!$F$7:$F$1044,MATCH(B44,Historical!$B$7:$B$1044,0)))^(1/3)-1)*100)</f>
        <v>13.799311765253375</v>
      </c>
      <c r="U44" s="105" t="str">
        <f>IF(INDEX(Historical!$H$7:$H$1044,MATCH(B44,Historical!$B$7:$B$1044,0))=0,"n/a",((INDEX(Historical!$C$7:$C$1044,MATCH(B44,Historical!$B$7:$B$1044,0))/INDEX(Historical!$H$7:$H$1044,MATCH(B44,Historical!$B$7:$B$1044,0)))^(1/5)-1)*100)</f>
        <v>n/a</v>
      </c>
      <c r="V44" s="105" t="str">
        <f>IF(INDEX(Historical!$M$7:$M$1044,MATCH(B44,Historical!$B$7:$B$1044,0))=0,"n/a",((INDEX(Historical!$C$7:$C$1044,MATCH(B44,Historical!$B$7:$B$1044,0))/INDEX(Historical!$M$7:$M$1044,MATCH(B44,Historical!$B$7:$B$1044,0)))^(1/10)-1)*100)</f>
        <v>n/a</v>
      </c>
      <c r="W44" s="106" t="str">
        <f t="shared" si="3"/>
        <v>n/a</v>
      </c>
      <c r="X44" s="107" t="str">
        <f t="shared" si="4"/>
        <v>n/a</v>
      </c>
      <c r="Y44" s="162"/>
      <c r="Z44" s="101">
        <f t="shared" si="5"/>
        <v>19.090285714285713</v>
      </c>
      <c r="AA44" s="109">
        <f t="shared" si="6"/>
        <v>39.857142857142854</v>
      </c>
      <c r="AB44" s="71">
        <v>12</v>
      </c>
      <c r="AC44" s="100">
        <v>1.75</v>
      </c>
      <c r="AD44" s="100">
        <v>1.05</v>
      </c>
      <c r="AE44" s="100">
        <v>2.4500000000000002</v>
      </c>
      <c r="AF44" s="100">
        <v>3.81</v>
      </c>
      <c r="AG44" s="100">
        <v>10.040000000000001</v>
      </c>
      <c r="AH44" s="100">
        <v>40.229999999999997</v>
      </c>
      <c r="AI44" s="100">
        <v>17.21</v>
      </c>
      <c r="AJ44" s="100">
        <v>1.52</v>
      </c>
      <c r="AK44" s="100">
        <v>26.93</v>
      </c>
      <c r="AL44" s="100">
        <v>17290</v>
      </c>
      <c r="AM44" s="100">
        <v>75.760000000000005</v>
      </c>
      <c r="AN44" s="100">
        <v>0.34</v>
      </c>
      <c r="AO44" s="110" t="str">
        <f t="shared" si="7"/>
        <v>n/a</v>
      </c>
      <c r="AP44" s="111" t="str">
        <f t="shared" si="8"/>
        <v>n/a</v>
      </c>
      <c r="AQ44" s="112">
        <f t="shared" si="9"/>
        <v>159.79112488964776</v>
      </c>
      <c r="AR44" s="101">
        <f>INDEX(Historical!$C$7:$C$1045,MATCH(B44,Historical!$B$7:$B$1045,0))*IF(AH44="n/a",1.03,IF(AH44&lt;0,1.01,IF(AH44&gt;10,1.1,(1+AH44/100))))</f>
        <v>0.36474900000000005</v>
      </c>
      <c r="AS44" s="109">
        <f t="shared" si="10"/>
        <v>0.40122390000000008</v>
      </c>
      <c r="AT44" s="109">
        <f t="shared" si="15"/>
        <v>0.44134629000000014</v>
      </c>
      <c r="AU44" s="109">
        <f t="shared" si="15"/>
        <v>0.48548091900000018</v>
      </c>
      <c r="AV44" s="109">
        <f t="shared" si="15"/>
        <v>0.53402901090000021</v>
      </c>
      <c r="AW44" s="109">
        <f t="shared" si="12"/>
        <v>2.2268291199000005</v>
      </c>
      <c r="AX44" s="113">
        <f t="shared" si="13"/>
        <v>3.1925865518279575</v>
      </c>
      <c r="AY44" s="100">
        <v>2.2999999999999998</v>
      </c>
      <c r="AZ44" s="100">
        <v>321.7</v>
      </c>
      <c r="BA44" s="100">
        <v>-11.97</v>
      </c>
      <c r="BB44" s="100">
        <v>31.7</v>
      </c>
      <c r="BC44" s="100">
        <v>77.990000000000009</v>
      </c>
      <c r="BE44" s="12">
        <v>2021</v>
      </c>
      <c r="BF44" s="12">
        <f t="shared" si="14"/>
        <v>0</v>
      </c>
      <c r="BG44" s="100">
        <v>5.7299999999999995</v>
      </c>
      <c r="BH44" s="55" t="s">
        <v>121</v>
      </c>
      <c r="BI44" s="55" t="s">
        <v>122</v>
      </c>
    </row>
    <row r="45" spans="1:61" ht="11.25" customHeight="1" x14ac:dyDescent="0.2">
      <c r="A45" s="123" t="s">
        <v>605</v>
      </c>
      <c r="B45" s="55" t="s">
        <v>606</v>
      </c>
      <c r="C45" s="156" t="s">
        <v>134</v>
      </c>
      <c r="D45" s="98" t="s">
        <v>186</v>
      </c>
      <c r="E45" s="157">
        <v>22</v>
      </c>
      <c r="F45" s="2">
        <v>188</v>
      </c>
      <c r="G45" s="2" t="s">
        <v>118</v>
      </c>
      <c r="H45" s="2" t="s">
        <v>118</v>
      </c>
      <c r="I45" s="100">
        <v>474.79</v>
      </c>
      <c r="J45" s="101">
        <f t="shared" si="0"/>
        <v>1.4322121358916573</v>
      </c>
      <c r="K45" s="104">
        <v>1.7</v>
      </c>
      <c r="L45" s="71">
        <v>4</v>
      </c>
      <c r="M45" s="28">
        <f t="shared" si="1"/>
        <v>6.8</v>
      </c>
      <c r="N45" s="103" t="s">
        <v>550</v>
      </c>
      <c r="O45" s="104">
        <v>1.6</v>
      </c>
      <c r="P45" s="158">
        <v>46146</v>
      </c>
      <c r="Q45" s="158">
        <v>46164</v>
      </c>
      <c r="R45" s="28">
        <f t="shared" si="2"/>
        <v>6.249999999999992</v>
      </c>
      <c r="S45" s="105">
        <f>IF(INDEX(Historical!$D$7:$D1078,MATCH(B45,Historical!$B$7:$B$1044,0))=0,"n/a",(INDEX(Historical!$C$7:$C$1044,MATCH(B45,Historical!$B$7:$B$1044,0))/INDEX(Historical!$D$7:$D$1044,MATCH(B45,Historical!$B$7:$B$1044,0))-1)*100)</f>
        <v>8.4628670120898022</v>
      </c>
      <c r="T45" s="105">
        <f>IF(INDEX(Historical!$F$7:$F$1044,MATCH(B45,Historical!$B$7:$B$1044,0))=0,"n/a",((INDEX(Historical!$C$7:$C$1044,MATCH(B45,Historical!$B$7:$B$1044,0))/INDEX(Historical!$F$7:$F$1044,MATCH(B45,Historical!$B$7:$B$1044,0)))^(1/3)-1)*100)</f>
        <v>8.7710382241059861</v>
      </c>
      <c r="U45" s="105">
        <f>IF(INDEX(Historical!$H$7:$H$1044,MATCH(B45,Historical!$B$7:$B$1044,0))=0,"n/a",((INDEX(Historical!$C$7:$C$1044,MATCH(B45,Historical!$B$7:$B$1044,0))/INDEX(Historical!$H$7:$H$1044,MATCH(B45,Historical!$B$7:$B$1044,0)))^(1/5)-1)*100)</f>
        <v>8.9550256179695928</v>
      </c>
      <c r="V45" s="105">
        <f>IF(INDEX(Historical!$M$7:$M$1044,MATCH(B45,Historical!$B$7:$B$1044,0))=0,"n/a",((INDEX(Historical!$C$7:$C$1044,MATCH(B45,Historical!$B$7:$B$1044,0))/INDEX(Historical!$M$7:$M$1044,MATCH(B45,Historical!$B$7:$B$1044,0)))^(1/10)-1)*100)</f>
        <v>9.2612055265749671</v>
      </c>
      <c r="W45" s="106">
        <f t="shared" si="3"/>
        <v>0.96693951908023279</v>
      </c>
      <c r="X45" s="107">
        <f t="shared" si="4"/>
        <v>0.36776285905419276</v>
      </c>
      <c r="Y45" s="164"/>
      <c r="Z45" s="101">
        <f t="shared" si="5"/>
        <v>16.915422885572138</v>
      </c>
      <c r="AA45" s="109">
        <f t="shared" si="6"/>
        <v>11.810696517412936</v>
      </c>
      <c r="AB45" s="71">
        <v>12</v>
      </c>
      <c r="AC45" s="100">
        <v>40.200000000000003</v>
      </c>
      <c r="AD45" s="100">
        <v>0.92</v>
      </c>
      <c r="AE45" s="100">
        <v>2.23</v>
      </c>
      <c r="AF45" s="100">
        <v>6.89</v>
      </c>
      <c r="AG45" s="100">
        <v>66.94</v>
      </c>
      <c r="AH45" s="100">
        <v>11.76</v>
      </c>
      <c r="AI45" s="100">
        <v>8.17</v>
      </c>
      <c r="AJ45" s="100">
        <v>24.349999999999998</v>
      </c>
      <c r="AK45" s="100">
        <v>10.82</v>
      </c>
      <c r="AL45" s="100">
        <v>43060</v>
      </c>
      <c r="AM45" s="100">
        <v>0.19</v>
      </c>
      <c r="AN45" s="100">
        <v>0.94</v>
      </c>
      <c r="AO45" s="110">
        <f t="shared" si="7"/>
        <v>-1.423458763551686</v>
      </c>
      <c r="AP45" s="111">
        <f t="shared" si="8"/>
        <v>10.38723775386125</v>
      </c>
      <c r="AQ45" s="112">
        <f t="shared" si="9"/>
        <v>90.176174468687037</v>
      </c>
      <c r="AR45" s="101">
        <f>INDEX(Historical!$C$7:$C$1045,MATCH(B45,Historical!$B$7:$B$1045,0))*IF(AH45="n/a",1.03,IF(AH45&lt;0,1.01,IF(AH45&gt;10,1.1,(1+AH45/100))))</f>
        <v>6.9080000000000013</v>
      </c>
      <c r="AS45" s="109">
        <f t="shared" si="10"/>
        <v>7.4723836000000023</v>
      </c>
      <c r="AT45" s="109">
        <f t="shared" si="15"/>
        <v>8.2196219600000031</v>
      </c>
      <c r="AU45" s="109">
        <f t="shared" si="15"/>
        <v>9.0415841560000043</v>
      </c>
      <c r="AV45" s="109">
        <f t="shared" si="15"/>
        <v>9.9457425716000056</v>
      </c>
      <c r="AW45" s="109">
        <f t="shared" si="12"/>
        <v>41.58733228760002</v>
      </c>
      <c r="AX45" s="113">
        <f t="shared" si="13"/>
        <v>8.7591002943617209</v>
      </c>
      <c r="AY45" s="100">
        <v>1.22</v>
      </c>
      <c r="AZ45" s="100">
        <v>12.41</v>
      </c>
      <c r="BA45" s="100">
        <v>-13.700000000000001</v>
      </c>
      <c r="BB45" s="100">
        <v>4.17</v>
      </c>
      <c r="BC45" s="100">
        <v>-1.8900000000000001</v>
      </c>
      <c r="BE45" s="12">
        <v>2005</v>
      </c>
      <c r="BF45" s="12">
        <f t="shared" si="14"/>
        <v>2</v>
      </c>
      <c r="BG45" s="100">
        <v>2.1399999999999997</v>
      </c>
      <c r="BH45" t="s">
        <v>121</v>
      </c>
      <c r="BI45" t="s">
        <v>122</v>
      </c>
    </row>
    <row r="46" spans="1:61" ht="11.25" customHeight="1" x14ac:dyDescent="0.2">
      <c r="A46" s="123" t="s">
        <v>607</v>
      </c>
      <c r="B46" s="55" t="s">
        <v>608</v>
      </c>
      <c r="C46" s="156" t="s">
        <v>134</v>
      </c>
      <c r="D46" s="98" t="s">
        <v>135</v>
      </c>
      <c r="E46" s="157">
        <v>14</v>
      </c>
      <c r="F46" s="2">
        <v>393</v>
      </c>
      <c r="G46" s="2" t="s">
        <v>146</v>
      </c>
      <c r="H46" s="2" t="s">
        <v>146</v>
      </c>
      <c r="I46" s="100">
        <v>30.3</v>
      </c>
      <c r="J46" s="101">
        <f t="shared" si="0"/>
        <v>5.4125412541254123</v>
      </c>
      <c r="K46" s="104">
        <v>0.41</v>
      </c>
      <c r="L46" s="71">
        <v>4</v>
      </c>
      <c r="M46" s="28">
        <f t="shared" si="1"/>
        <v>1.64</v>
      </c>
      <c r="N46" s="103" t="s">
        <v>609</v>
      </c>
      <c r="O46" s="104">
        <v>0.39</v>
      </c>
      <c r="P46" s="158">
        <v>46094</v>
      </c>
      <c r="Q46" s="158">
        <v>46101</v>
      </c>
      <c r="R46" s="28">
        <f t="shared" si="2"/>
        <v>5.128205128205118</v>
      </c>
      <c r="S46" s="105">
        <f>IF(INDEX(Historical!$D$7:$D1079,MATCH(B46,Historical!$B$7:$B$1044,0))=0,"n/a",(INDEX(Historical!$C$7:$C$1044,MATCH(B46,Historical!$B$7:$B$1044,0))/INDEX(Historical!$D$7:$D$1044,MATCH(B46,Historical!$B$7:$B$1044,0))-1)*100)</f>
        <v>5.4054054054054168</v>
      </c>
      <c r="T46" s="105">
        <f>IF(INDEX(Historical!$F$7:$F$1044,MATCH(B46,Historical!$B$7:$B$1044,0))=0,"n/a",((INDEX(Historical!$C$7:$C$1044,MATCH(B46,Historical!$B$7:$B$1044,0))/INDEX(Historical!$F$7:$F$1044,MATCH(B46,Historical!$B$7:$B$1044,0)))^(1/3)-1)*100)</f>
        <v>7.9528977308938487</v>
      </c>
      <c r="U46" s="105">
        <f>IF(INDEX(Historical!$H$7:$H$1044,MATCH(B46,Historical!$B$7:$B$1044,0))=0,"n/a",((INDEX(Historical!$C$7:$C$1044,MATCH(B46,Historical!$B$7:$B$1044,0))/INDEX(Historical!$H$7:$H$1044,MATCH(B46,Historical!$B$7:$B$1044,0)))^(1/5)-1)*100)</f>
        <v>7.6316922514810814</v>
      </c>
      <c r="V46" s="105">
        <f>IF(INDEX(Historical!$M$7:$M$1044,MATCH(B46,Historical!$B$7:$B$1044,0))=0,"n/a",((INDEX(Historical!$C$7:$C$1044,MATCH(B46,Historical!$B$7:$B$1044,0))/INDEX(Historical!$M$7:$M$1044,MATCH(B46,Historical!$B$7:$B$1044,0)))^(1/10)-1)*100)</f>
        <v>10.026509310601806</v>
      </c>
      <c r="W46" s="106">
        <f t="shared" si="3"/>
        <v>0.76115146508780485</v>
      </c>
      <c r="X46" s="107" t="str">
        <f t="shared" si="4"/>
        <v>n/a</v>
      </c>
      <c r="Y46" s="165"/>
      <c r="Z46" s="101">
        <f t="shared" si="5"/>
        <v>67.213114754098356</v>
      </c>
      <c r="AA46" s="109">
        <f t="shared" si="6"/>
        <v>12.418032786885247</v>
      </c>
      <c r="AB46" s="71">
        <v>12</v>
      </c>
      <c r="AC46" s="100">
        <v>2.44</v>
      </c>
      <c r="AD46" s="100" t="s">
        <v>142</v>
      </c>
      <c r="AE46" s="100">
        <v>1.75</v>
      </c>
      <c r="AF46" s="100">
        <v>2.2999999999999998</v>
      </c>
      <c r="AG46" s="100">
        <v>18.27</v>
      </c>
      <c r="AH46" s="100">
        <v>-4.0599999999999996</v>
      </c>
      <c r="AI46" s="100">
        <v>-0.62</v>
      </c>
      <c r="AJ46" s="100">
        <v>-11.19</v>
      </c>
      <c r="AK46" s="100" t="s">
        <v>142</v>
      </c>
      <c r="AL46" s="100">
        <v>566.72</v>
      </c>
      <c r="AM46" s="100">
        <v>1.96</v>
      </c>
      <c r="AN46" s="100">
        <v>0</v>
      </c>
      <c r="AO46" s="110">
        <f t="shared" si="7"/>
        <v>0.62620071872124683</v>
      </c>
      <c r="AP46" s="111">
        <f t="shared" si="8"/>
        <v>13.044233505606494</v>
      </c>
      <c r="AQ46" s="112">
        <f t="shared" si="9"/>
        <v>12.667604354748985</v>
      </c>
      <c r="AR46" s="101">
        <f>INDEX(Historical!$C$7:$C$1045,MATCH(B46,Historical!$B$7:$B$1045,0))*IF(AH46="n/a",1.03,IF(AH46&lt;0,1.01,IF(AH46&gt;10,1.1,(1+AH46/100))))</f>
        <v>1.5756000000000001</v>
      </c>
      <c r="AS46" s="109">
        <f t="shared" si="10"/>
        <v>1.5913560000000002</v>
      </c>
      <c r="AT46" s="109">
        <f t="shared" si="15"/>
        <v>1.6390966800000002</v>
      </c>
      <c r="AU46" s="109">
        <f t="shared" si="15"/>
        <v>1.6882695804000003</v>
      </c>
      <c r="AV46" s="109">
        <f t="shared" si="15"/>
        <v>1.7389176678120004</v>
      </c>
      <c r="AW46" s="109">
        <f t="shared" si="12"/>
        <v>8.2332399282120008</v>
      </c>
      <c r="AX46" s="113">
        <f t="shared" si="13"/>
        <v>27.172409004000002</v>
      </c>
      <c r="AY46" s="100">
        <v>0.27</v>
      </c>
      <c r="AZ46" s="100">
        <v>2.8899999999999997</v>
      </c>
      <c r="BA46" s="100">
        <v>-37.51</v>
      </c>
      <c r="BB46" s="100">
        <v>-9.26</v>
      </c>
      <c r="BC46" s="100">
        <v>-22.16</v>
      </c>
      <c r="BE46" s="12">
        <v>2013</v>
      </c>
      <c r="BF46" s="12">
        <f t="shared" si="14"/>
        <v>1</v>
      </c>
      <c r="BG46" s="100">
        <v>4.5</v>
      </c>
      <c r="BH46" t="s">
        <v>121</v>
      </c>
      <c r="BI46" t="s">
        <v>122</v>
      </c>
    </row>
    <row r="47" spans="1:61" ht="11.25" customHeight="1" x14ac:dyDescent="0.2">
      <c r="A47" s="146" t="s">
        <v>610</v>
      </c>
      <c r="B47" s="55" t="s">
        <v>611</v>
      </c>
      <c r="C47" s="156" t="s">
        <v>300</v>
      </c>
      <c r="D47" s="98" t="s">
        <v>612</v>
      </c>
      <c r="E47" s="157">
        <v>16</v>
      </c>
      <c r="F47" s="2">
        <v>300</v>
      </c>
      <c r="G47" s="2" t="s">
        <v>146</v>
      </c>
      <c r="H47" s="2" t="s">
        <v>146</v>
      </c>
      <c r="I47" s="100">
        <v>182.71</v>
      </c>
      <c r="J47" s="101">
        <f t="shared" si="0"/>
        <v>3.9187783919873023</v>
      </c>
      <c r="K47" s="104">
        <v>1.79</v>
      </c>
      <c r="L47" s="71">
        <v>4</v>
      </c>
      <c r="M47" s="28">
        <f t="shared" si="1"/>
        <v>7.16</v>
      </c>
      <c r="N47" s="103" t="s">
        <v>613</v>
      </c>
      <c r="O47" s="104">
        <v>1.7</v>
      </c>
      <c r="P47" s="158">
        <v>46126</v>
      </c>
      <c r="Q47" s="158">
        <v>46140</v>
      </c>
      <c r="R47" s="28">
        <f t="shared" si="2"/>
        <v>5.2941176470588287</v>
      </c>
      <c r="S47" s="105">
        <f>IF(INDEX(Historical!$D$7:$D1080,MATCH(B47,Historical!$B$7:$B$1044,0))=0,"n/a",(INDEX(Historical!$C$7:$C$1044,MATCH(B47,Historical!$B$7:$B$1044,0))/INDEX(Historical!$D$7:$D$1044,MATCH(B47,Historical!$B$7:$B$1044,0))-1)*100)</f>
        <v>2.4390243902439046</v>
      </c>
      <c r="T47" s="105">
        <f>IF(INDEX(Historical!$F$7:$F$1044,MATCH(B47,Historical!$B$7:$B$1044,0))=0,"n/a",((INDEX(Historical!$C$7:$C$1044,MATCH(B47,Historical!$B$7:$B$1044,0))/INDEX(Historical!$F$7:$F$1044,MATCH(B47,Historical!$B$7:$B$1044,0)))^(1/3)-1)*100)</f>
        <v>5.7025997492796021</v>
      </c>
      <c r="U47" s="105">
        <f>IF(INDEX(Historical!$H$7:$H$1044,MATCH(B47,Historical!$B$7:$B$1044,0))=0,"n/a",((INDEX(Historical!$C$7:$C$1044,MATCH(B47,Historical!$B$7:$B$1044,0))/INDEX(Historical!$H$7:$H$1044,MATCH(B47,Historical!$B$7:$B$1044,0)))^(1/5)-1)*100)</f>
        <v>9.1883429960426533</v>
      </c>
      <c r="V47" s="105">
        <f>IF(INDEX(Historical!$M$7:$M$1044,MATCH(B47,Historical!$B$7:$B$1044,0))=0,"n/a",((INDEX(Historical!$C$7:$C$1044,MATCH(B47,Historical!$B$7:$B$1044,0))/INDEX(Historical!$M$7:$M$1044,MATCH(B47,Historical!$B$7:$B$1044,0)))^(1/10)-1)*100)</f>
        <v>14.016858257575503</v>
      </c>
      <c r="W47" s="106">
        <f t="shared" si="3"/>
        <v>0.65552086117991193</v>
      </c>
      <c r="X47" s="107">
        <f t="shared" si="4"/>
        <v>1.2552381142134772</v>
      </c>
      <c r="Y47" s="123" t="s">
        <v>614</v>
      </c>
      <c r="Z47" s="101">
        <f t="shared" si="5"/>
        <v>115.67043618739903</v>
      </c>
      <c r="AA47" s="109">
        <f t="shared" si="6"/>
        <v>29.516962843295637</v>
      </c>
      <c r="AB47" s="71">
        <v>12</v>
      </c>
      <c r="AC47" s="100">
        <v>6.19</v>
      </c>
      <c r="AD47" s="100">
        <v>2.19</v>
      </c>
      <c r="AE47" s="100">
        <v>7.87</v>
      </c>
      <c r="AF47" s="100">
        <v>24.17</v>
      </c>
      <c r="AG47" s="100">
        <v>82.19</v>
      </c>
      <c r="AH47" s="100">
        <v>21.38</v>
      </c>
      <c r="AI47" s="100">
        <v>4.12</v>
      </c>
      <c r="AJ47" s="100">
        <v>7.32</v>
      </c>
      <c r="AK47" s="100">
        <v>12.22</v>
      </c>
      <c r="AL47" s="100">
        <v>85120</v>
      </c>
      <c r="AM47" s="100">
        <v>0.13999999999999999</v>
      </c>
      <c r="AN47" s="100">
        <v>12.81</v>
      </c>
      <c r="AO47" s="110">
        <f t="shared" si="7"/>
        <v>-16.409841455265681</v>
      </c>
      <c r="AP47" s="111">
        <f t="shared" si="8"/>
        <v>13.107121388029956</v>
      </c>
      <c r="AQ47" s="112">
        <f t="shared" si="9"/>
        <v>463.09659401186047</v>
      </c>
      <c r="AR47" s="101">
        <f>INDEX(Historical!$C$7:$C$1045,MATCH(B47,Historical!$B$7:$B$1045,0))*IF(AH47="n/a",1.03,IF(AH47&lt;0,1.01,IF(AH47&gt;10,1.1,(1+AH47/100))))</f>
        <v>7.3920000000000003</v>
      </c>
      <c r="AS47" s="109">
        <f t="shared" si="10"/>
        <v>7.6965503999999996</v>
      </c>
      <c r="AT47" s="109">
        <f t="shared" ref="AT47:AV66" si="16">IF($AK47="n/a",1.03*AS47,IF($AK47&lt;0,1.01*AS47,IF($AK47&gt;10,1.1*AS47,(1+$AK47/100)*AS47)))</f>
        <v>8.4662054399999995</v>
      </c>
      <c r="AU47" s="109">
        <f t="shared" si="16"/>
        <v>9.3128259839999998</v>
      </c>
      <c r="AV47" s="109">
        <f t="shared" si="16"/>
        <v>10.244108582400001</v>
      </c>
      <c r="AW47" s="109">
        <f t="shared" si="12"/>
        <v>43.111690406400001</v>
      </c>
      <c r="AX47" s="113">
        <f t="shared" si="13"/>
        <v>23.595692850090309</v>
      </c>
      <c r="AY47" s="100">
        <v>0.89</v>
      </c>
      <c r="AZ47" s="100">
        <v>10.68</v>
      </c>
      <c r="BA47" s="100">
        <v>-22.03</v>
      </c>
      <c r="BB47" s="100">
        <v>1.34</v>
      </c>
      <c r="BC47" s="100">
        <v>-2.4899999999999998</v>
      </c>
      <c r="BE47" s="12">
        <v>2011</v>
      </c>
      <c r="BF47" s="12">
        <f t="shared" si="14"/>
        <v>1</v>
      </c>
      <c r="BG47" s="100">
        <v>4.63</v>
      </c>
      <c r="BH47" t="s">
        <v>121</v>
      </c>
      <c r="BI47" t="s">
        <v>302</v>
      </c>
    </row>
    <row r="48" spans="1:61" ht="11.25" customHeight="1" x14ac:dyDescent="0.2">
      <c r="A48" s="123" t="s">
        <v>615</v>
      </c>
      <c r="B48" s="55" t="s">
        <v>616</v>
      </c>
      <c r="C48" s="156" t="s">
        <v>134</v>
      </c>
      <c r="D48" s="98" t="s">
        <v>135</v>
      </c>
      <c r="E48" s="157">
        <v>15</v>
      </c>
      <c r="F48" s="2">
        <v>351</v>
      </c>
      <c r="G48" s="2" t="s">
        <v>146</v>
      </c>
      <c r="H48" s="2" t="s">
        <v>146</v>
      </c>
      <c r="I48" s="100">
        <v>311.64999999999998</v>
      </c>
      <c r="J48" s="101">
        <f t="shared" si="0"/>
        <v>1.0524626985400289</v>
      </c>
      <c r="K48" s="104">
        <v>0.82</v>
      </c>
      <c r="L48" s="71">
        <v>4</v>
      </c>
      <c r="M48" s="28">
        <f t="shared" si="1"/>
        <v>3.28</v>
      </c>
      <c r="N48" s="103" t="s">
        <v>151</v>
      </c>
      <c r="O48" s="104">
        <v>0.745</v>
      </c>
      <c r="P48" s="158">
        <v>46143</v>
      </c>
      <c r="Q48" s="158">
        <v>46157</v>
      </c>
      <c r="R48" s="28">
        <f t="shared" si="2"/>
        <v>10.067114093959725</v>
      </c>
      <c r="S48" s="105">
        <f>IF(INDEX(Historical!$D$7:$D1081,MATCH(B48,Historical!$B$7:$B$1044,0))=0,"n/a",(INDEX(Historical!$C$7:$C$1044,MATCH(B48,Historical!$B$7:$B$1044,0))/INDEX(Historical!$D$7:$D$1044,MATCH(B48,Historical!$B$7:$B$1044,0))-1)*100)</f>
        <v>10.22727272727273</v>
      </c>
      <c r="T48" s="105">
        <f>IF(INDEX(Historical!$F$7:$F$1044,MATCH(B48,Historical!$B$7:$B$1044,0))=0,"n/a",((INDEX(Historical!$C$7:$C$1044,MATCH(B48,Historical!$B$7:$B$1044,0))/INDEX(Historical!$F$7:$F$1044,MATCH(B48,Historical!$B$7:$B$1044,0)))^(1/3)-1)*100)</f>
        <v>9.9384538155088631</v>
      </c>
      <c r="U48" s="105">
        <f>IF(INDEX(Historical!$H$7:$H$1044,MATCH(B48,Historical!$B$7:$B$1044,0))=0,"n/a",((INDEX(Historical!$C$7:$C$1044,MATCH(B48,Historical!$B$7:$B$1044,0))/INDEX(Historical!$H$7:$H$1044,MATCH(B48,Historical!$B$7:$B$1044,0)))^(1/5)-1)*100)</f>
        <v>10.330248749389082</v>
      </c>
      <c r="V48" s="105">
        <f>IF(INDEX(Historical!$M$7:$M$1044,MATCH(B48,Historical!$B$7:$B$1044,0))=0,"n/a",((INDEX(Historical!$C$7:$C$1044,MATCH(B48,Historical!$B$7:$B$1044,0))/INDEX(Historical!$M$7:$M$1044,MATCH(B48,Historical!$B$7:$B$1044,0)))^(1/10)-1)*100)</f>
        <v>9.7285183111327278</v>
      </c>
      <c r="W48" s="106">
        <f t="shared" si="3"/>
        <v>1.0618522182938968</v>
      </c>
      <c r="X48" s="107">
        <f t="shared" si="4"/>
        <v>0.68685164557108247</v>
      </c>
      <c r="Y48" s="123" t="s">
        <v>617</v>
      </c>
      <c r="Z48" s="101">
        <f t="shared" si="5"/>
        <v>19.260129183793303</v>
      </c>
      <c r="AA48" s="109">
        <f t="shared" si="6"/>
        <v>18.300058719906044</v>
      </c>
      <c r="AB48" s="71">
        <v>12</v>
      </c>
      <c r="AC48" s="100">
        <v>17.03</v>
      </c>
      <c r="AD48" s="100">
        <v>1.24</v>
      </c>
      <c r="AE48" s="100">
        <v>3.86</v>
      </c>
      <c r="AF48" s="100">
        <v>7.15</v>
      </c>
      <c r="AG48" s="100">
        <v>47.760000000000005</v>
      </c>
      <c r="AH48" s="100">
        <v>11.34</v>
      </c>
      <c r="AI48" s="100">
        <v>12.45</v>
      </c>
      <c r="AJ48" s="100">
        <v>15.040000000000001</v>
      </c>
      <c r="AK48" s="100">
        <v>11.73</v>
      </c>
      <c r="AL48" s="100">
        <v>66770</v>
      </c>
      <c r="AM48" s="100">
        <v>1.1599999999999999</v>
      </c>
      <c r="AN48" s="100">
        <v>1.72</v>
      </c>
      <c r="AO48" s="110">
        <f t="shared" si="7"/>
        <v>-6.9173472719769329</v>
      </c>
      <c r="AP48" s="111">
        <f t="shared" si="8"/>
        <v>11.382711447929111</v>
      </c>
      <c r="AQ48" s="112">
        <f t="shared" si="9"/>
        <v>141.15040935512818</v>
      </c>
      <c r="AR48" s="101">
        <f>INDEX(Historical!$C$7:$C$1045,MATCH(B48,Historical!$B$7:$B$1045,0))*IF(AH48="n/a",1.03,IF(AH48&lt;0,1.01,IF(AH48&gt;10,1.1,(1+AH48/100))))</f>
        <v>3.2010000000000005</v>
      </c>
      <c r="AS48" s="109">
        <f t="shared" si="10"/>
        <v>3.521100000000001</v>
      </c>
      <c r="AT48" s="109">
        <f t="shared" si="16"/>
        <v>3.8732100000000016</v>
      </c>
      <c r="AU48" s="109">
        <f t="shared" si="16"/>
        <v>4.2605310000000021</v>
      </c>
      <c r="AV48" s="109">
        <f t="shared" si="16"/>
        <v>4.6865841000000028</v>
      </c>
      <c r="AW48" s="109">
        <f t="shared" si="12"/>
        <v>19.54242510000001</v>
      </c>
      <c r="AX48" s="113">
        <f t="shared" si="13"/>
        <v>6.2706321514519532</v>
      </c>
      <c r="AY48" s="100">
        <v>0.75</v>
      </c>
      <c r="AZ48" s="100">
        <v>2.3199999999999998</v>
      </c>
      <c r="BA48" s="100">
        <v>-18.2</v>
      </c>
      <c r="BB48" s="100">
        <v>-4.2299999999999995</v>
      </c>
      <c r="BC48" s="100">
        <v>-9.7199999999999989</v>
      </c>
      <c r="BE48" s="12">
        <v>2012</v>
      </c>
      <c r="BF48" s="12">
        <f t="shared" si="14"/>
        <v>1</v>
      </c>
      <c r="BG48" s="100">
        <v>7.41</v>
      </c>
      <c r="BH48" t="s">
        <v>121</v>
      </c>
      <c r="BI48" t="s">
        <v>122</v>
      </c>
    </row>
    <row r="49" spans="1:61" ht="11.25" customHeight="1" x14ac:dyDescent="0.2">
      <c r="A49" s="55" t="s">
        <v>148</v>
      </c>
      <c r="B49" s="55" t="s">
        <v>149</v>
      </c>
      <c r="C49" s="156" t="s">
        <v>116</v>
      </c>
      <c r="D49" s="98" t="s">
        <v>150</v>
      </c>
      <c r="E49" s="157">
        <v>32</v>
      </c>
      <c r="F49" s="2">
        <v>110</v>
      </c>
      <c r="G49" s="2" t="s">
        <v>119</v>
      </c>
      <c r="H49" s="2" t="s">
        <v>119</v>
      </c>
      <c r="I49" s="100">
        <v>61.84</v>
      </c>
      <c r="J49" s="101">
        <f t="shared" si="0"/>
        <v>2.3285899094437257</v>
      </c>
      <c r="K49" s="104">
        <v>0.36</v>
      </c>
      <c r="L49" s="71">
        <v>4</v>
      </c>
      <c r="M49" s="28">
        <f t="shared" si="1"/>
        <v>1.44</v>
      </c>
      <c r="N49" s="103" t="s">
        <v>151</v>
      </c>
      <c r="O49" s="104">
        <v>0.34</v>
      </c>
      <c r="P49" s="158">
        <v>45961</v>
      </c>
      <c r="Q49" s="158">
        <v>45978</v>
      </c>
      <c r="R49" s="28">
        <f t="shared" si="2"/>
        <v>5.8823529411764595</v>
      </c>
      <c r="S49" s="105">
        <f>IF(INDEX(Historical!$D$7:$D1082,MATCH(B49,Historical!$B$7:$B$1044,0))=0,"n/a",(INDEX(Historical!$C$7:$C$1044,MATCH(B49,Historical!$B$7:$B$1044,0))/INDEX(Historical!$D$7:$D$1044,MATCH(B49,Historical!$B$7:$B$1044,0))-1)*100)</f>
        <v>6.153846153846132</v>
      </c>
      <c r="T49" s="105">
        <f>IF(INDEX(Historical!$F$7:$F$1044,MATCH(B49,Historical!$B$7:$B$1044,0))=0,"n/a",((INDEX(Historical!$C$7:$C$1044,MATCH(B49,Historical!$B$7:$B$1044,0))/INDEX(Historical!$F$7:$F$1044,MATCH(B49,Historical!$B$7:$B$1044,0)))^(1/3)-1)*100)</f>
        <v>6.5756716652330516</v>
      </c>
      <c r="U49" s="105">
        <f>IF(INDEX(Historical!$H$7:$H$1044,MATCH(B49,Historical!$B$7:$B$1044,0))=0,"n/a",((INDEX(Historical!$C$7:$C$1044,MATCH(B49,Historical!$B$7:$B$1044,0))/INDEX(Historical!$H$7:$H$1044,MATCH(B49,Historical!$B$7:$B$1044,0)))^(1/5)-1)*100)</f>
        <v>7.0854835608517686</v>
      </c>
      <c r="V49" s="105">
        <f>IF(INDEX(Historical!$M$7:$M$1044,MATCH(B49,Historical!$B$7:$B$1044,0))=0,"n/a",((INDEX(Historical!$C$7:$C$1044,MATCH(B49,Historical!$B$7:$B$1044,0))/INDEX(Historical!$M$7:$M$1044,MATCH(B49,Historical!$B$7:$B$1044,0)))^(1/10)-1)*100)</f>
        <v>13.765229949113289</v>
      </c>
      <c r="W49" s="106">
        <f t="shared" si="3"/>
        <v>0.51473775498448482</v>
      </c>
      <c r="X49" s="107">
        <f t="shared" si="4"/>
        <v>0.55967484682873381</v>
      </c>
      <c r="Y49" s="159"/>
      <c r="Z49" s="101">
        <f t="shared" si="5"/>
        <v>37.402597402597401</v>
      </c>
      <c r="AA49" s="109">
        <f t="shared" si="6"/>
        <v>16.062337662337661</v>
      </c>
      <c r="AB49" s="71">
        <v>12</v>
      </c>
      <c r="AC49" s="100">
        <v>3.85</v>
      </c>
      <c r="AD49" s="100">
        <v>2.21</v>
      </c>
      <c r="AE49" s="100">
        <v>2.23</v>
      </c>
      <c r="AF49" s="100">
        <v>4.6100000000000003</v>
      </c>
      <c r="AG49" s="100">
        <v>29.2</v>
      </c>
      <c r="AH49" s="100">
        <v>3.11</v>
      </c>
      <c r="AI49" s="100">
        <v>8.6499999999999986</v>
      </c>
      <c r="AJ49" s="100">
        <v>12.659999999999998</v>
      </c>
      <c r="AK49" s="100">
        <v>6.5</v>
      </c>
      <c r="AL49" s="100">
        <v>8550</v>
      </c>
      <c r="AM49" s="100">
        <v>19.850000000000001</v>
      </c>
      <c r="AN49" s="100">
        <v>0.11</v>
      </c>
      <c r="AO49" s="110">
        <f t="shared" si="7"/>
        <v>-6.6482641920421663</v>
      </c>
      <c r="AP49" s="111">
        <f t="shared" si="8"/>
        <v>9.4140734702954951</v>
      </c>
      <c r="AQ49" s="112">
        <f t="shared" si="9"/>
        <v>81.410984138075776</v>
      </c>
      <c r="AR49" s="101">
        <f>INDEX(Historical!$C$7:$C$1045,MATCH(B49,Historical!$B$7:$B$1045,0))*IF(AH49="n/a",1.03,IF(AH49&lt;0,1.01,IF(AH49&gt;10,1.1,(1+AH49/100))))</f>
        <v>1.4229179999999997</v>
      </c>
      <c r="AS49" s="109">
        <f t="shared" si="10"/>
        <v>1.5460004069999997</v>
      </c>
      <c r="AT49" s="109">
        <f t="shared" si="16"/>
        <v>1.6464904334549997</v>
      </c>
      <c r="AU49" s="109">
        <f t="shared" si="16"/>
        <v>1.7535123116295745</v>
      </c>
      <c r="AV49" s="109">
        <f t="shared" si="16"/>
        <v>1.8674906118854968</v>
      </c>
      <c r="AW49" s="109">
        <f t="shared" si="12"/>
        <v>8.2364117639700698</v>
      </c>
      <c r="AX49" s="113">
        <f t="shared" si="13"/>
        <v>13.318906474725209</v>
      </c>
      <c r="AY49" s="100">
        <v>1.26</v>
      </c>
      <c r="AZ49" s="100">
        <v>-0.48</v>
      </c>
      <c r="BA49" s="100">
        <v>-24.46</v>
      </c>
      <c r="BB49" s="100">
        <v>-8.99</v>
      </c>
      <c r="BC49" s="100">
        <v>-11.44</v>
      </c>
      <c r="BE49" s="12">
        <v>1994</v>
      </c>
      <c r="BF49" s="12">
        <f t="shared" si="14"/>
        <v>3</v>
      </c>
      <c r="BG49" s="100">
        <v>17.11</v>
      </c>
      <c r="BH49" t="s">
        <v>121</v>
      </c>
      <c r="BI49" t="s">
        <v>122</v>
      </c>
    </row>
    <row r="50" spans="1:61" ht="11.25" customHeight="1" x14ac:dyDescent="0.2">
      <c r="A50" s="55" t="s">
        <v>152</v>
      </c>
      <c r="B50" s="55" t="s">
        <v>153</v>
      </c>
      <c r="C50" s="156" t="s">
        <v>139</v>
      </c>
      <c r="D50" s="98" t="s">
        <v>140</v>
      </c>
      <c r="E50" s="157">
        <v>44</v>
      </c>
      <c r="F50" s="2">
        <v>62</v>
      </c>
      <c r="G50" s="2" t="s">
        <v>118</v>
      </c>
      <c r="H50" s="2" t="s">
        <v>118</v>
      </c>
      <c r="I50" s="100">
        <v>300.05</v>
      </c>
      <c r="J50" s="101">
        <f t="shared" si="0"/>
        <v>2.4129311781369771</v>
      </c>
      <c r="K50" s="104">
        <v>1.81</v>
      </c>
      <c r="L50" s="71">
        <v>4</v>
      </c>
      <c r="M50" s="28">
        <f t="shared" si="1"/>
        <v>7.24</v>
      </c>
      <c r="N50" s="103" t="s">
        <v>154</v>
      </c>
      <c r="O50" s="104">
        <v>1.79</v>
      </c>
      <c r="P50" s="158">
        <v>46113</v>
      </c>
      <c r="Q50" s="158">
        <v>46153</v>
      </c>
      <c r="R50" s="28">
        <f t="shared" si="2"/>
        <v>1.1173184357541908</v>
      </c>
      <c r="S50" s="105">
        <f>IF(INDEX(Historical!$D$7:$D1083,MATCH(B50,Historical!$B$7:$B$1044,0))=0,"n/a",(INDEX(Historical!$C$7:$C$1044,MATCH(B50,Historical!$B$7:$B$1044,0))/INDEX(Historical!$D$7:$D$1044,MATCH(B50,Historical!$B$7:$B$1044,0))-1)*100)</f>
        <v>1.1331444759206777</v>
      </c>
      <c r="T50" s="105">
        <f>IF(INDEX(Historical!$F$7:$F$1044,MATCH(B50,Historical!$B$7:$B$1044,0))=0,"n/a",((INDEX(Historical!$C$7:$C$1044,MATCH(B50,Historical!$B$7:$B$1044,0))/INDEX(Historical!$F$7:$F$1044,MATCH(B50,Historical!$B$7:$B$1044,0)))^(1/3)-1)*100)</f>
        <v>3.9314609252725896</v>
      </c>
      <c r="U50" s="105">
        <f>IF(INDEX(Historical!$H$7:$H$1044,MATCH(B50,Historical!$B$7:$B$1044,0))=0,"n/a",((INDEX(Historical!$C$7:$C$1044,MATCH(B50,Historical!$B$7:$B$1044,0))/INDEX(Historical!$H$7:$H$1044,MATCH(B50,Historical!$B$7:$B$1044,0)))^(1/5)-1)*100)</f>
        <v>6.6285959026347374</v>
      </c>
      <c r="V50" s="105">
        <f>IF(INDEX(Historical!$M$7:$M$1044,MATCH(B50,Historical!$B$7:$B$1044,0))=0,"n/a",((INDEX(Historical!$C$7:$C$1044,MATCH(B50,Historical!$B$7:$B$1044,0))/INDEX(Historical!$M$7:$M$1044,MATCH(B50,Historical!$B$7:$B$1044,0)))^(1/10)-1)*100)</f>
        <v>8.3564637752392414</v>
      </c>
      <c r="W50" s="106">
        <f t="shared" si="3"/>
        <v>0.79322977768128533</v>
      </c>
      <c r="X50" s="107" t="str">
        <f t="shared" si="4"/>
        <v>n/a</v>
      </c>
      <c r="Y50" s="55"/>
      <c r="Z50" s="101" t="str">
        <f t="shared" si="5"/>
        <v>n/a</v>
      </c>
      <c r="AA50" s="109" t="str">
        <f t="shared" si="6"/>
        <v>n/a</v>
      </c>
      <c r="AB50" s="71">
        <v>9</v>
      </c>
      <c r="AC50" s="100">
        <v>-1.5</v>
      </c>
      <c r="AD50" s="100">
        <v>2.46</v>
      </c>
      <c r="AE50" s="100">
        <v>5.47</v>
      </c>
      <c r="AF50" s="100">
        <v>4.33</v>
      </c>
      <c r="AG50" s="100">
        <v>-2.0299999999999998</v>
      </c>
      <c r="AH50" s="100">
        <v>9.24</v>
      </c>
      <c r="AI50" s="100">
        <v>7.89</v>
      </c>
      <c r="AJ50" s="100" t="s">
        <v>142</v>
      </c>
      <c r="AK50" s="100">
        <v>8.6199999999999992</v>
      </c>
      <c r="AL50" s="100">
        <v>66810</v>
      </c>
      <c r="AM50" s="100">
        <v>0.42</v>
      </c>
      <c r="AN50" s="100">
        <v>1.18</v>
      </c>
      <c r="AO50" s="110" t="str">
        <f t="shared" si="7"/>
        <v>n/a</v>
      </c>
      <c r="AP50" s="111">
        <f t="shared" si="8"/>
        <v>9.041527080771715</v>
      </c>
      <c r="AQ50" s="112" t="str">
        <f t="shared" si="9"/>
        <v>n/a</v>
      </c>
      <c r="AR50" s="101">
        <f>INDEX(Historical!$C$7:$C$1045,MATCH(B50,Historical!$B$7:$B$1045,0))*IF(AH50="n/a",1.03,IF(AH50&lt;0,1.01,IF(AH50&gt;10,1.1,(1+AH50/100))))</f>
        <v>7.7997360000000002</v>
      </c>
      <c r="AS50" s="109">
        <f t="shared" si="10"/>
        <v>8.4151351703999993</v>
      </c>
      <c r="AT50" s="109">
        <f t="shared" si="16"/>
        <v>9.1405198220884802</v>
      </c>
      <c r="AU50" s="109">
        <f t="shared" si="16"/>
        <v>9.928432630752507</v>
      </c>
      <c r="AV50" s="109">
        <f t="shared" si="16"/>
        <v>10.784263523523373</v>
      </c>
      <c r="AW50" s="109">
        <f t="shared" si="12"/>
        <v>46.068087146764363</v>
      </c>
      <c r="AX50" s="113">
        <f t="shared" si="13"/>
        <v>15.353470137231914</v>
      </c>
      <c r="AY50" s="100">
        <v>0.79</v>
      </c>
      <c r="AZ50" s="100">
        <v>30.959999999999997</v>
      </c>
      <c r="BA50" s="100">
        <v>-2.36</v>
      </c>
      <c r="BB50" s="100">
        <v>4.0199999999999996</v>
      </c>
      <c r="BC50" s="100">
        <v>9.3000000000000007</v>
      </c>
      <c r="BE50" s="12">
        <v>1983</v>
      </c>
      <c r="BF50" s="12">
        <f t="shared" si="14"/>
        <v>4</v>
      </c>
      <c r="BG50" s="100">
        <v>-0.8</v>
      </c>
      <c r="BH50" t="s">
        <v>121</v>
      </c>
      <c r="BI50" t="s">
        <v>122</v>
      </c>
    </row>
    <row r="51" spans="1:61" ht="11.25" customHeight="1" x14ac:dyDescent="0.2">
      <c r="A51" s="123" t="s">
        <v>618</v>
      </c>
      <c r="B51" s="55" t="s">
        <v>619</v>
      </c>
      <c r="C51" s="156" t="s">
        <v>198</v>
      </c>
      <c r="D51" s="98" t="s">
        <v>199</v>
      </c>
      <c r="E51" s="157">
        <v>13</v>
      </c>
      <c r="F51" s="2">
        <v>420</v>
      </c>
      <c r="G51" s="2" t="s">
        <v>146</v>
      </c>
      <c r="H51" s="2" t="s">
        <v>146</v>
      </c>
      <c r="I51" s="100">
        <v>147.27000000000001</v>
      </c>
      <c r="J51" s="101">
        <f t="shared" si="0"/>
        <v>0.67902492021457184</v>
      </c>
      <c r="K51" s="104">
        <v>0.25</v>
      </c>
      <c r="L51" s="71">
        <v>4</v>
      </c>
      <c r="M51" s="28">
        <f t="shared" si="1"/>
        <v>1</v>
      </c>
      <c r="N51" s="103" t="s">
        <v>147</v>
      </c>
      <c r="O51" s="104">
        <v>0.16500000000000001</v>
      </c>
      <c r="P51" s="158">
        <v>46007</v>
      </c>
      <c r="Q51" s="158">
        <v>46029</v>
      </c>
      <c r="R51" s="28">
        <f t="shared" si="2"/>
        <v>51.515151515151501</v>
      </c>
      <c r="S51" s="105">
        <f>IF(INDEX(Historical!$D$7:$D1084,MATCH(B51,Historical!$B$7:$B$1044,0))=0,"n/a",(INDEX(Historical!$C$7:$C$1044,MATCH(B51,Historical!$B$7:$B$1044,0))/INDEX(Historical!$D$7:$D$1044,MATCH(B51,Historical!$B$7:$B$1044,0))-1)*100)</f>
        <v>33.33333333333335</v>
      </c>
      <c r="T51" s="105">
        <f>IF(INDEX(Historical!$F$7:$F$1044,MATCH(B51,Historical!$B$7:$B$1044,0))=0,"n/a",((INDEX(Historical!$C$7:$C$1044,MATCH(B51,Historical!$B$7:$B$1044,0))/INDEX(Historical!$F$7:$F$1044,MATCH(B51,Historical!$B$7:$B$1044,0)))^(1/3)-1)*100)</f>
        <v>18.166575046750122</v>
      </c>
      <c r="U51" s="105">
        <f>IF(INDEX(Historical!$H$7:$H$1044,MATCH(B51,Historical!$B$7:$B$1044,0))=0,"n/a",((INDEX(Historical!$C$7:$C$1044,MATCH(B51,Historical!$B$7:$B$1044,0))/INDEX(Historical!$H$7:$H$1044,MATCH(B51,Historical!$B$7:$B$1044,0)))^(1/5)-1)*100)</f>
        <v>21.428543377443866</v>
      </c>
      <c r="V51" s="105">
        <f>IF(INDEX(Historical!$M$7:$M$1044,MATCH(B51,Historical!$B$7:$B$1044,0))=0,"n/a",((INDEX(Historical!$C$7:$C$1044,MATCH(B51,Historical!$B$7:$B$1044,0))/INDEX(Historical!$M$7:$M$1044,MATCH(B51,Historical!$B$7:$B$1044,0)))^(1/10)-1)*100)</f>
        <v>17.755084865557123</v>
      </c>
      <c r="W51" s="106">
        <f t="shared" si="3"/>
        <v>1.2068961393145938</v>
      </c>
      <c r="X51" s="107">
        <f t="shared" si="4"/>
        <v>0.76942705125471689</v>
      </c>
      <c r="Y51" s="123"/>
      <c r="Z51" s="101">
        <f t="shared" si="5"/>
        <v>28.735632183908045</v>
      </c>
      <c r="AA51" s="109">
        <f t="shared" si="6"/>
        <v>42.318965517241381</v>
      </c>
      <c r="AB51" s="71">
        <v>12</v>
      </c>
      <c r="AC51" s="100">
        <v>3.48</v>
      </c>
      <c r="AD51" s="100">
        <v>1.22</v>
      </c>
      <c r="AE51" s="100">
        <v>6.99</v>
      </c>
      <c r="AF51" s="100">
        <v>13.47</v>
      </c>
      <c r="AG51" s="100">
        <v>36.79</v>
      </c>
      <c r="AH51" s="100">
        <v>39.64</v>
      </c>
      <c r="AI51" s="100">
        <v>17.02</v>
      </c>
      <c r="AJ51" s="100">
        <v>27.85</v>
      </c>
      <c r="AK51" s="100">
        <v>22.11</v>
      </c>
      <c r="AL51" s="100">
        <v>181060</v>
      </c>
      <c r="AM51" s="100">
        <v>0.53</v>
      </c>
      <c r="AN51" s="100">
        <v>1.34</v>
      </c>
      <c r="AO51" s="110">
        <f t="shared" si="7"/>
        <v>-20.211397219582942</v>
      </c>
      <c r="AP51" s="111">
        <f t="shared" si="8"/>
        <v>22.107568297658439</v>
      </c>
      <c r="AQ51" s="112">
        <f t="shared" si="9"/>
        <v>403.33839534639628</v>
      </c>
      <c r="AR51" s="101">
        <f>INDEX(Historical!$C$7:$C$1045,MATCH(B51,Historical!$B$7:$B$1045,0))*IF(AH51="n/a",1.03,IF(AH51&lt;0,1.01,IF(AH51&gt;10,1.1,(1+AH51/100))))</f>
        <v>0.72600000000000009</v>
      </c>
      <c r="AS51" s="109">
        <f t="shared" si="10"/>
        <v>0.7986000000000002</v>
      </c>
      <c r="AT51" s="109">
        <f t="shared" si="16"/>
        <v>0.87846000000000024</v>
      </c>
      <c r="AU51" s="109">
        <f t="shared" si="16"/>
        <v>0.96630600000000033</v>
      </c>
      <c r="AV51" s="109">
        <f t="shared" si="16"/>
        <v>1.0629366000000005</v>
      </c>
      <c r="AW51" s="109">
        <f t="shared" si="12"/>
        <v>4.4323026000000016</v>
      </c>
      <c r="AX51" s="113">
        <f t="shared" si="13"/>
        <v>3.0096439193318405</v>
      </c>
      <c r="AY51" s="100">
        <v>1.31</v>
      </c>
      <c r="AZ51" s="100">
        <v>98.18</v>
      </c>
      <c r="BA51" s="100">
        <v>-11.84</v>
      </c>
      <c r="BB51" s="100">
        <v>6.2600000000000007</v>
      </c>
      <c r="BC51" s="100">
        <v>12.47</v>
      </c>
      <c r="BE51" s="12">
        <v>2012</v>
      </c>
      <c r="BF51" s="12">
        <f t="shared" si="14"/>
        <v>1</v>
      </c>
      <c r="BG51" s="100">
        <v>13.73</v>
      </c>
      <c r="BH51" t="s">
        <v>121</v>
      </c>
      <c r="BI51" t="s">
        <v>122</v>
      </c>
    </row>
    <row r="52" spans="1:61" ht="11.25" customHeight="1" x14ac:dyDescent="0.2">
      <c r="A52" s="146" t="s">
        <v>620</v>
      </c>
      <c r="B52" s="55" t="s">
        <v>621</v>
      </c>
      <c r="C52" s="156" t="s">
        <v>134</v>
      </c>
      <c r="D52" s="98" t="s">
        <v>157</v>
      </c>
      <c r="E52" s="157">
        <v>15</v>
      </c>
      <c r="F52" s="2">
        <v>330</v>
      </c>
      <c r="G52" s="2" t="s">
        <v>146</v>
      </c>
      <c r="H52" s="2" t="s">
        <v>146</v>
      </c>
      <c r="I52" s="100">
        <v>55</v>
      </c>
      <c r="J52" s="101">
        <f t="shared" si="0"/>
        <v>4.2181818181818178</v>
      </c>
      <c r="K52" s="104">
        <v>0.57999999999999996</v>
      </c>
      <c r="L52" s="71">
        <v>4</v>
      </c>
      <c r="M52" s="28">
        <f t="shared" si="1"/>
        <v>2.3199999999999998</v>
      </c>
      <c r="N52" s="103" t="s">
        <v>273</v>
      </c>
      <c r="O52" s="104">
        <v>0.56999999999999995</v>
      </c>
      <c r="P52" s="158">
        <v>46007</v>
      </c>
      <c r="Q52" s="158">
        <v>46010</v>
      </c>
      <c r="R52" s="28">
        <f t="shared" si="2"/>
        <v>1.7543859649122824</v>
      </c>
      <c r="S52" s="105">
        <f>IF(INDEX(Historical!$D$7:$D1085,MATCH(B52,Historical!$B$7:$B$1044,0))=0,"n/a",(INDEX(Historical!$C$7:$C$1044,MATCH(B52,Historical!$B$7:$B$1044,0))/INDEX(Historical!$D$7:$D$1044,MATCH(B52,Historical!$B$7:$B$1044,0))-1)*100)</f>
        <v>1.7777777777777892</v>
      </c>
      <c r="T52" s="105">
        <f>IF(INDEX(Historical!$F$7:$F$1044,MATCH(B52,Historical!$B$7:$B$1044,0))=0,"n/a",((INDEX(Historical!$C$7:$C$1044,MATCH(B52,Historical!$B$7:$B$1044,0))/INDEX(Historical!$F$7:$F$1044,MATCH(B52,Historical!$B$7:$B$1044,0)))^(1/3)-1)*100)</f>
        <v>1.8103466507693788</v>
      </c>
      <c r="U52" s="105">
        <f>IF(INDEX(Historical!$H$7:$H$1044,MATCH(B52,Historical!$B$7:$B$1044,0))=0,"n/a",((INDEX(Historical!$C$7:$C$1044,MATCH(B52,Historical!$B$7:$B$1044,0))/INDEX(Historical!$H$7:$H$1044,MATCH(B52,Historical!$B$7:$B$1044,0)))^(1/5)-1)*100)</f>
        <v>1.9423003883757728</v>
      </c>
      <c r="V52" s="105">
        <f>IF(INDEX(Historical!$M$7:$M$1044,MATCH(B52,Historical!$B$7:$B$1044,0))=0,"n/a",((INDEX(Historical!$C$7:$C$1044,MATCH(B52,Historical!$B$7:$B$1044,0))/INDEX(Historical!$M$7:$M$1044,MATCH(B52,Historical!$B$7:$B$1044,0)))^(1/10)-1)*100)</f>
        <v>1.9382955698704629</v>
      </c>
      <c r="W52" s="106">
        <f t="shared" si="3"/>
        <v>1.0020661547018743</v>
      </c>
      <c r="X52" s="107" t="str">
        <f t="shared" si="4"/>
        <v>n/a</v>
      </c>
      <c r="Y52" s="165"/>
      <c r="Z52" s="101" t="str">
        <f t="shared" si="5"/>
        <v>n/a</v>
      </c>
      <c r="AA52" s="109" t="str">
        <f t="shared" si="6"/>
        <v>n/a</v>
      </c>
      <c r="AB52" s="71">
        <v>12</v>
      </c>
      <c r="AC52" s="100" t="s">
        <v>142</v>
      </c>
      <c r="AD52" s="100" t="s">
        <v>142</v>
      </c>
      <c r="AE52" s="100" t="s">
        <v>142</v>
      </c>
      <c r="AF52" s="100" t="s">
        <v>142</v>
      </c>
      <c r="AG52" s="100" t="s">
        <v>142</v>
      </c>
      <c r="AH52" s="100" t="s">
        <v>142</v>
      </c>
      <c r="AI52" s="100" t="s">
        <v>142</v>
      </c>
      <c r="AJ52" s="100" t="s">
        <v>142</v>
      </c>
      <c r="AK52" s="100" t="s">
        <v>142</v>
      </c>
      <c r="AL52" s="100" t="s">
        <v>142</v>
      </c>
      <c r="AM52" s="100" t="s">
        <v>142</v>
      </c>
      <c r="AN52" s="100" t="s">
        <v>142</v>
      </c>
      <c r="AO52" s="110" t="str">
        <f t="shared" si="7"/>
        <v>n/a</v>
      </c>
      <c r="AP52" s="111">
        <f t="shared" si="8"/>
        <v>6.1604822065575906</v>
      </c>
      <c r="AQ52" s="112" t="str">
        <f t="shared" si="9"/>
        <v>n/a</v>
      </c>
      <c r="AR52" s="101">
        <f>INDEX(Historical!$C$7:$C$1045,MATCH(B52,Historical!$B$7:$B$1045,0))*IF(AH52="n/a",1.03,IF(AH52&lt;0,1.01,IF(AH52&gt;10,1.1,(1+AH52/100))))</f>
        <v>2.3587000000000002</v>
      </c>
      <c r="AS52" s="109">
        <f t="shared" si="10"/>
        <v>2.4294610000000003</v>
      </c>
      <c r="AT52" s="109">
        <f t="shared" si="16"/>
        <v>2.5023448300000002</v>
      </c>
      <c r="AU52" s="109">
        <f t="shared" si="16"/>
        <v>2.5774151749</v>
      </c>
      <c r="AV52" s="109">
        <f t="shared" si="16"/>
        <v>2.6547376301470003</v>
      </c>
      <c r="AW52" s="109">
        <f t="shared" si="12"/>
        <v>12.522658635047001</v>
      </c>
      <c r="AX52" s="113">
        <f t="shared" si="13"/>
        <v>22.768470245540005</v>
      </c>
      <c r="AY52" s="100" t="s">
        <v>142</v>
      </c>
      <c r="AZ52" s="100" t="s">
        <v>142</v>
      </c>
      <c r="BA52" s="100" t="s">
        <v>142</v>
      </c>
      <c r="BB52" s="100" t="s">
        <v>142</v>
      </c>
      <c r="BC52" s="100" t="s">
        <v>142</v>
      </c>
      <c r="BD52" s="20" t="s">
        <v>108</v>
      </c>
      <c r="BE52" s="12">
        <v>2012</v>
      </c>
      <c r="BF52" s="12">
        <f t="shared" si="14"/>
        <v>1</v>
      </c>
      <c r="BG52" s="100" t="s">
        <v>142</v>
      </c>
      <c r="BH52" t="s">
        <v>121</v>
      </c>
      <c r="BI52" t="s">
        <v>122</v>
      </c>
    </row>
    <row r="53" spans="1:61" ht="11.25" customHeight="1" x14ac:dyDescent="0.2">
      <c r="A53" s="123" t="s">
        <v>622</v>
      </c>
      <c r="B53" s="55" t="s">
        <v>623</v>
      </c>
      <c r="C53" s="156" t="s">
        <v>116</v>
      </c>
      <c r="D53" s="98" t="s">
        <v>150</v>
      </c>
      <c r="E53" s="157">
        <v>15</v>
      </c>
      <c r="F53" s="2">
        <v>335</v>
      </c>
      <c r="G53" s="2" t="s">
        <v>146</v>
      </c>
      <c r="H53" s="2" t="s">
        <v>146</v>
      </c>
      <c r="I53" s="100">
        <v>36.4</v>
      </c>
      <c r="J53" s="101">
        <f t="shared" si="0"/>
        <v>2.9670329670329672</v>
      </c>
      <c r="K53" s="104">
        <v>0.27</v>
      </c>
      <c r="L53" s="71">
        <v>4</v>
      </c>
      <c r="M53" s="28">
        <f t="shared" si="1"/>
        <v>1.08</v>
      </c>
      <c r="N53" s="103" t="s">
        <v>154</v>
      </c>
      <c r="O53" s="104">
        <v>0.26</v>
      </c>
      <c r="P53" s="158">
        <v>46056</v>
      </c>
      <c r="Q53" s="158">
        <v>46071</v>
      </c>
      <c r="R53" s="28">
        <f t="shared" si="2"/>
        <v>3.8461538461538494</v>
      </c>
      <c r="S53" s="105">
        <f>IF(INDEX(Historical!$D$7:$D1086,MATCH(B53,Historical!$B$7:$B$1044,0))=0,"n/a",(INDEX(Historical!$C$7:$C$1044,MATCH(B53,Historical!$B$7:$B$1044,0))/INDEX(Historical!$D$7:$D$1044,MATCH(B53,Historical!$B$7:$B$1044,0))-1)*100)</f>
        <v>4.0000000000000036</v>
      </c>
      <c r="T53" s="105">
        <f>IF(INDEX(Historical!$F$7:$F$1044,MATCH(B53,Historical!$B$7:$B$1044,0))=0,"n/a",((INDEX(Historical!$C$7:$C$1044,MATCH(B53,Historical!$B$7:$B$1044,0))/INDEX(Historical!$F$7:$F$1044,MATCH(B53,Historical!$B$7:$B$1044,0)))^(1/3)-1)*100)</f>
        <v>5.7264270346431223</v>
      </c>
      <c r="U53" s="105">
        <f>IF(INDEX(Historical!$H$7:$H$1044,MATCH(B53,Historical!$B$7:$B$1044,0))=0,"n/a",((INDEX(Historical!$C$7:$C$1044,MATCH(B53,Historical!$B$7:$B$1044,0))/INDEX(Historical!$H$7:$H$1044,MATCH(B53,Historical!$B$7:$B$1044,0)))^(1/5)-1)*100)</f>
        <v>6.756521663494941</v>
      </c>
      <c r="V53" s="105">
        <f>IF(INDEX(Historical!$M$7:$M$1044,MATCH(B53,Historical!$B$7:$B$1044,0))=0,"n/a",((INDEX(Historical!$C$7:$C$1044,MATCH(B53,Historical!$B$7:$B$1044,0))/INDEX(Historical!$M$7:$M$1044,MATCH(B53,Historical!$B$7:$B$1044,0)))^(1/10)-1)*100)</f>
        <v>8.9828262537239301</v>
      </c>
      <c r="W53" s="106">
        <f t="shared" si="3"/>
        <v>0.75215989630145075</v>
      </c>
      <c r="X53" s="107">
        <f t="shared" si="4"/>
        <v>0.19995624928958097</v>
      </c>
      <c r="Y53" s="166"/>
      <c r="Z53" s="101">
        <f t="shared" si="5"/>
        <v>43.027888446215144</v>
      </c>
      <c r="AA53" s="109">
        <f t="shared" si="6"/>
        <v>14.501992031872511</v>
      </c>
      <c r="AB53" s="71">
        <v>2</v>
      </c>
      <c r="AC53" s="100">
        <v>2.5099999999999998</v>
      </c>
      <c r="AD53" s="100" t="s">
        <v>142</v>
      </c>
      <c r="AE53" s="100">
        <v>0.55000000000000004</v>
      </c>
      <c r="AF53" s="100">
        <v>1.51</v>
      </c>
      <c r="AG53" s="100">
        <v>10.83</v>
      </c>
      <c r="AH53" s="100">
        <v>-19.88</v>
      </c>
      <c r="AI53" s="100" t="s">
        <v>142</v>
      </c>
      <c r="AJ53" s="100">
        <v>33.79</v>
      </c>
      <c r="AK53" s="100" t="s">
        <v>142</v>
      </c>
      <c r="AL53" s="100">
        <v>772.43</v>
      </c>
      <c r="AM53" s="100">
        <v>2.7199999999999998</v>
      </c>
      <c r="AN53" s="100">
        <v>0.56000000000000005</v>
      </c>
      <c r="AO53" s="110">
        <f t="shared" si="7"/>
        <v>-4.778437401344604</v>
      </c>
      <c r="AP53" s="111">
        <f t="shared" si="8"/>
        <v>9.7235546305279072</v>
      </c>
      <c r="AQ53" s="112">
        <f t="shared" si="9"/>
        <v>-1.3468298236978149</v>
      </c>
      <c r="AR53" s="101">
        <f>INDEX(Historical!$C$7:$C$1045,MATCH(B53,Historical!$B$7:$B$1045,0))*IF(AH53="n/a",1.03,IF(AH53&lt;0,1.01,IF(AH53&gt;10,1.1,(1+AH53/100))))</f>
        <v>1.0504</v>
      </c>
      <c r="AS53" s="109">
        <f t="shared" si="10"/>
        <v>1.081912</v>
      </c>
      <c r="AT53" s="109">
        <f t="shared" si="16"/>
        <v>1.11436936</v>
      </c>
      <c r="AU53" s="109">
        <f t="shared" si="16"/>
        <v>1.1478004408</v>
      </c>
      <c r="AV53" s="109">
        <f t="shared" si="16"/>
        <v>1.182234454024</v>
      </c>
      <c r="AW53" s="109">
        <f t="shared" si="12"/>
        <v>5.5767162548239995</v>
      </c>
      <c r="AX53" s="113">
        <f t="shared" si="13"/>
        <v>15.320649051714286</v>
      </c>
      <c r="AY53" s="100">
        <v>1.1499999999999999</v>
      </c>
      <c r="AZ53" s="100">
        <v>18.37</v>
      </c>
      <c r="BA53" s="100">
        <v>-27.189999999999998</v>
      </c>
      <c r="BB53" s="100">
        <v>2.29</v>
      </c>
      <c r="BC53" s="100">
        <v>-5.9799999999999995</v>
      </c>
      <c r="BE53" s="12">
        <v>2012</v>
      </c>
      <c r="BF53" s="12">
        <f t="shared" si="14"/>
        <v>1</v>
      </c>
      <c r="BG53" s="100">
        <v>4.71</v>
      </c>
      <c r="BH53" t="s">
        <v>121</v>
      </c>
      <c r="BI53" t="s">
        <v>122</v>
      </c>
    </row>
    <row r="54" spans="1:61" ht="11.25" customHeight="1" x14ac:dyDescent="0.2">
      <c r="A54" s="55" t="s">
        <v>1388</v>
      </c>
      <c r="B54" s="55" t="s">
        <v>1389</v>
      </c>
      <c r="C54" s="156" t="s">
        <v>134</v>
      </c>
      <c r="D54" s="98" t="s">
        <v>186</v>
      </c>
      <c r="E54" s="157">
        <v>7</v>
      </c>
      <c r="F54" s="2">
        <v>616</v>
      </c>
      <c r="G54" s="2" t="s">
        <v>146</v>
      </c>
      <c r="H54" s="2" t="s">
        <v>146</v>
      </c>
      <c r="I54" s="100">
        <v>117.4</v>
      </c>
      <c r="J54" s="101">
        <f t="shared" si="0"/>
        <v>4.5996592844974451</v>
      </c>
      <c r="K54" s="104">
        <v>1.35</v>
      </c>
      <c r="L54" s="71">
        <v>4</v>
      </c>
      <c r="M54" s="28">
        <f t="shared" si="1"/>
        <v>5.4</v>
      </c>
      <c r="N54" s="103" t="s">
        <v>158</v>
      </c>
      <c r="O54" s="104">
        <v>1.1200000000000001</v>
      </c>
      <c r="P54" s="158">
        <v>46098</v>
      </c>
      <c r="Q54" s="158">
        <v>46112</v>
      </c>
      <c r="R54" s="28">
        <f t="shared" si="2"/>
        <v>20.535714285714281</v>
      </c>
      <c r="S54" s="105">
        <f>IF(INDEX(Historical!$D$7:$D1087,MATCH(B54,Historical!$B$7:$B$1044,0))=0,"n/a",(INDEX(Historical!$C$7:$C$1044,MATCH(B54,Historical!$B$7:$B$1044,0))/INDEX(Historical!$D$7:$D$1044,MATCH(B54,Historical!$B$7:$B$1044,0))-1)*100)</f>
        <v>20.430107526881724</v>
      </c>
      <c r="T54" s="105">
        <f>IF(INDEX(Historical!$F$7:$F$1044,MATCH(B54,Historical!$B$7:$B$1044,0))=0,"n/a",((INDEX(Historical!$C$7:$C$1044,MATCH(B54,Historical!$B$7:$B$1044,0))/INDEX(Historical!$F$7:$F$1044,MATCH(B54,Historical!$B$7:$B$1044,0)))^(1/3)-1)*100)</f>
        <v>22.451110826194331</v>
      </c>
      <c r="U54" s="105">
        <f>IF(INDEX(Historical!$H$7:$H$1044,MATCH(B54,Historical!$B$7:$B$1044,0))=0,"n/a",((INDEX(Historical!$C$7:$C$1044,MATCH(B54,Historical!$B$7:$B$1044,0))/INDEX(Historical!$H$7:$H$1044,MATCH(B54,Historical!$B$7:$B$1044,0)))^(1/5)-1)*100)</f>
        <v>22.865967908314722</v>
      </c>
      <c r="V54" s="105">
        <f>IF(INDEX(Historical!$M$7:$M$1044,MATCH(B54,Historical!$B$7:$B$1044,0))=0,"n/a",((INDEX(Historical!$C$7:$C$1044,MATCH(B54,Historical!$B$7:$B$1044,0))/INDEX(Historical!$M$7:$M$1044,MATCH(B54,Historical!$B$7:$B$1044,0)))^(1/10)-1)*100)</f>
        <v>17.673733882009145</v>
      </c>
      <c r="W54" s="106">
        <f t="shared" si="3"/>
        <v>1.2937825170939672</v>
      </c>
      <c r="X54" s="107">
        <f t="shared" si="4"/>
        <v>1.5112999278463135</v>
      </c>
      <c r="Y54" s="55"/>
      <c r="Z54" s="101">
        <f t="shared" si="5"/>
        <v>308.57142857142861</v>
      </c>
      <c r="AA54" s="109">
        <f t="shared" si="6"/>
        <v>67.085714285714289</v>
      </c>
      <c r="AB54" s="71">
        <v>12</v>
      </c>
      <c r="AC54" s="100">
        <v>1.75</v>
      </c>
      <c r="AD54" s="100">
        <v>0.73</v>
      </c>
      <c r="AE54" s="100">
        <v>5.99</v>
      </c>
      <c r="AF54" s="100">
        <v>9.26</v>
      </c>
      <c r="AG54" s="100">
        <v>12.4</v>
      </c>
      <c r="AH54" s="100">
        <v>28.01</v>
      </c>
      <c r="AI54" s="100">
        <v>21.65</v>
      </c>
      <c r="AJ54" s="100">
        <v>15.129999999999999</v>
      </c>
      <c r="AK54" s="100">
        <v>21.62</v>
      </c>
      <c r="AL54" s="100">
        <v>38680</v>
      </c>
      <c r="AM54" s="100">
        <v>7.9200000000000008</v>
      </c>
      <c r="AN54" s="100">
        <v>3.35</v>
      </c>
      <c r="AO54" s="110">
        <f t="shared" si="7"/>
        <v>-39.620087092902125</v>
      </c>
      <c r="AP54" s="111">
        <f t="shared" si="8"/>
        <v>27.465627192812168</v>
      </c>
      <c r="AQ54" s="112">
        <f t="shared" si="9"/>
        <v>425.44741328413079</v>
      </c>
      <c r="AR54" s="101">
        <f>INDEX(Historical!$C$7:$C$1045,MATCH(B54,Historical!$B$7:$B$1045,0))*IF(AH54="n/a",1.03,IF(AH54&lt;0,1.01,IF(AH54&gt;10,1.1,(1+AH54/100))))</f>
        <v>4.9280000000000008</v>
      </c>
      <c r="AS54" s="109">
        <f t="shared" si="10"/>
        <v>5.4208000000000016</v>
      </c>
      <c r="AT54" s="109">
        <f t="shared" si="16"/>
        <v>5.962880000000002</v>
      </c>
      <c r="AU54" s="109">
        <f t="shared" si="16"/>
        <v>6.5591680000000023</v>
      </c>
      <c r="AV54" s="109">
        <f t="shared" si="16"/>
        <v>7.2150848000000032</v>
      </c>
      <c r="AW54" s="109">
        <f t="shared" si="12"/>
        <v>30.085932800000009</v>
      </c>
      <c r="AX54" s="113">
        <f t="shared" si="13"/>
        <v>25.626859284497449</v>
      </c>
      <c r="AY54" s="100">
        <v>1.49</v>
      </c>
      <c r="AZ54" s="100">
        <v>22.55</v>
      </c>
      <c r="BA54" s="100">
        <v>-39.879999999999995</v>
      </c>
      <c r="BB54" s="100">
        <v>5.99</v>
      </c>
      <c r="BC54" s="100">
        <v>-22.189999999999998</v>
      </c>
      <c r="BE54" s="12">
        <v>2020</v>
      </c>
      <c r="BF54" s="12">
        <f t="shared" si="14"/>
        <v>1</v>
      </c>
      <c r="BG54" s="100">
        <v>1.79</v>
      </c>
      <c r="BH54" t="s">
        <v>121</v>
      </c>
      <c r="BI54" t="s">
        <v>122</v>
      </c>
    </row>
    <row r="55" spans="1:61" ht="11.25" customHeight="1" x14ac:dyDescent="0.2">
      <c r="A55" s="55" t="s">
        <v>155</v>
      </c>
      <c r="B55" s="55" t="s">
        <v>156</v>
      </c>
      <c r="C55" s="156" t="s">
        <v>134</v>
      </c>
      <c r="D55" s="98" t="s">
        <v>157</v>
      </c>
      <c r="E55" s="157">
        <v>33</v>
      </c>
      <c r="F55" s="2">
        <v>99</v>
      </c>
      <c r="G55" s="2" t="s">
        <v>119</v>
      </c>
      <c r="H55" s="2" t="s">
        <v>119</v>
      </c>
      <c r="I55" s="100">
        <v>36.85</v>
      </c>
      <c r="J55" s="101">
        <f t="shared" si="0"/>
        <v>3.2564450474898234</v>
      </c>
      <c r="K55" s="104">
        <v>0.3</v>
      </c>
      <c r="L55" s="71">
        <v>4</v>
      </c>
      <c r="M55" s="28">
        <f t="shared" si="1"/>
        <v>1.2</v>
      </c>
      <c r="N55" s="103" t="s">
        <v>158</v>
      </c>
      <c r="O55" s="104">
        <v>0.28999999999999998</v>
      </c>
      <c r="P55" s="158">
        <v>46064</v>
      </c>
      <c r="Q55" s="158">
        <v>46078</v>
      </c>
      <c r="R55" s="28">
        <f t="shared" si="2"/>
        <v>3.4482758620689689</v>
      </c>
      <c r="S55" s="105">
        <f>IF(INDEX(Historical!$D$7:$D1088,MATCH(B55,Historical!$B$7:$B$1044,0))=0,"n/a",(INDEX(Historical!$C$7:$C$1044,MATCH(B55,Historical!$B$7:$B$1044,0))/INDEX(Historical!$D$7:$D$1044,MATCH(B55,Historical!$B$7:$B$1044,0))-1)*100)</f>
        <v>4.5871559633027248</v>
      </c>
      <c r="T55" s="105">
        <f>IF(INDEX(Historical!$F$7:$F$1044,MATCH(B55,Historical!$B$7:$B$1044,0))=0,"n/a",((INDEX(Historical!$C$7:$C$1044,MATCH(B55,Historical!$B$7:$B$1044,0))/INDEX(Historical!$F$7:$F$1044,MATCH(B55,Historical!$B$7:$B$1044,0)))^(1/3)-1)*100)</f>
        <v>3.5868343711658035</v>
      </c>
      <c r="U55" s="105">
        <f>IF(INDEX(Historical!$H$7:$H$1044,MATCH(B55,Historical!$B$7:$B$1044,0))=0,"n/a",((INDEX(Historical!$C$7:$C$1044,MATCH(B55,Historical!$B$7:$B$1044,0))/INDEX(Historical!$H$7:$H$1044,MATCH(B55,Historical!$B$7:$B$1044,0)))^(1/5)-1)*100)</f>
        <v>4.1346043266181853</v>
      </c>
      <c r="V55" s="105">
        <f>IF(INDEX(Historical!$M$7:$M$1044,MATCH(B55,Historical!$B$7:$B$1044,0))=0,"n/a",((INDEX(Historical!$C$7:$C$1044,MATCH(B55,Historical!$B$7:$B$1044,0))/INDEX(Historical!$M$7:$M$1044,MATCH(B55,Historical!$B$7:$B$1044,0)))^(1/10)-1)*100)</f>
        <v>3.8971598798798857</v>
      </c>
      <c r="W55" s="106">
        <f t="shared" si="3"/>
        <v>1.0609275611103792</v>
      </c>
      <c r="X55" s="107">
        <f t="shared" si="4"/>
        <v>2.1534397534469716</v>
      </c>
      <c r="Y55" s="167" t="s">
        <v>159</v>
      </c>
      <c r="Z55" s="101">
        <f t="shared" si="5"/>
        <v>45.112781954887218</v>
      </c>
      <c r="AA55" s="109">
        <f t="shared" si="6"/>
        <v>13.853383458646617</v>
      </c>
      <c r="AB55" s="71">
        <v>12</v>
      </c>
      <c r="AC55" s="100">
        <v>2.66</v>
      </c>
      <c r="AD55" s="100" t="s">
        <v>142</v>
      </c>
      <c r="AE55" s="100">
        <v>2.5099999999999998</v>
      </c>
      <c r="AF55" s="100">
        <v>1.4</v>
      </c>
      <c r="AG55" s="100">
        <v>10.549999999999999</v>
      </c>
      <c r="AH55" s="100">
        <v>37.74</v>
      </c>
      <c r="AI55" s="100">
        <v>18.63</v>
      </c>
      <c r="AJ55" s="100">
        <v>1.92</v>
      </c>
      <c r="AK55" s="100" t="s">
        <v>142</v>
      </c>
      <c r="AL55" s="100">
        <v>608.45000000000005</v>
      </c>
      <c r="AM55" s="100">
        <v>2.9499999999999997</v>
      </c>
      <c r="AN55" s="100">
        <v>0.08</v>
      </c>
      <c r="AO55" s="110">
        <f t="shared" si="7"/>
        <v>-6.4623340845386075</v>
      </c>
      <c r="AP55" s="111">
        <f t="shared" si="8"/>
        <v>7.3910493741080092</v>
      </c>
      <c r="AQ55" s="112">
        <f t="shared" si="9"/>
        <v>-7.1566747636876542</v>
      </c>
      <c r="AR55" s="101">
        <f>INDEX(Historical!$C$7:$C$1045,MATCH(B55,Historical!$B$7:$B$1045,0))*IF(AH55="n/a",1.03,IF(AH55&lt;0,1.01,IF(AH55&gt;10,1.1,(1+AH55/100))))</f>
        <v>1.254</v>
      </c>
      <c r="AS55" s="109">
        <f t="shared" si="10"/>
        <v>1.3794000000000002</v>
      </c>
      <c r="AT55" s="109">
        <f t="shared" si="16"/>
        <v>1.4207820000000002</v>
      </c>
      <c r="AU55" s="109">
        <f t="shared" si="16"/>
        <v>1.4634054600000002</v>
      </c>
      <c r="AV55" s="109">
        <f t="shared" si="16"/>
        <v>1.5073076238000003</v>
      </c>
      <c r="AW55" s="109">
        <f t="shared" si="12"/>
        <v>7.0248950837999997</v>
      </c>
      <c r="AX55" s="113">
        <f t="shared" si="13"/>
        <v>19.063487337313433</v>
      </c>
      <c r="AY55" s="100">
        <v>0.76</v>
      </c>
      <c r="AZ55" s="100">
        <v>57.75</v>
      </c>
      <c r="BA55" s="100">
        <v>-3.26</v>
      </c>
      <c r="BB55" s="100">
        <v>7.02</v>
      </c>
      <c r="BC55" s="100">
        <v>18.61</v>
      </c>
      <c r="BE55" s="12">
        <v>1994</v>
      </c>
      <c r="BF55" s="12">
        <f t="shared" si="14"/>
        <v>3</v>
      </c>
      <c r="BG55" s="100">
        <v>1</v>
      </c>
      <c r="BH55" t="s">
        <v>121</v>
      </c>
      <c r="BI55" t="s">
        <v>122</v>
      </c>
    </row>
    <row r="56" spans="1:61" ht="11.25" customHeight="1" x14ac:dyDescent="0.2">
      <c r="A56" s="55" t="s">
        <v>160</v>
      </c>
      <c r="B56" s="55" t="s">
        <v>161</v>
      </c>
      <c r="C56" s="156" t="s">
        <v>162</v>
      </c>
      <c r="D56" s="98" t="s">
        <v>163</v>
      </c>
      <c r="E56" s="157">
        <v>33</v>
      </c>
      <c r="F56" s="2">
        <v>95</v>
      </c>
      <c r="G56" s="2" t="s">
        <v>119</v>
      </c>
      <c r="H56" s="2" t="s">
        <v>119</v>
      </c>
      <c r="I56" s="100">
        <v>31.31</v>
      </c>
      <c r="J56" s="101">
        <f t="shared" si="0"/>
        <v>4.0063877355477482</v>
      </c>
      <c r="K56" s="104">
        <v>0.31359999999999999</v>
      </c>
      <c r="L56" s="71">
        <v>4</v>
      </c>
      <c r="M56" s="28">
        <f t="shared" si="1"/>
        <v>1.2544</v>
      </c>
      <c r="N56" s="103" t="s">
        <v>164</v>
      </c>
      <c r="O56" s="104">
        <v>0.30740000000000001</v>
      </c>
      <c r="P56" s="158">
        <v>45975</v>
      </c>
      <c r="Q56" s="158">
        <v>45985</v>
      </c>
      <c r="R56" s="28">
        <f t="shared" si="2"/>
        <v>2.0169160702667477</v>
      </c>
      <c r="S56" s="105">
        <f>IF(INDEX(Historical!$D$7:$D1089,MATCH(B56,Historical!$B$7:$B$1044,0))=0,"n/a",(INDEX(Historical!$C$7:$C$1044,MATCH(B56,Historical!$B$7:$B$1044,0))/INDEX(Historical!$D$7:$D$1044,MATCH(B56,Historical!$B$7:$B$1044,0))-1)*100)</f>
        <v>4.0351916081549755</v>
      </c>
      <c r="T56" s="105">
        <f>IF(INDEX(Historical!$F$7:$F$1044,MATCH(B56,Historical!$B$7:$B$1044,0))=0,"n/a",((INDEX(Historical!$C$7:$C$1044,MATCH(B56,Historical!$B$7:$B$1044,0))/INDEX(Historical!$F$7:$F$1044,MATCH(B56,Historical!$B$7:$B$1044,0)))^(1/3)-1)*100)</f>
        <v>4.0503932985922475</v>
      </c>
      <c r="U56" s="105">
        <f>IF(INDEX(Historical!$H$7:$H$1044,MATCH(B56,Historical!$B$7:$B$1044,0))=0,"n/a",((INDEX(Historical!$C$7:$C$1044,MATCH(B56,Historical!$B$7:$B$1044,0))/INDEX(Historical!$H$7:$H$1044,MATCH(B56,Historical!$B$7:$B$1044,0)))^(1/5)-1)*100)</f>
        <v>4.1012480252156314</v>
      </c>
      <c r="V56" s="105">
        <f>IF(INDEX(Historical!$M$7:$M$1044,MATCH(B56,Historical!$B$7:$B$1044,0))=0,"n/a",((INDEX(Historical!$C$7:$C$1044,MATCH(B56,Historical!$B$7:$B$1044,0))/INDEX(Historical!$M$7:$M$1044,MATCH(B56,Historical!$B$7:$B$1044,0)))^(1/10)-1)*100)</f>
        <v>3.4837304751527576</v>
      </c>
      <c r="W56" s="106">
        <f t="shared" si="3"/>
        <v>1.177257556078817</v>
      </c>
      <c r="X56" s="107">
        <f t="shared" si="4"/>
        <v>0.9582355199101944</v>
      </c>
      <c r="Y56" s="123"/>
      <c r="Z56" s="101">
        <f t="shared" si="5"/>
        <v>56.76018099547511</v>
      </c>
      <c r="AA56" s="109">
        <f t="shared" si="6"/>
        <v>14.167420814479637</v>
      </c>
      <c r="AB56" s="71">
        <v>12</v>
      </c>
      <c r="AC56" s="100">
        <v>2.21</v>
      </c>
      <c r="AD56" s="100" t="s">
        <v>142</v>
      </c>
      <c r="AE56" s="100">
        <v>2.88</v>
      </c>
      <c r="AF56" s="100">
        <v>1.29</v>
      </c>
      <c r="AG56" s="100">
        <v>9.33</v>
      </c>
      <c r="AH56" s="100" t="s">
        <v>142</v>
      </c>
      <c r="AI56" s="100" t="s">
        <v>142</v>
      </c>
      <c r="AJ56" s="100">
        <v>4.2799999999999994</v>
      </c>
      <c r="AK56" s="100" t="s">
        <v>142</v>
      </c>
      <c r="AL56" s="100">
        <v>324.91000000000003</v>
      </c>
      <c r="AM56" s="100">
        <v>12</v>
      </c>
      <c r="AN56" s="100">
        <v>0.73</v>
      </c>
      <c r="AO56" s="110">
        <f t="shared" si="7"/>
        <v>-6.0597850537162579</v>
      </c>
      <c r="AP56" s="111">
        <f t="shared" si="8"/>
        <v>8.1076357607633796</v>
      </c>
      <c r="AQ56" s="112">
        <f t="shared" si="9"/>
        <v>-9.8742289891417414</v>
      </c>
      <c r="AR56" s="101">
        <f>INDEX(Historical!$C$7:$C$1045,MATCH(B56,Historical!$B$7:$B$1045,0))*IF(AH56="n/a",1.03,IF(AH56&lt;0,1.01,IF(AH56&gt;10,1.1,(1+AH56/100))))</f>
        <v>1.266694</v>
      </c>
      <c r="AS56" s="109">
        <f t="shared" si="10"/>
        <v>1.3046948199999999</v>
      </c>
      <c r="AT56" s="109">
        <f t="shared" si="16"/>
        <v>1.3438356646</v>
      </c>
      <c r="AU56" s="109">
        <f t="shared" si="16"/>
        <v>1.384150734538</v>
      </c>
      <c r="AV56" s="109">
        <f t="shared" si="16"/>
        <v>1.42567525657414</v>
      </c>
      <c r="AW56" s="109">
        <f t="shared" si="12"/>
        <v>6.7250504757121403</v>
      </c>
      <c r="AX56" s="113">
        <f t="shared" si="13"/>
        <v>21.478921992054108</v>
      </c>
      <c r="AY56" s="100">
        <v>0.33</v>
      </c>
      <c r="AZ56" s="100">
        <v>2.6599999999999997</v>
      </c>
      <c r="BA56" s="100">
        <v>-13.48</v>
      </c>
      <c r="BB56" s="100">
        <v>-3.6700000000000004</v>
      </c>
      <c r="BC56" s="100">
        <v>-3.9800000000000004</v>
      </c>
      <c r="BE56" s="12">
        <v>1993</v>
      </c>
      <c r="BF56" s="12">
        <f t="shared" si="14"/>
        <v>3</v>
      </c>
      <c r="BG56" s="100">
        <v>2.74</v>
      </c>
      <c r="BH56" t="s">
        <v>121</v>
      </c>
      <c r="BI56" t="s">
        <v>122</v>
      </c>
    </row>
    <row r="57" spans="1:61" ht="11.25" customHeight="1" x14ac:dyDescent="0.2">
      <c r="A57" s="55" t="s">
        <v>627</v>
      </c>
      <c r="B57" s="55" t="s">
        <v>628</v>
      </c>
      <c r="C57" s="156" t="s">
        <v>134</v>
      </c>
      <c r="D57" s="98" t="s">
        <v>157</v>
      </c>
      <c r="E57" s="157">
        <v>14</v>
      </c>
      <c r="F57" s="2">
        <v>373</v>
      </c>
      <c r="G57" s="2" t="s">
        <v>118</v>
      </c>
      <c r="H57" s="2" t="s">
        <v>118</v>
      </c>
      <c r="I57" s="100">
        <v>28.16</v>
      </c>
      <c r="J57" s="101">
        <f t="shared" si="0"/>
        <v>3.4090909090909087</v>
      </c>
      <c r="K57" s="104">
        <v>0.24</v>
      </c>
      <c r="L57" s="71">
        <v>4</v>
      </c>
      <c r="M57" s="28">
        <f t="shared" si="1"/>
        <v>0.96</v>
      </c>
      <c r="N57" s="103" t="s">
        <v>158</v>
      </c>
      <c r="O57" s="104">
        <v>0.23</v>
      </c>
      <c r="P57" s="158">
        <v>45992</v>
      </c>
      <c r="Q57" s="158">
        <v>46006</v>
      </c>
      <c r="R57" s="28">
        <f t="shared" si="2"/>
        <v>4.3478260869565135</v>
      </c>
      <c r="S57" s="105">
        <f>IF(INDEX(Historical!$D$7:$D1090,MATCH(B57,Historical!$B$7:$B$1044,0))=0,"n/a",(INDEX(Historical!$C$7:$C$1044,MATCH(B57,Historical!$B$7:$B$1044,0))/INDEX(Historical!$D$7:$D$1044,MATCH(B57,Historical!$B$7:$B$1044,0))-1)*100)</f>
        <v>4.4943820224719211</v>
      </c>
      <c r="T57" s="105">
        <f>IF(INDEX(Historical!$F$7:$F$1044,MATCH(B57,Historical!$B$7:$B$1044,0))=0,"n/a",((INDEX(Historical!$C$7:$C$1044,MATCH(B57,Historical!$B$7:$B$1044,0))/INDEX(Historical!$F$7:$F$1044,MATCH(B57,Historical!$B$7:$B$1044,0)))^(1/3)-1)*100)</f>
        <v>4.7126884130464397</v>
      </c>
      <c r="U57" s="105">
        <f>IF(INDEX(Historical!$H$7:$H$1044,MATCH(B57,Historical!$B$7:$B$1044,0))=0,"n/a",((INDEX(Historical!$C$7:$C$1044,MATCH(B57,Historical!$B$7:$B$1044,0))/INDEX(Historical!$H$7:$H$1044,MATCH(B57,Historical!$B$7:$B$1044,0)))^(1/5)-1)*100)</f>
        <v>5.2519353814266312</v>
      </c>
      <c r="V57" s="105">
        <f>IF(INDEX(Historical!$M$7:$M$1044,MATCH(B57,Historical!$B$7:$B$1044,0))=0,"n/a",((INDEX(Historical!$C$7:$C$1044,MATCH(B57,Historical!$B$7:$B$1044,0))/INDEX(Historical!$M$7:$M$1044,MATCH(B57,Historical!$B$7:$B$1044,0)))^(1/10)-1)*100)</f>
        <v>8.5350246401894694</v>
      </c>
      <c r="W57" s="106">
        <f t="shared" si="3"/>
        <v>0.61533921726440888</v>
      </c>
      <c r="X57" s="107">
        <f t="shared" si="4"/>
        <v>0.63892157924898196</v>
      </c>
      <c r="Y57" s="165"/>
      <c r="Z57" s="101">
        <f t="shared" si="5"/>
        <v>33.333333333333329</v>
      </c>
      <c r="AA57" s="109">
        <f t="shared" si="6"/>
        <v>9.7777777777777786</v>
      </c>
      <c r="AB57" s="71">
        <v>12</v>
      </c>
      <c r="AC57" s="100">
        <v>2.88</v>
      </c>
      <c r="AD57" s="100">
        <v>0.97</v>
      </c>
      <c r="AE57" s="100">
        <v>1.89</v>
      </c>
      <c r="AF57" s="100">
        <v>0.97</v>
      </c>
      <c r="AG57" s="100">
        <v>10.130000000000001</v>
      </c>
      <c r="AH57" s="100">
        <v>4.55</v>
      </c>
      <c r="AI57" s="100">
        <v>10.86</v>
      </c>
      <c r="AJ57" s="100">
        <v>8.2199999999999989</v>
      </c>
      <c r="AK57" s="100">
        <v>8.92</v>
      </c>
      <c r="AL57" s="100">
        <v>4670</v>
      </c>
      <c r="AM57" s="100">
        <v>14.69</v>
      </c>
      <c r="AN57" s="100">
        <v>0.89</v>
      </c>
      <c r="AO57" s="110">
        <f t="shared" si="7"/>
        <v>-1.1167514872602382</v>
      </c>
      <c r="AP57" s="111">
        <f t="shared" si="8"/>
        <v>8.6610262905175404</v>
      </c>
      <c r="AQ57" s="112">
        <f t="shared" si="9"/>
        <v>-35.074591707288363</v>
      </c>
      <c r="AR57" s="101">
        <f>INDEX(Historical!$C$7:$C$1045,MATCH(B57,Historical!$B$7:$B$1045,0))*IF(AH57="n/a",1.03,IF(AH57&lt;0,1.01,IF(AH57&gt;10,1.1,(1+AH57/100))))</f>
        <v>0.97231500000000015</v>
      </c>
      <c r="AS57" s="109">
        <f t="shared" si="10"/>
        <v>1.0695465000000002</v>
      </c>
      <c r="AT57" s="109">
        <f t="shared" si="16"/>
        <v>1.1649500478000001</v>
      </c>
      <c r="AU57" s="109">
        <f t="shared" si="16"/>
        <v>1.2688635920637601</v>
      </c>
      <c r="AV57" s="109">
        <f t="shared" si="16"/>
        <v>1.3820462244758474</v>
      </c>
      <c r="AW57" s="109">
        <f t="shared" si="12"/>
        <v>5.857721364339608</v>
      </c>
      <c r="AX57" s="113">
        <f t="shared" si="13"/>
        <v>20.801567344955991</v>
      </c>
      <c r="AY57" s="100">
        <v>0.79</v>
      </c>
      <c r="AZ57" s="100">
        <v>30.28</v>
      </c>
      <c r="BA57" s="100">
        <v>-4.5900000000000007</v>
      </c>
      <c r="BB57" s="100">
        <v>6.35</v>
      </c>
      <c r="BC57" s="100">
        <v>7.71</v>
      </c>
      <c r="BE57" s="12">
        <v>2012</v>
      </c>
      <c r="BF57" s="12">
        <f t="shared" si="14"/>
        <v>1</v>
      </c>
      <c r="BG57" s="100">
        <v>1.0999999999999999</v>
      </c>
      <c r="BH57" t="s">
        <v>121</v>
      </c>
      <c r="BI57" t="s">
        <v>122</v>
      </c>
    </row>
    <row r="58" spans="1:61" ht="11.25" customHeight="1" x14ac:dyDescent="0.2">
      <c r="A58" s="123" t="s">
        <v>629</v>
      </c>
      <c r="B58" s="55" t="s">
        <v>630</v>
      </c>
      <c r="C58" s="156" t="s">
        <v>139</v>
      </c>
      <c r="D58" s="98" t="s">
        <v>140</v>
      </c>
      <c r="E58" s="157">
        <v>16</v>
      </c>
      <c r="F58" s="2">
        <v>257</v>
      </c>
      <c r="G58" s="2" t="s">
        <v>119</v>
      </c>
      <c r="H58" s="2" t="s">
        <v>119</v>
      </c>
      <c r="I58" s="100">
        <v>53.26</v>
      </c>
      <c r="J58" s="101">
        <f t="shared" si="0"/>
        <v>3.1167855801727375</v>
      </c>
      <c r="K58" s="104">
        <v>0.41499999999999998</v>
      </c>
      <c r="L58" s="71">
        <v>4</v>
      </c>
      <c r="M58" s="28">
        <f t="shared" si="1"/>
        <v>1.66</v>
      </c>
      <c r="N58" s="103" t="s">
        <v>158</v>
      </c>
      <c r="O58" s="104">
        <v>0.40500000000000003</v>
      </c>
      <c r="P58" s="163">
        <v>45806</v>
      </c>
      <c r="Q58" s="163">
        <v>45823</v>
      </c>
      <c r="R58" s="28">
        <f t="shared" si="2"/>
        <v>2.4691358024691241</v>
      </c>
      <c r="S58" s="105">
        <f>IF(INDEX(Historical!$D$7:$D1091,MATCH(B58,Historical!$B$7:$B$1044,0))=0,"n/a",(INDEX(Historical!$C$7:$C$1044,MATCH(B58,Historical!$B$7:$B$1044,0))/INDEX(Historical!$D$7:$D$1044,MATCH(B58,Historical!$B$7:$B$1044,0))-1)*100)</f>
        <v>3.1249999999999778</v>
      </c>
      <c r="T58" s="105">
        <f>IF(INDEX(Historical!$F$7:$F$1044,MATCH(B58,Historical!$B$7:$B$1044,0))=0,"n/a",((INDEX(Historical!$C$7:$C$1044,MATCH(B58,Historical!$B$7:$B$1044,0))/INDEX(Historical!$F$7:$F$1044,MATCH(B58,Historical!$B$7:$B$1044,0)))^(1/3)-1)*100)</f>
        <v>8.1328901455455025</v>
      </c>
      <c r="U58" s="105">
        <f>IF(INDEX(Historical!$H$7:$H$1044,MATCH(B58,Historical!$B$7:$B$1044,0))=0,"n/a",((INDEX(Historical!$C$7:$C$1044,MATCH(B58,Historical!$B$7:$B$1044,0))/INDEX(Historical!$H$7:$H$1044,MATCH(B58,Historical!$B$7:$B$1044,0)))^(1/5)-1)*100)</f>
        <v>8.4471771197698544</v>
      </c>
      <c r="V58" s="105">
        <f>IF(INDEX(Historical!$M$7:$M$1044,MATCH(B58,Historical!$B$7:$B$1044,0))=0,"n/a",((INDEX(Historical!$C$7:$C$1044,MATCH(B58,Historical!$B$7:$B$1044,0))/INDEX(Historical!$M$7:$M$1044,MATCH(B58,Historical!$B$7:$B$1044,0)))^(1/10)-1)*100)</f>
        <v>8.3666644129971601</v>
      </c>
      <c r="W58" s="106">
        <f t="shared" si="3"/>
        <v>1.0096230352740838</v>
      </c>
      <c r="X58" s="107" t="str">
        <f t="shared" si="4"/>
        <v>n/a</v>
      </c>
      <c r="Y58" s="165"/>
      <c r="Z58" s="101" t="str">
        <f t="shared" si="5"/>
        <v>n/a</v>
      </c>
      <c r="AA58" s="109" t="str">
        <f t="shared" si="6"/>
        <v>n/a</v>
      </c>
      <c r="AB58" s="71">
        <v>9</v>
      </c>
      <c r="AC58" s="100">
        <v>-15.35</v>
      </c>
      <c r="AD58" s="100">
        <v>0.75</v>
      </c>
      <c r="AE58" s="100">
        <v>1.35</v>
      </c>
      <c r="AF58" s="100">
        <v>1.31</v>
      </c>
      <c r="AG58" s="100">
        <v>-30.959999999999997</v>
      </c>
      <c r="AH58" s="100">
        <v>11.3</v>
      </c>
      <c r="AI58" s="100">
        <v>22.439999999999998</v>
      </c>
      <c r="AJ58" s="100">
        <v>-15.509999999999998</v>
      </c>
      <c r="AK58" s="100">
        <v>15.329999999999998</v>
      </c>
      <c r="AL58" s="100">
        <v>2440</v>
      </c>
      <c r="AM58" s="100">
        <v>1.37</v>
      </c>
      <c r="AN58" s="100">
        <v>0.79</v>
      </c>
      <c r="AO58" s="110" t="str">
        <f t="shared" si="7"/>
        <v>n/a</v>
      </c>
      <c r="AP58" s="111">
        <f t="shared" si="8"/>
        <v>11.563962699942593</v>
      </c>
      <c r="AQ58" s="112" t="str">
        <f t="shared" si="9"/>
        <v>n/a</v>
      </c>
      <c r="AR58" s="101">
        <f>INDEX(Historical!$C$7:$C$1045,MATCH(B58,Historical!$B$7:$B$1045,0))*IF(AH58="n/a",1.03,IF(AH58&lt;0,1.01,IF(AH58&gt;10,1.1,(1+AH58/100))))</f>
        <v>1.8149999999999999</v>
      </c>
      <c r="AS58" s="109">
        <f t="shared" si="10"/>
        <v>1.9965000000000002</v>
      </c>
      <c r="AT58" s="109">
        <f t="shared" si="16"/>
        <v>2.1961500000000003</v>
      </c>
      <c r="AU58" s="109">
        <f t="shared" si="16"/>
        <v>2.4157650000000004</v>
      </c>
      <c r="AV58" s="109">
        <f t="shared" si="16"/>
        <v>2.6573415000000007</v>
      </c>
      <c r="AW58" s="109">
        <f t="shared" si="12"/>
        <v>11.080756500000001</v>
      </c>
      <c r="AX58" s="113">
        <f t="shared" si="13"/>
        <v>20.805025347352611</v>
      </c>
      <c r="AY58" s="100">
        <v>0.35</v>
      </c>
      <c r="AZ58" s="100">
        <v>15.040000000000001</v>
      </c>
      <c r="BA58" s="100">
        <v>-18.87</v>
      </c>
      <c r="BB58" s="100">
        <v>-4.66</v>
      </c>
      <c r="BC58" s="100">
        <v>-3.15</v>
      </c>
      <c r="BE58" s="12">
        <v>2010</v>
      </c>
      <c r="BF58" s="12">
        <f t="shared" si="14"/>
        <v>1</v>
      </c>
      <c r="BG58" s="100">
        <v>-14.08</v>
      </c>
      <c r="BH58" t="s">
        <v>121</v>
      </c>
      <c r="BI58" t="s">
        <v>122</v>
      </c>
    </row>
    <row r="59" spans="1:61" ht="11.25" customHeight="1" x14ac:dyDescent="0.2">
      <c r="A59" s="146" t="s">
        <v>5615</v>
      </c>
      <c r="B59" s="55" t="s">
        <v>5604</v>
      </c>
      <c r="C59" s="156" t="s">
        <v>335</v>
      </c>
      <c r="D59" s="98" t="s">
        <v>371</v>
      </c>
      <c r="E59" s="157">
        <v>5</v>
      </c>
      <c r="F59" s="2">
        <v>706</v>
      </c>
      <c r="G59" s="2" t="s">
        <v>146</v>
      </c>
      <c r="H59" s="2" t="s">
        <v>146</v>
      </c>
      <c r="I59" s="100">
        <v>54.84</v>
      </c>
      <c r="J59" s="101">
        <f t="shared" si="0"/>
        <v>1.0940919037199124</v>
      </c>
      <c r="K59" s="104">
        <v>0.15</v>
      </c>
      <c r="L59" s="71">
        <v>4</v>
      </c>
      <c r="M59" s="28">
        <f t="shared" si="1"/>
        <v>0.6</v>
      </c>
      <c r="N59" s="103" t="s">
        <v>209</v>
      </c>
      <c r="O59" s="104">
        <v>0.13</v>
      </c>
      <c r="P59" s="158">
        <v>46101</v>
      </c>
      <c r="Q59" s="158">
        <v>46122</v>
      </c>
      <c r="R59" s="28">
        <f t="shared" si="2"/>
        <v>15.384615384615378</v>
      </c>
      <c r="S59" s="105">
        <f>IF(INDEX(Historical!$D$7:$D1713,MATCH(B59,Historical!$B$7:$B$1044,0))=0,"n/a",(INDEX(Historical!$C$7:$C$1044,MATCH(B59,Historical!$B$7:$B$1044,0))/INDEX(Historical!$D$7:$D$1044,MATCH(B59,Historical!$B$7:$B$1044,0))-1)*100)</f>
        <v>19.047619047619047</v>
      </c>
      <c r="T59" s="105">
        <f>IF(INDEX(Historical!$F$7:$F$1044,MATCH(B59,Historical!$B$7:$B$1044,0))=0,"n/a",((INDEX(Historical!$C$7:$C$1044,MATCH(B59,Historical!$B$7:$B$1044,0))/INDEX(Historical!$F$7:$F$1044,MATCH(B59,Historical!$B$7:$B$1044,0)))^(1/3)-1)*100)</f>
        <v>49.380158218572156</v>
      </c>
      <c r="U59" s="105" t="str">
        <f>IF(INDEX(Historical!$H$7:$H$1044,MATCH(B59,Historical!$B$7:$B$1044,0))=0,"n/a",((INDEX(Historical!$C$7:$C$1044,MATCH(B59,Historical!$B$7:$B$1044,0))/INDEX(Historical!$H$7:$H$1044,MATCH(B59,Historical!$B$7:$B$1044,0)))^(1/5)-1)*100)</f>
        <v>n/a</v>
      </c>
      <c r="V59" s="105" t="str">
        <f>IF(INDEX(Historical!$M$7:$M$1044,MATCH(B59,Historical!$B$7:$B$1044,0))=0,"n/a",((INDEX(Historical!$C$7:$C$1044,MATCH(B59,Historical!$B$7:$B$1044,0))/INDEX(Historical!$M$7:$M$1044,MATCH(B59,Historical!$B$7:$B$1044,0)))^(1/10)-1)*100)</f>
        <v>n/a</v>
      </c>
      <c r="W59" s="106" t="str">
        <f t="shared" si="3"/>
        <v>n/a</v>
      </c>
      <c r="X59" s="107" t="str">
        <f t="shared" si="4"/>
        <v>n/a</v>
      </c>
      <c r="Y59" s="159"/>
      <c r="Z59" s="101">
        <f t="shared" si="5"/>
        <v>10.791366906474821</v>
      </c>
      <c r="AA59" s="109">
        <f t="shared" si="6"/>
        <v>9.8633093525179873</v>
      </c>
      <c r="AB59" s="71">
        <v>1</v>
      </c>
      <c r="AC59" s="100">
        <v>5.56</v>
      </c>
      <c r="AD59" s="100">
        <v>0.85</v>
      </c>
      <c r="AE59" s="100">
        <v>0.57999999999999996</v>
      </c>
      <c r="AF59" s="100">
        <v>1.64</v>
      </c>
      <c r="AG59" s="100">
        <v>18.05</v>
      </c>
      <c r="AH59" s="100">
        <v>9.01</v>
      </c>
      <c r="AI59" s="100">
        <v>10.050000000000001</v>
      </c>
      <c r="AJ59" s="100">
        <v>10.32</v>
      </c>
      <c r="AK59" s="100">
        <v>9.2899999999999991</v>
      </c>
      <c r="AL59" s="100">
        <v>3530</v>
      </c>
      <c r="AM59" s="100">
        <v>1.4200000000000002</v>
      </c>
      <c r="AN59" s="100">
        <v>0.87</v>
      </c>
      <c r="AO59" s="110" t="str">
        <f t="shared" si="7"/>
        <v>n/a</v>
      </c>
      <c r="AP59" s="111" t="str">
        <f t="shared" si="8"/>
        <v>n/a</v>
      </c>
      <c r="AQ59" s="112">
        <f t="shared" si="9"/>
        <v>-15.210516013339126</v>
      </c>
      <c r="AR59" s="101">
        <f>INDEX(Historical!$C$7:$C$1045,MATCH(B59,Historical!$B$7:$B$1045,0))*IF(AH59="n/a",1.03,IF(AH59&lt;0,1.01,IF(AH59&gt;10,1.1,(1+AH59/100))))</f>
        <v>0.54505000000000003</v>
      </c>
      <c r="AS59" s="109">
        <f t="shared" si="10"/>
        <v>0.59955500000000006</v>
      </c>
      <c r="AT59" s="109">
        <f t="shared" si="16"/>
        <v>0.65525365950000003</v>
      </c>
      <c r="AU59" s="109">
        <f t="shared" si="16"/>
        <v>0.71612672446754999</v>
      </c>
      <c r="AV59" s="109">
        <f t="shared" si="16"/>
        <v>0.78265489717058534</v>
      </c>
      <c r="AW59" s="109">
        <f t="shared" si="12"/>
        <v>3.2986402811381352</v>
      </c>
      <c r="AX59" s="113">
        <f t="shared" si="13"/>
        <v>6.0150260414626819</v>
      </c>
      <c r="AY59" s="100">
        <v>1.07</v>
      </c>
      <c r="AZ59" s="100">
        <v>52.55</v>
      </c>
      <c r="BA59" s="100">
        <v>-12.18</v>
      </c>
      <c r="BB59" s="100">
        <v>-3.74</v>
      </c>
      <c r="BC59" s="100">
        <v>3.29</v>
      </c>
      <c r="BE59" s="12">
        <v>2022</v>
      </c>
      <c r="BF59" s="12">
        <f t="shared" si="14"/>
        <v>0</v>
      </c>
      <c r="BG59" s="100">
        <v>7.13</v>
      </c>
      <c r="BH59" s="55" t="s">
        <v>121</v>
      </c>
      <c r="BI59" s="55" t="s">
        <v>122</v>
      </c>
    </row>
    <row r="60" spans="1:61" ht="11.25" customHeight="1" x14ac:dyDescent="0.2">
      <c r="A60" s="123" t="s">
        <v>165</v>
      </c>
      <c r="B60" s="55" t="s">
        <v>166</v>
      </c>
      <c r="C60" s="156" t="s">
        <v>162</v>
      </c>
      <c r="D60" s="98" t="s">
        <v>167</v>
      </c>
      <c r="E60" s="157">
        <v>42</v>
      </c>
      <c r="F60" s="2">
        <v>66</v>
      </c>
      <c r="G60" s="2" t="s">
        <v>119</v>
      </c>
      <c r="H60" s="2" t="s">
        <v>119</v>
      </c>
      <c r="I60" s="100">
        <v>189.98</v>
      </c>
      <c r="J60" s="101">
        <f t="shared" si="0"/>
        <v>2.1054847878724079</v>
      </c>
      <c r="K60" s="104">
        <v>1</v>
      </c>
      <c r="L60" s="71">
        <v>4</v>
      </c>
      <c r="M60" s="28">
        <f t="shared" si="1"/>
        <v>4</v>
      </c>
      <c r="N60" s="103" t="s">
        <v>168</v>
      </c>
      <c r="O60" s="104">
        <v>0.87</v>
      </c>
      <c r="P60" s="158">
        <v>45985</v>
      </c>
      <c r="Q60" s="158">
        <v>45999</v>
      </c>
      <c r="R60" s="28">
        <f t="shared" si="2"/>
        <v>14.942528735632186</v>
      </c>
      <c r="S60" s="105">
        <f>IF(INDEX(Historical!$D$7:$D1092,MATCH(B60,Historical!$B$7:$B$1044,0))=0,"n/a",(INDEX(Historical!$C$7:$C$1044,MATCH(B60,Historical!$B$7:$B$1044,0))/INDEX(Historical!$D$7:$D$1044,MATCH(B60,Historical!$B$7:$B$1044,0))-1)*100)</f>
        <v>9.8934550989345347</v>
      </c>
      <c r="T60" s="105">
        <f>IF(INDEX(Historical!$F$7:$F$1044,MATCH(B60,Historical!$B$7:$B$1044,0))=0,"n/a",((INDEX(Historical!$C$7:$C$1044,MATCH(B60,Historical!$B$7:$B$1044,0))/INDEX(Historical!$F$7:$F$1044,MATCH(B60,Historical!$B$7:$B$1044,0)))^(1/3)-1)*100)</f>
        <v>9.0990080705620322</v>
      </c>
      <c r="U60" s="105">
        <f>IF(INDEX(Historical!$H$7:$H$1044,MATCH(B60,Historical!$B$7:$B$1044,0))=0,"n/a",((INDEX(Historical!$C$7:$C$1044,MATCH(B60,Historical!$B$7:$B$1044,0))/INDEX(Historical!$H$7:$H$1044,MATCH(B60,Historical!$B$7:$B$1044,0)))^(1/5)-1)*100)</f>
        <v>8.9652119456370638</v>
      </c>
      <c r="V60" s="105">
        <f>IF(INDEX(Historical!$M$7:$M$1044,MATCH(B60,Historical!$B$7:$B$1044,0))=0,"n/a",((INDEX(Historical!$C$7:$C$1044,MATCH(B60,Historical!$B$7:$B$1044,0))/INDEX(Historical!$M$7:$M$1044,MATCH(B60,Historical!$B$7:$B$1044,0)))^(1/10)-1)*100)</f>
        <v>8.5452961175287214</v>
      </c>
      <c r="W60" s="106">
        <f t="shared" si="3"/>
        <v>1.049139997295937</v>
      </c>
      <c r="X60" s="107">
        <f t="shared" si="4"/>
        <v>1.0164639394146331</v>
      </c>
      <c r="Y60" s="55"/>
      <c r="Z60" s="101">
        <f t="shared" si="5"/>
        <v>52.083333333333336</v>
      </c>
      <c r="AA60" s="109">
        <f t="shared" si="6"/>
        <v>24.736979166666668</v>
      </c>
      <c r="AB60" s="71">
        <v>9</v>
      </c>
      <c r="AC60" s="100">
        <v>7.68</v>
      </c>
      <c r="AD60" s="100">
        <v>2.44</v>
      </c>
      <c r="AE60" s="100">
        <v>6.45</v>
      </c>
      <c r="AF60" s="100">
        <v>2.2000000000000002</v>
      </c>
      <c r="AG60" s="100">
        <v>9.2299999999999986</v>
      </c>
      <c r="AH60" s="100">
        <v>11.43</v>
      </c>
      <c r="AI60" s="100">
        <v>6.78</v>
      </c>
      <c r="AJ60" s="100">
        <v>8.82</v>
      </c>
      <c r="AK60" s="100">
        <v>8.77</v>
      </c>
      <c r="AL60" s="100">
        <v>31430</v>
      </c>
      <c r="AM60" s="100">
        <v>0.44999999999999996</v>
      </c>
      <c r="AN60" s="100">
        <v>0.67</v>
      </c>
      <c r="AO60" s="110">
        <f t="shared" si="7"/>
        <v>-13.666282433157196</v>
      </c>
      <c r="AP60" s="111">
        <f t="shared" si="8"/>
        <v>11.070696733509472</v>
      </c>
      <c r="AQ60" s="112">
        <f t="shared" si="9"/>
        <v>55.52256594629128</v>
      </c>
      <c r="AR60" s="101">
        <f>INDEX(Historical!$C$7:$C$1045,MATCH(B60,Historical!$B$7:$B$1045,0))*IF(AH60="n/a",1.03,IF(AH60&lt;0,1.01,IF(AH60&gt;10,1.1,(1+AH60/100))))</f>
        <v>3.9710000000000001</v>
      </c>
      <c r="AS60" s="109">
        <f t="shared" si="10"/>
        <v>4.2402338000000004</v>
      </c>
      <c r="AT60" s="109">
        <f t="shared" si="16"/>
        <v>4.6121023042599996</v>
      </c>
      <c r="AU60" s="109">
        <f t="shared" si="16"/>
        <v>5.0165836763436014</v>
      </c>
      <c r="AV60" s="109">
        <f t="shared" si="16"/>
        <v>5.4565380647589343</v>
      </c>
      <c r="AW60" s="109">
        <f t="shared" si="12"/>
        <v>23.296457845362536</v>
      </c>
      <c r="AX60" s="113">
        <f t="shared" si="13"/>
        <v>12.262584401180407</v>
      </c>
      <c r="AY60" s="100">
        <v>0.64</v>
      </c>
      <c r="AZ60" s="100">
        <v>26.669999999999998</v>
      </c>
      <c r="BA60" s="100">
        <v>-1.31</v>
      </c>
      <c r="BB60" s="100">
        <v>2.4299999999999997</v>
      </c>
      <c r="BC60" s="100">
        <v>9.879999999999999</v>
      </c>
      <c r="BE60" s="12">
        <v>1985</v>
      </c>
      <c r="BF60" s="12">
        <f t="shared" si="14"/>
        <v>4</v>
      </c>
      <c r="BG60" s="100">
        <v>4.4400000000000004</v>
      </c>
      <c r="BH60" t="s">
        <v>121</v>
      </c>
      <c r="BI60" t="s">
        <v>122</v>
      </c>
    </row>
    <row r="61" spans="1:61" ht="11.25" customHeight="1" x14ac:dyDescent="0.2">
      <c r="A61" s="55" t="s">
        <v>169</v>
      </c>
      <c r="B61" s="55" t="s">
        <v>170</v>
      </c>
      <c r="C61" s="156" t="s">
        <v>139</v>
      </c>
      <c r="D61" s="98" t="s">
        <v>171</v>
      </c>
      <c r="E61" s="157">
        <v>32</v>
      </c>
      <c r="F61" s="2">
        <v>109</v>
      </c>
      <c r="G61" s="2" t="s">
        <v>146</v>
      </c>
      <c r="H61" s="2" t="s">
        <v>146</v>
      </c>
      <c r="I61" s="100">
        <v>123.68</v>
      </c>
      <c r="J61" s="101">
        <f t="shared" si="0"/>
        <v>1.5523932729624836</v>
      </c>
      <c r="K61" s="104">
        <v>0.48</v>
      </c>
      <c r="L61" s="71">
        <v>4</v>
      </c>
      <c r="M61" s="28">
        <f t="shared" si="1"/>
        <v>1.92</v>
      </c>
      <c r="N61" s="103" t="s">
        <v>172</v>
      </c>
      <c r="O61" s="104">
        <v>0.45</v>
      </c>
      <c r="P61" s="158">
        <v>45953</v>
      </c>
      <c r="Q61" s="158">
        <v>45974</v>
      </c>
      <c r="R61" s="28">
        <f t="shared" si="2"/>
        <v>6.6666666666666599</v>
      </c>
      <c r="S61" s="105">
        <f>IF(INDEX(Historical!$D$7:$D1093,MATCH(B61,Historical!$B$7:$B$1044,0))=0,"n/a",(INDEX(Historical!$C$7:$C$1044,MATCH(B61,Historical!$B$7:$B$1044,0))/INDEX(Historical!$D$7:$D$1044,MATCH(B61,Historical!$B$7:$B$1044,0))-1)*100)</f>
        <v>6.3953488372093137</v>
      </c>
      <c r="T61" s="105">
        <f>IF(INDEX(Historical!$F$7:$F$1044,MATCH(B61,Historical!$B$7:$B$1044,0))=0,"n/a",((INDEX(Historical!$C$7:$C$1044,MATCH(B61,Historical!$B$7:$B$1044,0))/INDEX(Historical!$F$7:$F$1044,MATCH(B61,Historical!$B$7:$B$1044,0)))^(1/3)-1)*100)</f>
        <v>6.3822489684916883</v>
      </c>
      <c r="U61" s="105">
        <f>IF(INDEX(Historical!$H$7:$H$1044,MATCH(B61,Historical!$B$7:$B$1044,0))=0,"n/a",((INDEX(Historical!$C$7:$C$1044,MATCH(B61,Historical!$B$7:$B$1044,0))/INDEX(Historical!$H$7:$H$1044,MATCH(B61,Historical!$B$7:$B$1044,0)))^(1/5)-1)*100)</f>
        <v>4.9102011019389824</v>
      </c>
      <c r="V61" s="105">
        <f>IF(INDEX(Historical!$M$7:$M$1044,MATCH(B61,Historical!$B$7:$B$1044,0))=0,"n/a",((INDEX(Historical!$C$7:$C$1044,MATCH(B61,Historical!$B$7:$B$1044,0))/INDEX(Historical!$M$7:$M$1044,MATCH(B61,Historical!$B$7:$B$1044,0)))^(1/10)-1)*100)</f>
        <v>4.8466657270637814</v>
      </c>
      <c r="W61" s="106">
        <f t="shared" si="3"/>
        <v>1.01310908951703</v>
      </c>
      <c r="X61" s="107">
        <f t="shared" si="4"/>
        <v>0.38152300714366605</v>
      </c>
      <c r="Y61" s="165"/>
      <c r="Z61" s="101">
        <f t="shared" si="5"/>
        <v>32.653061224489797</v>
      </c>
      <c r="AA61" s="109">
        <f t="shared" si="6"/>
        <v>21.03401360544218</v>
      </c>
      <c r="AB61" s="71">
        <v>12</v>
      </c>
      <c r="AC61" s="100">
        <v>5.88</v>
      </c>
      <c r="AD61" s="100">
        <v>2.4</v>
      </c>
      <c r="AE61" s="100">
        <v>2.09</v>
      </c>
      <c r="AF61" s="100">
        <v>2.98</v>
      </c>
      <c r="AG61" s="100">
        <v>15.28</v>
      </c>
      <c r="AH61" s="100">
        <v>-2.9899999999999998</v>
      </c>
      <c r="AI61" s="100">
        <v>16.059999999999999</v>
      </c>
      <c r="AJ61" s="100">
        <v>12.870000000000001</v>
      </c>
      <c r="AK61" s="100">
        <v>7.9699999999999989</v>
      </c>
      <c r="AL61" s="100">
        <v>7890</v>
      </c>
      <c r="AM61" s="100">
        <v>0.72</v>
      </c>
      <c r="AN61" s="100">
        <v>0.57999999999999996</v>
      </c>
      <c r="AO61" s="110">
        <f t="shared" si="7"/>
        <v>-14.571419230540714</v>
      </c>
      <c r="AP61" s="111">
        <f t="shared" si="8"/>
        <v>6.4625943749014656</v>
      </c>
      <c r="AQ61" s="112">
        <f t="shared" si="9"/>
        <v>66.908305557562812</v>
      </c>
      <c r="AR61" s="101">
        <f>INDEX(Historical!$C$7:$C$1045,MATCH(B61,Historical!$B$7:$B$1045,0))*IF(AH61="n/a",1.03,IF(AH61&lt;0,1.01,IF(AH61&gt;10,1.1,(1+AH61/100))))</f>
        <v>1.8483000000000001</v>
      </c>
      <c r="AS61" s="109">
        <f t="shared" si="10"/>
        <v>2.0331300000000003</v>
      </c>
      <c r="AT61" s="109">
        <f t="shared" si="16"/>
        <v>2.195170461</v>
      </c>
      <c r="AU61" s="109">
        <f t="shared" si="16"/>
        <v>2.3701255467416997</v>
      </c>
      <c r="AV61" s="109">
        <f t="shared" si="16"/>
        <v>2.559024552817013</v>
      </c>
      <c r="AW61" s="109">
        <f t="shared" si="12"/>
        <v>11.005750560558711</v>
      </c>
      <c r="AX61" s="113">
        <f t="shared" si="13"/>
        <v>8.8985693406845972</v>
      </c>
      <c r="AY61" s="100">
        <v>0.43</v>
      </c>
      <c r="AZ61" s="100">
        <v>19.809999999999999</v>
      </c>
      <c r="BA61" s="100">
        <v>-24.709999999999997</v>
      </c>
      <c r="BB61" s="100">
        <v>-5.2299999999999995</v>
      </c>
      <c r="BC61" s="100">
        <v>-5.59</v>
      </c>
      <c r="BE61" s="12">
        <v>1994</v>
      </c>
      <c r="BF61" s="12">
        <f t="shared" si="14"/>
        <v>3</v>
      </c>
      <c r="BG61" s="100">
        <v>8.1100000000000012</v>
      </c>
      <c r="BH61" t="s">
        <v>121</v>
      </c>
      <c r="BI61" t="s">
        <v>122</v>
      </c>
    </row>
    <row r="62" spans="1:61" ht="11.25" customHeight="1" x14ac:dyDescent="0.2">
      <c r="A62" s="123" t="s">
        <v>631</v>
      </c>
      <c r="B62" s="55" t="s">
        <v>632</v>
      </c>
      <c r="C62" s="156" t="s">
        <v>134</v>
      </c>
      <c r="D62" s="98" t="s">
        <v>157</v>
      </c>
      <c r="E62" s="157">
        <v>15</v>
      </c>
      <c r="F62" s="2">
        <v>324</v>
      </c>
      <c r="G62" s="2" t="s">
        <v>146</v>
      </c>
      <c r="H62" s="2" t="s">
        <v>146</v>
      </c>
      <c r="I62" s="100">
        <v>37.65</v>
      </c>
      <c r="J62" s="101">
        <f t="shared" si="0"/>
        <v>3.9309428950863214</v>
      </c>
      <c r="K62" s="104">
        <v>0.37</v>
      </c>
      <c r="L62" s="71">
        <v>4</v>
      </c>
      <c r="M62" s="28">
        <f t="shared" si="1"/>
        <v>1.48</v>
      </c>
      <c r="N62" s="103" t="s">
        <v>309</v>
      </c>
      <c r="O62" s="104">
        <v>0.34</v>
      </c>
      <c r="P62" s="158">
        <v>45975</v>
      </c>
      <c r="Q62" s="158">
        <v>45989</v>
      </c>
      <c r="R62" s="28">
        <f t="shared" si="2"/>
        <v>8.8235294117646959</v>
      </c>
      <c r="S62" s="105">
        <f>IF(INDEX(Historical!$D$7:$D1094,MATCH(B62,Historical!$B$7:$B$1044,0))=0,"n/a",(INDEX(Historical!$C$7:$C$1044,MATCH(B62,Historical!$B$7:$B$1044,0))/INDEX(Historical!$D$7:$D$1044,MATCH(B62,Historical!$B$7:$B$1044,0))-1)*100)</f>
        <v>6.9230769230769207</v>
      </c>
      <c r="T62" s="105">
        <f>IF(INDEX(Historical!$F$7:$F$1044,MATCH(B62,Historical!$B$7:$B$1044,0))=0,"n/a",((INDEX(Historical!$C$7:$C$1044,MATCH(B62,Historical!$B$7:$B$1044,0))/INDEX(Historical!$F$7:$F$1044,MATCH(B62,Historical!$B$7:$B$1044,0)))^(1/3)-1)*100)</f>
        <v>6.2149389148172585</v>
      </c>
      <c r="U62" s="105">
        <f>IF(INDEX(Historical!$H$7:$H$1044,MATCH(B62,Historical!$B$7:$B$1044,0))=0,"n/a",((INDEX(Historical!$C$7:$C$1044,MATCH(B62,Historical!$B$7:$B$1044,0))/INDEX(Historical!$H$7:$H$1044,MATCH(B62,Historical!$B$7:$B$1044,0)))^(1/5)-1)*100)</f>
        <v>6.8077976341520685</v>
      </c>
      <c r="V62" s="105">
        <f>IF(INDEX(Historical!$M$7:$M$1044,MATCH(B62,Historical!$B$7:$B$1044,0))=0,"n/a",((INDEX(Historical!$C$7:$C$1044,MATCH(B62,Historical!$B$7:$B$1044,0))/INDEX(Historical!$M$7:$M$1044,MATCH(B62,Historical!$B$7:$B$1044,0)))^(1/10)-1)*100)</f>
        <v>7.4114523190742743</v>
      </c>
      <c r="W62" s="106">
        <f t="shared" si="3"/>
        <v>0.91855109377569266</v>
      </c>
      <c r="X62" s="107">
        <f t="shared" si="4"/>
        <v>7.2423379086724129</v>
      </c>
      <c r="Y62" s="165"/>
      <c r="Z62" s="101">
        <f t="shared" si="5"/>
        <v>62.978723404255319</v>
      </c>
      <c r="AA62" s="109">
        <f t="shared" si="6"/>
        <v>16.021276595744681</v>
      </c>
      <c r="AB62" s="71">
        <v>12</v>
      </c>
      <c r="AC62" s="100">
        <v>2.35</v>
      </c>
      <c r="AD62" s="100">
        <v>0.7</v>
      </c>
      <c r="AE62" s="100">
        <v>2.41</v>
      </c>
      <c r="AF62" s="100">
        <v>1.06</v>
      </c>
      <c r="AG62" s="100">
        <v>8.4</v>
      </c>
      <c r="AH62" s="100">
        <v>8.2000000000000011</v>
      </c>
      <c r="AI62" s="100">
        <v>7.4300000000000006</v>
      </c>
      <c r="AJ62" s="100">
        <v>0.94000000000000006</v>
      </c>
      <c r="AK62" s="100">
        <v>13.43</v>
      </c>
      <c r="AL62" s="100">
        <v>5390</v>
      </c>
      <c r="AM62" s="100">
        <v>0.98</v>
      </c>
      <c r="AN62" s="100">
        <v>0.26</v>
      </c>
      <c r="AO62" s="110">
        <f t="shared" si="7"/>
        <v>-5.2825360665062906</v>
      </c>
      <c r="AP62" s="111">
        <f t="shared" si="8"/>
        <v>10.73874052923839</v>
      </c>
      <c r="AQ62" s="112">
        <f t="shared" si="9"/>
        <v>-13.121916351477248</v>
      </c>
      <c r="AR62" s="101">
        <f>INDEX(Historical!$C$7:$C$1045,MATCH(B62,Historical!$B$7:$B$1045,0))*IF(AH62="n/a",1.03,IF(AH62&lt;0,1.01,IF(AH62&gt;10,1.1,(1+AH62/100))))</f>
        <v>1.5039800000000001</v>
      </c>
      <c r="AS62" s="109">
        <f t="shared" si="10"/>
        <v>1.6157257140000001</v>
      </c>
      <c r="AT62" s="109">
        <f t="shared" si="16"/>
        <v>1.7772982854000003</v>
      </c>
      <c r="AU62" s="109">
        <f t="shared" si="16"/>
        <v>1.9550281139400005</v>
      </c>
      <c r="AV62" s="109">
        <f t="shared" si="16"/>
        <v>2.1505309253340008</v>
      </c>
      <c r="AW62" s="109">
        <f t="shared" si="12"/>
        <v>9.002563038674003</v>
      </c>
      <c r="AX62" s="113">
        <f t="shared" si="13"/>
        <v>23.911190009758311</v>
      </c>
      <c r="AY62" s="100">
        <v>0.79</v>
      </c>
      <c r="AZ62" s="100">
        <v>40.17</v>
      </c>
      <c r="BA62" s="100">
        <v>-10.74</v>
      </c>
      <c r="BB62" s="100">
        <v>2.35</v>
      </c>
      <c r="BC62" s="100">
        <v>5.58</v>
      </c>
      <c r="BE62" s="12">
        <v>2011</v>
      </c>
      <c r="BF62" s="12">
        <f t="shared" si="14"/>
        <v>1</v>
      </c>
      <c r="BG62" s="100">
        <v>1.1199999999999999</v>
      </c>
      <c r="BH62" t="s">
        <v>121</v>
      </c>
      <c r="BI62" t="s">
        <v>122</v>
      </c>
    </row>
    <row r="63" spans="1:61" ht="11.25" customHeight="1" x14ac:dyDescent="0.2">
      <c r="A63" s="123" t="s">
        <v>633</v>
      </c>
      <c r="B63" s="55" t="s">
        <v>634</v>
      </c>
      <c r="C63" s="156" t="s">
        <v>162</v>
      </c>
      <c r="D63" s="98" t="s">
        <v>192</v>
      </c>
      <c r="E63" s="157">
        <v>24</v>
      </c>
      <c r="F63" s="2">
        <v>153</v>
      </c>
      <c r="G63" s="2" t="s">
        <v>119</v>
      </c>
      <c r="H63" s="2" t="s">
        <v>119</v>
      </c>
      <c r="I63" s="100">
        <v>41.1</v>
      </c>
      <c r="J63" s="101">
        <f t="shared" si="0"/>
        <v>4.7931873479318732</v>
      </c>
      <c r="K63" s="104">
        <v>0.49249999999999999</v>
      </c>
      <c r="L63" s="71">
        <v>4</v>
      </c>
      <c r="M63" s="28">
        <f t="shared" si="1"/>
        <v>1.97</v>
      </c>
      <c r="N63" s="103" t="s">
        <v>158</v>
      </c>
      <c r="O63" s="104">
        <v>0.49</v>
      </c>
      <c r="P63" s="158">
        <v>46078</v>
      </c>
      <c r="Q63" s="158">
        <v>46094</v>
      </c>
      <c r="R63" s="28">
        <f t="shared" si="2"/>
        <v>0.51020408163265352</v>
      </c>
      <c r="S63" s="105">
        <f>IF(INDEX(Historical!$D$7:$D1095,MATCH(B63,Historical!$B$7:$B$1044,0))=0,"n/a",(INDEX(Historical!$C$7:$C$1044,MATCH(B63,Historical!$B$7:$B$1044,0))/INDEX(Historical!$D$7:$D$1044,MATCH(B63,Historical!$B$7:$B$1044,0))-1)*100)</f>
        <v>3.1578947368421151</v>
      </c>
      <c r="T63" s="105">
        <f>IF(INDEX(Historical!$F$7:$F$1044,MATCH(B63,Historical!$B$7:$B$1044,0))=0,"n/a",((INDEX(Historical!$C$7:$C$1044,MATCH(B63,Historical!$B$7:$B$1044,0))/INDEX(Historical!$F$7:$F$1044,MATCH(B63,Historical!$B$7:$B$1044,0)))^(1/3)-1)*100)</f>
        <v>3.6528229638562726</v>
      </c>
      <c r="U63" s="105">
        <f>IF(INDEX(Historical!$H$7:$H$1044,MATCH(B63,Historical!$B$7:$B$1044,0))=0,"n/a",((INDEX(Historical!$C$7:$C$1044,MATCH(B63,Historical!$B$7:$B$1044,0))/INDEX(Historical!$H$7:$H$1044,MATCH(B63,Historical!$B$7:$B$1044,0)))^(1/5)-1)*100)</f>
        <v>3.8838918325118765</v>
      </c>
      <c r="V63" s="105">
        <f>IF(INDEX(Historical!$M$7:$M$1044,MATCH(B63,Historical!$B$7:$B$1044,0))=0,"n/a",((INDEX(Historical!$C$7:$C$1044,MATCH(B63,Historical!$B$7:$B$1044,0))/INDEX(Historical!$M$7:$M$1044,MATCH(B63,Historical!$B$7:$B$1044,0)))^(1/10)-1)*100)</f>
        <v>4.0323033089643134</v>
      </c>
      <c r="W63" s="106">
        <f t="shared" si="3"/>
        <v>0.96319436682193538</v>
      </c>
      <c r="X63" s="107">
        <f t="shared" si="4"/>
        <v>0.84432431141562536</v>
      </c>
      <c r="Y63" s="162"/>
      <c r="Z63" s="101">
        <f t="shared" si="5"/>
        <v>82.77310924369749</v>
      </c>
      <c r="AA63" s="109">
        <f t="shared" si="6"/>
        <v>17.268907563025213</v>
      </c>
      <c r="AB63" s="71">
        <v>12</v>
      </c>
      <c r="AC63" s="100">
        <v>2.38</v>
      </c>
      <c r="AD63" s="100">
        <v>2.0699999999999998</v>
      </c>
      <c r="AE63" s="100">
        <v>1.73</v>
      </c>
      <c r="AF63" s="100">
        <v>1.25</v>
      </c>
      <c r="AG63" s="100">
        <v>7.28</v>
      </c>
      <c r="AH63" s="100">
        <v>7.7</v>
      </c>
      <c r="AI63" s="100">
        <v>9.4499999999999993</v>
      </c>
      <c r="AJ63" s="100">
        <v>4.5999999999999996</v>
      </c>
      <c r="AK63" s="100">
        <v>7.08</v>
      </c>
      <c r="AL63" s="100">
        <v>3390</v>
      </c>
      <c r="AM63" s="100">
        <v>0.97</v>
      </c>
      <c r="AN63" s="100">
        <v>1.22</v>
      </c>
      <c r="AO63" s="110">
        <f t="shared" si="7"/>
        <v>-8.591828382581463</v>
      </c>
      <c r="AP63" s="111">
        <f t="shared" si="8"/>
        <v>8.6770791804437497</v>
      </c>
      <c r="AQ63" s="112">
        <f t="shared" si="9"/>
        <v>-2.0518630344915301</v>
      </c>
      <c r="AR63" s="101">
        <f>INDEX(Historical!$C$7:$C$1045,MATCH(B63,Historical!$B$7:$B$1045,0))*IF(AH63="n/a",1.03,IF(AH63&lt;0,1.01,IF(AH63&gt;10,1.1,(1+AH63/100))))</f>
        <v>2.1109199999999997</v>
      </c>
      <c r="AS63" s="109">
        <f t="shared" si="10"/>
        <v>2.3104019399999998</v>
      </c>
      <c r="AT63" s="109">
        <f t="shared" si="16"/>
        <v>2.4739783973519995</v>
      </c>
      <c r="AU63" s="109">
        <f t="shared" si="16"/>
        <v>2.6491360678845211</v>
      </c>
      <c r="AV63" s="109">
        <f t="shared" si="16"/>
        <v>2.8366949014907452</v>
      </c>
      <c r="AW63" s="109">
        <f t="shared" si="12"/>
        <v>12.381131306727266</v>
      </c>
      <c r="AX63" s="113">
        <f t="shared" si="13"/>
        <v>30.124407072329113</v>
      </c>
      <c r="AY63" s="100">
        <v>0.22</v>
      </c>
      <c r="AZ63" s="100">
        <v>15.770000000000001</v>
      </c>
      <c r="BA63" s="100">
        <v>-5.52</v>
      </c>
      <c r="BB63" s="100">
        <v>1.3</v>
      </c>
      <c r="BC63" s="100">
        <v>5.0299999999999994</v>
      </c>
      <c r="BE63" s="12">
        <v>2003</v>
      </c>
      <c r="BF63" s="12">
        <f t="shared" si="14"/>
        <v>2</v>
      </c>
      <c r="BG63" s="100">
        <v>2.29</v>
      </c>
      <c r="BH63" t="s">
        <v>121</v>
      </c>
      <c r="BI63" t="s">
        <v>122</v>
      </c>
    </row>
    <row r="64" spans="1:61" ht="11.25" customHeight="1" x14ac:dyDescent="0.2">
      <c r="A64" s="55" t="s">
        <v>635</v>
      </c>
      <c r="B64" s="55" t="s">
        <v>636</v>
      </c>
      <c r="C64" s="156" t="s">
        <v>198</v>
      </c>
      <c r="D64" s="98" t="s">
        <v>565</v>
      </c>
      <c r="E64" s="157">
        <v>16</v>
      </c>
      <c r="F64" s="2">
        <v>277</v>
      </c>
      <c r="G64" s="2" t="s">
        <v>146</v>
      </c>
      <c r="H64" s="2" t="s">
        <v>146</v>
      </c>
      <c r="I64" s="100">
        <v>417.43</v>
      </c>
      <c r="J64" s="101">
        <f t="shared" si="0"/>
        <v>0.62285892245406416</v>
      </c>
      <c r="K64" s="104">
        <v>0.65</v>
      </c>
      <c r="L64" s="71">
        <v>4</v>
      </c>
      <c r="M64" s="28">
        <f t="shared" si="1"/>
        <v>2.6</v>
      </c>
      <c r="N64" s="103" t="s">
        <v>182</v>
      </c>
      <c r="O64" s="104">
        <v>0.59</v>
      </c>
      <c r="P64" s="158">
        <v>46013</v>
      </c>
      <c r="Q64" s="158">
        <v>46022</v>
      </c>
      <c r="R64" s="28">
        <f t="shared" si="2"/>
        <v>10.169491525423737</v>
      </c>
      <c r="S64" s="105">
        <f>IF(INDEX(Historical!$D$7:$D1096,MATCH(B64,Historical!$B$7:$B$1044,0))=0,"n/a",(INDEX(Historical!$C$7:$C$1044,MATCH(B64,Historical!$B$7:$B$1044,0))/INDEX(Historical!$D$7:$D$1044,MATCH(B64,Historical!$B$7:$B$1044,0))-1)*100)</f>
        <v>11.520737327188947</v>
      </c>
      <c r="T64" s="105">
        <f>IF(INDEX(Historical!$F$7:$F$1044,MATCH(B64,Historical!$B$7:$B$1044,0))=0,"n/a",((INDEX(Historical!$C$7:$C$1044,MATCH(B64,Historical!$B$7:$B$1044,0))/INDEX(Historical!$F$7:$F$1044,MATCH(B64,Historical!$B$7:$B$1044,0)))^(1/3)-1)*100)</f>
        <v>12.713573881717988</v>
      </c>
      <c r="U64" s="105">
        <f>IF(INDEX(Historical!$H$7:$H$1044,MATCH(B64,Historical!$B$7:$B$1044,0))=0,"n/a",((INDEX(Historical!$C$7:$C$1044,MATCH(B64,Historical!$B$7:$B$1044,0))/INDEX(Historical!$H$7:$H$1044,MATCH(B64,Historical!$B$7:$B$1044,0)))^(1/5)-1)*100)</f>
        <v>12.633302989831051</v>
      </c>
      <c r="V64" s="105">
        <f>IF(INDEX(Historical!$M$7:$M$1044,MATCH(B64,Historical!$B$7:$B$1044,0))=0,"n/a",((INDEX(Historical!$C$7:$C$1044,MATCH(B64,Historical!$B$7:$B$1044,0))/INDEX(Historical!$M$7:$M$1044,MATCH(B64,Historical!$B$7:$B$1044,0)))^(1/10)-1)*100)</f>
        <v>30.887192350230521</v>
      </c>
      <c r="W64" s="106">
        <f t="shared" si="3"/>
        <v>0.40901428807713452</v>
      </c>
      <c r="X64" s="107">
        <f t="shared" si="4"/>
        <v>0.25388470638728</v>
      </c>
      <c r="Y64" s="165"/>
      <c r="Z64" s="101">
        <f t="shared" si="5"/>
        <v>50.682261208577003</v>
      </c>
      <c r="AA64" s="109">
        <f t="shared" si="6"/>
        <v>81.370370370370367</v>
      </c>
      <c r="AB64" s="71">
        <v>10</v>
      </c>
      <c r="AC64" s="100">
        <v>5.13</v>
      </c>
      <c r="AD64" s="100">
        <v>0.48</v>
      </c>
      <c r="AE64" s="100">
        <v>28.94</v>
      </c>
      <c r="AF64" s="100">
        <v>24.75</v>
      </c>
      <c r="AG64" s="100">
        <v>33.369999999999997</v>
      </c>
      <c r="AH64" s="100">
        <v>65.95</v>
      </c>
      <c r="AI64" s="100">
        <v>58.95</v>
      </c>
      <c r="AJ64" s="100">
        <v>49.76</v>
      </c>
      <c r="AK64" s="100">
        <v>48.64</v>
      </c>
      <c r="AL64" s="100">
        <v>1976390</v>
      </c>
      <c r="AM64" s="100">
        <v>1.95</v>
      </c>
      <c r="AN64" s="100">
        <v>0.83</v>
      </c>
      <c r="AO64" s="110">
        <f t="shared" si="7"/>
        <v>-68.114208458085244</v>
      </c>
      <c r="AP64" s="111">
        <f t="shared" si="8"/>
        <v>13.256161912285116</v>
      </c>
      <c r="AQ64" s="112">
        <f t="shared" si="9"/>
        <v>846.0835449758514</v>
      </c>
      <c r="AR64" s="101">
        <f>INDEX(Historical!$C$7:$C$1045,MATCH(B64,Historical!$B$7:$B$1045,0))*IF(AH64="n/a",1.03,IF(AH64&lt;0,1.01,IF(AH64&gt;10,1.1,(1+AH64/100))))</f>
        <v>2.6619999999999999</v>
      </c>
      <c r="AS64" s="109">
        <f t="shared" si="10"/>
        <v>2.9282000000000004</v>
      </c>
      <c r="AT64" s="109">
        <f t="shared" si="16"/>
        <v>3.2210200000000007</v>
      </c>
      <c r="AU64" s="109">
        <f t="shared" si="16"/>
        <v>3.5431220000000012</v>
      </c>
      <c r="AV64" s="109">
        <f t="shared" si="16"/>
        <v>3.8974342000000015</v>
      </c>
      <c r="AW64" s="109">
        <f t="shared" si="12"/>
        <v>16.251776200000005</v>
      </c>
      <c r="AX64" s="113">
        <f t="shared" si="13"/>
        <v>3.8932937738063882</v>
      </c>
      <c r="AY64" s="100">
        <v>1.41</v>
      </c>
      <c r="AZ64" s="100">
        <v>126.84</v>
      </c>
      <c r="BA64" s="100">
        <v>-2.77</v>
      </c>
      <c r="BB64" s="100">
        <v>20.04</v>
      </c>
      <c r="BC64" s="100">
        <v>23</v>
      </c>
      <c r="BE64" s="12">
        <v>2011</v>
      </c>
      <c r="BF64" s="12">
        <f t="shared" si="14"/>
        <v>1</v>
      </c>
      <c r="BG64" s="100">
        <v>14.899999999999999</v>
      </c>
      <c r="BH64" t="s">
        <v>121</v>
      </c>
      <c r="BI64" t="s">
        <v>122</v>
      </c>
    </row>
    <row r="65" spans="1:61" ht="11.25" customHeight="1" x14ac:dyDescent="0.2">
      <c r="A65" s="55" t="s">
        <v>637</v>
      </c>
      <c r="B65" s="55" t="s">
        <v>638</v>
      </c>
      <c r="C65" s="156" t="s">
        <v>139</v>
      </c>
      <c r="D65" s="98" t="s">
        <v>140</v>
      </c>
      <c r="E65" s="157">
        <v>16</v>
      </c>
      <c r="F65" s="2">
        <v>274</v>
      </c>
      <c r="G65" s="2" t="s">
        <v>146</v>
      </c>
      <c r="H65" s="2" t="s">
        <v>146</v>
      </c>
      <c r="I65" s="100">
        <v>37.08</v>
      </c>
      <c r="J65" s="101">
        <f t="shared" si="0"/>
        <v>2.9665587918015106</v>
      </c>
      <c r="K65" s="104">
        <v>0.27500000000000002</v>
      </c>
      <c r="L65" s="71">
        <v>4</v>
      </c>
      <c r="M65" s="28">
        <f t="shared" si="1"/>
        <v>1.1000000000000001</v>
      </c>
      <c r="N65" s="103" t="s">
        <v>147</v>
      </c>
      <c r="O65" s="104">
        <v>0.27</v>
      </c>
      <c r="P65" s="158">
        <v>46003</v>
      </c>
      <c r="Q65" s="158">
        <v>46029</v>
      </c>
      <c r="R65" s="28">
        <f t="shared" si="2"/>
        <v>1.8518518518518534</v>
      </c>
      <c r="S65" s="105">
        <f>IF(INDEX(Historical!$D$7:$D1097,MATCH(B65,Historical!$B$7:$B$1044,0))=0,"n/a",(INDEX(Historical!$C$7:$C$1044,MATCH(B65,Historical!$B$7:$B$1044,0))/INDEX(Historical!$D$7:$D$1044,MATCH(B65,Historical!$B$7:$B$1044,0))-1)*100)</f>
        <v>4.8543689320388328</v>
      </c>
      <c r="T65" s="105">
        <f>IF(INDEX(Historical!$F$7:$F$1044,MATCH(B65,Historical!$B$7:$B$1044,0))=0,"n/a",((INDEX(Historical!$C$7:$C$1044,MATCH(B65,Historical!$B$7:$B$1044,0))/INDEX(Historical!$F$7:$F$1044,MATCH(B65,Historical!$B$7:$B$1044,0)))^(1/3)-1)*100)</f>
        <v>4.3678451293697185</v>
      </c>
      <c r="U65" s="105">
        <f>IF(INDEX(Historical!$H$7:$H$1044,MATCH(B65,Historical!$B$7:$B$1044,0))=0,"n/a",((INDEX(Historical!$C$7:$C$1044,MATCH(B65,Historical!$B$7:$B$1044,0))/INDEX(Historical!$H$7:$H$1044,MATCH(B65,Historical!$B$7:$B$1044,0)))^(1/5)-1)*100)</f>
        <v>5.9223841048812176</v>
      </c>
      <c r="V65" s="105">
        <f>IF(INDEX(Historical!$M$7:$M$1044,MATCH(B65,Historical!$B$7:$B$1044,0))=0,"n/a",((INDEX(Historical!$C$7:$C$1044,MATCH(B65,Historical!$B$7:$B$1044,0))/INDEX(Historical!$M$7:$M$1044,MATCH(B65,Historical!$B$7:$B$1044,0)))^(1/10)-1)*100)</f>
        <v>10.442537523679473</v>
      </c>
      <c r="W65" s="106">
        <f t="shared" si="3"/>
        <v>0.5671403230729728</v>
      </c>
      <c r="X65" s="107" t="str">
        <f t="shared" si="4"/>
        <v>n/a</v>
      </c>
      <c r="Y65" s="159"/>
      <c r="Z65" s="101">
        <f t="shared" si="5"/>
        <v>123.59550561797754</v>
      </c>
      <c r="AA65" s="109">
        <f t="shared" si="6"/>
        <v>41.662921348314605</v>
      </c>
      <c r="AB65" s="71">
        <v>12</v>
      </c>
      <c r="AC65" s="100">
        <v>0.89</v>
      </c>
      <c r="AD65" s="100">
        <v>1.07</v>
      </c>
      <c r="AE65" s="100">
        <v>1.04</v>
      </c>
      <c r="AF65" s="100">
        <v>1.43</v>
      </c>
      <c r="AG65" s="100">
        <v>3.49</v>
      </c>
      <c r="AH65" s="100">
        <v>8.27</v>
      </c>
      <c r="AI65" s="100">
        <v>9.68</v>
      </c>
      <c r="AJ65" s="100">
        <v>-9.2899999999999991</v>
      </c>
      <c r="AK65" s="100">
        <v>10.32</v>
      </c>
      <c r="AL65" s="100">
        <v>3400</v>
      </c>
      <c r="AM65" s="100">
        <v>0.89</v>
      </c>
      <c r="AN65" s="100">
        <v>0.84</v>
      </c>
      <c r="AO65" s="110">
        <f t="shared" si="7"/>
        <v>-32.773978451631876</v>
      </c>
      <c r="AP65" s="111">
        <f t="shared" si="8"/>
        <v>8.8889428966827282</v>
      </c>
      <c r="AQ65" s="112">
        <f t="shared" si="9"/>
        <v>62.724002911664847</v>
      </c>
      <c r="AR65" s="101">
        <f>INDEX(Historical!$C$7:$C$1045,MATCH(B65,Historical!$B$7:$B$1045,0))*IF(AH65="n/a",1.03,IF(AH65&lt;0,1.01,IF(AH65&gt;10,1.1,(1+AH65/100))))</f>
        <v>1.169316</v>
      </c>
      <c r="AS65" s="109">
        <f t="shared" si="10"/>
        <v>1.2825057888</v>
      </c>
      <c r="AT65" s="109">
        <f t="shared" si="16"/>
        <v>1.4107563676800001</v>
      </c>
      <c r="AU65" s="109">
        <f t="shared" si="16"/>
        <v>1.5518320044480003</v>
      </c>
      <c r="AV65" s="109">
        <f t="shared" si="16"/>
        <v>1.7070152048928005</v>
      </c>
      <c r="AW65" s="109">
        <f t="shared" si="12"/>
        <v>7.1214253658208015</v>
      </c>
      <c r="AX65" s="113">
        <f t="shared" si="13"/>
        <v>19.205570026485439</v>
      </c>
      <c r="AY65" s="100">
        <v>1.32</v>
      </c>
      <c r="AZ65" s="100">
        <v>34.93</v>
      </c>
      <c r="BA65" s="100">
        <v>-17.32</v>
      </c>
      <c r="BB65" s="100">
        <v>-0.24</v>
      </c>
      <c r="BC65" s="100">
        <v>7.3599999999999994</v>
      </c>
      <c r="BE65" s="12">
        <v>2011</v>
      </c>
      <c r="BF65" s="12">
        <f t="shared" si="14"/>
        <v>1</v>
      </c>
      <c r="BG65" s="100">
        <v>1.38</v>
      </c>
      <c r="BH65" t="s">
        <v>121</v>
      </c>
      <c r="BI65" t="s">
        <v>122</v>
      </c>
    </row>
    <row r="66" spans="1:61" ht="11.25" customHeight="1" x14ac:dyDescent="0.2">
      <c r="A66" s="123" t="s">
        <v>639</v>
      </c>
      <c r="B66" s="55" t="s">
        <v>640</v>
      </c>
      <c r="C66" s="156" t="s">
        <v>198</v>
      </c>
      <c r="D66" s="98" t="s">
        <v>199</v>
      </c>
      <c r="E66" s="157">
        <v>13</v>
      </c>
      <c r="F66" s="2">
        <v>415</v>
      </c>
      <c r="G66" s="2" t="s">
        <v>146</v>
      </c>
      <c r="H66" s="2" t="s">
        <v>146</v>
      </c>
      <c r="I66" s="100">
        <v>82.51</v>
      </c>
      <c r="J66" s="101">
        <f t="shared" si="0"/>
        <v>1.6967640286025936</v>
      </c>
      <c r="K66" s="104">
        <v>0.35</v>
      </c>
      <c r="L66" s="71">
        <v>4</v>
      </c>
      <c r="M66" s="28">
        <f t="shared" si="1"/>
        <v>1.4</v>
      </c>
      <c r="N66" s="103" t="s">
        <v>506</v>
      </c>
      <c r="O66" s="104">
        <v>0.33</v>
      </c>
      <c r="P66" s="158">
        <v>45917</v>
      </c>
      <c r="Q66" s="158">
        <v>45926</v>
      </c>
      <c r="R66" s="28">
        <f t="shared" si="2"/>
        <v>6.060606060606049</v>
      </c>
      <c r="S66" s="105">
        <f>IF(INDEX(Historical!$D$7:$D1098,MATCH(B66,Historical!$B$7:$B$1044,0))=0,"n/a",(INDEX(Historical!$C$7:$C$1044,MATCH(B66,Historical!$B$7:$B$1044,0))/INDEX(Historical!$D$7:$D$1044,MATCH(B66,Historical!$B$7:$B$1044,0))-1)*100)</f>
        <v>6.25</v>
      </c>
      <c r="T66" s="105">
        <f>IF(INDEX(Historical!$F$7:$F$1044,MATCH(B66,Historical!$B$7:$B$1044,0))=0,"n/a",((INDEX(Historical!$C$7:$C$1044,MATCH(B66,Historical!$B$7:$B$1044,0))/INDEX(Historical!$F$7:$F$1044,MATCH(B66,Historical!$B$7:$B$1044,0)))^(1/3)-1)*100)</f>
        <v>7.3285859876396353</v>
      </c>
      <c r="U66" s="105">
        <f>IF(INDEX(Historical!$H$7:$H$1044,MATCH(B66,Historical!$B$7:$B$1044,0))=0,"n/a",((INDEX(Historical!$C$7:$C$1044,MATCH(B66,Historical!$B$7:$B$1044,0))/INDEX(Historical!$H$7:$H$1044,MATCH(B66,Historical!$B$7:$B$1044,0)))^(1/5)-1)*100)</f>
        <v>10.116379654429863</v>
      </c>
      <c r="V66" s="105">
        <f>IF(INDEX(Historical!$M$7:$M$1044,MATCH(B66,Historical!$B$7:$B$1044,0))=0,"n/a",((INDEX(Historical!$C$7:$C$1044,MATCH(B66,Historical!$B$7:$B$1044,0))/INDEX(Historical!$M$7:$M$1044,MATCH(B66,Historical!$B$7:$B$1044,0)))^(1/10)-1)*100)</f>
        <v>7.4977804479825272</v>
      </c>
      <c r="W66" s="106">
        <f t="shared" si="3"/>
        <v>1.3492499179743171</v>
      </c>
      <c r="X66" s="107" t="str">
        <f t="shared" si="4"/>
        <v>n/a</v>
      </c>
      <c r="Y66" s="165"/>
      <c r="Z66" s="101">
        <f t="shared" si="5"/>
        <v>54.474708171206224</v>
      </c>
      <c r="AA66" s="109">
        <f t="shared" si="6"/>
        <v>32.105058365758758</v>
      </c>
      <c r="AB66" s="71">
        <v>6</v>
      </c>
      <c r="AC66" s="100">
        <v>2.57</v>
      </c>
      <c r="AD66" s="100">
        <v>0.28999999999999998</v>
      </c>
      <c r="AE66" s="100">
        <v>0.27</v>
      </c>
      <c r="AF66" s="100">
        <v>1.36</v>
      </c>
      <c r="AG66" s="100">
        <v>4.3499999999999996</v>
      </c>
      <c r="AH66" s="100">
        <v>44.879999999999995</v>
      </c>
      <c r="AI66" s="100">
        <v>51.32</v>
      </c>
      <c r="AJ66" s="100" t="s">
        <v>142</v>
      </c>
      <c r="AK66" s="100">
        <v>37.18</v>
      </c>
      <c r="AL66" s="100">
        <v>6750</v>
      </c>
      <c r="AM66" s="100">
        <v>1.03</v>
      </c>
      <c r="AN66" s="100">
        <v>0.64</v>
      </c>
      <c r="AO66" s="110">
        <f t="shared" si="7"/>
        <v>-20.291914682726301</v>
      </c>
      <c r="AP66" s="111">
        <f t="shared" si="8"/>
        <v>11.813143683032457</v>
      </c>
      <c r="AQ66" s="112">
        <f t="shared" si="9"/>
        <v>39.304429820977035</v>
      </c>
      <c r="AR66" s="101">
        <f>INDEX(Historical!$C$7:$C$1045,MATCH(B66,Historical!$B$7:$B$1045,0))*IF(AH66="n/a",1.03,IF(AH66&lt;0,1.01,IF(AH66&gt;10,1.1,(1+AH66/100))))</f>
        <v>1.4960000000000002</v>
      </c>
      <c r="AS66" s="109">
        <f t="shared" si="10"/>
        <v>1.6456000000000004</v>
      </c>
      <c r="AT66" s="109">
        <f t="shared" si="16"/>
        <v>1.8101600000000007</v>
      </c>
      <c r="AU66" s="109">
        <f t="shared" si="16"/>
        <v>1.9911760000000009</v>
      </c>
      <c r="AV66" s="109">
        <f t="shared" si="16"/>
        <v>2.1902936000000013</v>
      </c>
      <c r="AW66" s="109">
        <f t="shared" si="12"/>
        <v>9.1332296000000035</v>
      </c>
      <c r="AX66" s="113">
        <f t="shared" si="13"/>
        <v>11.069239607320329</v>
      </c>
      <c r="AY66" s="100">
        <v>1.08</v>
      </c>
      <c r="AZ66" s="100">
        <v>86.460000000000008</v>
      </c>
      <c r="BA66" s="100">
        <v>0.01</v>
      </c>
      <c r="BB66" s="100">
        <v>24.2</v>
      </c>
      <c r="BC66" s="100">
        <v>47.68</v>
      </c>
      <c r="BE66" s="12">
        <v>2013</v>
      </c>
      <c r="BF66" s="12">
        <f t="shared" si="14"/>
        <v>1</v>
      </c>
      <c r="BG66" s="100">
        <v>1.7000000000000002</v>
      </c>
      <c r="BH66" t="s">
        <v>121</v>
      </c>
      <c r="BI66" t="s">
        <v>122</v>
      </c>
    </row>
    <row r="67" spans="1:61" ht="11.25" customHeight="1" x14ac:dyDescent="0.2">
      <c r="A67" s="55" t="s">
        <v>641</v>
      </c>
      <c r="B67" s="55" t="s">
        <v>642</v>
      </c>
      <c r="C67" s="156" t="s">
        <v>139</v>
      </c>
      <c r="D67" s="98" t="s">
        <v>171</v>
      </c>
      <c r="E67" s="157">
        <v>16</v>
      </c>
      <c r="F67" s="2">
        <v>303</v>
      </c>
      <c r="G67" s="2" t="s">
        <v>118</v>
      </c>
      <c r="H67" s="2" t="s">
        <v>118</v>
      </c>
      <c r="I67" s="100">
        <v>163.93</v>
      </c>
      <c r="J67" s="101">
        <f t="shared" si="0"/>
        <v>2.4400658817788079</v>
      </c>
      <c r="K67" s="104">
        <v>1</v>
      </c>
      <c r="L67" s="71">
        <v>4</v>
      </c>
      <c r="M67" s="28">
        <f t="shared" si="1"/>
        <v>4</v>
      </c>
      <c r="N67" s="103" t="s">
        <v>312</v>
      </c>
      <c r="O67" s="104">
        <v>0.94</v>
      </c>
      <c r="P67" s="158">
        <v>46176</v>
      </c>
      <c r="Q67" s="158">
        <v>46190</v>
      </c>
      <c r="R67" s="28">
        <f t="shared" si="2"/>
        <v>6.3829787234042614</v>
      </c>
      <c r="S67" s="105">
        <f>IF(INDEX(Historical!$D$7:$D1099,MATCH(B67,Historical!$B$7:$B$1044,0))=0,"n/a",(INDEX(Historical!$C$7:$C$1044,MATCH(B67,Historical!$B$7:$B$1044,0))/INDEX(Historical!$D$7:$D$1044,MATCH(B67,Historical!$B$7:$B$1044,0))-1)*100)</f>
        <v>7.2463768115942129</v>
      </c>
      <c r="T67" s="105">
        <f>IF(INDEX(Historical!$F$7:$F$1044,MATCH(B67,Historical!$B$7:$B$1044,0))=0,"n/a",((INDEX(Historical!$C$7:$C$1044,MATCH(B67,Historical!$B$7:$B$1044,0))/INDEX(Historical!$F$7:$F$1044,MATCH(B67,Historical!$B$7:$B$1044,0)))^(1/3)-1)*100)</f>
        <v>8.088137780311877</v>
      </c>
      <c r="U67" s="105">
        <f>IF(INDEX(Historical!$H$7:$H$1044,MATCH(B67,Historical!$B$7:$B$1044,0))=0,"n/a",((INDEX(Historical!$C$7:$C$1044,MATCH(B67,Historical!$B$7:$B$1044,0))/INDEX(Historical!$H$7:$H$1044,MATCH(B67,Historical!$B$7:$B$1044,0)))^(1/5)-1)*100)</f>
        <v>9.4102333304135968</v>
      </c>
      <c r="V67" s="105">
        <f>IF(INDEX(Historical!$M$7:$M$1044,MATCH(B67,Historical!$B$7:$B$1044,0))=0,"n/a",((INDEX(Historical!$C$7:$C$1044,MATCH(B67,Historical!$B$7:$B$1044,0))/INDEX(Historical!$M$7:$M$1044,MATCH(B67,Historical!$B$7:$B$1044,0)))^(1/10)-1)*100)</f>
        <v>9.7450363859789455</v>
      </c>
      <c r="W67" s="106">
        <f t="shared" si="3"/>
        <v>0.96564373468660825</v>
      </c>
      <c r="X67" s="107">
        <f t="shared" si="4"/>
        <v>1.6058418652582929</v>
      </c>
      <c r="Y67" s="164"/>
      <c r="Z67" s="101">
        <f t="shared" si="5"/>
        <v>45.045045045045043</v>
      </c>
      <c r="AA67" s="109">
        <f t="shared" si="6"/>
        <v>18.460585585585584</v>
      </c>
      <c r="AB67" s="71">
        <v>12</v>
      </c>
      <c r="AC67" s="100">
        <v>8.8800000000000008</v>
      </c>
      <c r="AD67" s="100">
        <v>1.6</v>
      </c>
      <c r="AE67" s="100">
        <v>1.4</v>
      </c>
      <c r="AF67" s="100">
        <v>5.62</v>
      </c>
      <c r="AG67" s="100">
        <v>30.86</v>
      </c>
      <c r="AH67" s="100">
        <v>5.46</v>
      </c>
      <c r="AI67" s="100">
        <v>10.6</v>
      </c>
      <c r="AJ67" s="100">
        <v>5.86</v>
      </c>
      <c r="AK67" s="100">
        <v>9.2299999999999986</v>
      </c>
      <c r="AL67" s="100">
        <v>12610</v>
      </c>
      <c r="AM67" s="100">
        <v>0.64</v>
      </c>
      <c r="AN67" s="100">
        <v>1.65</v>
      </c>
      <c r="AO67" s="110">
        <f t="shared" si="7"/>
        <v>-6.6102863733931798</v>
      </c>
      <c r="AP67" s="111">
        <f t="shared" si="8"/>
        <v>11.850299212192404</v>
      </c>
      <c r="AQ67" s="112">
        <f t="shared" si="9"/>
        <v>114.73341714889287</v>
      </c>
      <c r="AR67" s="101">
        <f>INDEX(Historical!$C$7:$C$1045,MATCH(B67,Historical!$B$7:$B$1045,0))*IF(AH67="n/a",1.03,IF(AH67&lt;0,1.01,IF(AH67&gt;10,1.1,(1+AH67/100))))</f>
        <v>3.9020200000000003</v>
      </c>
      <c r="AS67" s="109">
        <f t="shared" si="10"/>
        <v>4.2922220000000006</v>
      </c>
      <c r="AT67" s="109">
        <f t="shared" ref="AT67:AV86" si="17">IF($AK67="n/a",1.03*AS67,IF($AK67&lt;0,1.01*AS67,IF($AK67&gt;10,1.1*AS67,(1+$AK67/100)*AS67)))</f>
        <v>4.688394090600001</v>
      </c>
      <c r="AU67" s="109">
        <f t="shared" si="17"/>
        <v>5.1211328651623811</v>
      </c>
      <c r="AV67" s="109">
        <f t="shared" si="17"/>
        <v>5.593813428616869</v>
      </c>
      <c r="AW67" s="109">
        <f t="shared" si="12"/>
        <v>23.597582384379251</v>
      </c>
      <c r="AX67" s="113">
        <f t="shared" si="13"/>
        <v>14.394913917147106</v>
      </c>
      <c r="AY67" s="100">
        <v>0.86</v>
      </c>
      <c r="AZ67" s="100">
        <v>4.93</v>
      </c>
      <c r="BA67" s="100">
        <v>-17.849999999999998</v>
      </c>
      <c r="BB67" s="100">
        <v>-6.13</v>
      </c>
      <c r="BC67" s="100">
        <v>-6.4</v>
      </c>
      <c r="BE67" s="12">
        <v>2011</v>
      </c>
      <c r="BF67" s="12">
        <f t="shared" si="14"/>
        <v>1</v>
      </c>
      <c r="BG67" s="100">
        <v>7.9600000000000009</v>
      </c>
      <c r="BH67" t="s">
        <v>121</v>
      </c>
      <c r="BI67" t="s">
        <v>122</v>
      </c>
    </row>
    <row r="68" spans="1:61" ht="11.25" customHeight="1" x14ac:dyDescent="0.2">
      <c r="A68" s="116" t="s">
        <v>1390</v>
      </c>
      <c r="B68" s="55" t="s">
        <v>1391</v>
      </c>
      <c r="C68" s="156" t="s">
        <v>116</v>
      </c>
      <c r="D68" s="98" t="s">
        <v>150</v>
      </c>
      <c r="E68" s="157">
        <v>8</v>
      </c>
      <c r="F68" s="2">
        <v>569</v>
      </c>
      <c r="G68" s="2" t="s">
        <v>146</v>
      </c>
      <c r="H68" s="2" t="s">
        <v>146</v>
      </c>
      <c r="I68" s="100">
        <v>170.39</v>
      </c>
      <c r="J68" s="101">
        <f t="shared" si="0"/>
        <v>0.79582135101825235</v>
      </c>
      <c r="K68" s="104">
        <v>0.33900000000000002</v>
      </c>
      <c r="L68" s="71">
        <v>4</v>
      </c>
      <c r="M68" s="28">
        <f t="shared" si="1"/>
        <v>1.3560000000000001</v>
      </c>
      <c r="N68" s="103" t="s">
        <v>874</v>
      </c>
      <c r="O68" s="104">
        <v>0.308</v>
      </c>
      <c r="P68" s="158">
        <v>45967</v>
      </c>
      <c r="Q68" s="158">
        <v>45981</v>
      </c>
      <c r="R68" s="28">
        <f t="shared" si="2"/>
        <v>10.064935064935074</v>
      </c>
      <c r="S68" s="105">
        <f>IF(INDEX(Historical!$D$7:$D1100,MATCH(B68,Historical!$B$7:$B$1044,0))=0,"n/a",(INDEX(Historical!$C$7:$C$1044,MATCH(B68,Historical!$B$7:$B$1044,0))/INDEX(Historical!$D$7:$D$1044,MATCH(B68,Historical!$B$7:$B$1044,0))-1)*100)</f>
        <v>10.017421602787447</v>
      </c>
      <c r="T68" s="105">
        <f>IF(INDEX(Historical!$F$7:$F$1044,MATCH(B68,Historical!$B$7:$B$1044,0))=0,"n/a",((INDEX(Historical!$C$7:$C$1044,MATCH(B68,Historical!$B$7:$B$1044,0))/INDEX(Historical!$F$7:$F$1044,MATCH(B68,Historical!$B$7:$B$1044,0)))^(1/3)-1)*100)</f>
        <v>10.346483824721474</v>
      </c>
      <c r="U68" s="105">
        <f>IF(INDEX(Historical!$H$7:$H$1044,MATCH(B68,Historical!$B$7:$B$1044,0))=0,"n/a",((INDEX(Historical!$C$7:$C$1044,MATCH(B68,Historical!$B$7:$B$1044,0))/INDEX(Historical!$H$7:$H$1044,MATCH(B68,Historical!$B$7:$B$1044,0)))^(1/5)-1)*100)</f>
        <v>9.2908154415584754</v>
      </c>
      <c r="V68" s="105" t="str">
        <f>IF(INDEX(Historical!$M$7:$M$1044,MATCH(B68,Historical!$B$7:$B$1044,0))=0,"n/a",((INDEX(Historical!$C$7:$C$1044,MATCH(B68,Historical!$B$7:$B$1044,0))/INDEX(Historical!$M$7:$M$1044,MATCH(B68,Historical!$B$7:$B$1044,0)))^(1/10)-1)*100)</f>
        <v>n/a</v>
      </c>
      <c r="W68" s="106" t="str">
        <f t="shared" si="3"/>
        <v>n/a</v>
      </c>
      <c r="X68" s="107" t="str">
        <f t="shared" si="4"/>
        <v>n/a</v>
      </c>
      <c r="Y68" s="165"/>
      <c r="Z68" s="101">
        <f t="shared" si="5"/>
        <v>19.261363636363637</v>
      </c>
      <c r="AA68" s="109">
        <f t="shared" si="6"/>
        <v>24.203124999999996</v>
      </c>
      <c r="AB68" s="71">
        <v>12</v>
      </c>
      <c r="AC68" s="100">
        <v>7.04</v>
      </c>
      <c r="AD68" s="100">
        <v>1.65</v>
      </c>
      <c r="AE68" s="100">
        <v>4.41</v>
      </c>
      <c r="AF68" s="100">
        <v>8.1300000000000008</v>
      </c>
      <c r="AG68" s="100">
        <v>36.340000000000003</v>
      </c>
      <c r="AH68" s="100">
        <v>12.120000000000001</v>
      </c>
      <c r="AI68" s="100">
        <v>12.9</v>
      </c>
      <c r="AJ68" s="100" t="s">
        <v>142</v>
      </c>
      <c r="AK68" s="100">
        <v>11</v>
      </c>
      <c r="AL68" s="100">
        <v>7270</v>
      </c>
      <c r="AM68" s="100">
        <v>1.46</v>
      </c>
      <c r="AN68" s="100">
        <v>0.64</v>
      </c>
      <c r="AO68" s="110">
        <f t="shared" si="7"/>
        <v>-14.116488207423268</v>
      </c>
      <c r="AP68" s="111">
        <f t="shared" si="8"/>
        <v>10.086636792576728</v>
      </c>
      <c r="AQ68" s="112">
        <f t="shared" si="9"/>
        <v>195.72615429368659</v>
      </c>
      <c r="AR68" s="101">
        <f>INDEX(Historical!$C$7:$C$1045,MATCH(B68,Historical!$B$7:$B$1045,0))*IF(AH68="n/a",1.03,IF(AH68&lt;0,1.01,IF(AH68&gt;10,1.1,(1+AH68/100))))</f>
        <v>1.3893</v>
      </c>
      <c r="AS68" s="109">
        <f t="shared" si="10"/>
        <v>1.5282300000000002</v>
      </c>
      <c r="AT68" s="109">
        <f t="shared" si="17"/>
        <v>1.6810530000000004</v>
      </c>
      <c r="AU68" s="109">
        <f t="shared" si="17"/>
        <v>1.8491583000000005</v>
      </c>
      <c r="AV68" s="109">
        <f t="shared" si="17"/>
        <v>2.0340741300000005</v>
      </c>
      <c r="AW68" s="109">
        <f t="shared" si="12"/>
        <v>8.481815430000001</v>
      </c>
      <c r="AX68" s="113">
        <f t="shared" si="13"/>
        <v>4.9778833440929642</v>
      </c>
      <c r="AY68" s="100">
        <v>1.22</v>
      </c>
      <c r="AZ68" s="100">
        <v>20.05</v>
      </c>
      <c r="BA68" s="100">
        <v>-17.32</v>
      </c>
      <c r="BB68" s="100">
        <v>-1.03</v>
      </c>
      <c r="BC68" s="100">
        <v>-8.52</v>
      </c>
      <c r="BE68" s="12">
        <v>2018</v>
      </c>
      <c r="BF68" s="12">
        <f t="shared" si="14"/>
        <v>1</v>
      </c>
      <c r="BG68" s="100">
        <v>15.959999999999999</v>
      </c>
      <c r="BH68" t="s">
        <v>121</v>
      </c>
      <c r="BI68" t="s">
        <v>122</v>
      </c>
    </row>
    <row r="69" spans="1:61" ht="11.25" customHeight="1" x14ac:dyDescent="0.2">
      <c r="A69" s="123" t="s">
        <v>643</v>
      </c>
      <c r="B69" s="55" t="s">
        <v>644</v>
      </c>
      <c r="C69" s="156" t="s">
        <v>162</v>
      </c>
      <c r="D69" s="98" t="s">
        <v>163</v>
      </c>
      <c r="E69" s="157">
        <v>19</v>
      </c>
      <c r="F69" s="2">
        <v>220</v>
      </c>
      <c r="G69" s="2" t="s">
        <v>118</v>
      </c>
      <c r="H69" s="2" t="s">
        <v>118</v>
      </c>
      <c r="I69" s="100">
        <v>128.41999999999999</v>
      </c>
      <c r="J69" s="101">
        <f t="shared" si="0"/>
        <v>2.787727768260396</v>
      </c>
      <c r="K69" s="104">
        <v>0.89500000000000002</v>
      </c>
      <c r="L69" s="71">
        <v>4</v>
      </c>
      <c r="M69" s="28">
        <f t="shared" si="1"/>
        <v>3.58</v>
      </c>
      <c r="N69" s="103" t="s">
        <v>136</v>
      </c>
      <c r="O69" s="104">
        <v>0.82750000000000001</v>
      </c>
      <c r="P69" s="158">
        <v>46154</v>
      </c>
      <c r="Q69" s="158">
        <v>46175</v>
      </c>
      <c r="R69" s="28">
        <f t="shared" si="2"/>
        <v>8.1570996978851973</v>
      </c>
      <c r="S69" s="105">
        <f>IF(INDEX(Historical!$D$7:$D1101,MATCH(B69,Historical!$B$7:$B$1044,0))=0,"n/a",(INDEX(Historical!$C$7:$C$1044,MATCH(B69,Historical!$B$7:$B$1044,0))/INDEX(Historical!$D$7:$D$1044,MATCH(B69,Historical!$B$7:$B$1044,0))-1)*100)</f>
        <v>8.1598667776852771</v>
      </c>
      <c r="T69" s="105">
        <f>IF(INDEX(Historical!$F$7:$F$1044,MATCH(B69,Historical!$B$7:$B$1044,0))=0,"n/a",((INDEX(Historical!$C$7:$C$1044,MATCH(B69,Historical!$B$7:$B$1044,0))/INDEX(Historical!$F$7:$F$1044,MATCH(B69,Historical!$B$7:$B$1044,0)))^(1/3)-1)*100)</f>
        <v>8.1466080188971048</v>
      </c>
      <c r="U69" s="105">
        <f>IF(INDEX(Historical!$H$7:$H$1044,MATCH(B69,Historical!$B$7:$B$1044,0))=0,"n/a",((INDEX(Historical!$C$7:$C$1044,MATCH(B69,Historical!$B$7:$B$1044,0))/INDEX(Historical!$H$7:$H$1044,MATCH(B69,Historical!$B$7:$B$1044,0)))^(1/5)-1)*100)</f>
        <v>8.0999008920842996</v>
      </c>
      <c r="V69" s="105">
        <f>IF(INDEX(Historical!$M$7:$M$1044,MATCH(B69,Historical!$B$7:$B$1044,0))=0,"n/a",((INDEX(Historical!$C$7:$C$1044,MATCH(B69,Historical!$B$7:$B$1044,0))/INDEX(Historical!$M$7:$M$1044,MATCH(B69,Historical!$B$7:$B$1044,0)))^(1/10)-1)*100)</f>
        <v>9.3376541632517416</v>
      </c>
      <c r="W69" s="106">
        <f t="shared" si="3"/>
        <v>0.8674449439304992</v>
      </c>
      <c r="X69" s="107">
        <f t="shared" si="4"/>
        <v>1.0253039103904176</v>
      </c>
      <c r="Y69" s="159"/>
      <c r="Z69" s="101">
        <f t="shared" si="5"/>
        <v>62.807017543859644</v>
      </c>
      <c r="AA69" s="109">
        <f t="shared" si="6"/>
        <v>22.529824561403505</v>
      </c>
      <c r="AB69" s="71">
        <v>12</v>
      </c>
      <c r="AC69" s="100">
        <v>5.7</v>
      </c>
      <c r="AD69" s="100">
        <v>2.46</v>
      </c>
      <c r="AE69" s="100">
        <v>4.88</v>
      </c>
      <c r="AF69" s="100">
        <v>2.31</v>
      </c>
      <c r="AG69" s="100">
        <v>10.5</v>
      </c>
      <c r="AH69" s="100">
        <v>7.04</v>
      </c>
      <c r="AI69" s="100">
        <v>8.3699999999999992</v>
      </c>
      <c r="AJ69" s="100">
        <v>7.9</v>
      </c>
      <c r="AK69" s="100">
        <v>7.9</v>
      </c>
      <c r="AL69" s="100">
        <v>25080</v>
      </c>
      <c r="AM69" s="100">
        <v>0.2</v>
      </c>
      <c r="AN69" s="100">
        <v>1.47</v>
      </c>
      <c r="AO69" s="110">
        <f t="shared" si="7"/>
        <v>-11.642195901058809</v>
      </c>
      <c r="AP69" s="111">
        <f t="shared" si="8"/>
        <v>10.887628660344696</v>
      </c>
      <c r="AQ69" s="112">
        <f t="shared" si="9"/>
        <v>52.087540196562252</v>
      </c>
      <c r="AR69" s="101">
        <f>INDEX(Historical!$C$7:$C$1045,MATCH(B69,Historical!$B$7:$B$1045,0))*IF(AH69="n/a",1.03,IF(AH69&lt;0,1.01,IF(AH69&gt;10,1.1,(1+AH69/100))))</f>
        <v>3.476124</v>
      </c>
      <c r="AS69" s="109">
        <f t="shared" si="10"/>
        <v>3.7670755787999997</v>
      </c>
      <c r="AT69" s="109">
        <f t="shared" si="17"/>
        <v>4.0646745495251997</v>
      </c>
      <c r="AU69" s="109">
        <f t="shared" si="17"/>
        <v>4.38578383893769</v>
      </c>
      <c r="AV69" s="109">
        <f t="shared" si="17"/>
        <v>4.7322607622137669</v>
      </c>
      <c r="AW69" s="109">
        <f t="shared" si="12"/>
        <v>20.425918729476656</v>
      </c>
      <c r="AX69" s="113">
        <f t="shared" si="13"/>
        <v>15.905558892288319</v>
      </c>
      <c r="AY69" s="100">
        <v>0.67</v>
      </c>
      <c r="AZ69" s="100">
        <v>5.89</v>
      </c>
      <c r="BA69" s="100">
        <v>-14.680000000000001</v>
      </c>
      <c r="BB69" s="100">
        <v>-4.8099999999999996</v>
      </c>
      <c r="BC69" s="100">
        <v>-5.0500000000000007</v>
      </c>
      <c r="BE69" s="12">
        <v>2008</v>
      </c>
      <c r="BF69" s="12">
        <f t="shared" si="14"/>
        <v>2</v>
      </c>
      <c r="BG69" s="100">
        <v>3.16</v>
      </c>
      <c r="BH69" t="s">
        <v>121</v>
      </c>
      <c r="BI69" t="s">
        <v>122</v>
      </c>
    </row>
    <row r="70" spans="1:61" ht="11.25" customHeight="1" x14ac:dyDescent="0.2">
      <c r="A70" s="55" t="s">
        <v>173</v>
      </c>
      <c r="B70" s="55" t="s">
        <v>174</v>
      </c>
      <c r="C70" s="156" t="s">
        <v>162</v>
      </c>
      <c r="D70" s="98" t="s">
        <v>163</v>
      </c>
      <c r="E70" s="157">
        <v>71</v>
      </c>
      <c r="F70" s="2">
        <v>1</v>
      </c>
      <c r="G70" s="2" t="s">
        <v>119</v>
      </c>
      <c r="H70" s="2" t="s">
        <v>119</v>
      </c>
      <c r="I70" s="100">
        <v>75.290000000000006</v>
      </c>
      <c r="J70" s="101">
        <f t="shared" si="0"/>
        <v>2.6776464337893477</v>
      </c>
      <c r="K70" s="104">
        <v>0.504</v>
      </c>
      <c r="L70" s="71">
        <v>4</v>
      </c>
      <c r="M70" s="28">
        <f t="shared" si="1"/>
        <v>2.016</v>
      </c>
      <c r="N70" s="103" t="s">
        <v>136</v>
      </c>
      <c r="O70" s="104">
        <v>0.46550000000000002</v>
      </c>
      <c r="P70" s="158">
        <v>45884</v>
      </c>
      <c r="Q70" s="158">
        <v>45903</v>
      </c>
      <c r="R70" s="28">
        <f t="shared" si="2"/>
        <v>8.2706766917293191</v>
      </c>
      <c r="S70" s="105">
        <f>IF(INDEX(Historical!$D$7:$D1102,MATCH(B70,Historical!$B$7:$B$1044,0))=0,"n/a",(INDEX(Historical!$C$7:$C$1044,MATCH(B70,Historical!$B$7:$B$1044,0))/INDEX(Historical!$D$7:$D$1044,MATCH(B70,Historical!$B$7:$B$1044,0))-1)*100)</f>
        <v>8.2635399218313985</v>
      </c>
      <c r="T70" s="105">
        <f>IF(INDEX(Historical!$F$7:$F$1044,MATCH(B70,Historical!$B$7:$B$1044,0))=0,"n/a",((INDEX(Historical!$C$7:$C$1044,MATCH(B70,Historical!$B$7:$B$1044,0))/INDEX(Historical!$F$7:$F$1044,MATCH(B70,Historical!$B$7:$B$1044,0)))^(1/3)-1)*100)</f>
        <v>8.3351332409157486</v>
      </c>
      <c r="U70" s="105">
        <f>IF(INDEX(Historical!$H$7:$H$1044,MATCH(B70,Historical!$B$7:$B$1044,0))=0,"n/a",((INDEX(Historical!$C$7:$C$1044,MATCH(B70,Historical!$B$7:$B$1044,0))/INDEX(Historical!$H$7:$H$1044,MATCH(B70,Historical!$B$7:$B$1044,0)))^(1/5)-1)*100)</f>
        <v>8.6609675705933142</v>
      </c>
      <c r="V70" s="105">
        <f>IF(INDEX(Historical!$M$7:$M$1044,MATCH(B70,Historical!$B$7:$B$1044,0))=0,"n/a",((INDEX(Historical!$C$7:$C$1044,MATCH(B70,Historical!$B$7:$B$1044,0))/INDEX(Historical!$M$7:$M$1044,MATCH(B70,Historical!$B$7:$B$1044,0)))^(1/10)-1)*100)</f>
        <v>8.2945591381623949</v>
      </c>
      <c r="W70" s="106">
        <f t="shared" si="3"/>
        <v>1.0441745518149497</v>
      </c>
      <c r="X70" s="107">
        <f t="shared" si="4"/>
        <v>1.1366099174006974</v>
      </c>
      <c r="Y70" s="165"/>
      <c r="Z70" s="101">
        <f t="shared" si="5"/>
        <v>59.821958456973292</v>
      </c>
      <c r="AA70" s="109">
        <f t="shared" si="6"/>
        <v>22.341246290801188</v>
      </c>
      <c r="AB70" s="71">
        <v>12</v>
      </c>
      <c r="AC70" s="100">
        <v>3.37</v>
      </c>
      <c r="AD70" s="100">
        <v>2.62</v>
      </c>
      <c r="AE70" s="100">
        <v>4.4800000000000004</v>
      </c>
      <c r="AF70" s="100">
        <v>2.81</v>
      </c>
      <c r="AG70" s="100">
        <v>13.22</v>
      </c>
      <c r="AH70" s="100">
        <v>10.09</v>
      </c>
      <c r="AI70" s="100">
        <v>2.83</v>
      </c>
      <c r="AJ70" s="100">
        <v>7.62</v>
      </c>
      <c r="AK70" s="100">
        <v>7.53</v>
      </c>
      <c r="AL70" s="100">
        <v>2950</v>
      </c>
      <c r="AM70" s="100">
        <v>0.97</v>
      </c>
      <c r="AN70" s="100">
        <v>0.9</v>
      </c>
      <c r="AO70" s="110">
        <f t="shared" si="7"/>
        <v>-11.002632286418525</v>
      </c>
      <c r="AP70" s="111">
        <f t="shared" si="8"/>
        <v>11.338614004382663</v>
      </c>
      <c r="AQ70" s="112">
        <f t="shared" si="9"/>
        <v>67.038122165306049</v>
      </c>
      <c r="AR70" s="101">
        <f>INDEX(Historical!$C$7:$C$1045,MATCH(B70,Historical!$B$7:$B$1045,0))*IF(AH70="n/a",1.03,IF(AH70&lt;0,1.01,IF(AH70&gt;10,1.1,(1+AH70/100))))</f>
        <v>2.1329000000000002</v>
      </c>
      <c r="AS70" s="109">
        <f t="shared" si="10"/>
        <v>2.1932610700000001</v>
      </c>
      <c r="AT70" s="109">
        <f t="shared" si="17"/>
        <v>2.3584136285709998</v>
      </c>
      <c r="AU70" s="109">
        <f t="shared" si="17"/>
        <v>2.536002174802396</v>
      </c>
      <c r="AV70" s="109">
        <f t="shared" si="17"/>
        <v>2.7269631385650164</v>
      </c>
      <c r="AW70" s="109">
        <f t="shared" si="12"/>
        <v>11.947540011938413</v>
      </c>
      <c r="AX70" s="113">
        <f t="shared" si="13"/>
        <v>15.868694397580571</v>
      </c>
      <c r="AY70" s="100">
        <v>0.63</v>
      </c>
      <c r="AZ70" s="100">
        <v>8.41</v>
      </c>
      <c r="BA70" s="100">
        <v>-9.2200000000000006</v>
      </c>
      <c r="BB70" s="100">
        <v>-0.57000000000000006</v>
      </c>
      <c r="BC70" s="100">
        <v>1.52</v>
      </c>
      <c r="BE70" s="12">
        <v>1955</v>
      </c>
      <c r="BF70" s="12">
        <f t="shared" si="14"/>
        <v>9</v>
      </c>
      <c r="BG70" s="100">
        <v>4.9799999999999995</v>
      </c>
      <c r="BH70" t="s">
        <v>121</v>
      </c>
      <c r="BI70" t="s">
        <v>122</v>
      </c>
    </row>
    <row r="71" spans="1:61" ht="11.25" customHeight="1" x14ac:dyDescent="0.2">
      <c r="A71" s="146" t="s">
        <v>2620</v>
      </c>
      <c r="B71" s="55" t="s">
        <v>2621</v>
      </c>
      <c r="C71" s="156" t="s">
        <v>134</v>
      </c>
      <c r="D71" s="98" t="s">
        <v>827</v>
      </c>
      <c r="E71" s="157">
        <v>5</v>
      </c>
      <c r="F71" s="2">
        <v>707</v>
      </c>
      <c r="G71" s="2" t="s">
        <v>146</v>
      </c>
      <c r="H71" s="2" t="s">
        <v>146</v>
      </c>
      <c r="I71" s="100">
        <v>323.05</v>
      </c>
      <c r="J71" s="101">
        <f t="shared" ref="J71:J134" si="18">(M71/I71)*100</f>
        <v>1.1762885002321621</v>
      </c>
      <c r="K71" s="104">
        <v>0.95</v>
      </c>
      <c r="L71" s="71">
        <v>4</v>
      </c>
      <c r="M71" s="28">
        <f t="shared" ref="M71:M134" si="19">K71*L71</f>
        <v>3.8</v>
      </c>
      <c r="N71" s="103" t="s">
        <v>326</v>
      </c>
      <c r="O71" s="104">
        <v>0.82</v>
      </c>
      <c r="P71" s="158">
        <v>46114</v>
      </c>
      <c r="Q71" s="158">
        <v>46150</v>
      </c>
      <c r="R71" s="28">
        <f t="shared" ref="R71:R134" si="20">(K71-O71)/O71*100</f>
        <v>15.853658536585366</v>
      </c>
      <c r="S71" s="105">
        <f>IF(INDEX(Historical!$D$7:$D1715,MATCH(B71,Historical!$B$7:$B$1044,0))=0,"n/a",(INDEX(Historical!$C$7:$C$1044,MATCH(B71,Historical!$B$7:$B$1044,0))/INDEX(Historical!$D$7:$D$1044,MATCH(B71,Historical!$B$7:$B$1044,0))-1)*100)</f>
        <v>17.037037037037052</v>
      </c>
      <c r="T71" s="105">
        <f>IF(INDEX(Historical!$F$7:$F$1044,MATCH(B71,Historical!$B$7:$B$1044,0))=0,"n/a",((INDEX(Historical!$C$7:$C$1044,MATCH(B71,Historical!$B$7:$B$1044,0))/INDEX(Historical!$F$7:$F$1044,MATCH(B71,Historical!$B$7:$B$1044,0)))^(1/3)-1)*100)</f>
        <v>16.666096921749585</v>
      </c>
      <c r="U71" s="105">
        <f>IF(INDEX(Historical!$H$7:$H$1044,MATCH(B71,Historical!$B$7:$B$1044,0))=0,"n/a",((INDEX(Historical!$C$7:$C$1044,MATCH(B71,Historical!$B$7:$B$1044,0))/INDEX(Historical!$H$7:$H$1044,MATCH(B71,Historical!$B$7:$B$1044,0)))^(1/5)-1)*100)</f>
        <v>12.935824583523514</v>
      </c>
      <c r="V71" s="105">
        <f>IF(INDEX(Historical!$M$7:$M$1044,MATCH(B71,Historical!$B$7:$B$1044,0))=0,"n/a",((INDEX(Historical!$C$7:$C$1044,MATCH(B71,Historical!$B$7:$B$1044,0))/INDEX(Historical!$M$7:$M$1044,MATCH(B71,Historical!$B$7:$B$1044,0)))^(1/10)-1)*100)</f>
        <v>11.129520316167785</v>
      </c>
      <c r="W71" s="106">
        <f t="shared" ref="W71:W134" si="21">IF(OR(U71&lt;=0,U71="n/a",V71&lt;=0,V71="n/a"),"n/a",U71/V71)</f>
        <v>1.162298483316637</v>
      </c>
      <c r="X71" s="107">
        <f t="shared" ref="X71:X134" si="22">IF(OR(AJ71&lt;=0,AJ71="n/a",U71&lt;=0,U71="n/a"),"n/a",U71/AJ71)</f>
        <v>0.39814787884036668</v>
      </c>
      <c r="Y71" s="159"/>
      <c r="Z71" s="101">
        <f t="shared" ref="Z71:Z134" si="23">IF(OR(AC71&lt;0.01,AC71="n/a"),"n/a",M71/AC71*100)</f>
        <v>23.705552089831563</v>
      </c>
      <c r="AA71" s="109">
        <f t="shared" ref="AA71:AA134" si="24">IF(OR(AC71&lt;0.01,AC71="n/a"),"n/a",I71/AC71)</f>
        <v>20.152838427947597</v>
      </c>
      <c r="AB71" s="71">
        <v>12</v>
      </c>
      <c r="AC71" s="100">
        <v>16.03</v>
      </c>
      <c r="AD71" s="100">
        <v>1.1200000000000001</v>
      </c>
      <c r="AE71" s="100">
        <v>2.67</v>
      </c>
      <c r="AF71" s="100">
        <v>6.48</v>
      </c>
      <c r="AG71" s="100">
        <v>34.19</v>
      </c>
      <c r="AH71" s="100">
        <v>14.469999999999999</v>
      </c>
      <c r="AI71" s="100">
        <v>14.399999999999999</v>
      </c>
      <c r="AJ71" s="100">
        <v>32.49</v>
      </c>
      <c r="AK71" s="100">
        <v>14.280000000000001</v>
      </c>
      <c r="AL71" s="100">
        <v>220430</v>
      </c>
      <c r="AM71" s="100">
        <v>0.11</v>
      </c>
      <c r="AN71" s="100">
        <v>1.78</v>
      </c>
      <c r="AO71" s="110">
        <f t="shared" ref="AO71:AO134" si="25">IF(U71="n/a","n/a",IF(AA71&lt;0,"n/a",IF(AA71="n/a","n/a",J71+U71-AA71)))</f>
        <v>-6.0407253441919195</v>
      </c>
      <c r="AP71" s="111">
        <f t="shared" ref="AP71:AP134" si="26">IF(U71="n/a","n/a",J71+U71)</f>
        <v>14.112113083755677</v>
      </c>
      <c r="AQ71" s="112">
        <f t="shared" ref="AQ71:AQ134" si="27">IF(OR(AC71&lt;0.01,AC71="n/a",AF71="n/a"),"n/a",(I71/SQRT(22.5*AC71*(I71/AF71))-1)*100)</f>
        <v>140.91528526120771</v>
      </c>
      <c r="AR71" s="101">
        <f>INDEX(Historical!$C$7:$C$1045,MATCH(B71,Historical!$B$7:$B$1045,0))*IF(AH71="n/a",1.03,IF(AH71&lt;0,1.01,IF(AH71&gt;10,1.1,(1+AH71/100))))</f>
        <v>3.4760000000000004</v>
      </c>
      <c r="AS71" s="109">
        <f t="shared" ref="AS71:AS134" si="28">IF($AI71="n/a",1.03*AR71,IF($AI71&lt;0,1.01*AR71,IF($AI71&gt;10,1.1*AR71,(1+$AI71/100)*AR71)))</f>
        <v>3.8236000000000008</v>
      </c>
      <c r="AT71" s="109">
        <f t="shared" si="17"/>
        <v>4.205960000000001</v>
      </c>
      <c r="AU71" s="109">
        <f t="shared" si="17"/>
        <v>4.6265560000000017</v>
      </c>
      <c r="AV71" s="109">
        <f t="shared" si="17"/>
        <v>5.0892116000000023</v>
      </c>
      <c r="AW71" s="109">
        <f t="shared" ref="AW71:AW134" si="29">SUM(AR71:AV71)</f>
        <v>21.221327600000006</v>
      </c>
      <c r="AX71" s="113">
        <f t="shared" ref="AX71:AX134" si="30">AW71/I71*100</f>
        <v>6.5690535830366823</v>
      </c>
      <c r="AY71" s="100">
        <v>1.08</v>
      </c>
      <c r="AZ71" s="100">
        <v>25.6</v>
      </c>
      <c r="BA71" s="100">
        <v>-16.63</v>
      </c>
      <c r="BB71" s="100">
        <v>3.34</v>
      </c>
      <c r="BC71" s="100">
        <v>-3.85</v>
      </c>
      <c r="BE71" s="12">
        <v>2022</v>
      </c>
      <c r="BF71" s="12">
        <f t="shared" ref="BF71:BF134" si="31">IF(BE71&gt;2020,0,IF(BE71&gt;2008,1,IF(BE71&gt;2001,2,IF(BE71&gt;1990,3,IF(BE71&gt;1980,4,IF(BE71&gt;1973,5,IF(BE71&gt;1970,6,IF(BE71&gt;1960,7,IF(BE71&gt;1958,8,IF(BE71&gt;1953,9,10))))))))))</f>
        <v>0</v>
      </c>
      <c r="BG71" s="100">
        <v>3.7699999999999996</v>
      </c>
      <c r="BH71" s="55" t="s">
        <v>121</v>
      </c>
      <c r="BI71" s="55" t="s">
        <v>122</v>
      </c>
    </row>
    <row r="72" spans="1:61" ht="11.25" customHeight="1" x14ac:dyDescent="0.2">
      <c r="A72" s="146" t="s">
        <v>645</v>
      </c>
      <c r="B72" s="55" t="s">
        <v>646</v>
      </c>
      <c r="C72" s="156" t="s">
        <v>134</v>
      </c>
      <c r="D72" s="98" t="s">
        <v>157</v>
      </c>
      <c r="E72" s="157">
        <v>12</v>
      </c>
      <c r="F72" s="2">
        <v>453</v>
      </c>
      <c r="G72" s="2" t="s">
        <v>146</v>
      </c>
      <c r="H72" s="2" t="s">
        <v>146</v>
      </c>
      <c r="I72" s="100">
        <v>53.46</v>
      </c>
      <c r="J72" s="101">
        <f t="shared" si="18"/>
        <v>2.0950243172465397</v>
      </c>
      <c r="K72" s="104">
        <v>0.28000000000000003</v>
      </c>
      <c r="L72" s="2">
        <v>4</v>
      </c>
      <c r="M72" s="28">
        <f t="shared" si="19"/>
        <v>1.1200000000000001</v>
      </c>
      <c r="N72" s="2" t="s">
        <v>270</v>
      </c>
      <c r="O72" s="104">
        <v>0.26</v>
      </c>
      <c r="P72" s="158">
        <v>45905</v>
      </c>
      <c r="Q72" s="158">
        <v>45926</v>
      </c>
      <c r="R72" s="28">
        <f t="shared" si="20"/>
        <v>7.6923076923076987</v>
      </c>
      <c r="S72" s="105">
        <f>IF(INDEX(Historical!$D$7:$D1103,MATCH(B72,Historical!$B$7:$B$1044,0))=0,"n/a",(INDEX(Historical!$C$7:$C$1044,MATCH(B72,Historical!$B$7:$B$1044,0))/INDEX(Historical!$D$7:$D$1044,MATCH(B72,Historical!$B$7:$B$1044,0))-1)*100)</f>
        <v>8.0000000000000071</v>
      </c>
      <c r="T72" s="105">
        <f>IF(INDEX(Historical!$F$7:$F$1044,MATCH(B72,Historical!$B$7:$B$1044,0))=0,"n/a",((INDEX(Historical!$C$7:$C$1044,MATCH(B72,Historical!$B$7:$B$1044,0))/INDEX(Historical!$F$7:$F$1044,MATCH(B72,Historical!$B$7:$B$1044,0)))^(1/3)-1)*100)</f>
        <v>7.888486678770068</v>
      </c>
      <c r="U72" s="105">
        <f>IF(INDEX(Historical!$H$7:$H$1044,MATCH(B72,Historical!$B$7:$B$1044,0))=0,"n/a",((INDEX(Historical!$C$7:$C$1044,MATCH(B72,Historical!$B$7:$B$1044,0))/INDEX(Historical!$H$7:$H$1044,MATCH(B72,Historical!$B$7:$B$1044,0)))^(1/5)-1)*100)</f>
        <v>8.4471771197698544</v>
      </c>
      <c r="V72" s="105">
        <f>IF(INDEX(Historical!$M$7:$M$1044,MATCH(B72,Historical!$B$7:$B$1044,0))=0,"n/a",((INDEX(Historical!$C$7:$C$1044,MATCH(B72,Historical!$B$7:$B$1044,0))/INDEX(Historical!$M$7:$M$1044,MATCH(B72,Historical!$B$7:$B$1044,0)))^(1/10)-1)*100)</f>
        <v>18.369380853048423</v>
      </c>
      <c r="W72" s="106">
        <f t="shared" si="21"/>
        <v>0.45985094366248247</v>
      </c>
      <c r="X72" s="107">
        <f t="shared" si="22"/>
        <v>0.55282572773362926</v>
      </c>
      <c r="Y72" s="162"/>
      <c r="Z72" s="101">
        <f t="shared" si="23"/>
        <v>27.791563275434246</v>
      </c>
      <c r="AA72" s="109">
        <f t="shared" si="24"/>
        <v>13.265508684863523</v>
      </c>
      <c r="AB72" s="71">
        <v>12</v>
      </c>
      <c r="AC72" s="100">
        <v>4.03</v>
      </c>
      <c r="AD72" s="100">
        <v>0.71</v>
      </c>
      <c r="AE72" s="100">
        <v>1.97</v>
      </c>
      <c r="AF72" s="100">
        <v>1.38</v>
      </c>
      <c r="AG72" s="100">
        <v>10.67</v>
      </c>
      <c r="AH72" s="100">
        <v>16.869999999999997</v>
      </c>
      <c r="AI72" s="100">
        <v>13.309999999999999</v>
      </c>
      <c r="AJ72" s="100">
        <v>15.28</v>
      </c>
      <c r="AK72" s="100">
        <v>14.99</v>
      </c>
      <c r="AL72" s="100">
        <v>383670</v>
      </c>
      <c r="AM72" s="100">
        <v>0.27999999999999997</v>
      </c>
      <c r="AN72" s="100">
        <v>2.4500000000000002</v>
      </c>
      <c r="AO72" s="110">
        <f t="shared" si="25"/>
        <v>-2.7233072478471279</v>
      </c>
      <c r="AP72" s="111">
        <f t="shared" si="26"/>
        <v>10.542201437016395</v>
      </c>
      <c r="AQ72" s="112">
        <f t="shared" si="27"/>
        <v>-9.7992313777225721</v>
      </c>
      <c r="AR72" s="101">
        <f>INDEX(Historical!$C$7:$C$1045,MATCH(B72,Historical!$B$7:$B$1045,0))*IF(AH72="n/a",1.03,IF(AH72&lt;0,1.01,IF(AH72&gt;10,1.1,(1+AH72/100))))</f>
        <v>1.1880000000000002</v>
      </c>
      <c r="AS72" s="109">
        <f t="shared" si="28"/>
        <v>1.3068000000000002</v>
      </c>
      <c r="AT72" s="109">
        <f t="shared" si="17"/>
        <v>1.4374800000000003</v>
      </c>
      <c r="AU72" s="109">
        <f t="shared" si="17"/>
        <v>1.5812280000000005</v>
      </c>
      <c r="AV72" s="109">
        <f t="shared" si="17"/>
        <v>1.7393508000000006</v>
      </c>
      <c r="AW72" s="109">
        <f t="shared" si="29"/>
        <v>7.252858800000002</v>
      </c>
      <c r="AX72" s="113">
        <f t="shared" si="30"/>
        <v>13.566888888888892</v>
      </c>
      <c r="AY72" s="100">
        <v>1.22</v>
      </c>
      <c r="AZ72" s="100">
        <v>37.730000000000004</v>
      </c>
      <c r="BA72" s="100">
        <v>-7.1099999999999994</v>
      </c>
      <c r="BB72" s="100">
        <v>6.04</v>
      </c>
      <c r="BC72" s="100">
        <v>4.0199999999999996</v>
      </c>
      <c r="BE72" s="12">
        <v>2014</v>
      </c>
      <c r="BF72" s="12">
        <f t="shared" si="31"/>
        <v>1</v>
      </c>
      <c r="BG72" s="100">
        <v>0.92999999999999994</v>
      </c>
      <c r="BH72" t="s">
        <v>121</v>
      </c>
      <c r="BI72" t="s">
        <v>122</v>
      </c>
    </row>
    <row r="73" spans="1:61" ht="11.25" customHeight="1" x14ac:dyDescent="0.2">
      <c r="A73" s="123" t="s">
        <v>647</v>
      </c>
      <c r="B73" s="55" t="s">
        <v>648</v>
      </c>
      <c r="C73" s="156" t="s">
        <v>198</v>
      </c>
      <c r="D73" s="98" t="s">
        <v>348</v>
      </c>
      <c r="E73" s="157">
        <v>15</v>
      </c>
      <c r="F73" s="2">
        <v>337</v>
      </c>
      <c r="G73" s="2" t="s">
        <v>146</v>
      </c>
      <c r="H73" s="2" t="s">
        <v>146</v>
      </c>
      <c r="I73" s="100">
        <v>77.77</v>
      </c>
      <c r="J73" s="101">
        <f t="shared" si="18"/>
        <v>3.0345891732030346</v>
      </c>
      <c r="K73" s="104">
        <v>0.59</v>
      </c>
      <c r="L73" s="71">
        <v>4</v>
      </c>
      <c r="M73" s="28">
        <f t="shared" si="19"/>
        <v>2.36</v>
      </c>
      <c r="N73" s="103" t="s">
        <v>585</v>
      </c>
      <c r="O73" s="104">
        <v>0.55000000000000004</v>
      </c>
      <c r="P73" s="158">
        <v>46066</v>
      </c>
      <c r="Q73" s="158">
        <v>46083</v>
      </c>
      <c r="R73" s="28">
        <f t="shared" si="20"/>
        <v>7.2727272727272583</v>
      </c>
      <c r="S73" s="105">
        <f>IF(INDEX(Historical!$D$7:$D1104,MATCH(B73,Historical!$B$7:$B$1044,0))=0,"n/a",(INDEX(Historical!$C$7:$C$1044,MATCH(B73,Historical!$B$7:$B$1044,0))/INDEX(Historical!$D$7:$D$1044,MATCH(B73,Historical!$B$7:$B$1044,0))-1)*100)</f>
        <v>7.8431372549019773</v>
      </c>
      <c r="T73" s="105">
        <f>IF(INDEX(Historical!$F$7:$F$1044,MATCH(B73,Historical!$B$7:$B$1044,0))=0,"n/a",((INDEX(Historical!$C$7:$C$1044,MATCH(B73,Historical!$B$7:$B$1044,0))/INDEX(Historical!$F$7:$F$1044,MATCH(B73,Historical!$B$7:$B$1044,0)))^(1/3)-1)*100)</f>
        <v>8.5503957932088639</v>
      </c>
      <c r="U73" s="105">
        <f>IF(INDEX(Historical!$H$7:$H$1044,MATCH(B73,Historical!$B$7:$B$1044,0))=0,"n/a",((INDEX(Historical!$C$7:$C$1044,MATCH(B73,Historical!$B$7:$B$1044,0))/INDEX(Historical!$H$7:$H$1044,MATCH(B73,Historical!$B$7:$B$1044,0)))^(1/5)-1)*100)</f>
        <v>12.150237889617976</v>
      </c>
      <c r="V73" s="105">
        <f>IF(INDEX(Historical!$M$7:$M$1044,MATCH(B73,Historical!$B$7:$B$1044,0))=0,"n/a",((INDEX(Historical!$C$7:$C$1044,MATCH(B73,Historical!$B$7:$B$1044,0))/INDEX(Historical!$M$7:$M$1044,MATCH(B73,Historical!$B$7:$B$1044,0)))^(1/10)-1)*100)</f>
        <v>15.515944582245588</v>
      </c>
      <c r="W73" s="106">
        <f t="shared" si="21"/>
        <v>0.78308077379453356</v>
      </c>
      <c r="X73" s="107">
        <f t="shared" si="22"/>
        <v>0.74495633903237135</v>
      </c>
      <c r="Y73" s="123"/>
      <c r="Z73" s="101">
        <f t="shared" si="23"/>
        <v>35.066864784546802</v>
      </c>
      <c r="AA73" s="109">
        <f t="shared" si="24"/>
        <v>11.555720653789002</v>
      </c>
      <c r="AB73" s="71">
        <v>3</v>
      </c>
      <c r="AC73" s="100">
        <v>6.73</v>
      </c>
      <c r="AD73" s="100">
        <v>4.2</v>
      </c>
      <c r="AE73" s="100">
        <v>0.82</v>
      </c>
      <c r="AF73" s="100">
        <v>9.17</v>
      </c>
      <c r="AG73" s="100">
        <v>74.53</v>
      </c>
      <c r="AH73" s="100">
        <v>-4.42</v>
      </c>
      <c r="AI73" s="100">
        <v>2.8400000000000003</v>
      </c>
      <c r="AJ73" s="100">
        <v>16.309999999999999</v>
      </c>
      <c r="AK73" s="100">
        <v>2.97</v>
      </c>
      <c r="AL73" s="100">
        <v>9380</v>
      </c>
      <c r="AM73" s="100">
        <v>1.0699999999999998</v>
      </c>
      <c r="AN73" s="100">
        <v>4.04</v>
      </c>
      <c r="AO73" s="110">
        <f t="shared" si="25"/>
        <v>3.6291064090320084</v>
      </c>
      <c r="AP73" s="111">
        <f t="shared" si="26"/>
        <v>15.184827062821011</v>
      </c>
      <c r="AQ73" s="112">
        <f t="shared" si="27"/>
        <v>117.01608583005512</v>
      </c>
      <c r="AR73" s="101">
        <f>INDEX(Historical!$C$7:$C$1045,MATCH(B73,Historical!$B$7:$B$1045,0))*IF(AH73="n/a",1.03,IF(AH73&lt;0,1.01,IF(AH73&gt;10,1.1,(1+AH73/100))))</f>
        <v>2.2220000000000004</v>
      </c>
      <c r="AS73" s="109">
        <f t="shared" si="28"/>
        <v>2.2851048000000005</v>
      </c>
      <c r="AT73" s="109">
        <f t="shared" si="17"/>
        <v>2.3529724125600007</v>
      </c>
      <c r="AU73" s="109">
        <f t="shared" si="17"/>
        <v>2.422855693213033</v>
      </c>
      <c r="AV73" s="109">
        <f t="shared" si="17"/>
        <v>2.4948145073014603</v>
      </c>
      <c r="AW73" s="109">
        <f t="shared" si="29"/>
        <v>11.777747413074493</v>
      </c>
      <c r="AX73" s="113">
        <f t="shared" si="30"/>
        <v>15.144332535777927</v>
      </c>
      <c r="AY73" s="100">
        <v>0.31</v>
      </c>
      <c r="AZ73" s="100">
        <v>5.2</v>
      </c>
      <c r="BA73" s="100">
        <v>-40.589999999999996</v>
      </c>
      <c r="BB73" s="100">
        <v>-1.79</v>
      </c>
      <c r="BC73" s="100">
        <v>-15.1</v>
      </c>
      <c r="BE73" s="12">
        <v>2012</v>
      </c>
      <c r="BF73" s="12">
        <f t="shared" si="31"/>
        <v>1</v>
      </c>
      <c r="BG73" s="100">
        <v>12.01</v>
      </c>
      <c r="BH73" t="s">
        <v>121</v>
      </c>
      <c r="BI73" t="s">
        <v>122</v>
      </c>
    </row>
    <row r="74" spans="1:61" ht="11.25" customHeight="1" x14ac:dyDescent="0.2">
      <c r="A74" s="55" t="s">
        <v>175</v>
      </c>
      <c r="B74" s="55" t="s">
        <v>176</v>
      </c>
      <c r="C74" s="156" t="s">
        <v>134</v>
      </c>
      <c r="D74" s="98" t="s">
        <v>157</v>
      </c>
      <c r="E74" s="157">
        <v>32</v>
      </c>
      <c r="F74" s="2">
        <v>108</v>
      </c>
      <c r="G74" s="2" t="s">
        <v>146</v>
      </c>
      <c r="H74" s="2" t="s">
        <v>146</v>
      </c>
      <c r="I74" s="100">
        <v>111.61</v>
      </c>
      <c r="J74" s="101">
        <f t="shared" si="18"/>
        <v>1.7561150434548873</v>
      </c>
      <c r="K74" s="104">
        <v>0.49</v>
      </c>
      <c r="L74" s="71">
        <v>4</v>
      </c>
      <c r="M74" s="28">
        <f t="shared" si="19"/>
        <v>1.96</v>
      </c>
      <c r="N74" s="103" t="s">
        <v>177</v>
      </c>
      <c r="O74" s="104">
        <v>0.46</v>
      </c>
      <c r="P74" s="158">
        <v>45930</v>
      </c>
      <c r="Q74" s="158">
        <v>45945</v>
      </c>
      <c r="R74" s="28">
        <f t="shared" si="20"/>
        <v>6.5217391304347752</v>
      </c>
      <c r="S74" s="105">
        <f>IF(INDEX(Historical!$D$7:$D1105,MATCH(B74,Historical!$B$7:$B$1044,0))=0,"n/a",(INDEX(Historical!$C$7:$C$1044,MATCH(B74,Historical!$B$7:$B$1044,0))/INDEX(Historical!$D$7:$D$1044,MATCH(B74,Historical!$B$7:$B$1044,0))-1)*100)</f>
        <v>6.8571428571428727</v>
      </c>
      <c r="T74" s="105">
        <f>IF(INDEX(Historical!$F$7:$F$1044,MATCH(B74,Historical!$B$7:$B$1044,0))=0,"n/a",((INDEX(Historical!$C$7:$C$1044,MATCH(B74,Historical!$B$7:$B$1044,0))/INDEX(Historical!$F$7:$F$1044,MATCH(B74,Historical!$B$7:$B$1044,0)))^(1/3)-1)*100)</f>
        <v>8.1085304037558092</v>
      </c>
      <c r="U74" s="105">
        <f>IF(INDEX(Historical!$H$7:$H$1044,MATCH(B74,Historical!$B$7:$B$1044,0))=0,"n/a",((INDEX(Historical!$C$7:$C$1044,MATCH(B74,Historical!$B$7:$B$1044,0))/INDEX(Historical!$H$7:$H$1044,MATCH(B74,Historical!$B$7:$B$1044,0)))^(1/5)-1)*100)</f>
        <v>7.5423818100751161</v>
      </c>
      <c r="V74" s="105">
        <f>IF(INDEX(Historical!$M$7:$M$1044,MATCH(B74,Historical!$B$7:$B$1044,0))=0,"n/a",((INDEX(Historical!$C$7:$C$1044,MATCH(B74,Historical!$B$7:$B$1044,0))/INDEX(Historical!$M$7:$M$1044,MATCH(B74,Historical!$B$7:$B$1044,0)))^(1/10)-1)*100)</f>
        <v>10.483964989848339</v>
      </c>
      <c r="W74" s="106">
        <f t="shared" si="21"/>
        <v>0.71942073608395596</v>
      </c>
      <c r="X74" s="107">
        <f t="shared" si="22"/>
        <v>0.40012635597215468</v>
      </c>
      <c r="Y74" s="159"/>
      <c r="Z74" s="101">
        <f t="shared" si="23"/>
        <v>26.849315068493151</v>
      </c>
      <c r="AA74" s="109">
        <f t="shared" si="24"/>
        <v>15.289041095890411</v>
      </c>
      <c r="AB74" s="71">
        <v>12</v>
      </c>
      <c r="AC74" s="100">
        <v>7.3</v>
      </c>
      <c r="AD74" s="100" t="s">
        <v>142</v>
      </c>
      <c r="AE74" s="100">
        <v>4.2300000000000004</v>
      </c>
      <c r="AF74" s="100">
        <v>1.97</v>
      </c>
      <c r="AG74" s="100">
        <v>13.850000000000001</v>
      </c>
      <c r="AH74" s="100">
        <v>2.86</v>
      </c>
      <c r="AI74" s="100">
        <v>0.05</v>
      </c>
      <c r="AJ74" s="100">
        <v>18.850000000000001</v>
      </c>
      <c r="AK74" s="100" t="s">
        <v>142</v>
      </c>
      <c r="AL74" s="100">
        <v>3750</v>
      </c>
      <c r="AM74" s="100">
        <v>37.130000000000003</v>
      </c>
      <c r="AN74" s="100">
        <v>7.0000000000000007E-2</v>
      </c>
      <c r="AO74" s="110">
        <f t="shared" si="25"/>
        <v>-5.9905442423604072</v>
      </c>
      <c r="AP74" s="111">
        <f t="shared" si="26"/>
        <v>9.2984968535300041</v>
      </c>
      <c r="AQ74" s="112">
        <f t="shared" si="27"/>
        <v>15.699632111014283</v>
      </c>
      <c r="AR74" s="101">
        <f>INDEX(Historical!$C$7:$C$1045,MATCH(B74,Historical!$B$7:$B$1045,0))*IF(AH74="n/a",1.03,IF(AH74&lt;0,1.01,IF(AH74&gt;10,1.1,(1+AH74/100))))</f>
        <v>1.9234820000000001</v>
      </c>
      <c r="AS74" s="109">
        <f t="shared" si="28"/>
        <v>1.9244437409999999</v>
      </c>
      <c r="AT74" s="109">
        <f t="shared" si="17"/>
        <v>1.98217705323</v>
      </c>
      <c r="AU74" s="109">
        <f t="shared" si="17"/>
        <v>2.0416423648269002</v>
      </c>
      <c r="AV74" s="109">
        <f t="shared" si="17"/>
        <v>2.1028916357717073</v>
      </c>
      <c r="AW74" s="109">
        <f t="shared" si="29"/>
        <v>9.9746367948286068</v>
      </c>
      <c r="AX74" s="113">
        <f t="shared" si="30"/>
        <v>8.9370457797944685</v>
      </c>
      <c r="AY74" s="100">
        <v>0.62</v>
      </c>
      <c r="AZ74" s="100">
        <v>9.98</v>
      </c>
      <c r="BA74" s="100">
        <v>-19.57</v>
      </c>
      <c r="BB74" s="100">
        <v>0.65</v>
      </c>
      <c r="BC74" s="100">
        <v>-4.47</v>
      </c>
      <c r="BE74" s="12">
        <v>1994</v>
      </c>
      <c r="BF74" s="12">
        <f t="shared" si="31"/>
        <v>3</v>
      </c>
      <c r="BG74" s="100">
        <v>1.7000000000000002</v>
      </c>
      <c r="BH74" t="s">
        <v>121</v>
      </c>
      <c r="BI74" t="s">
        <v>122</v>
      </c>
    </row>
    <row r="75" spans="1:61" ht="11.25" customHeight="1" x14ac:dyDescent="0.2">
      <c r="A75" s="123" t="s">
        <v>649</v>
      </c>
      <c r="B75" s="55" t="s">
        <v>650</v>
      </c>
      <c r="C75" s="156" t="s">
        <v>335</v>
      </c>
      <c r="D75" s="98" t="s">
        <v>371</v>
      </c>
      <c r="E75" s="157">
        <v>23</v>
      </c>
      <c r="F75" s="2">
        <v>173</v>
      </c>
      <c r="G75" s="2" t="s">
        <v>118</v>
      </c>
      <c r="H75" s="2" t="s">
        <v>118</v>
      </c>
      <c r="I75" s="100">
        <v>60.49</v>
      </c>
      <c r="J75" s="101">
        <f t="shared" si="18"/>
        <v>6.3481567201190279</v>
      </c>
      <c r="K75" s="104">
        <v>0.96</v>
      </c>
      <c r="L75" s="71">
        <v>4</v>
      </c>
      <c r="M75" s="28">
        <f t="shared" si="19"/>
        <v>3.84</v>
      </c>
      <c r="N75" s="103" t="s">
        <v>366</v>
      </c>
      <c r="O75" s="104">
        <v>0.95</v>
      </c>
      <c r="P75" s="158">
        <v>46105</v>
      </c>
      <c r="Q75" s="158">
        <v>46126</v>
      </c>
      <c r="R75" s="28">
        <f t="shared" si="20"/>
        <v>1.0526315789473695</v>
      </c>
      <c r="S75" s="105">
        <f>IF(INDEX(Historical!$D$7:$D1106,MATCH(B75,Historical!$B$7:$B$1044,0))=0,"n/a",(INDEX(Historical!$C$7:$C$1044,MATCH(B75,Historical!$B$7:$B$1044,0))/INDEX(Historical!$D$7:$D$1044,MATCH(B75,Historical!$B$7:$B$1044,0))-1)*100)</f>
        <v>1.3368983957219305</v>
      </c>
      <c r="T75" s="105">
        <f>IF(INDEX(Historical!$F$7:$F$1044,MATCH(B75,Historical!$B$7:$B$1044,0))=0,"n/a",((INDEX(Historical!$C$7:$C$1044,MATCH(B75,Historical!$B$7:$B$1044,0))/INDEX(Historical!$F$7:$F$1044,MATCH(B75,Historical!$B$7:$B$1044,0)))^(1/3)-1)*100)</f>
        <v>4.303187597507141</v>
      </c>
      <c r="U75" s="105">
        <f>IF(INDEX(Historical!$H$7:$H$1044,MATCH(B75,Historical!$B$7:$B$1044,0))=0,"n/a",((INDEX(Historical!$C$7:$C$1044,MATCH(B75,Historical!$B$7:$B$1044,0))/INDEX(Historical!$H$7:$H$1044,MATCH(B75,Historical!$B$7:$B$1044,0)))^(1/5)-1)*100)</f>
        <v>12.005706554775841</v>
      </c>
      <c r="V75" s="105">
        <f>IF(INDEX(Historical!$M$7:$M$1044,MATCH(B75,Historical!$B$7:$B$1044,0))=0,"n/a",((INDEX(Historical!$C$7:$C$1044,MATCH(B75,Historical!$B$7:$B$1044,0))/INDEX(Historical!$M$7:$M$1044,MATCH(B75,Historical!$B$7:$B$1044,0)))^(1/10)-1)*100)</f>
        <v>15.208663426757486</v>
      </c>
      <c r="W75" s="106">
        <f t="shared" si="21"/>
        <v>0.78939918767966843</v>
      </c>
      <c r="X75" s="107" t="str">
        <f t="shared" si="22"/>
        <v>n/a</v>
      </c>
      <c r="Y75" s="159"/>
      <c r="Z75" s="101">
        <f t="shared" si="23"/>
        <v>76.039603960396036</v>
      </c>
      <c r="AA75" s="109">
        <f t="shared" si="24"/>
        <v>11.978217821782179</v>
      </c>
      <c r="AB75" s="71">
        <v>2</v>
      </c>
      <c r="AC75" s="100">
        <v>5.05</v>
      </c>
      <c r="AD75" s="100">
        <v>1.43</v>
      </c>
      <c r="AE75" s="100">
        <v>0.3</v>
      </c>
      <c r="AF75" s="100">
        <v>4.2699999999999996</v>
      </c>
      <c r="AG75" s="100">
        <v>37.04</v>
      </c>
      <c r="AH75" s="100">
        <v>0.8</v>
      </c>
      <c r="AI75" s="100">
        <v>7.99</v>
      </c>
      <c r="AJ75" s="100">
        <v>-5.91</v>
      </c>
      <c r="AK75" s="100">
        <v>6.04</v>
      </c>
      <c r="AL75" s="100">
        <v>12650</v>
      </c>
      <c r="AM75" s="100">
        <v>7.04</v>
      </c>
      <c r="AN75" s="100">
        <v>1.39</v>
      </c>
      <c r="AO75" s="110">
        <f t="shared" si="25"/>
        <v>6.3756454531126909</v>
      </c>
      <c r="AP75" s="111">
        <f t="shared" si="26"/>
        <v>18.35386327489487</v>
      </c>
      <c r="AQ75" s="112">
        <f t="shared" si="27"/>
        <v>50.771335470506294</v>
      </c>
      <c r="AR75" s="101">
        <f>INDEX(Historical!$C$7:$C$1045,MATCH(B75,Historical!$B$7:$B$1045,0))*IF(AH75="n/a",1.03,IF(AH75&lt;0,1.01,IF(AH75&gt;10,1.1,(1+AH75/100))))</f>
        <v>3.8203200000000002</v>
      </c>
      <c r="AS75" s="109">
        <f t="shared" si="28"/>
        <v>4.1255635680000005</v>
      </c>
      <c r="AT75" s="109">
        <f t="shared" si="17"/>
        <v>4.3747476075072003</v>
      </c>
      <c r="AU75" s="109">
        <f t="shared" si="17"/>
        <v>4.6389823630006353</v>
      </c>
      <c r="AV75" s="109">
        <f t="shared" si="17"/>
        <v>4.9191768977258734</v>
      </c>
      <c r="AW75" s="109">
        <f t="shared" si="29"/>
        <v>21.878790436233711</v>
      </c>
      <c r="AX75" s="113">
        <f t="shared" si="30"/>
        <v>36.169268368711705</v>
      </c>
      <c r="AY75" s="100">
        <v>1.25</v>
      </c>
      <c r="AZ75" s="100">
        <v>3.9800000000000004</v>
      </c>
      <c r="BA75" s="100">
        <v>-28.83</v>
      </c>
      <c r="BB75" s="100">
        <v>-4.51</v>
      </c>
      <c r="BC75" s="100">
        <v>-14.099999999999998</v>
      </c>
      <c r="BE75" s="12">
        <v>2004</v>
      </c>
      <c r="BF75" s="12">
        <f t="shared" si="31"/>
        <v>2</v>
      </c>
      <c r="BG75" s="100">
        <v>7.04</v>
      </c>
      <c r="BH75" t="s">
        <v>121</v>
      </c>
      <c r="BI75" t="s">
        <v>122</v>
      </c>
    </row>
    <row r="76" spans="1:61" ht="11.25" customHeight="1" x14ac:dyDescent="0.2">
      <c r="A76" s="55" t="s">
        <v>651</v>
      </c>
      <c r="B76" s="55" t="s">
        <v>652</v>
      </c>
      <c r="C76" s="156" t="s">
        <v>335</v>
      </c>
      <c r="D76" s="98" t="s">
        <v>445</v>
      </c>
      <c r="E76" s="157">
        <v>14</v>
      </c>
      <c r="F76" s="2">
        <v>386</v>
      </c>
      <c r="G76" s="2" t="s">
        <v>118</v>
      </c>
      <c r="H76" s="2" t="s">
        <v>118</v>
      </c>
      <c r="I76" s="100">
        <v>79.45</v>
      </c>
      <c r="J76" s="101">
        <f t="shared" si="18"/>
        <v>2.2152297042164886</v>
      </c>
      <c r="K76" s="104">
        <v>0.44</v>
      </c>
      <c r="L76" s="71">
        <v>4</v>
      </c>
      <c r="M76" s="28">
        <f t="shared" si="19"/>
        <v>1.76</v>
      </c>
      <c r="N76" s="103" t="s">
        <v>158</v>
      </c>
      <c r="O76" s="104">
        <v>0.43</v>
      </c>
      <c r="P76" s="158">
        <v>46076</v>
      </c>
      <c r="Q76" s="158">
        <v>46094</v>
      </c>
      <c r="R76" s="28">
        <f t="shared" si="20"/>
        <v>2.3255813953488391</v>
      </c>
      <c r="S76" s="105">
        <f>IF(INDEX(Historical!$D$7:$D1107,MATCH(B76,Historical!$B$7:$B$1044,0))=0,"n/a",(INDEX(Historical!$C$7:$C$1044,MATCH(B76,Historical!$B$7:$B$1044,0))/INDEX(Historical!$D$7:$D$1044,MATCH(B76,Historical!$B$7:$B$1044,0))-1)*100)</f>
        <v>2.3809523809523725</v>
      </c>
      <c r="T76" s="105">
        <f>IF(INDEX(Historical!$F$7:$F$1044,MATCH(B76,Historical!$B$7:$B$1044,0))=0,"n/a",((INDEX(Historical!$C$7:$C$1044,MATCH(B76,Historical!$B$7:$B$1044,0))/INDEX(Historical!$F$7:$F$1044,MATCH(B76,Historical!$B$7:$B$1044,0)))^(1/3)-1)*100)</f>
        <v>5.6149011849543573</v>
      </c>
      <c r="U76" s="105">
        <f>IF(INDEX(Historical!$H$7:$H$1044,MATCH(B76,Historical!$B$7:$B$1044,0))=0,"n/a",((INDEX(Historical!$C$7:$C$1044,MATCH(B76,Historical!$B$7:$B$1044,0))/INDEX(Historical!$H$7:$H$1044,MATCH(B76,Historical!$B$7:$B$1044,0)))^(1/5)-1)*100)</f>
        <v>11.680834510676497</v>
      </c>
      <c r="V76" s="105">
        <f>IF(INDEX(Historical!$M$7:$M$1044,MATCH(B76,Historical!$B$7:$B$1044,0))=0,"n/a",((INDEX(Historical!$C$7:$C$1044,MATCH(B76,Historical!$B$7:$B$1044,0))/INDEX(Historical!$M$7:$M$1044,MATCH(B76,Historical!$B$7:$B$1044,0)))^(1/10)-1)*100)</f>
        <v>12.599617273710839</v>
      </c>
      <c r="W76" s="106">
        <f t="shared" si="21"/>
        <v>0.92707851809503883</v>
      </c>
      <c r="X76" s="107" t="str">
        <f t="shared" si="22"/>
        <v>n/a</v>
      </c>
      <c r="Y76" s="166"/>
      <c r="Z76" s="101" t="str">
        <f t="shared" si="23"/>
        <v>n/a</v>
      </c>
      <c r="AA76" s="109" t="str">
        <f t="shared" si="24"/>
        <v>n/a</v>
      </c>
      <c r="AB76" s="71">
        <v>12</v>
      </c>
      <c r="AC76" s="100">
        <v>-2.1</v>
      </c>
      <c r="AD76" s="100">
        <v>0.56999999999999995</v>
      </c>
      <c r="AE76" s="100">
        <v>0.96</v>
      </c>
      <c r="AF76" s="100">
        <v>3.17</v>
      </c>
      <c r="AG76" s="100">
        <v>-7.7299999999999995</v>
      </c>
      <c r="AH76" s="100">
        <v>30.080000000000002</v>
      </c>
      <c r="AI76" s="100">
        <v>27.41</v>
      </c>
      <c r="AJ76" s="100" t="s">
        <v>142</v>
      </c>
      <c r="AK76" s="100">
        <v>25.740000000000002</v>
      </c>
      <c r="AL76" s="100">
        <v>5170</v>
      </c>
      <c r="AM76" s="100">
        <v>1.05</v>
      </c>
      <c r="AN76" s="100">
        <v>1.4</v>
      </c>
      <c r="AO76" s="110" t="str">
        <f t="shared" si="25"/>
        <v>n/a</v>
      </c>
      <c r="AP76" s="111">
        <f t="shared" si="26"/>
        <v>13.896064214892986</v>
      </c>
      <c r="AQ76" s="112" t="str">
        <f t="shared" si="27"/>
        <v>n/a</v>
      </c>
      <c r="AR76" s="101">
        <f>INDEX(Historical!$C$7:$C$1045,MATCH(B76,Historical!$B$7:$B$1045,0))*IF(AH76="n/a",1.03,IF(AH76&lt;0,1.01,IF(AH76&gt;10,1.1,(1+AH76/100))))</f>
        <v>1.8920000000000001</v>
      </c>
      <c r="AS76" s="109">
        <f t="shared" si="28"/>
        <v>2.0812000000000004</v>
      </c>
      <c r="AT76" s="109">
        <f t="shared" si="17"/>
        <v>2.2893200000000005</v>
      </c>
      <c r="AU76" s="109">
        <f t="shared" si="17"/>
        <v>2.5182520000000008</v>
      </c>
      <c r="AV76" s="109">
        <f t="shared" si="17"/>
        <v>2.7700772000000011</v>
      </c>
      <c r="AW76" s="109">
        <f t="shared" si="29"/>
        <v>11.550849200000002</v>
      </c>
      <c r="AX76" s="113">
        <f t="shared" si="30"/>
        <v>14.53851378225299</v>
      </c>
      <c r="AY76" s="100">
        <v>1.34</v>
      </c>
      <c r="AZ76" s="100">
        <v>78.94</v>
      </c>
      <c r="BA76" s="100">
        <v>-11.97</v>
      </c>
      <c r="BB76" s="100">
        <v>3.83</v>
      </c>
      <c r="BC76" s="100">
        <v>11.29</v>
      </c>
      <c r="BE76" s="12">
        <v>2014</v>
      </c>
      <c r="BF76" s="12">
        <f t="shared" si="31"/>
        <v>1</v>
      </c>
      <c r="BG76" s="100">
        <v>-2.4699999999999998</v>
      </c>
      <c r="BH76" t="s">
        <v>121</v>
      </c>
      <c r="BI76" t="s">
        <v>122</v>
      </c>
    </row>
    <row r="77" spans="1:61" ht="11.25" customHeight="1" x14ac:dyDescent="0.2">
      <c r="A77" s="116" t="s">
        <v>1392</v>
      </c>
      <c r="B77" s="55" t="s">
        <v>1393</v>
      </c>
      <c r="C77" s="156" t="s">
        <v>116</v>
      </c>
      <c r="D77" s="98" t="s">
        <v>308</v>
      </c>
      <c r="E77" s="157">
        <v>9</v>
      </c>
      <c r="F77" s="2">
        <v>534</v>
      </c>
      <c r="G77" s="2" t="s">
        <v>146</v>
      </c>
      <c r="H77" s="2" t="s">
        <v>146</v>
      </c>
      <c r="I77" s="100">
        <v>79.27</v>
      </c>
      <c r="J77" s="101">
        <f t="shared" si="18"/>
        <v>1.1101299356629242</v>
      </c>
      <c r="K77" s="104">
        <v>0.22</v>
      </c>
      <c r="L77" s="71">
        <v>4</v>
      </c>
      <c r="M77" s="28">
        <f t="shared" si="19"/>
        <v>0.88</v>
      </c>
      <c r="N77" s="103" t="s">
        <v>158</v>
      </c>
      <c r="O77" s="104">
        <v>0.21</v>
      </c>
      <c r="P77" s="158">
        <v>45902</v>
      </c>
      <c r="Q77" s="158">
        <v>45917</v>
      </c>
      <c r="R77" s="28">
        <f t="shared" si="20"/>
        <v>4.7619047619047663</v>
      </c>
      <c r="S77" s="105">
        <f>IF(INDEX(Historical!$D$7:$D1108,MATCH(B77,Historical!$B$7:$B$1044,0))=0,"n/a",(INDEX(Historical!$C$7:$C$1044,MATCH(B77,Historical!$B$7:$B$1044,0))/INDEX(Historical!$D$7:$D$1044,MATCH(B77,Historical!$B$7:$B$1044,0))-1)*100)</f>
        <v>4.8780487804878092</v>
      </c>
      <c r="T77" s="105">
        <f>IF(INDEX(Historical!$F$7:$F$1044,MATCH(B77,Historical!$B$7:$B$1044,0))=0,"n/a",((INDEX(Historical!$C$7:$C$1044,MATCH(B77,Historical!$B$7:$B$1044,0))/INDEX(Historical!$F$7:$F$1044,MATCH(B77,Historical!$B$7:$B$1044,0)))^(1/3)-1)*100)</f>
        <v>19.026252000871267</v>
      </c>
      <c r="U77" s="105">
        <f>IF(INDEX(Historical!$H$7:$H$1044,MATCH(B77,Historical!$B$7:$B$1044,0))=0,"n/a",((INDEX(Historical!$C$7:$C$1044,MATCH(B77,Historical!$B$7:$B$1044,0))/INDEX(Historical!$H$7:$H$1044,MATCH(B77,Historical!$B$7:$B$1044,0)))^(1/5)-1)*100)</f>
        <v>16.543402167042554</v>
      </c>
      <c r="V77" s="105" t="str">
        <f>IF(INDEX(Historical!$M$7:$M$1044,MATCH(B77,Historical!$B$7:$B$1044,0))=0,"n/a",((INDEX(Historical!$C$7:$C$1044,MATCH(B77,Historical!$B$7:$B$1044,0))/INDEX(Historical!$M$7:$M$1044,MATCH(B77,Historical!$B$7:$B$1044,0)))^(1/10)-1)*100)</f>
        <v>n/a</v>
      </c>
      <c r="W77" s="106" t="str">
        <f t="shared" si="21"/>
        <v>n/a</v>
      </c>
      <c r="X77" s="107" t="str">
        <f t="shared" si="22"/>
        <v>n/a</v>
      </c>
      <c r="Y77" s="165"/>
      <c r="Z77" s="101">
        <f t="shared" si="23"/>
        <v>25.071225071225072</v>
      </c>
      <c r="AA77" s="109">
        <f t="shared" si="24"/>
        <v>22.584045584045583</v>
      </c>
      <c r="AB77" s="71">
        <v>12</v>
      </c>
      <c r="AC77" s="100">
        <v>3.51</v>
      </c>
      <c r="AD77" s="100">
        <v>0.44</v>
      </c>
      <c r="AE77" s="100">
        <v>0.44</v>
      </c>
      <c r="AF77" s="100">
        <v>1.38</v>
      </c>
      <c r="AG77" s="100">
        <v>6.29</v>
      </c>
      <c r="AH77" s="100">
        <v>6.76</v>
      </c>
      <c r="AI77" s="100">
        <v>45.79</v>
      </c>
      <c r="AJ77" s="100">
        <v>-4.47</v>
      </c>
      <c r="AK77" s="100">
        <v>32.440000000000005</v>
      </c>
      <c r="AL77" s="100">
        <v>2840</v>
      </c>
      <c r="AM77" s="100">
        <v>2.5499999999999998</v>
      </c>
      <c r="AN77" s="100">
        <v>0.25</v>
      </c>
      <c r="AO77" s="110">
        <f t="shared" si="25"/>
        <v>-4.9305134813401033</v>
      </c>
      <c r="AP77" s="111">
        <f t="shared" si="26"/>
        <v>17.65353210270548</v>
      </c>
      <c r="AQ77" s="112">
        <f t="shared" si="27"/>
        <v>17.692599419906685</v>
      </c>
      <c r="AR77" s="101">
        <f>INDEX(Historical!$C$7:$C$1045,MATCH(B77,Historical!$B$7:$B$1045,0))*IF(AH77="n/a",1.03,IF(AH77&lt;0,1.01,IF(AH77&gt;10,1.1,(1+AH77/100))))</f>
        <v>0.91813600000000006</v>
      </c>
      <c r="AS77" s="109">
        <f t="shared" si="28"/>
        <v>1.0099496000000001</v>
      </c>
      <c r="AT77" s="109">
        <f t="shared" si="17"/>
        <v>1.1109445600000003</v>
      </c>
      <c r="AU77" s="109">
        <f t="shared" si="17"/>
        <v>1.2220390160000005</v>
      </c>
      <c r="AV77" s="109">
        <f t="shared" si="17"/>
        <v>1.3442429176000006</v>
      </c>
      <c r="AW77" s="109">
        <f t="shared" si="29"/>
        <v>5.605312093600002</v>
      </c>
      <c r="AX77" s="113">
        <f t="shared" si="30"/>
        <v>7.0711644929986148</v>
      </c>
      <c r="AY77" s="100">
        <v>1.17</v>
      </c>
      <c r="AZ77" s="100">
        <v>21.69</v>
      </c>
      <c r="BA77" s="100">
        <v>-18.84</v>
      </c>
      <c r="BB77" s="100">
        <v>1.92</v>
      </c>
      <c r="BC77" s="100">
        <v>0.31</v>
      </c>
      <c r="BE77" s="12">
        <v>2017</v>
      </c>
      <c r="BF77" s="12">
        <f t="shared" si="31"/>
        <v>1</v>
      </c>
      <c r="BG77" s="100">
        <v>4.0199999999999996</v>
      </c>
      <c r="BH77" t="s">
        <v>121</v>
      </c>
      <c r="BI77" t="s">
        <v>122</v>
      </c>
    </row>
    <row r="78" spans="1:61" ht="11.25" customHeight="1" x14ac:dyDescent="0.2">
      <c r="A78" s="116" t="s">
        <v>1394</v>
      </c>
      <c r="B78" s="55" t="s">
        <v>1395</v>
      </c>
      <c r="C78" s="156" t="s">
        <v>116</v>
      </c>
      <c r="D78" s="98" t="s">
        <v>117</v>
      </c>
      <c r="E78" s="157">
        <v>5</v>
      </c>
      <c r="F78" s="2">
        <v>677</v>
      </c>
      <c r="G78" s="2" t="s">
        <v>146</v>
      </c>
      <c r="H78" s="2" t="s">
        <v>146</v>
      </c>
      <c r="I78" s="100">
        <v>106.75</v>
      </c>
      <c r="J78" s="101">
        <f t="shared" si="18"/>
        <v>0.95550351288056201</v>
      </c>
      <c r="K78" s="104">
        <v>0.255</v>
      </c>
      <c r="L78" s="71">
        <v>4</v>
      </c>
      <c r="M78" s="28">
        <f t="shared" si="19"/>
        <v>1.02</v>
      </c>
      <c r="N78" s="103" t="s">
        <v>151</v>
      </c>
      <c r="O78" s="104">
        <v>0.24249999999999999</v>
      </c>
      <c r="P78" s="163">
        <v>45796</v>
      </c>
      <c r="Q78" s="163">
        <v>45810</v>
      </c>
      <c r="R78" s="28">
        <f t="shared" si="20"/>
        <v>5.1546391752577367</v>
      </c>
      <c r="S78" s="105">
        <f>IF(INDEX(Historical!$D$7:$D1109,MATCH(B78,Historical!$B$7:$B$1044,0))=0,"n/a",(INDEX(Historical!$C$7:$C$1044,MATCH(B78,Historical!$B$7:$B$1044,0))/INDEX(Historical!$D$7:$D$1044,MATCH(B78,Historical!$B$7:$B$1044,0))-1)*100)</f>
        <v>6.3324538258575203</v>
      </c>
      <c r="T78" s="105">
        <f>IF(INDEX(Historical!$F$7:$F$1044,MATCH(B78,Historical!$B$7:$B$1044,0))=0,"n/a",((INDEX(Historical!$C$7:$C$1044,MATCH(B78,Historical!$B$7:$B$1044,0))/INDEX(Historical!$F$7:$F$1044,MATCH(B78,Historical!$B$7:$B$1044,0)))^(1/3)-1)*100)</f>
        <v>7.9903683683114624</v>
      </c>
      <c r="U78" s="105">
        <f>IF(INDEX(Historical!$H$7:$H$1044,MATCH(B78,Historical!$B$7:$B$1044,0))=0,"n/a",((INDEX(Historical!$C$7:$C$1044,MATCH(B78,Historical!$B$7:$B$1044,0))/INDEX(Historical!$H$7:$H$1044,MATCH(B78,Historical!$B$7:$B$1044,0)))^(1/5)-1)*100)</f>
        <v>10.92227310257552</v>
      </c>
      <c r="V78" s="105">
        <f>IF(INDEX(Historical!$M$7:$M$1044,MATCH(B78,Historical!$B$7:$B$1044,0))=0,"n/a",((INDEX(Historical!$C$7:$C$1044,MATCH(B78,Historical!$B$7:$B$1044,0))/INDEX(Historical!$M$7:$M$1044,MATCH(B78,Historical!$B$7:$B$1044,0)))^(1/10)-1)*100)</f>
        <v>9.6777434016696482</v>
      </c>
      <c r="W78" s="106">
        <f t="shared" si="21"/>
        <v>1.1285970963738468</v>
      </c>
      <c r="X78" s="107">
        <f t="shared" si="22"/>
        <v>0.15235420703829711</v>
      </c>
      <c r="Y78" s="162"/>
      <c r="Z78" s="101">
        <f t="shared" si="23"/>
        <v>21.702127659574469</v>
      </c>
      <c r="AA78" s="109">
        <f t="shared" si="24"/>
        <v>22.712765957446809</v>
      </c>
      <c r="AB78" s="71">
        <v>12</v>
      </c>
      <c r="AC78" s="100">
        <v>4.7</v>
      </c>
      <c r="AD78" s="100">
        <v>0.59</v>
      </c>
      <c r="AE78" s="100">
        <v>0.83</v>
      </c>
      <c r="AF78" s="100">
        <v>15.8</v>
      </c>
      <c r="AG78" s="100">
        <v>86.509999999999991</v>
      </c>
      <c r="AH78" s="100">
        <v>14.08</v>
      </c>
      <c r="AI78" s="100">
        <v>14.879999999999999</v>
      </c>
      <c r="AJ78" s="100">
        <v>71.69</v>
      </c>
      <c r="AK78" s="100">
        <v>17.02</v>
      </c>
      <c r="AL78" s="100">
        <v>4390</v>
      </c>
      <c r="AM78" s="100">
        <v>1.32</v>
      </c>
      <c r="AN78" s="100">
        <v>16.62</v>
      </c>
      <c r="AO78" s="110">
        <f t="shared" si="25"/>
        <v>-10.834989341990727</v>
      </c>
      <c r="AP78" s="111">
        <f t="shared" si="26"/>
        <v>11.877776615456082</v>
      </c>
      <c r="AQ78" s="112">
        <f t="shared" si="27"/>
        <v>299.36711160849904</v>
      </c>
      <c r="AR78" s="101">
        <f>INDEX(Historical!$C$7:$C$1045,MATCH(B78,Historical!$B$7:$B$1045,0))*IF(AH78="n/a",1.03,IF(AH78&lt;0,1.01,IF(AH78&gt;10,1.1,(1+AH78/100))))</f>
        <v>1.1082500000000002</v>
      </c>
      <c r="AS78" s="109">
        <f t="shared" si="28"/>
        <v>1.2190750000000004</v>
      </c>
      <c r="AT78" s="109">
        <f t="shared" si="17"/>
        <v>1.3409825000000004</v>
      </c>
      <c r="AU78" s="109">
        <f t="shared" si="17"/>
        <v>1.4750807500000005</v>
      </c>
      <c r="AV78" s="109">
        <f t="shared" si="17"/>
        <v>1.6225888250000007</v>
      </c>
      <c r="AW78" s="109">
        <f t="shared" si="29"/>
        <v>6.7659770750000021</v>
      </c>
      <c r="AX78" s="113">
        <f t="shared" si="30"/>
        <v>6.338151826697894</v>
      </c>
      <c r="AY78" s="100">
        <v>1.0900000000000001</v>
      </c>
      <c r="AZ78" s="100">
        <v>33.269999999999996</v>
      </c>
      <c r="BA78" s="100">
        <v>-21.72</v>
      </c>
      <c r="BB78" s="100">
        <v>-3.8699999999999997</v>
      </c>
      <c r="BC78" s="100">
        <v>-5.7799999999999994</v>
      </c>
      <c r="BE78" s="12">
        <v>2021</v>
      </c>
      <c r="BF78" s="12">
        <f t="shared" si="31"/>
        <v>0</v>
      </c>
      <c r="BG78" s="100">
        <v>2.87</v>
      </c>
      <c r="BH78" t="s">
        <v>121</v>
      </c>
      <c r="BI78" t="s">
        <v>122</v>
      </c>
    </row>
    <row r="79" spans="1:61" ht="11.25" customHeight="1" x14ac:dyDescent="0.2">
      <c r="A79" s="55" t="s">
        <v>653</v>
      </c>
      <c r="B79" s="55" t="s">
        <v>654</v>
      </c>
      <c r="C79" s="156" t="s">
        <v>139</v>
      </c>
      <c r="D79" s="98" t="s">
        <v>140</v>
      </c>
      <c r="E79" s="157">
        <v>17</v>
      </c>
      <c r="F79" s="2">
        <v>237</v>
      </c>
      <c r="G79" s="2" t="s">
        <v>146</v>
      </c>
      <c r="H79" s="2" t="s">
        <v>146</v>
      </c>
      <c r="I79" s="100">
        <v>161.38</v>
      </c>
      <c r="J79" s="101">
        <f t="shared" si="18"/>
        <v>0.59486925269550128</v>
      </c>
      <c r="K79" s="104">
        <v>0.96</v>
      </c>
      <c r="L79" s="71">
        <v>1</v>
      </c>
      <c r="M79" s="28">
        <f t="shared" si="19"/>
        <v>0.96</v>
      </c>
      <c r="N79" s="103" t="s">
        <v>655</v>
      </c>
      <c r="O79" s="104">
        <v>0.87</v>
      </c>
      <c r="P79" s="158">
        <v>46014</v>
      </c>
      <c r="Q79" s="158">
        <v>46042</v>
      </c>
      <c r="R79" s="28">
        <f t="shared" si="20"/>
        <v>10.344827586206893</v>
      </c>
      <c r="S79" s="105">
        <f>IF(INDEX(Historical!$D$7:$D1110,MATCH(B79,Historical!$B$7:$B$1044,0))=0,"n/a",(INDEX(Historical!$C$7:$C$1044,MATCH(B79,Historical!$B$7:$B$1044,0))/INDEX(Historical!$D$7:$D$1044,MATCH(B79,Historical!$B$7:$B$1044,0))-1)*100)</f>
        <v>10.126582278480999</v>
      </c>
      <c r="T79" s="105">
        <f>IF(INDEX(Historical!$F$7:$F$1044,MATCH(B79,Historical!$B$7:$B$1044,0))=0,"n/a",((INDEX(Historical!$C$7:$C$1044,MATCH(B79,Historical!$B$7:$B$1044,0))/INDEX(Historical!$F$7:$F$1044,MATCH(B79,Historical!$B$7:$B$1044,0)))^(1/3)-1)*100)</f>
        <v>10.776190542340846</v>
      </c>
      <c r="U79" s="105">
        <f>IF(INDEX(Historical!$H$7:$H$1044,MATCH(B79,Historical!$B$7:$B$1044,0))=0,"n/a",((INDEX(Historical!$C$7:$C$1044,MATCH(B79,Historical!$B$7:$B$1044,0))/INDEX(Historical!$H$7:$H$1044,MATCH(B79,Historical!$B$7:$B$1044,0)))^(1/5)-1)*100)</f>
        <v>10.841700964572087</v>
      </c>
      <c r="V79" s="105">
        <f>IF(INDEX(Historical!$M$7:$M$1044,MATCH(B79,Historical!$B$7:$B$1044,0))=0,"n/a",((INDEX(Historical!$C$7:$C$1044,MATCH(B79,Historical!$B$7:$B$1044,0))/INDEX(Historical!$M$7:$M$1044,MATCH(B79,Historical!$B$7:$B$1044,0)))^(1/10)-1)*100)</f>
        <v>11.234574993260459</v>
      </c>
      <c r="W79" s="106">
        <f t="shared" si="21"/>
        <v>0.96502991622521961</v>
      </c>
      <c r="X79" s="107">
        <f t="shared" si="22"/>
        <v>0.84833340880845753</v>
      </c>
      <c r="Y79" s="123"/>
      <c r="Z79" s="101">
        <f t="shared" si="23"/>
        <v>20.210526315789473</v>
      </c>
      <c r="AA79" s="109">
        <f t="shared" si="24"/>
        <v>33.974736842105266</v>
      </c>
      <c r="AB79" s="71">
        <v>12</v>
      </c>
      <c r="AC79" s="100">
        <v>4.75</v>
      </c>
      <c r="AD79" s="100" t="s">
        <v>142</v>
      </c>
      <c r="AE79" s="100">
        <v>4.9800000000000004</v>
      </c>
      <c r="AF79" s="100">
        <v>4.1100000000000003</v>
      </c>
      <c r="AG79" s="100">
        <v>12.86</v>
      </c>
      <c r="AH79" s="100">
        <v>8.77</v>
      </c>
      <c r="AI79" s="100">
        <v>5.87</v>
      </c>
      <c r="AJ79" s="100">
        <v>12.78</v>
      </c>
      <c r="AK79" s="100" t="s">
        <v>142</v>
      </c>
      <c r="AL79" s="100">
        <v>5170</v>
      </c>
      <c r="AM79" s="100">
        <v>0.70000000000000007</v>
      </c>
      <c r="AN79" s="100">
        <v>0.14000000000000001</v>
      </c>
      <c r="AO79" s="110">
        <f t="shared" si="25"/>
        <v>-22.538166624837679</v>
      </c>
      <c r="AP79" s="111">
        <f t="shared" si="26"/>
        <v>11.436570217267588</v>
      </c>
      <c r="AQ79" s="112">
        <f t="shared" si="27"/>
        <v>149.11948799370478</v>
      </c>
      <c r="AR79" s="101">
        <f>INDEX(Historical!$C$7:$C$1045,MATCH(B79,Historical!$B$7:$B$1045,0))*IF(AH79="n/a",1.03,IF(AH79&lt;0,1.01,IF(AH79&gt;10,1.1,(1+AH79/100))))</f>
        <v>0.94629899999999989</v>
      </c>
      <c r="AS79" s="109">
        <f t="shared" si="28"/>
        <v>1.0018467512999998</v>
      </c>
      <c r="AT79" s="109">
        <f t="shared" si="17"/>
        <v>1.0319021538389999</v>
      </c>
      <c r="AU79" s="109">
        <f t="shared" si="17"/>
        <v>1.0628592184541699</v>
      </c>
      <c r="AV79" s="109">
        <f t="shared" si="17"/>
        <v>1.094744995007795</v>
      </c>
      <c r="AW79" s="109">
        <f t="shared" si="29"/>
        <v>5.1376521186009638</v>
      </c>
      <c r="AX79" s="113">
        <f t="shared" si="30"/>
        <v>3.1835742462516818</v>
      </c>
      <c r="AY79" s="100">
        <v>0.91</v>
      </c>
      <c r="AZ79" s="100">
        <v>15.959999999999999</v>
      </c>
      <c r="BA79" s="100">
        <v>-12.25</v>
      </c>
      <c r="BB79" s="100">
        <v>-6.61</v>
      </c>
      <c r="BC79" s="100">
        <v>0.09</v>
      </c>
      <c r="BE79" s="12">
        <v>2010</v>
      </c>
      <c r="BF79" s="12">
        <f t="shared" si="31"/>
        <v>1</v>
      </c>
      <c r="BG79" s="100">
        <v>9.35</v>
      </c>
      <c r="BH79" t="s">
        <v>121</v>
      </c>
      <c r="BI79" t="s">
        <v>122</v>
      </c>
    </row>
    <row r="80" spans="1:61" ht="11.25" customHeight="1" x14ac:dyDescent="0.2">
      <c r="A80" s="55" t="s">
        <v>178</v>
      </c>
      <c r="B80" s="55" t="s">
        <v>179</v>
      </c>
      <c r="C80" s="156" t="s">
        <v>180</v>
      </c>
      <c r="D80" s="98" t="s">
        <v>181</v>
      </c>
      <c r="E80" s="157">
        <v>54</v>
      </c>
      <c r="F80" s="2">
        <v>36</v>
      </c>
      <c r="G80" s="2" t="s">
        <v>119</v>
      </c>
      <c r="H80" s="2" t="s">
        <v>119</v>
      </c>
      <c r="I80" s="100">
        <v>149.04</v>
      </c>
      <c r="J80" s="101">
        <f t="shared" si="18"/>
        <v>2.8180354267310794</v>
      </c>
      <c r="K80" s="104">
        <v>1.05</v>
      </c>
      <c r="L80" s="71">
        <v>4</v>
      </c>
      <c r="M80" s="28">
        <f t="shared" si="19"/>
        <v>4.2</v>
      </c>
      <c r="N80" s="103" t="s">
        <v>182</v>
      </c>
      <c r="O80" s="104">
        <v>1.04</v>
      </c>
      <c r="P80" s="158">
        <v>45999</v>
      </c>
      <c r="Q80" s="158">
        <v>46022</v>
      </c>
      <c r="R80" s="28">
        <f t="shared" si="20"/>
        <v>0.96153846153846234</v>
      </c>
      <c r="S80" s="105">
        <f>IF(INDEX(Historical!$D$7:$D1111,MATCH(B80,Historical!$B$7:$B$1044,0))=0,"n/a",(INDEX(Historical!$C$7:$C$1044,MATCH(B80,Historical!$B$7:$B$1044,0))/INDEX(Historical!$D$7:$D$1044,MATCH(B80,Historical!$B$7:$B$1044,0))-1)*100)</f>
        <v>7.1979434447300816</v>
      </c>
      <c r="T80" s="105">
        <f>IF(INDEX(Historical!$F$7:$F$1044,MATCH(B80,Historical!$B$7:$B$1044,0))=0,"n/a",((INDEX(Historical!$C$7:$C$1044,MATCH(B80,Historical!$B$7:$B$1044,0))/INDEX(Historical!$F$7:$F$1044,MATCH(B80,Historical!$B$7:$B$1044,0)))^(1/3)-1)*100)</f>
        <v>5.8110759315196603</v>
      </c>
      <c r="U80" s="105">
        <f>IF(INDEX(Historical!$H$7:$H$1044,MATCH(B80,Historical!$B$7:$B$1044,0))=0,"n/a",((INDEX(Historical!$C$7:$C$1044,MATCH(B80,Historical!$B$7:$B$1044,0))/INDEX(Historical!$H$7:$H$1044,MATCH(B80,Historical!$B$7:$B$1044,0)))^(1/5)-1)*100)</f>
        <v>5.4380135749676262</v>
      </c>
      <c r="V80" s="105">
        <f>IF(INDEX(Historical!$M$7:$M$1044,MATCH(B80,Historical!$B$7:$B$1044,0))=0,"n/a",((INDEX(Historical!$C$7:$C$1044,MATCH(B80,Historical!$B$7:$B$1044,0))/INDEX(Historical!$M$7:$M$1044,MATCH(B80,Historical!$B$7:$B$1044,0)))^(1/10)-1)*100)</f>
        <v>5.4192919118059013</v>
      </c>
      <c r="W80" s="106">
        <f t="shared" si="21"/>
        <v>1.0034546327207323</v>
      </c>
      <c r="X80" s="107">
        <f t="shared" si="22"/>
        <v>0.33057833282477972</v>
      </c>
      <c r="Y80" s="123" t="s">
        <v>183</v>
      </c>
      <c r="Z80" s="101">
        <f t="shared" si="23"/>
        <v>68.627450980392155</v>
      </c>
      <c r="AA80" s="109">
        <f t="shared" si="24"/>
        <v>24.352941176470587</v>
      </c>
      <c r="AB80" s="71">
        <v>9</v>
      </c>
      <c r="AC80" s="100">
        <v>6.12</v>
      </c>
      <c r="AD80" s="100">
        <v>1.37</v>
      </c>
      <c r="AE80" s="100">
        <v>1.94</v>
      </c>
      <c r="AF80" s="100">
        <v>1.68</v>
      </c>
      <c r="AG80" s="100">
        <v>6.9599999999999991</v>
      </c>
      <c r="AH80" s="100">
        <v>10.36</v>
      </c>
      <c r="AI80" s="100">
        <v>7.68</v>
      </c>
      <c r="AJ80" s="100">
        <v>16.45</v>
      </c>
      <c r="AK80" s="100">
        <v>8.07</v>
      </c>
      <c r="AL80" s="100">
        <v>42440</v>
      </c>
      <c r="AM80" s="100">
        <v>0.19</v>
      </c>
      <c r="AN80" s="100">
        <v>0.77</v>
      </c>
      <c r="AO80" s="110">
        <f t="shared" si="25"/>
        <v>-16.096892174771881</v>
      </c>
      <c r="AP80" s="111">
        <f t="shared" si="26"/>
        <v>8.256049001698706</v>
      </c>
      <c r="AQ80" s="112">
        <f t="shared" si="27"/>
        <v>34.8463177538219</v>
      </c>
      <c r="AR80" s="101">
        <f>INDEX(Historical!$C$7:$C$1045,MATCH(B80,Historical!$B$7:$B$1045,0))*IF(AH80="n/a",1.03,IF(AH80&lt;0,1.01,IF(AH80&gt;10,1.1,(1+AH80/100))))</f>
        <v>4.5870000000000006</v>
      </c>
      <c r="AS80" s="109">
        <f t="shared" si="28"/>
        <v>4.9392816000000002</v>
      </c>
      <c r="AT80" s="109">
        <f t="shared" si="17"/>
        <v>5.3378816251200005</v>
      </c>
      <c r="AU80" s="109">
        <f t="shared" si="17"/>
        <v>5.7686486722671848</v>
      </c>
      <c r="AV80" s="109">
        <f t="shared" si="17"/>
        <v>6.2341786201191463</v>
      </c>
      <c r="AW80" s="109">
        <f t="shared" si="29"/>
        <v>26.866990517506331</v>
      </c>
      <c r="AX80" s="113">
        <f t="shared" si="30"/>
        <v>18.026697878090669</v>
      </c>
      <c r="AY80" s="100">
        <v>0.22</v>
      </c>
      <c r="AZ80" s="100">
        <v>16.86</v>
      </c>
      <c r="BA80" s="100">
        <v>-20.45</v>
      </c>
      <c r="BB80" s="100">
        <v>-7.59</v>
      </c>
      <c r="BC80" s="100">
        <v>-3.32</v>
      </c>
      <c r="BE80" s="12">
        <v>1973</v>
      </c>
      <c r="BF80" s="12">
        <f t="shared" si="31"/>
        <v>6</v>
      </c>
      <c r="BG80" s="100">
        <v>3.2099999999999995</v>
      </c>
      <c r="BH80" t="s">
        <v>121</v>
      </c>
      <c r="BI80" t="s">
        <v>122</v>
      </c>
    </row>
    <row r="81" spans="1:61" ht="11.25" customHeight="1" x14ac:dyDescent="0.2">
      <c r="A81" s="55" t="s">
        <v>184</v>
      </c>
      <c r="B81" s="55" t="s">
        <v>185</v>
      </c>
      <c r="C81" s="156" t="s">
        <v>134</v>
      </c>
      <c r="D81" s="98" t="s">
        <v>186</v>
      </c>
      <c r="E81" s="157">
        <v>46</v>
      </c>
      <c r="F81" s="2">
        <v>58</v>
      </c>
      <c r="G81" s="2" t="s">
        <v>119</v>
      </c>
      <c r="H81" s="2" t="s">
        <v>118</v>
      </c>
      <c r="I81" s="100">
        <v>29.97</v>
      </c>
      <c r="J81" s="101">
        <f t="shared" si="18"/>
        <v>4.4044044044044046</v>
      </c>
      <c r="K81" s="104">
        <v>0.33</v>
      </c>
      <c r="L81" s="71">
        <v>4</v>
      </c>
      <c r="M81" s="28">
        <f t="shared" si="19"/>
        <v>1.32</v>
      </c>
      <c r="N81" s="103" t="s">
        <v>147</v>
      </c>
      <c r="O81" s="104">
        <v>0.32</v>
      </c>
      <c r="P81" s="158">
        <v>46021</v>
      </c>
      <c r="Q81" s="158">
        <v>46031</v>
      </c>
      <c r="R81" s="28">
        <f t="shared" si="20"/>
        <v>3.1250000000000027</v>
      </c>
      <c r="S81" s="105">
        <f>IF(INDEX(Historical!$D$7:$D1112,MATCH(B81,Historical!$B$7:$B$1044,0))=0,"n/a",(INDEX(Historical!$C$7:$C$1044,MATCH(B81,Historical!$B$7:$B$1044,0))/INDEX(Historical!$D$7:$D$1044,MATCH(B81,Historical!$B$7:$B$1044,0))-1)*100)</f>
        <v>3.2258064516129004</v>
      </c>
      <c r="T81" s="105">
        <f>IF(INDEX(Historical!$F$7:$F$1044,MATCH(B81,Historical!$B$7:$B$1044,0))=0,"n/a",((INDEX(Historical!$C$7:$C$1044,MATCH(B81,Historical!$B$7:$B$1044,0))/INDEX(Historical!$F$7:$F$1044,MATCH(B81,Historical!$B$7:$B$1044,0)))^(1/3)-1)*100)</f>
        <v>3.3357652893651002</v>
      </c>
      <c r="U81" s="105">
        <f>IF(INDEX(Historical!$H$7:$H$1044,MATCH(B81,Historical!$B$7:$B$1044,0))=0,"n/a",((INDEX(Historical!$C$7:$C$1044,MATCH(B81,Historical!$B$7:$B$1044,0))/INDEX(Historical!$H$7:$H$1044,MATCH(B81,Historical!$B$7:$B$1044,0)))^(1/5)-1)*100)</f>
        <v>3.4563715943573214</v>
      </c>
      <c r="V81" s="105">
        <f>IF(INDEX(Historical!$M$7:$M$1044,MATCH(B81,Historical!$B$7:$B$1044,0))=0,"n/a",((INDEX(Historical!$C$7:$C$1044,MATCH(B81,Historical!$B$7:$B$1044,0))/INDEX(Historical!$M$7:$M$1044,MATCH(B81,Historical!$B$7:$B$1044,0)))^(1/10)-1)*100)</f>
        <v>7.871289892416522</v>
      </c>
      <c r="W81" s="106">
        <f t="shared" si="21"/>
        <v>0.4391112056090466</v>
      </c>
      <c r="X81" s="107" t="str">
        <f t="shared" si="22"/>
        <v>n/a</v>
      </c>
      <c r="Y81" s="159"/>
      <c r="Z81" s="101">
        <f t="shared" si="23"/>
        <v>100.76335877862594</v>
      </c>
      <c r="AA81" s="109">
        <f t="shared" si="24"/>
        <v>22.877862595419845</v>
      </c>
      <c r="AB81" s="71">
        <v>9</v>
      </c>
      <c r="AC81" s="100">
        <v>1.31</v>
      </c>
      <c r="AD81" s="100">
        <v>0.86</v>
      </c>
      <c r="AE81" s="100">
        <v>1.74</v>
      </c>
      <c r="AF81" s="100">
        <v>1.28</v>
      </c>
      <c r="AG81" s="100">
        <v>5.54</v>
      </c>
      <c r="AH81" s="100">
        <v>22.64</v>
      </c>
      <c r="AI81" s="100">
        <v>7.1800000000000006</v>
      </c>
      <c r="AJ81" s="100">
        <v>-10.54</v>
      </c>
      <c r="AK81" s="100">
        <v>11.89</v>
      </c>
      <c r="AL81" s="100">
        <v>15570</v>
      </c>
      <c r="AM81" s="100">
        <v>47.04</v>
      </c>
      <c r="AN81" s="100">
        <v>1.27</v>
      </c>
      <c r="AO81" s="110">
        <f t="shared" si="25"/>
        <v>-15.017086596658119</v>
      </c>
      <c r="AP81" s="111">
        <f t="shared" si="26"/>
        <v>7.8607759987617261</v>
      </c>
      <c r="AQ81" s="112">
        <f t="shared" si="27"/>
        <v>14.083135616361231</v>
      </c>
      <c r="AR81" s="101">
        <f>INDEX(Historical!$C$7:$C$1045,MATCH(B81,Historical!$B$7:$B$1045,0))*IF(AH81="n/a",1.03,IF(AH81&lt;0,1.01,IF(AH81&gt;10,1.1,(1+AH81/100))))</f>
        <v>1.4080000000000001</v>
      </c>
      <c r="AS81" s="109">
        <f t="shared" si="28"/>
        <v>1.5090944000000002</v>
      </c>
      <c r="AT81" s="109">
        <f t="shared" si="17"/>
        <v>1.6600038400000003</v>
      </c>
      <c r="AU81" s="109">
        <f t="shared" si="17"/>
        <v>1.8260042240000005</v>
      </c>
      <c r="AV81" s="109">
        <f t="shared" si="17"/>
        <v>2.0086046464000007</v>
      </c>
      <c r="AW81" s="109">
        <f t="shared" si="29"/>
        <v>8.4117071104000019</v>
      </c>
      <c r="AX81" s="113">
        <f t="shared" si="30"/>
        <v>28.067090792125466</v>
      </c>
      <c r="AY81" s="100">
        <v>1.58</v>
      </c>
      <c r="AZ81" s="100">
        <v>64.990000000000009</v>
      </c>
      <c r="BA81" s="100">
        <v>-1.02</v>
      </c>
      <c r="BB81" s="100">
        <v>16.509999999999998</v>
      </c>
      <c r="BC81" s="100">
        <v>21.62</v>
      </c>
      <c r="BE81" s="12">
        <v>1981</v>
      </c>
      <c r="BF81" s="12">
        <f t="shared" si="31"/>
        <v>4</v>
      </c>
      <c r="BG81" s="100">
        <v>2.0500000000000003</v>
      </c>
      <c r="BH81" t="s">
        <v>121</v>
      </c>
      <c r="BI81" t="s">
        <v>122</v>
      </c>
    </row>
    <row r="82" spans="1:61" ht="11.25" customHeight="1" x14ac:dyDescent="0.2">
      <c r="A82" s="146" t="s">
        <v>656</v>
      </c>
      <c r="B82" s="55" t="s">
        <v>657</v>
      </c>
      <c r="C82" s="156" t="s">
        <v>162</v>
      </c>
      <c r="D82" s="98" t="s">
        <v>572</v>
      </c>
      <c r="E82" s="157">
        <v>17</v>
      </c>
      <c r="F82" s="2">
        <v>244</v>
      </c>
      <c r="G82" s="2" t="s">
        <v>146</v>
      </c>
      <c r="H82" s="2" t="s">
        <v>146</v>
      </c>
      <c r="I82" s="100">
        <v>33.11</v>
      </c>
      <c r="J82" s="101">
        <f t="shared" si="18"/>
        <v>4.7357293868921779</v>
      </c>
      <c r="K82" s="104">
        <v>0.39200000000000002</v>
      </c>
      <c r="L82" s="71">
        <v>4</v>
      </c>
      <c r="M82" s="28">
        <f t="shared" si="19"/>
        <v>1.5680000000000001</v>
      </c>
      <c r="N82" s="103" t="s">
        <v>182</v>
      </c>
      <c r="O82" s="104">
        <v>0.373</v>
      </c>
      <c r="P82" s="158">
        <v>46080</v>
      </c>
      <c r="Q82" s="158">
        <v>46112</v>
      </c>
      <c r="R82" s="28">
        <f t="shared" si="20"/>
        <v>5.0938337801608631</v>
      </c>
      <c r="S82" s="105">
        <f>IF(INDEX(Historical!$D$7:$D1113,MATCH(B82,Historical!$B$7:$B$1044,0))=0,"n/a",(INDEX(Historical!$C$7:$C$1044,MATCH(B82,Historical!$B$7:$B$1044,0))/INDEX(Historical!$D$7:$D$1044,MATCH(B82,Historical!$B$7:$B$1044,0))-1)*100)</f>
        <v>5.0704225352112831</v>
      </c>
      <c r="T82" s="105">
        <f>IF(INDEX(Historical!$F$7:$F$1044,MATCH(B82,Historical!$B$7:$B$1044,0))=0,"n/a",((INDEX(Historical!$C$7:$C$1044,MATCH(B82,Historical!$B$7:$B$1044,0))/INDEX(Historical!$F$7:$F$1044,MATCH(B82,Historical!$B$7:$B$1044,0)))^(1/3)-1)*100)</f>
        <v>5.2413194827669596</v>
      </c>
      <c r="U82" s="105">
        <f>IF(INDEX(Historical!$H$7:$H$1044,MATCH(B82,Historical!$B$7:$B$1044,0))=0,"n/a",((INDEX(Historical!$C$7:$C$1044,MATCH(B82,Historical!$B$7:$B$1044,0))/INDEX(Historical!$H$7:$H$1044,MATCH(B82,Historical!$B$7:$B$1044,0)))^(1/5)-1)*100)</f>
        <v>5.2112237991282617</v>
      </c>
      <c r="V82" s="105">
        <f>IF(INDEX(Historical!$M$7:$M$1044,MATCH(B82,Historical!$B$7:$B$1044,0))=0,"n/a",((INDEX(Historical!$C$7:$C$1044,MATCH(B82,Historical!$B$7:$B$1044,0))/INDEX(Historical!$M$7:$M$1044,MATCH(B82,Historical!$B$7:$B$1044,0)))^(1/10)-1)*100)</f>
        <v>5.3576804657747612</v>
      </c>
      <c r="W82" s="106">
        <f t="shared" si="21"/>
        <v>0.97266416547569889</v>
      </c>
      <c r="X82" s="107">
        <f t="shared" si="22"/>
        <v>0.2728389423627362</v>
      </c>
      <c r="Y82" s="55" t="s">
        <v>658</v>
      </c>
      <c r="Z82" s="101" t="str">
        <f t="shared" si="23"/>
        <v>n/a</v>
      </c>
      <c r="AA82" s="109" t="str">
        <f t="shared" si="24"/>
        <v>n/a</v>
      </c>
      <c r="AB82" s="71">
        <v>12</v>
      </c>
      <c r="AC82" s="100">
        <v>-0.27</v>
      </c>
      <c r="AD82" s="100" t="s">
        <v>142</v>
      </c>
      <c r="AE82" s="100">
        <v>1.55</v>
      </c>
      <c r="AF82" s="100">
        <v>2.5499999999999998</v>
      </c>
      <c r="AG82" s="100">
        <v>-0.84</v>
      </c>
      <c r="AH82" s="100">
        <v>-276.84000000000003</v>
      </c>
      <c r="AI82" s="100">
        <v>-9.9</v>
      </c>
      <c r="AJ82" s="100">
        <v>19.100000000000001</v>
      </c>
      <c r="AK82" s="100" t="s">
        <v>142</v>
      </c>
      <c r="AL82" s="100">
        <v>10130</v>
      </c>
      <c r="AM82" s="100">
        <v>27.77</v>
      </c>
      <c r="AN82" s="100">
        <v>7.78</v>
      </c>
      <c r="AO82" s="110" t="str">
        <f t="shared" si="25"/>
        <v>n/a</v>
      </c>
      <c r="AP82" s="111">
        <f t="shared" si="26"/>
        <v>9.9469531860204405</v>
      </c>
      <c r="AQ82" s="112" t="str">
        <f t="shared" si="27"/>
        <v>n/a</v>
      </c>
      <c r="AR82" s="101">
        <f>INDEX(Historical!$C$7:$C$1045,MATCH(B82,Historical!$B$7:$B$1045,0))*IF(AH82="n/a",1.03,IF(AH82&lt;0,1.01,IF(AH82&gt;10,1.1,(1+AH82/100))))</f>
        <v>1.50692</v>
      </c>
      <c r="AS82" s="109">
        <f t="shared" si="28"/>
        <v>1.5219892000000002</v>
      </c>
      <c r="AT82" s="109">
        <f t="shared" si="17"/>
        <v>1.5676488760000002</v>
      </c>
      <c r="AU82" s="109">
        <f t="shared" si="17"/>
        <v>1.6146783422800004</v>
      </c>
      <c r="AV82" s="109">
        <f t="shared" si="17"/>
        <v>1.6631186925484005</v>
      </c>
      <c r="AW82" s="109">
        <f t="shared" si="29"/>
        <v>7.874355110828402</v>
      </c>
      <c r="AX82" s="113">
        <f t="shared" si="30"/>
        <v>23.78240746248385</v>
      </c>
      <c r="AY82" s="100">
        <v>1.04</v>
      </c>
      <c r="AZ82" s="100">
        <v>49.36</v>
      </c>
      <c r="BA82" s="100">
        <v>-7.95</v>
      </c>
      <c r="BB82" s="100">
        <v>2.34</v>
      </c>
      <c r="BC82" s="100">
        <v>15.02</v>
      </c>
      <c r="BE82" s="12">
        <v>2010</v>
      </c>
      <c r="BF82" s="12">
        <f t="shared" si="31"/>
        <v>1</v>
      </c>
      <c r="BG82" s="100">
        <v>-0.04</v>
      </c>
      <c r="BH82" t="s">
        <v>121</v>
      </c>
      <c r="BI82" t="s">
        <v>290</v>
      </c>
    </row>
    <row r="83" spans="1:61" ht="11.25" customHeight="1" x14ac:dyDescent="0.2">
      <c r="A83" s="123" t="s">
        <v>187</v>
      </c>
      <c r="B83" s="55" t="s">
        <v>188</v>
      </c>
      <c r="C83" s="156" t="s">
        <v>125</v>
      </c>
      <c r="D83" s="98" t="s">
        <v>189</v>
      </c>
      <c r="E83" s="157">
        <v>41</v>
      </c>
      <c r="F83" s="2">
        <v>67</v>
      </c>
      <c r="G83" s="2" t="s">
        <v>118</v>
      </c>
      <c r="H83" s="2" t="s">
        <v>118</v>
      </c>
      <c r="I83" s="100">
        <v>25.77</v>
      </c>
      <c r="J83" s="101">
        <f t="shared" si="18"/>
        <v>3.5855646100116418</v>
      </c>
      <c r="K83" s="104">
        <v>0.23100000000000001</v>
      </c>
      <c r="L83" s="71">
        <v>4</v>
      </c>
      <c r="M83" s="28">
        <f t="shared" si="19"/>
        <v>0.92400000000000004</v>
      </c>
      <c r="N83" s="103" t="s">
        <v>141</v>
      </c>
      <c r="O83" s="104">
        <v>0.22650000000000001</v>
      </c>
      <c r="P83" s="158">
        <v>45996</v>
      </c>
      <c r="Q83" s="158">
        <v>46024</v>
      </c>
      <c r="R83" s="28">
        <f t="shared" si="20"/>
        <v>1.9867549668874189</v>
      </c>
      <c r="S83" s="105">
        <f>IF(INDEX(Historical!$D$7:$D1114,MATCH(B83,Historical!$B$7:$B$1044,0))=0,"n/a",(INDEX(Historical!$C$7:$C$1044,MATCH(B83,Historical!$B$7:$B$1044,0))/INDEX(Historical!$D$7:$D$1044,MATCH(B83,Historical!$B$7:$B$1044,0))-1)*100)</f>
        <v>3.9944903581267344</v>
      </c>
      <c r="T83" s="105">
        <f>IF(INDEX(Historical!$F$7:$F$1044,MATCH(B83,Historical!$B$7:$B$1044,0))=0,"n/a",((INDEX(Historical!$C$7:$C$1044,MATCH(B83,Historical!$B$7:$B$1044,0))/INDEX(Historical!$F$7:$F$1044,MATCH(B83,Historical!$B$7:$B$1044,0)))^(1/3)-1)*100)</f>
        <v>6.3128148814731055</v>
      </c>
      <c r="U83" s="105">
        <f>IF(INDEX(Historical!$H$7:$H$1044,MATCH(B83,Historical!$B$7:$B$1044,0))=0,"n/a",((INDEX(Historical!$C$7:$C$1044,MATCH(B83,Historical!$B$7:$B$1044,0))/INDEX(Historical!$H$7:$H$1044,MATCH(B83,Historical!$B$7:$B$1044,0)))^(1/5)-1)*100)</f>
        <v>5.379022045088</v>
      </c>
      <c r="V83" s="105">
        <f>IF(INDEX(Historical!$M$7:$M$1044,MATCH(B83,Historical!$B$7:$B$1044,0))=0,"n/a",((INDEX(Historical!$C$7:$C$1044,MATCH(B83,Historical!$B$7:$B$1044,0))/INDEX(Historical!$M$7:$M$1044,MATCH(B83,Historical!$B$7:$B$1044,0)))^(1/10)-1)*100)</f>
        <v>5.8318792337760605</v>
      </c>
      <c r="W83" s="106">
        <f t="shared" si="21"/>
        <v>0.92234798243672789</v>
      </c>
      <c r="X83" s="107">
        <f t="shared" si="22"/>
        <v>4.1061236985404577</v>
      </c>
      <c r="Y83" s="159"/>
      <c r="Z83" s="101">
        <f t="shared" si="23"/>
        <v>53.720930232558139</v>
      </c>
      <c r="AA83" s="109">
        <f t="shared" si="24"/>
        <v>14.982558139534884</v>
      </c>
      <c r="AB83" s="71">
        <v>4</v>
      </c>
      <c r="AC83" s="100">
        <v>1.72</v>
      </c>
      <c r="AD83" s="100" t="s">
        <v>142</v>
      </c>
      <c r="AE83" s="100">
        <v>3.04</v>
      </c>
      <c r="AF83" s="100">
        <v>2.9</v>
      </c>
      <c r="AG83" s="100">
        <v>20.419999999999998</v>
      </c>
      <c r="AH83" s="100">
        <v>-4.74</v>
      </c>
      <c r="AI83" s="100">
        <v>-3.2199999999999998</v>
      </c>
      <c r="AJ83" s="100">
        <v>1.31</v>
      </c>
      <c r="AK83" s="100">
        <v>-2.1800000000000002</v>
      </c>
      <c r="AL83" s="100">
        <v>11910</v>
      </c>
      <c r="AM83" s="100">
        <v>39.03</v>
      </c>
      <c r="AN83" s="100">
        <v>0.67</v>
      </c>
      <c r="AO83" s="110">
        <f t="shared" si="25"/>
        <v>-6.0179714844352432</v>
      </c>
      <c r="AP83" s="111">
        <f t="shared" si="26"/>
        <v>8.9645866550996409</v>
      </c>
      <c r="AQ83" s="112">
        <f t="shared" si="27"/>
        <v>38.96349417447118</v>
      </c>
      <c r="AR83" s="101">
        <f>INDEX(Historical!$C$7:$C$1045,MATCH(B83,Historical!$B$7:$B$1045,0))*IF(AH83="n/a",1.03,IF(AH83&lt;0,1.01,IF(AH83&gt;10,1.1,(1+AH83/100))))</f>
        <v>0.91505999999999998</v>
      </c>
      <c r="AS83" s="109">
        <f t="shared" si="28"/>
        <v>0.92421059999999999</v>
      </c>
      <c r="AT83" s="109">
        <f t="shared" si="17"/>
        <v>0.93345270599999997</v>
      </c>
      <c r="AU83" s="109">
        <f t="shared" si="17"/>
        <v>0.94278723306000001</v>
      </c>
      <c r="AV83" s="109">
        <f t="shared" si="17"/>
        <v>0.95221510539060006</v>
      </c>
      <c r="AW83" s="109">
        <f t="shared" si="29"/>
        <v>4.6677256444505995</v>
      </c>
      <c r="AX83" s="113">
        <f t="shared" si="30"/>
        <v>18.1130215151362</v>
      </c>
      <c r="AY83" s="100">
        <v>0.33</v>
      </c>
      <c r="AZ83" s="100">
        <v>13.98</v>
      </c>
      <c r="BA83" s="100">
        <v>-28.77</v>
      </c>
      <c r="BB83" s="100">
        <v>-3.9</v>
      </c>
      <c r="BC83" s="100">
        <v>-7.9600000000000009</v>
      </c>
      <c r="BE83" s="12">
        <v>1985</v>
      </c>
      <c r="BF83" s="12">
        <f t="shared" si="31"/>
        <v>4</v>
      </c>
      <c r="BG83" s="100">
        <v>9.86</v>
      </c>
      <c r="BH83" t="s">
        <v>121</v>
      </c>
      <c r="BI83" t="s">
        <v>122</v>
      </c>
    </row>
    <row r="84" spans="1:61" ht="11.25" customHeight="1" x14ac:dyDescent="0.2">
      <c r="A84" s="116" t="s">
        <v>1396</v>
      </c>
      <c r="B84" s="55" t="s">
        <v>1397</v>
      </c>
      <c r="C84" s="156" t="s">
        <v>134</v>
      </c>
      <c r="D84" s="98" t="s">
        <v>157</v>
      </c>
      <c r="E84" s="157">
        <v>6</v>
      </c>
      <c r="F84" s="2">
        <v>673</v>
      </c>
      <c r="G84" s="2" t="s">
        <v>146</v>
      </c>
      <c r="H84" s="2" t="s">
        <v>146</v>
      </c>
      <c r="I84" s="100">
        <v>145.31</v>
      </c>
      <c r="J84" s="101">
        <f t="shared" si="18"/>
        <v>1.5140045420136261</v>
      </c>
      <c r="K84" s="104">
        <v>0.55000000000000004</v>
      </c>
      <c r="L84" s="71">
        <v>4</v>
      </c>
      <c r="M84" s="28">
        <f t="shared" si="19"/>
        <v>2.2000000000000002</v>
      </c>
      <c r="N84" s="103" t="s">
        <v>147</v>
      </c>
      <c r="O84" s="104">
        <v>0.5</v>
      </c>
      <c r="P84" s="158">
        <v>46197</v>
      </c>
      <c r="Q84" s="158">
        <v>46211</v>
      </c>
      <c r="R84" s="28">
        <f t="shared" si="20"/>
        <v>10.000000000000009</v>
      </c>
      <c r="S84" s="105">
        <f>IF(INDEX(Historical!$D$7:$D1115,MATCH(B84,Historical!$B$7:$B$1044,0))=0,"n/a",(INDEX(Historical!$C$7:$C$1044,MATCH(B84,Historical!$B$7:$B$1044,0))/INDEX(Historical!$D$7:$D$1044,MATCH(B84,Historical!$B$7:$B$1044,0))-1)*100)</f>
        <v>28.57142857142858</v>
      </c>
      <c r="T84" s="105">
        <f>IF(INDEX(Historical!$F$7:$F$1044,MATCH(B84,Historical!$B$7:$B$1044,0))=0,"n/a",((INDEX(Historical!$C$7:$C$1044,MATCH(B84,Historical!$B$7:$B$1044,0))/INDEX(Historical!$F$7:$F$1044,MATCH(B84,Historical!$B$7:$B$1044,0)))^(1/3)-1)*100)</f>
        <v>25.528894539454061</v>
      </c>
      <c r="U84" s="105">
        <f>IF(INDEX(Historical!$H$7:$H$1044,MATCH(B84,Historical!$B$7:$B$1044,0))=0,"n/a",((INDEX(Historical!$C$7:$C$1044,MATCH(B84,Historical!$B$7:$B$1044,0))/INDEX(Historical!$H$7:$H$1044,MATCH(B84,Historical!$B$7:$B$1044,0)))^(1/5)-1)*100)</f>
        <v>17.607902252467355</v>
      </c>
      <c r="V84" s="105">
        <f>IF(INDEX(Historical!$M$7:$M$1044,MATCH(B84,Historical!$B$7:$B$1044,0))=0,"n/a",((INDEX(Historical!$C$7:$C$1044,MATCH(B84,Historical!$B$7:$B$1044,0))/INDEX(Historical!$M$7:$M$1044,MATCH(B84,Historical!$B$7:$B$1044,0)))^(1/10)-1)*100)</f>
        <v>13.665914413936475</v>
      </c>
      <c r="W84" s="106">
        <f t="shared" si="21"/>
        <v>1.2884540118669883</v>
      </c>
      <c r="X84" s="107">
        <f t="shared" si="22"/>
        <v>2.3634768124117258</v>
      </c>
      <c r="Y84" s="162"/>
      <c r="Z84" s="101">
        <f t="shared" si="23"/>
        <v>30.683403068340308</v>
      </c>
      <c r="AA84" s="109">
        <f t="shared" si="24"/>
        <v>20.266387726638772</v>
      </c>
      <c r="AB84" s="71">
        <v>12</v>
      </c>
      <c r="AC84" s="100">
        <v>7.17</v>
      </c>
      <c r="AD84" s="100" t="s">
        <v>142</v>
      </c>
      <c r="AE84" s="100">
        <v>6.21</v>
      </c>
      <c r="AF84" s="100">
        <v>1.99</v>
      </c>
      <c r="AG84" s="100">
        <v>9.94</v>
      </c>
      <c r="AH84" s="100">
        <v>30.12</v>
      </c>
      <c r="AI84" s="100">
        <v>7.9799999999999995</v>
      </c>
      <c r="AJ84" s="100">
        <v>7.4499999999999993</v>
      </c>
      <c r="AK84" s="100" t="s">
        <v>142</v>
      </c>
      <c r="AL84" s="100">
        <v>1630</v>
      </c>
      <c r="AM84" s="100">
        <v>9.91</v>
      </c>
      <c r="AN84" s="100">
        <v>0.15</v>
      </c>
      <c r="AO84" s="110">
        <f t="shared" si="25"/>
        <v>-1.1444809321577907</v>
      </c>
      <c r="AP84" s="111">
        <f t="shared" si="26"/>
        <v>19.121906794480982</v>
      </c>
      <c r="AQ84" s="112">
        <f t="shared" si="27"/>
        <v>33.882388811160439</v>
      </c>
      <c r="AR84" s="101">
        <f>INDEX(Historical!$C$7:$C$1045,MATCH(B84,Historical!$B$7:$B$1045,0))*IF(AH84="n/a",1.03,IF(AH84&lt;0,1.01,IF(AH84&gt;10,1.1,(1+AH84/100))))</f>
        <v>1.9800000000000002</v>
      </c>
      <c r="AS84" s="109">
        <f t="shared" si="28"/>
        <v>2.1380040000000005</v>
      </c>
      <c r="AT84" s="109">
        <f t="shared" si="17"/>
        <v>2.2021441200000007</v>
      </c>
      <c r="AU84" s="109">
        <f t="shared" si="17"/>
        <v>2.2682084436000007</v>
      </c>
      <c r="AV84" s="109">
        <f t="shared" si="17"/>
        <v>2.3362546969080009</v>
      </c>
      <c r="AW84" s="109">
        <f t="shared" si="29"/>
        <v>10.924611260508001</v>
      </c>
      <c r="AX84" s="113">
        <f t="shared" si="30"/>
        <v>7.5181413946101454</v>
      </c>
      <c r="AY84" s="100">
        <v>0.45</v>
      </c>
      <c r="AZ84" s="100">
        <v>38.68</v>
      </c>
      <c r="BA84" s="100">
        <v>-5.0200000000000005</v>
      </c>
      <c r="BB84" s="100">
        <v>4.93</v>
      </c>
      <c r="BC84" s="100">
        <v>10.979999999999999</v>
      </c>
      <c r="BE84" s="12">
        <v>2021</v>
      </c>
      <c r="BF84" s="12">
        <f t="shared" si="31"/>
        <v>0</v>
      </c>
      <c r="BG84" s="100">
        <v>1.38</v>
      </c>
      <c r="BH84" t="s">
        <v>121</v>
      </c>
      <c r="BI84" t="s">
        <v>122</v>
      </c>
    </row>
    <row r="85" spans="1:61" ht="11.25" customHeight="1" x14ac:dyDescent="0.2">
      <c r="A85" s="116" t="s">
        <v>1398</v>
      </c>
      <c r="B85" s="55" t="s">
        <v>1399</v>
      </c>
      <c r="C85" s="156" t="s">
        <v>125</v>
      </c>
      <c r="D85" s="98" t="s">
        <v>126</v>
      </c>
      <c r="E85" s="157">
        <v>6</v>
      </c>
      <c r="F85" s="2">
        <v>671</v>
      </c>
      <c r="G85" s="2" t="s">
        <v>146</v>
      </c>
      <c r="H85" s="2" t="s">
        <v>146</v>
      </c>
      <c r="I85" s="100">
        <v>127.07</v>
      </c>
      <c r="J85" s="101">
        <f t="shared" si="18"/>
        <v>2.2664673014873693</v>
      </c>
      <c r="K85" s="104">
        <v>0.72</v>
      </c>
      <c r="L85" s="71">
        <v>4</v>
      </c>
      <c r="M85" s="28">
        <f t="shared" si="19"/>
        <v>2.88</v>
      </c>
      <c r="N85" s="103" t="s">
        <v>708</v>
      </c>
      <c r="O85" s="104">
        <v>0.7</v>
      </c>
      <c r="P85" s="158">
        <v>46164</v>
      </c>
      <c r="Q85" s="158">
        <v>46174</v>
      </c>
      <c r="R85" s="28">
        <f t="shared" si="20"/>
        <v>2.8571428571428599</v>
      </c>
      <c r="S85" s="105">
        <f>IF(INDEX(Historical!$D$7:$D1116,MATCH(B85,Historical!$B$7:$B$1044,0))=0,"n/a",(INDEX(Historical!$C$7:$C$1044,MATCH(B85,Historical!$B$7:$B$1044,0))/INDEX(Historical!$D$7:$D$1044,MATCH(B85,Historical!$B$7:$B$1044,0))-1)*100)</f>
        <v>2.8677150786308836</v>
      </c>
      <c r="T85" s="105">
        <f>IF(INDEX(Historical!$F$7:$F$1044,MATCH(B85,Historical!$B$7:$B$1044,0))=0,"n/a",((INDEX(Historical!$C$7:$C$1044,MATCH(B85,Historical!$B$7:$B$1044,0))/INDEX(Historical!$F$7:$F$1044,MATCH(B85,Historical!$B$7:$B$1044,0)))^(1/3)-1)*100)</f>
        <v>6.521920214095589</v>
      </c>
      <c r="U85" s="105">
        <f>IF(INDEX(Historical!$H$7:$H$1044,MATCH(B85,Historical!$B$7:$B$1044,0))=0,"n/a",((INDEX(Historical!$C$7:$C$1044,MATCH(B85,Historical!$B$7:$B$1044,0))/INDEX(Historical!$H$7:$H$1044,MATCH(B85,Historical!$B$7:$B$1044,0)))^(1/5)-1)*100)</f>
        <v>6.8077976341520685</v>
      </c>
      <c r="V85" s="105">
        <f>IF(INDEX(Historical!$M$7:$M$1044,MATCH(B85,Historical!$B$7:$B$1044,0))=0,"n/a",((INDEX(Historical!$C$7:$C$1044,MATCH(B85,Historical!$B$7:$B$1044,0))/INDEX(Historical!$M$7:$M$1044,MATCH(B85,Historical!$B$7:$B$1044,0)))^(1/10)-1)*100)</f>
        <v>6.7992567678717197</v>
      </c>
      <c r="W85" s="106">
        <f t="shared" si="21"/>
        <v>1.0012561470425276</v>
      </c>
      <c r="X85" s="107" t="str">
        <f t="shared" si="22"/>
        <v>n/a</v>
      </c>
      <c r="Y85" s="162"/>
      <c r="Z85" s="101">
        <f t="shared" si="23"/>
        <v>66.976744186046517</v>
      </c>
      <c r="AA85" s="109">
        <f t="shared" si="24"/>
        <v>29.551162790697674</v>
      </c>
      <c r="AB85" s="71">
        <v>12</v>
      </c>
      <c r="AC85" s="100">
        <v>4.3</v>
      </c>
      <c r="AD85" s="100">
        <v>0.88</v>
      </c>
      <c r="AE85" s="100">
        <v>0.31</v>
      </c>
      <c r="AF85" s="100">
        <v>1.41</v>
      </c>
      <c r="AG85" s="100">
        <v>4.9000000000000004</v>
      </c>
      <c r="AH85" s="100">
        <v>18.079999999999998</v>
      </c>
      <c r="AI85" s="100">
        <v>19.759999999999998</v>
      </c>
      <c r="AJ85" s="100">
        <v>-8.06</v>
      </c>
      <c r="AK85" s="100">
        <v>13.459999999999999</v>
      </c>
      <c r="AL85" s="100">
        <v>24630</v>
      </c>
      <c r="AM85" s="100">
        <v>17.309999999999999</v>
      </c>
      <c r="AN85" s="100">
        <v>0.93</v>
      </c>
      <c r="AO85" s="110">
        <f t="shared" si="25"/>
        <v>-20.476897855058237</v>
      </c>
      <c r="AP85" s="111">
        <f t="shared" si="26"/>
        <v>9.0742649356394374</v>
      </c>
      <c r="AQ85" s="112">
        <f t="shared" si="27"/>
        <v>36.083535676328381</v>
      </c>
      <c r="AR85" s="101">
        <f>INDEX(Historical!$C$7:$C$1045,MATCH(B85,Historical!$B$7:$B$1045,0))*IF(AH85="n/a",1.03,IF(AH85&lt;0,1.01,IF(AH85&gt;10,1.1,(1+AH85/100))))</f>
        <v>3.0579999999999998</v>
      </c>
      <c r="AS85" s="109">
        <f t="shared" si="28"/>
        <v>3.3637999999999999</v>
      </c>
      <c r="AT85" s="109">
        <f t="shared" si="17"/>
        <v>3.70018</v>
      </c>
      <c r="AU85" s="109">
        <f t="shared" si="17"/>
        <v>4.0701980000000004</v>
      </c>
      <c r="AV85" s="109">
        <f t="shared" si="17"/>
        <v>4.4772178000000009</v>
      </c>
      <c r="AW85" s="109">
        <f t="shared" si="29"/>
        <v>18.6693958</v>
      </c>
      <c r="AX85" s="113">
        <f t="shared" si="30"/>
        <v>14.692213583064454</v>
      </c>
      <c r="AY85" s="100">
        <v>0.63</v>
      </c>
      <c r="AZ85" s="100">
        <v>77.47</v>
      </c>
      <c r="BA85" s="100">
        <v>-3.6799999999999997</v>
      </c>
      <c r="BB85" s="100">
        <v>3.1199999999999997</v>
      </c>
      <c r="BC85" s="100">
        <v>27.279999999999998</v>
      </c>
      <c r="BE85" s="12">
        <v>2021</v>
      </c>
      <c r="BF85" s="12">
        <f t="shared" si="31"/>
        <v>0</v>
      </c>
      <c r="BG85" s="100">
        <v>1.8499999999999999</v>
      </c>
      <c r="BH85" t="s">
        <v>121</v>
      </c>
      <c r="BI85" t="s">
        <v>122</v>
      </c>
    </row>
    <row r="86" spans="1:61" ht="11.25" customHeight="1" x14ac:dyDescent="0.2">
      <c r="A86" s="123" t="s">
        <v>659</v>
      </c>
      <c r="B86" s="55" t="s">
        <v>660</v>
      </c>
      <c r="C86" s="156" t="s">
        <v>134</v>
      </c>
      <c r="D86" s="98" t="s">
        <v>157</v>
      </c>
      <c r="E86" s="157">
        <v>23</v>
      </c>
      <c r="F86" s="2">
        <v>175</v>
      </c>
      <c r="G86" s="2" t="s">
        <v>118</v>
      </c>
      <c r="H86" s="2" t="s">
        <v>118</v>
      </c>
      <c r="I86" s="100">
        <v>34.25</v>
      </c>
      <c r="J86" s="101">
        <f t="shared" si="18"/>
        <v>3.9708029197080297</v>
      </c>
      <c r="K86" s="104">
        <v>0.34</v>
      </c>
      <c r="L86" s="71">
        <v>4</v>
      </c>
      <c r="M86" s="28">
        <f t="shared" si="19"/>
        <v>1.36</v>
      </c>
      <c r="N86" s="103" t="s">
        <v>661</v>
      </c>
      <c r="O86" s="104">
        <v>0.32</v>
      </c>
      <c r="P86" s="158">
        <v>46163</v>
      </c>
      <c r="Q86" s="158">
        <v>46191</v>
      </c>
      <c r="R86" s="28">
        <f t="shared" si="20"/>
        <v>6.2500000000000053</v>
      </c>
      <c r="S86" s="105">
        <f>IF(INDEX(Historical!$D$7:$D1117,MATCH(B86,Historical!$B$7:$B$1044,0))=0,"n/a",(INDEX(Historical!$C$7:$C$1044,MATCH(B86,Historical!$B$7:$B$1044,0))/INDEX(Historical!$D$7:$D$1044,MATCH(B86,Historical!$B$7:$B$1044,0))-1)*100)</f>
        <v>6.7796610169491567</v>
      </c>
      <c r="T86" s="105">
        <f>IF(INDEX(Historical!$F$7:$F$1044,MATCH(B86,Historical!$B$7:$B$1044,0))=0,"n/a",((INDEX(Historical!$C$7:$C$1044,MATCH(B86,Historical!$B$7:$B$1044,0))/INDEX(Historical!$F$7:$F$1044,MATCH(B86,Historical!$B$7:$B$1044,0)))^(1/3)-1)*100)</f>
        <v>7.2976287935406559</v>
      </c>
      <c r="U86" s="105">
        <f>IF(INDEX(Historical!$H$7:$H$1044,MATCH(B86,Historical!$B$7:$B$1044,0))=0,"n/a",((INDEX(Historical!$C$7:$C$1044,MATCH(B86,Historical!$B$7:$B$1044,0))/INDEX(Historical!$H$7:$H$1044,MATCH(B86,Historical!$B$7:$B$1044,0)))^(1/5)-1)*100)</f>
        <v>7.442863557808499</v>
      </c>
      <c r="V86" s="105">
        <f>IF(INDEX(Historical!$M$7:$M$1044,MATCH(B86,Historical!$B$7:$B$1044,0))=0,"n/a",((INDEX(Historical!$C$7:$C$1044,MATCH(B86,Historical!$B$7:$B$1044,0))/INDEX(Historical!$M$7:$M$1044,MATCH(B86,Historical!$B$7:$B$1044,0)))^(1/10)-1)*100)</f>
        <v>6.4667612833295252</v>
      </c>
      <c r="W86" s="106">
        <f t="shared" si="21"/>
        <v>1.1509414422015607</v>
      </c>
      <c r="X86" s="107">
        <f t="shared" si="22"/>
        <v>6.0511085835841456</v>
      </c>
      <c r="Y86" s="165"/>
      <c r="Z86" s="101">
        <f t="shared" si="23"/>
        <v>55.510204081632651</v>
      </c>
      <c r="AA86" s="109">
        <f t="shared" si="24"/>
        <v>13.979591836734693</v>
      </c>
      <c r="AB86" s="71">
        <v>12</v>
      </c>
      <c r="AC86" s="100">
        <v>2.4500000000000002</v>
      </c>
      <c r="AD86" s="100" t="s">
        <v>142</v>
      </c>
      <c r="AE86" s="100">
        <v>2.2599999999999998</v>
      </c>
      <c r="AF86" s="100">
        <v>1.07</v>
      </c>
      <c r="AG86" s="100">
        <v>8.01</v>
      </c>
      <c r="AH86" s="100">
        <v>11.04</v>
      </c>
      <c r="AI86" s="100">
        <v>5.52</v>
      </c>
      <c r="AJ86" s="100">
        <v>1.23</v>
      </c>
      <c r="AK86" s="100" t="s">
        <v>142</v>
      </c>
      <c r="AL86" s="100">
        <v>573.41999999999996</v>
      </c>
      <c r="AM86" s="100">
        <v>3.2099999999999995</v>
      </c>
      <c r="AN86" s="100">
        <v>0.4</v>
      </c>
      <c r="AO86" s="110">
        <f t="shared" si="25"/>
        <v>-2.5659253592181646</v>
      </c>
      <c r="AP86" s="111">
        <f t="shared" si="26"/>
        <v>11.413666477516529</v>
      </c>
      <c r="AQ86" s="112">
        <f t="shared" si="27"/>
        <v>-18.464286583373323</v>
      </c>
      <c r="AR86" s="101">
        <f>INDEX(Historical!$C$7:$C$1045,MATCH(B86,Historical!$B$7:$B$1045,0))*IF(AH86="n/a",1.03,IF(AH86&lt;0,1.01,IF(AH86&gt;10,1.1,(1+AH86/100))))</f>
        <v>1.3860000000000001</v>
      </c>
      <c r="AS86" s="109">
        <f t="shared" si="28"/>
        <v>1.4625072000000001</v>
      </c>
      <c r="AT86" s="109">
        <f t="shared" si="17"/>
        <v>1.5063824160000001</v>
      </c>
      <c r="AU86" s="109">
        <f t="shared" si="17"/>
        <v>1.5515738884800001</v>
      </c>
      <c r="AV86" s="109">
        <f t="shared" si="17"/>
        <v>1.5981211051344002</v>
      </c>
      <c r="AW86" s="109">
        <f t="shared" si="29"/>
        <v>7.5045846096144011</v>
      </c>
      <c r="AX86" s="113">
        <f t="shared" si="30"/>
        <v>21.911195940480003</v>
      </c>
      <c r="AY86" s="100">
        <v>0.61</v>
      </c>
      <c r="AZ86" s="100">
        <v>22.06</v>
      </c>
      <c r="BA86" s="100">
        <v>-4.99</v>
      </c>
      <c r="BB86" s="100">
        <v>3.3000000000000003</v>
      </c>
      <c r="BC86" s="100">
        <v>7.6700000000000008</v>
      </c>
      <c r="BE86" s="12">
        <v>2004</v>
      </c>
      <c r="BF86" s="12">
        <f t="shared" si="31"/>
        <v>2</v>
      </c>
      <c r="BG86" s="100">
        <v>0.91999999999999993</v>
      </c>
      <c r="BH86" t="s">
        <v>121</v>
      </c>
      <c r="BI86" t="s">
        <v>122</v>
      </c>
    </row>
    <row r="87" spans="1:61" ht="11.25" customHeight="1" x14ac:dyDescent="0.2">
      <c r="A87" s="123" t="s">
        <v>662</v>
      </c>
      <c r="B87" s="55" t="s">
        <v>663</v>
      </c>
      <c r="C87" s="156" t="s">
        <v>162</v>
      </c>
      <c r="D87" s="98" t="s">
        <v>192</v>
      </c>
      <c r="E87" s="157">
        <v>19</v>
      </c>
      <c r="F87" s="2">
        <v>218</v>
      </c>
      <c r="G87" s="2" t="s">
        <v>146</v>
      </c>
      <c r="H87" s="2" t="s">
        <v>146</v>
      </c>
      <c r="I87" s="100">
        <v>35.85</v>
      </c>
      <c r="J87" s="101">
        <f t="shared" si="18"/>
        <v>5.0767085076708502</v>
      </c>
      <c r="K87" s="104">
        <v>0.45500000000000002</v>
      </c>
      <c r="L87" s="71">
        <v>4</v>
      </c>
      <c r="M87" s="28">
        <f t="shared" si="19"/>
        <v>1.82</v>
      </c>
      <c r="N87" s="103" t="s">
        <v>182</v>
      </c>
      <c r="O87" s="104">
        <v>0.43</v>
      </c>
      <c r="P87" s="158">
        <v>46080</v>
      </c>
      <c r="Q87" s="158">
        <v>46112</v>
      </c>
      <c r="R87" s="28">
        <f t="shared" si="20"/>
        <v>5.8139534883720989</v>
      </c>
      <c r="S87" s="105">
        <f>IF(INDEX(Historical!$D$7:$D1118,MATCH(B87,Historical!$B$7:$B$1044,0))=0,"n/a",(INDEX(Historical!$C$7:$C$1044,MATCH(B87,Historical!$B$7:$B$1044,0))/INDEX(Historical!$D$7:$D$1044,MATCH(B87,Historical!$B$7:$B$1044,0))-1)*100)</f>
        <v>6.1728395061728225</v>
      </c>
      <c r="T87" s="105">
        <f>IF(INDEX(Historical!$F$7:$F$1044,MATCH(B87,Historical!$B$7:$B$1044,0))=0,"n/a",((INDEX(Historical!$C$7:$C$1044,MATCH(B87,Historical!$B$7:$B$1044,0))/INDEX(Historical!$F$7:$F$1044,MATCH(B87,Historical!$B$7:$B$1044,0)))^(1/3)-1)*100)</f>
        <v>6.1016126736148646</v>
      </c>
      <c r="U87" s="105">
        <f>IF(INDEX(Historical!$H$7:$H$1044,MATCH(B87,Historical!$B$7:$B$1044,0))=0,"n/a",((INDEX(Historical!$C$7:$C$1044,MATCH(B87,Historical!$B$7:$B$1044,0))/INDEX(Historical!$H$7:$H$1044,MATCH(B87,Historical!$B$7:$B$1044,0)))^(1/5)-1)*100)</f>
        <v>5.8677285628154774</v>
      </c>
      <c r="V87" s="105">
        <f>IF(INDEX(Historical!$M$7:$M$1044,MATCH(B87,Historical!$B$7:$B$1044,0))=0,"n/a",((INDEX(Historical!$C$7:$C$1044,MATCH(B87,Historical!$B$7:$B$1044,0))/INDEX(Historical!$M$7:$M$1044,MATCH(B87,Historical!$B$7:$B$1044,0)))^(1/10)-1)*100)</f>
        <v>7.328055079553164</v>
      </c>
      <c r="W87" s="106">
        <f t="shared" si="21"/>
        <v>0.80072113256731525</v>
      </c>
      <c r="X87" s="107">
        <f t="shared" si="22"/>
        <v>0.17314041200399755</v>
      </c>
      <c r="Y87" s="160" t="s">
        <v>453</v>
      </c>
      <c r="Z87" s="101">
        <f t="shared" si="23"/>
        <v>275.75757575757575</v>
      </c>
      <c r="AA87" s="109">
        <f t="shared" si="24"/>
        <v>54.31818181818182</v>
      </c>
      <c r="AB87" s="71">
        <v>12</v>
      </c>
      <c r="AC87" s="100">
        <v>0.66</v>
      </c>
      <c r="AD87" s="100">
        <v>0.94</v>
      </c>
      <c r="AE87" s="100">
        <v>0.69</v>
      </c>
      <c r="AF87" s="100">
        <v>3.38</v>
      </c>
      <c r="AG87" s="100">
        <v>6.21</v>
      </c>
      <c r="AH87" s="100">
        <v>32.79</v>
      </c>
      <c r="AI87" s="100">
        <v>33.42</v>
      </c>
      <c r="AJ87" s="100">
        <v>33.89</v>
      </c>
      <c r="AK87" s="100">
        <v>24.01</v>
      </c>
      <c r="AL87" s="100">
        <v>16560</v>
      </c>
      <c r="AM87" s="100">
        <v>1.5599999999999998</v>
      </c>
      <c r="AN87" s="100">
        <v>12.07</v>
      </c>
      <c r="AO87" s="110">
        <f t="shared" si="25"/>
        <v>-43.373744747695497</v>
      </c>
      <c r="AP87" s="111">
        <f t="shared" si="26"/>
        <v>10.944437070486327</v>
      </c>
      <c r="AQ87" s="112">
        <f t="shared" si="27"/>
        <v>185.65360105900956</v>
      </c>
      <c r="AR87" s="101">
        <f>INDEX(Historical!$C$7:$C$1045,MATCH(B87,Historical!$B$7:$B$1045,0))*IF(AH87="n/a",1.03,IF(AH87&lt;0,1.01,IF(AH87&gt;10,1.1,(1+AH87/100))))</f>
        <v>1.8920000000000001</v>
      </c>
      <c r="AS87" s="109">
        <f t="shared" si="28"/>
        <v>2.0812000000000004</v>
      </c>
      <c r="AT87" s="109">
        <f t="shared" ref="AT87:AV106" si="32">IF($AK87="n/a",1.03*AS87,IF($AK87&lt;0,1.01*AS87,IF($AK87&gt;10,1.1*AS87,(1+$AK87/100)*AS87)))</f>
        <v>2.2893200000000005</v>
      </c>
      <c r="AU87" s="109">
        <f t="shared" si="32"/>
        <v>2.5182520000000008</v>
      </c>
      <c r="AV87" s="109">
        <f t="shared" si="32"/>
        <v>2.7700772000000011</v>
      </c>
      <c r="AW87" s="109">
        <f t="shared" si="29"/>
        <v>11.550849200000002</v>
      </c>
      <c r="AX87" s="113">
        <f t="shared" si="30"/>
        <v>32.219941980474204</v>
      </c>
      <c r="AY87" s="100">
        <v>1.02</v>
      </c>
      <c r="AZ87" s="100">
        <v>23.62</v>
      </c>
      <c r="BA87" s="100">
        <v>-11.09</v>
      </c>
      <c r="BB87" s="100">
        <v>-3.0700000000000003</v>
      </c>
      <c r="BC87" s="100">
        <v>3.73</v>
      </c>
      <c r="BE87" s="12">
        <v>2008</v>
      </c>
      <c r="BF87" s="12">
        <f t="shared" si="31"/>
        <v>2</v>
      </c>
      <c r="BG87" s="100">
        <v>0.3</v>
      </c>
      <c r="BH87" t="s">
        <v>121</v>
      </c>
      <c r="BI87" t="s">
        <v>290</v>
      </c>
    </row>
    <row r="88" spans="1:61" ht="11.25" customHeight="1" x14ac:dyDescent="0.2">
      <c r="A88" s="55" t="s">
        <v>664</v>
      </c>
      <c r="B88" s="55" t="s">
        <v>665</v>
      </c>
      <c r="C88" s="156" t="s">
        <v>134</v>
      </c>
      <c r="D88" s="98" t="s">
        <v>186</v>
      </c>
      <c r="E88" s="157">
        <v>15</v>
      </c>
      <c r="F88" s="2">
        <v>312</v>
      </c>
      <c r="G88" s="2" t="s">
        <v>119</v>
      </c>
      <c r="H88" s="2" t="s">
        <v>119</v>
      </c>
      <c r="I88" s="100">
        <v>134.37</v>
      </c>
      <c r="J88" s="101">
        <f t="shared" si="18"/>
        <v>1.5777331249534867</v>
      </c>
      <c r="K88" s="104">
        <v>0.53</v>
      </c>
      <c r="L88" s="71">
        <v>4</v>
      </c>
      <c r="M88" s="28">
        <f t="shared" si="19"/>
        <v>2.12</v>
      </c>
      <c r="N88" s="103" t="s">
        <v>245</v>
      </c>
      <c r="O88" s="104">
        <v>0.47</v>
      </c>
      <c r="P88" s="158">
        <v>45863</v>
      </c>
      <c r="Q88" s="158">
        <v>45876</v>
      </c>
      <c r="R88" s="28">
        <f t="shared" si="20"/>
        <v>12.765957446808523</v>
      </c>
      <c r="S88" s="105">
        <f>IF(INDEX(Historical!$D$7:$D1119,MATCH(B88,Historical!$B$7:$B$1044,0))=0,"n/a",(INDEX(Historical!$C$7:$C$1044,MATCH(B88,Historical!$B$7:$B$1044,0))/INDEX(Historical!$D$7:$D$1044,MATCH(B88,Historical!$B$7:$B$1044,0))-1)*100)</f>
        <v>12.359550561797761</v>
      </c>
      <c r="T88" s="105">
        <f>IF(INDEX(Historical!$F$7:$F$1044,MATCH(B88,Historical!$B$7:$B$1044,0))=0,"n/a",((INDEX(Historical!$C$7:$C$1044,MATCH(B88,Historical!$B$7:$B$1044,0))/INDEX(Historical!$F$7:$F$1044,MATCH(B88,Historical!$B$7:$B$1044,0)))^(1/3)-1)*100)</f>
        <v>12.093531145139714</v>
      </c>
      <c r="U88" s="105">
        <f>IF(INDEX(Historical!$H$7:$H$1044,MATCH(B88,Historical!$B$7:$B$1044,0))=0,"n/a",((INDEX(Historical!$C$7:$C$1044,MATCH(B88,Historical!$B$7:$B$1044,0))/INDEX(Historical!$H$7:$H$1044,MATCH(B88,Historical!$B$7:$B$1044,0)))^(1/5)-1)*100)</f>
        <v>10.032672693604683</v>
      </c>
      <c r="V88" s="105">
        <f>IF(INDEX(Historical!$M$7:$M$1044,MATCH(B88,Historical!$B$7:$B$1044,0))=0,"n/a",((INDEX(Historical!$C$7:$C$1044,MATCH(B88,Historical!$B$7:$B$1044,0))/INDEX(Historical!$M$7:$M$1044,MATCH(B88,Historical!$B$7:$B$1044,0)))^(1/10)-1)*100)</f>
        <v>11.391514387217461</v>
      </c>
      <c r="W88" s="106">
        <f t="shared" si="21"/>
        <v>0.88071456986109342</v>
      </c>
      <c r="X88" s="107">
        <f t="shared" si="22"/>
        <v>0.7115370704684173</v>
      </c>
      <c r="Y88" s="165"/>
      <c r="Z88" s="101">
        <f t="shared" si="23"/>
        <v>26.270136307311031</v>
      </c>
      <c r="AA88" s="109">
        <f t="shared" si="24"/>
        <v>16.650557620817843</v>
      </c>
      <c r="AB88" s="71">
        <v>12</v>
      </c>
      <c r="AC88" s="100">
        <v>8.07</v>
      </c>
      <c r="AD88" s="100">
        <v>1.0900000000000001</v>
      </c>
      <c r="AE88" s="100">
        <v>2.27</v>
      </c>
      <c r="AF88" s="100">
        <v>2.34</v>
      </c>
      <c r="AG88" s="100">
        <v>13.56</v>
      </c>
      <c r="AH88" s="100">
        <v>18.37</v>
      </c>
      <c r="AI88" s="100">
        <v>9.31</v>
      </c>
      <c r="AJ88" s="100">
        <v>14.099999999999998</v>
      </c>
      <c r="AK88" s="100">
        <v>12.9</v>
      </c>
      <c r="AL88" s="100">
        <v>92230</v>
      </c>
      <c r="AM88" s="100">
        <v>0.27999999999999997</v>
      </c>
      <c r="AN88" s="100">
        <v>1.74</v>
      </c>
      <c r="AO88" s="110">
        <f t="shared" si="25"/>
        <v>-5.0401518022596736</v>
      </c>
      <c r="AP88" s="111">
        <f t="shared" si="26"/>
        <v>11.610405818558169</v>
      </c>
      <c r="AQ88" s="112">
        <f t="shared" si="27"/>
        <v>31.592476706119331</v>
      </c>
      <c r="AR88" s="101">
        <f>INDEX(Historical!$C$7:$C$1045,MATCH(B88,Historical!$B$7:$B$1045,0))*IF(AH88="n/a",1.03,IF(AH88&lt;0,1.01,IF(AH88&gt;10,1.1,(1+AH88/100))))</f>
        <v>2.2000000000000002</v>
      </c>
      <c r="AS88" s="109">
        <f t="shared" si="28"/>
        <v>2.40482</v>
      </c>
      <c r="AT88" s="109">
        <f t="shared" si="32"/>
        <v>2.645302</v>
      </c>
      <c r="AU88" s="109">
        <f t="shared" si="32"/>
        <v>2.9098322000000003</v>
      </c>
      <c r="AV88" s="109">
        <f t="shared" si="32"/>
        <v>3.2008154200000005</v>
      </c>
      <c r="AW88" s="109">
        <f t="shared" si="29"/>
        <v>13.360769620000003</v>
      </c>
      <c r="AX88" s="113">
        <f t="shared" si="30"/>
        <v>9.9432683039368914</v>
      </c>
      <c r="AY88" s="100">
        <v>1.06</v>
      </c>
      <c r="AZ88" s="100">
        <v>72.78</v>
      </c>
      <c r="BA88" s="100">
        <v>-3.44</v>
      </c>
      <c r="BB88" s="100">
        <v>9.39</v>
      </c>
      <c r="BC88" s="100">
        <v>18.490000000000002</v>
      </c>
      <c r="BE88" s="12">
        <v>2011</v>
      </c>
      <c r="BF88" s="12">
        <f t="shared" si="31"/>
        <v>1</v>
      </c>
      <c r="BG88" s="100">
        <v>1.1900000000000002</v>
      </c>
      <c r="BH88" t="s">
        <v>121</v>
      </c>
      <c r="BI88" t="s">
        <v>122</v>
      </c>
    </row>
    <row r="89" spans="1:61" ht="11.25" customHeight="1" x14ac:dyDescent="0.2">
      <c r="A89" s="55" t="s">
        <v>190</v>
      </c>
      <c r="B89" s="55" t="s">
        <v>191</v>
      </c>
      <c r="C89" s="156" t="s">
        <v>162</v>
      </c>
      <c r="D89" s="98" t="s">
        <v>192</v>
      </c>
      <c r="E89" s="157">
        <v>56</v>
      </c>
      <c r="F89" s="2">
        <v>28</v>
      </c>
      <c r="G89" s="2" t="s">
        <v>119</v>
      </c>
      <c r="H89" s="2" t="s">
        <v>119</v>
      </c>
      <c r="I89" s="100">
        <v>75.290000000000006</v>
      </c>
      <c r="J89" s="101">
        <f t="shared" si="18"/>
        <v>3.7348917518926812</v>
      </c>
      <c r="K89" s="104">
        <v>0.70299999999999996</v>
      </c>
      <c r="L89" s="71">
        <v>4</v>
      </c>
      <c r="M89" s="28">
        <f t="shared" si="19"/>
        <v>2.8119999999999998</v>
      </c>
      <c r="N89" s="103" t="s">
        <v>136</v>
      </c>
      <c r="O89" s="104">
        <v>0.67600000000000005</v>
      </c>
      <c r="P89" s="158">
        <v>46070</v>
      </c>
      <c r="Q89" s="158">
        <v>46082</v>
      </c>
      <c r="R89" s="28">
        <f t="shared" si="20"/>
        <v>3.9940828402366737</v>
      </c>
      <c r="S89" s="105">
        <f>IF(INDEX(Historical!$D$7:$D1120,MATCH(B89,Historical!$B$7:$B$1044,0))=0,"n/a",(INDEX(Historical!$C$7:$C$1044,MATCH(B89,Historical!$B$7:$B$1044,0))/INDEX(Historical!$D$7:$D$1044,MATCH(B89,Historical!$B$7:$B$1044,0))-1)*100)</f>
        <v>4.0000000000000036</v>
      </c>
      <c r="T89" s="105">
        <f>IF(INDEX(Historical!$F$7:$F$1044,MATCH(B89,Historical!$B$7:$B$1044,0))=0,"n/a",((INDEX(Historical!$C$7:$C$1044,MATCH(B89,Historical!$B$7:$B$1044,0))/INDEX(Historical!$F$7:$F$1044,MATCH(B89,Historical!$B$7:$B$1044,0)))^(1/3)-1)*100)</f>
        <v>3.9114044933774128</v>
      </c>
      <c r="U89" s="105">
        <f>IF(INDEX(Historical!$H$7:$H$1044,MATCH(B89,Historical!$B$7:$B$1044,0))=0,"n/a",((INDEX(Historical!$C$7:$C$1044,MATCH(B89,Historical!$B$7:$B$1044,0))/INDEX(Historical!$H$7:$H$1044,MATCH(B89,Historical!$B$7:$B$1044,0)))^(1/5)-1)*100)</f>
        <v>4.4983397912677248</v>
      </c>
      <c r="V89" s="105">
        <f>IF(INDEX(Historical!$M$7:$M$1044,MATCH(B89,Historical!$B$7:$B$1044,0))=0,"n/a",((INDEX(Historical!$C$7:$C$1044,MATCH(B89,Historical!$B$7:$B$1044,0))/INDEX(Historical!$M$7:$M$1044,MATCH(B89,Historical!$B$7:$B$1044,0)))^(1/10)-1)*100)</f>
        <v>5.2565587864513708</v>
      </c>
      <c r="W89" s="106">
        <f t="shared" si="21"/>
        <v>0.85575753530276621</v>
      </c>
      <c r="X89" s="107">
        <f t="shared" si="22"/>
        <v>2.5130389895350418</v>
      </c>
      <c r="Y89" s="162"/>
      <c r="Z89" s="101">
        <f t="shared" si="23"/>
        <v>70.653266331658287</v>
      </c>
      <c r="AA89" s="109">
        <f t="shared" si="24"/>
        <v>18.917085427135682</v>
      </c>
      <c r="AB89" s="71">
        <v>12</v>
      </c>
      <c r="AC89" s="100">
        <v>3.98</v>
      </c>
      <c r="AD89" s="100">
        <v>2.4500000000000002</v>
      </c>
      <c r="AE89" s="100">
        <v>2.48</v>
      </c>
      <c r="AF89" s="100">
        <v>1.49</v>
      </c>
      <c r="AG89" s="100">
        <v>7.9600000000000009</v>
      </c>
      <c r="AH89" s="100">
        <v>6.16</v>
      </c>
      <c r="AI89" s="100">
        <v>6.09</v>
      </c>
      <c r="AJ89" s="100">
        <v>1.79</v>
      </c>
      <c r="AK89" s="100">
        <v>6.65</v>
      </c>
      <c r="AL89" s="100">
        <v>5730</v>
      </c>
      <c r="AM89" s="100">
        <v>0.45999999999999996</v>
      </c>
      <c r="AN89" s="100">
        <v>1.23</v>
      </c>
      <c r="AO89" s="110">
        <f t="shared" si="25"/>
        <v>-10.683853883975276</v>
      </c>
      <c r="AP89" s="111">
        <f t="shared" si="26"/>
        <v>8.2332315431604055</v>
      </c>
      <c r="AQ89" s="112">
        <f t="shared" si="27"/>
        <v>11.925485701538975</v>
      </c>
      <c r="AR89" s="101">
        <f>INDEX(Historical!$C$7:$C$1045,MATCH(B89,Historical!$B$7:$B$1045,0))*IF(AH89="n/a",1.03,IF(AH89&lt;0,1.01,IF(AH89&gt;10,1.1,(1+AH89/100))))</f>
        <v>2.8705664000000004</v>
      </c>
      <c r="AS89" s="109">
        <f t="shared" si="28"/>
        <v>3.0453838937600004</v>
      </c>
      <c r="AT89" s="109">
        <f t="shared" si="32"/>
        <v>3.2479019226950405</v>
      </c>
      <c r="AU89" s="109">
        <f t="shared" si="32"/>
        <v>3.4638874005542606</v>
      </c>
      <c r="AV89" s="109">
        <f t="shared" si="32"/>
        <v>3.6942359126911191</v>
      </c>
      <c r="AW89" s="109">
        <f t="shared" si="29"/>
        <v>16.321975529700421</v>
      </c>
      <c r="AX89" s="113">
        <f t="shared" si="30"/>
        <v>21.678809310267525</v>
      </c>
      <c r="AY89" s="100">
        <v>0.72</v>
      </c>
      <c r="AZ89" s="100">
        <v>35.69</v>
      </c>
      <c r="BA89" s="100">
        <v>-4.32</v>
      </c>
      <c r="BB89" s="100">
        <v>3.62</v>
      </c>
      <c r="BC89" s="100">
        <v>11.88</v>
      </c>
      <c r="BE89" s="12">
        <v>1972</v>
      </c>
      <c r="BF89" s="12">
        <f t="shared" si="31"/>
        <v>6</v>
      </c>
      <c r="BG89" s="100">
        <v>2.7</v>
      </c>
      <c r="BH89" t="s">
        <v>121</v>
      </c>
      <c r="BI89" t="s">
        <v>122</v>
      </c>
    </row>
    <row r="90" spans="1:61" ht="11.25" customHeight="1" x14ac:dyDescent="0.2">
      <c r="A90" s="116" t="s">
        <v>1400</v>
      </c>
      <c r="B90" s="55" t="s">
        <v>1401</v>
      </c>
      <c r="C90" s="156" t="s">
        <v>134</v>
      </c>
      <c r="D90" s="98" t="s">
        <v>157</v>
      </c>
      <c r="E90" s="157">
        <v>7</v>
      </c>
      <c r="F90" s="2">
        <v>619</v>
      </c>
      <c r="G90" s="2" t="s">
        <v>146</v>
      </c>
      <c r="H90" s="2" t="s">
        <v>146</v>
      </c>
      <c r="I90" s="100">
        <v>46.48</v>
      </c>
      <c r="J90" s="101">
        <f t="shared" si="18"/>
        <v>2.8399311531841653</v>
      </c>
      <c r="K90" s="104">
        <v>0.33</v>
      </c>
      <c r="L90" s="71">
        <v>4</v>
      </c>
      <c r="M90" s="28">
        <f t="shared" si="19"/>
        <v>1.32</v>
      </c>
      <c r="N90" s="103" t="s">
        <v>386</v>
      </c>
      <c r="O90" s="104">
        <v>0.31</v>
      </c>
      <c r="P90" s="158">
        <v>46122</v>
      </c>
      <c r="Q90" s="158">
        <v>46142</v>
      </c>
      <c r="R90" s="28">
        <f t="shared" si="20"/>
        <v>6.4516129032258114</v>
      </c>
      <c r="S90" s="105">
        <f>IF(INDEX(Historical!$D$7:$D1121,MATCH(B90,Historical!$B$7:$B$1044,0))=0,"n/a",(INDEX(Historical!$C$7:$C$1044,MATCH(B90,Historical!$B$7:$B$1044,0))/INDEX(Historical!$D$7:$D$1044,MATCH(B90,Historical!$B$7:$B$1044,0))-1)*100)</f>
        <v>7.0175438596491224</v>
      </c>
      <c r="T90" s="105">
        <f>IF(INDEX(Historical!$F$7:$F$1044,MATCH(B90,Historical!$B$7:$B$1044,0))=0,"n/a",((INDEX(Historical!$C$7:$C$1044,MATCH(B90,Historical!$B$7:$B$1044,0))/INDEX(Historical!$F$7:$F$1044,MATCH(B90,Historical!$B$7:$B$1044,0)))^(1/3)-1)*100)</f>
        <v>7.5749744635974059</v>
      </c>
      <c r="U90" s="105">
        <f>IF(INDEX(Historical!$H$7:$H$1044,MATCH(B90,Historical!$B$7:$B$1044,0))=0,"n/a",((INDEX(Historical!$C$7:$C$1044,MATCH(B90,Historical!$B$7:$B$1044,0))/INDEX(Historical!$H$7:$H$1044,MATCH(B90,Historical!$B$7:$B$1044,0)))^(1/5)-1)*100)</f>
        <v>6.2731281549329498</v>
      </c>
      <c r="V90" s="105">
        <f>IF(INDEX(Historical!$M$7:$M$1044,MATCH(B90,Historical!$B$7:$B$1044,0))=0,"n/a",((INDEX(Historical!$C$7:$C$1044,MATCH(B90,Historical!$B$7:$B$1044,0))/INDEX(Historical!$M$7:$M$1044,MATCH(B90,Historical!$B$7:$B$1044,0)))^(1/10)-1)*100)</f>
        <v>3.8025576474517653</v>
      </c>
      <c r="W90" s="106">
        <f t="shared" si="21"/>
        <v>1.6497128345014849</v>
      </c>
      <c r="X90" s="107">
        <f t="shared" si="22"/>
        <v>0.55221198546944972</v>
      </c>
      <c r="Y90" s="162"/>
      <c r="Z90" s="101">
        <f t="shared" si="23"/>
        <v>36.871508379888269</v>
      </c>
      <c r="AA90" s="109">
        <f t="shared" si="24"/>
        <v>12.983240223463685</v>
      </c>
      <c r="AB90" s="71">
        <v>12</v>
      </c>
      <c r="AC90" s="100">
        <v>3.58</v>
      </c>
      <c r="AD90" s="100">
        <v>0.92</v>
      </c>
      <c r="AE90" s="100">
        <v>1.83</v>
      </c>
      <c r="AF90" s="100">
        <v>1.1299999999999999</v>
      </c>
      <c r="AG90" s="100">
        <v>9.01</v>
      </c>
      <c r="AH90" s="100">
        <v>16.86</v>
      </c>
      <c r="AI90" s="100">
        <v>10.77</v>
      </c>
      <c r="AJ90" s="100">
        <v>11.360000000000001</v>
      </c>
      <c r="AK90" s="100">
        <v>11.020000000000001</v>
      </c>
      <c r="AL90" s="100">
        <v>3430</v>
      </c>
      <c r="AM90" s="100">
        <v>0.97</v>
      </c>
      <c r="AN90" s="100">
        <v>0.69</v>
      </c>
      <c r="AO90" s="110">
        <f t="shared" si="25"/>
        <v>-3.8701809153465696</v>
      </c>
      <c r="AP90" s="111">
        <f t="shared" si="26"/>
        <v>9.1130593081171156</v>
      </c>
      <c r="AQ90" s="112">
        <f t="shared" si="27"/>
        <v>-19.250561880141404</v>
      </c>
      <c r="AR90" s="101">
        <f>INDEX(Historical!$C$7:$C$1045,MATCH(B90,Historical!$B$7:$B$1045,0))*IF(AH90="n/a",1.03,IF(AH90&lt;0,1.01,IF(AH90&gt;10,1.1,(1+AH90/100))))</f>
        <v>1.3420000000000001</v>
      </c>
      <c r="AS90" s="109">
        <f t="shared" si="28"/>
        <v>1.4762000000000002</v>
      </c>
      <c r="AT90" s="109">
        <f t="shared" si="32"/>
        <v>1.6238200000000003</v>
      </c>
      <c r="AU90" s="109">
        <f t="shared" si="32"/>
        <v>1.7862020000000005</v>
      </c>
      <c r="AV90" s="109">
        <f t="shared" si="32"/>
        <v>1.9648222000000006</v>
      </c>
      <c r="AW90" s="109">
        <f t="shared" si="29"/>
        <v>8.193044200000001</v>
      </c>
      <c r="AX90" s="113">
        <f t="shared" si="30"/>
        <v>17.627031411359727</v>
      </c>
      <c r="AY90" s="100">
        <v>1.19</v>
      </c>
      <c r="AZ90" s="100">
        <v>44.35</v>
      </c>
      <c r="BA90" s="100">
        <v>-10.8</v>
      </c>
      <c r="BB90" s="100">
        <v>1.01</v>
      </c>
      <c r="BC90" s="100">
        <v>9.01</v>
      </c>
      <c r="BE90" s="12">
        <v>2020</v>
      </c>
      <c r="BF90" s="12">
        <f t="shared" si="31"/>
        <v>1</v>
      </c>
      <c r="BG90" s="100">
        <v>0.76</v>
      </c>
      <c r="BH90" t="s">
        <v>121</v>
      </c>
      <c r="BI90" t="s">
        <v>122</v>
      </c>
    </row>
    <row r="91" spans="1:61" ht="11.25" customHeight="1" x14ac:dyDescent="0.2">
      <c r="A91" s="55" t="s">
        <v>193</v>
      </c>
      <c r="B91" s="123" t="s">
        <v>194</v>
      </c>
      <c r="C91" s="156" t="s">
        <v>134</v>
      </c>
      <c r="D91" s="98" t="s">
        <v>157</v>
      </c>
      <c r="E91" s="157">
        <v>26</v>
      </c>
      <c r="F91" s="2">
        <v>142</v>
      </c>
      <c r="G91" s="2" t="s">
        <v>146</v>
      </c>
      <c r="H91" s="2" t="s">
        <v>146</v>
      </c>
      <c r="I91" s="100">
        <v>659</v>
      </c>
      <c r="J91" s="101">
        <f t="shared" si="18"/>
        <v>2.959028831562974</v>
      </c>
      <c r="K91" s="104">
        <v>9.75</v>
      </c>
      <c r="L91" s="71">
        <v>2</v>
      </c>
      <c r="M91" s="28">
        <f t="shared" si="19"/>
        <v>19.5</v>
      </c>
      <c r="N91" s="103" t="s">
        <v>195</v>
      </c>
      <c r="O91" s="104">
        <v>9.5</v>
      </c>
      <c r="P91" s="158">
        <v>46022</v>
      </c>
      <c r="Q91" s="158">
        <v>46042</v>
      </c>
      <c r="R91" s="28">
        <f t="shared" si="20"/>
        <v>2.6315789473684208</v>
      </c>
      <c r="S91" s="105">
        <f>IF(INDEX(Historical!$D$7:$D1122,MATCH(B91,Historical!$B$7:$B$1044,0))=0,"n/a",(INDEX(Historical!$C$7:$C$1044,MATCH(B91,Historical!$B$7:$B$1044,0))/INDEX(Historical!$D$7:$D$1044,MATCH(B91,Historical!$B$7:$B$1044,0))-1)*100)</f>
        <v>2.7027027027026973</v>
      </c>
      <c r="T91" s="105">
        <f>IF(INDEX(Historical!$F$7:$F$1044,MATCH(B91,Historical!$B$7:$B$1044,0))=0,"n/a",((INDEX(Historical!$C$7:$C$1044,MATCH(B91,Historical!$B$7:$B$1044,0))/INDEX(Historical!$F$7:$F$1044,MATCH(B91,Historical!$B$7:$B$1044,0)))^(1/3)-1)*100)</f>
        <v>2.7791884355023111</v>
      </c>
      <c r="U91" s="105">
        <f>IF(INDEX(Historical!$H$7:$H$1044,MATCH(B91,Historical!$B$7:$B$1044,0))=0,"n/a",((INDEX(Historical!$C$7:$C$1044,MATCH(B91,Historical!$B$7:$B$1044,0))/INDEX(Historical!$H$7:$H$1044,MATCH(B91,Historical!$B$7:$B$1044,0)))^(1/5)-1)*100)</f>
        <v>4.1560210156864175</v>
      </c>
      <c r="V91" s="105">
        <f>IF(INDEX(Historical!$M$7:$M$1044,MATCH(B91,Historical!$B$7:$B$1044,0))=0,"n/a",((INDEX(Historical!$C$7:$C$1044,MATCH(B91,Historical!$B$7:$B$1044,0))/INDEX(Historical!$M$7:$M$1044,MATCH(B91,Historical!$B$7:$B$1044,0)))^(1/10)-1)*100)</f>
        <v>4.5296213079593084</v>
      </c>
      <c r="W91" s="106">
        <f t="shared" si="21"/>
        <v>0.91752063431518827</v>
      </c>
      <c r="X91" s="107" t="str">
        <f t="shared" si="22"/>
        <v>n/a</v>
      </c>
      <c r="Y91" s="123"/>
      <c r="Z91" s="101" t="str">
        <f t="shared" si="23"/>
        <v>n/a</v>
      </c>
      <c r="AA91" s="109" t="str">
        <f t="shared" si="24"/>
        <v>n/a</v>
      </c>
      <c r="AB91" s="71">
        <v>12</v>
      </c>
      <c r="AC91" s="100" t="s">
        <v>142</v>
      </c>
      <c r="AD91" s="100" t="s">
        <v>142</v>
      </c>
      <c r="AE91" s="100" t="s">
        <v>142</v>
      </c>
      <c r="AF91" s="100" t="s">
        <v>142</v>
      </c>
      <c r="AG91" s="100" t="s">
        <v>142</v>
      </c>
      <c r="AH91" s="100" t="s">
        <v>142</v>
      </c>
      <c r="AI91" s="100" t="s">
        <v>142</v>
      </c>
      <c r="AJ91" s="100" t="s">
        <v>142</v>
      </c>
      <c r="AK91" s="100" t="s">
        <v>142</v>
      </c>
      <c r="AL91" s="100" t="s">
        <v>142</v>
      </c>
      <c r="AM91" s="100" t="s">
        <v>142</v>
      </c>
      <c r="AN91" s="100" t="s">
        <v>142</v>
      </c>
      <c r="AO91" s="110" t="str">
        <f t="shared" si="25"/>
        <v>n/a</v>
      </c>
      <c r="AP91" s="111">
        <f t="shared" si="26"/>
        <v>7.1150498472493915</v>
      </c>
      <c r="AQ91" s="112" t="str">
        <f t="shared" si="27"/>
        <v>n/a</v>
      </c>
      <c r="AR91" s="101">
        <f>INDEX(Historical!$C$7:$C$1045,MATCH(B91,Historical!$B$7:$B$1045,0))*IF(AH91="n/a",1.03,IF(AH91&lt;0,1.01,IF(AH91&gt;10,1.1,(1+AH91/100))))</f>
        <v>19.57</v>
      </c>
      <c r="AS91" s="109">
        <f t="shared" si="28"/>
        <v>20.1571</v>
      </c>
      <c r="AT91" s="109">
        <f t="shared" si="32"/>
        <v>20.761813</v>
      </c>
      <c r="AU91" s="109">
        <f t="shared" si="32"/>
        <v>21.384667390000001</v>
      </c>
      <c r="AV91" s="109">
        <f t="shared" si="32"/>
        <v>22.0262074117</v>
      </c>
      <c r="AW91" s="109">
        <f t="shared" si="29"/>
        <v>103.8997878017</v>
      </c>
      <c r="AX91" s="113">
        <f t="shared" si="30"/>
        <v>15.766280394795142</v>
      </c>
      <c r="AY91" s="100" t="s">
        <v>142</v>
      </c>
      <c r="AZ91" s="100" t="s">
        <v>142</v>
      </c>
      <c r="BA91" s="100" t="s">
        <v>142</v>
      </c>
      <c r="BB91" s="100" t="s">
        <v>142</v>
      </c>
      <c r="BC91" s="100" t="s">
        <v>142</v>
      </c>
      <c r="BD91" s="20" t="s">
        <v>108</v>
      </c>
      <c r="BE91" s="12">
        <v>2001</v>
      </c>
      <c r="BF91" s="12">
        <f t="shared" si="31"/>
        <v>3</v>
      </c>
      <c r="BG91" s="100" t="s">
        <v>142</v>
      </c>
      <c r="BH91" t="s">
        <v>121</v>
      </c>
      <c r="BI91" t="s">
        <v>122</v>
      </c>
    </row>
    <row r="92" spans="1:61" ht="11.25" customHeight="1" x14ac:dyDescent="0.2">
      <c r="A92" s="55" t="s">
        <v>666</v>
      </c>
      <c r="B92" s="55" t="s">
        <v>667</v>
      </c>
      <c r="C92" s="156" t="s">
        <v>134</v>
      </c>
      <c r="D92" s="98" t="s">
        <v>186</v>
      </c>
      <c r="E92" s="157">
        <v>17</v>
      </c>
      <c r="F92" s="2">
        <v>247</v>
      </c>
      <c r="G92" s="2" t="s">
        <v>146</v>
      </c>
      <c r="H92" s="2" t="s">
        <v>146</v>
      </c>
      <c r="I92" s="100">
        <v>1065.5999999999999</v>
      </c>
      <c r="J92" s="101">
        <f t="shared" si="18"/>
        <v>2.150900900900901</v>
      </c>
      <c r="K92" s="104">
        <v>5.73</v>
      </c>
      <c r="L92" s="71">
        <v>4</v>
      </c>
      <c r="M92" s="28">
        <f t="shared" si="19"/>
        <v>22.92</v>
      </c>
      <c r="N92" s="103" t="s">
        <v>668</v>
      </c>
      <c r="O92" s="104">
        <v>5.21</v>
      </c>
      <c r="P92" s="158">
        <v>46087</v>
      </c>
      <c r="Q92" s="158">
        <v>46105</v>
      </c>
      <c r="R92" s="28">
        <f t="shared" si="20"/>
        <v>9.9808061420345577</v>
      </c>
      <c r="S92" s="105">
        <f>IF(INDEX(Historical!$D$7:$D1123,MATCH(B92,Historical!$B$7:$B$1044,0))=0,"n/a",(INDEX(Historical!$C$7:$C$1044,MATCH(B92,Historical!$B$7:$B$1044,0))/INDEX(Historical!$D$7:$D$1044,MATCH(B92,Historical!$B$7:$B$1044,0))-1)*100)</f>
        <v>2.1568627450980538</v>
      </c>
      <c r="T92" s="105">
        <f>IF(INDEX(Historical!$F$7:$F$1044,MATCH(B92,Historical!$B$7:$B$1044,0))=0,"n/a",((INDEX(Historical!$C$7:$C$1044,MATCH(B92,Historical!$B$7:$B$1044,0))/INDEX(Historical!$F$7:$F$1044,MATCH(B92,Historical!$B$7:$B$1044,0)))^(1/3)-1)*100)</f>
        <v>2.2051155976226422</v>
      </c>
      <c r="U92" s="105">
        <f>IF(INDEX(Historical!$H$7:$H$1044,MATCH(B92,Historical!$B$7:$B$1044,0))=0,"n/a",((INDEX(Historical!$C$7:$C$1044,MATCH(B92,Historical!$B$7:$B$1044,0))/INDEX(Historical!$H$7:$H$1044,MATCH(B92,Historical!$B$7:$B$1044,0)))^(1/5)-1)*100)</f>
        <v>7.4944939822038315</v>
      </c>
      <c r="V92" s="105">
        <f>IF(INDEX(Historical!$M$7:$M$1044,MATCH(B92,Historical!$B$7:$B$1044,0))=0,"n/a",((INDEX(Historical!$C$7:$C$1044,MATCH(B92,Historical!$B$7:$B$1044,0))/INDEX(Historical!$M$7:$M$1044,MATCH(B92,Historical!$B$7:$B$1044,0)))^(1/10)-1)*100)</f>
        <v>9.1033593547821479</v>
      </c>
      <c r="W92" s="106">
        <f t="shared" si="21"/>
        <v>0.82326685019490609</v>
      </c>
      <c r="X92" s="107">
        <f t="shared" si="22"/>
        <v>3.6031221068287649</v>
      </c>
      <c r="Y92" s="55"/>
      <c r="Z92" s="101">
        <f t="shared" si="23"/>
        <v>58.143074581430746</v>
      </c>
      <c r="AA92" s="109">
        <f t="shared" si="24"/>
        <v>27.031963470319631</v>
      </c>
      <c r="AB92" s="71">
        <v>12</v>
      </c>
      <c r="AC92" s="100">
        <v>39.42</v>
      </c>
      <c r="AD92" s="100">
        <v>1.33</v>
      </c>
      <c r="AE92" s="100">
        <v>6.6</v>
      </c>
      <c r="AF92" s="100">
        <v>3.11</v>
      </c>
      <c r="AG92" s="100">
        <v>10.74</v>
      </c>
      <c r="AH92" s="100">
        <v>10.48</v>
      </c>
      <c r="AI92" s="100">
        <v>14.06</v>
      </c>
      <c r="AJ92" s="100">
        <v>2.08</v>
      </c>
      <c r="AK92" s="100">
        <v>13.18</v>
      </c>
      <c r="AL92" s="100">
        <v>173670</v>
      </c>
      <c r="AM92" s="100">
        <v>12.06</v>
      </c>
      <c r="AN92" s="100">
        <v>0.27</v>
      </c>
      <c r="AO92" s="110">
        <f t="shared" si="25"/>
        <v>-17.386568587214899</v>
      </c>
      <c r="AP92" s="111">
        <f t="shared" si="26"/>
        <v>9.645394883104732</v>
      </c>
      <c r="AQ92" s="112">
        <f t="shared" si="27"/>
        <v>93.298165068826094</v>
      </c>
      <c r="AR92" s="101">
        <f>INDEX(Historical!$C$7:$C$1045,MATCH(B92,Historical!$B$7:$B$1045,0))*IF(AH92="n/a",1.03,IF(AH92&lt;0,1.01,IF(AH92&gt;10,1.1,(1+AH92/100))))</f>
        <v>22.924000000000003</v>
      </c>
      <c r="AS92" s="109">
        <f t="shared" si="28"/>
        <v>25.216400000000004</v>
      </c>
      <c r="AT92" s="109">
        <f t="shared" si="32"/>
        <v>27.738040000000005</v>
      </c>
      <c r="AU92" s="109">
        <f t="shared" si="32"/>
        <v>30.511844000000007</v>
      </c>
      <c r="AV92" s="109">
        <f t="shared" si="32"/>
        <v>33.563028400000007</v>
      </c>
      <c r="AW92" s="109">
        <f t="shared" si="29"/>
        <v>139.95331240000002</v>
      </c>
      <c r="AX92" s="113">
        <f t="shared" si="30"/>
        <v>13.133756794294296</v>
      </c>
      <c r="AY92" s="100">
        <v>1.45</v>
      </c>
      <c r="AZ92" s="100">
        <v>19.2</v>
      </c>
      <c r="BA92" s="100">
        <v>-12.65</v>
      </c>
      <c r="BB92" s="100">
        <v>5.48</v>
      </c>
      <c r="BC92" s="100">
        <v>-1.51</v>
      </c>
      <c r="BE92" s="12">
        <v>2010</v>
      </c>
      <c r="BF92" s="12">
        <f t="shared" si="31"/>
        <v>1</v>
      </c>
      <c r="BG92" s="100">
        <v>3.5999999999999996</v>
      </c>
      <c r="BH92" t="s">
        <v>121</v>
      </c>
      <c r="BI92" t="s">
        <v>122</v>
      </c>
    </row>
    <row r="93" spans="1:61" ht="11.25" customHeight="1" x14ac:dyDescent="0.2">
      <c r="A93" s="55" t="s">
        <v>196</v>
      </c>
      <c r="B93" s="55" t="s">
        <v>197</v>
      </c>
      <c r="C93" s="156" t="s">
        <v>198</v>
      </c>
      <c r="D93" s="98" t="s">
        <v>199</v>
      </c>
      <c r="E93" s="157">
        <v>33</v>
      </c>
      <c r="F93" s="2">
        <v>93</v>
      </c>
      <c r="G93" s="2" t="s">
        <v>119</v>
      </c>
      <c r="H93" s="2" t="s">
        <v>118</v>
      </c>
      <c r="I93" s="100">
        <v>120.91</v>
      </c>
      <c r="J93" s="101">
        <f t="shared" si="18"/>
        <v>1.3232983210652554</v>
      </c>
      <c r="K93" s="104">
        <v>0.4</v>
      </c>
      <c r="L93" s="71">
        <v>4</v>
      </c>
      <c r="M93" s="28">
        <f t="shared" si="19"/>
        <v>1.6</v>
      </c>
      <c r="N93" s="103" t="s">
        <v>158</v>
      </c>
      <c r="O93" s="104">
        <v>0.34</v>
      </c>
      <c r="P93" s="158">
        <v>45891</v>
      </c>
      <c r="Q93" s="158">
        <v>45905</v>
      </c>
      <c r="R93" s="28">
        <f t="shared" si="20"/>
        <v>17.647058823529409</v>
      </c>
      <c r="S93" s="105">
        <f>IF(INDEX(Historical!$D$7:$D1124,MATCH(B93,Historical!$B$7:$B$1044,0))=0,"n/a",(INDEX(Historical!$C$7:$C$1044,MATCH(B93,Historical!$B$7:$B$1044,0))/INDEX(Historical!$D$7:$D$1044,MATCH(B93,Historical!$B$7:$B$1044,0))-1)*100)</f>
        <v>21.311475409836067</v>
      </c>
      <c r="T93" s="105">
        <f>IF(INDEX(Historical!$F$7:$F$1044,MATCH(B93,Historical!$B$7:$B$1044,0))=0,"n/a",((INDEX(Historical!$C$7:$C$1044,MATCH(B93,Historical!$B$7:$B$1044,0))/INDEX(Historical!$F$7:$F$1044,MATCH(B93,Historical!$B$7:$B$1044,0)))^(1/3)-1)*100)</f>
        <v>20.304238897155781</v>
      </c>
      <c r="U93" s="105">
        <f>IF(INDEX(Historical!$H$7:$H$1044,MATCH(B93,Historical!$B$7:$B$1044,0))=0,"n/a",((INDEX(Historical!$C$7:$C$1044,MATCH(B93,Historical!$B$7:$B$1044,0))/INDEX(Historical!$H$7:$H$1044,MATCH(B93,Historical!$B$7:$B$1044,0)))^(1/5)-1)*100)</f>
        <v>16.153616167554617</v>
      </c>
      <c r="V93" s="105">
        <f>IF(INDEX(Historical!$M$7:$M$1044,MATCH(B93,Historical!$B$7:$B$1044,0))=0,"n/a",((INDEX(Historical!$C$7:$C$1044,MATCH(B93,Historical!$B$7:$B$1044,0))/INDEX(Historical!$M$7:$M$1044,MATCH(B93,Historical!$B$7:$B$1044,0)))^(1/10)-1)*100)</f>
        <v>14.26670673953927</v>
      </c>
      <c r="W93" s="106">
        <f t="shared" si="21"/>
        <v>1.1322596351396148</v>
      </c>
      <c r="X93" s="107">
        <f t="shared" si="22"/>
        <v>0.69657680757027252</v>
      </c>
      <c r="Y93" s="159"/>
      <c r="Z93" s="101">
        <f t="shared" si="23"/>
        <v>36.199095022624441</v>
      </c>
      <c r="AA93" s="109">
        <f t="shared" si="24"/>
        <v>27.355203619909503</v>
      </c>
      <c r="AB93" s="71">
        <v>12</v>
      </c>
      <c r="AC93" s="100">
        <v>4.42</v>
      </c>
      <c r="AD93" s="100">
        <v>4.55</v>
      </c>
      <c r="AE93" s="100">
        <v>3.94</v>
      </c>
      <c r="AF93" s="100">
        <v>5.1100000000000003</v>
      </c>
      <c r="AG93" s="100">
        <v>19.600000000000001</v>
      </c>
      <c r="AH93" s="100">
        <v>-6.17</v>
      </c>
      <c r="AI93" s="100">
        <v>9.34</v>
      </c>
      <c r="AJ93" s="100">
        <v>23.189999999999998</v>
      </c>
      <c r="AK93" s="100">
        <v>5.41</v>
      </c>
      <c r="AL93" s="100">
        <v>3530</v>
      </c>
      <c r="AM93" s="100">
        <v>0.74</v>
      </c>
      <c r="AN93" s="100">
        <v>0</v>
      </c>
      <c r="AO93" s="110">
        <f t="shared" si="25"/>
        <v>-9.8782891312896304</v>
      </c>
      <c r="AP93" s="111">
        <f t="shared" si="26"/>
        <v>17.476914488619872</v>
      </c>
      <c r="AQ93" s="112">
        <f t="shared" si="27"/>
        <v>149.25229565218322</v>
      </c>
      <c r="AR93" s="101">
        <f>INDEX(Historical!$C$7:$C$1045,MATCH(B93,Historical!$B$7:$B$1045,0))*IF(AH93="n/a",1.03,IF(AH93&lt;0,1.01,IF(AH93&gt;10,1.1,(1+AH93/100))))</f>
        <v>1.4947999999999999</v>
      </c>
      <c r="AS93" s="109">
        <f t="shared" si="28"/>
        <v>1.6344143199999999</v>
      </c>
      <c r="AT93" s="109">
        <f t="shared" si="32"/>
        <v>1.7228361347119998</v>
      </c>
      <c r="AU93" s="109">
        <f t="shared" si="32"/>
        <v>1.816041569599919</v>
      </c>
      <c r="AV93" s="109">
        <f t="shared" si="32"/>
        <v>1.9142894185152748</v>
      </c>
      <c r="AW93" s="109">
        <f t="shared" si="29"/>
        <v>8.5823814428271934</v>
      </c>
      <c r="AX93" s="113">
        <f t="shared" si="30"/>
        <v>7.0981568462717668</v>
      </c>
      <c r="AY93" s="100">
        <v>0.7</v>
      </c>
      <c r="AZ93" s="100">
        <v>7.870000000000001</v>
      </c>
      <c r="BA93" s="100">
        <v>-52.78</v>
      </c>
      <c r="BB93" s="100">
        <v>-17.119999999999997</v>
      </c>
      <c r="BC93" s="100">
        <v>-29.299999999999997</v>
      </c>
      <c r="BE93" s="12">
        <v>1993</v>
      </c>
      <c r="BF93" s="12">
        <f t="shared" si="31"/>
        <v>3</v>
      </c>
      <c r="BG93" s="100">
        <v>13.96</v>
      </c>
      <c r="BH93" t="s">
        <v>121</v>
      </c>
      <c r="BI93" t="s">
        <v>122</v>
      </c>
    </row>
    <row r="94" spans="1:61" ht="11.25" customHeight="1" x14ac:dyDescent="0.2">
      <c r="A94" s="116" t="s">
        <v>669</v>
      </c>
      <c r="B94" s="55" t="s">
        <v>670</v>
      </c>
      <c r="C94" s="156" t="s">
        <v>134</v>
      </c>
      <c r="D94" s="98" t="s">
        <v>157</v>
      </c>
      <c r="E94" s="157">
        <v>10</v>
      </c>
      <c r="F94" s="2">
        <v>502</v>
      </c>
      <c r="G94" s="2" t="s">
        <v>146</v>
      </c>
      <c r="H94" s="2" t="s">
        <v>146</v>
      </c>
      <c r="I94" s="100">
        <v>152.1</v>
      </c>
      <c r="J94" s="101">
        <f t="shared" si="18"/>
        <v>3.1292570677186062</v>
      </c>
      <c r="K94" s="104">
        <v>1.1899</v>
      </c>
      <c r="L94" s="71">
        <v>4</v>
      </c>
      <c r="M94" s="28">
        <f t="shared" si="19"/>
        <v>4.7595999999999998</v>
      </c>
      <c r="N94" s="103" t="s">
        <v>671</v>
      </c>
      <c r="O94" s="104">
        <v>1.1329</v>
      </c>
      <c r="P94" s="158">
        <v>45868</v>
      </c>
      <c r="Q94" s="158">
        <v>45895</v>
      </c>
      <c r="R94" s="28">
        <f t="shared" si="20"/>
        <v>5.0313355106364144</v>
      </c>
      <c r="S94" s="105">
        <f>IF(INDEX(Historical!$D$7:$D1125,MATCH(B94,Historical!$B$7:$B$1044,0))=0,"n/a",(INDEX(Historical!$C$7:$C$1044,MATCH(B94,Historical!$B$7:$B$1044,0))/INDEX(Historical!$D$7:$D$1044,MATCH(B94,Historical!$B$7:$B$1044,0))-1)*100)</f>
        <v>3.0674709061147665</v>
      </c>
      <c r="T94" s="105">
        <f>IF(INDEX(Historical!$F$7:$F$1044,MATCH(B94,Historical!$B$7:$B$1044,0))=0,"n/a",((INDEX(Historical!$C$7:$C$1044,MATCH(B94,Historical!$B$7:$B$1044,0))/INDEX(Historical!$F$7:$F$1044,MATCH(B94,Historical!$B$7:$B$1044,0)))^(1/3)-1)*100)</f>
        <v>3.1584109715649511</v>
      </c>
      <c r="U94" s="105">
        <f>IF(INDEX(Historical!$H$7:$H$1044,MATCH(B94,Historical!$B$7:$B$1044,0))=0,"n/a",((INDEX(Historical!$C$7:$C$1044,MATCH(B94,Historical!$B$7:$B$1044,0))/INDEX(Historical!$H$7:$H$1044,MATCH(B94,Historical!$B$7:$B$1044,0)))^(1/5)-1)*100)</f>
        <v>7.8569568159380099</v>
      </c>
      <c r="V94" s="105">
        <f>IF(INDEX(Historical!$M$7:$M$1044,MATCH(B94,Historical!$B$7:$B$1044,0))=0,"n/a",((INDEX(Historical!$C$7:$C$1044,MATCH(B94,Historical!$B$7:$B$1044,0))/INDEX(Historical!$M$7:$M$1044,MATCH(B94,Historical!$B$7:$B$1044,0)))^(1/10)-1)*100)</f>
        <v>6.0366669604458023</v>
      </c>
      <c r="W94" s="106">
        <f t="shared" si="21"/>
        <v>1.3015388901556664</v>
      </c>
      <c r="X94" s="107">
        <f t="shared" si="22"/>
        <v>1.0060123964069154</v>
      </c>
      <c r="Y94" s="165" t="s">
        <v>672</v>
      </c>
      <c r="Z94" s="101">
        <f t="shared" si="23"/>
        <v>55.151796060254924</v>
      </c>
      <c r="AA94" s="109">
        <f t="shared" si="24"/>
        <v>17.624565469293159</v>
      </c>
      <c r="AB94" s="71">
        <v>10</v>
      </c>
      <c r="AC94" s="100">
        <v>8.6300000000000008</v>
      </c>
      <c r="AD94" s="100">
        <v>0.94</v>
      </c>
      <c r="AE94" s="100">
        <v>1.95</v>
      </c>
      <c r="AF94" s="100">
        <v>1.86</v>
      </c>
      <c r="AG94" s="100">
        <v>10.530000000000001</v>
      </c>
      <c r="AH94" s="100">
        <v>18.690000000000001</v>
      </c>
      <c r="AI94" s="100">
        <v>13.19</v>
      </c>
      <c r="AJ94" s="100">
        <v>7.8100000000000005</v>
      </c>
      <c r="AK94" s="100">
        <v>13.86</v>
      </c>
      <c r="AL94" s="100">
        <v>107410</v>
      </c>
      <c r="AM94" s="100">
        <v>0.06</v>
      </c>
      <c r="AN94" s="100">
        <v>1.96</v>
      </c>
      <c r="AO94" s="110">
        <f t="shared" si="25"/>
        <v>-6.6383515856365438</v>
      </c>
      <c r="AP94" s="111">
        <f t="shared" si="26"/>
        <v>10.986213883656616</v>
      </c>
      <c r="AQ94" s="112">
        <f t="shared" si="27"/>
        <v>20.704767047325092</v>
      </c>
      <c r="AR94" s="101">
        <f>INDEX(Historical!$C$7:$C$1045,MATCH(B94,Historical!$B$7:$B$1045,0))*IF(AH94="n/a",1.03,IF(AH94&lt;0,1.01,IF(AH94&gt;10,1.1,(1+AH94/100))))</f>
        <v>5.0561500000000006</v>
      </c>
      <c r="AS94" s="109">
        <f t="shared" si="28"/>
        <v>5.5617650000000012</v>
      </c>
      <c r="AT94" s="109">
        <f t="shared" si="32"/>
        <v>6.1179415000000015</v>
      </c>
      <c r="AU94" s="109">
        <f t="shared" si="32"/>
        <v>6.7297356500000021</v>
      </c>
      <c r="AV94" s="109">
        <f t="shared" si="32"/>
        <v>7.4027092150000025</v>
      </c>
      <c r="AW94" s="109">
        <f t="shared" si="29"/>
        <v>30.868301365000008</v>
      </c>
      <c r="AX94" s="113">
        <f t="shared" si="30"/>
        <v>20.294741199868511</v>
      </c>
      <c r="AY94" s="100">
        <v>0.92</v>
      </c>
      <c r="AZ94" s="100">
        <v>62.21</v>
      </c>
      <c r="BA94" s="100">
        <v>-1.54</v>
      </c>
      <c r="BB94" s="100">
        <v>6.3100000000000005</v>
      </c>
      <c r="BC94" s="100">
        <v>16.489999999999998</v>
      </c>
      <c r="BE94" s="12">
        <v>2016</v>
      </c>
      <c r="BF94" s="12">
        <f t="shared" si="31"/>
        <v>1</v>
      </c>
      <c r="BG94" s="100">
        <v>0.62</v>
      </c>
      <c r="BH94" t="s">
        <v>250</v>
      </c>
      <c r="BI94" t="s">
        <v>122</v>
      </c>
    </row>
    <row r="95" spans="1:61" ht="11.25" customHeight="1" x14ac:dyDescent="0.2">
      <c r="A95" s="55" t="s">
        <v>673</v>
      </c>
      <c r="B95" s="55" t="s">
        <v>674</v>
      </c>
      <c r="C95" s="156" t="s">
        <v>180</v>
      </c>
      <c r="D95" s="98" t="s">
        <v>358</v>
      </c>
      <c r="E95" s="157">
        <v>17</v>
      </c>
      <c r="F95" s="2">
        <v>238</v>
      </c>
      <c r="G95" s="2" t="s">
        <v>118</v>
      </c>
      <c r="H95" s="2" t="s">
        <v>118</v>
      </c>
      <c r="I95" s="100">
        <v>60.59</v>
      </c>
      <c r="J95" s="101">
        <f t="shared" si="18"/>
        <v>4.1591021620729496</v>
      </c>
      <c r="K95" s="104">
        <v>0.63</v>
      </c>
      <c r="L95" s="71">
        <v>4</v>
      </c>
      <c r="M95" s="28">
        <f t="shared" si="19"/>
        <v>2.52</v>
      </c>
      <c r="N95" s="103" t="s">
        <v>423</v>
      </c>
      <c r="O95" s="104">
        <v>0.62</v>
      </c>
      <c r="P95" s="158">
        <v>46024</v>
      </c>
      <c r="Q95" s="158">
        <v>46055</v>
      </c>
      <c r="R95" s="28">
        <f t="shared" si="20"/>
        <v>1.6129032258064528</v>
      </c>
      <c r="S95" s="105">
        <f>IF(INDEX(Historical!$D$7:$D1126,MATCH(B95,Historical!$B$7:$B$1044,0))=0,"n/a",(INDEX(Historical!$C$7:$C$1044,MATCH(B95,Historical!$B$7:$B$1044,0))/INDEX(Historical!$D$7:$D$1044,MATCH(B95,Historical!$B$7:$B$1044,0))-1)*100)</f>
        <v>3.3333333333333437</v>
      </c>
      <c r="T95" s="105">
        <f>IF(INDEX(Historical!$F$7:$F$1044,MATCH(B95,Historical!$B$7:$B$1044,0))=0,"n/a",((INDEX(Historical!$C$7:$C$1044,MATCH(B95,Historical!$B$7:$B$1044,0))/INDEX(Historical!$F$7:$F$1044,MATCH(B95,Historical!$B$7:$B$1044,0)))^(1/3)-1)*100)</f>
        <v>4.7126884130464397</v>
      </c>
      <c r="U95" s="105">
        <f>IF(INDEX(Historical!$H$7:$H$1044,MATCH(B95,Historical!$B$7:$B$1044,0))=0,"n/a",((INDEX(Historical!$C$7:$C$1044,MATCH(B95,Historical!$B$7:$B$1044,0))/INDEX(Historical!$H$7:$H$1044,MATCH(B95,Historical!$B$7:$B$1044,0)))^(1/5)-1)*100)</f>
        <v>6.6193020302802719</v>
      </c>
      <c r="V95" s="105">
        <f>IF(INDEX(Historical!$M$7:$M$1044,MATCH(B95,Historical!$B$7:$B$1044,0))=0,"n/a",((INDEX(Historical!$C$7:$C$1044,MATCH(B95,Historical!$B$7:$B$1044,0))/INDEX(Historical!$M$7:$M$1044,MATCH(B95,Historical!$B$7:$B$1044,0)))^(1/10)-1)*100)</f>
        <v>5.2977270280247124</v>
      </c>
      <c r="W95" s="106">
        <f t="shared" si="21"/>
        <v>1.249460758409124</v>
      </c>
      <c r="X95" s="107" t="str">
        <f t="shared" si="22"/>
        <v>n/a</v>
      </c>
      <c r="Y95" s="159"/>
      <c r="Z95" s="101">
        <f t="shared" si="23"/>
        <v>72.832369942196522</v>
      </c>
      <c r="AA95" s="109">
        <f t="shared" si="24"/>
        <v>17.51156069364162</v>
      </c>
      <c r="AB95" s="71">
        <v>8</v>
      </c>
      <c r="AC95" s="100">
        <v>3.46</v>
      </c>
      <c r="AD95" s="100" t="s">
        <v>142</v>
      </c>
      <c r="AE95" s="100">
        <v>2.57</v>
      </c>
      <c r="AF95" s="100">
        <v>6.68</v>
      </c>
      <c r="AG95" s="100">
        <v>40.53</v>
      </c>
      <c r="AH95" s="100">
        <v>1.8800000000000001</v>
      </c>
      <c r="AI95" s="100">
        <v>-2.19</v>
      </c>
      <c r="AJ95" s="100" t="s">
        <v>142</v>
      </c>
      <c r="AK95" s="100">
        <v>-4.2799999999999994</v>
      </c>
      <c r="AL95" s="100">
        <v>123710</v>
      </c>
      <c r="AM95" s="100">
        <v>0.26</v>
      </c>
      <c r="AN95" s="100">
        <v>2.5499999999999998</v>
      </c>
      <c r="AO95" s="110">
        <f t="shared" si="25"/>
        <v>-6.7331565012883985</v>
      </c>
      <c r="AP95" s="111">
        <f t="shared" si="26"/>
        <v>10.778404192353221</v>
      </c>
      <c r="AQ95" s="112">
        <f t="shared" si="27"/>
        <v>128.01288992172351</v>
      </c>
      <c r="AR95" s="101">
        <f>INDEX(Historical!$C$7:$C$1045,MATCH(B95,Historical!$B$7:$B$1045,0))*IF(AH95="n/a",1.03,IF(AH95&lt;0,1.01,IF(AH95&gt;10,1.1,(1+AH95/100))))</f>
        <v>2.526624</v>
      </c>
      <c r="AS95" s="109">
        <f t="shared" si="28"/>
        <v>2.5518902400000001</v>
      </c>
      <c r="AT95" s="109">
        <f t="shared" si="32"/>
        <v>2.5774091424000001</v>
      </c>
      <c r="AU95" s="109">
        <f t="shared" si="32"/>
        <v>2.6031832338240002</v>
      </c>
      <c r="AV95" s="109">
        <f t="shared" si="32"/>
        <v>2.6292150661622404</v>
      </c>
      <c r="AW95" s="109">
        <f t="shared" si="29"/>
        <v>12.888321682386241</v>
      </c>
      <c r="AX95" s="113">
        <f t="shared" si="30"/>
        <v>21.271367688374713</v>
      </c>
      <c r="AY95" s="100">
        <v>0.23</v>
      </c>
      <c r="AZ95" s="100">
        <v>42.5</v>
      </c>
      <c r="BA95" s="100">
        <v>-3.65</v>
      </c>
      <c r="BB95" s="100">
        <v>1.72</v>
      </c>
      <c r="BC95" s="100">
        <v>16.64</v>
      </c>
      <c r="BE95" s="12">
        <v>2010</v>
      </c>
      <c r="BF95" s="12">
        <f t="shared" si="31"/>
        <v>1</v>
      </c>
      <c r="BG95" s="100">
        <v>7.7200000000000006</v>
      </c>
      <c r="BH95" t="s">
        <v>121</v>
      </c>
      <c r="BI95" t="s">
        <v>122</v>
      </c>
    </row>
    <row r="96" spans="1:61" ht="11.25" customHeight="1" x14ac:dyDescent="0.2">
      <c r="A96" s="55" t="s">
        <v>675</v>
      </c>
      <c r="B96" s="55" t="s">
        <v>676</v>
      </c>
      <c r="C96" s="156" t="s">
        <v>134</v>
      </c>
      <c r="D96" s="98" t="s">
        <v>186</v>
      </c>
      <c r="E96" s="157">
        <v>15</v>
      </c>
      <c r="F96" s="2">
        <v>345</v>
      </c>
      <c r="G96" s="2" t="s">
        <v>146</v>
      </c>
      <c r="H96" s="2" t="s">
        <v>146</v>
      </c>
      <c r="I96" s="100">
        <v>45.12</v>
      </c>
      <c r="J96" s="101">
        <f t="shared" si="18"/>
        <v>0.62056737588652489</v>
      </c>
      <c r="K96" s="104">
        <v>7.0000000000000007E-2</v>
      </c>
      <c r="L96" s="71">
        <v>4</v>
      </c>
      <c r="M96" s="28">
        <f t="shared" si="19"/>
        <v>0.28000000000000003</v>
      </c>
      <c r="N96" s="103" t="s">
        <v>182</v>
      </c>
      <c r="O96" s="104">
        <v>0.06</v>
      </c>
      <c r="P96" s="158">
        <v>46098</v>
      </c>
      <c r="Q96" s="158">
        <v>46112</v>
      </c>
      <c r="R96" s="28">
        <f t="shared" si="20"/>
        <v>16.666666666666682</v>
      </c>
      <c r="S96" s="105">
        <f>IF(INDEX(Historical!$D$7:$D1127,MATCH(B96,Historical!$B$7:$B$1044,0))=0,"n/a",(INDEX(Historical!$C$7:$C$1044,MATCH(B96,Historical!$B$7:$B$1044,0))/INDEX(Historical!$D$7:$D$1044,MATCH(B96,Historical!$B$7:$B$1044,0))-1)*100)</f>
        <v>12.500000000000178</v>
      </c>
      <c r="T96" s="105">
        <f>IF(INDEX(Historical!$F$7:$F$1044,MATCH(B96,Historical!$B$7:$B$1044,0))=0,"n/a",((INDEX(Historical!$C$7:$C$1044,MATCH(B96,Historical!$B$7:$B$1044,0))/INDEX(Historical!$F$7:$F$1044,MATCH(B96,Historical!$B$7:$B$1044,0)))^(1/3)-1)*100)</f>
        <v>-13.694562600281767</v>
      </c>
      <c r="U96" s="105">
        <f>IF(INDEX(Historical!$H$7:$H$1044,MATCH(B96,Historical!$B$7:$B$1044,0))=0,"n/a",((INDEX(Historical!$C$7:$C$1044,MATCH(B96,Historical!$B$7:$B$1044,0))/INDEX(Historical!$H$7:$H$1044,MATCH(B96,Historical!$B$7:$B$1044,0)))^(1/5)-1)*100)</f>
        <v>-5.5912488705098013</v>
      </c>
      <c r="V96" s="105">
        <f>IF(INDEX(Historical!$M$7:$M$1044,MATCH(B96,Historical!$B$7:$B$1044,0))=0,"n/a",((INDEX(Historical!$C$7:$C$1044,MATCH(B96,Historical!$B$7:$B$1044,0))/INDEX(Historical!$M$7:$M$1044,MATCH(B96,Historical!$B$7:$B$1044,0)))^(1/10)-1)*100)</f>
        <v>1.3264839625736213</v>
      </c>
      <c r="W96" s="106" t="str">
        <f t="shared" si="21"/>
        <v>n/a</v>
      </c>
      <c r="X96" s="107" t="str">
        <f t="shared" si="22"/>
        <v>n/a</v>
      </c>
      <c r="Y96" s="167" t="s">
        <v>551</v>
      </c>
      <c r="Z96" s="101">
        <f t="shared" si="23"/>
        <v>57.142857142857153</v>
      </c>
      <c r="AA96" s="109">
        <f t="shared" si="24"/>
        <v>92.08163265306122</v>
      </c>
      <c r="AB96" s="71">
        <v>12</v>
      </c>
      <c r="AC96" s="100">
        <v>0.49</v>
      </c>
      <c r="AD96" s="100">
        <v>0.43</v>
      </c>
      <c r="AE96" s="100">
        <v>1.3</v>
      </c>
      <c r="AF96" s="100">
        <v>2.31</v>
      </c>
      <c r="AG96" s="100">
        <v>2.78</v>
      </c>
      <c r="AH96" s="100">
        <v>23.1</v>
      </c>
      <c r="AI96" s="100">
        <v>23.94</v>
      </c>
      <c r="AJ96" s="100" t="s">
        <v>142</v>
      </c>
      <c r="AK96" s="100">
        <v>30.459999999999997</v>
      </c>
      <c r="AL96" s="100">
        <v>100940</v>
      </c>
      <c r="AM96" s="100">
        <v>18.690000000000001</v>
      </c>
      <c r="AN96" s="100">
        <v>5.69</v>
      </c>
      <c r="AO96" s="110">
        <f t="shared" si="25"/>
        <v>-97.052314147684498</v>
      </c>
      <c r="AP96" s="111">
        <f t="shared" si="26"/>
        <v>-4.9706814946232765</v>
      </c>
      <c r="AQ96" s="112">
        <f t="shared" si="27"/>
        <v>207.46892990535298</v>
      </c>
      <c r="AR96" s="101">
        <f>INDEX(Historical!$C$7:$C$1045,MATCH(B96,Historical!$B$7:$B$1045,0))*IF(AH96="n/a",1.03,IF(AH96&lt;0,1.01,IF(AH96&gt;10,1.1,(1+AH96/100))))</f>
        <v>0.26400000000000001</v>
      </c>
      <c r="AS96" s="109">
        <f t="shared" si="28"/>
        <v>0.29040000000000005</v>
      </c>
      <c r="AT96" s="109">
        <f t="shared" si="32"/>
        <v>0.31944000000000006</v>
      </c>
      <c r="AU96" s="109">
        <f t="shared" si="32"/>
        <v>0.35138400000000009</v>
      </c>
      <c r="AV96" s="109">
        <f t="shared" si="32"/>
        <v>0.3865224000000001</v>
      </c>
      <c r="AW96" s="109">
        <f t="shared" si="29"/>
        <v>1.6117464000000001</v>
      </c>
      <c r="AX96" s="113">
        <f t="shared" si="30"/>
        <v>3.5721329787234044</v>
      </c>
      <c r="AY96" s="100">
        <v>1.54</v>
      </c>
      <c r="AZ96" s="100">
        <v>29.360000000000003</v>
      </c>
      <c r="BA96" s="100">
        <v>-8.9700000000000006</v>
      </c>
      <c r="BB96" s="100">
        <v>6.03</v>
      </c>
      <c r="BC96" s="100">
        <v>0.69</v>
      </c>
      <c r="BE96" s="12">
        <v>2012</v>
      </c>
      <c r="BF96" s="12">
        <f t="shared" si="31"/>
        <v>1</v>
      </c>
      <c r="BG96" s="100">
        <v>0.26</v>
      </c>
      <c r="BH96" t="s">
        <v>121</v>
      </c>
      <c r="BI96" t="s">
        <v>122</v>
      </c>
    </row>
    <row r="97" spans="1:61" ht="11.25" customHeight="1" x14ac:dyDescent="0.2">
      <c r="A97" s="116" t="s">
        <v>1402</v>
      </c>
      <c r="B97" s="55" t="s">
        <v>1403</v>
      </c>
      <c r="C97" s="156" t="s">
        <v>300</v>
      </c>
      <c r="D97" s="98" t="s">
        <v>1404</v>
      </c>
      <c r="E97" s="157">
        <v>7</v>
      </c>
      <c r="F97" s="2">
        <v>618</v>
      </c>
      <c r="G97" s="2" t="s">
        <v>146</v>
      </c>
      <c r="H97" s="2" t="s">
        <v>146</v>
      </c>
      <c r="I97" s="100">
        <v>19.8</v>
      </c>
      <c r="J97" s="101">
        <f t="shared" si="18"/>
        <v>5.9090909090909083</v>
      </c>
      <c r="K97" s="104">
        <v>0.29249999999999998</v>
      </c>
      <c r="L97" s="71">
        <v>4</v>
      </c>
      <c r="M97" s="28">
        <f t="shared" si="19"/>
        <v>1.17</v>
      </c>
      <c r="N97" s="103" t="s">
        <v>209</v>
      </c>
      <c r="O97" s="104">
        <v>0.28999999999999998</v>
      </c>
      <c r="P97" s="158">
        <v>46112</v>
      </c>
      <c r="Q97" s="158">
        <v>46127</v>
      </c>
      <c r="R97" s="28">
        <f t="shared" si="20"/>
        <v>0.86206896551724221</v>
      </c>
      <c r="S97" s="105">
        <f>IF(INDEX(Historical!$D$7:$D1128,MATCH(B97,Historical!$B$7:$B$1044,0))=0,"n/a",(INDEX(Historical!$C$7:$C$1044,MATCH(B97,Historical!$B$7:$B$1044,0))/INDEX(Historical!$D$7:$D$1044,MATCH(B97,Historical!$B$7:$B$1044,0))-1)*100)</f>
        <v>0.86956521739129933</v>
      </c>
      <c r="T97" s="105">
        <f>IF(INDEX(Historical!$F$7:$F$1044,MATCH(B97,Historical!$B$7:$B$1044,0))=0,"n/a",((INDEX(Historical!$C$7:$C$1044,MATCH(B97,Historical!$B$7:$B$1044,0))/INDEX(Historical!$F$7:$F$1044,MATCH(B97,Historical!$B$7:$B$1044,0)))^(1/3)-1)*100)</f>
        <v>2.7286081180642352</v>
      </c>
      <c r="U97" s="105">
        <f>IF(INDEX(Historical!$H$7:$H$1044,MATCH(B97,Historical!$B$7:$B$1044,0))=0,"n/a",((INDEX(Historical!$C$7:$C$1044,MATCH(B97,Historical!$B$7:$B$1044,0))/INDEX(Historical!$H$7:$H$1044,MATCH(B97,Historical!$B$7:$B$1044,0)))^(1/5)-1)*100)</f>
        <v>53.753441030211761</v>
      </c>
      <c r="V97" s="105" t="str">
        <f>IF(INDEX(Historical!$M$7:$M$1044,MATCH(B97,Historical!$B$7:$B$1044,0))=0,"n/a",((INDEX(Historical!$C$7:$C$1044,MATCH(B97,Historical!$B$7:$B$1044,0))/INDEX(Historical!$M$7:$M$1044,MATCH(B97,Historical!$B$7:$B$1044,0)))^(1/10)-1)*100)</f>
        <v>n/a</v>
      </c>
      <c r="W97" s="106" t="str">
        <f t="shared" si="21"/>
        <v>n/a</v>
      </c>
      <c r="X97" s="107">
        <f t="shared" si="22"/>
        <v>18.40871268157937</v>
      </c>
      <c r="Y97" s="162" t="s">
        <v>1711</v>
      </c>
      <c r="Z97" s="101">
        <f t="shared" si="23"/>
        <v>182.81249999999997</v>
      </c>
      <c r="AA97" s="109">
        <f t="shared" si="24"/>
        <v>30.9375</v>
      </c>
      <c r="AB97" s="71">
        <v>12</v>
      </c>
      <c r="AC97" s="100">
        <v>0.64</v>
      </c>
      <c r="AD97" s="100">
        <v>1.47</v>
      </c>
      <c r="AE97" s="100">
        <v>8.09</v>
      </c>
      <c r="AF97" s="100">
        <v>1.31</v>
      </c>
      <c r="AG97" s="100">
        <v>4.1900000000000004</v>
      </c>
      <c r="AH97" s="100">
        <v>47.17</v>
      </c>
      <c r="AI97" s="100">
        <v>6.81</v>
      </c>
      <c r="AJ97" s="100">
        <v>2.92</v>
      </c>
      <c r="AK97" s="100">
        <v>17.119999999999997</v>
      </c>
      <c r="AL97" s="100">
        <v>3790</v>
      </c>
      <c r="AM97" s="100">
        <v>1.1199999999999999</v>
      </c>
      <c r="AN97" s="100">
        <v>0.93</v>
      </c>
      <c r="AO97" s="110">
        <f t="shared" si="25"/>
        <v>28.725031939302667</v>
      </c>
      <c r="AP97" s="111">
        <f t="shared" si="26"/>
        <v>59.662531939302667</v>
      </c>
      <c r="AQ97" s="112">
        <f t="shared" si="27"/>
        <v>34.210655314695472</v>
      </c>
      <c r="AR97" s="101">
        <f>INDEX(Historical!$C$7:$C$1045,MATCH(B97,Historical!$B$7:$B$1045,0))*IF(AH97="n/a",1.03,IF(AH97&lt;0,1.01,IF(AH97&gt;10,1.1,(1+AH97/100))))</f>
        <v>1.276</v>
      </c>
      <c r="AS97" s="109">
        <f t="shared" si="28"/>
        <v>1.3628956000000001</v>
      </c>
      <c r="AT97" s="109">
        <f t="shared" si="32"/>
        <v>1.4991851600000001</v>
      </c>
      <c r="AU97" s="109">
        <f t="shared" si="32"/>
        <v>1.6491036760000002</v>
      </c>
      <c r="AV97" s="109">
        <f t="shared" si="32"/>
        <v>1.8140140436000003</v>
      </c>
      <c r="AW97" s="109">
        <f t="shared" si="29"/>
        <v>7.6011984796000007</v>
      </c>
      <c r="AX97" s="113">
        <f t="shared" si="30"/>
        <v>38.389891311111114</v>
      </c>
      <c r="AY97" s="100">
        <v>1</v>
      </c>
      <c r="AZ97" s="100">
        <v>29.57</v>
      </c>
      <c r="BA97" s="100">
        <v>-3.3000000000000003</v>
      </c>
      <c r="BB97" s="100">
        <v>2.48</v>
      </c>
      <c r="BC97" s="100">
        <v>8.36</v>
      </c>
      <c r="BE97" s="12">
        <v>2020</v>
      </c>
      <c r="BF97" s="12">
        <f t="shared" si="31"/>
        <v>1</v>
      </c>
      <c r="BG97" s="100">
        <v>2.21</v>
      </c>
      <c r="BH97" t="s">
        <v>121</v>
      </c>
      <c r="BI97" t="s">
        <v>302</v>
      </c>
    </row>
    <row r="98" spans="1:61" ht="11.25" customHeight="1" x14ac:dyDescent="0.2">
      <c r="A98" s="123" t="s">
        <v>677</v>
      </c>
      <c r="B98" s="55" t="s">
        <v>678</v>
      </c>
      <c r="C98" s="156" t="s">
        <v>134</v>
      </c>
      <c r="D98" s="98" t="s">
        <v>157</v>
      </c>
      <c r="E98" s="157">
        <v>21</v>
      </c>
      <c r="F98" s="2">
        <v>198</v>
      </c>
      <c r="G98" s="2" t="s">
        <v>119</v>
      </c>
      <c r="H98" s="2" t="s">
        <v>119</v>
      </c>
      <c r="I98" s="100">
        <v>133.79</v>
      </c>
      <c r="J98" s="101">
        <f t="shared" si="18"/>
        <v>1.8835488452051723</v>
      </c>
      <c r="K98" s="104">
        <v>0.63</v>
      </c>
      <c r="L98" s="71">
        <v>4</v>
      </c>
      <c r="M98" s="28">
        <f t="shared" si="19"/>
        <v>2.52</v>
      </c>
      <c r="N98" s="103" t="s">
        <v>309</v>
      </c>
      <c r="O98" s="104">
        <v>0.56999999999999995</v>
      </c>
      <c r="P98" s="158">
        <v>45973</v>
      </c>
      <c r="Q98" s="158">
        <v>45987</v>
      </c>
      <c r="R98" s="28">
        <f t="shared" si="20"/>
        <v>10.526315789473696</v>
      </c>
      <c r="S98" s="105">
        <f>IF(INDEX(Historical!$D$7:$D1129,MATCH(B98,Historical!$B$7:$B$1044,0))=0,"n/a",(INDEX(Historical!$C$7:$C$1044,MATCH(B98,Historical!$B$7:$B$1044,0))/INDEX(Historical!$D$7:$D$1044,MATCH(B98,Historical!$B$7:$B$1044,0))-1)*100)</f>
        <v>5.4054054054053946</v>
      </c>
      <c r="T98" s="105">
        <f>IF(INDEX(Historical!$F$7:$F$1044,MATCH(B98,Historical!$B$7:$B$1044,0))=0,"n/a",((INDEX(Historical!$C$7:$C$1044,MATCH(B98,Historical!$B$7:$B$1044,0))/INDEX(Historical!$F$7:$F$1044,MATCH(B98,Historical!$B$7:$B$1044,0)))^(1/3)-1)*100)</f>
        <v>3.1839346779616085</v>
      </c>
      <c r="U98" s="105">
        <f>IF(INDEX(Historical!$H$7:$H$1044,MATCH(B98,Historical!$B$7:$B$1044,0))=0,"n/a",((INDEX(Historical!$C$7:$C$1044,MATCH(B98,Historical!$B$7:$B$1044,0))/INDEX(Historical!$H$7:$H$1044,MATCH(B98,Historical!$B$7:$B$1044,0)))^(1/5)-1)*100)</f>
        <v>2.6815460879146658</v>
      </c>
      <c r="V98" s="105">
        <f>IF(INDEX(Historical!$M$7:$M$1044,MATCH(B98,Historical!$B$7:$B$1044,0))=0,"n/a",((INDEX(Historical!$C$7:$C$1044,MATCH(B98,Historical!$B$7:$B$1044,0))/INDEX(Historical!$M$7:$M$1044,MATCH(B98,Historical!$B$7:$B$1044,0)))^(1/10)-1)*100)</f>
        <v>3.3077529462111066</v>
      </c>
      <c r="W98" s="106">
        <f t="shared" si="21"/>
        <v>0.81068511812112976</v>
      </c>
      <c r="X98" s="107">
        <f t="shared" si="22"/>
        <v>0.32862084410718945</v>
      </c>
      <c r="Y98" s="123"/>
      <c r="Z98" s="101">
        <f t="shared" si="23"/>
        <v>25.403225806451612</v>
      </c>
      <c r="AA98" s="109">
        <f t="shared" si="24"/>
        <v>13.486895161290322</v>
      </c>
      <c r="AB98" s="71">
        <v>12</v>
      </c>
      <c r="AC98" s="100">
        <v>9.92</v>
      </c>
      <c r="AD98" s="100">
        <v>2.31</v>
      </c>
      <c r="AE98" s="100">
        <v>2.4</v>
      </c>
      <c r="AF98" s="100">
        <v>1.36</v>
      </c>
      <c r="AG98" s="100">
        <v>10.41</v>
      </c>
      <c r="AH98" s="100">
        <v>11.540000000000001</v>
      </c>
      <c r="AI98" s="100">
        <v>2.69</v>
      </c>
      <c r="AJ98" s="100">
        <v>8.16</v>
      </c>
      <c r="AK98" s="100">
        <v>5.52</v>
      </c>
      <c r="AL98" s="100">
        <v>8130.0000000000009</v>
      </c>
      <c r="AM98" s="100">
        <v>63.629999999999995</v>
      </c>
      <c r="AN98" s="100">
        <v>1.1499999999999999</v>
      </c>
      <c r="AO98" s="110">
        <f t="shared" si="25"/>
        <v>-8.9218002281704845</v>
      </c>
      <c r="AP98" s="111">
        <f t="shared" si="26"/>
        <v>4.5650949331198376</v>
      </c>
      <c r="AQ98" s="112">
        <f t="shared" si="27"/>
        <v>-9.7111366056333974</v>
      </c>
      <c r="AR98" s="101">
        <f>INDEX(Historical!$C$7:$C$1045,MATCH(B98,Historical!$B$7:$B$1045,0))*IF(AH98="n/a",1.03,IF(AH98&lt;0,1.01,IF(AH98&gt;10,1.1,(1+AH98/100))))</f>
        <v>2.5739999999999998</v>
      </c>
      <c r="AS98" s="109">
        <f t="shared" si="28"/>
        <v>2.6432405999999995</v>
      </c>
      <c r="AT98" s="109">
        <f t="shared" si="32"/>
        <v>2.7891474811199992</v>
      </c>
      <c r="AU98" s="109">
        <f t="shared" si="32"/>
        <v>2.943108422077823</v>
      </c>
      <c r="AV98" s="109">
        <f t="shared" si="32"/>
        <v>3.1055680069765184</v>
      </c>
      <c r="AW98" s="109">
        <f t="shared" si="29"/>
        <v>14.05506451017434</v>
      </c>
      <c r="AX98" s="113">
        <f t="shared" si="30"/>
        <v>10.505317669612333</v>
      </c>
      <c r="AY98" s="100">
        <v>0.83</v>
      </c>
      <c r="AZ98" s="100">
        <v>46.56</v>
      </c>
      <c r="BA98" s="100">
        <v>-4.25</v>
      </c>
      <c r="BB98" s="100">
        <v>3.01</v>
      </c>
      <c r="BC98" s="100">
        <v>13.23</v>
      </c>
      <c r="BE98" s="12">
        <v>2005</v>
      </c>
      <c r="BF98" s="12">
        <f t="shared" si="31"/>
        <v>2</v>
      </c>
      <c r="BG98" s="100">
        <v>1.17</v>
      </c>
      <c r="BH98" t="s">
        <v>121</v>
      </c>
      <c r="BI98" t="s">
        <v>122</v>
      </c>
    </row>
    <row r="99" spans="1:61" ht="11.25" customHeight="1" x14ac:dyDescent="0.2">
      <c r="A99" s="146" t="s">
        <v>679</v>
      </c>
      <c r="B99" s="55" t="s">
        <v>680</v>
      </c>
      <c r="C99" s="156" t="s">
        <v>134</v>
      </c>
      <c r="D99" s="98" t="s">
        <v>157</v>
      </c>
      <c r="E99" s="157">
        <v>14</v>
      </c>
      <c r="F99" s="2">
        <v>381</v>
      </c>
      <c r="G99" s="2" t="s">
        <v>146</v>
      </c>
      <c r="H99" s="2" t="s">
        <v>146</v>
      </c>
      <c r="I99" s="100">
        <v>50</v>
      </c>
      <c r="J99" s="101">
        <f t="shared" si="18"/>
        <v>2</v>
      </c>
      <c r="K99" s="104">
        <v>0.25</v>
      </c>
      <c r="L99" s="71">
        <v>4</v>
      </c>
      <c r="M99" s="28">
        <f t="shared" si="19"/>
        <v>1</v>
      </c>
      <c r="N99" s="103" t="s">
        <v>284</v>
      </c>
      <c r="O99" s="104">
        <v>0.22500000000000001</v>
      </c>
      <c r="P99" s="158">
        <v>46063</v>
      </c>
      <c r="Q99" s="158">
        <v>46070</v>
      </c>
      <c r="R99" s="28">
        <f t="shared" si="20"/>
        <v>11.111111111111107</v>
      </c>
      <c r="S99" s="105">
        <f>IF(INDEX(Historical!$D$7:$D1130,MATCH(B99,Historical!$B$7:$B$1044,0))=0,"n/a",(INDEX(Historical!$C$7:$C$1044,MATCH(B99,Historical!$B$7:$B$1044,0))/INDEX(Historical!$D$7:$D$1044,MATCH(B99,Historical!$B$7:$B$1044,0))-1)*100)</f>
        <v>12.5</v>
      </c>
      <c r="T99" s="105">
        <f>IF(INDEX(Historical!$F$7:$F$1044,MATCH(B99,Historical!$B$7:$B$1044,0))=0,"n/a",((INDEX(Historical!$C$7:$C$1044,MATCH(B99,Historical!$B$7:$B$1044,0))/INDEX(Historical!$F$7:$F$1044,MATCH(B99,Historical!$B$7:$B$1044,0)))^(1/3)-1)*100)</f>
        <v>6.7423917988273407</v>
      </c>
      <c r="U99" s="105">
        <f>IF(INDEX(Historical!$H$7:$H$1044,MATCH(B99,Historical!$B$7:$B$1044,0))=0,"n/a",((INDEX(Historical!$C$7:$C$1044,MATCH(B99,Historical!$B$7:$B$1044,0))/INDEX(Historical!$H$7:$H$1044,MATCH(B99,Historical!$B$7:$B$1044,0)))^(1/5)-1)*100)</f>
        <v>7.1784398498044633</v>
      </c>
      <c r="V99" s="105">
        <f>IF(INDEX(Historical!$M$7:$M$1044,MATCH(B99,Historical!$B$7:$B$1044,0))=0,"n/a",((INDEX(Historical!$C$7:$C$1044,MATCH(B99,Historical!$B$7:$B$1044,0))/INDEX(Historical!$M$7:$M$1044,MATCH(B99,Historical!$B$7:$B$1044,0)))^(1/10)-1)*100)</f>
        <v>9.4857304883770652</v>
      </c>
      <c r="W99" s="106">
        <f t="shared" si="21"/>
        <v>0.75676194454399248</v>
      </c>
      <c r="X99" s="107" t="str">
        <f t="shared" si="22"/>
        <v>n/a</v>
      </c>
      <c r="Y99" s="123"/>
      <c r="Z99" s="101" t="str">
        <f t="shared" si="23"/>
        <v>n/a</v>
      </c>
      <c r="AA99" s="109" t="str">
        <f t="shared" si="24"/>
        <v>n/a</v>
      </c>
      <c r="AB99" s="71">
        <v>12</v>
      </c>
      <c r="AC99" s="100" t="s">
        <v>142</v>
      </c>
      <c r="AD99" s="100" t="s">
        <v>142</v>
      </c>
      <c r="AE99" s="100" t="s">
        <v>142</v>
      </c>
      <c r="AF99" s="100" t="s">
        <v>142</v>
      </c>
      <c r="AG99" s="100" t="s">
        <v>142</v>
      </c>
      <c r="AH99" s="100" t="s">
        <v>142</v>
      </c>
      <c r="AI99" s="100" t="s">
        <v>142</v>
      </c>
      <c r="AJ99" s="100" t="s">
        <v>142</v>
      </c>
      <c r="AK99" s="100" t="s">
        <v>142</v>
      </c>
      <c r="AL99" s="100" t="s">
        <v>142</v>
      </c>
      <c r="AM99" s="100" t="s">
        <v>142</v>
      </c>
      <c r="AN99" s="100" t="s">
        <v>142</v>
      </c>
      <c r="AO99" s="110" t="str">
        <f t="shared" si="25"/>
        <v>n/a</v>
      </c>
      <c r="AP99" s="111">
        <f t="shared" si="26"/>
        <v>9.1784398498044624</v>
      </c>
      <c r="AQ99" s="112" t="str">
        <f t="shared" si="27"/>
        <v>n/a</v>
      </c>
      <c r="AR99" s="101">
        <f>INDEX(Historical!$C$7:$C$1045,MATCH(B99,Historical!$B$7:$B$1045,0))*IF(AH99="n/a",1.03,IF(AH99&lt;0,1.01,IF(AH99&gt;10,1.1,(1+AH99/100))))</f>
        <v>0.92700000000000005</v>
      </c>
      <c r="AS99" s="109">
        <f t="shared" si="28"/>
        <v>0.95481000000000005</v>
      </c>
      <c r="AT99" s="109">
        <f t="shared" si="32"/>
        <v>0.98345430000000011</v>
      </c>
      <c r="AU99" s="109">
        <f t="shared" si="32"/>
        <v>1.0129579290000001</v>
      </c>
      <c r="AV99" s="109">
        <f t="shared" si="32"/>
        <v>1.0433466668700002</v>
      </c>
      <c r="AW99" s="109">
        <f t="shared" si="29"/>
        <v>4.921568895870001</v>
      </c>
      <c r="AX99" s="113">
        <f t="shared" si="30"/>
        <v>9.843137791740002</v>
      </c>
      <c r="AY99" s="100" t="s">
        <v>142</v>
      </c>
      <c r="AZ99" s="100" t="s">
        <v>142</v>
      </c>
      <c r="BA99" s="100" t="s">
        <v>142</v>
      </c>
      <c r="BB99" s="100" t="s">
        <v>142</v>
      </c>
      <c r="BC99" s="100" t="s">
        <v>142</v>
      </c>
      <c r="BD99" s="20" t="s">
        <v>108</v>
      </c>
      <c r="BE99" s="12">
        <v>2013</v>
      </c>
      <c r="BF99" s="12">
        <f t="shared" si="31"/>
        <v>1</v>
      </c>
      <c r="BG99" s="100" t="s">
        <v>142</v>
      </c>
      <c r="BH99" t="s">
        <v>121</v>
      </c>
      <c r="BI99" t="s">
        <v>122</v>
      </c>
    </row>
    <row r="100" spans="1:61" ht="11.25" customHeight="1" x14ac:dyDescent="0.2">
      <c r="A100" s="116" t="s">
        <v>681</v>
      </c>
      <c r="B100" s="55" t="s">
        <v>682</v>
      </c>
      <c r="C100" s="156" t="s">
        <v>134</v>
      </c>
      <c r="D100" s="98" t="s">
        <v>157</v>
      </c>
      <c r="E100" s="157">
        <v>10</v>
      </c>
      <c r="F100" s="2">
        <v>507</v>
      </c>
      <c r="G100" s="2" t="s">
        <v>146</v>
      </c>
      <c r="H100" s="2" t="s">
        <v>146</v>
      </c>
      <c r="I100" s="100">
        <v>150.35</v>
      </c>
      <c r="J100" s="101">
        <f t="shared" si="18"/>
        <v>1.9953441968739609</v>
      </c>
      <c r="K100" s="104">
        <v>0.75</v>
      </c>
      <c r="L100" s="71">
        <v>4</v>
      </c>
      <c r="M100" s="28">
        <f t="shared" si="19"/>
        <v>3</v>
      </c>
      <c r="N100" s="103" t="s">
        <v>320</v>
      </c>
      <c r="O100" s="104">
        <v>0.7</v>
      </c>
      <c r="P100" s="158">
        <v>45912</v>
      </c>
      <c r="Q100" s="158">
        <v>45931</v>
      </c>
      <c r="R100" s="28">
        <f t="shared" si="20"/>
        <v>7.1428571428571495</v>
      </c>
      <c r="S100" s="105">
        <f>IF(INDEX(Historical!$D$7:$D1131,MATCH(B100,Historical!$B$7:$B$1044,0))=0,"n/a",(INDEX(Historical!$C$7:$C$1044,MATCH(B100,Historical!$B$7:$B$1044,0))/INDEX(Historical!$D$7:$D$1044,MATCH(B100,Historical!$B$7:$B$1044,0))-1)*100)</f>
        <v>14.919354838709676</v>
      </c>
      <c r="T100" s="105">
        <f>IF(INDEX(Historical!$F$7:$F$1044,MATCH(B100,Historical!$B$7:$B$1044,0))=0,"n/a",((INDEX(Historical!$C$7:$C$1044,MATCH(B100,Historical!$B$7:$B$1044,0))/INDEX(Historical!$F$7:$F$1044,MATCH(B100,Historical!$B$7:$B$1044,0)))^(1/3)-1)*100)</f>
        <v>10.715524489384997</v>
      </c>
      <c r="U100" s="105">
        <f>IF(INDEX(Historical!$H$7:$H$1044,MATCH(B100,Historical!$B$7:$B$1044,0))=0,"n/a",((INDEX(Historical!$C$7:$C$1044,MATCH(B100,Historical!$B$7:$B$1044,0))/INDEX(Historical!$H$7:$H$1044,MATCH(B100,Historical!$B$7:$B$1044,0)))^(1/5)-1)*100)</f>
        <v>13.697448881013807</v>
      </c>
      <c r="V100" s="105">
        <f>IF(INDEX(Historical!$M$7:$M$1044,MATCH(B100,Historical!$B$7:$B$1044,0))=0,"n/a",((INDEX(Historical!$C$7:$C$1044,MATCH(B100,Historical!$B$7:$B$1044,0))/INDEX(Historical!$M$7:$M$1044,MATCH(B100,Historical!$B$7:$B$1044,0)))^(1/10)-1)*100)</f>
        <v>25.248450151530811</v>
      </c>
      <c r="W100" s="106">
        <f t="shared" si="21"/>
        <v>0.54250652213531336</v>
      </c>
      <c r="X100" s="107">
        <f t="shared" si="22"/>
        <v>9.6460907612773283</v>
      </c>
      <c r="Y100" s="123"/>
      <c r="Z100" s="101">
        <f t="shared" si="23"/>
        <v>22.140221402214021</v>
      </c>
      <c r="AA100" s="109">
        <f t="shared" si="24"/>
        <v>11.095940959409592</v>
      </c>
      <c r="AB100" s="71">
        <v>12</v>
      </c>
      <c r="AC100" s="100">
        <v>13.55</v>
      </c>
      <c r="AD100" s="100">
        <v>0.59</v>
      </c>
      <c r="AE100" s="100">
        <v>2.17</v>
      </c>
      <c r="AF100" s="100">
        <v>1.55</v>
      </c>
      <c r="AG100" s="100">
        <v>14.879999999999999</v>
      </c>
      <c r="AH100" s="100">
        <v>22.89</v>
      </c>
      <c r="AI100" s="100">
        <v>11.59</v>
      </c>
      <c r="AJ100" s="100">
        <v>1.4200000000000002</v>
      </c>
      <c r="AK100" s="100">
        <v>15.42</v>
      </c>
      <c r="AL100" s="100">
        <v>9770</v>
      </c>
      <c r="AM100" s="100">
        <v>2.4</v>
      </c>
      <c r="AN100" s="100">
        <v>0.18</v>
      </c>
      <c r="AO100" s="110">
        <f t="shared" si="25"/>
        <v>4.596852118478175</v>
      </c>
      <c r="AP100" s="111">
        <f t="shared" si="26"/>
        <v>15.692793077887767</v>
      </c>
      <c r="AQ100" s="112">
        <f t="shared" si="27"/>
        <v>-12.570768968814638</v>
      </c>
      <c r="AR100" s="101">
        <f>INDEX(Historical!$C$7:$C$1045,MATCH(B100,Historical!$B$7:$B$1045,0))*IF(AH100="n/a",1.03,IF(AH100&lt;0,1.01,IF(AH100&gt;10,1.1,(1+AH100/100))))</f>
        <v>3.1350000000000002</v>
      </c>
      <c r="AS100" s="109">
        <f t="shared" si="28"/>
        <v>3.4485000000000006</v>
      </c>
      <c r="AT100" s="109">
        <f t="shared" si="32"/>
        <v>3.7933500000000011</v>
      </c>
      <c r="AU100" s="109">
        <f t="shared" si="32"/>
        <v>4.1726850000000013</v>
      </c>
      <c r="AV100" s="109">
        <f t="shared" si="32"/>
        <v>4.5899535000000018</v>
      </c>
      <c r="AW100" s="109">
        <f t="shared" si="29"/>
        <v>19.139488500000006</v>
      </c>
      <c r="AX100" s="113">
        <f t="shared" si="30"/>
        <v>12.729955769870308</v>
      </c>
      <c r="AY100" s="100">
        <v>0.64</v>
      </c>
      <c r="AZ100" s="100">
        <v>60.419999999999995</v>
      </c>
      <c r="BA100" s="100">
        <v>-1.7000000000000002</v>
      </c>
      <c r="BB100" s="100">
        <v>8.08</v>
      </c>
      <c r="BC100" s="100">
        <v>18.77</v>
      </c>
      <c r="BE100" s="12">
        <v>2015</v>
      </c>
      <c r="BF100" s="12">
        <f t="shared" si="31"/>
        <v>1</v>
      </c>
      <c r="BG100" s="100">
        <v>1.2</v>
      </c>
      <c r="BH100" t="s">
        <v>121</v>
      </c>
      <c r="BI100" t="s">
        <v>122</v>
      </c>
    </row>
    <row r="101" spans="1:61" ht="11.25" customHeight="1" x14ac:dyDescent="0.2">
      <c r="A101" s="123" t="s">
        <v>683</v>
      </c>
      <c r="B101" s="55" t="s">
        <v>684</v>
      </c>
      <c r="C101" s="156" t="s">
        <v>116</v>
      </c>
      <c r="D101" s="98" t="s">
        <v>130</v>
      </c>
      <c r="E101" s="157">
        <v>19</v>
      </c>
      <c r="F101" s="2">
        <v>215</v>
      </c>
      <c r="G101" s="2" t="s">
        <v>146</v>
      </c>
      <c r="H101" s="2" t="s">
        <v>146</v>
      </c>
      <c r="I101" s="100">
        <v>153.97999999999999</v>
      </c>
      <c r="J101" s="101">
        <f t="shared" si="18"/>
        <v>2.5327964670736463</v>
      </c>
      <c r="K101" s="104">
        <v>0.97499999999999998</v>
      </c>
      <c r="L101" s="71">
        <v>4</v>
      </c>
      <c r="M101" s="28">
        <f t="shared" si="19"/>
        <v>3.9</v>
      </c>
      <c r="N101" s="103" t="s">
        <v>361</v>
      </c>
      <c r="O101" s="104">
        <v>0.88</v>
      </c>
      <c r="P101" s="158">
        <v>45911</v>
      </c>
      <c r="Q101" s="158">
        <v>45932</v>
      </c>
      <c r="R101" s="28">
        <f t="shared" si="20"/>
        <v>10.795454545454543</v>
      </c>
      <c r="S101" s="105">
        <f>IF(INDEX(Historical!$D$7:$D1132,MATCH(B101,Historical!$B$7:$B$1044,0))=0,"n/a",(INDEX(Historical!$C$7:$C$1044,MATCH(B101,Historical!$B$7:$B$1044,0))/INDEX(Historical!$D$7:$D$1044,MATCH(B101,Historical!$B$7:$B$1044,0))-1)*100)</f>
        <v>10.213414634146357</v>
      </c>
      <c r="T101" s="105">
        <f>IF(INDEX(Historical!$F$7:$F$1044,MATCH(B101,Historical!$B$7:$B$1044,0))=0,"n/a",((INDEX(Historical!$C$7:$C$1044,MATCH(B101,Historical!$B$7:$B$1044,0))/INDEX(Historical!$F$7:$F$1044,MATCH(B101,Historical!$B$7:$B$1044,0)))^(1/3)-1)*100)</f>
        <v>10.975610220074561</v>
      </c>
      <c r="U101" s="105">
        <f>IF(INDEX(Historical!$H$7:$H$1044,MATCH(B101,Historical!$B$7:$B$1044,0))=0,"n/a",((INDEX(Historical!$C$7:$C$1044,MATCH(B101,Historical!$B$7:$B$1044,0))/INDEX(Historical!$H$7:$H$1044,MATCH(B101,Historical!$B$7:$B$1044,0)))^(1/5)-1)*100)</f>
        <v>10.492997488481738</v>
      </c>
      <c r="V101" s="105">
        <f>IF(INDEX(Historical!$M$7:$M$1044,MATCH(B101,Historical!$B$7:$B$1044,0))=0,"n/a",((INDEX(Historical!$C$7:$C$1044,MATCH(B101,Historical!$B$7:$B$1044,0))/INDEX(Historical!$M$7:$M$1044,MATCH(B101,Historical!$B$7:$B$1044,0)))^(1/10)-1)*100)</f>
        <v>12.532646427804739</v>
      </c>
      <c r="W101" s="106">
        <f t="shared" si="21"/>
        <v>0.83725313316125582</v>
      </c>
      <c r="X101" s="107">
        <f t="shared" si="22"/>
        <v>0.84552759778257358</v>
      </c>
      <c r="Y101" s="55"/>
      <c r="Z101" s="101">
        <f t="shared" si="23"/>
        <v>43.189368770764119</v>
      </c>
      <c r="AA101" s="109">
        <f t="shared" si="24"/>
        <v>17.05204872646733</v>
      </c>
      <c r="AB101" s="71">
        <v>12</v>
      </c>
      <c r="AC101" s="100">
        <v>9.0299999999999994</v>
      </c>
      <c r="AD101" s="100">
        <v>1.52</v>
      </c>
      <c r="AE101" s="100">
        <v>2.5</v>
      </c>
      <c r="AF101" s="100">
        <v>6.24</v>
      </c>
      <c r="AG101" s="100">
        <v>41.79</v>
      </c>
      <c r="AH101" s="100">
        <v>10.94</v>
      </c>
      <c r="AI101" s="100">
        <v>8.74</v>
      </c>
      <c r="AJ101" s="100">
        <v>12.41</v>
      </c>
      <c r="AK101" s="100">
        <v>9.84</v>
      </c>
      <c r="AL101" s="100">
        <v>17980</v>
      </c>
      <c r="AM101" s="100">
        <v>0.51</v>
      </c>
      <c r="AN101" s="100">
        <v>1.17</v>
      </c>
      <c r="AO101" s="110">
        <f t="shared" si="25"/>
        <v>-4.0262547709119456</v>
      </c>
      <c r="AP101" s="111">
        <f t="shared" si="26"/>
        <v>13.025793955555384</v>
      </c>
      <c r="AQ101" s="112">
        <f t="shared" si="27"/>
        <v>117.46497450103561</v>
      </c>
      <c r="AR101" s="101">
        <f>INDEX(Historical!$C$7:$C$1045,MATCH(B101,Historical!$B$7:$B$1045,0))*IF(AH101="n/a",1.03,IF(AH101&lt;0,1.01,IF(AH101&gt;10,1.1,(1+AH101/100))))</f>
        <v>3.9765000000000006</v>
      </c>
      <c r="AS101" s="109">
        <f t="shared" si="28"/>
        <v>4.3240461000000003</v>
      </c>
      <c r="AT101" s="109">
        <f t="shared" si="32"/>
        <v>4.7495322362400003</v>
      </c>
      <c r="AU101" s="109">
        <f t="shared" si="32"/>
        <v>5.2168862082860166</v>
      </c>
      <c r="AV101" s="109">
        <f t="shared" si="32"/>
        <v>5.7302278111813605</v>
      </c>
      <c r="AW101" s="109">
        <f t="shared" si="29"/>
        <v>23.99719235570738</v>
      </c>
      <c r="AX101" s="113">
        <f t="shared" si="30"/>
        <v>15.58461641492881</v>
      </c>
      <c r="AY101" s="100">
        <v>0.95</v>
      </c>
      <c r="AZ101" s="100">
        <v>2.58</v>
      </c>
      <c r="BA101" s="100">
        <v>-43.37</v>
      </c>
      <c r="BB101" s="100">
        <v>-9.19</v>
      </c>
      <c r="BC101" s="100">
        <v>-28.51</v>
      </c>
      <c r="BE101" s="12">
        <v>2007</v>
      </c>
      <c r="BF101" s="12">
        <f t="shared" si="31"/>
        <v>2</v>
      </c>
      <c r="BG101" s="100">
        <v>12.65</v>
      </c>
      <c r="BH101" t="s">
        <v>121</v>
      </c>
      <c r="BI101" t="s">
        <v>122</v>
      </c>
    </row>
    <row r="102" spans="1:61" ht="11.25" customHeight="1" x14ac:dyDescent="0.2">
      <c r="A102" s="123" t="s">
        <v>200</v>
      </c>
      <c r="B102" s="55" t="s">
        <v>201</v>
      </c>
      <c r="C102" s="156" t="s">
        <v>116</v>
      </c>
      <c r="D102" s="98" t="s">
        <v>117</v>
      </c>
      <c r="E102" s="157">
        <v>40</v>
      </c>
      <c r="F102" s="2">
        <v>69</v>
      </c>
      <c r="G102" s="2" t="s">
        <v>119</v>
      </c>
      <c r="H102" s="2" t="s">
        <v>119</v>
      </c>
      <c r="I102" s="100">
        <v>81.819999999999993</v>
      </c>
      <c r="J102" s="101">
        <f t="shared" si="18"/>
        <v>1.1977511610853093</v>
      </c>
      <c r="K102" s="104">
        <v>0.245</v>
      </c>
      <c r="L102" s="71">
        <v>4</v>
      </c>
      <c r="M102" s="28">
        <f t="shared" si="19"/>
        <v>0.98</v>
      </c>
      <c r="N102" s="103" t="s">
        <v>202</v>
      </c>
      <c r="O102" s="104">
        <v>0.24</v>
      </c>
      <c r="P102" s="158">
        <v>45940</v>
      </c>
      <c r="Q102" s="158">
        <v>45961</v>
      </c>
      <c r="R102" s="28">
        <f t="shared" si="20"/>
        <v>2.0833333333333353</v>
      </c>
      <c r="S102" s="105">
        <f>IF(INDEX(Historical!$D$7:$D1133,MATCH(B102,Historical!$B$7:$B$1044,0))=0,"n/a",(INDEX(Historical!$C$7:$C$1044,MATCH(B102,Historical!$B$7:$B$1044,0))/INDEX(Historical!$D$7:$D$1044,MATCH(B102,Historical!$B$7:$B$1044,0))-1)*100)</f>
        <v>2.1164021164021163</v>
      </c>
      <c r="T102" s="105">
        <f>IF(INDEX(Historical!$F$7:$F$1044,MATCH(B102,Historical!$B$7:$B$1044,0))=0,"n/a",((INDEX(Historical!$C$7:$C$1044,MATCH(B102,Historical!$B$7:$B$1044,0))/INDEX(Historical!$F$7:$F$1044,MATCH(B102,Historical!$B$7:$B$1044,0)))^(1/3)-1)*100)</f>
        <v>2.1628292047677578</v>
      </c>
      <c r="U102" s="105">
        <f>IF(INDEX(Historical!$H$7:$H$1044,MATCH(B102,Historical!$B$7:$B$1044,0))=0,"n/a",((INDEX(Historical!$C$7:$C$1044,MATCH(B102,Historical!$B$7:$B$1044,0))/INDEX(Historical!$H$7:$H$1044,MATCH(B102,Historical!$B$7:$B$1044,0)))^(1/5)-1)*100)</f>
        <v>2.0357534046844039</v>
      </c>
      <c r="V102" s="105">
        <f>IF(INDEX(Historical!$M$7:$M$1044,MATCH(B102,Historical!$B$7:$B$1044,0))=0,"n/a",((INDEX(Historical!$C$7:$C$1044,MATCH(B102,Historical!$B$7:$B$1044,0))/INDEX(Historical!$M$7:$M$1044,MATCH(B102,Historical!$B$7:$B$1044,0)))^(1/10)-1)*100)</f>
        <v>1.8610684319620097</v>
      </c>
      <c r="W102" s="106">
        <f t="shared" si="21"/>
        <v>1.0938627348260561</v>
      </c>
      <c r="X102" s="107">
        <f t="shared" si="22"/>
        <v>0.15341020381947276</v>
      </c>
      <c r="Y102" s="55"/>
      <c r="Z102" s="101">
        <f t="shared" si="23"/>
        <v>22.950819672131146</v>
      </c>
      <c r="AA102" s="109">
        <f t="shared" si="24"/>
        <v>19.161592505854802</v>
      </c>
      <c r="AB102" s="71">
        <v>7</v>
      </c>
      <c r="AC102" s="100">
        <v>4.2699999999999996</v>
      </c>
      <c r="AD102" s="100">
        <v>1.46</v>
      </c>
      <c r="AE102" s="100">
        <v>2.46</v>
      </c>
      <c r="AF102" s="100">
        <v>2.94</v>
      </c>
      <c r="AG102" s="100">
        <v>16.78</v>
      </c>
      <c r="AH102" s="100">
        <v>9.35</v>
      </c>
      <c r="AI102" s="100">
        <v>12.72</v>
      </c>
      <c r="AJ102" s="100">
        <v>13.270000000000001</v>
      </c>
      <c r="AK102" s="100">
        <v>9.86</v>
      </c>
      <c r="AL102" s="100">
        <v>3860</v>
      </c>
      <c r="AM102" s="100">
        <v>10.050000000000001</v>
      </c>
      <c r="AN102" s="100">
        <v>0.11</v>
      </c>
      <c r="AO102" s="110">
        <f t="shared" si="25"/>
        <v>-15.928087940085089</v>
      </c>
      <c r="AP102" s="111">
        <f t="shared" si="26"/>
        <v>3.2335045657697132</v>
      </c>
      <c r="AQ102" s="112">
        <f t="shared" si="27"/>
        <v>58.233416848813157</v>
      </c>
      <c r="AR102" s="101">
        <f>INDEX(Historical!$C$7:$C$1045,MATCH(B102,Historical!$B$7:$B$1045,0))*IF(AH102="n/a",1.03,IF(AH102&lt;0,1.01,IF(AH102&gt;10,1.1,(1+AH102/100))))</f>
        <v>1.0552275</v>
      </c>
      <c r="AS102" s="109">
        <f t="shared" si="28"/>
        <v>1.16075025</v>
      </c>
      <c r="AT102" s="109">
        <f t="shared" si="32"/>
        <v>1.27520022465</v>
      </c>
      <c r="AU102" s="109">
        <f t="shared" si="32"/>
        <v>1.40093496680049</v>
      </c>
      <c r="AV102" s="109">
        <f t="shared" si="32"/>
        <v>1.5390671545270183</v>
      </c>
      <c r="AW102" s="109">
        <f t="shared" si="29"/>
        <v>6.4311800959775081</v>
      </c>
      <c r="AX102" s="113">
        <f t="shared" si="30"/>
        <v>7.8601565582712158</v>
      </c>
      <c r="AY102" s="100">
        <v>0.62</v>
      </c>
      <c r="AZ102" s="100">
        <v>24.42</v>
      </c>
      <c r="BA102" s="100">
        <v>-17.59</v>
      </c>
      <c r="BB102" s="100">
        <v>-3.9600000000000004</v>
      </c>
      <c r="BC102" s="100">
        <v>2.04</v>
      </c>
      <c r="BE102" s="12">
        <v>1986</v>
      </c>
      <c r="BF102" s="12">
        <f t="shared" si="31"/>
        <v>4</v>
      </c>
      <c r="BG102" s="100">
        <v>11.959999999999999</v>
      </c>
      <c r="BH102" t="s">
        <v>121</v>
      </c>
      <c r="BI102" t="s">
        <v>122</v>
      </c>
    </row>
    <row r="103" spans="1:61" ht="11.25" customHeight="1" x14ac:dyDescent="0.2">
      <c r="A103" s="55" t="s">
        <v>203</v>
      </c>
      <c r="B103" s="55" t="s">
        <v>204</v>
      </c>
      <c r="C103" s="156" t="s">
        <v>134</v>
      </c>
      <c r="D103" s="98" t="s">
        <v>135</v>
      </c>
      <c r="E103" s="157">
        <v>32</v>
      </c>
      <c r="F103" s="2">
        <v>111</v>
      </c>
      <c r="G103" s="2" t="s">
        <v>146</v>
      </c>
      <c r="H103" s="2" t="s">
        <v>146</v>
      </c>
      <c r="I103" s="100">
        <v>60.15</v>
      </c>
      <c r="J103" s="101">
        <f t="shared" si="18"/>
        <v>1.0972568578553616</v>
      </c>
      <c r="K103" s="104">
        <v>0.16500000000000001</v>
      </c>
      <c r="L103" s="71">
        <v>4</v>
      </c>
      <c r="M103" s="28">
        <f t="shared" si="19"/>
        <v>0.66</v>
      </c>
      <c r="N103" s="103" t="s">
        <v>205</v>
      </c>
      <c r="O103" s="104">
        <v>0.15</v>
      </c>
      <c r="P103" s="158">
        <v>45966</v>
      </c>
      <c r="Q103" s="158">
        <v>45973</v>
      </c>
      <c r="R103" s="28">
        <f t="shared" si="20"/>
        <v>10.000000000000009</v>
      </c>
      <c r="S103" s="105">
        <f>IF(INDEX(Historical!$D$7:$D1134,MATCH(B103,Historical!$B$7:$B$1044,0))=0,"n/a",(INDEX(Historical!$C$7:$C$1044,MATCH(B103,Historical!$B$7:$B$1044,0))/INDEX(Historical!$D$7:$D$1044,MATCH(B103,Historical!$B$7:$B$1044,0))-1)*100)</f>
        <v>13.888888888888884</v>
      </c>
      <c r="T103" s="105">
        <f>IF(INDEX(Historical!$F$7:$F$1044,MATCH(B103,Historical!$B$7:$B$1044,0))=0,"n/a",((INDEX(Historical!$C$7:$C$1044,MATCH(B103,Historical!$B$7:$B$1044,0))/INDEX(Historical!$F$7:$F$1044,MATCH(B103,Historical!$B$7:$B$1044,0)))^(1/3)-1)*100)</f>
        <v>13.331194834628501</v>
      </c>
      <c r="U103" s="105">
        <f>IF(INDEX(Historical!$H$7:$H$1044,MATCH(B103,Historical!$B$7:$B$1044,0))=0,"n/a",((INDEX(Historical!$C$7:$C$1044,MATCH(B103,Historical!$B$7:$B$1044,0))/INDEX(Historical!$H$7:$H$1044,MATCH(B103,Historical!$B$7:$B$1044,0)))^(1/5)-1)*100)</f>
        <v>12.094437340342456</v>
      </c>
      <c r="V103" s="105">
        <f>IF(INDEX(Historical!$M$7:$M$1044,MATCH(B103,Historical!$B$7:$B$1044,0))=0,"n/a",((INDEX(Historical!$C$7:$C$1044,MATCH(B103,Historical!$B$7:$B$1044,0))/INDEX(Historical!$M$7:$M$1044,MATCH(B103,Historical!$B$7:$B$1044,0)))^(1/10)-1)*100)</f>
        <v>10.516889398199481</v>
      </c>
      <c r="W103" s="106">
        <f t="shared" si="21"/>
        <v>1.1500013818166668</v>
      </c>
      <c r="X103" s="107">
        <f t="shared" si="22"/>
        <v>0.90391908373261998</v>
      </c>
      <c r="Y103" s="161"/>
      <c r="Z103" s="101">
        <f t="shared" si="23"/>
        <v>21.221864951768492</v>
      </c>
      <c r="AA103" s="109">
        <f t="shared" si="24"/>
        <v>19.340836012861736</v>
      </c>
      <c r="AB103" s="71">
        <v>12</v>
      </c>
      <c r="AC103" s="100">
        <v>3.11</v>
      </c>
      <c r="AD103" s="100">
        <v>1.59</v>
      </c>
      <c r="AE103" s="100">
        <v>3.19</v>
      </c>
      <c r="AF103" s="100">
        <v>1.6</v>
      </c>
      <c r="AG103" s="100">
        <v>11.700000000000001</v>
      </c>
      <c r="AH103" s="100">
        <v>6.2399999999999993</v>
      </c>
      <c r="AI103" s="100">
        <v>8.5299999999999994</v>
      </c>
      <c r="AJ103" s="100">
        <v>13.38</v>
      </c>
      <c r="AK103" s="100">
        <v>7.71</v>
      </c>
      <c r="AL103" s="100">
        <v>20390</v>
      </c>
      <c r="AM103" s="100">
        <v>14.680000000000001</v>
      </c>
      <c r="AN103" s="100">
        <v>0.64</v>
      </c>
      <c r="AO103" s="110">
        <f t="shared" si="25"/>
        <v>-6.1491418146639187</v>
      </c>
      <c r="AP103" s="111">
        <f t="shared" si="26"/>
        <v>13.191694198197817</v>
      </c>
      <c r="AQ103" s="112">
        <f t="shared" si="27"/>
        <v>17.275246266737398</v>
      </c>
      <c r="AR103" s="101">
        <f>INDEX(Historical!$C$7:$C$1045,MATCH(B103,Historical!$B$7:$B$1045,0))*IF(AH103="n/a",1.03,IF(AH103&lt;0,1.01,IF(AH103&gt;10,1.1,(1+AH103/100))))</f>
        <v>0.65337599999999996</v>
      </c>
      <c r="AS103" s="109">
        <f t="shared" si="28"/>
        <v>0.70910897279999996</v>
      </c>
      <c r="AT103" s="109">
        <f t="shared" si="32"/>
        <v>0.76378127460287992</v>
      </c>
      <c r="AU103" s="109">
        <f t="shared" si="32"/>
        <v>0.82266881087476196</v>
      </c>
      <c r="AV103" s="109">
        <f t="shared" si="32"/>
        <v>0.88609657619320603</v>
      </c>
      <c r="AW103" s="109">
        <f t="shared" si="29"/>
        <v>3.8350316344708482</v>
      </c>
      <c r="AX103" s="113">
        <f t="shared" si="30"/>
        <v>6.3757799409324161</v>
      </c>
      <c r="AY103" s="100">
        <v>0.69</v>
      </c>
      <c r="AZ103" s="100">
        <v>-2.29</v>
      </c>
      <c r="BA103" s="100">
        <v>-47.160000000000004</v>
      </c>
      <c r="BB103" s="100">
        <v>-11.1</v>
      </c>
      <c r="BC103" s="100">
        <v>-26.14</v>
      </c>
      <c r="BE103" s="12">
        <v>1995</v>
      </c>
      <c r="BF103" s="12">
        <f t="shared" si="31"/>
        <v>3</v>
      </c>
      <c r="BG103" s="100">
        <v>4.8899999999999997</v>
      </c>
      <c r="BH103" t="s">
        <v>121</v>
      </c>
      <c r="BI103" t="s">
        <v>122</v>
      </c>
    </row>
    <row r="104" spans="1:61" ht="11.25" customHeight="1" x14ac:dyDescent="0.2">
      <c r="A104" s="116" t="s">
        <v>1409</v>
      </c>
      <c r="B104" s="55" t="s">
        <v>1410</v>
      </c>
      <c r="C104" s="156" t="s">
        <v>300</v>
      </c>
      <c r="D104" s="98" t="s">
        <v>323</v>
      </c>
      <c r="E104" s="157">
        <v>6</v>
      </c>
      <c r="F104" s="2">
        <v>634</v>
      </c>
      <c r="G104" s="2" t="s">
        <v>146</v>
      </c>
      <c r="H104" s="2" t="s">
        <v>146</v>
      </c>
      <c r="I104" s="100">
        <v>30.09</v>
      </c>
      <c r="J104" s="101">
        <f t="shared" si="18"/>
        <v>4.0877367896311068</v>
      </c>
      <c r="K104" s="104">
        <v>0.3075</v>
      </c>
      <c r="L104" s="71">
        <v>4</v>
      </c>
      <c r="M104" s="28">
        <f t="shared" si="19"/>
        <v>1.23</v>
      </c>
      <c r="N104" s="103" t="s">
        <v>209</v>
      </c>
      <c r="O104" s="104">
        <v>0.28749999999999998</v>
      </c>
      <c r="P104" s="158">
        <v>46027</v>
      </c>
      <c r="Q104" s="158">
        <v>46037</v>
      </c>
      <c r="R104" s="28">
        <f t="shared" si="20"/>
        <v>6.9565217391304417</v>
      </c>
      <c r="S104" s="105">
        <f>IF(INDEX(Historical!$D$7:$D1135,MATCH(B104,Historical!$B$7:$B$1044,0))=0,"n/a",(INDEX(Historical!$C$7:$C$1044,MATCH(B104,Historical!$B$7:$B$1044,0))/INDEX(Historical!$D$7:$D$1044,MATCH(B104,Historical!$B$7:$B$1044,0))-1)*100)</f>
        <v>5.504587155963292</v>
      </c>
      <c r="T104" s="105">
        <f>IF(INDEX(Historical!$F$7:$F$1044,MATCH(B104,Historical!$B$7:$B$1044,0))=0,"n/a",((INDEX(Historical!$C$7:$C$1044,MATCH(B104,Historical!$B$7:$B$1044,0))/INDEX(Historical!$F$7:$F$1044,MATCH(B104,Historical!$B$7:$B$1044,0)))^(1/3)-1)*100)</f>
        <v>6.2043248506999493</v>
      </c>
      <c r="U104" s="105">
        <f>IF(INDEX(Historical!$H$7:$H$1044,MATCH(B104,Historical!$B$7:$B$1044,0))=0,"n/a",((INDEX(Historical!$C$7:$C$1044,MATCH(B104,Historical!$B$7:$B$1044,0))/INDEX(Historical!$H$7:$H$1044,MATCH(B104,Historical!$B$7:$B$1044,0)))^(1/5)-1)*100)</f>
        <v>15.070658116953428</v>
      </c>
      <c r="V104" s="105">
        <f>IF(INDEX(Historical!$M$7:$M$1044,MATCH(B104,Historical!$B$7:$B$1044,0))=0,"n/a",((INDEX(Historical!$C$7:$C$1044,MATCH(B104,Historical!$B$7:$B$1044,0))/INDEX(Historical!$M$7:$M$1044,MATCH(B104,Historical!$B$7:$B$1044,0)))^(1/10)-1)*100)</f>
        <v>2.4815140714989026</v>
      </c>
      <c r="W104" s="106">
        <f t="shared" si="21"/>
        <v>6.0731705252230697</v>
      </c>
      <c r="X104" s="107">
        <f t="shared" si="22"/>
        <v>0.59567818644084691</v>
      </c>
      <c r="Y104" s="162"/>
      <c r="Z104" s="101">
        <f t="shared" si="23"/>
        <v>85.416666666666671</v>
      </c>
      <c r="AA104" s="109">
        <f t="shared" si="24"/>
        <v>20.895833333333336</v>
      </c>
      <c r="AB104" s="71">
        <v>12</v>
      </c>
      <c r="AC104" s="100">
        <v>1.44</v>
      </c>
      <c r="AD104" s="100" t="s">
        <v>142</v>
      </c>
      <c r="AE104" s="100">
        <v>6.65</v>
      </c>
      <c r="AF104" s="100">
        <v>3.04</v>
      </c>
      <c r="AG104" s="100">
        <v>14.81</v>
      </c>
      <c r="AH104" s="100">
        <v>-19.07</v>
      </c>
      <c r="AI104" s="100">
        <v>10.35</v>
      </c>
      <c r="AJ104" s="100">
        <v>25.3</v>
      </c>
      <c r="AK104" s="100">
        <v>-0.83</v>
      </c>
      <c r="AL104" s="100">
        <v>9230</v>
      </c>
      <c r="AM104" s="100">
        <v>0.91</v>
      </c>
      <c r="AN104" s="100">
        <v>1.87</v>
      </c>
      <c r="AO104" s="110">
        <f t="shared" si="25"/>
        <v>-1.7374384267488026</v>
      </c>
      <c r="AP104" s="111">
        <f t="shared" si="26"/>
        <v>19.158394906584533</v>
      </c>
      <c r="AQ104" s="112">
        <f t="shared" si="27"/>
        <v>68.025571246142746</v>
      </c>
      <c r="AR104" s="101">
        <f>INDEX(Historical!$C$7:$C$1045,MATCH(B104,Historical!$B$7:$B$1045,0))*IF(AH104="n/a",1.03,IF(AH104&lt;0,1.01,IF(AH104&gt;10,1.1,(1+AH104/100))))</f>
        <v>1.1615</v>
      </c>
      <c r="AS104" s="109">
        <f t="shared" si="28"/>
        <v>1.2776500000000002</v>
      </c>
      <c r="AT104" s="109">
        <f t="shared" si="32"/>
        <v>1.2904265000000001</v>
      </c>
      <c r="AU104" s="109">
        <f t="shared" si="32"/>
        <v>1.3033307650000001</v>
      </c>
      <c r="AV104" s="109">
        <f t="shared" si="32"/>
        <v>1.3163640726500001</v>
      </c>
      <c r="AW104" s="109">
        <f t="shared" si="29"/>
        <v>6.3492713376500003</v>
      </c>
      <c r="AX104" s="113">
        <f t="shared" si="30"/>
        <v>21.100934987205054</v>
      </c>
      <c r="AY104" s="100">
        <v>0.99</v>
      </c>
      <c r="AZ104" s="100">
        <v>23.5</v>
      </c>
      <c r="BA104" s="100">
        <v>-4.45</v>
      </c>
      <c r="BB104" s="100">
        <v>1.1100000000000001</v>
      </c>
      <c r="BC104" s="100">
        <v>9.49</v>
      </c>
      <c r="BE104" s="12">
        <v>2021</v>
      </c>
      <c r="BF104" s="12">
        <f t="shared" si="31"/>
        <v>0</v>
      </c>
      <c r="BG104" s="100">
        <v>5.01</v>
      </c>
      <c r="BH104" t="s">
        <v>121</v>
      </c>
      <c r="BI104" t="s">
        <v>302</v>
      </c>
    </row>
    <row r="105" spans="1:61" ht="11.25" customHeight="1" x14ac:dyDescent="0.2">
      <c r="A105" s="116" t="s">
        <v>1411</v>
      </c>
      <c r="B105" s="55" t="s">
        <v>1412</v>
      </c>
      <c r="C105" s="156" t="s">
        <v>134</v>
      </c>
      <c r="D105" s="98" t="s">
        <v>157</v>
      </c>
      <c r="E105" s="157">
        <v>7</v>
      </c>
      <c r="F105" s="2">
        <v>595</v>
      </c>
      <c r="G105" s="2" t="s">
        <v>146</v>
      </c>
      <c r="H105" s="2" t="s">
        <v>146</v>
      </c>
      <c r="I105" s="100">
        <v>42.94</v>
      </c>
      <c r="J105" s="101">
        <f t="shared" si="18"/>
        <v>2.5151374010246861</v>
      </c>
      <c r="K105" s="104">
        <v>0.27</v>
      </c>
      <c r="L105" s="71">
        <v>4</v>
      </c>
      <c r="M105" s="28">
        <f t="shared" si="19"/>
        <v>1.08</v>
      </c>
      <c r="N105" s="103" t="s">
        <v>867</v>
      </c>
      <c r="O105" s="104">
        <v>0.24</v>
      </c>
      <c r="P105" s="158">
        <v>45919</v>
      </c>
      <c r="Q105" s="158">
        <v>45937</v>
      </c>
      <c r="R105" s="28">
        <f t="shared" si="20"/>
        <v>12.500000000000011</v>
      </c>
      <c r="S105" s="105">
        <f>IF(INDEX(Historical!$D$7:$D1136,MATCH(B105,Historical!$B$7:$B$1044,0))=0,"n/a",(INDEX(Historical!$C$7:$C$1044,MATCH(B105,Historical!$B$7:$B$1044,0))/INDEX(Historical!$D$7:$D$1044,MATCH(B105,Historical!$B$7:$B$1044,0))-1)*100)</f>
        <v>13.793103448275868</v>
      </c>
      <c r="T105" s="105">
        <f>IF(INDEX(Historical!$F$7:$F$1044,MATCH(B105,Historical!$B$7:$B$1044,0))=0,"n/a",((INDEX(Historical!$C$7:$C$1044,MATCH(B105,Historical!$B$7:$B$1044,0))/INDEX(Historical!$F$7:$F$1044,MATCH(B105,Historical!$B$7:$B$1044,0)))^(1/3)-1)*100)</f>
        <v>23.939750340289301</v>
      </c>
      <c r="U105" s="105">
        <f>IF(INDEX(Historical!$H$7:$H$1044,MATCH(B105,Historical!$B$7:$B$1044,0))=0,"n/a",((INDEX(Historical!$C$7:$C$1044,MATCH(B105,Historical!$B$7:$B$1044,0))/INDEX(Historical!$H$7:$H$1044,MATCH(B105,Historical!$B$7:$B$1044,0)))^(1/5)-1)*100)</f>
        <v>19.280724296322106</v>
      </c>
      <c r="V105" s="105" t="str">
        <f>IF(INDEX(Historical!$M$7:$M$1044,MATCH(B105,Historical!$B$7:$B$1044,0))=0,"n/a",((INDEX(Historical!$C$7:$C$1044,MATCH(B105,Historical!$B$7:$B$1044,0))/INDEX(Historical!$M$7:$M$1044,MATCH(B105,Historical!$B$7:$B$1044,0)))^(1/10)-1)*100)</f>
        <v>n/a</v>
      </c>
      <c r="W105" s="106" t="str">
        <f t="shared" si="21"/>
        <v>n/a</v>
      </c>
      <c r="X105" s="107">
        <f t="shared" si="22"/>
        <v>1.1361652502252273</v>
      </c>
      <c r="Y105" s="165"/>
      <c r="Z105" s="101">
        <f t="shared" si="23"/>
        <v>23.126338329764458</v>
      </c>
      <c r="AA105" s="109">
        <f t="shared" si="24"/>
        <v>9.194860813704496</v>
      </c>
      <c r="AB105" s="71">
        <v>12</v>
      </c>
      <c r="AC105" s="100">
        <v>4.67</v>
      </c>
      <c r="AD105" s="100" t="s">
        <v>142</v>
      </c>
      <c r="AE105" s="100">
        <v>2.9</v>
      </c>
      <c r="AF105" s="100">
        <v>1.57</v>
      </c>
      <c r="AG105" s="100">
        <v>18.579999999999998</v>
      </c>
      <c r="AH105" s="100">
        <v>-1.26</v>
      </c>
      <c r="AI105" s="100">
        <v>2.4</v>
      </c>
      <c r="AJ105" s="100">
        <v>16.97</v>
      </c>
      <c r="AK105" s="100" t="s">
        <v>142</v>
      </c>
      <c r="AL105" s="100">
        <v>408.76</v>
      </c>
      <c r="AM105" s="100">
        <v>56.779999999999994</v>
      </c>
      <c r="AN105" s="100">
        <v>0.01</v>
      </c>
      <c r="AO105" s="110">
        <f t="shared" si="25"/>
        <v>12.601000883642294</v>
      </c>
      <c r="AP105" s="111">
        <f t="shared" si="26"/>
        <v>21.79586169734679</v>
      </c>
      <c r="AQ105" s="112">
        <f t="shared" si="27"/>
        <v>-19.900252524975503</v>
      </c>
      <c r="AR105" s="101">
        <f>INDEX(Historical!$C$7:$C$1045,MATCH(B105,Historical!$B$7:$B$1045,0))*IF(AH105="n/a",1.03,IF(AH105&lt;0,1.01,IF(AH105&gt;10,1.1,(1+AH105/100))))</f>
        <v>0.99990000000000001</v>
      </c>
      <c r="AS105" s="109">
        <f t="shared" si="28"/>
        <v>1.0238976</v>
      </c>
      <c r="AT105" s="109">
        <f t="shared" si="32"/>
        <v>1.0546145279999999</v>
      </c>
      <c r="AU105" s="109">
        <f t="shared" si="32"/>
        <v>1.0862529638399998</v>
      </c>
      <c r="AV105" s="109">
        <f t="shared" si="32"/>
        <v>1.1188405527551999</v>
      </c>
      <c r="AW105" s="109">
        <f t="shared" si="29"/>
        <v>5.2835056445952002</v>
      </c>
      <c r="AX105" s="113">
        <f t="shared" si="30"/>
        <v>12.304391347450396</v>
      </c>
      <c r="AY105" s="100">
        <v>0.96</v>
      </c>
      <c r="AZ105" s="100">
        <v>20.96</v>
      </c>
      <c r="BA105" s="100">
        <v>-14.29</v>
      </c>
      <c r="BB105" s="100">
        <v>3.2300000000000004</v>
      </c>
      <c r="BC105" s="100">
        <v>-1.96</v>
      </c>
      <c r="BE105" s="12">
        <v>2019</v>
      </c>
      <c r="BF105" s="12">
        <f t="shared" si="31"/>
        <v>1</v>
      </c>
      <c r="BG105" s="100">
        <v>2.4</v>
      </c>
      <c r="BH105" t="s">
        <v>121</v>
      </c>
      <c r="BI105" t="s">
        <v>122</v>
      </c>
    </row>
    <row r="106" spans="1:61" ht="11.25" customHeight="1" x14ac:dyDescent="0.2">
      <c r="A106" s="116" t="s">
        <v>685</v>
      </c>
      <c r="B106" s="55" t="s">
        <v>686</v>
      </c>
      <c r="C106" s="156" t="s">
        <v>116</v>
      </c>
      <c r="D106" s="98" t="s">
        <v>329</v>
      </c>
      <c r="E106" s="157">
        <v>11</v>
      </c>
      <c r="F106" s="2">
        <v>495</v>
      </c>
      <c r="G106" s="2" t="s">
        <v>146</v>
      </c>
      <c r="H106" s="2" t="s">
        <v>146</v>
      </c>
      <c r="I106" s="100">
        <v>216.39</v>
      </c>
      <c r="J106" s="101">
        <f t="shared" si="18"/>
        <v>0.4990988492998753</v>
      </c>
      <c r="K106" s="104">
        <v>0.27</v>
      </c>
      <c r="L106" s="71">
        <v>4</v>
      </c>
      <c r="M106" s="28">
        <f t="shared" si="19"/>
        <v>1.08</v>
      </c>
      <c r="N106" s="103" t="s">
        <v>395</v>
      </c>
      <c r="O106" s="104">
        <v>0.25</v>
      </c>
      <c r="P106" s="158">
        <v>46092</v>
      </c>
      <c r="Q106" s="158">
        <v>46108</v>
      </c>
      <c r="R106" s="28">
        <f t="shared" si="20"/>
        <v>8.0000000000000071</v>
      </c>
      <c r="S106" s="105">
        <f>IF(INDEX(Historical!$D$7:$D1137,MATCH(B106,Historical!$B$7:$B$1044,0))=0,"n/a",(INDEX(Historical!$C$7:$C$1044,MATCH(B106,Historical!$B$7:$B$1044,0))/INDEX(Historical!$D$7:$D$1044,MATCH(B106,Historical!$B$7:$B$1044,0))-1)*100)</f>
        <v>4.1666666666666741</v>
      </c>
      <c r="T106" s="105">
        <f>IF(INDEX(Historical!$F$7:$F$1044,MATCH(B106,Historical!$B$7:$B$1044,0))=0,"n/a",((INDEX(Historical!$C$7:$C$1044,MATCH(B106,Historical!$B$7:$B$1044,0))/INDEX(Historical!$F$7:$F$1044,MATCH(B106,Historical!$B$7:$B$1044,0)))^(1/3)-1)*100)</f>
        <v>4.3532011211615984</v>
      </c>
      <c r="U106" s="105">
        <f>IF(INDEX(Historical!$H$7:$H$1044,MATCH(B106,Historical!$B$7:$B$1044,0))=0,"n/a",((INDEX(Historical!$C$7:$C$1044,MATCH(B106,Historical!$B$7:$B$1044,0))/INDEX(Historical!$H$7:$H$1044,MATCH(B106,Historical!$B$7:$B$1044,0)))^(1/5)-1)*100)</f>
        <v>5.6421622299043017</v>
      </c>
      <c r="V106" s="105">
        <f>IF(INDEX(Historical!$M$7:$M$1044,MATCH(B106,Historical!$B$7:$B$1044,0))=0,"n/a",((INDEX(Historical!$C$7:$C$1044,MATCH(B106,Historical!$B$7:$B$1044,0))/INDEX(Historical!$M$7:$M$1044,MATCH(B106,Historical!$B$7:$B$1044,0)))^(1/10)-1)*100)</f>
        <v>12.068872384564933</v>
      </c>
      <c r="W106" s="106">
        <f t="shared" si="21"/>
        <v>0.46749704944433335</v>
      </c>
      <c r="X106" s="107">
        <f t="shared" si="22"/>
        <v>1.3338444987953433</v>
      </c>
      <c r="Y106" s="123"/>
      <c r="Z106" s="101">
        <f t="shared" si="23"/>
        <v>30.16759776536313</v>
      </c>
      <c r="AA106" s="109">
        <f t="shared" si="24"/>
        <v>60.444134078212286</v>
      </c>
      <c r="AB106" s="71">
        <v>12</v>
      </c>
      <c r="AC106" s="100">
        <v>3.58</v>
      </c>
      <c r="AD106" s="100">
        <v>3.26</v>
      </c>
      <c r="AE106" s="100">
        <v>6.2</v>
      </c>
      <c r="AF106" s="100">
        <v>16.05</v>
      </c>
      <c r="AG106" s="100">
        <v>28.439999999999998</v>
      </c>
      <c r="AH106" s="100">
        <v>14.95</v>
      </c>
      <c r="AI106" s="100">
        <v>12.47</v>
      </c>
      <c r="AJ106" s="100">
        <v>4.2299999999999995</v>
      </c>
      <c r="AK106" s="100">
        <v>12.809999999999999</v>
      </c>
      <c r="AL106" s="100">
        <v>19820</v>
      </c>
      <c r="AM106" s="100">
        <v>0.37</v>
      </c>
      <c r="AN106" s="100">
        <v>1.67</v>
      </c>
      <c r="AO106" s="110">
        <f t="shared" si="25"/>
        <v>-54.302872999008109</v>
      </c>
      <c r="AP106" s="111">
        <f t="shared" si="26"/>
        <v>6.1412610792041766</v>
      </c>
      <c r="AQ106" s="112">
        <f t="shared" si="27"/>
        <v>556.63395923800726</v>
      </c>
      <c r="AR106" s="101">
        <f>INDEX(Historical!$C$7:$C$1045,MATCH(B106,Historical!$B$7:$B$1045,0))*IF(AH106="n/a",1.03,IF(AH106&lt;0,1.01,IF(AH106&gt;10,1.1,(1+AH106/100))))</f>
        <v>1.1000000000000001</v>
      </c>
      <c r="AS106" s="109">
        <f t="shared" si="28"/>
        <v>1.2100000000000002</v>
      </c>
      <c r="AT106" s="109">
        <f t="shared" si="32"/>
        <v>1.3310000000000004</v>
      </c>
      <c r="AU106" s="109">
        <f t="shared" si="32"/>
        <v>1.4641000000000006</v>
      </c>
      <c r="AV106" s="109">
        <f t="shared" si="32"/>
        <v>1.6105100000000008</v>
      </c>
      <c r="AW106" s="109">
        <f t="shared" si="29"/>
        <v>6.7156100000000025</v>
      </c>
      <c r="AX106" s="113">
        <f t="shared" si="30"/>
        <v>3.1034752068025337</v>
      </c>
      <c r="AY106" s="100">
        <v>0.76</v>
      </c>
      <c r="AZ106" s="100">
        <v>111.28</v>
      </c>
      <c r="BA106" s="100">
        <v>-10.52</v>
      </c>
      <c r="BB106" s="100">
        <v>1.97</v>
      </c>
      <c r="BC106" s="100">
        <v>13.889999999999999</v>
      </c>
      <c r="BE106" s="12">
        <v>2016</v>
      </c>
      <c r="BF106" s="12">
        <f t="shared" si="31"/>
        <v>1</v>
      </c>
      <c r="BG106" s="100">
        <v>9.2100000000000009</v>
      </c>
      <c r="BH106" t="s">
        <v>121</v>
      </c>
      <c r="BI106" t="s">
        <v>122</v>
      </c>
    </row>
    <row r="107" spans="1:61" ht="11.25" customHeight="1" x14ac:dyDescent="0.2">
      <c r="A107" s="55" t="s">
        <v>206</v>
      </c>
      <c r="B107" s="55" t="s">
        <v>207</v>
      </c>
      <c r="C107" s="156" t="s">
        <v>180</v>
      </c>
      <c r="D107" s="98" t="s">
        <v>208</v>
      </c>
      <c r="E107" s="157">
        <v>29</v>
      </c>
      <c r="F107" s="2">
        <v>126</v>
      </c>
      <c r="G107" s="2" t="s">
        <v>146</v>
      </c>
      <c r="H107" s="2" t="s">
        <v>146</v>
      </c>
      <c r="I107" s="100">
        <v>192.88</v>
      </c>
      <c r="J107" s="101">
        <f t="shared" si="18"/>
        <v>1.0591041061800084</v>
      </c>
      <c r="K107" s="104">
        <v>0.51070000000000004</v>
      </c>
      <c r="L107" s="71">
        <v>4</v>
      </c>
      <c r="M107" s="28">
        <f t="shared" si="19"/>
        <v>2.0428000000000002</v>
      </c>
      <c r="N107" s="103" t="s">
        <v>209</v>
      </c>
      <c r="O107" s="104">
        <v>0.50560000000000005</v>
      </c>
      <c r="P107" s="158">
        <v>45839</v>
      </c>
      <c r="Q107" s="158">
        <v>45853</v>
      </c>
      <c r="R107" s="28">
        <f t="shared" si="20"/>
        <v>1.0087025316455682</v>
      </c>
      <c r="S107" s="105">
        <f>IF(INDEX(Historical!$D$7:$D1139,MATCH(B107,Historical!$B$7:$B$1044,0))=0,"n/a",(INDEX(Historical!$C$7:$C$1044,MATCH(B107,Historical!$B$7:$B$1044,0))/INDEX(Historical!$D$7:$D$1044,MATCH(B107,Historical!$B$7:$B$1044,0))-1)*100)</f>
        <v>1.0037765851719449</v>
      </c>
      <c r="T107" s="105">
        <f>IF(INDEX(Historical!$F$7:$F$1044,MATCH(B107,Historical!$B$7:$B$1044,0))=0,"n/a",((INDEX(Historical!$C$7:$C$1044,MATCH(B107,Historical!$B$7:$B$1044,0))/INDEX(Historical!$F$7:$F$1044,MATCH(B107,Historical!$B$7:$B$1044,0)))^(1/3)-1)*100)</f>
        <v>0.99695463067190904</v>
      </c>
      <c r="U107" s="105">
        <f>IF(INDEX(Historical!$H$7:$H$1044,MATCH(B107,Historical!$B$7:$B$1044,0))=0,"n/a",((INDEX(Historical!$C$7:$C$1044,MATCH(B107,Historical!$B$7:$B$1044,0))/INDEX(Historical!$H$7:$H$1044,MATCH(B107,Historical!$B$7:$B$1044,0)))^(1/5)-1)*100)</f>
        <v>0.99946895197273733</v>
      </c>
      <c r="V107" s="105">
        <f>IF(INDEX(Historical!$M$7:$M$1044,MATCH(B107,Historical!$B$7:$B$1044,0))=0,"n/a",((INDEX(Historical!$C$7:$C$1044,MATCH(B107,Historical!$B$7:$B$1044,0))/INDEX(Historical!$M$7:$M$1044,MATCH(B107,Historical!$B$7:$B$1044,0)))^(1/10)-1)*100)</f>
        <v>3.3712250064460214</v>
      </c>
      <c r="W107" s="106">
        <f t="shared" si="21"/>
        <v>0.29647055597347605</v>
      </c>
      <c r="X107" s="107" t="str">
        <f t="shared" si="22"/>
        <v>n/a</v>
      </c>
      <c r="Y107" s="123"/>
      <c r="Z107" s="101">
        <f t="shared" si="23"/>
        <v>29.392805755395685</v>
      </c>
      <c r="AA107" s="109">
        <f t="shared" si="24"/>
        <v>27.752517985611508</v>
      </c>
      <c r="AB107" s="71">
        <v>6</v>
      </c>
      <c r="AC107" s="100">
        <v>6.95</v>
      </c>
      <c r="AD107" s="100">
        <v>1.01</v>
      </c>
      <c r="AE107" s="100">
        <v>0.19</v>
      </c>
      <c r="AF107" s="100" t="s">
        <v>142</v>
      </c>
      <c r="AG107" s="100" t="s">
        <v>142</v>
      </c>
      <c r="AH107" s="100">
        <v>25.290000000000003</v>
      </c>
      <c r="AI107" s="100">
        <v>12.42</v>
      </c>
      <c r="AJ107" s="100" t="s">
        <v>142</v>
      </c>
      <c r="AK107" s="100">
        <v>16.520000000000003</v>
      </c>
      <c r="AL107" s="100">
        <v>45390</v>
      </c>
      <c r="AM107" s="100">
        <v>0.25</v>
      </c>
      <c r="AN107" s="100" t="s">
        <v>142</v>
      </c>
      <c r="AO107" s="110">
        <f t="shared" si="25"/>
        <v>-25.693944927458762</v>
      </c>
      <c r="AP107" s="111">
        <f t="shared" si="26"/>
        <v>2.0585730581527457</v>
      </c>
      <c r="AQ107" s="112" t="str">
        <f t="shared" si="27"/>
        <v>n/a</v>
      </c>
      <c r="AR107" s="101">
        <f>INDEX(Historical!$C$7:$C$1045,MATCH(B107,Historical!$B$7:$B$1045,0))*IF(AH107="n/a",1.03,IF(AH107&lt;0,1.01,IF(AH107&gt;10,1.1,(1+AH107/100))))</f>
        <v>2.2358600000000002</v>
      </c>
      <c r="AS107" s="109">
        <f t="shared" si="28"/>
        <v>2.4594460000000002</v>
      </c>
      <c r="AT107" s="109">
        <f t="shared" ref="AT107:AV126" si="33">IF($AK107="n/a",1.03*AS107,IF($AK107&lt;0,1.01*AS107,IF($AK107&gt;10,1.1*AS107,(1+$AK107/100)*AS107)))</f>
        <v>2.7053906000000003</v>
      </c>
      <c r="AU107" s="109">
        <f t="shared" si="33"/>
        <v>2.9759296600000007</v>
      </c>
      <c r="AV107" s="109">
        <f t="shared" si="33"/>
        <v>3.273522626000001</v>
      </c>
      <c r="AW107" s="109">
        <f t="shared" si="29"/>
        <v>13.650148886000004</v>
      </c>
      <c r="AX107" s="113">
        <f t="shared" si="30"/>
        <v>7.0770162204479483</v>
      </c>
      <c r="AY107" s="100">
        <v>0.59</v>
      </c>
      <c r="AZ107" s="100">
        <v>41.089999999999996</v>
      </c>
      <c r="BA107" s="100">
        <v>-17.43</v>
      </c>
      <c r="BB107" s="100">
        <v>-9.84</v>
      </c>
      <c r="BC107" s="100">
        <v>1.9900000000000002</v>
      </c>
      <c r="BE107" s="12">
        <v>1997</v>
      </c>
      <c r="BF107" s="12">
        <f t="shared" si="31"/>
        <v>3</v>
      </c>
      <c r="BG107" s="100">
        <v>3.16</v>
      </c>
      <c r="BH107" t="s">
        <v>121</v>
      </c>
      <c r="BI107" t="s">
        <v>122</v>
      </c>
    </row>
    <row r="108" spans="1:61" ht="11.25" customHeight="1" x14ac:dyDescent="0.2">
      <c r="A108" s="116" t="s">
        <v>1413</v>
      </c>
      <c r="B108" s="55" t="s">
        <v>1414</v>
      </c>
      <c r="C108" s="156" t="s">
        <v>116</v>
      </c>
      <c r="D108" s="98" t="s">
        <v>150</v>
      </c>
      <c r="E108" s="157">
        <v>7</v>
      </c>
      <c r="F108" s="2">
        <v>605</v>
      </c>
      <c r="G108" s="2" t="s">
        <v>146</v>
      </c>
      <c r="H108" s="2" t="s">
        <v>146</v>
      </c>
      <c r="I108" s="100">
        <v>67.17</v>
      </c>
      <c r="J108" s="101">
        <f t="shared" si="18"/>
        <v>1.4292094685127288</v>
      </c>
      <c r="K108" s="104">
        <v>0.24</v>
      </c>
      <c r="L108" s="71">
        <v>4</v>
      </c>
      <c r="M108" s="28">
        <f t="shared" si="19"/>
        <v>0.96</v>
      </c>
      <c r="N108" s="103" t="s">
        <v>874</v>
      </c>
      <c r="O108" s="104">
        <v>0.22500000000000001</v>
      </c>
      <c r="P108" s="158">
        <v>46042</v>
      </c>
      <c r="Q108" s="158">
        <v>46062</v>
      </c>
      <c r="R108" s="28">
        <f t="shared" si="20"/>
        <v>6.6666666666666599</v>
      </c>
      <c r="S108" s="105">
        <f>IF(INDEX(Historical!$D$7:$D1140,MATCH(B108,Historical!$B$7:$B$1044,0))=0,"n/a",(INDEX(Historical!$C$7:$C$1044,MATCH(B108,Historical!$B$7:$B$1044,0))/INDEX(Historical!$D$7:$D$1044,MATCH(B108,Historical!$B$7:$B$1044,0))-1)*100)</f>
        <v>18.421052631578938</v>
      </c>
      <c r="T108" s="105">
        <f>IF(INDEX(Historical!$F$7:$F$1044,MATCH(B108,Historical!$B$7:$B$1044,0))=0,"n/a",((INDEX(Historical!$C$7:$C$1044,MATCH(B108,Historical!$B$7:$B$1044,0))/INDEX(Historical!$F$7:$F$1044,MATCH(B108,Historical!$B$7:$B$1044,0)))^(1/3)-1)*100)</f>
        <v>14.471424255333186</v>
      </c>
      <c r="U108" s="105">
        <f>IF(INDEX(Historical!$H$7:$H$1044,MATCH(B108,Historical!$B$7:$B$1044,0))=0,"n/a",((INDEX(Historical!$C$7:$C$1044,MATCH(B108,Historical!$B$7:$B$1044,0))/INDEX(Historical!$H$7:$H$1044,MATCH(B108,Historical!$B$7:$B$1044,0)))^(1/5)-1)*100)</f>
        <v>41.261725024738347</v>
      </c>
      <c r="V108" s="105" t="str">
        <f>IF(INDEX(Historical!$M$7:$M$1044,MATCH(B108,Historical!$B$7:$B$1044,0))=0,"n/a",((INDEX(Historical!$C$7:$C$1044,MATCH(B108,Historical!$B$7:$B$1044,0))/INDEX(Historical!$M$7:$M$1044,MATCH(B108,Historical!$B$7:$B$1044,0)))^(1/10)-1)*100)</f>
        <v>n/a</v>
      </c>
      <c r="W108" s="106" t="str">
        <f t="shared" si="21"/>
        <v>n/a</v>
      </c>
      <c r="X108" s="107" t="str">
        <f t="shared" si="22"/>
        <v>n/a</v>
      </c>
      <c r="Y108" s="162"/>
      <c r="Z108" s="101">
        <f t="shared" si="23"/>
        <v>56.140350877192979</v>
      </c>
      <c r="AA108" s="109">
        <f t="shared" si="24"/>
        <v>39.280701754385966</v>
      </c>
      <c r="AB108" s="71">
        <v>12</v>
      </c>
      <c r="AC108" s="100">
        <v>1.71</v>
      </c>
      <c r="AD108" s="100">
        <v>1.84</v>
      </c>
      <c r="AE108" s="100">
        <v>2.58</v>
      </c>
      <c r="AF108" s="100">
        <v>4.07</v>
      </c>
      <c r="AG108" s="100">
        <v>10.440000000000001</v>
      </c>
      <c r="AH108" s="100">
        <v>7.1800000000000006</v>
      </c>
      <c r="AI108" s="100">
        <v>14.13</v>
      </c>
      <c r="AJ108" s="100">
        <v>-4.96</v>
      </c>
      <c r="AK108" s="100">
        <v>11.53</v>
      </c>
      <c r="AL108" s="100">
        <v>56120</v>
      </c>
      <c r="AM108" s="100">
        <v>6.16</v>
      </c>
      <c r="AN108" s="100">
        <v>0.9</v>
      </c>
      <c r="AO108" s="110">
        <f t="shared" si="25"/>
        <v>3.4102327388651119</v>
      </c>
      <c r="AP108" s="111">
        <f t="shared" si="26"/>
        <v>42.690934493251078</v>
      </c>
      <c r="AQ108" s="112">
        <f t="shared" si="27"/>
        <v>166.56035892695496</v>
      </c>
      <c r="AR108" s="101">
        <f>INDEX(Historical!$C$7:$C$1045,MATCH(B108,Historical!$B$7:$B$1045,0))*IF(AH108="n/a",1.03,IF(AH108&lt;0,1.01,IF(AH108&gt;10,1.1,(1+AH108/100))))</f>
        <v>0.96462000000000014</v>
      </c>
      <c r="AS108" s="109">
        <f t="shared" si="28"/>
        <v>1.0610820000000003</v>
      </c>
      <c r="AT108" s="109">
        <f t="shared" si="33"/>
        <v>1.1671902000000005</v>
      </c>
      <c r="AU108" s="109">
        <f t="shared" si="33"/>
        <v>1.2839092200000006</v>
      </c>
      <c r="AV108" s="109">
        <f t="shared" si="33"/>
        <v>1.4123001420000008</v>
      </c>
      <c r="AW108" s="109">
        <f t="shared" si="29"/>
        <v>5.8891015620000022</v>
      </c>
      <c r="AX108" s="113">
        <f t="shared" si="30"/>
        <v>8.7674580348369844</v>
      </c>
      <c r="AY108" s="100">
        <v>1.32</v>
      </c>
      <c r="AZ108" s="100">
        <v>33.700000000000003</v>
      </c>
      <c r="BA108" s="100">
        <v>-17.169999999999998</v>
      </c>
      <c r="BB108" s="100">
        <v>12.2</v>
      </c>
      <c r="BC108" s="100">
        <v>11.62</v>
      </c>
      <c r="BE108" s="12">
        <v>2020</v>
      </c>
      <c r="BF108" s="12">
        <f t="shared" si="31"/>
        <v>1</v>
      </c>
      <c r="BG108" s="100">
        <v>3.9</v>
      </c>
      <c r="BH108" t="s">
        <v>121</v>
      </c>
      <c r="BI108" t="s">
        <v>122</v>
      </c>
    </row>
    <row r="109" spans="1:61" ht="11.25" customHeight="1" x14ac:dyDescent="0.2">
      <c r="A109" s="123" t="s">
        <v>689</v>
      </c>
      <c r="B109" s="55" t="s">
        <v>690</v>
      </c>
      <c r="C109" s="156" t="s">
        <v>198</v>
      </c>
      <c r="D109" s="98" t="s">
        <v>348</v>
      </c>
      <c r="E109" s="157">
        <v>24</v>
      </c>
      <c r="F109" s="2">
        <v>151</v>
      </c>
      <c r="G109" s="2" t="s">
        <v>118</v>
      </c>
      <c r="H109" s="2" t="s">
        <v>118</v>
      </c>
      <c r="I109" s="100">
        <v>47.29</v>
      </c>
      <c r="J109" s="101">
        <f t="shared" si="18"/>
        <v>2.7067033199407913</v>
      </c>
      <c r="K109" s="104">
        <v>0.32</v>
      </c>
      <c r="L109" s="71">
        <v>4</v>
      </c>
      <c r="M109" s="28">
        <f t="shared" si="19"/>
        <v>1.28</v>
      </c>
      <c r="N109" s="103" t="s">
        <v>158</v>
      </c>
      <c r="O109" s="104">
        <v>0.31</v>
      </c>
      <c r="P109" s="158">
        <v>45996</v>
      </c>
      <c r="Q109" s="158">
        <v>46006</v>
      </c>
      <c r="R109" s="28">
        <f t="shared" si="20"/>
        <v>3.2258064516129057</v>
      </c>
      <c r="S109" s="105">
        <f>IF(INDEX(Historical!$D$7:$D1141,MATCH(B109,Historical!$B$7:$B$1044,0))=0,"n/a",(INDEX(Historical!$C$7:$C$1044,MATCH(B109,Historical!$B$7:$B$1044,0))/INDEX(Historical!$D$7:$D$1044,MATCH(B109,Historical!$B$7:$B$1044,0))-1)*100)</f>
        <v>3.3057851239669533</v>
      </c>
      <c r="T109" s="105">
        <f>IF(INDEX(Historical!$F$7:$F$1044,MATCH(B109,Historical!$B$7:$B$1044,0))=0,"n/a",((INDEX(Historical!$C$7:$C$1044,MATCH(B109,Historical!$B$7:$B$1044,0))/INDEX(Historical!$F$7:$F$1044,MATCH(B109,Historical!$B$7:$B$1044,0)))^(1/3)-1)*100)</f>
        <v>3.4214263664107403</v>
      </c>
      <c r="U109" s="105">
        <f>IF(INDEX(Historical!$H$7:$H$1044,MATCH(B109,Historical!$B$7:$B$1044,0))=0,"n/a",((INDEX(Historical!$C$7:$C$1044,MATCH(B109,Historical!$B$7:$B$1044,0))/INDEX(Historical!$H$7:$H$1044,MATCH(B109,Historical!$B$7:$B$1044,0)))^(1/5)-1)*100)</f>
        <v>2.9668084279019791</v>
      </c>
      <c r="V109" s="105">
        <f>IF(INDEX(Historical!$M$7:$M$1044,MATCH(B109,Historical!$B$7:$B$1044,0))=0,"n/a",((INDEX(Historical!$C$7:$C$1044,MATCH(B109,Historical!$B$7:$B$1044,0))/INDEX(Historical!$M$7:$M$1044,MATCH(B109,Historical!$B$7:$B$1044,0)))^(1/10)-1)*100)</f>
        <v>6.8578672238616578</v>
      </c>
      <c r="W109" s="106">
        <f t="shared" si="21"/>
        <v>0.4326138624526143</v>
      </c>
      <c r="X109" s="107">
        <f t="shared" si="22"/>
        <v>0.47167065626422561</v>
      </c>
      <c r="Y109" s="165"/>
      <c r="Z109" s="101">
        <f t="shared" si="23"/>
        <v>48.854961832061065</v>
      </c>
      <c r="AA109" s="109">
        <f t="shared" si="24"/>
        <v>18.049618320610687</v>
      </c>
      <c r="AB109" s="71">
        <v>12</v>
      </c>
      <c r="AC109" s="100">
        <v>2.62</v>
      </c>
      <c r="AD109" s="100" t="s">
        <v>142</v>
      </c>
      <c r="AE109" s="100">
        <v>2.98</v>
      </c>
      <c r="AF109" s="100">
        <v>2.5099999999999998</v>
      </c>
      <c r="AG109" s="100">
        <v>13.15</v>
      </c>
      <c r="AH109" s="100">
        <v>21.95</v>
      </c>
      <c r="AI109" s="100">
        <v>18.329999999999998</v>
      </c>
      <c r="AJ109" s="100">
        <v>6.29</v>
      </c>
      <c r="AK109" s="100" t="s">
        <v>142</v>
      </c>
      <c r="AL109" s="100">
        <v>610.42999999999995</v>
      </c>
      <c r="AM109" s="100">
        <v>11.93</v>
      </c>
      <c r="AN109" s="100">
        <v>0.6</v>
      </c>
      <c r="AO109" s="110">
        <f t="shared" si="25"/>
        <v>-12.376106572767917</v>
      </c>
      <c r="AP109" s="111">
        <f t="shared" si="26"/>
        <v>5.6735117478427703</v>
      </c>
      <c r="AQ109" s="112">
        <f t="shared" si="27"/>
        <v>41.899090882269533</v>
      </c>
      <c r="AR109" s="101">
        <f>INDEX(Historical!$C$7:$C$1045,MATCH(B109,Historical!$B$7:$B$1045,0))*IF(AH109="n/a",1.03,IF(AH109&lt;0,1.01,IF(AH109&gt;10,1.1,(1+AH109/100))))</f>
        <v>1.375</v>
      </c>
      <c r="AS109" s="109">
        <f t="shared" si="28"/>
        <v>1.5125000000000002</v>
      </c>
      <c r="AT109" s="109">
        <f t="shared" si="33"/>
        <v>1.5578750000000001</v>
      </c>
      <c r="AU109" s="109">
        <f t="shared" si="33"/>
        <v>1.6046112500000003</v>
      </c>
      <c r="AV109" s="109">
        <f t="shared" si="33"/>
        <v>1.6527495875000002</v>
      </c>
      <c r="AW109" s="109">
        <f t="shared" si="29"/>
        <v>7.7027358375000006</v>
      </c>
      <c r="AX109" s="113">
        <f t="shared" si="30"/>
        <v>16.288297393740748</v>
      </c>
      <c r="AY109" s="100">
        <v>0.45</v>
      </c>
      <c r="AZ109" s="100">
        <v>31.09</v>
      </c>
      <c r="BA109" s="100">
        <v>-9.84</v>
      </c>
      <c r="BB109" s="100">
        <v>4.2</v>
      </c>
      <c r="BC109" s="100">
        <v>10.59</v>
      </c>
      <c r="BE109" s="12">
        <v>2002</v>
      </c>
      <c r="BF109" s="12">
        <f t="shared" si="31"/>
        <v>2</v>
      </c>
      <c r="BG109" s="100">
        <v>1.29</v>
      </c>
      <c r="BH109" t="s">
        <v>121</v>
      </c>
      <c r="BI109" t="s">
        <v>122</v>
      </c>
    </row>
    <row r="110" spans="1:61" ht="11.25" customHeight="1" x14ac:dyDescent="0.2">
      <c r="A110" s="55" t="s">
        <v>210</v>
      </c>
      <c r="B110" s="55" t="s">
        <v>211</v>
      </c>
      <c r="C110" s="156" t="s">
        <v>125</v>
      </c>
      <c r="D110" s="98" t="s">
        <v>212</v>
      </c>
      <c r="E110" s="157">
        <v>25</v>
      </c>
      <c r="F110" s="2">
        <v>144</v>
      </c>
      <c r="G110" s="2" t="s">
        <v>119</v>
      </c>
      <c r="H110" s="2" t="s">
        <v>119</v>
      </c>
      <c r="I110" s="100">
        <v>822.15</v>
      </c>
      <c r="J110" s="101">
        <f t="shared" si="18"/>
        <v>0.27732165663200148</v>
      </c>
      <c r="K110" s="104">
        <v>0.56999999999999995</v>
      </c>
      <c r="L110" s="71">
        <v>4</v>
      </c>
      <c r="M110" s="28">
        <f t="shared" si="19"/>
        <v>2.2799999999999998</v>
      </c>
      <c r="N110" s="103" t="s">
        <v>151</v>
      </c>
      <c r="O110" s="104">
        <v>0.5</v>
      </c>
      <c r="P110" s="158">
        <v>45870</v>
      </c>
      <c r="Q110" s="158">
        <v>45884</v>
      </c>
      <c r="R110" s="28">
        <f t="shared" si="20"/>
        <v>13.999999999999989</v>
      </c>
      <c r="S110" s="105">
        <f>IF(INDEX(Historical!$D$7:$D1142,MATCH(B110,Historical!$B$7:$B$1044,0))=0,"n/a",(INDEX(Historical!$C$7:$C$1044,MATCH(B110,Historical!$B$7:$B$1044,0))/INDEX(Historical!$D$7:$D$1044,MATCH(B110,Historical!$B$7:$B$1044,0))-1)*100)</f>
        <v>15.053763440860223</v>
      </c>
      <c r="T110" s="105">
        <f>IF(INDEX(Historical!$F$7:$F$1044,MATCH(B110,Historical!$B$7:$B$1044,0))=0,"n/a",((INDEX(Historical!$C$7:$C$1044,MATCH(B110,Historical!$B$7:$B$1044,0))/INDEX(Historical!$F$7:$F$1044,MATCH(B110,Historical!$B$7:$B$1044,0)))^(1/3)-1)*100)</f>
        <v>13.59354135778419</v>
      </c>
      <c r="U110" s="105">
        <f>IF(INDEX(Historical!$H$7:$H$1044,MATCH(B110,Historical!$B$7:$B$1044,0))=0,"n/a",((INDEX(Historical!$C$7:$C$1044,MATCH(B110,Historical!$B$7:$B$1044,0))/INDEX(Historical!$H$7:$H$1044,MATCH(B110,Historical!$B$7:$B$1044,0)))^(1/5)-1)*100)</f>
        <v>10.825770854548544</v>
      </c>
      <c r="V110" s="105">
        <f>IF(INDEX(Historical!$M$7:$M$1044,MATCH(B110,Historical!$B$7:$B$1044,0))=0,"n/a",((INDEX(Historical!$C$7:$C$1044,MATCH(B110,Historical!$B$7:$B$1044,0))/INDEX(Historical!$M$7:$M$1044,MATCH(B110,Historical!$B$7:$B$1044,0)))^(1/10)-1)*100)</f>
        <v>9.8028085585697866</v>
      </c>
      <c r="W110" s="106">
        <f t="shared" si="21"/>
        <v>1.1043540011892272</v>
      </c>
      <c r="X110" s="107">
        <f t="shared" si="22"/>
        <v>0.69485050414303873</v>
      </c>
      <c r="Y110" s="162"/>
      <c r="Z110" s="101">
        <f t="shared" si="23"/>
        <v>13.088404133180251</v>
      </c>
      <c r="AA110" s="109">
        <f t="shared" si="24"/>
        <v>47.195752009184837</v>
      </c>
      <c r="AB110" s="71">
        <v>12</v>
      </c>
      <c r="AC110" s="100">
        <v>17.420000000000002</v>
      </c>
      <c r="AD110" s="100">
        <v>2.76</v>
      </c>
      <c r="AE110" s="100">
        <v>1.79</v>
      </c>
      <c r="AF110" s="100">
        <v>7.89</v>
      </c>
      <c r="AG110" s="100">
        <v>17.88</v>
      </c>
      <c r="AH110" s="100">
        <v>23.54</v>
      </c>
      <c r="AI110" s="100">
        <v>10.31</v>
      </c>
      <c r="AJ110" s="100">
        <v>15.58</v>
      </c>
      <c r="AK110" s="100">
        <v>14.95</v>
      </c>
      <c r="AL110" s="100">
        <v>30390</v>
      </c>
      <c r="AM110" s="100">
        <v>0.52</v>
      </c>
      <c r="AN110" s="100">
        <v>0.75</v>
      </c>
      <c r="AO110" s="110">
        <f t="shared" si="25"/>
        <v>-36.092659498004295</v>
      </c>
      <c r="AP110" s="111">
        <f t="shared" si="26"/>
        <v>11.103092511180545</v>
      </c>
      <c r="AQ110" s="112">
        <f t="shared" si="27"/>
        <v>306.81662991927317</v>
      </c>
      <c r="AR110" s="101">
        <f>INDEX(Historical!$C$7:$C$1045,MATCH(B110,Historical!$B$7:$B$1045,0))*IF(AH110="n/a",1.03,IF(AH110&lt;0,1.01,IF(AH110&gt;10,1.1,(1+AH110/100))))</f>
        <v>2.3540000000000005</v>
      </c>
      <c r="AS110" s="109">
        <f t="shared" si="28"/>
        <v>2.5894000000000008</v>
      </c>
      <c r="AT110" s="109">
        <f t="shared" si="33"/>
        <v>2.8483400000000012</v>
      </c>
      <c r="AU110" s="109">
        <f t="shared" si="33"/>
        <v>3.1331740000000017</v>
      </c>
      <c r="AV110" s="109">
        <f t="shared" si="33"/>
        <v>3.446491400000002</v>
      </c>
      <c r="AW110" s="109">
        <f t="shared" si="29"/>
        <v>14.371405400000008</v>
      </c>
      <c r="AX110" s="113">
        <f t="shared" si="30"/>
        <v>1.7480271726570586</v>
      </c>
      <c r="AY110" s="100">
        <v>0.61</v>
      </c>
      <c r="AZ110" s="100">
        <v>91.2</v>
      </c>
      <c r="BA110" s="100">
        <v>1.94</v>
      </c>
      <c r="BB110" s="100">
        <v>14.719999999999999</v>
      </c>
      <c r="BC110" s="100">
        <v>37.82</v>
      </c>
      <c r="BE110" s="12">
        <v>2000</v>
      </c>
      <c r="BF110" s="12">
        <f t="shared" si="31"/>
        <v>3</v>
      </c>
      <c r="BG110" s="100">
        <v>7.7399999999999993</v>
      </c>
      <c r="BH110" t="s">
        <v>121</v>
      </c>
      <c r="BI110" t="s">
        <v>122</v>
      </c>
    </row>
    <row r="111" spans="1:61" ht="11.25" customHeight="1" x14ac:dyDescent="0.2">
      <c r="A111" s="55" t="s">
        <v>213</v>
      </c>
      <c r="B111" s="55" t="s">
        <v>214</v>
      </c>
      <c r="C111" s="156" t="s">
        <v>116</v>
      </c>
      <c r="D111" s="98" t="s">
        <v>215</v>
      </c>
      <c r="E111" s="157">
        <v>32</v>
      </c>
      <c r="F111" s="2">
        <v>107</v>
      </c>
      <c r="G111" s="2" t="s">
        <v>119</v>
      </c>
      <c r="H111" s="2" t="s">
        <v>118</v>
      </c>
      <c r="I111" s="100">
        <v>890.11</v>
      </c>
      <c r="J111" s="101">
        <f t="shared" si="18"/>
        <v>0.67856781746076333</v>
      </c>
      <c r="K111" s="104">
        <v>1.51</v>
      </c>
      <c r="L111" s="71">
        <v>4</v>
      </c>
      <c r="M111" s="28">
        <f t="shared" si="19"/>
        <v>6.04</v>
      </c>
      <c r="N111" s="103" t="s">
        <v>216</v>
      </c>
      <c r="O111" s="104">
        <v>1.41</v>
      </c>
      <c r="P111" s="158">
        <v>45859</v>
      </c>
      <c r="Q111" s="158">
        <v>45889</v>
      </c>
      <c r="R111" s="28">
        <f t="shared" si="20"/>
        <v>7.0921985815602895</v>
      </c>
      <c r="S111" s="105">
        <f>IF(INDEX(Historical!$D$7:$D1143,MATCH(B111,Historical!$B$7:$B$1044,0))=0,"n/a",(INDEX(Historical!$C$7:$C$1044,MATCH(B111,Historical!$B$7:$B$1044,0))/INDEX(Historical!$D$7:$D$1044,MATCH(B111,Historical!$B$7:$B$1044,0))-1)*100)</f>
        <v>7.7490774907749138</v>
      </c>
      <c r="T111" s="105">
        <f>IF(INDEX(Historical!$F$7:$F$1044,MATCH(B111,Historical!$B$7:$B$1044,0))=0,"n/a",((INDEX(Historical!$C$7:$C$1044,MATCH(B111,Historical!$B$7:$B$1044,0))/INDEX(Historical!$F$7:$F$1044,MATCH(B111,Historical!$B$7:$B$1044,0)))^(1/3)-1)*100)</f>
        <v>8.1243784255681462</v>
      </c>
      <c r="U111" s="105">
        <f>IF(INDEX(Historical!$H$7:$H$1044,MATCH(B111,Historical!$B$7:$B$1044,0))=0,"n/a",((INDEX(Historical!$C$7:$C$1044,MATCH(B111,Historical!$B$7:$B$1044,0))/INDEX(Historical!$H$7:$H$1044,MATCH(B111,Historical!$B$7:$B$1044,0)))^(1/5)-1)*100)</f>
        <v>7.2267458817815822</v>
      </c>
      <c r="V111" s="105">
        <f>IF(INDEX(Historical!$M$7:$M$1044,MATCH(B111,Historical!$B$7:$B$1044,0))=0,"n/a",((INDEX(Historical!$C$7:$C$1044,MATCH(B111,Historical!$B$7:$B$1044,0))/INDEX(Historical!$M$7:$M$1044,MATCH(B111,Historical!$B$7:$B$1044,0)))^(1/10)-1)*100)</f>
        <v>7.1042123347612174</v>
      </c>
      <c r="W111" s="106">
        <f t="shared" si="21"/>
        <v>1.0172480130444304</v>
      </c>
      <c r="X111" s="107">
        <f t="shared" si="22"/>
        <v>0.25763799935050202</v>
      </c>
      <c r="Y111" s="165"/>
      <c r="Z111" s="101">
        <f t="shared" si="23"/>
        <v>32.076473712161444</v>
      </c>
      <c r="AA111" s="109">
        <f t="shared" si="24"/>
        <v>47.270844397238456</v>
      </c>
      <c r="AB111" s="71">
        <v>12</v>
      </c>
      <c r="AC111" s="100">
        <v>18.829999999999998</v>
      </c>
      <c r="AD111" s="100">
        <v>1.56</v>
      </c>
      <c r="AE111" s="100">
        <v>6.13</v>
      </c>
      <c r="AF111" s="100">
        <v>19.43</v>
      </c>
      <c r="AG111" s="100">
        <v>43.54</v>
      </c>
      <c r="AH111" s="100">
        <v>21.19</v>
      </c>
      <c r="AI111" s="100">
        <v>21.05</v>
      </c>
      <c r="AJ111" s="100">
        <v>28.050000000000004</v>
      </c>
      <c r="AK111" s="100">
        <v>20.41</v>
      </c>
      <c r="AL111" s="100">
        <v>414160</v>
      </c>
      <c r="AM111" s="100">
        <v>0.21</v>
      </c>
      <c r="AN111" s="100">
        <v>2.0699999999999998</v>
      </c>
      <c r="AO111" s="110">
        <f t="shared" si="25"/>
        <v>-39.365530697996107</v>
      </c>
      <c r="AP111" s="111">
        <f t="shared" si="26"/>
        <v>7.9053136992423454</v>
      </c>
      <c r="AQ111" s="112">
        <f t="shared" si="27"/>
        <v>538.91314194526842</v>
      </c>
      <c r="AR111" s="101">
        <f>INDEX(Historical!$C$7:$C$1045,MATCH(B111,Historical!$B$7:$B$1045,0))*IF(AH111="n/a",1.03,IF(AH111&lt;0,1.01,IF(AH111&gt;10,1.1,(1+AH111/100))))</f>
        <v>6.4240000000000004</v>
      </c>
      <c r="AS111" s="109">
        <f t="shared" si="28"/>
        <v>7.0664000000000007</v>
      </c>
      <c r="AT111" s="109">
        <f t="shared" si="33"/>
        <v>7.7730400000000017</v>
      </c>
      <c r="AU111" s="109">
        <f t="shared" si="33"/>
        <v>8.5503440000000026</v>
      </c>
      <c r="AV111" s="109">
        <f t="shared" si="33"/>
        <v>9.4053784000000036</v>
      </c>
      <c r="AW111" s="109">
        <f t="shared" si="29"/>
        <v>39.219162400000009</v>
      </c>
      <c r="AX111" s="113">
        <f t="shared" si="30"/>
        <v>4.4061028861601379</v>
      </c>
      <c r="AY111" s="100">
        <v>1.55</v>
      </c>
      <c r="AZ111" s="100">
        <v>194.57</v>
      </c>
      <c r="BA111" s="100">
        <v>5.3</v>
      </c>
      <c r="BB111" s="100">
        <v>19.040000000000003</v>
      </c>
      <c r="BC111" s="100">
        <v>51.21</v>
      </c>
      <c r="BE111" s="12">
        <v>1994</v>
      </c>
      <c r="BF111" s="12">
        <f t="shared" si="31"/>
        <v>3</v>
      </c>
      <c r="BG111" s="100">
        <v>9.5299999999999994</v>
      </c>
      <c r="BH111" t="s">
        <v>121</v>
      </c>
      <c r="BI111" t="s">
        <v>122</v>
      </c>
    </row>
    <row r="112" spans="1:61" ht="11.25" customHeight="1" x14ac:dyDescent="0.2">
      <c r="A112" s="123" t="s">
        <v>217</v>
      </c>
      <c r="B112" s="55" t="s">
        <v>218</v>
      </c>
      <c r="C112" s="156" t="s">
        <v>134</v>
      </c>
      <c r="D112" s="98" t="s">
        <v>135</v>
      </c>
      <c r="E112" s="157">
        <v>32</v>
      </c>
      <c r="F112" s="2">
        <v>105</v>
      </c>
      <c r="G112" s="2" t="s">
        <v>119</v>
      </c>
      <c r="H112" s="2" t="s">
        <v>119</v>
      </c>
      <c r="I112" s="100">
        <v>327</v>
      </c>
      <c r="J112" s="101">
        <f t="shared" si="18"/>
        <v>1.1865443425076454</v>
      </c>
      <c r="K112" s="104">
        <v>0.97</v>
      </c>
      <c r="L112" s="71">
        <v>4</v>
      </c>
      <c r="M112" s="28">
        <f t="shared" si="19"/>
        <v>3.88</v>
      </c>
      <c r="N112" s="103" t="s">
        <v>219</v>
      </c>
      <c r="O112" s="104">
        <v>0.91</v>
      </c>
      <c r="P112" s="158">
        <v>45821</v>
      </c>
      <c r="Q112" s="158">
        <v>45841</v>
      </c>
      <c r="R112" s="28">
        <f t="shared" si="20"/>
        <v>6.5934065934065869</v>
      </c>
      <c r="S112" s="105">
        <f>IF(INDEX(Historical!$D$7:$D1144,MATCH(B112,Historical!$B$7:$B$1044,0))=0,"n/a",(INDEX(Historical!$C$7:$C$1044,MATCH(B112,Historical!$B$7:$B$1044,0))/INDEX(Historical!$D$7:$D$1044,MATCH(B112,Historical!$B$7:$B$1044,0))-1)*100)</f>
        <v>6.2146892655367214</v>
      </c>
      <c r="T112" s="105">
        <f>IF(INDEX(Historical!$F$7:$F$1044,MATCH(B112,Historical!$B$7:$B$1044,0))=0,"n/a",((INDEX(Historical!$C$7:$C$1044,MATCH(B112,Historical!$B$7:$B$1044,0))/INDEX(Historical!$F$7:$F$1044,MATCH(B112,Historical!$B$7:$B$1044,0)))^(1/3)-1)*100)</f>
        <v>4.8713233436015857</v>
      </c>
      <c r="U112" s="105">
        <f>IF(INDEX(Historical!$H$7:$H$1044,MATCH(B112,Historical!$B$7:$B$1044,0))=0,"n/a",((INDEX(Historical!$C$7:$C$1044,MATCH(B112,Historical!$B$7:$B$1044,0))/INDEX(Historical!$H$7:$H$1044,MATCH(B112,Historical!$B$7:$B$1044,0)))^(1/5)-1)*100)</f>
        <v>4.2061339089837002</v>
      </c>
      <c r="V112" s="105">
        <f>IF(INDEX(Historical!$M$7:$M$1044,MATCH(B112,Historical!$B$7:$B$1044,0))=0,"n/a",((INDEX(Historical!$C$7:$C$1044,MATCH(B112,Historical!$B$7:$B$1044,0))/INDEX(Historical!$M$7:$M$1044,MATCH(B112,Historical!$B$7:$B$1044,0)))^(1/10)-1)*100)</f>
        <v>3.5996747158907549</v>
      </c>
      <c r="W112" s="106">
        <f t="shared" si="21"/>
        <v>1.16847610991508</v>
      </c>
      <c r="X112" s="107">
        <f t="shared" si="22"/>
        <v>0.15612969224141426</v>
      </c>
      <c r="Y112" s="123" t="s">
        <v>220</v>
      </c>
      <c r="Z112" s="101">
        <f t="shared" si="23"/>
        <v>13.705404450724126</v>
      </c>
      <c r="AA112" s="109">
        <f t="shared" si="24"/>
        <v>11.550688802543272</v>
      </c>
      <c r="AB112" s="71">
        <v>12</v>
      </c>
      <c r="AC112" s="100">
        <v>28.31</v>
      </c>
      <c r="AD112" s="100">
        <v>1.28</v>
      </c>
      <c r="AE112" s="100">
        <v>2.08</v>
      </c>
      <c r="AF112" s="100">
        <v>1.72</v>
      </c>
      <c r="AG112" s="100">
        <v>16.2</v>
      </c>
      <c r="AH112" s="100">
        <v>9.31</v>
      </c>
      <c r="AI112" s="100">
        <v>7.93</v>
      </c>
      <c r="AJ112" s="100">
        <v>26.939999999999998</v>
      </c>
      <c r="AK112" s="100">
        <v>8.7099999999999991</v>
      </c>
      <c r="AL112" s="100">
        <v>126830</v>
      </c>
      <c r="AM112" s="100">
        <v>0.38</v>
      </c>
      <c r="AN112" s="100">
        <v>0.31</v>
      </c>
      <c r="AO112" s="110">
        <f t="shared" si="25"/>
        <v>-6.1580105510519267</v>
      </c>
      <c r="AP112" s="111">
        <f t="shared" si="26"/>
        <v>5.3926782514913452</v>
      </c>
      <c r="AQ112" s="112">
        <f t="shared" si="27"/>
        <v>-6.0326658640841639</v>
      </c>
      <c r="AR112" s="101">
        <f>INDEX(Historical!$C$7:$C$1045,MATCH(B112,Historical!$B$7:$B$1045,0))*IF(AH112="n/a",1.03,IF(AH112&lt;0,1.01,IF(AH112&gt;10,1.1,(1+AH112/100))))</f>
        <v>4.1100559999999993</v>
      </c>
      <c r="AS112" s="109">
        <f t="shared" si="28"/>
        <v>4.4359834407999985</v>
      </c>
      <c r="AT112" s="109">
        <f t="shared" si="33"/>
        <v>4.822357598493678</v>
      </c>
      <c r="AU112" s="109">
        <f t="shared" si="33"/>
        <v>5.2423849453224767</v>
      </c>
      <c r="AV112" s="109">
        <f t="shared" si="33"/>
        <v>5.6989966740600639</v>
      </c>
      <c r="AW112" s="109">
        <f t="shared" si="29"/>
        <v>24.309778658676215</v>
      </c>
      <c r="AX112" s="113">
        <f t="shared" si="30"/>
        <v>7.4341830760477716</v>
      </c>
      <c r="AY112" s="100">
        <v>0.45</v>
      </c>
      <c r="AZ112" s="100">
        <v>23.82</v>
      </c>
      <c r="BA112" s="100">
        <v>-5.4</v>
      </c>
      <c r="BB112" s="100">
        <v>-0.63</v>
      </c>
      <c r="BC112" s="100">
        <v>9.02</v>
      </c>
      <c r="BE112" s="12">
        <v>1994</v>
      </c>
      <c r="BF112" s="12">
        <f t="shared" si="31"/>
        <v>3</v>
      </c>
      <c r="BG112" s="100">
        <v>4.72</v>
      </c>
      <c r="BH112" t="s">
        <v>121</v>
      </c>
      <c r="BI112" t="s">
        <v>122</v>
      </c>
    </row>
    <row r="113" spans="1:61" ht="11.25" customHeight="1" x14ac:dyDescent="0.2">
      <c r="A113" s="116" t="s">
        <v>1415</v>
      </c>
      <c r="B113" s="55" t="s">
        <v>1416</v>
      </c>
      <c r="C113" s="156" t="s">
        <v>134</v>
      </c>
      <c r="D113" s="98" t="s">
        <v>157</v>
      </c>
      <c r="E113" s="157">
        <v>10</v>
      </c>
      <c r="F113" s="2">
        <v>513</v>
      </c>
      <c r="G113" s="2" t="s">
        <v>146</v>
      </c>
      <c r="H113" s="2" t="s">
        <v>146</v>
      </c>
      <c r="I113" s="100">
        <v>19.84</v>
      </c>
      <c r="J113" s="101">
        <f t="shared" si="18"/>
        <v>2.4193548387096775</v>
      </c>
      <c r="K113" s="104">
        <v>0.12</v>
      </c>
      <c r="L113" s="71">
        <v>4</v>
      </c>
      <c r="M113" s="28">
        <f t="shared" si="19"/>
        <v>0.48</v>
      </c>
      <c r="N113" s="103" t="s">
        <v>151</v>
      </c>
      <c r="O113" s="104">
        <v>0.115</v>
      </c>
      <c r="P113" s="158">
        <v>46064</v>
      </c>
      <c r="Q113" s="158">
        <v>46078</v>
      </c>
      <c r="R113" s="28">
        <f t="shared" si="20"/>
        <v>4.3478260869565135</v>
      </c>
      <c r="S113" s="105">
        <f>IF(INDEX(Historical!$D$7:$D1145,MATCH(B113,Historical!$B$7:$B$1044,0))=0,"n/a",(INDEX(Historical!$C$7:$C$1044,MATCH(B113,Historical!$B$7:$B$1044,0))/INDEX(Historical!$D$7:$D$1044,MATCH(B113,Historical!$B$7:$B$1044,0))-1)*100)</f>
        <v>2.2222222222222143</v>
      </c>
      <c r="T113" s="105">
        <f>IF(INDEX(Historical!$F$7:$F$1044,MATCH(B113,Historical!$B$7:$B$1044,0))=0,"n/a",((INDEX(Historical!$C$7:$C$1044,MATCH(B113,Historical!$B$7:$B$1044,0))/INDEX(Historical!$F$7:$F$1044,MATCH(B113,Historical!$B$7:$B$1044,0)))^(1/3)-1)*100)</f>
        <v>2.2735015906365508</v>
      </c>
      <c r="U113" s="105">
        <f>IF(INDEX(Historical!$H$7:$H$1044,MATCH(B113,Historical!$B$7:$B$1044,0))=0,"n/a",((INDEX(Historical!$C$7:$C$1044,MATCH(B113,Historical!$B$7:$B$1044,0))/INDEX(Historical!$H$7:$H$1044,MATCH(B113,Historical!$B$7:$B$1044,0)))^(1/5)-1)*100)</f>
        <v>2.8346722100213606</v>
      </c>
      <c r="V113" s="105" t="str">
        <f>IF(INDEX(Historical!$M$7:$M$1044,MATCH(B113,Historical!$B$7:$B$1044,0))=0,"n/a",((INDEX(Historical!$C$7:$C$1044,MATCH(B113,Historical!$B$7:$B$1044,0))/INDEX(Historical!$M$7:$M$1044,MATCH(B113,Historical!$B$7:$B$1044,0)))^(1/10)-1)*100)</f>
        <v>n/a</v>
      </c>
      <c r="W113" s="106" t="str">
        <f t="shared" si="21"/>
        <v>n/a</v>
      </c>
      <c r="X113" s="107">
        <f t="shared" si="22"/>
        <v>0.56580283633160888</v>
      </c>
      <c r="Y113" s="165"/>
      <c r="Z113" s="101">
        <f t="shared" si="23"/>
        <v>30</v>
      </c>
      <c r="AA113" s="109">
        <f t="shared" si="24"/>
        <v>12.399999999999999</v>
      </c>
      <c r="AB113" s="71">
        <v>12</v>
      </c>
      <c r="AC113" s="100">
        <v>1.6</v>
      </c>
      <c r="AD113" s="100" t="s">
        <v>142</v>
      </c>
      <c r="AE113" s="100">
        <v>2.09</v>
      </c>
      <c r="AF113" s="100">
        <v>1.1000000000000001</v>
      </c>
      <c r="AG113" s="100">
        <v>8.94</v>
      </c>
      <c r="AH113" s="100">
        <v>9.7799999999999994</v>
      </c>
      <c r="AI113" s="100">
        <v>8.14</v>
      </c>
      <c r="AJ113" s="100">
        <v>5.01</v>
      </c>
      <c r="AK113" s="100" t="s">
        <v>142</v>
      </c>
      <c r="AL113" s="100">
        <v>420.06</v>
      </c>
      <c r="AM113" s="100">
        <v>6.17</v>
      </c>
      <c r="AN113" s="100">
        <v>0.68</v>
      </c>
      <c r="AO113" s="110">
        <f t="shared" si="25"/>
        <v>-7.1459729512689609</v>
      </c>
      <c r="AP113" s="111">
        <f t="shared" si="26"/>
        <v>5.2540270487310377</v>
      </c>
      <c r="AQ113" s="112">
        <f t="shared" si="27"/>
        <v>-22.13972628983236</v>
      </c>
      <c r="AR113" s="101">
        <f>INDEX(Historical!$C$7:$C$1045,MATCH(B113,Historical!$B$7:$B$1045,0))*IF(AH113="n/a",1.03,IF(AH113&lt;0,1.01,IF(AH113&gt;10,1.1,(1+AH113/100))))</f>
        <v>0.50498799999999999</v>
      </c>
      <c r="AS113" s="109">
        <f t="shared" si="28"/>
        <v>0.5460940232</v>
      </c>
      <c r="AT113" s="109">
        <f t="shared" si="33"/>
        <v>0.56247684389600006</v>
      </c>
      <c r="AU113" s="109">
        <f t="shared" si="33"/>
        <v>0.57935114921288011</v>
      </c>
      <c r="AV113" s="109">
        <f t="shared" si="33"/>
        <v>0.59673168368926655</v>
      </c>
      <c r="AW113" s="109">
        <f t="shared" si="29"/>
        <v>2.789641699998147</v>
      </c>
      <c r="AX113" s="113">
        <f t="shared" si="30"/>
        <v>14.060694052410017</v>
      </c>
      <c r="AY113" s="100">
        <v>0.56000000000000005</v>
      </c>
      <c r="AZ113" s="100">
        <v>35.61</v>
      </c>
      <c r="BA113" s="100">
        <v>-8.19</v>
      </c>
      <c r="BB113" s="100">
        <v>-1.1199999999999999</v>
      </c>
      <c r="BC113" s="100">
        <v>9.51</v>
      </c>
      <c r="BE113" s="12">
        <v>2017</v>
      </c>
      <c r="BF113" s="12">
        <f t="shared" si="31"/>
        <v>1</v>
      </c>
      <c r="BG113" s="100">
        <v>0.86999999999999988</v>
      </c>
      <c r="BH113" t="s">
        <v>121</v>
      </c>
      <c r="BI113" t="s">
        <v>122</v>
      </c>
    </row>
    <row r="114" spans="1:61" ht="11.25" customHeight="1" x14ac:dyDescent="0.2">
      <c r="A114" s="55" t="s">
        <v>691</v>
      </c>
      <c r="B114" s="55" t="s">
        <v>692</v>
      </c>
      <c r="C114" s="156" t="s">
        <v>134</v>
      </c>
      <c r="D114" s="98" t="s">
        <v>186</v>
      </c>
      <c r="E114" s="157">
        <v>16</v>
      </c>
      <c r="F114" s="2">
        <v>262</v>
      </c>
      <c r="G114" s="2" t="s">
        <v>146</v>
      </c>
      <c r="H114" s="2" t="s">
        <v>146</v>
      </c>
      <c r="I114" s="100">
        <v>300.08999999999997</v>
      </c>
      <c r="J114" s="101">
        <f t="shared" si="18"/>
        <v>0.95971208637408778</v>
      </c>
      <c r="K114" s="104">
        <v>0.72</v>
      </c>
      <c r="L114" s="71">
        <v>4</v>
      </c>
      <c r="M114" s="28">
        <f t="shared" si="19"/>
        <v>2.88</v>
      </c>
      <c r="N114" s="103" t="s">
        <v>158</v>
      </c>
      <c r="O114" s="104">
        <v>0.63</v>
      </c>
      <c r="P114" s="158">
        <v>45898</v>
      </c>
      <c r="Q114" s="158">
        <v>45915</v>
      </c>
      <c r="R114" s="28">
        <f t="shared" si="20"/>
        <v>14.285714285714279</v>
      </c>
      <c r="S114" s="105">
        <f>IF(INDEX(Historical!$D$7:$D1146,MATCH(B114,Historical!$B$7:$B$1044,0))=0,"n/a",(INDEX(Historical!$C$7:$C$1044,MATCH(B114,Historical!$B$7:$B$1044,0))/INDEX(Historical!$D$7:$D$1044,MATCH(B114,Historical!$B$7:$B$1044,0))-1)*100)</f>
        <v>14.406779661016955</v>
      </c>
      <c r="T114" s="105">
        <f>IF(INDEX(Historical!$F$7:$F$1044,MATCH(B114,Historical!$B$7:$B$1044,0))=0,"n/a",((INDEX(Historical!$C$7:$C$1044,MATCH(B114,Historical!$B$7:$B$1044,0))/INDEX(Historical!$F$7:$F$1044,MATCH(B114,Historical!$B$7:$B$1044,0)))^(1/3)-1)*100)</f>
        <v>11.267730753952222</v>
      </c>
      <c r="U114" s="105">
        <f>IF(INDEX(Historical!$H$7:$H$1044,MATCH(B114,Historical!$B$7:$B$1044,0))=0,"n/a",((INDEX(Historical!$C$7:$C$1044,MATCH(B114,Historical!$B$7:$B$1044,0))/INDEX(Historical!$H$7:$H$1044,MATCH(B114,Historical!$B$7:$B$1044,0)))^(1/5)-1)*100)</f>
        <v>11.595795704392353</v>
      </c>
      <c r="V114" s="105">
        <f>IF(INDEX(Historical!$M$7:$M$1044,MATCH(B114,Historical!$B$7:$B$1044,0))=0,"n/a",((INDEX(Historical!$C$7:$C$1044,MATCH(B114,Historical!$B$7:$B$1044,0))/INDEX(Historical!$M$7:$M$1044,MATCH(B114,Historical!$B$7:$B$1044,0)))^(1/10)-1)*100)</f>
        <v>11.863424204089057</v>
      </c>
      <c r="W114" s="106">
        <f t="shared" si="21"/>
        <v>0.97744087245869049</v>
      </c>
      <c r="X114" s="107">
        <f t="shared" si="22"/>
        <v>0.59435139438197615</v>
      </c>
      <c r="Y114" s="55"/>
      <c r="Z114" s="101">
        <f t="shared" si="23"/>
        <v>27.612655800575265</v>
      </c>
      <c r="AA114" s="109">
        <f t="shared" si="24"/>
        <v>28.771812080536911</v>
      </c>
      <c r="AB114" s="71">
        <v>12</v>
      </c>
      <c r="AC114" s="100">
        <v>10.43</v>
      </c>
      <c r="AD114" s="100">
        <v>2.37</v>
      </c>
      <c r="AE114" s="100">
        <v>6.67</v>
      </c>
      <c r="AF114" s="100">
        <v>6.11</v>
      </c>
      <c r="AG114" s="100">
        <v>23.25</v>
      </c>
      <c r="AH114" s="100">
        <v>17.53</v>
      </c>
      <c r="AI114" s="100">
        <v>5.41</v>
      </c>
      <c r="AJ114" s="100">
        <v>19.509999999999998</v>
      </c>
      <c r="AK114" s="100">
        <v>9.5699999999999985</v>
      </c>
      <c r="AL114" s="100">
        <v>31430</v>
      </c>
      <c r="AM114" s="100">
        <v>0.26</v>
      </c>
      <c r="AN114" s="100">
        <v>0.31</v>
      </c>
      <c r="AO114" s="110">
        <f t="shared" si="25"/>
        <v>-16.21630428977047</v>
      </c>
      <c r="AP114" s="111">
        <f t="shared" si="26"/>
        <v>12.555507790766441</v>
      </c>
      <c r="AQ114" s="112">
        <f t="shared" si="27"/>
        <v>179.52004246333115</v>
      </c>
      <c r="AR114" s="101">
        <f>INDEX(Historical!$C$7:$C$1045,MATCH(B114,Historical!$B$7:$B$1045,0))*IF(AH114="n/a",1.03,IF(AH114&lt;0,1.01,IF(AH114&gt;10,1.1,(1+AH114/100))))</f>
        <v>2.9700000000000006</v>
      </c>
      <c r="AS114" s="109">
        <f t="shared" si="28"/>
        <v>3.1306770000000008</v>
      </c>
      <c r="AT114" s="109">
        <f t="shared" si="33"/>
        <v>3.4302827889000005</v>
      </c>
      <c r="AU114" s="109">
        <f t="shared" si="33"/>
        <v>3.7585608517977303</v>
      </c>
      <c r="AV114" s="109">
        <f t="shared" si="33"/>
        <v>4.1182551253147723</v>
      </c>
      <c r="AW114" s="109">
        <f t="shared" si="29"/>
        <v>17.407775766012506</v>
      </c>
      <c r="AX114" s="113">
        <f t="shared" si="30"/>
        <v>5.8008516665042178</v>
      </c>
      <c r="AY114" s="100">
        <v>0.39</v>
      </c>
      <c r="AZ114" s="100">
        <v>41.05</v>
      </c>
      <c r="BA114" s="100">
        <v>-3.16</v>
      </c>
      <c r="BB114" s="100">
        <v>2.31</v>
      </c>
      <c r="BC114" s="100">
        <v>14.93</v>
      </c>
      <c r="BE114" s="12">
        <v>2010</v>
      </c>
      <c r="BF114" s="12">
        <f t="shared" si="31"/>
        <v>1</v>
      </c>
      <c r="BG114" s="100">
        <v>12.590000000000002</v>
      </c>
      <c r="BH114" t="s">
        <v>121</v>
      </c>
      <c r="BI114" t="s">
        <v>122</v>
      </c>
    </row>
    <row r="115" spans="1:61" ht="11.25" customHeight="1" x14ac:dyDescent="0.2">
      <c r="A115" s="55" t="s">
        <v>221</v>
      </c>
      <c r="B115" s="55" t="s">
        <v>222</v>
      </c>
      <c r="C115" s="156" t="s">
        <v>134</v>
      </c>
      <c r="D115" s="98" t="s">
        <v>157</v>
      </c>
      <c r="E115" s="157">
        <v>57</v>
      </c>
      <c r="F115" s="2">
        <v>25</v>
      </c>
      <c r="G115" s="2" t="s">
        <v>146</v>
      </c>
      <c r="H115" s="2" t="s">
        <v>146</v>
      </c>
      <c r="I115" s="100">
        <v>52.03</v>
      </c>
      <c r="J115" s="101">
        <f t="shared" si="18"/>
        <v>2.1141649048625792</v>
      </c>
      <c r="K115" s="104">
        <v>0.27500000000000002</v>
      </c>
      <c r="L115" s="71">
        <v>4</v>
      </c>
      <c r="M115" s="28">
        <f t="shared" si="19"/>
        <v>1.1000000000000001</v>
      </c>
      <c r="N115" s="103" t="s">
        <v>223</v>
      </c>
      <c r="O115" s="104">
        <v>0.26190476190476197</v>
      </c>
      <c r="P115" s="115">
        <v>45723</v>
      </c>
      <c r="Q115" s="115">
        <v>45741</v>
      </c>
      <c r="R115" s="28">
        <f t="shared" si="20"/>
        <v>4.9999999999999805</v>
      </c>
      <c r="S115" s="105">
        <f>IF(INDEX(Historical!$D$7:$D1147,MATCH(B115,Historical!$B$7:$B$1044,0))=0,"n/a",(INDEX(Historical!$C$7:$C$1044,MATCH(B115,Historical!$B$7:$B$1044,0))/INDEX(Historical!$D$7:$D$1044,MATCH(B115,Historical!$B$7:$B$1044,0))-1)*100)</f>
        <v>6.944444444444553</v>
      </c>
      <c r="T115" s="105">
        <f>IF(INDEX(Historical!$F$7:$F$1044,MATCH(B115,Historical!$B$7:$B$1044,0))=0,"n/a",((INDEX(Historical!$C$7:$C$1044,MATCH(B115,Historical!$B$7:$B$1044,0))/INDEX(Historical!$F$7:$F$1044,MATCH(B115,Historical!$B$7:$B$1044,0)))^(1/3)-1)*100)</f>
        <v>6.304481210256041</v>
      </c>
      <c r="U115" s="105">
        <f>IF(INDEX(Historical!$H$7:$H$1044,MATCH(B115,Historical!$B$7:$B$1044,0))=0,"n/a",((INDEX(Historical!$C$7:$C$1044,MATCH(B115,Historical!$B$7:$B$1044,0))/INDEX(Historical!$H$7:$H$1044,MATCH(B115,Historical!$B$7:$B$1044,0)))^(1/5)-1)*100)</f>
        <v>5.3860398286132982</v>
      </c>
      <c r="V115" s="105">
        <f>IF(INDEX(Historical!$M$7:$M$1044,MATCH(B115,Historical!$B$7:$B$1044,0))=0,"n/a",((INDEX(Historical!$C$7:$C$1044,MATCH(B115,Historical!$B$7:$B$1044,0))/INDEX(Historical!$M$7:$M$1044,MATCH(B115,Historical!$B$7:$B$1044,0)))^(1/10)-1)*100)</f>
        <v>8.178804195095335</v>
      </c>
      <c r="W115" s="106">
        <f t="shared" si="21"/>
        <v>0.65853634591756072</v>
      </c>
      <c r="X115" s="107">
        <f t="shared" si="22"/>
        <v>0.44402636674470713</v>
      </c>
      <c r="Y115" s="168" t="s">
        <v>224</v>
      </c>
      <c r="Z115" s="101">
        <f t="shared" si="23"/>
        <v>27.093596059113306</v>
      </c>
      <c r="AA115" s="109">
        <f t="shared" si="24"/>
        <v>12.815270935960593</v>
      </c>
      <c r="AB115" s="71">
        <v>12</v>
      </c>
      <c r="AC115" s="100">
        <v>4.0599999999999996</v>
      </c>
      <c r="AD115" s="100">
        <v>2.17</v>
      </c>
      <c r="AE115" s="100">
        <v>3.5</v>
      </c>
      <c r="AF115" s="100">
        <v>1.77</v>
      </c>
      <c r="AG115" s="100">
        <v>14.71</v>
      </c>
      <c r="AH115" s="100">
        <v>-0.13999999999999999</v>
      </c>
      <c r="AI115" s="100">
        <v>8.18</v>
      </c>
      <c r="AJ115" s="100">
        <v>12.13</v>
      </c>
      <c r="AK115" s="100">
        <v>5.4899999999999993</v>
      </c>
      <c r="AL115" s="100">
        <v>7640</v>
      </c>
      <c r="AM115" s="100">
        <v>3.66</v>
      </c>
      <c r="AN115" s="100">
        <v>0.6</v>
      </c>
      <c r="AO115" s="110">
        <f t="shared" si="25"/>
        <v>-5.3150662024847151</v>
      </c>
      <c r="AP115" s="111">
        <f t="shared" si="26"/>
        <v>7.5002047334758775</v>
      </c>
      <c r="AQ115" s="112">
        <f t="shared" si="27"/>
        <v>0.40590853939987959</v>
      </c>
      <c r="AR115" s="101">
        <f>INDEX(Historical!$C$7:$C$1045,MATCH(B115,Historical!$B$7:$B$1045,0))*IF(AH115="n/a",1.03,IF(AH115&lt;0,1.01,IF(AH115&gt;10,1.1,(1+AH115/100))))</f>
        <v>1.0580952380952404</v>
      </c>
      <c r="AS115" s="109">
        <f t="shared" si="28"/>
        <v>1.1446474285714312</v>
      </c>
      <c r="AT115" s="109">
        <f t="shared" si="33"/>
        <v>1.2074885724000026</v>
      </c>
      <c r="AU115" s="109">
        <f t="shared" si="33"/>
        <v>1.2737796950247626</v>
      </c>
      <c r="AV115" s="109">
        <f t="shared" si="33"/>
        <v>1.3437102002816221</v>
      </c>
      <c r="AW115" s="109">
        <f t="shared" si="29"/>
        <v>6.027721134373059</v>
      </c>
      <c r="AX115" s="113">
        <f t="shared" si="30"/>
        <v>11.58508770780907</v>
      </c>
      <c r="AY115" s="100">
        <v>0.6</v>
      </c>
      <c r="AZ115" s="100">
        <v>10.74</v>
      </c>
      <c r="BA115" s="100">
        <v>-21.58</v>
      </c>
      <c r="BB115" s="100">
        <v>3.51</v>
      </c>
      <c r="BC115" s="100">
        <v>-5.34</v>
      </c>
      <c r="BE115" s="12">
        <v>1969</v>
      </c>
      <c r="BF115" s="12">
        <f t="shared" si="31"/>
        <v>7</v>
      </c>
      <c r="BG115" s="100">
        <v>1.68</v>
      </c>
      <c r="BH115" t="s">
        <v>121</v>
      </c>
      <c r="BI115" t="s">
        <v>122</v>
      </c>
    </row>
    <row r="116" spans="1:61" ht="11.25" customHeight="1" x14ac:dyDescent="0.2">
      <c r="A116" s="123" t="s">
        <v>693</v>
      </c>
      <c r="B116" s="55" t="s">
        <v>694</v>
      </c>
      <c r="C116" s="156" t="s">
        <v>139</v>
      </c>
      <c r="D116" s="98" t="s">
        <v>140</v>
      </c>
      <c r="E116" s="157">
        <v>14</v>
      </c>
      <c r="F116" s="2">
        <v>356</v>
      </c>
      <c r="G116" s="2" t="s">
        <v>146</v>
      </c>
      <c r="H116" s="2" t="s">
        <v>146</v>
      </c>
      <c r="I116" s="100">
        <v>76.959999999999994</v>
      </c>
      <c r="J116" s="101">
        <f t="shared" si="18"/>
        <v>2.3388773388773392</v>
      </c>
      <c r="K116" s="104">
        <v>0.45</v>
      </c>
      <c r="L116" s="71">
        <v>4</v>
      </c>
      <c r="M116" s="28">
        <f t="shared" si="19"/>
        <v>1.8</v>
      </c>
      <c r="N116" s="103" t="s">
        <v>349</v>
      </c>
      <c r="O116" s="104">
        <v>0.43</v>
      </c>
      <c r="P116" s="163">
        <v>45807</v>
      </c>
      <c r="Q116" s="163">
        <v>45821</v>
      </c>
      <c r="R116" s="28">
        <f t="shared" si="20"/>
        <v>4.6511627906976782</v>
      </c>
      <c r="S116" s="105">
        <f>IF(INDEX(Historical!$D$7:$D1148,MATCH(B116,Historical!$B$7:$B$1044,0))=0,"n/a",(INDEX(Historical!$C$7:$C$1044,MATCH(B116,Historical!$B$7:$B$1044,0))/INDEX(Historical!$D$7:$D$1044,MATCH(B116,Historical!$B$7:$B$1044,0))-1)*100)</f>
        <v>5.3254437869822535</v>
      </c>
      <c r="T116" s="105">
        <f>IF(INDEX(Historical!$F$7:$F$1044,MATCH(B116,Historical!$B$7:$B$1044,0))=0,"n/a",((INDEX(Historical!$C$7:$C$1044,MATCH(B116,Historical!$B$7:$B$1044,0))/INDEX(Historical!$F$7:$F$1044,MATCH(B116,Historical!$B$7:$B$1044,0)))^(1/3)-1)*100)</f>
        <v>6.345576270678932</v>
      </c>
      <c r="U116" s="105">
        <f>IF(INDEX(Historical!$H$7:$H$1044,MATCH(B116,Historical!$B$7:$B$1044,0))=0,"n/a",((INDEX(Historical!$C$7:$C$1044,MATCH(B116,Historical!$B$7:$B$1044,0))/INDEX(Historical!$H$7:$H$1044,MATCH(B116,Historical!$B$7:$B$1044,0)))^(1/5)-1)*100)</f>
        <v>4.9200269147087194</v>
      </c>
      <c r="V116" s="105">
        <f>IF(INDEX(Historical!$M$7:$M$1044,MATCH(B116,Historical!$B$7:$B$1044,0))=0,"n/a",((INDEX(Historical!$C$7:$C$1044,MATCH(B116,Historical!$B$7:$B$1044,0))/INDEX(Historical!$M$7:$M$1044,MATCH(B116,Historical!$B$7:$B$1044,0)))^(1/10)-1)*100)</f>
        <v>7.2985203359946293</v>
      </c>
      <c r="W116" s="106">
        <f t="shared" si="21"/>
        <v>0.67411292812931878</v>
      </c>
      <c r="X116" s="107" t="str">
        <f t="shared" si="22"/>
        <v>n/a</v>
      </c>
      <c r="Y116" s="165"/>
      <c r="Z116" s="101">
        <f t="shared" si="23"/>
        <v>31.578947368421051</v>
      </c>
      <c r="AA116" s="109">
        <f t="shared" si="24"/>
        <v>13.501754385964912</v>
      </c>
      <c r="AB116" s="71">
        <v>9</v>
      </c>
      <c r="AC116" s="100">
        <v>5.7</v>
      </c>
      <c r="AD116" s="100">
        <v>8.56</v>
      </c>
      <c r="AE116" s="100">
        <v>1.1100000000000001</v>
      </c>
      <c r="AF116" s="100">
        <v>2.5499999999999998</v>
      </c>
      <c r="AG116" s="100">
        <v>20.880000000000003</v>
      </c>
      <c r="AH116" s="100">
        <v>-14.05</v>
      </c>
      <c r="AI116" s="100">
        <v>10.11</v>
      </c>
      <c r="AJ116" s="100" t="s">
        <v>142</v>
      </c>
      <c r="AK116" s="100">
        <v>1.31</v>
      </c>
      <c r="AL116" s="100">
        <v>4019.9999999999995</v>
      </c>
      <c r="AM116" s="100">
        <v>1.7399999999999998</v>
      </c>
      <c r="AN116" s="100">
        <v>0.71</v>
      </c>
      <c r="AO116" s="110">
        <f t="shared" si="25"/>
        <v>-6.2428501323788534</v>
      </c>
      <c r="AP116" s="111">
        <f t="shared" si="26"/>
        <v>7.2589042535860582</v>
      </c>
      <c r="AQ116" s="112">
        <f t="shared" si="27"/>
        <v>23.701205750362696</v>
      </c>
      <c r="AR116" s="101">
        <f>INDEX(Historical!$C$7:$C$1045,MATCH(B116,Historical!$B$7:$B$1045,0))*IF(AH116="n/a",1.03,IF(AH116&lt;0,1.01,IF(AH116&gt;10,1.1,(1+AH116/100))))</f>
        <v>1.7978000000000001</v>
      </c>
      <c r="AS116" s="109">
        <f t="shared" si="28"/>
        <v>1.9775800000000003</v>
      </c>
      <c r="AT116" s="109">
        <f t="shared" si="33"/>
        <v>2.0034862980000008</v>
      </c>
      <c r="AU116" s="109">
        <f t="shared" si="33"/>
        <v>2.0297319685038011</v>
      </c>
      <c r="AV116" s="109">
        <f t="shared" si="33"/>
        <v>2.056321457291201</v>
      </c>
      <c r="AW116" s="109">
        <f t="shared" si="29"/>
        <v>9.864919723795003</v>
      </c>
      <c r="AX116" s="113">
        <f t="shared" si="30"/>
        <v>12.818242884349019</v>
      </c>
      <c r="AY116" s="100">
        <v>0.78</v>
      </c>
      <c r="AZ116" s="100">
        <v>31.94</v>
      </c>
      <c r="BA116" s="100">
        <v>-8.06</v>
      </c>
      <c r="BB116" s="100">
        <v>4.5999999999999996</v>
      </c>
      <c r="BC116" s="100">
        <v>6.2700000000000005</v>
      </c>
      <c r="BE116" s="12">
        <v>2012</v>
      </c>
      <c r="BF116" s="12">
        <f t="shared" si="31"/>
        <v>1</v>
      </c>
      <c r="BG116" s="100">
        <v>8.3000000000000007</v>
      </c>
      <c r="BH116" t="s">
        <v>121</v>
      </c>
      <c r="BI116" t="s">
        <v>122</v>
      </c>
    </row>
    <row r="117" spans="1:61" ht="11.25" customHeight="1" x14ac:dyDescent="0.2">
      <c r="A117" s="55" t="s">
        <v>225</v>
      </c>
      <c r="B117" s="55" t="s">
        <v>226</v>
      </c>
      <c r="C117" s="156" t="s">
        <v>134</v>
      </c>
      <c r="D117" s="98" t="s">
        <v>157</v>
      </c>
      <c r="E117" s="157">
        <v>34</v>
      </c>
      <c r="F117" s="2">
        <v>88</v>
      </c>
      <c r="G117" s="2" t="s">
        <v>119</v>
      </c>
      <c r="H117" s="2" t="s">
        <v>119</v>
      </c>
      <c r="I117" s="100">
        <v>63.36</v>
      </c>
      <c r="J117" s="101">
        <f t="shared" si="18"/>
        <v>2.9671717171717171</v>
      </c>
      <c r="K117" s="104">
        <v>0.47</v>
      </c>
      <c r="L117" s="71">
        <v>4</v>
      </c>
      <c r="M117" s="28">
        <f t="shared" si="19"/>
        <v>1.88</v>
      </c>
      <c r="N117" s="103" t="s">
        <v>136</v>
      </c>
      <c r="O117" s="104">
        <v>0.46</v>
      </c>
      <c r="P117" s="158">
        <v>45912</v>
      </c>
      <c r="Q117" s="158">
        <v>45940</v>
      </c>
      <c r="R117" s="28">
        <f t="shared" si="20"/>
        <v>2.1739130434782505</v>
      </c>
      <c r="S117" s="105">
        <f>IF(INDEX(Historical!$D$7:$D1149,MATCH(B117,Historical!$B$7:$B$1044,0))=0,"n/a",(INDEX(Historical!$C$7:$C$1044,MATCH(B117,Historical!$B$7:$B$1044,0))/INDEX(Historical!$D$7:$D$1044,MATCH(B117,Historical!$B$7:$B$1044,0))-1)*100)</f>
        <v>2.2099447513812098</v>
      </c>
      <c r="T117" s="105">
        <f>IF(INDEX(Historical!$F$7:$F$1044,MATCH(B117,Historical!$B$7:$B$1044,0))=0,"n/a",((INDEX(Historical!$C$7:$C$1044,MATCH(B117,Historical!$B$7:$B$1044,0))/INDEX(Historical!$F$7:$F$1044,MATCH(B117,Historical!$B$7:$B$1044,0)))^(1/3)-1)*100)</f>
        <v>2.2606483164543834</v>
      </c>
      <c r="U117" s="105">
        <f>IF(INDEX(Historical!$H$7:$H$1044,MATCH(B117,Historical!$B$7:$B$1044,0))=0,"n/a",((INDEX(Historical!$C$7:$C$1044,MATCH(B117,Historical!$B$7:$B$1044,0))/INDEX(Historical!$H$7:$H$1044,MATCH(B117,Historical!$B$7:$B$1044,0)))^(1/5)-1)*100)</f>
        <v>2.3145873080461898</v>
      </c>
      <c r="V117" s="105">
        <f>IF(INDEX(Historical!$M$7:$M$1044,MATCH(B117,Historical!$B$7:$B$1044,0))=0,"n/a",((INDEX(Historical!$C$7:$C$1044,MATCH(B117,Historical!$B$7:$B$1044,0))/INDEX(Historical!$M$7:$M$1044,MATCH(B117,Historical!$B$7:$B$1044,0)))^(1/10)-1)*100)</f>
        <v>4.2512305058414412</v>
      </c>
      <c r="W117" s="106">
        <f t="shared" si="21"/>
        <v>0.54445114299631847</v>
      </c>
      <c r="X117" s="107">
        <f t="shared" si="22"/>
        <v>0.44511294385503647</v>
      </c>
      <c r="Y117" s="55"/>
      <c r="Z117" s="101">
        <f t="shared" si="23"/>
        <v>45.742092457420917</v>
      </c>
      <c r="AA117" s="109">
        <f t="shared" si="24"/>
        <v>15.416058394160583</v>
      </c>
      <c r="AB117" s="71">
        <v>12</v>
      </c>
      <c r="AC117" s="100">
        <v>4.1100000000000003</v>
      </c>
      <c r="AD117" s="100" t="s">
        <v>142</v>
      </c>
      <c r="AE117" s="100">
        <v>3.24</v>
      </c>
      <c r="AF117" s="100">
        <v>1.64</v>
      </c>
      <c r="AG117" s="100">
        <v>11.27</v>
      </c>
      <c r="AH117" s="100">
        <v>12.1</v>
      </c>
      <c r="AI117" s="100">
        <v>13.43</v>
      </c>
      <c r="AJ117" s="100">
        <v>5.2</v>
      </c>
      <c r="AK117" s="100" t="s">
        <v>142</v>
      </c>
      <c r="AL117" s="100">
        <v>3330</v>
      </c>
      <c r="AM117" s="100">
        <v>0.91</v>
      </c>
      <c r="AN117" s="100">
        <v>0.32</v>
      </c>
      <c r="AO117" s="110">
        <f t="shared" si="25"/>
        <v>-10.134299368942676</v>
      </c>
      <c r="AP117" s="111">
        <f t="shared" si="26"/>
        <v>5.281759025217907</v>
      </c>
      <c r="AQ117" s="112">
        <f t="shared" si="27"/>
        <v>6.0028003119065643</v>
      </c>
      <c r="AR117" s="101">
        <f>INDEX(Historical!$C$7:$C$1045,MATCH(B117,Historical!$B$7:$B$1045,0))*IF(AH117="n/a",1.03,IF(AH117&lt;0,1.01,IF(AH117&gt;10,1.1,(1+AH117/100))))</f>
        <v>2.0350000000000001</v>
      </c>
      <c r="AS117" s="109">
        <f t="shared" si="28"/>
        <v>2.2385000000000002</v>
      </c>
      <c r="AT117" s="109">
        <f t="shared" si="33"/>
        <v>2.3056550000000002</v>
      </c>
      <c r="AU117" s="109">
        <f t="shared" si="33"/>
        <v>2.3748246500000003</v>
      </c>
      <c r="AV117" s="109">
        <f t="shared" si="33"/>
        <v>2.4460693895000003</v>
      </c>
      <c r="AW117" s="109">
        <f t="shared" si="29"/>
        <v>11.400049039500001</v>
      </c>
      <c r="AX117" s="113">
        <f t="shared" si="30"/>
        <v>17.992501640625001</v>
      </c>
      <c r="AY117" s="100">
        <v>0.79</v>
      </c>
      <c r="AZ117" s="100">
        <v>23.94</v>
      </c>
      <c r="BA117" s="100">
        <v>-6.13</v>
      </c>
      <c r="BB117" s="100">
        <v>4.83</v>
      </c>
      <c r="BC117" s="100">
        <v>7.07</v>
      </c>
      <c r="BE117" s="12">
        <v>1993</v>
      </c>
      <c r="BF117" s="12">
        <f t="shared" si="31"/>
        <v>3</v>
      </c>
      <c r="BG117" s="100">
        <v>1.26</v>
      </c>
      <c r="BH117" t="s">
        <v>121</v>
      </c>
      <c r="BI117" t="s">
        <v>122</v>
      </c>
    </row>
    <row r="118" spans="1:61" ht="11.25" customHeight="1" x14ac:dyDescent="0.2">
      <c r="A118" s="146" t="s">
        <v>695</v>
      </c>
      <c r="B118" s="55" t="s">
        <v>696</v>
      </c>
      <c r="C118" s="156" t="s">
        <v>134</v>
      </c>
      <c r="D118" s="98" t="s">
        <v>157</v>
      </c>
      <c r="E118" s="157">
        <v>13</v>
      </c>
      <c r="F118" s="2">
        <v>432</v>
      </c>
      <c r="G118" s="2" t="s">
        <v>146</v>
      </c>
      <c r="H118" s="2" t="s">
        <v>146</v>
      </c>
      <c r="I118" s="100">
        <v>46.17</v>
      </c>
      <c r="J118" s="101">
        <f t="shared" si="18"/>
        <v>2.3391812865497079</v>
      </c>
      <c r="K118" s="104">
        <v>0.27</v>
      </c>
      <c r="L118" s="71">
        <v>4</v>
      </c>
      <c r="M118" s="28">
        <f t="shared" si="19"/>
        <v>1.08</v>
      </c>
      <c r="N118" s="103" t="s">
        <v>697</v>
      </c>
      <c r="O118" s="104">
        <v>0.26</v>
      </c>
      <c r="P118" s="158">
        <v>46090</v>
      </c>
      <c r="Q118" s="158">
        <v>46104</v>
      </c>
      <c r="R118" s="28">
        <f t="shared" si="20"/>
        <v>3.8461538461538494</v>
      </c>
      <c r="S118" s="105">
        <f>IF(INDEX(Historical!$D$7:$D1150,MATCH(B118,Historical!$B$7:$B$1044,0))=0,"n/a",(INDEX(Historical!$C$7:$C$1044,MATCH(B118,Historical!$B$7:$B$1044,0))/INDEX(Historical!$D$7:$D$1044,MATCH(B118,Historical!$B$7:$B$1044,0))-1)*100)</f>
        <v>13.636363636363647</v>
      </c>
      <c r="T118" s="105">
        <f>IF(INDEX(Historical!$F$7:$F$1044,MATCH(B118,Historical!$B$7:$B$1044,0))=0,"n/a",((INDEX(Historical!$C$7:$C$1044,MATCH(B118,Historical!$B$7:$B$1044,0))/INDEX(Historical!$F$7:$F$1044,MATCH(B118,Historical!$B$7:$B$1044,0)))^(1/3)-1)*100)</f>
        <v>14.855559430448251</v>
      </c>
      <c r="U118" s="105">
        <f>IF(INDEX(Historical!$H$7:$H$1044,MATCH(B118,Historical!$B$7:$B$1044,0))=0,"n/a",((INDEX(Historical!$C$7:$C$1044,MATCH(B118,Historical!$B$7:$B$1044,0))/INDEX(Historical!$H$7:$H$1044,MATCH(B118,Historical!$B$7:$B$1044,0)))^(1/5)-1)*100)</f>
        <v>11.898696853861001</v>
      </c>
      <c r="V118" s="105">
        <f>IF(INDEX(Historical!$M$7:$M$1044,MATCH(B118,Historical!$B$7:$B$1044,0))=0,"n/a",((INDEX(Historical!$C$7:$C$1044,MATCH(B118,Historical!$B$7:$B$1044,0))/INDEX(Historical!$M$7:$M$1044,MATCH(B118,Historical!$B$7:$B$1044,0)))^(1/10)-1)*100)</f>
        <v>22.632523391665082</v>
      </c>
      <c r="W118" s="106">
        <f t="shared" si="21"/>
        <v>0.52573443305234602</v>
      </c>
      <c r="X118" s="107">
        <f t="shared" si="22"/>
        <v>0.85540595642422723</v>
      </c>
      <c r="Y118" s="159"/>
      <c r="Z118" s="101">
        <f t="shared" si="23"/>
        <v>30.594900849858359</v>
      </c>
      <c r="AA118" s="109">
        <f t="shared" si="24"/>
        <v>13.079320113314449</v>
      </c>
      <c r="AB118" s="71">
        <v>12</v>
      </c>
      <c r="AC118" s="100">
        <v>3.53</v>
      </c>
      <c r="AD118" s="100" t="s">
        <v>142</v>
      </c>
      <c r="AE118" s="100">
        <v>2.74</v>
      </c>
      <c r="AF118" s="100">
        <v>1.35</v>
      </c>
      <c r="AG118" s="100">
        <v>11.04</v>
      </c>
      <c r="AH118" s="100">
        <v>0.83</v>
      </c>
      <c r="AI118" s="100">
        <v>0.73</v>
      </c>
      <c r="AJ118" s="100">
        <v>13.91</v>
      </c>
      <c r="AK118" s="100" t="s">
        <v>142</v>
      </c>
      <c r="AL118" s="100">
        <v>789.57</v>
      </c>
      <c r="AM118" s="100">
        <v>19.950000000000003</v>
      </c>
      <c r="AN118" s="100">
        <v>0.16</v>
      </c>
      <c r="AO118" s="110">
        <f t="shared" si="25"/>
        <v>1.1585580270962605</v>
      </c>
      <c r="AP118" s="111">
        <f t="shared" si="26"/>
        <v>14.237878140410709</v>
      </c>
      <c r="AQ118" s="112">
        <f t="shared" si="27"/>
        <v>-11.413364055357256</v>
      </c>
      <c r="AR118" s="101">
        <f>INDEX(Historical!$C$7:$C$1045,MATCH(B118,Historical!$B$7:$B$1045,0))*IF(AH118="n/a",1.03,IF(AH118&lt;0,1.01,IF(AH118&gt;10,1.1,(1+AH118/100))))</f>
        <v>1.0083</v>
      </c>
      <c r="AS118" s="109">
        <f t="shared" si="28"/>
        <v>1.01566059</v>
      </c>
      <c r="AT118" s="109">
        <f t="shared" si="33"/>
        <v>1.0461304077</v>
      </c>
      <c r="AU118" s="109">
        <f t="shared" si="33"/>
        <v>1.077514319931</v>
      </c>
      <c r="AV118" s="109">
        <f t="shared" si="33"/>
        <v>1.1098397495289301</v>
      </c>
      <c r="AW118" s="109">
        <f t="shared" si="29"/>
        <v>5.2574450671599298</v>
      </c>
      <c r="AX118" s="113">
        <f t="shared" si="30"/>
        <v>11.38714547792924</v>
      </c>
      <c r="AY118" s="100">
        <v>0.34</v>
      </c>
      <c r="AZ118" s="100">
        <v>29.82</v>
      </c>
      <c r="BA118" s="100">
        <v>-5.35</v>
      </c>
      <c r="BB118" s="100">
        <v>4.6899999999999995</v>
      </c>
      <c r="BC118" s="100">
        <v>8.5500000000000007</v>
      </c>
      <c r="BE118" s="12">
        <v>2014</v>
      </c>
      <c r="BF118" s="12">
        <f t="shared" si="31"/>
        <v>1</v>
      </c>
      <c r="BG118" s="100">
        <v>1.3599999999999999</v>
      </c>
      <c r="BH118" t="s">
        <v>121</v>
      </c>
      <c r="BI118" t="s">
        <v>122</v>
      </c>
    </row>
    <row r="119" spans="1:61" ht="11.25" customHeight="1" x14ac:dyDescent="0.2">
      <c r="A119" s="55" t="s">
        <v>227</v>
      </c>
      <c r="B119" s="55" t="s">
        <v>228</v>
      </c>
      <c r="C119" s="156" t="s">
        <v>134</v>
      </c>
      <c r="D119" s="98" t="s">
        <v>157</v>
      </c>
      <c r="E119" s="157">
        <v>29</v>
      </c>
      <c r="F119" s="2">
        <v>129</v>
      </c>
      <c r="G119" s="2" t="s">
        <v>118</v>
      </c>
      <c r="H119" s="2" t="s">
        <v>118</v>
      </c>
      <c r="I119" s="100">
        <v>71.900000000000006</v>
      </c>
      <c r="J119" s="101">
        <f t="shared" si="18"/>
        <v>2.5591098748261474</v>
      </c>
      <c r="K119" s="104">
        <v>0.46</v>
      </c>
      <c r="L119" s="71">
        <v>4</v>
      </c>
      <c r="M119" s="28">
        <f t="shared" si="19"/>
        <v>1.84</v>
      </c>
      <c r="N119" s="103" t="s">
        <v>158</v>
      </c>
      <c r="O119" s="104">
        <v>0.45</v>
      </c>
      <c r="P119" s="158">
        <v>46085</v>
      </c>
      <c r="Q119" s="158">
        <v>46100</v>
      </c>
      <c r="R119" s="28">
        <f t="shared" si="20"/>
        <v>2.2222222222222241</v>
      </c>
      <c r="S119" s="105">
        <f>IF(INDEX(Historical!$D$7:$D1151,MATCH(B119,Historical!$B$7:$B$1044,0))=0,"n/a",(INDEX(Historical!$C$7:$C$1044,MATCH(B119,Historical!$B$7:$B$1044,0))/INDEX(Historical!$D$7:$D$1044,MATCH(B119,Historical!$B$7:$B$1044,0))-1)*100)</f>
        <v>2.2727272727272707</v>
      </c>
      <c r="T119" s="105">
        <f>IF(INDEX(Historical!$F$7:$F$1044,MATCH(B119,Historical!$B$7:$B$1044,0))=0,"n/a",((INDEX(Historical!$C$7:$C$1044,MATCH(B119,Historical!$B$7:$B$1044,0))/INDEX(Historical!$F$7:$F$1044,MATCH(B119,Historical!$B$7:$B$1044,0)))^(1/3)-1)*100)</f>
        <v>2.5302488198232664</v>
      </c>
      <c r="U119" s="105">
        <f>IF(INDEX(Historical!$H$7:$H$1044,MATCH(B119,Historical!$B$7:$B$1044,0))=0,"n/a",((INDEX(Historical!$C$7:$C$1044,MATCH(B119,Historical!$B$7:$B$1044,0))/INDEX(Historical!$H$7:$H$1044,MATCH(B119,Historical!$B$7:$B$1044,0)))^(1/5)-1)*100)</f>
        <v>2.5120872198526989</v>
      </c>
      <c r="V119" s="105">
        <f>IF(INDEX(Historical!$M$7:$M$1044,MATCH(B119,Historical!$B$7:$B$1044,0))=0,"n/a",((INDEX(Historical!$C$7:$C$1044,MATCH(B119,Historical!$B$7:$B$1044,0))/INDEX(Historical!$M$7:$M$1044,MATCH(B119,Historical!$B$7:$B$1044,0)))^(1/10)-1)*100)</f>
        <v>2.472029871664283</v>
      </c>
      <c r="W119" s="106">
        <f t="shared" si="21"/>
        <v>1.01620423306675</v>
      </c>
      <c r="X119" s="107" t="str">
        <f t="shared" si="22"/>
        <v>n/a</v>
      </c>
      <c r="Y119" s="55"/>
      <c r="Z119" s="101" t="str">
        <f t="shared" si="23"/>
        <v>n/a</v>
      </c>
      <c r="AA119" s="109" t="str">
        <f t="shared" si="24"/>
        <v>n/a</v>
      </c>
      <c r="AB119" s="71">
        <v>12</v>
      </c>
      <c r="AC119" s="100" t="s">
        <v>142</v>
      </c>
      <c r="AD119" s="100" t="s">
        <v>142</v>
      </c>
      <c r="AE119" s="100" t="s">
        <v>142</v>
      </c>
      <c r="AF119" s="100" t="s">
        <v>142</v>
      </c>
      <c r="AG119" s="100" t="s">
        <v>142</v>
      </c>
      <c r="AH119" s="100" t="s">
        <v>142</v>
      </c>
      <c r="AI119" s="100" t="s">
        <v>142</v>
      </c>
      <c r="AJ119" s="100" t="s">
        <v>142</v>
      </c>
      <c r="AK119" s="100" t="s">
        <v>142</v>
      </c>
      <c r="AL119" s="100" t="s">
        <v>142</v>
      </c>
      <c r="AM119" s="100" t="s">
        <v>142</v>
      </c>
      <c r="AN119" s="100" t="s">
        <v>142</v>
      </c>
      <c r="AO119" s="110" t="str">
        <f t="shared" si="25"/>
        <v>n/a</v>
      </c>
      <c r="AP119" s="111">
        <f t="shared" si="26"/>
        <v>5.0711970946788458</v>
      </c>
      <c r="AQ119" s="112" t="str">
        <f t="shared" si="27"/>
        <v>n/a</v>
      </c>
      <c r="AR119" s="101">
        <f>INDEX(Historical!$C$7:$C$1045,MATCH(B119,Historical!$B$7:$B$1045,0))*IF(AH119="n/a",1.03,IF(AH119&lt;0,1.01,IF(AH119&gt;10,1.1,(1+AH119/100))))</f>
        <v>1.8540000000000001</v>
      </c>
      <c r="AS119" s="109">
        <f t="shared" si="28"/>
        <v>1.9096200000000001</v>
      </c>
      <c r="AT119" s="109">
        <f t="shared" si="33"/>
        <v>1.9669086000000002</v>
      </c>
      <c r="AU119" s="109">
        <f t="shared" si="33"/>
        <v>2.0259158580000003</v>
      </c>
      <c r="AV119" s="109">
        <f t="shared" si="33"/>
        <v>2.0866933337400004</v>
      </c>
      <c r="AW119" s="109">
        <f t="shared" si="29"/>
        <v>9.843137791740002</v>
      </c>
      <c r="AX119" s="113">
        <f t="shared" si="30"/>
        <v>13.690038653324063</v>
      </c>
      <c r="AY119" s="100" t="s">
        <v>142</v>
      </c>
      <c r="AZ119" s="100" t="s">
        <v>142</v>
      </c>
      <c r="BA119" s="100" t="s">
        <v>142</v>
      </c>
      <c r="BB119" s="100" t="s">
        <v>142</v>
      </c>
      <c r="BC119" s="100" t="s">
        <v>142</v>
      </c>
      <c r="BD119" s="20" t="s">
        <v>108</v>
      </c>
      <c r="BE119" s="12">
        <v>1998</v>
      </c>
      <c r="BF119" s="12">
        <f t="shared" si="31"/>
        <v>3</v>
      </c>
      <c r="BG119" s="100" t="s">
        <v>142</v>
      </c>
      <c r="BH119" t="s">
        <v>121</v>
      </c>
      <c r="BI119" t="s">
        <v>122</v>
      </c>
    </row>
    <row r="120" spans="1:61" ht="11.25" customHeight="1" x14ac:dyDescent="0.2">
      <c r="A120" s="116" t="s">
        <v>5594</v>
      </c>
      <c r="B120" s="55" t="s">
        <v>5584</v>
      </c>
      <c r="C120" s="156" t="s">
        <v>335</v>
      </c>
      <c r="D120" s="98" t="s">
        <v>772</v>
      </c>
      <c r="E120" s="157">
        <v>6</v>
      </c>
      <c r="F120" s="2">
        <v>643</v>
      </c>
      <c r="G120" s="2" t="s">
        <v>146</v>
      </c>
      <c r="H120" s="2" t="s">
        <v>146</v>
      </c>
      <c r="I120" s="100">
        <v>56.02</v>
      </c>
      <c r="J120" s="101">
        <f t="shared" si="18"/>
        <v>2.2848982506247766</v>
      </c>
      <c r="K120" s="104">
        <v>0.32</v>
      </c>
      <c r="L120" s="71">
        <v>4</v>
      </c>
      <c r="M120" s="28">
        <f t="shared" si="19"/>
        <v>1.28</v>
      </c>
      <c r="N120" s="103" t="s">
        <v>395</v>
      </c>
      <c r="O120" s="104">
        <v>0.28999999999999998</v>
      </c>
      <c r="P120" s="158">
        <v>46078</v>
      </c>
      <c r="Q120" s="158">
        <v>46092</v>
      </c>
      <c r="R120" s="28">
        <f t="shared" si="20"/>
        <v>10.344827586206906</v>
      </c>
      <c r="S120" s="105">
        <f>IF(INDEX(Historical!$D$7:$D1713,MATCH(B120,Historical!$B$7:$B$1044,0))=0,"n/a",(INDEX(Historical!$C$7:$C$1044,MATCH(B120,Historical!$B$7:$B$1044,0))/INDEX(Historical!$D$7:$D$1044,MATCH(B120,Historical!$B$7:$B$1044,0))-1)*100)</f>
        <v>11.538461538461519</v>
      </c>
      <c r="T120" s="105">
        <f>IF(INDEX(Historical!$F$7:$F$1044,MATCH(B120,Historical!$B$7:$B$1044,0))=0,"n/a",((INDEX(Historical!$C$7:$C$1044,MATCH(B120,Historical!$B$7:$B$1044,0))/INDEX(Historical!$F$7:$F$1044,MATCH(B120,Historical!$B$7:$B$1044,0)))^(1/3)-1)*100)</f>
        <v>13.18511959629507</v>
      </c>
      <c r="U120" s="105" t="str">
        <f>IF(INDEX(Historical!$H$7:$H$1044,MATCH(B120,Historical!$B$7:$B$1044,0))=0,"n/a",((INDEX(Historical!$C$7:$C$1044,MATCH(B120,Historical!$B$7:$B$1044,0))/INDEX(Historical!$H$7:$H$1044,MATCH(B120,Historical!$B$7:$B$1044,0)))^(1/5)-1)*100)</f>
        <v>n/a</v>
      </c>
      <c r="V120" s="105" t="str">
        <f>IF(INDEX(Historical!$M$7:$M$1044,MATCH(B120,Historical!$B$7:$B$1044,0))=0,"n/a",((INDEX(Historical!$C$7:$C$1044,MATCH(B120,Historical!$B$7:$B$1044,0))/INDEX(Historical!$M$7:$M$1044,MATCH(B120,Historical!$B$7:$B$1044,0)))^(1/10)-1)*100)</f>
        <v>n/a</v>
      </c>
      <c r="W120" s="106" t="str">
        <f t="shared" si="21"/>
        <v>n/a</v>
      </c>
      <c r="X120" s="107" t="str">
        <f t="shared" si="22"/>
        <v>n/a</v>
      </c>
      <c r="Y120" s="162"/>
      <c r="Z120" s="101">
        <f t="shared" si="23"/>
        <v>28.893905191873593</v>
      </c>
      <c r="AA120" s="109">
        <f t="shared" si="24"/>
        <v>12.645598194130928</v>
      </c>
      <c r="AB120" s="71">
        <v>12</v>
      </c>
      <c r="AC120" s="100">
        <v>4.43</v>
      </c>
      <c r="AD120" s="100" t="s">
        <v>142</v>
      </c>
      <c r="AE120" s="100">
        <v>0.41</v>
      </c>
      <c r="AF120" s="100">
        <v>0.63</v>
      </c>
      <c r="AG120" s="100">
        <v>5.17</v>
      </c>
      <c r="AH120" s="100">
        <v>-37.169999999999995</v>
      </c>
      <c r="AI120" s="100">
        <v>30.819999999999997</v>
      </c>
      <c r="AJ120" s="100">
        <v>-4.54</v>
      </c>
      <c r="AK120" s="100" t="s">
        <v>142</v>
      </c>
      <c r="AL120" s="100">
        <v>1610</v>
      </c>
      <c r="AM120" s="100">
        <v>13.700000000000001</v>
      </c>
      <c r="AN120" s="100">
        <v>0.6</v>
      </c>
      <c r="AO120" s="110" t="str">
        <f t="shared" si="25"/>
        <v>n/a</v>
      </c>
      <c r="AP120" s="111" t="str">
        <f t="shared" si="26"/>
        <v>n/a</v>
      </c>
      <c r="AQ120" s="112">
        <f t="shared" si="27"/>
        <v>-40.495651466832619</v>
      </c>
      <c r="AR120" s="101">
        <f>INDEX(Historical!$C$7:$C$1045,MATCH(B120,Historical!$B$7:$B$1045,0))*IF(AH120="n/a",1.03,IF(AH120&lt;0,1.01,IF(AH120&gt;10,1.1,(1+AH120/100))))</f>
        <v>1.1716</v>
      </c>
      <c r="AS120" s="109">
        <f t="shared" si="28"/>
        <v>1.2887600000000001</v>
      </c>
      <c r="AT120" s="109">
        <f t="shared" si="33"/>
        <v>1.3274228000000001</v>
      </c>
      <c r="AU120" s="109">
        <f t="shared" si="33"/>
        <v>1.3672454840000001</v>
      </c>
      <c r="AV120" s="109">
        <f t="shared" si="33"/>
        <v>1.4082628485200002</v>
      </c>
      <c r="AW120" s="109">
        <f t="shared" si="29"/>
        <v>6.5632911325199998</v>
      </c>
      <c r="AX120" s="113">
        <f t="shared" si="30"/>
        <v>11.715978458621921</v>
      </c>
      <c r="AY120" s="100">
        <v>1.39</v>
      </c>
      <c r="AZ120" s="100">
        <v>11.110000000000001</v>
      </c>
      <c r="BA120" s="100">
        <v>-26.290000000000003</v>
      </c>
      <c r="BB120" s="100">
        <v>-7.5600000000000005</v>
      </c>
      <c r="BC120" s="100">
        <v>-10.38</v>
      </c>
      <c r="BE120" s="12">
        <v>2021</v>
      </c>
      <c r="BF120" s="12">
        <f t="shared" si="31"/>
        <v>0</v>
      </c>
      <c r="BG120" s="100">
        <v>2.93</v>
      </c>
      <c r="BH120" s="55" t="s">
        <v>121</v>
      </c>
      <c r="BI120" s="55" t="s">
        <v>122</v>
      </c>
    </row>
    <row r="121" spans="1:61" ht="11.25" customHeight="1" x14ac:dyDescent="0.2">
      <c r="A121" s="55" t="s">
        <v>698</v>
      </c>
      <c r="B121" s="55" t="s">
        <v>699</v>
      </c>
      <c r="C121" s="156" t="s">
        <v>198</v>
      </c>
      <c r="D121" s="98" t="s">
        <v>199</v>
      </c>
      <c r="E121" s="157">
        <v>13</v>
      </c>
      <c r="F121" s="2">
        <v>418</v>
      </c>
      <c r="G121" s="2" t="s">
        <v>146</v>
      </c>
      <c r="H121" s="2" t="s">
        <v>146</v>
      </c>
      <c r="I121" s="100">
        <v>136.94999999999999</v>
      </c>
      <c r="J121" s="101">
        <f t="shared" si="18"/>
        <v>1.8400876232201535</v>
      </c>
      <c r="K121" s="104">
        <v>0.63</v>
      </c>
      <c r="L121" s="71">
        <v>4</v>
      </c>
      <c r="M121" s="28">
        <f t="shared" si="19"/>
        <v>2.52</v>
      </c>
      <c r="N121" s="103" t="s">
        <v>168</v>
      </c>
      <c r="O121" s="104">
        <v>0.625</v>
      </c>
      <c r="P121" s="158">
        <v>45986</v>
      </c>
      <c r="Q121" s="158">
        <v>46001</v>
      </c>
      <c r="R121" s="28">
        <f t="shared" si="20"/>
        <v>0.80000000000000071</v>
      </c>
      <c r="S121" s="105">
        <f>IF(INDEX(Historical!$D$7:$D1152,MATCH(B121,Historical!$B$7:$B$1044,0))=0,"n/a",(INDEX(Historical!$C$7:$C$1044,MATCH(B121,Historical!$B$7:$B$1044,0))/INDEX(Historical!$D$7:$D$1044,MATCH(B121,Historical!$B$7:$B$1044,0))-1)*100)</f>
        <v>0.80482897384306362</v>
      </c>
      <c r="T121" s="105">
        <f>IF(INDEX(Historical!$F$7:$F$1044,MATCH(B121,Historical!$B$7:$B$1044,0))=0,"n/a",((INDEX(Historical!$C$7:$C$1044,MATCH(B121,Historical!$B$7:$B$1044,0))/INDEX(Historical!$F$7:$F$1044,MATCH(B121,Historical!$B$7:$B$1044,0)))^(1/3)-1)*100)</f>
        <v>6.2234692564372862</v>
      </c>
      <c r="U121" s="105">
        <f>IF(INDEX(Historical!$H$7:$H$1044,MATCH(B121,Historical!$B$7:$B$1044,0))=0,"n/a",((INDEX(Historical!$C$7:$C$1044,MATCH(B121,Historical!$B$7:$B$1044,0))/INDEX(Historical!$H$7:$H$1044,MATCH(B121,Historical!$B$7:$B$1044,0)))^(1/5)-1)*100)</f>
        <v>10.219237407570914</v>
      </c>
      <c r="V121" s="105">
        <f>IF(INDEX(Historical!$M$7:$M$1044,MATCH(B121,Historical!$B$7:$B$1044,0))=0,"n/a",((INDEX(Historical!$C$7:$C$1044,MATCH(B121,Historical!$B$7:$B$1044,0))/INDEX(Historical!$M$7:$M$1044,MATCH(B121,Historical!$B$7:$B$1044,0)))^(1/10)-1)*100)</f>
        <v>23.237989215754418</v>
      </c>
      <c r="W121" s="106">
        <f t="shared" si="21"/>
        <v>0.43976427188642825</v>
      </c>
      <c r="X121" s="107">
        <f t="shared" si="22"/>
        <v>1.2462484643379161</v>
      </c>
      <c r="Y121" s="169"/>
      <c r="Z121" s="101">
        <f t="shared" si="23"/>
        <v>31.188118811881189</v>
      </c>
      <c r="AA121" s="109">
        <f t="shared" si="24"/>
        <v>16.949257425742573</v>
      </c>
      <c r="AB121" s="71">
        <v>12</v>
      </c>
      <c r="AC121" s="100">
        <v>8.08</v>
      </c>
      <c r="AD121" s="100">
        <v>1.73</v>
      </c>
      <c r="AE121" s="100">
        <v>0.78</v>
      </c>
      <c r="AF121" s="100">
        <v>6.8</v>
      </c>
      <c r="AG121" s="100">
        <v>43.02</v>
      </c>
      <c r="AH121" s="100">
        <v>5.0500000000000007</v>
      </c>
      <c r="AI121" s="100">
        <v>7.580000000000001</v>
      </c>
      <c r="AJ121" s="100">
        <v>8.2000000000000011</v>
      </c>
      <c r="AK121" s="100">
        <v>7.01</v>
      </c>
      <c r="AL121" s="100">
        <v>17530</v>
      </c>
      <c r="AM121" s="100">
        <v>0.52</v>
      </c>
      <c r="AN121" s="100">
        <v>2.37</v>
      </c>
      <c r="AO121" s="110">
        <f t="shared" si="25"/>
        <v>-4.8899323949515061</v>
      </c>
      <c r="AP121" s="111">
        <f t="shared" si="26"/>
        <v>12.059325030791067</v>
      </c>
      <c r="AQ121" s="112">
        <f t="shared" si="27"/>
        <v>126.328130028603</v>
      </c>
      <c r="AR121" s="101">
        <f>INDEX(Historical!$C$7:$C$1045,MATCH(B121,Historical!$B$7:$B$1045,0))*IF(AH121="n/a",1.03,IF(AH121&lt;0,1.01,IF(AH121&gt;10,1.1,(1+AH121/100))))</f>
        <v>2.6315024999999999</v>
      </c>
      <c r="AS121" s="109">
        <f t="shared" si="28"/>
        <v>2.8309703895</v>
      </c>
      <c r="AT121" s="109">
        <f t="shared" si="33"/>
        <v>3.0294214138039504</v>
      </c>
      <c r="AU121" s="109">
        <f t="shared" si="33"/>
        <v>3.2417838549116076</v>
      </c>
      <c r="AV121" s="109">
        <f t="shared" si="33"/>
        <v>3.4690329031409113</v>
      </c>
      <c r="AW121" s="109">
        <f t="shared" si="29"/>
        <v>15.202711061356471</v>
      </c>
      <c r="AX121" s="113">
        <f t="shared" si="30"/>
        <v>11.100920818807209</v>
      </c>
      <c r="AY121" s="100">
        <v>1.03</v>
      </c>
      <c r="AZ121" s="100">
        <v>21.22</v>
      </c>
      <c r="BA121" s="100">
        <v>-28.78</v>
      </c>
      <c r="BB121" s="100">
        <v>9.1999999999999993</v>
      </c>
      <c r="BC121" s="100">
        <v>-5.5</v>
      </c>
      <c r="BE121" s="12">
        <v>2014</v>
      </c>
      <c r="BF121" s="12">
        <f t="shared" si="31"/>
        <v>1</v>
      </c>
      <c r="BG121" s="100">
        <v>6.9500000000000011</v>
      </c>
      <c r="BH121" t="s">
        <v>121</v>
      </c>
      <c r="BI121" t="s">
        <v>122</v>
      </c>
    </row>
    <row r="122" spans="1:61" ht="11.25" customHeight="1" x14ac:dyDescent="0.2">
      <c r="A122" s="146" t="s">
        <v>5619</v>
      </c>
      <c r="B122" s="55" t="s">
        <v>5607</v>
      </c>
      <c r="C122" s="156" t="s">
        <v>162</v>
      </c>
      <c r="D122" s="98" t="s">
        <v>296</v>
      </c>
      <c r="E122" s="157">
        <v>5</v>
      </c>
      <c r="F122" s="2">
        <v>705</v>
      </c>
      <c r="G122" s="2" t="s">
        <v>146</v>
      </c>
      <c r="H122" s="2" t="s">
        <v>146</v>
      </c>
      <c r="I122" s="100">
        <v>313</v>
      </c>
      <c r="J122" s="101">
        <f t="shared" si="18"/>
        <v>0.5450479233226837</v>
      </c>
      <c r="K122" s="104">
        <v>0.42649999999999999</v>
      </c>
      <c r="L122" s="71">
        <v>4</v>
      </c>
      <c r="M122" s="28">
        <f t="shared" si="19"/>
        <v>1.706</v>
      </c>
      <c r="N122" s="103" t="s">
        <v>1553</v>
      </c>
      <c r="O122" s="104">
        <v>0.38779999999999998</v>
      </c>
      <c r="P122" s="158">
        <v>46090</v>
      </c>
      <c r="Q122" s="158">
        <v>46101</v>
      </c>
      <c r="R122" s="28">
        <f t="shared" si="20"/>
        <v>9.9793708096957232</v>
      </c>
      <c r="S122" s="105">
        <f>IF(INDEX(Historical!$D$7:$D1717,MATCH(B122,Historical!$B$7:$B$1044,0))=0,"n/a",(INDEX(Historical!$C$7:$C$1044,MATCH(B122,Historical!$B$7:$B$1044,0))/INDEX(Historical!$D$7:$D$1044,MATCH(B122,Historical!$B$7:$B$1044,0))-1)*100)</f>
        <v>10.014184397163127</v>
      </c>
      <c r="T122" s="105">
        <f>IF(INDEX(Historical!$F$7:$F$1044,MATCH(B122,Historical!$B$7:$B$1044,0))=0,"n/a",((INDEX(Historical!$C$7:$C$1044,MATCH(B122,Historical!$B$7:$B$1044,0))/INDEX(Historical!$F$7:$F$1044,MATCH(B122,Historical!$B$7:$B$1044,0)))^(1/3)-1)*100)</f>
        <v>40.107988279812481</v>
      </c>
      <c r="U122" s="105" t="str">
        <f>IF(INDEX(Historical!$H$7:$H$1044,MATCH(B122,Historical!$B$7:$B$1044,0))=0,"n/a",((INDEX(Historical!$C$7:$C$1044,MATCH(B122,Historical!$B$7:$B$1044,0))/INDEX(Historical!$H$7:$H$1044,MATCH(B122,Historical!$B$7:$B$1044,0)))^(1/5)-1)*100)</f>
        <v>n/a</v>
      </c>
      <c r="V122" s="105" t="str">
        <f>IF(INDEX(Historical!$M$7:$M$1044,MATCH(B122,Historical!$B$7:$B$1044,0))=0,"n/a",((INDEX(Historical!$C$7:$C$1044,MATCH(B122,Historical!$B$7:$B$1044,0))/INDEX(Historical!$M$7:$M$1044,MATCH(B122,Historical!$B$7:$B$1044,0)))^(1/10)-1)*100)</f>
        <v>n/a</v>
      </c>
      <c r="W122" s="106" t="str">
        <f t="shared" si="21"/>
        <v>n/a</v>
      </c>
      <c r="X122" s="107" t="str">
        <f t="shared" si="22"/>
        <v>n/a</v>
      </c>
      <c r="Y122" s="159"/>
      <c r="Z122" s="101">
        <f t="shared" si="23"/>
        <v>23.054054054054053</v>
      </c>
      <c r="AA122" s="109">
        <f t="shared" si="24"/>
        <v>42.297297297297298</v>
      </c>
      <c r="AB122" s="71">
        <v>12</v>
      </c>
      <c r="AC122" s="100">
        <v>7.4</v>
      </c>
      <c r="AD122" s="100">
        <v>1.04</v>
      </c>
      <c r="AE122" s="100">
        <v>4.22</v>
      </c>
      <c r="AF122" s="100">
        <v>6.73</v>
      </c>
      <c r="AG122" s="100">
        <v>16.75</v>
      </c>
      <c r="AH122" s="100">
        <v>24.01</v>
      </c>
      <c r="AI122" s="100">
        <v>16.21</v>
      </c>
      <c r="AJ122" s="100">
        <v>32.58</v>
      </c>
      <c r="AK122" s="100">
        <v>22.21</v>
      </c>
      <c r="AL122" s="100">
        <v>113400</v>
      </c>
      <c r="AM122" s="100">
        <v>6.419999999999999</v>
      </c>
      <c r="AN122" s="100">
        <v>0.65</v>
      </c>
      <c r="AO122" s="110" t="str">
        <f t="shared" si="25"/>
        <v>n/a</v>
      </c>
      <c r="AP122" s="111" t="str">
        <f t="shared" si="26"/>
        <v>n/a</v>
      </c>
      <c r="AQ122" s="112">
        <f t="shared" si="27"/>
        <v>255.69075882839005</v>
      </c>
      <c r="AR122" s="101">
        <f>INDEX(Historical!$C$7:$C$1045,MATCH(B122,Historical!$B$7:$B$1045,0))*IF(AH122="n/a",1.03,IF(AH122&lt;0,1.01,IF(AH122&gt;10,1.1,(1+AH122/100))))</f>
        <v>1.7063200000000001</v>
      </c>
      <c r="AS122" s="109">
        <f t="shared" si="28"/>
        <v>1.8769520000000002</v>
      </c>
      <c r="AT122" s="109">
        <f t="shared" si="33"/>
        <v>2.0646472000000005</v>
      </c>
      <c r="AU122" s="109">
        <f t="shared" si="33"/>
        <v>2.2711119200000005</v>
      </c>
      <c r="AV122" s="109">
        <f t="shared" si="33"/>
        <v>2.4982231120000007</v>
      </c>
      <c r="AW122" s="109">
        <f t="shared" si="29"/>
        <v>10.417254232000001</v>
      </c>
      <c r="AX122" s="113">
        <f t="shared" si="30"/>
        <v>3.3281962402555916</v>
      </c>
      <c r="AY122" s="100">
        <v>1.1200000000000001</v>
      </c>
      <c r="AZ122" s="100">
        <v>44.41</v>
      </c>
      <c r="BA122" s="100">
        <v>-24.16</v>
      </c>
      <c r="BB122" s="100">
        <v>3.9699999999999998</v>
      </c>
      <c r="BC122" s="100">
        <v>-4.3099999999999996</v>
      </c>
      <c r="BE122" s="12">
        <v>2022</v>
      </c>
      <c r="BF122" s="12">
        <f t="shared" si="31"/>
        <v>0</v>
      </c>
      <c r="BG122" s="100">
        <v>4.21</v>
      </c>
      <c r="BH122" s="55" t="s">
        <v>121</v>
      </c>
      <c r="BI122" s="55" t="s">
        <v>122</v>
      </c>
    </row>
    <row r="123" spans="1:61" ht="11.25" customHeight="1" x14ac:dyDescent="0.2">
      <c r="A123" s="116" t="s">
        <v>1417</v>
      </c>
      <c r="B123" s="55" t="s">
        <v>1418</v>
      </c>
      <c r="C123" s="156" t="s">
        <v>134</v>
      </c>
      <c r="D123" s="98" t="s">
        <v>157</v>
      </c>
      <c r="E123" s="157">
        <v>7</v>
      </c>
      <c r="F123" s="2">
        <v>604</v>
      </c>
      <c r="G123" s="2" t="s">
        <v>146</v>
      </c>
      <c r="H123" s="2" t="s">
        <v>146</v>
      </c>
      <c r="I123" s="100">
        <v>29.3</v>
      </c>
      <c r="J123" s="101">
        <f t="shared" si="18"/>
        <v>1.228668941979522</v>
      </c>
      <c r="K123" s="104">
        <v>0.09</v>
      </c>
      <c r="L123" s="71">
        <v>4</v>
      </c>
      <c r="M123" s="28">
        <f t="shared" si="19"/>
        <v>0.36</v>
      </c>
      <c r="N123" s="103" t="s">
        <v>209</v>
      </c>
      <c r="O123" s="104">
        <v>0.08</v>
      </c>
      <c r="P123" s="158">
        <v>46037</v>
      </c>
      <c r="Q123" s="158">
        <v>46048</v>
      </c>
      <c r="R123" s="28">
        <f t="shared" si="20"/>
        <v>12.499999999999993</v>
      </c>
      <c r="S123" s="105">
        <f>IF(INDEX(Historical!$D$7:$D1153,MATCH(B123,Historical!$B$7:$B$1044,0))=0,"n/a",(INDEX(Historical!$C$7:$C$1044,MATCH(B123,Historical!$B$7:$B$1044,0))/INDEX(Historical!$D$7:$D$1044,MATCH(B123,Historical!$B$7:$B$1044,0))-1)*100)</f>
        <v>19.999999999999996</v>
      </c>
      <c r="T123" s="105">
        <f>IF(INDEX(Historical!$F$7:$F$1044,MATCH(B123,Historical!$B$7:$B$1044,0))=0,"n/a",((INDEX(Historical!$C$7:$C$1044,MATCH(B123,Historical!$B$7:$B$1044,0))/INDEX(Historical!$F$7:$F$1044,MATCH(B123,Historical!$B$7:$B$1044,0)))^(1/3)-1)*100)</f>
        <v>18.563110149668759</v>
      </c>
      <c r="U123" s="105">
        <f>IF(INDEX(Historical!$H$7:$H$1044,MATCH(B123,Historical!$B$7:$B$1044,0))=0,"n/a",((INDEX(Historical!$C$7:$C$1044,MATCH(B123,Historical!$B$7:$B$1044,0))/INDEX(Historical!$H$7:$H$1044,MATCH(B123,Historical!$B$7:$B$1044,0)))^(1/5)-1)*100)</f>
        <v>58.489319246111357</v>
      </c>
      <c r="V123" s="105" t="str">
        <f>IF(INDEX(Historical!$M$7:$M$1044,MATCH(B123,Historical!$B$7:$B$1044,0))=0,"n/a",((INDEX(Historical!$C$7:$C$1044,MATCH(B123,Historical!$B$7:$B$1044,0))/INDEX(Historical!$M$7:$M$1044,MATCH(B123,Historical!$B$7:$B$1044,0)))^(1/10)-1)*100)</f>
        <v>n/a</v>
      </c>
      <c r="W123" s="106" t="str">
        <f t="shared" si="21"/>
        <v>n/a</v>
      </c>
      <c r="X123" s="107" t="str">
        <f t="shared" si="22"/>
        <v>n/a</v>
      </c>
      <c r="Y123" s="162"/>
      <c r="Z123" s="101">
        <f t="shared" si="23"/>
        <v>13.382899628252787</v>
      </c>
      <c r="AA123" s="109">
        <f t="shared" si="24"/>
        <v>10.892193308550187</v>
      </c>
      <c r="AB123" s="71">
        <v>12</v>
      </c>
      <c r="AC123" s="100">
        <v>2.69</v>
      </c>
      <c r="AD123" s="100" t="s">
        <v>142</v>
      </c>
      <c r="AE123" s="100">
        <v>1.52</v>
      </c>
      <c r="AF123" s="100">
        <v>1.02</v>
      </c>
      <c r="AG123" s="100">
        <v>9.64</v>
      </c>
      <c r="AH123" s="100">
        <v>36.059999999999995</v>
      </c>
      <c r="AI123" s="100">
        <v>16.12</v>
      </c>
      <c r="AJ123" s="100">
        <v>-9.7100000000000009</v>
      </c>
      <c r="AK123" s="100" t="s">
        <v>142</v>
      </c>
      <c r="AL123" s="100">
        <v>190.76</v>
      </c>
      <c r="AM123" s="100">
        <v>23.36</v>
      </c>
      <c r="AN123" s="100">
        <v>0.66</v>
      </c>
      <c r="AO123" s="110">
        <f t="shared" si="25"/>
        <v>48.825794879540695</v>
      </c>
      <c r="AP123" s="111">
        <f t="shared" si="26"/>
        <v>59.717988188090878</v>
      </c>
      <c r="AQ123" s="112">
        <f t="shared" si="27"/>
        <v>-29.730559274489142</v>
      </c>
      <c r="AR123" s="101">
        <f>INDEX(Historical!$C$7:$C$1045,MATCH(B123,Historical!$B$7:$B$1045,0))*IF(AH123="n/a",1.03,IF(AH123&lt;0,1.01,IF(AH123&gt;10,1.1,(1+AH123/100))))</f>
        <v>0.33</v>
      </c>
      <c r="AS123" s="109">
        <f t="shared" si="28"/>
        <v>0.36300000000000004</v>
      </c>
      <c r="AT123" s="109">
        <f t="shared" si="33"/>
        <v>0.37389000000000006</v>
      </c>
      <c r="AU123" s="109">
        <f t="shared" si="33"/>
        <v>0.38510670000000008</v>
      </c>
      <c r="AV123" s="109">
        <f t="shared" si="33"/>
        <v>0.39665990100000009</v>
      </c>
      <c r="AW123" s="109">
        <f t="shared" si="29"/>
        <v>1.8486566010000003</v>
      </c>
      <c r="AX123" s="113">
        <f t="shared" si="30"/>
        <v>6.3094081945392499</v>
      </c>
      <c r="AY123" s="100">
        <v>0.43</v>
      </c>
      <c r="AZ123" s="100">
        <v>32.58</v>
      </c>
      <c r="BA123" s="100">
        <v>-14.66</v>
      </c>
      <c r="BB123" s="100">
        <v>0.37</v>
      </c>
      <c r="BC123" s="100">
        <v>11.93</v>
      </c>
      <c r="BE123" s="12">
        <v>2020</v>
      </c>
      <c r="BF123" s="12">
        <f t="shared" si="31"/>
        <v>1</v>
      </c>
      <c r="BG123" s="100">
        <v>0.80999999999999994</v>
      </c>
      <c r="BH123" t="s">
        <v>121</v>
      </c>
      <c r="BI123" t="s">
        <v>122</v>
      </c>
    </row>
    <row r="124" spans="1:61" ht="11.25" customHeight="1" x14ac:dyDescent="0.2">
      <c r="A124" s="55" t="s">
        <v>700</v>
      </c>
      <c r="B124" s="55" t="s">
        <v>701</v>
      </c>
      <c r="C124" s="156" t="s">
        <v>134</v>
      </c>
      <c r="D124" s="98" t="s">
        <v>157</v>
      </c>
      <c r="E124" s="157">
        <v>15</v>
      </c>
      <c r="F124" s="2">
        <v>342</v>
      </c>
      <c r="G124" s="2" t="s">
        <v>119</v>
      </c>
      <c r="H124" s="2" t="s">
        <v>119</v>
      </c>
      <c r="I124" s="100">
        <v>74.75</v>
      </c>
      <c r="J124" s="101">
        <f t="shared" si="18"/>
        <v>2.5685618729096986</v>
      </c>
      <c r="K124" s="104">
        <v>0.48</v>
      </c>
      <c r="L124" s="71">
        <v>4</v>
      </c>
      <c r="M124" s="28">
        <f t="shared" si="19"/>
        <v>1.92</v>
      </c>
      <c r="N124" s="103" t="s">
        <v>131</v>
      </c>
      <c r="O124" s="104">
        <v>0.46</v>
      </c>
      <c r="P124" s="158">
        <v>46094</v>
      </c>
      <c r="Q124" s="158">
        <v>46113</v>
      </c>
      <c r="R124" s="28">
        <f t="shared" si="20"/>
        <v>4.3478260869565135</v>
      </c>
      <c r="S124" s="105">
        <f>IF(INDEX(Historical!$D$7:$D1154,MATCH(B124,Historical!$B$7:$B$1044,0))=0,"n/a",(INDEX(Historical!$C$7:$C$1044,MATCH(B124,Historical!$B$7:$B$1044,0))/INDEX(Historical!$D$7:$D$1044,MATCH(B124,Historical!$B$7:$B$1044,0))-1)*100)</f>
        <v>3.4090909090909172</v>
      </c>
      <c r="T124" s="105">
        <f>IF(INDEX(Historical!$F$7:$F$1044,MATCH(B124,Historical!$B$7:$B$1044,0))=0,"n/a",((INDEX(Historical!$C$7:$C$1044,MATCH(B124,Historical!$B$7:$B$1044,0))/INDEX(Historical!$F$7:$F$1044,MATCH(B124,Historical!$B$7:$B$1044,0)))^(1/3)-1)*100)</f>
        <v>3.9566137483565633</v>
      </c>
      <c r="U124" s="105">
        <f>IF(INDEX(Historical!$H$7:$H$1044,MATCH(B124,Historical!$B$7:$B$1044,0))=0,"n/a",((INDEX(Historical!$C$7:$C$1044,MATCH(B124,Historical!$B$7:$B$1044,0))/INDEX(Historical!$H$7:$H$1044,MATCH(B124,Historical!$B$7:$B$1044,0)))^(1/5)-1)*100)</f>
        <v>3.6682005013054075</v>
      </c>
      <c r="V124" s="105">
        <f>IF(INDEX(Historical!$M$7:$M$1044,MATCH(B124,Historical!$B$7:$B$1044,0))=0,"n/a",((INDEX(Historical!$C$7:$C$1044,MATCH(B124,Historical!$B$7:$B$1044,0))/INDEX(Historical!$M$7:$M$1044,MATCH(B124,Historical!$B$7:$B$1044,0)))^(1/10)-1)*100)</f>
        <v>4.2531087541057166</v>
      </c>
      <c r="W124" s="106">
        <f t="shared" si="21"/>
        <v>0.86247512428745887</v>
      </c>
      <c r="X124" s="107">
        <f t="shared" si="22"/>
        <v>0.56783289493891753</v>
      </c>
      <c r="Y124" s="165"/>
      <c r="Z124" s="101">
        <f t="shared" si="23"/>
        <v>22.043628013777266</v>
      </c>
      <c r="AA124" s="109">
        <f t="shared" si="24"/>
        <v>8.5820895522388057</v>
      </c>
      <c r="AB124" s="71">
        <v>12</v>
      </c>
      <c r="AC124" s="100">
        <v>8.7100000000000009</v>
      </c>
      <c r="AD124" s="100" t="s">
        <v>142</v>
      </c>
      <c r="AE124" s="100">
        <v>1.28</v>
      </c>
      <c r="AF124" s="100">
        <v>0.91</v>
      </c>
      <c r="AG124" s="100">
        <v>11.28</v>
      </c>
      <c r="AH124" s="100" t="s">
        <v>142</v>
      </c>
      <c r="AI124" s="100" t="s">
        <v>142</v>
      </c>
      <c r="AJ124" s="100">
        <v>6.4600000000000009</v>
      </c>
      <c r="AK124" s="100" t="s">
        <v>142</v>
      </c>
      <c r="AL124" s="100">
        <v>243.38</v>
      </c>
      <c r="AM124" s="100">
        <v>7.01</v>
      </c>
      <c r="AN124" s="100">
        <v>0.39</v>
      </c>
      <c r="AO124" s="110">
        <f t="shared" si="25"/>
        <v>-2.3453271780236999</v>
      </c>
      <c r="AP124" s="111">
        <f t="shared" si="26"/>
        <v>6.2367623742151057</v>
      </c>
      <c r="AQ124" s="112">
        <f t="shared" si="27"/>
        <v>-41.08498967896471</v>
      </c>
      <c r="AR124" s="101">
        <f>INDEX(Historical!$C$7:$C$1045,MATCH(B124,Historical!$B$7:$B$1045,0))*IF(AH124="n/a",1.03,IF(AH124&lt;0,1.01,IF(AH124&gt;10,1.1,(1+AH124/100))))</f>
        <v>1.8746</v>
      </c>
      <c r="AS124" s="109">
        <f t="shared" si="28"/>
        <v>1.9308380000000001</v>
      </c>
      <c r="AT124" s="109">
        <f t="shared" si="33"/>
        <v>1.9887631400000001</v>
      </c>
      <c r="AU124" s="109">
        <f t="shared" si="33"/>
        <v>2.0484260342000002</v>
      </c>
      <c r="AV124" s="109">
        <f t="shared" si="33"/>
        <v>2.1098788152260002</v>
      </c>
      <c r="AW124" s="109">
        <f t="shared" si="29"/>
        <v>9.9525059894260011</v>
      </c>
      <c r="AX124" s="113">
        <f t="shared" si="30"/>
        <v>13.314389283513044</v>
      </c>
      <c r="AY124" s="100">
        <v>0.38</v>
      </c>
      <c r="AZ124" s="100">
        <v>30.930000000000003</v>
      </c>
      <c r="BA124" s="100">
        <v>-7.7</v>
      </c>
      <c r="BB124" s="100">
        <v>0.57000000000000006</v>
      </c>
      <c r="BC124" s="100">
        <v>5.0200000000000005</v>
      </c>
      <c r="BE124" s="12">
        <v>2012</v>
      </c>
      <c r="BF124" s="12">
        <f t="shared" si="31"/>
        <v>1</v>
      </c>
      <c r="BG124" s="100">
        <v>1.04</v>
      </c>
      <c r="BH124" t="s">
        <v>121</v>
      </c>
      <c r="BI124" t="s">
        <v>122</v>
      </c>
    </row>
    <row r="125" spans="1:61" ht="11.25" customHeight="1" x14ac:dyDescent="0.2">
      <c r="A125" s="55" t="s">
        <v>229</v>
      </c>
      <c r="B125" s="55" t="s">
        <v>230</v>
      </c>
      <c r="C125" s="156" t="s">
        <v>134</v>
      </c>
      <c r="D125" s="98" t="s">
        <v>157</v>
      </c>
      <c r="E125" s="157">
        <v>33</v>
      </c>
      <c r="F125" s="2">
        <v>104</v>
      </c>
      <c r="G125" s="2" t="s">
        <v>146</v>
      </c>
      <c r="H125" s="2" t="s">
        <v>146</v>
      </c>
      <c r="I125" s="100">
        <v>144.93</v>
      </c>
      <c r="J125" s="101">
        <f t="shared" si="18"/>
        <v>2.8427516732215552</v>
      </c>
      <c r="K125" s="104">
        <v>1.03</v>
      </c>
      <c r="L125" s="71">
        <v>4</v>
      </c>
      <c r="M125" s="28">
        <f t="shared" si="19"/>
        <v>4.12</v>
      </c>
      <c r="N125" s="103" t="s">
        <v>158</v>
      </c>
      <c r="O125" s="104">
        <v>1</v>
      </c>
      <c r="P125" s="158">
        <v>46171</v>
      </c>
      <c r="Q125" s="158">
        <v>46188</v>
      </c>
      <c r="R125" s="28">
        <f t="shared" si="20"/>
        <v>3.0000000000000027</v>
      </c>
      <c r="S125" s="105">
        <f>IF(INDEX(Historical!$D$7:$D1155,MATCH(B125,Historical!$B$7:$B$1044,0))=0,"n/a",(INDEX(Historical!$C$7:$C$1044,MATCH(B125,Historical!$B$7:$B$1044,0))/INDEX(Historical!$D$7:$D$1044,MATCH(B125,Historical!$B$7:$B$1044,0))-1)*100)</f>
        <v>5.6149732620320858</v>
      </c>
      <c r="T125" s="105">
        <f>IF(INDEX(Historical!$F$7:$F$1044,MATCH(B125,Historical!$B$7:$B$1044,0))=0,"n/a",((INDEX(Historical!$C$7:$C$1044,MATCH(B125,Historical!$B$7:$B$1044,0))/INDEX(Historical!$F$7:$F$1044,MATCH(B125,Historical!$B$7:$B$1044,0)))^(1/3)-1)*100)</f>
        <v>6.8277369799701004</v>
      </c>
      <c r="U125" s="105">
        <f>IF(INDEX(Historical!$H$7:$H$1044,MATCH(B125,Historical!$B$7:$B$1044,0))=0,"n/a",((INDEX(Historical!$C$7:$C$1044,MATCH(B125,Historical!$B$7:$B$1044,0))/INDEX(Historical!$H$7:$H$1044,MATCH(B125,Historical!$B$7:$B$1044,0)))^(1/5)-1)*100)</f>
        <v>6.7457141595617776</v>
      </c>
      <c r="V125" s="105">
        <f>IF(INDEX(Historical!$M$7:$M$1044,MATCH(B125,Historical!$B$7:$B$1044,0))=0,"n/a",((INDEX(Historical!$C$7:$C$1044,MATCH(B125,Historical!$B$7:$B$1044,0))/INDEX(Historical!$M$7:$M$1044,MATCH(B125,Historical!$B$7:$B$1044,0)))^(1/10)-1)*100)</f>
        <v>6.5216242784202905</v>
      </c>
      <c r="W125" s="106">
        <f t="shared" si="21"/>
        <v>1.0343610535619154</v>
      </c>
      <c r="X125" s="107">
        <f t="shared" si="22"/>
        <v>0.47238894674802362</v>
      </c>
      <c r="Y125" s="55"/>
      <c r="Z125" s="101">
        <f t="shared" si="23"/>
        <v>41.532258064516128</v>
      </c>
      <c r="AA125" s="109">
        <f t="shared" si="24"/>
        <v>14.609879032258066</v>
      </c>
      <c r="AB125" s="71">
        <v>12</v>
      </c>
      <c r="AC125" s="100">
        <v>9.92</v>
      </c>
      <c r="AD125" s="100">
        <v>2.75</v>
      </c>
      <c r="AE125" s="100">
        <v>3.13</v>
      </c>
      <c r="AF125" s="100">
        <v>2.0699999999999998</v>
      </c>
      <c r="AG125" s="100">
        <v>15.160000000000002</v>
      </c>
      <c r="AH125" s="100">
        <v>4.3</v>
      </c>
      <c r="AI125" s="100">
        <v>3.83</v>
      </c>
      <c r="AJ125" s="100">
        <v>14.280000000000001</v>
      </c>
      <c r="AK125" s="100">
        <v>4.91</v>
      </c>
      <c r="AL125" s="100">
        <v>9130</v>
      </c>
      <c r="AM125" s="100">
        <v>6.3299999999999992</v>
      </c>
      <c r="AN125" s="100">
        <v>1.1200000000000001</v>
      </c>
      <c r="AO125" s="110">
        <f t="shared" si="25"/>
        <v>-5.0214131994747326</v>
      </c>
      <c r="AP125" s="111">
        <f t="shared" si="26"/>
        <v>9.5884658327833332</v>
      </c>
      <c r="AQ125" s="112">
        <f t="shared" si="27"/>
        <v>15.935709381007456</v>
      </c>
      <c r="AR125" s="101">
        <f>INDEX(Historical!$C$7:$C$1045,MATCH(B125,Historical!$B$7:$B$1045,0))*IF(AH125="n/a",1.03,IF(AH125&lt;0,1.01,IF(AH125&gt;10,1.1,(1+AH125/100))))</f>
        <v>4.1198499999999996</v>
      </c>
      <c r="AS125" s="109">
        <f t="shared" si="28"/>
        <v>4.2776402549999997</v>
      </c>
      <c r="AT125" s="109">
        <f t="shared" si="33"/>
        <v>4.4876723915204995</v>
      </c>
      <c r="AU125" s="109">
        <f t="shared" si="33"/>
        <v>4.7080171059441556</v>
      </c>
      <c r="AV125" s="109">
        <f t="shared" si="33"/>
        <v>4.9391807458460129</v>
      </c>
      <c r="AW125" s="109">
        <f t="shared" si="29"/>
        <v>22.532360498310666</v>
      </c>
      <c r="AX125" s="113">
        <f t="shared" si="30"/>
        <v>15.547064443738815</v>
      </c>
      <c r="AY125" s="100">
        <v>0.56999999999999995</v>
      </c>
      <c r="AZ125" s="100">
        <v>26.810000000000002</v>
      </c>
      <c r="BA125" s="100">
        <v>-2.71</v>
      </c>
      <c r="BB125" s="100">
        <v>4.2299999999999995</v>
      </c>
      <c r="BC125" s="100">
        <v>9.77</v>
      </c>
      <c r="BE125" s="12">
        <v>1994</v>
      </c>
      <c r="BF125" s="12">
        <f t="shared" si="31"/>
        <v>3</v>
      </c>
      <c r="BG125" s="100">
        <v>1.22</v>
      </c>
      <c r="BH125" t="s">
        <v>121</v>
      </c>
      <c r="BI125" t="s">
        <v>122</v>
      </c>
    </row>
    <row r="126" spans="1:61" ht="11.25" customHeight="1" x14ac:dyDescent="0.2">
      <c r="A126" s="116" t="s">
        <v>702</v>
      </c>
      <c r="B126" s="55" t="s">
        <v>703</v>
      </c>
      <c r="C126" s="156" t="s">
        <v>198</v>
      </c>
      <c r="D126" s="98" t="s">
        <v>199</v>
      </c>
      <c r="E126" s="157">
        <v>11</v>
      </c>
      <c r="F126" s="2">
        <v>484</v>
      </c>
      <c r="G126" s="2" t="s">
        <v>146</v>
      </c>
      <c r="H126" s="2" t="s">
        <v>146</v>
      </c>
      <c r="I126" s="100">
        <v>55.51</v>
      </c>
      <c r="J126" s="101">
        <f t="shared" si="18"/>
        <v>0.61250225184651419</v>
      </c>
      <c r="K126" s="104">
        <v>8.5000000000000006E-2</v>
      </c>
      <c r="L126" s="71">
        <v>4</v>
      </c>
      <c r="M126" s="28">
        <f t="shared" si="19"/>
        <v>0.34</v>
      </c>
      <c r="N126" s="103" t="s">
        <v>697</v>
      </c>
      <c r="O126" s="104">
        <v>0.08</v>
      </c>
      <c r="P126" s="158">
        <v>45974</v>
      </c>
      <c r="Q126" s="158">
        <v>45989</v>
      </c>
      <c r="R126" s="28">
        <f t="shared" si="20"/>
        <v>6.2500000000000053</v>
      </c>
      <c r="S126" s="105">
        <f>IF(INDEX(Historical!$D$7:$D1156,MATCH(B126,Historical!$B$7:$B$1044,0))=0,"n/a",(INDEX(Historical!$C$7:$C$1044,MATCH(B126,Historical!$B$7:$B$1044,0))/INDEX(Historical!$D$7:$D$1044,MATCH(B126,Historical!$B$7:$B$1044,0))-1)*100)</f>
        <v>6.5573770491803351</v>
      </c>
      <c r="T126" s="105">
        <f>IF(INDEX(Historical!$F$7:$F$1044,MATCH(B126,Historical!$B$7:$B$1044,0))=0,"n/a",((INDEX(Historical!$C$7:$C$1044,MATCH(B126,Historical!$B$7:$B$1044,0))/INDEX(Historical!$F$7:$F$1044,MATCH(B126,Historical!$B$7:$B$1044,0)))^(1/3)-1)*100)</f>
        <v>7.0399331060163606</v>
      </c>
      <c r="U126" s="105">
        <f>IF(INDEX(Historical!$H$7:$H$1044,MATCH(B126,Historical!$B$7:$B$1044,0))=0,"n/a",((INDEX(Historical!$C$7:$C$1044,MATCH(B126,Historical!$B$7:$B$1044,0))/INDEX(Historical!$H$7:$H$1044,MATCH(B126,Historical!$B$7:$B$1044,0)))^(1/5)-1)*100)</f>
        <v>7.6316922514810814</v>
      </c>
      <c r="V126" s="105">
        <f>IF(INDEX(Historical!$M$7:$M$1044,MATCH(B126,Historical!$B$7:$B$1044,0))=0,"n/a",((INDEX(Historical!$C$7:$C$1044,MATCH(B126,Historical!$B$7:$B$1044,0))/INDEX(Historical!$M$7:$M$1044,MATCH(B126,Historical!$B$7:$B$1044,0)))^(1/10)-1)*100)</f>
        <v>11.961679922923629</v>
      </c>
      <c r="W126" s="106">
        <f t="shared" si="21"/>
        <v>0.63801174255261062</v>
      </c>
      <c r="X126" s="107" t="str">
        <f t="shared" si="22"/>
        <v>n/a</v>
      </c>
      <c r="Y126" s="123"/>
      <c r="Z126" s="101">
        <f t="shared" si="23"/>
        <v>50</v>
      </c>
      <c r="AA126" s="109">
        <f t="shared" si="24"/>
        <v>81.632352941176464</v>
      </c>
      <c r="AB126" s="71">
        <v>12</v>
      </c>
      <c r="AC126" s="100">
        <v>0.68</v>
      </c>
      <c r="AD126" s="100">
        <v>1.76</v>
      </c>
      <c r="AE126" s="100">
        <v>9.32</v>
      </c>
      <c r="AF126" s="100">
        <v>6.21</v>
      </c>
      <c r="AG126" s="100">
        <v>7.61</v>
      </c>
      <c r="AH126" s="100">
        <v>21.8</v>
      </c>
      <c r="AI126" s="100">
        <v>22.91</v>
      </c>
      <c r="AJ126" s="100">
        <v>-7.5</v>
      </c>
      <c r="AK126" s="100">
        <v>20.68</v>
      </c>
      <c r="AL126" s="100">
        <v>9270</v>
      </c>
      <c r="AM126" s="100">
        <v>0.36</v>
      </c>
      <c r="AN126" s="100">
        <v>0.05</v>
      </c>
      <c r="AO126" s="110">
        <f t="shared" si="25"/>
        <v>-73.388158437848872</v>
      </c>
      <c r="AP126" s="111">
        <f t="shared" si="26"/>
        <v>8.244194503327595</v>
      </c>
      <c r="AQ126" s="112">
        <f t="shared" si="27"/>
        <v>374.66334819285026</v>
      </c>
      <c r="AR126" s="101">
        <f>INDEX(Historical!$C$7:$C$1045,MATCH(B126,Historical!$B$7:$B$1045,0))*IF(AH126="n/a",1.03,IF(AH126&lt;0,1.01,IF(AH126&gt;10,1.1,(1+AH126/100))))</f>
        <v>0.35750000000000004</v>
      </c>
      <c r="AS126" s="109">
        <f t="shared" si="28"/>
        <v>0.3932500000000001</v>
      </c>
      <c r="AT126" s="109">
        <f t="shared" si="33"/>
        <v>0.43257500000000015</v>
      </c>
      <c r="AU126" s="109">
        <f t="shared" si="33"/>
        <v>0.47583250000000021</v>
      </c>
      <c r="AV126" s="109">
        <f t="shared" si="33"/>
        <v>0.52341575000000029</v>
      </c>
      <c r="AW126" s="109">
        <f t="shared" si="29"/>
        <v>2.1825732500000008</v>
      </c>
      <c r="AX126" s="113">
        <f t="shared" si="30"/>
        <v>3.9318559718969568</v>
      </c>
      <c r="AY126" s="100">
        <v>1.46</v>
      </c>
      <c r="AZ126" s="100">
        <v>112.4</v>
      </c>
      <c r="BA126" s="100">
        <v>-7.3</v>
      </c>
      <c r="BB126" s="100">
        <v>5.79</v>
      </c>
      <c r="BC126" s="100">
        <v>25.86</v>
      </c>
      <c r="BE126" s="12">
        <v>2015</v>
      </c>
      <c r="BF126" s="12">
        <f t="shared" si="31"/>
        <v>1</v>
      </c>
      <c r="BG126" s="100">
        <v>5.71</v>
      </c>
      <c r="BH126" t="s">
        <v>121</v>
      </c>
      <c r="BI126" t="s">
        <v>122</v>
      </c>
    </row>
    <row r="127" spans="1:61" ht="11.25" customHeight="1" x14ac:dyDescent="0.2">
      <c r="A127" s="123" t="s">
        <v>704</v>
      </c>
      <c r="B127" s="55" t="s">
        <v>705</v>
      </c>
      <c r="C127" s="156" t="s">
        <v>134</v>
      </c>
      <c r="D127" s="98" t="s">
        <v>157</v>
      </c>
      <c r="E127" s="157">
        <v>13</v>
      </c>
      <c r="F127" s="2">
        <v>416</v>
      </c>
      <c r="G127" s="2" t="s">
        <v>119</v>
      </c>
      <c r="H127" s="2" t="s">
        <v>119</v>
      </c>
      <c r="I127" s="100">
        <v>122.96</v>
      </c>
      <c r="J127" s="101">
        <f t="shared" si="18"/>
        <v>2.8301886792452833</v>
      </c>
      <c r="K127" s="104">
        <v>0.87</v>
      </c>
      <c r="L127" s="71">
        <v>4</v>
      </c>
      <c r="M127" s="28">
        <f t="shared" si="19"/>
        <v>3.48</v>
      </c>
      <c r="N127" s="103" t="s">
        <v>202</v>
      </c>
      <c r="O127" s="104">
        <v>0.79</v>
      </c>
      <c r="P127" s="158">
        <v>45945</v>
      </c>
      <c r="Q127" s="158">
        <v>45961</v>
      </c>
      <c r="R127" s="28">
        <f t="shared" si="20"/>
        <v>10.126582278481006</v>
      </c>
      <c r="S127" s="105">
        <f>IF(INDEX(Historical!$D$7:$D1157,MATCH(B127,Historical!$B$7:$B$1044,0))=0,"n/a",(INDEX(Historical!$C$7:$C$1044,MATCH(B127,Historical!$B$7:$B$1044,0))/INDEX(Historical!$D$7:$D$1044,MATCH(B127,Historical!$B$7:$B$1044,0))-1)*100)</f>
        <v>10.391822827938668</v>
      </c>
      <c r="T127" s="105">
        <f>IF(INDEX(Historical!$F$7:$F$1044,MATCH(B127,Historical!$B$7:$B$1044,0))=0,"n/a",((INDEX(Historical!$C$7:$C$1044,MATCH(B127,Historical!$B$7:$B$1044,0))/INDEX(Historical!$F$7:$F$1044,MATCH(B127,Historical!$B$7:$B$1044,0)))^(1/3)-1)*100)</f>
        <v>9.7639284274995131</v>
      </c>
      <c r="U127" s="105">
        <f>IF(INDEX(Historical!$H$7:$H$1044,MATCH(B127,Historical!$B$7:$B$1044,0))=0,"n/a",((INDEX(Historical!$C$7:$C$1044,MATCH(B127,Historical!$B$7:$B$1044,0))/INDEX(Historical!$H$7:$H$1044,MATCH(B127,Historical!$B$7:$B$1044,0)))^(1/5)-1)*100)</f>
        <v>7.2808072187642736</v>
      </c>
      <c r="V127" s="105">
        <f>IF(INDEX(Historical!$M$7:$M$1044,MATCH(B127,Historical!$B$7:$B$1044,0))=0,"n/a",((INDEX(Historical!$C$7:$C$1044,MATCH(B127,Historical!$B$7:$B$1044,0))/INDEX(Historical!$M$7:$M$1044,MATCH(B127,Historical!$B$7:$B$1044,0)))^(1/10)-1)*100)</f>
        <v>6.9162436949096184</v>
      </c>
      <c r="W127" s="106">
        <f t="shared" si="21"/>
        <v>1.0527112027765846</v>
      </c>
      <c r="X127" s="107">
        <f t="shared" si="22"/>
        <v>0.72808072187642736</v>
      </c>
      <c r="Y127" s="165"/>
      <c r="Z127" s="101">
        <f t="shared" si="23"/>
        <v>38.325991189427313</v>
      </c>
      <c r="AA127" s="109">
        <f t="shared" si="24"/>
        <v>13.541850220264317</v>
      </c>
      <c r="AB127" s="71">
        <v>12</v>
      </c>
      <c r="AC127" s="100">
        <v>9.08</v>
      </c>
      <c r="AD127" s="100" t="s">
        <v>142</v>
      </c>
      <c r="AE127" s="100">
        <v>4.41</v>
      </c>
      <c r="AF127" s="100">
        <v>2.1800000000000002</v>
      </c>
      <c r="AG127" s="100">
        <v>16.850000000000001</v>
      </c>
      <c r="AH127" s="100">
        <v>0.80999999999999994</v>
      </c>
      <c r="AI127" s="100">
        <v>4.84</v>
      </c>
      <c r="AJ127" s="100">
        <v>10</v>
      </c>
      <c r="AK127" s="100" t="s">
        <v>142</v>
      </c>
      <c r="AL127" s="100">
        <v>1770</v>
      </c>
      <c r="AM127" s="100">
        <v>2.5499999999999998</v>
      </c>
      <c r="AN127" s="100">
        <v>0.66</v>
      </c>
      <c r="AO127" s="110">
        <f t="shared" si="25"/>
        <v>-3.4308543222547598</v>
      </c>
      <c r="AP127" s="111">
        <f t="shared" si="26"/>
        <v>10.110995898009557</v>
      </c>
      <c r="AQ127" s="112">
        <f t="shared" si="27"/>
        <v>14.544961536558421</v>
      </c>
      <c r="AR127" s="101">
        <f>INDEX(Historical!$C$7:$C$1045,MATCH(B127,Historical!$B$7:$B$1045,0))*IF(AH127="n/a",1.03,IF(AH127&lt;0,1.01,IF(AH127&gt;10,1.1,(1+AH127/100))))</f>
        <v>3.2662440000000004</v>
      </c>
      <c r="AS127" s="109">
        <f t="shared" si="28"/>
        <v>3.4243302096000003</v>
      </c>
      <c r="AT127" s="109">
        <f t="shared" ref="AT127:AV146" si="34">IF($AK127="n/a",1.03*AS127,IF($AK127&lt;0,1.01*AS127,IF($AK127&gt;10,1.1*AS127,(1+$AK127/100)*AS127)))</f>
        <v>3.5270601158880006</v>
      </c>
      <c r="AU127" s="109">
        <f t="shared" si="34"/>
        <v>3.6328719193646406</v>
      </c>
      <c r="AV127" s="109">
        <f t="shared" si="34"/>
        <v>3.7418580769455798</v>
      </c>
      <c r="AW127" s="109">
        <f t="shared" si="29"/>
        <v>17.592364321798222</v>
      </c>
      <c r="AX127" s="113">
        <f t="shared" si="30"/>
        <v>14.307388030089641</v>
      </c>
      <c r="AY127" s="100">
        <v>0.49</v>
      </c>
      <c r="AZ127" s="100">
        <v>8.61</v>
      </c>
      <c r="BA127" s="100">
        <v>-7.9600000000000009</v>
      </c>
      <c r="BB127" s="100">
        <v>0.8</v>
      </c>
      <c r="BC127" s="100">
        <v>-0.09</v>
      </c>
      <c r="BE127" s="12">
        <v>2012</v>
      </c>
      <c r="BF127" s="12">
        <f t="shared" si="31"/>
        <v>1</v>
      </c>
      <c r="BG127" s="100">
        <v>1.95</v>
      </c>
      <c r="BH127" t="s">
        <v>121</v>
      </c>
      <c r="BI127" t="s">
        <v>122</v>
      </c>
    </row>
    <row r="128" spans="1:61" ht="11.25" customHeight="1" x14ac:dyDescent="0.2">
      <c r="A128" s="123" t="s">
        <v>706</v>
      </c>
      <c r="B128" s="55" t="s">
        <v>707</v>
      </c>
      <c r="C128" s="156" t="s">
        <v>300</v>
      </c>
      <c r="D128" s="98" t="s">
        <v>518</v>
      </c>
      <c r="E128" s="157">
        <v>12</v>
      </c>
      <c r="F128" s="2">
        <v>469</v>
      </c>
      <c r="G128" s="2" t="s">
        <v>146</v>
      </c>
      <c r="H128" s="2" t="s">
        <v>146</v>
      </c>
      <c r="I128" s="100">
        <v>17.22</v>
      </c>
      <c r="J128" s="101">
        <f t="shared" si="18"/>
        <v>11.091753774680605</v>
      </c>
      <c r="K128" s="104">
        <v>0.47749999999999998</v>
      </c>
      <c r="L128" s="71">
        <v>4</v>
      </c>
      <c r="M128" s="28">
        <f t="shared" si="19"/>
        <v>1.91</v>
      </c>
      <c r="N128" s="103" t="s">
        <v>708</v>
      </c>
      <c r="O128" s="104">
        <v>0.47499999999999998</v>
      </c>
      <c r="P128" s="158">
        <v>46076</v>
      </c>
      <c r="Q128" s="158">
        <v>46085</v>
      </c>
      <c r="R128" s="28">
        <f t="shared" si="20"/>
        <v>0.52631578947368474</v>
      </c>
      <c r="S128" s="105">
        <f>IF(INDEX(Historical!$D$7:$D1158,MATCH(B128,Historical!$B$7:$B$1044,0))=0,"n/a",(INDEX(Historical!$C$7:$C$1044,MATCH(B128,Historical!$B$7:$B$1044,0))/INDEX(Historical!$D$7:$D$1044,MATCH(B128,Historical!$B$7:$B$1044,0))-1)*100)</f>
        <v>2.168021680216814</v>
      </c>
      <c r="T128" s="105">
        <f>IF(INDEX(Historical!$F$7:$F$1044,MATCH(B128,Historical!$B$7:$B$1044,0))=0,"n/a",((INDEX(Historical!$C$7:$C$1044,MATCH(B128,Historical!$B$7:$B$1044,0))/INDEX(Historical!$F$7:$F$1044,MATCH(B128,Historical!$B$7:$B$1044,0)))^(1/3)-1)*100)</f>
        <v>2.2167844975878648</v>
      </c>
      <c r="U128" s="105">
        <f>IF(INDEX(Historical!$H$7:$H$1044,MATCH(B128,Historical!$B$7:$B$1044,0))=0,"n/a",((INDEX(Historical!$C$7:$C$1044,MATCH(B128,Historical!$B$7:$B$1044,0))/INDEX(Historical!$H$7:$H$1044,MATCH(B128,Historical!$B$7:$B$1044,0)))^(1/5)-1)*100)</f>
        <v>2.2685950846576652</v>
      </c>
      <c r="V128" s="105">
        <f>IF(INDEX(Historical!$M$7:$M$1044,MATCH(B128,Historical!$B$7:$B$1044,0))=0,"n/a",((INDEX(Historical!$C$7:$C$1044,MATCH(B128,Historical!$B$7:$B$1044,0))/INDEX(Historical!$M$7:$M$1044,MATCH(B128,Historical!$B$7:$B$1044,0)))^(1/10)-1)*100)</f>
        <v>13.810434439964524</v>
      </c>
      <c r="W128" s="106">
        <f t="shared" si="21"/>
        <v>0.16426674298476976</v>
      </c>
      <c r="X128" s="107" t="str">
        <f t="shared" si="22"/>
        <v>n/a</v>
      </c>
      <c r="Y128" s="123"/>
      <c r="Z128" s="101">
        <f t="shared" si="23"/>
        <v>2728.571428571428</v>
      </c>
      <c r="AA128" s="109">
        <f t="shared" si="24"/>
        <v>245.99999999999997</v>
      </c>
      <c r="AB128" s="71">
        <v>12</v>
      </c>
      <c r="AC128" s="100">
        <v>7.0000000000000007E-2</v>
      </c>
      <c r="AD128" s="100" t="s">
        <v>142</v>
      </c>
      <c r="AE128" s="100">
        <v>4.0599999999999996</v>
      </c>
      <c r="AF128" s="100">
        <v>1.1399999999999999</v>
      </c>
      <c r="AG128" s="100">
        <v>0.45999999999999996</v>
      </c>
      <c r="AH128" s="100" t="s">
        <v>142</v>
      </c>
      <c r="AI128" s="100" t="s">
        <v>142</v>
      </c>
      <c r="AJ128" s="100">
        <v>-37.299999999999997</v>
      </c>
      <c r="AK128" s="100" t="s">
        <v>142</v>
      </c>
      <c r="AL128" s="100">
        <v>492.01</v>
      </c>
      <c r="AM128" s="100">
        <v>5.82</v>
      </c>
      <c r="AN128" s="100">
        <v>1.25</v>
      </c>
      <c r="AO128" s="110">
        <f t="shared" si="25"/>
        <v>-232.6396511406617</v>
      </c>
      <c r="AP128" s="111">
        <f t="shared" si="26"/>
        <v>13.36034885933827</v>
      </c>
      <c r="AQ128" s="112">
        <f t="shared" si="27"/>
        <v>253.04390661785959</v>
      </c>
      <c r="AR128" s="101">
        <f>INDEX(Historical!$C$7:$C$1045,MATCH(B128,Historical!$B$7:$B$1045,0))*IF(AH128="n/a",1.03,IF(AH128&lt;0,1.01,IF(AH128&gt;10,1.1,(1+AH128/100))))</f>
        <v>1.9415500000000001</v>
      </c>
      <c r="AS128" s="109">
        <f t="shared" si="28"/>
        <v>1.9997965000000002</v>
      </c>
      <c r="AT128" s="109">
        <f t="shared" si="34"/>
        <v>2.0597903950000003</v>
      </c>
      <c r="AU128" s="109">
        <f t="shared" si="34"/>
        <v>2.1215841068500003</v>
      </c>
      <c r="AV128" s="109">
        <f t="shared" si="34"/>
        <v>2.1852316300555006</v>
      </c>
      <c r="AW128" s="109">
        <f t="shared" si="29"/>
        <v>10.307952631905501</v>
      </c>
      <c r="AX128" s="113">
        <f t="shared" si="30"/>
        <v>59.860352101657966</v>
      </c>
      <c r="AY128" s="100">
        <v>0.71</v>
      </c>
      <c r="AZ128" s="100">
        <v>30.159999999999997</v>
      </c>
      <c r="BA128" s="100">
        <v>-5.4899999999999993</v>
      </c>
      <c r="BB128" s="100">
        <v>3.1399999999999997</v>
      </c>
      <c r="BC128" s="100">
        <v>8.51</v>
      </c>
      <c r="BE128" s="12">
        <v>2015</v>
      </c>
      <c r="BF128" s="12">
        <f t="shared" si="31"/>
        <v>1</v>
      </c>
      <c r="BG128" s="100">
        <v>0.21</v>
      </c>
      <c r="BH128" t="s">
        <v>121</v>
      </c>
      <c r="BI128" t="s">
        <v>302</v>
      </c>
    </row>
    <row r="129" spans="1:61" ht="11.25" customHeight="1" x14ac:dyDescent="0.2">
      <c r="A129" s="55" t="s">
        <v>231</v>
      </c>
      <c r="B129" s="55" t="s">
        <v>232</v>
      </c>
      <c r="C129" s="156" t="s">
        <v>125</v>
      </c>
      <c r="D129" s="98" t="s">
        <v>233</v>
      </c>
      <c r="E129" s="157">
        <v>30</v>
      </c>
      <c r="F129" s="2">
        <v>124</v>
      </c>
      <c r="G129" s="2" t="s">
        <v>118</v>
      </c>
      <c r="H129" s="2" t="s">
        <v>118</v>
      </c>
      <c r="I129" s="100">
        <v>97.06</v>
      </c>
      <c r="J129" s="101">
        <f t="shared" si="18"/>
        <v>1.2672573665773748</v>
      </c>
      <c r="K129" s="104">
        <v>0.3075</v>
      </c>
      <c r="L129" s="71">
        <v>4</v>
      </c>
      <c r="M129" s="28">
        <f t="shared" si="19"/>
        <v>1.23</v>
      </c>
      <c r="N129" s="103" t="s">
        <v>136</v>
      </c>
      <c r="O129" s="104">
        <v>0.29499999999999998</v>
      </c>
      <c r="P129" s="158">
        <v>46066</v>
      </c>
      <c r="Q129" s="158">
        <v>46083</v>
      </c>
      <c r="R129" s="28">
        <f t="shared" si="20"/>
        <v>4.2372881355932241</v>
      </c>
      <c r="S129" s="105">
        <f>IF(INDEX(Historical!$D$7:$D1159,MATCH(B129,Historical!$B$7:$B$1044,0))=0,"n/a",(INDEX(Historical!$C$7:$C$1044,MATCH(B129,Historical!$B$7:$B$1044,0))/INDEX(Historical!$D$7:$D$1044,MATCH(B129,Historical!$B$7:$B$1044,0))-1)*100)</f>
        <v>3.9647577092510877</v>
      </c>
      <c r="T129" s="105">
        <f>IF(INDEX(Historical!$F$7:$F$1044,MATCH(B129,Historical!$B$7:$B$1044,0))=0,"n/a",((INDEX(Historical!$C$7:$C$1044,MATCH(B129,Historical!$B$7:$B$1044,0))/INDEX(Historical!$F$7:$F$1044,MATCH(B129,Historical!$B$7:$B$1044,0)))^(1/3)-1)*100)</f>
        <v>3.9674924229596842</v>
      </c>
      <c r="U129" s="105">
        <f>IF(INDEX(Historical!$H$7:$H$1044,MATCH(B129,Historical!$B$7:$B$1044,0))=0,"n/a",((INDEX(Historical!$C$7:$C$1044,MATCH(B129,Historical!$B$7:$B$1044,0))/INDEX(Historical!$H$7:$H$1044,MATCH(B129,Historical!$B$7:$B$1044,0)))^(1/5)-1)*100)</f>
        <v>4.21306158714021</v>
      </c>
      <c r="V129" s="105">
        <f>IF(INDEX(Historical!$M$7:$M$1044,MATCH(B129,Historical!$B$7:$B$1044,0))=0,"n/a",((INDEX(Historical!$C$7:$C$1044,MATCH(B129,Historical!$B$7:$B$1044,0))/INDEX(Historical!$M$7:$M$1044,MATCH(B129,Historical!$B$7:$B$1044,0)))^(1/10)-1)*100)</f>
        <v>5.8231586703928695</v>
      </c>
      <c r="W129" s="106">
        <f t="shared" si="21"/>
        <v>0.723501080017105</v>
      </c>
      <c r="X129" s="107" t="str">
        <f t="shared" si="22"/>
        <v>n/a</v>
      </c>
      <c r="Y129" s="159"/>
      <c r="Z129" s="101">
        <f t="shared" si="23"/>
        <v>40.863787375415285</v>
      </c>
      <c r="AA129" s="109">
        <f t="shared" si="24"/>
        <v>32.245847176079735</v>
      </c>
      <c r="AB129" s="71">
        <v>12</v>
      </c>
      <c r="AC129" s="100">
        <v>3.01</v>
      </c>
      <c r="AD129" s="100">
        <v>3.58</v>
      </c>
      <c r="AE129" s="100">
        <v>3.71</v>
      </c>
      <c r="AF129" s="100">
        <v>5.74</v>
      </c>
      <c r="AG129" s="100">
        <v>17.62</v>
      </c>
      <c r="AH129" s="100">
        <v>6.35</v>
      </c>
      <c r="AI129" s="100">
        <v>6.660000000000001</v>
      </c>
      <c r="AJ129" s="100">
        <v>-0.65</v>
      </c>
      <c r="AK129" s="100">
        <v>6.77</v>
      </c>
      <c r="AL129" s="100">
        <v>22990</v>
      </c>
      <c r="AM129" s="100">
        <v>0.22</v>
      </c>
      <c r="AN129" s="100">
        <v>0.6</v>
      </c>
      <c r="AO129" s="110">
        <f t="shared" si="25"/>
        <v>-26.76552822236215</v>
      </c>
      <c r="AP129" s="111">
        <f t="shared" si="26"/>
        <v>5.4803189537175845</v>
      </c>
      <c r="AQ129" s="112">
        <f t="shared" si="27"/>
        <v>186.81481659441488</v>
      </c>
      <c r="AR129" s="101">
        <f>INDEX(Historical!$C$7:$C$1045,MATCH(B129,Historical!$B$7:$B$1045,0))*IF(AH129="n/a",1.03,IF(AH129&lt;0,1.01,IF(AH129&gt;10,1.1,(1+AH129/100))))</f>
        <v>1.2549299999999999</v>
      </c>
      <c r="AS129" s="109">
        <f t="shared" si="28"/>
        <v>1.3385083379999998</v>
      </c>
      <c r="AT129" s="109">
        <f t="shared" si="34"/>
        <v>1.4291253524826</v>
      </c>
      <c r="AU129" s="109">
        <f t="shared" si="34"/>
        <v>1.5258771388456722</v>
      </c>
      <c r="AV129" s="109">
        <f t="shared" si="34"/>
        <v>1.6291790211455244</v>
      </c>
      <c r="AW129" s="109">
        <f t="shared" si="29"/>
        <v>7.1776198504737954</v>
      </c>
      <c r="AX129" s="113">
        <f t="shared" si="30"/>
        <v>7.3950338455324491</v>
      </c>
      <c r="AY129" s="100">
        <v>0.48</v>
      </c>
      <c r="AZ129" s="100">
        <v>19.34</v>
      </c>
      <c r="BA129" s="100">
        <v>-8.4699999999999989</v>
      </c>
      <c r="BB129" s="100">
        <v>-0.33</v>
      </c>
      <c r="BC129" s="100">
        <v>5.83</v>
      </c>
      <c r="BE129" s="12">
        <v>1997</v>
      </c>
      <c r="BF129" s="12">
        <f t="shared" si="31"/>
        <v>3</v>
      </c>
      <c r="BG129" s="100">
        <v>8.2799999999999994</v>
      </c>
      <c r="BH129" t="s">
        <v>121</v>
      </c>
      <c r="BI129" t="s">
        <v>122</v>
      </c>
    </row>
    <row r="130" spans="1:61" ht="11.25" customHeight="1" x14ac:dyDescent="0.2">
      <c r="A130" s="123" t="s">
        <v>709</v>
      </c>
      <c r="B130" s="55" t="s">
        <v>710</v>
      </c>
      <c r="C130" s="156" t="s">
        <v>335</v>
      </c>
      <c r="D130" s="98" t="s">
        <v>377</v>
      </c>
      <c r="E130" s="157">
        <v>15</v>
      </c>
      <c r="F130" s="2">
        <v>327</v>
      </c>
      <c r="G130" s="2" t="s">
        <v>146</v>
      </c>
      <c r="H130" s="2" t="s">
        <v>146</v>
      </c>
      <c r="I130" s="100">
        <v>100.99</v>
      </c>
      <c r="J130" s="101">
        <f t="shared" si="18"/>
        <v>0.43370630755520356</v>
      </c>
      <c r="K130" s="104">
        <v>0.438</v>
      </c>
      <c r="L130" s="71">
        <v>1</v>
      </c>
      <c r="M130" s="28">
        <f t="shared" si="19"/>
        <v>0.438</v>
      </c>
      <c r="N130" s="103" t="s">
        <v>655</v>
      </c>
      <c r="O130" s="104">
        <v>0.40899999999999997</v>
      </c>
      <c r="P130" s="158">
        <v>45996</v>
      </c>
      <c r="Q130" s="158">
        <v>46028</v>
      </c>
      <c r="R130" s="28">
        <f t="shared" si="20"/>
        <v>7.0904645476772679</v>
      </c>
      <c r="S130" s="105">
        <f>IF(INDEX(Historical!$D$7:$D1160,MATCH(B130,Historical!$B$7:$B$1044,0))=0,"n/a",(INDEX(Historical!$C$7:$C$1044,MATCH(B130,Historical!$B$7:$B$1044,0))/INDEX(Historical!$D$7:$D$1044,MATCH(B130,Historical!$B$7:$B$1044,0))-1)*100)</f>
        <v>7.0904645476772776</v>
      </c>
      <c r="T130" s="105">
        <f>IF(INDEX(Historical!$F$7:$F$1044,MATCH(B130,Historical!$B$7:$B$1044,0))=0,"n/a",((INDEX(Historical!$C$7:$C$1044,MATCH(B130,Historical!$B$7:$B$1044,0))/INDEX(Historical!$F$7:$F$1044,MATCH(B130,Historical!$B$7:$B$1044,0)))^(1/3)-1)*100)</f>
        <v>7.0537697055895743</v>
      </c>
      <c r="U130" s="105">
        <f>IF(INDEX(Historical!$H$7:$H$1044,MATCH(B130,Historical!$B$7:$B$1044,0))=0,"n/a",((INDEX(Historical!$C$7:$C$1044,MATCH(B130,Historical!$B$7:$B$1044,0))/INDEX(Historical!$H$7:$H$1044,MATCH(B130,Historical!$B$7:$B$1044,0)))^(1/5)-1)*100)</f>
        <v>7.0884775352898943</v>
      </c>
      <c r="V130" s="105">
        <f>IF(INDEX(Historical!$M$7:$M$1044,MATCH(B130,Historical!$B$7:$B$1044,0))=0,"n/a",((INDEX(Historical!$C$7:$C$1044,MATCH(B130,Historical!$B$7:$B$1044,0))/INDEX(Historical!$M$7:$M$1044,MATCH(B130,Historical!$B$7:$B$1044,0)))^(1/10)-1)*100)</f>
        <v>8.6157366624381773</v>
      </c>
      <c r="W130" s="106">
        <f t="shared" si="21"/>
        <v>0.82273609477798482</v>
      </c>
      <c r="X130" s="107" t="str">
        <f t="shared" si="22"/>
        <v>n/a</v>
      </c>
      <c r="Y130" s="167" t="s">
        <v>453</v>
      </c>
      <c r="Z130" s="101">
        <f t="shared" si="23"/>
        <v>8.1261595547309842</v>
      </c>
      <c r="AA130" s="109">
        <f t="shared" si="24"/>
        <v>18.736549165120593</v>
      </c>
      <c r="AB130" s="71">
        <v>12</v>
      </c>
      <c r="AC130" s="100">
        <v>5.39</v>
      </c>
      <c r="AD130" s="100">
        <v>2.0099999999999998</v>
      </c>
      <c r="AE130" s="100">
        <v>2.39</v>
      </c>
      <c r="AF130" s="100">
        <v>6.45</v>
      </c>
      <c r="AG130" s="100">
        <v>35.54</v>
      </c>
      <c r="AH130" s="100">
        <v>13.639999999999999</v>
      </c>
      <c r="AI130" s="100">
        <v>6.660000000000001</v>
      </c>
      <c r="AJ130" s="100" t="s">
        <v>142</v>
      </c>
      <c r="AK130" s="100">
        <v>6.77</v>
      </c>
      <c r="AL130" s="100">
        <v>7040</v>
      </c>
      <c r="AM130" s="100">
        <v>5.93</v>
      </c>
      <c r="AN130" s="100">
        <v>4.5</v>
      </c>
      <c r="AO130" s="110">
        <f t="shared" si="25"/>
        <v>-11.214365322275494</v>
      </c>
      <c r="AP130" s="111">
        <f t="shared" si="26"/>
        <v>7.5221838428450978</v>
      </c>
      <c r="AQ130" s="112">
        <f t="shared" si="27"/>
        <v>131.75728886059309</v>
      </c>
      <c r="AR130" s="101">
        <f>INDEX(Historical!$C$7:$C$1045,MATCH(B130,Historical!$B$7:$B$1045,0))*IF(AH130="n/a",1.03,IF(AH130&lt;0,1.01,IF(AH130&gt;10,1.1,(1+AH130/100))))</f>
        <v>0.48180000000000006</v>
      </c>
      <c r="AS130" s="109">
        <f t="shared" si="28"/>
        <v>0.51388788000000007</v>
      </c>
      <c r="AT130" s="109">
        <f t="shared" si="34"/>
        <v>0.54867808947600016</v>
      </c>
      <c r="AU130" s="109">
        <f t="shared" si="34"/>
        <v>0.58582359613352541</v>
      </c>
      <c r="AV130" s="109">
        <f t="shared" si="34"/>
        <v>0.62548385359176517</v>
      </c>
      <c r="AW130" s="109">
        <f t="shared" si="29"/>
        <v>2.7556734192012913</v>
      </c>
      <c r="AX130" s="113">
        <f t="shared" si="30"/>
        <v>2.7286596882872476</v>
      </c>
      <c r="AY130" s="100">
        <v>0.74</v>
      </c>
      <c r="AZ130" s="100">
        <v>25.86</v>
      </c>
      <c r="BA130" s="100">
        <v>-14.74</v>
      </c>
      <c r="BB130" s="100">
        <v>11.700000000000001</v>
      </c>
      <c r="BC130" s="100">
        <v>1.41</v>
      </c>
      <c r="BE130" s="12">
        <v>2012</v>
      </c>
      <c r="BF130" s="12">
        <f t="shared" si="31"/>
        <v>1</v>
      </c>
      <c r="BG130" s="100">
        <v>5.19</v>
      </c>
      <c r="BH130" t="s">
        <v>121</v>
      </c>
      <c r="BI130" t="s">
        <v>122</v>
      </c>
    </row>
    <row r="131" spans="1:61" ht="11.25" customHeight="1" x14ac:dyDescent="0.2">
      <c r="A131" s="55" t="s">
        <v>711</v>
      </c>
      <c r="B131" s="55" t="s">
        <v>712</v>
      </c>
      <c r="C131" s="156" t="s">
        <v>180</v>
      </c>
      <c r="D131" s="98" t="s">
        <v>208</v>
      </c>
      <c r="E131" s="157">
        <v>17</v>
      </c>
      <c r="F131" s="2">
        <v>233</v>
      </c>
      <c r="G131" s="2" t="s">
        <v>119</v>
      </c>
      <c r="H131" s="2" t="s">
        <v>119</v>
      </c>
      <c r="I131" s="100">
        <v>424.98</v>
      </c>
      <c r="J131" s="101">
        <f t="shared" si="18"/>
        <v>0.56473245799802341</v>
      </c>
      <c r="K131" s="104">
        <v>0.6</v>
      </c>
      <c r="L131" s="71">
        <v>4</v>
      </c>
      <c r="M131" s="28">
        <f t="shared" si="19"/>
        <v>2.4</v>
      </c>
      <c r="N131" s="103" t="s">
        <v>136</v>
      </c>
      <c r="O131" s="104">
        <v>0.5</v>
      </c>
      <c r="P131" s="158">
        <v>45880</v>
      </c>
      <c r="Q131" s="158">
        <v>45898</v>
      </c>
      <c r="R131" s="28">
        <f t="shared" si="20"/>
        <v>19.999999999999996</v>
      </c>
      <c r="S131" s="105">
        <f>IF(INDEX(Historical!$D$7:$D1161,MATCH(B131,Historical!$B$7:$B$1044,0))=0,"n/a",(INDEX(Historical!$C$7:$C$1044,MATCH(B131,Historical!$B$7:$B$1044,0))/INDEX(Historical!$D$7:$D$1044,MATCH(B131,Historical!$B$7:$B$1044,0))-1)*100)</f>
        <v>22.222222222222232</v>
      </c>
      <c r="T131" s="105">
        <f>IF(INDEX(Historical!$F$7:$F$1044,MATCH(B131,Historical!$B$7:$B$1044,0))=0,"n/a",((INDEX(Historical!$C$7:$C$1044,MATCH(B131,Historical!$B$7:$B$1044,0))/INDEX(Historical!$F$7:$F$1044,MATCH(B131,Historical!$B$7:$B$1044,0)))^(1/3)-1)*100)</f>
        <v>14.126628720201229</v>
      </c>
      <c r="U131" s="105">
        <f>IF(INDEX(Historical!$H$7:$H$1044,MATCH(B131,Historical!$B$7:$B$1044,0))=0,"n/a",((INDEX(Historical!$C$7:$C$1044,MATCH(B131,Historical!$B$7:$B$1044,0))/INDEX(Historical!$H$7:$H$1044,MATCH(B131,Historical!$B$7:$B$1044,0)))^(1/5)-1)*100)</f>
        <v>10.756634324829006</v>
      </c>
      <c r="V131" s="105">
        <f>IF(INDEX(Historical!$M$7:$M$1044,MATCH(B131,Historical!$B$7:$B$1044,0))=0,"n/a",((INDEX(Historical!$C$7:$C$1044,MATCH(B131,Historical!$B$7:$B$1044,0))/INDEX(Historical!$M$7:$M$1044,MATCH(B131,Historical!$B$7:$B$1044,0)))^(1/10)-1)*100)</f>
        <v>9.1097310716134352</v>
      </c>
      <c r="W131" s="106">
        <f t="shared" si="21"/>
        <v>1.1807850572392238</v>
      </c>
      <c r="X131" s="107" t="str">
        <f t="shared" si="22"/>
        <v>n/a</v>
      </c>
      <c r="Y131" s="162"/>
      <c r="Z131" s="101">
        <f t="shared" si="23"/>
        <v>13.079019073569482</v>
      </c>
      <c r="AA131" s="109">
        <f t="shared" si="24"/>
        <v>23.159673024523158</v>
      </c>
      <c r="AB131" s="71">
        <v>12</v>
      </c>
      <c r="AC131" s="100">
        <v>18.350000000000001</v>
      </c>
      <c r="AD131" s="100">
        <v>1.55</v>
      </c>
      <c r="AE131" s="100">
        <v>2.2200000000000002</v>
      </c>
      <c r="AF131" s="100">
        <v>6.63</v>
      </c>
      <c r="AG131" s="100">
        <v>25.6</v>
      </c>
      <c r="AH131" s="100">
        <v>13</v>
      </c>
      <c r="AI131" s="100">
        <v>10.5</v>
      </c>
      <c r="AJ131" s="100">
        <v>-1.2</v>
      </c>
      <c r="AK131" s="100">
        <v>10.209999999999999</v>
      </c>
      <c r="AL131" s="100">
        <v>5640</v>
      </c>
      <c r="AM131" s="100">
        <v>1.8399999999999999</v>
      </c>
      <c r="AN131" s="100">
        <v>0.28999999999999998</v>
      </c>
      <c r="AO131" s="110">
        <f t="shared" si="25"/>
        <v>-11.838306241696129</v>
      </c>
      <c r="AP131" s="111">
        <f t="shared" si="26"/>
        <v>11.321366782827029</v>
      </c>
      <c r="AQ131" s="112">
        <f t="shared" si="27"/>
        <v>161.23521300211726</v>
      </c>
      <c r="AR131" s="101">
        <f>INDEX(Historical!$C$7:$C$1045,MATCH(B131,Historical!$B$7:$B$1045,0))*IF(AH131="n/a",1.03,IF(AH131&lt;0,1.01,IF(AH131&gt;10,1.1,(1+AH131/100))))</f>
        <v>2.4200000000000004</v>
      </c>
      <c r="AS131" s="109">
        <f t="shared" si="28"/>
        <v>2.6620000000000008</v>
      </c>
      <c r="AT131" s="109">
        <f t="shared" si="34"/>
        <v>2.9282000000000012</v>
      </c>
      <c r="AU131" s="109">
        <f t="shared" si="34"/>
        <v>3.2210200000000015</v>
      </c>
      <c r="AV131" s="109">
        <f t="shared" si="34"/>
        <v>3.5431220000000021</v>
      </c>
      <c r="AW131" s="109">
        <f t="shared" si="29"/>
        <v>14.774342000000004</v>
      </c>
      <c r="AX131" s="113">
        <f t="shared" si="30"/>
        <v>3.4764793637347648</v>
      </c>
      <c r="AY131" s="100">
        <v>0.54</v>
      </c>
      <c r="AZ131" s="100">
        <v>16.37</v>
      </c>
      <c r="BA131" s="100">
        <v>-27.22</v>
      </c>
      <c r="BB131" s="100">
        <v>5.96</v>
      </c>
      <c r="BC131" s="100">
        <v>-1.79</v>
      </c>
      <c r="BE131" s="12">
        <v>2009</v>
      </c>
      <c r="BF131" s="12">
        <f t="shared" si="31"/>
        <v>1</v>
      </c>
      <c r="BG131" s="100">
        <v>15.93</v>
      </c>
      <c r="BH131" t="s">
        <v>121</v>
      </c>
      <c r="BI131" t="s">
        <v>122</v>
      </c>
    </row>
    <row r="132" spans="1:61" ht="11.25" customHeight="1" x14ac:dyDescent="0.2">
      <c r="A132" s="55" t="s">
        <v>234</v>
      </c>
      <c r="B132" s="55" t="s">
        <v>235</v>
      </c>
      <c r="C132" s="156" t="s">
        <v>116</v>
      </c>
      <c r="D132" s="98" t="s">
        <v>236</v>
      </c>
      <c r="E132" s="157">
        <v>27</v>
      </c>
      <c r="F132" s="2">
        <v>139</v>
      </c>
      <c r="G132" s="2" t="s">
        <v>146</v>
      </c>
      <c r="H132" s="2" t="s">
        <v>146</v>
      </c>
      <c r="I132" s="100">
        <v>181.81</v>
      </c>
      <c r="J132" s="101">
        <f t="shared" si="18"/>
        <v>1.3860623728067762</v>
      </c>
      <c r="K132" s="104">
        <v>0.63</v>
      </c>
      <c r="L132" s="71">
        <v>4</v>
      </c>
      <c r="M132" s="28">
        <f t="shared" si="19"/>
        <v>2.52</v>
      </c>
      <c r="N132" s="103" t="s">
        <v>182</v>
      </c>
      <c r="O132" s="104">
        <v>0.62</v>
      </c>
      <c r="P132" s="158">
        <v>45996</v>
      </c>
      <c r="Q132" s="158">
        <v>46027</v>
      </c>
      <c r="R132" s="28">
        <f t="shared" si="20"/>
        <v>1.6129032258064528</v>
      </c>
      <c r="S132" s="105">
        <f>IF(INDEX(Historical!$D$7:$D1162,MATCH(B132,Historical!$B$7:$B$1044,0))=0,"n/a",(INDEX(Historical!$C$7:$C$1044,MATCH(B132,Historical!$B$7:$B$1044,0))/INDEX(Historical!$D$7:$D$1044,MATCH(B132,Historical!$B$7:$B$1044,0))-1)*100)</f>
        <v>1.2244897959183598</v>
      </c>
      <c r="T132" s="105">
        <f>IF(INDEX(Historical!$F$7:$F$1044,MATCH(B132,Historical!$B$7:$B$1044,0))=0,"n/a",((INDEX(Historical!$C$7:$C$1044,MATCH(B132,Historical!$B$7:$B$1044,0))/INDEX(Historical!$F$7:$F$1044,MATCH(B132,Historical!$B$7:$B$1044,0)))^(1/3)-1)*100)</f>
        <v>4.0741805351937943</v>
      </c>
      <c r="U132" s="105">
        <f>IF(INDEX(Historical!$H$7:$H$1044,MATCH(B132,Historical!$B$7:$B$1044,0))=0,"n/a",((INDEX(Historical!$C$7:$C$1044,MATCH(B132,Historical!$B$7:$B$1044,0))/INDEX(Historical!$H$7:$H$1044,MATCH(B132,Historical!$B$7:$B$1044,0)))^(1/5)-1)*100)</f>
        <v>3.9834691942561395</v>
      </c>
      <c r="V132" s="105">
        <f>IF(INDEX(Historical!$M$7:$M$1044,MATCH(B132,Historical!$B$7:$B$1044,0))=0,"n/a",((INDEX(Historical!$C$7:$C$1044,MATCH(B132,Historical!$B$7:$B$1044,0))/INDEX(Historical!$M$7:$M$1044,MATCH(B132,Historical!$B$7:$B$1044,0)))^(1/10)-1)*100)</f>
        <v>4.6779485441517998</v>
      </c>
      <c r="W132" s="106">
        <f t="shared" si="21"/>
        <v>0.85154190061285029</v>
      </c>
      <c r="X132" s="107">
        <f t="shared" si="22"/>
        <v>0.74042178331898501</v>
      </c>
      <c r="Y132" s="165" t="s">
        <v>237</v>
      </c>
      <c r="Z132" s="101">
        <f t="shared" si="23"/>
        <v>51.012145748987848</v>
      </c>
      <c r="AA132" s="109">
        <f t="shared" si="24"/>
        <v>36.803643724696357</v>
      </c>
      <c r="AB132" s="71">
        <v>12</v>
      </c>
      <c r="AC132" s="100">
        <v>4.9400000000000004</v>
      </c>
      <c r="AD132" s="100">
        <v>1.58</v>
      </c>
      <c r="AE132" s="100">
        <v>1.32</v>
      </c>
      <c r="AF132" s="100">
        <v>11.67</v>
      </c>
      <c r="AG132" s="100">
        <v>34.839999999999996</v>
      </c>
      <c r="AH132" s="100">
        <v>20.849999999999998</v>
      </c>
      <c r="AI132" s="100">
        <v>18.23</v>
      </c>
      <c r="AJ132" s="100">
        <v>5.38</v>
      </c>
      <c r="AK132" s="100">
        <v>15.8</v>
      </c>
      <c r="AL132" s="100">
        <v>21430</v>
      </c>
      <c r="AM132" s="100">
        <v>0.69</v>
      </c>
      <c r="AN132" s="100">
        <v>0.97</v>
      </c>
      <c r="AO132" s="110">
        <f t="shared" si="25"/>
        <v>-31.434112157633443</v>
      </c>
      <c r="AP132" s="111">
        <f t="shared" si="26"/>
        <v>5.369531567062916</v>
      </c>
      <c r="AQ132" s="112">
        <f t="shared" si="27"/>
        <v>336.90757846340739</v>
      </c>
      <c r="AR132" s="101">
        <f>INDEX(Historical!$C$7:$C$1045,MATCH(B132,Historical!$B$7:$B$1045,0))*IF(AH132="n/a",1.03,IF(AH132&lt;0,1.01,IF(AH132&gt;10,1.1,(1+AH132/100))))</f>
        <v>2.7280000000000002</v>
      </c>
      <c r="AS132" s="109">
        <f t="shared" si="28"/>
        <v>3.0008000000000004</v>
      </c>
      <c r="AT132" s="109">
        <f t="shared" si="34"/>
        <v>3.3008800000000007</v>
      </c>
      <c r="AU132" s="109">
        <f t="shared" si="34"/>
        <v>3.6309680000000011</v>
      </c>
      <c r="AV132" s="109">
        <f t="shared" si="34"/>
        <v>3.9940648000000016</v>
      </c>
      <c r="AW132" s="109">
        <f t="shared" si="29"/>
        <v>16.654712800000002</v>
      </c>
      <c r="AX132" s="113">
        <f t="shared" si="30"/>
        <v>9.1605042626918216</v>
      </c>
      <c r="AY132" s="100">
        <v>0.97</v>
      </c>
      <c r="AZ132" s="100">
        <v>109.99000000000001</v>
      </c>
      <c r="BA132" s="100">
        <v>-10.59</v>
      </c>
      <c r="BB132" s="100">
        <v>3.2</v>
      </c>
      <c r="BC132" s="100">
        <v>18.850000000000001</v>
      </c>
      <c r="BE132" s="12">
        <v>1999</v>
      </c>
      <c r="BF132" s="12">
        <f t="shared" si="31"/>
        <v>3</v>
      </c>
      <c r="BG132" s="100">
        <v>11.450000000000001</v>
      </c>
      <c r="BH132" t="s">
        <v>121</v>
      </c>
      <c r="BI132" t="s">
        <v>122</v>
      </c>
    </row>
    <row r="133" spans="1:61" ht="11.25" customHeight="1" x14ac:dyDescent="0.2">
      <c r="A133" s="116" t="s">
        <v>5576</v>
      </c>
      <c r="B133" s="55" t="s">
        <v>5550</v>
      </c>
      <c r="C133" s="156" t="s">
        <v>180</v>
      </c>
      <c r="D133" s="98" t="s">
        <v>208</v>
      </c>
      <c r="E133" s="157">
        <v>6</v>
      </c>
      <c r="F133" s="2">
        <v>647</v>
      </c>
      <c r="G133" s="2" t="s">
        <v>146</v>
      </c>
      <c r="H133" s="2" t="s">
        <v>146</v>
      </c>
      <c r="I133" s="100">
        <v>290.58</v>
      </c>
      <c r="J133" s="101">
        <f t="shared" si="18"/>
        <v>2.1474292793722904</v>
      </c>
      <c r="K133" s="104">
        <v>1.56</v>
      </c>
      <c r="L133" s="71">
        <v>4</v>
      </c>
      <c r="M133" s="28">
        <f t="shared" si="19"/>
        <v>6.24</v>
      </c>
      <c r="N133" s="103" t="s">
        <v>312</v>
      </c>
      <c r="O133" s="104">
        <v>1.51</v>
      </c>
      <c r="P133" s="158">
        <v>46086</v>
      </c>
      <c r="Q133" s="158">
        <v>46100</v>
      </c>
      <c r="R133" s="28">
        <f t="shared" si="20"/>
        <v>3.3112582781456985</v>
      </c>
      <c r="S133" s="105">
        <f>IF(INDEX(Historical!$D$7:$D1712,MATCH(B133,Historical!$B$7:$B$1044,0))=0,"n/a",(INDEX(Historical!$C$7:$C$1044,MATCH(B133,Historical!$B$7:$B$1044,0))/INDEX(Historical!$D$7:$D$1044,MATCH(B133,Historical!$B$7:$B$1044,0))-1)*100)</f>
        <v>7.8571428571428736</v>
      </c>
      <c r="T133" s="105">
        <f>IF(INDEX(Historical!$F$7:$F$1044,MATCH(B133,Historical!$B$7:$B$1044,0))=0,"n/a",((INDEX(Historical!$C$7:$C$1044,MATCH(B133,Historical!$B$7:$B$1044,0))/INDEX(Historical!$F$7:$F$1044,MATCH(B133,Historical!$B$7:$B$1044,0)))^(1/3)-1)*100)</f>
        <v>10.472192881885123</v>
      </c>
      <c r="U133" s="105">
        <f>IF(INDEX(Historical!$H$7:$H$1044,MATCH(B133,Historical!$B$7:$B$1044,0))=0,"n/a",((INDEX(Historical!$C$7:$C$1044,MATCH(B133,Historical!$B$7:$B$1044,0))/INDEX(Historical!$H$7:$H$1044,MATCH(B133,Historical!$B$7:$B$1044,0)))^(1/5)-1)*100)</f>
        <v>172.7692373643707</v>
      </c>
      <c r="V133" s="105">
        <f>IF(INDEX(Historical!$M$7:$M$1044,MATCH(B133,Historical!$B$7:$B$1044,0))=0,"n/a",((INDEX(Historical!$C$7:$C$1044,MATCH(B133,Historical!$B$7:$B$1044,0))/INDEX(Historical!$M$7:$M$1044,MATCH(B133,Historical!$B$7:$B$1044,0)))^(1/10)-1)*100)</f>
        <v>65.157269705081617</v>
      </c>
      <c r="W133" s="106">
        <f t="shared" si="21"/>
        <v>2.651572697050816</v>
      </c>
      <c r="X133" s="107" t="str">
        <f t="shared" si="22"/>
        <v>n/a</v>
      </c>
      <c r="Y133" s="162"/>
      <c r="Z133" s="101">
        <f t="shared" si="23"/>
        <v>28.120775123929697</v>
      </c>
      <c r="AA133" s="109">
        <f t="shared" si="24"/>
        <v>13.095087877422261</v>
      </c>
      <c r="AB133" s="71">
        <v>12</v>
      </c>
      <c r="AC133" s="100">
        <v>22.19</v>
      </c>
      <c r="AD133" s="100">
        <v>1.1599999999999999</v>
      </c>
      <c r="AE133" s="100">
        <v>0.28000000000000003</v>
      </c>
      <c r="AF133" s="100">
        <v>1.84</v>
      </c>
      <c r="AG133" s="100">
        <v>14.399999999999999</v>
      </c>
      <c r="AH133" s="100">
        <v>1.6099999999999999</v>
      </c>
      <c r="AI133" s="100">
        <v>10.15</v>
      </c>
      <c r="AJ133" s="100">
        <v>-0.69</v>
      </c>
      <c r="AK133" s="100">
        <v>7.5200000000000005</v>
      </c>
      <c r="AL133" s="100">
        <v>76610</v>
      </c>
      <c r="AM133" s="100">
        <v>1.54</v>
      </c>
      <c r="AN133" s="100">
        <v>0.75</v>
      </c>
      <c r="AO133" s="110">
        <f t="shared" si="25"/>
        <v>161.82157876632073</v>
      </c>
      <c r="AP133" s="111">
        <f t="shared" si="26"/>
        <v>174.91666664374299</v>
      </c>
      <c r="AQ133" s="112">
        <f t="shared" si="27"/>
        <v>3.4836792165947816</v>
      </c>
      <c r="AR133" s="101">
        <f>INDEX(Historical!$C$7:$C$1045,MATCH(B133,Historical!$B$7:$B$1045,0))*IF(AH133="n/a",1.03,IF(AH133&lt;0,1.01,IF(AH133&gt;10,1.1,(1+AH133/100))))</f>
        <v>6.1372439999999999</v>
      </c>
      <c r="AS133" s="109">
        <f t="shared" si="28"/>
        <v>6.7509684000000005</v>
      </c>
      <c r="AT133" s="109">
        <f t="shared" si="34"/>
        <v>7.2586412236799998</v>
      </c>
      <c r="AU133" s="109">
        <f t="shared" si="34"/>
        <v>7.8044910437007351</v>
      </c>
      <c r="AV133" s="109">
        <f t="shared" si="34"/>
        <v>8.3913887701870298</v>
      </c>
      <c r="AW133" s="109">
        <f t="shared" si="29"/>
        <v>36.342733437567766</v>
      </c>
      <c r="AX133" s="113">
        <f t="shared" si="30"/>
        <v>12.506963121194772</v>
      </c>
      <c r="AY133" s="100">
        <v>0.31</v>
      </c>
      <c r="AZ133" s="100">
        <v>21.32</v>
      </c>
      <c r="BA133" s="100">
        <v>-16.98</v>
      </c>
      <c r="BB133" s="100">
        <v>5.7799999999999994</v>
      </c>
      <c r="BC133" s="100">
        <v>2.9499999999999997</v>
      </c>
      <c r="BE133" s="12">
        <v>2021</v>
      </c>
      <c r="BF133" s="12">
        <f t="shared" si="31"/>
        <v>0</v>
      </c>
      <c r="BG133" s="100">
        <v>3.9</v>
      </c>
      <c r="BH133" s="55" t="s">
        <v>121</v>
      </c>
      <c r="BI133" s="55" t="s">
        <v>122</v>
      </c>
    </row>
    <row r="134" spans="1:61" ht="11.25" customHeight="1" x14ac:dyDescent="0.2">
      <c r="A134" s="55" t="s">
        <v>238</v>
      </c>
      <c r="B134" s="55" t="s">
        <v>239</v>
      </c>
      <c r="C134" s="156" t="s">
        <v>134</v>
      </c>
      <c r="D134" s="98" t="s">
        <v>135</v>
      </c>
      <c r="E134" s="157">
        <v>66</v>
      </c>
      <c r="F134" s="2">
        <v>8</v>
      </c>
      <c r="G134" s="2" t="s">
        <v>119</v>
      </c>
      <c r="H134" s="2" t="s">
        <v>119</v>
      </c>
      <c r="I134" s="100">
        <v>163.6</v>
      </c>
      <c r="J134" s="101">
        <f t="shared" si="18"/>
        <v>2.2982885085574574</v>
      </c>
      <c r="K134" s="104">
        <v>0.94</v>
      </c>
      <c r="L134" s="71">
        <v>4</v>
      </c>
      <c r="M134" s="28">
        <f t="shared" si="19"/>
        <v>3.76</v>
      </c>
      <c r="N134" s="103" t="s">
        <v>240</v>
      </c>
      <c r="O134" s="104">
        <v>0.87</v>
      </c>
      <c r="P134" s="158">
        <v>46105</v>
      </c>
      <c r="Q134" s="158">
        <v>46127</v>
      </c>
      <c r="R134" s="28">
        <f t="shared" si="20"/>
        <v>8.0459770114942479</v>
      </c>
      <c r="S134" s="105">
        <f>IF(INDEX(Historical!$D$7:$D1163,MATCH(B134,Historical!$B$7:$B$1044,0))=0,"n/a",(INDEX(Historical!$C$7:$C$1044,MATCH(B134,Historical!$B$7:$B$1044,0))/INDEX(Historical!$D$7:$D$1044,MATCH(B134,Historical!$B$7:$B$1044,0))-1)*100)</f>
        <v>7.547169811320753</v>
      </c>
      <c r="T134" s="105">
        <f>IF(INDEX(Historical!$F$7:$F$1044,MATCH(B134,Historical!$B$7:$B$1044,0))=0,"n/a",((INDEX(Historical!$C$7:$C$1044,MATCH(B134,Historical!$B$7:$B$1044,0))/INDEX(Historical!$F$7:$F$1044,MATCH(B134,Historical!$B$7:$B$1044,0)))^(1/3)-1)*100)</f>
        <v>8.1983855523197526</v>
      </c>
      <c r="U134" s="105">
        <f>IF(INDEX(Historical!$H$7:$H$1044,MATCH(B134,Historical!$B$7:$B$1044,0))=0,"n/a",((INDEX(Historical!$C$7:$C$1044,MATCH(B134,Historical!$B$7:$B$1044,0))/INDEX(Historical!$H$7:$H$1044,MATCH(B134,Historical!$B$7:$B$1044,0)))^(1/5)-1)*100)</f>
        <v>7.7017650271727911</v>
      </c>
      <c r="V134" s="105">
        <f>IF(INDEX(Historical!$M$7:$M$1044,MATCH(B134,Historical!$B$7:$B$1044,0))=0,"n/a",((INDEX(Historical!$C$7:$C$1044,MATCH(B134,Historical!$B$7:$B$1044,0))/INDEX(Historical!$M$7:$M$1044,MATCH(B134,Historical!$B$7:$B$1044,0)))^(1/10)-1)*100)</f>
        <v>6.5112476155574806</v>
      </c>
      <c r="W134" s="106">
        <f t="shared" si="21"/>
        <v>1.182840137851735</v>
      </c>
      <c r="X134" s="107">
        <f t="shared" si="22"/>
        <v>0.50769710132978185</v>
      </c>
      <c r="Y134" s="164"/>
      <c r="Z134" s="101">
        <f t="shared" si="23"/>
        <v>24.785761371127222</v>
      </c>
      <c r="AA134" s="109">
        <f t="shared" si="24"/>
        <v>10.784442979564931</v>
      </c>
      <c r="AB134" s="71">
        <v>12</v>
      </c>
      <c r="AC134" s="100">
        <v>15.17</v>
      </c>
      <c r="AD134" s="100" t="s">
        <v>142</v>
      </c>
      <c r="AE134" s="100">
        <v>2</v>
      </c>
      <c r="AF134" s="100">
        <v>1.6</v>
      </c>
      <c r="AG134" s="100">
        <v>16.04</v>
      </c>
      <c r="AH134" s="100">
        <v>9.08</v>
      </c>
      <c r="AI134" s="100">
        <v>4.83</v>
      </c>
      <c r="AJ134" s="100">
        <v>15.17</v>
      </c>
      <c r="AK134" s="100" t="s">
        <v>142</v>
      </c>
      <c r="AL134" s="100">
        <v>25310</v>
      </c>
      <c r="AM134" s="100">
        <v>1.9800000000000002</v>
      </c>
      <c r="AN134" s="100">
        <v>0.06</v>
      </c>
      <c r="AO134" s="110">
        <f t="shared" si="25"/>
        <v>-0.7843894438346819</v>
      </c>
      <c r="AP134" s="111">
        <f t="shared" si="26"/>
        <v>10.000053535730249</v>
      </c>
      <c r="AQ134" s="112">
        <f t="shared" si="27"/>
        <v>-12.427531552931326</v>
      </c>
      <c r="AR134" s="101">
        <f>INDEX(Historical!$C$7:$C$1045,MATCH(B134,Historical!$B$7:$B$1045,0))*IF(AH134="n/a",1.03,IF(AH134&lt;0,1.01,IF(AH134&gt;10,1.1,(1+AH134/100))))</f>
        <v>3.7305359999999999</v>
      </c>
      <c r="AS134" s="109">
        <f t="shared" si="28"/>
        <v>3.9107208887999998</v>
      </c>
      <c r="AT134" s="109">
        <f t="shared" si="34"/>
        <v>4.0280425154639996</v>
      </c>
      <c r="AU134" s="109">
        <f t="shared" si="34"/>
        <v>4.1488837909279201</v>
      </c>
      <c r="AV134" s="109">
        <f t="shared" si="34"/>
        <v>4.2733503046557582</v>
      </c>
      <c r="AW134" s="109">
        <f t="shared" si="29"/>
        <v>20.091533499847678</v>
      </c>
      <c r="AX134" s="113">
        <f t="shared" si="30"/>
        <v>12.280888447339656</v>
      </c>
      <c r="AY134" s="100">
        <v>0.6</v>
      </c>
      <c r="AZ134" s="100">
        <v>20.419999999999998</v>
      </c>
      <c r="BA134" s="100">
        <v>-6.12</v>
      </c>
      <c r="BB134" s="100">
        <v>0.51</v>
      </c>
      <c r="BC134" s="100">
        <v>2.39</v>
      </c>
      <c r="BE134" s="12">
        <v>1961</v>
      </c>
      <c r="BF134" s="12">
        <f t="shared" si="31"/>
        <v>7</v>
      </c>
      <c r="BG134" s="100">
        <v>6.21</v>
      </c>
      <c r="BH134" t="s">
        <v>121</v>
      </c>
      <c r="BI134" t="s">
        <v>122</v>
      </c>
    </row>
    <row r="135" spans="1:61" ht="11.25" customHeight="1" x14ac:dyDescent="0.2">
      <c r="A135" s="116" t="s">
        <v>713</v>
      </c>
      <c r="B135" s="55" t="s">
        <v>714</v>
      </c>
      <c r="C135" s="156" t="s">
        <v>134</v>
      </c>
      <c r="D135" s="98" t="s">
        <v>157</v>
      </c>
      <c r="E135" s="157">
        <v>16</v>
      </c>
      <c r="F135" s="2">
        <v>283</v>
      </c>
      <c r="G135" s="2" t="s">
        <v>146</v>
      </c>
      <c r="H135" s="2" t="s">
        <v>146</v>
      </c>
      <c r="I135" s="100">
        <v>24.87</v>
      </c>
      <c r="J135" s="101">
        <f t="shared" ref="J135:J198" si="35">(M135/I135)*100</f>
        <v>2.8950542822677923</v>
      </c>
      <c r="K135" s="104">
        <v>0.18</v>
      </c>
      <c r="L135" s="71">
        <v>4</v>
      </c>
      <c r="M135" s="28">
        <f t="shared" ref="M135:M198" si="36">K135*L135</f>
        <v>0.72</v>
      </c>
      <c r="N135" s="103" t="s">
        <v>423</v>
      </c>
      <c r="O135" s="104">
        <v>0.17</v>
      </c>
      <c r="P135" s="158">
        <v>46063</v>
      </c>
      <c r="Q135" s="158">
        <v>46077</v>
      </c>
      <c r="R135" s="28">
        <f t="shared" ref="R135:R198" si="37">(K135-O135)/O135*100</f>
        <v>5.8823529411764595</v>
      </c>
      <c r="S135" s="105">
        <f>IF(INDEX(Historical!$D$7:$D1164,MATCH(B135,Historical!$B$7:$B$1044,0))=0,"n/a",(INDEX(Historical!$C$7:$C$1044,MATCH(B135,Historical!$B$7:$B$1044,0))/INDEX(Historical!$D$7:$D$1044,MATCH(B135,Historical!$B$7:$B$1044,0))-1)*100)</f>
        <v>6.25</v>
      </c>
      <c r="T135" s="105">
        <f>IF(INDEX(Historical!$F$7:$F$1044,MATCH(B135,Historical!$B$7:$B$1044,0))=0,"n/a",((INDEX(Historical!$C$7:$C$1044,MATCH(B135,Historical!$B$7:$B$1044,0))/INDEX(Historical!$F$7:$F$1044,MATCH(B135,Historical!$B$7:$B$1044,0)))^(1/3)-1)*100)</f>
        <v>6.6858844342181811</v>
      </c>
      <c r="U135" s="105">
        <f>IF(INDEX(Historical!$H$7:$H$1044,MATCH(B135,Historical!$B$7:$B$1044,0))=0,"n/a",((INDEX(Historical!$C$7:$C$1044,MATCH(B135,Historical!$B$7:$B$1044,0))/INDEX(Historical!$H$7:$H$1044,MATCH(B135,Historical!$B$7:$B$1044,0)))^(1/5)-1)*100)</f>
        <v>9.0966078501449665</v>
      </c>
      <c r="V135" s="105">
        <f>IF(INDEX(Historical!$M$7:$M$1044,MATCH(B135,Historical!$B$7:$B$1044,0))=0,"n/a",((INDEX(Historical!$C$7:$C$1044,MATCH(B135,Historical!$B$7:$B$1044,0))/INDEX(Historical!$M$7:$M$1044,MATCH(B135,Historical!$B$7:$B$1044,0)))^(1/10)-1)*100)</f>
        <v>13.018071324347936</v>
      </c>
      <c r="W135" s="106">
        <f t="shared" ref="W135:W198" si="38">IF(OR(U135&lt;=0,U135="n/a",V135&lt;=0,V135="n/a"),"n/a",U135/V135)</f>
        <v>0.69876770709739588</v>
      </c>
      <c r="X135" s="107">
        <f t="shared" ref="X135:X198" si="39">IF(OR(AJ135&lt;=0,AJ135="n/a",U135&lt;=0,U135="n/a"),"n/a",U135/AJ135)</f>
        <v>1.5738075865302712</v>
      </c>
      <c r="Y135" s="165"/>
      <c r="Z135" s="101">
        <f t="shared" ref="Z135:Z198" si="40">IF(OR(AC135&lt;0.01,AC135="n/a"),"n/a",M135/AC135*100)</f>
        <v>26.568265682656829</v>
      </c>
      <c r="AA135" s="109">
        <f t="shared" ref="AA135:AA198" si="41">IF(OR(AC135&lt;0.01,AC135="n/a"),"n/a",I135/AC135)</f>
        <v>9.1771217712177133</v>
      </c>
      <c r="AB135" s="71">
        <v>12</v>
      </c>
      <c r="AC135" s="100">
        <v>2.71</v>
      </c>
      <c r="AD135" s="100" t="s">
        <v>142</v>
      </c>
      <c r="AE135" s="100">
        <v>1.99</v>
      </c>
      <c r="AF135" s="100">
        <v>0.94</v>
      </c>
      <c r="AG135" s="100">
        <v>10.72</v>
      </c>
      <c r="AH135" s="100">
        <v>1.25</v>
      </c>
      <c r="AI135" s="100">
        <v>2.71</v>
      </c>
      <c r="AJ135" s="100">
        <v>5.7799999999999994</v>
      </c>
      <c r="AK135" s="100" t="s">
        <v>142</v>
      </c>
      <c r="AL135" s="100">
        <v>515.20000000000005</v>
      </c>
      <c r="AM135" s="100">
        <v>2.1800000000000002</v>
      </c>
      <c r="AN135" s="100">
        <v>0.38</v>
      </c>
      <c r="AO135" s="110">
        <f t="shared" ref="AO135:AO198" si="42">IF(U135="n/a","n/a",IF(AA135&lt;0,"n/a",IF(AA135="n/a","n/a",J135+U135-AA135)))</f>
        <v>2.8145403611950464</v>
      </c>
      <c r="AP135" s="111">
        <f t="shared" ref="AP135:AP198" si="43">IF(U135="n/a","n/a",J135+U135)</f>
        <v>11.99166213241276</v>
      </c>
      <c r="AQ135" s="112">
        <f t="shared" ref="AQ135:AQ198" si="44">IF(OR(AC135&lt;0.01,AC135="n/a",AF135="n/a"),"n/a",(I135/SQRT(22.5*AC135*(I135/AF135))-1)*100)</f>
        <v>-38.080717543115874</v>
      </c>
      <c r="AR135" s="101">
        <f>INDEX(Historical!$C$7:$C$1045,MATCH(B135,Historical!$B$7:$B$1045,0))*IF(AH135="n/a",1.03,IF(AH135&lt;0,1.01,IF(AH135&gt;10,1.1,(1+AH135/100))))</f>
        <v>0.6885</v>
      </c>
      <c r="AS135" s="109">
        <f t="shared" ref="AS135:AS198" si="45">IF($AI135="n/a",1.03*AR135,IF($AI135&lt;0,1.01*AR135,IF($AI135&gt;10,1.1*AR135,(1+$AI135/100)*AR135)))</f>
        <v>0.70715834999999994</v>
      </c>
      <c r="AT135" s="109">
        <f t="shared" si="34"/>
        <v>0.72837310049999993</v>
      </c>
      <c r="AU135" s="109">
        <f t="shared" si="34"/>
        <v>0.75022429351499997</v>
      </c>
      <c r="AV135" s="109">
        <f t="shared" si="34"/>
        <v>0.77273102232044999</v>
      </c>
      <c r="AW135" s="109">
        <f t="shared" ref="AW135:AW198" si="46">SUM(AR135:AV135)</f>
        <v>3.6469867663354503</v>
      </c>
      <c r="AX135" s="113">
        <f t="shared" ref="AX135:AX198" si="47">AW135/I135*100</f>
        <v>14.664200910074184</v>
      </c>
      <c r="AY135" s="100">
        <v>0.66</v>
      </c>
      <c r="AZ135" s="100">
        <v>31.269999999999996</v>
      </c>
      <c r="BA135" s="100">
        <v>-2.8899999999999997</v>
      </c>
      <c r="BB135" s="100">
        <v>6.17</v>
      </c>
      <c r="BC135" s="100">
        <v>11.959999999999999</v>
      </c>
      <c r="BE135" s="12">
        <v>2011</v>
      </c>
      <c r="BF135" s="12">
        <f t="shared" ref="BF135:BF198" si="48">IF(BE135&gt;2020,0,IF(BE135&gt;2008,1,IF(BE135&gt;2001,2,IF(BE135&gt;1990,3,IF(BE135&gt;1980,4,IF(BE135&gt;1973,5,IF(BE135&gt;1970,6,IF(BE135&gt;1960,7,IF(BE135&gt;1958,8,IF(BE135&gt;1953,9,10))))))))))</f>
        <v>1</v>
      </c>
      <c r="BG135" s="100">
        <v>1.21</v>
      </c>
      <c r="BH135" t="s">
        <v>121</v>
      </c>
      <c r="BI135" t="s">
        <v>122</v>
      </c>
    </row>
    <row r="136" spans="1:61" ht="11.25" customHeight="1" x14ac:dyDescent="0.2">
      <c r="A136" s="55" t="s">
        <v>241</v>
      </c>
      <c r="B136" s="55" t="s">
        <v>242</v>
      </c>
      <c r="C136" s="156" t="s">
        <v>125</v>
      </c>
      <c r="D136" s="98" t="s">
        <v>233</v>
      </c>
      <c r="E136" s="157">
        <v>63</v>
      </c>
      <c r="F136" s="2">
        <v>14</v>
      </c>
      <c r="G136" s="2" t="s">
        <v>118</v>
      </c>
      <c r="H136" s="2" t="s">
        <v>118</v>
      </c>
      <c r="I136" s="100">
        <v>85.36</v>
      </c>
      <c r="J136" s="101">
        <f t="shared" si="35"/>
        <v>2.4835988753514529</v>
      </c>
      <c r="K136" s="104">
        <v>0.53</v>
      </c>
      <c r="L136" s="71">
        <v>4</v>
      </c>
      <c r="M136" s="28">
        <f t="shared" si="36"/>
        <v>2.12</v>
      </c>
      <c r="N136" s="103" t="s">
        <v>151</v>
      </c>
      <c r="O136" s="104">
        <v>0.52</v>
      </c>
      <c r="P136" s="158">
        <v>46132</v>
      </c>
      <c r="Q136" s="158">
        <v>46157</v>
      </c>
      <c r="R136" s="28">
        <f t="shared" si="37"/>
        <v>1.9230769230769247</v>
      </c>
      <c r="S136" s="105">
        <f>IF(INDEX(Historical!$D$7:$D1165,MATCH(B136,Historical!$B$7:$B$1044,0))=0,"n/a",(INDEX(Historical!$C$7:$C$1044,MATCH(B136,Historical!$B$7:$B$1044,0))/INDEX(Historical!$D$7:$D$1044,MATCH(B136,Historical!$B$7:$B$1044,0))-1)*100)</f>
        <v>4.0404040404040442</v>
      </c>
      <c r="T136" s="105">
        <f>IF(INDEX(Historical!$F$7:$F$1044,MATCH(B136,Historical!$B$7:$B$1044,0))=0,"n/a",((INDEX(Historical!$C$7:$C$1044,MATCH(B136,Historical!$B$7:$B$1044,0))/INDEX(Historical!$F$7:$F$1044,MATCH(B136,Historical!$B$7:$B$1044,0)))^(1/3)-1)*100)</f>
        <v>3.462926556285062</v>
      </c>
      <c r="U136" s="105">
        <f>IF(INDEX(Historical!$H$7:$H$1044,MATCH(B136,Historical!$B$7:$B$1044,0))=0,"n/a",((INDEX(Historical!$C$7:$C$1044,MATCH(B136,Historical!$B$7:$B$1044,0))/INDEX(Historical!$H$7:$H$1044,MATCH(B136,Historical!$B$7:$B$1044,0)))^(1/5)-1)*100)</f>
        <v>3.3155838601030663</v>
      </c>
      <c r="V136" s="105">
        <f>IF(INDEX(Historical!$M$7:$M$1044,MATCH(B136,Historical!$B$7:$B$1044,0))=0,"n/a",((INDEX(Historical!$C$7:$C$1044,MATCH(B136,Historical!$B$7:$B$1044,0))/INDEX(Historical!$M$7:$M$1044,MATCH(B136,Historical!$B$7:$B$1044,0)))^(1/10)-1)*100)</f>
        <v>3.2232660085260934</v>
      </c>
      <c r="W136" s="106">
        <f t="shared" si="38"/>
        <v>1.0286410899171139</v>
      </c>
      <c r="X136" s="107" t="str">
        <f t="shared" si="39"/>
        <v>n/a</v>
      </c>
      <c r="Y136" s="165"/>
      <c r="Z136" s="101">
        <f t="shared" si="40"/>
        <v>80.916030534351151</v>
      </c>
      <c r="AA136" s="109">
        <f t="shared" si="41"/>
        <v>32.580152671755727</v>
      </c>
      <c r="AB136" s="71">
        <v>12</v>
      </c>
      <c r="AC136" s="100">
        <v>2.62</v>
      </c>
      <c r="AD136" s="100">
        <v>3.84</v>
      </c>
      <c r="AE136" s="100">
        <v>3.36</v>
      </c>
      <c r="AF136" s="100">
        <v>1266.47</v>
      </c>
      <c r="AG136" s="100">
        <v>1602.26</v>
      </c>
      <c r="AH136" s="100">
        <v>3.47</v>
      </c>
      <c r="AI136" s="100">
        <v>5.9700000000000006</v>
      </c>
      <c r="AJ136" s="100">
        <v>-3.47</v>
      </c>
      <c r="AK136" s="100">
        <v>5.5</v>
      </c>
      <c r="AL136" s="100">
        <v>68480</v>
      </c>
      <c r="AM136" s="100">
        <v>0.19</v>
      </c>
      <c r="AN136" s="100">
        <v>158.41</v>
      </c>
      <c r="AO136" s="110">
        <f t="shared" si="42"/>
        <v>-26.780969936301208</v>
      </c>
      <c r="AP136" s="111">
        <f t="shared" si="43"/>
        <v>5.7991827354545187</v>
      </c>
      <c r="AQ136" s="112">
        <f t="shared" si="44"/>
        <v>4182.355839394867</v>
      </c>
      <c r="AR136" s="101">
        <f>INDEX(Historical!$C$7:$C$1045,MATCH(B136,Historical!$B$7:$B$1045,0))*IF(AH136="n/a",1.03,IF(AH136&lt;0,1.01,IF(AH136&gt;10,1.1,(1+AH136/100))))</f>
        <v>2.1314820000000001</v>
      </c>
      <c r="AS136" s="109">
        <f t="shared" si="45"/>
        <v>2.2587314754000003</v>
      </c>
      <c r="AT136" s="109">
        <f t="shared" si="34"/>
        <v>2.3829617065470003</v>
      </c>
      <c r="AU136" s="109">
        <f t="shared" si="34"/>
        <v>2.5140246004070854</v>
      </c>
      <c r="AV136" s="109">
        <f t="shared" si="34"/>
        <v>2.652295953429475</v>
      </c>
      <c r="AW136" s="109">
        <f t="shared" si="46"/>
        <v>11.939495735783561</v>
      </c>
      <c r="AX136" s="113">
        <f t="shared" si="47"/>
        <v>13.987225557384678</v>
      </c>
      <c r="AY136" s="100">
        <v>0.3</v>
      </c>
      <c r="AZ136" s="100">
        <v>14.510000000000002</v>
      </c>
      <c r="BA136" s="100">
        <v>-14.06</v>
      </c>
      <c r="BB136" s="100">
        <v>-3.17</v>
      </c>
      <c r="BC136" s="100">
        <v>1.78</v>
      </c>
      <c r="BE136" s="12">
        <v>1964</v>
      </c>
      <c r="BF136" s="12">
        <f t="shared" si="48"/>
        <v>7</v>
      </c>
      <c r="BG136" s="100">
        <v>13.16</v>
      </c>
      <c r="BH136" t="s">
        <v>121</v>
      </c>
      <c r="BI136" t="s">
        <v>122</v>
      </c>
    </row>
    <row r="137" spans="1:61" ht="11.25" customHeight="1" x14ac:dyDescent="0.2">
      <c r="A137" s="55" t="s">
        <v>243</v>
      </c>
      <c r="B137" s="55" t="s">
        <v>244</v>
      </c>
      <c r="C137" s="156" t="s">
        <v>125</v>
      </c>
      <c r="D137" s="98" t="s">
        <v>233</v>
      </c>
      <c r="E137" s="157">
        <v>48</v>
      </c>
      <c r="F137" s="2">
        <v>56</v>
      </c>
      <c r="G137" s="2" t="s">
        <v>119</v>
      </c>
      <c r="H137" s="2" t="s">
        <v>118</v>
      </c>
      <c r="I137" s="100">
        <v>96.44</v>
      </c>
      <c r="J137" s="101">
        <f t="shared" si="35"/>
        <v>5.1430941518042301</v>
      </c>
      <c r="K137" s="104">
        <v>1.24</v>
      </c>
      <c r="L137" s="71">
        <v>4</v>
      </c>
      <c r="M137" s="28">
        <f t="shared" si="36"/>
        <v>4.96</v>
      </c>
      <c r="N137" s="103" t="s">
        <v>245</v>
      </c>
      <c r="O137" s="104">
        <v>1.24</v>
      </c>
      <c r="P137" s="158">
        <v>45882</v>
      </c>
      <c r="Q137" s="158">
        <v>45898</v>
      </c>
      <c r="R137" s="28">
        <f t="shared" si="37"/>
        <v>0</v>
      </c>
      <c r="S137" s="105">
        <f>IF(INDEX(Historical!$D$7:$D1166,MATCH(B137,Historical!$B$7:$B$1044,0))=0,"n/a",(INDEX(Historical!$C$7:$C$1044,MATCH(B137,Historical!$B$7:$B$1044,0))/INDEX(Historical!$D$7:$D$1044,MATCH(B137,Historical!$B$7:$B$1044,0))-1)*100)</f>
        <v>1.6528925619834656</v>
      </c>
      <c r="T137" s="105">
        <f>IF(INDEX(Historical!$F$7:$F$1044,MATCH(B137,Historical!$B$7:$B$1044,0))=0,"n/a",((INDEX(Historical!$C$7:$C$1044,MATCH(B137,Historical!$B$7:$B$1044,0))/INDEX(Historical!$F$7:$F$1044,MATCH(B137,Historical!$B$7:$B$1044,0)))^(1/3)-1)*100)</f>
        <v>1.6809862294488997</v>
      </c>
      <c r="U137" s="105">
        <f>IF(INDEX(Historical!$H$7:$H$1044,MATCH(B137,Historical!$B$7:$B$1044,0))=0,"n/a",((INDEX(Historical!$C$7:$C$1044,MATCH(B137,Historical!$B$7:$B$1044,0))/INDEX(Historical!$H$7:$H$1044,MATCH(B137,Historical!$B$7:$B$1044,0)))^(1/5)-1)*100)</f>
        <v>2.5404159144569727</v>
      </c>
      <c r="V137" s="105">
        <f>IF(INDEX(Historical!$M$7:$M$1044,MATCH(B137,Historical!$B$7:$B$1044,0))=0,"n/a",((INDEX(Historical!$C$7:$C$1044,MATCH(B137,Historical!$B$7:$B$1044,0))/INDEX(Historical!$M$7:$M$1044,MATCH(B137,Historical!$B$7:$B$1044,0)))^(1/10)-1)*100)</f>
        <v>5.0015756147643531</v>
      </c>
      <c r="W137" s="106">
        <f t="shared" si="38"/>
        <v>0.50792312465652145</v>
      </c>
      <c r="X137" s="107" t="str">
        <f t="shared" si="39"/>
        <v>n/a</v>
      </c>
      <c r="Y137" s="165"/>
      <c r="Z137" s="101">
        <f t="shared" si="40"/>
        <v>81.045751633986924</v>
      </c>
      <c r="AA137" s="109">
        <f t="shared" si="41"/>
        <v>15.758169934640522</v>
      </c>
      <c r="AB137" s="71">
        <v>6</v>
      </c>
      <c r="AC137" s="100">
        <v>6.12</v>
      </c>
      <c r="AD137" s="100" t="s">
        <v>142</v>
      </c>
      <c r="AE137" s="100">
        <v>1.73</v>
      </c>
      <c r="AF137" s="100" t="s">
        <v>142</v>
      </c>
      <c r="AG137" s="100">
        <v>4163.16</v>
      </c>
      <c r="AH137" s="100">
        <v>-24.01</v>
      </c>
      <c r="AI137" s="100">
        <v>12.57</v>
      </c>
      <c r="AJ137" s="100">
        <v>-2.39</v>
      </c>
      <c r="AK137" s="100">
        <v>-3.04</v>
      </c>
      <c r="AL137" s="100">
        <v>11660</v>
      </c>
      <c r="AM137" s="100">
        <v>0.64</v>
      </c>
      <c r="AN137" s="100" t="s">
        <v>142</v>
      </c>
      <c r="AO137" s="110">
        <f t="shared" si="42"/>
        <v>-8.0746598683793191</v>
      </c>
      <c r="AP137" s="111">
        <f t="shared" si="43"/>
        <v>7.6835100662612028</v>
      </c>
      <c r="AQ137" s="112" t="str">
        <f t="shared" si="44"/>
        <v>n/a</v>
      </c>
      <c r="AR137" s="101">
        <f>INDEX(Historical!$C$7:$C$1045,MATCH(B137,Historical!$B$7:$B$1045,0))*IF(AH137="n/a",1.03,IF(AH137&lt;0,1.01,IF(AH137&gt;10,1.1,(1+AH137/100))))</f>
        <v>4.9691999999999998</v>
      </c>
      <c r="AS137" s="109">
        <f t="shared" si="45"/>
        <v>5.4661200000000001</v>
      </c>
      <c r="AT137" s="109">
        <f t="shared" si="34"/>
        <v>5.5207812000000001</v>
      </c>
      <c r="AU137" s="109">
        <f t="shared" si="34"/>
        <v>5.575989012</v>
      </c>
      <c r="AV137" s="109">
        <f t="shared" si="34"/>
        <v>5.63174890212</v>
      </c>
      <c r="AW137" s="109">
        <f t="shared" si="46"/>
        <v>27.163839114120002</v>
      </c>
      <c r="AX137" s="113">
        <f t="shared" si="47"/>
        <v>28.166568969431772</v>
      </c>
      <c r="AY137" s="100">
        <v>0.57999999999999996</v>
      </c>
      <c r="AZ137" s="100">
        <v>3.27</v>
      </c>
      <c r="BA137" s="100">
        <v>-32.269999999999996</v>
      </c>
      <c r="BB137" s="100">
        <v>-11.219999999999999</v>
      </c>
      <c r="BC137" s="100">
        <v>-14.96</v>
      </c>
      <c r="BE137" s="12">
        <v>1978</v>
      </c>
      <c r="BF137" s="12">
        <f t="shared" si="48"/>
        <v>5</v>
      </c>
      <c r="BG137" s="100">
        <v>13.489999999999998</v>
      </c>
      <c r="BH137" t="s">
        <v>121</v>
      </c>
      <c r="BI137" t="s">
        <v>122</v>
      </c>
    </row>
    <row r="138" spans="1:61" ht="11.25" customHeight="1" x14ac:dyDescent="0.2">
      <c r="A138" s="116" t="s">
        <v>715</v>
      </c>
      <c r="B138" s="55" t="s">
        <v>716</v>
      </c>
      <c r="C138" s="156" t="s">
        <v>134</v>
      </c>
      <c r="D138" s="98" t="s">
        <v>157</v>
      </c>
      <c r="E138" s="157">
        <v>11</v>
      </c>
      <c r="F138" s="2">
        <v>488</v>
      </c>
      <c r="G138" s="2" t="s">
        <v>146</v>
      </c>
      <c r="H138" s="2" t="s">
        <v>146</v>
      </c>
      <c r="I138" s="100">
        <v>111.44</v>
      </c>
      <c r="J138" s="101">
        <f t="shared" si="35"/>
        <v>2.8094041636755205</v>
      </c>
      <c r="K138" s="104">
        <v>0.78269999999999995</v>
      </c>
      <c r="L138" s="71">
        <v>4</v>
      </c>
      <c r="M138" s="28">
        <f t="shared" si="36"/>
        <v>3.1307999999999998</v>
      </c>
      <c r="N138" s="103" t="s">
        <v>717</v>
      </c>
      <c r="O138" s="104">
        <v>0.67320000000000002</v>
      </c>
      <c r="P138" s="158">
        <v>46020</v>
      </c>
      <c r="Q138" s="158">
        <v>46050</v>
      </c>
      <c r="R138" s="28">
        <f t="shared" si="37"/>
        <v>16.265597147950078</v>
      </c>
      <c r="S138" s="105">
        <f>IF(INDEX(Historical!$D$7:$D1167,MATCH(B138,Historical!$B$7:$B$1044,0))=0,"n/a",(INDEX(Historical!$C$7:$C$1044,MATCH(B138,Historical!$B$7:$B$1044,0))/INDEX(Historical!$D$7:$D$1044,MATCH(B138,Historical!$B$7:$B$1044,0))-1)*100)</f>
        <v>3.4370314842578686</v>
      </c>
      <c r="T138" s="105">
        <f>IF(INDEX(Historical!$F$7:$F$1044,MATCH(B138,Historical!$B$7:$B$1044,0))=0,"n/a",((INDEX(Historical!$C$7:$C$1044,MATCH(B138,Historical!$B$7:$B$1044,0))/INDEX(Historical!$F$7:$F$1044,MATCH(B138,Historical!$B$7:$B$1044,0)))^(1/3)-1)*100)</f>
        <v>3.0669237694200824</v>
      </c>
      <c r="U138" s="105">
        <f>IF(INDEX(Historical!$H$7:$H$1044,MATCH(B138,Historical!$B$7:$B$1044,0))=0,"n/a",((INDEX(Historical!$C$7:$C$1044,MATCH(B138,Historical!$B$7:$B$1044,0))/INDEX(Historical!$H$7:$H$1044,MATCH(B138,Historical!$B$7:$B$1044,0)))^(1/5)-1)*100)</f>
        <v>5.1609562364393957</v>
      </c>
      <c r="V138" s="105">
        <f>IF(INDEX(Historical!$M$7:$M$1044,MATCH(B138,Historical!$B$7:$B$1044,0))=0,"n/a",((INDEX(Historical!$C$7:$C$1044,MATCH(B138,Historical!$B$7:$B$1044,0))/INDEX(Historical!$M$7:$M$1044,MATCH(B138,Historical!$B$7:$B$1044,0)))^(1/10)-1)*100)</f>
        <v>4.8069159208246726</v>
      </c>
      <c r="W138" s="106">
        <f t="shared" si="38"/>
        <v>1.073652279641701</v>
      </c>
      <c r="X138" s="107">
        <f t="shared" si="39"/>
        <v>0.34383452607857395</v>
      </c>
      <c r="Y138" s="165" t="s">
        <v>672</v>
      </c>
      <c r="Z138" s="101">
        <f t="shared" si="40"/>
        <v>45.439767779390422</v>
      </c>
      <c r="AA138" s="109">
        <f t="shared" si="41"/>
        <v>16.174165457184326</v>
      </c>
      <c r="AB138" s="71">
        <v>10</v>
      </c>
      <c r="AC138" s="100">
        <v>6.89</v>
      </c>
      <c r="AD138" s="100">
        <v>1.01</v>
      </c>
      <c r="AE138" s="100">
        <v>2.35</v>
      </c>
      <c r="AF138" s="100">
        <v>2.4</v>
      </c>
      <c r="AG138" s="100">
        <v>14.85</v>
      </c>
      <c r="AH138" s="100">
        <v>21.099999999999998</v>
      </c>
      <c r="AI138" s="100">
        <v>8.82</v>
      </c>
      <c r="AJ138" s="100">
        <v>15.010000000000002</v>
      </c>
      <c r="AK138" s="100">
        <v>13.54</v>
      </c>
      <c r="AL138" s="100">
        <v>103260</v>
      </c>
      <c r="AM138" s="100">
        <v>0.08</v>
      </c>
      <c r="AN138" s="100">
        <v>2.66</v>
      </c>
      <c r="AO138" s="110">
        <f t="shared" si="42"/>
        <v>-8.2038050570694097</v>
      </c>
      <c r="AP138" s="111">
        <f t="shared" si="43"/>
        <v>7.9703604001149166</v>
      </c>
      <c r="AQ138" s="112">
        <f t="shared" si="44"/>
        <v>31.348555965910574</v>
      </c>
      <c r="AR138" s="101">
        <f>INDEX(Historical!$C$7:$C$1045,MATCH(B138,Historical!$B$7:$B$1045,0))*IF(AH138="n/a",1.03,IF(AH138&lt;0,1.01,IF(AH138&gt;10,1.1,(1+AH138/100))))</f>
        <v>3.0356700000000001</v>
      </c>
      <c r="AS138" s="109">
        <f t="shared" si="45"/>
        <v>3.3034160940000001</v>
      </c>
      <c r="AT138" s="109">
        <f t="shared" si="34"/>
        <v>3.6337577034000006</v>
      </c>
      <c r="AU138" s="109">
        <f t="shared" si="34"/>
        <v>3.9971334737400008</v>
      </c>
      <c r="AV138" s="109">
        <f t="shared" si="34"/>
        <v>4.3968468211140008</v>
      </c>
      <c r="AW138" s="109">
        <f t="shared" si="46"/>
        <v>18.366824092254003</v>
      </c>
      <c r="AX138" s="113">
        <f t="shared" si="47"/>
        <v>16.481356866703162</v>
      </c>
      <c r="AY138" s="100">
        <v>1.05</v>
      </c>
      <c r="AZ138" s="100">
        <v>80.7</v>
      </c>
      <c r="BA138" s="100">
        <v>0.48</v>
      </c>
      <c r="BB138" s="100">
        <v>10.31</v>
      </c>
      <c r="BC138" s="100">
        <v>26.41</v>
      </c>
      <c r="BE138" s="12">
        <v>2016</v>
      </c>
      <c r="BF138" s="12">
        <f t="shared" si="48"/>
        <v>1</v>
      </c>
      <c r="BG138" s="100">
        <v>0.85000000000000009</v>
      </c>
      <c r="BH138" t="s">
        <v>250</v>
      </c>
      <c r="BI138" t="s">
        <v>122</v>
      </c>
    </row>
    <row r="139" spans="1:61" ht="11.25" customHeight="1" x14ac:dyDescent="0.2">
      <c r="A139" s="146" t="s">
        <v>5636</v>
      </c>
      <c r="B139" s="55" t="s">
        <v>5627</v>
      </c>
      <c r="C139" s="156" t="s">
        <v>139</v>
      </c>
      <c r="D139" s="98" t="s">
        <v>420</v>
      </c>
      <c r="E139" s="157">
        <v>6</v>
      </c>
      <c r="F139" s="2">
        <v>661</v>
      </c>
      <c r="G139" s="2"/>
      <c r="H139" s="2"/>
      <c r="I139" s="100">
        <v>68.959999999999994</v>
      </c>
      <c r="J139" s="101">
        <f t="shared" si="35"/>
        <v>1.1600928074245942</v>
      </c>
      <c r="K139" s="104">
        <v>0.2</v>
      </c>
      <c r="L139" s="71">
        <v>4</v>
      </c>
      <c r="M139" s="28">
        <f t="shared" si="36"/>
        <v>0.8</v>
      </c>
      <c r="N139" s="103" t="s">
        <v>209</v>
      </c>
      <c r="O139" s="104">
        <v>0.18</v>
      </c>
      <c r="P139" s="158">
        <v>46118</v>
      </c>
      <c r="Q139" s="158">
        <v>46127</v>
      </c>
      <c r="R139" s="28">
        <f t="shared" si="37"/>
        <v>11.111111111111121</v>
      </c>
      <c r="S139" s="105">
        <f>IF(INDEX(Historical!$D$7:$D1711,MATCH(B139,Historical!$B$7:$B$1044,0))=0,"n/a",(INDEX(Historical!$C$7:$C$1044,MATCH(B139,Historical!$B$7:$B$1044,0))/INDEX(Historical!$D$7:$D$1044,MATCH(B139,Historical!$B$7:$B$1044,0))-1)*100)</f>
        <v>2.857142857142847</v>
      </c>
      <c r="T139" s="105">
        <f>IF(INDEX(Historical!$F$7:$F$1044,MATCH(B139,Historical!$B$7:$B$1044,0))=0,"n/a",((INDEX(Historical!$C$7:$C$1044,MATCH(B139,Historical!$B$7:$B$1044,0))/INDEX(Historical!$F$7:$F$1044,MATCH(B139,Historical!$B$7:$B$1044,0)))^(1/3)-1)*100)</f>
        <v>7.4735268605483851</v>
      </c>
      <c r="U139" s="105">
        <f>IF(INDEX(Historical!$H$7:$H$1044,MATCH(B139,Historical!$B$7:$B$1044,0))=0,"n/a",((INDEX(Historical!$C$7:$C$1044,MATCH(B139,Historical!$B$7:$B$1044,0))/INDEX(Historical!$H$7:$H$1044,MATCH(B139,Historical!$B$7:$B$1044,0)))^(1/5)-1)*100)</f>
        <v>8.4471771197698544</v>
      </c>
      <c r="V139" s="105">
        <f>IF(INDEX(Historical!$M$7:$M$1044,MATCH(B139,Historical!$B$7:$B$1044,0))=0,"n/a",((INDEX(Historical!$C$7:$C$1044,MATCH(B139,Historical!$B$7:$B$1044,0))/INDEX(Historical!$M$7:$M$1044,MATCH(B139,Historical!$B$7:$B$1044,0)))^(1/10)-1)*100)</f>
        <v>4.1379743992410623</v>
      </c>
      <c r="W139" s="106">
        <f t="shared" si="38"/>
        <v>2.0413797439924073</v>
      </c>
      <c r="X139" s="107" t="str">
        <f t="shared" si="39"/>
        <v>n/a</v>
      </c>
      <c r="Y139" s="159"/>
      <c r="Z139" s="101">
        <f t="shared" si="40"/>
        <v>17.817371937639198</v>
      </c>
      <c r="AA139" s="109">
        <f t="shared" si="41"/>
        <v>15.358574610244986</v>
      </c>
      <c r="AB139" s="71">
        <v>8</v>
      </c>
      <c r="AC139" s="100">
        <v>4.49</v>
      </c>
      <c r="AD139" s="100">
        <v>0.41</v>
      </c>
      <c r="AE139" s="100">
        <v>0.91</v>
      </c>
      <c r="AF139" s="100">
        <v>1.74</v>
      </c>
      <c r="AG139" s="100">
        <v>12</v>
      </c>
      <c r="AH139" s="100">
        <v>105.97000000000001</v>
      </c>
      <c r="AI139" s="100">
        <v>3.2</v>
      </c>
      <c r="AJ139" s="100">
        <v>-20.41</v>
      </c>
      <c r="AK139" s="100">
        <v>25.580000000000002</v>
      </c>
      <c r="AL139" s="100">
        <v>7650</v>
      </c>
      <c r="AM139" s="100">
        <v>0.84</v>
      </c>
      <c r="AN139" s="100">
        <v>0.82</v>
      </c>
      <c r="AO139" s="110">
        <f t="shared" si="42"/>
        <v>-5.7513046830505381</v>
      </c>
      <c r="AP139" s="111">
        <f t="shared" si="43"/>
        <v>9.6072699271944479</v>
      </c>
      <c r="AQ139" s="112">
        <f t="shared" si="44"/>
        <v>8.9830156427571861</v>
      </c>
      <c r="AR139" s="101">
        <f>INDEX(Historical!$C$7:$C$1045,MATCH(B139,Historical!$B$7:$B$1045,0))*IF(AH139="n/a",1.03,IF(AH139&lt;0,1.01,IF(AH139&gt;10,1.1,(1+AH139/100))))</f>
        <v>0.79200000000000004</v>
      </c>
      <c r="AS139" s="109">
        <f t="shared" si="45"/>
        <v>0.81734400000000007</v>
      </c>
      <c r="AT139" s="109">
        <f t="shared" si="34"/>
        <v>0.89907840000000017</v>
      </c>
      <c r="AU139" s="109">
        <f t="shared" si="34"/>
        <v>0.98898624000000024</v>
      </c>
      <c r="AV139" s="109">
        <f t="shared" si="34"/>
        <v>1.0878848640000003</v>
      </c>
      <c r="AW139" s="109">
        <f t="shared" si="46"/>
        <v>4.5852935040000009</v>
      </c>
      <c r="AX139" s="113">
        <f t="shared" si="47"/>
        <v>6.6492075174013943</v>
      </c>
      <c r="AY139" s="100">
        <v>1.48</v>
      </c>
      <c r="AZ139" s="100">
        <v>60.33</v>
      </c>
      <c r="BA139" s="100">
        <v>-18.75</v>
      </c>
      <c r="BB139" s="100">
        <v>3.91</v>
      </c>
      <c r="BC139" s="100">
        <v>7.62</v>
      </c>
      <c r="BE139" s="12">
        <v>2021</v>
      </c>
      <c r="BF139" s="12">
        <f t="shared" si="48"/>
        <v>0</v>
      </c>
      <c r="BG139" s="100">
        <v>6.22</v>
      </c>
      <c r="BH139" s="55" t="s">
        <v>121</v>
      </c>
      <c r="BI139" s="55" t="s">
        <v>122</v>
      </c>
    </row>
    <row r="140" spans="1:61" ht="11.25" customHeight="1" x14ac:dyDescent="0.2">
      <c r="A140" s="123" t="s">
        <v>718</v>
      </c>
      <c r="B140" s="55" t="s">
        <v>719</v>
      </c>
      <c r="C140" s="156" t="s">
        <v>527</v>
      </c>
      <c r="D140" s="98" t="s">
        <v>528</v>
      </c>
      <c r="E140" s="157">
        <v>18</v>
      </c>
      <c r="F140" s="2">
        <v>221</v>
      </c>
      <c r="G140" s="2" t="s">
        <v>146</v>
      </c>
      <c r="H140" s="2" t="s">
        <v>146</v>
      </c>
      <c r="I140" s="100">
        <v>27.02</v>
      </c>
      <c r="J140" s="101">
        <f t="shared" si="35"/>
        <v>4.8852701702442634</v>
      </c>
      <c r="K140" s="104">
        <v>0.33</v>
      </c>
      <c r="L140" s="71">
        <v>4</v>
      </c>
      <c r="M140" s="28">
        <f t="shared" si="36"/>
        <v>1.32</v>
      </c>
      <c r="N140" s="103" t="s">
        <v>575</v>
      </c>
      <c r="O140" s="104">
        <v>0.31</v>
      </c>
      <c r="P140" s="115">
        <v>45749</v>
      </c>
      <c r="Q140" s="115">
        <v>45770</v>
      </c>
      <c r="R140" s="28">
        <f t="shared" si="37"/>
        <v>6.4516129032258114</v>
      </c>
      <c r="S140" s="105">
        <f>IF(INDEX(Historical!$D$7:$D1168,MATCH(B140,Historical!$B$7:$B$1044,0))=0,"n/a",(INDEX(Historical!$C$7:$C$1044,MATCH(B140,Historical!$B$7:$B$1044,0))/INDEX(Historical!$D$7:$D$1044,MATCH(B140,Historical!$B$7:$B$1044,0))-1)*100)</f>
        <v>6.5573770491803351</v>
      </c>
      <c r="T140" s="105">
        <f>IF(INDEX(Historical!$F$7:$F$1044,MATCH(B140,Historical!$B$7:$B$1044,0))=0,"n/a",((INDEX(Historical!$C$7:$C$1044,MATCH(B140,Historical!$B$7:$B$1044,0))/INDEX(Historical!$F$7:$F$1044,MATCH(B140,Historical!$B$7:$B$1044,0)))^(1/3)-1)*100)</f>
        <v>7.0399331060163606</v>
      </c>
      <c r="U140" s="105">
        <f>IF(INDEX(Historical!$H$7:$H$1044,MATCH(B140,Historical!$B$7:$B$1044,0))=0,"n/a",((INDEX(Historical!$C$7:$C$1044,MATCH(B140,Historical!$B$7:$B$1044,0))/INDEX(Historical!$H$7:$H$1044,MATCH(B140,Historical!$B$7:$B$1044,0)))^(1/5)-1)*100)</f>
        <v>7.6316922514810814</v>
      </c>
      <c r="V140" s="105">
        <f>IF(INDEX(Historical!$M$7:$M$1044,MATCH(B140,Historical!$B$7:$B$1044,0))=0,"n/a",((INDEX(Historical!$C$7:$C$1044,MATCH(B140,Historical!$B$7:$B$1044,0))/INDEX(Historical!$M$7:$M$1044,MATCH(B140,Historical!$B$7:$B$1044,0)))^(1/10)-1)*100)</f>
        <v>10.30542524220699</v>
      </c>
      <c r="W140" s="106">
        <f t="shared" si="38"/>
        <v>0.7405509304191209</v>
      </c>
      <c r="X140" s="107">
        <f t="shared" si="39"/>
        <v>0.40594107720644046</v>
      </c>
      <c r="Y140" s="159"/>
      <c r="Z140" s="101">
        <f t="shared" si="40"/>
        <v>25.984251968503933</v>
      </c>
      <c r="AA140" s="109">
        <f t="shared" si="41"/>
        <v>5.318897637795275</v>
      </c>
      <c r="AB140" s="71">
        <v>12</v>
      </c>
      <c r="AC140" s="100">
        <v>5.08</v>
      </c>
      <c r="AD140" s="100" t="s">
        <v>142</v>
      </c>
      <c r="AE140" s="100">
        <v>0.77</v>
      </c>
      <c r="AF140" s="100">
        <v>1.0900000000000001</v>
      </c>
      <c r="AG140" s="100">
        <v>21.490000000000002</v>
      </c>
      <c r="AH140" s="100">
        <v>-18.14</v>
      </c>
      <c r="AI140" s="100">
        <v>8.2000000000000011</v>
      </c>
      <c r="AJ140" s="100">
        <v>18.8</v>
      </c>
      <c r="AK140" s="100">
        <v>-0.83</v>
      </c>
      <c r="AL140" s="100">
        <v>96520</v>
      </c>
      <c r="AM140" s="100">
        <v>1.03</v>
      </c>
      <c r="AN140" s="100">
        <v>1.07</v>
      </c>
      <c r="AO140" s="110">
        <f t="shared" si="42"/>
        <v>7.1980647839300707</v>
      </c>
      <c r="AP140" s="111">
        <f t="shared" si="43"/>
        <v>12.516962421725346</v>
      </c>
      <c r="AQ140" s="112">
        <f t="shared" si="44"/>
        <v>-49.238691789921333</v>
      </c>
      <c r="AR140" s="101">
        <f>INDEX(Historical!$C$7:$C$1045,MATCH(B140,Historical!$B$7:$B$1045,0))*IF(AH140="n/a",1.03,IF(AH140&lt;0,1.01,IF(AH140&gt;10,1.1,(1+AH140/100))))</f>
        <v>1.3130000000000002</v>
      </c>
      <c r="AS140" s="109">
        <f t="shared" si="45"/>
        <v>1.4206660000000002</v>
      </c>
      <c r="AT140" s="109">
        <f t="shared" si="34"/>
        <v>1.4348726600000001</v>
      </c>
      <c r="AU140" s="109">
        <f t="shared" si="34"/>
        <v>1.4492213866000001</v>
      </c>
      <c r="AV140" s="109">
        <f t="shared" si="34"/>
        <v>1.4637136004660001</v>
      </c>
      <c r="AW140" s="109">
        <f t="shared" si="46"/>
        <v>7.0814736470660007</v>
      </c>
      <c r="AX140" s="113">
        <f t="shared" si="47"/>
        <v>26.208266643471507</v>
      </c>
      <c r="AY140" s="100">
        <v>0.7</v>
      </c>
      <c r="AZ140" s="100">
        <v>12.01</v>
      </c>
      <c r="BA140" s="100">
        <v>-21.33</v>
      </c>
      <c r="BB140" s="100">
        <v>-8.2799999999999994</v>
      </c>
      <c r="BC140" s="100">
        <v>-6.92</v>
      </c>
      <c r="BE140" s="12">
        <v>2008</v>
      </c>
      <c r="BF140" s="12">
        <f t="shared" si="48"/>
        <v>2</v>
      </c>
      <c r="BG140" s="100">
        <v>7.12</v>
      </c>
      <c r="BH140" t="s">
        <v>121</v>
      </c>
      <c r="BI140" t="s">
        <v>122</v>
      </c>
    </row>
    <row r="141" spans="1:61" ht="11.25" customHeight="1" x14ac:dyDescent="0.2">
      <c r="A141" s="55" t="s">
        <v>720</v>
      </c>
      <c r="B141" s="55" t="s">
        <v>721</v>
      </c>
      <c r="C141" s="156" t="s">
        <v>134</v>
      </c>
      <c r="D141" s="98" t="s">
        <v>186</v>
      </c>
      <c r="E141" s="157">
        <v>16</v>
      </c>
      <c r="F141" s="2">
        <v>291</v>
      </c>
      <c r="G141" s="2" t="s">
        <v>146</v>
      </c>
      <c r="H141" s="2" t="s">
        <v>146</v>
      </c>
      <c r="I141" s="100">
        <v>287.82</v>
      </c>
      <c r="J141" s="101">
        <f t="shared" si="35"/>
        <v>1.8066847335140019</v>
      </c>
      <c r="K141" s="104">
        <v>1.3</v>
      </c>
      <c r="L141" s="71">
        <v>4</v>
      </c>
      <c r="M141" s="28">
        <f t="shared" si="36"/>
        <v>5.2</v>
      </c>
      <c r="N141" s="103" t="s">
        <v>223</v>
      </c>
      <c r="O141" s="104">
        <v>1.25</v>
      </c>
      <c r="P141" s="158">
        <v>46091</v>
      </c>
      <c r="Q141" s="158">
        <v>46107</v>
      </c>
      <c r="R141" s="28">
        <f t="shared" si="37"/>
        <v>4.0000000000000036</v>
      </c>
      <c r="S141" s="105">
        <f>IF(INDEX(Historical!$D$7:$D1169,MATCH(B141,Historical!$B$7:$B$1044,0))=0,"n/a",(INDEX(Historical!$C$7:$C$1044,MATCH(B141,Historical!$B$7:$B$1044,0))/INDEX(Historical!$D$7:$D$1044,MATCH(B141,Historical!$B$7:$B$1044,0))-1)*100)</f>
        <v>8.6956521739130608</v>
      </c>
      <c r="T141" s="105">
        <f>IF(INDEX(Historical!$F$7:$F$1044,MATCH(B141,Historical!$B$7:$B$1044,0))=0,"n/a",((INDEX(Historical!$C$7:$C$1044,MATCH(B141,Historical!$B$7:$B$1044,0))/INDEX(Historical!$F$7:$F$1044,MATCH(B141,Historical!$B$7:$B$1044,0)))^(1/3)-1)*100)</f>
        <v>7.7217345015941907</v>
      </c>
      <c r="U141" s="105">
        <f>IF(INDEX(Historical!$H$7:$H$1044,MATCH(B141,Historical!$B$7:$B$1044,0))=0,"n/a",((INDEX(Historical!$C$7:$C$1044,MATCH(B141,Historical!$B$7:$B$1044,0))/INDEX(Historical!$H$7:$H$1044,MATCH(B141,Historical!$B$7:$B$1044,0)))^(1/5)-1)*100)</f>
        <v>8.0185187303563499</v>
      </c>
      <c r="V141" s="105">
        <f>IF(INDEX(Historical!$M$7:$M$1044,MATCH(B141,Historical!$B$7:$B$1044,0))=0,"n/a",((INDEX(Historical!$C$7:$C$1044,MATCH(B141,Historical!$B$7:$B$1044,0))/INDEX(Historical!$M$7:$M$1044,MATCH(B141,Historical!$B$7:$B$1044,0)))^(1/10)-1)*100)</f>
        <v>9.5958226385217227</v>
      </c>
      <c r="W141" s="106">
        <f t="shared" si="38"/>
        <v>0.83562598355732398</v>
      </c>
      <c r="X141" s="107">
        <f t="shared" si="39"/>
        <v>0.58529333798221528</v>
      </c>
      <c r="Y141" s="164"/>
      <c r="Z141" s="101">
        <f t="shared" si="40"/>
        <v>44.368600682593858</v>
      </c>
      <c r="AA141" s="109">
        <f t="shared" si="41"/>
        <v>24.558020477815699</v>
      </c>
      <c r="AB141" s="71">
        <v>12</v>
      </c>
      <c r="AC141" s="100">
        <v>11.72</v>
      </c>
      <c r="AD141" s="100">
        <v>3.3</v>
      </c>
      <c r="AE141" s="100">
        <v>15.43</v>
      </c>
      <c r="AF141" s="100">
        <v>3.91</v>
      </c>
      <c r="AG141" s="100">
        <v>15.89</v>
      </c>
      <c r="AH141" s="100">
        <v>9.2799999999999994</v>
      </c>
      <c r="AI141" s="100">
        <v>4.79</v>
      </c>
      <c r="AJ141" s="100">
        <v>13.700000000000001</v>
      </c>
      <c r="AK141" s="100">
        <v>6.8000000000000007</v>
      </c>
      <c r="AL141" s="100">
        <v>104290</v>
      </c>
      <c r="AM141" s="100">
        <v>0.43</v>
      </c>
      <c r="AN141" s="100">
        <v>0.14000000000000001</v>
      </c>
      <c r="AO141" s="110">
        <f t="shared" si="42"/>
        <v>-14.732817013945347</v>
      </c>
      <c r="AP141" s="111">
        <f t="shared" si="43"/>
        <v>9.825203463870352</v>
      </c>
      <c r="AQ141" s="112">
        <f t="shared" si="44"/>
        <v>106.58262814806024</v>
      </c>
      <c r="AR141" s="101">
        <f>INDEX(Historical!$C$7:$C$1045,MATCH(B141,Historical!$B$7:$B$1045,0))*IF(AH141="n/a",1.03,IF(AH141&lt;0,1.01,IF(AH141&gt;10,1.1,(1+AH141/100))))</f>
        <v>5.4640000000000004</v>
      </c>
      <c r="AS141" s="109">
        <f t="shared" si="45"/>
        <v>5.7257256000000005</v>
      </c>
      <c r="AT141" s="109">
        <f t="shared" si="34"/>
        <v>6.1150749408000005</v>
      </c>
      <c r="AU141" s="109">
        <f t="shared" si="34"/>
        <v>6.5309000367744012</v>
      </c>
      <c r="AV141" s="109">
        <f t="shared" si="34"/>
        <v>6.9750012392750609</v>
      </c>
      <c r="AW141" s="109">
        <f t="shared" si="46"/>
        <v>30.810701816849466</v>
      </c>
      <c r="AX141" s="113">
        <f t="shared" si="47"/>
        <v>10.704850884875778</v>
      </c>
      <c r="AY141" s="100">
        <v>0.25</v>
      </c>
      <c r="AZ141" s="100">
        <v>14.12</v>
      </c>
      <c r="BA141" s="100">
        <v>-10.84</v>
      </c>
      <c r="BB141" s="100">
        <v>-4.53</v>
      </c>
      <c r="BC141" s="100">
        <v>3.81</v>
      </c>
      <c r="BE141" s="12">
        <v>2011</v>
      </c>
      <c r="BF141" s="12">
        <f t="shared" si="48"/>
        <v>1</v>
      </c>
      <c r="BG141" s="100">
        <v>2.37</v>
      </c>
      <c r="BH141" t="s">
        <v>121</v>
      </c>
      <c r="BI141" t="s">
        <v>122</v>
      </c>
    </row>
    <row r="142" spans="1:61" ht="11.25" customHeight="1" x14ac:dyDescent="0.2">
      <c r="A142" s="123" t="s">
        <v>722</v>
      </c>
      <c r="B142" s="55" t="s">
        <v>723</v>
      </c>
      <c r="C142" s="156" t="s">
        <v>116</v>
      </c>
      <c r="D142" s="98" t="s">
        <v>215</v>
      </c>
      <c r="E142" s="157">
        <v>20</v>
      </c>
      <c r="F142" s="2">
        <v>209</v>
      </c>
      <c r="G142" s="2" t="s">
        <v>119</v>
      </c>
      <c r="H142" s="2" t="s">
        <v>119</v>
      </c>
      <c r="I142" s="100">
        <v>671.01</v>
      </c>
      <c r="J142" s="101">
        <f t="shared" si="35"/>
        <v>1.1922326045811538</v>
      </c>
      <c r="K142" s="104">
        <v>2</v>
      </c>
      <c r="L142" s="71">
        <v>4</v>
      </c>
      <c r="M142" s="28">
        <f t="shared" si="36"/>
        <v>8</v>
      </c>
      <c r="N142" s="103" t="s">
        <v>136</v>
      </c>
      <c r="O142" s="104">
        <v>1.82</v>
      </c>
      <c r="P142" s="158">
        <v>45891</v>
      </c>
      <c r="Q142" s="158">
        <v>45904</v>
      </c>
      <c r="R142" s="28">
        <f t="shared" si="37"/>
        <v>9.8901098901098869</v>
      </c>
      <c r="S142" s="105">
        <f>IF(INDEX(Historical!$D$7:$D1170,MATCH(B142,Historical!$B$7:$B$1044,0))=0,"n/a",(INDEX(Historical!$C$7:$C$1044,MATCH(B142,Historical!$B$7:$B$1044,0))/INDEX(Historical!$D$7:$D$1044,MATCH(B142,Historical!$B$7:$B$1044,0))-1)*100)</f>
        <v>9.1428571428571423</v>
      </c>
      <c r="T142" s="105">
        <f>IF(INDEX(Historical!$F$7:$F$1044,MATCH(B142,Historical!$B$7:$B$1044,0))=0,"n/a",((INDEX(Historical!$C$7:$C$1044,MATCH(B142,Historical!$B$7:$B$1044,0))/INDEX(Historical!$F$7:$F$1044,MATCH(B142,Historical!$B$7:$B$1044,0)))^(1/3)-1)*100)</f>
        <v>8.148078263629932</v>
      </c>
      <c r="U142" s="105">
        <f>IF(INDEX(Historical!$H$7:$H$1044,MATCH(B142,Historical!$B$7:$B$1044,0))=0,"n/a",((INDEX(Historical!$C$7:$C$1044,MATCH(B142,Historical!$B$7:$B$1044,0))/INDEX(Historical!$H$7:$H$1044,MATCH(B142,Historical!$B$7:$B$1044,0)))^(1/5)-1)*100)</f>
        <v>7.6570684424522639</v>
      </c>
      <c r="V142" s="105">
        <f>IF(INDEX(Historical!$M$7:$M$1044,MATCH(B142,Historical!$B$7:$B$1044,0))=0,"n/a",((INDEX(Historical!$C$7:$C$1044,MATCH(B142,Historical!$B$7:$B$1044,0))/INDEX(Historical!$M$7:$M$1044,MATCH(B142,Historical!$B$7:$B$1044,0)))^(1/10)-1)*100)</f>
        <v>8.0882845312796334</v>
      </c>
      <c r="W142" s="106">
        <f t="shared" si="38"/>
        <v>0.9466863353830175</v>
      </c>
      <c r="X142" s="107">
        <f t="shared" si="39"/>
        <v>0.67821686824200744</v>
      </c>
      <c r="Y142" s="55"/>
      <c r="Z142" s="101">
        <f t="shared" si="40"/>
        <v>39.005363237445145</v>
      </c>
      <c r="AA142" s="109">
        <f t="shared" si="41"/>
        <v>32.716235982447586</v>
      </c>
      <c r="AB142" s="71">
        <v>12</v>
      </c>
      <c r="AC142" s="100">
        <v>20.51</v>
      </c>
      <c r="AD142" s="100">
        <v>1.52</v>
      </c>
      <c r="AE142" s="100">
        <v>2.75</v>
      </c>
      <c r="AF142" s="100">
        <v>7.51</v>
      </c>
      <c r="AG142" s="100">
        <v>25.14</v>
      </c>
      <c r="AH142" s="100">
        <v>10.6</v>
      </c>
      <c r="AI142" s="100">
        <v>18.27</v>
      </c>
      <c r="AJ142" s="100">
        <v>11.29</v>
      </c>
      <c r="AK142" s="100">
        <v>14.219999999999999</v>
      </c>
      <c r="AL142" s="100">
        <v>92710</v>
      </c>
      <c r="AM142" s="100">
        <v>0.33999999999999997</v>
      </c>
      <c r="AN142" s="100">
        <v>0.66</v>
      </c>
      <c r="AO142" s="110">
        <f t="shared" si="42"/>
        <v>-23.866934935414168</v>
      </c>
      <c r="AP142" s="111">
        <f t="shared" si="43"/>
        <v>8.8493010470334177</v>
      </c>
      <c r="AQ142" s="112">
        <f t="shared" si="44"/>
        <v>230.45351478649349</v>
      </c>
      <c r="AR142" s="101">
        <f>INDEX(Historical!$C$7:$C$1045,MATCH(B142,Historical!$B$7:$B$1045,0))*IF(AH142="n/a",1.03,IF(AH142&lt;0,1.01,IF(AH142&gt;10,1.1,(1+AH142/100))))</f>
        <v>8.4039999999999999</v>
      </c>
      <c r="AS142" s="109">
        <f t="shared" si="45"/>
        <v>9.2444000000000006</v>
      </c>
      <c r="AT142" s="109">
        <f t="shared" si="34"/>
        <v>10.168840000000001</v>
      </c>
      <c r="AU142" s="109">
        <f t="shared" si="34"/>
        <v>11.185724000000002</v>
      </c>
      <c r="AV142" s="109">
        <f t="shared" si="34"/>
        <v>12.304296400000004</v>
      </c>
      <c r="AW142" s="109">
        <f t="shared" si="46"/>
        <v>51.307260400000011</v>
      </c>
      <c r="AX142" s="113">
        <f t="shared" si="47"/>
        <v>7.6462735875769381</v>
      </c>
      <c r="AY142" s="100">
        <v>1.23</v>
      </c>
      <c r="AZ142" s="100">
        <v>136.08000000000001</v>
      </c>
      <c r="BA142" s="100">
        <v>0.88</v>
      </c>
      <c r="BB142" s="100">
        <v>15.260000000000002</v>
      </c>
      <c r="BC142" s="100">
        <v>36.14</v>
      </c>
      <c r="BE142" s="12">
        <v>2006</v>
      </c>
      <c r="BF142" s="12">
        <f t="shared" si="48"/>
        <v>2</v>
      </c>
      <c r="BG142" s="100">
        <v>8.68</v>
      </c>
      <c r="BH142" t="s">
        <v>121</v>
      </c>
      <c r="BI142" t="s">
        <v>122</v>
      </c>
    </row>
    <row r="143" spans="1:61" ht="11.25" customHeight="1" x14ac:dyDescent="0.2">
      <c r="A143" s="123" t="s">
        <v>724</v>
      </c>
      <c r="B143" s="55" t="s">
        <v>725</v>
      </c>
      <c r="C143" s="156" t="s">
        <v>162</v>
      </c>
      <c r="D143" s="98" t="s">
        <v>192</v>
      </c>
      <c r="E143" s="157">
        <v>20</v>
      </c>
      <c r="F143" s="2">
        <v>211</v>
      </c>
      <c r="G143" s="2" t="s">
        <v>119</v>
      </c>
      <c r="H143" s="2" t="s">
        <v>119</v>
      </c>
      <c r="I143" s="100">
        <v>76.739999999999995</v>
      </c>
      <c r="J143" s="101">
        <f t="shared" si="35"/>
        <v>2.971071149335418</v>
      </c>
      <c r="K143" s="104">
        <v>0.56999999999999995</v>
      </c>
      <c r="L143" s="71">
        <v>4</v>
      </c>
      <c r="M143" s="28">
        <f t="shared" si="36"/>
        <v>2.2799999999999998</v>
      </c>
      <c r="N143" s="103" t="s">
        <v>585</v>
      </c>
      <c r="O143" s="104">
        <v>0.54249999999999998</v>
      </c>
      <c r="P143" s="158">
        <v>46070</v>
      </c>
      <c r="Q143" s="158">
        <v>46080</v>
      </c>
      <c r="R143" s="28">
        <f t="shared" si="37"/>
        <v>5.0691244239631281</v>
      </c>
      <c r="S143" s="105">
        <f>IF(INDEX(Historical!$D$7:$D1171,MATCH(B143,Historical!$B$7:$B$1044,0))=0,"n/a",(INDEX(Historical!$C$7:$C$1044,MATCH(B143,Historical!$B$7:$B$1044,0))/INDEX(Historical!$D$7:$D$1044,MATCH(B143,Historical!$B$7:$B$1044,0))-1)*100)</f>
        <v>5.3398058252427161</v>
      </c>
      <c r="T143" s="105">
        <f>IF(INDEX(Historical!$F$7:$F$1044,MATCH(B143,Historical!$B$7:$B$1044,0))=0,"n/a",((INDEX(Historical!$C$7:$C$1044,MATCH(B143,Historical!$B$7:$B$1044,0))/INDEX(Historical!$F$7:$F$1044,MATCH(B143,Historical!$B$7:$B$1044,0)))^(1/3)-1)*100)</f>
        <v>5.6527089609341941</v>
      </c>
      <c r="U143" s="105">
        <f>IF(INDEX(Historical!$H$7:$H$1044,MATCH(B143,Historical!$B$7:$B$1044,0))=0,"n/a",((INDEX(Historical!$C$7:$C$1044,MATCH(B143,Historical!$B$7:$B$1044,0))/INDEX(Historical!$H$7:$H$1044,MATCH(B143,Historical!$B$7:$B$1044,0)))^(1/5)-1)*100)</f>
        <v>5.8898726241980226</v>
      </c>
      <c r="V143" s="105">
        <f>IF(INDEX(Historical!$M$7:$M$1044,MATCH(B143,Historical!$B$7:$B$1044,0))=0,"n/a",((INDEX(Historical!$C$7:$C$1044,MATCH(B143,Historical!$B$7:$B$1044,0))/INDEX(Historical!$M$7:$M$1044,MATCH(B143,Historical!$B$7:$B$1044,0)))^(1/10)-1)*100)</f>
        <v>6.463361472942375</v>
      </c>
      <c r="W143" s="106">
        <f t="shared" si="38"/>
        <v>0.91127080681698625</v>
      </c>
      <c r="X143" s="107">
        <f t="shared" si="39"/>
        <v>0.98492853247458578</v>
      </c>
      <c r="Y143" s="55"/>
      <c r="Z143" s="101">
        <f t="shared" si="40"/>
        <v>63.157894736842103</v>
      </c>
      <c r="AA143" s="109">
        <f t="shared" si="41"/>
        <v>21.257617728531855</v>
      </c>
      <c r="AB143" s="71">
        <v>12</v>
      </c>
      <c r="AC143" s="100">
        <v>3.61</v>
      </c>
      <c r="AD143" s="100">
        <v>2.39</v>
      </c>
      <c r="AE143" s="100">
        <v>2.69</v>
      </c>
      <c r="AF143" s="100">
        <v>2.56</v>
      </c>
      <c r="AG143" s="100">
        <v>12.44</v>
      </c>
      <c r="AH143" s="100">
        <v>7.57</v>
      </c>
      <c r="AI143" s="100">
        <v>7.53</v>
      </c>
      <c r="AJ143" s="100">
        <v>5.9799999999999995</v>
      </c>
      <c r="AK143" s="100">
        <v>7.68</v>
      </c>
      <c r="AL143" s="100">
        <v>23710</v>
      </c>
      <c r="AM143" s="100">
        <v>0.63</v>
      </c>
      <c r="AN143" s="100">
        <v>2.02</v>
      </c>
      <c r="AO143" s="110">
        <f t="shared" si="42"/>
        <v>-12.396673954998414</v>
      </c>
      <c r="AP143" s="111">
        <f t="shared" si="43"/>
        <v>8.8609437735334406</v>
      </c>
      <c r="AQ143" s="112">
        <f t="shared" si="44"/>
        <v>55.519918531416643</v>
      </c>
      <c r="AR143" s="101">
        <f>INDEX(Historical!$C$7:$C$1045,MATCH(B143,Historical!$B$7:$B$1045,0))*IF(AH143="n/a",1.03,IF(AH143&lt;0,1.01,IF(AH143&gt;10,1.1,(1+AH143/100))))</f>
        <v>2.3342689999999999</v>
      </c>
      <c r="AS143" s="109">
        <f t="shared" si="45"/>
        <v>2.5100394556999999</v>
      </c>
      <c r="AT143" s="109">
        <f t="shared" si="34"/>
        <v>2.7028104858977597</v>
      </c>
      <c r="AU143" s="109">
        <f t="shared" si="34"/>
        <v>2.9103863312147076</v>
      </c>
      <c r="AV143" s="109">
        <f t="shared" si="34"/>
        <v>3.133904001451997</v>
      </c>
      <c r="AW143" s="109">
        <f t="shared" si="46"/>
        <v>13.591409274264464</v>
      </c>
      <c r="AX143" s="113">
        <f t="shared" si="47"/>
        <v>17.710984198937275</v>
      </c>
      <c r="AY143" s="100">
        <v>0.36</v>
      </c>
      <c r="AZ143" s="100">
        <v>13.34</v>
      </c>
      <c r="BA143" s="100">
        <v>-4.5</v>
      </c>
      <c r="BB143" s="100">
        <v>-0.43</v>
      </c>
      <c r="BC143" s="100">
        <v>4.38</v>
      </c>
      <c r="BE143" s="12">
        <v>2007</v>
      </c>
      <c r="BF143" s="12">
        <f t="shared" si="48"/>
        <v>2</v>
      </c>
      <c r="BG143" s="100">
        <v>2.8899999999999997</v>
      </c>
      <c r="BH143" t="s">
        <v>121</v>
      </c>
      <c r="BI143" t="s">
        <v>122</v>
      </c>
    </row>
    <row r="144" spans="1:61" ht="11.25" customHeight="1" x14ac:dyDescent="0.2">
      <c r="A144" s="116" t="s">
        <v>1419</v>
      </c>
      <c r="B144" s="55" t="s">
        <v>1420</v>
      </c>
      <c r="C144" s="156" t="s">
        <v>134</v>
      </c>
      <c r="D144" s="98" t="s">
        <v>135</v>
      </c>
      <c r="E144" s="157">
        <v>10</v>
      </c>
      <c r="F144" s="2">
        <v>515</v>
      </c>
      <c r="G144" s="2" t="s">
        <v>146</v>
      </c>
      <c r="H144" s="2" t="s">
        <v>146</v>
      </c>
      <c r="I144" s="100">
        <v>48.23</v>
      </c>
      <c r="J144" s="101">
        <f t="shared" si="35"/>
        <v>3.9809247356417163</v>
      </c>
      <c r="K144" s="104">
        <v>0.48</v>
      </c>
      <c r="L144" s="71">
        <v>4</v>
      </c>
      <c r="M144" s="28">
        <f t="shared" si="36"/>
        <v>1.92</v>
      </c>
      <c r="N144" s="103" t="s">
        <v>395</v>
      </c>
      <c r="O144" s="104">
        <v>0.46</v>
      </c>
      <c r="P144" s="158">
        <v>46076</v>
      </c>
      <c r="Q144" s="158">
        <v>46093</v>
      </c>
      <c r="R144" s="28">
        <f t="shared" si="37"/>
        <v>4.3478260869565135</v>
      </c>
      <c r="S144" s="105">
        <f>IF(INDEX(Historical!$D$7:$D1172,MATCH(B144,Historical!$B$7:$B$1044,0))=0,"n/a",(INDEX(Historical!$C$7:$C$1044,MATCH(B144,Historical!$B$7:$B$1044,0))/INDEX(Historical!$D$7:$D$1044,MATCH(B144,Historical!$B$7:$B$1044,0))-1)*100)</f>
        <v>4.5454545454545414</v>
      </c>
      <c r="T144" s="105">
        <f>IF(INDEX(Historical!$F$7:$F$1044,MATCH(B144,Historical!$B$7:$B$1044,0))=0,"n/a",((INDEX(Historical!$C$7:$C$1044,MATCH(B144,Historical!$B$7:$B$1044,0))/INDEX(Historical!$F$7:$F$1044,MATCH(B144,Historical!$B$7:$B$1044,0)))^(1/3)-1)*100)</f>
        <v>4.7689553171647248</v>
      </c>
      <c r="U144" s="105">
        <f>IF(INDEX(Historical!$H$7:$H$1044,MATCH(B144,Historical!$B$7:$B$1044,0))=0,"n/a",((INDEX(Historical!$C$7:$C$1044,MATCH(B144,Historical!$B$7:$B$1044,0))/INDEX(Historical!$H$7:$H$1044,MATCH(B144,Historical!$B$7:$B$1044,0)))^(1/5)-1)*100)</f>
        <v>4.4506679342421807</v>
      </c>
      <c r="V144" s="105">
        <f>IF(INDEX(Historical!$M$7:$M$1044,MATCH(B144,Historical!$B$7:$B$1044,0))=0,"n/a",((INDEX(Historical!$C$7:$C$1044,MATCH(B144,Historical!$B$7:$B$1044,0))/INDEX(Historical!$M$7:$M$1044,MATCH(B144,Historical!$B$7:$B$1044,0)))^(1/10)-1)*100)</f>
        <v>6.2873997112299351</v>
      </c>
      <c r="W144" s="106">
        <f t="shared" si="38"/>
        <v>0.70787100210804721</v>
      </c>
      <c r="X144" s="107">
        <f t="shared" si="39"/>
        <v>0.33922773889041008</v>
      </c>
      <c r="Y144" s="165"/>
      <c r="Z144" s="101">
        <f t="shared" si="40"/>
        <v>40.938166311300634</v>
      </c>
      <c r="AA144" s="109">
        <f t="shared" si="41"/>
        <v>10.283582089552237</v>
      </c>
      <c r="AB144" s="71">
        <v>12</v>
      </c>
      <c r="AC144" s="100">
        <v>4.6900000000000004</v>
      </c>
      <c r="AD144" s="100" t="s">
        <v>142</v>
      </c>
      <c r="AE144" s="100">
        <v>0.87</v>
      </c>
      <c r="AF144" s="100">
        <v>1.1200000000000001</v>
      </c>
      <c r="AG144" s="100">
        <v>11.55</v>
      </c>
      <c r="AH144" s="100">
        <v>-2.13</v>
      </c>
      <c r="AI144" s="100">
        <v>8.83</v>
      </c>
      <c r="AJ144" s="100">
        <v>13.120000000000001</v>
      </c>
      <c r="AK144" s="100" t="s">
        <v>142</v>
      </c>
      <c r="AL144" s="100">
        <v>13020</v>
      </c>
      <c r="AM144" s="100">
        <v>0.6</v>
      </c>
      <c r="AN144" s="100">
        <v>0.27</v>
      </c>
      <c r="AO144" s="110">
        <f t="shared" si="42"/>
        <v>-1.8519894196683389</v>
      </c>
      <c r="AP144" s="111">
        <f t="shared" si="43"/>
        <v>8.4315926698838979</v>
      </c>
      <c r="AQ144" s="112">
        <f t="shared" si="44"/>
        <v>-28.453241581936982</v>
      </c>
      <c r="AR144" s="101">
        <f>INDEX(Historical!$C$7:$C$1045,MATCH(B144,Historical!$B$7:$B$1045,0))*IF(AH144="n/a",1.03,IF(AH144&lt;0,1.01,IF(AH144&gt;10,1.1,(1+AH144/100))))</f>
        <v>1.8584000000000001</v>
      </c>
      <c r="AS144" s="109">
        <f t="shared" si="45"/>
        <v>2.0224967200000004</v>
      </c>
      <c r="AT144" s="109">
        <f t="shared" si="34"/>
        <v>2.0831716216000005</v>
      </c>
      <c r="AU144" s="109">
        <f t="shared" si="34"/>
        <v>2.1456667702480003</v>
      </c>
      <c r="AV144" s="109">
        <f t="shared" si="34"/>
        <v>2.2100367733554402</v>
      </c>
      <c r="AW144" s="109">
        <f t="shared" si="46"/>
        <v>10.319771885203442</v>
      </c>
      <c r="AX144" s="113">
        <f t="shared" si="47"/>
        <v>21.396997481242884</v>
      </c>
      <c r="AY144" s="100">
        <v>0.34</v>
      </c>
      <c r="AZ144" s="100">
        <v>16.059999999999999</v>
      </c>
      <c r="BA144" s="100">
        <v>-2.97</v>
      </c>
      <c r="BB144" s="100">
        <v>2.1800000000000002</v>
      </c>
      <c r="BC144" s="100">
        <v>6.3100000000000005</v>
      </c>
      <c r="BE144" s="12">
        <v>2017</v>
      </c>
      <c r="BF144" s="12">
        <f t="shared" si="48"/>
        <v>1</v>
      </c>
      <c r="BG144" s="100">
        <v>2.06</v>
      </c>
      <c r="BH144" t="s">
        <v>121</v>
      </c>
      <c r="BI144" t="s">
        <v>122</v>
      </c>
    </row>
    <row r="145" spans="1:61" ht="11.25" customHeight="1" x14ac:dyDescent="0.2">
      <c r="A145" s="55" t="s">
        <v>246</v>
      </c>
      <c r="B145" s="55" t="s">
        <v>247</v>
      </c>
      <c r="C145" s="156" t="s">
        <v>116</v>
      </c>
      <c r="D145" s="98" t="s">
        <v>248</v>
      </c>
      <c r="E145" s="157">
        <v>31</v>
      </c>
      <c r="F145" s="2">
        <v>120</v>
      </c>
      <c r="G145" s="2" t="s">
        <v>146</v>
      </c>
      <c r="H145" s="2" t="s">
        <v>146</v>
      </c>
      <c r="I145" s="100">
        <v>112.13</v>
      </c>
      <c r="J145" s="101">
        <f t="shared" si="35"/>
        <v>2.3827699991081785</v>
      </c>
      <c r="K145" s="104">
        <v>0.66795000000000004</v>
      </c>
      <c r="L145" s="71">
        <v>4</v>
      </c>
      <c r="M145" s="28">
        <f t="shared" si="36"/>
        <v>2.6718000000000002</v>
      </c>
      <c r="N145" s="103" t="s">
        <v>182</v>
      </c>
      <c r="O145" s="104">
        <v>0.61240000000000006</v>
      </c>
      <c r="P145" s="158">
        <v>46091</v>
      </c>
      <c r="Q145" s="158">
        <v>46112</v>
      </c>
      <c r="R145" s="28">
        <f t="shared" si="37"/>
        <v>9.0708687132593049</v>
      </c>
      <c r="S145" s="105">
        <f>IF(INDEX(Historical!$D$7:$D1173,MATCH(B145,Historical!$B$7:$B$1044,0))=0,"n/a",(INDEX(Historical!$C$7:$C$1044,MATCH(B145,Historical!$B$7:$B$1044,0))/INDEX(Historical!$D$7:$D$1044,MATCH(B145,Historical!$B$7:$B$1044,0))-1)*100)</f>
        <v>2.5522978757773984</v>
      </c>
      <c r="T145" s="105">
        <f>IF(INDEX(Historical!$F$7:$F$1044,MATCH(B145,Historical!$B$7:$B$1044,0))=0,"n/a",((INDEX(Historical!$C$7:$C$1044,MATCH(B145,Historical!$B$7:$B$1044,0))/INDEX(Historical!$F$7:$F$1044,MATCH(B145,Historical!$B$7:$B$1044,0)))^(1/3)-1)*100)</f>
        <v>4.1095250847287934</v>
      </c>
      <c r="U145" s="105">
        <f>IF(INDEX(Historical!$H$7:$H$1044,MATCH(B145,Historical!$B$7:$B$1044,0))=0,"n/a",((INDEX(Historical!$C$7:$C$1044,MATCH(B145,Historical!$B$7:$B$1044,0))/INDEX(Historical!$H$7:$H$1044,MATCH(B145,Historical!$B$7:$B$1044,0)))^(1/5)-1)*100)</f>
        <v>8.1389247791974881</v>
      </c>
      <c r="V145" s="105">
        <f>IF(INDEX(Historical!$M$7:$M$1044,MATCH(B145,Historical!$B$7:$B$1044,0))=0,"n/a",((INDEX(Historical!$C$7:$C$1044,MATCH(B145,Historical!$B$7:$B$1044,0))/INDEX(Historical!$M$7:$M$1044,MATCH(B145,Historical!$B$7:$B$1044,0)))^(1/10)-1)*100)</f>
        <v>9.9259932131168238</v>
      </c>
      <c r="W145" s="106">
        <f t="shared" si="38"/>
        <v>0.81996074392255347</v>
      </c>
      <c r="X145" s="107">
        <f t="shared" si="39"/>
        <v>1.0542648677716953</v>
      </c>
      <c r="Y145" s="123" t="s">
        <v>249</v>
      </c>
      <c r="Z145" s="101">
        <f t="shared" si="40"/>
        <v>48.666666666666671</v>
      </c>
      <c r="AA145" s="109">
        <f t="shared" si="41"/>
        <v>20.424408014571949</v>
      </c>
      <c r="AB145" s="71">
        <v>12</v>
      </c>
      <c r="AC145" s="100">
        <v>5.49</v>
      </c>
      <c r="AD145" s="100">
        <v>2.2000000000000002</v>
      </c>
      <c r="AE145" s="100">
        <v>5.48</v>
      </c>
      <c r="AF145" s="100">
        <v>4.43</v>
      </c>
      <c r="AG145" s="100">
        <v>22.400000000000002</v>
      </c>
      <c r="AH145" s="100">
        <v>2.9899999999999998</v>
      </c>
      <c r="AI145" s="100">
        <v>11.1</v>
      </c>
      <c r="AJ145" s="100">
        <v>7.7200000000000006</v>
      </c>
      <c r="AK145" s="100">
        <v>7.9799999999999995</v>
      </c>
      <c r="AL145" s="100">
        <v>68560</v>
      </c>
      <c r="AM145" s="100">
        <v>3.3000000000000003</v>
      </c>
      <c r="AN145" s="100">
        <v>1.05</v>
      </c>
      <c r="AO145" s="110">
        <f t="shared" si="42"/>
        <v>-9.9027132362662815</v>
      </c>
      <c r="AP145" s="111">
        <f t="shared" si="43"/>
        <v>10.521694778305667</v>
      </c>
      <c r="AQ145" s="112">
        <f t="shared" si="44"/>
        <v>100.53276540761082</v>
      </c>
      <c r="AR145" s="101">
        <f>INDEX(Historical!$C$7:$C$1045,MATCH(B145,Historical!$B$7:$B$1045,0))*IF(AH145="n/a",1.03,IF(AH145&lt;0,1.01,IF(AH145&gt;10,1.1,(1+AH145/100))))</f>
        <v>2.6153280600000004</v>
      </c>
      <c r="AS145" s="109">
        <f t="shared" si="45"/>
        <v>2.8768608660000008</v>
      </c>
      <c r="AT145" s="109">
        <f t="shared" si="34"/>
        <v>3.1064343631068012</v>
      </c>
      <c r="AU145" s="109">
        <f t="shared" si="34"/>
        <v>3.3543278252827244</v>
      </c>
      <c r="AV145" s="109">
        <f t="shared" si="34"/>
        <v>3.6220031857402861</v>
      </c>
      <c r="AW145" s="109">
        <f t="shared" si="46"/>
        <v>15.574954300129814</v>
      </c>
      <c r="AX145" s="113">
        <f t="shared" si="47"/>
        <v>13.890086774395627</v>
      </c>
      <c r="AY145" s="100">
        <v>0.94</v>
      </c>
      <c r="AZ145" s="100">
        <v>23.57</v>
      </c>
      <c r="BA145" s="100">
        <v>-3.17</v>
      </c>
      <c r="BB145" s="100">
        <v>4.24</v>
      </c>
      <c r="BC145" s="100">
        <v>12.809999999999999</v>
      </c>
      <c r="BE145" s="12">
        <v>1998</v>
      </c>
      <c r="BF145" s="12">
        <f t="shared" si="48"/>
        <v>3</v>
      </c>
      <c r="BG145" s="100">
        <v>8.25</v>
      </c>
      <c r="BH145" t="s">
        <v>250</v>
      </c>
      <c r="BI145" t="s">
        <v>122</v>
      </c>
    </row>
    <row r="146" spans="1:61" ht="11.25" customHeight="1" x14ac:dyDescent="0.2">
      <c r="A146" s="123" t="s">
        <v>726</v>
      </c>
      <c r="B146" s="55" t="s">
        <v>727</v>
      </c>
      <c r="C146" s="156" t="s">
        <v>134</v>
      </c>
      <c r="D146" s="98" t="s">
        <v>135</v>
      </c>
      <c r="E146" s="157">
        <v>14</v>
      </c>
      <c r="F146" s="2">
        <v>359</v>
      </c>
      <c r="G146" s="2" t="s">
        <v>146</v>
      </c>
      <c r="H146" s="2" t="s">
        <v>146</v>
      </c>
      <c r="I146" s="100">
        <v>44.45</v>
      </c>
      <c r="J146" s="101">
        <f t="shared" si="35"/>
        <v>1.5298087739032622</v>
      </c>
      <c r="K146" s="104">
        <v>0.17</v>
      </c>
      <c r="L146" s="71">
        <v>4</v>
      </c>
      <c r="M146" s="28">
        <f t="shared" si="36"/>
        <v>0.68</v>
      </c>
      <c r="N146" s="103" t="s">
        <v>609</v>
      </c>
      <c r="O146" s="104">
        <v>0.16</v>
      </c>
      <c r="P146" s="158">
        <v>45818</v>
      </c>
      <c r="Q146" s="158">
        <v>45832</v>
      </c>
      <c r="R146" s="28">
        <f t="shared" si="37"/>
        <v>6.2500000000000053</v>
      </c>
      <c r="S146" s="105">
        <f>IF(INDEX(Historical!$D$7:$D1174,MATCH(B146,Historical!$B$7:$B$1044,0))=0,"n/a",(INDEX(Historical!$C$7:$C$1044,MATCH(B146,Historical!$B$7:$B$1044,0))/INDEX(Historical!$D$7:$D$1044,MATCH(B146,Historical!$B$7:$B$1044,0))-1)*100)</f>
        <v>6.3492063492063489</v>
      </c>
      <c r="T146" s="105">
        <f>IF(INDEX(Historical!$F$7:$F$1044,MATCH(B146,Historical!$B$7:$B$1044,0))=0,"n/a",((INDEX(Historical!$C$7:$C$1044,MATCH(B146,Historical!$B$7:$B$1044,0))/INDEX(Historical!$F$7:$F$1044,MATCH(B146,Historical!$B$7:$B$1044,0)))^(1/3)-1)*100)</f>
        <v>6.799865166668817</v>
      </c>
      <c r="U146" s="105">
        <f>IF(INDEX(Historical!$H$7:$H$1044,MATCH(B146,Historical!$B$7:$B$1044,0))=0,"n/a",((INDEX(Historical!$C$7:$C$1044,MATCH(B146,Historical!$B$7:$B$1044,0))/INDEX(Historical!$H$7:$H$1044,MATCH(B146,Historical!$B$7:$B$1044,0)))^(1/5)-1)*100)</f>
        <v>7.3483538217864242</v>
      </c>
      <c r="V146" s="105">
        <f>IF(INDEX(Historical!$M$7:$M$1044,MATCH(B146,Historical!$B$7:$B$1044,0))=0,"n/a",((INDEX(Historical!$C$7:$C$1044,MATCH(B146,Historical!$B$7:$B$1044,0))/INDEX(Historical!$M$7:$M$1044,MATCH(B146,Historical!$B$7:$B$1044,0)))^(1/10)-1)*100)</f>
        <v>9.5143686643373258</v>
      </c>
      <c r="W146" s="106">
        <f t="shared" si="38"/>
        <v>0.77234276713811112</v>
      </c>
      <c r="X146" s="107">
        <f t="shared" si="39"/>
        <v>4.2476033651944647</v>
      </c>
      <c r="Y146" s="165"/>
      <c r="Z146" s="101">
        <f t="shared" si="40"/>
        <v>30.357142857142854</v>
      </c>
      <c r="AA146" s="109">
        <f t="shared" si="41"/>
        <v>19.84375</v>
      </c>
      <c r="AB146" s="71">
        <v>12</v>
      </c>
      <c r="AC146" s="100">
        <v>2.2400000000000002</v>
      </c>
      <c r="AD146" s="100">
        <v>1.22</v>
      </c>
      <c r="AE146" s="100">
        <v>0.93</v>
      </c>
      <c r="AF146" s="100">
        <v>1.59</v>
      </c>
      <c r="AG146" s="100">
        <v>8.6199999999999992</v>
      </c>
      <c r="AH146" s="100">
        <v>-0.2</v>
      </c>
      <c r="AI146" s="100">
        <v>11.59</v>
      </c>
      <c r="AJ146" s="100">
        <v>1.73</v>
      </c>
      <c r="AK146" s="100">
        <v>7.4300000000000006</v>
      </c>
      <c r="AL146" s="100">
        <v>4170</v>
      </c>
      <c r="AM146" s="100">
        <v>3.05</v>
      </c>
      <c r="AN146" s="100">
        <v>1.57</v>
      </c>
      <c r="AO146" s="110">
        <f t="shared" si="42"/>
        <v>-10.965587404310314</v>
      </c>
      <c r="AP146" s="111">
        <f t="shared" si="43"/>
        <v>8.8781625956896857</v>
      </c>
      <c r="AQ146" s="112">
        <f t="shared" si="44"/>
        <v>18.418396656375414</v>
      </c>
      <c r="AR146" s="101">
        <f>INDEX(Historical!$C$7:$C$1045,MATCH(B146,Historical!$B$7:$B$1045,0))*IF(AH146="n/a",1.03,IF(AH146&lt;0,1.01,IF(AH146&gt;10,1.1,(1+AH146/100))))</f>
        <v>0.67670000000000008</v>
      </c>
      <c r="AS146" s="109">
        <f t="shared" si="45"/>
        <v>0.7443700000000002</v>
      </c>
      <c r="AT146" s="109">
        <f t="shared" si="34"/>
        <v>0.79967669100000027</v>
      </c>
      <c r="AU146" s="109">
        <f t="shared" si="34"/>
        <v>0.85909266914130034</v>
      </c>
      <c r="AV146" s="109">
        <f t="shared" si="34"/>
        <v>0.92292325445849899</v>
      </c>
      <c r="AW146" s="109">
        <f t="shared" si="46"/>
        <v>4.0027626145997992</v>
      </c>
      <c r="AX146" s="113">
        <f t="shared" si="47"/>
        <v>9.0050902465687273</v>
      </c>
      <c r="AY146" s="100">
        <v>0.84</v>
      </c>
      <c r="AZ146" s="100">
        <v>26.14</v>
      </c>
      <c r="BA146" s="100">
        <v>-1.0900000000000001</v>
      </c>
      <c r="BB146" s="100">
        <v>5.9700000000000006</v>
      </c>
      <c r="BC146" s="100">
        <v>9.3000000000000007</v>
      </c>
      <c r="BE146" s="12">
        <v>2012</v>
      </c>
      <c r="BF146" s="12">
        <f t="shared" si="48"/>
        <v>1</v>
      </c>
      <c r="BG146" s="100">
        <v>0.64</v>
      </c>
      <c r="BH146" t="s">
        <v>121</v>
      </c>
      <c r="BI146" t="s">
        <v>122</v>
      </c>
    </row>
    <row r="147" spans="1:61" ht="11.25" customHeight="1" x14ac:dyDescent="0.2">
      <c r="A147" s="116" t="s">
        <v>1421</v>
      </c>
      <c r="B147" s="55" t="s">
        <v>1422</v>
      </c>
      <c r="C147" s="156" t="s">
        <v>134</v>
      </c>
      <c r="D147" s="98" t="s">
        <v>157</v>
      </c>
      <c r="E147" s="157">
        <v>8</v>
      </c>
      <c r="F147" s="2">
        <v>586</v>
      </c>
      <c r="G147" s="2" t="s">
        <v>146</v>
      </c>
      <c r="H147" s="2" t="s">
        <v>146</v>
      </c>
      <c r="I147" s="100">
        <v>29.22</v>
      </c>
      <c r="J147" s="101">
        <f t="shared" si="35"/>
        <v>2.669404517453799</v>
      </c>
      <c r="K147" s="104">
        <v>0.19500000000000001</v>
      </c>
      <c r="L147" s="71">
        <v>4</v>
      </c>
      <c r="M147" s="28">
        <f t="shared" si="36"/>
        <v>0.78</v>
      </c>
      <c r="N147" s="103" t="s">
        <v>708</v>
      </c>
      <c r="O147" s="104">
        <v>0.18</v>
      </c>
      <c r="P147" s="158">
        <v>46157</v>
      </c>
      <c r="Q147" s="158">
        <v>46174</v>
      </c>
      <c r="R147" s="28">
        <f t="shared" si="37"/>
        <v>8.333333333333341</v>
      </c>
      <c r="S147" s="105">
        <f>IF(INDEX(Historical!$D$7:$D1175,MATCH(B147,Historical!$B$7:$B$1044,0))=0,"n/a",(INDEX(Historical!$C$7:$C$1044,MATCH(B147,Historical!$B$7:$B$1044,0))/INDEX(Historical!$D$7:$D$1044,MATCH(B147,Historical!$B$7:$B$1044,0))-1)*100)</f>
        <v>1.4084507042253502</v>
      </c>
      <c r="T147" s="105">
        <f>IF(INDEX(Historical!$F$7:$F$1044,MATCH(B147,Historical!$B$7:$B$1044,0))=0,"n/a",((INDEX(Historical!$C$7:$C$1044,MATCH(B147,Historical!$B$7:$B$1044,0))/INDEX(Historical!$F$7:$F$1044,MATCH(B147,Historical!$B$7:$B$1044,0)))^(1/3)-1)*100)</f>
        <v>6.5626904627093641</v>
      </c>
      <c r="U147" s="105">
        <f>IF(INDEX(Historical!$H$7:$H$1044,MATCH(B147,Historical!$B$7:$B$1044,0))=0,"n/a",((INDEX(Historical!$C$7:$C$1044,MATCH(B147,Historical!$B$7:$B$1044,0))/INDEX(Historical!$H$7:$H$1044,MATCH(B147,Historical!$B$7:$B$1044,0)))^(1/5)-1)*100)</f>
        <v>14.869835499703509</v>
      </c>
      <c r="V147" s="105">
        <f>IF(INDEX(Historical!$M$7:$M$1044,MATCH(B147,Historical!$B$7:$B$1044,0))=0,"n/a",((INDEX(Historical!$C$7:$C$1044,MATCH(B147,Historical!$B$7:$B$1044,0))/INDEX(Historical!$M$7:$M$1044,MATCH(B147,Historical!$B$7:$B$1044,0)))^(1/10)-1)*100)</f>
        <v>9.1493425617896982</v>
      </c>
      <c r="W147" s="106">
        <f t="shared" si="38"/>
        <v>1.6252354089138867</v>
      </c>
      <c r="X147" s="107" t="str">
        <f t="shared" si="39"/>
        <v>n/a</v>
      </c>
      <c r="Y147" s="165" t="s">
        <v>1712</v>
      </c>
      <c r="Z147" s="101">
        <f t="shared" si="40"/>
        <v>45.086705202312139</v>
      </c>
      <c r="AA147" s="109">
        <f t="shared" si="41"/>
        <v>16.890173410404625</v>
      </c>
      <c r="AB147" s="71">
        <v>12</v>
      </c>
      <c r="AC147" s="100">
        <v>1.73</v>
      </c>
      <c r="AD147" s="100" t="s">
        <v>142</v>
      </c>
      <c r="AE147" s="100">
        <v>1.98</v>
      </c>
      <c r="AF147" s="100">
        <v>0.99</v>
      </c>
      <c r="AG147" s="100">
        <v>6.88</v>
      </c>
      <c r="AH147" s="100">
        <v>98.16</v>
      </c>
      <c r="AI147" s="100">
        <v>12.01</v>
      </c>
      <c r="AJ147" s="100">
        <v>-1.79</v>
      </c>
      <c r="AK147" s="100" t="s">
        <v>142</v>
      </c>
      <c r="AL147" s="100">
        <v>1470</v>
      </c>
      <c r="AM147" s="100">
        <v>5.82</v>
      </c>
      <c r="AN147" s="100">
        <v>0.67</v>
      </c>
      <c r="AO147" s="110">
        <f t="shared" si="42"/>
        <v>0.64906660675268313</v>
      </c>
      <c r="AP147" s="111">
        <f t="shared" si="43"/>
        <v>17.539240017157308</v>
      </c>
      <c r="AQ147" s="112">
        <f t="shared" si="44"/>
        <v>-13.792829181221622</v>
      </c>
      <c r="AR147" s="101">
        <f>INDEX(Historical!$C$7:$C$1045,MATCH(B147,Historical!$B$7:$B$1045,0))*IF(AH147="n/a",1.03,IF(AH147&lt;0,1.01,IF(AH147&gt;10,1.1,(1+AH147/100))))</f>
        <v>0.79200000000000004</v>
      </c>
      <c r="AS147" s="109">
        <f t="shared" si="45"/>
        <v>0.87120000000000009</v>
      </c>
      <c r="AT147" s="109">
        <f t="shared" ref="AT147:AV166" si="49">IF($AK147="n/a",1.03*AS147,IF($AK147&lt;0,1.01*AS147,IF($AK147&gt;10,1.1*AS147,(1+$AK147/100)*AS147)))</f>
        <v>0.89733600000000013</v>
      </c>
      <c r="AU147" s="109">
        <f t="shared" si="49"/>
        <v>0.92425608000000015</v>
      </c>
      <c r="AV147" s="109">
        <f t="shared" si="49"/>
        <v>0.95198376240000016</v>
      </c>
      <c r="AW147" s="109">
        <f t="shared" si="46"/>
        <v>4.4367758424000003</v>
      </c>
      <c r="AX147" s="113">
        <f t="shared" si="47"/>
        <v>15.184037790554417</v>
      </c>
      <c r="AY147" s="100">
        <v>1.06</v>
      </c>
      <c r="AZ147" s="100">
        <v>34.1</v>
      </c>
      <c r="BA147" s="100">
        <v>-3.08</v>
      </c>
      <c r="BB147" s="100">
        <v>7.37</v>
      </c>
      <c r="BC147" s="100">
        <v>12.690000000000001</v>
      </c>
      <c r="BE147" s="12">
        <v>2019</v>
      </c>
      <c r="BF147" s="12">
        <f t="shared" si="48"/>
        <v>1</v>
      </c>
      <c r="BG147" s="100">
        <v>0.82000000000000006</v>
      </c>
      <c r="BH147" t="s">
        <v>121</v>
      </c>
      <c r="BI147" t="s">
        <v>122</v>
      </c>
    </row>
    <row r="148" spans="1:61" ht="11.25" customHeight="1" x14ac:dyDescent="0.2">
      <c r="A148" s="116" t="s">
        <v>1713</v>
      </c>
      <c r="B148" s="55" t="s">
        <v>1714</v>
      </c>
      <c r="C148" s="156" t="s">
        <v>162</v>
      </c>
      <c r="D148" s="98" t="s">
        <v>192</v>
      </c>
      <c r="E148" s="157">
        <v>5</v>
      </c>
      <c r="F148" s="2">
        <v>704</v>
      </c>
      <c r="G148" s="2" t="s">
        <v>146</v>
      </c>
      <c r="H148" s="2" t="s">
        <v>146</v>
      </c>
      <c r="I148" s="100">
        <v>43.65</v>
      </c>
      <c r="J148" s="101">
        <f t="shared" si="35"/>
        <v>2.1076746849942727</v>
      </c>
      <c r="K148" s="104">
        <v>0.23</v>
      </c>
      <c r="L148" s="71">
        <v>4</v>
      </c>
      <c r="M148" s="28">
        <f t="shared" si="36"/>
        <v>0.92</v>
      </c>
      <c r="N148" s="103" t="s">
        <v>395</v>
      </c>
      <c r="O148" s="104">
        <v>0.22</v>
      </c>
      <c r="P148" s="158">
        <v>46072</v>
      </c>
      <c r="Q148" s="158">
        <v>46093</v>
      </c>
      <c r="R148" s="28">
        <f t="shared" si="37"/>
        <v>4.5454545454545494</v>
      </c>
      <c r="S148" s="105">
        <f>IF(INDEX(Historical!$D$7:$D1712,MATCH(B148,Historical!$B$7:$B$1044,0))=0,"n/a",(INDEX(Historical!$C$7:$C$1044,MATCH(B148,Historical!$B$7:$B$1044,0))/INDEX(Historical!$D$7:$D$1044,MATCH(B148,Historical!$B$7:$B$1044,0))-1)*100)</f>
        <v>8.6419753086419693</v>
      </c>
      <c r="T148" s="105">
        <f>IF(INDEX(Historical!$F$7:$F$1044,MATCH(B148,Historical!$B$7:$B$1044,0))=0,"n/a",((INDEX(Historical!$C$7:$C$1044,MATCH(B148,Historical!$B$7:$B$1044,0))/INDEX(Historical!$F$7:$F$1044,MATCH(B148,Historical!$B$7:$B$1044,0)))^(1/3)-1)*100)</f>
        <v>7.9265291666473336</v>
      </c>
      <c r="U148" s="105">
        <f>IF(INDEX(Historical!$H$7:$H$1044,MATCH(B148,Historical!$B$7:$B$1044,0))=0,"n/a",((INDEX(Historical!$C$7:$C$1044,MATCH(B148,Historical!$B$7:$B$1044,0))/INDEX(Historical!$H$7:$H$1044,MATCH(B148,Historical!$B$7:$B$1044,0)))^(1/5)-1)*100)</f>
        <v>3.5261802757145411</v>
      </c>
      <c r="V148" s="105">
        <f>IF(INDEX(Historical!$M$7:$M$1044,MATCH(B148,Historical!$B$7:$B$1044,0))=0,"n/a",((INDEX(Historical!$C$7:$C$1044,MATCH(B148,Historical!$B$7:$B$1044,0))/INDEX(Historical!$M$7:$M$1044,MATCH(B148,Historical!$B$7:$B$1044,0)))^(1/10)-1)*100)</f>
        <v>-1.1709210879118914</v>
      </c>
      <c r="W148" s="106" t="str">
        <f t="shared" si="38"/>
        <v>n/a</v>
      </c>
      <c r="X148" s="107" t="str">
        <f t="shared" si="39"/>
        <v>n/a</v>
      </c>
      <c r="Y148" s="162"/>
      <c r="Z148" s="101">
        <f t="shared" si="40"/>
        <v>56.441717791411051</v>
      </c>
      <c r="AA148" s="109">
        <f t="shared" si="41"/>
        <v>26.779141104294478</v>
      </c>
      <c r="AB148" s="71">
        <v>12</v>
      </c>
      <c r="AC148" s="100">
        <v>1.63</v>
      </c>
      <c r="AD148" s="100">
        <v>2.39</v>
      </c>
      <c r="AE148" s="100">
        <v>3.03</v>
      </c>
      <c r="AF148" s="100">
        <v>2.4900000000000002</v>
      </c>
      <c r="AG148" s="100">
        <v>9.56</v>
      </c>
      <c r="AH148" s="100">
        <v>8.48</v>
      </c>
      <c r="AI148" s="100">
        <v>9.08</v>
      </c>
      <c r="AJ148" s="100" t="s">
        <v>142</v>
      </c>
      <c r="AK148" s="100">
        <v>8.7800000000000011</v>
      </c>
      <c r="AL148" s="100">
        <v>28550</v>
      </c>
      <c r="AM148" s="100">
        <v>0.26</v>
      </c>
      <c r="AN148" s="100">
        <v>2.21</v>
      </c>
      <c r="AO148" s="110">
        <f t="shared" si="42"/>
        <v>-21.145286143585665</v>
      </c>
      <c r="AP148" s="111">
        <f t="shared" si="43"/>
        <v>5.6338549607088133</v>
      </c>
      <c r="AQ148" s="112">
        <f t="shared" si="44"/>
        <v>72.149884757689819</v>
      </c>
      <c r="AR148" s="101">
        <f>INDEX(Historical!$C$7:$C$1045,MATCH(B148,Historical!$B$7:$B$1045,0))*IF(AH148="n/a",1.03,IF(AH148&lt;0,1.01,IF(AH148&gt;10,1.1,(1+AH148/100))))</f>
        <v>0.95462400000000003</v>
      </c>
      <c r="AS148" s="109">
        <f t="shared" si="45"/>
        <v>1.0413038592000001</v>
      </c>
      <c r="AT148" s="109">
        <f t="shared" si="49"/>
        <v>1.1327303380377602</v>
      </c>
      <c r="AU148" s="109">
        <f t="shared" si="49"/>
        <v>1.2321840617174757</v>
      </c>
      <c r="AV148" s="109">
        <f t="shared" si="49"/>
        <v>1.3403698223362703</v>
      </c>
      <c r="AW148" s="109">
        <f t="shared" si="46"/>
        <v>5.7012120812915059</v>
      </c>
      <c r="AX148" s="113">
        <f t="shared" si="47"/>
        <v>13.061196062523498</v>
      </c>
      <c r="AY148" s="100">
        <v>0.47</v>
      </c>
      <c r="AZ148" s="100">
        <v>23.1</v>
      </c>
      <c r="BA148" s="100">
        <v>-1.8399999999999999</v>
      </c>
      <c r="BB148" s="100">
        <v>1.34</v>
      </c>
      <c r="BC148" s="100">
        <v>9.48</v>
      </c>
      <c r="BE148" s="12">
        <v>2022</v>
      </c>
      <c r="BF148" s="12">
        <f t="shared" si="48"/>
        <v>0</v>
      </c>
      <c r="BG148" s="100">
        <v>2.3199999999999998</v>
      </c>
      <c r="BH148" s="55" t="s">
        <v>121</v>
      </c>
      <c r="BI148" s="55" t="s">
        <v>122</v>
      </c>
    </row>
    <row r="149" spans="1:61" ht="11.25" customHeight="1" x14ac:dyDescent="0.2">
      <c r="A149" s="55" t="s">
        <v>728</v>
      </c>
      <c r="B149" s="55" t="s">
        <v>729</v>
      </c>
      <c r="C149" s="156" t="s">
        <v>134</v>
      </c>
      <c r="D149" s="98" t="s">
        <v>186</v>
      </c>
      <c r="E149" s="157">
        <v>17</v>
      </c>
      <c r="F149" s="2">
        <v>248</v>
      </c>
      <c r="G149" s="2" t="s">
        <v>146</v>
      </c>
      <c r="H149" s="2" t="s">
        <v>146</v>
      </c>
      <c r="I149" s="100">
        <v>70.290000000000006</v>
      </c>
      <c r="J149" s="101">
        <f t="shared" si="35"/>
        <v>3.812775643761559</v>
      </c>
      <c r="K149" s="104">
        <v>0.67</v>
      </c>
      <c r="L149" s="71">
        <v>4</v>
      </c>
      <c r="M149" s="28">
        <f t="shared" si="36"/>
        <v>2.68</v>
      </c>
      <c r="N149" s="103" t="s">
        <v>668</v>
      </c>
      <c r="O149" s="104">
        <v>0.62</v>
      </c>
      <c r="P149" s="158">
        <v>46090</v>
      </c>
      <c r="Q149" s="158">
        <v>46100</v>
      </c>
      <c r="R149" s="28">
        <f t="shared" si="37"/>
        <v>8.0645161290322651</v>
      </c>
      <c r="S149" s="105">
        <f>IF(INDEX(Historical!$D$7:$D1176,MATCH(B149,Historical!$B$7:$B$1044,0))=0,"n/a",(INDEX(Historical!$C$7:$C$1044,MATCH(B149,Historical!$B$7:$B$1044,0))/INDEX(Historical!$D$7:$D$1044,MATCH(B149,Historical!$B$7:$B$1044,0))-1)*100)</f>
        <v>5.0847457627118731</v>
      </c>
      <c r="T149" s="105">
        <f>IF(INDEX(Historical!$F$7:$F$1044,MATCH(B149,Historical!$B$7:$B$1044,0))=0,"n/a",((INDEX(Historical!$C$7:$C$1044,MATCH(B149,Historical!$B$7:$B$1044,0))/INDEX(Historical!$F$7:$F$1044,MATCH(B149,Historical!$B$7:$B$1044,0)))^(1/3)-1)*100)</f>
        <v>4.0741805351937943</v>
      </c>
      <c r="U149" s="105">
        <f>IF(INDEX(Historical!$H$7:$H$1044,MATCH(B149,Historical!$B$7:$B$1044,0))=0,"n/a",((INDEX(Historical!$C$7:$C$1044,MATCH(B149,Historical!$B$7:$B$1044,0))/INDEX(Historical!$H$7:$H$1044,MATCH(B149,Historical!$B$7:$B$1044,0)))^(1/5)-1)*100)</f>
        <v>9.714850709074053</v>
      </c>
      <c r="V149" s="105">
        <f>IF(INDEX(Historical!$M$7:$M$1044,MATCH(B149,Historical!$B$7:$B$1044,0))=0,"n/a",((INDEX(Historical!$C$7:$C$1044,MATCH(B149,Historical!$B$7:$B$1044,0))/INDEX(Historical!$M$7:$M$1044,MATCH(B149,Historical!$B$7:$B$1044,0)))^(1/10)-1)*100)</f>
        <v>9.507828735885715</v>
      </c>
      <c r="W149" s="106">
        <f t="shared" si="38"/>
        <v>1.0217738433178722</v>
      </c>
      <c r="X149" s="107">
        <f t="shared" si="39"/>
        <v>0.71537928638247816</v>
      </c>
      <c r="Y149" s="165"/>
      <c r="Z149" s="101">
        <f t="shared" si="40"/>
        <v>88.741721854304643</v>
      </c>
      <c r="AA149" s="109">
        <f t="shared" si="41"/>
        <v>23.274834437086096</v>
      </c>
      <c r="AB149" s="71">
        <v>12</v>
      </c>
      <c r="AC149" s="100">
        <v>3.02</v>
      </c>
      <c r="AD149" s="100" t="s">
        <v>142</v>
      </c>
      <c r="AE149" s="100">
        <v>6.2</v>
      </c>
      <c r="AF149" s="100">
        <v>6.38</v>
      </c>
      <c r="AG149" s="100">
        <v>29.09</v>
      </c>
      <c r="AH149" s="100">
        <v>10.52</v>
      </c>
      <c r="AI149" s="100">
        <v>9.370000000000001</v>
      </c>
      <c r="AJ149" s="100">
        <v>13.58</v>
      </c>
      <c r="AK149" s="100" t="s">
        <v>142</v>
      </c>
      <c r="AL149" s="100">
        <v>3610</v>
      </c>
      <c r="AM149" s="100">
        <v>46.12</v>
      </c>
      <c r="AN149" s="100">
        <v>0.25</v>
      </c>
      <c r="AO149" s="110">
        <f t="shared" si="42"/>
        <v>-9.7472080842504845</v>
      </c>
      <c r="AP149" s="111">
        <f t="shared" si="43"/>
        <v>13.527626352835611</v>
      </c>
      <c r="AQ149" s="112">
        <f t="shared" si="44"/>
        <v>156.89898032634392</v>
      </c>
      <c r="AR149" s="101">
        <f>INDEX(Historical!$C$7:$C$1045,MATCH(B149,Historical!$B$7:$B$1045,0))*IF(AH149="n/a",1.03,IF(AH149&lt;0,1.01,IF(AH149&gt;10,1.1,(1+AH149/100))))</f>
        <v>2.7280000000000002</v>
      </c>
      <c r="AS149" s="109">
        <f t="shared" si="45"/>
        <v>2.9836136000000004</v>
      </c>
      <c r="AT149" s="109">
        <f t="shared" si="49"/>
        <v>3.0731220080000003</v>
      </c>
      <c r="AU149" s="109">
        <f t="shared" si="49"/>
        <v>3.1653156682400003</v>
      </c>
      <c r="AV149" s="109">
        <f t="shared" si="49"/>
        <v>3.2602751382872004</v>
      </c>
      <c r="AW149" s="109">
        <f t="shared" si="46"/>
        <v>15.210326414527202</v>
      </c>
      <c r="AX149" s="113">
        <f t="shared" si="47"/>
        <v>21.639388838422533</v>
      </c>
      <c r="AY149" s="100">
        <v>1.24</v>
      </c>
      <c r="AZ149" s="100">
        <v>20.380000000000003</v>
      </c>
      <c r="BA149" s="100">
        <v>-16.309999999999999</v>
      </c>
      <c r="BB149" s="100">
        <v>7.9600000000000009</v>
      </c>
      <c r="BC149" s="100">
        <v>4.53</v>
      </c>
      <c r="BE149" s="12">
        <v>2010</v>
      </c>
      <c r="BF149" s="12">
        <f t="shared" si="48"/>
        <v>1</v>
      </c>
      <c r="BG149" s="100">
        <v>17.43</v>
      </c>
      <c r="BH149" t="s">
        <v>121</v>
      </c>
      <c r="BI149" t="s">
        <v>122</v>
      </c>
    </row>
    <row r="150" spans="1:61" ht="11.25" customHeight="1" x14ac:dyDescent="0.2">
      <c r="A150" s="116" t="s">
        <v>730</v>
      </c>
      <c r="B150" s="55" t="s">
        <v>731</v>
      </c>
      <c r="C150" s="156" t="s">
        <v>134</v>
      </c>
      <c r="D150" s="98" t="s">
        <v>157</v>
      </c>
      <c r="E150" s="157">
        <v>14</v>
      </c>
      <c r="F150" s="2">
        <v>374</v>
      </c>
      <c r="G150" s="2" t="s">
        <v>146</v>
      </c>
      <c r="H150" s="2" t="s">
        <v>146</v>
      </c>
      <c r="I150" s="100">
        <v>29.99</v>
      </c>
      <c r="J150" s="101">
        <f t="shared" si="35"/>
        <v>3.8679559853284426</v>
      </c>
      <c r="K150" s="104">
        <v>0.28999999999999998</v>
      </c>
      <c r="L150" s="71">
        <v>4</v>
      </c>
      <c r="M150" s="28">
        <f t="shared" si="36"/>
        <v>1.1599999999999999</v>
      </c>
      <c r="N150" s="103" t="s">
        <v>270</v>
      </c>
      <c r="O150" s="104">
        <v>0.28000000000000003</v>
      </c>
      <c r="P150" s="158">
        <v>46006</v>
      </c>
      <c r="Q150" s="158">
        <v>46022</v>
      </c>
      <c r="R150" s="28">
        <f t="shared" si="37"/>
        <v>3.5714285714285547</v>
      </c>
      <c r="S150" s="105">
        <f>IF(INDEX(Historical!$D$7:$D1177,MATCH(B150,Historical!$B$7:$B$1044,0))=0,"n/a",(INDEX(Historical!$C$7:$C$1044,MATCH(B150,Historical!$B$7:$B$1044,0))/INDEX(Historical!$D$7:$D$1044,MATCH(B150,Historical!$B$7:$B$1044,0))-1)*100)</f>
        <v>3.6697247706421798</v>
      </c>
      <c r="T150" s="105">
        <f>IF(INDEX(Historical!$F$7:$F$1044,MATCH(B150,Historical!$B$7:$B$1044,0))=0,"n/a",((INDEX(Historical!$C$7:$C$1044,MATCH(B150,Historical!$B$7:$B$1044,0))/INDEX(Historical!$F$7:$F$1044,MATCH(B150,Historical!$B$7:$B$1044,0)))^(1/3)-1)*100)</f>
        <v>3.8131470208560225</v>
      </c>
      <c r="U150" s="105">
        <f>IF(INDEX(Historical!$H$7:$H$1044,MATCH(B150,Historical!$B$7:$B$1044,0))=0,"n/a",((INDEX(Historical!$C$7:$C$1044,MATCH(B150,Historical!$B$7:$B$1044,0))/INDEX(Historical!$H$7:$H$1044,MATCH(B150,Historical!$B$7:$B$1044,0)))^(1/5)-1)*100)</f>
        <v>6.6234960080302496</v>
      </c>
      <c r="V150" s="105">
        <f>IF(INDEX(Historical!$M$7:$M$1044,MATCH(B150,Historical!$B$7:$B$1044,0))=0,"n/a",((INDEX(Historical!$C$7:$C$1044,MATCH(B150,Historical!$B$7:$B$1044,0))/INDEX(Historical!$M$7:$M$1044,MATCH(B150,Historical!$B$7:$B$1044,0)))^(1/10)-1)*100)</f>
        <v>6.5592881494488164</v>
      </c>
      <c r="W150" s="106">
        <f t="shared" si="38"/>
        <v>1.0097888455452027</v>
      </c>
      <c r="X150" s="107" t="str">
        <f t="shared" si="39"/>
        <v>n/a</v>
      </c>
      <c r="Y150" s="165"/>
      <c r="Z150" s="101">
        <f t="shared" si="40"/>
        <v>31.26684636118598</v>
      </c>
      <c r="AA150" s="109">
        <f t="shared" si="41"/>
        <v>8.0835579514824794</v>
      </c>
      <c r="AB150" s="71">
        <v>12</v>
      </c>
      <c r="AC150" s="100">
        <v>3.71</v>
      </c>
      <c r="AD150" s="100" t="s">
        <v>142</v>
      </c>
      <c r="AE150" s="100">
        <v>1.86</v>
      </c>
      <c r="AF150" s="100">
        <v>0.95</v>
      </c>
      <c r="AG150" s="100">
        <v>12.44</v>
      </c>
      <c r="AH150" s="100">
        <v>-2.63</v>
      </c>
      <c r="AI150" s="100">
        <v>2.79</v>
      </c>
      <c r="AJ150" s="100">
        <v>-0.57999999999999996</v>
      </c>
      <c r="AK150" s="100" t="s">
        <v>142</v>
      </c>
      <c r="AL150" s="100">
        <v>448.55</v>
      </c>
      <c r="AM150" s="100">
        <v>6.75</v>
      </c>
      <c r="AN150" s="100">
        <v>0.5</v>
      </c>
      <c r="AO150" s="110">
        <f t="shared" si="42"/>
        <v>2.4078940418762134</v>
      </c>
      <c r="AP150" s="111">
        <f t="shared" si="43"/>
        <v>10.491451993358693</v>
      </c>
      <c r="AQ150" s="112">
        <f t="shared" si="44"/>
        <v>-41.578618625223804</v>
      </c>
      <c r="AR150" s="101">
        <f>INDEX(Historical!$C$7:$C$1045,MATCH(B150,Historical!$B$7:$B$1045,0))*IF(AH150="n/a",1.03,IF(AH150&lt;0,1.01,IF(AH150&gt;10,1.1,(1+AH150/100))))</f>
        <v>1.1413</v>
      </c>
      <c r="AS150" s="109">
        <f t="shared" si="45"/>
        <v>1.17314227</v>
      </c>
      <c r="AT150" s="109">
        <f t="shared" si="49"/>
        <v>1.2083365381</v>
      </c>
      <c r="AU150" s="109">
        <f t="shared" si="49"/>
        <v>1.2445866342430001</v>
      </c>
      <c r="AV150" s="109">
        <f t="shared" si="49"/>
        <v>1.28192423327029</v>
      </c>
      <c r="AW150" s="109">
        <f t="shared" si="46"/>
        <v>6.0492896756132906</v>
      </c>
      <c r="AX150" s="113">
        <f t="shared" si="47"/>
        <v>20.171022592908606</v>
      </c>
      <c r="AY150" s="100">
        <v>0.63</v>
      </c>
      <c r="AZ150" s="100">
        <v>14.93</v>
      </c>
      <c r="BA150" s="100">
        <v>-10.69</v>
      </c>
      <c r="BB150" s="100">
        <v>3.5700000000000003</v>
      </c>
      <c r="BC150" s="100">
        <v>1.9900000000000002</v>
      </c>
      <c r="BE150" s="12">
        <v>2012</v>
      </c>
      <c r="BF150" s="12">
        <f t="shared" si="48"/>
        <v>1</v>
      </c>
      <c r="BG150" s="100">
        <v>1.28</v>
      </c>
      <c r="BH150" t="s">
        <v>121</v>
      </c>
      <c r="BI150" t="s">
        <v>122</v>
      </c>
    </row>
    <row r="151" spans="1:61" ht="11.25" customHeight="1" x14ac:dyDescent="0.2">
      <c r="A151" s="116" t="s">
        <v>1423</v>
      </c>
      <c r="B151" s="55" t="s">
        <v>1424</v>
      </c>
      <c r="C151" s="156" t="s">
        <v>263</v>
      </c>
      <c r="D151" s="98" t="s">
        <v>264</v>
      </c>
      <c r="E151" s="157">
        <v>9</v>
      </c>
      <c r="F151" s="2">
        <v>537</v>
      </c>
      <c r="G151" s="2" t="s">
        <v>146</v>
      </c>
      <c r="H151" s="2" t="s">
        <v>146</v>
      </c>
      <c r="I151" s="100">
        <v>125.78</v>
      </c>
      <c r="J151" s="101">
        <f t="shared" si="35"/>
        <v>2.6713308952138655</v>
      </c>
      <c r="K151" s="104">
        <v>0.84</v>
      </c>
      <c r="L151" s="71">
        <v>4</v>
      </c>
      <c r="M151" s="28">
        <f t="shared" si="36"/>
        <v>3.36</v>
      </c>
      <c r="N151" s="103" t="s">
        <v>708</v>
      </c>
      <c r="O151" s="104">
        <v>0.78</v>
      </c>
      <c r="P151" s="158">
        <v>45978</v>
      </c>
      <c r="Q151" s="158">
        <v>45992</v>
      </c>
      <c r="R151" s="28">
        <f t="shared" si="37"/>
        <v>7.6923076923076845</v>
      </c>
      <c r="S151" s="105">
        <f>IF(INDEX(Historical!$D$7:$D1178,MATCH(B151,Historical!$B$7:$B$1044,0))=0,"n/a",(INDEX(Historical!$C$7:$C$1044,MATCH(B151,Historical!$B$7:$B$1044,0))/INDEX(Historical!$D$7:$D$1044,MATCH(B151,Historical!$B$7:$B$1044,0))-1)*100)</f>
        <v>26.190476190476186</v>
      </c>
      <c r="T151" s="105">
        <f>IF(INDEX(Historical!$F$7:$F$1044,MATCH(B151,Historical!$B$7:$B$1044,0))=0,"n/a",((INDEX(Historical!$C$7:$C$1044,MATCH(B151,Historical!$B$7:$B$1044,0))/INDEX(Historical!$F$7:$F$1044,MATCH(B151,Historical!$B$7:$B$1044,0)))^(1/3)-1)*100)</f>
        <v>18.9383123663448</v>
      </c>
      <c r="U151" s="105">
        <f>IF(INDEX(Historical!$H$7:$H$1044,MATCH(B151,Historical!$B$7:$B$1044,0))=0,"n/a",((INDEX(Historical!$C$7:$C$1044,MATCH(B151,Historical!$B$7:$B$1044,0))/INDEX(Historical!$H$7:$H$1044,MATCH(B151,Historical!$B$7:$B$1044,0)))^(1/5)-1)*100)</f>
        <v>13.477061997581563</v>
      </c>
      <c r="V151" s="105">
        <f>IF(INDEX(Historical!$M$7:$M$1044,MATCH(B151,Historical!$B$7:$B$1044,0))=0,"n/a",((INDEX(Historical!$C$7:$C$1044,MATCH(B151,Historical!$B$7:$B$1044,0))/INDEX(Historical!$M$7:$M$1044,MATCH(B151,Historical!$B$7:$B$1044,0)))^(1/10)-1)*100)</f>
        <v>0.78780312098873928</v>
      </c>
      <c r="W151" s="106">
        <f t="shared" si="38"/>
        <v>17.107144714871218</v>
      </c>
      <c r="X151" s="107" t="str">
        <f t="shared" si="39"/>
        <v>n/a</v>
      </c>
      <c r="Y151" s="165"/>
      <c r="Z151" s="101">
        <f t="shared" si="40"/>
        <v>53.080568720379141</v>
      </c>
      <c r="AA151" s="109">
        <f t="shared" si="41"/>
        <v>19.870458135860979</v>
      </c>
      <c r="AB151" s="71">
        <v>12</v>
      </c>
      <c r="AC151" s="100">
        <v>6.33</v>
      </c>
      <c r="AD151" s="100">
        <v>1.1100000000000001</v>
      </c>
      <c r="AE151" s="100">
        <v>2.61</v>
      </c>
      <c r="AF151" s="100">
        <v>2.39</v>
      </c>
      <c r="AG151" s="100">
        <v>12.32</v>
      </c>
      <c r="AH151" s="100">
        <v>43.11</v>
      </c>
      <c r="AI151" s="100">
        <v>-3.93</v>
      </c>
      <c r="AJ151" s="100" t="s">
        <v>142</v>
      </c>
      <c r="AK151" s="100">
        <v>13.350000000000001</v>
      </c>
      <c r="AL151" s="100">
        <v>153310</v>
      </c>
      <c r="AM151" s="100">
        <v>0.11</v>
      </c>
      <c r="AN151" s="100">
        <v>0.38</v>
      </c>
      <c r="AO151" s="110">
        <f t="shared" si="42"/>
        <v>-3.7220652430655505</v>
      </c>
      <c r="AP151" s="111">
        <f t="shared" si="43"/>
        <v>16.148392892795428</v>
      </c>
      <c r="AQ151" s="112">
        <f t="shared" si="44"/>
        <v>45.2819403699162</v>
      </c>
      <c r="AR151" s="101">
        <f>INDEX(Historical!$C$7:$C$1045,MATCH(B151,Historical!$B$7:$B$1045,0))*IF(AH151="n/a",1.03,IF(AH151&lt;0,1.01,IF(AH151&gt;10,1.1,(1+AH151/100))))</f>
        <v>3.4980000000000007</v>
      </c>
      <c r="AS151" s="109">
        <f t="shared" si="45"/>
        <v>3.5329800000000007</v>
      </c>
      <c r="AT151" s="109">
        <f t="shared" si="49"/>
        <v>3.8862780000000012</v>
      </c>
      <c r="AU151" s="109">
        <f t="shared" si="49"/>
        <v>4.2749058000000018</v>
      </c>
      <c r="AV151" s="109">
        <f t="shared" si="49"/>
        <v>4.7023963800000024</v>
      </c>
      <c r="AW151" s="109">
        <f t="shared" si="46"/>
        <v>19.894560180000006</v>
      </c>
      <c r="AX151" s="113">
        <f t="shared" si="47"/>
        <v>15.816950373668314</v>
      </c>
      <c r="AY151" s="100">
        <v>0.15</v>
      </c>
      <c r="AZ151" s="100">
        <v>49.24</v>
      </c>
      <c r="BA151" s="100">
        <v>-7.4300000000000006</v>
      </c>
      <c r="BB151" s="100">
        <v>3.27</v>
      </c>
      <c r="BC151" s="100">
        <v>24.22</v>
      </c>
      <c r="BE151" s="12">
        <v>2017</v>
      </c>
      <c r="BF151" s="12">
        <f t="shared" si="48"/>
        <v>1</v>
      </c>
      <c r="BG151" s="100">
        <v>6.5100000000000007</v>
      </c>
      <c r="BH151" t="s">
        <v>121</v>
      </c>
      <c r="BI151" t="s">
        <v>122</v>
      </c>
    </row>
    <row r="152" spans="1:61" ht="11.25" customHeight="1" x14ac:dyDescent="0.2">
      <c r="A152" s="123" t="s">
        <v>732</v>
      </c>
      <c r="B152" s="55" t="s">
        <v>733</v>
      </c>
      <c r="C152" s="156" t="s">
        <v>180</v>
      </c>
      <c r="D152" s="98" t="s">
        <v>208</v>
      </c>
      <c r="E152" s="157">
        <v>21</v>
      </c>
      <c r="F152" s="2">
        <v>199</v>
      </c>
      <c r="G152" s="2" t="s">
        <v>146</v>
      </c>
      <c r="H152" s="2" t="s">
        <v>146</v>
      </c>
      <c r="I152" s="100">
        <v>308.01</v>
      </c>
      <c r="J152" s="101">
        <f t="shared" si="35"/>
        <v>0.77919548066621214</v>
      </c>
      <c r="K152" s="104">
        <v>0.6</v>
      </c>
      <c r="L152" s="71">
        <v>4</v>
      </c>
      <c r="M152" s="28">
        <f t="shared" si="36"/>
        <v>2.4</v>
      </c>
      <c r="N152" s="103" t="s">
        <v>734</v>
      </c>
      <c r="O152" s="104">
        <v>0.55000000000000004</v>
      </c>
      <c r="P152" s="158">
        <v>45975</v>
      </c>
      <c r="Q152" s="158">
        <v>45992</v>
      </c>
      <c r="R152" s="28">
        <f t="shared" si="37"/>
        <v>9.0909090909090793</v>
      </c>
      <c r="S152" s="105">
        <f>IF(INDEX(Historical!$D$7:$D1179,MATCH(B152,Historical!$B$7:$B$1044,0))=0,"n/a",(INDEX(Historical!$C$7:$C$1044,MATCH(B152,Historical!$B$7:$B$1044,0))/INDEX(Historical!$D$7:$D$1044,MATCH(B152,Historical!$B$7:$B$1044,0))-1)*100)</f>
        <v>8.1730769230769162</v>
      </c>
      <c r="T152" s="105">
        <f>IF(INDEX(Historical!$F$7:$F$1044,MATCH(B152,Historical!$B$7:$B$1044,0))=0,"n/a",((INDEX(Historical!$C$7:$C$1044,MATCH(B152,Historical!$B$7:$B$1044,0))/INDEX(Historical!$F$7:$F$1044,MATCH(B152,Historical!$B$7:$B$1044,0)))^(1/3)-1)*100)</f>
        <v>6.4554485011703244</v>
      </c>
      <c r="U152" s="105">
        <f>IF(INDEX(Historical!$H$7:$H$1044,MATCH(B152,Historical!$B$7:$B$1044,0))=0,"n/a",((INDEX(Historical!$C$7:$C$1044,MATCH(B152,Historical!$B$7:$B$1044,0))/INDEX(Historical!$H$7:$H$1044,MATCH(B152,Historical!$B$7:$B$1044,0)))^(1/5)-1)*100)</f>
        <v>5.7661557194869095</v>
      </c>
      <c r="V152" s="105">
        <f>IF(INDEX(Historical!$M$7:$M$1044,MATCH(B152,Historical!$B$7:$B$1044,0))=0,"n/a",((INDEX(Historical!$C$7:$C$1044,MATCH(B152,Historical!$B$7:$B$1044,0))/INDEX(Historical!$M$7:$M$1044,MATCH(B152,Historical!$B$7:$B$1044,0)))^(1/10)-1)*100)</f>
        <v>6.3995312815083638</v>
      </c>
      <c r="W152" s="106">
        <f t="shared" si="38"/>
        <v>0.90102781998243964</v>
      </c>
      <c r="X152" s="107" t="str">
        <f t="shared" si="39"/>
        <v>n/a</v>
      </c>
      <c r="Y152" s="165"/>
      <c r="Z152" s="101">
        <f t="shared" si="40"/>
        <v>28.880866425992778</v>
      </c>
      <c r="AA152" s="109">
        <f t="shared" si="41"/>
        <v>37.064981949458478</v>
      </c>
      <c r="AB152" s="71">
        <v>9</v>
      </c>
      <c r="AC152" s="100">
        <v>8.31</v>
      </c>
      <c r="AD152" s="100">
        <v>1.49</v>
      </c>
      <c r="AE152" s="100">
        <v>0.18</v>
      </c>
      <c r="AF152" s="100">
        <v>31.4</v>
      </c>
      <c r="AG152" s="100">
        <v>152.25</v>
      </c>
      <c r="AH152" s="100">
        <v>10.08</v>
      </c>
      <c r="AI152" s="100">
        <v>10.85</v>
      </c>
      <c r="AJ152" s="100" t="s">
        <v>142</v>
      </c>
      <c r="AK152" s="100">
        <v>10.58</v>
      </c>
      <c r="AL152" s="100">
        <v>59920</v>
      </c>
      <c r="AM152" s="100">
        <v>0.44999999999999996</v>
      </c>
      <c r="AN152" s="100">
        <v>4.1500000000000004</v>
      </c>
      <c r="AO152" s="110">
        <f t="shared" si="42"/>
        <v>-30.519630749305357</v>
      </c>
      <c r="AP152" s="111">
        <f t="shared" si="43"/>
        <v>6.5453512001531218</v>
      </c>
      <c r="AQ152" s="112">
        <f t="shared" si="44"/>
        <v>619.20957638322068</v>
      </c>
      <c r="AR152" s="101">
        <f>INDEX(Historical!$C$7:$C$1045,MATCH(B152,Historical!$B$7:$B$1045,0))*IF(AH152="n/a",1.03,IF(AH152&lt;0,1.01,IF(AH152&gt;10,1.1,(1+AH152/100))))</f>
        <v>2.4750000000000001</v>
      </c>
      <c r="AS152" s="109">
        <f t="shared" si="45"/>
        <v>2.7225000000000001</v>
      </c>
      <c r="AT152" s="109">
        <f t="shared" si="49"/>
        <v>2.9947500000000002</v>
      </c>
      <c r="AU152" s="109">
        <f t="shared" si="49"/>
        <v>3.2942250000000004</v>
      </c>
      <c r="AV152" s="109">
        <f t="shared" si="49"/>
        <v>3.6236475000000006</v>
      </c>
      <c r="AW152" s="109">
        <f t="shared" si="46"/>
        <v>15.110122500000001</v>
      </c>
      <c r="AX152" s="113">
        <f t="shared" si="47"/>
        <v>4.9057246517970201</v>
      </c>
      <c r="AY152" s="100">
        <v>0.67</v>
      </c>
      <c r="AZ152" s="100">
        <v>13.66</v>
      </c>
      <c r="BA152" s="100">
        <v>-18.420000000000002</v>
      </c>
      <c r="BB152" s="100">
        <v>-7.8100000000000005</v>
      </c>
      <c r="BC152" s="100">
        <v>-6.15</v>
      </c>
      <c r="BE152" s="12">
        <v>2006</v>
      </c>
      <c r="BF152" s="12">
        <f t="shared" si="48"/>
        <v>2</v>
      </c>
      <c r="BG152" s="100">
        <v>2.1999999999999997</v>
      </c>
      <c r="BH152" t="s">
        <v>121</v>
      </c>
      <c r="BI152" t="s">
        <v>122</v>
      </c>
    </row>
    <row r="153" spans="1:61" ht="11.25" customHeight="1" x14ac:dyDescent="0.2">
      <c r="A153" s="123" t="s">
        <v>735</v>
      </c>
      <c r="B153" s="55" t="s">
        <v>736</v>
      </c>
      <c r="C153" s="156" t="s">
        <v>125</v>
      </c>
      <c r="D153" s="98" t="s">
        <v>212</v>
      </c>
      <c r="E153" s="157">
        <v>23</v>
      </c>
      <c r="F153" s="2">
        <v>174</v>
      </c>
      <c r="G153" s="2" t="s">
        <v>118</v>
      </c>
      <c r="H153" s="2" t="s">
        <v>118</v>
      </c>
      <c r="I153" s="100">
        <v>1014.27</v>
      </c>
      <c r="J153" s="101">
        <f t="shared" si="35"/>
        <v>0.57972729154958735</v>
      </c>
      <c r="K153" s="104">
        <v>1.47</v>
      </c>
      <c r="L153" s="71">
        <v>4</v>
      </c>
      <c r="M153" s="28">
        <f t="shared" si="36"/>
        <v>5.88</v>
      </c>
      <c r="N153" s="103" t="s">
        <v>737</v>
      </c>
      <c r="O153" s="104">
        <v>1.3</v>
      </c>
      <c r="P153" s="158">
        <v>46143</v>
      </c>
      <c r="Q153" s="158">
        <v>46157</v>
      </c>
      <c r="R153" s="28">
        <f t="shared" si="37"/>
        <v>13.076923076923071</v>
      </c>
      <c r="S153" s="105">
        <f>IF(INDEX(Historical!$D$7:$D1180,MATCH(B153,Historical!$B$7:$B$1044,0))=0,"n/a",(INDEX(Historical!$C$7:$C$1044,MATCH(B153,Historical!$B$7:$B$1044,0))/INDEX(Historical!$D$7:$D$1044,MATCH(B153,Historical!$B$7:$B$1044,0))-1)*100)</f>
        <v>12.444444444444436</v>
      </c>
      <c r="T153" s="105">
        <f>IF(INDEX(Historical!$F$7:$F$1044,MATCH(B153,Historical!$B$7:$B$1044,0))=0,"n/a",((INDEX(Historical!$C$7:$C$1044,MATCH(B153,Historical!$B$7:$B$1044,0))/INDEX(Historical!$F$7:$F$1044,MATCH(B153,Historical!$B$7:$B$1044,0)))^(1/3)-1)*100)</f>
        <v>13.181391741750637</v>
      </c>
      <c r="U153" s="105">
        <f>IF(INDEX(Historical!$H$7:$H$1044,MATCH(B153,Historical!$B$7:$B$1044,0))=0,"n/a",((INDEX(Historical!$C$7:$C$1044,MATCH(B153,Historical!$B$7:$B$1044,0))/INDEX(Historical!$H$7:$H$1044,MATCH(B153,Historical!$B$7:$B$1044,0)))^(1/5)-1)*100)</f>
        <v>12.970113373747584</v>
      </c>
      <c r="V153" s="105">
        <f>IF(INDEX(Historical!$M$7:$M$1044,MATCH(B153,Historical!$B$7:$B$1044,0))=0,"n/a",((INDEX(Historical!$C$7:$C$1044,MATCH(B153,Historical!$B$7:$B$1044,0))/INDEX(Historical!$M$7:$M$1044,MATCH(B153,Historical!$B$7:$B$1044,0)))^(1/10)-1)*100)</f>
        <v>12.523183925959813</v>
      </c>
      <c r="W153" s="106">
        <f t="shared" si="38"/>
        <v>1.0356881644819822</v>
      </c>
      <c r="X153" s="107">
        <f t="shared" si="39"/>
        <v>0.85951712218340515</v>
      </c>
      <c r="Y153" s="159"/>
      <c r="Z153" s="101">
        <f t="shared" si="40"/>
        <v>30.577223088923557</v>
      </c>
      <c r="AA153" s="109">
        <f t="shared" si="41"/>
        <v>52.744149765990635</v>
      </c>
      <c r="AB153" s="71">
        <v>8</v>
      </c>
      <c r="AC153" s="100">
        <v>19.23</v>
      </c>
      <c r="AD153" s="100">
        <v>4.12</v>
      </c>
      <c r="AE153" s="100">
        <v>1.57</v>
      </c>
      <c r="AF153" s="100">
        <v>14.03</v>
      </c>
      <c r="AG153" s="100">
        <v>29.65</v>
      </c>
      <c r="AH153" s="100">
        <v>12.25</v>
      </c>
      <c r="AI153" s="100">
        <v>10.17</v>
      </c>
      <c r="AJ153" s="100">
        <v>15.09</v>
      </c>
      <c r="AK153" s="100">
        <v>10.93</v>
      </c>
      <c r="AL153" s="100">
        <v>449980</v>
      </c>
      <c r="AM153" s="100">
        <v>0.21</v>
      </c>
      <c r="AN153" s="100">
        <v>0.26</v>
      </c>
      <c r="AO153" s="110">
        <f t="shared" si="42"/>
        <v>-39.194309100693459</v>
      </c>
      <c r="AP153" s="111">
        <f t="shared" si="43"/>
        <v>13.549840665297172</v>
      </c>
      <c r="AQ153" s="112">
        <f t="shared" si="44"/>
        <v>473.48851435436535</v>
      </c>
      <c r="AR153" s="101">
        <f>INDEX(Historical!$C$7:$C$1045,MATCH(B153,Historical!$B$7:$B$1045,0))*IF(AH153="n/a",1.03,IF(AH153&lt;0,1.01,IF(AH153&gt;10,1.1,(1+AH153/100))))</f>
        <v>5.5659999999999998</v>
      </c>
      <c r="AS153" s="109">
        <f t="shared" si="45"/>
        <v>6.1226000000000003</v>
      </c>
      <c r="AT153" s="109">
        <f t="shared" si="49"/>
        <v>6.7348600000000012</v>
      </c>
      <c r="AU153" s="109">
        <f t="shared" si="49"/>
        <v>7.4083460000000017</v>
      </c>
      <c r="AV153" s="109">
        <f t="shared" si="49"/>
        <v>8.1491806000000029</v>
      </c>
      <c r="AW153" s="109">
        <f t="shared" si="46"/>
        <v>33.980986600000008</v>
      </c>
      <c r="AX153" s="113">
        <f t="shared" si="47"/>
        <v>3.3502900213946987</v>
      </c>
      <c r="AY153" s="100">
        <v>0.92</v>
      </c>
      <c r="AZ153" s="100">
        <v>20.169999999999998</v>
      </c>
      <c r="BA153" s="100">
        <v>-4.95</v>
      </c>
      <c r="BB153" s="100">
        <v>1.79</v>
      </c>
      <c r="BC153" s="100">
        <v>6.74</v>
      </c>
      <c r="BE153" s="12">
        <v>2004</v>
      </c>
      <c r="BF153" s="12">
        <f t="shared" si="48"/>
        <v>2</v>
      </c>
      <c r="BG153" s="100">
        <v>10.9</v>
      </c>
      <c r="BH153" t="s">
        <v>121</v>
      </c>
      <c r="BI153" t="s">
        <v>122</v>
      </c>
    </row>
    <row r="154" spans="1:61" ht="11.25" customHeight="1" x14ac:dyDescent="0.2">
      <c r="A154" s="123" t="s">
        <v>738</v>
      </c>
      <c r="B154" s="55" t="s">
        <v>739</v>
      </c>
      <c r="C154" s="156" t="s">
        <v>162</v>
      </c>
      <c r="D154" s="98" t="s">
        <v>167</v>
      </c>
      <c r="E154" s="157">
        <v>22</v>
      </c>
      <c r="F154" s="2">
        <v>178</v>
      </c>
      <c r="G154" s="2" t="s">
        <v>119</v>
      </c>
      <c r="H154" s="2" t="s">
        <v>119</v>
      </c>
      <c r="I154" s="100">
        <v>126.12</v>
      </c>
      <c r="J154" s="101">
        <f t="shared" si="35"/>
        <v>2.1725340945131624</v>
      </c>
      <c r="K154" s="104">
        <v>0.68500000000000005</v>
      </c>
      <c r="L154" s="71">
        <v>4</v>
      </c>
      <c r="M154" s="28">
        <f t="shared" si="36"/>
        <v>2.74</v>
      </c>
      <c r="N154" s="103" t="s">
        <v>740</v>
      </c>
      <c r="O154" s="104">
        <v>0.64</v>
      </c>
      <c r="P154" s="158">
        <v>45824</v>
      </c>
      <c r="Q154" s="158">
        <v>45845</v>
      </c>
      <c r="R154" s="28">
        <f t="shared" si="37"/>
        <v>7.0312500000000053</v>
      </c>
      <c r="S154" s="105">
        <f>IF(INDEX(Historical!$D$7:$D1181,MATCH(B154,Historical!$B$7:$B$1044,0))=0,"n/a",(INDEX(Historical!$C$7:$C$1044,MATCH(B154,Historical!$B$7:$B$1044,0))/INDEX(Historical!$D$7:$D$1044,MATCH(B154,Historical!$B$7:$B$1044,0))-1)*100)</f>
        <v>7.7235772357723498</v>
      </c>
      <c r="T154" s="105">
        <f>IF(INDEX(Historical!$F$7:$F$1044,MATCH(B154,Historical!$B$7:$B$1044,0))=0,"n/a",((INDEX(Historical!$C$7:$C$1044,MATCH(B154,Historical!$B$7:$B$1044,0))/INDEX(Historical!$F$7:$F$1044,MATCH(B154,Historical!$B$7:$B$1044,0)))^(1/3)-1)*100)</f>
        <v>9.2907178862168927</v>
      </c>
      <c r="U154" s="105">
        <f>IF(INDEX(Historical!$H$7:$H$1044,MATCH(B154,Historical!$B$7:$B$1044,0))=0,"n/a",((INDEX(Historical!$C$7:$C$1044,MATCH(B154,Historical!$B$7:$B$1044,0))/INDEX(Historical!$H$7:$H$1044,MATCH(B154,Historical!$B$7:$B$1044,0)))^(1/5)-1)*100)</f>
        <v>9.4137325543095294</v>
      </c>
      <c r="V154" s="105">
        <f>IF(INDEX(Historical!$M$7:$M$1044,MATCH(B154,Historical!$B$7:$B$1044,0))=0,"n/a",((INDEX(Historical!$C$7:$C$1044,MATCH(B154,Historical!$B$7:$B$1044,0))/INDEX(Historical!$M$7:$M$1044,MATCH(B154,Historical!$B$7:$B$1044,0)))^(1/10)-1)*100)</f>
        <v>9.042826583337348</v>
      </c>
      <c r="W154" s="106">
        <f t="shared" si="38"/>
        <v>1.0410165966972791</v>
      </c>
      <c r="X154" s="107">
        <f t="shared" si="39"/>
        <v>1.3390800219501464</v>
      </c>
      <c r="Y154" s="165"/>
      <c r="Z154" s="101">
        <f t="shared" si="40"/>
        <v>45.819397993311043</v>
      </c>
      <c r="AA154" s="109">
        <f t="shared" si="41"/>
        <v>21.090301003344482</v>
      </c>
      <c r="AB154" s="71">
        <v>12</v>
      </c>
      <c r="AC154" s="100">
        <v>5.98</v>
      </c>
      <c r="AD154" s="100">
        <v>1.8</v>
      </c>
      <c r="AE154" s="100">
        <v>3.25</v>
      </c>
      <c r="AF154" s="100">
        <v>1.88</v>
      </c>
      <c r="AG154" s="100">
        <v>9.39</v>
      </c>
      <c r="AH154" s="100">
        <v>8.15</v>
      </c>
      <c r="AI154" s="100">
        <v>12.73</v>
      </c>
      <c r="AJ154" s="100">
        <v>7.03</v>
      </c>
      <c r="AK154" s="100">
        <v>9.58</v>
      </c>
      <c r="AL154" s="100">
        <v>3030</v>
      </c>
      <c r="AM154" s="100">
        <v>1.69</v>
      </c>
      <c r="AN154" s="100">
        <v>1.02</v>
      </c>
      <c r="AO154" s="110">
        <f t="shared" si="42"/>
        <v>-9.5040343545217905</v>
      </c>
      <c r="AP154" s="111">
        <f t="shared" si="43"/>
        <v>11.586266648822692</v>
      </c>
      <c r="AQ154" s="112">
        <f t="shared" si="44"/>
        <v>32.748326436469213</v>
      </c>
      <c r="AR154" s="101">
        <f>INDEX(Historical!$C$7:$C$1045,MATCH(B154,Historical!$B$7:$B$1045,0))*IF(AH154="n/a",1.03,IF(AH154&lt;0,1.01,IF(AH154&gt;10,1.1,(1+AH154/100))))</f>
        <v>2.8659749999999997</v>
      </c>
      <c r="AS154" s="109">
        <f t="shared" si="45"/>
        <v>3.1525724999999998</v>
      </c>
      <c r="AT154" s="109">
        <f t="shared" si="49"/>
        <v>3.4545889455000003</v>
      </c>
      <c r="AU154" s="109">
        <f t="shared" si="49"/>
        <v>3.7855385664789005</v>
      </c>
      <c r="AV154" s="109">
        <f t="shared" si="49"/>
        <v>4.1481931611475797</v>
      </c>
      <c r="AW154" s="109">
        <f t="shared" si="46"/>
        <v>17.40686817312648</v>
      </c>
      <c r="AX154" s="113">
        <f t="shared" si="47"/>
        <v>13.801830140442817</v>
      </c>
      <c r="AY154" s="100">
        <v>0.73</v>
      </c>
      <c r="AZ154" s="100">
        <v>9.44</v>
      </c>
      <c r="BA154" s="100">
        <v>-10.290000000000001</v>
      </c>
      <c r="BB154" s="100">
        <v>-2.54</v>
      </c>
      <c r="BC154" s="100">
        <v>-1.8900000000000001</v>
      </c>
      <c r="BE154" s="12">
        <v>2004</v>
      </c>
      <c r="BF154" s="12">
        <f t="shared" si="48"/>
        <v>2</v>
      </c>
      <c r="BG154" s="100">
        <v>3.6799999999999997</v>
      </c>
      <c r="BH154" t="s">
        <v>121</v>
      </c>
      <c r="BI154" t="s">
        <v>122</v>
      </c>
    </row>
    <row r="155" spans="1:61" ht="11.25" customHeight="1" x14ac:dyDescent="0.2">
      <c r="A155" s="123" t="s">
        <v>251</v>
      </c>
      <c r="B155" s="55" t="s">
        <v>252</v>
      </c>
      <c r="C155" s="156" t="s">
        <v>134</v>
      </c>
      <c r="D155" s="98" t="s">
        <v>157</v>
      </c>
      <c r="E155" s="157">
        <v>35</v>
      </c>
      <c r="F155" s="2">
        <v>87</v>
      </c>
      <c r="G155" s="2" t="s">
        <v>146</v>
      </c>
      <c r="H155" s="2" t="s">
        <v>146</v>
      </c>
      <c r="I155" s="100">
        <v>34.5</v>
      </c>
      <c r="J155" s="101">
        <f t="shared" si="35"/>
        <v>2.0869565217391304</v>
      </c>
      <c r="K155" s="104">
        <v>0.18</v>
      </c>
      <c r="L155" s="71">
        <v>4</v>
      </c>
      <c r="M155" s="28">
        <f t="shared" si="36"/>
        <v>0.72</v>
      </c>
      <c r="N155" s="103" t="s">
        <v>158</v>
      </c>
      <c r="O155" s="104">
        <v>0.17</v>
      </c>
      <c r="P155" s="158">
        <v>46174</v>
      </c>
      <c r="Q155" s="158">
        <v>46188</v>
      </c>
      <c r="R155" s="28">
        <f t="shared" si="37"/>
        <v>5.8823529411764595</v>
      </c>
      <c r="S155" s="105">
        <f>IF(INDEX(Historical!$D$7:$D1182,MATCH(B155,Historical!$B$7:$B$1044,0))=0,"n/a",(INDEX(Historical!$C$7:$C$1044,MATCH(B155,Historical!$B$7:$B$1044,0))/INDEX(Historical!$D$7:$D$1044,MATCH(B155,Historical!$B$7:$B$1044,0))-1)*100)</f>
        <v>4.0000000000000036</v>
      </c>
      <c r="T155" s="105">
        <f>IF(INDEX(Historical!$F$7:$F$1044,MATCH(B155,Historical!$B$7:$B$1044,0))=0,"n/a",((INDEX(Historical!$C$7:$C$1044,MATCH(B155,Historical!$B$7:$B$1044,0))/INDEX(Historical!$F$7:$F$1044,MATCH(B155,Historical!$B$7:$B$1044,0)))^(1/3)-1)*100)</f>
        <v>3.8711933206158289</v>
      </c>
      <c r="U155" s="105">
        <f>IF(INDEX(Historical!$H$7:$H$1044,MATCH(B155,Historical!$B$7:$B$1044,0))=0,"n/a",((INDEX(Historical!$C$7:$C$1044,MATCH(B155,Historical!$B$7:$B$1044,0))/INDEX(Historical!$H$7:$H$1044,MATCH(B155,Historical!$B$7:$B$1044,0)))^(1/5)-1)*100)</f>
        <v>5.387395206178347</v>
      </c>
      <c r="V155" s="105">
        <f>IF(INDEX(Historical!$M$7:$M$1044,MATCH(B155,Historical!$B$7:$B$1044,0))=0,"n/a",((INDEX(Historical!$C$7:$C$1044,MATCH(B155,Historical!$B$7:$B$1044,0))/INDEX(Historical!$M$7:$M$1044,MATCH(B155,Historical!$B$7:$B$1044,0)))^(1/10)-1)*100)</f>
        <v>5.3086790001943829</v>
      </c>
      <c r="W155" s="106">
        <f t="shared" si="38"/>
        <v>1.0148278330599914</v>
      </c>
      <c r="X155" s="107" t="str">
        <f t="shared" si="39"/>
        <v>n/a</v>
      </c>
      <c r="Y155" s="165"/>
      <c r="Z155" s="101" t="str">
        <f t="shared" si="40"/>
        <v>n/a</v>
      </c>
      <c r="AA155" s="109" t="str">
        <f t="shared" si="41"/>
        <v>n/a</v>
      </c>
      <c r="AB155" s="71">
        <v>12</v>
      </c>
      <c r="AC155" s="100" t="s">
        <v>142</v>
      </c>
      <c r="AD155" s="100" t="s">
        <v>142</v>
      </c>
      <c r="AE155" s="100" t="s">
        <v>142</v>
      </c>
      <c r="AF155" s="100" t="s">
        <v>142</v>
      </c>
      <c r="AG155" s="100" t="s">
        <v>142</v>
      </c>
      <c r="AH155" s="100" t="s">
        <v>142</v>
      </c>
      <c r="AI155" s="100" t="s">
        <v>142</v>
      </c>
      <c r="AJ155" s="100" t="s">
        <v>142</v>
      </c>
      <c r="AK155" s="100" t="s">
        <v>142</v>
      </c>
      <c r="AL155" s="100" t="s">
        <v>142</v>
      </c>
      <c r="AM155" s="100" t="s">
        <v>142</v>
      </c>
      <c r="AN155" s="100" t="s">
        <v>142</v>
      </c>
      <c r="AO155" s="110" t="str">
        <f t="shared" si="42"/>
        <v>n/a</v>
      </c>
      <c r="AP155" s="111">
        <f t="shared" si="43"/>
        <v>7.4743517279174778</v>
      </c>
      <c r="AQ155" s="112" t="str">
        <f t="shared" si="44"/>
        <v>n/a</v>
      </c>
      <c r="AR155" s="101">
        <f>INDEX(Historical!$C$7:$C$1045,MATCH(B155,Historical!$B$7:$B$1045,0))*IF(AH155="n/a",1.03,IF(AH155&lt;0,1.01,IF(AH155&gt;10,1.1,(1+AH155/100))))</f>
        <v>0.6695000000000001</v>
      </c>
      <c r="AS155" s="109">
        <f t="shared" si="45"/>
        <v>0.68958500000000011</v>
      </c>
      <c r="AT155" s="109">
        <f t="shared" si="49"/>
        <v>0.71027255000000011</v>
      </c>
      <c r="AU155" s="109">
        <f t="shared" si="49"/>
        <v>0.73158072650000017</v>
      </c>
      <c r="AV155" s="109">
        <f t="shared" si="49"/>
        <v>0.75352814829500014</v>
      </c>
      <c r="AW155" s="109">
        <f t="shared" si="46"/>
        <v>3.5544664247950006</v>
      </c>
      <c r="AX155" s="113">
        <f t="shared" si="47"/>
        <v>10.302801231289857</v>
      </c>
      <c r="AY155" s="100" t="s">
        <v>142</v>
      </c>
      <c r="AZ155" s="100" t="s">
        <v>142</v>
      </c>
      <c r="BA155" s="100" t="s">
        <v>142</v>
      </c>
      <c r="BB155" s="100" t="s">
        <v>142</v>
      </c>
      <c r="BC155" s="100" t="s">
        <v>142</v>
      </c>
      <c r="BD155" s="20" t="s">
        <v>108</v>
      </c>
      <c r="BE155" s="12">
        <v>1992</v>
      </c>
      <c r="BF155" s="12">
        <f t="shared" si="48"/>
        <v>3</v>
      </c>
      <c r="BG155" s="100" t="s">
        <v>142</v>
      </c>
      <c r="BH155" t="s">
        <v>121</v>
      </c>
      <c r="BI155" t="s">
        <v>122</v>
      </c>
    </row>
    <row r="156" spans="1:61" ht="11.25" customHeight="1" x14ac:dyDescent="0.2">
      <c r="A156" s="55" t="s">
        <v>741</v>
      </c>
      <c r="B156" s="55" t="s">
        <v>742</v>
      </c>
      <c r="C156" s="156" t="s">
        <v>300</v>
      </c>
      <c r="D156" s="98" t="s">
        <v>301</v>
      </c>
      <c r="E156" s="157">
        <v>16</v>
      </c>
      <c r="F156" s="2">
        <v>296</v>
      </c>
      <c r="G156" s="2" t="s">
        <v>119</v>
      </c>
      <c r="H156" s="2" t="s">
        <v>119</v>
      </c>
      <c r="I156" s="100">
        <v>105.02</v>
      </c>
      <c r="J156" s="101">
        <f t="shared" si="35"/>
        <v>4.0373262235764624</v>
      </c>
      <c r="K156" s="104">
        <v>1.06</v>
      </c>
      <c r="L156" s="71">
        <v>4</v>
      </c>
      <c r="M156" s="28">
        <f t="shared" si="36"/>
        <v>4.24</v>
      </c>
      <c r="N156" s="103" t="s">
        <v>743</v>
      </c>
      <c r="O156" s="104">
        <v>1.05</v>
      </c>
      <c r="P156" s="158">
        <v>46112</v>
      </c>
      <c r="Q156" s="158">
        <v>46129</v>
      </c>
      <c r="R156" s="28">
        <f t="shared" si="37"/>
        <v>0.95238095238095322</v>
      </c>
      <c r="S156" s="105">
        <f>IF(INDEX(Historical!$D$7:$D1183,MATCH(B156,Historical!$B$7:$B$1044,0))=0,"n/a",(INDEX(Historical!$C$7:$C$1044,MATCH(B156,Historical!$B$7:$B$1044,0))/INDEX(Historical!$D$7:$D$1044,MATCH(B156,Historical!$B$7:$B$1044,0))-1)*100)</f>
        <v>2.2004889975550057</v>
      </c>
      <c r="T156" s="105">
        <f>IF(INDEX(Historical!$F$7:$F$1044,MATCH(B156,Historical!$B$7:$B$1044,0))=0,"n/a",((INDEX(Historical!$C$7:$C$1044,MATCH(B156,Historical!$B$7:$B$1044,0))/INDEX(Historical!$F$7:$F$1044,MATCH(B156,Historical!$B$7:$B$1044,0)))^(1/3)-1)*100)</f>
        <v>4.6231534017031617</v>
      </c>
      <c r="U156" s="105">
        <f>IF(INDEX(Historical!$H$7:$H$1044,MATCH(B156,Historical!$B$7:$B$1044,0))=0,"n/a",((INDEX(Historical!$C$7:$C$1044,MATCH(B156,Historical!$B$7:$B$1044,0))/INDEX(Historical!$H$7:$H$1044,MATCH(B156,Historical!$B$7:$B$1044,0)))^(1/5)-1)*100)</f>
        <v>4.904973105645416</v>
      </c>
      <c r="V156" s="105">
        <f>IF(INDEX(Historical!$M$7:$M$1044,MATCH(B156,Historical!$B$7:$B$1044,0))=0,"n/a",((INDEX(Historical!$C$7:$C$1044,MATCH(B156,Historical!$B$7:$B$1044,0))/INDEX(Historical!$M$7:$M$1044,MATCH(B156,Historical!$B$7:$B$1044,0)))^(1/10)-1)*100)</f>
        <v>4.162920626021327</v>
      </c>
      <c r="W156" s="106">
        <f t="shared" si="38"/>
        <v>1.1782528532938421</v>
      </c>
      <c r="X156" s="107">
        <f t="shared" si="39"/>
        <v>0.21087588588329387</v>
      </c>
      <c r="Y156" s="165"/>
      <c r="Z156" s="101">
        <f t="shared" si="40"/>
        <v>120.11331444759207</v>
      </c>
      <c r="AA156" s="109">
        <f t="shared" si="41"/>
        <v>29.75070821529745</v>
      </c>
      <c r="AB156" s="71">
        <v>12</v>
      </c>
      <c r="AC156" s="100">
        <v>3.53</v>
      </c>
      <c r="AD156" s="100" t="s">
        <v>142</v>
      </c>
      <c r="AE156" s="100">
        <v>9.23</v>
      </c>
      <c r="AF156" s="100">
        <v>2.5099999999999998</v>
      </c>
      <c r="AG156" s="100">
        <v>8.49</v>
      </c>
      <c r="AH156" s="100">
        <v>-56.730000000000004</v>
      </c>
      <c r="AI156" s="100">
        <v>-10.27</v>
      </c>
      <c r="AJ156" s="100">
        <v>23.26</v>
      </c>
      <c r="AK156" s="100">
        <v>-22.84</v>
      </c>
      <c r="AL156" s="100">
        <v>14640</v>
      </c>
      <c r="AM156" s="100">
        <v>2.41</v>
      </c>
      <c r="AN156" s="100">
        <v>0.9</v>
      </c>
      <c r="AO156" s="110">
        <f t="shared" si="42"/>
        <v>-20.808408886075572</v>
      </c>
      <c r="AP156" s="111">
        <f t="shared" si="43"/>
        <v>8.9422993292218784</v>
      </c>
      <c r="AQ156" s="112">
        <f t="shared" si="44"/>
        <v>82.177297793351229</v>
      </c>
      <c r="AR156" s="101">
        <f>INDEX(Historical!$C$7:$C$1045,MATCH(B156,Historical!$B$7:$B$1045,0))*IF(AH156="n/a",1.03,IF(AH156&lt;0,1.01,IF(AH156&gt;10,1.1,(1+AH156/100))))</f>
        <v>4.2218</v>
      </c>
      <c r="AS156" s="109">
        <f t="shared" si="45"/>
        <v>4.2640180000000001</v>
      </c>
      <c r="AT156" s="109">
        <f t="shared" si="49"/>
        <v>4.3066581800000003</v>
      </c>
      <c r="AU156" s="109">
        <f t="shared" si="49"/>
        <v>4.3497247618000001</v>
      </c>
      <c r="AV156" s="109">
        <f t="shared" si="49"/>
        <v>4.3932220094180003</v>
      </c>
      <c r="AW156" s="109">
        <f t="shared" si="46"/>
        <v>21.535422951218003</v>
      </c>
      <c r="AX156" s="113">
        <f t="shared" si="47"/>
        <v>20.506020711500668</v>
      </c>
      <c r="AY156" s="100">
        <v>0.82</v>
      </c>
      <c r="AZ156" s="100">
        <v>8.7999999999999989</v>
      </c>
      <c r="BA156" s="100">
        <v>-13.44</v>
      </c>
      <c r="BB156" s="100">
        <v>2.11</v>
      </c>
      <c r="BC156" s="100">
        <v>-0.77</v>
      </c>
      <c r="BE156" s="12">
        <v>2011</v>
      </c>
      <c r="BF156" s="12">
        <f t="shared" si="48"/>
        <v>1</v>
      </c>
      <c r="BG156" s="100">
        <v>4.29</v>
      </c>
      <c r="BH156" t="s">
        <v>121</v>
      </c>
      <c r="BI156" t="s">
        <v>302</v>
      </c>
    </row>
    <row r="157" spans="1:61" ht="11.25" customHeight="1" x14ac:dyDescent="0.2">
      <c r="A157" s="116" t="s">
        <v>744</v>
      </c>
      <c r="B157" s="55" t="s">
        <v>745</v>
      </c>
      <c r="C157" s="156" t="s">
        <v>116</v>
      </c>
      <c r="D157" s="98" t="s">
        <v>130</v>
      </c>
      <c r="E157" s="157">
        <v>10</v>
      </c>
      <c r="F157" s="2">
        <v>508</v>
      </c>
      <c r="G157" s="2" t="s">
        <v>146</v>
      </c>
      <c r="H157" s="2" t="s">
        <v>146</v>
      </c>
      <c r="I157" s="100">
        <v>157.44999999999999</v>
      </c>
      <c r="J157" s="101">
        <f t="shared" si="35"/>
        <v>1.4480787551603682</v>
      </c>
      <c r="K157" s="104">
        <v>0.56999999999999995</v>
      </c>
      <c r="L157" s="71">
        <v>4</v>
      </c>
      <c r="M157" s="28">
        <f t="shared" si="36"/>
        <v>2.2799999999999998</v>
      </c>
      <c r="N157" s="103" t="s">
        <v>158</v>
      </c>
      <c r="O157" s="104">
        <v>0.49</v>
      </c>
      <c r="P157" s="158">
        <v>45986</v>
      </c>
      <c r="Q157" s="158">
        <v>46003</v>
      </c>
      <c r="R157" s="28">
        <f t="shared" si="37"/>
        <v>16.326530612244891</v>
      </c>
      <c r="S157" s="105">
        <f>IF(INDEX(Historical!$D$7:$D1184,MATCH(B157,Historical!$B$7:$B$1044,0))=0,"n/a",(INDEX(Historical!$C$7:$C$1044,MATCH(B157,Historical!$B$7:$B$1044,0))/INDEX(Historical!$D$7:$D$1044,MATCH(B157,Historical!$B$7:$B$1044,0))-1)*100)</f>
        <v>16.571428571428569</v>
      </c>
      <c r="T157" s="105">
        <f>IF(INDEX(Historical!$F$7:$F$1044,MATCH(B157,Historical!$B$7:$B$1044,0))=0,"n/a",((INDEX(Historical!$C$7:$C$1044,MATCH(B157,Historical!$B$7:$B$1044,0))/INDEX(Historical!$F$7:$F$1044,MATCH(B157,Historical!$B$7:$B$1044,0)))^(1/3)-1)*100)</f>
        <v>16.505604888837343</v>
      </c>
      <c r="U157" s="105">
        <f>IF(INDEX(Historical!$H$7:$H$1044,MATCH(B157,Historical!$B$7:$B$1044,0))=0,"n/a",((INDEX(Historical!$C$7:$C$1044,MATCH(B157,Historical!$B$7:$B$1044,0))/INDEX(Historical!$H$7:$H$1044,MATCH(B157,Historical!$B$7:$B$1044,0)))^(1/5)-1)*100)</f>
        <v>16.514858592183291</v>
      </c>
      <c r="V157" s="105" t="str">
        <f>IF(INDEX(Historical!$M$7:$M$1044,MATCH(B157,Historical!$B$7:$B$1044,0))=0,"n/a",((INDEX(Historical!$C$7:$C$1044,MATCH(B157,Historical!$B$7:$B$1044,0))/INDEX(Historical!$M$7:$M$1044,MATCH(B157,Historical!$B$7:$B$1044,0)))^(1/10)-1)*100)</f>
        <v>n/a</v>
      </c>
      <c r="W157" s="106" t="str">
        <f t="shared" si="38"/>
        <v>n/a</v>
      </c>
      <c r="X157" s="107">
        <f t="shared" si="39"/>
        <v>0.76706263781622352</v>
      </c>
      <c r="Y157" s="123"/>
      <c r="Z157" s="101">
        <f t="shared" si="40"/>
        <v>28.078817733990146</v>
      </c>
      <c r="AA157" s="109">
        <f t="shared" si="41"/>
        <v>19.39039408866995</v>
      </c>
      <c r="AB157" s="71">
        <v>12</v>
      </c>
      <c r="AC157" s="100">
        <v>8.1199999999999992</v>
      </c>
      <c r="AD157" s="100" t="s">
        <v>142</v>
      </c>
      <c r="AE157" s="100">
        <v>1.35</v>
      </c>
      <c r="AF157" s="100">
        <v>4.83</v>
      </c>
      <c r="AG157" s="100">
        <v>25.72</v>
      </c>
      <c r="AH157" s="100">
        <v>3.6900000000000004</v>
      </c>
      <c r="AI157" s="100">
        <v>11.450000000000001</v>
      </c>
      <c r="AJ157" s="100">
        <v>21.529999999999998</v>
      </c>
      <c r="AK157" s="100" t="s">
        <v>142</v>
      </c>
      <c r="AL157" s="100">
        <v>1020</v>
      </c>
      <c r="AM157" s="100">
        <v>3.7900000000000005</v>
      </c>
      <c r="AN157" s="100">
        <v>0.6</v>
      </c>
      <c r="AO157" s="110">
        <f t="shared" si="42"/>
        <v>-1.4274567413262922</v>
      </c>
      <c r="AP157" s="111">
        <f t="shared" si="43"/>
        <v>17.962937347343658</v>
      </c>
      <c r="AQ157" s="112">
        <f t="shared" si="44"/>
        <v>104.02135340125098</v>
      </c>
      <c r="AR157" s="101">
        <f>INDEX(Historical!$C$7:$C$1045,MATCH(B157,Historical!$B$7:$B$1045,0))*IF(AH157="n/a",1.03,IF(AH157&lt;0,1.01,IF(AH157&gt;10,1.1,(1+AH157/100))))</f>
        <v>2.1152759999999997</v>
      </c>
      <c r="AS157" s="109">
        <f t="shared" si="45"/>
        <v>2.3268035999999999</v>
      </c>
      <c r="AT157" s="109">
        <f t="shared" si="49"/>
        <v>2.3966077079999999</v>
      </c>
      <c r="AU157" s="109">
        <f t="shared" si="49"/>
        <v>2.4685059392399999</v>
      </c>
      <c r="AV157" s="109">
        <f t="shared" si="49"/>
        <v>2.5425611174172</v>
      </c>
      <c r="AW157" s="109">
        <f t="shared" si="46"/>
        <v>11.849754364657199</v>
      </c>
      <c r="AX157" s="113">
        <f t="shared" si="47"/>
        <v>7.5260427847933951</v>
      </c>
      <c r="AY157" s="100">
        <v>0.74</v>
      </c>
      <c r="AZ157" s="100">
        <v>10.47</v>
      </c>
      <c r="BA157" s="100">
        <v>-30.73</v>
      </c>
      <c r="BB157" s="100">
        <v>-3.0300000000000002</v>
      </c>
      <c r="BC157" s="100">
        <v>-14.29</v>
      </c>
      <c r="BE157" s="12">
        <v>2016</v>
      </c>
      <c r="BF157" s="12">
        <f t="shared" si="48"/>
        <v>1</v>
      </c>
      <c r="BG157" s="100">
        <v>9.120000000000001</v>
      </c>
      <c r="BH157" t="s">
        <v>121</v>
      </c>
      <c r="BI157" t="s">
        <v>122</v>
      </c>
    </row>
    <row r="158" spans="1:61" ht="11.25" customHeight="1" x14ac:dyDescent="0.2">
      <c r="A158" s="55" t="s">
        <v>746</v>
      </c>
      <c r="B158" s="55" t="s">
        <v>747</v>
      </c>
      <c r="C158" s="156" t="s">
        <v>198</v>
      </c>
      <c r="D158" s="98" t="s">
        <v>748</v>
      </c>
      <c r="E158" s="157">
        <v>16</v>
      </c>
      <c r="F158" s="2">
        <v>299</v>
      </c>
      <c r="G158" s="2" t="s">
        <v>118</v>
      </c>
      <c r="H158" s="2" t="s">
        <v>118</v>
      </c>
      <c r="I158" s="100">
        <v>91.46</v>
      </c>
      <c r="J158" s="101">
        <f t="shared" si="35"/>
        <v>1.8368685764268533</v>
      </c>
      <c r="K158" s="104">
        <v>0.42</v>
      </c>
      <c r="L158" s="71">
        <v>4</v>
      </c>
      <c r="M158" s="28">
        <f t="shared" si="36"/>
        <v>1.68</v>
      </c>
      <c r="N158" s="103" t="s">
        <v>575</v>
      </c>
      <c r="O158" s="104">
        <v>0.41</v>
      </c>
      <c r="P158" s="158">
        <v>46114</v>
      </c>
      <c r="Q158" s="158">
        <v>46134</v>
      </c>
      <c r="R158" s="28">
        <f t="shared" si="37"/>
        <v>2.4390243902439046</v>
      </c>
      <c r="S158" s="105">
        <f>IF(INDEX(Historical!$D$7:$D1185,MATCH(B158,Historical!$B$7:$B$1044,0))=0,"n/a",(INDEX(Historical!$C$7:$C$1044,MATCH(B158,Historical!$B$7:$B$1044,0))/INDEX(Historical!$D$7:$D$1044,MATCH(B158,Historical!$B$7:$B$1044,0))-1)*100)</f>
        <v>2.5157232704402288</v>
      </c>
      <c r="T158" s="105">
        <f>IF(INDEX(Historical!$F$7:$F$1044,MATCH(B158,Historical!$B$7:$B$1044,0))=0,"n/a",((INDEX(Historical!$C$7:$C$1044,MATCH(B158,Historical!$B$7:$B$1044,0))/INDEX(Historical!$F$7:$F$1044,MATCH(B158,Historical!$B$7:$B$1044,0)))^(1/3)-1)*100)</f>
        <v>2.5817772505764225</v>
      </c>
      <c r="U158" s="105">
        <f>IF(INDEX(Historical!$H$7:$H$1044,MATCH(B158,Historical!$B$7:$B$1044,0))=0,"n/a",((INDEX(Historical!$C$7:$C$1044,MATCH(B158,Historical!$B$7:$B$1044,0))/INDEX(Historical!$H$7:$H$1044,MATCH(B158,Historical!$B$7:$B$1044,0)))^(1/5)-1)*100)</f>
        <v>2.6526850134434676</v>
      </c>
      <c r="V158" s="105">
        <f>IF(INDEX(Historical!$M$7:$M$1044,MATCH(B158,Historical!$B$7:$B$1044,0))=0,"n/a",((INDEX(Historical!$C$7:$C$1044,MATCH(B158,Historical!$B$7:$B$1044,0))/INDEX(Historical!$M$7:$M$1044,MATCH(B158,Historical!$B$7:$B$1044,0)))^(1/10)-1)*100)</f>
        <v>7.1118141980372807</v>
      </c>
      <c r="W158" s="106">
        <f t="shared" si="38"/>
        <v>0.37299695121050208</v>
      </c>
      <c r="X158" s="107" t="str">
        <f t="shared" si="39"/>
        <v>n/a</v>
      </c>
      <c r="Y158" s="159"/>
      <c r="Z158" s="101">
        <f t="shared" si="40"/>
        <v>59.154929577464785</v>
      </c>
      <c r="AA158" s="109">
        <f t="shared" si="41"/>
        <v>32.204225352112672</v>
      </c>
      <c r="AB158" s="71">
        <v>7</v>
      </c>
      <c r="AC158" s="100">
        <v>2.84</v>
      </c>
      <c r="AD158" s="100">
        <v>2.36</v>
      </c>
      <c r="AE158" s="100">
        <v>6.12</v>
      </c>
      <c r="AF158" s="100">
        <v>7.57</v>
      </c>
      <c r="AG158" s="100">
        <v>24.34</v>
      </c>
      <c r="AH158" s="100">
        <v>9.07</v>
      </c>
      <c r="AI158" s="100">
        <v>8.77</v>
      </c>
      <c r="AJ158" s="100">
        <v>-0.69</v>
      </c>
      <c r="AK158" s="100">
        <v>8.57</v>
      </c>
      <c r="AL158" s="100">
        <v>361260</v>
      </c>
      <c r="AM158" s="100">
        <v>0.24</v>
      </c>
      <c r="AN158" s="100">
        <v>0.67</v>
      </c>
      <c r="AO158" s="110">
        <f t="shared" si="42"/>
        <v>-27.714671762242354</v>
      </c>
      <c r="AP158" s="111">
        <f t="shared" si="43"/>
        <v>4.4895535898703205</v>
      </c>
      <c r="AQ158" s="112">
        <f t="shared" si="44"/>
        <v>229.1645896410372</v>
      </c>
      <c r="AR158" s="101">
        <f>INDEX(Historical!$C$7:$C$1045,MATCH(B158,Historical!$B$7:$B$1045,0))*IF(AH158="n/a",1.03,IF(AH158&lt;0,1.01,IF(AH158&gt;10,1.1,(1+AH158/100))))</f>
        <v>1.7778409999999998</v>
      </c>
      <c r="AS158" s="109">
        <f t="shared" si="45"/>
        <v>1.9337576556999996</v>
      </c>
      <c r="AT158" s="109">
        <f t="shared" si="49"/>
        <v>2.0994806867934899</v>
      </c>
      <c r="AU158" s="109">
        <f t="shared" si="49"/>
        <v>2.2794061816516922</v>
      </c>
      <c r="AV158" s="109">
        <f t="shared" si="49"/>
        <v>2.4747512914192424</v>
      </c>
      <c r="AW158" s="109">
        <f t="shared" si="46"/>
        <v>10.565236815564424</v>
      </c>
      <c r="AX158" s="113">
        <f t="shared" si="47"/>
        <v>11.551756850606193</v>
      </c>
      <c r="AY158" s="100">
        <v>0.89</v>
      </c>
      <c r="AZ158" s="100">
        <v>61.99</v>
      </c>
      <c r="BA158" s="100">
        <v>1.1199999999999999</v>
      </c>
      <c r="BB158" s="100">
        <v>12.29</v>
      </c>
      <c r="BC158" s="100">
        <v>22.05</v>
      </c>
      <c r="BE158" s="12">
        <v>2011</v>
      </c>
      <c r="BF158" s="12">
        <f t="shared" si="48"/>
        <v>1</v>
      </c>
      <c r="BG158" s="100">
        <v>9.27</v>
      </c>
      <c r="BH158" t="s">
        <v>121</v>
      </c>
      <c r="BI158" t="s">
        <v>122</v>
      </c>
    </row>
    <row r="159" spans="1:61" ht="11.25" customHeight="1" x14ac:dyDescent="0.2">
      <c r="A159" s="123" t="s">
        <v>749</v>
      </c>
      <c r="B159" s="55" t="s">
        <v>750</v>
      </c>
      <c r="C159" s="156" t="s">
        <v>198</v>
      </c>
      <c r="D159" s="98" t="s">
        <v>348</v>
      </c>
      <c r="E159" s="157">
        <v>14</v>
      </c>
      <c r="F159" s="2">
        <v>397</v>
      </c>
      <c r="G159" s="2" t="s">
        <v>146</v>
      </c>
      <c r="H159" s="2" t="s">
        <v>146</v>
      </c>
      <c r="I159" s="100">
        <v>80.41</v>
      </c>
      <c r="J159" s="101">
        <f t="shared" si="35"/>
        <v>1.6913319238900635</v>
      </c>
      <c r="K159" s="104">
        <v>0.34</v>
      </c>
      <c r="L159" s="71">
        <v>4</v>
      </c>
      <c r="M159" s="28">
        <f t="shared" si="36"/>
        <v>1.36</v>
      </c>
      <c r="N159" s="103" t="s">
        <v>182</v>
      </c>
      <c r="O159" s="104">
        <v>0.32</v>
      </c>
      <c r="P159" s="158">
        <v>46099</v>
      </c>
      <c r="Q159" s="158">
        <v>46113</v>
      </c>
      <c r="R159" s="28">
        <f t="shared" si="37"/>
        <v>6.2500000000000053</v>
      </c>
      <c r="S159" s="105">
        <f>IF(INDEX(Historical!$D$7:$D1186,MATCH(B159,Historical!$B$7:$B$1044,0))=0,"n/a",(INDEX(Historical!$C$7:$C$1044,MATCH(B159,Historical!$B$7:$B$1044,0))/INDEX(Historical!$D$7:$D$1044,MATCH(B159,Historical!$B$7:$B$1044,0))-1)*100)</f>
        <v>6.7796610169491567</v>
      </c>
      <c r="T159" s="105">
        <f>IF(INDEX(Historical!$F$7:$F$1044,MATCH(B159,Historical!$B$7:$B$1044,0))=0,"n/a",((INDEX(Historical!$C$7:$C$1044,MATCH(B159,Historical!$B$7:$B$1044,0))/INDEX(Historical!$F$7:$F$1044,MATCH(B159,Historical!$B$7:$B$1044,0)))^(1/3)-1)*100)</f>
        <v>5.9306311673701595</v>
      </c>
      <c r="U159" s="105">
        <f>IF(INDEX(Historical!$H$7:$H$1044,MATCH(B159,Historical!$B$7:$B$1044,0))=0,"n/a",((INDEX(Historical!$C$7:$C$1044,MATCH(B159,Historical!$B$7:$B$1044,0))/INDEX(Historical!$H$7:$H$1044,MATCH(B159,Historical!$B$7:$B$1044,0)))^(1/5)-1)*100)</f>
        <v>6.0348285026669224</v>
      </c>
      <c r="V159" s="105">
        <f>IF(INDEX(Historical!$M$7:$M$1044,MATCH(B159,Historical!$B$7:$B$1044,0))=0,"n/a",((INDEX(Historical!$C$7:$C$1044,MATCH(B159,Historical!$B$7:$B$1044,0))/INDEX(Historical!$M$7:$M$1044,MATCH(B159,Historical!$B$7:$B$1044,0)))^(1/10)-1)*100)</f>
        <v>6.0540481614018704</v>
      </c>
      <c r="W159" s="106">
        <f t="shared" si="38"/>
        <v>0.99682532113677513</v>
      </c>
      <c r="X159" s="107">
        <f t="shared" si="39"/>
        <v>3.5291394752438143</v>
      </c>
      <c r="Y159" s="165"/>
      <c r="Z159" s="101">
        <f t="shared" si="40"/>
        <v>68.686868686868692</v>
      </c>
      <c r="AA159" s="109">
        <f t="shared" si="41"/>
        <v>40.611111111111107</v>
      </c>
      <c r="AB159" s="71">
        <v>12</v>
      </c>
      <c r="AC159" s="100">
        <v>1.98</v>
      </c>
      <c r="AD159" s="100" t="s">
        <v>142</v>
      </c>
      <c r="AE159" s="100">
        <v>1.87</v>
      </c>
      <c r="AF159" s="100">
        <v>8.0399999999999991</v>
      </c>
      <c r="AG159" s="100">
        <v>19.739999999999998</v>
      </c>
      <c r="AH159" s="100">
        <v>-1.3599999999999999</v>
      </c>
      <c r="AI159" s="100">
        <v>7.6899999999999995</v>
      </c>
      <c r="AJ159" s="100">
        <v>1.71</v>
      </c>
      <c r="AK159" s="100" t="s">
        <v>142</v>
      </c>
      <c r="AL159" s="100">
        <v>2290</v>
      </c>
      <c r="AM159" s="100">
        <v>4.7699999999999996</v>
      </c>
      <c r="AN159" s="100">
        <v>1.99</v>
      </c>
      <c r="AO159" s="110">
        <f t="shared" si="42"/>
        <v>-32.88495068455412</v>
      </c>
      <c r="AP159" s="111">
        <f t="shared" si="43"/>
        <v>7.7261604265569854</v>
      </c>
      <c r="AQ159" s="112">
        <f t="shared" si="44"/>
        <v>280.94230145395642</v>
      </c>
      <c r="AR159" s="101">
        <f>INDEX(Historical!$C$7:$C$1045,MATCH(B159,Historical!$B$7:$B$1045,0))*IF(AH159="n/a",1.03,IF(AH159&lt;0,1.01,IF(AH159&gt;10,1.1,(1+AH159/100))))</f>
        <v>1.2726</v>
      </c>
      <c r="AS159" s="109">
        <f t="shared" si="45"/>
        <v>1.3704629399999999</v>
      </c>
      <c r="AT159" s="109">
        <f t="shared" si="49"/>
        <v>1.4115768281999999</v>
      </c>
      <c r="AU159" s="109">
        <f t="shared" si="49"/>
        <v>1.453924133046</v>
      </c>
      <c r="AV159" s="109">
        <f t="shared" si="49"/>
        <v>1.49754185703738</v>
      </c>
      <c r="AW159" s="109">
        <f t="shared" si="46"/>
        <v>7.006105758283379</v>
      </c>
      <c r="AX159" s="113">
        <f t="shared" si="47"/>
        <v>8.7129781846578531</v>
      </c>
      <c r="AY159" s="100">
        <v>0.83</v>
      </c>
      <c r="AZ159" s="100">
        <v>36.74</v>
      </c>
      <c r="BA159" s="100">
        <v>-0.32</v>
      </c>
      <c r="BB159" s="100">
        <v>0.47000000000000003</v>
      </c>
      <c r="BC159" s="100">
        <v>9.39</v>
      </c>
      <c r="BE159" s="12">
        <v>2013</v>
      </c>
      <c r="BF159" s="12">
        <f t="shared" si="48"/>
        <v>1</v>
      </c>
      <c r="BG159" s="100">
        <v>3.6700000000000004</v>
      </c>
      <c r="BH159" t="s">
        <v>121</v>
      </c>
      <c r="BI159" t="s">
        <v>122</v>
      </c>
    </row>
    <row r="160" spans="1:61" ht="11.25" customHeight="1" x14ac:dyDescent="0.2">
      <c r="A160" s="55" t="s">
        <v>253</v>
      </c>
      <c r="B160" s="55" t="s">
        <v>254</v>
      </c>
      <c r="C160" s="156" t="s">
        <v>116</v>
      </c>
      <c r="D160" s="98" t="s">
        <v>255</v>
      </c>
      <c r="E160" s="157">
        <v>49</v>
      </c>
      <c r="F160" s="2">
        <v>54</v>
      </c>
      <c r="G160" s="2" t="s">
        <v>119</v>
      </c>
      <c r="H160" s="2" t="s">
        <v>119</v>
      </c>
      <c r="I160" s="100">
        <v>355.26</v>
      </c>
      <c r="J160" s="101">
        <f t="shared" si="35"/>
        <v>1.2385295276698758</v>
      </c>
      <c r="K160" s="104">
        <v>1.1000000000000001</v>
      </c>
      <c r="L160" s="71">
        <v>4</v>
      </c>
      <c r="M160" s="28">
        <f t="shared" si="36"/>
        <v>4.4000000000000004</v>
      </c>
      <c r="N160" s="103" t="s">
        <v>136</v>
      </c>
      <c r="O160" s="104">
        <v>1</v>
      </c>
      <c r="P160" s="158">
        <v>45888</v>
      </c>
      <c r="Q160" s="158">
        <v>45902</v>
      </c>
      <c r="R160" s="28">
        <f t="shared" si="37"/>
        <v>10.000000000000009</v>
      </c>
      <c r="S160" s="105">
        <f>IF(INDEX(Historical!$D$7:$D1187,MATCH(B160,Historical!$B$7:$B$1044,0))=0,"n/a",(INDEX(Historical!$C$7:$C$1044,MATCH(B160,Historical!$B$7:$B$1044,0))/INDEX(Historical!$D$7:$D$1044,MATCH(B160,Historical!$B$7:$B$1044,0))-1)*100)</f>
        <v>13.513513513513509</v>
      </c>
      <c r="T160" s="105">
        <f>IF(INDEX(Historical!$F$7:$F$1044,MATCH(B160,Historical!$B$7:$B$1044,0))=0,"n/a",((INDEX(Historical!$C$7:$C$1044,MATCH(B160,Historical!$B$7:$B$1044,0))/INDEX(Historical!$F$7:$F$1044,MATCH(B160,Historical!$B$7:$B$1044,0)))^(1/3)-1)*100)</f>
        <v>17.636798010718401</v>
      </c>
      <c r="U160" s="105">
        <f>IF(INDEX(Historical!$H$7:$H$1044,MATCH(B160,Historical!$B$7:$B$1044,0))=0,"n/a",((INDEX(Historical!$C$7:$C$1044,MATCH(B160,Historical!$B$7:$B$1044,0))/INDEX(Historical!$H$7:$H$1044,MATCH(B160,Historical!$B$7:$B$1044,0)))^(1/5)-1)*100)</f>
        <v>15.424788082530828</v>
      </c>
      <c r="V160" s="105">
        <f>IF(INDEX(Historical!$M$7:$M$1044,MATCH(B160,Historical!$B$7:$B$1044,0))=0,"n/a",((INDEX(Historical!$C$7:$C$1044,MATCH(B160,Historical!$B$7:$B$1044,0))/INDEX(Historical!$M$7:$M$1044,MATCH(B160,Historical!$B$7:$B$1044,0)))^(1/10)-1)*100)</f>
        <v>14.336701876053493</v>
      </c>
      <c r="W160" s="106">
        <f t="shared" si="38"/>
        <v>1.0758951546795263</v>
      </c>
      <c r="X160" s="107">
        <f t="shared" si="39"/>
        <v>0.63686160538938186</v>
      </c>
      <c r="Y160" s="55"/>
      <c r="Z160" s="101">
        <f t="shared" si="40"/>
        <v>25.670945157526255</v>
      </c>
      <c r="AA160" s="109">
        <f t="shared" si="41"/>
        <v>20.726954492415402</v>
      </c>
      <c r="AB160" s="71">
        <v>12</v>
      </c>
      <c r="AC160" s="100">
        <v>17.14</v>
      </c>
      <c r="AD160" s="100">
        <v>1.4</v>
      </c>
      <c r="AE160" s="100">
        <v>2.89</v>
      </c>
      <c r="AF160" s="100">
        <v>8.6999999999999993</v>
      </c>
      <c r="AG160" s="100">
        <v>38.440000000000005</v>
      </c>
      <c r="AH160" s="100">
        <v>8.18</v>
      </c>
      <c r="AI160" s="100">
        <v>11.61</v>
      </c>
      <c r="AJ160" s="100">
        <v>24.22</v>
      </c>
      <c r="AK160" s="100">
        <v>10.82</v>
      </c>
      <c r="AL160" s="100">
        <v>14380</v>
      </c>
      <c r="AM160" s="100">
        <v>1.28</v>
      </c>
      <c r="AN160" s="100">
        <v>1.74</v>
      </c>
      <c r="AO160" s="110">
        <f t="shared" si="42"/>
        <v>-4.0636368822146984</v>
      </c>
      <c r="AP160" s="111">
        <f t="shared" si="43"/>
        <v>16.663317610200703</v>
      </c>
      <c r="AQ160" s="112">
        <f t="shared" si="44"/>
        <v>183.09755215709575</v>
      </c>
      <c r="AR160" s="101">
        <f>INDEX(Historical!$C$7:$C$1045,MATCH(B160,Historical!$B$7:$B$1045,0))*IF(AH160="n/a",1.03,IF(AH160&lt;0,1.01,IF(AH160&gt;10,1.1,(1+AH160/100))))</f>
        <v>4.5435600000000003</v>
      </c>
      <c r="AS160" s="109">
        <f t="shared" si="45"/>
        <v>4.9979160000000009</v>
      </c>
      <c r="AT160" s="109">
        <f t="shared" si="49"/>
        <v>5.4977076000000018</v>
      </c>
      <c r="AU160" s="109">
        <f t="shared" si="49"/>
        <v>6.0474783600000022</v>
      </c>
      <c r="AV160" s="109">
        <f t="shared" si="49"/>
        <v>6.6522261960000026</v>
      </c>
      <c r="AW160" s="109">
        <f t="shared" si="46"/>
        <v>27.738888156000009</v>
      </c>
      <c r="AX160" s="113">
        <f t="shared" si="47"/>
        <v>7.8080527377132265</v>
      </c>
      <c r="AY160" s="100">
        <v>0.87</v>
      </c>
      <c r="AZ160" s="100">
        <v>21.07</v>
      </c>
      <c r="BA160" s="100">
        <v>-18.5</v>
      </c>
      <c r="BB160" s="100">
        <v>-0.38999999999999996</v>
      </c>
      <c r="BC160" s="100">
        <v>0.54</v>
      </c>
      <c r="BE160" s="12">
        <v>1977</v>
      </c>
      <c r="BF160" s="12">
        <f t="shared" si="48"/>
        <v>5</v>
      </c>
      <c r="BG160" s="100">
        <v>12.83</v>
      </c>
      <c r="BH160" t="s">
        <v>121</v>
      </c>
      <c r="BI160" t="s">
        <v>122</v>
      </c>
    </row>
    <row r="161" spans="1:61" ht="11.25" customHeight="1" x14ac:dyDescent="0.2">
      <c r="A161" s="116" t="s">
        <v>1427</v>
      </c>
      <c r="B161" s="55" t="s">
        <v>1428</v>
      </c>
      <c r="C161" s="156" t="s">
        <v>300</v>
      </c>
      <c r="D161" s="98" t="s">
        <v>301</v>
      </c>
      <c r="E161" s="157">
        <v>5</v>
      </c>
      <c r="F161" s="2">
        <v>675</v>
      </c>
      <c r="G161" s="2" t="s">
        <v>146</v>
      </c>
      <c r="H161" s="2" t="s">
        <v>146</v>
      </c>
      <c r="I161" s="100">
        <v>68.27</v>
      </c>
      <c r="J161" s="101">
        <f t="shared" si="35"/>
        <v>4.5114984619891612</v>
      </c>
      <c r="K161" s="104">
        <v>0.77</v>
      </c>
      <c r="L161" s="71">
        <v>4</v>
      </c>
      <c r="M161" s="28">
        <f t="shared" si="36"/>
        <v>3.08</v>
      </c>
      <c r="N161" s="103" t="s">
        <v>147</v>
      </c>
      <c r="O161" s="104">
        <v>0.75</v>
      </c>
      <c r="P161" s="115">
        <v>45744</v>
      </c>
      <c r="Q161" s="115">
        <v>45755</v>
      </c>
      <c r="R161" s="28">
        <f t="shared" si="37"/>
        <v>2.6666666666666687</v>
      </c>
      <c r="S161" s="105">
        <f>IF(INDEX(Historical!$D$7:$D1188,MATCH(B161,Historical!$B$7:$B$1044,0))=0,"n/a",(INDEX(Historical!$C$7:$C$1044,MATCH(B161,Historical!$B$7:$B$1044,0))/INDEX(Historical!$D$7:$D$1044,MATCH(B161,Historical!$B$7:$B$1044,0))-1)*100)</f>
        <v>2.6845637583892579</v>
      </c>
      <c r="T161" s="105">
        <f>IF(INDEX(Historical!$F$7:$F$1044,MATCH(B161,Historical!$B$7:$B$1044,0))=0,"n/a",((INDEX(Historical!$C$7:$C$1044,MATCH(B161,Historical!$B$7:$B$1044,0))/INDEX(Historical!$F$7:$F$1044,MATCH(B161,Historical!$B$7:$B$1044,0)))^(1/3)-1)*100)</f>
        <v>1.6895079346706199</v>
      </c>
      <c r="U161" s="105">
        <f>IF(INDEX(Historical!$H$7:$H$1044,MATCH(B161,Historical!$B$7:$B$1044,0))=0,"n/a",((INDEX(Historical!$C$7:$C$1044,MATCH(B161,Historical!$B$7:$B$1044,0))/INDEX(Historical!$H$7:$H$1044,MATCH(B161,Historical!$B$7:$B$1044,0)))^(1/5)-1)*100)</f>
        <v>1.7917730222104078</v>
      </c>
      <c r="V161" s="105">
        <f>IF(INDEX(Historical!$M$7:$M$1044,MATCH(B161,Historical!$B$7:$B$1044,0))=0,"n/a",((INDEX(Historical!$C$7:$C$1044,MATCH(B161,Historical!$B$7:$B$1044,0))/INDEX(Historical!$M$7:$M$1044,MATCH(B161,Historical!$B$7:$B$1044,0)))^(1/10)-1)*100)</f>
        <v>-5.1643100169600942</v>
      </c>
      <c r="W161" s="106" t="str">
        <f t="shared" si="38"/>
        <v>n/a</v>
      </c>
      <c r="X161" s="107" t="str">
        <f t="shared" si="39"/>
        <v>n/a</v>
      </c>
      <c r="Y161" s="162"/>
      <c r="Z161" s="101">
        <f t="shared" si="40"/>
        <v>581.13207547169804</v>
      </c>
      <c r="AA161" s="109">
        <f t="shared" si="41"/>
        <v>128.81132075471697</v>
      </c>
      <c r="AB161" s="71">
        <v>12</v>
      </c>
      <c r="AC161" s="100">
        <v>0.53</v>
      </c>
      <c r="AD161" s="100" t="s">
        <v>142</v>
      </c>
      <c r="AE161" s="100">
        <v>3.42</v>
      </c>
      <c r="AF161" s="100">
        <v>1.59</v>
      </c>
      <c r="AG161" s="100">
        <v>2.52</v>
      </c>
      <c r="AH161" s="100">
        <v>-202.36</v>
      </c>
      <c r="AI161" s="100">
        <v>19.59</v>
      </c>
      <c r="AJ161" s="100" t="s">
        <v>142</v>
      </c>
      <c r="AK161" s="100" t="s">
        <v>142</v>
      </c>
      <c r="AL161" s="100">
        <v>1210</v>
      </c>
      <c r="AM161" s="100">
        <v>0.6</v>
      </c>
      <c r="AN161" s="100">
        <v>1.41</v>
      </c>
      <c r="AO161" s="110">
        <f t="shared" si="42"/>
        <v>-122.5080492705174</v>
      </c>
      <c r="AP161" s="111">
        <f t="shared" si="43"/>
        <v>6.303271484199569</v>
      </c>
      <c r="AQ161" s="112">
        <f t="shared" si="44"/>
        <v>201.70625891198654</v>
      </c>
      <c r="AR161" s="101">
        <f>INDEX(Historical!$C$7:$C$1045,MATCH(B161,Historical!$B$7:$B$1045,0))*IF(AH161="n/a",1.03,IF(AH161&lt;0,1.01,IF(AH161&gt;10,1.1,(1+AH161/100))))</f>
        <v>3.0906000000000002</v>
      </c>
      <c r="AS161" s="109">
        <f t="shared" si="45"/>
        <v>3.3996600000000003</v>
      </c>
      <c r="AT161" s="109">
        <f t="shared" si="49"/>
        <v>3.5016498000000005</v>
      </c>
      <c r="AU161" s="109">
        <f t="shared" si="49"/>
        <v>3.6066992940000007</v>
      </c>
      <c r="AV161" s="109">
        <f t="shared" si="49"/>
        <v>3.7149002728200009</v>
      </c>
      <c r="AW161" s="109">
        <f t="shared" si="46"/>
        <v>17.313509366820004</v>
      </c>
      <c r="AX161" s="113">
        <f t="shared" si="47"/>
        <v>25.360347688325774</v>
      </c>
      <c r="AY161" s="100">
        <v>0.89</v>
      </c>
      <c r="AZ161" s="100">
        <v>29.4</v>
      </c>
      <c r="BA161" s="100">
        <v>-1.27</v>
      </c>
      <c r="BB161" s="100">
        <v>9.91</v>
      </c>
      <c r="BC161" s="100">
        <v>11.07</v>
      </c>
      <c r="BE161" s="12">
        <v>2021</v>
      </c>
      <c r="BF161" s="12">
        <f t="shared" si="48"/>
        <v>0</v>
      </c>
      <c r="BG161" s="100">
        <v>0.91999999999999993</v>
      </c>
      <c r="BH161" t="s">
        <v>121</v>
      </c>
      <c r="BI161" t="s">
        <v>302</v>
      </c>
    </row>
    <row r="162" spans="1:61" ht="11.25" customHeight="1" x14ac:dyDescent="0.2">
      <c r="A162" s="116" t="s">
        <v>1429</v>
      </c>
      <c r="B162" s="55" t="s">
        <v>1430</v>
      </c>
      <c r="C162" s="156" t="s">
        <v>116</v>
      </c>
      <c r="D162" s="98" t="s">
        <v>150</v>
      </c>
      <c r="E162" s="157">
        <v>8</v>
      </c>
      <c r="F162" s="2">
        <v>585</v>
      </c>
      <c r="G162" s="2" t="s">
        <v>146</v>
      </c>
      <c r="H162" s="2" t="s">
        <v>146</v>
      </c>
      <c r="I162" s="100">
        <v>291.2</v>
      </c>
      <c r="J162" s="101">
        <f t="shared" si="35"/>
        <v>0.41208791208791212</v>
      </c>
      <c r="K162" s="104">
        <v>0.3</v>
      </c>
      <c r="L162" s="71">
        <v>4</v>
      </c>
      <c r="M162" s="28">
        <f t="shared" si="36"/>
        <v>1.2</v>
      </c>
      <c r="N162" s="103" t="s">
        <v>326</v>
      </c>
      <c r="O162" s="104">
        <v>0.27</v>
      </c>
      <c r="P162" s="158">
        <v>46136</v>
      </c>
      <c r="Q162" s="158">
        <v>46150</v>
      </c>
      <c r="R162" s="28">
        <f t="shared" si="37"/>
        <v>11.1111111111111</v>
      </c>
      <c r="S162" s="105">
        <f>IF(INDEX(Historical!$D$7:$D1189,MATCH(B162,Historical!$B$7:$B$1044,0))=0,"n/a",(INDEX(Historical!$C$7:$C$1044,MATCH(B162,Historical!$B$7:$B$1044,0))/INDEX(Historical!$D$7:$D$1044,MATCH(B162,Historical!$B$7:$B$1044,0))-1)*100)</f>
        <v>23.529411764705888</v>
      </c>
      <c r="T162" s="105">
        <f>IF(INDEX(Historical!$F$7:$F$1044,MATCH(B162,Historical!$B$7:$B$1044,0))=0,"n/a",((INDEX(Historical!$C$7:$C$1044,MATCH(B162,Historical!$B$7:$B$1044,0))/INDEX(Historical!$F$7:$F$1044,MATCH(B162,Historical!$B$7:$B$1044,0)))^(1/3)-1)*100)</f>
        <v>16.738772165039471</v>
      </c>
      <c r="U162" s="105">
        <f>IF(INDEX(Historical!$H$7:$H$1044,MATCH(B162,Historical!$B$7:$B$1044,0))=0,"n/a",((INDEX(Historical!$C$7:$C$1044,MATCH(B162,Historical!$B$7:$B$1044,0))/INDEX(Historical!$H$7:$H$1044,MATCH(B162,Historical!$B$7:$B$1044,0)))^(1/5)-1)*100)</f>
        <v>14.224458489960789</v>
      </c>
      <c r="V162" s="105" t="str">
        <f>IF(INDEX(Historical!$M$7:$M$1044,MATCH(B162,Historical!$B$7:$B$1044,0))=0,"n/a",((INDEX(Historical!$C$7:$C$1044,MATCH(B162,Historical!$B$7:$B$1044,0))/INDEX(Historical!$M$7:$M$1044,MATCH(B162,Historical!$B$7:$B$1044,0)))^(1/10)-1)*100)</f>
        <v>n/a</v>
      </c>
      <c r="W162" s="106" t="str">
        <f t="shared" si="38"/>
        <v>n/a</v>
      </c>
      <c r="X162" s="107">
        <f t="shared" si="39"/>
        <v>0.62773426698856083</v>
      </c>
      <c r="Y162" s="162"/>
      <c r="Z162" s="101">
        <f t="shared" si="40"/>
        <v>15.915119363395224</v>
      </c>
      <c r="AA162" s="109">
        <f t="shared" si="41"/>
        <v>38.620689655172413</v>
      </c>
      <c r="AB162" s="71">
        <v>3</v>
      </c>
      <c r="AC162" s="100">
        <v>7.54</v>
      </c>
      <c r="AD162" s="100">
        <v>1.57</v>
      </c>
      <c r="AE162" s="100">
        <v>4.78</v>
      </c>
      <c r="AF162" s="100">
        <v>4.49</v>
      </c>
      <c r="AG162" s="100">
        <v>12.02</v>
      </c>
      <c r="AH162" s="100">
        <v>15.93</v>
      </c>
      <c r="AI162" s="100">
        <v>20.119999999999997</v>
      </c>
      <c r="AJ162" s="100">
        <v>22.66</v>
      </c>
      <c r="AK162" s="100">
        <v>15.86</v>
      </c>
      <c r="AL162" s="100">
        <v>4800</v>
      </c>
      <c r="AM162" s="100">
        <v>1.51</v>
      </c>
      <c r="AN162" s="100">
        <v>0.82</v>
      </c>
      <c r="AO162" s="110">
        <f t="shared" si="42"/>
        <v>-23.984143253123712</v>
      </c>
      <c r="AP162" s="111">
        <f t="shared" si="43"/>
        <v>14.636546402048701</v>
      </c>
      <c r="AQ162" s="112">
        <f t="shared" si="44"/>
        <v>177.61435805946039</v>
      </c>
      <c r="AR162" s="101">
        <f>INDEX(Historical!$C$7:$C$1045,MATCH(B162,Historical!$B$7:$B$1045,0))*IF(AH162="n/a",1.03,IF(AH162&lt;0,1.01,IF(AH162&gt;10,1.1,(1+AH162/100))))</f>
        <v>1.1550000000000002</v>
      </c>
      <c r="AS162" s="109">
        <f t="shared" si="45"/>
        <v>1.2705000000000004</v>
      </c>
      <c r="AT162" s="109">
        <f t="shared" si="49"/>
        <v>1.3975500000000005</v>
      </c>
      <c r="AU162" s="109">
        <f t="shared" si="49"/>
        <v>1.5373050000000006</v>
      </c>
      <c r="AV162" s="109">
        <f t="shared" si="49"/>
        <v>1.6910355000000008</v>
      </c>
      <c r="AW162" s="109">
        <f t="shared" si="46"/>
        <v>7.0513905000000028</v>
      </c>
      <c r="AX162" s="113">
        <f t="shared" si="47"/>
        <v>2.4214939903846164</v>
      </c>
      <c r="AY162" s="100">
        <v>0.87</v>
      </c>
      <c r="AZ162" s="100">
        <v>26.36</v>
      </c>
      <c r="BA162" s="100">
        <v>-14.069999999999999</v>
      </c>
      <c r="BB162" s="100">
        <v>4.3099999999999996</v>
      </c>
      <c r="BC162" s="100">
        <v>5.81</v>
      </c>
      <c r="BE162" s="12">
        <v>2019</v>
      </c>
      <c r="BF162" s="12">
        <f t="shared" si="48"/>
        <v>1</v>
      </c>
      <c r="BG162" s="100">
        <v>6.98</v>
      </c>
      <c r="BH162" t="s">
        <v>121</v>
      </c>
      <c r="BI162" t="s">
        <v>122</v>
      </c>
    </row>
    <row r="163" spans="1:61" ht="11.25" customHeight="1" x14ac:dyDescent="0.2">
      <c r="A163" s="116" t="s">
        <v>751</v>
      </c>
      <c r="B163" s="55" t="s">
        <v>752</v>
      </c>
      <c r="C163" s="156" t="s">
        <v>134</v>
      </c>
      <c r="D163" s="98" t="s">
        <v>186</v>
      </c>
      <c r="E163" s="157">
        <v>10</v>
      </c>
      <c r="F163" s="2">
        <v>501</v>
      </c>
      <c r="G163" s="2" t="s">
        <v>146</v>
      </c>
      <c r="H163" s="2" t="s">
        <v>146</v>
      </c>
      <c r="I163" s="100">
        <v>23.99</v>
      </c>
      <c r="J163" s="101">
        <f t="shared" si="35"/>
        <v>9.6740308461859108</v>
      </c>
      <c r="K163" s="104">
        <v>0.19339999999999999</v>
      </c>
      <c r="L163" s="71">
        <v>12</v>
      </c>
      <c r="M163" s="28">
        <f t="shared" si="36"/>
        <v>2.3207999999999998</v>
      </c>
      <c r="N163" s="103" t="s">
        <v>562</v>
      </c>
      <c r="O163" s="104">
        <v>0.1933</v>
      </c>
      <c r="P163" s="158">
        <v>45853</v>
      </c>
      <c r="Q163" s="158">
        <v>45869</v>
      </c>
      <c r="R163" s="28">
        <f t="shared" si="37"/>
        <v>5.1733057423688049E-2</v>
      </c>
      <c r="S163" s="105">
        <f>IF(INDEX(Historical!$D$7:$D1190,MATCH(B163,Historical!$B$7:$B$1044,0))=0,"n/a",(INDEX(Historical!$C$7:$C$1044,MATCH(B163,Historical!$B$7:$B$1044,0))/INDEX(Historical!$D$7:$D$1044,MATCH(B163,Historical!$B$7:$B$1044,0))-1)*100)</f>
        <v>0.88695652173913508</v>
      </c>
      <c r="T163" s="105">
        <f>IF(INDEX(Historical!$F$7:$F$1044,MATCH(B163,Historical!$B$7:$B$1044,0))=0,"n/a",((INDEX(Historical!$C$7:$C$1044,MATCH(B163,Historical!$B$7:$B$1044,0))/INDEX(Historical!$F$7:$F$1044,MATCH(B163,Historical!$B$7:$B$1044,0)))^(1/3)-1)*100)</f>
        <v>5.4304084050181389</v>
      </c>
      <c r="U163" s="105">
        <f>IF(INDEX(Historical!$H$7:$H$1044,MATCH(B163,Historical!$B$7:$B$1044,0))=0,"n/a",((INDEX(Historical!$C$7:$C$1044,MATCH(B163,Historical!$B$7:$B$1044,0))/INDEX(Historical!$H$7:$H$1044,MATCH(B163,Historical!$B$7:$B$1044,0)))^(1/5)-1)*100)</f>
        <v>7.1874160917890562</v>
      </c>
      <c r="V163" s="105">
        <f>IF(INDEX(Historical!$M$7:$M$1044,MATCH(B163,Historical!$B$7:$B$1044,0))=0,"n/a",((INDEX(Historical!$C$7:$C$1044,MATCH(B163,Historical!$B$7:$B$1044,0))/INDEX(Historical!$M$7:$M$1044,MATCH(B163,Historical!$B$7:$B$1044,0)))^(1/10)-1)*100)</f>
        <v>36.948186525500915</v>
      </c>
      <c r="W163" s="106">
        <f t="shared" si="38"/>
        <v>0.19452689746568325</v>
      </c>
      <c r="X163" s="107" t="str">
        <f t="shared" si="39"/>
        <v>n/a</v>
      </c>
      <c r="Y163" s="165"/>
      <c r="Z163" s="101">
        <f t="shared" si="40"/>
        <v>129.65363128491617</v>
      </c>
      <c r="AA163" s="109">
        <f t="shared" si="41"/>
        <v>13.402234636871507</v>
      </c>
      <c r="AB163" s="71">
        <v>3</v>
      </c>
      <c r="AC163" s="100">
        <v>1.79</v>
      </c>
      <c r="AD163" s="100">
        <v>10.98</v>
      </c>
      <c r="AE163" s="100">
        <v>6.56</v>
      </c>
      <c r="AF163" s="100">
        <v>1.43</v>
      </c>
      <c r="AG163" s="100">
        <v>11.110000000000001</v>
      </c>
      <c r="AH163" s="100">
        <v>-3.02</v>
      </c>
      <c r="AI163" s="100">
        <v>-2.5700000000000003</v>
      </c>
      <c r="AJ163" s="100" t="s">
        <v>142</v>
      </c>
      <c r="AK163" s="100">
        <v>0.94000000000000006</v>
      </c>
      <c r="AL163" s="100">
        <v>1440</v>
      </c>
      <c r="AM163" s="100">
        <v>2.82</v>
      </c>
      <c r="AN163" s="100">
        <v>1.08</v>
      </c>
      <c r="AO163" s="110">
        <f t="shared" si="42"/>
        <v>3.4592123011034612</v>
      </c>
      <c r="AP163" s="111">
        <f t="shared" si="43"/>
        <v>16.861446937974968</v>
      </c>
      <c r="AQ163" s="112">
        <f t="shared" si="44"/>
        <v>-7.7077214479847171</v>
      </c>
      <c r="AR163" s="101">
        <f>INDEX(Historical!$C$7:$C$1045,MATCH(B163,Historical!$B$7:$B$1045,0))*IF(AH163="n/a",1.03,IF(AH163&lt;0,1.01,IF(AH163&gt;10,1.1,(1+AH163/100))))</f>
        <v>2.343604</v>
      </c>
      <c r="AS163" s="109">
        <f t="shared" si="45"/>
        <v>2.36704004</v>
      </c>
      <c r="AT163" s="109">
        <f t="shared" si="49"/>
        <v>2.3892902163760001</v>
      </c>
      <c r="AU163" s="109">
        <f t="shared" si="49"/>
        <v>2.4117495444099348</v>
      </c>
      <c r="AV163" s="109">
        <f t="shared" si="49"/>
        <v>2.4344199901273882</v>
      </c>
      <c r="AW163" s="109">
        <f t="shared" si="46"/>
        <v>11.946103790913323</v>
      </c>
      <c r="AX163" s="113">
        <f t="shared" si="47"/>
        <v>49.79618087083503</v>
      </c>
      <c r="AY163" s="100">
        <v>0.74</v>
      </c>
      <c r="AZ163" s="100">
        <v>24.5</v>
      </c>
      <c r="BA163" s="100">
        <v>-1.78</v>
      </c>
      <c r="BB163" s="100">
        <v>6.11</v>
      </c>
      <c r="BC163" s="100">
        <v>8.25</v>
      </c>
      <c r="BE163" s="12">
        <v>2016</v>
      </c>
      <c r="BF163" s="12">
        <f t="shared" si="48"/>
        <v>1</v>
      </c>
      <c r="BG163" s="100">
        <v>5.19</v>
      </c>
      <c r="BH163" t="s">
        <v>121</v>
      </c>
      <c r="BI163" t="s">
        <v>753</v>
      </c>
    </row>
    <row r="164" spans="1:61" ht="11.25" customHeight="1" x14ac:dyDescent="0.2">
      <c r="A164" s="123" t="s">
        <v>754</v>
      </c>
      <c r="B164" s="55" t="s">
        <v>755</v>
      </c>
      <c r="C164" s="156" t="s">
        <v>116</v>
      </c>
      <c r="D164" s="98" t="s">
        <v>248</v>
      </c>
      <c r="E164" s="157">
        <v>22</v>
      </c>
      <c r="F164" s="2">
        <v>184</v>
      </c>
      <c r="G164" s="2" t="s">
        <v>119</v>
      </c>
      <c r="H164" s="2" t="s">
        <v>119</v>
      </c>
      <c r="I164" s="100">
        <v>45.42</v>
      </c>
      <c r="J164" s="101">
        <f t="shared" si="35"/>
        <v>1.23293703214443</v>
      </c>
      <c r="K164" s="104">
        <v>0.14000000000000001</v>
      </c>
      <c r="L164" s="71">
        <v>4</v>
      </c>
      <c r="M164" s="28">
        <f t="shared" si="36"/>
        <v>0.56000000000000005</v>
      </c>
      <c r="N164" s="103" t="s">
        <v>158</v>
      </c>
      <c r="O164" s="104">
        <v>0.13</v>
      </c>
      <c r="P164" s="158">
        <v>46080</v>
      </c>
      <c r="Q164" s="158">
        <v>46094</v>
      </c>
      <c r="R164" s="28">
        <f t="shared" si="37"/>
        <v>7.6923076923076987</v>
      </c>
      <c r="S164" s="105">
        <f>IF(INDEX(Historical!$D$7:$D1191,MATCH(B164,Historical!$B$7:$B$1044,0))=0,"n/a",(INDEX(Historical!$C$7:$C$1044,MATCH(B164,Historical!$B$7:$B$1044,0))/INDEX(Historical!$D$7:$D$1044,MATCH(B164,Historical!$B$7:$B$1044,0))-1)*100)</f>
        <v>8.3333333333333481</v>
      </c>
      <c r="T164" s="105">
        <f>IF(INDEX(Historical!$F$7:$F$1044,MATCH(B164,Historical!$B$7:$B$1044,0))=0,"n/a",((INDEX(Historical!$C$7:$C$1044,MATCH(B164,Historical!$B$7:$B$1044,0))/INDEX(Historical!$F$7:$F$1044,MATCH(B164,Historical!$B$7:$B$1044,0)))^(1/3)-1)*100)</f>
        <v>9.1392883061105934</v>
      </c>
      <c r="U164" s="105">
        <f>IF(INDEX(Historical!$H$7:$H$1044,MATCH(B164,Historical!$B$7:$B$1044,0))=0,"n/a",((INDEX(Historical!$C$7:$C$1044,MATCH(B164,Historical!$B$7:$B$1044,0))/INDEX(Historical!$H$7:$H$1044,MATCH(B164,Historical!$B$7:$B$1044,0)))^(1/5)-1)*100)</f>
        <v>8.4471771197698331</v>
      </c>
      <c r="V164" s="105">
        <f>IF(INDEX(Historical!$M$7:$M$1044,MATCH(B164,Historical!$B$7:$B$1044,0))=0,"n/a",((INDEX(Historical!$C$7:$C$1044,MATCH(B164,Historical!$B$7:$B$1044,0))/INDEX(Historical!$M$7:$M$1044,MATCH(B164,Historical!$B$7:$B$1044,0)))^(1/10)-1)*100)</f>
        <v>8.343448763927853</v>
      </c>
      <c r="W164" s="106">
        <f t="shared" si="38"/>
        <v>1.0124323117186793</v>
      </c>
      <c r="X164" s="107">
        <f t="shared" si="39"/>
        <v>1.6402285669455989</v>
      </c>
      <c r="Y164" s="165"/>
      <c r="Z164" s="101">
        <f t="shared" si="40"/>
        <v>34.355828220858903</v>
      </c>
      <c r="AA164" s="109">
        <f t="shared" si="41"/>
        <v>27.865030674846629</v>
      </c>
      <c r="AB164" s="71">
        <v>12</v>
      </c>
      <c r="AC164" s="100">
        <v>1.63</v>
      </c>
      <c r="AD164" s="100">
        <v>1.56</v>
      </c>
      <c r="AE164" s="100">
        <v>5.96</v>
      </c>
      <c r="AF164" s="100">
        <v>6.22</v>
      </c>
      <c r="AG164" s="100">
        <v>23.69</v>
      </c>
      <c r="AH164" s="100">
        <v>18.060000000000002</v>
      </c>
      <c r="AI164" s="100">
        <v>13.34</v>
      </c>
      <c r="AJ164" s="100">
        <v>5.1499999999999995</v>
      </c>
      <c r="AK164" s="100">
        <v>13.51</v>
      </c>
      <c r="AL164" s="100">
        <v>84400</v>
      </c>
      <c r="AM164" s="100">
        <v>0.16</v>
      </c>
      <c r="AN164" s="100">
        <v>1.42</v>
      </c>
      <c r="AO164" s="110">
        <f t="shared" si="42"/>
        <v>-18.184916522932365</v>
      </c>
      <c r="AP164" s="111">
        <f t="shared" si="43"/>
        <v>9.6801141519142639</v>
      </c>
      <c r="AQ164" s="112">
        <f t="shared" si="44"/>
        <v>177.54518414729122</v>
      </c>
      <c r="AR164" s="101">
        <f>INDEX(Historical!$C$7:$C$1045,MATCH(B164,Historical!$B$7:$B$1045,0))*IF(AH164="n/a",1.03,IF(AH164&lt;0,1.01,IF(AH164&gt;10,1.1,(1+AH164/100))))</f>
        <v>0.57200000000000006</v>
      </c>
      <c r="AS164" s="109">
        <f t="shared" si="45"/>
        <v>0.62920000000000009</v>
      </c>
      <c r="AT164" s="109">
        <f t="shared" si="49"/>
        <v>0.69212000000000018</v>
      </c>
      <c r="AU164" s="109">
        <f t="shared" si="49"/>
        <v>0.76133200000000023</v>
      </c>
      <c r="AV164" s="109">
        <f t="shared" si="49"/>
        <v>0.83746520000000035</v>
      </c>
      <c r="AW164" s="109">
        <f t="shared" si="46"/>
        <v>3.4921172000000009</v>
      </c>
      <c r="AX164" s="113">
        <f t="shared" si="47"/>
        <v>7.6885011008366382</v>
      </c>
      <c r="AY164" s="100">
        <v>1.24</v>
      </c>
      <c r="AZ164" s="100">
        <v>65.069999999999993</v>
      </c>
      <c r="BA164" s="100">
        <v>-2.4299999999999997</v>
      </c>
      <c r="BB164" s="100">
        <v>8.77</v>
      </c>
      <c r="BC164" s="100">
        <v>22.11</v>
      </c>
      <c r="BE164" s="12">
        <v>2005</v>
      </c>
      <c r="BF164" s="12">
        <f t="shared" si="48"/>
        <v>2</v>
      </c>
      <c r="BG164" s="100">
        <v>6.98</v>
      </c>
      <c r="BH164" t="s">
        <v>121</v>
      </c>
      <c r="BI164" t="s">
        <v>122</v>
      </c>
    </row>
    <row r="165" spans="1:61" ht="11.25" customHeight="1" x14ac:dyDescent="0.2">
      <c r="A165" s="55" t="s">
        <v>256</v>
      </c>
      <c r="B165" s="55" t="s">
        <v>257</v>
      </c>
      <c r="C165" s="156" t="s">
        <v>116</v>
      </c>
      <c r="D165" s="98" t="s">
        <v>117</v>
      </c>
      <c r="E165" s="157">
        <v>43</v>
      </c>
      <c r="F165" s="2">
        <v>64</v>
      </c>
      <c r="G165" s="2" t="s">
        <v>146</v>
      </c>
      <c r="H165" s="2" t="s">
        <v>146</v>
      </c>
      <c r="I165" s="100">
        <v>174.65</v>
      </c>
      <c r="J165" s="101">
        <f t="shared" si="35"/>
        <v>1.0306326939593471</v>
      </c>
      <c r="K165" s="104">
        <v>0.45</v>
      </c>
      <c r="L165" s="71">
        <v>4</v>
      </c>
      <c r="M165" s="28">
        <f t="shared" si="36"/>
        <v>1.8</v>
      </c>
      <c r="N165" s="103" t="s">
        <v>258</v>
      </c>
      <c r="O165" s="104">
        <v>0.39</v>
      </c>
      <c r="P165" s="158">
        <v>45884</v>
      </c>
      <c r="Q165" s="158">
        <v>45915</v>
      </c>
      <c r="R165" s="28">
        <f t="shared" si="37"/>
        <v>15.384615384615383</v>
      </c>
      <c r="S165" s="105">
        <f>IF(INDEX(Historical!$D$7:$D1192,MATCH(B165,Historical!$B$7:$B$1044,0))=0,"n/a",(INDEX(Historical!$C$7:$C$1044,MATCH(B165,Historical!$B$7:$B$1044,0))/INDEX(Historical!$D$7:$D$1044,MATCH(B165,Historical!$B$7:$B$1044,0))-1)*100)</f>
        <v>15.463917525773185</v>
      </c>
      <c r="T165" s="105">
        <f>IF(INDEX(Historical!$F$7:$F$1044,MATCH(B165,Historical!$B$7:$B$1044,0))=0,"n/a",((INDEX(Historical!$C$7:$C$1044,MATCH(B165,Historical!$B$7:$B$1044,0))/INDEX(Historical!$F$7:$F$1044,MATCH(B165,Historical!$B$7:$B$1044,0)))^(1/3)-1)*100)</f>
        <v>16.960709528514649</v>
      </c>
      <c r="U165" s="105">
        <f>IF(INDEX(Historical!$H$7:$H$1044,MATCH(B165,Historical!$B$7:$B$1044,0))=0,"n/a",((INDEX(Historical!$C$7:$C$1044,MATCH(B165,Historical!$B$7:$B$1044,0))/INDEX(Historical!$H$7:$H$1044,MATCH(B165,Historical!$B$7:$B$1044,0)))^(1/5)-1)*100)</f>
        <v>19.050874698456923</v>
      </c>
      <c r="V165" s="105">
        <f>IF(INDEX(Historical!$M$7:$M$1044,MATCH(B165,Historical!$B$7:$B$1044,0))=0,"n/a",((INDEX(Historical!$C$7:$C$1044,MATCH(B165,Historical!$B$7:$B$1044,0))/INDEX(Historical!$M$7:$M$1044,MATCH(B165,Historical!$B$7:$B$1044,0)))^(1/10)-1)*100)</f>
        <v>20.397646461855356</v>
      </c>
      <c r="W165" s="106">
        <f t="shared" si="38"/>
        <v>0.93397415893461211</v>
      </c>
      <c r="X165" s="107">
        <f t="shared" si="39"/>
        <v>1.1360092247141875</v>
      </c>
      <c r="Y165" s="123"/>
      <c r="Z165" s="101">
        <f t="shared" si="40"/>
        <v>37.974683544303794</v>
      </c>
      <c r="AA165" s="109">
        <f t="shared" si="41"/>
        <v>36.845991561181435</v>
      </c>
      <c r="AB165" s="71">
        <v>5</v>
      </c>
      <c r="AC165" s="100">
        <v>4.74</v>
      </c>
      <c r="AD165" s="100">
        <v>2.91</v>
      </c>
      <c r="AE165" s="100">
        <v>6.34</v>
      </c>
      <c r="AF165" s="100">
        <v>14.59</v>
      </c>
      <c r="AG165" s="100">
        <v>41.17</v>
      </c>
      <c r="AH165" s="100">
        <v>11.21</v>
      </c>
      <c r="AI165" s="100">
        <v>11.06</v>
      </c>
      <c r="AJ165" s="100">
        <v>16.77</v>
      </c>
      <c r="AK165" s="100">
        <v>11.04</v>
      </c>
      <c r="AL165" s="100">
        <v>69880</v>
      </c>
      <c r="AM165" s="100">
        <v>14.48</v>
      </c>
      <c r="AN165" s="100">
        <v>0.61</v>
      </c>
      <c r="AO165" s="110">
        <f t="shared" si="42"/>
        <v>-16.764484168765165</v>
      </c>
      <c r="AP165" s="111">
        <f t="shared" si="43"/>
        <v>20.08150739241627</v>
      </c>
      <c r="AQ165" s="112">
        <f t="shared" si="44"/>
        <v>388.80035319028752</v>
      </c>
      <c r="AR165" s="101">
        <f>INDEX(Historical!$C$7:$C$1045,MATCH(B165,Historical!$B$7:$B$1045,0))*IF(AH165="n/a",1.03,IF(AH165&lt;0,1.01,IF(AH165&gt;10,1.1,(1+AH165/100))))</f>
        <v>1.8480000000000001</v>
      </c>
      <c r="AS165" s="109">
        <f t="shared" si="45"/>
        <v>2.0328000000000004</v>
      </c>
      <c r="AT165" s="109">
        <f t="shared" si="49"/>
        <v>2.2360800000000007</v>
      </c>
      <c r="AU165" s="109">
        <f t="shared" si="49"/>
        <v>2.4596880000000012</v>
      </c>
      <c r="AV165" s="109">
        <f t="shared" si="49"/>
        <v>2.7056568000000016</v>
      </c>
      <c r="AW165" s="109">
        <f t="shared" si="46"/>
        <v>11.282224800000005</v>
      </c>
      <c r="AX165" s="113">
        <f t="shared" si="47"/>
        <v>6.4599054108216469</v>
      </c>
      <c r="AY165" s="100">
        <v>0.97</v>
      </c>
      <c r="AZ165" s="100">
        <v>5.46</v>
      </c>
      <c r="BA165" s="100">
        <v>-23.810000000000002</v>
      </c>
      <c r="BB165" s="100">
        <v>-5.1100000000000003</v>
      </c>
      <c r="BC165" s="100">
        <v>-10.26</v>
      </c>
      <c r="BE165" s="12">
        <v>1984</v>
      </c>
      <c r="BF165" s="12">
        <f t="shared" si="48"/>
        <v>4</v>
      </c>
      <c r="BG165" s="100">
        <v>19.46</v>
      </c>
      <c r="BH165" t="s">
        <v>121</v>
      </c>
      <c r="BI165" t="s">
        <v>122</v>
      </c>
    </row>
    <row r="166" spans="1:61" ht="11.25" customHeight="1" x14ac:dyDescent="0.2">
      <c r="A166" s="55" t="s">
        <v>259</v>
      </c>
      <c r="B166" s="55" t="s">
        <v>260</v>
      </c>
      <c r="C166" s="156" t="s">
        <v>134</v>
      </c>
      <c r="D166" s="98" t="s">
        <v>157</v>
      </c>
      <c r="E166" s="157">
        <v>45</v>
      </c>
      <c r="F166" s="2">
        <v>59</v>
      </c>
      <c r="G166" s="2" t="s">
        <v>119</v>
      </c>
      <c r="H166" s="2" t="s">
        <v>146</v>
      </c>
      <c r="I166" s="100">
        <v>64.930000000000007</v>
      </c>
      <c r="J166" s="101">
        <f t="shared" si="35"/>
        <v>3.2650546742645927</v>
      </c>
      <c r="K166" s="104">
        <v>0.53</v>
      </c>
      <c r="L166" s="71">
        <v>4</v>
      </c>
      <c r="M166" s="28">
        <f t="shared" si="36"/>
        <v>2.12</v>
      </c>
      <c r="N166" s="103" t="s">
        <v>131</v>
      </c>
      <c r="O166" s="104">
        <v>0.47</v>
      </c>
      <c r="P166" s="158">
        <v>45915</v>
      </c>
      <c r="Q166" s="158">
        <v>45931</v>
      </c>
      <c r="R166" s="28">
        <f t="shared" si="37"/>
        <v>12.765957446808523</v>
      </c>
      <c r="S166" s="105">
        <f>IF(INDEX(Historical!$D$7:$D1193,MATCH(B166,Historical!$B$7:$B$1044,0))=0,"n/a",(INDEX(Historical!$C$7:$C$1044,MATCH(B166,Historical!$B$7:$B$1044,0))/INDEX(Historical!$D$7:$D$1044,MATCH(B166,Historical!$B$7:$B$1044,0))-1)*100)</f>
        <v>4.8648648648648596</v>
      </c>
      <c r="T166" s="105">
        <f>IF(INDEX(Historical!$F$7:$F$1044,MATCH(B166,Historical!$B$7:$B$1044,0))=0,"n/a",((INDEX(Historical!$C$7:$C$1044,MATCH(B166,Historical!$B$7:$B$1044,0))/INDEX(Historical!$F$7:$F$1044,MATCH(B166,Historical!$B$7:$B$1044,0)))^(1/3)-1)*100)</f>
        <v>5.759476873318059</v>
      </c>
      <c r="U166" s="105">
        <f>IF(INDEX(Historical!$H$7:$H$1044,MATCH(B166,Historical!$B$7:$B$1044,0))=0,"n/a",((INDEX(Historical!$C$7:$C$1044,MATCH(B166,Historical!$B$7:$B$1044,0))/INDEX(Historical!$H$7:$H$1044,MATCH(B166,Historical!$B$7:$B$1044,0)))^(1/5)-1)*100)</f>
        <v>4.9316198611353279</v>
      </c>
      <c r="V166" s="105">
        <f>IF(INDEX(Historical!$M$7:$M$1044,MATCH(B166,Historical!$B$7:$B$1044,0))=0,"n/a",((INDEX(Historical!$C$7:$C$1044,MATCH(B166,Historical!$B$7:$B$1044,0))/INDEX(Historical!$M$7:$M$1044,MATCH(B166,Historical!$B$7:$B$1044,0)))^(1/10)-1)*100)</f>
        <v>4.8338742603001084</v>
      </c>
      <c r="W166" s="106">
        <f t="shared" si="38"/>
        <v>1.0202209647110578</v>
      </c>
      <c r="X166" s="107">
        <f t="shared" si="39"/>
        <v>0.48587387794436726</v>
      </c>
      <c r="Y166" s="170"/>
      <c r="Z166" s="101">
        <f t="shared" si="40"/>
        <v>37.127845884413311</v>
      </c>
      <c r="AA166" s="109">
        <f t="shared" si="41"/>
        <v>11.371278458844134</v>
      </c>
      <c r="AB166" s="71">
        <v>12</v>
      </c>
      <c r="AC166" s="100">
        <v>5.71</v>
      </c>
      <c r="AD166" s="100" t="s">
        <v>142</v>
      </c>
      <c r="AE166" s="100">
        <v>2.84</v>
      </c>
      <c r="AF166" s="100">
        <v>1.35</v>
      </c>
      <c r="AG166" s="100">
        <v>12.479999999999999</v>
      </c>
      <c r="AH166" s="100">
        <v>11.97</v>
      </c>
      <c r="AI166" s="100">
        <v>2.63</v>
      </c>
      <c r="AJ166" s="100">
        <v>10.15</v>
      </c>
      <c r="AK166" s="100" t="s">
        <v>142</v>
      </c>
      <c r="AL166" s="100">
        <v>1180</v>
      </c>
      <c r="AM166" s="100">
        <v>2.6100000000000003</v>
      </c>
      <c r="AN166" s="100">
        <v>0.44</v>
      </c>
      <c r="AO166" s="110">
        <f t="shared" si="42"/>
        <v>-3.1746039234442129</v>
      </c>
      <c r="AP166" s="111">
        <f t="shared" si="43"/>
        <v>8.1966745353999215</v>
      </c>
      <c r="AQ166" s="112">
        <f t="shared" si="44"/>
        <v>-17.399957171279379</v>
      </c>
      <c r="AR166" s="101">
        <f>INDEX(Historical!$C$7:$C$1045,MATCH(B166,Historical!$B$7:$B$1045,0))*IF(AH166="n/a",1.03,IF(AH166&lt;0,1.01,IF(AH166&gt;10,1.1,(1+AH166/100))))</f>
        <v>2.1339999999999999</v>
      </c>
      <c r="AS166" s="109">
        <f t="shared" si="45"/>
        <v>2.1901242000000001</v>
      </c>
      <c r="AT166" s="109">
        <f t="shared" si="49"/>
        <v>2.2558279260000003</v>
      </c>
      <c r="AU166" s="109">
        <f t="shared" si="49"/>
        <v>2.3235027637800005</v>
      </c>
      <c r="AV166" s="109">
        <f t="shared" si="49"/>
        <v>2.3932078466934006</v>
      </c>
      <c r="AW166" s="109">
        <f t="shared" si="46"/>
        <v>11.296662736473401</v>
      </c>
      <c r="AX166" s="113">
        <f t="shared" si="47"/>
        <v>17.398217675147698</v>
      </c>
      <c r="AY166" s="100">
        <v>0.56999999999999995</v>
      </c>
      <c r="AZ166" s="100">
        <v>34.43</v>
      </c>
      <c r="BA166" s="100">
        <v>-5.21</v>
      </c>
      <c r="BB166" s="100">
        <v>4.5</v>
      </c>
      <c r="BC166" s="100">
        <v>11.540000000000001</v>
      </c>
      <c r="BE166" s="12">
        <v>1981</v>
      </c>
      <c r="BF166" s="12">
        <f t="shared" si="48"/>
        <v>4</v>
      </c>
      <c r="BG166" s="100">
        <v>1.59</v>
      </c>
      <c r="BH166" t="s">
        <v>121</v>
      </c>
      <c r="BI166" t="s">
        <v>122</v>
      </c>
    </row>
    <row r="167" spans="1:61" ht="11.25" customHeight="1" x14ac:dyDescent="0.2">
      <c r="A167" s="116" t="s">
        <v>1431</v>
      </c>
      <c r="B167" s="55" t="s">
        <v>1432</v>
      </c>
      <c r="C167" s="156" t="s">
        <v>263</v>
      </c>
      <c r="D167" s="98" t="s">
        <v>264</v>
      </c>
      <c r="E167" s="157">
        <v>9</v>
      </c>
      <c r="F167" s="2">
        <v>528</v>
      </c>
      <c r="G167" s="2" t="s">
        <v>146</v>
      </c>
      <c r="H167" s="2" t="s">
        <v>146</v>
      </c>
      <c r="I167" s="100">
        <v>35.909999999999997</v>
      </c>
      <c r="J167" s="101">
        <f t="shared" si="35"/>
        <v>2.4505708716235035</v>
      </c>
      <c r="K167" s="104">
        <v>0.22</v>
      </c>
      <c r="L167" s="71">
        <v>4</v>
      </c>
      <c r="M167" s="28">
        <f t="shared" si="36"/>
        <v>0.88</v>
      </c>
      <c r="N167" s="103" t="s">
        <v>671</v>
      </c>
      <c r="O167" s="104">
        <v>0.21</v>
      </c>
      <c r="P167" s="115">
        <v>45729</v>
      </c>
      <c r="Q167" s="115">
        <v>45743</v>
      </c>
      <c r="R167" s="28">
        <f t="shared" si="37"/>
        <v>4.7619047619047663</v>
      </c>
      <c r="S167" s="105">
        <f>IF(INDEX(Historical!$D$7:$D1194,MATCH(B167,Historical!$B$7:$B$1044,0))=0,"n/a",(INDEX(Historical!$C$7:$C$1044,MATCH(B167,Historical!$B$7:$B$1044,0))/INDEX(Historical!$D$7:$D$1044,MATCH(B167,Historical!$B$7:$B$1044,0))-1)*100)</f>
        <v>4.7619047619047672</v>
      </c>
      <c r="T167" s="105">
        <f>IF(INDEX(Historical!$F$7:$F$1044,MATCH(B167,Historical!$B$7:$B$1044,0))=0,"n/a",((INDEX(Historical!$C$7:$C$1044,MATCH(B167,Historical!$B$7:$B$1044,0))/INDEX(Historical!$F$7:$F$1044,MATCH(B167,Historical!$B$7:$B$1044,0)))^(1/3)-1)*100)</f>
        <v>13.617128057248994</v>
      </c>
      <c r="U167" s="105">
        <f>IF(INDEX(Historical!$H$7:$H$1044,MATCH(B167,Historical!$B$7:$B$1044,0))=0,"n/a",((INDEX(Historical!$C$7:$C$1044,MATCH(B167,Historical!$B$7:$B$1044,0))/INDEX(Historical!$H$7:$H$1044,MATCH(B167,Historical!$B$7:$B$1044,0)))^(1/5)-1)*100)</f>
        <v>17.080491296489232</v>
      </c>
      <c r="V167" s="105">
        <f>IF(INDEX(Historical!$M$7:$M$1044,MATCH(B167,Historical!$B$7:$B$1044,0))=0,"n/a",((INDEX(Historical!$C$7:$C$1044,MATCH(B167,Historical!$B$7:$B$1044,0))/INDEX(Historical!$M$7:$M$1044,MATCH(B167,Historical!$B$7:$B$1044,0)))^(1/10)-1)*100)</f>
        <v>27.098161521014074</v>
      </c>
      <c r="W167" s="106">
        <f t="shared" si="38"/>
        <v>0.63031919280736659</v>
      </c>
      <c r="X167" s="107">
        <f t="shared" si="39"/>
        <v>0.48787464428703881</v>
      </c>
      <c r="Y167" s="165"/>
      <c r="Z167" s="101">
        <f t="shared" si="40"/>
        <v>39.285714285714285</v>
      </c>
      <c r="AA167" s="109">
        <f t="shared" si="41"/>
        <v>16.031249999999996</v>
      </c>
      <c r="AB167" s="71">
        <v>12</v>
      </c>
      <c r="AC167" s="100">
        <v>2.2400000000000002</v>
      </c>
      <c r="AD167" s="100">
        <v>0.83</v>
      </c>
      <c r="AE167" s="100">
        <v>3.74</v>
      </c>
      <c r="AF167" s="100">
        <v>1.84</v>
      </c>
      <c r="AG167" s="100">
        <v>12.27</v>
      </c>
      <c r="AH167" s="100">
        <v>35.65</v>
      </c>
      <c r="AI167" s="100">
        <v>2.74</v>
      </c>
      <c r="AJ167" s="100">
        <v>35.010000000000005</v>
      </c>
      <c r="AK167" s="100">
        <v>14.96</v>
      </c>
      <c r="AL167" s="100">
        <v>27270</v>
      </c>
      <c r="AM167" s="100">
        <v>2.6</v>
      </c>
      <c r="AN167" s="100">
        <v>0.27</v>
      </c>
      <c r="AO167" s="110">
        <f t="shared" si="42"/>
        <v>3.4998121681127401</v>
      </c>
      <c r="AP167" s="111">
        <f t="shared" si="43"/>
        <v>19.531062168112737</v>
      </c>
      <c r="AQ167" s="112">
        <f t="shared" si="44"/>
        <v>14.498908291738722</v>
      </c>
      <c r="AR167" s="101">
        <f>INDEX(Historical!$C$7:$C$1045,MATCH(B167,Historical!$B$7:$B$1045,0))*IF(AH167="n/a",1.03,IF(AH167&lt;0,1.01,IF(AH167&gt;10,1.1,(1+AH167/100))))</f>
        <v>0.96800000000000008</v>
      </c>
      <c r="AS167" s="109">
        <f t="shared" si="45"/>
        <v>0.99452320000000016</v>
      </c>
      <c r="AT167" s="109">
        <f t="shared" ref="AT167:AV186" si="50">IF($AK167="n/a",1.03*AS167,IF($AK167&lt;0,1.01*AS167,IF($AK167&gt;10,1.1*AS167,(1+$AK167/100)*AS167)))</f>
        <v>1.0939755200000003</v>
      </c>
      <c r="AU167" s="109">
        <f t="shared" si="50"/>
        <v>1.2033730720000004</v>
      </c>
      <c r="AV167" s="109">
        <f t="shared" si="50"/>
        <v>1.3237103792000007</v>
      </c>
      <c r="AW167" s="109">
        <f t="shared" si="46"/>
        <v>5.5835821712000016</v>
      </c>
      <c r="AX167" s="113">
        <f t="shared" si="47"/>
        <v>15.548822531885275</v>
      </c>
      <c r="AY167" s="100">
        <v>0.32</v>
      </c>
      <c r="AZ167" s="100">
        <v>60.819999999999993</v>
      </c>
      <c r="BA167" s="100">
        <v>-2.63</v>
      </c>
      <c r="BB167" s="100">
        <v>9.370000000000001</v>
      </c>
      <c r="BC167" s="100">
        <v>32.029999999999994</v>
      </c>
      <c r="BE167" s="12">
        <v>2017</v>
      </c>
      <c r="BF167" s="12">
        <f t="shared" si="48"/>
        <v>1</v>
      </c>
      <c r="BG167" s="100">
        <v>7.42</v>
      </c>
      <c r="BH167" t="s">
        <v>121</v>
      </c>
      <c r="BI167" t="s">
        <v>122</v>
      </c>
    </row>
    <row r="168" spans="1:61" ht="11.25" customHeight="1" x14ac:dyDescent="0.2">
      <c r="A168" s="149" t="s">
        <v>756</v>
      </c>
      <c r="B168" s="55" t="s">
        <v>757</v>
      </c>
      <c r="C168" s="156" t="s">
        <v>300</v>
      </c>
      <c r="D168" s="98" t="s">
        <v>518</v>
      </c>
      <c r="E168" s="157">
        <v>13</v>
      </c>
      <c r="F168" s="2">
        <v>438</v>
      </c>
      <c r="G168" s="2" t="s">
        <v>146</v>
      </c>
      <c r="H168" s="2" t="s">
        <v>146</v>
      </c>
      <c r="I168" s="100">
        <v>39.450000000000003</v>
      </c>
      <c r="J168" s="101">
        <f t="shared" si="35"/>
        <v>3.9543726235741441</v>
      </c>
      <c r="K168" s="104">
        <v>0.39</v>
      </c>
      <c r="L168" s="2">
        <v>4</v>
      </c>
      <c r="M168" s="28">
        <f t="shared" si="36"/>
        <v>1.56</v>
      </c>
      <c r="N168" s="2" t="s">
        <v>209</v>
      </c>
      <c r="O168" s="104">
        <v>0.33500000000000002</v>
      </c>
      <c r="P168" s="158">
        <v>46112</v>
      </c>
      <c r="Q168" s="158">
        <v>46127</v>
      </c>
      <c r="R168" s="28">
        <f t="shared" si="37"/>
        <v>16.417910447761191</v>
      </c>
      <c r="S168" s="105">
        <f>IF(INDEX(Historical!$D$7:$D1195,MATCH(B168,Historical!$B$7:$B$1044,0))=0,"n/a",(INDEX(Historical!$C$7:$C$1044,MATCH(B168,Historical!$B$7:$B$1044,0))/INDEX(Historical!$D$7:$D$1044,MATCH(B168,Historical!$B$7:$B$1044,0))-1)*100)</f>
        <v>12.608695652173907</v>
      </c>
      <c r="T168" s="105">
        <f>IF(INDEX(Historical!$F$7:$F$1044,MATCH(B168,Historical!$B$7:$B$1044,0))=0,"n/a",((INDEX(Historical!$C$7:$C$1044,MATCH(B168,Historical!$B$7:$B$1044,0))/INDEX(Historical!$F$7:$F$1044,MATCH(B168,Historical!$B$7:$B$1044,0)))^(1/3)-1)*100)</f>
        <v>5.9126310597734433</v>
      </c>
      <c r="U168" s="105">
        <f>IF(INDEX(Historical!$H$7:$H$1044,MATCH(B168,Historical!$B$7:$B$1044,0))=0,"n/a",((INDEX(Historical!$C$7:$C$1044,MATCH(B168,Historical!$B$7:$B$1044,0))/INDEX(Historical!$H$7:$H$1044,MATCH(B168,Historical!$B$7:$B$1044,0)))^(1/5)-1)*100)</f>
        <v>5.8407797058888322</v>
      </c>
      <c r="V168" s="105">
        <f>IF(INDEX(Historical!$M$7:$M$1044,MATCH(B168,Historical!$B$7:$B$1044,0))=0,"n/a",((INDEX(Historical!$C$7:$C$1044,MATCH(B168,Historical!$B$7:$B$1044,0))/INDEX(Historical!$M$7:$M$1044,MATCH(B168,Historical!$B$7:$B$1044,0)))^(1/10)-1)*100)</f>
        <v>7.3022872450654308</v>
      </c>
      <c r="W168" s="106">
        <f t="shared" si="38"/>
        <v>0.79985619708890221</v>
      </c>
      <c r="X168" s="107">
        <f t="shared" si="39"/>
        <v>0.44552095391981938</v>
      </c>
      <c r="Z168" s="101">
        <f t="shared" si="40"/>
        <v>100.64516129032258</v>
      </c>
      <c r="AA168" s="109">
        <f t="shared" si="41"/>
        <v>25.451612903225808</v>
      </c>
      <c r="AB168" s="71">
        <v>12</v>
      </c>
      <c r="AC168" s="100">
        <v>1.55</v>
      </c>
      <c r="AD168" s="100">
        <v>11.39</v>
      </c>
      <c r="AE168" s="100">
        <v>18.48</v>
      </c>
      <c r="AF168" s="100">
        <v>2.1800000000000002</v>
      </c>
      <c r="AG168" s="100">
        <v>9.2100000000000009</v>
      </c>
      <c r="AH168" s="100">
        <v>-5.3100000000000005</v>
      </c>
      <c r="AI168" s="100">
        <v>7.3999999999999995</v>
      </c>
      <c r="AJ168" s="100">
        <v>13.11</v>
      </c>
      <c r="AK168" s="100">
        <v>2.17</v>
      </c>
      <c r="AL168" s="100">
        <v>8810</v>
      </c>
      <c r="AM168" s="100">
        <v>0.82000000000000006</v>
      </c>
      <c r="AN168" s="100">
        <v>0.22</v>
      </c>
      <c r="AO168" s="110">
        <f t="shared" si="42"/>
        <v>-15.656460573762832</v>
      </c>
      <c r="AP168" s="111">
        <f t="shared" si="43"/>
        <v>9.7951523294629759</v>
      </c>
      <c r="AQ168" s="112">
        <f t="shared" si="44"/>
        <v>57.034343206308094</v>
      </c>
      <c r="AR168" s="101">
        <f>INDEX(Historical!$C$7:$C$1045,MATCH(B168,Historical!$B$7:$B$1045,0))*IF(AH168="n/a",1.03,IF(AH168&lt;0,1.01,IF(AH168&gt;10,1.1,(1+AH168/100))))</f>
        <v>1.3079499999999999</v>
      </c>
      <c r="AS168" s="109">
        <f t="shared" si="45"/>
        <v>1.4047383</v>
      </c>
      <c r="AT168" s="109">
        <f t="shared" si="50"/>
        <v>1.4352211211100001</v>
      </c>
      <c r="AU168" s="109">
        <f t="shared" si="50"/>
        <v>1.4663654194380873</v>
      </c>
      <c r="AV168" s="109">
        <f t="shared" si="50"/>
        <v>1.4981855490398939</v>
      </c>
      <c r="AW168" s="109">
        <f t="shared" si="46"/>
        <v>7.1124603895879819</v>
      </c>
      <c r="AX168" s="113">
        <f t="shared" si="47"/>
        <v>18.029050417206545</v>
      </c>
      <c r="AY168" s="100">
        <v>0.78</v>
      </c>
      <c r="AZ168" s="100">
        <v>44.65</v>
      </c>
      <c r="BA168" s="100">
        <v>-5.4399999999999995</v>
      </c>
      <c r="BB168" s="100">
        <v>1.04</v>
      </c>
      <c r="BC168" s="100">
        <v>8.86</v>
      </c>
      <c r="BE168" s="12">
        <v>2014</v>
      </c>
      <c r="BF168" s="12">
        <f t="shared" si="48"/>
        <v>1</v>
      </c>
      <c r="BG168" s="100">
        <v>7.4499999999999993</v>
      </c>
      <c r="BH168" t="s">
        <v>121</v>
      </c>
      <c r="BI168" t="s">
        <v>302</v>
      </c>
    </row>
    <row r="169" spans="1:61" ht="11.25" customHeight="1" x14ac:dyDescent="0.2">
      <c r="A169" s="55" t="s">
        <v>1433</v>
      </c>
      <c r="B169" s="55" t="s">
        <v>1434</v>
      </c>
      <c r="C169" s="156" t="s">
        <v>198</v>
      </c>
      <c r="D169" s="98" t="s">
        <v>348</v>
      </c>
      <c r="E169" s="157">
        <v>7</v>
      </c>
      <c r="F169" s="2">
        <v>608</v>
      </c>
      <c r="G169" s="2" t="s">
        <v>146</v>
      </c>
      <c r="H169" s="2" t="s">
        <v>146</v>
      </c>
      <c r="I169" s="100">
        <v>52.9</v>
      </c>
      <c r="J169" s="101">
        <f t="shared" si="35"/>
        <v>2.4952741020793954</v>
      </c>
      <c r="K169" s="104">
        <v>0.33</v>
      </c>
      <c r="L169" s="71">
        <v>4</v>
      </c>
      <c r="M169" s="28">
        <f t="shared" si="36"/>
        <v>1.32</v>
      </c>
      <c r="N169" s="103" t="s">
        <v>585</v>
      </c>
      <c r="O169" s="104">
        <v>0.31</v>
      </c>
      <c r="P169" s="158">
        <v>46071</v>
      </c>
      <c r="Q169" s="158">
        <v>46079</v>
      </c>
      <c r="R169" s="28">
        <f t="shared" si="37"/>
        <v>6.4516129032258114</v>
      </c>
      <c r="S169" s="105">
        <f>IF(INDEX(Historical!$D$7:$D1196,MATCH(B169,Historical!$B$7:$B$1044,0))=0,"n/a",(INDEX(Historical!$C$7:$C$1044,MATCH(B169,Historical!$B$7:$B$1044,0))/INDEX(Historical!$D$7:$D$1044,MATCH(B169,Historical!$B$7:$B$1044,0))-1)*100)</f>
        <v>3.3333333333333437</v>
      </c>
      <c r="T169" s="105">
        <f>IF(INDEX(Historical!$F$7:$F$1044,MATCH(B169,Historical!$B$7:$B$1044,0))=0,"n/a",((INDEX(Historical!$C$7:$C$1044,MATCH(B169,Historical!$B$7:$B$1044,0))/INDEX(Historical!$F$7:$F$1044,MATCH(B169,Historical!$B$7:$B$1044,0)))^(1/3)-1)*100)</f>
        <v>4.7126884130464397</v>
      </c>
      <c r="U169" s="105">
        <f>IF(INDEX(Historical!$H$7:$H$1044,MATCH(B169,Historical!$B$7:$B$1044,0))=0,"n/a",((INDEX(Historical!$C$7:$C$1044,MATCH(B169,Historical!$B$7:$B$1044,0))/INDEX(Historical!$H$7:$H$1044,MATCH(B169,Historical!$B$7:$B$1044,0)))^(1/5)-1)*100)</f>
        <v>7.0995886039598277</v>
      </c>
      <c r="V169" s="105" t="str">
        <f>IF(INDEX(Historical!$M$7:$M$1044,MATCH(B169,Historical!$B$7:$B$1044,0))=0,"n/a",((INDEX(Historical!$C$7:$C$1044,MATCH(B169,Historical!$B$7:$B$1044,0))/INDEX(Historical!$M$7:$M$1044,MATCH(B169,Historical!$B$7:$B$1044,0)))^(1/10)-1)*100)</f>
        <v>n/a</v>
      </c>
      <c r="W169" s="106" t="str">
        <f t="shared" si="38"/>
        <v>n/a</v>
      </c>
      <c r="X169" s="107">
        <f t="shared" si="39"/>
        <v>0.58529172332727353</v>
      </c>
      <c r="Y169" s="55"/>
      <c r="Z169" s="101">
        <f t="shared" si="40"/>
        <v>28.633405639913235</v>
      </c>
      <c r="AA169" s="109">
        <f t="shared" si="41"/>
        <v>11.475054229934923</v>
      </c>
      <c r="AB169" s="71">
        <v>12</v>
      </c>
      <c r="AC169" s="100">
        <v>4.6100000000000003</v>
      </c>
      <c r="AD169" s="100">
        <v>0.97</v>
      </c>
      <c r="AE169" s="100">
        <v>1.17</v>
      </c>
      <c r="AF169" s="100">
        <v>1.66</v>
      </c>
      <c r="AG169" s="100">
        <v>14.879999999999999</v>
      </c>
      <c r="AH169" s="100">
        <v>7.82</v>
      </c>
      <c r="AI169" s="100">
        <v>8.1</v>
      </c>
      <c r="AJ169" s="100">
        <v>12.13</v>
      </c>
      <c r="AK169" s="100">
        <v>8.8800000000000008</v>
      </c>
      <c r="AL169" s="100">
        <v>25070</v>
      </c>
      <c r="AM169" s="100">
        <v>0.44</v>
      </c>
      <c r="AN169" s="100">
        <v>7.0000000000000007E-2</v>
      </c>
      <c r="AO169" s="110">
        <f t="shared" si="42"/>
        <v>-1.8801915238957001</v>
      </c>
      <c r="AP169" s="111">
        <f t="shared" si="43"/>
        <v>9.5948627060392226</v>
      </c>
      <c r="AQ169" s="112">
        <f t="shared" si="44"/>
        <v>-7.9889136590547754</v>
      </c>
      <c r="AR169" s="101">
        <f>INDEX(Historical!$C$7:$C$1045,MATCH(B169,Historical!$B$7:$B$1045,0))*IF(AH169="n/a",1.03,IF(AH169&lt;0,1.01,IF(AH169&gt;10,1.1,(1+AH169/100))))</f>
        <v>1.3369680000000002</v>
      </c>
      <c r="AS169" s="109">
        <f t="shared" si="45"/>
        <v>1.4452624080000001</v>
      </c>
      <c r="AT169" s="109">
        <f t="shared" si="50"/>
        <v>1.5736017098304</v>
      </c>
      <c r="AU169" s="109">
        <f t="shared" si="50"/>
        <v>1.7133375416633396</v>
      </c>
      <c r="AV169" s="109">
        <f t="shared" si="50"/>
        <v>1.8654819153630442</v>
      </c>
      <c r="AW169" s="109">
        <f t="shared" si="46"/>
        <v>7.9346515748567841</v>
      </c>
      <c r="AX169" s="113">
        <f t="shared" si="47"/>
        <v>14.999341351336076</v>
      </c>
      <c r="AY169" s="100">
        <v>0.85</v>
      </c>
      <c r="AZ169" s="100">
        <v>0.88</v>
      </c>
      <c r="BA169" s="100">
        <v>-39.22</v>
      </c>
      <c r="BB169" s="100">
        <v>-13.170000000000002</v>
      </c>
      <c r="BC169" s="100">
        <v>-25.66</v>
      </c>
      <c r="BE169" s="12">
        <v>2020</v>
      </c>
      <c r="BF169" s="12">
        <f t="shared" si="48"/>
        <v>1</v>
      </c>
      <c r="BG169" s="100">
        <v>11.020000000000001</v>
      </c>
      <c r="BH169" t="s">
        <v>121</v>
      </c>
      <c r="BI169" t="s">
        <v>122</v>
      </c>
    </row>
    <row r="170" spans="1:61" ht="11.25" customHeight="1" x14ac:dyDescent="0.2">
      <c r="A170" s="116" t="s">
        <v>1435</v>
      </c>
      <c r="B170" s="55" t="s">
        <v>1436</v>
      </c>
      <c r="C170" s="156" t="s">
        <v>139</v>
      </c>
      <c r="D170" s="98" t="s">
        <v>140</v>
      </c>
      <c r="E170" s="157">
        <v>7</v>
      </c>
      <c r="F170" s="2">
        <v>593</v>
      </c>
      <c r="G170" s="2" t="s">
        <v>146</v>
      </c>
      <c r="H170" s="2" t="s">
        <v>146</v>
      </c>
      <c r="I170" s="100">
        <v>81.010000000000005</v>
      </c>
      <c r="J170" s="101">
        <f t="shared" si="35"/>
        <v>0.88877916306628801</v>
      </c>
      <c r="K170" s="104">
        <v>0.18</v>
      </c>
      <c r="L170" s="71">
        <v>4</v>
      </c>
      <c r="M170" s="28">
        <f t="shared" si="36"/>
        <v>0.72</v>
      </c>
      <c r="N170" s="103" t="s">
        <v>158</v>
      </c>
      <c r="O170" s="104">
        <v>0.17</v>
      </c>
      <c r="P170" s="158">
        <v>45902</v>
      </c>
      <c r="Q170" s="158">
        <v>45915</v>
      </c>
      <c r="R170" s="28">
        <f t="shared" si="37"/>
        <v>5.8823529411764595</v>
      </c>
      <c r="S170" s="105">
        <f>IF(INDEX(Historical!$D$7:$D1197,MATCH(B170,Historical!$B$7:$B$1044,0))=0,"n/a",(INDEX(Historical!$C$7:$C$1044,MATCH(B170,Historical!$B$7:$B$1044,0))/INDEX(Historical!$D$7:$D$1044,MATCH(B170,Historical!$B$7:$B$1044,0))-1)*100)</f>
        <v>6.0606060606060552</v>
      </c>
      <c r="T170" s="105">
        <f>IF(INDEX(Historical!$F$7:$F$1044,MATCH(B170,Historical!$B$7:$B$1044,0))=0,"n/a",((INDEX(Historical!$C$7:$C$1044,MATCH(B170,Historical!$B$7:$B$1044,0))/INDEX(Historical!$F$7:$F$1044,MATCH(B170,Historical!$B$7:$B$1044,0)))^(1/3)-1)*100)</f>
        <v>6.469042607881903</v>
      </c>
      <c r="U170" s="105">
        <f>IF(INDEX(Historical!$H$7:$H$1044,MATCH(B170,Historical!$B$7:$B$1044,0))=0,"n/a",((INDEX(Historical!$C$7:$C$1044,MATCH(B170,Historical!$B$7:$B$1044,0))/INDEX(Historical!$H$7:$H$1044,MATCH(B170,Historical!$B$7:$B$1044,0)))^(1/5)-1)*100)</f>
        <v>6.1253020375036993</v>
      </c>
      <c r="V170" s="105" t="str">
        <f>IF(INDEX(Historical!$M$7:$M$1044,MATCH(B170,Historical!$B$7:$B$1044,0))=0,"n/a",((INDEX(Historical!$C$7:$C$1044,MATCH(B170,Historical!$B$7:$B$1044,0))/INDEX(Historical!$M$7:$M$1044,MATCH(B170,Historical!$B$7:$B$1044,0)))^(1/10)-1)*100)</f>
        <v>n/a</v>
      </c>
      <c r="W170" s="106" t="str">
        <f t="shared" si="38"/>
        <v>n/a</v>
      </c>
      <c r="X170" s="107">
        <f t="shared" si="39"/>
        <v>0.50580528798544178</v>
      </c>
      <c r="Y170" s="165"/>
      <c r="Z170" s="101">
        <f t="shared" si="40"/>
        <v>45.569620253164558</v>
      </c>
      <c r="AA170" s="109">
        <f t="shared" si="41"/>
        <v>51.27215189873418</v>
      </c>
      <c r="AB170" s="71">
        <v>12</v>
      </c>
      <c r="AC170" s="100">
        <v>1.58</v>
      </c>
      <c r="AD170" s="100">
        <v>1.85</v>
      </c>
      <c r="AE170" s="100">
        <v>3.13</v>
      </c>
      <c r="AF170" s="100">
        <v>2.2599999999999998</v>
      </c>
      <c r="AG170" s="100">
        <v>4.9799999999999995</v>
      </c>
      <c r="AH170" s="100">
        <v>9.4700000000000006</v>
      </c>
      <c r="AI170" s="100">
        <v>11.200000000000001</v>
      </c>
      <c r="AJ170" s="100">
        <v>12.11</v>
      </c>
      <c r="AK170" s="100">
        <v>10.79</v>
      </c>
      <c r="AL170" s="100">
        <v>54390</v>
      </c>
      <c r="AM170" s="100">
        <v>0.11</v>
      </c>
      <c r="AN170" s="100">
        <v>0.12</v>
      </c>
      <c r="AO170" s="110">
        <f t="shared" si="42"/>
        <v>-44.25807069816419</v>
      </c>
      <c r="AP170" s="111">
        <f t="shared" si="43"/>
        <v>7.0140812005699873</v>
      </c>
      <c r="AQ170" s="112">
        <f t="shared" si="44"/>
        <v>126.9361763346585</v>
      </c>
      <c r="AR170" s="101">
        <f>INDEX(Historical!$C$7:$C$1045,MATCH(B170,Historical!$B$7:$B$1045,0))*IF(AH170="n/a",1.03,IF(AH170&lt;0,1.01,IF(AH170&gt;10,1.1,(1+AH170/100))))</f>
        <v>0.76628999999999992</v>
      </c>
      <c r="AS170" s="109">
        <f t="shared" si="45"/>
        <v>0.84291899999999997</v>
      </c>
      <c r="AT170" s="109">
        <f t="shared" si="50"/>
        <v>0.92721090000000006</v>
      </c>
      <c r="AU170" s="109">
        <f t="shared" si="50"/>
        <v>1.0199319900000001</v>
      </c>
      <c r="AV170" s="109">
        <f t="shared" si="50"/>
        <v>1.1219251890000002</v>
      </c>
      <c r="AW170" s="109">
        <f t="shared" si="46"/>
        <v>4.6782770790000008</v>
      </c>
      <c r="AX170" s="113">
        <f t="shared" si="47"/>
        <v>5.7749377595358604</v>
      </c>
      <c r="AY170" s="100">
        <v>0.59</v>
      </c>
      <c r="AZ170" s="100">
        <v>33.82</v>
      </c>
      <c r="BA170" s="100">
        <v>-5.4</v>
      </c>
      <c r="BB170" s="100">
        <v>0.9900000000000001</v>
      </c>
      <c r="BC170" s="100">
        <v>13.01</v>
      </c>
      <c r="BE170" s="12">
        <v>2019</v>
      </c>
      <c r="BF170" s="12">
        <f t="shared" si="48"/>
        <v>1</v>
      </c>
      <c r="BG170" s="100">
        <v>2.85</v>
      </c>
      <c r="BH170" t="s">
        <v>121</v>
      </c>
      <c r="BI170" t="s">
        <v>122</v>
      </c>
    </row>
    <row r="171" spans="1:61" ht="11.25" customHeight="1" x14ac:dyDescent="0.2">
      <c r="A171" s="55" t="s">
        <v>758</v>
      </c>
      <c r="B171" s="55" t="s">
        <v>759</v>
      </c>
      <c r="C171" s="156" t="s">
        <v>300</v>
      </c>
      <c r="D171" s="98" t="s">
        <v>612</v>
      </c>
      <c r="E171" s="157">
        <v>16</v>
      </c>
      <c r="F171" s="2">
        <v>278</v>
      </c>
      <c r="G171" s="2" t="s">
        <v>146</v>
      </c>
      <c r="H171" s="2" t="s">
        <v>146</v>
      </c>
      <c r="I171" s="100">
        <v>40.479999999999997</v>
      </c>
      <c r="J171" s="101">
        <f t="shared" si="35"/>
        <v>5.2371541501976298</v>
      </c>
      <c r="K171" s="104">
        <v>0.53</v>
      </c>
      <c r="L171" s="71">
        <v>4</v>
      </c>
      <c r="M171" s="28">
        <f t="shared" si="36"/>
        <v>2.12</v>
      </c>
      <c r="N171" s="103" t="s">
        <v>240</v>
      </c>
      <c r="O171" s="104">
        <v>0.52</v>
      </c>
      <c r="P171" s="158">
        <v>46024</v>
      </c>
      <c r="Q171" s="158">
        <v>46038</v>
      </c>
      <c r="R171" s="28">
        <f t="shared" si="37"/>
        <v>1.9230769230769247</v>
      </c>
      <c r="S171" s="105">
        <f>IF(INDEX(Historical!$D$7:$D1198,MATCH(B171,Historical!$B$7:$B$1044,0))=0,"n/a",(INDEX(Historical!$C$7:$C$1044,MATCH(B171,Historical!$B$7:$B$1044,0))/INDEX(Historical!$D$7:$D$1044,MATCH(B171,Historical!$B$7:$B$1044,0))-1)*100)</f>
        <v>1.9607843137254832</v>
      </c>
      <c r="T171" s="105">
        <f>IF(INDEX(Historical!$F$7:$F$1044,MATCH(B171,Historical!$B$7:$B$1044,0))=0,"n/a",((INDEX(Historical!$C$7:$C$1044,MATCH(B171,Historical!$B$7:$B$1044,0))/INDEX(Historical!$F$7:$F$1044,MATCH(B171,Historical!$B$7:$B$1044,0)))^(1/3)-1)*100)</f>
        <v>6.5397392040924318</v>
      </c>
      <c r="U171" s="105">
        <f>IF(INDEX(Historical!$H$7:$H$1044,MATCH(B171,Historical!$B$7:$B$1044,0))=0,"n/a",((INDEX(Historical!$C$7:$C$1044,MATCH(B171,Historical!$B$7:$B$1044,0))/INDEX(Historical!$H$7:$H$1044,MATCH(B171,Historical!$B$7:$B$1044,0)))^(1/5)-1)*100)</f>
        <v>9.5211210996487985</v>
      </c>
      <c r="V171" s="105">
        <f>IF(INDEX(Historical!$M$7:$M$1044,MATCH(B171,Historical!$B$7:$B$1044,0))=0,"n/a",((INDEX(Historical!$C$7:$C$1044,MATCH(B171,Historical!$B$7:$B$1044,0))/INDEX(Historical!$M$7:$M$1044,MATCH(B171,Historical!$B$7:$B$1044,0)))^(1/10)-1)*100)</f>
        <v>12.509277580028201</v>
      </c>
      <c r="W171" s="106">
        <f t="shared" si="38"/>
        <v>0.76112477629002573</v>
      </c>
      <c r="X171" s="107">
        <f t="shared" si="39"/>
        <v>0.83665387518882239</v>
      </c>
      <c r="Y171" s="159"/>
      <c r="Z171" s="101">
        <f t="shared" si="40"/>
        <v>145.20547945205479</v>
      </c>
      <c r="AA171" s="109">
        <f t="shared" si="41"/>
        <v>27.726027397260271</v>
      </c>
      <c r="AB171" s="71">
        <v>12</v>
      </c>
      <c r="AC171" s="100">
        <v>1.46</v>
      </c>
      <c r="AD171" s="100">
        <v>20.61</v>
      </c>
      <c r="AE171" s="100">
        <v>8.25</v>
      </c>
      <c r="AF171" s="100">
        <v>3.38</v>
      </c>
      <c r="AG171" s="100">
        <v>11.940000000000001</v>
      </c>
      <c r="AH171" s="100">
        <v>-2.98</v>
      </c>
      <c r="AI171" s="100">
        <v>3.47</v>
      </c>
      <c r="AJ171" s="100">
        <v>11.379999999999999</v>
      </c>
      <c r="AK171" s="100">
        <v>1.34</v>
      </c>
      <c r="AL171" s="100">
        <v>9270</v>
      </c>
      <c r="AM171" s="100">
        <v>0.96</v>
      </c>
      <c r="AN171" s="100">
        <v>1.29</v>
      </c>
      <c r="AO171" s="110">
        <f t="shared" si="42"/>
        <v>-12.967752147413844</v>
      </c>
      <c r="AP171" s="111">
        <f t="shared" si="43"/>
        <v>14.758275249846427</v>
      </c>
      <c r="AQ171" s="112">
        <f t="shared" si="44"/>
        <v>104.08491980081855</v>
      </c>
      <c r="AR171" s="101">
        <f>INDEX(Historical!$C$7:$C$1045,MATCH(B171,Historical!$B$7:$B$1045,0))*IF(AH171="n/a",1.03,IF(AH171&lt;0,1.01,IF(AH171&gt;10,1.1,(1+AH171/100))))</f>
        <v>2.1008</v>
      </c>
      <c r="AS171" s="109">
        <f t="shared" si="45"/>
        <v>2.17369776</v>
      </c>
      <c r="AT171" s="109">
        <f t="shared" si="50"/>
        <v>2.2028253099840001</v>
      </c>
      <c r="AU171" s="109">
        <f t="shared" si="50"/>
        <v>2.2323431691377857</v>
      </c>
      <c r="AV171" s="109">
        <f t="shared" si="50"/>
        <v>2.2622565676042323</v>
      </c>
      <c r="AW171" s="109">
        <f t="shared" si="46"/>
        <v>10.971922806726019</v>
      </c>
      <c r="AX171" s="113">
        <f t="shared" si="47"/>
        <v>27.10455238815716</v>
      </c>
      <c r="AY171" s="100">
        <v>1.1000000000000001</v>
      </c>
      <c r="AZ171" s="100">
        <v>15.36</v>
      </c>
      <c r="BA171" s="100">
        <v>-8.27</v>
      </c>
      <c r="BB171" s="100">
        <v>4.1399999999999997</v>
      </c>
      <c r="BC171" s="100">
        <v>4.1500000000000004</v>
      </c>
      <c r="BE171" s="12">
        <v>2011</v>
      </c>
      <c r="BF171" s="12">
        <f t="shared" si="48"/>
        <v>1</v>
      </c>
      <c r="BG171" s="100">
        <v>5.12</v>
      </c>
      <c r="BH171" t="s">
        <v>121</v>
      </c>
      <c r="BI171" t="s">
        <v>302</v>
      </c>
    </row>
    <row r="172" spans="1:61" ht="11.25" customHeight="1" x14ac:dyDescent="0.2">
      <c r="A172" s="123" t="s">
        <v>261</v>
      </c>
      <c r="B172" s="55" t="s">
        <v>262</v>
      </c>
      <c r="C172" s="156" t="s">
        <v>263</v>
      </c>
      <c r="D172" s="98" t="s">
        <v>264</v>
      </c>
      <c r="E172" s="157">
        <v>39</v>
      </c>
      <c r="F172" s="2">
        <v>76</v>
      </c>
      <c r="G172" s="2" t="s">
        <v>118</v>
      </c>
      <c r="H172" s="2" t="s">
        <v>118</v>
      </c>
      <c r="I172" s="100">
        <v>193.31</v>
      </c>
      <c r="J172" s="101">
        <f t="shared" si="35"/>
        <v>3.6832031452071803</v>
      </c>
      <c r="K172" s="104">
        <v>1.78</v>
      </c>
      <c r="L172" s="71">
        <v>4</v>
      </c>
      <c r="M172" s="28">
        <f t="shared" si="36"/>
        <v>7.12</v>
      </c>
      <c r="N172" s="103" t="s">
        <v>265</v>
      </c>
      <c r="O172" s="104">
        <v>1.71</v>
      </c>
      <c r="P172" s="158">
        <v>46070</v>
      </c>
      <c r="Q172" s="158">
        <v>46091</v>
      </c>
      <c r="R172" s="28">
        <f t="shared" si="37"/>
        <v>4.0935672514619919</v>
      </c>
      <c r="S172" s="105">
        <f>IF(INDEX(Historical!$D$7:$D1199,MATCH(B172,Historical!$B$7:$B$1044,0))=0,"n/a",(INDEX(Historical!$C$7:$C$1044,MATCH(B172,Historical!$B$7:$B$1044,0))/INDEX(Historical!$D$7:$D$1044,MATCH(B172,Historical!$B$7:$B$1044,0))-1)*100)</f>
        <v>4.9079754601226933</v>
      </c>
      <c r="T172" s="105">
        <f>IF(INDEX(Historical!$F$7:$F$1044,MATCH(B172,Historical!$B$7:$B$1044,0))=0,"n/a",((INDEX(Historical!$C$7:$C$1044,MATCH(B172,Historical!$B$7:$B$1044,0))/INDEX(Historical!$F$7:$F$1044,MATCH(B172,Historical!$B$7:$B$1044,0)))^(1/3)-1)*100)</f>
        <v>6.3904359970732294</v>
      </c>
      <c r="U172" s="105">
        <f>IF(INDEX(Historical!$H$7:$H$1044,MATCH(B172,Historical!$B$7:$B$1044,0))=0,"n/a",((INDEX(Historical!$C$7:$C$1044,MATCH(B172,Historical!$B$7:$B$1044,0))/INDEX(Historical!$H$7:$H$1044,MATCH(B172,Historical!$B$7:$B$1044,0)))^(1/5)-1)*100)</f>
        <v>5.676336419578254</v>
      </c>
      <c r="V172" s="105">
        <f>IF(INDEX(Historical!$M$7:$M$1044,MATCH(B172,Historical!$B$7:$B$1044,0))=0,"n/a",((INDEX(Historical!$C$7:$C$1044,MATCH(B172,Historical!$B$7:$B$1044,0))/INDEX(Historical!$M$7:$M$1044,MATCH(B172,Historical!$B$7:$B$1044,0)))^(1/10)-1)*100)</f>
        <v>4.7999880847882537</v>
      </c>
      <c r="W172" s="106">
        <f t="shared" si="38"/>
        <v>1.1825730229554641</v>
      </c>
      <c r="X172" s="107" t="str">
        <f t="shared" si="39"/>
        <v>n/a</v>
      </c>
      <c r="Y172" s="165"/>
      <c r="Z172" s="101">
        <f t="shared" si="40"/>
        <v>107.06766917293234</v>
      </c>
      <c r="AA172" s="109">
        <f t="shared" si="41"/>
        <v>29.069172932330826</v>
      </c>
      <c r="AB172" s="71">
        <v>12</v>
      </c>
      <c r="AC172" s="100">
        <v>6.65</v>
      </c>
      <c r="AD172" s="100">
        <v>0.95</v>
      </c>
      <c r="AE172" s="100">
        <v>2.09</v>
      </c>
      <c r="AF172" s="100">
        <v>2.0699999999999998</v>
      </c>
      <c r="AG172" s="100">
        <v>7.26</v>
      </c>
      <c r="AH172" s="100">
        <v>66.66</v>
      </c>
      <c r="AI172" s="100">
        <v>-7.24</v>
      </c>
      <c r="AJ172" s="100" t="s">
        <v>142</v>
      </c>
      <c r="AK172" s="100">
        <v>18.12</v>
      </c>
      <c r="AL172" s="100">
        <v>385730</v>
      </c>
      <c r="AM172" s="100">
        <v>0.47000000000000003</v>
      </c>
      <c r="AN172" s="100">
        <v>0.25</v>
      </c>
      <c r="AO172" s="110">
        <f t="shared" si="42"/>
        <v>-19.709633367545393</v>
      </c>
      <c r="AP172" s="111">
        <f t="shared" si="43"/>
        <v>9.3595395647854343</v>
      </c>
      <c r="AQ172" s="112">
        <f t="shared" si="44"/>
        <v>63.534825336208911</v>
      </c>
      <c r="AR172" s="101">
        <f>INDEX(Historical!$C$7:$C$1045,MATCH(B172,Historical!$B$7:$B$1045,0))*IF(AH172="n/a",1.03,IF(AH172&lt;0,1.01,IF(AH172&gt;10,1.1,(1+AH172/100))))</f>
        <v>7.524</v>
      </c>
      <c r="AS172" s="109">
        <f t="shared" si="45"/>
        <v>7.59924</v>
      </c>
      <c r="AT172" s="109">
        <f t="shared" si="50"/>
        <v>8.3591639999999998</v>
      </c>
      <c r="AU172" s="109">
        <f t="shared" si="50"/>
        <v>9.1950804000000002</v>
      </c>
      <c r="AV172" s="109">
        <f t="shared" si="50"/>
        <v>10.11458844</v>
      </c>
      <c r="AW172" s="109">
        <f t="shared" si="46"/>
        <v>42.792072839999996</v>
      </c>
      <c r="AX172" s="113">
        <f t="shared" si="47"/>
        <v>22.136502426154877</v>
      </c>
      <c r="AY172" s="100">
        <v>0.51</v>
      </c>
      <c r="AZ172" s="100">
        <v>44.51</v>
      </c>
      <c r="BA172" s="100">
        <v>-9.9699999999999989</v>
      </c>
      <c r="BB172" s="100">
        <v>0.25</v>
      </c>
      <c r="BC172" s="100">
        <v>16.220000000000002</v>
      </c>
      <c r="BE172" s="12">
        <v>1988</v>
      </c>
      <c r="BF172" s="12">
        <f t="shared" si="48"/>
        <v>4</v>
      </c>
      <c r="BG172" s="100">
        <v>4.2299999999999995</v>
      </c>
      <c r="BH172" t="s">
        <v>121</v>
      </c>
      <c r="BI172" t="s">
        <v>122</v>
      </c>
    </row>
    <row r="173" spans="1:61" ht="11.25" customHeight="1" x14ac:dyDescent="0.2">
      <c r="A173" s="116" t="s">
        <v>1437</v>
      </c>
      <c r="B173" s="55" t="s">
        <v>1438</v>
      </c>
      <c r="C173" s="156" t="s">
        <v>116</v>
      </c>
      <c r="D173" s="98" t="s">
        <v>329</v>
      </c>
      <c r="E173" s="157">
        <v>9</v>
      </c>
      <c r="F173" s="2">
        <v>530</v>
      </c>
      <c r="G173" s="2" t="s">
        <v>146</v>
      </c>
      <c r="H173" s="2" t="s">
        <v>146</v>
      </c>
      <c r="I173" s="100">
        <v>720.2</v>
      </c>
      <c r="J173" s="101">
        <f t="shared" si="35"/>
        <v>0.13329630658150513</v>
      </c>
      <c r="K173" s="104">
        <v>0.24</v>
      </c>
      <c r="L173" s="71">
        <v>4</v>
      </c>
      <c r="M173" s="28">
        <f t="shared" si="36"/>
        <v>0.96</v>
      </c>
      <c r="N173" s="103" t="s">
        <v>326</v>
      </c>
      <c r="O173" s="104">
        <v>0.21</v>
      </c>
      <c r="P173" s="158">
        <v>45824</v>
      </c>
      <c r="Q173" s="158">
        <v>45845</v>
      </c>
      <c r="R173" s="28">
        <f t="shared" si="37"/>
        <v>14.285714285714285</v>
      </c>
      <c r="S173" s="105">
        <f>IF(INDEX(Historical!$D$7:$D1200,MATCH(B173,Historical!$B$7:$B$1044,0))=0,"n/a",(INDEX(Historical!$C$7:$C$1044,MATCH(B173,Historical!$B$7:$B$1044,0))/INDEX(Historical!$D$7:$D$1044,MATCH(B173,Historical!$B$7:$B$1044,0))-1)*100)</f>
        <v>12.048192771084354</v>
      </c>
      <c r="T173" s="105">
        <f>IF(INDEX(Historical!$F$7:$F$1044,MATCH(B173,Historical!$B$7:$B$1044,0))=0,"n/a",((INDEX(Historical!$C$7:$C$1044,MATCH(B173,Historical!$B$7:$B$1044,0))/INDEX(Historical!$F$7:$F$1044,MATCH(B173,Historical!$B$7:$B$1044,0)))^(1/3)-1)*100)</f>
        <v>7.4337070988966358</v>
      </c>
      <c r="U173" s="105">
        <f>IF(INDEX(Historical!$H$7:$H$1044,MATCH(B173,Historical!$B$7:$B$1044,0))=0,"n/a",((INDEX(Historical!$C$7:$C$1044,MATCH(B173,Historical!$B$7:$B$1044,0))/INDEX(Historical!$H$7:$H$1044,MATCH(B173,Historical!$B$7:$B$1044,0)))^(1/5)-1)*100)</f>
        <v>6.4620457378655738</v>
      </c>
      <c r="V173" s="105">
        <f>IF(INDEX(Historical!$M$7:$M$1044,MATCH(B173,Historical!$B$7:$B$1044,0))=0,"n/a",((INDEX(Historical!$C$7:$C$1044,MATCH(B173,Historical!$B$7:$B$1044,0))/INDEX(Historical!$M$7:$M$1044,MATCH(B173,Historical!$B$7:$B$1044,0)))^(1/10)-1)*100)</f>
        <v>5.985867891462604</v>
      </c>
      <c r="W173" s="106">
        <f t="shared" si="38"/>
        <v>1.0795503434150497</v>
      </c>
      <c r="X173" s="107">
        <f t="shared" si="39"/>
        <v>0.29601675391047066</v>
      </c>
      <c r="Y173" s="165"/>
      <c r="Z173" s="101">
        <f t="shared" si="40"/>
        <v>7.4592074592074589</v>
      </c>
      <c r="AA173" s="109">
        <f t="shared" si="41"/>
        <v>55.959595959595966</v>
      </c>
      <c r="AB173" s="71">
        <v>12</v>
      </c>
      <c r="AC173" s="100">
        <v>12.87</v>
      </c>
      <c r="AD173" s="100">
        <v>3.47</v>
      </c>
      <c r="AE173" s="100">
        <v>7.6</v>
      </c>
      <c r="AF173" s="100">
        <v>10.48</v>
      </c>
      <c r="AG173" s="100">
        <v>19.43</v>
      </c>
      <c r="AH173" s="100">
        <v>13.86</v>
      </c>
      <c r="AI173" s="100">
        <v>10.8</v>
      </c>
      <c r="AJ173" s="100">
        <v>21.83</v>
      </c>
      <c r="AK173" s="100">
        <v>12.42</v>
      </c>
      <c r="AL173" s="100">
        <v>26580</v>
      </c>
      <c r="AM173" s="100">
        <v>0.45999999999999996</v>
      </c>
      <c r="AN173" s="100">
        <v>0.46</v>
      </c>
      <c r="AO173" s="110">
        <f t="shared" si="42"/>
        <v>-49.364253915148886</v>
      </c>
      <c r="AP173" s="111">
        <f t="shared" si="43"/>
        <v>6.5953420444470785</v>
      </c>
      <c r="AQ173" s="112">
        <f t="shared" si="44"/>
        <v>410.53634788722854</v>
      </c>
      <c r="AR173" s="101">
        <f>INDEX(Historical!$C$7:$C$1045,MATCH(B173,Historical!$B$7:$B$1045,0))*IF(AH173="n/a",1.03,IF(AH173&lt;0,1.01,IF(AH173&gt;10,1.1,(1+AH173/100))))</f>
        <v>1.0230000000000001</v>
      </c>
      <c r="AS173" s="109">
        <f t="shared" si="45"/>
        <v>1.1253000000000002</v>
      </c>
      <c r="AT173" s="109">
        <f t="shared" si="50"/>
        <v>1.2378300000000002</v>
      </c>
      <c r="AU173" s="109">
        <f t="shared" si="50"/>
        <v>1.3616130000000004</v>
      </c>
      <c r="AV173" s="109">
        <f t="shared" si="50"/>
        <v>1.4977743000000006</v>
      </c>
      <c r="AW173" s="109">
        <f t="shared" si="46"/>
        <v>6.2455173000000013</v>
      </c>
      <c r="AX173" s="113">
        <f t="shared" si="47"/>
        <v>0.86719207164676493</v>
      </c>
      <c r="AY173" s="100">
        <v>0.85</v>
      </c>
      <c r="AZ173" s="100">
        <v>116.06</v>
      </c>
      <c r="BA173" s="100">
        <v>-3.73</v>
      </c>
      <c r="BB173" s="100">
        <v>2.62</v>
      </c>
      <c r="BC173" s="100">
        <v>22.009999999999998</v>
      </c>
      <c r="BE173" s="12">
        <v>2017</v>
      </c>
      <c r="BF173" s="12">
        <f t="shared" si="48"/>
        <v>1</v>
      </c>
      <c r="BG173" s="100">
        <v>9.49</v>
      </c>
      <c r="BH173" t="s">
        <v>121</v>
      </c>
      <c r="BI173" t="s">
        <v>122</v>
      </c>
    </row>
    <row r="174" spans="1:61" ht="11.25" customHeight="1" x14ac:dyDescent="0.2">
      <c r="A174" s="55" t="s">
        <v>1439</v>
      </c>
      <c r="B174" s="55" t="s">
        <v>1440</v>
      </c>
      <c r="C174" s="156" t="s">
        <v>162</v>
      </c>
      <c r="D174" s="98" t="s">
        <v>572</v>
      </c>
      <c r="E174" s="157">
        <v>7</v>
      </c>
      <c r="F174" s="2">
        <v>610</v>
      </c>
      <c r="G174" s="2" t="s">
        <v>146</v>
      </c>
      <c r="H174" s="2" t="s">
        <v>146</v>
      </c>
      <c r="I174" s="100">
        <v>40.36</v>
      </c>
      <c r="J174" s="101">
        <f t="shared" si="35"/>
        <v>4.5609514370664028</v>
      </c>
      <c r="K174" s="104">
        <v>0.4602</v>
      </c>
      <c r="L174" s="71">
        <v>4</v>
      </c>
      <c r="M174" s="28">
        <f t="shared" si="36"/>
        <v>1.8408</v>
      </c>
      <c r="N174" s="103" t="s">
        <v>158</v>
      </c>
      <c r="O174" s="104">
        <v>0.45279999999999998</v>
      </c>
      <c r="P174" s="158">
        <v>46083</v>
      </c>
      <c r="Q174" s="158">
        <v>46097</v>
      </c>
      <c r="R174" s="28">
        <f t="shared" si="37"/>
        <v>1.6342756183745624</v>
      </c>
      <c r="S174" s="105">
        <f>IF(INDEX(Historical!$D$7:$D1201,MATCH(B174,Historical!$B$7:$B$1044,0))=0,"n/a",(INDEX(Historical!$C$7:$C$1044,MATCH(B174,Historical!$B$7:$B$1044,0))/INDEX(Historical!$D$7:$D$1044,MATCH(B174,Historical!$B$7:$B$1044,0))-1)*100)</f>
        <v>6.8536202103227417</v>
      </c>
      <c r="T174" s="105">
        <f>IF(INDEX(Historical!$F$7:$F$1044,MATCH(B174,Historical!$B$7:$B$1044,0))=0,"n/a",((INDEX(Historical!$C$7:$C$1044,MATCH(B174,Historical!$B$7:$B$1044,0))/INDEX(Historical!$F$7:$F$1044,MATCH(B174,Historical!$B$7:$B$1044,0)))^(1/3)-1)*100)</f>
        <v>7.3786693294802586</v>
      </c>
      <c r="U174" s="105">
        <f>IF(INDEX(Historical!$H$7:$H$1044,MATCH(B174,Historical!$B$7:$B$1044,0))=0,"n/a",((INDEX(Historical!$C$7:$C$1044,MATCH(B174,Historical!$B$7:$B$1044,0))/INDEX(Historical!$H$7:$H$1044,MATCH(B174,Historical!$B$7:$B$1044,0)))^(1/5)-1)*100)</f>
        <v>10.97297803732944</v>
      </c>
      <c r="V174" s="105">
        <f>IF(INDEX(Historical!$M$7:$M$1044,MATCH(B174,Historical!$B$7:$B$1044,0))=0,"n/a",((INDEX(Historical!$C$7:$C$1044,MATCH(B174,Historical!$B$7:$B$1044,0))/INDEX(Historical!$M$7:$M$1044,MATCH(B174,Historical!$B$7:$B$1044,0)))^(1/10)-1)*100)</f>
        <v>10.958409879988039</v>
      </c>
      <c r="W174" s="106">
        <f t="shared" si="38"/>
        <v>1.0013294043114782</v>
      </c>
      <c r="X174" s="107">
        <f t="shared" si="39"/>
        <v>0.23953237365923247</v>
      </c>
      <c r="Y174" s="55"/>
      <c r="Z174" s="101">
        <f t="shared" si="40"/>
        <v>127.83333333333333</v>
      </c>
      <c r="AA174" s="109">
        <f t="shared" si="41"/>
        <v>28.027777777777779</v>
      </c>
      <c r="AB174" s="71">
        <v>12</v>
      </c>
      <c r="AC174" s="100">
        <v>1.44</v>
      </c>
      <c r="AD174" s="100" t="s">
        <v>142</v>
      </c>
      <c r="AE174" s="100">
        <v>5.71</v>
      </c>
      <c r="AF174" s="100">
        <v>2.5099999999999998</v>
      </c>
      <c r="AG174" s="100">
        <v>8.48</v>
      </c>
      <c r="AH174" s="100">
        <v>-113.01</v>
      </c>
      <c r="AI174" s="100">
        <v>701.44</v>
      </c>
      <c r="AJ174" s="100">
        <v>45.81</v>
      </c>
      <c r="AK174" s="100">
        <v>-3.35</v>
      </c>
      <c r="AL174" s="100">
        <v>8280</v>
      </c>
      <c r="AM174" s="100">
        <v>30.470000000000002</v>
      </c>
      <c r="AN174" s="100">
        <v>4.9000000000000004</v>
      </c>
      <c r="AO174" s="110">
        <f t="shared" si="42"/>
        <v>-12.493848303381935</v>
      </c>
      <c r="AP174" s="111">
        <f t="shared" si="43"/>
        <v>15.533929474395844</v>
      </c>
      <c r="AQ174" s="112">
        <f t="shared" si="44"/>
        <v>76.823480369199103</v>
      </c>
      <c r="AR174" s="101">
        <f>INDEX(Historical!$C$7:$C$1045,MATCH(B174,Historical!$B$7:$B$1045,0))*IF(AH174="n/a",1.03,IF(AH174&lt;0,1.01,IF(AH174&gt;10,1.1,(1+AH174/100))))</f>
        <v>1.7856799999999999</v>
      </c>
      <c r="AS174" s="109">
        <f t="shared" si="45"/>
        <v>1.964248</v>
      </c>
      <c r="AT174" s="109">
        <f t="shared" si="50"/>
        <v>1.9838904799999999</v>
      </c>
      <c r="AU174" s="109">
        <f t="shared" si="50"/>
        <v>2.0037293847999997</v>
      </c>
      <c r="AV174" s="109">
        <f t="shared" si="50"/>
        <v>2.0237666786479998</v>
      </c>
      <c r="AW174" s="109">
        <f t="shared" si="46"/>
        <v>9.761314543448</v>
      </c>
      <c r="AX174" s="113">
        <f t="shared" si="47"/>
        <v>24.18561581627354</v>
      </c>
      <c r="AY174" s="100">
        <v>0.85</v>
      </c>
      <c r="AZ174" s="100">
        <v>45.86</v>
      </c>
      <c r="BA174" s="100">
        <v>-2.98</v>
      </c>
      <c r="BB174" s="100">
        <v>3.2300000000000004</v>
      </c>
      <c r="BC174" s="100">
        <v>17.649999999999999</v>
      </c>
      <c r="BE174" s="12">
        <v>2020</v>
      </c>
      <c r="BF174" s="12">
        <f t="shared" si="48"/>
        <v>1</v>
      </c>
      <c r="BG174" s="100">
        <v>1.0900000000000001</v>
      </c>
      <c r="BH174" t="s">
        <v>121</v>
      </c>
      <c r="BI174" t="s">
        <v>122</v>
      </c>
    </row>
    <row r="175" spans="1:61" ht="11.25" customHeight="1" x14ac:dyDescent="0.2">
      <c r="A175" s="55" t="s">
        <v>266</v>
      </c>
      <c r="B175" s="55" t="s">
        <v>267</v>
      </c>
      <c r="C175" s="156" t="s">
        <v>162</v>
      </c>
      <c r="D175" s="98" t="s">
        <v>163</v>
      </c>
      <c r="E175" s="157">
        <v>59</v>
      </c>
      <c r="F175" s="2">
        <v>19</v>
      </c>
      <c r="G175" s="2" t="s">
        <v>119</v>
      </c>
      <c r="H175" s="2" t="s">
        <v>119</v>
      </c>
      <c r="I175" s="100">
        <v>42.24</v>
      </c>
      <c r="J175" s="101">
        <f t="shared" si="35"/>
        <v>3.1723484848484849</v>
      </c>
      <c r="K175" s="104">
        <v>0.33500000000000002</v>
      </c>
      <c r="L175" s="71">
        <v>4</v>
      </c>
      <c r="M175" s="28">
        <f t="shared" si="36"/>
        <v>1.34</v>
      </c>
      <c r="N175" s="103" t="s">
        <v>172</v>
      </c>
      <c r="O175" s="104">
        <v>0.3</v>
      </c>
      <c r="P175" s="158">
        <v>46062</v>
      </c>
      <c r="Q175" s="158">
        <v>46073</v>
      </c>
      <c r="R175" s="28">
        <f t="shared" si="37"/>
        <v>11.666666666666679</v>
      </c>
      <c r="S175" s="105">
        <f>IF(INDEX(Historical!$D$7:$D1202,MATCH(B175,Historical!$B$7:$B$1044,0))=0,"n/a",(INDEX(Historical!$C$7:$C$1044,MATCH(B175,Historical!$B$7:$B$1044,0))/INDEX(Historical!$D$7:$D$1044,MATCH(B175,Historical!$B$7:$B$1044,0))-1)*100)</f>
        <v>7.1428571428571397</v>
      </c>
      <c r="T175" s="105">
        <f>IF(INDEX(Historical!$F$7:$F$1044,MATCH(B175,Historical!$B$7:$B$1044,0))=0,"n/a",((INDEX(Historical!$C$7:$C$1044,MATCH(B175,Historical!$B$7:$B$1044,0))/INDEX(Historical!$F$7:$F$1044,MATCH(B175,Historical!$B$7:$B$1044,0)))^(1/3)-1)*100)</f>
        <v>6.2658569182611146</v>
      </c>
      <c r="U175" s="105">
        <f>IF(INDEX(Historical!$H$7:$H$1044,MATCH(B175,Historical!$B$7:$B$1044,0))=0,"n/a",((INDEX(Historical!$C$7:$C$1044,MATCH(B175,Historical!$B$7:$B$1044,0))/INDEX(Historical!$H$7:$H$1044,MATCH(B175,Historical!$B$7:$B$1044,0)))^(1/5)-1)*100)</f>
        <v>7.1402027941007029</v>
      </c>
      <c r="V175" s="105">
        <f>IF(INDEX(Historical!$M$7:$M$1044,MATCH(B175,Historical!$B$7:$B$1044,0))=0,"n/a",((INDEX(Historical!$C$7:$C$1044,MATCH(B175,Historical!$B$7:$B$1044,0))/INDEX(Historical!$M$7:$M$1044,MATCH(B175,Historical!$B$7:$B$1044,0)))^(1/10)-1)*100)</f>
        <v>6.0011664532219511</v>
      </c>
      <c r="W175" s="106">
        <f t="shared" si="38"/>
        <v>1.189802490858626</v>
      </c>
      <c r="X175" s="107">
        <f t="shared" si="39"/>
        <v>3.9448634221550845</v>
      </c>
      <c r="Y175" s="165"/>
      <c r="Z175" s="101">
        <f t="shared" si="40"/>
        <v>67.336683417085425</v>
      </c>
      <c r="AA175" s="109">
        <f t="shared" si="41"/>
        <v>21.226130653266331</v>
      </c>
      <c r="AB175" s="71">
        <v>12</v>
      </c>
      <c r="AC175" s="100">
        <v>1.99</v>
      </c>
      <c r="AD175" s="100">
        <v>1.76</v>
      </c>
      <c r="AE175" s="100">
        <v>2.5</v>
      </c>
      <c r="AF175" s="100">
        <v>1.41</v>
      </c>
      <c r="AG175" s="100">
        <v>6.9599999999999991</v>
      </c>
      <c r="AH175" s="100">
        <v>20.16</v>
      </c>
      <c r="AI175" s="100">
        <v>7.23</v>
      </c>
      <c r="AJ175" s="100">
        <v>1.81</v>
      </c>
      <c r="AK175" s="100">
        <v>8.68</v>
      </c>
      <c r="AL175" s="100">
        <v>2530</v>
      </c>
      <c r="AM175" s="100">
        <v>0.80999999999999994</v>
      </c>
      <c r="AN175" s="100">
        <v>0.95</v>
      </c>
      <c r="AO175" s="110">
        <f t="shared" si="42"/>
        <v>-10.913579374317143</v>
      </c>
      <c r="AP175" s="111">
        <f t="shared" si="43"/>
        <v>10.312551278949188</v>
      </c>
      <c r="AQ175" s="112">
        <f t="shared" si="44"/>
        <v>15.333033180930311</v>
      </c>
      <c r="AR175" s="101">
        <f>INDEX(Historical!$C$7:$C$1045,MATCH(B175,Historical!$B$7:$B$1045,0))*IF(AH175="n/a",1.03,IF(AH175&lt;0,1.01,IF(AH175&gt;10,1.1,(1+AH175/100))))</f>
        <v>1.32</v>
      </c>
      <c r="AS175" s="109">
        <f t="shared" si="45"/>
        <v>1.4154360000000001</v>
      </c>
      <c r="AT175" s="109">
        <f t="shared" si="50"/>
        <v>1.5382958448000001</v>
      </c>
      <c r="AU175" s="109">
        <f t="shared" si="50"/>
        <v>1.6718199241286402</v>
      </c>
      <c r="AV175" s="109">
        <f t="shared" si="50"/>
        <v>1.8169338935430062</v>
      </c>
      <c r="AW175" s="109">
        <f t="shared" si="46"/>
        <v>7.7624856624716472</v>
      </c>
      <c r="AX175" s="113">
        <f t="shared" si="47"/>
        <v>18.377096738805982</v>
      </c>
      <c r="AY175" s="100">
        <v>0.56999999999999995</v>
      </c>
      <c r="AZ175" s="100">
        <v>2.2999999999999998</v>
      </c>
      <c r="BA175" s="100">
        <v>-17.419999999999998</v>
      </c>
      <c r="BB175" s="100">
        <v>-7.03</v>
      </c>
      <c r="BC175" s="100">
        <v>-7.1999999999999993</v>
      </c>
      <c r="BE175" s="12">
        <v>1968</v>
      </c>
      <c r="BF175" s="12">
        <f t="shared" si="48"/>
        <v>7</v>
      </c>
      <c r="BG175" s="100">
        <v>2.15</v>
      </c>
      <c r="BH175" t="s">
        <v>121</v>
      </c>
      <c r="BI175" t="s">
        <v>122</v>
      </c>
    </row>
    <row r="176" spans="1:61" ht="11.25" customHeight="1" x14ac:dyDescent="0.2">
      <c r="A176" s="55" t="s">
        <v>268</v>
      </c>
      <c r="B176" s="55" t="s">
        <v>269</v>
      </c>
      <c r="C176" s="156" t="s">
        <v>134</v>
      </c>
      <c r="D176" s="98" t="s">
        <v>157</v>
      </c>
      <c r="E176" s="157">
        <v>27</v>
      </c>
      <c r="F176" s="2">
        <v>138</v>
      </c>
      <c r="G176" s="2" t="s">
        <v>146</v>
      </c>
      <c r="H176" s="2" t="s">
        <v>146</v>
      </c>
      <c r="I176" s="100">
        <v>63.16</v>
      </c>
      <c r="J176" s="101">
        <f t="shared" si="35"/>
        <v>3.1665611146295127</v>
      </c>
      <c r="K176" s="104">
        <v>0.5</v>
      </c>
      <c r="L176" s="71">
        <v>4</v>
      </c>
      <c r="M176" s="28">
        <f t="shared" si="36"/>
        <v>2</v>
      </c>
      <c r="N176" s="103" t="s">
        <v>270</v>
      </c>
      <c r="O176" s="104">
        <v>0.495</v>
      </c>
      <c r="P176" s="158">
        <v>45912</v>
      </c>
      <c r="Q176" s="158">
        <v>45926</v>
      </c>
      <c r="R176" s="28">
        <f t="shared" si="37"/>
        <v>1.0101010101010111</v>
      </c>
      <c r="S176" s="105">
        <f>IF(INDEX(Historical!$D$7:$D1203,MATCH(B176,Historical!$B$7:$B$1044,0))=0,"n/a",(INDEX(Historical!$C$7:$C$1044,MATCH(B176,Historical!$B$7:$B$1044,0))/INDEX(Historical!$D$7:$D$1044,MATCH(B176,Historical!$B$7:$B$1044,0))-1)*100)</f>
        <v>2.5484820793990615</v>
      </c>
      <c r="T176" s="105">
        <f>IF(INDEX(Historical!$F$7:$F$1044,MATCH(B176,Historical!$B$7:$B$1044,0))=0,"n/a",((INDEX(Historical!$C$7:$C$1044,MATCH(B176,Historical!$B$7:$B$1044,0))/INDEX(Historical!$F$7:$F$1044,MATCH(B176,Historical!$B$7:$B$1044,0)))^(1/3)-1)*100)</f>
        <v>2.2224907280305795</v>
      </c>
      <c r="U176" s="105">
        <f>IF(INDEX(Historical!$H$7:$H$1044,MATCH(B176,Historical!$B$7:$B$1044,0))=0,"n/a",((INDEX(Historical!$C$7:$C$1044,MATCH(B176,Historical!$B$7:$B$1044,0))/INDEX(Historical!$H$7:$H$1044,MATCH(B176,Historical!$B$7:$B$1044,0)))^(1/5)-1)*100)</f>
        <v>2.1984550850471685</v>
      </c>
      <c r="V176" s="105">
        <f>IF(INDEX(Historical!$M$7:$M$1044,MATCH(B176,Historical!$B$7:$B$1044,0))=0,"n/a",((INDEX(Historical!$C$7:$C$1044,MATCH(B176,Historical!$B$7:$B$1044,0))/INDEX(Historical!$M$7:$M$1044,MATCH(B176,Historical!$B$7:$B$1044,0)))^(1/10)-1)*100)</f>
        <v>2.270060739698021</v>
      </c>
      <c r="W176" s="106">
        <f t="shared" si="38"/>
        <v>0.96845650277164919</v>
      </c>
      <c r="X176" s="107">
        <f t="shared" si="39"/>
        <v>0.55516542551696169</v>
      </c>
      <c r="Y176" s="165"/>
      <c r="Z176" s="101">
        <f t="shared" si="40"/>
        <v>24.390243902439028</v>
      </c>
      <c r="AA176" s="109">
        <f t="shared" si="41"/>
        <v>7.7024390243902445</v>
      </c>
      <c r="AB176" s="71">
        <v>12</v>
      </c>
      <c r="AC176" s="100">
        <v>8.1999999999999993</v>
      </c>
      <c r="AD176" s="100" t="s">
        <v>142</v>
      </c>
      <c r="AE176" s="100">
        <v>1.74</v>
      </c>
      <c r="AF176" s="100">
        <v>0.88</v>
      </c>
      <c r="AG176" s="100">
        <v>12.07</v>
      </c>
      <c r="AH176" s="100">
        <v>2.4899999999999998</v>
      </c>
      <c r="AI176" s="100">
        <v>1.54</v>
      </c>
      <c r="AJ176" s="100">
        <v>3.9600000000000004</v>
      </c>
      <c r="AK176" s="100" t="s">
        <v>142</v>
      </c>
      <c r="AL176" s="100">
        <v>303.63</v>
      </c>
      <c r="AM176" s="100">
        <v>6.5600000000000005</v>
      </c>
      <c r="AN176" s="100">
        <v>0.57999999999999996</v>
      </c>
      <c r="AO176" s="110">
        <f t="shared" si="42"/>
        <v>-2.3374228247135633</v>
      </c>
      <c r="AP176" s="111">
        <f t="shared" si="43"/>
        <v>5.3650161996766812</v>
      </c>
      <c r="AQ176" s="112">
        <f t="shared" si="44"/>
        <v>-45.113667592971282</v>
      </c>
      <c r="AR176" s="101">
        <f>INDEX(Historical!$C$7:$C$1045,MATCH(B176,Historical!$B$7:$B$1045,0))*IF(AH176="n/a",1.03,IF(AH176&lt;0,1.01,IF(AH176&gt;10,1.1,(1+AH176/100))))</f>
        <v>2.0295049504950491</v>
      </c>
      <c r="AS176" s="109">
        <f t="shared" si="45"/>
        <v>2.0607593267326729</v>
      </c>
      <c r="AT176" s="109">
        <f t="shared" si="50"/>
        <v>2.1225821065346531</v>
      </c>
      <c r="AU176" s="109">
        <f t="shared" si="50"/>
        <v>2.1862595697306926</v>
      </c>
      <c r="AV176" s="109">
        <f t="shared" si="50"/>
        <v>2.2518473568226134</v>
      </c>
      <c r="AW176" s="109">
        <f t="shared" si="46"/>
        <v>10.650953310315682</v>
      </c>
      <c r="AX176" s="113">
        <f t="shared" si="47"/>
        <v>16.863447293090061</v>
      </c>
      <c r="AY176" s="100">
        <v>0.42</v>
      </c>
      <c r="AZ176" s="100">
        <v>26.35</v>
      </c>
      <c r="BA176" s="100">
        <v>-9.2299999999999986</v>
      </c>
      <c r="BB176" s="100">
        <v>0.26</v>
      </c>
      <c r="BC176" s="100">
        <v>5.24</v>
      </c>
      <c r="BD176" s="20" t="s">
        <v>108</v>
      </c>
      <c r="BE176" s="12">
        <v>1999</v>
      </c>
      <c r="BF176" s="12">
        <f t="shared" si="48"/>
        <v>3</v>
      </c>
      <c r="BG176" s="100">
        <v>1.3</v>
      </c>
      <c r="BH176" t="s">
        <v>121</v>
      </c>
      <c r="BI176" t="s">
        <v>122</v>
      </c>
    </row>
    <row r="177" spans="1:61" ht="11.25" customHeight="1" x14ac:dyDescent="0.2">
      <c r="A177" s="55" t="s">
        <v>1441</v>
      </c>
      <c r="B177" s="55" t="s">
        <v>1442</v>
      </c>
      <c r="C177" s="156" t="s">
        <v>134</v>
      </c>
      <c r="D177" s="98" t="s">
        <v>157</v>
      </c>
      <c r="E177" s="157">
        <v>7</v>
      </c>
      <c r="F177" s="2">
        <v>607</v>
      </c>
      <c r="G177" s="2" t="s">
        <v>146</v>
      </c>
      <c r="H177" s="2" t="s">
        <v>146</v>
      </c>
      <c r="I177" s="100">
        <v>20.75</v>
      </c>
      <c r="J177" s="101">
        <f t="shared" si="35"/>
        <v>2.0240963855421685</v>
      </c>
      <c r="K177" s="104">
        <v>0.105</v>
      </c>
      <c r="L177" s="71">
        <v>4</v>
      </c>
      <c r="M177" s="28">
        <f t="shared" si="36"/>
        <v>0.42</v>
      </c>
      <c r="N177" s="103" t="s">
        <v>874</v>
      </c>
      <c r="O177" s="104">
        <v>0.09</v>
      </c>
      <c r="P177" s="158">
        <v>46059</v>
      </c>
      <c r="Q177" s="158">
        <v>46073</v>
      </c>
      <c r="R177" s="28">
        <f t="shared" si="37"/>
        <v>16.666666666666664</v>
      </c>
      <c r="S177" s="105">
        <f>IF(INDEX(Historical!$D$7:$D1204,MATCH(B177,Historical!$B$7:$B$1044,0))=0,"n/a",(INDEX(Historical!$C$7:$C$1044,MATCH(B177,Historical!$B$7:$B$1044,0))/INDEX(Historical!$D$7:$D$1044,MATCH(B177,Historical!$B$7:$B$1044,0))-1)*100)</f>
        <v>12.5</v>
      </c>
      <c r="T177" s="105">
        <f>IF(INDEX(Historical!$F$7:$F$1044,MATCH(B177,Historical!$B$7:$B$1044,0))=0,"n/a",((INDEX(Historical!$C$7:$C$1044,MATCH(B177,Historical!$B$7:$B$1044,0))/INDEX(Historical!$F$7:$F$1044,MATCH(B177,Historical!$B$7:$B$1044,0)))^(1/3)-1)*100)</f>
        <v>11.457607795906144</v>
      </c>
      <c r="U177" s="105">
        <f>IF(INDEX(Historical!$H$7:$H$1044,MATCH(B177,Historical!$B$7:$B$1044,0))=0,"n/a",((INDEX(Historical!$C$7:$C$1044,MATCH(B177,Historical!$B$7:$B$1044,0))/INDEX(Historical!$H$7:$H$1044,MATCH(B177,Historical!$B$7:$B$1044,0)))^(1/5)-1)*100)</f>
        <v>11.382417860287909</v>
      </c>
      <c r="V177" s="105">
        <f>IF(INDEX(Historical!$M$7:$M$1044,MATCH(B177,Historical!$B$7:$B$1044,0))=0,"n/a",((INDEX(Historical!$C$7:$C$1044,MATCH(B177,Historical!$B$7:$B$1044,0))/INDEX(Historical!$M$7:$M$1044,MATCH(B177,Historical!$B$7:$B$1044,0)))^(1/10)-1)*100)</f>
        <v>16.23080652394242</v>
      </c>
      <c r="W177" s="106">
        <f t="shared" si="38"/>
        <v>0.70128479712314074</v>
      </c>
      <c r="X177" s="107">
        <f t="shared" si="39"/>
        <v>2.2719396926722375</v>
      </c>
      <c r="Y177" s="55"/>
      <c r="Z177" s="101">
        <f t="shared" si="40"/>
        <v>27.450980392156861</v>
      </c>
      <c r="AA177" s="109">
        <f t="shared" si="41"/>
        <v>13.562091503267974</v>
      </c>
      <c r="AB177" s="71">
        <v>12</v>
      </c>
      <c r="AC177" s="100">
        <v>1.53</v>
      </c>
      <c r="AD177" s="100" t="s">
        <v>142</v>
      </c>
      <c r="AE177" s="100">
        <v>2.02</v>
      </c>
      <c r="AF177" s="100">
        <v>1.05</v>
      </c>
      <c r="AG177" s="100">
        <v>8.08</v>
      </c>
      <c r="AH177" s="100">
        <v>22.6</v>
      </c>
      <c r="AI177" s="100">
        <v>20.39</v>
      </c>
      <c r="AJ177" s="100">
        <v>5.01</v>
      </c>
      <c r="AK177" s="100" t="s">
        <v>142</v>
      </c>
      <c r="AL177" s="100">
        <v>199.79</v>
      </c>
      <c r="AM177" s="100">
        <v>7.75</v>
      </c>
      <c r="AN177" s="100">
        <v>0.27</v>
      </c>
      <c r="AO177" s="110">
        <f t="shared" si="42"/>
        <v>-0.15557725743789597</v>
      </c>
      <c r="AP177" s="111">
        <f t="shared" si="43"/>
        <v>13.406514245830078</v>
      </c>
      <c r="AQ177" s="112">
        <f t="shared" si="44"/>
        <v>-20.445138207282465</v>
      </c>
      <c r="AR177" s="101">
        <f>INDEX(Historical!$C$7:$C$1045,MATCH(B177,Historical!$B$7:$B$1045,0))*IF(AH177="n/a",1.03,IF(AH177&lt;0,1.01,IF(AH177&gt;10,1.1,(1+AH177/100))))</f>
        <v>0.39600000000000002</v>
      </c>
      <c r="AS177" s="109">
        <f t="shared" si="45"/>
        <v>0.43560000000000004</v>
      </c>
      <c r="AT177" s="109">
        <f t="shared" si="50"/>
        <v>0.44866800000000007</v>
      </c>
      <c r="AU177" s="109">
        <f t="shared" si="50"/>
        <v>0.46212804000000007</v>
      </c>
      <c r="AV177" s="109">
        <f t="shared" si="50"/>
        <v>0.47599188120000008</v>
      </c>
      <c r="AW177" s="109">
        <f t="shared" si="46"/>
        <v>2.2183879212000002</v>
      </c>
      <c r="AX177" s="113">
        <f t="shared" si="47"/>
        <v>10.691026126265061</v>
      </c>
      <c r="AY177" s="100">
        <v>0.55000000000000004</v>
      </c>
      <c r="AZ177" s="100">
        <v>61.73</v>
      </c>
      <c r="BA177" s="100">
        <v>-8.27</v>
      </c>
      <c r="BB177" s="100">
        <v>7.13</v>
      </c>
      <c r="BC177" s="100">
        <v>19.239999999999998</v>
      </c>
      <c r="BE177" s="12">
        <v>2019</v>
      </c>
      <c r="BF177" s="12">
        <f t="shared" si="48"/>
        <v>1</v>
      </c>
      <c r="BG177" s="100">
        <v>0.83</v>
      </c>
      <c r="BH177" t="s">
        <v>121</v>
      </c>
      <c r="BI177" t="s">
        <v>122</v>
      </c>
    </row>
    <row r="178" spans="1:61" ht="11.25" customHeight="1" x14ac:dyDescent="0.2">
      <c r="A178" s="55" t="s">
        <v>271</v>
      </c>
      <c r="B178" s="55" t="s">
        <v>272</v>
      </c>
      <c r="C178" s="156" t="s">
        <v>116</v>
      </c>
      <c r="D178" s="98" t="s">
        <v>215</v>
      </c>
      <c r="E178" s="157">
        <v>39</v>
      </c>
      <c r="F178" s="2">
        <v>74</v>
      </c>
      <c r="G178" s="2" t="s">
        <v>119</v>
      </c>
      <c r="H178" s="2" t="s">
        <v>119</v>
      </c>
      <c r="I178" s="100">
        <v>88.17</v>
      </c>
      <c r="J178" s="101">
        <f t="shared" si="35"/>
        <v>1.3610071452875128</v>
      </c>
      <c r="K178" s="104">
        <v>0.3</v>
      </c>
      <c r="L178" s="71">
        <v>4</v>
      </c>
      <c r="M178" s="28">
        <f t="shared" si="36"/>
        <v>1.2</v>
      </c>
      <c r="N178" s="103" t="s">
        <v>273</v>
      </c>
      <c r="O178" s="104">
        <v>0.27</v>
      </c>
      <c r="P178" s="158">
        <v>45824</v>
      </c>
      <c r="Q178" s="158">
        <v>45838</v>
      </c>
      <c r="R178" s="28">
        <f t="shared" si="37"/>
        <v>11.1111111111111</v>
      </c>
      <c r="S178" s="105">
        <f>IF(INDEX(Historical!$D$7:$D1205,MATCH(B178,Historical!$B$7:$B$1044,0))=0,"n/a",(INDEX(Historical!$C$7:$C$1044,MATCH(B178,Historical!$B$7:$B$1044,0))/INDEX(Historical!$D$7:$D$1044,MATCH(B178,Historical!$B$7:$B$1044,0))-1)*100)</f>
        <v>10.377358490566024</v>
      </c>
      <c r="T178" s="105">
        <f>IF(INDEX(Historical!$F$7:$F$1044,MATCH(B178,Historical!$B$7:$B$1044,0))=0,"n/a",((INDEX(Historical!$C$7:$C$1044,MATCH(B178,Historical!$B$7:$B$1044,0))/INDEX(Historical!$F$7:$F$1044,MATCH(B178,Historical!$B$7:$B$1044,0)))^(1/3)-1)*100)</f>
        <v>8.7380373002892142</v>
      </c>
      <c r="U178" s="105">
        <f>IF(INDEX(Historical!$H$7:$H$1044,MATCH(B178,Historical!$B$7:$B$1044,0))=0,"n/a",((INDEX(Historical!$C$7:$C$1044,MATCH(B178,Historical!$B$7:$B$1044,0))/INDEX(Historical!$H$7:$H$1044,MATCH(B178,Historical!$B$7:$B$1044,0)))^(1/5)-1)*100)</f>
        <v>6.8516702296210097</v>
      </c>
      <c r="V178" s="105">
        <f>IF(INDEX(Historical!$M$7:$M$1044,MATCH(B178,Historical!$B$7:$B$1044,0))=0,"n/a",((INDEX(Historical!$C$7:$C$1044,MATCH(B178,Historical!$B$7:$B$1044,0))/INDEX(Historical!$M$7:$M$1044,MATCH(B178,Historical!$B$7:$B$1044,0)))^(1/10)-1)*100)</f>
        <v>5.7331341780404221</v>
      </c>
      <c r="W178" s="106">
        <f t="shared" si="38"/>
        <v>1.1951002744475976</v>
      </c>
      <c r="X178" s="107">
        <f t="shared" si="39"/>
        <v>0.78215413580148518</v>
      </c>
      <c r="Y178" s="165"/>
      <c r="Z178" s="101">
        <f t="shared" si="40"/>
        <v>37.499999999999993</v>
      </c>
      <c r="AA178" s="109">
        <f t="shared" si="41"/>
        <v>27.553124999999998</v>
      </c>
      <c r="AB178" s="71">
        <v>7</v>
      </c>
      <c r="AC178" s="100">
        <v>3.2</v>
      </c>
      <c r="AD178" s="100">
        <v>1.88</v>
      </c>
      <c r="AE178" s="100">
        <v>2.72</v>
      </c>
      <c r="AF178" s="100">
        <v>6.48</v>
      </c>
      <c r="AG178" s="100">
        <v>24.27</v>
      </c>
      <c r="AH178" s="100">
        <v>11.76</v>
      </c>
      <c r="AI178" s="100">
        <v>9.98</v>
      </c>
      <c r="AJ178" s="100">
        <v>8.76</v>
      </c>
      <c r="AK178" s="100">
        <v>10.73</v>
      </c>
      <c r="AL178" s="100">
        <v>10210</v>
      </c>
      <c r="AM178" s="100">
        <v>0.61</v>
      </c>
      <c r="AN178" s="100">
        <v>0.43</v>
      </c>
      <c r="AO178" s="110">
        <f t="shared" si="42"/>
        <v>-19.340447625091475</v>
      </c>
      <c r="AP178" s="111">
        <f t="shared" si="43"/>
        <v>8.2126773749085231</v>
      </c>
      <c r="AQ178" s="112">
        <f t="shared" si="44"/>
        <v>181.69664534743757</v>
      </c>
      <c r="AR178" s="101">
        <f>INDEX(Historical!$C$7:$C$1045,MATCH(B178,Historical!$B$7:$B$1045,0))*IF(AH178="n/a",1.03,IF(AH178&lt;0,1.01,IF(AH178&gt;10,1.1,(1+AH178/100))))</f>
        <v>1.2869999999999999</v>
      </c>
      <c r="AS178" s="109">
        <f t="shared" si="45"/>
        <v>1.4154426</v>
      </c>
      <c r="AT178" s="109">
        <f t="shared" si="50"/>
        <v>1.5569868600000001</v>
      </c>
      <c r="AU178" s="109">
        <f t="shared" si="50"/>
        <v>1.7126855460000003</v>
      </c>
      <c r="AV178" s="109">
        <f t="shared" si="50"/>
        <v>1.8839541006000005</v>
      </c>
      <c r="AW178" s="109">
        <f t="shared" si="46"/>
        <v>7.8560691066000006</v>
      </c>
      <c r="AX178" s="113">
        <f t="shared" si="47"/>
        <v>8.9101384899625735</v>
      </c>
      <c r="AY178" s="100">
        <v>1</v>
      </c>
      <c r="AZ178" s="100">
        <v>37.230000000000004</v>
      </c>
      <c r="BA178" s="100">
        <v>-21.86</v>
      </c>
      <c r="BB178" s="100">
        <v>-1.68</v>
      </c>
      <c r="BC178" s="100">
        <v>1.26</v>
      </c>
      <c r="BE178" s="12">
        <v>1987</v>
      </c>
      <c r="BF178" s="12">
        <f t="shared" si="48"/>
        <v>4</v>
      </c>
      <c r="BG178" s="100">
        <v>12.57</v>
      </c>
      <c r="BH178" t="s">
        <v>121</v>
      </c>
      <c r="BI178" t="s">
        <v>122</v>
      </c>
    </row>
    <row r="179" spans="1:61" ht="11.25" customHeight="1" x14ac:dyDescent="0.2">
      <c r="A179" s="55" t="s">
        <v>760</v>
      </c>
      <c r="B179" s="55" t="s">
        <v>761</v>
      </c>
      <c r="C179" s="156" t="s">
        <v>335</v>
      </c>
      <c r="D179" s="98" t="s">
        <v>762</v>
      </c>
      <c r="E179" s="157">
        <v>15</v>
      </c>
      <c r="F179" s="2">
        <v>316</v>
      </c>
      <c r="G179" s="2" t="s">
        <v>146</v>
      </c>
      <c r="H179" s="2" t="s">
        <v>146</v>
      </c>
      <c r="I179" s="100">
        <v>569.22</v>
      </c>
      <c r="J179" s="101">
        <f t="shared" si="35"/>
        <v>0.21081479919890372</v>
      </c>
      <c r="K179" s="104">
        <v>0.3</v>
      </c>
      <c r="L179" s="71">
        <v>4</v>
      </c>
      <c r="M179" s="28">
        <f t="shared" si="36"/>
        <v>1.2</v>
      </c>
      <c r="N179" s="103" t="s">
        <v>386</v>
      </c>
      <c r="O179" s="104">
        <v>0.25</v>
      </c>
      <c r="P179" s="158">
        <v>45930</v>
      </c>
      <c r="Q179" s="158">
        <v>45964</v>
      </c>
      <c r="R179" s="28">
        <f t="shared" si="37"/>
        <v>19.999999999999996</v>
      </c>
      <c r="S179" s="105">
        <f>IF(INDEX(Historical!$D$7:$D1206,MATCH(B179,Historical!$B$7:$B$1044,0))=0,"n/a",(INDEX(Historical!$C$7:$C$1044,MATCH(B179,Historical!$B$7:$B$1044,0))/INDEX(Historical!$D$7:$D$1044,MATCH(B179,Historical!$B$7:$B$1044,0))-1)*100)</f>
        <v>5.0000000000000044</v>
      </c>
      <c r="T179" s="105">
        <f>IF(INDEX(Historical!$F$7:$F$1044,MATCH(B179,Historical!$B$7:$B$1044,0))=0,"n/a",((INDEX(Historical!$C$7:$C$1044,MATCH(B179,Historical!$B$7:$B$1044,0))/INDEX(Historical!$F$7:$F$1044,MATCH(B179,Historical!$B$7:$B$1044,0)))^(1/3)-1)*100)</f>
        <v>9.4879784971972256</v>
      </c>
      <c r="U179" s="105">
        <f>IF(INDEX(Historical!$H$7:$H$1044,MATCH(B179,Historical!$B$7:$B$1044,0))=0,"n/a",((INDEX(Historical!$C$7:$C$1044,MATCH(B179,Historical!$B$7:$B$1044,0))/INDEX(Historical!$H$7:$H$1044,MATCH(B179,Historical!$B$7:$B$1044,0)))^(1/5)-1)*100)</f>
        <v>11.842691472014465</v>
      </c>
      <c r="V179" s="105">
        <f>IF(INDEX(Historical!$M$7:$M$1044,MATCH(B179,Historical!$B$7:$B$1044,0))=0,"n/a",((INDEX(Historical!$C$7:$C$1044,MATCH(B179,Historical!$B$7:$B$1044,0))/INDEX(Historical!$M$7:$M$1044,MATCH(B179,Historical!$B$7:$B$1044,0)))^(1/10)-1)*100)</f>
        <v>15.431656766005775</v>
      </c>
      <c r="W179" s="106">
        <f t="shared" si="38"/>
        <v>0.76742838773491895</v>
      </c>
      <c r="X179" s="107" t="str">
        <f t="shared" si="39"/>
        <v>n/a</v>
      </c>
      <c r="Y179" s="165"/>
      <c r="Z179" s="101">
        <f t="shared" si="40"/>
        <v>3.2948929159802307</v>
      </c>
      <c r="AA179" s="109">
        <f t="shared" si="41"/>
        <v>15.629324546952224</v>
      </c>
      <c r="AB179" s="71">
        <v>1</v>
      </c>
      <c r="AC179" s="100">
        <v>36.42</v>
      </c>
      <c r="AD179" s="100">
        <v>9.5</v>
      </c>
      <c r="AE179" s="100">
        <v>1.35</v>
      </c>
      <c r="AF179" s="100">
        <v>5</v>
      </c>
      <c r="AG179" s="100">
        <v>31.900000000000002</v>
      </c>
      <c r="AH179" s="100">
        <v>-2.79</v>
      </c>
      <c r="AI179" s="100">
        <v>0.89</v>
      </c>
      <c r="AJ179" s="100" t="s">
        <v>142</v>
      </c>
      <c r="AK179" s="100">
        <v>1.79</v>
      </c>
      <c r="AL179" s="100">
        <v>8890</v>
      </c>
      <c r="AM179" s="100">
        <v>51.519999999999996</v>
      </c>
      <c r="AN179" s="100">
        <v>0.31</v>
      </c>
      <c r="AO179" s="110">
        <f t="shared" si="42"/>
        <v>-3.5758182757388557</v>
      </c>
      <c r="AP179" s="111">
        <f t="shared" si="43"/>
        <v>12.053506271213369</v>
      </c>
      <c r="AQ179" s="112">
        <f t="shared" si="44"/>
        <v>86.364782956867955</v>
      </c>
      <c r="AR179" s="101">
        <f>INDEX(Historical!$C$7:$C$1045,MATCH(B179,Historical!$B$7:$B$1045,0))*IF(AH179="n/a",1.03,IF(AH179&lt;0,1.01,IF(AH179&gt;10,1.1,(1+AH179/100))))</f>
        <v>1.0605</v>
      </c>
      <c r="AS179" s="109">
        <f t="shared" si="45"/>
        <v>1.06993845</v>
      </c>
      <c r="AT179" s="109">
        <f t="shared" si="50"/>
        <v>1.0890903482550001</v>
      </c>
      <c r="AU179" s="109">
        <f t="shared" si="50"/>
        <v>1.1085850654887646</v>
      </c>
      <c r="AV179" s="109">
        <f t="shared" si="50"/>
        <v>1.1284287381610134</v>
      </c>
      <c r="AW179" s="109">
        <f t="shared" si="46"/>
        <v>5.4565426019047782</v>
      </c>
      <c r="AX179" s="113">
        <f t="shared" si="47"/>
        <v>0.95859994411734961</v>
      </c>
      <c r="AY179" s="100">
        <v>1.19</v>
      </c>
      <c r="AZ179" s="100">
        <v>79.900000000000006</v>
      </c>
      <c r="BA179" s="100">
        <v>-19.989999999999998</v>
      </c>
      <c r="BB179" s="100">
        <v>-4.2799999999999994</v>
      </c>
      <c r="BC179" s="100">
        <v>-2.68</v>
      </c>
      <c r="BE179" s="12">
        <v>2012</v>
      </c>
      <c r="BF179" s="12">
        <f t="shared" si="48"/>
        <v>1</v>
      </c>
      <c r="BG179" s="100">
        <v>16.21</v>
      </c>
      <c r="BH179" t="s">
        <v>121</v>
      </c>
      <c r="BI179" t="s">
        <v>122</v>
      </c>
    </row>
    <row r="180" spans="1:61" ht="11.25" customHeight="1" x14ac:dyDescent="0.2">
      <c r="A180" s="146" t="s">
        <v>5617</v>
      </c>
      <c r="B180" s="55" t="s">
        <v>5606</v>
      </c>
      <c r="C180" s="156" t="s">
        <v>198</v>
      </c>
      <c r="D180" s="98" t="s">
        <v>5618</v>
      </c>
      <c r="E180" s="157">
        <v>5</v>
      </c>
      <c r="F180" s="2">
        <v>708</v>
      </c>
      <c r="G180" s="2" t="s">
        <v>146</v>
      </c>
      <c r="H180" s="2" t="s">
        <v>146</v>
      </c>
      <c r="I180" s="100">
        <v>208.95</v>
      </c>
      <c r="J180" s="101">
        <f t="shared" si="35"/>
        <v>1.206030150753769</v>
      </c>
      <c r="K180" s="104">
        <v>0.63</v>
      </c>
      <c r="L180" s="71">
        <v>4</v>
      </c>
      <c r="M180" s="28">
        <f t="shared" si="36"/>
        <v>2.52</v>
      </c>
      <c r="N180" s="103" t="s">
        <v>1445</v>
      </c>
      <c r="O180" s="104">
        <v>0.52500000000000002</v>
      </c>
      <c r="P180" s="158">
        <v>46133</v>
      </c>
      <c r="Q180" s="158">
        <v>46143</v>
      </c>
      <c r="R180" s="28">
        <f t="shared" si="37"/>
        <v>19.999999999999996</v>
      </c>
      <c r="S180" s="105">
        <f>IF(INDEX(Historical!$D$7:$D1716,MATCH(B180,Historical!$B$7:$B$1044,0))=0,"n/a",(INDEX(Historical!$C$7:$C$1044,MATCH(B180,Historical!$B$7:$B$1044,0))/INDEX(Historical!$D$7:$D$1044,MATCH(B180,Historical!$B$7:$B$1044,0))-1)*100)</f>
        <v>18.475073313782996</v>
      </c>
      <c r="T180" s="105">
        <f>IF(INDEX(Historical!$F$7:$F$1044,MATCH(B180,Historical!$B$7:$B$1044,0))=0,"n/a",((INDEX(Historical!$C$7:$C$1044,MATCH(B180,Historical!$B$7:$B$1044,0))/INDEX(Historical!$F$7:$F$1044,MATCH(B180,Historical!$B$7:$B$1044,0)))^(1/3)-1)*100)</f>
        <v>26.834886600073602</v>
      </c>
      <c r="U180" s="105" t="str">
        <f>IF(INDEX(Historical!$H$7:$H$1044,MATCH(B180,Historical!$B$7:$B$1044,0))=0,"n/a",((INDEX(Historical!$C$7:$C$1044,MATCH(B180,Historical!$B$7:$B$1044,0))/INDEX(Historical!$H$7:$H$1044,MATCH(B180,Historical!$B$7:$B$1044,0)))^(1/5)-1)*100)</f>
        <v>n/a</v>
      </c>
      <c r="V180" s="105" t="str">
        <f>IF(INDEX(Historical!$M$7:$M$1044,MATCH(B180,Historical!$B$7:$B$1044,0))=0,"n/a",((INDEX(Historical!$C$7:$C$1044,MATCH(B180,Historical!$B$7:$B$1044,0))/INDEX(Historical!$M$7:$M$1044,MATCH(B180,Historical!$B$7:$B$1044,0)))^(1/10)-1)*100)</f>
        <v>n/a</v>
      </c>
      <c r="W180" s="106" t="str">
        <f t="shared" si="38"/>
        <v>n/a</v>
      </c>
      <c r="X180" s="107" t="str">
        <f t="shared" si="39"/>
        <v>n/a</v>
      </c>
      <c r="Y180" s="159"/>
      <c r="Z180" s="101">
        <f t="shared" si="40"/>
        <v>28.899082568807337</v>
      </c>
      <c r="AA180" s="109">
        <f t="shared" si="41"/>
        <v>23.962155963302749</v>
      </c>
      <c r="AB180" s="71">
        <v>1</v>
      </c>
      <c r="AC180" s="100">
        <v>8.7200000000000006</v>
      </c>
      <c r="AD180" s="100">
        <v>0.77</v>
      </c>
      <c r="AE180" s="100">
        <v>1.2</v>
      </c>
      <c r="AF180" s="100" t="s">
        <v>142</v>
      </c>
      <c r="AG180" s="100" t="s">
        <v>142</v>
      </c>
      <c r="AH180" s="100">
        <v>23.68</v>
      </c>
      <c r="AI180" s="100">
        <v>15.75</v>
      </c>
      <c r="AJ180" s="100">
        <v>15.509999999999998</v>
      </c>
      <c r="AK180" s="100">
        <v>18.38</v>
      </c>
      <c r="AL180" s="100">
        <v>136450</v>
      </c>
      <c r="AM180" s="100">
        <v>53.65</v>
      </c>
      <c r="AN180" s="100" t="s">
        <v>142</v>
      </c>
      <c r="AO180" s="110" t="str">
        <f t="shared" si="42"/>
        <v>n/a</v>
      </c>
      <c r="AP180" s="111" t="str">
        <f t="shared" si="43"/>
        <v>n/a</v>
      </c>
      <c r="AQ180" s="112" t="str">
        <f t="shared" si="44"/>
        <v>n/a</v>
      </c>
      <c r="AR180" s="101">
        <f>INDEX(Historical!$C$7:$C$1045,MATCH(B180,Historical!$B$7:$B$1045,0))*IF(AH180="n/a",1.03,IF(AH180&lt;0,1.01,IF(AH180&gt;10,1.1,(1+AH180/100))))</f>
        <v>2.2220000000000004</v>
      </c>
      <c r="AS180" s="109">
        <f t="shared" si="45"/>
        <v>2.4442000000000008</v>
      </c>
      <c r="AT180" s="109">
        <f t="shared" si="50"/>
        <v>2.6886200000000011</v>
      </c>
      <c r="AU180" s="109">
        <f t="shared" si="50"/>
        <v>2.9574820000000015</v>
      </c>
      <c r="AV180" s="109">
        <f t="shared" si="50"/>
        <v>3.2532302000000017</v>
      </c>
      <c r="AW180" s="109">
        <f t="shared" si="46"/>
        <v>13.565532200000007</v>
      </c>
      <c r="AX180" s="113">
        <f t="shared" si="47"/>
        <v>6.4922384302464744</v>
      </c>
      <c r="AY180" s="100">
        <v>0.97</v>
      </c>
      <c r="AZ180" s="100">
        <v>140.84</v>
      </c>
      <c r="BA180" s="100">
        <v>-5.67</v>
      </c>
      <c r="BB180" s="100">
        <v>24.33</v>
      </c>
      <c r="BC180" s="100">
        <v>47.82</v>
      </c>
      <c r="BE180" s="12">
        <v>2022</v>
      </c>
      <c r="BF180" s="12">
        <f t="shared" si="48"/>
        <v>0</v>
      </c>
      <c r="BG180" s="100">
        <v>6.5600000000000005</v>
      </c>
      <c r="BH180" s="55" t="s">
        <v>121</v>
      </c>
      <c r="BI180" s="55" t="s">
        <v>122</v>
      </c>
    </row>
    <row r="181" spans="1:61" ht="11.25" customHeight="1" x14ac:dyDescent="0.2">
      <c r="A181" s="123" t="s">
        <v>763</v>
      </c>
      <c r="B181" s="55" t="s">
        <v>764</v>
      </c>
      <c r="C181" s="156" t="s">
        <v>134</v>
      </c>
      <c r="D181" s="98" t="s">
        <v>135</v>
      </c>
      <c r="E181" s="157">
        <v>24</v>
      </c>
      <c r="F181" s="2">
        <v>155</v>
      </c>
      <c r="G181" s="2" t="s">
        <v>119</v>
      </c>
      <c r="H181" s="2" t="s">
        <v>119</v>
      </c>
      <c r="I181" s="100">
        <v>16.82</v>
      </c>
      <c r="J181" s="101">
        <f t="shared" si="35"/>
        <v>4.5778834720570742</v>
      </c>
      <c r="K181" s="104">
        <v>0.1925</v>
      </c>
      <c r="L181" s="71">
        <v>4</v>
      </c>
      <c r="M181" s="28">
        <f t="shared" si="36"/>
        <v>0.77</v>
      </c>
      <c r="N181" s="103" t="s">
        <v>151</v>
      </c>
      <c r="O181" s="104">
        <v>0.1825</v>
      </c>
      <c r="P181" s="158">
        <v>46143</v>
      </c>
      <c r="Q181" s="158">
        <v>46157</v>
      </c>
      <c r="R181" s="28">
        <f t="shared" si="37"/>
        <v>5.4794520547945256</v>
      </c>
      <c r="S181" s="105">
        <f>IF(INDEX(Historical!$D$7:$D1207,MATCH(B181,Historical!$B$7:$B$1044,0))=0,"n/a",(INDEX(Historical!$C$7:$C$1044,MATCH(B181,Historical!$B$7:$B$1044,0))/INDEX(Historical!$D$7:$D$1044,MATCH(B181,Historical!$B$7:$B$1044,0))-1)*100)</f>
        <v>4.7272727272727133</v>
      </c>
      <c r="T181" s="105">
        <f>IF(INDEX(Historical!$F$7:$F$1044,MATCH(B181,Historical!$B$7:$B$1044,0))=0,"n/a",((INDEX(Historical!$C$7:$C$1044,MATCH(B181,Historical!$B$7:$B$1044,0))/INDEX(Historical!$F$7:$F$1044,MATCH(B181,Historical!$B$7:$B$1044,0)))^(1/3)-1)*100)</f>
        <v>3.2041272292946843</v>
      </c>
      <c r="U181" s="105">
        <f>IF(INDEX(Historical!$H$7:$H$1044,MATCH(B181,Historical!$B$7:$B$1044,0))=0,"n/a",((INDEX(Historical!$C$7:$C$1044,MATCH(B181,Historical!$B$7:$B$1044,0))/INDEX(Historical!$H$7:$H$1044,MATCH(B181,Historical!$B$7:$B$1044,0)))^(1/5)-1)*100)</f>
        <v>3.887454746806096</v>
      </c>
      <c r="V181" s="105">
        <f>IF(INDEX(Historical!$M$7:$M$1044,MATCH(B181,Historical!$B$7:$B$1044,0))=0,"n/a",((INDEX(Historical!$C$7:$C$1044,MATCH(B181,Historical!$B$7:$B$1044,0))/INDEX(Historical!$M$7:$M$1044,MATCH(B181,Historical!$B$7:$B$1044,0)))^(1/10)-1)*100)</f>
        <v>2.9855462777177211</v>
      </c>
      <c r="W181" s="106">
        <f t="shared" si="38"/>
        <v>1.3020916057539167</v>
      </c>
      <c r="X181" s="107">
        <f t="shared" si="39"/>
        <v>1.0592519746065656</v>
      </c>
      <c r="Y181" s="55"/>
      <c r="Z181" s="101">
        <f t="shared" si="40"/>
        <v>35.159817351598178</v>
      </c>
      <c r="AA181" s="109">
        <f t="shared" si="41"/>
        <v>7.6803652968036529</v>
      </c>
      <c r="AB181" s="71">
        <v>12</v>
      </c>
      <c r="AC181" s="100">
        <v>2.19</v>
      </c>
      <c r="AD181" s="100" t="s">
        <v>142</v>
      </c>
      <c r="AE181" s="100">
        <v>0.65</v>
      </c>
      <c r="AF181" s="100">
        <v>0.96</v>
      </c>
      <c r="AG181" s="100">
        <v>13.38</v>
      </c>
      <c r="AH181" s="100">
        <v>-12.370000000000001</v>
      </c>
      <c r="AI181" s="100">
        <v>7.79</v>
      </c>
      <c r="AJ181" s="100">
        <v>3.6700000000000004</v>
      </c>
      <c r="AK181" s="100" t="s">
        <v>142</v>
      </c>
      <c r="AL181" s="100">
        <v>633.66999999999996</v>
      </c>
      <c r="AM181" s="100">
        <v>53.400000000000006</v>
      </c>
      <c r="AN181" s="100">
        <v>0.05</v>
      </c>
      <c r="AO181" s="110">
        <f t="shared" si="42"/>
        <v>0.78497292205951741</v>
      </c>
      <c r="AP181" s="111">
        <f t="shared" si="43"/>
        <v>8.4653382188631703</v>
      </c>
      <c r="AQ181" s="112">
        <f t="shared" si="44"/>
        <v>-42.755298411385191</v>
      </c>
      <c r="AR181" s="101">
        <f>INDEX(Historical!$C$7:$C$1045,MATCH(B181,Historical!$B$7:$B$1045,0))*IF(AH181="n/a",1.03,IF(AH181&lt;0,1.01,IF(AH181&gt;10,1.1,(1+AH181/100))))</f>
        <v>0.72719999999999996</v>
      </c>
      <c r="AS181" s="109">
        <f t="shared" si="45"/>
        <v>0.78384887999999997</v>
      </c>
      <c r="AT181" s="109">
        <f t="shared" si="50"/>
        <v>0.80736434639999999</v>
      </c>
      <c r="AU181" s="109">
        <f t="shared" si="50"/>
        <v>0.83158527679200001</v>
      </c>
      <c r="AV181" s="109">
        <f t="shared" si="50"/>
        <v>0.85653283509576006</v>
      </c>
      <c r="AW181" s="109">
        <f t="shared" si="46"/>
        <v>4.0065313382877594</v>
      </c>
      <c r="AX181" s="113">
        <f t="shared" si="47"/>
        <v>23.820043628345775</v>
      </c>
      <c r="AY181" s="100">
        <v>0.02</v>
      </c>
      <c r="AZ181" s="100">
        <v>2.37</v>
      </c>
      <c r="BA181" s="100">
        <v>-20.36</v>
      </c>
      <c r="BB181" s="100">
        <v>-2.85</v>
      </c>
      <c r="BC181" s="100">
        <v>-9.39</v>
      </c>
      <c r="BE181" s="12">
        <v>2003</v>
      </c>
      <c r="BF181" s="12">
        <f t="shared" si="48"/>
        <v>2</v>
      </c>
      <c r="BG181" s="100">
        <v>4.42</v>
      </c>
      <c r="BH181" t="s">
        <v>121</v>
      </c>
      <c r="BI181" t="s">
        <v>122</v>
      </c>
    </row>
    <row r="182" spans="1:61" ht="11.25" customHeight="1" x14ac:dyDescent="0.2">
      <c r="A182" s="123" t="s">
        <v>765</v>
      </c>
      <c r="B182" s="123" t="s">
        <v>766</v>
      </c>
      <c r="C182" s="156" t="s">
        <v>134</v>
      </c>
      <c r="D182" s="98" t="s">
        <v>135</v>
      </c>
      <c r="E182" s="157">
        <v>24</v>
      </c>
      <c r="F182" s="2">
        <v>156</v>
      </c>
      <c r="G182" s="2" t="s">
        <v>146</v>
      </c>
      <c r="H182" s="2" t="s">
        <v>146</v>
      </c>
      <c r="I182" s="100">
        <v>19.25</v>
      </c>
      <c r="J182" s="101">
        <f t="shared" si="35"/>
        <v>3.6363636363636362</v>
      </c>
      <c r="K182" s="104">
        <v>0.17499999999999999</v>
      </c>
      <c r="L182" s="71">
        <v>4</v>
      </c>
      <c r="M182" s="28">
        <f t="shared" si="36"/>
        <v>0.7</v>
      </c>
      <c r="N182" s="103" t="s">
        <v>151</v>
      </c>
      <c r="O182" s="104">
        <v>0.16500000000000001</v>
      </c>
      <c r="P182" s="158">
        <v>46143</v>
      </c>
      <c r="Q182" s="158">
        <v>46157</v>
      </c>
      <c r="R182" s="28">
        <f t="shared" si="37"/>
        <v>6.060606060606049</v>
      </c>
      <c r="S182" s="105">
        <f>IF(INDEX(Historical!$D$7:$D1208,MATCH(B182,Historical!$B$7:$B$1044,0))=0,"n/a",(INDEX(Historical!$C$7:$C$1044,MATCH(B182,Historical!$B$7:$B$1044,0))/INDEX(Historical!$D$7:$D$1044,MATCH(B182,Historical!$B$7:$B$1044,0))-1)*100)</f>
        <v>5.2631578947368363</v>
      </c>
      <c r="T182" s="105">
        <f>IF(INDEX(Historical!$F$7:$F$1044,MATCH(B182,Historical!$B$7:$B$1044,0))=0,"n/a",((INDEX(Historical!$C$7:$C$1044,MATCH(B182,Historical!$B$7:$B$1044,0))/INDEX(Historical!$F$7:$F$1044,MATCH(B182,Historical!$B$7:$B$1044,0)))^(1/3)-1)*100)</f>
        <v>3.5744168651286268</v>
      </c>
      <c r="U182" s="105">
        <f>IF(INDEX(Historical!$H$7:$H$1044,MATCH(B182,Historical!$B$7:$B$1044,0))=0,"n/a",((INDEX(Historical!$C$7:$C$1044,MATCH(B182,Historical!$B$7:$B$1044,0))/INDEX(Historical!$H$7:$H$1044,MATCH(B182,Historical!$B$7:$B$1044,0)))^(1/5)-1)*100)</f>
        <v>4.3640227150435917</v>
      </c>
      <c r="V182" s="105">
        <f>IF(INDEX(Historical!$M$7:$M$1044,MATCH(B182,Historical!$B$7:$B$1044,0))=0,"n/a",((INDEX(Historical!$C$7:$C$1044,MATCH(B182,Historical!$B$7:$B$1044,0))/INDEX(Historical!$M$7:$M$1044,MATCH(B182,Historical!$B$7:$B$1044,0)))^(1/10)-1)*100)</f>
        <v>3.3285597844020298</v>
      </c>
      <c r="W182" s="106">
        <f t="shared" si="38"/>
        <v>1.3110843721341123</v>
      </c>
      <c r="X182" s="107" t="str">
        <f t="shared" si="39"/>
        <v>n/a</v>
      </c>
      <c r="Y182" s="55"/>
      <c r="Z182" s="101" t="str">
        <f t="shared" si="40"/>
        <v>n/a</v>
      </c>
      <c r="AA182" s="109" t="str">
        <f t="shared" si="41"/>
        <v>n/a</v>
      </c>
      <c r="AB182" s="71">
        <v>12</v>
      </c>
      <c r="AC182" s="100" t="s">
        <v>142</v>
      </c>
      <c r="AD182" s="100" t="s">
        <v>142</v>
      </c>
      <c r="AE182" s="100" t="s">
        <v>142</v>
      </c>
      <c r="AF182" s="100" t="s">
        <v>142</v>
      </c>
      <c r="AG182" s="100" t="s">
        <v>142</v>
      </c>
      <c r="AH182" s="100" t="s">
        <v>142</v>
      </c>
      <c r="AI182" s="100" t="s">
        <v>142</v>
      </c>
      <c r="AJ182" s="100" t="s">
        <v>142</v>
      </c>
      <c r="AK182" s="100" t="s">
        <v>142</v>
      </c>
      <c r="AL182" s="100" t="s">
        <v>142</v>
      </c>
      <c r="AM182" s="100" t="s">
        <v>142</v>
      </c>
      <c r="AN182" s="100" t="s">
        <v>142</v>
      </c>
      <c r="AO182" s="110" t="str">
        <f t="shared" si="42"/>
        <v>n/a</v>
      </c>
      <c r="AP182" s="111">
        <f t="shared" si="43"/>
        <v>8.0003863514072275</v>
      </c>
      <c r="AQ182" s="112" t="str">
        <f t="shared" si="44"/>
        <v>n/a</v>
      </c>
      <c r="AR182" s="101">
        <f>INDEX(Historical!$C$7:$C$1045,MATCH(B182,Historical!$B$7:$B$1045,0))*IF(AH182="n/a",1.03,IF(AH182&lt;0,1.01,IF(AH182&gt;10,1.1,(1+AH182/100))))</f>
        <v>0.6695000000000001</v>
      </c>
      <c r="AS182" s="109">
        <f t="shared" si="45"/>
        <v>0.68958500000000011</v>
      </c>
      <c r="AT182" s="109">
        <f t="shared" si="50"/>
        <v>0.71027255000000011</v>
      </c>
      <c r="AU182" s="109">
        <f t="shared" si="50"/>
        <v>0.73158072650000017</v>
      </c>
      <c r="AV182" s="109">
        <f t="shared" si="50"/>
        <v>0.75352814829500014</v>
      </c>
      <c r="AW182" s="109">
        <f t="shared" si="46"/>
        <v>3.5544664247950006</v>
      </c>
      <c r="AX182" s="113">
        <f t="shared" si="47"/>
        <v>18.464760648285715</v>
      </c>
      <c r="AY182" s="100" t="s">
        <v>142</v>
      </c>
      <c r="AZ182" s="100" t="s">
        <v>142</v>
      </c>
      <c r="BA182" s="100" t="s">
        <v>142</v>
      </c>
      <c r="BB182" s="100" t="s">
        <v>142</v>
      </c>
      <c r="BC182" s="100" t="s">
        <v>142</v>
      </c>
      <c r="BE182" s="12">
        <v>2003</v>
      </c>
      <c r="BF182" s="12">
        <f t="shared" si="48"/>
        <v>2</v>
      </c>
      <c r="BG182" s="100" t="s">
        <v>142</v>
      </c>
      <c r="BH182" t="s">
        <v>121</v>
      </c>
      <c r="BI182" t="s">
        <v>122</v>
      </c>
    </row>
    <row r="183" spans="1:61" ht="11.25" customHeight="1" x14ac:dyDescent="0.2">
      <c r="A183" s="123" t="s">
        <v>767</v>
      </c>
      <c r="B183" s="55" t="s">
        <v>768</v>
      </c>
      <c r="C183" s="156" t="s">
        <v>180</v>
      </c>
      <c r="D183" s="98" t="s">
        <v>208</v>
      </c>
      <c r="E183" s="157">
        <v>15</v>
      </c>
      <c r="F183" s="2">
        <v>348</v>
      </c>
      <c r="G183" s="2" t="s">
        <v>146</v>
      </c>
      <c r="H183" s="2" t="s">
        <v>146</v>
      </c>
      <c r="I183" s="100">
        <v>194.2</v>
      </c>
      <c r="J183" s="101">
        <f t="shared" si="35"/>
        <v>1.7713697219361484</v>
      </c>
      <c r="K183" s="104">
        <v>0.86</v>
      </c>
      <c r="L183" s="71">
        <v>4</v>
      </c>
      <c r="M183" s="28">
        <f t="shared" si="36"/>
        <v>3.44</v>
      </c>
      <c r="N183" s="103" t="s">
        <v>769</v>
      </c>
      <c r="O183" s="104">
        <v>0.8</v>
      </c>
      <c r="P183" s="158">
        <v>46118</v>
      </c>
      <c r="Q183" s="158">
        <v>46132</v>
      </c>
      <c r="R183" s="28">
        <f t="shared" si="37"/>
        <v>7.4999999999999929</v>
      </c>
      <c r="S183" s="105">
        <f>IF(INDEX(Historical!$D$7:$D1209,MATCH(B183,Historical!$B$7:$B$1044,0))=0,"n/a",(INDEX(Historical!$C$7:$C$1044,MATCH(B183,Historical!$B$7:$B$1044,0))/INDEX(Historical!$D$7:$D$1044,MATCH(B183,Historical!$B$7:$B$1044,0))-1)*100)</f>
        <v>6.4189189189189255</v>
      </c>
      <c r="T183" s="105">
        <f>IF(INDEX(Historical!$F$7:$F$1044,MATCH(B183,Historical!$B$7:$B$1044,0))=0,"n/a",((INDEX(Historical!$C$7:$C$1044,MATCH(B183,Historical!$B$7:$B$1044,0))/INDEX(Historical!$F$7:$F$1044,MATCH(B183,Historical!$B$7:$B$1044,0)))^(1/3)-1)*100)</f>
        <v>6.6053667550018957</v>
      </c>
      <c r="U183" s="105">
        <f>IF(INDEX(Historical!$H$7:$H$1044,MATCH(B183,Historical!$B$7:$B$1044,0))=0,"n/a",((INDEX(Historical!$C$7:$C$1044,MATCH(B183,Historical!$B$7:$B$1044,0))/INDEX(Historical!$H$7:$H$1044,MATCH(B183,Historical!$B$7:$B$1044,0)))^(1/5)-1)*100)</f>
        <v>7.3454537298255351</v>
      </c>
      <c r="V183" s="105">
        <f>IF(INDEX(Historical!$M$7:$M$1044,MATCH(B183,Historical!$B$7:$B$1044,0))=0,"n/a",((INDEX(Historical!$C$7:$C$1044,MATCH(B183,Historical!$B$7:$B$1044,0))/INDEX(Historical!$M$7:$M$1044,MATCH(B183,Historical!$B$7:$B$1044,0)))^(1/10)-1)*100)</f>
        <v>7.9193502472868271</v>
      </c>
      <c r="W183" s="106">
        <f t="shared" si="38"/>
        <v>0.92753237329566163</v>
      </c>
      <c r="X183" s="107" t="str">
        <f t="shared" si="39"/>
        <v>n/a</v>
      </c>
      <c r="Y183" s="159"/>
      <c r="Z183" s="101">
        <f t="shared" si="40"/>
        <v>37.927232635060633</v>
      </c>
      <c r="AA183" s="109">
        <f t="shared" si="41"/>
        <v>21.411245865490628</v>
      </c>
      <c r="AB183" s="71">
        <v>12</v>
      </c>
      <c r="AC183" s="100">
        <v>9.07</v>
      </c>
      <c r="AD183" s="100">
        <v>1.89</v>
      </c>
      <c r="AE183" s="100">
        <v>1.91</v>
      </c>
      <c r="AF183" s="100">
        <v>2.93</v>
      </c>
      <c r="AG183" s="100">
        <v>14.27</v>
      </c>
      <c r="AH183" s="100">
        <v>9.01</v>
      </c>
      <c r="AI183" s="100">
        <v>8.4</v>
      </c>
      <c r="AJ183" s="100">
        <v>-3.64</v>
      </c>
      <c r="AK183" s="100">
        <v>8.83</v>
      </c>
      <c r="AL183" s="100">
        <v>21500</v>
      </c>
      <c r="AM183" s="100">
        <v>0.52</v>
      </c>
      <c r="AN183" s="100">
        <v>0.87</v>
      </c>
      <c r="AO183" s="110">
        <f t="shared" si="42"/>
        <v>-12.294422413728944</v>
      </c>
      <c r="AP183" s="111">
        <f t="shared" si="43"/>
        <v>9.1168234517616842</v>
      </c>
      <c r="AQ183" s="112">
        <f t="shared" si="44"/>
        <v>66.979639990944918</v>
      </c>
      <c r="AR183" s="101">
        <f>INDEX(Historical!$C$7:$C$1045,MATCH(B183,Historical!$B$7:$B$1045,0))*IF(AH183="n/a",1.03,IF(AH183&lt;0,1.01,IF(AH183&gt;10,1.1,(1+AH183/100))))</f>
        <v>3.4338150000000001</v>
      </c>
      <c r="AS183" s="109">
        <f t="shared" si="45"/>
        <v>3.7222554600000004</v>
      </c>
      <c r="AT183" s="109">
        <f t="shared" si="50"/>
        <v>4.0509306171180004</v>
      </c>
      <c r="AU183" s="109">
        <f t="shared" si="50"/>
        <v>4.4086277906095201</v>
      </c>
      <c r="AV183" s="109">
        <f t="shared" si="50"/>
        <v>4.797909624520341</v>
      </c>
      <c r="AW183" s="109">
        <f t="shared" si="46"/>
        <v>20.413538492247863</v>
      </c>
      <c r="AX183" s="113">
        <f t="shared" si="47"/>
        <v>10.511605814751732</v>
      </c>
      <c r="AY183" s="100">
        <v>0.59</v>
      </c>
      <c r="AZ183" s="100">
        <v>17.95</v>
      </c>
      <c r="BA183" s="100">
        <v>-9.0399999999999991</v>
      </c>
      <c r="BB183" s="100">
        <v>-2.5499999999999998</v>
      </c>
      <c r="BC183" s="100">
        <v>4.25</v>
      </c>
      <c r="BE183" s="12">
        <v>2012</v>
      </c>
      <c r="BF183" s="12">
        <f t="shared" si="48"/>
        <v>1</v>
      </c>
      <c r="BG183" s="100">
        <v>6.2799999999999994</v>
      </c>
      <c r="BH183" t="s">
        <v>121</v>
      </c>
      <c r="BI183" t="s">
        <v>122</v>
      </c>
    </row>
    <row r="184" spans="1:61" ht="11.25" customHeight="1" x14ac:dyDescent="0.2">
      <c r="A184" s="116" t="s">
        <v>770</v>
      </c>
      <c r="B184" s="55" t="s">
        <v>771</v>
      </c>
      <c r="C184" s="156" t="s">
        <v>335</v>
      </c>
      <c r="D184" s="98" t="s">
        <v>772</v>
      </c>
      <c r="E184" s="157">
        <v>12</v>
      </c>
      <c r="F184" s="2">
        <v>458</v>
      </c>
      <c r="G184" s="2" t="s">
        <v>146</v>
      </c>
      <c r="H184" s="2" t="s">
        <v>146</v>
      </c>
      <c r="I184" s="100">
        <v>153.86000000000001</v>
      </c>
      <c r="J184" s="101">
        <f t="shared" si="35"/>
        <v>1.1698947094761472</v>
      </c>
      <c r="K184" s="104">
        <v>0.45</v>
      </c>
      <c r="L184" s="71">
        <v>4</v>
      </c>
      <c r="M184" s="28">
        <f t="shared" si="36"/>
        <v>1.8</v>
      </c>
      <c r="N184" s="103" t="s">
        <v>158</v>
      </c>
      <c r="O184" s="104">
        <v>0.4</v>
      </c>
      <c r="P184" s="158">
        <v>45974</v>
      </c>
      <c r="Q184" s="158">
        <v>45981</v>
      </c>
      <c r="R184" s="28">
        <f t="shared" si="37"/>
        <v>12.499999999999996</v>
      </c>
      <c r="S184" s="105">
        <f>IF(INDEX(Historical!$D$7:$D1210,MATCH(B184,Historical!$B$7:$B$1044,0))=0,"n/a",(INDEX(Historical!$C$7:$C$1044,MATCH(B184,Historical!$B$7:$B$1044,0))/INDEX(Historical!$D$7:$D$1044,MATCH(B184,Historical!$B$7:$B$1044,0))-1)*100)</f>
        <v>26.923076923076916</v>
      </c>
      <c r="T184" s="105">
        <f>IF(INDEX(Historical!$F$7:$F$1044,MATCH(B184,Historical!$B$7:$B$1044,0))=0,"n/a",((INDEX(Historical!$C$7:$C$1044,MATCH(B184,Historical!$B$7:$B$1044,0))/INDEX(Historical!$F$7:$F$1044,MATCH(B184,Historical!$B$7:$B$1044,0)))^(1/3)-1)*100)</f>
        <v>21.277639981444118</v>
      </c>
      <c r="U184" s="105">
        <f>IF(INDEX(Historical!$H$7:$H$1044,MATCH(B184,Historical!$B$7:$B$1044,0))=0,"n/a",((INDEX(Historical!$C$7:$C$1044,MATCH(B184,Historical!$B$7:$B$1044,0))/INDEX(Historical!$H$7:$H$1044,MATCH(B184,Historical!$B$7:$B$1044,0)))^(1/5)-1)*100)</f>
        <v>17.877030702271846</v>
      </c>
      <c r="V184" s="105">
        <f>IF(INDEX(Historical!$M$7:$M$1044,MATCH(B184,Historical!$B$7:$B$1044,0))=0,"n/a",((INDEX(Historical!$C$7:$C$1044,MATCH(B184,Historical!$B$7:$B$1044,0))/INDEX(Historical!$M$7:$M$1044,MATCH(B184,Historical!$B$7:$B$1044,0)))^(1/10)-1)*100)</f>
        <v>19.95435387516671</v>
      </c>
      <c r="W184" s="106">
        <f t="shared" si="38"/>
        <v>0.8958962447047657</v>
      </c>
      <c r="X184" s="107">
        <f t="shared" si="39"/>
        <v>1.4267382842994292</v>
      </c>
      <c r="Y184" s="123"/>
      <c r="Z184" s="101">
        <f t="shared" si="40"/>
        <v>16.869728209934394</v>
      </c>
      <c r="AA184" s="109">
        <f t="shared" si="41"/>
        <v>14.419868791002813</v>
      </c>
      <c r="AB184" s="71">
        <v>9</v>
      </c>
      <c r="AC184" s="100">
        <v>10.67</v>
      </c>
      <c r="AD184" s="100">
        <v>2.08</v>
      </c>
      <c r="AE184" s="100">
        <v>1.31</v>
      </c>
      <c r="AF184" s="100">
        <v>1.86</v>
      </c>
      <c r="AG184" s="100">
        <v>13.23</v>
      </c>
      <c r="AH184" s="100">
        <v>-8.58</v>
      </c>
      <c r="AI184" s="100">
        <v>12.280000000000001</v>
      </c>
      <c r="AJ184" s="100">
        <v>12.53</v>
      </c>
      <c r="AK184" s="100">
        <v>6.22</v>
      </c>
      <c r="AL184" s="100">
        <v>43630</v>
      </c>
      <c r="AM184" s="100">
        <v>10.8</v>
      </c>
      <c r="AN184" s="100">
        <v>0.28000000000000003</v>
      </c>
      <c r="AO184" s="110">
        <f t="shared" si="42"/>
        <v>4.6270566207451793</v>
      </c>
      <c r="AP184" s="111">
        <f t="shared" si="43"/>
        <v>19.046925411747992</v>
      </c>
      <c r="AQ184" s="112">
        <f t="shared" si="44"/>
        <v>9.1806982356725584</v>
      </c>
      <c r="AR184" s="101">
        <f>INDEX(Historical!$C$7:$C$1045,MATCH(B184,Historical!$B$7:$B$1045,0))*IF(AH184="n/a",1.03,IF(AH184&lt;0,1.01,IF(AH184&gt;10,1.1,(1+AH184/100))))</f>
        <v>1.6664999999999999</v>
      </c>
      <c r="AS184" s="109">
        <f t="shared" si="45"/>
        <v>1.8331500000000001</v>
      </c>
      <c r="AT184" s="109">
        <f t="shared" si="50"/>
        <v>1.9471719300000001</v>
      </c>
      <c r="AU184" s="109">
        <f t="shared" si="50"/>
        <v>2.0682860240460004</v>
      </c>
      <c r="AV184" s="109">
        <f t="shared" si="50"/>
        <v>2.1969334147416615</v>
      </c>
      <c r="AW184" s="109">
        <f t="shared" si="46"/>
        <v>9.7120413687876628</v>
      </c>
      <c r="AX184" s="113">
        <f t="shared" si="47"/>
        <v>6.3122587864212027</v>
      </c>
      <c r="AY184" s="100">
        <v>1.42</v>
      </c>
      <c r="AZ184" s="100">
        <v>34.760000000000005</v>
      </c>
      <c r="BA184" s="100">
        <v>-16.63</v>
      </c>
      <c r="BB184" s="100">
        <v>4.1399999999999997</v>
      </c>
      <c r="BC184" s="100">
        <v>-0.13999999999999999</v>
      </c>
      <c r="BE184" s="12">
        <v>2014</v>
      </c>
      <c r="BF184" s="12">
        <f t="shared" si="48"/>
        <v>1</v>
      </c>
      <c r="BG184" s="100">
        <v>8.9</v>
      </c>
      <c r="BH184" t="s">
        <v>121</v>
      </c>
      <c r="BI184" t="s">
        <v>122</v>
      </c>
    </row>
    <row r="185" spans="1:61" ht="11.25" customHeight="1" x14ac:dyDescent="0.2">
      <c r="A185" s="123" t="s">
        <v>773</v>
      </c>
      <c r="B185" s="55" t="s">
        <v>774</v>
      </c>
      <c r="C185" s="156" t="s">
        <v>180</v>
      </c>
      <c r="D185" s="98" t="s">
        <v>181</v>
      </c>
      <c r="E185" s="157">
        <v>13</v>
      </c>
      <c r="F185" s="2">
        <v>437</v>
      </c>
      <c r="G185" s="2" t="s">
        <v>146</v>
      </c>
      <c r="H185" s="2" t="s">
        <v>146</v>
      </c>
      <c r="I185" s="100">
        <v>178.95</v>
      </c>
      <c r="J185" s="101">
        <f t="shared" si="35"/>
        <v>0.89410449846325812</v>
      </c>
      <c r="K185" s="104">
        <v>0.4</v>
      </c>
      <c r="L185" s="71">
        <v>4</v>
      </c>
      <c r="M185" s="28">
        <f t="shared" si="36"/>
        <v>1.6</v>
      </c>
      <c r="N185" s="103" t="s">
        <v>613</v>
      </c>
      <c r="O185" s="104">
        <v>0.32</v>
      </c>
      <c r="P185" s="158">
        <v>46108</v>
      </c>
      <c r="Q185" s="158">
        <v>46136</v>
      </c>
      <c r="R185" s="28">
        <f t="shared" si="37"/>
        <v>25.000000000000007</v>
      </c>
      <c r="S185" s="105">
        <f>IF(INDEX(Historical!$D$7:$D1211,MATCH(B185,Historical!$B$7:$B$1044,0))=0,"n/a",(INDEX(Historical!$C$7:$C$1044,MATCH(B185,Historical!$B$7:$B$1044,0))/INDEX(Historical!$D$7:$D$1044,MATCH(B185,Historical!$B$7:$B$1044,0))-1)*100)</f>
        <v>17.142857142857125</v>
      </c>
      <c r="T185" s="105">
        <f>IF(INDEX(Historical!$F$7:$F$1044,MATCH(B185,Historical!$B$7:$B$1044,0))=0,"n/a",((INDEX(Historical!$C$7:$C$1044,MATCH(B185,Historical!$B$7:$B$1044,0))/INDEX(Historical!$F$7:$F$1044,MATCH(B185,Historical!$B$7:$B$1044,0)))^(1/3)-1)*100)</f>
        <v>13.194544056807068</v>
      </c>
      <c r="U185" s="105">
        <f>IF(INDEX(Historical!$H$7:$H$1044,MATCH(B185,Historical!$B$7:$B$1044,0))=0,"n/a",((INDEX(Historical!$C$7:$C$1044,MATCH(B185,Historical!$B$7:$B$1044,0))/INDEX(Historical!$H$7:$H$1044,MATCH(B185,Historical!$B$7:$B$1044,0)))^(1/5)-1)*100)</f>
        <v>14.418927749788191</v>
      </c>
      <c r="V185" s="105">
        <f>IF(INDEX(Historical!$M$7:$M$1044,MATCH(B185,Historical!$B$7:$B$1044,0))=0,"n/a",((INDEX(Historical!$C$7:$C$1044,MATCH(B185,Historical!$B$7:$B$1044,0))/INDEX(Historical!$M$7:$M$1044,MATCH(B185,Historical!$B$7:$B$1044,0)))^(1/10)-1)*100)</f>
        <v>14.340740053756896</v>
      </c>
      <c r="W185" s="106">
        <f t="shared" si="38"/>
        <v>1.0054521381559254</v>
      </c>
      <c r="X185" s="107">
        <f t="shared" si="39"/>
        <v>22.182965768904907</v>
      </c>
      <c r="Y185" s="171" t="s">
        <v>775</v>
      </c>
      <c r="Z185" s="101">
        <f t="shared" si="40"/>
        <v>30.947775628626694</v>
      </c>
      <c r="AA185" s="109">
        <f t="shared" si="41"/>
        <v>34.613152804642162</v>
      </c>
      <c r="AB185" s="71">
        <v>12</v>
      </c>
      <c r="AC185" s="100">
        <v>5.17</v>
      </c>
      <c r="AD185" s="100">
        <v>2.2999999999999998</v>
      </c>
      <c r="AE185" s="100">
        <v>5.1100000000000003</v>
      </c>
      <c r="AF185" s="100">
        <v>2.39</v>
      </c>
      <c r="AG185" s="100">
        <v>7.08</v>
      </c>
      <c r="AH185" s="100">
        <v>8.17</v>
      </c>
      <c r="AI185" s="100">
        <v>7.88</v>
      </c>
      <c r="AJ185" s="100">
        <v>0.65</v>
      </c>
      <c r="AK185" s="100">
        <v>8.5500000000000007</v>
      </c>
      <c r="AL185" s="100">
        <v>126660</v>
      </c>
      <c r="AM185" s="100">
        <v>8.81</v>
      </c>
      <c r="AN185" s="100">
        <v>0.37</v>
      </c>
      <c r="AO185" s="110">
        <f t="shared" si="42"/>
        <v>-19.300120556390713</v>
      </c>
      <c r="AP185" s="111">
        <f t="shared" si="43"/>
        <v>15.313032248251449</v>
      </c>
      <c r="AQ185" s="112">
        <f t="shared" si="44"/>
        <v>91.746864616515552</v>
      </c>
      <c r="AR185" s="101">
        <f>INDEX(Historical!$C$7:$C$1045,MATCH(B185,Historical!$B$7:$B$1045,0))*IF(AH185="n/a",1.03,IF(AH185&lt;0,1.01,IF(AH185&gt;10,1.1,(1+AH185/100))))</f>
        <v>1.3304910000000001</v>
      </c>
      <c r="AS185" s="109">
        <f t="shared" si="45"/>
        <v>1.4353336908000001</v>
      </c>
      <c r="AT185" s="109">
        <f t="shared" si="50"/>
        <v>1.5580547213634</v>
      </c>
      <c r="AU185" s="109">
        <f t="shared" si="50"/>
        <v>1.6912684000399705</v>
      </c>
      <c r="AV185" s="109">
        <f t="shared" si="50"/>
        <v>1.8358718482433878</v>
      </c>
      <c r="AW185" s="109">
        <f t="shared" si="46"/>
        <v>7.8510196604467577</v>
      </c>
      <c r="AX185" s="113">
        <f t="shared" si="47"/>
        <v>4.3872699974555784</v>
      </c>
      <c r="AY185" s="100">
        <v>0.83</v>
      </c>
      <c r="AZ185" s="100">
        <v>2.2599999999999998</v>
      </c>
      <c r="BA185" s="100">
        <v>-26.3</v>
      </c>
      <c r="BB185" s="100">
        <v>-7.62</v>
      </c>
      <c r="BC185" s="100">
        <v>-14.29</v>
      </c>
      <c r="BE185" s="12">
        <v>2014</v>
      </c>
      <c r="BF185" s="12">
        <f t="shared" si="48"/>
        <v>1</v>
      </c>
      <c r="BG185" s="100">
        <v>4.5199999999999996</v>
      </c>
      <c r="BH185" t="s">
        <v>121</v>
      </c>
      <c r="BI185" t="s">
        <v>122</v>
      </c>
    </row>
    <row r="186" spans="1:61" ht="11.25" customHeight="1" x14ac:dyDescent="0.2">
      <c r="A186" s="123" t="s">
        <v>776</v>
      </c>
      <c r="B186" s="55" t="s">
        <v>777</v>
      </c>
      <c r="C186" s="156" t="s">
        <v>263</v>
      </c>
      <c r="D186" s="98" t="s">
        <v>264</v>
      </c>
      <c r="E186" s="157">
        <v>14</v>
      </c>
      <c r="F186" s="2">
        <v>402</v>
      </c>
      <c r="G186" s="2" t="s">
        <v>146</v>
      </c>
      <c r="H186" s="2" t="s">
        <v>146</v>
      </c>
      <c r="I186" s="100">
        <v>53.13</v>
      </c>
      <c r="J186" s="101">
        <f t="shared" si="35"/>
        <v>8.5074345943911158</v>
      </c>
      <c r="K186" s="104">
        <v>1.1299999999999999</v>
      </c>
      <c r="L186" s="71">
        <v>4</v>
      </c>
      <c r="M186" s="28">
        <f t="shared" si="36"/>
        <v>4.5199999999999996</v>
      </c>
      <c r="N186" s="103" t="s">
        <v>151</v>
      </c>
      <c r="O186" s="104">
        <v>1.125</v>
      </c>
      <c r="P186" s="158">
        <v>46146</v>
      </c>
      <c r="Q186" s="158">
        <v>46153</v>
      </c>
      <c r="R186" s="28">
        <f t="shared" si="37"/>
        <v>0.44444444444443498</v>
      </c>
      <c r="S186" s="105">
        <f>IF(INDEX(Historical!$D$7:$D1212,MATCH(B186,Historical!$B$7:$B$1044,0))=0,"n/a",(INDEX(Historical!$C$7:$C$1044,MATCH(B186,Historical!$B$7:$B$1044,0))/INDEX(Historical!$D$7:$D$1044,MATCH(B186,Historical!$B$7:$B$1044,0))-1)*100)</f>
        <v>3.1286210892236266</v>
      </c>
      <c r="T186" s="105">
        <f>IF(INDEX(Historical!$F$7:$F$1044,MATCH(B186,Historical!$B$7:$B$1044,0))=0,"n/a",((INDEX(Historical!$C$7:$C$1044,MATCH(B186,Historical!$B$7:$B$1044,0))/INDEX(Historical!$F$7:$F$1044,MATCH(B186,Historical!$B$7:$B$1044,0)))^(1/3)-1)*100)</f>
        <v>4.2291397936223163</v>
      </c>
      <c r="U186" s="105">
        <f>IF(INDEX(Historical!$H$7:$H$1044,MATCH(B186,Historical!$B$7:$B$1044,0))=0,"n/a",((INDEX(Historical!$C$7:$C$1044,MATCH(B186,Historical!$B$7:$B$1044,0))/INDEX(Historical!$H$7:$H$1044,MATCH(B186,Historical!$B$7:$B$1044,0)))^(1/5)-1)*100)</f>
        <v>4.4468620702657669</v>
      </c>
      <c r="V186" s="105">
        <f>IF(INDEX(Historical!$M$7:$M$1044,MATCH(B186,Historical!$B$7:$B$1044,0))=0,"n/a",((INDEX(Historical!$C$7:$C$1044,MATCH(B186,Historical!$B$7:$B$1044,0))/INDEX(Historical!$M$7:$M$1044,MATCH(B186,Historical!$B$7:$B$1044,0)))^(1/10)-1)*100)</f>
        <v>7.4955846215520427</v>
      </c>
      <c r="W186" s="106">
        <f t="shared" si="38"/>
        <v>0.59326420750153519</v>
      </c>
      <c r="X186" s="107" t="str">
        <f t="shared" si="39"/>
        <v>n/a</v>
      </c>
      <c r="Y186" s="123"/>
      <c r="Z186" s="101">
        <f t="shared" si="40"/>
        <v>142.58675078864351</v>
      </c>
      <c r="AA186" s="109">
        <f t="shared" si="41"/>
        <v>16.760252365930601</v>
      </c>
      <c r="AB186" s="71">
        <v>12</v>
      </c>
      <c r="AC186" s="100">
        <v>3.17</v>
      </c>
      <c r="AD186" s="100">
        <v>1.05</v>
      </c>
      <c r="AE186" s="100">
        <v>2.68</v>
      </c>
      <c r="AF186" s="100" t="s">
        <v>142</v>
      </c>
      <c r="AG186" s="100">
        <v>439.37</v>
      </c>
      <c r="AH186" s="100">
        <v>11.87</v>
      </c>
      <c r="AI186" s="100">
        <v>11.540000000000001</v>
      </c>
      <c r="AJ186" s="100">
        <v>-4.66</v>
      </c>
      <c r="AK186" s="100">
        <v>12.23</v>
      </c>
      <c r="AL186" s="100">
        <v>2840</v>
      </c>
      <c r="AM186" s="100">
        <v>63.629999999999995</v>
      </c>
      <c r="AN186" s="100" t="s">
        <v>142</v>
      </c>
      <c r="AO186" s="110">
        <f t="shared" si="42"/>
        <v>-3.8059557012737173</v>
      </c>
      <c r="AP186" s="111">
        <f t="shared" si="43"/>
        <v>12.954296664656884</v>
      </c>
      <c r="AQ186" s="112" t="str">
        <f t="shared" si="44"/>
        <v>n/a</v>
      </c>
      <c r="AR186" s="101">
        <f>INDEX(Historical!$C$7:$C$1045,MATCH(B186,Historical!$B$7:$B$1045,0))*IF(AH186="n/a",1.03,IF(AH186&lt;0,1.01,IF(AH186&gt;10,1.1,(1+AH186/100))))</f>
        <v>4.8950000000000005</v>
      </c>
      <c r="AS186" s="109">
        <f t="shared" si="45"/>
        <v>5.384500000000001</v>
      </c>
      <c r="AT186" s="109">
        <f t="shared" si="50"/>
        <v>5.9229500000000019</v>
      </c>
      <c r="AU186" s="109">
        <f t="shared" si="50"/>
        <v>6.5152450000000028</v>
      </c>
      <c r="AV186" s="109">
        <f t="shared" si="50"/>
        <v>7.1667695000000036</v>
      </c>
      <c r="AW186" s="109">
        <f t="shared" si="46"/>
        <v>29.884464500000014</v>
      </c>
      <c r="AX186" s="113">
        <f t="shared" si="47"/>
        <v>56.247815734989672</v>
      </c>
      <c r="AY186" s="100">
        <v>0.48</v>
      </c>
      <c r="AZ186" s="100">
        <v>41.68</v>
      </c>
      <c r="BA186" s="100">
        <v>-4.9399999999999995</v>
      </c>
      <c r="BB186" s="100">
        <v>2.54</v>
      </c>
      <c r="BC186" s="100">
        <v>12.379999999999999</v>
      </c>
      <c r="BE186" s="12">
        <v>2013</v>
      </c>
      <c r="BF186" s="12">
        <f t="shared" si="48"/>
        <v>1</v>
      </c>
      <c r="BG186" s="100">
        <v>6.4</v>
      </c>
      <c r="BH186" t="s">
        <v>121</v>
      </c>
      <c r="BI186" t="s">
        <v>290</v>
      </c>
    </row>
    <row r="187" spans="1:61" ht="11.25" customHeight="1" x14ac:dyDescent="0.2">
      <c r="A187" s="116" t="s">
        <v>778</v>
      </c>
      <c r="B187" s="55" t="s">
        <v>779</v>
      </c>
      <c r="C187" s="156" t="s">
        <v>335</v>
      </c>
      <c r="D187" s="98" t="s">
        <v>371</v>
      </c>
      <c r="E187" s="157">
        <v>12</v>
      </c>
      <c r="F187" s="2">
        <v>474</v>
      </c>
      <c r="G187" s="2" t="s">
        <v>146</v>
      </c>
      <c r="H187" s="2" t="s">
        <v>146</v>
      </c>
      <c r="I187" s="100">
        <v>226.92</v>
      </c>
      <c r="J187" s="101">
        <f t="shared" si="35"/>
        <v>2.203419707385863</v>
      </c>
      <c r="K187" s="104">
        <v>1.25</v>
      </c>
      <c r="L187" s="71">
        <v>4</v>
      </c>
      <c r="M187" s="28">
        <f t="shared" si="36"/>
        <v>5</v>
      </c>
      <c r="N187" s="103" t="s">
        <v>270</v>
      </c>
      <c r="O187" s="104">
        <v>1.2124999999999999</v>
      </c>
      <c r="P187" s="158">
        <v>46108</v>
      </c>
      <c r="Q187" s="158">
        <v>46122</v>
      </c>
      <c r="R187" s="28">
        <f t="shared" si="37"/>
        <v>3.0927835051546464</v>
      </c>
      <c r="S187" s="105">
        <f>IF(INDEX(Historical!$D$7:$D1213,MATCH(B187,Historical!$B$7:$B$1044,0))=0,"n/a",(INDEX(Historical!$C$7:$C$1044,MATCH(B187,Historical!$B$7:$B$1044,0))/INDEX(Historical!$D$7:$D$1044,MATCH(B187,Historical!$B$7:$B$1044,0))-1)*100)</f>
        <v>10.227272727272707</v>
      </c>
      <c r="T187" s="105">
        <f>IF(INDEX(Historical!$F$7:$F$1044,MATCH(B187,Historical!$B$7:$B$1044,0))=0,"n/a",((INDEX(Historical!$C$7:$C$1044,MATCH(B187,Historical!$B$7:$B$1044,0))/INDEX(Historical!$F$7:$F$1044,MATCH(B187,Historical!$B$7:$B$1044,0)))^(1/3)-1)*100)</f>
        <v>35.48848160653737</v>
      </c>
      <c r="U187" s="105">
        <f>IF(INDEX(Historical!$H$7:$H$1044,MATCH(B187,Historical!$B$7:$B$1044,0))=0,"n/a",((INDEX(Historical!$C$7:$C$1044,MATCH(B187,Historical!$B$7:$B$1044,0))/INDEX(Historical!$H$7:$H$1044,MATCH(B187,Historical!$B$7:$B$1044,0)))^(1/5)-1)*100)</f>
        <v>31.149411190576217</v>
      </c>
      <c r="V187" s="105">
        <f>IF(INDEX(Historical!$M$7:$M$1044,MATCH(B187,Historical!$B$7:$B$1044,0))=0,"n/a",((INDEX(Historical!$C$7:$C$1044,MATCH(B187,Historical!$B$7:$B$1044,0))/INDEX(Historical!$M$7:$M$1044,MATCH(B187,Historical!$B$7:$B$1044,0)))^(1/10)-1)*100)</f>
        <v>24.319113594008289</v>
      </c>
      <c r="W187" s="106">
        <f t="shared" si="38"/>
        <v>1.2808612892145366</v>
      </c>
      <c r="X187" s="107">
        <f t="shared" si="39"/>
        <v>2.651013718346912</v>
      </c>
      <c r="Y187" s="123"/>
      <c r="Z187" s="101">
        <f t="shared" si="40"/>
        <v>48.923679060665357</v>
      </c>
      <c r="AA187" s="109">
        <f t="shared" si="41"/>
        <v>22.203522504892366</v>
      </c>
      <c r="AB187" s="71">
        <v>1</v>
      </c>
      <c r="AC187" s="100">
        <v>10.220000000000001</v>
      </c>
      <c r="AD187" s="100">
        <v>1.23</v>
      </c>
      <c r="AE187" s="100">
        <v>1.17</v>
      </c>
      <c r="AF187" s="100">
        <v>3.64</v>
      </c>
      <c r="AG187" s="100">
        <v>19.439999999999998</v>
      </c>
      <c r="AH187" s="100">
        <v>8.2199999999999989</v>
      </c>
      <c r="AI187" s="100">
        <v>13.139999999999999</v>
      </c>
      <c r="AJ187" s="100">
        <v>11.75</v>
      </c>
      <c r="AK187" s="100">
        <v>11.44</v>
      </c>
      <c r="AL187" s="100">
        <v>20210</v>
      </c>
      <c r="AM187" s="100">
        <v>29.04</v>
      </c>
      <c r="AN187" s="100">
        <v>1.4</v>
      </c>
      <c r="AO187" s="110">
        <f t="shared" si="42"/>
        <v>11.149308393069713</v>
      </c>
      <c r="AP187" s="111">
        <f t="shared" si="43"/>
        <v>33.352830897962079</v>
      </c>
      <c r="AQ187" s="112">
        <f t="shared" si="44"/>
        <v>89.526687558252988</v>
      </c>
      <c r="AR187" s="101">
        <f>INDEX(Historical!$C$7:$C$1045,MATCH(B187,Historical!$B$7:$B$1045,0))*IF(AH187="n/a",1.03,IF(AH187&lt;0,1.01,IF(AH187&gt;10,1.1,(1+AH187/100))))</f>
        <v>5.2486699999999997</v>
      </c>
      <c r="AS187" s="109">
        <f t="shared" si="45"/>
        <v>5.7735370000000001</v>
      </c>
      <c r="AT187" s="109">
        <f t="shared" ref="AT187:AV206" si="51">IF($AK187="n/a",1.03*AS187,IF($AK187&lt;0,1.01*AS187,IF($AK187&gt;10,1.1*AS187,(1+$AK187/100)*AS187)))</f>
        <v>6.3508907000000008</v>
      </c>
      <c r="AU187" s="109">
        <f t="shared" si="51"/>
        <v>6.985979770000001</v>
      </c>
      <c r="AV187" s="109">
        <f t="shared" si="51"/>
        <v>7.6845777470000014</v>
      </c>
      <c r="AW187" s="109">
        <f t="shared" si="46"/>
        <v>32.043655217000001</v>
      </c>
      <c r="AX187" s="113">
        <f t="shared" si="47"/>
        <v>14.121124280363127</v>
      </c>
      <c r="AY187" s="100">
        <v>1.21</v>
      </c>
      <c r="AZ187" s="100">
        <v>35.86</v>
      </c>
      <c r="BA187" s="100">
        <v>-4.38</v>
      </c>
      <c r="BB187" s="100">
        <v>10.299999999999999</v>
      </c>
      <c r="BC187" s="100">
        <v>6.21</v>
      </c>
      <c r="BE187" s="12">
        <v>2015</v>
      </c>
      <c r="BF187" s="12">
        <f t="shared" si="48"/>
        <v>1</v>
      </c>
      <c r="BG187" s="100">
        <v>5.8999999999999995</v>
      </c>
      <c r="BH187" t="s">
        <v>121</v>
      </c>
      <c r="BI187" t="s">
        <v>122</v>
      </c>
    </row>
    <row r="188" spans="1:61" ht="11.25" customHeight="1" x14ac:dyDescent="0.2">
      <c r="A188" s="146" t="s">
        <v>780</v>
      </c>
      <c r="B188" s="55" t="s">
        <v>781</v>
      </c>
      <c r="C188" s="156" t="s">
        <v>198</v>
      </c>
      <c r="D188" s="98" t="s">
        <v>199</v>
      </c>
      <c r="E188" s="157">
        <v>12</v>
      </c>
      <c r="F188" s="2">
        <v>462</v>
      </c>
      <c r="G188" s="2" t="s">
        <v>146</v>
      </c>
      <c r="H188" s="2" t="s">
        <v>146</v>
      </c>
      <c r="I188" s="100">
        <v>64.14</v>
      </c>
      <c r="J188" s="101">
        <f t="shared" si="35"/>
        <v>2.2450888681010288</v>
      </c>
      <c r="K188" s="104">
        <v>0.36</v>
      </c>
      <c r="L188" s="71">
        <v>4</v>
      </c>
      <c r="M188" s="28">
        <f t="shared" si="36"/>
        <v>1.44</v>
      </c>
      <c r="N188" s="103" t="s">
        <v>151</v>
      </c>
      <c r="O188" s="104">
        <v>0.33</v>
      </c>
      <c r="P188" s="158">
        <v>45993</v>
      </c>
      <c r="Q188" s="158">
        <v>46001</v>
      </c>
      <c r="R188" s="28">
        <f t="shared" si="37"/>
        <v>9.0909090909090811</v>
      </c>
      <c r="S188" s="105">
        <f>IF(INDEX(Historical!$D$7:$D1214,MATCH(B188,Historical!$B$7:$B$1044,0))=0,"n/a",(INDEX(Historical!$C$7:$C$1044,MATCH(B188,Historical!$B$7:$B$1044,0))/INDEX(Historical!$D$7:$D$1044,MATCH(B188,Historical!$B$7:$B$1044,0))-1)*100)</f>
        <v>9.7560975609756184</v>
      </c>
      <c r="T188" s="105">
        <f>IF(INDEX(Historical!$F$7:$F$1044,MATCH(B188,Historical!$B$7:$B$1044,0))=0,"n/a",((INDEX(Historical!$C$7:$C$1044,MATCH(B188,Historical!$B$7:$B$1044,0))/INDEX(Historical!$F$7:$F$1044,MATCH(B188,Historical!$B$7:$B$1044,0)))^(1/3)-1)*100)</f>
        <v>9.7938124280034131</v>
      </c>
      <c r="U188" s="105">
        <f>IF(INDEX(Historical!$H$7:$H$1044,MATCH(B188,Historical!$B$7:$B$1044,0))=0,"n/a",((INDEX(Historical!$C$7:$C$1044,MATCH(B188,Historical!$B$7:$B$1044,0))/INDEX(Historical!$H$7:$H$1044,MATCH(B188,Historical!$B$7:$B$1044,0)))^(1/5)-1)*100)</f>
        <v>8.9356976984290792</v>
      </c>
      <c r="V188" s="105">
        <f>IF(INDEX(Historical!$M$7:$M$1044,MATCH(B188,Historical!$B$7:$B$1044,0))=0,"n/a",((INDEX(Historical!$C$7:$C$1044,MATCH(B188,Historical!$B$7:$B$1044,0))/INDEX(Historical!$M$7:$M$1044,MATCH(B188,Historical!$B$7:$B$1044,0)))^(1/10)-1)*100)</f>
        <v>12.385025332346844</v>
      </c>
      <c r="W188" s="106">
        <f t="shared" si="38"/>
        <v>0.72149208085114591</v>
      </c>
      <c r="X188" s="107">
        <f t="shared" si="39"/>
        <v>2.9012005514380128</v>
      </c>
      <c r="Y188" s="165"/>
      <c r="Z188" s="101">
        <f t="shared" si="40"/>
        <v>58.064516129032249</v>
      </c>
      <c r="AA188" s="109">
        <f t="shared" si="41"/>
        <v>25.862903225806452</v>
      </c>
      <c r="AB188" s="71">
        <v>12</v>
      </c>
      <c r="AC188" s="100">
        <v>2.48</v>
      </c>
      <c r="AD188" s="100">
        <v>2.46</v>
      </c>
      <c r="AE188" s="100">
        <v>4.58</v>
      </c>
      <c r="AF188" s="100">
        <v>2.36</v>
      </c>
      <c r="AG188" s="100">
        <v>9.43</v>
      </c>
      <c r="AH188" s="100">
        <v>2.09</v>
      </c>
      <c r="AI188" s="100">
        <v>6.5</v>
      </c>
      <c r="AJ188" s="100">
        <v>3.08</v>
      </c>
      <c r="AK188" s="100">
        <v>5.65</v>
      </c>
      <c r="AL188" s="100">
        <v>6130</v>
      </c>
      <c r="AM188" s="100">
        <v>37.130000000000003</v>
      </c>
      <c r="AN188" s="100">
        <v>0.02</v>
      </c>
      <c r="AO188" s="110">
        <f t="shared" si="42"/>
        <v>-14.682116659276344</v>
      </c>
      <c r="AP188" s="111">
        <f t="shared" si="43"/>
        <v>11.180786566530108</v>
      </c>
      <c r="AQ188" s="112">
        <f t="shared" si="44"/>
        <v>64.703709211289436</v>
      </c>
      <c r="AR188" s="101">
        <f>INDEX(Historical!$C$7:$C$1045,MATCH(B188,Historical!$B$7:$B$1045,0))*IF(AH188="n/a",1.03,IF(AH188&lt;0,1.01,IF(AH188&gt;10,1.1,(1+AH188/100))))</f>
        <v>1.378215</v>
      </c>
      <c r="AS188" s="109">
        <f t="shared" si="45"/>
        <v>1.4677989749999998</v>
      </c>
      <c r="AT188" s="109">
        <f t="shared" si="51"/>
        <v>1.5507296170874998</v>
      </c>
      <c r="AU188" s="109">
        <f t="shared" si="51"/>
        <v>1.6383458404529436</v>
      </c>
      <c r="AV188" s="109">
        <f t="shared" si="51"/>
        <v>1.7309123804385349</v>
      </c>
      <c r="AW188" s="109">
        <f t="shared" si="46"/>
        <v>7.7660018129789785</v>
      </c>
      <c r="AX188" s="113">
        <f t="shared" si="47"/>
        <v>12.107891819424662</v>
      </c>
      <c r="AY188" s="100">
        <v>0.85</v>
      </c>
      <c r="AZ188" s="100">
        <v>11.32</v>
      </c>
      <c r="BA188" s="100">
        <v>-18.060000000000002</v>
      </c>
      <c r="BB188" s="100">
        <v>2.4299999999999997</v>
      </c>
      <c r="BC188" s="100">
        <v>-4.46</v>
      </c>
      <c r="BE188" s="12">
        <v>2014</v>
      </c>
      <c r="BF188" s="12">
        <f t="shared" si="48"/>
        <v>1</v>
      </c>
      <c r="BG188" s="100">
        <v>7.57</v>
      </c>
      <c r="BH188" t="s">
        <v>121</v>
      </c>
      <c r="BI188" t="s">
        <v>122</v>
      </c>
    </row>
    <row r="189" spans="1:61" ht="11.25" customHeight="1" x14ac:dyDescent="0.2">
      <c r="A189" s="55" t="s">
        <v>274</v>
      </c>
      <c r="B189" s="55" t="s">
        <v>275</v>
      </c>
      <c r="C189" s="156" t="s">
        <v>116</v>
      </c>
      <c r="D189" s="98" t="s">
        <v>215</v>
      </c>
      <c r="E189" s="157">
        <v>70</v>
      </c>
      <c r="F189" s="2">
        <v>2</v>
      </c>
      <c r="G189" s="2" t="s">
        <v>118</v>
      </c>
      <c r="H189" s="2" t="s">
        <v>119</v>
      </c>
      <c r="I189" s="100">
        <v>226.41</v>
      </c>
      <c r="J189" s="101">
        <f t="shared" si="35"/>
        <v>0.91868733713175221</v>
      </c>
      <c r="K189" s="104">
        <v>0.52</v>
      </c>
      <c r="L189" s="71">
        <v>4</v>
      </c>
      <c r="M189" s="28">
        <f t="shared" si="36"/>
        <v>2.08</v>
      </c>
      <c r="N189" s="103" t="s">
        <v>158</v>
      </c>
      <c r="O189" s="104">
        <v>0.51500000000000001</v>
      </c>
      <c r="P189" s="158">
        <v>45898</v>
      </c>
      <c r="Q189" s="158">
        <v>45915</v>
      </c>
      <c r="R189" s="28">
        <f t="shared" si="37"/>
        <v>0.97087378640776778</v>
      </c>
      <c r="S189" s="105">
        <f>IF(INDEX(Historical!$D$7:$D1215,MATCH(B189,Historical!$B$7:$B$1044,0))=0,"n/a",(INDEX(Historical!$C$7:$C$1044,MATCH(B189,Historical!$B$7:$B$1044,0))/INDEX(Historical!$D$7:$D$1044,MATCH(B189,Historical!$B$7:$B$1044,0))-1)*100)</f>
        <v>0.97560975609756184</v>
      </c>
      <c r="T189" s="105">
        <f>IF(INDEX(Historical!$F$7:$F$1044,MATCH(B189,Historical!$B$7:$B$1044,0))=0,"n/a",((INDEX(Historical!$C$7:$C$1044,MATCH(B189,Historical!$B$7:$B$1044,0))/INDEX(Historical!$F$7:$F$1044,MATCH(B189,Historical!$B$7:$B$1044,0)))^(1/3)-1)*100)</f>
        <v>0.98528512446465211</v>
      </c>
      <c r="U189" s="105">
        <f>IF(INDEX(Historical!$H$7:$H$1044,MATCH(B189,Historical!$B$7:$B$1044,0))=0,"n/a",((INDEX(Historical!$C$7:$C$1044,MATCH(B189,Historical!$B$7:$B$1044,0))/INDEX(Historical!$H$7:$H$1044,MATCH(B189,Historical!$B$7:$B$1044,0)))^(1/5)-1)*100)</f>
        <v>0.99522100035023264</v>
      </c>
      <c r="V189" s="105">
        <f>IF(INDEX(Historical!$M$7:$M$1044,MATCH(B189,Historical!$B$7:$B$1044,0))=0,"n/a",((INDEX(Historical!$C$7:$C$1044,MATCH(B189,Historical!$B$7:$B$1044,0))/INDEX(Historical!$M$7:$M$1044,MATCH(B189,Historical!$B$7:$B$1044,0)))^(1/10)-1)*100)</f>
        <v>2.3558454189051226</v>
      </c>
      <c r="W189" s="106">
        <f t="shared" si="38"/>
        <v>0.42244749692140704</v>
      </c>
      <c r="X189" s="107">
        <f t="shared" si="39"/>
        <v>9.0065248900473543E-2</v>
      </c>
      <c r="Y189" s="123"/>
      <c r="Z189" s="101">
        <f t="shared" si="40"/>
        <v>25.902864259028647</v>
      </c>
      <c r="AA189" s="109">
        <f t="shared" si="41"/>
        <v>28.195516811955169</v>
      </c>
      <c r="AB189" s="71">
        <v>12</v>
      </c>
      <c r="AC189" s="100">
        <v>8.0299999999999994</v>
      </c>
      <c r="AD189" s="100">
        <v>2.11</v>
      </c>
      <c r="AE189" s="100">
        <v>3.68</v>
      </c>
      <c r="AF189" s="100">
        <v>4.07</v>
      </c>
      <c r="AG189" s="100">
        <v>15</v>
      </c>
      <c r="AH189" s="100">
        <v>10.89</v>
      </c>
      <c r="AI189" s="100">
        <v>9.370000000000001</v>
      </c>
      <c r="AJ189" s="100">
        <v>11.05</v>
      </c>
      <c r="AK189" s="100">
        <v>9.2100000000000009</v>
      </c>
      <c r="AL189" s="100">
        <v>30490</v>
      </c>
      <c r="AM189" s="100">
        <v>0.67999999999999994</v>
      </c>
      <c r="AN189" s="100">
        <v>0.44</v>
      </c>
      <c r="AO189" s="110">
        <f t="shared" si="42"/>
        <v>-26.281608474473185</v>
      </c>
      <c r="AP189" s="111">
        <f t="shared" si="43"/>
        <v>1.9139083374819847</v>
      </c>
      <c r="AQ189" s="112">
        <f t="shared" si="44"/>
        <v>125.83745720678307</v>
      </c>
      <c r="AR189" s="101">
        <f>INDEX(Historical!$C$7:$C$1045,MATCH(B189,Historical!$B$7:$B$1045,0))*IF(AH189="n/a",1.03,IF(AH189&lt;0,1.01,IF(AH189&gt;10,1.1,(1+AH189/100))))</f>
        <v>2.2770000000000001</v>
      </c>
      <c r="AS189" s="109">
        <f t="shared" si="45"/>
        <v>2.4903549000000003</v>
      </c>
      <c r="AT189" s="109">
        <f t="shared" si="51"/>
        <v>2.7197165862900006</v>
      </c>
      <c r="AU189" s="109">
        <f t="shared" si="51"/>
        <v>2.9702024838873098</v>
      </c>
      <c r="AV189" s="109">
        <f t="shared" si="51"/>
        <v>3.2437581326533311</v>
      </c>
      <c r="AW189" s="109">
        <f t="shared" si="46"/>
        <v>13.701032102830643</v>
      </c>
      <c r="AX189" s="113">
        <f t="shared" si="47"/>
        <v>6.051425335820257</v>
      </c>
      <c r="AY189" s="100">
        <v>1.21</v>
      </c>
      <c r="AZ189" s="100">
        <v>42.42</v>
      </c>
      <c r="BA189" s="100">
        <v>-4.6899999999999995</v>
      </c>
      <c r="BB189" s="100">
        <v>4.43</v>
      </c>
      <c r="BC189" s="100">
        <v>16.470000000000002</v>
      </c>
      <c r="BE189" s="12">
        <v>1956</v>
      </c>
      <c r="BF189" s="12">
        <f t="shared" si="48"/>
        <v>9</v>
      </c>
      <c r="BG189" s="100">
        <v>8.39</v>
      </c>
      <c r="BH189" t="s">
        <v>121</v>
      </c>
      <c r="BI189" t="s">
        <v>122</v>
      </c>
    </row>
    <row r="190" spans="1:61" ht="11.25" customHeight="1" x14ac:dyDescent="0.2">
      <c r="A190" s="146" t="s">
        <v>782</v>
      </c>
      <c r="B190" s="55" t="s">
        <v>783</v>
      </c>
      <c r="C190" s="156" t="s">
        <v>198</v>
      </c>
      <c r="D190" s="98" t="s">
        <v>348</v>
      </c>
      <c r="E190" s="157">
        <v>15</v>
      </c>
      <c r="F190" s="2">
        <v>346</v>
      </c>
      <c r="G190" s="2" t="s">
        <v>146</v>
      </c>
      <c r="H190" s="2" t="s">
        <v>146</v>
      </c>
      <c r="I190" s="100">
        <v>64.67</v>
      </c>
      <c r="J190" s="101">
        <f t="shared" si="35"/>
        <v>3.5194062161744233</v>
      </c>
      <c r="K190" s="104">
        <v>0.56899999999999995</v>
      </c>
      <c r="L190" s="71">
        <v>4</v>
      </c>
      <c r="M190" s="28">
        <f t="shared" si="36"/>
        <v>2.2759999999999998</v>
      </c>
      <c r="N190" s="103" t="s">
        <v>433</v>
      </c>
      <c r="O190" s="104">
        <v>0.52700000000000002</v>
      </c>
      <c r="P190" s="158">
        <v>46112</v>
      </c>
      <c r="Q190" s="158">
        <v>46136</v>
      </c>
      <c r="R190" s="28">
        <f t="shared" si="37"/>
        <v>7.969639468690688</v>
      </c>
      <c r="S190" s="105">
        <f>IF(INDEX(Historical!$D$7:$D1216,MATCH(B190,Historical!$B$7:$B$1044,0))=0,"n/a",(INDEX(Historical!$C$7:$C$1044,MATCH(B190,Historical!$B$7:$B$1044,0))/INDEX(Historical!$D$7:$D$1044,MATCH(B190,Historical!$B$7:$B$1044,0))-1)*100)</f>
        <v>10.042735042735028</v>
      </c>
      <c r="T190" s="105">
        <f>IF(INDEX(Historical!$F$7:$F$1044,MATCH(B190,Historical!$B$7:$B$1044,0))=0,"n/a",((INDEX(Historical!$C$7:$C$1044,MATCH(B190,Historical!$B$7:$B$1044,0))/INDEX(Historical!$F$7:$F$1044,MATCH(B190,Historical!$B$7:$B$1044,0)))^(1/3)-1)*100)</f>
        <v>10.064241629820891</v>
      </c>
      <c r="U190" s="105">
        <f>IF(INDEX(Historical!$H$7:$H$1044,MATCH(B190,Historical!$B$7:$B$1044,0))=0,"n/a",((INDEX(Historical!$C$7:$C$1044,MATCH(B190,Historical!$B$7:$B$1044,0))/INDEX(Historical!$H$7:$H$1044,MATCH(B190,Historical!$B$7:$B$1044,0)))^(1/5)-1)*100)</f>
        <v>9.4760665564404647</v>
      </c>
      <c r="V190" s="105">
        <f>IF(INDEX(Historical!$M$7:$M$1044,MATCH(B190,Historical!$B$7:$B$1044,0))=0,"n/a",((INDEX(Historical!$C$7:$C$1044,MATCH(B190,Historical!$B$7:$B$1044,0))/INDEX(Historical!$M$7:$M$1044,MATCH(B190,Historical!$B$7:$B$1044,0)))^(1/10)-1)*100)</f>
        <v>11.970742344387396</v>
      </c>
      <c r="W190" s="106">
        <f t="shared" si="38"/>
        <v>0.7916022485341867</v>
      </c>
      <c r="X190" s="107">
        <f t="shared" si="39"/>
        <v>1.4852768897242108</v>
      </c>
      <c r="Y190" s="64" t="s">
        <v>784</v>
      </c>
      <c r="Z190" s="101">
        <f t="shared" si="40"/>
        <v>44.194174757281544</v>
      </c>
      <c r="AA190" s="109">
        <f t="shared" si="41"/>
        <v>12.557281553398058</v>
      </c>
      <c r="AB190" s="71">
        <v>9</v>
      </c>
      <c r="AC190" s="100">
        <v>5.15</v>
      </c>
      <c r="AD190" s="100">
        <v>0.9</v>
      </c>
      <c r="AE190" s="100">
        <v>1.52</v>
      </c>
      <c r="AF190" s="100">
        <v>2.0299999999999998</v>
      </c>
      <c r="AG190" s="100">
        <v>16.36</v>
      </c>
      <c r="AH190" s="100">
        <v>6.68</v>
      </c>
      <c r="AI190" s="100">
        <v>8.6</v>
      </c>
      <c r="AJ190" s="100">
        <v>6.38</v>
      </c>
      <c r="AK190" s="100">
        <v>8.870000000000001</v>
      </c>
      <c r="AL190" s="100">
        <v>6960</v>
      </c>
      <c r="AM190" s="100">
        <v>2.04</v>
      </c>
      <c r="AN190" s="100">
        <v>0.28000000000000003</v>
      </c>
      <c r="AO190" s="110">
        <f t="shared" si="42"/>
        <v>0.43819121921683113</v>
      </c>
      <c r="AP190" s="111">
        <f t="shared" si="43"/>
        <v>12.995472772614889</v>
      </c>
      <c r="AQ190" s="112">
        <f t="shared" si="44"/>
        <v>6.4399289185074204</v>
      </c>
      <c r="AR190" s="101">
        <f>INDEX(Historical!$C$7:$C$1045,MATCH(B190,Historical!$B$7:$B$1045,0))*IF(AH190="n/a",1.03,IF(AH190&lt;0,1.01,IF(AH190&gt;10,1.1,(1+AH190/100))))</f>
        <v>2.1976079999999998</v>
      </c>
      <c r="AS190" s="109">
        <f t="shared" si="45"/>
        <v>2.3866022879999997</v>
      </c>
      <c r="AT190" s="109">
        <f t="shared" si="51"/>
        <v>2.5982939109455998</v>
      </c>
      <c r="AU190" s="109">
        <f t="shared" si="51"/>
        <v>2.8287625808464747</v>
      </c>
      <c r="AV190" s="109">
        <f t="shared" si="51"/>
        <v>3.0796738217675572</v>
      </c>
      <c r="AW190" s="109">
        <f t="shared" si="46"/>
        <v>13.09094060155963</v>
      </c>
      <c r="AX190" s="113">
        <f t="shared" si="47"/>
        <v>20.242679142662176</v>
      </c>
      <c r="AY190" s="100">
        <v>0.41</v>
      </c>
      <c r="AZ190" s="100">
        <v>3.06</v>
      </c>
      <c r="BA190" s="100">
        <v>-32.22</v>
      </c>
      <c r="BB190" s="100">
        <v>-2.5</v>
      </c>
      <c r="BC190" s="100">
        <v>-17.21</v>
      </c>
      <c r="BE190" s="12">
        <v>2012</v>
      </c>
      <c r="BF190" s="12">
        <f t="shared" si="48"/>
        <v>1</v>
      </c>
      <c r="BG190" s="100">
        <v>8.92</v>
      </c>
      <c r="BH190" t="s">
        <v>121</v>
      </c>
      <c r="BI190" t="s">
        <v>122</v>
      </c>
    </row>
    <row r="191" spans="1:61" ht="11.25" customHeight="1" x14ac:dyDescent="0.2">
      <c r="A191" s="123" t="s">
        <v>785</v>
      </c>
      <c r="B191" s="55" t="s">
        <v>786</v>
      </c>
      <c r="C191" s="156" t="s">
        <v>335</v>
      </c>
      <c r="D191" s="98" t="s">
        <v>377</v>
      </c>
      <c r="E191" s="157">
        <v>14</v>
      </c>
      <c r="F191" s="2">
        <v>394</v>
      </c>
      <c r="G191" s="2" t="s">
        <v>118</v>
      </c>
      <c r="H191" s="2" t="s">
        <v>118</v>
      </c>
      <c r="I191" s="100">
        <v>339.42</v>
      </c>
      <c r="J191" s="101">
        <f t="shared" si="35"/>
        <v>2.3451770667609448</v>
      </c>
      <c r="K191" s="104">
        <v>1.99</v>
      </c>
      <c r="L191" s="71">
        <v>4</v>
      </c>
      <c r="M191" s="28">
        <f t="shared" si="36"/>
        <v>7.96</v>
      </c>
      <c r="N191" s="103" t="s">
        <v>270</v>
      </c>
      <c r="O191" s="104">
        <v>1.74</v>
      </c>
      <c r="P191" s="158">
        <v>46094</v>
      </c>
      <c r="Q191" s="158">
        <v>46111</v>
      </c>
      <c r="R191" s="28">
        <f t="shared" si="37"/>
        <v>14.367816091954023</v>
      </c>
      <c r="S191" s="105">
        <f>IF(INDEX(Historical!$D$7:$D1217,MATCH(B191,Historical!$B$7:$B$1044,0))=0,"n/a",(INDEX(Historical!$C$7:$C$1044,MATCH(B191,Historical!$B$7:$B$1044,0))/INDEX(Historical!$D$7:$D$1044,MATCH(B191,Historical!$B$7:$B$1044,0))-1)*100)</f>
        <v>15.231788079470189</v>
      </c>
      <c r="T191" s="105">
        <f>IF(INDEX(Historical!$F$7:$F$1044,MATCH(B191,Historical!$B$7:$B$1044,0))=0,"n/a",((INDEX(Historical!$C$7:$C$1044,MATCH(B191,Historical!$B$7:$B$1044,0))/INDEX(Historical!$F$7:$F$1044,MATCH(B191,Historical!$B$7:$B$1044,0)))^(1/3)-1)*100)</f>
        <v>16.51598770725866</v>
      </c>
      <c r="U191" s="105">
        <f>IF(INDEX(Historical!$H$7:$H$1044,MATCH(B191,Historical!$B$7:$B$1044,0))=0,"n/a",((INDEX(Historical!$C$7:$C$1044,MATCH(B191,Historical!$B$7:$B$1044,0))/INDEX(Historical!$H$7:$H$1044,MATCH(B191,Historical!$B$7:$B$1044,0)))^(1/5)-1)*100)</f>
        <v>17.406172244077901</v>
      </c>
      <c r="V191" s="105">
        <f>IF(INDEX(Historical!$M$7:$M$1044,MATCH(B191,Historical!$B$7:$B$1044,0))=0,"n/a",((INDEX(Historical!$C$7:$C$1044,MATCH(B191,Historical!$B$7:$B$1044,0))/INDEX(Historical!$M$7:$M$1044,MATCH(B191,Historical!$B$7:$B$1044,0)))^(1/10)-1)*100)</f>
        <v>18.827991214734375</v>
      </c>
      <c r="W191" s="106">
        <f t="shared" si="38"/>
        <v>0.92448376704447421</v>
      </c>
      <c r="X191" s="107">
        <f t="shared" si="39"/>
        <v>2.4074927031919642</v>
      </c>
      <c r="Y191" s="159"/>
      <c r="Z191" s="101">
        <f t="shared" si="40"/>
        <v>45.826137017846861</v>
      </c>
      <c r="AA191" s="109">
        <f t="shared" si="41"/>
        <v>19.540587219343696</v>
      </c>
      <c r="AB191" s="71">
        <v>12</v>
      </c>
      <c r="AC191" s="100">
        <v>17.37</v>
      </c>
      <c r="AD191" s="100">
        <v>1.76</v>
      </c>
      <c r="AE191" s="100">
        <v>2.27</v>
      </c>
      <c r="AF191" s="100" t="s">
        <v>142</v>
      </c>
      <c r="AG191" s="100" t="s">
        <v>142</v>
      </c>
      <c r="AH191" s="100">
        <v>9.68</v>
      </c>
      <c r="AI191" s="100">
        <v>8.9</v>
      </c>
      <c r="AJ191" s="100">
        <v>7.23</v>
      </c>
      <c r="AK191" s="100">
        <v>9.19</v>
      </c>
      <c r="AL191" s="100">
        <v>11290</v>
      </c>
      <c r="AM191" s="100">
        <v>0.61</v>
      </c>
      <c r="AN191" s="100" t="s">
        <v>142</v>
      </c>
      <c r="AO191" s="110">
        <f t="shared" si="42"/>
        <v>0.21076209149515179</v>
      </c>
      <c r="AP191" s="111">
        <f t="shared" si="43"/>
        <v>19.751349310838847</v>
      </c>
      <c r="AQ191" s="112" t="str">
        <f t="shared" si="44"/>
        <v>n/a</v>
      </c>
      <c r="AR191" s="101">
        <f>INDEX(Historical!$C$7:$C$1045,MATCH(B191,Historical!$B$7:$B$1045,0))*IF(AH191="n/a",1.03,IF(AH191&lt;0,1.01,IF(AH191&gt;10,1.1,(1+AH191/100))))</f>
        <v>7.6337279999999996</v>
      </c>
      <c r="AS191" s="109">
        <f t="shared" si="45"/>
        <v>8.3131297919999998</v>
      </c>
      <c r="AT191" s="109">
        <f t="shared" si="51"/>
        <v>9.0771064198848013</v>
      </c>
      <c r="AU191" s="109">
        <f t="shared" si="51"/>
        <v>9.9112924998722161</v>
      </c>
      <c r="AV191" s="109">
        <f t="shared" si="51"/>
        <v>10.822140280610475</v>
      </c>
      <c r="AW191" s="109">
        <f t="shared" si="46"/>
        <v>45.757396992367497</v>
      </c>
      <c r="AX191" s="113">
        <f t="shared" si="47"/>
        <v>13.481055032811117</v>
      </c>
      <c r="AY191" s="100">
        <v>1.03</v>
      </c>
      <c r="AZ191" s="100">
        <v>3.94</v>
      </c>
      <c r="BA191" s="100">
        <v>-31.990000000000002</v>
      </c>
      <c r="BB191" s="100">
        <v>-10.119999999999999</v>
      </c>
      <c r="BC191" s="100">
        <v>-18.060000000000002</v>
      </c>
      <c r="BE191" s="12">
        <v>2013</v>
      </c>
      <c r="BF191" s="12">
        <f t="shared" si="48"/>
        <v>1</v>
      </c>
      <c r="BG191" s="100">
        <v>31.8</v>
      </c>
      <c r="BH191" t="s">
        <v>121</v>
      </c>
      <c r="BI191" t="s">
        <v>122</v>
      </c>
    </row>
    <row r="192" spans="1:61" ht="11.25" customHeight="1" x14ac:dyDescent="0.2">
      <c r="A192" s="116" t="s">
        <v>1443</v>
      </c>
      <c r="B192" s="55" t="s">
        <v>1444</v>
      </c>
      <c r="C192" s="156" t="s">
        <v>335</v>
      </c>
      <c r="D192" s="98" t="s">
        <v>377</v>
      </c>
      <c r="E192" s="157">
        <v>5</v>
      </c>
      <c r="F192" s="2">
        <v>682</v>
      </c>
      <c r="G192" s="2" t="s">
        <v>146</v>
      </c>
      <c r="H192" s="2" t="s">
        <v>146</v>
      </c>
      <c r="I192" s="100">
        <v>200.56</v>
      </c>
      <c r="J192" s="101">
        <f t="shared" si="35"/>
        <v>2.9916234543278817</v>
      </c>
      <c r="K192" s="104">
        <v>1.5</v>
      </c>
      <c r="L192" s="71">
        <v>4</v>
      </c>
      <c r="M192" s="28">
        <f t="shared" si="36"/>
        <v>6</v>
      </c>
      <c r="N192" s="103" t="s">
        <v>1445</v>
      </c>
      <c r="O192" s="104">
        <v>1.4</v>
      </c>
      <c r="P192" s="158">
        <v>45848</v>
      </c>
      <c r="Q192" s="158">
        <v>45870</v>
      </c>
      <c r="R192" s="28">
        <f t="shared" si="37"/>
        <v>7.1428571428571495</v>
      </c>
      <c r="S192" s="105">
        <f>IF(INDEX(Historical!$D$7:$D1218,MATCH(B192,Historical!$B$7:$B$1044,0))=0,"n/a",(INDEX(Historical!$C$7:$C$1044,MATCH(B192,Historical!$B$7:$B$1044,0))/INDEX(Historical!$D$7:$D$1044,MATCH(B192,Historical!$B$7:$B$1044,0))-1)*100)</f>
        <v>7.0110701107011009</v>
      </c>
      <c r="T192" s="105">
        <f>IF(INDEX(Historical!$F$7:$F$1044,MATCH(B192,Historical!$B$7:$B$1044,0))=0,"n/a",((INDEX(Historical!$C$7:$C$1044,MATCH(B192,Historical!$B$7:$B$1044,0))/INDEX(Historical!$F$7:$F$1044,MATCH(B192,Historical!$B$7:$B$1044,0)))^(1/3)-1)*100)</f>
        <v>7.8769533538995962</v>
      </c>
      <c r="U192" s="105">
        <f>IF(INDEX(Historical!$H$7:$H$1044,MATCH(B192,Historical!$B$7:$B$1044,0))=0,"n/a",((INDEX(Historical!$C$7:$C$1044,MATCH(B192,Historical!$B$7:$B$1044,0))/INDEX(Historical!$H$7:$H$1044,MATCH(B192,Historical!$B$7:$B$1044,0)))^(1/5)-1)*100)</f>
        <v>37.502057661154595</v>
      </c>
      <c r="V192" s="105">
        <f>IF(INDEX(Historical!$M$7:$M$1044,MATCH(B192,Historical!$B$7:$B$1044,0))=0,"n/a",((INDEX(Historical!$C$7:$C$1044,MATCH(B192,Historical!$B$7:$B$1044,0))/INDEX(Historical!$M$7:$M$1044,MATCH(B192,Historical!$B$7:$B$1044,0)))^(1/10)-1)*100)</f>
        <v>11.403174440522367</v>
      </c>
      <c r="W192" s="106">
        <f t="shared" si="38"/>
        <v>3.2887383997114989</v>
      </c>
      <c r="X192" s="107" t="str">
        <f t="shared" si="39"/>
        <v>n/a</v>
      </c>
      <c r="Y192" s="162"/>
      <c r="Z192" s="101">
        <f t="shared" si="40"/>
        <v>63.492063492063501</v>
      </c>
      <c r="AA192" s="109">
        <f t="shared" si="41"/>
        <v>21.223280423280425</v>
      </c>
      <c r="AB192" s="71">
        <v>5</v>
      </c>
      <c r="AC192" s="100">
        <v>9.4499999999999993</v>
      </c>
      <c r="AD192" s="100">
        <v>1.86</v>
      </c>
      <c r="AE192" s="100">
        <v>1.8</v>
      </c>
      <c r="AF192" s="100">
        <v>10.93</v>
      </c>
      <c r="AG192" s="100">
        <v>51.54</v>
      </c>
      <c r="AH192" s="100">
        <v>11.26</v>
      </c>
      <c r="AI192" s="100">
        <v>7.17</v>
      </c>
      <c r="AJ192" s="100" t="s">
        <v>142</v>
      </c>
      <c r="AK192" s="100">
        <v>9.48</v>
      </c>
      <c r="AL192" s="100">
        <v>22970</v>
      </c>
      <c r="AM192" s="100">
        <v>0.31</v>
      </c>
      <c r="AN192" s="100">
        <v>3.86</v>
      </c>
      <c r="AO192" s="110">
        <f t="shared" si="42"/>
        <v>19.270400692202049</v>
      </c>
      <c r="AP192" s="111">
        <f t="shared" si="43"/>
        <v>40.493681115482474</v>
      </c>
      <c r="AQ192" s="112">
        <f t="shared" si="44"/>
        <v>221.08874164591597</v>
      </c>
      <c r="AR192" s="101">
        <f>INDEX(Historical!$C$7:$C$1045,MATCH(B192,Historical!$B$7:$B$1045,0))*IF(AH192="n/a",1.03,IF(AH192&lt;0,1.01,IF(AH192&gt;10,1.1,(1+AH192/100))))</f>
        <v>6.38</v>
      </c>
      <c r="AS192" s="109">
        <f t="shared" si="45"/>
        <v>6.8374460000000008</v>
      </c>
      <c r="AT192" s="109">
        <f t="shared" si="51"/>
        <v>7.4856358808000012</v>
      </c>
      <c r="AU192" s="109">
        <f t="shared" si="51"/>
        <v>8.1952741622998406</v>
      </c>
      <c r="AV192" s="109">
        <f t="shared" si="51"/>
        <v>8.9721861528858646</v>
      </c>
      <c r="AW192" s="109">
        <f t="shared" si="46"/>
        <v>37.870542195985706</v>
      </c>
      <c r="AX192" s="113">
        <f t="shared" si="47"/>
        <v>18.882400376937429</v>
      </c>
      <c r="AY192" s="100">
        <v>0.59</v>
      </c>
      <c r="AZ192" s="100">
        <v>18.670000000000002</v>
      </c>
      <c r="BA192" s="100">
        <v>-12.139999999999999</v>
      </c>
      <c r="BB192" s="100">
        <v>-0.54999999999999993</v>
      </c>
      <c r="BC192" s="100">
        <v>1.91</v>
      </c>
      <c r="BE192" s="12">
        <v>2021</v>
      </c>
      <c r="BF192" s="12">
        <f t="shared" si="48"/>
        <v>0</v>
      </c>
      <c r="BG192" s="100">
        <v>8.7200000000000006</v>
      </c>
      <c r="BH192" t="s">
        <v>121</v>
      </c>
      <c r="BI192" t="s">
        <v>122</v>
      </c>
    </row>
    <row r="193" spans="1:61" ht="11.25" customHeight="1" x14ac:dyDescent="0.2">
      <c r="A193" s="55" t="s">
        <v>787</v>
      </c>
      <c r="B193" s="55" t="s">
        <v>788</v>
      </c>
      <c r="C193" s="156" t="s">
        <v>162</v>
      </c>
      <c r="D193" s="98" t="s">
        <v>192</v>
      </c>
      <c r="E193" s="157">
        <v>17</v>
      </c>
      <c r="F193" s="2">
        <v>235</v>
      </c>
      <c r="G193" s="2" t="s">
        <v>118</v>
      </c>
      <c r="H193" s="2" t="s">
        <v>118</v>
      </c>
      <c r="I193" s="100">
        <v>151.69</v>
      </c>
      <c r="J193" s="101">
        <f t="shared" si="35"/>
        <v>3.0720548487045951</v>
      </c>
      <c r="K193" s="104">
        <v>1.165</v>
      </c>
      <c r="L193" s="71">
        <v>4</v>
      </c>
      <c r="M193" s="28">
        <f t="shared" si="36"/>
        <v>4.66</v>
      </c>
      <c r="N193" s="103" t="s">
        <v>209</v>
      </c>
      <c r="O193" s="104">
        <v>1.0900000000000001</v>
      </c>
      <c r="P193" s="158">
        <v>46006</v>
      </c>
      <c r="Q193" s="158">
        <v>46037</v>
      </c>
      <c r="R193" s="28">
        <f t="shared" si="37"/>
        <v>6.8807339449541232</v>
      </c>
      <c r="S193" s="105">
        <f>IF(INDEX(Historical!$D$7:$D1219,MATCH(B193,Historical!$B$7:$B$1044,0))=0,"n/a",(INDEX(Historical!$C$7:$C$1044,MATCH(B193,Historical!$B$7:$B$1044,0))/INDEX(Historical!$D$7:$D$1044,MATCH(B193,Historical!$B$7:$B$1044,0))-1)*100)</f>
        <v>6.8627450980392135</v>
      </c>
      <c r="T193" s="105">
        <f>IF(INDEX(Historical!$F$7:$F$1044,MATCH(B193,Historical!$B$7:$B$1044,0))=0,"n/a",((INDEX(Historical!$C$7:$C$1044,MATCH(B193,Historical!$B$7:$B$1044,0))/INDEX(Historical!$F$7:$F$1044,MATCH(B193,Historical!$B$7:$B$1044,0)))^(1/3)-1)*100)</f>
        <v>7.1916795400123412</v>
      </c>
      <c r="U193" s="105">
        <f>IF(INDEX(Historical!$H$7:$H$1044,MATCH(B193,Historical!$B$7:$B$1044,0))=0,"n/a",((INDEX(Historical!$C$7:$C$1044,MATCH(B193,Historical!$B$7:$B$1044,0))/INDEX(Historical!$H$7:$H$1044,MATCH(B193,Historical!$B$7:$B$1044,0)))^(1/5)-1)*100)</f>
        <v>7.201645374814114</v>
      </c>
      <c r="V193" s="105">
        <f>IF(INDEX(Historical!$M$7:$M$1044,MATCH(B193,Historical!$B$7:$B$1044,0))=0,"n/a",((INDEX(Historical!$C$7:$C$1044,MATCH(B193,Historical!$B$7:$B$1044,0))/INDEX(Historical!$M$7:$M$1044,MATCH(B193,Historical!$B$7:$B$1044,0)))^(1/10)-1)*100)</f>
        <v>7.431199493973617</v>
      </c>
      <c r="W193" s="106">
        <f t="shared" si="38"/>
        <v>0.96910941237068637</v>
      </c>
      <c r="X193" s="107" t="str">
        <f t="shared" si="39"/>
        <v>n/a</v>
      </c>
      <c r="Y193" s="159"/>
      <c r="Z193" s="101">
        <f t="shared" si="40"/>
        <v>66.193181818181827</v>
      </c>
      <c r="AA193" s="109">
        <f t="shared" si="41"/>
        <v>21.546875</v>
      </c>
      <c r="AB193" s="71">
        <v>12</v>
      </c>
      <c r="AC193" s="100">
        <v>7.04</v>
      </c>
      <c r="AD193" s="100">
        <v>2.58</v>
      </c>
      <c r="AE193" s="100">
        <v>2.0699999999999998</v>
      </c>
      <c r="AF193" s="100">
        <v>2.56</v>
      </c>
      <c r="AG193" s="100">
        <v>12.16</v>
      </c>
      <c r="AH193" s="100">
        <v>4.92</v>
      </c>
      <c r="AI193" s="100">
        <v>7.89</v>
      </c>
      <c r="AJ193" s="100">
        <v>-0.08</v>
      </c>
      <c r="AK193" s="100">
        <v>7.06</v>
      </c>
      <c r="AL193" s="100">
        <v>31560</v>
      </c>
      <c r="AM193" s="100">
        <v>0.43</v>
      </c>
      <c r="AN193" s="100">
        <v>2.14</v>
      </c>
      <c r="AO193" s="110">
        <f t="shared" si="42"/>
        <v>-11.273174776481291</v>
      </c>
      <c r="AP193" s="111">
        <f t="shared" si="43"/>
        <v>10.273700223518709</v>
      </c>
      <c r="AQ193" s="112">
        <f t="shared" si="44"/>
        <v>56.57444093962318</v>
      </c>
      <c r="AR193" s="101">
        <f>INDEX(Historical!$C$7:$C$1045,MATCH(B193,Historical!$B$7:$B$1045,0))*IF(AH193="n/a",1.03,IF(AH193&lt;0,1.01,IF(AH193&gt;10,1.1,(1+AH193/100))))</f>
        <v>4.5745120000000004</v>
      </c>
      <c r="AS193" s="109">
        <f t="shared" si="45"/>
        <v>4.9354409968000006</v>
      </c>
      <c r="AT193" s="109">
        <f t="shared" si="51"/>
        <v>5.2838831311740808</v>
      </c>
      <c r="AU193" s="109">
        <f t="shared" si="51"/>
        <v>5.6569252802349705</v>
      </c>
      <c r="AV193" s="109">
        <f t="shared" si="51"/>
        <v>6.0563042050195595</v>
      </c>
      <c r="AW193" s="109">
        <f t="shared" si="46"/>
        <v>26.507065613228612</v>
      </c>
      <c r="AX193" s="113">
        <f t="shared" si="47"/>
        <v>17.474497734345448</v>
      </c>
      <c r="AY193" s="100">
        <v>0.41</v>
      </c>
      <c r="AZ193" s="100">
        <v>20.169999999999998</v>
      </c>
      <c r="BA193" s="100">
        <v>-1.9</v>
      </c>
      <c r="BB193" s="100">
        <v>3.19</v>
      </c>
      <c r="BC193" s="100">
        <v>9.09</v>
      </c>
      <c r="BE193" s="12">
        <v>2010</v>
      </c>
      <c r="BF193" s="12">
        <f t="shared" si="48"/>
        <v>1</v>
      </c>
      <c r="BG193" s="100">
        <v>2.8400000000000003</v>
      </c>
      <c r="BH193" t="s">
        <v>121</v>
      </c>
      <c r="BI193" t="s">
        <v>122</v>
      </c>
    </row>
    <row r="194" spans="1:61" ht="11.25" customHeight="1" x14ac:dyDescent="0.2">
      <c r="A194" s="116" t="s">
        <v>5595</v>
      </c>
      <c r="B194" s="55" t="s">
        <v>5585</v>
      </c>
      <c r="C194" s="156" t="s">
        <v>263</v>
      </c>
      <c r="D194" s="98" t="s">
        <v>264</v>
      </c>
      <c r="E194" s="157">
        <v>6</v>
      </c>
      <c r="F194" s="2">
        <v>654</v>
      </c>
      <c r="G194" s="2" t="s">
        <v>146</v>
      </c>
      <c r="H194" s="2" t="s">
        <v>146</v>
      </c>
      <c r="I194" s="100">
        <v>147.99</v>
      </c>
      <c r="J194" s="101">
        <f t="shared" si="35"/>
        <v>2.3785390904790864</v>
      </c>
      <c r="K194" s="104">
        <v>0.88</v>
      </c>
      <c r="L194" s="71">
        <v>4</v>
      </c>
      <c r="M194" s="28">
        <f t="shared" si="36"/>
        <v>3.52</v>
      </c>
      <c r="N194" s="103" t="s">
        <v>209</v>
      </c>
      <c r="O194" s="104">
        <v>0.82</v>
      </c>
      <c r="P194" s="158">
        <v>46097</v>
      </c>
      <c r="Q194" s="158">
        <v>46127</v>
      </c>
      <c r="R194" s="28">
        <f t="shared" si="37"/>
        <v>7.3170731707317138</v>
      </c>
      <c r="S194" s="105">
        <f>IF(INDEX(Historical!$D$7:$D1714,MATCH(B194,Historical!$B$7:$B$1044,0))=0,"n/a",(INDEX(Historical!$C$7:$C$1044,MATCH(B194,Historical!$B$7:$B$1044,0))/INDEX(Historical!$D$7:$D$1044,MATCH(B194,Historical!$B$7:$B$1044,0))-1)*100)</f>
        <v>10.362694300518127</v>
      </c>
      <c r="T194" s="105">
        <f>IF(INDEX(Historical!$F$7:$F$1044,MATCH(B194,Historical!$B$7:$B$1044,0))=0,"n/a",((INDEX(Historical!$C$7:$C$1044,MATCH(B194,Historical!$B$7:$B$1044,0))/INDEX(Historical!$F$7:$F$1044,MATCH(B194,Historical!$B$7:$B$1044,0)))^(1/3)-1)*100)</f>
        <v>8.2322716759108303</v>
      </c>
      <c r="U194" s="105" t="str">
        <f>IF(INDEX(Historical!$H$7:$H$1044,MATCH(B194,Historical!$B$7:$B$1044,0))=0,"n/a",((INDEX(Historical!$C$7:$C$1044,MATCH(B194,Historical!$B$7:$B$1044,0))/INDEX(Historical!$H$7:$H$1044,MATCH(B194,Historical!$B$7:$B$1044,0)))^(1/5)-1)*100)</f>
        <v>n/a</v>
      </c>
      <c r="V194" s="105" t="str">
        <f>IF(INDEX(Historical!$M$7:$M$1044,MATCH(B194,Historical!$B$7:$B$1044,0))=0,"n/a",((INDEX(Historical!$C$7:$C$1044,MATCH(B194,Historical!$B$7:$B$1044,0))/INDEX(Historical!$M$7:$M$1044,MATCH(B194,Historical!$B$7:$B$1044,0)))^(1/10)-1)*100)</f>
        <v>n/a</v>
      </c>
      <c r="W194" s="106" t="str">
        <f t="shared" si="38"/>
        <v>n/a</v>
      </c>
      <c r="X194" s="107" t="str">
        <f t="shared" si="39"/>
        <v>n/a</v>
      </c>
      <c r="Y194" s="162"/>
      <c r="Z194" s="101">
        <f t="shared" si="40"/>
        <v>81.860465116279073</v>
      </c>
      <c r="AA194" s="109">
        <f t="shared" si="41"/>
        <v>34.416279069767448</v>
      </c>
      <c r="AB194" s="71">
        <v>12</v>
      </c>
      <c r="AC194" s="100">
        <v>4.3</v>
      </c>
      <c r="AD194" s="100">
        <v>2.89</v>
      </c>
      <c r="AE194" s="100">
        <v>12.15</v>
      </c>
      <c r="AF194" s="100">
        <v>3.18</v>
      </c>
      <c r="AG194" s="100">
        <v>9.42</v>
      </c>
      <c r="AH194" s="100">
        <v>10.18</v>
      </c>
      <c r="AI194" s="100">
        <v>7.3999999999999995</v>
      </c>
      <c r="AJ194" s="100">
        <v>5.96</v>
      </c>
      <c r="AK194" s="100">
        <v>10.07</v>
      </c>
      <c r="AL194" s="100">
        <v>15100</v>
      </c>
      <c r="AM194" s="100">
        <v>0.54999999999999993</v>
      </c>
      <c r="AN194" s="100">
        <v>0.71</v>
      </c>
      <c r="AO194" s="110" t="str">
        <f t="shared" si="42"/>
        <v>n/a</v>
      </c>
      <c r="AP194" s="111" t="str">
        <f t="shared" si="43"/>
        <v>n/a</v>
      </c>
      <c r="AQ194" s="112">
        <f t="shared" si="44"/>
        <v>120.54857609743178</v>
      </c>
      <c r="AR194" s="101">
        <f>INDEX(Historical!$C$7:$C$1045,MATCH(B194,Historical!$B$7:$B$1045,0))*IF(AH194="n/a",1.03,IF(AH194&lt;0,1.01,IF(AH194&gt;10,1.1,(1+AH194/100))))</f>
        <v>3.5145</v>
      </c>
      <c r="AS194" s="109">
        <f t="shared" si="45"/>
        <v>3.7745730000000002</v>
      </c>
      <c r="AT194" s="109">
        <f t="shared" si="51"/>
        <v>4.1520303000000007</v>
      </c>
      <c r="AU194" s="109">
        <f t="shared" si="51"/>
        <v>4.5672333300000014</v>
      </c>
      <c r="AV194" s="109">
        <f t="shared" si="51"/>
        <v>5.0239566630000017</v>
      </c>
      <c r="AW194" s="109">
        <f t="shared" si="46"/>
        <v>21.032293293000002</v>
      </c>
      <c r="AX194" s="113">
        <f t="shared" si="47"/>
        <v>14.211969249949322</v>
      </c>
      <c r="AY194" s="100">
        <v>0.74</v>
      </c>
      <c r="AZ194" s="100">
        <v>57.19</v>
      </c>
      <c r="BA194" s="100">
        <v>3.01</v>
      </c>
      <c r="BB194" s="100">
        <v>8.57</v>
      </c>
      <c r="BC194" s="100">
        <v>24.44</v>
      </c>
      <c r="BE194" s="12">
        <v>2021</v>
      </c>
      <c r="BF194" s="12">
        <f t="shared" si="48"/>
        <v>0</v>
      </c>
      <c r="BG194" s="100">
        <v>4.29</v>
      </c>
      <c r="BH194" s="55" t="s">
        <v>121</v>
      </c>
      <c r="BI194" s="55" t="s">
        <v>122</v>
      </c>
    </row>
    <row r="195" spans="1:61" ht="11.25" customHeight="1" x14ac:dyDescent="0.2">
      <c r="A195" s="123" t="s">
        <v>789</v>
      </c>
      <c r="B195" s="55" t="s">
        <v>790</v>
      </c>
      <c r="C195" s="156" t="s">
        <v>162</v>
      </c>
      <c r="D195" s="98" t="s">
        <v>296</v>
      </c>
      <c r="E195" s="157">
        <v>21</v>
      </c>
      <c r="F195" s="2">
        <v>192</v>
      </c>
      <c r="G195" s="2" t="s">
        <v>119</v>
      </c>
      <c r="H195" s="2" t="s">
        <v>119</v>
      </c>
      <c r="I195" s="100">
        <v>129.55000000000001</v>
      </c>
      <c r="J195" s="101">
        <f t="shared" si="35"/>
        <v>3.2883056734851404</v>
      </c>
      <c r="K195" s="104">
        <v>1.0649999999999999</v>
      </c>
      <c r="L195" s="71">
        <v>4</v>
      </c>
      <c r="M195" s="28">
        <f t="shared" si="36"/>
        <v>4.26</v>
      </c>
      <c r="N195" s="103" t="s">
        <v>588</v>
      </c>
      <c r="O195" s="104">
        <v>1.0449999999999999</v>
      </c>
      <c r="P195" s="158">
        <v>45884</v>
      </c>
      <c r="Q195" s="158">
        <v>45916</v>
      </c>
      <c r="R195" s="28">
        <f t="shared" si="37"/>
        <v>1.913875598086126</v>
      </c>
      <c r="S195" s="105">
        <f>IF(INDEX(Historical!$D$7:$D1220,MATCH(B195,Historical!$B$7:$B$1044,0))=0,"n/a",(INDEX(Historical!$C$7:$C$1044,MATCH(B195,Historical!$B$7:$B$1044,0))/INDEX(Historical!$D$7:$D$1044,MATCH(B195,Historical!$B$7:$B$1044,0))-1)*100)</f>
        <v>1.9323671497584627</v>
      </c>
      <c r="T195" s="105">
        <f>IF(INDEX(Historical!$F$7:$F$1044,MATCH(B195,Historical!$B$7:$B$1044,0))=0,"n/a",((INDEX(Historical!$C$7:$C$1044,MATCH(B195,Historical!$B$7:$B$1044,0))/INDEX(Historical!$F$7:$F$1044,MATCH(B195,Historical!$B$7:$B$1044,0)))^(1/3)-1)*100)</f>
        <v>1.9709486512899943</v>
      </c>
      <c r="U195" s="105">
        <f>IF(INDEX(Historical!$H$7:$H$1044,MATCH(B195,Historical!$B$7:$B$1044,0))=0,"n/a",((INDEX(Historical!$C$7:$C$1044,MATCH(B195,Historical!$B$7:$B$1044,0))/INDEX(Historical!$H$7:$H$1044,MATCH(B195,Historical!$B$7:$B$1044,0)))^(1/5)-1)*100)</f>
        <v>2.0116606730253395</v>
      </c>
      <c r="V195" s="105">
        <f>IF(INDEX(Historical!$M$7:$M$1044,MATCH(B195,Historical!$B$7:$B$1044,0))=0,"n/a",((INDEX(Historical!$C$7:$C$1044,MATCH(B195,Historical!$B$7:$B$1044,0))/INDEX(Historical!$M$7:$M$1044,MATCH(B195,Historical!$B$7:$B$1044,0)))^(1/10)-1)*100)</f>
        <v>2.6778447498611468</v>
      </c>
      <c r="W195" s="106">
        <f t="shared" si="38"/>
        <v>0.75122378664022593</v>
      </c>
      <c r="X195" s="107">
        <f t="shared" si="39"/>
        <v>6.7732682593445781E-2</v>
      </c>
      <c r="Y195" s="162"/>
      <c r="Z195" s="101">
        <f t="shared" si="40"/>
        <v>67.51188589540412</v>
      </c>
      <c r="AA195" s="109">
        <f t="shared" si="41"/>
        <v>20.530903328050716</v>
      </c>
      <c r="AB195" s="71">
        <v>12</v>
      </c>
      <c r="AC195" s="100">
        <v>6.31</v>
      </c>
      <c r="AD195" s="100">
        <v>2.72</v>
      </c>
      <c r="AE195" s="100">
        <v>3.13</v>
      </c>
      <c r="AF195" s="100">
        <v>1.98</v>
      </c>
      <c r="AG195" s="100">
        <v>9.74</v>
      </c>
      <c r="AH195" s="100">
        <v>6.18</v>
      </c>
      <c r="AI195" s="100">
        <v>6.9599999999999991</v>
      </c>
      <c r="AJ195" s="100">
        <v>29.7</v>
      </c>
      <c r="AK195" s="100">
        <v>6.64</v>
      </c>
      <c r="AL195" s="100">
        <v>100820</v>
      </c>
      <c r="AM195" s="100">
        <v>0.13</v>
      </c>
      <c r="AN195" s="100">
        <v>1.76</v>
      </c>
      <c r="AO195" s="110">
        <f t="shared" si="42"/>
        <v>-15.230936981540236</v>
      </c>
      <c r="AP195" s="111">
        <f t="shared" si="43"/>
        <v>5.2999663465104803</v>
      </c>
      <c r="AQ195" s="112">
        <f t="shared" si="44"/>
        <v>34.414266090637199</v>
      </c>
      <c r="AR195" s="101">
        <f>INDEX(Historical!$C$7:$C$1045,MATCH(B195,Historical!$B$7:$B$1045,0))*IF(AH195="n/a",1.03,IF(AH195&lt;0,1.01,IF(AH195&gt;10,1.1,(1+AH195/100))))</f>
        <v>4.4807959999999998</v>
      </c>
      <c r="AS195" s="109">
        <f t="shared" si="45"/>
        <v>4.792659401599999</v>
      </c>
      <c r="AT195" s="109">
        <f t="shared" si="51"/>
        <v>5.1108919858662389</v>
      </c>
      <c r="AU195" s="109">
        <f t="shared" si="51"/>
        <v>5.4502552137277576</v>
      </c>
      <c r="AV195" s="109">
        <f t="shared" si="51"/>
        <v>5.8121521599192807</v>
      </c>
      <c r="AW195" s="109">
        <f t="shared" si="46"/>
        <v>25.646754761113279</v>
      </c>
      <c r="AX195" s="113">
        <f t="shared" si="47"/>
        <v>19.796800278744328</v>
      </c>
      <c r="AY195" s="100">
        <v>0.39</v>
      </c>
      <c r="AZ195" s="100">
        <v>16.48</v>
      </c>
      <c r="BA195" s="100">
        <v>-3.6700000000000004</v>
      </c>
      <c r="BB195" s="100">
        <v>-0.11</v>
      </c>
      <c r="BC195" s="100">
        <v>4.7</v>
      </c>
      <c r="BE195" s="12">
        <v>2005</v>
      </c>
      <c r="BF195" s="12">
        <f t="shared" si="48"/>
        <v>2</v>
      </c>
      <c r="BG195" s="100">
        <v>2.54</v>
      </c>
      <c r="BH195" t="s">
        <v>121</v>
      </c>
      <c r="BI195" t="s">
        <v>122</v>
      </c>
    </row>
    <row r="196" spans="1:61" ht="11.25" customHeight="1" x14ac:dyDescent="0.2">
      <c r="A196" s="116" t="s">
        <v>1446</v>
      </c>
      <c r="B196" s="55" t="s">
        <v>1447</v>
      </c>
      <c r="C196" s="156" t="s">
        <v>263</v>
      </c>
      <c r="D196" s="98" t="s">
        <v>264</v>
      </c>
      <c r="E196" s="157">
        <v>8</v>
      </c>
      <c r="F196" s="2">
        <v>561</v>
      </c>
      <c r="G196" s="2" t="s">
        <v>146</v>
      </c>
      <c r="H196" s="2" t="s">
        <v>146</v>
      </c>
      <c r="I196" s="100">
        <v>51.37</v>
      </c>
      <c r="J196" s="101">
        <f t="shared" si="35"/>
        <v>1.8687950165466225</v>
      </c>
      <c r="K196" s="104">
        <v>0.24</v>
      </c>
      <c r="L196" s="71">
        <v>4</v>
      </c>
      <c r="M196" s="28">
        <f t="shared" si="36"/>
        <v>0.96</v>
      </c>
      <c r="N196" s="103" t="s">
        <v>270</v>
      </c>
      <c r="O196" s="104">
        <v>0.22</v>
      </c>
      <c r="P196" s="115">
        <v>45730</v>
      </c>
      <c r="Q196" s="115">
        <v>45747</v>
      </c>
      <c r="R196" s="28">
        <f t="shared" si="37"/>
        <v>9.0909090909090864</v>
      </c>
      <c r="S196" s="105">
        <f>IF(INDEX(Historical!$D$7:$D1221,MATCH(B196,Historical!$B$7:$B$1044,0))=0,"n/a",(INDEX(Historical!$C$7:$C$1044,MATCH(B196,Historical!$B$7:$B$1044,0))/INDEX(Historical!$D$7:$D$1044,MATCH(B196,Historical!$B$7:$B$1044,0))-1)*100)</f>
        <v>9.0909090909090828</v>
      </c>
      <c r="T196" s="105">
        <f>IF(INDEX(Historical!$F$7:$F$1044,MATCH(B196,Historical!$B$7:$B$1044,0))=0,"n/a",((INDEX(Historical!$C$7:$C$1044,MATCH(B196,Historical!$B$7:$B$1044,0))/INDEX(Historical!$F$7:$F$1044,MATCH(B196,Historical!$B$7:$B$1044,0)))^(1/3)-1)*100)</f>
        <v>12.181378776036711</v>
      </c>
      <c r="U196" s="105">
        <f>IF(INDEX(Historical!$H$7:$H$1044,MATCH(B196,Historical!$B$7:$B$1044,0))=0,"n/a",((INDEX(Historical!$C$7:$C$1044,MATCH(B196,Historical!$B$7:$B$1044,0))/INDEX(Historical!$H$7:$H$1044,MATCH(B196,Historical!$B$7:$B$1044,0)))^(1/5)-1)*100)</f>
        <v>17.978912471277987</v>
      </c>
      <c r="V196" s="105">
        <f>IF(INDEX(Historical!$M$7:$M$1044,MATCH(B196,Historical!$B$7:$B$1044,0))=0,"n/a",((INDEX(Historical!$C$7:$C$1044,MATCH(B196,Historical!$B$7:$B$1044,0))/INDEX(Historical!$M$7:$M$1044,MATCH(B196,Historical!$B$7:$B$1044,0)))^(1/10)-1)*100)</f>
        <v>0</v>
      </c>
      <c r="W196" s="106" t="str">
        <f t="shared" si="38"/>
        <v>n/a</v>
      </c>
      <c r="X196" s="107" t="str">
        <f t="shared" si="39"/>
        <v>n/a</v>
      </c>
      <c r="Y196" s="162"/>
      <c r="Z196" s="101">
        <f t="shared" si="40"/>
        <v>22.966507177033492</v>
      </c>
      <c r="AA196" s="109">
        <f t="shared" si="41"/>
        <v>12.289473684210526</v>
      </c>
      <c r="AB196" s="71">
        <v>12</v>
      </c>
      <c r="AC196" s="100">
        <v>4.18</v>
      </c>
      <c r="AD196" s="100">
        <v>0.69</v>
      </c>
      <c r="AE196" s="100">
        <v>1.91</v>
      </c>
      <c r="AF196" s="100">
        <v>2.06</v>
      </c>
      <c r="AG196" s="100">
        <v>17.599999999999998</v>
      </c>
      <c r="AH196" s="100">
        <v>35.96</v>
      </c>
      <c r="AI196" s="100">
        <v>0.55999999999999994</v>
      </c>
      <c r="AJ196" s="100" t="s">
        <v>142</v>
      </c>
      <c r="AK196" s="100">
        <v>13.819999999999999</v>
      </c>
      <c r="AL196" s="100">
        <v>31900</v>
      </c>
      <c r="AM196" s="100">
        <v>6.8000000000000007</v>
      </c>
      <c r="AN196" s="100">
        <v>0.56000000000000005</v>
      </c>
      <c r="AO196" s="110">
        <f t="shared" si="42"/>
        <v>7.558233803614085</v>
      </c>
      <c r="AP196" s="111">
        <f t="shared" si="43"/>
        <v>19.847707487824611</v>
      </c>
      <c r="AQ196" s="112">
        <f t="shared" si="44"/>
        <v>6.0740114563069936</v>
      </c>
      <c r="AR196" s="101">
        <f>INDEX(Historical!$C$7:$C$1045,MATCH(B196,Historical!$B$7:$B$1045,0))*IF(AH196="n/a",1.03,IF(AH196&lt;0,1.01,IF(AH196&gt;10,1.1,(1+AH196/100))))</f>
        <v>1.056</v>
      </c>
      <c r="AS196" s="109">
        <f t="shared" si="45"/>
        <v>1.0619136</v>
      </c>
      <c r="AT196" s="109">
        <f t="shared" si="51"/>
        <v>1.1681049600000002</v>
      </c>
      <c r="AU196" s="109">
        <f t="shared" si="51"/>
        <v>1.2849154560000002</v>
      </c>
      <c r="AV196" s="109">
        <f t="shared" si="51"/>
        <v>1.4134070016000004</v>
      </c>
      <c r="AW196" s="109">
        <f t="shared" si="46"/>
        <v>5.9843410176000011</v>
      </c>
      <c r="AX196" s="113">
        <f t="shared" si="47"/>
        <v>11.649486115631696</v>
      </c>
      <c r="AY196" s="100">
        <v>0.47</v>
      </c>
      <c r="AZ196" s="100">
        <v>72.960000000000008</v>
      </c>
      <c r="BA196" s="100">
        <v>-2.54</v>
      </c>
      <c r="BB196" s="100">
        <v>9.32</v>
      </c>
      <c r="BC196" s="100">
        <v>33.489999999999995</v>
      </c>
      <c r="BE196" s="12">
        <v>2018</v>
      </c>
      <c r="BF196" s="12">
        <f t="shared" si="48"/>
        <v>1</v>
      </c>
      <c r="BG196" s="100">
        <v>8.35</v>
      </c>
      <c r="BH196" t="s">
        <v>121</v>
      </c>
      <c r="BI196" t="s">
        <v>122</v>
      </c>
    </row>
    <row r="197" spans="1:61" ht="11.25" customHeight="1" x14ac:dyDescent="0.2">
      <c r="A197" s="116" t="s">
        <v>1448</v>
      </c>
      <c r="B197" s="55" t="s">
        <v>1449</v>
      </c>
      <c r="C197" s="156" t="s">
        <v>335</v>
      </c>
      <c r="D197" s="98" t="s">
        <v>1450</v>
      </c>
      <c r="E197" s="157">
        <v>8</v>
      </c>
      <c r="F197" s="2">
        <v>576</v>
      </c>
      <c r="G197" s="2" t="s">
        <v>146</v>
      </c>
      <c r="H197" s="2" t="s">
        <v>146</v>
      </c>
      <c r="I197" s="100">
        <v>103.48</v>
      </c>
      <c r="J197" s="101">
        <f t="shared" si="35"/>
        <v>1.1982991882489369</v>
      </c>
      <c r="K197" s="104">
        <v>0.31</v>
      </c>
      <c r="L197" s="71">
        <v>4</v>
      </c>
      <c r="M197" s="28">
        <f t="shared" si="36"/>
        <v>1.24</v>
      </c>
      <c r="N197" s="103" t="s">
        <v>708</v>
      </c>
      <c r="O197" s="104">
        <v>0.28999999999999998</v>
      </c>
      <c r="P197" s="158">
        <v>46087</v>
      </c>
      <c r="Q197" s="158">
        <v>46101</v>
      </c>
      <c r="R197" s="28">
        <f t="shared" si="37"/>
        <v>6.8965517241379377</v>
      </c>
      <c r="S197" s="105">
        <f>IF(INDEX(Historical!$D$7:$D1222,MATCH(B197,Historical!$B$7:$B$1044,0))=0,"n/a",(INDEX(Historical!$C$7:$C$1044,MATCH(B197,Historical!$B$7:$B$1044,0))/INDEX(Historical!$D$7:$D$1044,MATCH(B197,Historical!$B$7:$B$1044,0))-1)*100)</f>
        <v>7.4074074074073959</v>
      </c>
      <c r="T197" s="105">
        <f>IF(INDEX(Historical!$F$7:$F$1044,MATCH(B197,Historical!$B$7:$B$1044,0))=0,"n/a",((INDEX(Historical!$C$7:$C$1044,MATCH(B197,Historical!$B$7:$B$1044,0))/INDEX(Historical!$F$7:$F$1044,MATCH(B197,Historical!$B$7:$B$1044,0)))^(1/3)-1)*100)</f>
        <v>9.6457423731894245</v>
      </c>
      <c r="U197" s="105">
        <f>IF(INDEX(Historical!$H$7:$H$1044,MATCH(B197,Historical!$B$7:$B$1044,0))=0,"n/a",((INDEX(Historical!$C$7:$C$1044,MATCH(B197,Historical!$B$7:$B$1044,0))/INDEX(Historical!$H$7:$H$1044,MATCH(B197,Historical!$B$7:$B$1044,0)))^(1/5)-1)*100)</f>
        <v>12.630393921616268</v>
      </c>
      <c r="V197" s="105" t="str">
        <f>IF(INDEX(Historical!$M$7:$M$1044,MATCH(B197,Historical!$B$7:$B$1044,0))=0,"n/a",((INDEX(Historical!$C$7:$C$1044,MATCH(B197,Historical!$B$7:$B$1044,0))/INDEX(Historical!$M$7:$M$1044,MATCH(B197,Historical!$B$7:$B$1044,0)))^(1/10)-1)*100)</f>
        <v>n/a</v>
      </c>
      <c r="W197" s="106" t="str">
        <f t="shared" si="38"/>
        <v>n/a</v>
      </c>
      <c r="X197" s="107">
        <f t="shared" si="39"/>
        <v>1.087889226668068</v>
      </c>
      <c r="Y197" s="165"/>
      <c r="Z197" s="101">
        <f t="shared" si="40"/>
        <v>28.18181818181818</v>
      </c>
      <c r="AA197" s="109">
        <f t="shared" si="41"/>
        <v>23.518181818181816</v>
      </c>
      <c r="AB197" s="71">
        <v>12</v>
      </c>
      <c r="AC197" s="100">
        <v>4.4000000000000004</v>
      </c>
      <c r="AD197" s="100">
        <v>1.47</v>
      </c>
      <c r="AE197" s="100">
        <v>3.96</v>
      </c>
      <c r="AF197" s="100">
        <v>10.46</v>
      </c>
      <c r="AG197" s="100">
        <v>42.79</v>
      </c>
      <c r="AH197" s="100">
        <v>10.91</v>
      </c>
      <c r="AI197" s="100">
        <v>10.130000000000001</v>
      </c>
      <c r="AJ197" s="100">
        <v>11.61</v>
      </c>
      <c r="AK197" s="100">
        <v>10.45</v>
      </c>
      <c r="AL197" s="100">
        <v>46360</v>
      </c>
      <c r="AM197" s="100">
        <v>0.33</v>
      </c>
      <c r="AN197" s="100">
        <v>1.63</v>
      </c>
      <c r="AO197" s="110">
        <f t="shared" si="42"/>
        <v>-9.6894887083166115</v>
      </c>
      <c r="AP197" s="111">
        <f t="shared" si="43"/>
        <v>13.828693109865204</v>
      </c>
      <c r="AQ197" s="112">
        <f t="shared" si="44"/>
        <v>230.65603599724921</v>
      </c>
      <c r="AR197" s="101">
        <f>INDEX(Historical!$C$7:$C$1045,MATCH(B197,Historical!$B$7:$B$1045,0))*IF(AH197="n/a",1.03,IF(AH197&lt;0,1.01,IF(AH197&gt;10,1.1,(1+AH197/100))))</f>
        <v>1.276</v>
      </c>
      <c r="AS197" s="109">
        <f t="shared" si="45"/>
        <v>1.4036000000000002</v>
      </c>
      <c r="AT197" s="109">
        <f t="shared" si="51"/>
        <v>1.5439600000000002</v>
      </c>
      <c r="AU197" s="109">
        <f t="shared" si="51"/>
        <v>1.6983560000000004</v>
      </c>
      <c r="AV197" s="109">
        <f t="shared" si="51"/>
        <v>1.8681916000000005</v>
      </c>
      <c r="AW197" s="109">
        <f t="shared" si="46"/>
        <v>7.7901076000000016</v>
      </c>
      <c r="AX197" s="113">
        <f t="shared" si="47"/>
        <v>7.5281287205257064</v>
      </c>
      <c r="AY197" s="100">
        <v>1.4</v>
      </c>
      <c r="AZ197" s="100">
        <v>58.63</v>
      </c>
      <c r="BA197" s="100">
        <v>-3.5999999999999996</v>
      </c>
      <c r="BB197" s="100">
        <v>10.050000000000001</v>
      </c>
      <c r="BC197" s="100">
        <v>14.87</v>
      </c>
      <c r="BE197" s="12">
        <v>2019</v>
      </c>
      <c r="BF197" s="12">
        <f t="shared" si="48"/>
        <v>1</v>
      </c>
      <c r="BG197" s="100">
        <v>10.870000000000001</v>
      </c>
      <c r="BH197" t="s">
        <v>121</v>
      </c>
      <c r="BI197" t="s">
        <v>122</v>
      </c>
    </row>
    <row r="198" spans="1:61" ht="11.25" customHeight="1" x14ac:dyDescent="0.2">
      <c r="A198" s="116" t="s">
        <v>1451</v>
      </c>
      <c r="B198" s="55" t="s">
        <v>1452</v>
      </c>
      <c r="C198" s="156" t="s">
        <v>134</v>
      </c>
      <c r="D198" s="98" t="s">
        <v>157</v>
      </c>
      <c r="E198" s="157">
        <v>6</v>
      </c>
      <c r="F198" s="2">
        <v>672</v>
      </c>
      <c r="G198" s="2" t="s">
        <v>146</v>
      </c>
      <c r="H198" s="2" t="s">
        <v>146</v>
      </c>
      <c r="I198" s="100">
        <v>20.23</v>
      </c>
      <c r="J198" s="101">
        <f t="shared" si="35"/>
        <v>2.9658922392486406</v>
      </c>
      <c r="K198" s="104">
        <v>0.15</v>
      </c>
      <c r="L198" s="71">
        <v>4</v>
      </c>
      <c r="M198" s="28">
        <f t="shared" si="36"/>
        <v>0.6</v>
      </c>
      <c r="N198" s="103" t="s">
        <v>158</v>
      </c>
      <c r="O198" s="104">
        <v>0.13</v>
      </c>
      <c r="P198" s="158">
        <v>46178</v>
      </c>
      <c r="Q198" s="158">
        <v>46195</v>
      </c>
      <c r="R198" s="28">
        <f t="shared" si="37"/>
        <v>15.384615384615378</v>
      </c>
      <c r="S198" s="105">
        <f>IF(INDEX(Historical!$D$7:$D1223,MATCH(B198,Historical!$B$7:$B$1044,0))=0,"n/a",(INDEX(Historical!$C$7:$C$1044,MATCH(B198,Historical!$B$7:$B$1044,0))/INDEX(Historical!$D$7:$D$1044,MATCH(B198,Historical!$B$7:$B$1044,0))-1)*100)</f>
        <v>13.33333333333333</v>
      </c>
      <c r="T198" s="105">
        <f>IF(INDEX(Historical!$F$7:$F$1044,MATCH(B198,Historical!$B$7:$B$1044,0))=0,"n/a",((INDEX(Historical!$C$7:$C$1044,MATCH(B198,Historical!$B$7:$B$1044,0))/INDEX(Historical!$F$7:$F$1044,MATCH(B198,Historical!$B$7:$B$1044,0)))^(1/3)-1)*100)</f>
        <v>8.4351442625098407</v>
      </c>
      <c r="U198" s="105" t="str">
        <f>IF(INDEX(Historical!$H$7:$H$1044,MATCH(B198,Historical!$B$7:$B$1044,0))=0,"n/a",((INDEX(Historical!$C$7:$C$1044,MATCH(B198,Historical!$B$7:$B$1044,0))/INDEX(Historical!$H$7:$H$1044,MATCH(B198,Historical!$B$7:$B$1044,0)))^(1/5)-1)*100)</f>
        <v>n/a</v>
      </c>
      <c r="V198" s="105" t="str">
        <f>IF(INDEX(Historical!$M$7:$M$1044,MATCH(B198,Historical!$B$7:$B$1044,0))=0,"n/a",((INDEX(Historical!$C$7:$C$1044,MATCH(B198,Historical!$B$7:$B$1044,0))/INDEX(Historical!$M$7:$M$1044,MATCH(B198,Historical!$B$7:$B$1044,0)))^(1/10)-1)*100)</f>
        <v>n/a</v>
      </c>
      <c r="W198" s="106" t="str">
        <f t="shared" si="38"/>
        <v>n/a</v>
      </c>
      <c r="X198" s="107" t="str">
        <f t="shared" si="39"/>
        <v>n/a</v>
      </c>
      <c r="Y198" s="162"/>
      <c r="Z198" s="101">
        <f t="shared" si="40"/>
        <v>33.519553072625698</v>
      </c>
      <c r="AA198" s="109">
        <f t="shared" si="41"/>
        <v>11.30167597765363</v>
      </c>
      <c r="AB198" s="71">
        <v>12</v>
      </c>
      <c r="AC198" s="100">
        <v>1.79</v>
      </c>
      <c r="AD198" s="100">
        <v>0.51</v>
      </c>
      <c r="AE198" s="100">
        <v>3.35</v>
      </c>
      <c r="AF198" s="100">
        <v>1.1000000000000001</v>
      </c>
      <c r="AG198" s="100">
        <v>9.43</v>
      </c>
      <c r="AH198" s="100">
        <v>20.080000000000002</v>
      </c>
      <c r="AI198" s="100">
        <v>15.47</v>
      </c>
      <c r="AJ198" s="100">
        <v>26.68</v>
      </c>
      <c r="AK198" s="100">
        <v>18.260000000000002</v>
      </c>
      <c r="AL198" s="100">
        <v>4730</v>
      </c>
      <c r="AM198" s="100">
        <v>7.57</v>
      </c>
      <c r="AN198" s="100">
        <v>0.17</v>
      </c>
      <c r="AO198" s="110" t="str">
        <f t="shared" si="42"/>
        <v>n/a</v>
      </c>
      <c r="AP198" s="111" t="str">
        <f t="shared" si="43"/>
        <v>n/a</v>
      </c>
      <c r="AQ198" s="112">
        <f t="shared" si="44"/>
        <v>-25.667881697765871</v>
      </c>
      <c r="AR198" s="101">
        <f>INDEX(Historical!$C$7:$C$1045,MATCH(B198,Historical!$B$7:$B$1045,0))*IF(AH198="n/a",1.03,IF(AH198&lt;0,1.01,IF(AH198&gt;10,1.1,(1+AH198/100))))</f>
        <v>0.56100000000000005</v>
      </c>
      <c r="AS198" s="109">
        <f t="shared" si="45"/>
        <v>0.61710000000000009</v>
      </c>
      <c r="AT198" s="109">
        <f t="shared" si="51"/>
        <v>0.67881000000000014</v>
      </c>
      <c r="AU198" s="109">
        <f t="shared" si="51"/>
        <v>0.74669100000000022</v>
      </c>
      <c r="AV198" s="109">
        <f t="shared" si="51"/>
        <v>0.82136010000000026</v>
      </c>
      <c r="AW198" s="109">
        <f t="shared" si="46"/>
        <v>3.4249611000000004</v>
      </c>
      <c r="AX198" s="113">
        <f t="shared" si="47"/>
        <v>16.93010924369748</v>
      </c>
      <c r="AY198" s="100">
        <v>0.7</v>
      </c>
      <c r="AZ198" s="100">
        <v>43.480000000000004</v>
      </c>
      <c r="BA198" s="100">
        <v>-10.39</v>
      </c>
      <c r="BB198" s="100">
        <v>1.8399999999999999</v>
      </c>
      <c r="BC198" s="100">
        <v>8.9599999999999991</v>
      </c>
      <c r="BE198" s="12">
        <v>2021</v>
      </c>
      <c r="BF198" s="12">
        <f t="shared" si="48"/>
        <v>0</v>
      </c>
      <c r="BG198" s="100">
        <v>1.3299999999999998</v>
      </c>
      <c r="BH198" t="s">
        <v>121</v>
      </c>
      <c r="BI198" t="s">
        <v>122</v>
      </c>
    </row>
    <row r="199" spans="1:61" ht="11.25" customHeight="1" x14ac:dyDescent="0.2">
      <c r="A199" s="55" t="s">
        <v>276</v>
      </c>
      <c r="B199" s="55" t="s">
        <v>277</v>
      </c>
      <c r="C199" s="156" t="s">
        <v>134</v>
      </c>
      <c r="D199" s="98" t="s">
        <v>157</v>
      </c>
      <c r="E199" s="157">
        <v>26</v>
      </c>
      <c r="F199" s="2">
        <v>141</v>
      </c>
      <c r="G199" s="2" t="s">
        <v>146</v>
      </c>
      <c r="H199" s="2" t="s">
        <v>146</v>
      </c>
      <c r="I199" s="100">
        <v>22.12</v>
      </c>
      <c r="J199" s="101">
        <f t="shared" ref="J199:J262" si="52">(M199/I199)*100</f>
        <v>2.6220614828209761</v>
      </c>
      <c r="K199" s="104">
        <v>0.14499999999999999</v>
      </c>
      <c r="L199" s="71">
        <v>4</v>
      </c>
      <c r="M199" s="28">
        <f t="shared" ref="M199:M262" si="53">K199*L199</f>
        <v>0.57999999999999996</v>
      </c>
      <c r="N199" s="103" t="s">
        <v>136</v>
      </c>
      <c r="O199" s="104">
        <v>0.14249999999999999</v>
      </c>
      <c r="P199" s="158">
        <v>45884</v>
      </c>
      <c r="Q199" s="158">
        <v>45905</v>
      </c>
      <c r="R199" s="28">
        <f t="shared" ref="R199:R262" si="54">(K199-O199)/O199*100</f>
        <v>1.7543859649122824</v>
      </c>
      <c r="S199" s="105">
        <f>IF(INDEX(Historical!$D$7:$D1224,MATCH(B199,Historical!$B$7:$B$1044,0))=0,"n/a",(INDEX(Historical!$C$7:$C$1044,MATCH(B199,Historical!$B$7:$B$1044,0))/INDEX(Historical!$D$7:$D$1044,MATCH(B199,Historical!$B$7:$B$1044,0))-1)*100)</f>
        <v>1.7699115044247815</v>
      </c>
      <c r="T199" s="105">
        <f>IF(INDEX(Historical!$F$7:$F$1044,MATCH(B199,Historical!$B$7:$B$1044,0))=0,"n/a",((INDEX(Historical!$C$7:$C$1044,MATCH(B199,Historical!$B$7:$B$1044,0))/INDEX(Historical!$F$7:$F$1044,MATCH(B199,Historical!$B$7:$B$1044,0)))^(1/3)-1)*100)</f>
        <v>3.0788379107201225</v>
      </c>
      <c r="U199" s="105">
        <f>IF(INDEX(Historical!$H$7:$H$1044,MATCH(B199,Historical!$B$7:$B$1044,0))=0,"n/a",((INDEX(Historical!$C$7:$C$1044,MATCH(B199,Historical!$B$7:$B$1044,0))/INDEX(Historical!$H$7:$H$1044,MATCH(B199,Historical!$B$7:$B$1044,0)))^(1/5)-1)*100)</f>
        <v>8.3531204499156075</v>
      </c>
      <c r="V199" s="105">
        <f>IF(INDEX(Historical!$M$7:$M$1044,MATCH(B199,Historical!$B$7:$B$1044,0))=0,"n/a",((INDEX(Historical!$C$7:$C$1044,MATCH(B199,Historical!$B$7:$B$1044,0))/INDEX(Historical!$M$7:$M$1044,MATCH(B199,Historical!$B$7:$B$1044,0)))^(1/10)-1)*100)</f>
        <v>6.5459142973809836</v>
      </c>
      <c r="W199" s="106">
        <f t="shared" ref="W199:W262" si="55">IF(OR(U199&lt;=0,U199="n/a",V199&lt;=0,V199="n/a"),"n/a",U199/V199)</f>
        <v>1.276081548036412</v>
      </c>
      <c r="X199" s="107" t="str">
        <f t="shared" ref="X199:X262" si="56">IF(OR(AJ199&lt;=0,AJ199="n/a",U199&lt;=0,U199="n/a"),"n/a",U199/AJ199)</f>
        <v>n/a</v>
      </c>
      <c r="Y199" s="165"/>
      <c r="Z199" s="101">
        <f t="shared" ref="Z199:Z262" si="57">IF(OR(AC199&lt;0.01,AC199="n/a"),"n/a",M199/AC199*100)</f>
        <v>29.145728643216078</v>
      </c>
      <c r="AA199" s="109">
        <f t="shared" ref="AA199:AA262" si="58">IF(OR(AC199&lt;0.01,AC199="n/a"),"n/a",I199/AC199)</f>
        <v>11.115577889447236</v>
      </c>
      <c r="AB199" s="71">
        <v>6</v>
      </c>
      <c r="AC199" s="100">
        <v>1.99</v>
      </c>
      <c r="AD199" s="100" t="s">
        <v>142</v>
      </c>
      <c r="AE199" s="100">
        <v>1.38</v>
      </c>
      <c r="AF199" s="100">
        <v>0.91</v>
      </c>
      <c r="AG199" s="100">
        <v>8.41</v>
      </c>
      <c r="AH199" s="100">
        <v>7.19</v>
      </c>
      <c r="AI199" s="100">
        <v>5.4</v>
      </c>
      <c r="AJ199" s="100">
        <v>-9.42</v>
      </c>
      <c r="AK199" s="100" t="s">
        <v>142</v>
      </c>
      <c r="AL199" s="100">
        <v>176.19</v>
      </c>
      <c r="AM199" s="100">
        <v>7.870000000000001</v>
      </c>
      <c r="AN199" s="100">
        <v>0.37</v>
      </c>
      <c r="AO199" s="110">
        <f t="shared" ref="AO199:AO262" si="59">IF(U199="n/a","n/a",IF(AA199&lt;0,"n/a",IF(AA199="n/a","n/a",J199+U199-AA199)))</f>
        <v>-0.14039595671065186</v>
      </c>
      <c r="AP199" s="111">
        <f t="shared" ref="AP199:AP262" si="60">IF(U199="n/a","n/a",J199+U199)</f>
        <v>10.975181932736584</v>
      </c>
      <c r="AQ199" s="112">
        <f t="shared" ref="AQ199:AQ262" si="61">IF(OR(AC199&lt;0.01,AC199="n/a",AF199="n/a"),"n/a",(I199/SQRT(22.5*AC199*(I199/AF199))-1)*100)</f>
        <v>-32.950512871637585</v>
      </c>
      <c r="AR199" s="101">
        <f>INDEX(Historical!$C$7:$C$1045,MATCH(B199,Historical!$B$7:$B$1045,0))*IF(AH199="n/a",1.03,IF(AH199&lt;0,1.01,IF(AH199&gt;10,1.1,(1+AH199/100))))</f>
        <v>0.61634250000000002</v>
      </c>
      <c r="AS199" s="109">
        <f t="shared" ref="AS199:AS262" si="62">IF($AI199="n/a",1.03*AR199,IF($AI199&lt;0,1.01*AR199,IF($AI199&gt;10,1.1*AR199,(1+$AI199/100)*AR199)))</f>
        <v>0.64962499500000004</v>
      </c>
      <c r="AT199" s="109">
        <f t="shared" si="51"/>
        <v>0.66911374485000008</v>
      </c>
      <c r="AU199" s="109">
        <f t="shared" si="51"/>
        <v>0.68918715719550006</v>
      </c>
      <c r="AV199" s="109">
        <f t="shared" si="51"/>
        <v>0.70986277191136504</v>
      </c>
      <c r="AW199" s="109">
        <f t="shared" ref="AW199:AW262" si="63">SUM(AR199:AV199)</f>
        <v>3.3341311689568656</v>
      </c>
      <c r="AX199" s="113">
        <f t="shared" ref="AX199:AX262" si="64">AW199/I199*100</f>
        <v>15.072925718611508</v>
      </c>
      <c r="AY199" s="100">
        <v>0.36</v>
      </c>
      <c r="AZ199" s="100">
        <v>46.489999999999995</v>
      </c>
      <c r="BA199" s="100">
        <v>-7.62</v>
      </c>
      <c r="BB199" s="100">
        <v>2.88</v>
      </c>
      <c r="BC199" s="100">
        <v>16.77</v>
      </c>
      <c r="BE199" s="12">
        <v>2000</v>
      </c>
      <c r="BF199" s="12">
        <f t="shared" ref="BF199:BF262" si="65">IF(BE199&gt;2020,0,IF(BE199&gt;2008,1,IF(BE199&gt;2001,2,IF(BE199&gt;1990,3,IF(BE199&gt;1980,4,IF(BE199&gt;1973,5,IF(BE199&gt;1970,6,IF(BE199&gt;1960,7,IF(BE199&gt;1958,8,IF(BE199&gt;1953,9,10))))))))))</f>
        <v>3</v>
      </c>
      <c r="BG199" s="100">
        <v>0.75</v>
      </c>
      <c r="BH199" t="s">
        <v>121</v>
      </c>
      <c r="BI199" t="s">
        <v>122</v>
      </c>
    </row>
    <row r="200" spans="1:61" ht="11.25" customHeight="1" x14ac:dyDescent="0.2">
      <c r="A200" s="123" t="s">
        <v>278</v>
      </c>
      <c r="B200" s="55" t="s">
        <v>279</v>
      </c>
      <c r="C200" s="156" t="s">
        <v>139</v>
      </c>
      <c r="D200" s="98" t="s">
        <v>140</v>
      </c>
      <c r="E200" s="157">
        <v>34</v>
      </c>
      <c r="F200" s="2">
        <v>89</v>
      </c>
      <c r="G200" s="2" t="s">
        <v>119</v>
      </c>
      <c r="H200" s="2" t="s">
        <v>119</v>
      </c>
      <c r="I200" s="100">
        <v>260.60000000000002</v>
      </c>
      <c r="J200" s="101">
        <f t="shared" si="52"/>
        <v>1.1204911742133536</v>
      </c>
      <c r="K200" s="104">
        <v>0.73</v>
      </c>
      <c r="L200" s="71">
        <v>4</v>
      </c>
      <c r="M200" s="28">
        <f t="shared" si="53"/>
        <v>2.92</v>
      </c>
      <c r="N200" s="103" t="s">
        <v>240</v>
      </c>
      <c r="O200" s="104">
        <v>0.65</v>
      </c>
      <c r="P200" s="158">
        <v>46007</v>
      </c>
      <c r="Q200" s="158">
        <v>46037</v>
      </c>
      <c r="R200" s="28">
        <f t="shared" si="54"/>
        <v>12.307692307692301</v>
      </c>
      <c r="S200" s="105">
        <f>IF(INDEX(Historical!$D$7:$D1225,MATCH(B200,Historical!$B$7:$B$1044,0))=0,"n/a",(INDEX(Historical!$C$7:$C$1044,MATCH(B200,Historical!$B$7:$B$1044,0))/INDEX(Historical!$D$7:$D$1044,MATCH(B200,Historical!$B$7:$B$1044,0))-1)*100)</f>
        <v>14.035087719298268</v>
      </c>
      <c r="T200" s="105">
        <f>IF(INDEX(Historical!$F$7:$F$1044,MATCH(B200,Historical!$B$7:$B$1044,0))=0,"n/a",((INDEX(Historical!$C$7:$C$1044,MATCH(B200,Historical!$B$7:$B$1044,0))/INDEX(Historical!$F$7:$F$1044,MATCH(B200,Historical!$B$7:$B$1044,0)))^(1/3)-1)*100)</f>
        <v>8.4212458844721283</v>
      </c>
      <c r="U200" s="105">
        <f>IF(INDEX(Historical!$H$7:$H$1044,MATCH(B200,Historical!$B$7:$B$1044,0))=0,"n/a",((INDEX(Historical!$C$7:$C$1044,MATCH(B200,Historical!$B$7:$B$1044,0))/INDEX(Historical!$H$7:$H$1044,MATCH(B200,Historical!$B$7:$B$1044,0)))^(1/5)-1)*100)</f>
        <v>6.699675773069802</v>
      </c>
      <c r="V200" s="105">
        <f>IF(INDEX(Historical!$M$7:$M$1044,MATCH(B200,Historical!$B$7:$B$1044,0))=0,"n/a",((INDEX(Historical!$C$7:$C$1044,MATCH(B200,Historical!$B$7:$B$1044,0))/INDEX(Historical!$M$7:$M$1044,MATCH(B200,Historical!$B$7:$B$1044,0)))^(1/10)-1)*100)</f>
        <v>7.0138383882810906</v>
      </c>
      <c r="W200" s="106">
        <f t="shared" si="55"/>
        <v>0.95520817592030638</v>
      </c>
      <c r="X200" s="107" t="str">
        <f t="shared" si="56"/>
        <v>n/a</v>
      </c>
      <c r="Y200" s="161"/>
      <c r="Z200" s="101">
        <f t="shared" si="57"/>
        <v>40.109890109890109</v>
      </c>
      <c r="AA200" s="109">
        <f t="shared" si="58"/>
        <v>35.796703296703299</v>
      </c>
      <c r="AB200" s="71">
        <v>12</v>
      </c>
      <c r="AC200" s="100">
        <v>7.28</v>
      </c>
      <c r="AD200" s="100">
        <v>2.13</v>
      </c>
      <c r="AE200" s="100">
        <v>4.58</v>
      </c>
      <c r="AF200" s="100">
        <v>7.52</v>
      </c>
      <c r="AG200" s="100">
        <v>22.400000000000002</v>
      </c>
      <c r="AH200" s="100">
        <v>11.200000000000001</v>
      </c>
      <c r="AI200" s="100">
        <v>14.360000000000001</v>
      </c>
      <c r="AJ200" s="100" t="s">
        <v>142</v>
      </c>
      <c r="AK200" s="100">
        <v>12.8</v>
      </c>
      <c r="AL200" s="100">
        <v>73600</v>
      </c>
      <c r="AM200" s="100">
        <v>10.52</v>
      </c>
      <c r="AN200" s="100">
        <v>0.92</v>
      </c>
      <c r="AO200" s="110">
        <f t="shared" si="59"/>
        <v>-27.976536349420144</v>
      </c>
      <c r="AP200" s="111">
        <f t="shared" si="60"/>
        <v>7.8201669472831554</v>
      </c>
      <c r="AQ200" s="112">
        <f t="shared" si="61"/>
        <v>245.89093257924128</v>
      </c>
      <c r="AR200" s="101">
        <f>INDEX(Historical!$C$7:$C$1045,MATCH(B200,Historical!$B$7:$B$1045,0))*IF(AH200="n/a",1.03,IF(AH200&lt;0,1.01,IF(AH200&gt;10,1.1,(1+AH200/100))))</f>
        <v>2.8600000000000003</v>
      </c>
      <c r="AS200" s="109">
        <f t="shared" si="62"/>
        <v>3.1460000000000008</v>
      </c>
      <c r="AT200" s="109">
        <f t="shared" si="51"/>
        <v>3.4606000000000012</v>
      </c>
      <c r="AU200" s="109">
        <f t="shared" si="51"/>
        <v>3.8066600000000017</v>
      </c>
      <c r="AV200" s="109">
        <f t="shared" si="51"/>
        <v>4.1873260000000023</v>
      </c>
      <c r="AW200" s="109">
        <f t="shared" si="63"/>
        <v>17.460586000000006</v>
      </c>
      <c r="AX200" s="113">
        <f t="shared" si="64"/>
        <v>6.7001481197237158</v>
      </c>
      <c r="AY200" s="100">
        <v>0.94</v>
      </c>
      <c r="AZ200" s="100">
        <v>6.9</v>
      </c>
      <c r="BA200" s="100">
        <v>-15.740000000000002</v>
      </c>
      <c r="BB200" s="100">
        <v>-5.75</v>
      </c>
      <c r="BC200" s="100">
        <v>-4.55</v>
      </c>
      <c r="BE200" s="12">
        <v>1993</v>
      </c>
      <c r="BF200" s="12">
        <f t="shared" si="65"/>
        <v>3</v>
      </c>
      <c r="BG200" s="100">
        <v>8.82</v>
      </c>
      <c r="BH200" t="s">
        <v>121</v>
      </c>
      <c r="BI200" t="s">
        <v>122</v>
      </c>
    </row>
    <row r="201" spans="1:61" ht="11.25" customHeight="1" x14ac:dyDescent="0.2">
      <c r="A201" s="55" t="s">
        <v>280</v>
      </c>
      <c r="B201" s="55" t="s">
        <v>281</v>
      </c>
      <c r="C201" s="156" t="s">
        <v>162</v>
      </c>
      <c r="D201" s="98" t="s">
        <v>192</v>
      </c>
      <c r="E201" s="157">
        <v>52</v>
      </c>
      <c r="F201" s="2">
        <v>45</v>
      </c>
      <c r="G201" s="2" t="s">
        <v>119</v>
      </c>
      <c r="H201" s="2" t="s">
        <v>118</v>
      </c>
      <c r="I201" s="100">
        <v>111.49</v>
      </c>
      <c r="J201" s="101">
        <f t="shared" si="52"/>
        <v>3.1841420755224683</v>
      </c>
      <c r="K201" s="104">
        <v>0.88749999999999996</v>
      </c>
      <c r="L201" s="71">
        <v>4</v>
      </c>
      <c r="M201" s="28">
        <f t="shared" si="53"/>
        <v>3.55</v>
      </c>
      <c r="N201" s="103" t="s">
        <v>158</v>
      </c>
      <c r="O201" s="104">
        <v>0.85</v>
      </c>
      <c r="P201" s="158">
        <v>46071</v>
      </c>
      <c r="Q201" s="158">
        <v>46097</v>
      </c>
      <c r="R201" s="28">
        <f t="shared" si="54"/>
        <v>4.4117647058823506</v>
      </c>
      <c r="S201" s="105">
        <f>IF(INDEX(Historical!$D$7:$D1226,MATCH(B201,Historical!$B$7:$B$1044,0))=0,"n/a",(INDEX(Historical!$C$7:$C$1044,MATCH(B201,Historical!$B$7:$B$1044,0))/INDEX(Historical!$D$7:$D$1044,MATCH(B201,Historical!$B$7:$B$1044,0))-1)*100)</f>
        <v>2.4096385542168752</v>
      </c>
      <c r="T201" s="105">
        <f>IF(INDEX(Historical!$F$7:$F$1044,MATCH(B201,Historical!$B$7:$B$1044,0))=0,"n/a",((INDEX(Historical!$C$7:$C$1044,MATCH(B201,Historical!$B$7:$B$1044,0))/INDEX(Historical!$F$7:$F$1044,MATCH(B201,Historical!$B$7:$B$1044,0)))^(1/3)-1)*100)</f>
        <v>2.4701278673611382</v>
      </c>
      <c r="U201" s="105">
        <f>IF(INDEX(Historical!$H$7:$H$1044,MATCH(B201,Historical!$B$7:$B$1044,0))=0,"n/a",((INDEX(Historical!$C$7:$C$1044,MATCH(B201,Historical!$B$7:$B$1044,0))/INDEX(Historical!$H$7:$H$1044,MATCH(B201,Historical!$B$7:$B$1044,0)))^(1/5)-1)*100)</f>
        <v>2.1295687600135116</v>
      </c>
      <c r="V201" s="105">
        <f>IF(INDEX(Historical!$M$7:$M$1044,MATCH(B201,Historical!$B$7:$B$1044,0))=0,"n/a",((INDEX(Historical!$C$7:$C$1044,MATCH(B201,Historical!$B$7:$B$1044,0))/INDEX(Historical!$M$7:$M$1044,MATCH(B201,Historical!$B$7:$B$1044,0)))^(1/10)-1)*100)</f>
        <v>2.7189465815924629</v>
      </c>
      <c r="W201" s="106">
        <f t="shared" si="55"/>
        <v>0.78323302650773008</v>
      </c>
      <c r="X201" s="107">
        <f t="shared" si="56"/>
        <v>0.18598853799244641</v>
      </c>
      <c r="Y201" s="55"/>
      <c r="Z201" s="101">
        <f t="shared" si="57"/>
        <v>62.831858407079643</v>
      </c>
      <c r="AA201" s="109">
        <f t="shared" si="58"/>
        <v>19.732743362831858</v>
      </c>
      <c r="AB201" s="71">
        <v>12</v>
      </c>
      <c r="AC201" s="100">
        <v>5.65</v>
      </c>
      <c r="AD201" s="100">
        <v>2.62</v>
      </c>
      <c r="AE201" s="100">
        <v>2.4300000000000002</v>
      </c>
      <c r="AF201" s="100">
        <v>1.66</v>
      </c>
      <c r="AG201" s="100">
        <v>8.76</v>
      </c>
      <c r="AH201" s="100">
        <v>7.03</v>
      </c>
      <c r="AI201" s="100">
        <v>6.35</v>
      </c>
      <c r="AJ201" s="100">
        <v>11.450000000000001</v>
      </c>
      <c r="AK201" s="100">
        <v>6.5699999999999994</v>
      </c>
      <c r="AL201" s="100">
        <v>41080</v>
      </c>
      <c r="AM201" s="100">
        <v>0.16999999999999998</v>
      </c>
      <c r="AN201" s="100">
        <v>1.17</v>
      </c>
      <c r="AO201" s="110">
        <f t="shared" si="59"/>
        <v>-14.419032527295878</v>
      </c>
      <c r="AP201" s="111">
        <f t="shared" si="60"/>
        <v>5.3137108355359803</v>
      </c>
      <c r="AQ201" s="112">
        <f t="shared" si="61"/>
        <v>20.658110161270461</v>
      </c>
      <c r="AR201" s="101">
        <f>INDEX(Historical!$C$7:$C$1045,MATCH(B201,Historical!$B$7:$B$1045,0))*IF(AH201="n/a",1.03,IF(AH201&lt;0,1.01,IF(AH201&gt;10,1.1,(1+AH201/100))))</f>
        <v>3.6390199999999999</v>
      </c>
      <c r="AS201" s="109">
        <f t="shared" si="62"/>
        <v>3.8700977699999997</v>
      </c>
      <c r="AT201" s="109">
        <f t="shared" si="51"/>
        <v>4.1243631934889997</v>
      </c>
      <c r="AU201" s="109">
        <f t="shared" si="51"/>
        <v>4.3953338553012271</v>
      </c>
      <c r="AV201" s="109">
        <f t="shared" si="51"/>
        <v>4.6841072895945182</v>
      </c>
      <c r="AW201" s="109">
        <f t="shared" si="63"/>
        <v>20.712922108384745</v>
      </c>
      <c r="AX201" s="113">
        <f t="shared" si="64"/>
        <v>18.578277969669699</v>
      </c>
      <c r="AY201" s="100">
        <v>0.28000000000000003</v>
      </c>
      <c r="AZ201" s="100">
        <v>17.41</v>
      </c>
      <c r="BA201" s="100">
        <v>-4.08</v>
      </c>
      <c r="BB201" s="100">
        <v>-0.19</v>
      </c>
      <c r="BC201" s="100">
        <v>7.64</v>
      </c>
      <c r="BE201" s="12">
        <v>1975</v>
      </c>
      <c r="BF201" s="12">
        <f t="shared" si="65"/>
        <v>5</v>
      </c>
      <c r="BG201" s="100">
        <v>2.79</v>
      </c>
      <c r="BH201" t="s">
        <v>121</v>
      </c>
      <c r="BI201" t="s">
        <v>122</v>
      </c>
    </row>
    <row r="202" spans="1:61" ht="11.25" customHeight="1" x14ac:dyDescent="0.2">
      <c r="A202" s="116" t="s">
        <v>791</v>
      </c>
      <c r="B202" s="55" t="s">
        <v>792</v>
      </c>
      <c r="C202" s="156" t="s">
        <v>134</v>
      </c>
      <c r="D202" s="98" t="s">
        <v>157</v>
      </c>
      <c r="E202" s="157">
        <v>12</v>
      </c>
      <c r="F202" s="2">
        <v>478</v>
      </c>
      <c r="G202" s="2" t="s">
        <v>146</v>
      </c>
      <c r="H202" s="2" t="s">
        <v>146</v>
      </c>
      <c r="I202" s="100">
        <v>57.82</v>
      </c>
      <c r="J202" s="101">
        <f t="shared" si="52"/>
        <v>2.3521272915946039</v>
      </c>
      <c r="K202" s="104">
        <v>0.34</v>
      </c>
      <c r="L202" s="71">
        <v>4</v>
      </c>
      <c r="M202" s="28">
        <f t="shared" si="53"/>
        <v>1.36</v>
      </c>
      <c r="N202" s="103" t="s">
        <v>270</v>
      </c>
      <c r="O202" s="104">
        <v>0.33</v>
      </c>
      <c r="P202" s="158">
        <v>46188</v>
      </c>
      <c r="Q202" s="158">
        <v>46203</v>
      </c>
      <c r="R202" s="28">
        <f t="shared" si="54"/>
        <v>3.0303030303030329</v>
      </c>
      <c r="S202" s="105">
        <f>IF(INDEX(Historical!$D$7:$D1227,MATCH(B202,Historical!$B$7:$B$1044,0))=0,"n/a",(INDEX(Historical!$C$7:$C$1044,MATCH(B202,Historical!$B$7:$B$1044,0))/INDEX(Historical!$D$7:$D$1044,MATCH(B202,Historical!$B$7:$B$1044,0))-1)*100)</f>
        <v>15.094339622641506</v>
      </c>
      <c r="T202" s="105">
        <f>IF(INDEX(Historical!$F$7:$F$1044,MATCH(B202,Historical!$B$7:$B$1044,0))=0,"n/a",((INDEX(Historical!$C$7:$C$1044,MATCH(B202,Historical!$B$7:$B$1044,0))/INDEX(Historical!$F$7:$F$1044,MATCH(B202,Historical!$B$7:$B$1044,0)))^(1/3)-1)*100)</f>
        <v>10.67234370322312</v>
      </c>
      <c r="U202" s="105">
        <f>IF(INDEX(Historical!$H$7:$H$1044,MATCH(B202,Historical!$B$7:$B$1044,0))=0,"n/a",((INDEX(Historical!$C$7:$C$1044,MATCH(B202,Historical!$B$7:$B$1044,0))/INDEX(Historical!$H$7:$H$1044,MATCH(B202,Historical!$B$7:$B$1044,0)))^(1/5)-1)*100)</f>
        <v>11.123386176399141</v>
      </c>
      <c r="V202" s="105">
        <f>IF(INDEX(Historical!$M$7:$M$1044,MATCH(B202,Historical!$B$7:$B$1044,0))=0,"n/a",((INDEX(Historical!$C$7:$C$1044,MATCH(B202,Historical!$B$7:$B$1044,0))/INDEX(Historical!$M$7:$M$1044,MATCH(B202,Historical!$B$7:$B$1044,0)))^(1/10)-1)*100)</f>
        <v>16.606578482540613</v>
      </c>
      <c r="W202" s="106">
        <f t="shared" si="55"/>
        <v>0.66981805963785701</v>
      </c>
      <c r="X202" s="107">
        <f t="shared" si="56"/>
        <v>0.79452758402850998</v>
      </c>
      <c r="Y202" s="123"/>
      <c r="Z202" s="101">
        <f t="shared" si="57"/>
        <v>25.708884688090738</v>
      </c>
      <c r="AA202" s="109">
        <f t="shared" si="58"/>
        <v>10.930056710775046</v>
      </c>
      <c r="AB202" s="71">
        <v>12</v>
      </c>
      <c r="AC202" s="100">
        <v>5.29</v>
      </c>
      <c r="AD202" s="100" t="s">
        <v>142</v>
      </c>
      <c r="AE202" s="100">
        <v>2.08</v>
      </c>
      <c r="AF202" s="100">
        <v>1.08</v>
      </c>
      <c r="AG202" s="100">
        <v>10.32</v>
      </c>
      <c r="AH202" s="100">
        <v>4.41</v>
      </c>
      <c r="AI202" s="100">
        <v>6.5299999999999994</v>
      </c>
      <c r="AJ202" s="100">
        <v>14.000000000000002</v>
      </c>
      <c r="AK202" s="100" t="s">
        <v>142</v>
      </c>
      <c r="AL202" s="100">
        <v>2120</v>
      </c>
      <c r="AM202" s="100">
        <v>1.82</v>
      </c>
      <c r="AN202" s="100">
        <v>0.2</v>
      </c>
      <c r="AO202" s="110">
        <f t="shared" si="59"/>
        <v>2.5454567572186981</v>
      </c>
      <c r="AP202" s="111">
        <f t="shared" si="60"/>
        <v>13.475513467993744</v>
      </c>
      <c r="AQ202" s="112">
        <f t="shared" si="61"/>
        <v>-27.567774981214178</v>
      </c>
      <c r="AR202" s="101">
        <f>INDEX(Historical!$C$7:$C$1045,MATCH(B202,Historical!$B$7:$B$1045,0))*IF(AH202="n/a",1.03,IF(AH202&lt;0,1.01,IF(AH202&gt;10,1.1,(1+AH202/100))))</f>
        <v>1.2738020000000001</v>
      </c>
      <c r="AS202" s="109">
        <f t="shared" si="62"/>
        <v>1.3569812706</v>
      </c>
      <c r="AT202" s="109">
        <f t="shared" si="51"/>
        <v>1.3976907087179999</v>
      </c>
      <c r="AU202" s="109">
        <f t="shared" si="51"/>
        <v>1.43962142997954</v>
      </c>
      <c r="AV202" s="109">
        <f t="shared" si="51"/>
        <v>1.4828100728789262</v>
      </c>
      <c r="AW202" s="109">
        <f t="shared" si="63"/>
        <v>6.9509054821764664</v>
      </c>
      <c r="AX202" s="113">
        <f t="shared" si="64"/>
        <v>12.021628298471924</v>
      </c>
      <c r="AY202" s="100">
        <v>0.81</v>
      </c>
      <c r="AZ202" s="100">
        <v>15.43</v>
      </c>
      <c r="BA202" s="100">
        <v>-7.19</v>
      </c>
      <c r="BB202" s="100">
        <v>2.6100000000000003</v>
      </c>
      <c r="BC202" s="100">
        <v>2.1999999999999997</v>
      </c>
      <c r="BE202" s="12">
        <v>2015</v>
      </c>
      <c r="BF202" s="12">
        <f t="shared" si="65"/>
        <v>1</v>
      </c>
      <c r="BG202" s="100">
        <v>1.22</v>
      </c>
      <c r="BH202" t="s">
        <v>121</v>
      </c>
      <c r="BI202" t="s">
        <v>122</v>
      </c>
    </row>
    <row r="203" spans="1:61" ht="11.25" customHeight="1" x14ac:dyDescent="0.2">
      <c r="A203" s="123" t="s">
        <v>282</v>
      </c>
      <c r="B203" s="55" t="s">
        <v>283</v>
      </c>
      <c r="C203" s="156" t="s">
        <v>134</v>
      </c>
      <c r="D203" s="98" t="s">
        <v>157</v>
      </c>
      <c r="E203" s="157">
        <v>39</v>
      </c>
      <c r="F203" s="2">
        <v>73</v>
      </c>
      <c r="G203" s="2" t="s">
        <v>146</v>
      </c>
      <c r="H203" s="2" t="s">
        <v>146</v>
      </c>
      <c r="I203" s="100">
        <v>37.68</v>
      </c>
      <c r="J203" s="101">
        <f t="shared" si="52"/>
        <v>3.2908704883227178</v>
      </c>
      <c r="K203" s="104">
        <v>0.31</v>
      </c>
      <c r="L203" s="71">
        <v>4</v>
      </c>
      <c r="M203" s="28">
        <f t="shared" si="53"/>
        <v>1.24</v>
      </c>
      <c r="N203" s="103" t="s">
        <v>284</v>
      </c>
      <c r="O203" s="104">
        <v>0.3</v>
      </c>
      <c r="P203" s="115">
        <v>45604</v>
      </c>
      <c r="Q203" s="115">
        <v>45611</v>
      </c>
      <c r="R203" s="28">
        <f t="shared" si="54"/>
        <v>3.3333333333333366</v>
      </c>
      <c r="S203" s="105">
        <f>IF(INDEX(Historical!$D$7:$D1228,MATCH(B203,Historical!$B$7:$B$1044,0))=0,"n/a",(INDEX(Historical!$C$7:$C$1044,MATCH(B203,Historical!$B$7:$B$1044,0))/INDEX(Historical!$D$7:$D$1044,MATCH(B203,Historical!$B$7:$B$1044,0))-1)*100)</f>
        <v>2.4793388429751984</v>
      </c>
      <c r="T203" s="105">
        <f>IF(INDEX(Historical!$F$7:$F$1044,MATCH(B203,Historical!$B$7:$B$1044,0))=0,"n/a",((INDEX(Historical!$C$7:$C$1044,MATCH(B203,Historical!$B$7:$B$1044,0))/INDEX(Historical!$F$7:$F$1044,MATCH(B203,Historical!$B$7:$B$1044,0)))^(1/3)-1)*100)</f>
        <v>2.5434555242676238</v>
      </c>
      <c r="U203" s="105">
        <f>IF(INDEX(Historical!$H$7:$H$1044,MATCH(B203,Historical!$B$7:$B$1044,0))=0,"n/a",((INDEX(Historical!$C$7:$C$1044,MATCH(B203,Historical!$B$7:$B$1044,0))/INDEX(Historical!$H$7:$H$1044,MATCH(B203,Historical!$B$7:$B$1044,0)))^(1/5)-1)*100)</f>
        <v>3.5804203580214189</v>
      </c>
      <c r="V203" s="105">
        <f>IF(INDEX(Historical!$M$7:$M$1044,MATCH(B203,Historical!$B$7:$B$1044,0))=0,"n/a",((INDEX(Historical!$C$7:$C$1044,MATCH(B203,Historical!$B$7:$B$1044,0))/INDEX(Historical!$M$7:$M$1044,MATCH(B203,Historical!$B$7:$B$1044,0)))^(1/10)-1)*100)</f>
        <v>4.4800014160264245</v>
      </c>
      <c r="W203" s="106">
        <f t="shared" si="55"/>
        <v>0.79920072016341082</v>
      </c>
      <c r="X203" s="107" t="str">
        <f t="shared" si="56"/>
        <v>n/a</v>
      </c>
      <c r="Y203" s="162" t="s">
        <v>1715</v>
      </c>
      <c r="Z203" s="101">
        <f t="shared" si="57"/>
        <v>35.227272727272727</v>
      </c>
      <c r="AA203" s="109">
        <f t="shared" si="58"/>
        <v>10.704545454545455</v>
      </c>
      <c r="AB203" s="71">
        <v>12</v>
      </c>
      <c r="AC203" s="100">
        <v>3.52</v>
      </c>
      <c r="AD203" s="100">
        <v>0.8</v>
      </c>
      <c r="AE203" s="100">
        <v>1.71</v>
      </c>
      <c r="AF203" s="100">
        <v>1.07</v>
      </c>
      <c r="AG203" s="100">
        <v>10.32</v>
      </c>
      <c r="AH203" s="100">
        <v>6.09</v>
      </c>
      <c r="AI203" s="100">
        <v>9.74</v>
      </c>
      <c r="AJ203" s="100">
        <v>-13.469999999999999</v>
      </c>
      <c r="AK203" s="100">
        <v>11.790000000000001</v>
      </c>
      <c r="AL203" s="100">
        <v>203.94</v>
      </c>
      <c r="AM203" s="100">
        <v>15.440000000000001</v>
      </c>
      <c r="AN203" s="100">
        <v>0.16</v>
      </c>
      <c r="AO203" s="110">
        <f t="shared" si="59"/>
        <v>-3.8332546082013188</v>
      </c>
      <c r="AP203" s="111">
        <f t="shared" si="60"/>
        <v>6.8712908463441362</v>
      </c>
      <c r="AQ203" s="112">
        <f t="shared" si="61"/>
        <v>-28.651516760297834</v>
      </c>
      <c r="AR203" s="101">
        <f>INDEX(Historical!$C$7:$C$1045,MATCH(B203,Historical!$B$7:$B$1045,0))*IF(AH203="n/a",1.03,IF(AH203&lt;0,1.01,IF(AH203&gt;10,1.1,(1+AH203/100))))</f>
        <v>1.3155159999999999</v>
      </c>
      <c r="AS203" s="109">
        <f t="shared" si="62"/>
        <v>1.4436472583999997</v>
      </c>
      <c r="AT203" s="109">
        <f t="shared" si="51"/>
        <v>1.5880119842399998</v>
      </c>
      <c r="AU203" s="109">
        <f t="shared" si="51"/>
        <v>1.7468131826639999</v>
      </c>
      <c r="AV203" s="109">
        <f t="shared" si="51"/>
        <v>1.9214945009304001</v>
      </c>
      <c r="AW203" s="109">
        <f t="shared" si="63"/>
        <v>8.0154829262343998</v>
      </c>
      <c r="AX203" s="113">
        <f t="shared" si="64"/>
        <v>21.272513073870488</v>
      </c>
      <c r="AY203" s="100">
        <v>0.21</v>
      </c>
      <c r="AZ203" s="100">
        <v>31.290000000000003</v>
      </c>
      <c r="BA203" s="100">
        <v>-8.3699999999999992</v>
      </c>
      <c r="BB203" s="100">
        <v>4.71</v>
      </c>
      <c r="BC203" s="100">
        <v>2.17</v>
      </c>
      <c r="BD203" s="20" t="s">
        <v>108</v>
      </c>
      <c r="BE203" s="12">
        <v>1987</v>
      </c>
      <c r="BF203" s="12">
        <f t="shared" si="65"/>
        <v>4</v>
      </c>
      <c r="BG203" s="100">
        <v>1.01</v>
      </c>
      <c r="BH203" t="s">
        <v>121</v>
      </c>
      <c r="BI203" t="s">
        <v>122</v>
      </c>
    </row>
    <row r="204" spans="1:61" ht="11.25" customHeight="1" x14ac:dyDescent="0.2">
      <c r="A204" s="123" t="s">
        <v>793</v>
      </c>
      <c r="B204" s="55" t="s">
        <v>794</v>
      </c>
      <c r="C204" s="156" t="s">
        <v>300</v>
      </c>
      <c r="D204" s="98" t="s">
        <v>795</v>
      </c>
      <c r="E204" s="157">
        <v>14</v>
      </c>
      <c r="F204" s="2">
        <v>365</v>
      </c>
      <c r="G204" s="2" t="s">
        <v>146</v>
      </c>
      <c r="H204" s="2" t="s">
        <v>146</v>
      </c>
      <c r="I204" s="100">
        <v>201.2</v>
      </c>
      <c r="J204" s="101">
        <f t="shared" si="52"/>
        <v>3.0815109343936382</v>
      </c>
      <c r="K204" s="104">
        <v>1.55</v>
      </c>
      <c r="L204" s="71">
        <v>4</v>
      </c>
      <c r="M204" s="28">
        <f t="shared" si="53"/>
        <v>6.2</v>
      </c>
      <c r="N204" s="103" t="s">
        <v>182</v>
      </c>
      <c r="O204" s="104">
        <v>1.4</v>
      </c>
      <c r="P204" s="158">
        <v>45930</v>
      </c>
      <c r="Q204" s="158">
        <v>45945</v>
      </c>
      <c r="R204" s="28">
        <f t="shared" si="54"/>
        <v>10.714285714285724</v>
      </c>
      <c r="S204" s="105">
        <f>IF(INDEX(Historical!$D$7:$D1229,MATCH(B204,Historical!$B$7:$B$1044,0))=0,"n/a",(INDEX(Historical!$C$7:$C$1044,MATCH(B204,Historical!$B$7:$B$1044,0))/INDEX(Historical!$D$7:$D$1044,MATCH(B204,Historical!$B$7:$B$1044,0))-1)*100)</f>
        <v>10.364683301343568</v>
      </c>
      <c r="T204" s="105">
        <f>IF(INDEX(Historical!$F$7:$F$1044,MATCH(B204,Historical!$B$7:$B$1044,0))=0,"n/a",((INDEX(Historical!$C$7:$C$1044,MATCH(B204,Historical!$B$7:$B$1044,0))/INDEX(Historical!$F$7:$F$1044,MATCH(B204,Historical!$B$7:$B$1044,0)))^(1/3)-1)*100)</f>
        <v>8.1148830028069838</v>
      </c>
      <c r="U204" s="105">
        <f>IF(INDEX(Historical!$H$7:$H$1044,MATCH(B204,Historical!$B$7:$B$1044,0))=0,"n/a",((INDEX(Historical!$C$7:$C$1044,MATCH(B204,Historical!$B$7:$B$1044,0))/INDEX(Historical!$H$7:$H$1044,MATCH(B204,Historical!$B$7:$B$1044,0)))^(1/5)-1)*100)</f>
        <v>13.59490487926973</v>
      </c>
      <c r="V204" s="105">
        <f>IF(INDEX(Historical!$M$7:$M$1044,MATCH(B204,Historical!$B$7:$B$1044,0))=0,"n/a",((INDEX(Historical!$C$7:$C$1044,MATCH(B204,Historical!$B$7:$B$1044,0))/INDEX(Historical!$M$7:$M$1044,MATCH(B204,Historical!$B$7:$B$1044,0)))^(1/10)-1)*100)</f>
        <v>9.4070224521108692</v>
      </c>
      <c r="W204" s="106">
        <f t="shared" si="55"/>
        <v>1.4451868217045798</v>
      </c>
      <c r="X204" s="107">
        <f t="shared" si="56"/>
        <v>1.1272723780488996</v>
      </c>
      <c r="Y204" s="164"/>
      <c r="Z204" s="101">
        <f t="shared" si="57"/>
        <v>112.72727272727272</v>
      </c>
      <c r="AA204" s="109">
        <f t="shared" si="58"/>
        <v>36.581818181818178</v>
      </c>
      <c r="AB204" s="71">
        <v>12</v>
      </c>
      <c r="AC204" s="100">
        <v>5.5</v>
      </c>
      <c r="AD204" s="100">
        <v>5.37</v>
      </c>
      <c r="AE204" s="100">
        <v>14.67</v>
      </c>
      <c r="AF204" s="100">
        <v>3.02</v>
      </c>
      <c r="AG204" s="100">
        <v>8.4500000000000011</v>
      </c>
      <c r="AH204" s="100">
        <v>15.989999999999998</v>
      </c>
      <c r="AI204" s="100">
        <v>1.48</v>
      </c>
      <c r="AJ204" s="100">
        <v>12.06</v>
      </c>
      <c r="AK204" s="100">
        <v>6.54</v>
      </c>
      <c r="AL204" s="100">
        <v>10820</v>
      </c>
      <c r="AM204" s="100">
        <v>1.05</v>
      </c>
      <c r="AN204" s="100">
        <v>0.47</v>
      </c>
      <c r="AO204" s="110">
        <f t="shared" si="59"/>
        <v>-19.90540236815481</v>
      </c>
      <c r="AP204" s="111">
        <f t="shared" si="60"/>
        <v>16.676415813663368</v>
      </c>
      <c r="AQ204" s="112">
        <f t="shared" si="61"/>
        <v>121.5872949718221</v>
      </c>
      <c r="AR204" s="101">
        <f>INDEX(Historical!$C$7:$C$1045,MATCH(B204,Historical!$B$7:$B$1045,0))*IF(AH204="n/a",1.03,IF(AH204&lt;0,1.01,IF(AH204&gt;10,1.1,(1+AH204/100))))</f>
        <v>6.3250000000000002</v>
      </c>
      <c r="AS204" s="109">
        <f t="shared" si="62"/>
        <v>6.4186099999999993</v>
      </c>
      <c r="AT204" s="109">
        <f t="shared" si="51"/>
        <v>6.8383870939999989</v>
      </c>
      <c r="AU204" s="109">
        <f t="shared" si="51"/>
        <v>7.2856176099475984</v>
      </c>
      <c r="AV204" s="109">
        <f t="shared" si="51"/>
        <v>7.7620970016381703</v>
      </c>
      <c r="AW204" s="109">
        <f t="shared" si="63"/>
        <v>34.629711705585763</v>
      </c>
      <c r="AX204" s="113">
        <f t="shared" si="64"/>
        <v>17.211586334784176</v>
      </c>
      <c r="AY204" s="100">
        <v>1.07</v>
      </c>
      <c r="AZ204" s="100">
        <v>26.400000000000002</v>
      </c>
      <c r="BA204" s="100">
        <v>-1.18</v>
      </c>
      <c r="BB204" s="100">
        <v>4.71</v>
      </c>
      <c r="BC204" s="100">
        <v>12.3</v>
      </c>
      <c r="BE204" s="12">
        <v>2012</v>
      </c>
      <c r="BF204" s="12">
        <f t="shared" si="65"/>
        <v>1</v>
      </c>
      <c r="BG204" s="100">
        <v>5.52</v>
      </c>
      <c r="BH204" t="s">
        <v>121</v>
      </c>
      <c r="BI204" t="s">
        <v>302</v>
      </c>
    </row>
    <row r="205" spans="1:61" ht="11.25" customHeight="1" x14ac:dyDescent="0.2">
      <c r="A205" s="123" t="s">
        <v>796</v>
      </c>
      <c r="B205" s="55" t="s">
        <v>797</v>
      </c>
      <c r="C205" s="156" t="s">
        <v>162</v>
      </c>
      <c r="D205" s="98" t="s">
        <v>296</v>
      </c>
      <c r="E205" s="157">
        <v>23</v>
      </c>
      <c r="F205" s="2">
        <v>165</v>
      </c>
      <c r="G205" s="2" t="s">
        <v>119</v>
      </c>
      <c r="H205" s="2" t="s">
        <v>119</v>
      </c>
      <c r="I205" s="100">
        <v>69.489999999999995</v>
      </c>
      <c r="J205" s="101">
        <f t="shared" si="52"/>
        <v>5.0510864872643539</v>
      </c>
      <c r="K205" s="104">
        <v>0.87749999999999995</v>
      </c>
      <c r="L205" s="71">
        <v>4</v>
      </c>
      <c r="M205" s="28">
        <f t="shared" si="53"/>
        <v>3.51</v>
      </c>
      <c r="N205" s="103" t="s">
        <v>202</v>
      </c>
      <c r="O205" s="104">
        <v>0.82750000000000001</v>
      </c>
      <c r="P205" s="158">
        <v>46029</v>
      </c>
      <c r="Q205" s="158">
        <v>46053</v>
      </c>
      <c r="R205" s="28">
        <f t="shared" si="54"/>
        <v>6.0422960725075452</v>
      </c>
      <c r="S205" s="105">
        <f>IF(INDEX(Historical!$D$7:$D1230,MATCH(B205,Historical!$B$7:$B$1044,0))=0,"n/a",(INDEX(Historical!$C$7:$C$1044,MATCH(B205,Historical!$B$7:$B$1044,0))/INDEX(Historical!$D$7:$D$1044,MATCH(B205,Historical!$B$7:$B$1044,0))-1)*100)</f>
        <v>6.0897435897435903</v>
      </c>
      <c r="T205" s="105">
        <f>IF(INDEX(Historical!$F$7:$F$1044,MATCH(B205,Historical!$B$7:$B$1044,0))=0,"n/a",((INDEX(Historical!$C$7:$C$1044,MATCH(B205,Historical!$B$7:$B$1044,0))/INDEX(Historical!$F$7:$F$1044,MATCH(B205,Historical!$B$7:$B$1044,0)))^(1/3)-1)*100)</f>
        <v>5.7361080553944843</v>
      </c>
      <c r="U205" s="105">
        <f>IF(INDEX(Historical!$H$7:$H$1044,MATCH(B205,Historical!$B$7:$B$1044,0))=0,"n/a",((INDEX(Historical!$C$7:$C$1044,MATCH(B205,Historical!$B$7:$B$1044,0))/INDEX(Historical!$H$7:$H$1044,MATCH(B205,Historical!$B$7:$B$1044,0)))^(1/5)-1)*100)</f>
        <v>5.3555849392262322</v>
      </c>
      <c r="V205" s="105">
        <f>IF(INDEX(Historical!$M$7:$M$1044,MATCH(B205,Historical!$B$7:$B$1044,0))=0,"n/a",((INDEX(Historical!$C$7:$C$1044,MATCH(B205,Historical!$B$7:$B$1044,0))/INDEX(Historical!$M$7:$M$1044,MATCH(B205,Historical!$B$7:$B$1044,0)))^(1/10)-1)*100)</f>
        <v>7.0806878447206234</v>
      </c>
      <c r="W205" s="106">
        <f t="shared" si="55"/>
        <v>0.75636506744459409</v>
      </c>
      <c r="X205" s="107">
        <f t="shared" si="56"/>
        <v>0.12643023935850406</v>
      </c>
      <c r="Y205" s="161"/>
      <c r="Z205" s="101">
        <f t="shared" si="57"/>
        <v>38.069414316702819</v>
      </c>
      <c r="AA205" s="109">
        <f t="shared" si="58"/>
        <v>7.5368763557483724</v>
      </c>
      <c r="AB205" s="71">
        <v>12</v>
      </c>
      <c r="AC205" s="100">
        <v>9.2200000000000006</v>
      </c>
      <c r="AD205" s="100">
        <v>5.8</v>
      </c>
      <c r="AE205" s="100">
        <v>1.36</v>
      </c>
      <c r="AF205" s="100">
        <v>1.55</v>
      </c>
      <c r="AG205" s="100">
        <v>21.8</v>
      </c>
      <c r="AH205" s="100">
        <v>-6.5500000000000007</v>
      </c>
      <c r="AI205" s="100">
        <v>6.4399999999999995</v>
      </c>
      <c r="AJ205" s="100">
        <v>42.36</v>
      </c>
      <c r="AK205" s="100">
        <v>1.8399999999999999</v>
      </c>
      <c r="AL205" s="100">
        <v>26740</v>
      </c>
      <c r="AM205" s="100">
        <v>0.16999999999999998</v>
      </c>
      <c r="AN205" s="100">
        <v>2.4700000000000002</v>
      </c>
      <c r="AO205" s="110">
        <f t="shared" si="59"/>
        <v>2.8697950707422137</v>
      </c>
      <c r="AP205" s="111">
        <f t="shared" si="60"/>
        <v>10.406671426490586</v>
      </c>
      <c r="AQ205" s="112">
        <f t="shared" si="61"/>
        <v>-27.943977500805428</v>
      </c>
      <c r="AR205" s="101">
        <f>INDEX(Historical!$C$7:$C$1045,MATCH(B205,Historical!$B$7:$B$1045,0))*IF(AH205="n/a",1.03,IF(AH205&lt;0,1.01,IF(AH205&gt;10,1.1,(1+AH205/100))))</f>
        <v>3.3431000000000002</v>
      </c>
      <c r="AS205" s="109">
        <f t="shared" si="62"/>
        <v>3.5583956400000001</v>
      </c>
      <c r="AT205" s="109">
        <f t="shared" si="51"/>
        <v>3.6238701197759999</v>
      </c>
      <c r="AU205" s="109">
        <f t="shared" si="51"/>
        <v>3.6905493299798784</v>
      </c>
      <c r="AV205" s="109">
        <f t="shared" si="51"/>
        <v>3.758455437651508</v>
      </c>
      <c r="AW205" s="109">
        <f t="shared" si="63"/>
        <v>17.974370527407387</v>
      </c>
      <c r="AX205" s="113">
        <f t="shared" si="64"/>
        <v>25.866125381216559</v>
      </c>
      <c r="AY205" s="100">
        <v>0.68</v>
      </c>
      <c r="AZ205" s="100">
        <v>45.59</v>
      </c>
      <c r="BA205" s="100">
        <v>-8.82</v>
      </c>
      <c r="BB205" s="100">
        <v>-3.53</v>
      </c>
      <c r="BC205" s="100">
        <v>13.69</v>
      </c>
      <c r="BE205" s="12">
        <v>2004</v>
      </c>
      <c r="BF205" s="12">
        <f t="shared" si="65"/>
        <v>2</v>
      </c>
      <c r="BG205" s="100">
        <v>4.05</v>
      </c>
      <c r="BH205" t="s">
        <v>121</v>
      </c>
      <c r="BI205" t="s">
        <v>122</v>
      </c>
    </row>
    <row r="206" spans="1:61" ht="11.25" customHeight="1" x14ac:dyDescent="0.2">
      <c r="A206" s="123" t="s">
        <v>798</v>
      </c>
      <c r="B206" s="55" t="s">
        <v>799</v>
      </c>
      <c r="C206" s="156" t="s">
        <v>300</v>
      </c>
      <c r="D206" s="98" t="s">
        <v>301</v>
      </c>
      <c r="E206" s="157">
        <v>22</v>
      </c>
      <c r="F206" s="2">
        <v>186</v>
      </c>
      <c r="G206" s="2" t="s">
        <v>119</v>
      </c>
      <c r="H206" s="2" t="s">
        <v>119</v>
      </c>
      <c r="I206" s="100">
        <v>63.29</v>
      </c>
      <c r="J206" s="101">
        <f t="shared" si="52"/>
        <v>3.4286617159108865</v>
      </c>
      <c r="K206" s="104">
        <v>0.54249999999999998</v>
      </c>
      <c r="L206" s="71">
        <v>4</v>
      </c>
      <c r="M206" s="28">
        <f t="shared" si="53"/>
        <v>2.17</v>
      </c>
      <c r="N206" s="103" t="s">
        <v>177</v>
      </c>
      <c r="O206" s="104">
        <v>0.51500000000000001</v>
      </c>
      <c r="P206" s="158">
        <v>46108</v>
      </c>
      <c r="Q206" s="158">
        <v>46122</v>
      </c>
      <c r="R206" s="28">
        <f t="shared" si="54"/>
        <v>5.3398058252427125</v>
      </c>
      <c r="S206" s="105">
        <f>IF(INDEX(Historical!$D$7:$D1231,MATCH(B206,Historical!$B$7:$B$1044,0))=0,"n/a",(INDEX(Historical!$C$7:$C$1044,MATCH(B206,Historical!$B$7:$B$1044,0))/INDEX(Historical!$D$7:$D$1044,MATCH(B206,Historical!$B$7:$B$1044,0))-1)*100)</f>
        <v>7.5797872340425565</v>
      </c>
      <c r="T206" s="105">
        <f>IF(INDEX(Historical!$F$7:$F$1044,MATCH(B206,Historical!$B$7:$B$1044,0))=0,"n/a",((INDEX(Historical!$C$7:$C$1044,MATCH(B206,Historical!$B$7:$B$1044,0))/INDEX(Historical!$F$7:$F$1044,MATCH(B206,Historical!$B$7:$B$1044,0)))^(1/3)-1)*100)</f>
        <v>8.2936594888270321</v>
      </c>
      <c r="U206" s="105">
        <f>IF(INDEX(Historical!$H$7:$H$1044,MATCH(B206,Historical!$B$7:$B$1044,0))=0,"n/a",((INDEX(Historical!$C$7:$C$1044,MATCH(B206,Historical!$B$7:$B$1044,0))/INDEX(Historical!$H$7:$H$1044,MATCH(B206,Historical!$B$7:$B$1044,0)))^(1/5)-1)*100)</f>
        <v>8.6833007370683788</v>
      </c>
      <c r="V206" s="105">
        <f>IF(INDEX(Historical!$M$7:$M$1044,MATCH(B206,Historical!$B$7:$B$1044,0))=0,"n/a",((INDEX(Historical!$C$7:$C$1044,MATCH(B206,Historical!$B$7:$B$1044,0))/INDEX(Historical!$M$7:$M$1044,MATCH(B206,Historical!$B$7:$B$1044,0)))^(1/10)-1)*100)</f>
        <v>10.803901456650578</v>
      </c>
      <c r="W206" s="106">
        <f t="shared" si="55"/>
        <v>0.80371898724818358</v>
      </c>
      <c r="X206" s="107">
        <f t="shared" si="56"/>
        <v>0.8779879410584811</v>
      </c>
      <c r="Y206" s="167" t="s">
        <v>453</v>
      </c>
      <c r="Z206" s="101">
        <f t="shared" si="57"/>
        <v>110.71428571428572</v>
      </c>
      <c r="AA206" s="109">
        <f t="shared" si="58"/>
        <v>32.29081632653061</v>
      </c>
      <c r="AB206" s="71">
        <v>12</v>
      </c>
      <c r="AC206" s="100">
        <v>1.96</v>
      </c>
      <c r="AD206" s="100">
        <v>4.78</v>
      </c>
      <c r="AE206" s="100">
        <v>8.2100000000000009</v>
      </c>
      <c r="AF206" s="100">
        <v>6.97</v>
      </c>
      <c r="AG206" s="100">
        <v>21.94</v>
      </c>
      <c r="AH206" s="100">
        <v>0.75</v>
      </c>
      <c r="AI206" s="100">
        <v>8.42</v>
      </c>
      <c r="AJ206" s="100">
        <v>9.89</v>
      </c>
      <c r="AK206" s="100">
        <v>6.03</v>
      </c>
      <c r="AL206" s="100">
        <v>12680</v>
      </c>
      <c r="AM206" s="100">
        <v>1.03</v>
      </c>
      <c r="AN206" s="100">
        <v>1.87</v>
      </c>
      <c r="AO206" s="110">
        <f t="shared" si="59"/>
        <v>-20.178853873551347</v>
      </c>
      <c r="AP206" s="111">
        <f t="shared" si="60"/>
        <v>12.111962452979265</v>
      </c>
      <c r="AQ206" s="112">
        <f t="shared" si="61"/>
        <v>216.27483814339445</v>
      </c>
      <c r="AR206" s="101">
        <f>INDEX(Historical!$C$7:$C$1045,MATCH(B206,Historical!$B$7:$B$1045,0))*IF(AH206="n/a",1.03,IF(AH206&lt;0,1.01,IF(AH206&gt;10,1.1,(1+AH206/100))))</f>
        <v>2.0376687499999999</v>
      </c>
      <c r="AS206" s="109">
        <f t="shared" si="62"/>
        <v>2.2092404587500001</v>
      </c>
      <c r="AT206" s="109">
        <f t="shared" si="51"/>
        <v>2.3424576584126253</v>
      </c>
      <c r="AU206" s="109">
        <f t="shared" si="51"/>
        <v>2.4837078552149068</v>
      </c>
      <c r="AV206" s="109">
        <f t="shared" si="51"/>
        <v>2.6334754388843655</v>
      </c>
      <c r="AW206" s="109">
        <f t="shared" si="63"/>
        <v>11.706550161261898</v>
      </c>
      <c r="AX206" s="113">
        <f t="shared" si="64"/>
        <v>18.496682195073312</v>
      </c>
      <c r="AY206" s="100">
        <v>0.7</v>
      </c>
      <c r="AZ206" s="100">
        <v>8.84</v>
      </c>
      <c r="BA206" s="100">
        <v>-8.2799999999999994</v>
      </c>
      <c r="BB206" s="100">
        <v>-3.01</v>
      </c>
      <c r="BC206" s="100">
        <v>1.1400000000000001</v>
      </c>
      <c r="BE206" s="12">
        <v>2005</v>
      </c>
      <c r="BF206" s="12">
        <f t="shared" si="65"/>
        <v>2</v>
      </c>
      <c r="BG206" s="100">
        <v>6.76</v>
      </c>
      <c r="BH206" t="s">
        <v>121</v>
      </c>
      <c r="BI206" t="s">
        <v>302</v>
      </c>
    </row>
    <row r="207" spans="1:61" ht="11.25" customHeight="1" x14ac:dyDescent="0.2">
      <c r="A207" s="55" t="s">
        <v>800</v>
      </c>
      <c r="B207" s="55" t="s">
        <v>801</v>
      </c>
      <c r="C207" s="156" t="s">
        <v>180</v>
      </c>
      <c r="D207" s="98" t="s">
        <v>208</v>
      </c>
      <c r="E207" s="157">
        <v>16</v>
      </c>
      <c r="F207" s="2">
        <v>292</v>
      </c>
      <c r="G207" s="2" t="s">
        <v>146</v>
      </c>
      <c r="H207" s="2" t="s">
        <v>146</v>
      </c>
      <c r="I207" s="100">
        <v>376.42</v>
      </c>
      <c r="J207" s="101">
        <f t="shared" si="52"/>
        <v>1.8277456033154453</v>
      </c>
      <c r="K207" s="104">
        <v>1.72</v>
      </c>
      <c r="L207" s="71">
        <v>4</v>
      </c>
      <c r="M207" s="28">
        <f t="shared" si="53"/>
        <v>6.88</v>
      </c>
      <c r="N207" s="103" t="s">
        <v>609</v>
      </c>
      <c r="O207" s="104">
        <v>1.71</v>
      </c>
      <c r="P207" s="158">
        <v>46091</v>
      </c>
      <c r="Q207" s="158">
        <v>46106</v>
      </c>
      <c r="R207" s="28">
        <f t="shared" si="54"/>
        <v>0.58479532163742742</v>
      </c>
      <c r="S207" s="105">
        <f>IF(INDEX(Historical!$D$7:$D1232,MATCH(B207,Historical!$B$7:$B$1044,0))=0,"n/a",(INDEX(Historical!$C$7:$C$1044,MATCH(B207,Historical!$B$7:$B$1044,0))/INDEX(Historical!$D$7:$D$1044,MATCH(B207,Historical!$B$7:$B$1044,0))-1)*100)</f>
        <v>4.9079754601226933</v>
      </c>
      <c r="T207" s="105">
        <f>IF(INDEX(Historical!$F$7:$F$1044,MATCH(B207,Historical!$B$7:$B$1044,0))=0,"n/a",((INDEX(Historical!$C$7:$C$1044,MATCH(B207,Historical!$B$7:$B$1044,0))/INDEX(Historical!$F$7:$F$1044,MATCH(B207,Historical!$B$7:$B$1044,0)))^(1/3)-1)*100)</f>
        <v>10.135851436379228</v>
      </c>
      <c r="U207" s="105">
        <f>IF(INDEX(Historical!$H$7:$H$1044,MATCH(B207,Historical!$B$7:$B$1044,0))=0,"n/a",((INDEX(Historical!$C$7:$C$1044,MATCH(B207,Historical!$B$7:$B$1044,0))/INDEX(Historical!$H$7:$H$1044,MATCH(B207,Historical!$B$7:$B$1044,0)))^(1/5)-1)*100)</f>
        <v>12.474611314209483</v>
      </c>
      <c r="V207" s="105">
        <f>IF(INDEX(Historical!$M$7:$M$1044,MATCH(B207,Historical!$B$7:$B$1044,0))=0,"n/a",((INDEX(Historical!$C$7:$C$1044,MATCH(B207,Historical!$B$7:$B$1044,0))/INDEX(Historical!$M$7:$M$1044,MATCH(B207,Historical!$B$7:$B$1044,0)))^(1/10)-1)*100)</f>
        <v>10.588918089703437</v>
      </c>
      <c r="W207" s="106">
        <f t="shared" si="55"/>
        <v>1.1780817651559394</v>
      </c>
      <c r="X207" s="107">
        <f t="shared" si="56"/>
        <v>1.7846368117610132</v>
      </c>
      <c r="Y207" s="73"/>
      <c r="Z207" s="101">
        <f t="shared" si="57"/>
        <v>29.276595744680851</v>
      </c>
      <c r="AA207" s="109">
        <f t="shared" si="58"/>
        <v>16.017872340425534</v>
      </c>
      <c r="AB207" s="71">
        <v>12</v>
      </c>
      <c r="AC207" s="100">
        <v>23.5</v>
      </c>
      <c r="AD207" s="100">
        <v>3.2</v>
      </c>
      <c r="AE207" s="100">
        <v>0.41</v>
      </c>
      <c r="AF207" s="100">
        <v>1.86</v>
      </c>
      <c r="AG207" s="100">
        <v>12.139999999999999</v>
      </c>
      <c r="AH207" s="100">
        <v>-11.55</v>
      </c>
      <c r="AI207" s="100">
        <v>9.0499999999999989</v>
      </c>
      <c r="AJ207" s="100">
        <v>6.99</v>
      </c>
      <c r="AK207" s="100">
        <v>4.0199999999999996</v>
      </c>
      <c r="AL207" s="100">
        <v>81740</v>
      </c>
      <c r="AM207" s="100">
        <v>0.3</v>
      </c>
      <c r="AN207" s="100">
        <v>0.73</v>
      </c>
      <c r="AO207" s="110">
        <f t="shared" si="59"/>
        <v>-1.7155154229006051</v>
      </c>
      <c r="AP207" s="111">
        <f t="shared" si="60"/>
        <v>14.302356917524929</v>
      </c>
      <c r="AQ207" s="112">
        <f t="shared" si="61"/>
        <v>15.071460991645424</v>
      </c>
      <c r="AR207" s="101">
        <f>INDEX(Historical!$C$7:$C$1045,MATCH(B207,Historical!$B$7:$B$1045,0))*IF(AH207="n/a",1.03,IF(AH207&lt;0,1.01,IF(AH207&gt;10,1.1,(1+AH207/100))))</f>
        <v>6.9084000000000003</v>
      </c>
      <c r="AS207" s="109">
        <f t="shared" si="62"/>
        <v>7.5336102000000009</v>
      </c>
      <c r="AT207" s="109">
        <f t="shared" ref="AT207:AV226" si="66">IF($AK207="n/a",1.03*AS207,IF($AK207&lt;0,1.01*AS207,IF($AK207&gt;10,1.1*AS207,(1+$AK207/100)*AS207)))</f>
        <v>7.8364613300400014</v>
      </c>
      <c r="AU207" s="109">
        <f t="shared" si="66"/>
        <v>8.1514870755076103</v>
      </c>
      <c r="AV207" s="109">
        <f t="shared" si="66"/>
        <v>8.4791768559430167</v>
      </c>
      <c r="AW207" s="109">
        <f t="shared" si="63"/>
        <v>38.909135461490635</v>
      </c>
      <c r="AX207" s="113">
        <f t="shared" si="64"/>
        <v>10.336628091358225</v>
      </c>
      <c r="AY207" s="100">
        <v>0.66</v>
      </c>
      <c r="AZ207" s="100">
        <v>37.53</v>
      </c>
      <c r="BA207" s="100">
        <v>-11.27</v>
      </c>
      <c r="BB207" s="100">
        <v>20.77</v>
      </c>
      <c r="BC207" s="100">
        <v>15.89</v>
      </c>
      <c r="BE207" s="12">
        <v>2011</v>
      </c>
      <c r="BF207" s="12">
        <f t="shared" si="65"/>
        <v>1</v>
      </c>
      <c r="BG207" s="100">
        <v>4.2700000000000005</v>
      </c>
      <c r="BH207" t="s">
        <v>121</v>
      </c>
      <c r="BI207" t="s">
        <v>122</v>
      </c>
    </row>
    <row r="208" spans="1:61" ht="11.25" customHeight="1" x14ac:dyDescent="0.2">
      <c r="A208" s="116" t="s">
        <v>5575</v>
      </c>
      <c r="B208" s="55" t="s">
        <v>5551</v>
      </c>
      <c r="C208" s="156" t="s">
        <v>116</v>
      </c>
      <c r="D208" s="98" t="s">
        <v>841</v>
      </c>
      <c r="E208" s="157">
        <v>6</v>
      </c>
      <c r="F208" s="2">
        <v>637</v>
      </c>
      <c r="G208" s="2" t="s">
        <v>146</v>
      </c>
      <c r="H208" s="2" t="s">
        <v>146</v>
      </c>
      <c r="I208" s="100">
        <v>891.67</v>
      </c>
      <c r="J208" s="101">
        <f t="shared" si="52"/>
        <v>0.17943858153801295</v>
      </c>
      <c r="K208" s="104">
        <v>0.4</v>
      </c>
      <c r="L208" s="71">
        <v>4</v>
      </c>
      <c r="M208" s="28">
        <f t="shared" si="53"/>
        <v>1.6</v>
      </c>
      <c r="N208" s="103" t="s">
        <v>386</v>
      </c>
      <c r="O208" s="104">
        <v>0.25</v>
      </c>
      <c r="P208" s="158">
        <v>46036</v>
      </c>
      <c r="Q208" s="158">
        <v>46052</v>
      </c>
      <c r="R208" s="28">
        <f t="shared" si="54"/>
        <v>60.000000000000007</v>
      </c>
      <c r="S208" s="105">
        <f>IF(INDEX(Historical!$D$7:$D1713,MATCH(B208,Historical!$B$7:$B$1044,0))=0,"n/a",(INDEX(Historical!$C$7:$C$1044,MATCH(B208,Historical!$B$7:$B$1044,0))/INDEX(Historical!$D$7:$D$1044,MATCH(B208,Historical!$B$7:$B$1044,0))-1)*100)</f>
        <v>7.526881720430123</v>
      </c>
      <c r="T208" s="105">
        <f>IF(INDEX(Historical!$F$7:$F$1044,MATCH(B208,Historical!$B$7:$B$1044,0))=0,"n/a",((INDEX(Historical!$C$7:$C$1044,MATCH(B208,Historical!$B$7:$B$1044,0))/INDEX(Historical!$F$7:$F$1044,MATCH(B208,Historical!$B$7:$B$1044,0)))^(1/3)-1)*100)</f>
        <v>22.801049954679552</v>
      </c>
      <c r="U208" s="105">
        <f>IF(INDEX(Historical!$H$7:$H$1044,MATCH(B208,Historical!$B$7:$B$1044,0))=0,"n/a",((INDEX(Historical!$C$7:$C$1044,MATCH(B208,Historical!$B$7:$B$1044,0))/INDEX(Historical!$H$7:$H$1044,MATCH(B208,Historical!$B$7:$B$1044,0)))^(1/5)-1)*100)</f>
        <v>25.594321575479007</v>
      </c>
      <c r="V208" s="105">
        <f>IF(INDEX(Historical!$M$7:$M$1044,MATCH(B208,Historical!$B$7:$B$1044,0))=0,"n/a",((INDEX(Historical!$C$7:$C$1044,MATCH(B208,Historical!$B$7:$B$1044,0))/INDEX(Historical!$M$7:$M$1044,MATCH(B208,Historical!$B$7:$B$1044,0)))^(1/10)-1)*100)</f>
        <v>12.068872384564933</v>
      </c>
      <c r="W208" s="106">
        <f t="shared" si="55"/>
        <v>2.1206887238456491</v>
      </c>
      <c r="X208" s="107">
        <f t="shared" si="56"/>
        <v>0.40185777320582516</v>
      </c>
      <c r="Y208" s="162"/>
      <c r="Z208" s="101">
        <f t="shared" si="57"/>
        <v>5.3547523427041508</v>
      </c>
      <c r="AA208" s="109">
        <f t="shared" si="58"/>
        <v>29.841700133868809</v>
      </c>
      <c r="AB208" s="71">
        <v>12</v>
      </c>
      <c r="AC208" s="100">
        <v>29.88</v>
      </c>
      <c r="AD208" s="100">
        <v>2.2400000000000002</v>
      </c>
      <c r="AE208" s="100">
        <v>2.2400000000000002</v>
      </c>
      <c r="AF208" s="100">
        <v>10.25</v>
      </c>
      <c r="AG208" s="100">
        <v>39.25</v>
      </c>
      <c r="AH208" s="100">
        <v>12.839999999999998</v>
      </c>
      <c r="AI208" s="100">
        <v>11.559999999999999</v>
      </c>
      <c r="AJ208" s="100">
        <v>63.690000000000005</v>
      </c>
      <c r="AK208" s="100">
        <v>12.22</v>
      </c>
      <c r="AL208" s="100">
        <v>39710</v>
      </c>
      <c r="AM208" s="100">
        <v>1.29</v>
      </c>
      <c r="AN208" s="100">
        <v>0.13</v>
      </c>
      <c r="AO208" s="110">
        <f t="shared" si="59"/>
        <v>-4.0679399768517897</v>
      </c>
      <c r="AP208" s="111">
        <f t="shared" si="60"/>
        <v>25.773760157017019</v>
      </c>
      <c r="AQ208" s="112">
        <f t="shared" si="61"/>
        <v>268.70790991253364</v>
      </c>
      <c r="AR208" s="101">
        <f>INDEX(Historical!$C$7:$C$1045,MATCH(B208,Historical!$B$7:$B$1045,0))*IF(AH208="n/a",1.03,IF(AH208&lt;0,1.01,IF(AH208&gt;10,1.1,(1+AH208/100))))</f>
        <v>1.1000000000000001</v>
      </c>
      <c r="AS208" s="109">
        <f t="shared" si="62"/>
        <v>1.2100000000000002</v>
      </c>
      <c r="AT208" s="109">
        <f t="shared" si="66"/>
        <v>1.3310000000000004</v>
      </c>
      <c r="AU208" s="109">
        <f t="shared" si="66"/>
        <v>1.4641000000000006</v>
      </c>
      <c r="AV208" s="109">
        <f t="shared" si="66"/>
        <v>1.6105100000000008</v>
      </c>
      <c r="AW208" s="109">
        <f t="shared" si="63"/>
        <v>6.7156100000000025</v>
      </c>
      <c r="AX208" s="113">
        <f t="shared" si="64"/>
        <v>0.75314970785155977</v>
      </c>
      <c r="AY208" s="100">
        <v>1.1200000000000001</v>
      </c>
      <c r="AZ208" s="100">
        <v>138.01000000000002</v>
      </c>
      <c r="BA208" s="100">
        <v>0.41000000000000003</v>
      </c>
      <c r="BB208" s="100">
        <v>15.049999999999999</v>
      </c>
      <c r="BC208" s="100">
        <v>30.75</v>
      </c>
      <c r="BE208" s="12">
        <v>2021</v>
      </c>
      <c r="BF208" s="12">
        <f t="shared" si="65"/>
        <v>0</v>
      </c>
      <c r="BG208" s="100">
        <v>15.21</v>
      </c>
      <c r="BH208" s="55" t="s">
        <v>121</v>
      </c>
      <c r="BI208" s="55" t="s">
        <v>122</v>
      </c>
    </row>
    <row r="209" spans="1:61" ht="11.25" customHeight="1" x14ac:dyDescent="0.2">
      <c r="A209" s="55" t="s">
        <v>802</v>
      </c>
      <c r="B209" s="55" t="s">
        <v>803</v>
      </c>
      <c r="C209" s="156" t="s">
        <v>139</v>
      </c>
      <c r="D209" s="98" t="s">
        <v>140</v>
      </c>
      <c r="E209" s="157">
        <v>16</v>
      </c>
      <c r="F209" s="2">
        <v>275</v>
      </c>
      <c r="G209" s="2" t="s">
        <v>118</v>
      </c>
      <c r="H209" s="2" t="s">
        <v>118</v>
      </c>
      <c r="I209" s="100">
        <v>73.09</v>
      </c>
      <c r="J209" s="101">
        <f t="shared" si="52"/>
        <v>4.5970721028868518</v>
      </c>
      <c r="K209" s="104">
        <v>0.84</v>
      </c>
      <c r="L209" s="71">
        <v>4</v>
      </c>
      <c r="M209" s="28">
        <f t="shared" si="53"/>
        <v>3.36</v>
      </c>
      <c r="N209" s="103" t="s">
        <v>740</v>
      </c>
      <c r="O209" s="104">
        <v>0.83</v>
      </c>
      <c r="P209" s="158">
        <v>46006</v>
      </c>
      <c r="Q209" s="158">
        <v>46030</v>
      </c>
      <c r="R209" s="28">
        <f t="shared" si="54"/>
        <v>1.2048192771084349</v>
      </c>
      <c r="S209" s="105">
        <f>IF(INDEX(Historical!$D$7:$D1233,MATCH(B209,Historical!$B$7:$B$1044,0))=0,"n/a",(INDEX(Historical!$C$7:$C$1044,MATCH(B209,Historical!$B$7:$B$1044,0))/INDEX(Historical!$D$7:$D$1044,MATCH(B209,Historical!$B$7:$B$1044,0))-1)*100)</f>
        <v>2.4691358024691246</v>
      </c>
      <c r="T209" s="105">
        <f>IF(INDEX(Historical!$F$7:$F$1044,MATCH(B209,Historical!$B$7:$B$1044,0))=0,"n/a",((INDEX(Historical!$C$7:$C$1044,MATCH(B209,Historical!$B$7:$B$1044,0))/INDEX(Historical!$F$7:$F$1044,MATCH(B209,Historical!$B$7:$B$1044,0)))^(1/3)-1)*100)</f>
        <v>2.9804614070619184</v>
      </c>
      <c r="U209" s="105">
        <f>IF(INDEX(Historical!$H$7:$H$1044,MATCH(B209,Historical!$B$7:$B$1044,0))=0,"n/a",((INDEX(Historical!$C$7:$C$1044,MATCH(B209,Historical!$B$7:$B$1044,0))/INDEX(Historical!$H$7:$H$1044,MATCH(B209,Historical!$B$7:$B$1044,0)))^(1/5)-1)*100)</f>
        <v>4.6903933012679477</v>
      </c>
      <c r="V209" s="105">
        <f>IF(INDEX(Historical!$M$7:$M$1044,MATCH(B209,Historical!$B$7:$B$1044,0))=0,"n/a",((INDEX(Historical!$C$7:$C$1044,MATCH(B209,Historical!$B$7:$B$1044,0))/INDEX(Historical!$M$7:$M$1044,MATCH(B209,Historical!$B$7:$B$1044,0)))^(1/10)-1)*100)</f>
        <v>7.5726358105839386</v>
      </c>
      <c r="W209" s="106">
        <f t="shared" si="55"/>
        <v>0.61938714848961729</v>
      </c>
      <c r="X209" s="107">
        <f t="shared" si="56"/>
        <v>1.4611817137906382</v>
      </c>
      <c r="Y209" s="159"/>
      <c r="Z209" s="101">
        <f t="shared" si="57"/>
        <v>82.151589242053788</v>
      </c>
      <c r="AA209" s="109">
        <f t="shared" si="58"/>
        <v>17.87041564792176</v>
      </c>
      <c r="AB209" s="71">
        <v>12</v>
      </c>
      <c r="AC209" s="100">
        <v>4.09</v>
      </c>
      <c r="AD209" s="100">
        <v>0.8</v>
      </c>
      <c r="AE209" s="100">
        <v>0.95</v>
      </c>
      <c r="AF209" s="100">
        <v>1.4</v>
      </c>
      <c r="AG209" s="100">
        <v>8.07</v>
      </c>
      <c r="AH209" s="100">
        <v>8.77</v>
      </c>
      <c r="AI209" s="100">
        <v>15.67</v>
      </c>
      <c r="AJ209" s="100">
        <v>3.2099999999999995</v>
      </c>
      <c r="AK209" s="100">
        <v>13.44</v>
      </c>
      <c r="AL209" s="100">
        <v>8360</v>
      </c>
      <c r="AM209" s="100">
        <v>0.92999999999999994</v>
      </c>
      <c r="AN209" s="100">
        <v>0.83</v>
      </c>
      <c r="AO209" s="110">
        <f t="shared" si="59"/>
        <v>-8.5829502437669607</v>
      </c>
      <c r="AP209" s="111">
        <f t="shared" si="60"/>
        <v>9.2874654041547995</v>
      </c>
      <c r="AQ209" s="112">
        <f t="shared" si="61"/>
        <v>5.4484221621388329</v>
      </c>
      <c r="AR209" s="101">
        <f>INDEX(Historical!$C$7:$C$1045,MATCH(B209,Historical!$B$7:$B$1045,0))*IF(AH209="n/a",1.03,IF(AH209&lt;0,1.01,IF(AH209&gt;10,1.1,(1+AH209/100))))</f>
        <v>3.6111639999999996</v>
      </c>
      <c r="AS209" s="109">
        <f t="shared" si="62"/>
        <v>3.9722803999999998</v>
      </c>
      <c r="AT209" s="109">
        <f t="shared" si="66"/>
        <v>4.3695084399999997</v>
      </c>
      <c r="AU209" s="109">
        <f t="shared" si="66"/>
        <v>4.8064592839999998</v>
      </c>
      <c r="AV209" s="109">
        <f t="shared" si="66"/>
        <v>5.2871052124000002</v>
      </c>
      <c r="AW209" s="109">
        <f t="shared" si="63"/>
        <v>22.046517336399997</v>
      </c>
      <c r="AX209" s="113">
        <f t="shared" si="64"/>
        <v>30.163520777671359</v>
      </c>
      <c r="AY209" s="100">
        <v>1.05</v>
      </c>
      <c r="AZ209" s="100">
        <v>30.259999999999998</v>
      </c>
      <c r="BA209" s="100">
        <v>-13.170000000000002</v>
      </c>
      <c r="BB209" s="100">
        <v>0.62</v>
      </c>
      <c r="BC209" s="100">
        <v>7.870000000000001</v>
      </c>
      <c r="BE209" s="12">
        <v>2011</v>
      </c>
      <c r="BF209" s="12">
        <f t="shared" si="65"/>
        <v>1</v>
      </c>
      <c r="BG209" s="100">
        <v>3.15</v>
      </c>
      <c r="BH209" t="s">
        <v>121</v>
      </c>
      <c r="BI209" t="s">
        <v>122</v>
      </c>
    </row>
    <row r="210" spans="1:61" ht="11.25" customHeight="1" x14ac:dyDescent="0.2">
      <c r="A210" s="55" t="s">
        <v>285</v>
      </c>
      <c r="B210" s="55" t="s">
        <v>286</v>
      </c>
      <c r="C210" s="156" t="s">
        <v>116</v>
      </c>
      <c r="D210" s="98" t="s">
        <v>287</v>
      </c>
      <c r="E210" s="157">
        <v>69</v>
      </c>
      <c r="F210" s="2">
        <v>7</v>
      </c>
      <c r="G210" s="2" t="s">
        <v>119</v>
      </c>
      <c r="H210" s="2" t="s">
        <v>119</v>
      </c>
      <c r="I210" s="100">
        <v>140.44</v>
      </c>
      <c r="J210" s="101">
        <f t="shared" si="52"/>
        <v>1.5807462261463974</v>
      </c>
      <c r="K210" s="104">
        <v>0.55500000000000005</v>
      </c>
      <c r="L210" s="71">
        <v>4</v>
      </c>
      <c r="M210" s="28">
        <f t="shared" si="53"/>
        <v>2.2200000000000002</v>
      </c>
      <c r="N210" s="103" t="s">
        <v>168</v>
      </c>
      <c r="O210" s="104">
        <v>0.52749999999999997</v>
      </c>
      <c r="P210" s="158">
        <v>45975</v>
      </c>
      <c r="Q210" s="158">
        <v>46001</v>
      </c>
      <c r="R210" s="28">
        <f t="shared" si="54"/>
        <v>5.2132701421801109</v>
      </c>
      <c r="S210" s="105">
        <f>IF(INDEX(Historical!$D$7:$D1234,MATCH(B210,Historical!$B$7:$B$1044,0))=0,"n/a",(INDEX(Historical!$C$7:$C$1044,MATCH(B210,Historical!$B$7:$B$1044,0))/INDEX(Historical!$D$7:$D$1044,MATCH(B210,Historical!$B$7:$B$1044,0))-1)*100)</f>
        <v>1.6646848989298579</v>
      </c>
      <c r="T210" s="105">
        <f>IF(INDEX(Historical!$F$7:$F$1044,MATCH(B210,Historical!$B$7:$B$1044,0))=0,"n/a",((INDEX(Historical!$C$7:$C$1044,MATCH(B210,Historical!$B$7:$B$1044,0))/INDEX(Historical!$F$7:$F$1044,MATCH(B210,Historical!$B$7:$B$1044,0)))^(1/3)-1)*100)</f>
        <v>1.1568636831284618</v>
      </c>
      <c r="U210" s="105">
        <f>IF(INDEX(Historical!$H$7:$H$1044,MATCH(B210,Historical!$B$7:$B$1044,0))=0,"n/a",((INDEX(Historical!$C$7:$C$1044,MATCH(B210,Historical!$B$7:$B$1044,0))/INDEX(Historical!$H$7:$H$1044,MATCH(B210,Historical!$B$7:$B$1044,0)))^(1/5)-1)*100)</f>
        <v>1.2880824468640473</v>
      </c>
      <c r="V210" s="105">
        <f>IF(INDEX(Historical!$M$7:$M$1044,MATCH(B210,Historical!$B$7:$B$1044,0))=0,"n/a",((INDEX(Historical!$C$7:$C$1044,MATCH(B210,Historical!$B$7:$B$1044,0))/INDEX(Historical!$M$7:$M$1044,MATCH(B210,Historical!$B$7:$B$1044,0)))^(1/10)-1)*100)</f>
        <v>1.2650256118486469</v>
      </c>
      <c r="W210" s="106">
        <f t="shared" si="55"/>
        <v>1.0182263780270078</v>
      </c>
      <c r="X210" s="107">
        <f t="shared" si="56"/>
        <v>0.28309504326682361</v>
      </c>
      <c r="Y210" s="162"/>
      <c r="Z210" s="101">
        <f t="shared" si="57"/>
        <v>54.278728606356971</v>
      </c>
      <c r="AA210" s="109">
        <f t="shared" si="58"/>
        <v>34.337408312958438</v>
      </c>
      <c r="AB210" s="71">
        <v>9</v>
      </c>
      <c r="AC210" s="100">
        <v>4.09</v>
      </c>
      <c r="AD210" s="100">
        <v>2.02</v>
      </c>
      <c r="AE210" s="100">
        <v>4.34</v>
      </c>
      <c r="AF210" s="100">
        <v>3.89</v>
      </c>
      <c r="AG210" s="100">
        <v>11.31</v>
      </c>
      <c r="AH210" s="100">
        <v>8.2900000000000009</v>
      </c>
      <c r="AI210" s="100">
        <v>10.34</v>
      </c>
      <c r="AJ210" s="100">
        <v>4.55</v>
      </c>
      <c r="AK210" s="100">
        <v>9.7199999999999989</v>
      </c>
      <c r="AL210" s="100">
        <v>78970</v>
      </c>
      <c r="AM210" s="100">
        <v>0.27</v>
      </c>
      <c r="AN210" s="100">
        <v>0.69</v>
      </c>
      <c r="AO210" s="110">
        <f t="shared" si="59"/>
        <v>-31.468579639947993</v>
      </c>
      <c r="AP210" s="111">
        <f t="shared" si="60"/>
        <v>2.8688286730104444</v>
      </c>
      <c r="AQ210" s="112">
        <f t="shared" si="61"/>
        <v>143.6504949831106</v>
      </c>
      <c r="AR210" s="101">
        <f>INDEX(Historical!$C$7:$C$1045,MATCH(B210,Historical!$B$7:$B$1045,0))*IF(AH210="n/a",1.03,IF(AH210&lt;0,1.01,IF(AH210&gt;10,1.1,(1+AH210/100))))</f>
        <v>2.3146987500000002</v>
      </c>
      <c r="AS210" s="109">
        <f t="shared" si="62"/>
        <v>2.5461686250000004</v>
      </c>
      <c r="AT210" s="109">
        <f t="shared" si="66"/>
        <v>2.7936562153500004</v>
      </c>
      <c r="AU210" s="109">
        <f t="shared" si="66"/>
        <v>3.0651995994820203</v>
      </c>
      <c r="AV210" s="109">
        <f t="shared" si="66"/>
        <v>3.3631370005516725</v>
      </c>
      <c r="AW210" s="109">
        <f t="shared" si="63"/>
        <v>14.082860190383693</v>
      </c>
      <c r="AX210" s="113">
        <f t="shared" si="64"/>
        <v>10.027670314998357</v>
      </c>
      <c r="AY210" s="100">
        <v>1.25</v>
      </c>
      <c r="AZ210" s="100">
        <v>36.559999999999995</v>
      </c>
      <c r="BA210" s="100">
        <v>-14.96</v>
      </c>
      <c r="BB210" s="100">
        <v>0.86</v>
      </c>
      <c r="BC210" s="100">
        <v>1.95</v>
      </c>
      <c r="BE210" s="12">
        <v>1958</v>
      </c>
      <c r="BF210" s="12">
        <f t="shared" si="65"/>
        <v>9</v>
      </c>
      <c r="BG210" s="100">
        <v>5.45</v>
      </c>
      <c r="BH210" t="s">
        <v>121</v>
      </c>
      <c r="BI210" t="s">
        <v>122</v>
      </c>
    </row>
    <row r="211" spans="1:61" ht="11.25" customHeight="1" x14ac:dyDescent="0.2">
      <c r="A211" s="123" t="s">
        <v>804</v>
      </c>
      <c r="B211" s="55" t="s">
        <v>805</v>
      </c>
      <c r="C211" s="156" t="s">
        <v>180</v>
      </c>
      <c r="D211" s="98" t="s">
        <v>208</v>
      </c>
      <c r="E211" s="157">
        <v>19</v>
      </c>
      <c r="F211" s="2">
        <v>217</v>
      </c>
      <c r="G211" s="2" t="s">
        <v>146</v>
      </c>
      <c r="H211" s="2" t="s">
        <v>146</v>
      </c>
      <c r="I211" s="100">
        <v>186.69</v>
      </c>
      <c r="J211" s="101">
        <f t="shared" si="52"/>
        <v>0.13926830574749585</v>
      </c>
      <c r="K211" s="104">
        <v>6.5000000000000002E-2</v>
      </c>
      <c r="L211" s="71">
        <v>4</v>
      </c>
      <c r="M211" s="28">
        <f t="shared" si="53"/>
        <v>0.26</v>
      </c>
      <c r="N211" s="103" t="s">
        <v>202</v>
      </c>
      <c r="O211" s="104">
        <v>6.25E-2</v>
      </c>
      <c r="P211" s="158">
        <v>46022</v>
      </c>
      <c r="Q211" s="158">
        <v>46053</v>
      </c>
      <c r="R211" s="28">
        <f t="shared" si="54"/>
        <v>4.0000000000000036</v>
      </c>
      <c r="S211" s="105">
        <f>IF(INDEX(Historical!$D$7:$D1235,MATCH(B211,Historical!$B$7:$B$1044,0))=0,"n/a",(INDEX(Historical!$C$7:$C$1044,MATCH(B211,Historical!$B$7:$B$1044,0))/INDEX(Historical!$D$7:$D$1044,MATCH(B211,Historical!$B$7:$B$1044,0))-1)*100)</f>
        <v>4.1666666666666741</v>
      </c>
      <c r="T211" s="105">
        <f>IF(INDEX(Historical!$F$7:$F$1044,MATCH(B211,Historical!$B$7:$B$1044,0))=0,"n/a",((INDEX(Historical!$C$7:$C$1044,MATCH(B211,Historical!$B$7:$B$1044,0))/INDEX(Historical!$F$7:$F$1044,MATCH(B211,Historical!$B$7:$B$1044,0)))^(1/3)-1)*100)</f>
        <v>4.3532011211615984</v>
      </c>
      <c r="U211" s="105">
        <f>IF(INDEX(Historical!$H$7:$H$1044,MATCH(B211,Historical!$B$7:$B$1044,0))=0,"n/a",((INDEX(Historical!$C$7:$C$1044,MATCH(B211,Historical!$B$7:$B$1044,0))/INDEX(Historical!$H$7:$H$1044,MATCH(B211,Historical!$B$7:$B$1044,0)))^(1/5)-1)*100)</f>
        <v>4.5639552591273169</v>
      </c>
      <c r="V211" s="105">
        <f>IF(INDEX(Historical!$M$7:$M$1044,MATCH(B211,Historical!$B$7:$B$1044,0))=0,"n/a",((INDEX(Historical!$C$7:$C$1044,MATCH(B211,Historical!$B$7:$B$1044,0))/INDEX(Historical!$M$7:$M$1044,MATCH(B211,Historical!$B$7:$B$1044,0)))^(1/10)-1)*100)</f>
        <v>5.2409779148925528</v>
      </c>
      <c r="W211" s="106">
        <f t="shared" si="55"/>
        <v>0.87082131106841043</v>
      </c>
      <c r="X211" s="107">
        <f t="shared" si="56"/>
        <v>0.32976555340515296</v>
      </c>
      <c r="Y211" s="161"/>
      <c r="Z211" s="101">
        <f t="shared" si="57"/>
        <v>4.4520547945205484</v>
      </c>
      <c r="AA211" s="109">
        <f t="shared" si="58"/>
        <v>31.967465753424658</v>
      </c>
      <c r="AB211" s="71">
        <v>12</v>
      </c>
      <c r="AC211" s="100">
        <v>5.84</v>
      </c>
      <c r="AD211" s="100">
        <v>2.06</v>
      </c>
      <c r="AE211" s="100">
        <v>2.16</v>
      </c>
      <c r="AF211" s="100">
        <v>4.8600000000000003</v>
      </c>
      <c r="AG211" s="100">
        <v>16.91</v>
      </c>
      <c r="AH211" s="100">
        <v>14.41</v>
      </c>
      <c r="AI211" s="100">
        <v>9.6</v>
      </c>
      <c r="AJ211" s="100">
        <v>13.84</v>
      </c>
      <c r="AK211" s="100">
        <v>10.979999999999999</v>
      </c>
      <c r="AL211" s="100">
        <v>10910</v>
      </c>
      <c r="AM211" s="100">
        <v>3.62</v>
      </c>
      <c r="AN211" s="100">
        <v>0.99</v>
      </c>
      <c r="AO211" s="110">
        <f t="shared" si="59"/>
        <v>-27.264242188549844</v>
      </c>
      <c r="AP211" s="111">
        <f t="shared" si="60"/>
        <v>4.7032235648748131</v>
      </c>
      <c r="AQ211" s="112">
        <f t="shared" si="61"/>
        <v>162.77314555981036</v>
      </c>
      <c r="AR211" s="101">
        <f>INDEX(Historical!$C$7:$C$1045,MATCH(B211,Historical!$B$7:$B$1045,0))*IF(AH211="n/a",1.03,IF(AH211&lt;0,1.01,IF(AH211&gt;10,1.1,(1+AH211/100))))</f>
        <v>0.27500000000000002</v>
      </c>
      <c r="AS211" s="109">
        <f t="shared" si="62"/>
        <v>0.30140000000000006</v>
      </c>
      <c r="AT211" s="109">
        <f t="shared" si="66"/>
        <v>0.33154000000000011</v>
      </c>
      <c r="AU211" s="109">
        <f t="shared" si="66"/>
        <v>0.36469400000000013</v>
      </c>
      <c r="AV211" s="109">
        <f t="shared" si="66"/>
        <v>0.40116340000000017</v>
      </c>
      <c r="AW211" s="109">
        <f t="shared" si="63"/>
        <v>1.6737974000000004</v>
      </c>
      <c r="AX211" s="113">
        <f t="shared" si="64"/>
        <v>0.89656510793293731</v>
      </c>
      <c r="AY211" s="100">
        <v>0.75</v>
      </c>
      <c r="AZ211" s="100">
        <v>48.96</v>
      </c>
      <c r="BA211" s="100">
        <v>-14.360000000000001</v>
      </c>
      <c r="BB211" s="100">
        <v>-7.8299999999999992</v>
      </c>
      <c r="BC211" s="100">
        <v>2.9499999999999997</v>
      </c>
      <c r="BE211" s="12">
        <v>2008</v>
      </c>
      <c r="BF211" s="12">
        <f t="shared" si="65"/>
        <v>2</v>
      </c>
      <c r="BG211" s="100">
        <v>6.1</v>
      </c>
      <c r="BH211" t="s">
        <v>121</v>
      </c>
      <c r="BI211" t="s">
        <v>122</v>
      </c>
    </row>
    <row r="212" spans="1:61" ht="11.25" customHeight="1" x14ac:dyDescent="0.2">
      <c r="A212" s="116" t="s">
        <v>1453</v>
      </c>
      <c r="B212" s="55" t="s">
        <v>1454</v>
      </c>
      <c r="C212" s="156" t="s">
        <v>263</v>
      </c>
      <c r="D212" s="98" t="s">
        <v>264</v>
      </c>
      <c r="E212" s="157">
        <v>8</v>
      </c>
      <c r="F212" s="2">
        <v>566</v>
      </c>
      <c r="G212" s="2" t="s">
        <v>146</v>
      </c>
      <c r="H212" s="2" t="s">
        <v>146</v>
      </c>
      <c r="I212" s="100">
        <v>140.57</v>
      </c>
      <c r="J212" s="101">
        <f t="shared" si="52"/>
        <v>2.9024685210215551</v>
      </c>
      <c r="K212" s="104">
        <v>1.02</v>
      </c>
      <c r="L212" s="71">
        <v>4</v>
      </c>
      <c r="M212" s="28">
        <f t="shared" si="53"/>
        <v>4.08</v>
      </c>
      <c r="N212" s="103" t="s">
        <v>209</v>
      </c>
      <c r="O212" s="104">
        <v>0.97499999999999998</v>
      </c>
      <c r="P212" s="158">
        <v>45947</v>
      </c>
      <c r="Q212" s="158">
        <v>45961</v>
      </c>
      <c r="R212" s="28">
        <f t="shared" si="54"/>
        <v>4.6153846153846194</v>
      </c>
      <c r="S212" s="105">
        <f>IF(INDEX(Historical!$D$7:$D1236,MATCH(B212,Historical!$B$7:$B$1044,0))=0,"n/a",(INDEX(Historical!$C$7:$C$1044,MATCH(B212,Historical!$B$7:$B$1044,0))/INDEX(Historical!$D$7:$D$1044,MATCH(B212,Historical!$B$7:$B$1044,0))-1)*100)</f>
        <v>8.3791208791208724</v>
      </c>
      <c r="T212" s="105">
        <f>IF(INDEX(Historical!$F$7:$F$1044,MATCH(B212,Historical!$B$7:$B$1044,0))=0,"n/a",((INDEX(Historical!$C$7:$C$1044,MATCH(B212,Historical!$B$7:$B$1044,0))/INDEX(Historical!$F$7:$F$1044,MATCH(B212,Historical!$B$7:$B$1044,0)))^(1/3)-1)*100)</f>
        <v>9.5574505834125958</v>
      </c>
      <c r="U212" s="105">
        <f>IF(INDEX(Historical!$H$7:$H$1044,MATCH(B212,Historical!$B$7:$B$1044,0))=0,"n/a",((INDEX(Historical!$C$7:$C$1044,MATCH(B212,Historical!$B$7:$B$1044,0))/INDEX(Historical!$H$7:$H$1044,MATCH(B212,Historical!$B$7:$B$1044,0)))^(1/5)-1)*100)</f>
        <v>22.803773005307605</v>
      </c>
      <c r="V212" s="105">
        <f>IF(INDEX(Historical!$M$7:$M$1044,MATCH(B212,Historical!$B$7:$B$1044,0))=0,"n/a",((INDEX(Historical!$C$7:$C$1044,MATCH(B212,Historical!$B$7:$B$1044,0))/INDEX(Historical!$M$7:$M$1044,MATCH(B212,Historical!$B$7:$B$1044,0)))^(1/10)-1)*100)</f>
        <v>19.39804628800308</v>
      </c>
      <c r="W212" s="106">
        <f t="shared" si="55"/>
        <v>1.1755706047268704</v>
      </c>
      <c r="X212" s="107" t="str">
        <f t="shared" si="56"/>
        <v>n/a</v>
      </c>
      <c r="Y212" s="165"/>
      <c r="Z212" s="101">
        <f t="shared" si="57"/>
        <v>44.785949506037326</v>
      </c>
      <c r="AA212" s="109">
        <f t="shared" si="58"/>
        <v>15.430296377607025</v>
      </c>
      <c r="AB212" s="71">
        <v>12</v>
      </c>
      <c r="AC212" s="100">
        <v>9.11</v>
      </c>
      <c r="AD212" s="100">
        <v>0.79</v>
      </c>
      <c r="AE212" s="100">
        <v>3.33</v>
      </c>
      <c r="AF212" s="100">
        <v>2.5299999999999998</v>
      </c>
      <c r="AG212" s="100">
        <v>16.830000000000002</v>
      </c>
      <c r="AH212" s="100">
        <v>41.29</v>
      </c>
      <c r="AI212" s="100">
        <v>-4.21</v>
      </c>
      <c r="AJ212" s="100" t="s">
        <v>142</v>
      </c>
      <c r="AK212" s="100">
        <v>13.020000000000001</v>
      </c>
      <c r="AL212" s="100">
        <v>75310</v>
      </c>
      <c r="AM212" s="100">
        <v>0.27</v>
      </c>
      <c r="AN212" s="100">
        <v>0.31</v>
      </c>
      <c r="AO212" s="110">
        <f t="shared" si="59"/>
        <v>10.275945148722133</v>
      </c>
      <c r="AP212" s="111">
        <f t="shared" si="60"/>
        <v>25.706241526329158</v>
      </c>
      <c r="AQ212" s="112">
        <f t="shared" si="61"/>
        <v>31.721338582370361</v>
      </c>
      <c r="AR212" s="101">
        <f>INDEX(Historical!$C$7:$C$1045,MATCH(B212,Historical!$B$7:$B$1045,0))*IF(AH212="n/a",1.03,IF(AH212&lt;0,1.01,IF(AH212&gt;10,1.1,(1+AH212/100))))</f>
        <v>4.3395000000000001</v>
      </c>
      <c r="AS212" s="109">
        <f t="shared" si="62"/>
        <v>4.3828950000000004</v>
      </c>
      <c r="AT212" s="109">
        <f t="shared" si="66"/>
        <v>4.8211845000000011</v>
      </c>
      <c r="AU212" s="109">
        <f t="shared" si="66"/>
        <v>5.3033029500000017</v>
      </c>
      <c r="AV212" s="109">
        <f t="shared" si="66"/>
        <v>5.8336332450000024</v>
      </c>
      <c r="AW212" s="109">
        <f t="shared" si="63"/>
        <v>24.680515695000004</v>
      </c>
      <c r="AX212" s="113">
        <f t="shared" si="64"/>
        <v>17.5574558547343</v>
      </c>
      <c r="AY212" s="100">
        <v>0.27</v>
      </c>
      <c r="AZ212" s="100">
        <v>38.369999999999997</v>
      </c>
      <c r="BA212" s="100">
        <v>-7.4399999999999995</v>
      </c>
      <c r="BB212" s="100">
        <v>4.49</v>
      </c>
      <c r="BC212" s="100">
        <v>19.39</v>
      </c>
      <c r="BE212" s="12">
        <v>2018</v>
      </c>
      <c r="BF212" s="12">
        <f t="shared" si="65"/>
        <v>1</v>
      </c>
      <c r="BG212" s="100">
        <v>10.059999999999999</v>
      </c>
      <c r="BH212" t="s">
        <v>121</v>
      </c>
      <c r="BI212" t="s">
        <v>122</v>
      </c>
    </row>
    <row r="213" spans="1:61" ht="11.25" customHeight="1" x14ac:dyDescent="0.2">
      <c r="A213" s="55" t="s">
        <v>288</v>
      </c>
      <c r="B213" s="55" t="s">
        <v>289</v>
      </c>
      <c r="C213" s="156" t="s">
        <v>263</v>
      </c>
      <c r="D213" s="98" t="s">
        <v>264</v>
      </c>
      <c r="E213" s="157">
        <v>29</v>
      </c>
      <c r="F213" s="2">
        <v>128</v>
      </c>
      <c r="G213" s="2" t="s">
        <v>119</v>
      </c>
      <c r="H213" s="2" t="s">
        <v>146</v>
      </c>
      <c r="I213" s="100">
        <v>38.700000000000003</v>
      </c>
      <c r="J213" s="101">
        <f t="shared" si="52"/>
        <v>5.684754521963824</v>
      </c>
      <c r="K213" s="104">
        <v>0.55000000000000004</v>
      </c>
      <c r="L213" s="71">
        <v>4</v>
      </c>
      <c r="M213" s="28">
        <f t="shared" si="53"/>
        <v>2.2000000000000002</v>
      </c>
      <c r="N213" s="103" t="s">
        <v>205</v>
      </c>
      <c r="O213" s="104">
        <v>0.54500000000000004</v>
      </c>
      <c r="P213" s="158">
        <v>46052</v>
      </c>
      <c r="Q213" s="158">
        <v>46066</v>
      </c>
      <c r="R213" s="28">
        <f t="shared" si="54"/>
        <v>0.91743119266055118</v>
      </c>
      <c r="S213" s="105">
        <f>IF(INDEX(Historical!$D$7:$D1237,MATCH(B213,Historical!$B$7:$B$1044,0))=0,"n/a",(INDEX(Historical!$C$7:$C$1044,MATCH(B213,Historical!$B$7:$B$1044,0))/INDEX(Historical!$D$7:$D$1044,MATCH(B213,Historical!$B$7:$B$1044,0))-1)*100)</f>
        <v>3.8461538461538547</v>
      </c>
      <c r="T213" s="105">
        <f>IF(INDEX(Historical!$F$7:$F$1044,MATCH(B213,Historical!$B$7:$B$1044,0))=0,"n/a",((INDEX(Historical!$C$7:$C$1044,MATCH(B213,Historical!$B$7:$B$1044,0))/INDEX(Historical!$F$7:$F$1044,MATCH(B213,Historical!$B$7:$B$1044,0)))^(1/3)-1)*100)</f>
        <v>4.7366391660347285</v>
      </c>
      <c r="U213" s="105">
        <f>IF(INDEX(Historical!$H$7:$H$1044,MATCH(B213,Historical!$B$7:$B$1044,0))=0,"n/a",((INDEX(Historical!$C$7:$C$1044,MATCH(B213,Historical!$B$7:$B$1044,0))/INDEX(Historical!$H$7:$H$1044,MATCH(B213,Historical!$B$7:$B$1044,0)))^(1/5)-1)*100)</f>
        <v>3.9457530185000644</v>
      </c>
      <c r="V213" s="105">
        <f>IF(INDEX(Historical!$M$7:$M$1044,MATCH(B213,Historical!$B$7:$B$1044,0))=0,"n/a",((INDEX(Historical!$C$7:$C$1044,MATCH(B213,Historical!$B$7:$B$1044,0))/INDEX(Historical!$M$7:$M$1044,MATCH(B213,Historical!$B$7:$B$1044,0)))^(1/10)-1)*100)</f>
        <v>3.6448387931322657</v>
      </c>
      <c r="W213" s="106">
        <f t="shared" si="55"/>
        <v>1.0825589943606813</v>
      </c>
      <c r="X213" s="107">
        <f t="shared" si="56"/>
        <v>0.43217448176342432</v>
      </c>
      <c r="Y213" s="123"/>
      <c r="Z213" s="101">
        <f t="shared" si="57"/>
        <v>81.784386617100381</v>
      </c>
      <c r="AA213" s="109">
        <f t="shared" si="58"/>
        <v>14.386617100371749</v>
      </c>
      <c r="AB213" s="71">
        <v>12</v>
      </c>
      <c r="AC213" s="100">
        <v>2.69</v>
      </c>
      <c r="AD213" s="100">
        <v>1.41</v>
      </c>
      <c r="AE213" s="100">
        <v>1.64</v>
      </c>
      <c r="AF213" s="100">
        <v>2.81</v>
      </c>
      <c r="AG213" s="100">
        <v>19.7</v>
      </c>
      <c r="AH213" s="100">
        <v>7.9200000000000008</v>
      </c>
      <c r="AI213" s="100">
        <v>10.89</v>
      </c>
      <c r="AJ213" s="100">
        <v>9.1300000000000008</v>
      </c>
      <c r="AK213" s="100">
        <v>8.6300000000000008</v>
      </c>
      <c r="AL213" s="100">
        <v>83660</v>
      </c>
      <c r="AM213" s="100">
        <v>33.28</v>
      </c>
      <c r="AN213" s="100">
        <v>1.1499999999999999</v>
      </c>
      <c r="AO213" s="110">
        <f t="shared" si="59"/>
        <v>-4.7561095599078609</v>
      </c>
      <c r="AP213" s="111">
        <f t="shared" si="60"/>
        <v>9.6305075404638885</v>
      </c>
      <c r="AQ213" s="112">
        <f t="shared" si="61"/>
        <v>34.042106240364504</v>
      </c>
      <c r="AR213" s="101">
        <f>INDEX(Historical!$C$7:$C$1045,MATCH(B213,Historical!$B$7:$B$1045,0))*IF(AH213="n/a",1.03,IF(AH213&lt;0,1.01,IF(AH213&gt;10,1.1,(1+AH213/100))))</f>
        <v>2.3310719999999998</v>
      </c>
      <c r="AS213" s="109">
        <f t="shared" si="62"/>
        <v>2.5641791999999999</v>
      </c>
      <c r="AT213" s="109">
        <f t="shared" si="66"/>
        <v>2.7854678649599998</v>
      </c>
      <c r="AU213" s="109">
        <f t="shared" si="66"/>
        <v>3.0258537417060478</v>
      </c>
      <c r="AV213" s="109">
        <f t="shared" si="66"/>
        <v>3.2869849196152798</v>
      </c>
      <c r="AW213" s="109">
        <f t="shared" si="63"/>
        <v>13.993557726281328</v>
      </c>
      <c r="AX213" s="113">
        <f t="shared" si="64"/>
        <v>36.159063892199811</v>
      </c>
      <c r="AY213" s="100">
        <v>0.5</v>
      </c>
      <c r="AZ213" s="100">
        <v>30.5</v>
      </c>
      <c r="BA213" s="100">
        <v>-2.6</v>
      </c>
      <c r="BB213" s="100">
        <v>3.2800000000000002</v>
      </c>
      <c r="BC213" s="100">
        <v>15.920000000000002</v>
      </c>
      <c r="BE213" s="12">
        <v>1998</v>
      </c>
      <c r="BF213" s="12">
        <f t="shared" si="65"/>
        <v>3</v>
      </c>
      <c r="BG213" s="100">
        <v>7.42</v>
      </c>
      <c r="BH213" t="s">
        <v>121</v>
      </c>
      <c r="BI213" t="s">
        <v>290</v>
      </c>
    </row>
    <row r="214" spans="1:61" ht="11.25" customHeight="1" x14ac:dyDescent="0.2">
      <c r="A214" s="55" t="s">
        <v>1455</v>
      </c>
      <c r="B214" s="55" t="s">
        <v>1456</v>
      </c>
      <c r="C214" s="156" t="s">
        <v>300</v>
      </c>
      <c r="D214" s="98" t="s">
        <v>1404</v>
      </c>
      <c r="E214" s="157">
        <v>9</v>
      </c>
      <c r="F214" s="2">
        <v>538</v>
      </c>
      <c r="G214" s="2" t="s">
        <v>146</v>
      </c>
      <c r="H214" s="2" t="s">
        <v>146</v>
      </c>
      <c r="I214" s="100">
        <v>31.43</v>
      </c>
      <c r="J214" s="101">
        <f t="shared" si="52"/>
        <v>3.9452752147629653</v>
      </c>
      <c r="K214" s="104">
        <v>0.31</v>
      </c>
      <c r="L214" s="71">
        <v>4</v>
      </c>
      <c r="M214" s="28">
        <f t="shared" si="53"/>
        <v>1.24</v>
      </c>
      <c r="N214" s="103" t="s">
        <v>395</v>
      </c>
      <c r="O214" s="104">
        <v>0.3</v>
      </c>
      <c r="P214" s="158">
        <v>46022</v>
      </c>
      <c r="Q214" s="158">
        <v>46036</v>
      </c>
      <c r="R214" s="28">
        <f t="shared" si="54"/>
        <v>3.3333333333333366</v>
      </c>
      <c r="S214" s="105">
        <f>IF(INDEX(Historical!$D$7:$D1238,MATCH(B214,Historical!$B$7:$B$1044,0))=0,"n/a",(INDEX(Historical!$C$7:$C$1044,MATCH(B214,Historical!$B$7:$B$1044,0))/INDEX(Historical!$D$7:$D$1044,MATCH(B214,Historical!$B$7:$B$1044,0))-1)*100)</f>
        <v>3.4782608695652195</v>
      </c>
      <c r="T214" s="105">
        <f>IF(INDEX(Historical!$F$7:$F$1044,MATCH(B214,Historical!$B$7:$B$1044,0))=0,"n/a",((INDEX(Historical!$C$7:$C$1044,MATCH(B214,Historical!$B$7:$B$1044,0))/INDEX(Historical!$F$7:$F$1044,MATCH(B214,Historical!$B$7:$B$1044,0)))^(1/3)-1)*100)</f>
        <v>3.9314609252725896</v>
      </c>
      <c r="U214" s="105">
        <f>IF(INDEX(Historical!$H$7:$H$1044,MATCH(B214,Historical!$B$7:$B$1044,0))=0,"n/a",((INDEX(Historical!$C$7:$C$1044,MATCH(B214,Historical!$B$7:$B$1044,0))/INDEX(Historical!$H$7:$H$1044,MATCH(B214,Historical!$B$7:$B$1044,0)))^(1/5)-1)*100)</f>
        <v>5.2814425168131063</v>
      </c>
      <c r="V214" s="105" t="str">
        <f>IF(INDEX(Historical!$M$7:$M$1044,MATCH(B214,Historical!$B$7:$B$1044,0))=0,"n/a",((INDEX(Historical!$C$7:$C$1044,MATCH(B214,Historical!$B$7:$B$1044,0))/INDEX(Historical!$M$7:$M$1044,MATCH(B214,Historical!$B$7:$B$1044,0)))^(1/10)-1)*100)</f>
        <v>n/a</v>
      </c>
      <c r="W214" s="106" t="str">
        <f t="shared" si="55"/>
        <v>n/a</v>
      </c>
      <c r="X214" s="107">
        <f t="shared" si="56"/>
        <v>1.3134322739581475E-2</v>
      </c>
      <c r="Y214" s="165"/>
      <c r="Z214" s="101">
        <f t="shared" si="57"/>
        <v>98.412698412698404</v>
      </c>
      <c r="AA214" s="109">
        <f t="shared" si="58"/>
        <v>24.944444444444443</v>
      </c>
      <c r="AB214" s="71">
        <v>12</v>
      </c>
      <c r="AC214" s="100">
        <v>1.26</v>
      </c>
      <c r="AD214" s="100">
        <v>6.02</v>
      </c>
      <c r="AE214" s="100">
        <v>11.4</v>
      </c>
      <c r="AF214" s="100">
        <v>1.55</v>
      </c>
      <c r="AG214" s="100">
        <v>6.2600000000000007</v>
      </c>
      <c r="AH214" s="100">
        <v>1.8900000000000001</v>
      </c>
      <c r="AI214" s="100">
        <v>5.3199999999999994</v>
      </c>
      <c r="AJ214" s="100">
        <v>402.10999999999996</v>
      </c>
      <c r="AK214" s="100">
        <v>3.8</v>
      </c>
      <c r="AL214" s="100">
        <v>6800</v>
      </c>
      <c r="AM214" s="100">
        <v>0.6</v>
      </c>
      <c r="AN214" s="100">
        <v>0.6</v>
      </c>
      <c r="AO214" s="110">
        <f t="shared" si="59"/>
        <v>-15.717726712868371</v>
      </c>
      <c r="AP214" s="111">
        <f t="shared" si="60"/>
        <v>9.2267177315760716</v>
      </c>
      <c r="AQ214" s="112">
        <f t="shared" si="61"/>
        <v>31.087568507787754</v>
      </c>
      <c r="AR214" s="101">
        <f>INDEX(Historical!$C$7:$C$1045,MATCH(B214,Historical!$B$7:$B$1045,0))*IF(AH214="n/a",1.03,IF(AH214&lt;0,1.01,IF(AH214&gt;10,1.1,(1+AH214/100))))</f>
        <v>1.2124909999999998</v>
      </c>
      <c r="AS214" s="109">
        <f t="shared" si="62"/>
        <v>1.2769955211999997</v>
      </c>
      <c r="AT214" s="109">
        <f t="shared" si="66"/>
        <v>1.3255213510055996</v>
      </c>
      <c r="AU214" s="109">
        <f t="shared" si="66"/>
        <v>1.3758911623438124</v>
      </c>
      <c r="AV214" s="109">
        <f t="shared" si="66"/>
        <v>1.4281750265128772</v>
      </c>
      <c r="AW214" s="109">
        <f t="shared" si="63"/>
        <v>6.6190740610622889</v>
      </c>
      <c r="AX214" s="113">
        <f t="shared" si="64"/>
        <v>21.059732933701206</v>
      </c>
      <c r="AY214" s="100">
        <v>0.94</v>
      </c>
      <c r="AZ214" s="100">
        <v>8.57</v>
      </c>
      <c r="BA214" s="100">
        <v>-9.5</v>
      </c>
      <c r="BB214" s="100">
        <v>-3.05</v>
      </c>
      <c r="BC214" s="100">
        <v>1.4200000000000002</v>
      </c>
      <c r="BE214" s="12">
        <v>2018</v>
      </c>
      <c r="BF214" s="12">
        <f t="shared" si="65"/>
        <v>1</v>
      </c>
      <c r="BG214" s="100">
        <v>3.8899999999999997</v>
      </c>
      <c r="BH214" t="s">
        <v>121</v>
      </c>
      <c r="BI214" t="s">
        <v>302</v>
      </c>
    </row>
    <row r="215" spans="1:61" ht="11.25" customHeight="1" x14ac:dyDescent="0.2">
      <c r="A215" s="146" t="s">
        <v>5635</v>
      </c>
      <c r="B215" s="55" t="s">
        <v>5628</v>
      </c>
      <c r="C215" s="156" t="s">
        <v>134</v>
      </c>
      <c r="D215" s="98" t="s">
        <v>157</v>
      </c>
      <c r="E215" s="157">
        <v>5</v>
      </c>
      <c r="F215" s="2">
        <v>691</v>
      </c>
      <c r="G215" s="2"/>
      <c r="H215" s="2"/>
      <c r="I215" s="100">
        <v>45.34</v>
      </c>
      <c r="J215" s="101">
        <f t="shared" si="52"/>
        <v>1.5880017644464048</v>
      </c>
      <c r="K215" s="104">
        <v>0.18</v>
      </c>
      <c r="L215" s="71">
        <v>4</v>
      </c>
      <c r="M215" s="28">
        <f t="shared" si="53"/>
        <v>0.72</v>
      </c>
      <c r="N215" s="103" t="s">
        <v>209</v>
      </c>
      <c r="O215" s="104">
        <v>0.15</v>
      </c>
      <c r="P215" s="158">
        <v>45930</v>
      </c>
      <c r="Q215" s="158">
        <v>45945</v>
      </c>
      <c r="R215" s="28">
        <f t="shared" si="54"/>
        <v>20</v>
      </c>
      <c r="S215" s="105">
        <f>IF(INDEX(Historical!$D$7:$D1712,MATCH(B215,Historical!$B$7:$B$1044,0))=0,"n/a",(INDEX(Historical!$C$7:$C$1044,MATCH(B215,Historical!$B$7:$B$1044,0))/INDEX(Historical!$D$7:$D$1044,MATCH(B215,Historical!$B$7:$B$1044,0))-1)*100)</f>
        <v>22.222222222222211</v>
      </c>
      <c r="T215" s="105">
        <f>IF(INDEX(Historical!$F$7:$F$1044,MATCH(B215,Historical!$B$7:$B$1044,0))=0,"n/a",((INDEX(Historical!$C$7:$C$1044,MATCH(B215,Historical!$B$7:$B$1044,0))/INDEX(Historical!$F$7:$F$1044,MATCH(B215,Historical!$B$7:$B$1044,0)))^(1/3)-1)*100)</f>
        <v>22.390341034166038</v>
      </c>
      <c r="U215" s="105" t="str">
        <f>IF(INDEX(Historical!$H$7:$H$1044,MATCH(B215,Historical!$B$7:$B$1044,0))=0,"n/a",((INDEX(Historical!$C$7:$C$1044,MATCH(B215,Historical!$B$7:$B$1044,0))/INDEX(Historical!$H$7:$H$1044,MATCH(B215,Historical!$B$7:$B$1044,0)))^(1/5)-1)*100)</f>
        <v>n/a</v>
      </c>
      <c r="V215" s="105" t="str">
        <f>IF(INDEX(Historical!$M$7:$M$1044,MATCH(B215,Historical!$B$7:$B$1044,0))=0,"n/a",((INDEX(Historical!$C$7:$C$1044,MATCH(B215,Historical!$B$7:$B$1044,0))/INDEX(Historical!$M$7:$M$1044,MATCH(B215,Historical!$B$7:$B$1044,0)))^(1/10)-1)*100)</f>
        <v>n/a</v>
      </c>
      <c r="W215" s="106" t="str">
        <f t="shared" si="55"/>
        <v>n/a</v>
      </c>
      <c r="X215" s="107" t="str">
        <f t="shared" si="56"/>
        <v>n/a</v>
      </c>
      <c r="Y215" s="159"/>
      <c r="Z215" s="101">
        <f t="shared" si="57"/>
        <v>57.142857142857139</v>
      </c>
      <c r="AA215" s="109">
        <f t="shared" si="58"/>
        <v>35.984126984126988</v>
      </c>
      <c r="AB215" s="71">
        <v>12</v>
      </c>
      <c r="AC215" s="100">
        <v>1.26</v>
      </c>
      <c r="AD215" s="100" t="s">
        <v>142</v>
      </c>
      <c r="AE215" s="100">
        <v>2.75</v>
      </c>
      <c r="AF215" s="100">
        <v>1.1499999999999999</v>
      </c>
      <c r="AG215" s="100">
        <v>3.44</v>
      </c>
      <c r="AH215" s="100">
        <v>270.89</v>
      </c>
      <c r="AI215" s="100">
        <v>15.43</v>
      </c>
      <c r="AJ215" s="100" t="s">
        <v>142</v>
      </c>
      <c r="AK215" s="100" t="s">
        <v>142</v>
      </c>
      <c r="AL215" s="100">
        <v>951.78</v>
      </c>
      <c r="AM215" s="100">
        <v>18.68</v>
      </c>
      <c r="AN215" s="100">
        <v>0.6</v>
      </c>
      <c r="AO215" s="110" t="str">
        <f t="shared" si="59"/>
        <v>n/a</v>
      </c>
      <c r="AP215" s="111" t="str">
        <f t="shared" si="60"/>
        <v>n/a</v>
      </c>
      <c r="AQ215" s="112">
        <f t="shared" si="61"/>
        <v>35.616691912243837</v>
      </c>
      <c r="AR215" s="101">
        <f>INDEX(Historical!$C$7:$C$1045,MATCH(B215,Historical!$B$7:$B$1045,0))*IF(AH215="n/a",1.03,IF(AH215&lt;0,1.01,IF(AH215&gt;10,1.1,(1+AH215/100))))</f>
        <v>0.72600000000000009</v>
      </c>
      <c r="AS215" s="109">
        <f t="shared" si="62"/>
        <v>0.7986000000000002</v>
      </c>
      <c r="AT215" s="109">
        <f t="shared" si="66"/>
        <v>0.82255800000000023</v>
      </c>
      <c r="AU215" s="109">
        <f t="shared" si="66"/>
        <v>0.84723474000000021</v>
      </c>
      <c r="AV215" s="109">
        <f t="shared" si="66"/>
        <v>0.87265178220000028</v>
      </c>
      <c r="AW215" s="109">
        <f t="shared" si="63"/>
        <v>4.0670445222000016</v>
      </c>
      <c r="AX215" s="113">
        <f t="shared" si="64"/>
        <v>8.9701026074106771</v>
      </c>
      <c r="AY215" s="100">
        <v>0.8</v>
      </c>
      <c r="AZ215" s="100">
        <v>25.81</v>
      </c>
      <c r="BA215" s="100">
        <v>-9.4499999999999993</v>
      </c>
      <c r="BB215" s="100">
        <v>0.86</v>
      </c>
      <c r="BC215" s="100">
        <v>5.0599999999999996</v>
      </c>
      <c r="BE215" s="12">
        <v>2021</v>
      </c>
      <c r="BF215" s="12">
        <f t="shared" si="65"/>
        <v>0</v>
      </c>
      <c r="BG215" s="100">
        <v>0.38</v>
      </c>
      <c r="BH215" s="55" t="s">
        <v>121</v>
      </c>
      <c r="BI215" s="55" t="s">
        <v>122</v>
      </c>
    </row>
    <row r="216" spans="1:61" ht="11.25" customHeight="1" x14ac:dyDescent="0.2">
      <c r="A216" s="116" t="s">
        <v>1457</v>
      </c>
      <c r="B216" s="55" t="s">
        <v>1458</v>
      </c>
      <c r="C216" s="156" t="s">
        <v>134</v>
      </c>
      <c r="D216" s="98" t="s">
        <v>145</v>
      </c>
      <c r="E216" s="157">
        <v>8</v>
      </c>
      <c r="F216" s="2">
        <v>562</v>
      </c>
      <c r="G216" s="2" t="s">
        <v>146</v>
      </c>
      <c r="H216" s="2" t="s">
        <v>146</v>
      </c>
      <c r="I216" s="100">
        <v>42.2</v>
      </c>
      <c r="J216" s="101">
        <f t="shared" si="52"/>
        <v>2.5592417061611377</v>
      </c>
      <c r="K216" s="104">
        <v>0.27</v>
      </c>
      <c r="L216" s="71">
        <v>4</v>
      </c>
      <c r="M216" s="28">
        <f t="shared" si="53"/>
        <v>1.08</v>
      </c>
      <c r="N216" s="103" t="s">
        <v>395</v>
      </c>
      <c r="O216" s="104">
        <v>0.24</v>
      </c>
      <c r="P216" s="158">
        <v>45810</v>
      </c>
      <c r="Q216" s="158">
        <v>45817</v>
      </c>
      <c r="R216" s="28">
        <f t="shared" si="54"/>
        <v>12.500000000000011</v>
      </c>
      <c r="S216" s="105">
        <f>IF(INDEX(Historical!$D$7:$D1239,MATCH(B216,Historical!$B$7:$B$1044,0))=0,"n/a",(INDEX(Historical!$C$7:$C$1044,MATCH(B216,Historical!$B$7:$B$1044,0))/INDEX(Historical!$D$7:$D$1044,MATCH(B216,Historical!$B$7:$B$1044,0))-1)*100)</f>
        <v>11.702127659574479</v>
      </c>
      <c r="T216" s="105">
        <f>IF(INDEX(Historical!$F$7:$F$1044,MATCH(B216,Historical!$B$7:$B$1044,0))=0,"n/a",((INDEX(Historical!$C$7:$C$1044,MATCH(B216,Historical!$B$7:$B$1044,0))/INDEX(Historical!$F$7:$F$1044,MATCH(B216,Historical!$B$7:$B$1044,0)))^(1/3)-1)*100)</f>
        <v>10.415886963424924</v>
      </c>
      <c r="U216" s="105">
        <f>IF(INDEX(Historical!$H$7:$H$1044,MATCH(B216,Historical!$B$7:$B$1044,0))=0,"n/a",((INDEX(Historical!$C$7:$C$1044,MATCH(B216,Historical!$B$7:$B$1044,0))/INDEX(Historical!$H$7:$H$1044,MATCH(B216,Historical!$B$7:$B$1044,0)))^(1/5)-1)*100)</f>
        <v>9.7309332149995154</v>
      </c>
      <c r="V216" s="105" t="str">
        <f>IF(INDEX(Historical!$M$7:$M$1044,MATCH(B216,Historical!$B$7:$B$1044,0))=0,"n/a",((INDEX(Historical!$C$7:$C$1044,MATCH(B216,Historical!$B$7:$B$1044,0))/INDEX(Historical!$M$7:$M$1044,MATCH(B216,Historical!$B$7:$B$1044,0)))^(1/10)-1)*100)</f>
        <v>n/a</v>
      </c>
      <c r="W216" s="106" t="str">
        <f t="shared" si="55"/>
        <v>n/a</v>
      </c>
      <c r="X216" s="107" t="str">
        <f t="shared" si="56"/>
        <v>n/a</v>
      </c>
      <c r="Y216" s="165"/>
      <c r="Z216" s="101" t="str">
        <f t="shared" si="57"/>
        <v>n/a</v>
      </c>
      <c r="AA216" s="109" t="str">
        <f t="shared" si="58"/>
        <v>n/a</v>
      </c>
      <c r="AB216" s="71">
        <v>12</v>
      </c>
      <c r="AC216" s="100">
        <v>-4.83</v>
      </c>
      <c r="AD216" s="100">
        <v>0.21</v>
      </c>
      <c r="AE216" s="100">
        <v>0.98</v>
      </c>
      <c r="AF216" s="100" t="s">
        <v>142</v>
      </c>
      <c r="AG216" s="100">
        <v>-182.66</v>
      </c>
      <c r="AH216" s="100">
        <v>26.729999999999997</v>
      </c>
      <c r="AI216" s="100">
        <v>22.7</v>
      </c>
      <c r="AJ216" s="100">
        <v>-25.44</v>
      </c>
      <c r="AK216" s="100">
        <v>22.66</v>
      </c>
      <c r="AL216" s="100">
        <v>11880</v>
      </c>
      <c r="AM216" s="100">
        <v>0.79</v>
      </c>
      <c r="AN216" s="100" t="s">
        <v>142</v>
      </c>
      <c r="AO216" s="110" t="str">
        <f t="shared" si="59"/>
        <v>n/a</v>
      </c>
      <c r="AP216" s="111">
        <f t="shared" si="60"/>
        <v>12.290174921160652</v>
      </c>
      <c r="AQ216" s="112" t="str">
        <f t="shared" si="61"/>
        <v>n/a</v>
      </c>
      <c r="AR216" s="101">
        <f>INDEX(Historical!$C$7:$C$1045,MATCH(B216,Historical!$B$7:$B$1045,0))*IF(AH216="n/a",1.03,IF(AH216&lt;0,1.01,IF(AH216&gt;10,1.1,(1+AH216/100))))</f>
        <v>1.1550000000000002</v>
      </c>
      <c r="AS216" s="109">
        <f t="shared" si="62"/>
        <v>1.2705000000000004</v>
      </c>
      <c r="AT216" s="109">
        <f t="shared" si="66"/>
        <v>1.3975500000000005</v>
      </c>
      <c r="AU216" s="109">
        <f t="shared" si="66"/>
        <v>1.5373050000000006</v>
      </c>
      <c r="AV216" s="109">
        <f t="shared" si="66"/>
        <v>1.6910355000000008</v>
      </c>
      <c r="AW216" s="109">
        <f t="shared" si="63"/>
        <v>7.0513905000000028</v>
      </c>
      <c r="AX216" s="113">
        <f t="shared" si="64"/>
        <v>16.709456161137446</v>
      </c>
      <c r="AY216" s="100">
        <v>1.1200000000000001</v>
      </c>
      <c r="AZ216" s="100">
        <v>19.900000000000002</v>
      </c>
      <c r="BA216" s="100">
        <v>-25.45</v>
      </c>
      <c r="BB216" s="100">
        <v>6.78</v>
      </c>
      <c r="BC216" s="100">
        <v>-9.629999999999999</v>
      </c>
      <c r="BE216" s="12">
        <v>2018</v>
      </c>
      <c r="BF216" s="12">
        <f t="shared" si="65"/>
        <v>1</v>
      </c>
      <c r="BG216" s="100">
        <v>-0.45999999999999996</v>
      </c>
      <c r="BH216" t="s">
        <v>121</v>
      </c>
      <c r="BI216" t="s">
        <v>122</v>
      </c>
    </row>
    <row r="217" spans="1:61" ht="11.25" customHeight="1" x14ac:dyDescent="0.2">
      <c r="A217" s="55" t="s">
        <v>806</v>
      </c>
      <c r="B217" s="55" t="s">
        <v>807</v>
      </c>
      <c r="C217" s="156" t="s">
        <v>300</v>
      </c>
      <c r="D217" s="98" t="s">
        <v>612</v>
      </c>
      <c r="E217" s="157">
        <v>12</v>
      </c>
      <c r="F217" s="2">
        <v>470</v>
      </c>
      <c r="G217" s="2" t="s">
        <v>146</v>
      </c>
      <c r="H217" s="2" t="s">
        <v>146</v>
      </c>
      <c r="I217" s="100">
        <v>1082.83</v>
      </c>
      <c r="J217" s="101">
        <f t="shared" si="52"/>
        <v>1.9061163802258898</v>
      </c>
      <c r="K217" s="104">
        <v>5.16</v>
      </c>
      <c r="L217" s="71">
        <v>4</v>
      </c>
      <c r="M217" s="28">
        <f t="shared" si="53"/>
        <v>20.64</v>
      </c>
      <c r="N217" s="103" t="s">
        <v>312</v>
      </c>
      <c r="O217" s="104">
        <v>4.6900000000000004</v>
      </c>
      <c r="P217" s="158">
        <v>46078</v>
      </c>
      <c r="Q217" s="158">
        <v>46099</v>
      </c>
      <c r="R217" s="28">
        <f t="shared" si="54"/>
        <v>10.021321961620464</v>
      </c>
      <c r="S217" s="105">
        <f>IF(INDEX(Historical!$D$7:$D1240,MATCH(B217,Historical!$B$7:$B$1044,0))=0,"n/a",(INDEX(Historical!$C$7:$C$1044,MATCH(B217,Historical!$B$7:$B$1044,0))/INDEX(Historical!$D$7:$D$1044,MATCH(B217,Historical!$B$7:$B$1044,0))-1)*100)</f>
        <v>10.093896713615047</v>
      </c>
      <c r="T217" s="105">
        <f>IF(INDEX(Historical!$F$7:$F$1044,MATCH(B217,Historical!$B$7:$B$1044,0))=0,"n/a",((INDEX(Historical!$C$7:$C$1044,MATCH(B217,Historical!$B$7:$B$1044,0))/INDEX(Historical!$F$7:$F$1044,MATCH(B217,Historical!$B$7:$B$1044,0)))^(1/3)-1)*100)</f>
        <v>14.798721030846384</v>
      </c>
      <c r="U217" s="105">
        <f>IF(INDEX(Historical!$H$7:$H$1044,MATCH(B217,Historical!$B$7:$B$1044,0))=0,"n/a",((INDEX(Historical!$C$7:$C$1044,MATCH(B217,Historical!$B$7:$B$1044,0))/INDEX(Historical!$H$7:$H$1044,MATCH(B217,Historical!$B$7:$B$1044,0)))^(1/5)-1)*100)</f>
        <v>12.010372422372351</v>
      </c>
      <c r="V217" s="105">
        <f>IF(INDEX(Historical!$M$7:$M$1044,MATCH(B217,Historical!$B$7:$B$1044,0))=0,"n/a",((INDEX(Historical!$C$7:$C$1044,MATCH(B217,Historical!$B$7:$B$1044,0))/INDEX(Historical!$M$7:$M$1044,MATCH(B217,Historical!$B$7:$B$1044,0)))^(1/10)-1)*100)</f>
        <v>10.746144019608096</v>
      </c>
      <c r="W217" s="106">
        <f t="shared" si="55"/>
        <v>1.1176448408338344</v>
      </c>
      <c r="X217" s="107">
        <f t="shared" si="56"/>
        <v>0.44664828644002796</v>
      </c>
      <c r="Y217" s="165"/>
      <c r="Z217" s="101">
        <f t="shared" si="57"/>
        <v>142.73858921161826</v>
      </c>
      <c r="AA217" s="109">
        <f t="shared" si="58"/>
        <v>74.88450899031811</v>
      </c>
      <c r="AB217" s="71">
        <v>12</v>
      </c>
      <c r="AC217" s="100">
        <v>14.46</v>
      </c>
      <c r="AD217" s="100">
        <v>3.96</v>
      </c>
      <c r="AE217" s="100">
        <v>11.32</v>
      </c>
      <c r="AF217" s="100">
        <v>7.47</v>
      </c>
      <c r="AG217" s="100">
        <v>10.09</v>
      </c>
      <c r="AH217" s="100">
        <v>23.05</v>
      </c>
      <c r="AI217" s="100">
        <v>10.27</v>
      </c>
      <c r="AJ217" s="100">
        <v>26.889999999999997</v>
      </c>
      <c r="AK217" s="100">
        <v>14.64</v>
      </c>
      <c r="AL217" s="100">
        <v>106790</v>
      </c>
      <c r="AM217" s="100">
        <v>0.45999999999999996</v>
      </c>
      <c r="AN217" s="100">
        <v>1.63</v>
      </c>
      <c r="AO217" s="110">
        <f t="shared" si="59"/>
        <v>-60.968020187719873</v>
      </c>
      <c r="AP217" s="111">
        <f t="shared" si="60"/>
        <v>13.916488802598241</v>
      </c>
      <c r="AQ217" s="112">
        <f t="shared" si="61"/>
        <v>398.61465065504859</v>
      </c>
      <c r="AR217" s="101">
        <f>INDEX(Historical!$C$7:$C$1045,MATCH(B217,Historical!$B$7:$B$1045,0))*IF(AH217="n/a",1.03,IF(AH217&lt;0,1.01,IF(AH217&gt;10,1.1,(1+AH217/100))))</f>
        <v>20.636000000000003</v>
      </c>
      <c r="AS217" s="109">
        <f t="shared" si="62"/>
        <v>22.699600000000004</v>
      </c>
      <c r="AT217" s="109">
        <f t="shared" si="66"/>
        <v>24.969560000000005</v>
      </c>
      <c r="AU217" s="109">
        <f t="shared" si="66"/>
        <v>27.466516000000009</v>
      </c>
      <c r="AV217" s="109">
        <f t="shared" si="66"/>
        <v>30.213167600000013</v>
      </c>
      <c r="AW217" s="109">
        <f t="shared" si="63"/>
        <v>125.98484360000003</v>
      </c>
      <c r="AX217" s="113">
        <f t="shared" si="64"/>
        <v>11.634775874329307</v>
      </c>
      <c r="AY217" s="100">
        <v>1.01</v>
      </c>
      <c r="AZ217" s="100">
        <v>52.400000000000006</v>
      </c>
      <c r="BA217" s="100">
        <v>-4.0599999999999996</v>
      </c>
      <c r="BB217" s="100">
        <v>7.93</v>
      </c>
      <c r="BC217" s="100">
        <v>28.16</v>
      </c>
      <c r="BE217" s="12">
        <v>2015</v>
      </c>
      <c r="BF217" s="12">
        <f t="shared" si="65"/>
        <v>1</v>
      </c>
      <c r="BG217" s="100">
        <v>3.6900000000000004</v>
      </c>
      <c r="BH217" t="s">
        <v>121</v>
      </c>
      <c r="BI217" t="s">
        <v>302</v>
      </c>
    </row>
    <row r="218" spans="1:61" ht="11.25" customHeight="1" x14ac:dyDescent="0.2">
      <c r="A218" s="116" t="s">
        <v>1459</v>
      </c>
      <c r="B218" s="55" t="s">
        <v>1460</v>
      </c>
      <c r="C218" s="156" t="s">
        <v>300</v>
      </c>
      <c r="D218" s="98" t="s">
        <v>301</v>
      </c>
      <c r="E218" s="157">
        <v>9</v>
      </c>
      <c r="F218" s="2">
        <v>552</v>
      </c>
      <c r="G218" s="2" t="s">
        <v>146</v>
      </c>
      <c r="H218" s="2" t="s">
        <v>146</v>
      </c>
      <c r="I218" s="100">
        <v>65.38</v>
      </c>
      <c r="J218" s="101">
        <f t="shared" si="52"/>
        <v>4.2979504435607225</v>
      </c>
      <c r="K218" s="104">
        <v>0.70250000000000001</v>
      </c>
      <c r="L218" s="71">
        <v>4</v>
      </c>
      <c r="M218" s="28">
        <f t="shared" si="53"/>
        <v>2.81</v>
      </c>
      <c r="N218" s="103" t="s">
        <v>209</v>
      </c>
      <c r="O218" s="104">
        <v>0.6925</v>
      </c>
      <c r="P218" s="158">
        <v>46111</v>
      </c>
      <c r="Q218" s="158">
        <v>46122</v>
      </c>
      <c r="R218" s="28">
        <f t="shared" si="54"/>
        <v>1.4440433212996402</v>
      </c>
      <c r="S218" s="105">
        <f>IF(INDEX(Historical!$D$7:$D1241,MATCH(B218,Historical!$B$7:$B$1044,0))=0,"n/a",(INDEX(Historical!$C$7:$C$1044,MATCH(B218,Historical!$B$7:$B$1044,0))/INDEX(Historical!$D$7:$D$1044,MATCH(B218,Historical!$B$7:$B$1044,0))-1)*100)</f>
        <v>2.4186046511627923</v>
      </c>
      <c r="T218" s="105">
        <f>IF(INDEX(Historical!$F$7:$F$1044,MATCH(B218,Historical!$B$7:$B$1044,0))=0,"n/a",((INDEX(Historical!$C$7:$C$1044,MATCH(B218,Historical!$B$7:$B$1044,0))/INDEX(Historical!$F$7:$F$1044,MATCH(B218,Historical!$B$7:$B$1044,0)))^(1/3)-1)*100)</f>
        <v>3.5709329128617018</v>
      </c>
      <c r="U218" s="105">
        <f>IF(INDEX(Historical!$H$7:$H$1044,MATCH(B218,Historical!$B$7:$B$1044,0))=0,"n/a",((INDEX(Historical!$C$7:$C$1044,MATCH(B218,Historical!$B$7:$B$1044,0))/INDEX(Historical!$H$7:$H$1044,MATCH(B218,Historical!$B$7:$B$1044,0)))^(1/5)-1)*100)</f>
        <v>2.9941938666123269</v>
      </c>
      <c r="V218" s="105">
        <f>IF(INDEX(Historical!$M$7:$M$1044,MATCH(B218,Historical!$B$7:$B$1044,0))=0,"n/a",((INDEX(Historical!$C$7:$C$1044,MATCH(B218,Historical!$B$7:$B$1044,0))/INDEX(Historical!$M$7:$M$1044,MATCH(B218,Historical!$B$7:$B$1044,0)))^(1/10)-1)*100)</f>
        <v>2.465497335587119</v>
      </c>
      <c r="W218" s="106">
        <f t="shared" si="55"/>
        <v>1.2144380865450448</v>
      </c>
      <c r="X218" s="107">
        <f t="shared" si="56"/>
        <v>0.56815822895869583</v>
      </c>
      <c r="Y218" s="165"/>
      <c r="Z218" s="101">
        <f t="shared" si="57"/>
        <v>113.76518218623481</v>
      </c>
      <c r="AA218" s="109">
        <f t="shared" si="58"/>
        <v>26.469635627530362</v>
      </c>
      <c r="AB218" s="71">
        <v>12</v>
      </c>
      <c r="AC218" s="100">
        <v>2.4700000000000002</v>
      </c>
      <c r="AD218" s="100" t="s">
        <v>142</v>
      </c>
      <c r="AE218" s="100">
        <v>7.82</v>
      </c>
      <c r="AF218" s="100">
        <v>2.2999999999999998</v>
      </c>
      <c r="AG218" s="100">
        <v>8.7800000000000011</v>
      </c>
      <c r="AH218" s="100">
        <v>-55.730000000000004</v>
      </c>
      <c r="AI218" s="100">
        <v>12.3</v>
      </c>
      <c r="AJ218" s="100">
        <v>5.27</v>
      </c>
      <c r="AK218" s="100">
        <v>-17.22</v>
      </c>
      <c r="AL218" s="100">
        <v>24500</v>
      </c>
      <c r="AM218" s="100">
        <v>0.89999999999999991</v>
      </c>
      <c r="AN218" s="100">
        <v>0.81</v>
      </c>
      <c r="AO218" s="110">
        <f t="shared" si="59"/>
        <v>-19.177491317357312</v>
      </c>
      <c r="AP218" s="111">
        <f t="shared" si="60"/>
        <v>7.2921443101730494</v>
      </c>
      <c r="AQ218" s="112">
        <f t="shared" si="61"/>
        <v>64.492704253369808</v>
      </c>
      <c r="AR218" s="101">
        <f>INDEX(Historical!$C$7:$C$1045,MATCH(B218,Historical!$B$7:$B$1045,0))*IF(AH218="n/a",1.03,IF(AH218&lt;0,1.01,IF(AH218&gt;10,1.1,(1+AH218/100))))</f>
        <v>2.7800250000000002</v>
      </c>
      <c r="AS218" s="109">
        <f t="shared" si="62"/>
        <v>3.0580275000000006</v>
      </c>
      <c r="AT218" s="109">
        <f t="shared" si="66"/>
        <v>3.0886077750000007</v>
      </c>
      <c r="AU218" s="109">
        <f t="shared" si="66"/>
        <v>3.1194938527500007</v>
      </c>
      <c r="AV218" s="109">
        <f t="shared" si="66"/>
        <v>3.1506887912775006</v>
      </c>
      <c r="AW218" s="109">
        <f t="shared" si="63"/>
        <v>15.196842919027503</v>
      </c>
      <c r="AX218" s="113">
        <f t="shared" si="64"/>
        <v>23.243871090589636</v>
      </c>
      <c r="AY218" s="100">
        <v>0.78</v>
      </c>
      <c r="AZ218" s="100">
        <v>13.569999999999999</v>
      </c>
      <c r="BA218" s="100">
        <v>-9.7000000000000011</v>
      </c>
      <c r="BB218" s="100">
        <v>6.45</v>
      </c>
      <c r="BC218" s="100">
        <v>4.5600000000000005</v>
      </c>
      <c r="BE218" s="12">
        <v>2018</v>
      </c>
      <c r="BF218" s="12">
        <f t="shared" si="65"/>
        <v>1</v>
      </c>
      <c r="BG218" s="100">
        <v>4.6399999999999997</v>
      </c>
      <c r="BH218" t="s">
        <v>121</v>
      </c>
      <c r="BI218" t="s">
        <v>302</v>
      </c>
    </row>
    <row r="219" spans="1:61" ht="11.25" customHeight="1" x14ac:dyDescent="0.2">
      <c r="A219" s="123" t="s">
        <v>291</v>
      </c>
      <c r="B219" s="55" t="s">
        <v>292</v>
      </c>
      <c r="C219" s="156" t="s">
        <v>134</v>
      </c>
      <c r="D219" s="98" t="s">
        <v>135</v>
      </c>
      <c r="E219" s="157">
        <v>36</v>
      </c>
      <c r="F219" s="2">
        <v>81</v>
      </c>
      <c r="G219" s="2" t="s">
        <v>146</v>
      </c>
      <c r="H219" s="2" t="s">
        <v>146</v>
      </c>
      <c r="I219" s="100">
        <v>218.93</v>
      </c>
      <c r="J219" s="101">
        <f t="shared" si="52"/>
        <v>2.6720869684373998</v>
      </c>
      <c r="K219" s="104">
        <v>1.4624999999999999</v>
      </c>
      <c r="L219" s="71">
        <v>4</v>
      </c>
      <c r="M219" s="28">
        <f t="shared" si="53"/>
        <v>5.85</v>
      </c>
      <c r="N219" s="103" t="s">
        <v>293</v>
      </c>
      <c r="O219" s="104">
        <v>1.365</v>
      </c>
      <c r="P219" s="158">
        <v>46028</v>
      </c>
      <c r="Q219" s="158">
        <v>46043</v>
      </c>
      <c r="R219" s="28">
        <f t="shared" si="54"/>
        <v>7.142857142857137</v>
      </c>
      <c r="S219" s="105">
        <f>IF(INDEX(Historical!$D$7:$D1242,MATCH(B219,Historical!$B$7:$B$1044,0))=0,"n/a",(INDEX(Historical!$C$7:$C$1044,MATCH(B219,Historical!$B$7:$B$1044,0))/INDEX(Historical!$D$7:$D$1044,MATCH(B219,Historical!$B$7:$B$1044,0))-1)*100)</f>
        <v>7.0588235294117618</v>
      </c>
      <c r="T219" s="105">
        <f>IF(INDEX(Historical!$F$7:$F$1044,MATCH(B219,Historical!$B$7:$B$1044,0))=0,"n/a",((INDEX(Historical!$C$7:$C$1044,MATCH(B219,Historical!$B$7:$B$1044,0))/INDEX(Historical!$F$7:$F$1044,MATCH(B219,Historical!$B$7:$B$1044,0)))^(1/3)-1)*100)</f>
        <v>7.1362787323828725</v>
      </c>
      <c r="U219" s="105">
        <f>IF(INDEX(Historical!$H$7:$H$1044,MATCH(B219,Historical!$B$7:$B$1044,0))=0,"n/a",((INDEX(Historical!$C$7:$C$1044,MATCH(B219,Historical!$B$7:$B$1044,0))/INDEX(Historical!$H$7:$H$1044,MATCH(B219,Historical!$B$7:$B$1044,0)))^(1/5)-1)*100)</f>
        <v>7.1818052669571308</v>
      </c>
      <c r="V219" s="105">
        <f>IF(INDEX(Historical!$M$7:$M$1044,MATCH(B219,Historical!$B$7:$B$1044,0))=0,"n/a",((INDEX(Historical!$C$7:$C$1044,MATCH(B219,Historical!$B$7:$B$1044,0))/INDEX(Historical!$M$7:$M$1044,MATCH(B219,Historical!$B$7:$B$1044,0)))^(1/10)-1)*100)</f>
        <v>7.2009302318585711</v>
      </c>
      <c r="W219" s="106">
        <f t="shared" si="55"/>
        <v>0.99734409801433332</v>
      </c>
      <c r="X219" s="107">
        <f t="shared" si="56"/>
        <v>0.52117599905349277</v>
      </c>
      <c r="Y219" s="159"/>
      <c r="Z219" s="101">
        <f t="shared" si="57"/>
        <v>53.917050691244242</v>
      </c>
      <c r="AA219" s="109">
        <f t="shared" si="58"/>
        <v>20.177880184331798</v>
      </c>
      <c r="AB219" s="71">
        <v>12</v>
      </c>
      <c r="AC219" s="100">
        <v>10.85</v>
      </c>
      <c r="AD219" s="100" t="s">
        <v>142</v>
      </c>
      <c r="AE219" s="100">
        <v>2.4900000000000002</v>
      </c>
      <c r="AF219" s="100">
        <v>4.33</v>
      </c>
      <c r="AG219" s="100">
        <v>25.85</v>
      </c>
      <c r="AH219" s="100">
        <v>18.240000000000002</v>
      </c>
      <c r="AI219" s="100" t="s">
        <v>142</v>
      </c>
      <c r="AJ219" s="100">
        <v>13.780000000000001</v>
      </c>
      <c r="AK219" s="100" t="s">
        <v>142</v>
      </c>
      <c r="AL219" s="100">
        <v>10200</v>
      </c>
      <c r="AM219" s="100">
        <v>45.95</v>
      </c>
      <c r="AN219" s="100">
        <v>0</v>
      </c>
      <c r="AO219" s="110">
        <f t="shared" si="59"/>
        <v>-10.323987948937267</v>
      </c>
      <c r="AP219" s="111">
        <f t="shared" si="60"/>
        <v>9.8538922353945306</v>
      </c>
      <c r="AQ219" s="112">
        <f t="shared" si="61"/>
        <v>97.056361027506455</v>
      </c>
      <c r="AR219" s="101">
        <f>INDEX(Historical!$C$7:$C$1045,MATCH(B219,Historical!$B$7:$B$1045,0))*IF(AH219="n/a",1.03,IF(AH219&lt;0,1.01,IF(AH219&gt;10,1.1,(1+AH219/100))))</f>
        <v>6.0060000000000002</v>
      </c>
      <c r="AS219" s="109">
        <f t="shared" si="62"/>
        <v>6.1861800000000002</v>
      </c>
      <c r="AT219" s="109">
        <f t="shared" si="66"/>
        <v>6.3717654000000001</v>
      </c>
      <c r="AU219" s="109">
        <f t="shared" si="66"/>
        <v>6.5629183620000004</v>
      </c>
      <c r="AV219" s="109">
        <f t="shared" si="66"/>
        <v>6.759805912860001</v>
      </c>
      <c r="AW219" s="109">
        <f t="shared" si="63"/>
        <v>31.886669674860002</v>
      </c>
      <c r="AX219" s="113">
        <f t="shared" si="64"/>
        <v>14.56477854787375</v>
      </c>
      <c r="AY219" s="100">
        <v>0.34</v>
      </c>
      <c r="AZ219" s="100">
        <v>0.44999999999999996</v>
      </c>
      <c r="BA219" s="100">
        <v>-42.49</v>
      </c>
      <c r="BB219" s="100">
        <v>-12.57</v>
      </c>
      <c r="BC219" s="100">
        <v>-26.13</v>
      </c>
      <c r="BE219" s="12">
        <v>1991</v>
      </c>
      <c r="BF219" s="12">
        <f t="shared" si="65"/>
        <v>3</v>
      </c>
      <c r="BG219" s="100">
        <v>18.010000000000002</v>
      </c>
      <c r="BH219" t="s">
        <v>121</v>
      </c>
      <c r="BI219" t="s">
        <v>122</v>
      </c>
    </row>
    <row r="220" spans="1:61" ht="11.25" customHeight="1" x14ac:dyDescent="0.2">
      <c r="A220" s="55" t="s">
        <v>294</v>
      </c>
      <c r="B220" s="55" t="s">
        <v>295</v>
      </c>
      <c r="C220" s="156" t="s">
        <v>162</v>
      </c>
      <c r="D220" s="98" t="s">
        <v>296</v>
      </c>
      <c r="E220" s="157">
        <v>28</v>
      </c>
      <c r="F220" s="2">
        <v>134</v>
      </c>
      <c r="G220" s="2" t="s">
        <v>119</v>
      </c>
      <c r="H220" s="2" t="s">
        <v>118</v>
      </c>
      <c r="I220" s="100">
        <v>70.7</v>
      </c>
      <c r="J220" s="101">
        <f t="shared" si="52"/>
        <v>4.455445544554455</v>
      </c>
      <c r="K220" s="104">
        <v>0.78749999999999998</v>
      </c>
      <c r="L220" s="71">
        <v>4</v>
      </c>
      <c r="M220" s="28">
        <f t="shared" si="53"/>
        <v>3.15</v>
      </c>
      <c r="N220" s="103" t="s">
        <v>297</v>
      </c>
      <c r="O220" s="104">
        <v>0.75249999999999995</v>
      </c>
      <c r="P220" s="158">
        <v>46086</v>
      </c>
      <c r="Q220" s="158">
        <v>46112</v>
      </c>
      <c r="R220" s="28">
        <f t="shared" si="54"/>
        <v>4.6511627906976791</v>
      </c>
      <c r="S220" s="105">
        <f>IF(INDEX(Historical!$D$7:$D1243,MATCH(B220,Historical!$B$7:$B$1044,0))=0,"n/a",(INDEX(Historical!$C$7:$C$1044,MATCH(B220,Historical!$B$7:$B$1044,0))/INDEX(Historical!$D$7:$D$1044,MATCH(B220,Historical!$B$7:$B$1044,0))-1)*100)</f>
        <v>5.2447552447552503</v>
      </c>
      <c r="T220" s="105">
        <f>IF(INDEX(Historical!$F$7:$F$1044,MATCH(B220,Historical!$B$7:$B$1044,0))=0,"n/a",((INDEX(Historical!$C$7:$C$1044,MATCH(B220,Historical!$B$7:$B$1044,0))/INDEX(Historical!$F$7:$F$1044,MATCH(B220,Historical!$B$7:$B$1044,0)))^(1/3)-1)*100)</f>
        <v>5.6838854639968295</v>
      </c>
      <c r="U220" s="105">
        <f>IF(INDEX(Historical!$H$7:$H$1044,MATCH(B220,Historical!$B$7:$B$1044,0))=0,"n/a",((INDEX(Historical!$C$7:$C$1044,MATCH(B220,Historical!$B$7:$B$1044,0))/INDEX(Historical!$H$7:$H$1044,MATCH(B220,Historical!$B$7:$B$1044,0)))^(1/5)-1)*100)</f>
        <v>5.805471696125486</v>
      </c>
      <c r="V220" s="105">
        <f>IF(INDEX(Historical!$M$7:$M$1044,MATCH(B220,Historical!$B$7:$B$1044,0))=0,"n/a",((INDEX(Historical!$C$7:$C$1044,MATCH(B220,Historical!$B$7:$B$1044,0))/INDEX(Historical!$M$7:$M$1044,MATCH(B220,Historical!$B$7:$B$1044,0)))^(1/10)-1)*100)</f>
        <v>6.068152033153229</v>
      </c>
      <c r="W220" s="106">
        <f t="shared" si="55"/>
        <v>0.95671164209588122</v>
      </c>
      <c r="X220" s="107">
        <f t="shared" si="56"/>
        <v>1.122915221687715</v>
      </c>
      <c r="Y220" s="73"/>
      <c r="Z220" s="101">
        <f t="shared" si="57"/>
        <v>69.078947368421069</v>
      </c>
      <c r="AA220" s="109">
        <f t="shared" si="58"/>
        <v>15.504385964912283</v>
      </c>
      <c r="AB220" s="71">
        <v>12</v>
      </c>
      <c r="AC220" s="100">
        <v>4.5599999999999996</v>
      </c>
      <c r="AD220" s="100">
        <v>4.28</v>
      </c>
      <c r="AE220" s="100">
        <v>1.96</v>
      </c>
      <c r="AF220" s="100">
        <v>1.64</v>
      </c>
      <c r="AG220" s="100">
        <v>10.84</v>
      </c>
      <c r="AH220" s="100">
        <v>-0.98</v>
      </c>
      <c r="AI220" s="100">
        <v>5.29</v>
      </c>
      <c r="AJ220" s="100">
        <v>5.17</v>
      </c>
      <c r="AK220" s="100">
        <v>3.3300000000000005</v>
      </c>
      <c r="AL220" s="100">
        <v>26570</v>
      </c>
      <c r="AM220" s="100">
        <v>0.15</v>
      </c>
      <c r="AN220" s="100">
        <v>1.87</v>
      </c>
      <c r="AO220" s="110">
        <f t="shared" si="59"/>
        <v>-5.2434687242323417</v>
      </c>
      <c r="AP220" s="111">
        <f t="shared" si="60"/>
        <v>10.260917240679941</v>
      </c>
      <c r="AQ220" s="112">
        <f t="shared" si="61"/>
        <v>6.3060424381859548</v>
      </c>
      <c r="AR220" s="101">
        <f>INDEX(Historical!$C$7:$C$1045,MATCH(B220,Historical!$B$7:$B$1045,0))*IF(AH220="n/a",1.03,IF(AH220&lt;0,1.01,IF(AH220&gt;10,1.1,(1+AH220/100))))</f>
        <v>3.0400999999999998</v>
      </c>
      <c r="AS220" s="109">
        <f t="shared" si="62"/>
        <v>3.2009212899999997</v>
      </c>
      <c r="AT220" s="109">
        <f t="shared" si="66"/>
        <v>3.3075119689569998</v>
      </c>
      <c r="AU220" s="109">
        <f t="shared" si="66"/>
        <v>3.4176521175232684</v>
      </c>
      <c r="AV220" s="109">
        <f t="shared" si="66"/>
        <v>3.5314599330367935</v>
      </c>
      <c r="AW220" s="109">
        <f t="shared" si="63"/>
        <v>16.497645309517061</v>
      </c>
      <c r="AX220" s="113">
        <f t="shared" si="64"/>
        <v>23.334717552357937</v>
      </c>
      <c r="AY220" s="100">
        <v>0.74</v>
      </c>
      <c r="AZ220" s="100">
        <v>21.83</v>
      </c>
      <c r="BA220" s="100">
        <v>-7.4700000000000006</v>
      </c>
      <c r="BB220" s="100">
        <v>-0.25</v>
      </c>
      <c r="BC220" s="100">
        <v>2.46</v>
      </c>
      <c r="BE220" s="12">
        <v>1999</v>
      </c>
      <c r="BF220" s="12">
        <f t="shared" si="65"/>
        <v>3</v>
      </c>
      <c r="BG220" s="100">
        <v>2.74</v>
      </c>
      <c r="BH220" t="s">
        <v>121</v>
      </c>
      <c r="BI220" t="s">
        <v>122</v>
      </c>
    </row>
    <row r="221" spans="1:61" ht="11.25" customHeight="1" x14ac:dyDescent="0.2">
      <c r="A221" s="116" t="s">
        <v>1461</v>
      </c>
      <c r="B221" s="55" t="s">
        <v>1462</v>
      </c>
      <c r="C221" s="156" t="s">
        <v>134</v>
      </c>
      <c r="D221" s="98" t="s">
        <v>412</v>
      </c>
      <c r="E221" s="157">
        <v>8</v>
      </c>
      <c r="F221" s="2">
        <v>578</v>
      </c>
      <c r="G221" s="2" t="s">
        <v>146</v>
      </c>
      <c r="H221" s="2" t="s">
        <v>146</v>
      </c>
      <c r="I221" s="100">
        <v>60.52</v>
      </c>
      <c r="J221" s="101">
        <f t="shared" si="52"/>
        <v>2.3132848645076005</v>
      </c>
      <c r="K221" s="104">
        <v>0.35</v>
      </c>
      <c r="L221" s="71">
        <v>4</v>
      </c>
      <c r="M221" s="28">
        <f t="shared" si="53"/>
        <v>1.4</v>
      </c>
      <c r="N221" s="103" t="s">
        <v>395</v>
      </c>
      <c r="O221" s="104">
        <v>0.31</v>
      </c>
      <c r="P221" s="158">
        <v>46094</v>
      </c>
      <c r="Q221" s="158">
        <v>46104</v>
      </c>
      <c r="R221" s="28">
        <f t="shared" si="54"/>
        <v>12.903225806451607</v>
      </c>
      <c r="S221" s="105">
        <f>IF(INDEX(Historical!$D$7:$D1244,MATCH(B221,Historical!$B$7:$B$1044,0))=0,"n/a",(INDEX(Historical!$C$7:$C$1044,MATCH(B221,Historical!$B$7:$B$1044,0))/INDEX(Historical!$D$7:$D$1044,MATCH(B221,Historical!$B$7:$B$1044,0))-1)*100)</f>
        <v>10.714285714285698</v>
      </c>
      <c r="T221" s="105">
        <f>IF(INDEX(Historical!$F$7:$F$1044,MATCH(B221,Historical!$B$7:$B$1044,0))=0,"n/a",((INDEX(Historical!$C$7:$C$1044,MATCH(B221,Historical!$B$7:$B$1044,0))/INDEX(Historical!$F$7:$F$1044,MATCH(B221,Historical!$B$7:$B$1044,0)))^(1/3)-1)*100)</f>
        <v>12.972934889491604</v>
      </c>
      <c r="U221" s="105">
        <f>IF(INDEX(Historical!$H$7:$H$1044,MATCH(B221,Historical!$B$7:$B$1044,0))=0,"n/a",((INDEX(Historical!$C$7:$C$1044,MATCH(B221,Historical!$B$7:$B$1044,0))/INDEX(Historical!$H$7:$H$1044,MATCH(B221,Historical!$B$7:$B$1044,0)))^(1/5)-1)*100)</f>
        <v>14.142752785081459</v>
      </c>
      <c r="V221" s="105" t="str">
        <f>IF(INDEX(Historical!$M$7:$M$1044,MATCH(B221,Historical!$B$7:$B$1044,0))=0,"n/a",((INDEX(Historical!$C$7:$C$1044,MATCH(B221,Historical!$B$7:$B$1044,0))/INDEX(Historical!$M$7:$M$1044,MATCH(B221,Historical!$B$7:$B$1044,0)))^(1/10)-1)*100)</f>
        <v>n/a</v>
      </c>
      <c r="W221" s="106" t="str">
        <f t="shared" si="55"/>
        <v>n/a</v>
      </c>
      <c r="X221" s="107">
        <f t="shared" si="56"/>
        <v>1.1611455488572626</v>
      </c>
      <c r="Y221" s="165"/>
      <c r="Z221" s="101">
        <f t="shared" si="57"/>
        <v>20.319303338171263</v>
      </c>
      <c r="AA221" s="109">
        <f t="shared" si="58"/>
        <v>8.783744557329463</v>
      </c>
      <c r="AB221" s="71">
        <v>12</v>
      </c>
      <c r="AC221" s="100">
        <v>6.89</v>
      </c>
      <c r="AD221" s="100">
        <v>1.57</v>
      </c>
      <c r="AE221" s="100">
        <v>4.6100000000000003</v>
      </c>
      <c r="AF221" s="100">
        <v>1</v>
      </c>
      <c r="AG221" s="100">
        <v>12.15</v>
      </c>
      <c r="AH221" s="100">
        <v>2.79</v>
      </c>
      <c r="AI221" s="100">
        <v>7.1</v>
      </c>
      <c r="AJ221" s="100">
        <v>12.18</v>
      </c>
      <c r="AK221" s="100">
        <v>5.09</v>
      </c>
      <c r="AL221" s="100">
        <v>5690</v>
      </c>
      <c r="AM221" s="100">
        <v>3.71</v>
      </c>
      <c r="AN221" s="100">
        <v>0.09</v>
      </c>
      <c r="AO221" s="110">
        <f t="shared" si="59"/>
        <v>7.6722930922595971</v>
      </c>
      <c r="AP221" s="111">
        <f t="shared" si="60"/>
        <v>16.45603764958906</v>
      </c>
      <c r="AQ221" s="112">
        <f t="shared" si="61"/>
        <v>-37.518911101644484</v>
      </c>
      <c r="AR221" s="101">
        <f>INDEX(Historical!$C$7:$C$1045,MATCH(B221,Historical!$B$7:$B$1045,0))*IF(AH221="n/a",1.03,IF(AH221&lt;0,1.01,IF(AH221&gt;10,1.1,(1+AH221/100))))</f>
        <v>1.2745960000000001</v>
      </c>
      <c r="AS221" s="109">
        <f t="shared" si="62"/>
        <v>1.3650923159999999</v>
      </c>
      <c r="AT221" s="109">
        <f t="shared" si="66"/>
        <v>1.4345755148843999</v>
      </c>
      <c r="AU221" s="109">
        <f t="shared" si="66"/>
        <v>1.5075954085920158</v>
      </c>
      <c r="AV221" s="109">
        <f t="shared" si="66"/>
        <v>1.5843320148893494</v>
      </c>
      <c r="AW221" s="109">
        <f t="shared" si="63"/>
        <v>7.1661912543657644</v>
      </c>
      <c r="AX221" s="113">
        <f t="shared" si="64"/>
        <v>11.841029832065043</v>
      </c>
      <c r="AY221" s="100">
        <v>0.86</v>
      </c>
      <c r="AZ221" s="100">
        <v>9.6</v>
      </c>
      <c r="BA221" s="100">
        <v>-9.7900000000000009</v>
      </c>
      <c r="BB221" s="100">
        <v>0.71000000000000008</v>
      </c>
      <c r="BC221" s="100">
        <v>-1.54</v>
      </c>
      <c r="BE221" s="12">
        <v>2019</v>
      </c>
      <c r="BG221" s="100">
        <v>9.43</v>
      </c>
      <c r="BH221" t="s">
        <v>121</v>
      </c>
      <c r="BI221" t="s">
        <v>122</v>
      </c>
    </row>
    <row r="222" spans="1:61" ht="11.25" customHeight="1" x14ac:dyDescent="0.2">
      <c r="A222" s="55" t="s">
        <v>298</v>
      </c>
      <c r="B222" s="55" t="s">
        <v>299</v>
      </c>
      <c r="C222" s="156" t="s">
        <v>300</v>
      </c>
      <c r="D222" s="98" t="s">
        <v>301</v>
      </c>
      <c r="E222" s="157">
        <v>32</v>
      </c>
      <c r="F222" s="2">
        <v>113</v>
      </c>
      <c r="G222" s="2" t="s">
        <v>119</v>
      </c>
      <c r="H222" s="2" t="s">
        <v>118</v>
      </c>
      <c r="I222" s="100">
        <v>263.20999999999998</v>
      </c>
      <c r="J222" s="101">
        <f t="shared" si="52"/>
        <v>3.9360206679077545</v>
      </c>
      <c r="K222" s="104">
        <v>2.59</v>
      </c>
      <c r="L222" s="71">
        <v>4</v>
      </c>
      <c r="M222" s="28">
        <f t="shared" si="53"/>
        <v>10.36</v>
      </c>
      <c r="N222" s="103" t="s">
        <v>240</v>
      </c>
      <c r="O222" s="104">
        <v>2.57</v>
      </c>
      <c r="P222" s="158">
        <v>46112</v>
      </c>
      <c r="Q222" s="158">
        <v>46127</v>
      </c>
      <c r="R222" s="28">
        <f t="shared" si="54"/>
        <v>0.77821011673151819</v>
      </c>
      <c r="S222" s="105">
        <f>IF(INDEX(Historical!$D$7:$D1245,MATCH(B222,Historical!$B$7:$B$1044,0))=0,"n/a",(INDEX(Historical!$C$7:$C$1044,MATCH(B222,Historical!$B$7:$B$1044,0))/INDEX(Historical!$D$7:$D$1044,MATCH(B222,Historical!$B$7:$B$1044,0))-1)*100)</f>
        <v>5.1759834368529933</v>
      </c>
      <c r="T222" s="105">
        <f>IF(INDEX(Historical!$F$7:$F$1044,MATCH(B222,Historical!$B$7:$B$1044,0))=0,"n/a",((INDEX(Historical!$C$7:$C$1044,MATCH(B222,Historical!$B$7:$B$1044,0))/INDEX(Historical!$F$7:$F$1044,MATCH(B222,Historical!$B$7:$B$1044,0)))^(1/3)-1)*100)</f>
        <v>5.3475994550620909</v>
      </c>
      <c r="U222" s="105">
        <f>IF(INDEX(Historical!$H$7:$H$1044,MATCH(B222,Historical!$B$7:$B$1044,0))=0,"n/a",((INDEX(Historical!$C$7:$C$1044,MATCH(B222,Historical!$B$7:$B$1044,0))/INDEX(Historical!$H$7:$H$1044,MATCH(B222,Historical!$B$7:$B$1044,0)))^(1/5)-1)*100)</f>
        <v>4.4242918501406603</v>
      </c>
      <c r="V222" s="105">
        <f>IF(INDEX(Historical!$M$7:$M$1044,MATCH(B222,Historical!$B$7:$B$1044,0))=0,"n/a",((INDEX(Historical!$C$7:$C$1044,MATCH(B222,Historical!$B$7:$B$1044,0))/INDEX(Historical!$M$7:$M$1044,MATCH(B222,Historical!$B$7:$B$1044,0)))^(1/10)-1)*100)</f>
        <v>6.1000868102732975</v>
      </c>
      <c r="W222" s="106">
        <f t="shared" si="55"/>
        <v>0.72528342427678372</v>
      </c>
      <c r="X222" s="107">
        <f t="shared" si="56"/>
        <v>1.1989950813389323</v>
      </c>
      <c r="Y222" s="55"/>
      <c r="Z222" s="101">
        <f t="shared" si="57"/>
        <v>116.53543307086613</v>
      </c>
      <c r="AA222" s="109">
        <f t="shared" si="58"/>
        <v>29.607424071990998</v>
      </c>
      <c r="AB222" s="71">
        <v>12</v>
      </c>
      <c r="AC222" s="100">
        <v>8.89</v>
      </c>
      <c r="AD222" s="100" t="s">
        <v>142</v>
      </c>
      <c r="AE222" s="100">
        <v>9.1999999999999993</v>
      </c>
      <c r="AF222" s="100">
        <v>3.11</v>
      </c>
      <c r="AG222" s="100">
        <v>10.41</v>
      </c>
      <c r="AH222" s="100">
        <v>-44.91</v>
      </c>
      <c r="AI222" s="100">
        <v>5.89</v>
      </c>
      <c r="AJ222" s="100">
        <v>3.6900000000000004</v>
      </c>
      <c r="AK222" s="100">
        <v>-13.969999999999999</v>
      </c>
      <c r="AL222" s="100">
        <v>17550</v>
      </c>
      <c r="AM222" s="100">
        <v>0.72</v>
      </c>
      <c r="AN222" s="100">
        <v>1.26</v>
      </c>
      <c r="AO222" s="110">
        <f t="shared" si="59"/>
        <v>-21.247111553942581</v>
      </c>
      <c r="AP222" s="111">
        <f t="shared" si="60"/>
        <v>8.3603125180484152</v>
      </c>
      <c r="AQ222" s="112">
        <f t="shared" si="61"/>
        <v>102.29690925731694</v>
      </c>
      <c r="AR222" s="101">
        <f>INDEX(Historical!$C$7:$C$1045,MATCH(B222,Historical!$B$7:$B$1045,0))*IF(AH222="n/a",1.03,IF(AH222&lt;0,1.01,IF(AH222&gt;10,1.1,(1+AH222/100))))</f>
        <v>10.2616</v>
      </c>
      <c r="AS222" s="109">
        <f t="shared" si="62"/>
        <v>10.866008239999999</v>
      </c>
      <c r="AT222" s="109">
        <f t="shared" si="66"/>
        <v>10.974668322399999</v>
      </c>
      <c r="AU222" s="109">
        <f t="shared" si="66"/>
        <v>11.084415005623999</v>
      </c>
      <c r="AV222" s="109">
        <f t="shared" si="66"/>
        <v>11.195259155680239</v>
      </c>
      <c r="AW222" s="109">
        <f t="shared" si="63"/>
        <v>54.381950723704243</v>
      </c>
      <c r="AX222" s="113">
        <f t="shared" si="64"/>
        <v>20.661050387030983</v>
      </c>
      <c r="AY222" s="100">
        <v>0.74</v>
      </c>
      <c r="AZ222" s="100">
        <v>10.38</v>
      </c>
      <c r="BA222" s="100">
        <v>-10.5</v>
      </c>
      <c r="BB222" s="100">
        <v>4.51</v>
      </c>
      <c r="BC222" s="100">
        <v>1.77</v>
      </c>
      <c r="BE222" s="12">
        <v>1995</v>
      </c>
      <c r="BF222" s="12">
        <f t="shared" ref="BF222:BF285" si="67">IF(BE222&gt;2020,0,IF(BE222&gt;2008,1,IF(BE222&gt;2001,2,IF(BE222&gt;1990,3,IF(BE222&gt;1980,4,IF(BE222&gt;1973,5,IF(BE222&gt;1970,6,IF(BE222&gt;1960,7,IF(BE222&gt;1958,8,IF(BE222&gt;1953,9,10))))))))))</f>
        <v>3</v>
      </c>
      <c r="BG222" s="100">
        <v>4.3600000000000003</v>
      </c>
      <c r="BH222" t="s">
        <v>121</v>
      </c>
      <c r="BI222" t="s">
        <v>302</v>
      </c>
    </row>
    <row r="223" spans="1:61" ht="11.25" customHeight="1" x14ac:dyDescent="0.2">
      <c r="A223" s="146" t="s">
        <v>3097</v>
      </c>
      <c r="B223" s="55" t="s">
        <v>3098</v>
      </c>
      <c r="C223" s="156" t="s">
        <v>263</v>
      </c>
      <c r="D223" s="98" t="s">
        <v>264</v>
      </c>
      <c r="E223" s="157">
        <v>5</v>
      </c>
      <c r="F223" s="2">
        <v>711</v>
      </c>
      <c r="G223" s="2" t="s">
        <v>146</v>
      </c>
      <c r="H223" s="2" t="s">
        <v>146</v>
      </c>
      <c r="I223" s="100">
        <v>20.190000000000001</v>
      </c>
      <c r="J223" s="101">
        <f t="shared" si="52"/>
        <v>6.6864784546805351</v>
      </c>
      <c r="K223" s="104">
        <v>0.33750000000000002</v>
      </c>
      <c r="L223" s="71">
        <v>4</v>
      </c>
      <c r="M223" s="28">
        <f t="shared" si="53"/>
        <v>1.35</v>
      </c>
      <c r="N223" s="103" t="s">
        <v>874</v>
      </c>
      <c r="O223" s="104">
        <v>0.33500000000000002</v>
      </c>
      <c r="P223" s="158">
        <v>46150</v>
      </c>
      <c r="Q223" s="158">
        <v>46162</v>
      </c>
      <c r="R223" s="28">
        <f t="shared" si="54"/>
        <v>0.74626865671641851</v>
      </c>
      <c r="S223" s="105">
        <f>IF(INDEX(Historical!$D$7:$D1723,MATCH(B223,Historical!$B$7:$B$1044,0))=0,"n/a",(INDEX(Historical!$C$7:$C$1044,MATCH(B223,Historical!$B$7:$B$1044,0))/INDEX(Historical!$D$7:$D$1044,MATCH(B223,Historical!$B$7:$B$1044,0))-1)*100)</f>
        <v>3.1372549019607954</v>
      </c>
      <c r="T223" s="105">
        <f>IF(INDEX(Historical!$F$7:$F$1044,MATCH(B223,Historical!$B$7:$B$1044,0))=0,"n/a",((INDEX(Historical!$C$7:$C$1044,MATCH(B223,Historical!$B$7:$B$1044,0))/INDEX(Historical!$F$7:$F$1044,MATCH(B223,Historical!$B$7:$B$1044,0)))^(1/3)-1)*100)</f>
        <v>14.763072456595495</v>
      </c>
      <c r="U223" s="105">
        <f>IF(INDEX(Historical!$H$7:$H$1044,MATCH(B223,Historical!$B$7:$B$1044,0))=0,"n/a",((INDEX(Historical!$C$7:$C$1044,MATCH(B223,Historical!$B$7:$B$1044,0))/INDEX(Historical!$H$7:$H$1044,MATCH(B223,Historical!$B$7:$B$1044,0)))^(1/5)-1)*100)</f>
        <v>4.2585243717402799</v>
      </c>
      <c r="V223" s="105">
        <f>IF(INDEX(Historical!$M$7:$M$1044,MATCH(B223,Historical!$B$7:$B$1044,0))=0,"n/a",((INDEX(Historical!$C$7:$C$1044,MATCH(B223,Historical!$B$7:$B$1044,0))/INDEX(Historical!$M$7:$M$1044,MATCH(B223,Historical!$B$7:$B$1044,0)))^(1/10)-1)*100)</f>
        <v>2.5728820012814513</v>
      </c>
      <c r="W223" s="106">
        <f t="shared" si="55"/>
        <v>1.6551572787322841</v>
      </c>
      <c r="X223" s="107" t="str">
        <f t="shared" si="56"/>
        <v>n/a</v>
      </c>
      <c r="Y223" s="159"/>
      <c r="Z223" s="101">
        <f t="shared" si="57"/>
        <v>111.5702479338843</v>
      </c>
      <c r="AA223" s="109">
        <f t="shared" si="58"/>
        <v>16.685950413223143</v>
      </c>
      <c r="AB223" s="71">
        <v>12</v>
      </c>
      <c r="AC223" s="100">
        <v>1.21</v>
      </c>
      <c r="AD223" s="100">
        <v>0.93</v>
      </c>
      <c r="AE223" s="100">
        <v>0.81</v>
      </c>
      <c r="AF223" s="100">
        <v>2.2400000000000002</v>
      </c>
      <c r="AG223" s="100">
        <v>12.75</v>
      </c>
      <c r="AH223" s="100">
        <v>33.5</v>
      </c>
      <c r="AI223" s="100">
        <v>6.61</v>
      </c>
      <c r="AJ223" s="100" t="s">
        <v>142</v>
      </c>
      <c r="AK223" s="100">
        <v>12.629999999999999</v>
      </c>
      <c r="AL223" s="100">
        <v>69460</v>
      </c>
      <c r="AM223" s="100">
        <v>12.46</v>
      </c>
      <c r="AN223" s="100">
        <v>2.04</v>
      </c>
      <c r="AO223" s="110">
        <f t="shared" si="59"/>
        <v>-5.7409475868023279</v>
      </c>
      <c r="AP223" s="111">
        <f t="shared" si="60"/>
        <v>10.945002826420815</v>
      </c>
      <c r="AQ223" s="112">
        <f t="shared" si="61"/>
        <v>28.886735677527419</v>
      </c>
      <c r="AR223" s="101">
        <f>INDEX(Historical!$C$7:$C$1045,MATCH(B223,Historical!$B$7:$B$1045,0))*IF(AH223="n/a",1.03,IF(AH223&lt;0,1.01,IF(AH223&gt;10,1.1,(1+AH223/100))))</f>
        <v>1.4465000000000003</v>
      </c>
      <c r="AS223" s="109">
        <f t="shared" si="62"/>
        <v>1.5421136500000003</v>
      </c>
      <c r="AT223" s="109">
        <f t="shared" si="66"/>
        <v>1.6963250150000004</v>
      </c>
      <c r="AU223" s="109">
        <f t="shared" si="66"/>
        <v>1.8659575165000006</v>
      </c>
      <c r="AV223" s="109">
        <f t="shared" si="66"/>
        <v>2.0525532681500009</v>
      </c>
      <c r="AW223" s="109">
        <f t="shared" si="63"/>
        <v>8.603449449650002</v>
      </c>
      <c r="AX223" s="113">
        <f t="shared" si="64"/>
        <v>42.612429171124326</v>
      </c>
      <c r="AY223" s="100">
        <v>0.56000000000000005</v>
      </c>
      <c r="AZ223" s="100">
        <v>27.779999999999998</v>
      </c>
      <c r="BA223" s="100">
        <v>1.69</v>
      </c>
      <c r="BB223" s="100">
        <v>6.35</v>
      </c>
      <c r="BC223" s="100">
        <v>14.45</v>
      </c>
      <c r="BE223" s="12">
        <v>2022</v>
      </c>
      <c r="BF223" s="12">
        <f t="shared" si="67"/>
        <v>0</v>
      </c>
      <c r="BG223" s="100">
        <v>3.3099999999999996</v>
      </c>
      <c r="BH223" s="55" t="s">
        <v>121</v>
      </c>
      <c r="BI223" s="55" t="s">
        <v>290</v>
      </c>
    </row>
    <row r="224" spans="1:61" ht="11.25" customHeight="1" x14ac:dyDescent="0.2">
      <c r="A224" s="55" t="s">
        <v>808</v>
      </c>
      <c r="B224" s="55" t="s">
        <v>809</v>
      </c>
      <c r="C224" s="156" t="s">
        <v>116</v>
      </c>
      <c r="D224" s="98" t="s">
        <v>287</v>
      </c>
      <c r="E224" s="157">
        <v>17</v>
      </c>
      <c r="F224" s="2">
        <v>249</v>
      </c>
      <c r="G224" s="2" t="s">
        <v>118</v>
      </c>
      <c r="H224" s="2" t="s">
        <v>118</v>
      </c>
      <c r="I224" s="100">
        <v>433.01</v>
      </c>
      <c r="J224" s="101">
        <f t="shared" si="52"/>
        <v>1.0161428142537126</v>
      </c>
      <c r="K224" s="104">
        <v>1.1000000000000001</v>
      </c>
      <c r="L224" s="71">
        <v>4</v>
      </c>
      <c r="M224" s="28">
        <f t="shared" si="53"/>
        <v>4.4000000000000004</v>
      </c>
      <c r="N224" s="103" t="s">
        <v>609</v>
      </c>
      <c r="O224" s="104">
        <v>1.04</v>
      </c>
      <c r="P224" s="158">
        <v>46091</v>
      </c>
      <c r="Q224" s="158">
        <v>46108</v>
      </c>
      <c r="R224" s="28">
        <f t="shared" si="54"/>
        <v>5.7692307692307745</v>
      </c>
      <c r="S224" s="105">
        <f>IF(INDEX(Historical!$D$7:$D1246,MATCH(B224,Historical!$B$7:$B$1044,0))=0,"n/a",(INDEX(Historical!$C$7:$C$1044,MATCH(B224,Historical!$B$7:$B$1044,0))/INDEX(Historical!$D$7:$D$1044,MATCH(B224,Historical!$B$7:$B$1044,0))-1)*100)</f>
        <v>10.638297872340431</v>
      </c>
      <c r="T224" s="105">
        <f>IF(INDEX(Historical!$F$7:$F$1044,MATCH(B224,Historical!$B$7:$B$1044,0))=0,"n/a",((INDEX(Historical!$C$7:$C$1044,MATCH(B224,Historical!$B$7:$B$1044,0))/INDEX(Historical!$F$7:$F$1044,MATCH(B224,Historical!$B$7:$B$1044,0)))^(1/3)-1)*100)</f>
        <v>8.6882943668610721</v>
      </c>
      <c r="U224" s="105">
        <f>IF(INDEX(Historical!$H$7:$H$1044,MATCH(B224,Historical!$B$7:$B$1044,0))=0,"n/a",((INDEX(Historical!$C$7:$C$1044,MATCH(B224,Historical!$B$7:$B$1044,0))/INDEX(Historical!$H$7:$H$1044,MATCH(B224,Historical!$B$7:$B$1044,0)))^(1/5)-1)*100)</f>
        <v>7.3351817054968516</v>
      </c>
      <c r="V224" s="105">
        <f>IF(INDEX(Historical!$M$7:$M$1044,MATCH(B224,Historical!$B$7:$B$1044,0))=0,"n/a",((INDEX(Historical!$C$7:$C$1044,MATCH(B224,Historical!$B$7:$B$1044,0))/INDEX(Historical!$M$7:$M$1044,MATCH(B224,Historical!$B$7:$B$1044,0)))^(1/10)-1)*100)</f>
        <v>6.5778770019371935</v>
      </c>
      <c r="W224" s="106">
        <f t="shared" si="55"/>
        <v>1.1151290459424266</v>
      </c>
      <c r="X224" s="107">
        <f t="shared" si="56"/>
        <v>0.29915096678209019</v>
      </c>
      <c r="Y224" s="64" t="s">
        <v>381</v>
      </c>
      <c r="Z224" s="101">
        <f t="shared" si="57"/>
        <v>42.105263157894747</v>
      </c>
      <c r="AA224" s="109">
        <f t="shared" si="58"/>
        <v>41.436363636363637</v>
      </c>
      <c r="AB224" s="71">
        <v>12</v>
      </c>
      <c r="AC224" s="100">
        <v>10.45</v>
      </c>
      <c r="AD224" s="100">
        <v>2.17</v>
      </c>
      <c r="AE224" s="100">
        <v>6.12</v>
      </c>
      <c r="AF224" s="100">
        <v>8.65</v>
      </c>
      <c r="AG224" s="100">
        <v>21.57</v>
      </c>
      <c r="AH224" s="100">
        <v>10.25</v>
      </c>
      <c r="AI224" s="100">
        <v>15.28</v>
      </c>
      <c r="AJ224" s="100">
        <v>24.52</v>
      </c>
      <c r="AK224" s="100">
        <v>13.01</v>
      </c>
      <c r="AL224" s="100">
        <v>168000</v>
      </c>
      <c r="AM224" s="100">
        <v>0.21</v>
      </c>
      <c r="AN224" s="100">
        <v>0.55000000000000004</v>
      </c>
      <c r="AO224" s="110">
        <f t="shared" si="59"/>
        <v>-33.085039116613075</v>
      </c>
      <c r="AP224" s="111">
        <f t="shared" si="60"/>
        <v>8.3513245197505643</v>
      </c>
      <c r="AQ224" s="112">
        <f t="shared" si="61"/>
        <v>299.12378778995122</v>
      </c>
      <c r="AR224" s="101">
        <f>INDEX(Historical!$C$7:$C$1045,MATCH(B224,Historical!$B$7:$B$1045,0))*IF(AH224="n/a",1.03,IF(AH224&lt;0,1.01,IF(AH224&gt;10,1.1,(1+AH224/100))))</f>
        <v>4.5760000000000005</v>
      </c>
      <c r="AS224" s="109">
        <f t="shared" si="62"/>
        <v>5.0336000000000007</v>
      </c>
      <c r="AT224" s="109">
        <f t="shared" si="66"/>
        <v>5.5369600000000014</v>
      </c>
      <c r="AU224" s="109">
        <f t="shared" si="66"/>
        <v>6.0906560000000018</v>
      </c>
      <c r="AV224" s="109">
        <f t="shared" si="66"/>
        <v>6.6997216000000028</v>
      </c>
      <c r="AW224" s="109">
        <f t="shared" si="63"/>
        <v>27.936937600000007</v>
      </c>
      <c r="AX224" s="113">
        <f t="shared" si="64"/>
        <v>6.4517996351123559</v>
      </c>
      <c r="AY224" s="100">
        <v>1.2</v>
      </c>
      <c r="AZ224" s="100">
        <v>53.010000000000005</v>
      </c>
      <c r="BA224" s="100">
        <v>0.15</v>
      </c>
      <c r="BB224" s="100">
        <v>14.530000000000001</v>
      </c>
      <c r="BC224" s="100">
        <v>19.489999999999998</v>
      </c>
      <c r="BE224" s="12">
        <v>2010</v>
      </c>
      <c r="BF224" s="12">
        <f t="shared" si="67"/>
        <v>1</v>
      </c>
      <c r="BG224" s="100">
        <v>10.27</v>
      </c>
      <c r="BH224" t="s">
        <v>121</v>
      </c>
      <c r="BI224" t="s">
        <v>122</v>
      </c>
    </row>
    <row r="225" spans="1:61" ht="11.25" customHeight="1" x14ac:dyDescent="0.2">
      <c r="A225" s="116" t="s">
        <v>810</v>
      </c>
      <c r="B225" s="55" t="s">
        <v>811</v>
      </c>
      <c r="C225" s="156" t="s">
        <v>162</v>
      </c>
      <c r="D225" s="98" t="s">
        <v>296</v>
      </c>
      <c r="E225" s="157">
        <v>11</v>
      </c>
      <c r="F225" s="2">
        <v>483</v>
      </c>
      <c r="G225" s="2" t="s">
        <v>146</v>
      </c>
      <c r="H225" s="2" t="s">
        <v>146</v>
      </c>
      <c r="I225" s="100">
        <v>117.91</v>
      </c>
      <c r="J225" s="101">
        <f t="shared" si="52"/>
        <v>2.1711474853701977</v>
      </c>
      <c r="K225" s="104">
        <v>0.64</v>
      </c>
      <c r="L225" s="71">
        <v>4</v>
      </c>
      <c r="M225" s="28">
        <f t="shared" si="53"/>
        <v>2.56</v>
      </c>
      <c r="N225" s="103" t="s">
        <v>708</v>
      </c>
      <c r="O225" s="104">
        <v>0.6</v>
      </c>
      <c r="P225" s="158">
        <v>45973</v>
      </c>
      <c r="Q225" s="158">
        <v>45992</v>
      </c>
      <c r="R225" s="28">
        <f t="shared" si="54"/>
        <v>6.6666666666666732</v>
      </c>
      <c r="S225" s="105">
        <f>IF(INDEX(Historical!$D$7:$D1247,MATCH(B225,Historical!$B$7:$B$1044,0))=0,"n/a",(INDEX(Historical!$C$7:$C$1044,MATCH(B225,Historical!$B$7:$B$1044,0))/INDEX(Historical!$D$7:$D$1044,MATCH(B225,Historical!$B$7:$B$1044,0))-1)*100)</f>
        <v>6.3180827886710311</v>
      </c>
      <c r="T225" s="105">
        <f>IF(INDEX(Historical!$F$7:$F$1044,MATCH(B225,Historical!$B$7:$B$1044,0))=0,"n/a",((INDEX(Historical!$C$7:$C$1044,MATCH(B225,Historical!$B$7:$B$1044,0))/INDEX(Historical!$F$7:$F$1044,MATCH(B225,Historical!$B$7:$B$1044,0)))^(1/3)-1)*100)</f>
        <v>5.9770895792352841</v>
      </c>
      <c r="U225" s="105">
        <f>IF(INDEX(Historical!$H$7:$H$1044,MATCH(B225,Historical!$B$7:$B$1044,0))=0,"n/a",((INDEX(Historical!$C$7:$C$1044,MATCH(B225,Historical!$B$7:$B$1044,0))/INDEX(Historical!$H$7:$H$1044,MATCH(B225,Historical!$B$7:$B$1044,0)))^(1/5)-1)*100)</f>
        <v>5.4653125308647965</v>
      </c>
      <c r="V225" s="105">
        <f>IF(INDEX(Historical!$M$7:$M$1044,MATCH(B225,Historical!$B$7:$B$1044,0))=0,"n/a",((INDEX(Historical!$C$7:$C$1044,MATCH(B225,Historical!$B$7:$B$1044,0))/INDEX(Historical!$M$7:$M$1044,MATCH(B225,Historical!$B$7:$B$1044,0)))^(1/10)-1)*100)</f>
        <v>3.8645480105296004</v>
      </c>
      <c r="W225" s="106">
        <f t="shared" si="55"/>
        <v>1.4142177858765497</v>
      </c>
      <c r="X225" s="107">
        <f t="shared" si="56"/>
        <v>2.1861250123459186</v>
      </c>
      <c r="Y225" s="123"/>
      <c r="Z225" s="101">
        <f t="shared" si="57"/>
        <v>65.473145780051141</v>
      </c>
      <c r="AA225" s="109">
        <f t="shared" si="58"/>
        <v>30.156010230179024</v>
      </c>
      <c r="AB225" s="71">
        <v>12</v>
      </c>
      <c r="AC225" s="100">
        <v>3.91</v>
      </c>
      <c r="AD225" s="100">
        <v>1.76</v>
      </c>
      <c r="AE225" s="100">
        <v>4.1900000000000004</v>
      </c>
      <c r="AF225" s="100">
        <v>3.15</v>
      </c>
      <c r="AG225" s="100">
        <v>10.93</v>
      </c>
      <c r="AH225" s="100">
        <v>12.42</v>
      </c>
      <c r="AI225" s="100">
        <v>13.969999999999999</v>
      </c>
      <c r="AJ225" s="100">
        <v>2.5</v>
      </c>
      <c r="AK225" s="100">
        <v>13.389999999999999</v>
      </c>
      <c r="AL225" s="100">
        <v>53980</v>
      </c>
      <c r="AM225" s="100">
        <v>0.25</v>
      </c>
      <c r="AN225" s="100">
        <v>1.83</v>
      </c>
      <c r="AO225" s="110">
        <f t="shared" si="59"/>
        <v>-22.519550213944029</v>
      </c>
      <c r="AP225" s="111">
        <f t="shared" si="60"/>
        <v>7.6364600162349943</v>
      </c>
      <c r="AQ225" s="112">
        <f t="shared" si="61"/>
        <v>105.47120071253447</v>
      </c>
      <c r="AR225" s="101">
        <f>INDEX(Historical!$C$7:$C$1045,MATCH(B225,Historical!$B$7:$B$1045,0))*IF(AH225="n/a",1.03,IF(AH225&lt;0,1.01,IF(AH225&gt;10,1.1,(1+AH225/100))))</f>
        <v>2.6840000000000002</v>
      </c>
      <c r="AS225" s="109">
        <f t="shared" si="62"/>
        <v>2.9524000000000004</v>
      </c>
      <c r="AT225" s="109">
        <f t="shared" si="66"/>
        <v>3.2476400000000005</v>
      </c>
      <c r="AU225" s="109">
        <f t="shared" si="66"/>
        <v>3.572404000000001</v>
      </c>
      <c r="AV225" s="109">
        <f t="shared" si="66"/>
        <v>3.9296444000000013</v>
      </c>
      <c r="AW225" s="109">
        <f t="shared" si="63"/>
        <v>16.386088400000002</v>
      </c>
      <c r="AX225" s="113">
        <f t="shared" si="64"/>
        <v>13.897115087778817</v>
      </c>
      <c r="AY225" s="100">
        <v>0.51</v>
      </c>
      <c r="AZ225" s="100">
        <v>48.5</v>
      </c>
      <c r="BA225" s="100">
        <v>-0.03</v>
      </c>
      <c r="BB225" s="100">
        <v>8.0500000000000007</v>
      </c>
      <c r="BC225" s="100">
        <v>21.42</v>
      </c>
      <c r="BE225" s="12">
        <v>2015</v>
      </c>
      <c r="BF225" s="12">
        <f t="shared" si="67"/>
        <v>1</v>
      </c>
      <c r="BG225" s="100">
        <v>2.59</v>
      </c>
      <c r="BH225" t="s">
        <v>121</v>
      </c>
      <c r="BI225" t="s">
        <v>122</v>
      </c>
    </row>
    <row r="226" spans="1:61" ht="11.25" customHeight="1" x14ac:dyDescent="0.2">
      <c r="A226" s="123" t="s">
        <v>812</v>
      </c>
      <c r="B226" s="55" t="s">
        <v>813</v>
      </c>
      <c r="C226" s="156" t="s">
        <v>134</v>
      </c>
      <c r="D226" s="98" t="s">
        <v>186</v>
      </c>
      <c r="E226" s="157">
        <v>20</v>
      </c>
      <c r="F226" s="2">
        <v>213</v>
      </c>
      <c r="G226" s="2" t="s">
        <v>146</v>
      </c>
      <c r="H226" s="2" t="s">
        <v>146</v>
      </c>
      <c r="I226" s="100">
        <v>321.29000000000002</v>
      </c>
      <c r="J226" s="101">
        <f t="shared" si="52"/>
        <v>1.10803324099723</v>
      </c>
      <c r="K226" s="104">
        <v>0.89</v>
      </c>
      <c r="L226" s="71">
        <v>4</v>
      </c>
      <c r="M226" s="28">
        <f t="shared" si="53"/>
        <v>3.56</v>
      </c>
      <c r="N226" s="103" t="s">
        <v>339</v>
      </c>
      <c r="O226" s="104">
        <v>0.84</v>
      </c>
      <c r="P226" s="158">
        <v>46171</v>
      </c>
      <c r="Q226" s="158">
        <v>46185</v>
      </c>
      <c r="R226" s="28">
        <f t="shared" si="54"/>
        <v>5.9523809523809579</v>
      </c>
      <c r="S226" s="105">
        <f>IF(INDEX(Historical!$D$7:$D1248,MATCH(B226,Historical!$B$7:$B$1044,0))=0,"n/a",(INDEX(Historical!$C$7:$C$1044,MATCH(B226,Historical!$B$7:$B$1044,0))/INDEX(Historical!$D$7:$D$1044,MATCH(B226,Historical!$B$7:$B$1044,0))-1)*100)</f>
        <v>5.0632911392404889</v>
      </c>
      <c r="T226" s="105">
        <f>IF(INDEX(Historical!$F$7:$F$1044,MATCH(B226,Historical!$B$7:$B$1044,0))=0,"n/a",((INDEX(Historical!$C$7:$C$1044,MATCH(B226,Historical!$B$7:$B$1044,0))/INDEX(Historical!$F$7:$F$1044,MATCH(B226,Historical!$B$7:$B$1044,0)))^(1/3)-1)*100)</f>
        <v>5.343218065147215</v>
      </c>
      <c r="U226" s="105">
        <f>IF(INDEX(Historical!$H$7:$H$1044,MATCH(B226,Historical!$B$7:$B$1044,0))=0,"n/a",((INDEX(Historical!$C$7:$C$1044,MATCH(B226,Historical!$B$7:$B$1044,0))/INDEX(Historical!$H$7:$H$1044,MATCH(B226,Historical!$B$7:$B$1044,0)))^(1/5)-1)*100)</f>
        <v>7.1553956765599391</v>
      </c>
      <c r="V226" s="105">
        <f>IF(INDEX(Historical!$M$7:$M$1044,MATCH(B226,Historical!$B$7:$B$1044,0))=0,"n/a",((INDEX(Historical!$C$7:$C$1044,MATCH(B226,Historical!$B$7:$B$1044,0))/INDEX(Historical!$M$7:$M$1044,MATCH(B226,Historical!$B$7:$B$1044,0)))^(1/10)-1)*100)</f>
        <v>11.184442899171131</v>
      </c>
      <c r="W226" s="106">
        <f t="shared" si="55"/>
        <v>0.63976326233380998</v>
      </c>
      <c r="X226" s="107">
        <f t="shared" si="56"/>
        <v>0.63322085633273795</v>
      </c>
      <c r="Y226" s="55"/>
      <c r="Z226" s="101">
        <f t="shared" si="57"/>
        <v>20.078962210941906</v>
      </c>
      <c r="AA226" s="109">
        <f t="shared" si="58"/>
        <v>18.12126339537507</v>
      </c>
      <c r="AB226" s="71">
        <v>12</v>
      </c>
      <c r="AC226" s="100">
        <v>17.73</v>
      </c>
      <c r="AD226" s="100">
        <v>0.68</v>
      </c>
      <c r="AE226" s="100">
        <v>2.78</v>
      </c>
      <c r="AF226" s="100">
        <v>6.09</v>
      </c>
      <c r="AG226" s="100">
        <v>31.66</v>
      </c>
      <c r="AH226" s="100">
        <v>31.35</v>
      </c>
      <c r="AI226" s="100">
        <v>20.48</v>
      </c>
      <c r="AJ226" s="100">
        <v>11.3</v>
      </c>
      <c r="AK226" s="100">
        <v>20.380000000000003</v>
      </c>
      <c r="AL226" s="100">
        <v>12720</v>
      </c>
      <c r="AM226" s="100">
        <v>6.74</v>
      </c>
      <c r="AN226" s="100">
        <v>0.27</v>
      </c>
      <c r="AO226" s="110">
        <f t="shared" si="59"/>
        <v>-9.8578344778179012</v>
      </c>
      <c r="AP226" s="111">
        <f t="shared" si="60"/>
        <v>8.2634289175571691</v>
      </c>
      <c r="AQ226" s="112">
        <f t="shared" si="61"/>
        <v>121.46832638133272</v>
      </c>
      <c r="AR226" s="101">
        <f>INDEX(Historical!$C$7:$C$1045,MATCH(B226,Historical!$B$7:$B$1045,0))*IF(AH226="n/a",1.03,IF(AH226&lt;0,1.01,IF(AH226&gt;10,1.1,(1+AH226/100))))</f>
        <v>3.6520000000000001</v>
      </c>
      <c r="AS226" s="109">
        <f t="shared" si="62"/>
        <v>4.0172000000000008</v>
      </c>
      <c r="AT226" s="109">
        <f t="shared" si="66"/>
        <v>4.4189200000000008</v>
      </c>
      <c r="AU226" s="109">
        <f t="shared" si="66"/>
        <v>4.860812000000001</v>
      </c>
      <c r="AV226" s="109">
        <f t="shared" si="66"/>
        <v>5.3468932000000011</v>
      </c>
      <c r="AW226" s="109">
        <f t="shared" si="63"/>
        <v>22.295825200000003</v>
      </c>
      <c r="AX226" s="113">
        <f t="shared" si="64"/>
        <v>6.9394706340066614</v>
      </c>
      <c r="AY226" s="100">
        <v>1.52</v>
      </c>
      <c r="AZ226" s="100">
        <v>64.929999999999993</v>
      </c>
      <c r="BA226" s="100">
        <v>-17.34</v>
      </c>
      <c r="BB226" s="100">
        <v>2.9000000000000004</v>
      </c>
      <c r="BC226" s="100">
        <v>-0.85000000000000009</v>
      </c>
      <c r="BE226" s="12">
        <v>2007</v>
      </c>
      <c r="BF226" s="12">
        <f t="shared" si="67"/>
        <v>2</v>
      </c>
      <c r="BG226" s="100">
        <v>12.25</v>
      </c>
      <c r="BH226" t="s">
        <v>121</v>
      </c>
      <c r="BI226" t="s">
        <v>122</v>
      </c>
    </row>
    <row r="227" spans="1:61" ht="11.25" customHeight="1" x14ac:dyDescent="0.2">
      <c r="A227" s="146" t="s">
        <v>814</v>
      </c>
      <c r="B227" s="55" t="s">
        <v>815</v>
      </c>
      <c r="C227" s="156" t="s">
        <v>162</v>
      </c>
      <c r="D227" s="98" t="s">
        <v>296</v>
      </c>
      <c r="E227" s="157">
        <v>21</v>
      </c>
      <c r="F227" s="2">
        <v>201</v>
      </c>
      <c r="G227" s="2" t="s">
        <v>146</v>
      </c>
      <c r="H227" s="2" t="s">
        <v>146</v>
      </c>
      <c r="I227" s="100">
        <v>82.84</v>
      </c>
      <c r="J227" s="101">
        <f t="shared" si="52"/>
        <v>3.3558667310478025</v>
      </c>
      <c r="K227" s="104">
        <v>0.69499999999999995</v>
      </c>
      <c r="L227" s="71">
        <v>4</v>
      </c>
      <c r="M227" s="28">
        <f t="shared" si="53"/>
        <v>2.78</v>
      </c>
      <c r="N227" s="55" t="s">
        <v>265</v>
      </c>
      <c r="O227" s="104">
        <v>0.66749999999999998</v>
      </c>
      <c r="P227" s="158">
        <v>45982</v>
      </c>
      <c r="Q227" s="158">
        <v>46010</v>
      </c>
      <c r="R227" s="28">
        <f t="shared" si="54"/>
        <v>4.1198501872659135</v>
      </c>
      <c r="S227" s="105">
        <f>IF(INDEX(Historical!$D$7:$D1249,MATCH(B227,Historical!$B$7:$B$1044,0))=0,"n/a",(INDEX(Historical!$C$7:$C$1044,MATCH(B227,Historical!$B$7:$B$1044,0))/INDEX(Historical!$D$7:$D$1044,MATCH(B227,Historical!$B$7:$B$1044,0))-1)*100)</f>
        <v>3.9499036608863003</v>
      </c>
      <c r="T227" s="105">
        <f>IF(INDEX(Historical!$F$7:$F$1044,MATCH(B227,Historical!$B$7:$B$1044,0))=0,"n/a",((INDEX(Historical!$C$7:$C$1044,MATCH(B227,Historical!$B$7:$B$1044,0))/INDEX(Historical!$F$7:$F$1044,MATCH(B227,Historical!$B$7:$B$1044,0)))^(1/3)-1)*100)</f>
        <v>5.0030330760551855</v>
      </c>
      <c r="U227" s="105">
        <f>IF(INDEX(Historical!$H$7:$H$1044,MATCH(B227,Historical!$B$7:$B$1044,0))=0,"n/a",((INDEX(Historical!$C$7:$C$1044,MATCH(B227,Historical!$B$7:$B$1044,0))/INDEX(Historical!$H$7:$H$1044,MATCH(B227,Historical!$B$7:$B$1044,0)))^(1/5)-1)*100)</f>
        <v>5.6431928650358065</v>
      </c>
      <c r="V227" s="105">
        <f>IF(INDEX(Historical!$M$7:$M$1044,MATCH(B227,Historical!$B$7:$B$1044,0))=0,"n/a",((INDEX(Historical!$C$7:$C$1044,MATCH(B227,Historical!$B$7:$B$1044,0))/INDEX(Historical!$M$7:$M$1044,MATCH(B227,Historical!$B$7:$B$1044,0)))^(1/10)-1)*100)</f>
        <v>6.5522295641014416</v>
      </c>
      <c r="W227" s="106">
        <f t="shared" si="55"/>
        <v>0.86126299602717016</v>
      </c>
      <c r="X227" s="107">
        <f t="shared" si="56"/>
        <v>0.91759233577817989</v>
      </c>
      <c r="Y227" s="123" t="s">
        <v>816</v>
      </c>
      <c r="Z227" s="101">
        <f t="shared" si="57"/>
        <v>75.749318801089913</v>
      </c>
      <c r="AA227" s="109">
        <f t="shared" si="58"/>
        <v>22.572207084468666</v>
      </c>
      <c r="AB227" s="71">
        <v>12</v>
      </c>
      <c r="AC227" s="100">
        <v>3.67</v>
      </c>
      <c r="AD227" s="100">
        <v>2.08</v>
      </c>
      <c r="AE227" s="100">
        <v>3.22</v>
      </c>
      <c r="AF227" s="100">
        <v>1.87</v>
      </c>
      <c r="AG227" s="100">
        <v>8.48</v>
      </c>
      <c r="AH227" s="100">
        <v>10.67</v>
      </c>
      <c r="AI227" s="100">
        <v>7.13</v>
      </c>
      <c r="AJ227" s="100">
        <v>6.15</v>
      </c>
      <c r="AK227" s="100">
        <v>8.77</v>
      </c>
      <c r="AL227" s="100">
        <v>19080</v>
      </c>
      <c r="AM227" s="100">
        <v>1.35</v>
      </c>
      <c r="AN227" s="100">
        <v>1.51</v>
      </c>
      <c r="AO227" s="110">
        <f t="shared" si="59"/>
        <v>-13.573147488385057</v>
      </c>
      <c r="AP227" s="111">
        <f t="shared" si="60"/>
        <v>8.9990595960836082</v>
      </c>
      <c r="AQ227" s="112">
        <f t="shared" si="61"/>
        <v>36.967193554525466</v>
      </c>
      <c r="AR227" s="101">
        <f>INDEX(Historical!$C$7:$C$1045,MATCH(B227,Historical!$B$7:$B$1045,0))*IF(AH227="n/a",1.03,IF(AH227&lt;0,1.01,IF(AH227&gt;10,1.1,(1+AH227/100))))</f>
        <v>2.9672499999999999</v>
      </c>
      <c r="AS227" s="109">
        <f t="shared" si="62"/>
        <v>3.1788149249999997</v>
      </c>
      <c r="AT227" s="109">
        <f t="shared" ref="AT227:AV246" si="68">IF($AK227="n/a",1.03*AS227,IF($AK227&lt;0,1.01*AS227,IF($AK227&gt;10,1.1*AS227,(1+$AK227/100)*AS227)))</f>
        <v>3.4575969939224995</v>
      </c>
      <c r="AU227" s="109">
        <f t="shared" si="68"/>
        <v>3.7608282502895025</v>
      </c>
      <c r="AV227" s="109">
        <f t="shared" si="68"/>
        <v>4.0906528878398918</v>
      </c>
      <c r="AW227" s="109">
        <f t="shared" si="63"/>
        <v>17.455143057051892</v>
      </c>
      <c r="AX227" s="113">
        <f t="shared" si="64"/>
        <v>21.070911464331111</v>
      </c>
      <c r="AY227" s="100">
        <v>0.54</v>
      </c>
      <c r="AZ227" s="100">
        <v>30.89</v>
      </c>
      <c r="BA227" s="100">
        <v>-2.85</v>
      </c>
      <c r="BB227" s="100">
        <v>1.04</v>
      </c>
      <c r="BC227" s="100">
        <v>8.49</v>
      </c>
      <c r="BE227" s="12">
        <v>2005</v>
      </c>
      <c r="BF227" s="12">
        <f t="shared" si="67"/>
        <v>2</v>
      </c>
      <c r="BG227" s="100">
        <v>2.48</v>
      </c>
      <c r="BH227" t="s">
        <v>121</v>
      </c>
      <c r="BI227" t="s">
        <v>122</v>
      </c>
    </row>
    <row r="228" spans="1:61" ht="11.25" customHeight="1" x14ac:dyDescent="0.2">
      <c r="A228" s="116" t="s">
        <v>1463</v>
      </c>
      <c r="B228" s="55" t="s">
        <v>1464</v>
      </c>
      <c r="C228" s="156" t="s">
        <v>134</v>
      </c>
      <c r="D228" s="98" t="s">
        <v>157</v>
      </c>
      <c r="E228" s="157">
        <v>9</v>
      </c>
      <c r="F228" s="2">
        <v>539</v>
      </c>
      <c r="G228" s="2" t="s">
        <v>146</v>
      </c>
      <c r="H228" s="2" t="s">
        <v>146</v>
      </c>
      <c r="I228" s="100">
        <v>126.47</v>
      </c>
      <c r="J228" s="101">
        <f t="shared" si="52"/>
        <v>2.5302443267177988</v>
      </c>
      <c r="K228" s="104">
        <v>0.8</v>
      </c>
      <c r="L228" s="71">
        <v>4</v>
      </c>
      <c r="M228" s="28">
        <f t="shared" si="53"/>
        <v>3.2</v>
      </c>
      <c r="N228" s="103" t="s">
        <v>151</v>
      </c>
      <c r="O228" s="104">
        <v>0.6</v>
      </c>
      <c r="P228" s="158">
        <v>46052</v>
      </c>
      <c r="Q228" s="158">
        <v>46070</v>
      </c>
      <c r="R228" s="28">
        <f t="shared" si="54"/>
        <v>33.33333333333335</v>
      </c>
      <c r="S228" s="105">
        <f>IF(INDEX(Historical!$D$7:$D1250,MATCH(B228,Historical!$B$7:$B$1044,0))=0,"n/a",(INDEX(Historical!$C$7:$C$1044,MATCH(B228,Historical!$B$7:$B$1044,0))/INDEX(Historical!$D$7:$D$1044,MATCH(B228,Historical!$B$7:$B$1044,0))-1)*100)</f>
        <v>9.0909090909090828</v>
      </c>
      <c r="T228" s="105">
        <f>IF(INDEX(Historical!$F$7:$F$1044,MATCH(B228,Historical!$B$7:$B$1044,0))=0,"n/a",((INDEX(Historical!$C$7:$C$1044,MATCH(B228,Historical!$B$7:$B$1044,0))/INDEX(Historical!$F$7:$F$1044,MATCH(B228,Historical!$B$7:$B$1044,0)))^(1/3)-1)*100)</f>
        <v>14.471424255333186</v>
      </c>
      <c r="U228" s="105">
        <f>IF(INDEX(Historical!$H$7:$H$1044,MATCH(B228,Historical!$B$7:$B$1044,0))=0,"n/a",((INDEX(Historical!$C$7:$C$1044,MATCH(B228,Historical!$B$7:$B$1044,0))/INDEX(Historical!$H$7:$H$1044,MATCH(B228,Historical!$B$7:$B$1044,0)))^(1/5)-1)*100)</f>
        <v>16.8863268921301</v>
      </c>
      <c r="V228" s="105">
        <f>IF(INDEX(Historical!$M$7:$M$1044,MATCH(B228,Historical!$B$7:$B$1044,0))=0,"n/a",((INDEX(Historical!$C$7:$C$1044,MATCH(B228,Historical!$B$7:$B$1044,0))/INDEX(Historical!$M$7:$M$1044,MATCH(B228,Historical!$B$7:$B$1044,0)))^(1/10)-1)*100)</f>
        <v>11.612317403390438</v>
      </c>
      <c r="W228" s="106">
        <f t="shared" si="55"/>
        <v>1.4541737282516765</v>
      </c>
      <c r="X228" s="107">
        <f t="shared" si="56"/>
        <v>0.8831760926846286</v>
      </c>
      <c r="Y228" s="165"/>
      <c r="Z228" s="101">
        <f t="shared" si="57"/>
        <v>31.936127744510983</v>
      </c>
      <c r="AA228" s="109">
        <f t="shared" si="58"/>
        <v>12.621756487025948</v>
      </c>
      <c r="AB228" s="71">
        <v>12</v>
      </c>
      <c r="AC228" s="100">
        <v>10.02</v>
      </c>
      <c r="AD228" s="100">
        <v>1.33</v>
      </c>
      <c r="AE228" s="100">
        <v>3.73</v>
      </c>
      <c r="AF228" s="100">
        <v>1.92</v>
      </c>
      <c r="AG228" s="100">
        <v>16.45</v>
      </c>
      <c r="AH228" s="100">
        <v>11.68</v>
      </c>
      <c r="AI228" s="100">
        <v>6.03</v>
      </c>
      <c r="AJ228" s="100">
        <v>19.12</v>
      </c>
      <c r="AK228" s="100">
        <v>8.42</v>
      </c>
      <c r="AL228" s="100">
        <v>17320</v>
      </c>
      <c r="AM228" s="100">
        <v>0.96</v>
      </c>
      <c r="AN228" s="100">
        <v>0.41</v>
      </c>
      <c r="AO228" s="110">
        <f t="shared" si="59"/>
        <v>6.7948147318219512</v>
      </c>
      <c r="AP228" s="111">
        <f t="shared" si="60"/>
        <v>19.416571218847899</v>
      </c>
      <c r="AQ228" s="112">
        <f t="shared" si="61"/>
        <v>3.7813351985581001</v>
      </c>
      <c r="AR228" s="101">
        <f>INDEX(Historical!$C$7:$C$1045,MATCH(B228,Historical!$B$7:$B$1045,0))*IF(AH228="n/a",1.03,IF(AH228&lt;0,1.01,IF(AH228&gt;10,1.1,(1+AH228/100))))</f>
        <v>2.64</v>
      </c>
      <c r="AS228" s="109">
        <f t="shared" si="62"/>
        <v>2.7991920000000001</v>
      </c>
      <c r="AT228" s="109">
        <f t="shared" si="68"/>
        <v>3.0348839664000002</v>
      </c>
      <c r="AU228" s="109">
        <f t="shared" si="68"/>
        <v>3.2904211963708803</v>
      </c>
      <c r="AV228" s="109">
        <f t="shared" si="68"/>
        <v>3.5674746611053085</v>
      </c>
      <c r="AW228" s="109">
        <f t="shared" si="63"/>
        <v>15.33197182387619</v>
      </c>
      <c r="AX228" s="113">
        <f t="shared" si="64"/>
        <v>12.123010851487459</v>
      </c>
      <c r="AY228" s="100">
        <v>0.95</v>
      </c>
      <c r="AZ228" s="100">
        <v>51.72</v>
      </c>
      <c r="BA228" s="100">
        <v>-0.02</v>
      </c>
      <c r="BB228" s="100">
        <v>12.22</v>
      </c>
      <c r="BC228" s="100">
        <v>15.93</v>
      </c>
      <c r="BE228" s="12">
        <v>2018</v>
      </c>
      <c r="BF228" s="12">
        <f t="shared" si="67"/>
        <v>1</v>
      </c>
      <c r="BG228" s="100">
        <v>1.7500000000000002</v>
      </c>
      <c r="BH228" t="s">
        <v>121</v>
      </c>
      <c r="BI228" t="s">
        <v>122</v>
      </c>
    </row>
    <row r="229" spans="1:61" ht="11.25" customHeight="1" x14ac:dyDescent="0.2">
      <c r="A229" s="55" t="s">
        <v>303</v>
      </c>
      <c r="B229" s="55" t="s">
        <v>304</v>
      </c>
      <c r="C229" s="156" t="s">
        <v>116</v>
      </c>
      <c r="D229" s="98" t="s">
        <v>236</v>
      </c>
      <c r="E229" s="157">
        <v>31</v>
      </c>
      <c r="F229" s="2">
        <v>115</v>
      </c>
      <c r="G229" s="2" t="s">
        <v>146</v>
      </c>
      <c r="H229" s="2" t="s">
        <v>146</v>
      </c>
      <c r="I229" s="100">
        <v>147.88999999999999</v>
      </c>
      <c r="J229" s="101">
        <f t="shared" si="52"/>
        <v>1.0413144904996958</v>
      </c>
      <c r="K229" s="104">
        <v>0.77</v>
      </c>
      <c r="L229" s="71">
        <v>2</v>
      </c>
      <c r="M229" s="28">
        <f t="shared" si="53"/>
        <v>1.54</v>
      </c>
      <c r="N229" s="103" t="s">
        <v>305</v>
      </c>
      <c r="O229" s="104">
        <v>0.73</v>
      </c>
      <c r="P229" s="158">
        <v>45810</v>
      </c>
      <c r="Q229" s="158">
        <v>45824</v>
      </c>
      <c r="R229" s="28">
        <f t="shared" si="54"/>
        <v>5.4794520547945256</v>
      </c>
      <c r="S229" s="105">
        <f>IF(INDEX(Historical!$D$7:$D1251,MATCH(B229,Historical!$B$7:$B$1044,0))=0,"n/a",(INDEX(Historical!$C$7:$C$1044,MATCH(B229,Historical!$B$7:$B$1044,0))/INDEX(Historical!$D$7:$D$1044,MATCH(B229,Historical!$B$7:$B$1044,0))-1)*100)</f>
        <v>5.4794520547945202</v>
      </c>
      <c r="T229" s="105">
        <f>IF(INDEX(Historical!$F$7:$F$1044,MATCH(B229,Historical!$B$7:$B$1044,0))=0,"n/a",((INDEX(Historical!$C$7:$C$1044,MATCH(B229,Historical!$B$7:$B$1044,0))/INDEX(Historical!$F$7:$F$1044,MATCH(B229,Historical!$B$7:$B$1044,0)))^(1/3)-1)*100)</f>
        <v>4.7462878661506558</v>
      </c>
      <c r="U229" s="105">
        <f>IF(INDEX(Historical!$H$7:$H$1044,MATCH(B229,Historical!$B$7:$B$1044,0))=0,"n/a",((INDEX(Historical!$C$7:$C$1044,MATCH(B229,Historical!$B$7:$B$1044,0))/INDEX(Historical!$H$7:$H$1044,MATCH(B229,Historical!$B$7:$B$1044,0)))^(1/5)-1)*100)</f>
        <v>8.1676703678339901</v>
      </c>
      <c r="V229" s="105">
        <f>IF(INDEX(Historical!$M$7:$M$1044,MATCH(B229,Historical!$B$7:$B$1044,0))=0,"n/a",((INDEX(Historical!$C$7:$C$1044,MATCH(B229,Historical!$B$7:$B$1044,0))/INDEX(Historical!$M$7:$M$1044,MATCH(B229,Historical!$B$7:$B$1044,0)))^(1/10)-1)*100)</f>
        <v>7.8993485086465087</v>
      </c>
      <c r="W229" s="106">
        <f t="shared" si="55"/>
        <v>1.0339675935165769</v>
      </c>
      <c r="X229" s="107">
        <f t="shared" si="56"/>
        <v>1.0391438127015253</v>
      </c>
      <c r="Y229" s="123"/>
      <c r="Z229" s="101">
        <f t="shared" si="57"/>
        <v>25.882352941176475</v>
      </c>
      <c r="AA229" s="109">
        <f t="shared" si="58"/>
        <v>24.855462184873947</v>
      </c>
      <c r="AB229" s="71">
        <v>12</v>
      </c>
      <c r="AC229" s="100">
        <v>5.95</v>
      </c>
      <c r="AD229" s="100">
        <v>4.43</v>
      </c>
      <c r="AE229" s="100">
        <v>1.78</v>
      </c>
      <c r="AF229" s="100">
        <v>8.41</v>
      </c>
      <c r="AG229" s="100">
        <v>35.4</v>
      </c>
      <c r="AH229" s="100">
        <v>1.72</v>
      </c>
      <c r="AI229" s="100">
        <v>6.9500000000000011</v>
      </c>
      <c r="AJ229" s="100">
        <v>7.86</v>
      </c>
      <c r="AK229" s="100">
        <v>5.16</v>
      </c>
      <c r="AL229" s="100">
        <v>19670</v>
      </c>
      <c r="AM229" s="100">
        <v>0.59</v>
      </c>
      <c r="AN229" s="100">
        <v>0.24</v>
      </c>
      <c r="AO229" s="110">
        <f t="shared" si="59"/>
        <v>-15.646477326540261</v>
      </c>
      <c r="AP229" s="111">
        <f t="shared" si="60"/>
        <v>9.208984858333686</v>
      </c>
      <c r="AQ229" s="112">
        <f t="shared" si="61"/>
        <v>204.80189338489637</v>
      </c>
      <c r="AR229" s="101">
        <f>INDEX(Historical!$C$7:$C$1045,MATCH(B229,Historical!$B$7:$B$1045,0))*IF(AH229="n/a",1.03,IF(AH229&lt;0,1.01,IF(AH229&gt;10,1.1,(1+AH229/100))))</f>
        <v>1.5664880000000001</v>
      </c>
      <c r="AS229" s="109">
        <f t="shared" si="62"/>
        <v>1.6753589160000002</v>
      </c>
      <c r="AT229" s="109">
        <f t="shared" si="68"/>
        <v>1.7618074360656004</v>
      </c>
      <c r="AU229" s="109">
        <f t="shared" si="68"/>
        <v>1.8527166997665856</v>
      </c>
      <c r="AV229" s="109">
        <f t="shared" si="68"/>
        <v>1.9483168814745415</v>
      </c>
      <c r="AW229" s="109">
        <f t="shared" si="63"/>
        <v>8.8046879333067274</v>
      </c>
      <c r="AX229" s="113">
        <f t="shared" si="64"/>
        <v>5.9535383956364383</v>
      </c>
      <c r="AY229" s="100">
        <v>1.05</v>
      </c>
      <c r="AZ229" s="100">
        <v>39.519999999999996</v>
      </c>
      <c r="BA229" s="100">
        <v>-11.540000000000001</v>
      </c>
      <c r="BB229" s="100">
        <v>1.69</v>
      </c>
      <c r="BC229" s="100">
        <v>7.55</v>
      </c>
      <c r="BE229" s="12">
        <v>1995</v>
      </c>
      <c r="BF229" s="12">
        <f t="shared" si="67"/>
        <v>3</v>
      </c>
      <c r="BG229" s="100">
        <v>16.580000000000002</v>
      </c>
      <c r="BH229" t="s">
        <v>121</v>
      </c>
      <c r="BI229" t="s">
        <v>122</v>
      </c>
    </row>
    <row r="230" spans="1:61" ht="11.25" customHeight="1" x14ac:dyDescent="0.2">
      <c r="A230" s="123" t="s">
        <v>817</v>
      </c>
      <c r="B230" s="55" t="s">
        <v>818</v>
      </c>
      <c r="C230" s="156" t="s">
        <v>116</v>
      </c>
      <c r="D230" s="98" t="s">
        <v>130</v>
      </c>
      <c r="E230" s="157">
        <v>14</v>
      </c>
      <c r="F230" s="2">
        <v>389</v>
      </c>
      <c r="G230" s="2" t="s">
        <v>146</v>
      </c>
      <c r="H230" s="2" t="s">
        <v>146</v>
      </c>
      <c r="I230" s="100">
        <v>66.989999999999995</v>
      </c>
      <c r="J230" s="101">
        <f t="shared" si="52"/>
        <v>1.8510225406777132</v>
      </c>
      <c r="K230" s="104">
        <v>0.31</v>
      </c>
      <c r="L230" s="71">
        <v>4</v>
      </c>
      <c r="M230" s="28">
        <f t="shared" si="53"/>
        <v>1.24</v>
      </c>
      <c r="N230" s="103" t="s">
        <v>609</v>
      </c>
      <c r="O230" s="104">
        <v>0.3</v>
      </c>
      <c r="P230" s="158">
        <v>46087</v>
      </c>
      <c r="Q230" s="158">
        <v>46101</v>
      </c>
      <c r="R230" s="28">
        <f t="shared" si="54"/>
        <v>3.3333333333333366</v>
      </c>
      <c r="S230" s="105">
        <f>IF(INDEX(Historical!$D$7:$D1252,MATCH(B230,Historical!$B$7:$B$1044,0))=0,"n/a",(INDEX(Historical!$C$7:$C$1044,MATCH(B230,Historical!$B$7:$B$1044,0))/INDEX(Historical!$D$7:$D$1044,MATCH(B230,Historical!$B$7:$B$1044,0))-1)*100)</f>
        <v>7.1428571428571397</v>
      </c>
      <c r="T230" s="105">
        <f>IF(INDEX(Historical!$F$7:$F$1044,MATCH(B230,Historical!$B$7:$B$1044,0))=0,"n/a",((INDEX(Historical!$C$7:$C$1044,MATCH(B230,Historical!$B$7:$B$1044,0))/INDEX(Historical!$F$7:$F$1044,MATCH(B230,Historical!$B$7:$B$1044,0)))^(1/3)-1)*100)</f>
        <v>7.7217345015941907</v>
      </c>
      <c r="U230" s="105">
        <f>IF(INDEX(Historical!$H$7:$H$1044,MATCH(B230,Historical!$B$7:$B$1044,0))=0,"n/a",((INDEX(Historical!$C$7:$C$1044,MATCH(B230,Historical!$B$7:$B$1044,0))/INDEX(Historical!$H$7:$H$1044,MATCH(B230,Historical!$B$7:$B$1044,0)))^(1/5)-1)*100)</f>
        <v>9.5654257747853855</v>
      </c>
      <c r="V230" s="105">
        <f>IF(INDEX(Historical!$M$7:$M$1044,MATCH(B230,Historical!$B$7:$B$1044,0))=0,"n/a",((INDEX(Historical!$C$7:$C$1044,MATCH(B230,Historical!$B$7:$B$1044,0))/INDEX(Historical!$M$7:$M$1044,MATCH(B230,Historical!$B$7:$B$1044,0)))^(1/10)-1)*100)</f>
        <v>14.869835499703509</v>
      </c>
      <c r="W230" s="106">
        <f t="shared" si="55"/>
        <v>0.6432771751224895</v>
      </c>
      <c r="X230" s="107">
        <f t="shared" si="56"/>
        <v>1.6022488734983893</v>
      </c>
      <c r="Y230" s="167" t="s">
        <v>551</v>
      </c>
      <c r="Z230" s="101">
        <f t="shared" si="57"/>
        <v>59.903381642512073</v>
      </c>
      <c r="AA230" s="109">
        <f t="shared" si="58"/>
        <v>32.362318840579711</v>
      </c>
      <c r="AB230" s="71">
        <v>12</v>
      </c>
      <c r="AC230" s="100">
        <v>2.0699999999999998</v>
      </c>
      <c r="AD230" s="100">
        <v>3.02</v>
      </c>
      <c r="AE230" s="100">
        <v>5.67</v>
      </c>
      <c r="AF230" s="100">
        <v>8.52</v>
      </c>
      <c r="AG230" s="100">
        <v>26.13</v>
      </c>
      <c r="AH230" s="100">
        <v>9.27</v>
      </c>
      <c r="AI230" s="100">
        <v>11.32</v>
      </c>
      <c r="AJ230" s="100">
        <v>5.9700000000000006</v>
      </c>
      <c r="AK230" s="100">
        <v>8.81</v>
      </c>
      <c r="AL230" s="100">
        <v>3300</v>
      </c>
      <c r="AM230" s="100">
        <v>1.1400000000000001</v>
      </c>
      <c r="AN230" s="100">
        <v>0.21</v>
      </c>
      <c r="AO230" s="110">
        <f t="shared" si="59"/>
        <v>-20.945870525116611</v>
      </c>
      <c r="AP230" s="111">
        <f t="shared" si="60"/>
        <v>11.416448315463098</v>
      </c>
      <c r="AQ230" s="112">
        <f t="shared" si="61"/>
        <v>250.06472831415309</v>
      </c>
      <c r="AR230" s="101">
        <f>INDEX(Historical!$C$7:$C$1045,MATCH(B230,Historical!$B$7:$B$1045,0))*IF(AH230="n/a",1.03,IF(AH230&lt;0,1.01,IF(AH230&gt;10,1.1,(1+AH230/100))))</f>
        <v>1.31124</v>
      </c>
      <c r="AS230" s="109">
        <f t="shared" si="62"/>
        <v>1.442364</v>
      </c>
      <c r="AT230" s="109">
        <f t="shared" si="68"/>
        <v>1.5694362684000001</v>
      </c>
      <c r="AU230" s="109">
        <f t="shared" si="68"/>
        <v>1.7077036036460402</v>
      </c>
      <c r="AV230" s="109">
        <f t="shared" si="68"/>
        <v>1.8581522911272566</v>
      </c>
      <c r="AW230" s="109">
        <f t="shared" si="63"/>
        <v>7.8888961631732961</v>
      </c>
      <c r="AX230" s="113">
        <f t="shared" si="64"/>
        <v>11.776229531532016</v>
      </c>
      <c r="AY230" s="100">
        <v>0.78</v>
      </c>
      <c r="AZ230" s="100">
        <v>5.91</v>
      </c>
      <c r="BA230" s="100">
        <v>-18.25</v>
      </c>
      <c r="BB230" s="100">
        <v>-1.53</v>
      </c>
      <c r="BC230" s="100">
        <v>-4.67</v>
      </c>
      <c r="BE230" s="12">
        <v>2013</v>
      </c>
      <c r="BF230" s="12">
        <f t="shared" si="67"/>
        <v>1</v>
      </c>
      <c r="BG230" s="100">
        <v>13.11</v>
      </c>
      <c r="BH230" t="s">
        <v>121</v>
      </c>
      <c r="BI230" t="s">
        <v>122</v>
      </c>
    </row>
    <row r="231" spans="1:61" ht="11.25" customHeight="1" x14ac:dyDescent="0.2">
      <c r="A231" s="55" t="s">
        <v>819</v>
      </c>
      <c r="B231" s="55" t="s">
        <v>820</v>
      </c>
      <c r="C231" s="156" t="s">
        <v>134</v>
      </c>
      <c r="D231" s="98" t="s">
        <v>135</v>
      </c>
      <c r="E231" s="157">
        <v>16</v>
      </c>
      <c r="F231" s="2">
        <v>264</v>
      </c>
      <c r="G231" s="2" t="s">
        <v>119</v>
      </c>
      <c r="H231" s="2" t="s">
        <v>119</v>
      </c>
      <c r="I231" s="100">
        <v>70.13</v>
      </c>
      <c r="J231" s="101">
        <f t="shared" si="52"/>
        <v>3.137031227719949</v>
      </c>
      <c r="K231" s="104">
        <v>0.55000000000000004</v>
      </c>
      <c r="L231" s="71">
        <v>4</v>
      </c>
      <c r="M231" s="28">
        <f t="shared" si="53"/>
        <v>2.2000000000000002</v>
      </c>
      <c r="N231" s="103" t="s">
        <v>158</v>
      </c>
      <c r="O231" s="104">
        <v>0.54</v>
      </c>
      <c r="P231" s="158">
        <v>45922</v>
      </c>
      <c r="Q231" s="158">
        <v>45929</v>
      </c>
      <c r="R231" s="28">
        <f t="shared" si="54"/>
        <v>1.8518518518518534</v>
      </c>
      <c r="S231" s="105">
        <f>IF(INDEX(Historical!$D$7:$D1253,MATCH(B231,Historical!$B$7:$B$1044,0))=0,"n/a",(INDEX(Historical!$C$7:$C$1044,MATCH(B231,Historical!$B$7:$B$1044,0))/INDEX(Historical!$D$7:$D$1044,MATCH(B231,Historical!$B$7:$B$1044,0))-1)*100)</f>
        <v>1.8691588785046731</v>
      </c>
      <c r="T231" s="105">
        <f>IF(INDEX(Historical!$F$7:$F$1044,MATCH(B231,Historical!$B$7:$B$1044,0))=0,"n/a",((INDEX(Historical!$C$7:$C$1044,MATCH(B231,Historical!$B$7:$B$1044,0))/INDEX(Historical!$F$7:$F$1044,MATCH(B231,Historical!$B$7:$B$1044,0)))^(1/3)-1)*100)</f>
        <v>1.9052184760197655</v>
      </c>
      <c r="U231" s="105">
        <f>IF(INDEX(Historical!$H$7:$H$1044,MATCH(B231,Historical!$B$7:$B$1044,0))=0,"n/a",((INDEX(Historical!$C$7:$C$1044,MATCH(B231,Historical!$B$7:$B$1044,0))/INDEX(Historical!$H$7:$H$1044,MATCH(B231,Historical!$B$7:$B$1044,0)))^(1/5)-1)*100)</f>
        <v>4.1375361551367229</v>
      </c>
      <c r="V231" s="105">
        <f>IF(INDEX(Historical!$M$7:$M$1044,MATCH(B231,Historical!$B$7:$B$1044,0))=0,"n/a",((INDEX(Historical!$C$7:$C$1044,MATCH(B231,Historical!$B$7:$B$1044,0))/INDEX(Historical!$M$7:$M$1044,MATCH(B231,Historical!$B$7:$B$1044,0)))^(1/10)-1)*100)</f>
        <v>8.104967203507595</v>
      </c>
      <c r="W231" s="106">
        <f t="shared" si="55"/>
        <v>0.51049388001793727</v>
      </c>
      <c r="X231" s="107" t="str">
        <f t="shared" si="56"/>
        <v>n/a</v>
      </c>
      <c r="Y231" s="165"/>
      <c r="Z231" s="101">
        <f t="shared" si="57"/>
        <v>33.794162826420894</v>
      </c>
      <c r="AA231" s="109">
        <f t="shared" si="58"/>
        <v>10.772657450076805</v>
      </c>
      <c r="AB231" s="71">
        <v>12</v>
      </c>
      <c r="AC231" s="100">
        <v>6.51</v>
      </c>
      <c r="AD231" s="100" t="s">
        <v>142</v>
      </c>
      <c r="AE231" s="100">
        <v>0.93</v>
      </c>
      <c r="AF231" s="100">
        <v>1.3</v>
      </c>
      <c r="AG231" s="100">
        <v>12.8</v>
      </c>
      <c r="AH231" s="100">
        <v>6.94</v>
      </c>
      <c r="AI231" s="100">
        <v>10.96</v>
      </c>
      <c r="AJ231" s="100">
        <v>-0.54</v>
      </c>
      <c r="AK231" s="100" t="s">
        <v>142</v>
      </c>
      <c r="AL231" s="100">
        <v>7150</v>
      </c>
      <c r="AM231" s="100">
        <v>4.21</v>
      </c>
      <c r="AN231" s="100">
        <v>0.32</v>
      </c>
      <c r="AO231" s="110">
        <f t="shared" si="59"/>
        <v>-3.4980900672201329</v>
      </c>
      <c r="AP231" s="111">
        <f t="shared" si="60"/>
        <v>7.2745673828566719</v>
      </c>
      <c r="AQ231" s="112">
        <f t="shared" si="61"/>
        <v>-21.10638756992682</v>
      </c>
      <c r="AR231" s="101">
        <f>INDEX(Historical!$C$7:$C$1045,MATCH(B231,Historical!$B$7:$B$1045,0))*IF(AH231="n/a",1.03,IF(AH231&lt;0,1.01,IF(AH231&gt;10,1.1,(1+AH231/100))))</f>
        <v>2.3312919999999999</v>
      </c>
      <c r="AS231" s="109">
        <f t="shared" si="62"/>
        <v>2.5644212</v>
      </c>
      <c r="AT231" s="109">
        <f t="shared" si="68"/>
        <v>2.641353836</v>
      </c>
      <c r="AU231" s="109">
        <f t="shared" si="68"/>
        <v>2.7205944510800002</v>
      </c>
      <c r="AV231" s="109">
        <f t="shared" si="68"/>
        <v>2.8022122846124002</v>
      </c>
      <c r="AW231" s="109">
        <f t="shared" si="63"/>
        <v>13.0598737716924</v>
      </c>
      <c r="AX231" s="113">
        <f t="shared" si="64"/>
        <v>18.622378114490804</v>
      </c>
      <c r="AY231" s="100">
        <v>1.32</v>
      </c>
      <c r="AZ231" s="100">
        <v>32.1</v>
      </c>
      <c r="BA231" s="100">
        <v>-1.87</v>
      </c>
      <c r="BB231" s="100">
        <v>8.2799999999999994</v>
      </c>
      <c r="BC231" s="100">
        <v>10.199999999999999</v>
      </c>
      <c r="BE231" s="12">
        <v>2010</v>
      </c>
      <c r="BF231" s="12">
        <f t="shared" si="67"/>
        <v>1</v>
      </c>
      <c r="BG231" s="100">
        <v>4.0199999999999996</v>
      </c>
      <c r="BH231" t="s">
        <v>121</v>
      </c>
      <c r="BI231" t="s">
        <v>122</v>
      </c>
    </row>
    <row r="232" spans="1:61" ht="11.25" customHeight="1" x14ac:dyDescent="0.2">
      <c r="A232" s="116" t="s">
        <v>1465</v>
      </c>
      <c r="B232" s="55" t="s">
        <v>1466</v>
      </c>
      <c r="C232" s="156" t="s">
        <v>263</v>
      </c>
      <c r="D232" s="98" t="s">
        <v>264</v>
      </c>
      <c r="E232" s="157">
        <v>9</v>
      </c>
      <c r="F232" s="2">
        <v>545</v>
      </c>
      <c r="G232" s="2" t="s">
        <v>146</v>
      </c>
      <c r="H232" s="2" t="s">
        <v>146</v>
      </c>
      <c r="I232" s="100">
        <v>205.63</v>
      </c>
      <c r="J232" s="101">
        <f t="shared" si="52"/>
        <v>2.0425035257501336</v>
      </c>
      <c r="K232" s="104">
        <v>1.05</v>
      </c>
      <c r="L232" s="71">
        <v>4</v>
      </c>
      <c r="M232" s="28">
        <f t="shared" si="53"/>
        <v>4.2</v>
      </c>
      <c r="N232" s="103" t="s">
        <v>312</v>
      </c>
      <c r="O232" s="104">
        <v>1</v>
      </c>
      <c r="P232" s="158">
        <v>46086</v>
      </c>
      <c r="Q232" s="158">
        <v>46093</v>
      </c>
      <c r="R232" s="28">
        <f t="shared" si="54"/>
        <v>5.0000000000000044</v>
      </c>
      <c r="S232" s="105">
        <f>IF(INDEX(Historical!$D$7:$D1254,MATCH(B232,Historical!$B$7:$B$1044,0))=0,"n/a",(INDEX(Historical!$C$7:$C$1044,MATCH(B232,Historical!$B$7:$B$1044,0))/INDEX(Historical!$D$7:$D$1044,MATCH(B232,Historical!$B$7:$B$1044,0))-1)*100)</f>
        <v>11.111111111111116</v>
      </c>
      <c r="T232" s="105">
        <f>IF(INDEX(Historical!$F$7:$F$1044,MATCH(B232,Historical!$B$7:$B$1044,0))=0,"n/a",((INDEX(Historical!$C$7:$C$1044,MATCH(B232,Historical!$B$7:$B$1044,0))/INDEX(Historical!$F$7:$F$1044,MATCH(B232,Historical!$B$7:$B$1044,0)))^(1/3)-1)*100)</f>
        <v>12.624788044360603</v>
      </c>
      <c r="U232" s="105">
        <f>IF(INDEX(Historical!$H$7:$H$1044,MATCH(B232,Historical!$B$7:$B$1044,0))=0,"n/a",((INDEX(Historical!$C$7:$C$1044,MATCH(B232,Historical!$B$7:$B$1044,0))/INDEX(Historical!$H$7:$H$1044,MATCH(B232,Historical!$B$7:$B$1044,0)))^(1/5)-1)*100)</f>
        <v>21.672868378641152</v>
      </c>
      <c r="V232" s="105" t="str">
        <f>IF(INDEX(Historical!$M$7:$M$1044,MATCH(B232,Historical!$B$7:$B$1044,0))=0,"n/a",((INDEX(Historical!$C$7:$C$1044,MATCH(B232,Historical!$B$7:$B$1044,0))/INDEX(Historical!$M$7:$M$1044,MATCH(B232,Historical!$B$7:$B$1044,0)))^(1/10)-1)*100)</f>
        <v>n/a</v>
      </c>
      <c r="W232" s="106" t="str">
        <f t="shared" si="55"/>
        <v>n/a</v>
      </c>
      <c r="X232" s="107" t="str">
        <f t="shared" si="56"/>
        <v>n/a</v>
      </c>
      <c r="Y232" s="165"/>
      <c r="Z232" s="101">
        <f t="shared" si="57"/>
        <v>74.468085106382986</v>
      </c>
      <c r="AA232" s="109">
        <f t="shared" si="58"/>
        <v>36.459219858156033</v>
      </c>
      <c r="AB232" s="71">
        <v>12</v>
      </c>
      <c r="AC232" s="100">
        <v>5.64</v>
      </c>
      <c r="AD232" s="100">
        <v>1.27</v>
      </c>
      <c r="AE232" s="100">
        <v>3.85</v>
      </c>
      <c r="AF232" s="100">
        <v>1.58</v>
      </c>
      <c r="AG232" s="100">
        <v>4.43</v>
      </c>
      <c r="AH232" s="100">
        <v>33.43</v>
      </c>
      <c r="AI232" s="100">
        <v>-6.2600000000000007</v>
      </c>
      <c r="AJ232" s="100" t="s">
        <v>142</v>
      </c>
      <c r="AK232" s="100">
        <v>9.7100000000000009</v>
      </c>
      <c r="AL232" s="100">
        <v>57850</v>
      </c>
      <c r="AM232" s="100">
        <v>31.96</v>
      </c>
      <c r="AN232" s="100">
        <v>0.4</v>
      </c>
      <c r="AO232" s="110">
        <f t="shared" si="59"/>
        <v>-12.743847953764746</v>
      </c>
      <c r="AP232" s="111">
        <f t="shared" si="60"/>
        <v>23.715371904391287</v>
      </c>
      <c r="AQ232" s="112">
        <f t="shared" si="61"/>
        <v>60.00773227967111</v>
      </c>
      <c r="AR232" s="101">
        <f>INDEX(Historical!$C$7:$C$1045,MATCH(B232,Historical!$B$7:$B$1045,0))*IF(AH232="n/a",1.03,IF(AH232&lt;0,1.01,IF(AH232&gt;10,1.1,(1+AH232/100))))</f>
        <v>4.4000000000000004</v>
      </c>
      <c r="AS232" s="109">
        <f t="shared" si="62"/>
        <v>4.4440000000000008</v>
      </c>
      <c r="AT232" s="109">
        <f t="shared" si="68"/>
        <v>4.8755124000000007</v>
      </c>
      <c r="AU232" s="109">
        <f t="shared" si="68"/>
        <v>5.3489246540400011</v>
      </c>
      <c r="AV232" s="109">
        <f t="shared" si="68"/>
        <v>5.8683052379472853</v>
      </c>
      <c r="AW232" s="109">
        <f t="shared" si="63"/>
        <v>24.93674229198729</v>
      </c>
      <c r="AX232" s="113">
        <f t="shared" si="64"/>
        <v>12.126996202882504</v>
      </c>
      <c r="AY232" s="100">
        <v>0.46</v>
      </c>
      <c r="AZ232" s="100">
        <v>60.96</v>
      </c>
      <c r="BA232" s="100">
        <v>-0.12</v>
      </c>
      <c r="BB232" s="100">
        <v>9.94</v>
      </c>
      <c r="BC232" s="100">
        <v>30.43</v>
      </c>
      <c r="BE232" s="12">
        <v>2018</v>
      </c>
      <c r="BF232" s="12">
        <f t="shared" si="67"/>
        <v>1</v>
      </c>
      <c r="BG232" s="100">
        <v>2.39</v>
      </c>
      <c r="BH232" t="s">
        <v>121</v>
      </c>
      <c r="BI232" t="s">
        <v>122</v>
      </c>
    </row>
    <row r="233" spans="1:61" ht="11.25" customHeight="1" x14ac:dyDescent="0.2">
      <c r="A233" s="55" t="s">
        <v>306</v>
      </c>
      <c r="B233" s="55" t="s">
        <v>307</v>
      </c>
      <c r="C233" s="156" t="s">
        <v>116</v>
      </c>
      <c r="D233" s="98" t="s">
        <v>308</v>
      </c>
      <c r="E233" s="157">
        <v>27</v>
      </c>
      <c r="F233" s="2">
        <v>140</v>
      </c>
      <c r="G233" s="2" t="s">
        <v>146</v>
      </c>
      <c r="H233" s="2" t="s">
        <v>146</v>
      </c>
      <c r="I233" s="100">
        <v>44.93</v>
      </c>
      <c r="J233" s="101">
        <f t="shared" si="52"/>
        <v>2.1366570220342758</v>
      </c>
      <c r="K233" s="104">
        <v>0.24</v>
      </c>
      <c r="L233" s="71">
        <v>4</v>
      </c>
      <c r="M233" s="28">
        <f t="shared" si="53"/>
        <v>0.96</v>
      </c>
      <c r="N233" s="103" t="s">
        <v>309</v>
      </c>
      <c r="O233" s="104">
        <v>0.22</v>
      </c>
      <c r="P233" s="158">
        <v>46051</v>
      </c>
      <c r="Q233" s="158">
        <v>46079</v>
      </c>
      <c r="R233" s="28">
        <f t="shared" si="54"/>
        <v>9.0909090909090864</v>
      </c>
      <c r="S233" s="105">
        <f>IF(INDEX(Historical!$D$7:$D1255,MATCH(B233,Historical!$B$7:$B$1044,0))=0,"n/a",(INDEX(Historical!$C$7:$C$1044,MATCH(B233,Historical!$B$7:$B$1044,0))/INDEX(Historical!$D$7:$D$1044,MATCH(B233,Historical!$B$7:$B$1044,0))-1)*100)</f>
        <v>12.179487179487181</v>
      </c>
      <c r="T233" s="105">
        <f>IF(INDEX(Historical!$F$7:$F$1044,MATCH(B233,Historical!$B$7:$B$1044,0))=0,"n/a",((INDEX(Historical!$C$7:$C$1044,MATCH(B233,Historical!$B$7:$B$1044,0))/INDEX(Historical!$F$7:$F$1044,MATCH(B233,Historical!$B$7:$B$1044,0)))^(1/3)-1)*100)</f>
        <v>12.168812249800066</v>
      </c>
      <c r="U233" s="105">
        <f>IF(INDEX(Historical!$H$7:$H$1044,MATCH(B233,Historical!$B$7:$B$1044,0))=0,"n/a",((INDEX(Historical!$C$7:$C$1044,MATCH(B233,Historical!$B$7:$B$1044,0))/INDEX(Historical!$H$7:$H$1044,MATCH(B233,Historical!$B$7:$B$1044,0)))^(1/5)-1)*100)</f>
        <v>11.842691472014465</v>
      </c>
      <c r="V233" s="105">
        <f>IF(INDEX(Historical!$M$7:$M$1044,MATCH(B233,Historical!$B$7:$B$1044,0))=0,"n/a",((INDEX(Historical!$C$7:$C$1044,MATCH(B233,Historical!$B$7:$B$1044,0))/INDEX(Historical!$M$7:$M$1044,MATCH(B233,Historical!$B$7:$B$1044,0)))^(1/10)-1)*100)</f>
        <v>12.068872384564933</v>
      </c>
      <c r="W233" s="106">
        <f t="shared" si="55"/>
        <v>0.98125915119959883</v>
      </c>
      <c r="X233" s="107">
        <f t="shared" si="56"/>
        <v>1.4896467260395554</v>
      </c>
      <c r="Y233" s="165"/>
      <c r="Z233" s="101">
        <f t="shared" si="57"/>
        <v>84.955752212389385</v>
      </c>
      <c r="AA233" s="109">
        <f t="shared" si="58"/>
        <v>39.761061946902657</v>
      </c>
      <c r="AB233" s="71">
        <v>12</v>
      </c>
      <c r="AC233" s="100">
        <v>1.1299999999999999</v>
      </c>
      <c r="AD233" s="100">
        <v>3.13</v>
      </c>
      <c r="AE233" s="100">
        <v>6.11</v>
      </c>
      <c r="AF233" s="100">
        <v>12.93</v>
      </c>
      <c r="AG233" s="100">
        <v>33.85</v>
      </c>
      <c r="AH233" s="100">
        <v>13.5</v>
      </c>
      <c r="AI233" s="100">
        <v>10.34</v>
      </c>
      <c r="AJ233" s="100">
        <v>7.95</v>
      </c>
      <c r="AK233" s="100">
        <v>10.5</v>
      </c>
      <c r="AL233" s="100">
        <v>51580</v>
      </c>
      <c r="AM233" s="100">
        <v>0.2</v>
      </c>
      <c r="AN233" s="100">
        <v>0.11</v>
      </c>
      <c r="AO233" s="110">
        <f t="shared" si="59"/>
        <v>-25.781713452853914</v>
      </c>
      <c r="AP233" s="111">
        <f t="shared" si="60"/>
        <v>13.979348494048741</v>
      </c>
      <c r="AQ233" s="112">
        <f t="shared" si="61"/>
        <v>378.01000964575405</v>
      </c>
      <c r="AR233" s="101">
        <f>INDEX(Historical!$C$7:$C$1045,MATCH(B233,Historical!$B$7:$B$1045,0))*IF(AH233="n/a",1.03,IF(AH233&lt;0,1.01,IF(AH233&gt;10,1.1,(1+AH233/100))))</f>
        <v>0.96250000000000013</v>
      </c>
      <c r="AS233" s="109">
        <f t="shared" si="62"/>
        <v>1.0587500000000003</v>
      </c>
      <c r="AT233" s="109">
        <f t="shared" si="68"/>
        <v>1.1646250000000005</v>
      </c>
      <c r="AU233" s="109">
        <f t="shared" si="68"/>
        <v>1.2810875000000006</v>
      </c>
      <c r="AV233" s="109">
        <f t="shared" si="68"/>
        <v>1.4091962500000008</v>
      </c>
      <c r="AW233" s="109">
        <f t="shared" si="63"/>
        <v>5.8761587500000019</v>
      </c>
      <c r="AX233" s="113">
        <f t="shared" si="64"/>
        <v>13.078474849766309</v>
      </c>
      <c r="AY233" s="100">
        <v>0.74</v>
      </c>
      <c r="AZ233" s="100">
        <v>15.290000000000001</v>
      </c>
      <c r="BA233" s="100">
        <v>-11.26</v>
      </c>
      <c r="BB233" s="100">
        <v>-1.67</v>
      </c>
      <c r="BC233" s="100">
        <v>0.05</v>
      </c>
      <c r="BE233" s="12">
        <v>2000</v>
      </c>
      <c r="BF233" s="12">
        <f t="shared" si="67"/>
        <v>3</v>
      </c>
      <c r="BG233" s="100">
        <v>25.790000000000003</v>
      </c>
      <c r="BH233" t="s">
        <v>121</v>
      </c>
      <c r="BI233" t="s">
        <v>122</v>
      </c>
    </row>
    <row r="234" spans="1:61" ht="11.25" customHeight="1" x14ac:dyDescent="0.2">
      <c r="A234" s="123" t="s">
        <v>821</v>
      </c>
      <c r="B234" s="55" t="s">
        <v>822</v>
      </c>
      <c r="C234" s="156" t="s">
        <v>134</v>
      </c>
      <c r="D234" s="98" t="s">
        <v>157</v>
      </c>
      <c r="E234" s="157">
        <v>14</v>
      </c>
      <c r="F234" s="2">
        <v>383</v>
      </c>
      <c r="G234" s="2" t="s">
        <v>146</v>
      </c>
      <c r="H234" s="2" t="s">
        <v>146</v>
      </c>
      <c r="I234" s="100">
        <v>56.2</v>
      </c>
      <c r="J234" s="101">
        <f t="shared" si="52"/>
        <v>2.4199288256227756</v>
      </c>
      <c r="K234" s="104">
        <v>0.34</v>
      </c>
      <c r="L234" s="71">
        <v>4</v>
      </c>
      <c r="M234" s="28">
        <f t="shared" si="53"/>
        <v>1.36</v>
      </c>
      <c r="N234" s="103" t="s">
        <v>151</v>
      </c>
      <c r="O234" s="104">
        <v>0.28999999999999998</v>
      </c>
      <c r="P234" s="158">
        <v>46066</v>
      </c>
      <c r="Q234" s="158">
        <v>46081</v>
      </c>
      <c r="R234" s="28">
        <f t="shared" si="54"/>
        <v>17.241379310344847</v>
      </c>
      <c r="S234" s="105">
        <f>IF(INDEX(Historical!$D$7:$D1256,MATCH(B234,Historical!$B$7:$B$1044,0))=0,"n/a",(INDEX(Historical!$C$7:$C$1044,MATCH(B234,Historical!$B$7:$B$1044,0))/INDEX(Historical!$D$7:$D$1044,MATCH(B234,Historical!$B$7:$B$1044,0))-1)*100)</f>
        <v>15.999999999999993</v>
      </c>
      <c r="T234" s="105">
        <f>IF(INDEX(Historical!$F$7:$F$1044,MATCH(B234,Historical!$B$7:$B$1044,0))=0,"n/a",((INDEX(Historical!$C$7:$C$1044,MATCH(B234,Historical!$B$7:$B$1044,0))/INDEX(Historical!$F$7:$F$1044,MATCH(B234,Historical!$B$7:$B$1044,0)))^(1/3)-1)*100)</f>
        <v>13.660692911233397</v>
      </c>
      <c r="U234" s="105">
        <f>IF(INDEX(Historical!$H$7:$H$1044,MATCH(B234,Historical!$B$7:$B$1044,0))=0,"n/a",((INDEX(Historical!$C$7:$C$1044,MATCH(B234,Historical!$B$7:$B$1044,0))/INDEX(Historical!$H$7:$H$1044,MATCH(B234,Historical!$B$7:$B$1044,0)))^(1/5)-1)*100)</f>
        <v>11.939357728279077</v>
      </c>
      <c r="V234" s="105">
        <f>IF(INDEX(Historical!$M$7:$M$1044,MATCH(B234,Historical!$B$7:$B$1044,0))=0,"n/a",((INDEX(Historical!$C$7:$C$1044,MATCH(B234,Historical!$B$7:$B$1044,0))/INDEX(Historical!$M$7:$M$1044,MATCH(B234,Historical!$B$7:$B$1044,0)))^(1/10)-1)*100)</f>
        <v>10.179432537256972</v>
      </c>
      <c r="W234" s="106">
        <f t="shared" si="55"/>
        <v>1.1728903045018213</v>
      </c>
      <c r="X234" s="107">
        <f t="shared" si="56"/>
        <v>0.48415886975989769</v>
      </c>
      <c r="Y234" s="165"/>
      <c r="Z234" s="101">
        <f t="shared" si="57"/>
        <v>22.405271828665569</v>
      </c>
      <c r="AA234" s="109">
        <f t="shared" si="58"/>
        <v>9.2586490939044488</v>
      </c>
      <c r="AB234" s="71">
        <v>12</v>
      </c>
      <c r="AC234" s="100">
        <v>6.07</v>
      </c>
      <c r="AD234" s="100" t="s">
        <v>142</v>
      </c>
      <c r="AE234" s="100">
        <v>1.66</v>
      </c>
      <c r="AF234" s="100">
        <v>1.27</v>
      </c>
      <c r="AG234" s="100">
        <v>14.08</v>
      </c>
      <c r="AH234" s="100">
        <v>4.41</v>
      </c>
      <c r="AI234" s="100">
        <v>7.93</v>
      </c>
      <c r="AJ234" s="100">
        <v>24.66</v>
      </c>
      <c r="AK234" s="100" t="s">
        <v>142</v>
      </c>
      <c r="AL234" s="100">
        <v>469.95</v>
      </c>
      <c r="AM234" s="100">
        <v>8.0500000000000007</v>
      </c>
      <c r="AN234" s="100">
        <v>0.82</v>
      </c>
      <c r="AO234" s="110">
        <f t="shared" si="59"/>
        <v>5.1006374599974045</v>
      </c>
      <c r="AP234" s="111">
        <f t="shared" si="60"/>
        <v>14.359286553901853</v>
      </c>
      <c r="AQ234" s="112">
        <f t="shared" si="61"/>
        <v>-27.708969822564043</v>
      </c>
      <c r="AR234" s="101">
        <f>INDEX(Historical!$C$7:$C$1045,MATCH(B234,Historical!$B$7:$B$1045,0))*IF(AH234="n/a",1.03,IF(AH234&lt;0,1.01,IF(AH234&gt;10,1.1,(1+AH234/100))))</f>
        <v>1.2111559999999999</v>
      </c>
      <c r="AS234" s="109">
        <f t="shared" si="62"/>
        <v>1.3072006707999999</v>
      </c>
      <c r="AT234" s="109">
        <f t="shared" si="68"/>
        <v>1.3464166909239998</v>
      </c>
      <c r="AU234" s="109">
        <f t="shared" si="68"/>
        <v>1.3868091916517198</v>
      </c>
      <c r="AV234" s="109">
        <f t="shared" si="68"/>
        <v>1.4284134674012714</v>
      </c>
      <c r="AW234" s="109">
        <f t="shared" si="63"/>
        <v>6.6799960207769908</v>
      </c>
      <c r="AX234" s="113">
        <f t="shared" si="64"/>
        <v>11.886113915973292</v>
      </c>
      <c r="AY234" s="100">
        <v>0.69</v>
      </c>
      <c r="AZ234" s="100">
        <v>22.439999999999998</v>
      </c>
      <c r="BA234" s="100">
        <v>-7.16</v>
      </c>
      <c r="BB234" s="100">
        <v>1.5599999999999998</v>
      </c>
      <c r="BC234" s="100">
        <v>5.2299999999999995</v>
      </c>
      <c r="BE234" s="12">
        <v>2013</v>
      </c>
      <c r="BF234" s="12">
        <f t="shared" si="67"/>
        <v>1</v>
      </c>
      <c r="BG234" s="100">
        <v>1.22</v>
      </c>
      <c r="BH234" t="s">
        <v>121</v>
      </c>
      <c r="BI234" t="s">
        <v>122</v>
      </c>
    </row>
    <row r="235" spans="1:61" ht="11.25" customHeight="1" x14ac:dyDescent="0.2">
      <c r="A235" s="116" t="s">
        <v>1467</v>
      </c>
      <c r="B235" s="55" t="s">
        <v>1468</v>
      </c>
      <c r="C235" s="156" t="s">
        <v>134</v>
      </c>
      <c r="D235" s="98" t="s">
        <v>157</v>
      </c>
      <c r="E235" s="157">
        <v>9</v>
      </c>
      <c r="F235" s="2">
        <v>540</v>
      </c>
      <c r="G235" s="2" t="s">
        <v>146</v>
      </c>
      <c r="H235" s="2" t="s">
        <v>146</v>
      </c>
      <c r="I235" s="100">
        <v>54.07</v>
      </c>
      <c r="J235" s="101">
        <f t="shared" si="52"/>
        <v>1.5535417051969667</v>
      </c>
      <c r="K235" s="104">
        <v>0.21</v>
      </c>
      <c r="L235" s="71">
        <v>4</v>
      </c>
      <c r="M235" s="28">
        <f t="shared" si="53"/>
        <v>0.84</v>
      </c>
      <c r="N235" s="103" t="s">
        <v>874</v>
      </c>
      <c r="O235" s="104">
        <v>0.19</v>
      </c>
      <c r="P235" s="158">
        <v>46063</v>
      </c>
      <c r="Q235" s="158">
        <v>46077</v>
      </c>
      <c r="R235" s="28">
        <f t="shared" si="54"/>
        <v>10.52631578947368</v>
      </c>
      <c r="S235" s="105">
        <f>IF(INDEX(Historical!$D$7:$D1257,MATCH(B235,Historical!$B$7:$B$1044,0))=0,"n/a",(INDEX(Historical!$C$7:$C$1044,MATCH(B235,Historical!$B$7:$B$1044,0))/INDEX(Historical!$D$7:$D$1044,MATCH(B235,Historical!$B$7:$B$1044,0))-1)*100)</f>
        <v>11.764705882352944</v>
      </c>
      <c r="T235" s="105">
        <f>IF(INDEX(Historical!$F$7:$F$1044,MATCH(B235,Historical!$B$7:$B$1044,0))=0,"n/a",((INDEX(Historical!$C$7:$C$1044,MATCH(B235,Historical!$B$7:$B$1044,0))/INDEX(Historical!$F$7:$F$1044,MATCH(B235,Historical!$B$7:$B$1044,0)))^(1/3)-1)*100)</f>
        <v>13.484552524869731</v>
      </c>
      <c r="U235" s="105">
        <f>IF(INDEX(Historical!$H$7:$H$1044,MATCH(B235,Historical!$B$7:$B$1044,0))=0,"n/a",((INDEX(Historical!$C$7:$C$1044,MATCH(B235,Historical!$B$7:$B$1044,0))/INDEX(Historical!$H$7:$H$1044,MATCH(B235,Historical!$B$7:$B$1044,0)))^(1/5)-1)*100)</f>
        <v>16.118714233316211</v>
      </c>
      <c r="V235" s="105" t="str">
        <f>IF(INDEX(Historical!$M$7:$M$1044,MATCH(B235,Historical!$B$7:$B$1044,0))=0,"n/a",((INDEX(Historical!$C$7:$C$1044,MATCH(B235,Historical!$B$7:$B$1044,0))/INDEX(Historical!$M$7:$M$1044,MATCH(B235,Historical!$B$7:$B$1044,0)))^(1/10)-1)*100)</f>
        <v>n/a</v>
      </c>
      <c r="W235" s="106" t="str">
        <f t="shared" si="55"/>
        <v>n/a</v>
      </c>
      <c r="X235" s="107">
        <f t="shared" si="56"/>
        <v>2.0249640996628404</v>
      </c>
      <c r="Y235" s="165"/>
      <c r="Z235" s="101">
        <f t="shared" si="57"/>
        <v>31.460674157303369</v>
      </c>
      <c r="AA235" s="109">
        <f t="shared" si="58"/>
        <v>20.250936329588015</v>
      </c>
      <c r="AB235" s="71">
        <v>12</v>
      </c>
      <c r="AC235" s="100">
        <v>2.67</v>
      </c>
      <c r="AD235" s="100" t="s">
        <v>142</v>
      </c>
      <c r="AE235" s="100">
        <v>3.04</v>
      </c>
      <c r="AF235" s="100">
        <v>1.41</v>
      </c>
      <c r="AG235" s="100">
        <v>7.870000000000001</v>
      </c>
      <c r="AH235" s="100">
        <v>17.399999999999999</v>
      </c>
      <c r="AI235" s="100">
        <v>8.2100000000000009</v>
      </c>
      <c r="AJ235" s="100">
        <v>7.9600000000000009</v>
      </c>
      <c r="AK235" s="100" t="s">
        <v>142</v>
      </c>
      <c r="AL235" s="100">
        <v>2800</v>
      </c>
      <c r="AM235" s="100">
        <v>16.150000000000002</v>
      </c>
      <c r="AN235" s="100">
        <v>0.14000000000000001</v>
      </c>
      <c r="AO235" s="110">
        <f t="shared" si="59"/>
        <v>-2.5786803910748368</v>
      </c>
      <c r="AP235" s="111">
        <f t="shared" si="60"/>
        <v>17.672255938513178</v>
      </c>
      <c r="AQ235" s="112">
        <f t="shared" si="61"/>
        <v>12.652504484107329</v>
      </c>
      <c r="AR235" s="101">
        <f>INDEX(Historical!$C$7:$C$1045,MATCH(B235,Historical!$B$7:$B$1045,0))*IF(AH235="n/a",1.03,IF(AH235&lt;0,1.01,IF(AH235&gt;10,1.1,(1+AH235/100))))</f>
        <v>0.83600000000000008</v>
      </c>
      <c r="AS235" s="109">
        <f t="shared" si="62"/>
        <v>0.9046356000000001</v>
      </c>
      <c r="AT235" s="109">
        <f t="shared" si="68"/>
        <v>0.93177466800000008</v>
      </c>
      <c r="AU235" s="109">
        <f t="shared" si="68"/>
        <v>0.95972790804000008</v>
      </c>
      <c r="AV235" s="109">
        <f t="shared" si="68"/>
        <v>0.98851974528120012</v>
      </c>
      <c r="AW235" s="109">
        <f t="shared" si="63"/>
        <v>4.6206579213212002</v>
      </c>
      <c r="AX235" s="113">
        <f t="shared" si="64"/>
        <v>8.5456961740728676</v>
      </c>
      <c r="AY235" s="100">
        <v>0.98</v>
      </c>
      <c r="AZ235" s="100">
        <v>29.56</v>
      </c>
      <c r="BA235" s="100">
        <v>-13.3</v>
      </c>
      <c r="BB235" s="100">
        <v>0.72</v>
      </c>
      <c r="BC235" s="100">
        <v>-0.9900000000000001</v>
      </c>
      <c r="BE235" s="12">
        <v>2018</v>
      </c>
      <c r="BF235" s="12">
        <f t="shared" si="67"/>
        <v>1</v>
      </c>
      <c r="BG235" s="100">
        <v>0.95</v>
      </c>
      <c r="BH235" t="s">
        <v>121</v>
      </c>
      <c r="BI235" t="s">
        <v>122</v>
      </c>
    </row>
    <row r="236" spans="1:61" ht="11.25" customHeight="1" x14ac:dyDescent="0.2">
      <c r="A236" s="116" t="s">
        <v>1469</v>
      </c>
      <c r="B236" s="55" t="s">
        <v>1470</v>
      </c>
      <c r="C236" s="156" t="s">
        <v>134</v>
      </c>
      <c r="D236" s="98" t="s">
        <v>157</v>
      </c>
      <c r="E236" s="157">
        <v>9</v>
      </c>
      <c r="F236" s="2">
        <v>543</v>
      </c>
      <c r="G236" s="2" t="s">
        <v>146</v>
      </c>
      <c r="H236" s="2" t="s">
        <v>146</v>
      </c>
      <c r="I236" s="100">
        <v>24.28</v>
      </c>
      <c r="J236" s="101">
        <f t="shared" si="52"/>
        <v>3.2948929159802307</v>
      </c>
      <c r="K236" s="104">
        <v>0.2</v>
      </c>
      <c r="L236" s="71">
        <v>4</v>
      </c>
      <c r="M236" s="28">
        <f t="shared" si="53"/>
        <v>0.8</v>
      </c>
      <c r="N236" s="103" t="s">
        <v>395</v>
      </c>
      <c r="O236" s="104">
        <v>0.18</v>
      </c>
      <c r="P236" s="158">
        <v>46079</v>
      </c>
      <c r="Q236" s="158">
        <v>46094</v>
      </c>
      <c r="R236" s="28">
        <f t="shared" si="54"/>
        <v>11.111111111111121</v>
      </c>
      <c r="S236" s="105">
        <f>IF(INDEX(Historical!$D$7:$D1258,MATCH(B236,Historical!$B$7:$B$1044,0))=0,"n/a",(INDEX(Historical!$C$7:$C$1044,MATCH(B236,Historical!$B$7:$B$1044,0))/INDEX(Historical!$D$7:$D$1044,MATCH(B236,Historical!$B$7:$B$1044,0))-1)*100)</f>
        <v>12.5</v>
      </c>
      <c r="T236" s="105">
        <f>IF(INDEX(Historical!$F$7:$F$1044,MATCH(B236,Historical!$B$7:$B$1044,0))=0,"n/a",((INDEX(Historical!$C$7:$C$1044,MATCH(B236,Historical!$B$7:$B$1044,0))/INDEX(Historical!$F$7:$F$1044,MATCH(B236,Historical!$B$7:$B$1044,0)))^(1/3)-1)*100)</f>
        <v>16.106951284583971</v>
      </c>
      <c r="U236" s="105">
        <f>IF(INDEX(Historical!$H$7:$H$1044,MATCH(B236,Historical!$B$7:$B$1044,0))=0,"n/a",((INDEX(Historical!$C$7:$C$1044,MATCH(B236,Historical!$B$7:$B$1044,0))/INDEX(Historical!$H$7:$H$1044,MATCH(B236,Historical!$B$7:$B$1044,0)))^(1/5)-1)*100)</f>
        <v>29.19940099556333</v>
      </c>
      <c r="V236" s="105" t="str">
        <f>IF(INDEX(Historical!$M$7:$M$1044,MATCH(B236,Historical!$B$7:$B$1044,0))=0,"n/a",((INDEX(Historical!$C$7:$C$1044,MATCH(B236,Historical!$B$7:$B$1044,0))/INDEX(Historical!$M$7:$M$1044,MATCH(B236,Historical!$B$7:$B$1044,0)))^(1/10)-1)*100)</f>
        <v>n/a</v>
      </c>
      <c r="W236" s="106" t="str">
        <f t="shared" si="55"/>
        <v>n/a</v>
      </c>
      <c r="X236" s="107">
        <f t="shared" si="56"/>
        <v>0.80639052735607097</v>
      </c>
      <c r="Y236" s="165"/>
      <c r="Z236" s="101">
        <f t="shared" si="57"/>
        <v>35.555555555555557</v>
      </c>
      <c r="AA236" s="109">
        <f t="shared" si="58"/>
        <v>10.791111111111112</v>
      </c>
      <c r="AB236" s="71">
        <v>12</v>
      </c>
      <c r="AC236" s="100">
        <v>2.25</v>
      </c>
      <c r="AD236" s="100">
        <v>1.42</v>
      </c>
      <c r="AE236" s="100">
        <v>3</v>
      </c>
      <c r="AF236" s="100">
        <v>1.91</v>
      </c>
      <c r="AG236" s="100">
        <v>19.040000000000003</v>
      </c>
      <c r="AH236" s="100">
        <v>2.91</v>
      </c>
      <c r="AI236" s="100">
        <v>7.03</v>
      </c>
      <c r="AJ236" s="100">
        <v>36.21</v>
      </c>
      <c r="AK236" s="100">
        <v>7.22</v>
      </c>
      <c r="AL236" s="100">
        <v>3780</v>
      </c>
      <c r="AM236" s="100">
        <v>2.4699999999999998</v>
      </c>
      <c r="AN236" s="100">
        <v>0.15</v>
      </c>
      <c r="AO236" s="110">
        <f t="shared" si="59"/>
        <v>21.703182800432444</v>
      </c>
      <c r="AP236" s="111">
        <f t="shared" si="60"/>
        <v>32.494293911543558</v>
      </c>
      <c r="AQ236" s="112">
        <f t="shared" si="61"/>
        <v>-4.2897376401691449</v>
      </c>
      <c r="AR236" s="101">
        <f>INDEX(Historical!$C$7:$C$1045,MATCH(B236,Historical!$B$7:$B$1045,0))*IF(AH236="n/a",1.03,IF(AH236&lt;0,1.01,IF(AH236&gt;10,1.1,(1+AH236/100))))</f>
        <v>0.74095199999999994</v>
      </c>
      <c r="AS236" s="109">
        <f t="shared" si="62"/>
        <v>0.79304092559999995</v>
      </c>
      <c r="AT236" s="109">
        <f t="shared" si="68"/>
        <v>0.85029848042832001</v>
      </c>
      <c r="AU236" s="109">
        <f t="shared" si="68"/>
        <v>0.91169003071524479</v>
      </c>
      <c r="AV236" s="109">
        <f t="shared" si="68"/>
        <v>0.97751405093288546</v>
      </c>
      <c r="AW236" s="109">
        <f t="shared" si="63"/>
        <v>4.2734954876764499</v>
      </c>
      <c r="AX236" s="113">
        <f t="shared" si="64"/>
        <v>17.60088751102327</v>
      </c>
      <c r="AY236" s="100">
        <v>0.83</v>
      </c>
      <c r="AZ236" s="100">
        <v>26.72</v>
      </c>
      <c r="BA236" s="100">
        <v>-0.94000000000000006</v>
      </c>
      <c r="BB236" s="100">
        <v>10.59</v>
      </c>
      <c r="BC236" s="100">
        <v>13.36</v>
      </c>
      <c r="BE236" s="12">
        <v>2018</v>
      </c>
      <c r="BF236" s="12">
        <f t="shared" si="67"/>
        <v>1</v>
      </c>
      <c r="BG236" s="100">
        <v>1.87</v>
      </c>
      <c r="BH236" t="s">
        <v>121</v>
      </c>
      <c r="BI236" t="s">
        <v>122</v>
      </c>
    </row>
    <row r="237" spans="1:61" ht="11.25" customHeight="1" x14ac:dyDescent="0.2">
      <c r="A237" s="123" t="s">
        <v>823</v>
      </c>
      <c r="B237" s="55" t="s">
        <v>824</v>
      </c>
      <c r="C237" s="156" t="s">
        <v>134</v>
      </c>
      <c r="D237" s="98" t="s">
        <v>157</v>
      </c>
      <c r="E237" s="157">
        <v>14</v>
      </c>
      <c r="F237" s="2">
        <v>353</v>
      </c>
      <c r="G237" s="2" t="s">
        <v>119</v>
      </c>
      <c r="H237" s="2" t="s">
        <v>119</v>
      </c>
      <c r="I237" s="100">
        <v>42.62</v>
      </c>
      <c r="J237" s="101">
        <f t="shared" si="52"/>
        <v>2.9094321914594086</v>
      </c>
      <c r="K237" s="104">
        <v>0.31</v>
      </c>
      <c r="L237" s="71">
        <v>4</v>
      </c>
      <c r="M237" s="28">
        <f t="shared" si="53"/>
        <v>1.24</v>
      </c>
      <c r="N237" s="103" t="s">
        <v>550</v>
      </c>
      <c r="O237" s="104">
        <v>0.28999999999999998</v>
      </c>
      <c r="P237" s="115">
        <v>45512</v>
      </c>
      <c r="Q237" s="115">
        <v>45527</v>
      </c>
      <c r="R237" s="28">
        <f t="shared" si="54"/>
        <v>6.8965517241379377</v>
      </c>
      <c r="S237" s="105">
        <f>IF(INDEX(Historical!$D$7:$D1259,MATCH(B237,Historical!$B$7:$B$1044,0))=0,"n/a",(INDEX(Historical!$C$7:$C$1044,MATCH(B237,Historical!$B$7:$B$1044,0))/INDEX(Historical!$D$7:$D$1044,MATCH(B237,Historical!$B$7:$B$1044,0))-1)*100)</f>
        <v>3.3333333333333437</v>
      </c>
      <c r="T237" s="105">
        <f>IF(INDEX(Historical!$F$7:$F$1044,MATCH(B237,Historical!$B$7:$B$1044,0))=0,"n/a",((INDEX(Historical!$C$7:$C$1044,MATCH(B237,Historical!$B$7:$B$1044,0))/INDEX(Historical!$F$7:$F$1044,MATCH(B237,Historical!$B$7:$B$1044,0)))^(1/3)-1)*100)</f>
        <v>3.4509669068251148</v>
      </c>
      <c r="U237" s="105">
        <f>IF(INDEX(Historical!$H$7:$H$1044,MATCH(B237,Historical!$B$7:$B$1044,0))=0,"n/a",((INDEX(Historical!$C$7:$C$1044,MATCH(B237,Historical!$B$7:$B$1044,0))/INDEX(Historical!$H$7:$H$1044,MATCH(B237,Historical!$B$7:$B$1044,0)))^(1/5)-1)*100)</f>
        <v>4.3961149790192833</v>
      </c>
      <c r="V237" s="105">
        <f>IF(INDEX(Historical!$M$7:$M$1044,MATCH(B237,Historical!$B$7:$B$1044,0))=0,"n/a",((INDEX(Historical!$C$7:$C$1044,MATCH(B237,Historical!$B$7:$B$1044,0))/INDEX(Historical!$M$7:$M$1044,MATCH(B237,Historical!$B$7:$B$1044,0)))^(1/10)-1)*100)</f>
        <v>8.6682798563419325</v>
      </c>
      <c r="W237" s="106">
        <f t="shared" si="55"/>
        <v>0.50714963659173673</v>
      </c>
      <c r="X237" s="107">
        <f t="shared" si="56"/>
        <v>0.78222686459417845</v>
      </c>
      <c r="Y237" s="162" t="s">
        <v>1716</v>
      </c>
      <c r="Z237" s="101">
        <f t="shared" si="57"/>
        <v>46.969696969696969</v>
      </c>
      <c r="AA237" s="109">
        <f t="shared" si="58"/>
        <v>16.143939393939391</v>
      </c>
      <c r="AB237" s="71">
        <v>12</v>
      </c>
      <c r="AC237" s="100">
        <v>2.64</v>
      </c>
      <c r="AD237" s="100" t="s">
        <v>142</v>
      </c>
      <c r="AE237" s="100">
        <v>4.3</v>
      </c>
      <c r="AF237" s="100">
        <v>1.54</v>
      </c>
      <c r="AG237" s="100">
        <v>9.629999999999999</v>
      </c>
      <c r="AH237" s="100">
        <v>7.19</v>
      </c>
      <c r="AI237" s="100">
        <v>1.68</v>
      </c>
      <c r="AJ237" s="100">
        <v>5.62</v>
      </c>
      <c r="AK237" s="100" t="s">
        <v>142</v>
      </c>
      <c r="AL237" s="100">
        <v>812.98</v>
      </c>
      <c r="AM237" s="100">
        <v>15.36</v>
      </c>
      <c r="AN237" s="100">
        <v>0.01</v>
      </c>
      <c r="AO237" s="110">
        <f t="shared" si="59"/>
        <v>-8.8383922234606995</v>
      </c>
      <c r="AP237" s="111">
        <f t="shared" si="60"/>
        <v>7.3055471704786914</v>
      </c>
      <c r="AQ237" s="112">
        <f t="shared" si="61"/>
        <v>5.1172185211805665</v>
      </c>
      <c r="AR237" s="101">
        <f>INDEX(Historical!$C$7:$C$1045,MATCH(B237,Historical!$B$7:$B$1045,0))*IF(AH237="n/a",1.03,IF(AH237&lt;0,1.01,IF(AH237&gt;10,1.1,(1+AH237/100))))</f>
        <v>1.329156</v>
      </c>
      <c r="AS237" s="109">
        <f t="shared" si="62"/>
        <v>1.3514858208</v>
      </c>
      <c r="AT237" s="109">
        <f t="shared" si="68"/>
        <v>1.3920303954240001</v>
      </c>
      <c r="AU237" s="109">
        <f t="shared" si="68"/>
        <v>1.4337913072867201</v>
      </c>
      <c r="AV237" s="109">
        <f t="shared" si="68"/>
        <v>1.4768050465053217</v>
      </c>
      <c r="AW237" s="109">
        <f t="shared" si="63"/>
        <v>6.9832685700160422</v>
      </c>
      <c r="AX237" s="113">
        <f t="shared" si="64"/>
        <v>16.384956757428537</v>
      </c>
      <c r="AY237" s="100">
        <v>0.48</v>
      </c>
      <c r="AZ237" s="100">
        <v>40.72</v>
      </c>
      <c r="BA237" s="100">
        <v>-3.92</v>
      </c>
      <c r="BB237" s="100">
        <v>3.17</v>
      </c>
      <c r="BC237" s="100">
        <v>17.61</v>
      </c>
      <c r="BE237" s="12">
        <v>2012</v>
      </c>
      <c r="BF237" s="12">
        <f t="shared" si="67"/>
        <v>1</v>
      </c>
      <c r="BG237" s="100">
        <v>1.43</v>
      </c>
      <c r="BH237" t="s">
        <v>121</v>
      </c>
      <c r="BI237" t="s">
        <v>122</v>
      </c>
    </row>
    <row r="238" spans="1:61" ht="11.25" customHeight="1" x14ac:dyDescent="0.2">
      <c r="A238" s="116" t="s">
        <v>1471</v>
      </c>
      <c r="B238" s="55" t="s">
        <v>1472</v>
      </c>
      <c r="C238" s="156" t="s">
        <v>134</v>
      </c>
      <c r="D238" s="98" t="s">
        <v>157</v>
      </c>
      <c r="E238" s="157">
        <v>10</v>
      </c>
      <c r="F238" s="2">
        <v>525</v>
      </c>
      <c r="G238" s="2" t="s">
        <v>146</v>
      </c>
      <c r="H238" s="2" t="s">
        <v>146</v>
      </c>
      <c r="I238" s="100">
        <v>18.41</v>
      </c>
      <c r="J238" s="101">
        <f t="shared" si="52"/>
        <v>3.0418250950570345</v>
      </c>
      <c r="K238" s="104">
        <v>0.14000000000000001</v>
      </c>
      <c r="L238" s="71">
        <v>4</v>
      </c>
      <c r="M238" s="28">
        <f t="shared" si="53"/>
        <v>0.56000000000000005</v>
      </c>
      <c r="N238" s="103" t="s">
        <v>874</v>
      </c>
      <c r="O238" s="104">
        <v>0.13500000000000001</v>
      </c>
      <c r="P238" s="158">
        <v>46150</v>
      </c>
      <c r="Q238" s="158">
        <v>46164</v>
      </c>
      <c r="R238" s="28">
        <f t="shared" si="54"/>
        <v>3.7037037037037068</v>
      </c>
      <c r="S238" s="105">
        <f>IF(INDEX(Historical!$D$7:$D1260,MATCH(B238,Historical!$B$7:$B$1044,0))=0,"n/a",(INDEX(Historical!$C$7:$C$1044,MATCH(B238,Historical!$B$7:$B$1044,0))/INDEX(Historical!$D$7:$D$1044,MATCH(B238,Historical!$B$7:$B$1044,0))-1)*100)</f>
        <v>3.8834951456310662</v>
      </c>
      <c r="T238" s="105">
        <f>IF(INDEX(Historical!$F$7:$F$1044,MATCH(B238,Historical!$B$7:$B$1044,0))=0,"n/a",((INDEX(Historical!$C$7:$C$1044,MATCH(B238,Historical!$B$7:$B$1044,0))/INDEX(Historical!$F$7:$F$1044,MATCH(B238,Historical!$B$7:$B$1044,0)))^(1/3)-1)*100)</f>
        <v>4.0447227978333222</v>
      </c>
      <c r="U238" s="105">
        <f>IF(INDEX(Historical!$H$7:$H$1044,MATCH(B238,Historical!$B$7:$B$1044,0))=0,"n/a",((INDEX(Historical!$C$7:$C$1044,MATCH(B238,Historical!$B$7:$B$1044,0))/INDEX(Historical!$H$7:$H$1044,MATCH(B238,Historical!$B$7:$B$1044,0)))^(1/5)-1)*100)</f>
        <v>3.9872806255835336</v>
      </c>
      <c r="V238" s="105">
        <f>IF(INDEX(Historical!$M$7:$M$1044,MATCH(B238,Historical!$B$7:$B$1044,0))=0,"n/a",((INDEX(Historical!$C$7:$C$1044,MATCH(B238,Historical!$B$7:$B$1044,0))/INDEX(Historical!$M$7:$M$1044,MATCH(B238,Historical!$B$7:$B$1044,0)))^(1/10)-1)*100)</f>
        <v>6.6889829458704142</v>
      </c>
      <c r="W238" s="106">
        <f t="shared" si="55"/>
        <v>0.59609669479650351</v>
      </c>
      <c r="X238" s="107">
        <f t="shared" si="56"/>
        <v>0.27708690935257357</v>
      </c>
      <c r="Y238" s="165"/>
      <c r="Z238" s="101">
        <f t="shared" si="57"/>
        <v>36.842105263157897</v>
      </c>
      <c r="AA238" s="109">
        <f t="shared" si="58"/>
        <v>12.111842105263158</v>
      </c>
      <c r="AB238" s="71">
        <v>12</v>
      </c>
      <c r="AC238" s="100">
        <v>1.52</v>
      </c>
      <c r="AD238" s="100" t="s">
        <v>142</v>
      </c>
      <c r="AE238" s="100">
        <v>2.54</v>
      </c>
      <c r="AF238" s="100">
        <v>1.21</v>
      </c>
      <c r="AG238" s="100">
        <v>10.48</v>
      </c>
      <c r="AH238" s="100">
        <v>18.25</v>
      </c>
      <c r="AI238" s="100">
        <v>13.139999999999999</v>
      </c>
      <c r="AJ238" s="100">
        <v>14.39</v>
      </c>
      <c r="AK238" s="100" t="s">
        <v>142</v>
      </c>
      <c r="AL238" s="100">
        <v>1880</v>
      </c>
      <c r="AM238" s="100">
        <v>1.9800000000000002</v>
      </c>
      <c r="AN238" s="100">
        <v>0.1</v>
      </c>
      <c r="AO238" s="110">
        <f t="shared" si="59"/>
        <v>-5.0827363846225895</v>
      </c>
      <c r="AP238" s="111">
        <f t="shared" si="60"/>
        <v>7.029105720640568</v>
      </c>
      <c r="AQ238" s="112">
        <f t="shared" si="61"/>
        <v>-19.293869302488908</v>
      </c>
      <c r="AR238" s="101">
        <f>INDEX(Historical!$C$7:$C$1045,MATCH(B238,Historical!$B$7:$B$1045,0))*IF(AH238="n/a",1.03,IF(AH238&lt;0,1.01,IF(AH238&gt;10,1.1,(1+AH238/100))))</f>
        <v>0.58850000000000013</v>
      </c>
      <c r="AS238" s="109">
        <f t="shared" si="62"/>
        <v>0.6473500000000002</v>
      </c>
      <c r="AT238" s="109">
        <f t="shared" si="68"/>
        <v>0.66677050000000027</v>
      </c>
      <c r="AU238" s="109">
        <f t="shared" si="68"/>
        <v>0.68677361500000034</v>
      </c>
      <c r="AV238" s="109">
        <f t="shared" si="68"/>
        <v>0.70737682345000041</v>
      </c>
      <c r="AW238" s="109">
        <f t="shared" si="63"/>
        <v>3.2967709384500017</v>
      </c>
      <c r="AX238" s="113">
        <f t="shared" si="64"/>
        <v>17.907501023628473</v>
      </c>
      <c r="AY238" s="100">
        <v>0.75</v>
      </c>
      <c r="AZ238" s="100">
        <v>22.73</v>
      </c>
      <c r="BA238" s="100">
        <v>-3.81</v>
      </c>
      <c r="BB238" s="100">
        <v>3.06</v>
      </c>
      <c r="BC238" s="100">
        <v>7.16</v>
      </c>
      <c r="BE238" s="12">
        <v>2017</v>
      </c>
      <c r="BF238" s="12">
        <f t="shared" si="67"/>
        <v>1</v>
      </c>
      <c r="BG238" s="100">
        <v>1.31</v>
      </c>
      <c r="BH238" t="s">
        <v>121</v>
      </c>
      <c r="BI238" t="s">
        <v>122</v>
      </c>
    </row>
    <row r="239" spans="1:61" ht="11.25" customHeight="1" x14ac:dyDescent="0.2">
      <c r="A239" s="116" t="s">
        <v>825</v>
      </c>
      <c r="B239" s="55" t="s">
        <v>826</v>
      </c>
      <c r="C239" s="156" t="s">
        <v>134</v>
      </c>
      <c r="D239" s="98" t="s">
        <v>827</v>
      </c>
      <c r="E239" s="157">
        <v>10</v>
      </c>
      <c r="F239" s="2">
        <v>503</v>
      </c>
      <c r="G239" s="2" t="s">
        <v>146</v>
      </c>
      <c r="H239" s="2" t="s">
        <v>146</v>
      </c>
      <c r="I239" s="100">
        <v>218.22</v>
      </c>
      <c r="J239" s="101">
        <f t="shared" si="52"/>
        <v>0.76986527357712398</v>
      </c>
      <c r="K239" s="104">
        <v>0.42</v>
      </c>
      <c r="L239" s="71">
        <v>4</v>
      </c>
      <c r="M239" s="28">
        <f t="shared" si="53"/>
        <v>1.68</v>
      </c>
      <c r="N239" s="103" t="s">
        <v>697</v>
      </c>
      <c r="O239" s="104">
        <v>0.38</v>
      </c>
      <c r="P239" s="158">
        <v>45884</v>
      </c>
      <c r="Q239" s="158">
        <v>45898</v>
      </c>
      <c r="R239" s="28">
        <f t="shared" si="54"/>
        <v>10.52631578947368</v>
      </c>
      <c r="S239" s="105">
        <f>IF(INDEX(Historical!$D$7:$D1261,MATCH(B239,Historical!$B$7:$B$1044,0))=0,"n/a",(INDEX(Historical!$C$7:$C$1044,MATCH(B239,Historical!$B$7:$B$1044,0))/INDEX(Historical!$D$7:$D$1044,MATCH(B239,Historical!$B$7:$B$1044,0))-1)*100)</f>
        <v>9.5890410958904262</v>
      </c>
      <c r="T239" s="105">
        <f>IF(INDEX(Historical!$F$7:$F$1044,MATCH(B239,Historical!$B$7:$B$1044,0))=0,"n/a",((INDEX(Historical!$C$7:$C$1044,MATCH(B239,Historical!$B$7:$B$1044,0))/INDEX(Historical!$F$7:$F$1044,MATCH(B239,Historical!$B$7:$B$1044,0)))^(1/3)-1)*100)</f>
        <v>8.2887014419613649</v>
      </c>
      <c r="U239" s="105">
        <f>IF(INDEX(Historical!$H$7:$H$1044,MATCH(B239,Historical!$B$7:$B$1044,0))=0,"n/a",((INDEX(Historical!$C$7:$C$1044,MATCH(B239,Historical!$B$7:$B$1044,0))/INDEX(Historical!$H$7:$H$1044,MATCH(B239,Historical!$B$7:$B$1044,0)))^(1/5)-1)*100)</f>
        <v>8.1780741066402882</v>
      </c>
      <c r="V239" s="105" t="str">
        <f>IF(INDEX(Historical!$M$7:$M$1044,MATCH(B239,Historical!$B$7:$B$1044,0))=0,"n/a",((INDEX(Historical!$C$7:$C$1044,MATCH(B239,Historical!$B$7:$B$1044,0))/INDEX(Historical!$M$7:$M$1044,MATCH(B239,Historical!$B$7:$B$1044,0)))^(1/10)-1)*100)</f>
        <v>n/a</v>
      </c>
      <c r="W239" s="106" t="str">
        <f t="shared" si="55"/>
        <v>n/a</v>
      </c>
      <c r="X239" s="107">
        <f t="shared" si="56"/>
        <v>0.34506641800169996</v>
      </c>
      <c r="Y239" s="165"/>
      <c r="Z239" s="101">
        <f t="shared" si="57"/>
        <v>21.026282853566958</v>
      </c>
      <c r="AA239" s="109">
        <f t="shared" si="58"/>
        <v>27.311639549436794</v>
      </c>
      <c r="AB239" s="71">
        <v>12</v>
      </c>
      <c r="AC239" s="100">
        <v>7.99</v>
      </c>
      <c r="AD239" s="100">
        <v>0.89</v>
      </c>
      <c r="AE239" s="100">
        <v>2.4700000000000002</v>
      </c>
      <c r="AF239" s="100">
        <v>4.16</v>
      </c>
      <c r="AG239" s="100">
        <v>16.27</v>
      </c>
      <c r="AH239" s="100">
        <v>22.91</v>
      </c>
      <c r="AI239" s="100">
        <v>15.190000000000001</v>
      </c>
      <c r="AJ239" s="100">
        <v>23.7</v>
      </c>
      <c r="AK239" s="100">
        <v>19.850000000000001</v>
      </c>
      <c r="AL239" s="100">
        <v>9570</v>
      </c>
      <c r="AM239" s="100">
        <v>12.42</v>
      </c>
      <c r="AN239" s="100">
        <v>1.1399999999999999</v>
      </c>
      <c r="AO239" s="110">
        <f t="shared" si="59"/>
        <v>-18.363700169219381</v>
      </c>
      <c r="AP239" s="111">
        <f t="shared" si="60"/>
        <v>8.947939380217413</v>
      </c>
      <c r="AQ239" s="112">
        <f t="shared" si="61"/>
        <v>124.7135663467874</v>
      </c>
      <c r="AR239" s="101">
        <f>INDEX(Historical!$C$7:$C$1045,MATCH(B239,Historical!$B$7:$B$1045,0))*IF(AH239="n/a",1.03,IF(AH239&lt;0,1.01,IF(AH239&gt;10,1.1,(1+AH239/100))))</f>
        <v>1.7600000000000002</v>
      </c>
      <c r="AS239" s="109">
        <f t="shared" si="62"/>
        <v>1.9360000000000004</v>
      </c>
      <c r="AT239" s="109">
        <f t="shared" si="68"/>
        <v>2.1296000000000004</v>
      </c>
      <c r="AU239" s="109">
        <f t="shared" si="68"/>
        <v>2.3425600000000006</v>
      </c>
      <c r="AV239" s="109">
        <f t="shared" si="68"/>
        <v>2.5768160000000009</v>
      </c>
      <c r="AW239" s="109">
        <f t="shared" si="63"/>
        <v>10.744976000000003</v>
      </c>
      <c r="AX239" s="113">
        <f t="shared" si="64"/>
        <v>4.9239189808450199</v>
      </c>
      <c r="AY239" s="100">
        <v>0.51</v>
      </c>
      <c r="AZ239" s="100">
        <v>83.06</v>
      </c>
      <c r="BA239" s="100">
        <v>-3.9800000000000004</v>
      </c>
      <c r="BB239" s="100">
        <v>10.89</v>
      </c>
      <c r="BC239" s="100">
        <v>32.119999999999997</v>
      </c>
      <c r="BE239" s="12">
        <v>2016</v>
      </c>
      <c r="BF239" s="12">
        <f t="shared" si="67"/>
        <v>1</v>
      </c>
      <c r="BG239" s="100">
        <v>7.24</v>
      </c>
      <c r="BH239" t="s">
        <v>121</v>
      </c>
      <c r="BI239" t="s">
        <v>122</v>
      </c>
    </row>
    <row r="240" spans="1:61" ht="11.25" customHeight="1" x14ac:dyDescent="0.2">
      <c r="A240" s="116" t="s">
        <v>828</v>
      </c>
      <c r="B240" s="55" t="s">
        <v>829</v>
      </c>
      <c r="C240" s="156" t="s">
        <v>300</v>
      </c>
      <c r="D240" s="98" t="s">
        <v>612</v>
      </c>
      <c r="E240" s="157">
        <v>11</v>
      </c>
      <c r="F240" s="2">
        <v>489</v>
      </c>
      <c r="G240" s="2" t="s">
        <v>146</v>
      </c>
      <c r="H240" s="2" t="s">
        <v>146</v>
      </c>
      <c r="I240" s="100">
        <v>25.57</v>
      </c>
      <c r="J240" s="101">
        <f t="shared" si="52"/>
        <v>5.7332811888932342</v>
      </c>
      <c r="K240" s="104">
        <v>0.36649999999999999</v>
      </c>
      <c r="L240" s="71">
        <v>4</v>
      </c>
      <c r="M240" s="28">
        <f t="shared" si="53"/>
        <v>1.466</v>
      </c>
      <c r="N240" s="103" t="s">
        <v>270</v>
      </c>
      <c r="O240" s="104">
        <v>0.35499999999999998</v>
      </c>
      <c r="P240" s="158">
        <v>46022</v>
      </c>
      <c r="Q240" s="158">
        <v>46037</v>
      </c>
      <c r="R240" s="28">
        <f t="shared" si="54"/>
        <v>3.2394366197183131</v>
      </c>
      <c r="S240" s="105">
        <f>IF(INDEX(Historical!$D$7:$D1262,MATCH(B240,Historical!$B$7:$B$1044,0))=0,"n/a",(INDEX(Historical!$C$7:$C$1044,MATCH(B240,Historical!$B$7:$B$1044,0))/INDEX(Historical!$D$7:$D$1044,MATCH(B240,Historical!$B$7:$B$1044,0))-1)*100)</f>
        <v>2.898550724637694</v>
      </c>
      <c r="T240" s="105">
        <f>IF(INDEX(Historical!$F$7:$F$1044,MATCH(B240,Historical!$B$7:$B$1044,0))=0,"n/a",((INDEX(Historical!$C$7:$C$1044,MATCH(B240,Historical!$B$7:$B$1044,0))/INDEX(Historical!$F$7:$F$1044,MATCH(B240,Historical!$B$7:$B$1044,0)))^(1/3)-1)*100)</f>
        <v>2.20659054661696</v>
      </c>
      <c r="U240" s="105">
        <f>IF(INDEX(Historical!$H$7:$H$1044,MATCH(B240,Historical!$B$7:$B$1044,0))=0,"n/a",((INDEX(Historical!$C$7:$C$1044,MATCH(B240,Historical!$B$7:$B$1044,0))/INDEX(Historical!$H$7:$H$1044,MATCH(B240,Historical!$B$7:$B$1044,0)))^(1/5)-1)*100)</f>
        <v>3.0826804011563569</v>
      </c>
      <c r="V240" s="105" t="str">
        <f>IF(INDEX(Historical!$M$7:$M$1044,MATCH(B240,Historical!$B$7:$B$1044,0))=0,"n/a",((INDEX(Historical!$C$7:$C$1044,MATCH(B240,Historical!$B$7:$B$1044,0))/INDEX(Historical!$M$7:$M$1044,MATCH(B240,Historical!$B$7:$B$1044,0)))^(1/10)-1)*100)</f>
        <v>n/a</v>
      </c>
      <c r="W240" s="106" t="str">
        <f t="shared" si="55"/>
        <v>n/a</v>
      </c>
      <c r="X240" s="107">
        <f t="shared" si="56"/>
        <v>14.679430481696938</v>
      </c>
      <c r="Y240" s="165"/>
      <c r="Z240" s="101">
        <f t="shared" si="57"/>
        <v>132.07207207207205</v>
      </c>
      <c r="AA240" s="109">
        <f t="shared" si="58"/>
        <v>23.036036036036034</v>
      </c>
      <c r="AB240" s="71">
        <v>12</v>
      </c>
      <c r="AC240" s="100">
        <v>1.1100000000000001</v>
      </c>
      <c r="AD240" s="100">
        <v>5.81</v>
      </c>
      <c r="AE240" s="100">
        <v>9.33</v>
      </c>
      <c r="AF240" s="100">
        <v>1.69</v>
      </c>
      <c r="AG240" s="100">
        <v>7.5399999999999991</v>
      </c>
      <c r="AH240" s="100">
        <v>7.8299999999999992</v>
      </c>
      <c r="AI240" s="100">
        <v>2.35</v>
      </c>
      <c r="AJ240" s="100">
        <v>0.21</v>
      </c>
      <c r="AK240" s="100">
        <v>3.66</v>
      </c>
      <c r="AL240" s="100">
        <v>2810</v>
      </c>
      <c r="AM240" s="100">
        <v>1.3299999999999998</v>
      </c>
      <c r="AN240" s="100">
        <v>0.73</v>
      </c>
      <c r="AO240" s="110">
        <f t="shared" si="59"/>
        <v>-14.220074445986443</v>
      </c>
      <c r="AP240" s="111">
        <f t="shared" si="60"/>
        <v>8.8159615900495911</v>
      </c>
      <c r="AQ240" s="112">
        <f t="shared" si="61"/>
        <v>31.539433717127665</v>
      </c>
      <c r="AR240" s="101">
        <f>INDEX(Historical!$C$7:$C$1045,MATCH(B240,Historical!$B$7:$B$1045,0))*IF(AH240="n/a",1.03,IF(AH240&lt;0,1.01,IF(AH240&gt;10,1.1,(1+AH240/100))))</f>
        <v>1.5311859999999999</v>
      </c>
      <c r="AS240" s="109">
        <f t="shared" si="62"/>
        <v>1.567168871</v>
      </c>
      <c r="AT240" s="109">
        <f t="shared" si="68"/>
        <v>1.6245272516786</v>
      </c>
      <c r="AU240" s="109">
        <f t="shared" si="68"/>
        <v>1.6839849490900367</v>
      </c>
      <c r="AV240" s="109">
        <f t="shared" si="68"/>
        <v>1.7456187982267319</v>
      </c>
      <c r="AW240" s="109">
        <f t="shared" si="63"/>
        <v>8.1524858699953686</v>
      </c>
      <c r="AX240" s="113">
        <f t="shared" si="64"/>
        <v>31.883010832989317</v>
      </c>
      <c r="AY240" s="100">
        <v>0.84</v>
      </c>
      <c r="AZ240" s="100">
        <v>12.25</v>
      </c>
      <c r="BA240" s="100">
        <v>-11.77</v>
      </c>
      <c r="BB240" s="100">
        <v>2.2399999999999998</v>
      </c>
      <c r="BC240" s="100">
        <v>3.47</v>
      </c>
      <c r="BE240" s="12">
        <v>2016</v>
      </c>
      <c r="BF240" s="12">
        <f t="shared" si="67"/>
        <v>1</v>
      </c>
      <c r="BG240" s="100">
        <v>4.12</v>
      </c>
      <c r="BH240" t="s">
        <v>121</v>
      </c>
      <c r="BI240" t="s">
        <v>302</v>
      </c>
    </row>
    <row r="241" spans="1:61" ht="11.25" customHeight="1" x14ac:dyDescent="0.2">
      <c r="A241" s="116" t="s">
        <v>830</v>
      </c>
      <c r="B241" s="55" t="s">
        <v>831</v>
      </c>
      <c r="C241" s="156" t="s">
        <v>134</v>
      </c>
      <c r="D241" s="98" t="s">
        <v>157</v>
      </c>
      <c r="E241" s="157">
        <v>11</v>
      </c>
      <c r="F241" s="2">
        <v>485</v>
      </c>
      <c r="G241" s="2" t="s">
        <v>146</v>
      </c>
      <c r="H241" s="2" t="s">
        <v>146</v>
      </c>
      <c r="I241" s="100">
        <v>45.09</v>
      </c>
      <c r="J241" s="101">
        <f t="shared" si="52"/>
        <v>3.8145930361499221</v>
      </c>
      <c r="K241" s="104">
        <v>0.43</v>
      </c>
      <c r="L241" s="71">
        <v>4</v>
      </c>
      <c r="M241" s="28">
        <f t="shared" si="53"/>
        <v>1.72</v>
      </c>
      <c r="N241" s="103" t="s">
        <v>395</v>
      </c>
      <c r="O241" s="104">
        <v>0.4</v>
      </c>
      <c r="P241" s="158">
        <v>45975</v>
      </c>
      <c r="Q241" s="158">
        <v>46001</v>
      </c>
      <c r="R241" s="28">
        <f t="shared" si="54"/>
        <v>7.4999999999999929</v>
      </c>
      <c r="S241" s="105">
        <f>IF(INDEX(Historical!$D$7:$D1263,MATCH(B241,Historical!$B$7:$B$1044,0))=0,"n/a",(INDEX(Historical!$C$7:$C$1044,MATCH(B241,Historical!$B$7:$B$1044,0))/INDEX(Historical!$D$7:$D$1044,MATCH(B241,Historical!$B$7:$B$1044,0))-1)*100)</f>
        <v>5.8441558441558294</v>
      </c>
      <c r="T241" s="105">
        <f>IF(INDEX(Historical!$F$7:$F$1044,MATCH(B241,Historical!$B$7:$B$1044,0))=0,"n/a",((INDEX(Historical!$C$7:$C$1044,MATCH(B241,Historical!$B$7:$B$1044,0))/INDEX(Historical!$F$7:$F$1044,MATCH(B241,Historical!$B$7:$B$1044,0)))^(1/3)-1)*100)</f>
        <v>6.4840625760021586</v>
      </c>
      <c r="U241" s="105">
        <f>IF(INDEX(Historical!$H$7:$H$1044,MATCH(B241,Historical!$B$7:$B$1044,0))=0,"n/a",((INDEX(Historical!$C$7:$C$1044,MATCH(B241,Historical!$B$7:$B$1044,0))/INDEX(Historical!$H$7:$H$1044,MATCH(B241,Historical!$B$7:$B$1044,0)))^(1/5)-1)*100)</f>
        <v>7.4129268399922177</v>
      </c>
      <c r="V241" s="105">
        <f>IF(INDEX(Historical!$M$7:$M$1044,MATCH(B241,Historical!$B$7:$B$1044,0))=0,"n/a",((INDEX(Historical!$C$7:$C$1044,MATCH(B241,Historical!$B$7:$B$1044,0))/INDEX(Historical!$M$7:$M$1044,MATCH(B241,Historical!$B$7:$B$1044,0)))^(1/10)-1)*100)</f>
        <v>8.7169599731465439</v>
      </c>
      <c r="W241" s="106">
        <f t="shared" si="55"/>
        <v>0.85040276229654266</v>
      </c>
      <c r="X241" s="107">
        <f t="shared" si="56"/>
        <v>0.64516334551716426</v>
      </c>
      <c r="Y241" s="123"/>
      <c r="Z241" s="101">
        <f t="shared" si="57"/>
        <v>33.659491193737765</v>
      </c>
      <c r="AA241" s="109">
        <f t="shared" si="58"/>
        <v>8.8238747553816044</v>
      </c>
      <c r="AB241" s="71">
        <v>12</v>
      </c>
      <c r="AC241" s="100">
        <v>5.1100000000000003</v>
      </c>
      <c r="AD241" s="100" t="s">
        <v>142</v>
      </c>
      <c r="AE241" s="100">
        <v>1.86</v>
      </c>
      <c r="AF241" s="100">
        <v>1.07</v>
      </c>
      <c r="AG241" s="100">
        <v>13</v>
      </c>
      <c r="AH241" s="100" t="s">
        <v>142</v>
      </c>
      <c r="AI241" s="100" t="s">
        <v>142</v>
      </c>
      <c r="AJ241" s="100">
        <v>11.49</v>
      </c>
      <c r="AK241" s="100" t="s">
        <v>142</v>
      </c>
      <c r="AL241" s="100">
        <v>265.07</v>
      </c>
      <c r="AM241" s="100">
        <v>21.67</v>
      </c>
      <c r="AN241" s="100">
        <v>0.02</v>
      </c>
      <c r="AO241" s="110">
        <f t="shared" si="59"/>
        <v>2.4036451207605349</v>
      </c>
      <c r="AP241" s="111">
        <f t="shared" si="60"/>
        <v>11.227519876142139</v>
      </c>
      <c r="AQ241" s="112">
        <f t="shared" si="61"/>
        <v>-35.22158799840691</v>
      </c>
      <c r="AR241" s="101">
        <f>INDEX(Historical!$C$7:$C$1045,MATCH(B241,Historical!$B$7:$B$1045,0))*IF(AH241="n/a",1.03,IF(AH241&lt;0,1.01,IF(AH241&gt;10,1.1,(1+AH241/100))))</f>
        <v>1.6788999999999998</v>
      </c>
      <c r="AS241" s="109">
        <f t="shared" si="62"/>
        <v>1.7292669999999999</v>
      </c>
      <c r="AT241" s="109">
        <f t="shared" si="68"/>
        <v>1.7811450099999999</v>
      </c>
      <c r="AU241" s="109">
        <f t="shared" si="68"/>
        <v>1.8345793603</v>
      </c>
      <c r="AV241" s="109">
        <f t="shared" si="68"/>
        <v>1.8896167411090001</v>
      </c>
      <c r="AW241" s="109">
        <f t="shared" si="63"/>
        <v>8.9135081114090013</v>
      </c>
      <c r="AX241" s="113">
        <f t="shared" si="64"/>
        <v>19.768259284561989</v>
      </c>
      <c r="AY241" s="100">
        <v>0.84</v>
      </c>
      <c r="AZ241" s="100">
        <v>15.620000000000001</v>
      </c>
      <c r="BA241" s="100">
        <v>-9.82</v>
      </c>
      <c r="BB241" s="100">
        <v>1.32</v>
      </c>
      <c r="BC241" s="100">
        <v>1.95</v>
      </c>
      <c r="BE241" s="12">
        <v>2015</v>
      </c>
      <c r="BF241" s="12">
        <f t="shared" si="67"/>
        <v>1</v>
      </c>
      <c r="BG241" s="100">
        <v>1.0699999999999998</v>
      </c>
      <c r="BH241" t="s">
        <v>121</v>
      </c>
      <c r="BI241" t="s">
        <v>122</v>
      </c>
    </row>
    <row r="242" spans="1:61" ht="11.25" customHeight="1" x14ac:dyDescent="0.2">
      <c r="A242" s="116" t="s">
        <v>1473</v>
      </c>
      <c r="B242" s="55" t="s">
        <v>1474</v>
      </c>
      <c r="C242" s="156" t="s">
        <v>125</v>
      </c>
      <c r="D242" s="98" t="s">
        <v>126</v>
      </c>
      <c r="E242" s="157">
        <v>6</v>
      </c>
      <c r="F242" s="2">
        <v>624</v>
      </c>
      <c r="G242" s="2" t="s">
        <v>146</v>
      </c>
      <c r="H242" s="2" t="s">
        <v>146</v>
      </c>
      <c r="I242" s="100">
        <v>41.89</v>
      </c>
      <c r="J242" s="101">
        <f t="shared" si="52"/>
        <v>2.86464550011936</v>
      </c>
      <c r="K242" s="104">
        <v>0.3</v>
      </c>
      <c r="L242" s="71">
        <v>4</v>
      </c>
      <c r="M242" s="28">
        <f t="shared" si="53"/>
        <v>1.2</v>
      </c>
      <c r="N242" s="103" t="s">
        <v>395</v>
      </c>
      <c r="O242" s="104">
        <v>0.25</v>
      </c>
      <c r="P242" s="115">
        <v>45726</v>
      </c>
      <c r="Q242" s="115">
        <v>45744</v>
      </c>
      <c r="R242" s="28">
        <f t="shared" si="54"/>
        <v>19.999999999999996</v>
      </c>
      <c r="S242" s="105">
        <f>IF(INDEX(Historical!$D$7:$D1264,MATCH(B242,Historical!$B$7:$B$1044,0))=0,"n/a",(INDEX(Historical!$C$7:$C$1044,MATCH(B242,Historical!$B$7:$B$1044,0))/INDEX(Historical!$D$7:$D$1044,MATCH(B242,Historical!$B$7:$B$1044,0))-1)*100)</f>
        <v>19.999999999999996</v>
      </c>
      <c r="T242" s="105">
        <f>IF(INDEX(Historical!$F$7:$F$1044,MATCH(B242,Historical!$B$7:$B$1044,0))=0,"n/a",((INDEX(Historical!$C$7:$C$1044,MATCH(B242,Historical!$B$7:$B$1044,0))/INDEX(Historical!$F$7:$F$1044,MATCH(B242,Historical!$B$7:$B$1044,0)))^(1/3)-1)*100)</f>
        <v>25.99210498948732</v>
      </c>
      <c r="U242" s="105">
        <f>IF(INDEX(Historical!$H$7:$H$1044,MATCH(B242,Historical!$B$7:$B$1044,0))=0,"n/a",((INDEX(Historical!$C$7:$C$1044,MATCH(B242,Historical!$B$7:$B$1044,0))/INDEX(Historical!$H$7:$H$1044,MATCH(B242,Historical!$B$7:$B$1044,0)))^(1/5)-1)*100)</f>
        <v>31.95079107728942</v>
      </c>
      <c r="V242" s="105">
        <f>IF(INDEX(Historical!$M$7:$M$1044,MATCH(B242,Historical!$B$7:$B$1044,0))=0,"n/a",((INDEX(Historical!$C$7:$C$1044,MATCH(B242,Historical!$B$7:$B$1044,0))/INDEX(Historical!$M$7:$M$1044,MATCH(B242,Historical!$B$7:$B$1044,0)))^(1/10)-1)*100)</f>
        <v>9.1493425617896982</v>
      </c>
      <c r="W242" s="106">
        <f t="shared" si="55"/>
        <v>3.4921406496161995</v>
      </c>
      <c r="X242" s="107">
        <f t="shared" si="56"/>
        <v>2.5000618996314103</v>
      </c>
      <c r="Y242" s="162"/>
      <c r="Z242" s="101">
        <f t="shared" si="57"/>
        <v>63.829787234042556</v>
      </c>
      <c r="AA242" s="109">
        <f t="shared" si="58"/>
        <v>22.281914893617024</v>
      </c>
      <c r="AB242" s="71">
        <v>12</v>
      </c>
      <c r="AC242" s="100">
        <v>1.88</v>
      </c>
      <c r="AD242" s="100" t="s">
        <v>142</v>
      </c>
      <c r="AE242" s="100">
        <v>0.46</v>
      </c>
      <c r="AF242" s="100">
        <v>0.98</v>
      </c>
      <c r="AG242" s="100">
        <v>4.53</v>
      </c>
      <c r="AH242" s="100">
        <v>-15.76</v>
      </c>
      <c r="AI242" s="100">
        <v>11.940000000000001</v>
      </c>
      <c r="AJ242" s="100">
        <v>12.78</v>
      </c>
      <c r="AK242" s="100" t="s">
        <v>142</v>
      </c>
      <c r="AL242" s="100">
        <v>1990</v>
      </c>
      <c r="AM242" s="100">
        <v>18.329999999999998</v>
      </c>
      <c r="AN242" s="100">
        <v>0.17</v>
      </c>
      <c r="AO242" s="110">
        <f t="shared" si="59"/>
        <v>12.533521683791758</v>
      </c>
      <c r="AP242" s="111">
        <f t="shared" si="60"/>
        <v>34.815436577408782</v>
      </c>
      <c r="AQ242" s="112">
        <f t="shared" si="61"/>
        <v>-1.4859816049970997</v>
      </c>
      <c r="AR242" s="101">
        <f>INDEX(Historical!$C$7:$C$1045,MATCH(B242,Historical!$B$7:$B$1045,0))*IF(AH242="n/a",1.03,IF(AH242&lt;0,1.01,IF(AH242&gt;10,1.1,(1+AH242/100))))</f>
        <v>1.212</v>
      </c>
      <c r="AS242" s="109">
        <f t="shared" si="62"/>
        <v>1.3332000000000002</v>
      </c>
      <c r="AT242" s="109">
        <f t="shared" si="68"/>
        <v>1.3731960000000003</v>
      </c>
      <c r="AU242" s="109">
        <f t="shared" si="68"/>
        <v>1.4143918800000004</v>
      </c>
      <c r="AV242" s="109">
        <f t="shared" si="68"/>
        <v>1.4568236364000005</v>
      </c>
      <c r="AW242" s="109">
        <f t="shared" si="63"/>
        <v>6.7896115164000008</v>
      </c>
      <c r="AX242" s="113">
        <f t="shared" si="64"/>
        <v>16.208191731678205</v>
      </c>
      <c r="AY242" s="100">
        <v>0.28999999999999998</v>
      </c>
      <c r="AZ242" s="100">
        <v>33.28</v>
      </c>
      <c r="BA242" s="100">
        <v>-3.88</v>
      </c>
      <c r="BB242" s="100">
        <v>0.33999999999999997</v>
      </c>
      <c r="BC242" s="100">
        <v>11.34</v>
      </c>
      <c r="BE242" s="12">
        <v>2020</v>
      </c>
      <c r="BF242" s="12">
        <f t="shared" si="67"/>
        <v>1</v>
      </c>
      <c r="BG242" s="100">
        <v>2.9499999999999997</v>
      </c>
      <c r="BH242" t="s">
        <v>121</v>
      </c>
      <c r="BI242" t="s">
        <v>122</v>
      </c>
    </row>
    <row r="243" spans="1:61" ht="11.25" customHeight="1" x14ac:dyDescent="0.2">
      <c r="A243" s="55" t="s">
        <v>310</v>
      </c>
      <c r="B243" s="55" t="s">
        <v>311</v>
      </c>
      <c r="C243" s="156" t="s">
        <v>134</v>
      </c>
      <c r="D243" s="98" t="s">
        <v>186</v>
      </c>
      <c r="E243" s="157">
        <v>27</v>
      </c>
      <c r="F243" s="2">
        <v>136</v>
      </c>
      <c r="G243" s="2" t="s">
        <v>146</v>
      </c>
      <c r="H243" s="2" t="s">
        <v>146</v>
      </c>
      <c r="I243" s="100">
        <v>227.58</v>
      </c>
      <c r="J243" s="101">
        <f t="shared" si="52"/>
        <v>1.9333860620441166</v>
      </c>
      <c r="K243" s="104">
        <v>1.1000000000000001</v>
      </c>
      <c r="L243" s="71">
        <v>4</v>
      </c>
      <c r="M243" s="28">
        <f t="shared" si="53"/>
        <v>4.4000000000000004</v>
      </c>
      <c r="N243" s="103" t="s">
        <v>312</v>
      </c>
      <c r="O243" s="104">
        <v>1.04</v>
      </c>
      <c r="P243" s="163">
        <v>45807</v>
      </c>
      <c r="Q243" s="163">
        <v>45826</v>
      </c>
      <c r="R243" s="28">
        <f t="shared" si="54"/>
        <v>5.7692307692307745</v>
      </c>
      <c r="S243" s="105">
        <f>IF(INDEX(Historical!$D$7:$D1265,MATCH(B243,Historical!$B$7:$B$1044,0))=0,"n/a",(INDEX(Historical!$C$7:$C$1044,MATCH(B243,Historical!$B$7:$B$1044,0))/INDEX(Historical!$D$7:$D$1044,MATCH(B243,Historical!$B$7:$B$1044,0))-1)*100)</f>
        <v>5.8536585365853711</v>
      </c>
      <c r="T243" s="105">
        <f>IF(INDEX(Historical!$F$7:$F$1044,MATCH(B243,Historical!$B$7:$B$1044,0))=0,"n/a",((INDEX(Historical!$C$7:$C$1044,MATCH(B243,Historical!$B$7:$B$1044,0))/INDEX(Historical!$F$7:$F$1044,MATCH(B243,Historical!$B$7:$B$1044,0)))^(1/3)-1)*100)</f>
        <v>7.536220240384961</v>
      </c>
      <c r="U243" s="105">
        <f>IF(INDEX(Historical!$H$7:$H$1044,MATCH(B243,Historical!$B$7:$B$1044,0))=0,"n/a",((INDEX(Historical!$C$7:$C$1044,MATCH(B243,Historical!$B$7:$B$1044,0))/INDEX(Historical!$H$7:$H$1044,MATCH(B243,Historical!$B$7:$B$1044,0)))^(1/5)-1)*100)</f>
        <v>7.4507423335446132</v>
      </c>
      <c r="V243" s="105">
        <f>IF(INDEX(Historical!$M$7:$M$1044,MATCH(B243,Historical!$B$7:$B$1044,0))=0,"n/a",((INDEX(Historical!$C$7:$C$1044,MATCH(B243,Historical!$B$7:$B$1044,0))/INDEX(Historical!$M$7:$M$1044,MATCH(B243,Historical!$B$7:$B$1044,0)))^(1/10)-1)*100)</f>
        <v>9.7613302740483974</v>
      </c>
      <c r="W243" s="106">
        <f t="shared" si="55"/>
        <v>0.76329169532899177</v>
      </c>
      <c r="X243" s="107">
        <f t="shared" si="56"/>
        <v>0.74358705923598933</v>
      </c>
      <c r="Y243" s="55"/>
      <c r="Z243" s="101">
        <f t="shared" si="57"/>
        <v>28.29581993569132</v>
      </c>
      <c r="AA243" s="109">
        <f t="shared" si="58"/>
        <v>14.635369774919614</v>
      </c>
      <c r="AB243" s="71">
        <v>8</v>
      </c>
      <c r="AC243" s="100">
        <v>15.55</v>
      </c>
      <c r="AD243" s="100">
        <v>1.47</v>
      </c>
      <c r="AE243" s="100">
        <v>3.45</v>
      </c>
      <c r="AF243" s="100">
        <v>3.92</v>
      </c>
      <c r="AG243" s="100">
        <v>28.08</v>
      </c>
      <c r="AH243" s="100">
        <v>4.5</v>
      </c>
      <c r="AI243" s="100">
        <v>9.4</v>
      </c>
      <c r="AJ243" s="100">
        <v>10.02</v>
      </c>
      <c r="AK243" s="100">
        <v>7.9799999999999995</v>
      </c>
      <c r="AL243" s="100">
        <v>8290</v>
      </c>
      <c r="AM243" s="100">
        <v>0.33</v>
      </c>
      <c r="AN243" s="100">
        <v>0.73</v>
      </c>
      <c r="AO243" s="110">
        <f t="shared" si="59"/>
        <v>-5.2512413793308834</v>
      </c>
      <c r="AP243" s="111">
        <f t="shared" si="60"/>
        <v>9.3841283955887302</v>
      </c>
      <c r="AQ243" s="112">
        <f t="shared" si="61"/>
        <v>59.681139939268959</v>
      </c>
      <c r="AR243" s="101">
        <f>INDEX(Historical!$C$7:$C$1045,MATCH(B243,Historical!$B$7:$B$1045,0))*IF(AH243="n/a",1.03,IF(AH243&lt;0,1.01,IF(AH243&gt;10,1.1,(1+AH243/100))))</f>
        <v>4.5352999999999994</v>
      </c>
      <c r="AS243" s="109">
        <f t="shared" si="62"/>
        <v>4.9616182000000002</v>
      </c>
      <c r="AT243" s="109">
        <f t="shared" si="68"/>
        <v>5.3575553323600005</v>
      </c>
      <c r="AU243" s="109">
        <f t="shared" si="68"/>
        <v>5.7850882478823289</v>
      </c>
      <c r="AV243" s="109">
        <f t="shared" si="68"/>
        <v>6.2467382900633392</v>
      </c>
      <c r="AW243" s="109">
        <f t="shared" si="63"/>
        <v>26.886300070305666</v>
      </c>
      <c r="AX243" s="113">
        <f t="shared" si="64"/>
        <v>11.813999503605617</v>
      </c>
      <c r="AY243" s="100">
        <v>0.71</v>
      </c>
      <c r="AZ243" s="100">
        <v>23.02</v>
      </c>
      <c r="BA243" s="100">
        <v>-52.070000000000007</v>
      </c>
      <c r="BB243" s="100">
        <v>4.9799999999999995</v>
      </c>
      <c r="BC243" s="100">
        <v>-20.13</v>
      </c>
      <c r="BE243" s="12">
        <v>1999</v>
      </c>
      <c r="BF243" s="12">
        <f t="shared" si="67"/>
        <v>3</v>
      </c>
      <c r="BG243" s="100">
        <v>13.889999999999999</v>
      </c>
      <c r="BH243" t="s">
        <v>121</v>
      </c>
      <c r="BI243" t="s">
        <v>122</v>
      </c>
    </row>
    <row r="244" spans="1:61" ht="11.25" customHeight="1" x14ac:dyDescent="0.2">
      <c r="A244" s="116" t="s">
        <v>1475</v>
      </c>
      <c r="B244" s="55" t="s">
        <v>1476</v>
      </c>
      <c r="C244" s="156" t="s">
        <v>116</v>
      </c>
      <c r="D244" s="98" t="s">
        <v>236</v>
      </c>
      <c r="E244" s="157">
        <v>5</v>
      </c>
      <c r="F244" s="2">
        <v>679</v>
      </c>
      <c r="G244" s="2" t="s">
        <v>146</v>
      </c>
      <c r="H244" s="2" t="s">
        <v>146</v>
      </c>
      <c r="I244" s="100">
        <v>403.31</v>
      </c>
      <c r="J244" s="101">
        <f t="shared" si="52"/>
        <v>1.4380997247774665</v>
      </c>
      <c r="K244" s="104">
        <v>1.45</v>
      </c>
      <c r="L244" s="71">
        <v>4</v>
      </c>
      <c r="M244" s="28">
        <f t="shared" si="53"/>
        <v>5.8</v>
      </c>
      <c r="N244" s="103" t="s">
        <v>320</v>
      </c>
      <c r="O244" s="104">
        <v>1.38</v>
      </c>
      <c r="P244" s="158">
        <v>45831</v>
      </c>
      <c r="Q244" s="158">
        <v>45846</v>
      </c>
      <c r="R244" s="28">
        <f t="shared" si="54"/>
        <v>5.0724637681159468</v>
      </c>
      <c r="S244" s="105">
        <f>IF(INDEX(Historical!$D$7:$D1266,MATCH(B244,Historical!$B$7:$B$1044,0))=0,"n/a",(INDEX(Historical!$C$7:$C$1044,MATCH(B244,Historical!$B$7:$B$1044,0))/INDEX(Historical!$D$7:$D$1044,MATCH(B244,Historical!$B$7:$B$1044,0))-1)*100)</f>
        <v>7.1969696969697017</v>
      </c>
      <c r="T244" s="105">
        <f>IF(INDEX(Historical!$F$7:$F$1044,MATCH(B244,Historical!$B$7:$B$1044,0))=0,"n/a",((INDEX(Historical!$C$7:$C$1044,MATCH(B244,Historical!$B$7:$B$1044,0))/INDEX(Historical!$F$7:$F$1044,MATCH(B244,Historical!$B$7:$B$1044,0)))^(1/3)-1)*100)</f>
        <v>14.203026027231868</v>
      </c>
      <c r="U244" s="105">
        <f>IF(INDEX(Historical!$H$7:$H$1044,MATCH(B244,Historical!$B$7:$B$1044,0))=0,"n/a",((INDEX(Historical!$C$7:$C$1044,MATCH(B244,Historical!$B$7:$B$1044,0))/INDEX(Historical!$H$7:$H$1044,MATCH(B244,Historical!$B$7:$B$1044,0)))^(1/5)-1)*100)</f>
        <v>16.833830766222313</v>
      </c>
      <c r="V244" s="105">
        <f>IF(INDEX(Historical!$M$7:$M$1044,MATCH(B244,Historical!$B$7:$B$1044,0))=0,"n/a",((INDEX(Historical!$C$7:$C$1044,MATCH(B244,Historical!$B$7:$B$1044,0))/INDEX(Historical!$M$7:$M$1044,MATCH(B244,Historical!$B$7:$B$1044,0)))^(1/10)-1)*100)</f>
        <v>20.186971587970206</v>
      </c>
      <c r="W244" s="106">
        <f t="shared" si="55"/>
        <v>0.83389579724052854</v>
      </c>
      <c r="X244" s="107">
        <f t="shared" si="56"/>
        <v>0.60185308424105521</v>
      </c>
      <c r="Y244" s="162"/>
      <c r="Z244" s="101">
        <f t="shared" si="57"/>
        <v>30.867482703565731</v>
      </c>
      <c r="AA244" s="109">
        <f t="shared" si="58"/>
        <v>21.464076636508782</v>
      </c>
      <c r="AB244" s="71">
        <v>5</v>
      </c>
      <c r="AC244" s="100">
        <v>18.79</v>
      </c>
      <c r="AD244" s="100">
        <v>1.33</v>
      </c>
      <c r="AE244" s="100">
        <v>1.05</v>
      </c>
      <c r="AF244" s="100">
        <v>3.23</v>
      </c>
      <c r="AG244" s="100">
        <v>15.85</v>
      </c>
      <c r="AH244" s="100">
        <v>8.6900000000000013</v>
      </c>
      <c r="AI244" s="100">
        <v>14.46</v>
      </c>
      <c r="AJ244" s="100">
        <v>27.97</v>
      </c>
      <c r="AK244" s="100">
        <v>13.44</v>
      </c>
      <c r="AL244" s="100">
        <v>96230</v>
      </c>
      <c r="AM244" s="100">
        <v>8.59</v>
      </c>
      <c r="AN244" s="100">
        <v>1.41</v>
      </c>
      <c r="AO244" s="110">
        <f t="shared" si="59"/>
        <v>-3.1921461455090032</v>
      </c>
      <c r="AP244" s="111">
        <f t="shared" si="60"/>
        <v>18.271930490999779</v>
      </c>
      <c r="AQ244" s="112">
        <f t="shared" si="61"/>
        <v>75.535963438864528</v>
      </c>
      <c r="AR244" s="101">
        <f>INDEX(Historical!$C$7:$C$1045,MATCH(B244,Historical!$B$7:$B$1045,0))*IF(AH244="n/a",1.03,IF(AH244&lt;0,1.01,IF(AH244&gt;10,1.1,(1+AH244/100))))</f>
        <v>6.1518540000000002</v>
      </c>
      <c r="AS244" s="109">
        <f t="shared" si="62"/>
        <v>6.7670394000000007</v>
      </c>
      <c r="AT244" s="109">
        <f t="shared" si="68"/>
        <v>7.443743340000001</v>
      </c>
      <c r="AU244" s="109">
        <f t="shared" si="68"/>
        <v>8.1881176740000026</v>
      </c>
      <c r="AV244" s="109">
        <f t="shared" si="68"/>
        <v>9.0069294414000041</v>
      </c>
      <c r="AW244" s="109">
        <f t="shared" si="63"/>
        <v>37.557683855400008</v>
      </c>
      <c r="AX244" s="113">
        <f t="shared" si="64"/>
        <v>9.3123611751258348</v>
      </c>
      <c r="AY244" s="100">
        <v>1.28</v>
      </c>
      <c r="AZ244" s="100">
        <v>97.38</v>
      </c>
      <c r="BA244" s="100">
        <v>0.91</v>
      </c>
      <c r="BB244" s="100">
        <v>8.5599999999999987</v>
      </c>
      <c r="BC244" s="100">
        <v>38.26</v>
      </c>
      <c r="BE244" s="12">
        <v>2021</v>
      </c>
      <c r="BF244" s="12">
        <f t="shared" si="67"/>
        <v>0</v>
      </c>
      <c r="BG244" s="100">
        <v>4.9799999999999995</v>
      </c>
      <c r="BH244" t="s">
        <v>121</v>
      </c>
      <c r="BI244" t="s">
        <v>122</v>
      </c>
    </row>
    <row r="245" spans="1:61" ht="11.25" customHeight="1" x14ac:dyDescent="0.2">
      <c r="A245" s="123" t="s">
        <v>313</v>
      </c>
      <c r="B245" s="55" t="s">
        <v>314</v>
      </c>
      <c r="C245" s="156" t="s">
        <v>116</v>
      </c>
      <c r="D245" s="98" t="s">
        <v>215</v>
      </c>
      <c r="E245" s="157">
        <v>34</v>
      </c>
      <c r="F245" s="2">
        <v>90</v>
      </c>
      <c r="G245" s="2" t="s">
        <v>146</v>
      </c>
      <c r="H245" s="2" t="s">
        <v>146</v>
      </c>
      <c r="I245" s="100">
        <v>100.19</v>
      </c>
      <c r="J245" s="101">
        <f t="shared" si="52"/>
        <v>1.1178760355324884</v>
      </c>
      <c r="K245" s="104">
        <v>0.28000000000000003</v>
      </c>
      <c r="L245" s="71">
        <v>4</v>
      </c>
      <c r="M245" s="28">
        <f t="shared" si="53"/>
        <v>1.1200000000000001</v>
      </c>
      <c r="N245" s="103" t="s">
        <v>315</v>
      </c>
      <c r="O245" s="104">
        <v>0.26500000000000001</v>
      </c>
      <c r="P245" s="158">
        <v>46058</v>
      </c>
      <c r="Q245" s="158">
        <v>46072</v>
      </c>
      <c r="R245" s="28">
        <f t="shared" si="54"/>
        <v>5.660377358490571</v>
      </c>
      <c r="S245" s="105">
        <f>IF(INDEX(Historical!$D$7:$D1267,MATCH(B245,Historical!$B$7:$B$1044,0))=0,"n/a",(INDEX(Historical!$C$7:$C$1044,MATCH(B245,Historical!$B$7:$B$1044,0))/INDEX(Historical!$D$7:$D$1044,MATCH(B245,Historical!$B$7:$B$1044,0))-1)*100)</f>
        <v>6.0000000000000053</v>
      </c>
      <c r="T245" s="105">
        <f>IF(INDEX(Historical!$F$7:$F$1044,MATCH(B245,Historical!$B$7:$B$1044,0))=0,"n/a",((INDEX(Historical!$C$7:$C$1044,MATCH(B245,Historical!$B$7:$B$1044,0))/INDEX(Historical!$F$7:$F$1044,MATCH(B245,Historical!$B$7:$B$1044,0)))^(1/3)-1)*100)</f>
        <v>10.765306656385331</v>
      </c>
      <c r="U245" s="105">
        <f>IF(INDEX(Historical!$H$7:$H$1044,MATCH(B245,Historical!$B$7:$B$1044,0))=0,"n/a",((INDEX(Historical!$C$7:$C$1044,MATCH(B245,Historical!$B$7:$B$1044,0))/INDEX(Historical!$H$7:$H$1044,MATCH(B245,Historical!$B$7:$B$1044,0)))^(1/5)-1)*100)</f>
        <v>11.322470345537216</v>
      </c>
      <c r="V245" s="105">
        <f>IF(INDEX(Historical!$M$7:$M$1044,MATCH(B245,Historical!$B$7:$B$1044,0))=0,"n/a",((INDEX(Historical!$C$7:$C$1044,MATCH(B245,Historical!$B$7:$B$1044,0))/INDEX(Historical!$M$7:$M$1044,MATCH(B245,Historical!$B$7:$B$1044,0)))^(1/10)-1)*100)</f>
        <v>10.730546305743861</v>
      </c>
      <c r="W245" s="106">
        <f t="shared" si="55"/>
        <v>1.0551625260194357</v>
      </c>
      <c r="X245" s="107">
        <f t="shared" si="56"/>
        <v>1.3242655374897327</v>
      </c>
      <c r="Y245" s="159"/>
      <c r="Z245" s="101">
        <f t="shared" si="57"/>
        <v>33.836858006042299</v>
      </c>
      <c r="AA245" s="109">
        <f t="shared" si="58"/>
        <v>30.268882175226587</v>
      </c>
      <c r="AB245" s="71">
        <v>12</v>
      </c>
      <c r="AC245" s="100">
        <v>3.31</v>
      </c>
      <c r="AD245" s="100" t="s">
        <v>142</v>
      </c>
      <c r="AE245" s="100">
        <v>2.0299999999999998</v>
      </c>
      <c r="AF245" s="100">
        <v>3.3</v>
      </c>
      <c r="AG245" s="100">
        <v>11.360000000000001</v>
      </c>
      <c r="AH245" s="100">
        <v>10.870000000000001</v>
      </c>
      <c r="AI245" s="100">
        <v>11.55</v>
      </c>
      <c r="AJ245" s="100">
        <v>8.5500000000000007</v>
      </c>
      <c r="AK245" s="100" t="s">
        <v>142</v>
      </c>
      <c r="AL245" s="100">
        <v>4420</v>
      </c>
      <c r="AM245" s="100">
        <v>7.2900000000000009</v>
      </c>
      <c r="AN245" s="100">
        <v>0.22</v>
      </c>
      <c r="AO245" s="110">
        <f t="shared" si="59"/>
        <v>-17.828535794156885</v>
      </c>
      <c r="AP245" s="111">
        <f t="shared" si="60"/>
        <v>12.440346381069704</v>
      </c>
      <c r="AQ245" s="112">
        <f t="shared" si="61"/>
        <v>110.6996927469655</v>
      </c>
      <c r="AR245" s="101">
        <f>INDEX(Historical!$C$7:$C$1045,MATCH(B245,Historical!$B$7:$B$1045,0))*IF(AH245="n/a",1.03,IF(AH245&lt;0,1.01,IF(AH245&gt;10,1.1,(1+AH245/100))))</f>
        <v>1.1660000000000001</v>
      </c>
      <c r="AS245" s="109">
        <f t="shared" si="62"/>
        <v>1.2826000000000002</v>
      </c>
      <c r="AT245" s="109">
        <f t="shared" si="68"/>
        <v>1.3210780000000002</v>
      </c>
      <c r="AU245" s="109">
        <f t="shared" si="68"/>
        <v>1.3607103400000002</v>
      </c>
      <c r="AV245" s="109">
        <f t="shared" si="68"/>
        <v>1.4015316502000004</v>
      </c>
      <c r="AW245" s="109">
        <f t="shared" si="63"/>
        <v>6.5319199902000022</v>
      </c>
      <c r="AX245" s="113">
        <f t="shared" si="64"/>
        <v>6.5195328777323107</v>
      </c>
      <c r="AY245" s="100">
        <v>1.0900000000000001</v>
      </c>
      <c r="AZ245" s="100">
        <v>21.77</v>
      </c>
      <c r="BA245" s="100">
        <v>-10.17</v>
      </c>
      <c r="BB245" s="100">
        <v>3.4799999999999995</v>
      </c>
      <c r="BC245" s="100">
        <v>3.6999999999999997</v>
      </c>
      <c r="BE245" s="12">
        <v>1993</v>
      </c>
      <c r="BF245" s="12">
        <f t="shared" si="67"/>
        <v>3</v>
      </c>
      <c r="BG245" s="100">
        <v>7.6300000000000008</v>
      </c>
      <c r="BH245" t="s">
        <v>121</v>
      </c>
      <c r="BI245" t="s">
        <v>122</v>
      </c>
    </row>
    <row r="246" spans="1:61" ht="11.25" customHeight="1" x14ac:dyDescent="0.2">
      <c r="A246" s="146" t="s">
        <v>5620</v>
      </c>
      <c r="B246" s="55" t="s">
        <v>5608</v>
      </c>
      <c r="C246" s="156" t="s">
        <v>116</v>
      </c>
      <c r="D246" s="98" t="s">
        <v>308</v>
      </c>
      <c r="E246" s="157">
        <v>6</v>
      </c>
      <c r="F246" s="2">
        <v>633</v>
      </c>
      <c r="G246" s="2" t="s">
        <v>146</v>
      </c>
      <c r="H246" s="2" t="s">
        <v>146</v>
      </c>
      <c r="I246" s="100">
        <v>267.70999999999998</v>
      </c>
      <c r="J246" s="101">
        <f t="shared" si="52"/>
        <v>1.3297971685779388</v>
      </c>
      <c r="K246" s="104">
        <v>0.89</v>
      </c>
      <c r="L246" s="71">
        <v>4</v>
      </c>
      <c r="M246" s="28">
        <f t="shared" si="53"/>
        <v>3.56</v>
      </c>
      <c r="N246" s="103" t="s">
        <v>902</v>
      </c>
      <c r="O246" s="104">
        <v>0.83</v>
      </c>
      <c r="P246" s="158">
        <v>46024</v>
      </c>
      <c r="Q246" s="158">
        <v>46080</v>
      </c>
      <c r="R246" s="28">
        <f t="shared" si="54"/>
        <v>7.2289156626506088</v>
      </c>
      <c r="S246" s="105">
        <f>IF(INDEX(Historical!$D$7:$D1718,MATCH(B246,Historical!$B$7:$B$1044,0))=0,"n/a",(INDEX(Historical!$C$7:$C$1044,MATCH(B246,Historical!$B$7:$B$1044,0))/INDEX(Historical!$D$7:$D$1044,MATCH(B246,Historical!$B$7:$B$1044,0))-1)*100)</f>
        <v>5.0632911392404889</v>
      </c>
      <c r="T246" s="105">
        <f>IF(INDEX(Historical!$F$7:$F$1044,MATCH(B246,Historical!$B$7:$B$1044,0))=0,"n/a",((INDEX(Historical!$C$7:$C$1044,MATCH(B246,Historical!$B$7:$B$1044,0))/INDEX(Historical!$F$7:$F$1044,MATCH(B246,Historical!$B$7:$B$1044,0)))^(1/3)-1)*100)</f>
        <v>6.4801031775238993</v>
      </c>
      <c r="U246" s="105">
        <f>IF(INDEX(Historical!$H$7:$H$1044,MATCH(B246,Historical!$B$7:$B$1044,0))=0,"n/a",((INDEX(Historical!$C$7:$C$1044,MATCH(B246,Historical!$B$7:$B$1044,0))/INDEX(Historical!$H$7:$H$1044,MATCH(B246,Historical!$B$7:$B$1044,0)))^(1/5)-1)*100)</f>
        <v>9.7820842384759956</v>
      </c>
      <c r="V246" s="105">
        <f>IF(INDEX(Historical!$M$7:$M$1044,MATCH(B246,Historical!$B$7:$B$1044,0))=0,"n/a",((INDEX(Historical!$C$7:$C$1044,MATCH(B246,Historical!$B$7:$B$1044,0))/INDEX(Historical!$M$7:$M$1044,MATCH(B246,Historical!$B$7:$B$1044,0)))^(1/10)-1)*100)</f>
        <v>8.5822639712637603</v>
      </c>
      <c r="W246" s="106">
        <f t="shared" si="55"/>
        <v>1.1398023028922937</v>
      </c>
      <c r="X246" s="107">
        <f t="shared" si="56"/>
        <v>1.2445399794498722</v>
      </c>
      <c r="Y246" s="159"/>
      <c r="Z246" s="101">
        <f t="shared" si="57"/>
        <v>45.817245817245819</v>
      </c>
      <c r="AA246" s="109">
        <f t="shared" si="58"/>
        <v>34.454311454311451</v>
      </c>
      <c r="AB246" s="71">
        <v>12</v>
      </c>
      <c r="AC246" s="100">
        <v>7.77</v>
      </c>
      <c r="AD246" s="100">
        <v>1.9</v>
      </c>
      <c r="AE246" s="100">
        <v>1.75</v>
      </c>
      <c r="AF246" s="100">
        <v>8.92</v>
      </c>
      <c r="AG246" s="100">
        <v>26.93</v>
      </c>
      <c r="AH246" s="100">
        <v>12.11</v>
      </c>
      <c r="AI246" s="100">
        <v>11.06</v>
      </c>
      <c r="AJ246" s="100">
        <v>7.86</v>
      </c>
      <c r="AK246" s="100">
        <v>11.39</v>
      </c>
      <c r="AL246" s="100">
        <v>52040</v>
      </c>
      <c r="AM246" s="100">
        <v>0.2</v>
      </c>
      <c r="AN246" s="100">
        <v>1.03</v>
      </c>
      <c r="AO246" s="110">
        <f t="shared" si="59"/>
        <v>-23.342430047257515</v>
      </c>
      <c r="AP246" s="111">
        <f t="shared" si="60"/>
        <v>11.111881407053934</v>
      </c>
      <c r="AQ246" s="112">
        <f t="shared" si="61"/>
        <v>269.58382490607408</v>
      </c>
      <c r="AR246" s="101">
        <f>INDEX(Historical!$C$7:$C$1045,MATCH(B246,Historical!$B$7:$B$1045,0))*IF(AH246="n/a",1.03,IF(AH246&lt;0,1.01,IF(AH246&gt;10,1.1,(1+AH246/100))))</f>
        <v>3.6520000000000001</v>
      </c>
      <c r="AS246" s="109">
        <f t="shared" si="62"/>
        <v>4.0172000000000008</v>
      </c>
      <c r="AT246" s="109">
        <f t="shared" si="68"/>
        <v>4.4189200000000008</v>
      </c>
      <c r="AU246" s="109">
        <f t="shared" si="68"/>
        <v>4.860812000000001</v>
      </c>
      <c r="AV246" s="109">
        <f t="shared" si="68"/>
        <v>5.3468932000000011</v>
      </c>
      <c r="AW246" s="109">
        <f t="shared" si="63"/>
        <v>22.295825200000003</v>
      </c>
      <c r="AX246" s="113">
        <f t="shared" si="64"/>
        <v>8.328349781479961</v>
      </c>
      <c r="AY246" s="100">
        <v>1.17</v>
      </c>
      <c r="AZ246" s="100">
        <v>62.160000000000004</v>
      </c>
      <c r="BA246" s="100">
        <v>-1.4500000000000002</v>
      </c>
      <c r="BB246" s="100">
        <v>9.58</v>
      </c>
      <c r="BC246" s="100">
        <v>12.08</v>
      </c>
      <c r="BE246" s="12">
        <v>2021</v>
      </c>
      <c r="BF246" s="12">
        <f t="shared" si="67"/>
        <v>0</v>
      </c>
      <c r="BG246" s="100">
        <v>9.16</v>
      </c>
      <c r="BH246" s="55" t="s">
        <v>121</v>
      </c>
      <c r="BI246" s="55" t="s">
        <v>122</v>
      </c>
    </row>
    <row r="247" spans="1:61" ht="11.25" customHeight="1" x14ac:dyDescent="0.2">
      <c r="A247" s="55" t="s">
        <v>832</v>
      </c>
      <c r="B247" s="55" t="s">
        <v>833</v>
      </c>
      <c r="C247" s="156" t="s">
        <v>134</v>
      </c>
      <c r="D247" s="98" t="s">
        <v>157</v>
      </c>
      <c r="E247" s="157">
        <v>16</v>
      </c>
      <c r="F247" s="2">
        <v>304</v>
      </c>
      <c r="G247" s="2" t="s">
        <v>146</v>
      </c>
      <c r="H247" s="2" t="s">
        <v>146</v>
      </c>
      <c r="I247" s="100">
        <v>32.270000000000003</v>
      </c>
      <c r="J247" s="101">
        <f t="shared" si="52"/>
        <v>2.7269910133250694</v>
      </c>
      <c r="K247" s="104">
        <v>0.22</v>
      </c>
      <c r="L247" s="71">
        <v>4</v>
      </c>
      <c r="M247" s="28">
        <f t="shared" si="53"/>
        <v>0.88</v>
      </c>
      <c r="N247" s="103" t="s">
        <v>141</v>
      </c>
      <c r="O247" s="104">
        <v>0.19</v>
      </c>
      <c r="P247" s="158">
        <v>46185</v>
      </c>
      <c r="Q247" s="158">
        <v>46204</v>
      </c>
      <c r="R247" s="28">
        <f t="shared" si="54"/>
        <v>15.789473684210526</v>
      </c>
      <c r="S247" s="105">
        <f>IF(INDEX(Historical!$D$7:$D1268,MATCH(B247,Historical!$B$7:$B$1044,0))=0,"n/a",(INDEX(Historical!$C$7:$C$1044,MATCH(B247,Historical!$B$7:$B$1044,0))/INDEX(Historical!$D$7:$D$1044,MATCH(B247,Historical!$B$7:$B$1044,0))-1)*100)</f>
        <v>2.7777777777777901</v>
      </c>
      <c r="T247" s="105">
        <f>IF(INDEX(Historical!$F$7:$F$1044,MATCH(B247,Historical!$B$7:$B$1044,0))=0,"n/a",((INDEX(Historical!$C$7:$C$1044,MATCH(B247,Historical!$B$7:$B$1044,0))/INDEX(Historical!$F$7:$F$1044,MATCH(B247,Historical!$B$7:$B$1044,0)))^(1/3)-1)*100)</f>
        <v>4.9584113452102008</v>
      </c>
      <c r="U247" s="105">
        <f>IF(INDEX(Historical!$H$7:$H$1044,MATCH(B247,Historical!$B$7:$B$1044,0))=0,"n/a",((INDEX(Historical!$C$7:$C$1044,MATCH(B247,Historical!$B$7:$B$1044,0))/INDEX(Historical!$H$7:$H$1044,MATCH(B247,Historical!$B$7:$B$1044,0)))^(1/5)-1)*100)</f>
        <v>8.1564298323768547</v>
      </c>
      <c r="V247" s="105">
        <f>IF(INDEX(Historical!$M$7:$M$1044,MATCH(B247,Historical!$B$7:$B$1044,0))=0,"n/a",((INDEX(Historical!$C$7:$C$1044,MATCH(B247,Historical!$B$7:$B$1044,0))/INDEX(Historical!$M$7:$M$1044,MATCH(B247,Historical!$B$7:$B$1044,0)))^(1/10)-1)*100)</f>
        <v>9.4488106322932595</v>
      </c>
      <c r="W247" s="106">
        <f t="shared" si="55"/>
        <v>0.86322291236323156</v>
      </c>
      <c r="X247" s="107">
        <f t="shared" si="56"/>
        <v>1.8045198744196582</v>
      </c>
      <c r="Y247" s="165"/>
      <c r="Z247" s="101">
        <f t="shared" si="57"/>
        <v>47.826086956521735</v>
      </c>
      <c r="AA247" s="109">
        <f t="shared" si="58"/>
        <v>17.538043478260871</v>
      </c>
      <c r="AB247" s="71">
        <v>12</v>
      </c>
      <c r="AC247" s="100">
        <v>1.84</v>
      </c>
      <c r="AD247" s="100" t="s">
        <v>142</v>
      </c>
      <c r="AE247" s="100">
        <v>5.44</v>
      </c>
      <c r="AF247" s="100">
        <v>2.38</v>
      </c>
      <c r="AG247" s="100">
        <v>14.56</v>
      </c>
      <c r="AH247" s="100">
        <v>14.97</v>
      </c>
      <c r="AI247" s="100">
        <v>5.04</v>
      </c>
      <c r="AJ247" s="100">
        <v>4.5199999999999996</v>
      </c>
      <c r="AK247" s="100" t="s">
        <v>142</v>
      </c>
      <c r="AL247" s="100">
        <v>4620</v>
      </c>
      <c r="AM247" s="100">
        <v>3.6900000000000004</v>
      </c>
      <c r="AN247" s="100">
        <v>0.05</v>
      </c>
      <c r="AO247" s="110">
        <f t="shared" si="59"/>
        <v>-6.6546226325589473</v>
      </c>
      <c r="AP247" s="111">
        <f t="shared" si="60"/>
        <v>10.883420845701924</v>
      </c>
      <c r="AQ247" s="112">
        <f t="shared" si="61"/>
        <v>36.203350388325006</v>
      </c>
      <c r="AR247" s="101">
        <f>INDEX(Historical!$C$7:$C$1045,MATCH(B247,Historical!$B$7:$B$1045,0))*IF(AH247="n/a",1.03,IF(AH247&lt;0,1.01,IF(AH247&gt;10,1.1,(1+AH247/100))))</f>
        <v>0.81400000000000006</v>
      </c>
      <c r="AS247" s="109">
        <f t="shared" si="62"/>
        <v>0.85502560000000005</v>
      </c>
      <c r="AT247" s="109">
        <f t="shared" ref="AT247:AV266" si="69">IF($AK247="n/a",1.03*AS247,IF($AK247&lt;0,1.01*AS247,IF($AK247&gt;10,1.1*AS247,(1+$AK247/100)*AS247)))</f>
        <v>0.88067636800000004</v>
      </c>
      <c r="AU247" s="109">
        <f t="shared" si="69"/>
        <v>0.90709665904000003</v>
      </c>
      <c r="AV247" s="109">
        <f t="shared" si="69"/>
        <v>0.93430955881120004</v>
      </c>
      <c r="AW247" s="109">
        <f t="shared" si="63"/>
        <v>4.3911081858512002</v>
      </c>
      <c r="AX247" s="113">
        <f t="shared" si="64"/>
        <v>13.607400637902694</v>
      </c>
      <c r="AY247" s="100">
        <v>0.84</v>
      </c>
      <c r="AZ247" s="100">
        <v>14.78</v>
      </c>
      <c r="BA247" s="100">
        <v>-16.7</v>
      </c>
      <c r="BB247" s="100">
        <v>4.58</v>
      </c>
      <c r="BC247" s="100">
        <v>-1.18</v>
      </c>
      <c r="BE247" s="12">
        <v>2011</v>
      </c>
      <c r="BF247" s="12">
        <f t="shared" si="67"/>
        <v>1</v>
      </c>
      <c r="BG247" s="100">
        <v>1.78</v>
      </c>
      <c r="BH247" t="s">
        <v>121</v>
      </c>
      <c r="BI247" t="s">
        <v>122</v>
      </c>
    </row>
    <row r="248" spans="1:61" ht="11.25" customHeight="1" x14ac:dyDescent="0.2">
      <c r="A248" s="116" t="s">
        <v>316</v>
      </c>
      <c r="B248" s="55" t="s">
        <v>317</v>
      </c>
      <c r="C248" s="156" t="s">
        <v>134</v>
      </c>
      <c r="D248" s="98" t="s">
        <v>157</v>
      </c>
      <c r="E248" s="157">
        <v>36</v>
      </c>
      <c r="F248" s="2">
        <v>83</v>
      </c>
      <c r="G248" s="2" t="s">
        <v>146</v>
      </c>
      <c r="H248" s="2" t="s">
        <v>146</v>
      </c>
      <c r="I248" s="100">
        <v>65.900000000000006</v>
      </c>
      <c r="J248" s="101">
        <f t="shared" si="52"/>
        <v>3.1562974203338388</v>
      </c>
      <c r="K248" s="104">
        <v>0.52</v>
      </c>
      <c r="L248" s="71">
        <v>4</v>
      </c>
      <c r="M248" s="28">
        <f t="shared" si="53"/>
        <v>2.08</v>
      </c>
      <c r="N248" s="103" t="s">
        <v>177</v>
      </c>
      <c r="O248" s="104">
        <v>0.51</v>
      </c>
      <c r="P248" s="158">
        <v>46112</v>
      </c>
      <c r="Q248" s="158">
        <v>46127</v>
      </c>
      <c r="R248" s="28">
        <f t="shared" si="54"/>
        <v>1.9607843137254919</v>
      </c>
      <c r="S248" s="105">
        <f>IF(INDEX(Historical!$D$7:$D1269,MATCH(B248,Historical!$B$7:$B$1044,0))=0,"n/a",(INDEX(Historical!$C$7:$C$1044,MATCH(B248,Historical!$B$7:$B$1044,0))/INDEX(Historical!$D$7:$D$1044,MATCH(B248,Historical!$B$7:$B$1044,0))-1)*100)</f>
        <v>3.125</v>
      </c>
      <c r="T248" s="105">
        <f>IF(INDEX(Historical!$F$7:$F$1044,MATCH(B248,Historical!$B$7:$B$1044,0))=0,"n/a",((INDEX(Historical!$C$7:$C$1044,MATCH(B248,Historical!$B$7:$B$1044,0))/INDEX(Historical!$F$7:$F$1044,MATCH(B248,Historical!$B$7:$B$1044,0)))^(1/3)-1)*100)</f>
        <v>6.6987165108916447</v>
      </c>
      <c r="U248" s="105">
        <f>IF(INDEX(Historical!$H$7:$H$1044,MATCH(B248,Historical!$B$7:$B$1044,0))=0,"n/a",((INDEX(Historical!$C$7:$C$1044,MATCH(B248,Historical!$B$7:$B$1044,0))/INDEX(Historical!$H$7:$H$1044,MATCH(B248,Historical!$B$7:$B$1044,0)))^(1/5)-1)*100)</f>
        <v>9.1166550047236292</v>
      </c>
      <c r="V248" s="105">
        <f>IF(INDEX(Historical!$M$7:$M$1044,MATCH(B248,Historical!$B$7:$B$1044,0))=0,"n/a",((INDEX(Historical!$C$7:$C$1044,MATCH(B248,Historical!$B$7:$B$1044,0))/INDEX(Historical!$M$7:$M$1044,MATCH(B248,Historical!$B$7:$B$1044,0)))^(1/10)-1)*100)</f>
        <v>12.966827496166932</v>
      </c>
      <c r="W248" s="106">
        <f t="shared" si="55"/>
        <v>0.70307521307108967</v>
      </c>
      <c r="X248" s="107" t="str">
        <f t="shared" si="56"/>
        <v>n/a</v>
      </c>
      <c r="Y248" s="167"/>
      <c r="Z248" s="101" t="str">
        <f t="shared" si="57"/>
        <v>n/a</v>
      </c>
      <c r="AA248" s="109" t="str">
        <f t="shared" si="58"/>
        <v>n/a</v>
      </c>
      <c r="AB248" s="71">
        <v>12</v>
      </c>
      <c r="AC248" s="100" t="s">
        <v>142</v>
      </c>
      <c r="AD248" s="100" t="s">
        <v>142</v>
      </c>
      <c r="AE248" s="100" t="s">
        <v>142</v>
      </c>
      <c r="AF248" s="100" t="s">
        <v>142</v>
      </c>
      <c r="AG248" s="100" t="s">
        <v>142</v>
      </c>
      <c r="AH248" s="100" t="s">
        <v>142</v>
      </c>
      <c r="AI248" s="100" t="s">
        <v>142</v>
      </c>
      <c r="AJ248" s="100" t="s">
        <v>142</v>
      </c>
      <c r="AK248" s="100" t="s">
        <v>142</v>
      </c>
      <c r="AL248" s="100" t="s">
        <v>142</v>
      </c>
      <c r="AM248" s="100" t="s">
        <v>142</v>
      </c>
      <c r="AN248" s="100" t="s">
        <v>142</v>
      </c>
      <c r="AO248" s="110" t="str">
        <f t="shared" si="59"/>
        <v>n/a</v>
      </c>
      <c r="AP248" s="111">
        <f t="shared" si="60"/>
        <v>12.272952425057468</v>
      </c>
      <c r="AQ248" s="112" t="str">
        <f t="shared" si="61"/>
        <v>n/a</v>
      </c>
      <c r="AR248" s="101">
        <f>INDEX(Historical!$C$7:$C$1045,MATCH(B248,Historical!$B$7:$B$1045,0))*IF(AH248="n/a",1.03,IF(AH248&lt;0,1.01,IF(AH248&gt;10,1.1,(1+AH248/100))))</f>
        <v>2.0394000000000001</v>
      </c>
      <c r="AS248" s="109">
        <f t="shared" si="62"/>
        <v>2.1005820000000002</v>
      </c>
      <c r="AT248" s="109">
        <f t="shared" si="69"/>
        <v>2.1635994600000004</v>
      </c>
      <c r="AU248" s="109">
        <f t="shared" si="69"/>
        <v>2.2285074438000003</v>
      </c>
      <c r="AV248" s="109">
        <f t="shared" si="69"/>
        <v>2.2953626671140004</v>
      </c>
      <c r="AW248" s="109">
        <f t="shared" si="63"/>
        <v>10.827451570914</v>
      </c>
      <c r="AX248" s="113">
        <f t="shared" si="64"/>
        <v>16.43012377983915</v>
      </c>
      <c r="AY248" s="100" t="s">
        <v>142</v>
      </c>
      <c r="AZ248" s="100" t="s">
        <v>142</v>
      </c>
      <c r="BA248" s="100" t="s">
        <v>142</v>
      </c>
      <c r="BB248" s="100" t="s">
        <v>142</v>
      </c>
      <c r="BC248" s="100" t="s">
        <v>142</v>
      </c>
      <c r="BD248" s="20" t="s">
        <v>108</v>
      </c>
      <c r="BE248" s="12">
        <v>2008</v>
      </c>
      <c r="BF248" s="12">
        <f t="shared" si="67"/>
        <v>2</v>
      </c>
      <c r="BG248" s="100" t="s">
        <v>142</v>
      </c>
      <c r="BH248" t="s">
        <v>121</v>
      </c>
      <c r="BI248" t="s">
        <v>122</v>
      </c>
    </row>
    <row r="249" spans="1:61" ht="11.25" customHeight="1" x14ac:dyDescent="0.2">
      <c r="A249" s="146" t="s">
        <v>5614</v>
      </c>
      <c r="B249" s="55" t="s">
        <v>5603</v>
      </c>
      <c r="C249" s="156" t="s">
        <v>134</v>
      </c>
      <c r="D249" s="98" t="s">
        <v>827</v>
      </c>
      <c r="E249" s="157">
        <v>6</v>
      </c>
      <c r="F249" s="2">
        <v>663</v>
      </c>
      <c r="G249" s="2" t="s">
        <v>146</v>
      </c>
      <c r="H249" s="2" t="s">
        <v>146</v>
      </c>
      <c r="I249" s="100">
        <v>4.96</v>
      </c>
      <c r="J249" s="101">
        <f t="shared" si="52"/>
        <v>6.169354838709677</v>
      </c>
      <c r="K249" s="104">
        <v>0.30599999999999999</v>
      </c>
      <c r="L249" s="71">
        <v>1</v>
      </c>
      <c r="M249" s="28">
        <f t="shared" si="53"/>
        <v>0.30599999999999999</v>
      </c>
      <c r="N249" s="103" t="s">
        <v>5612</v>
      </c>
      <c r="O249" s="104">
        <v>0.27700000000000002</v>
      </c>
      <c r="P249" s="158">
        <v>46128</v>
      </c>
      <c r="Q249" s="158">
        <v>46149</v>
      </c>
      <c r="R249" s="28">
        <f t="shared" si="54"/>
        <v>10.46931407942237</v>
      </c>
      <c r="S249" s="105">
        <f>IF(INDEX(Historical!$D$7:$D1711,MATCH(B249,Historical!$B$7:$B$1044,0))=0,"n/a",(INDEX(Historical!$C$7:$C$1044,MATCH(B249,Historical!$B$7:$B$1044,0))/INDEX(Historical!$D$7:$D$1044,MATCH(B249,Historical!$B$7:$B$1044,0))-1)*100)</f>
        <v>16.877637130801702</v>
      </c>
      <c r="T249" s="105">
        <f>IF(INDEX(Historical!$F$7:$F$1044,MATCH(B249,Historical!$B$7:$B$1044,0))=0,"n/a",((INDEX(Historical!$C$7:$C$1044,MATCH(B249,Historical!$B$7:$B$1044,0))/INDEX(Historical!$F$7:$F$1044,MATCH(B249,Historical!$B$7:$B$1044,0)))^(1/3)-1)*100)</f>
        <v>10.554214360666991</v>
      </c>
      <c r="U249" s="105">
        <f>IF(INDEX(Historical!$H$7:$H$1044,MATCH(B249,Historical!$B$7:$B$1044,0))=0,"n/a",((INDEX(Historical!$C$7:$C$1044,MATCH(B249,Historical!$B$7:$B$1044,0))/INDEX(Historical!$H$7:$H$1044,MATCH(B249,Historical!$B$7:$B$1044,0)))^(1/5)-1)*100)</f>
        <v>18.21149358177605</v>
      </c>
      <c r="V249" s="105" t="str">
        <f>IF(INDEX(Historical!$M$7:$M$1044,MATCH(B249,Historical!$B$7:$B$1044,0))=0,"n/a",((INDEX(Historical!$C$7:$C$1044,MATCH(B249,Historical!$B$7:$B$1044,0))/INDEX(Historical!$M$7:$M$1044,MATCH(B249,Historical!$B$7:$B$1044,0)))^(1/10)-1)*100)</f>
        <v>n/a</v>
      </c>
      <c r="W249" s="106" t="str">
        <f t="shared" si="55"/>
        <v>n/a</v>
      </c>
      <c r="X249" s="107">
        <f t="shared" si="56"/>
        <v>2.7344584957621692</v>
      </c>
      <c r="Y249" s="159"/>
      <c r="Z249" s="101">
        <f t="shared" si="57"/>
        <v>22.835820895522385</v>
      </c>
      <c r="AA249" s="109">
        <f t="shared" si="58"/>
        <v>3.7014925373134324</v>
      </c>
      <c r="AB249" s="71">
        <v>12</v>
      </c>
      <c r="AC249" s="100">
        <v>1.34</v>
      </c>
      <c r="AD249" s="100">
        <v>1.05</v>
      </c>
      <c r="AE249" s="100">
        <v>0.37</v>
      </c>
      <c r="AF249" s="100">
        <v>0.55000000000000004</v>
      </c>
      <c r="AG249" s="100">
        <v>15.86</v>
      </c>
      <c r="AH249" s="100">
        <v>-18.48</v>
      </c>
      <c r="AI249" s="100">
        <v>17.84</v>
      </c>
      <c r="AJ249" s="100">
        <v>6.660000000000001</v>
      </c>
      <c r="AK249" s="100">
        <v>3.49</v>
      </c>
      <c r="AL249" s="100">
        <v>694.75</v>
      </c>
      <c r="AM249" s="100">
        <v>0.04</v>
      </c>
      <c r="AN249" s="100">
        <v>0.08</v>
      </c>
      <c r="AO249" s="110">
        <f t="shared" si="59"/>
        <v>20.679355883172295</v>
      </c>
      <c r="AP249" s="111">
        <f t="shared" si="60"/>
        <v>24.380848420485727</v>
      </c>
      <c r="AQ249" s="112">
        <f t="shared" si="61"/>
        <v>-69.919952013022993</v>
      </c>
      <c r="AR249" s="101">
        <f>INDEX(Historical!$C$7:$C$1045,MATCH(B249,Historical!$B$7:$B$1045,0))*IF(AH249="n/a",1.03,IF(AH249&lt;0,1.01,IF(AH249&gt;10,1.1,(1+AH249/100))))</f>
        <v>0.27977000000000002</v>
      </c>
      <c r="AS249" s="109">
        <f t="shared" si="62"/>
        <v>0.30774700000000005</v>
      </c>
      <c r="AT249" s="109">
        <f t="shared" si="69"/>
        <v>0.31848737030000002</v>
      </c>
      <c r="AU249" s="109">
        <f t="shared" si="69"/>
        <v>0.32960257952347</v>
      </c>
      <c r="AV249" s="109">
        <f t="shared" si="69"/>
        <v>0.34110570954883906</v>
      </c>
      <c r="AW249" s="109">
        <f t="shared" si="63"/>
        <v>1.5767126593723091</v>
      </c>
      <c r="AX249" s="113">
        <f t="shared" si="64"/>
        <v>31.788561680893331</v>
      </c>
      <c r="AY249" s="100">
        <v>0.36</v>
      </c>
      <c r="AZ249" s="100">
        <v>10.100000000000001</v>
      </c>
      <c r="BA249" s="100">
        <v>-54.500000000000007</v>
      </c>
      <c r="BB249" s="100">
        <v>-4</v>
      </c>
      <c r="BC249" s="100">
        <v>-21.47</v>
      </c>
      <c r="BE249" s="12">
        <v>2021</v>
      </c>
      <c r="BF249" s="12">
        <f t="shared" si="67"/>
        <v>0</v>
      </c>
      <c r="BG249" s="100">
        <v>10.27</v>
      </c>
      <c r="BH249" s="55" t="s">
        <v>121</v>
      </c>
      <c r="BI249" s="55" t="s">
        <v>122</v>
      </c>
    </row>
    <row r="250" spans="1:61" ht="11.25" customHeight="1" x14ac:dyDescent="0.2">
      <c r="A250" s="149" t="s">
        <v>834</v>
      </c>
      <c r="B250" s="55" t="s">
        <v>835</v>
      </c>
      <c r="C250" s="156" t="s">
        <v>134</v>
      </c>
      <c r="D250" s="98" t="s">
        <v>157</v>
      </c>
      <c r="E250" s="157">
        <v>16</v>
      </c>
      <c r="F250" s="2">
        <v>294</v>
      </c>
      <c r="G250" s="2" t="s">
        <v>146</v>
      </c>
      <c r="H250" s="2" t="s">
        <v>146</v>
      </c>
      <c r="I250" s="100">
        <v>34.07</v>
      </c>
      <c r="J250" s="101">
        <f t="shared" si="52"/>
        <v>3.756970942177869</v>
      </c>
      <c r="K250" s="104">
        <v>0.32</v>
      </c>
      <c r="L250" s="2">
        <v>4</v>
      </c>
      <c r="M250" s="28">
        <f t="shared" si="53"/>
        <v>1.28</v>
      </c>
      <c r="N250" s="2" t="s">
        <v>836</v>
      </c>
      <c r="O250" s="104">
        <v>0.31</v>
      </c>
      <c r="P250" s="158">
        <v>46094</v>
      </c>
      <c r="Q250" s="158">
        <v>46114</v>
      </c>
      <c r="R250" s="28">
        <f t="shared" si="54"/>
        <v>3.2258064516129057</v>
      </c>
      <c r="S250" s="105">
        <f>IF(INDEX(Historical!$D$7:$D1270,MATCH(B250,Historical!$B$7:$B$1044,0))=0,"n/a",(INDEX(Historical!$C$7:$C$1044,MATCH(B250,Historical!$B$7:$B$1044,0))/INDEX(Historical!$D$7:$D$1044,MATCH(B250,Historical!$B$7:$B$1044,0))-1)*100)</f>
        <v>2.5000000000000133</v>
      </c>
      <c r="T250" s="105">
        <f>IF(INDEX(Historical!$F$7:$F$1044,MATCH(B250,Historical!$B$7:$B$1044,0))=0,"n/a",((INDEX(Historical!$C$7:$C$1044,MATCH(B250,Historical!$B$7:$B$1044,0))/INDEX(Historical!$F$7:$F$1044,MATCH(B250,Historical!$B$7:$B$1044,0)))^(1/3)-1)*100)</f>
        <v>2.5652131008858436</v>
      </c>
      <c r="U250" s="105">
        <f>IF(INDEX(Historical!$H$7:$H$1044,MATCH(B250,Historical!$B$7:$B$1044,0))=0,"n/a",((INDEX(Historical!$C$7:$C$1044,MATCH(B250,Historical!$B$7:$B$1044,0))/INDEX(Historical!$H$7:$H$1044,MATCH(B250,Historical!$B$7:$B$1044,0)))^(1/5)-1)*100)</f>
        <v>3.6128399012604895</v>
      </c>
      <c r="V250" s="105">
        <f>IF(INDEX(Historical!$M$7:$M$1044,MATCH(B250,Historical!$B$7:$B$1044,0))=0,"n/a",((INDEX(Historical!$C$7:$C$1044,MATCH(B250,Historical!$B$7:$B$1044,0))/INDEX(Historical!$M$7:$M$1044,MATCH(B250,Historical!$B$7:$B$1044,0)))^(1/10)-1)*100)</f>
        <v>4.395436004185771</v>
      </c>
      <c r="W250" s="106">
        <f t="shared" si="55"/>
        <v>0.82195256575684061</v>
      </c>
      <c r="X250" s="107">
        <f t="shared" si="56"/>
        <v>0.38029893697478839</v>
      </c>
      <c r="Y250" s="165"/>
      <c r="Z250" s="101">
        <f t="shared" si="57"/>
        <v>33.333333333333336</v>
      </c>
      <c r="AA250" s="109">
        <f t="shared" si="58"/>
        <v>8.8723958333333339</v>
      </c>
      <c r="AB250" s="71">
        <v>12</v>
      </c>
      <c r="AC250" s="100">
        <v>3.84</v>
      </c>
      <c r="AD250" s="100" t="s">
        <v>142</v>
      </c>
      <c r="AE250" s="100">
        <v>1.79</v>
      </c>
      <c r="AF250" s="100" t="s">
        <v>142</v>
      </c>
      <c r="AG250" s="100">
        <v>28.689999999999998</v>
      </c>
      <c r="AH250" s="100">
        <v>10.530000000000001</v>
      </c>
      <c r="AI250" s="100">
        <v>4.3900000000000006</v>
      </c>
      <c r="AJ250" s="100">
        <v>9.5</v>
      </c>
      <c r="AK250" s="100" t="s">
        <v>142</v>
      </c>
      <c r="AL250" s="100">
        <v>670.66</v>
      </c>
      <c r="AM250" s="100">
        <v>2.4899999999999998</v>
      </c>
      <c r="AN250" s="100" t="s">
        <v>142</v>
      </c>
      <c r="AO250" s="110">
        <f t="shared" si="59"/>
        <v>-1.5025849898949755</v>
      </c>
      <c r="AP250" s="111">
        <f t="shared" si="60"/>
        <v>7.3698108434383585</v>
      </c>
      <c r="AQ250" s="112" t="str">
        <f t="shared" si="61"/>
        <v>n/a</v>
      </c>
      <c r="AR250" s="101">
        <f>INDEX(Historical!$C$7:$C$1045,MATCH(B250,Historical!$B$7:$B$1045,0))*IF(AH250="n/a",1.03,IF(AH250&lt;0,1.01,IF(AH250&gt;10,1.1,(1+AH250/100))))</f>
        <v>1.353</v>
      </c>
      <c r="AS250" s="109">
        <f t="shared" si="62"/>
        <v>1.4123966999999999</v>
      </c>
      <c r="AT250" s="109">
        <f t="shared" si="69"/>
        <v>1.4547686010000001</v>
      </c>
      <c r="AU250" s="109">
        <f t="shared" si="69"/>
        <v>1.4984116590300001</v>
      </c>
      <c r="AV250" s="109">
        <f t="shared" si="69"/>
        <v>1.5433640088009002</v>
      </c>
      <c r="AW250" s="109">
        <f t="shared" si="63"/>
        <v>7.2619409688309</v>
      </c>
      <c r="AX250" s="113">
        <f t="shared" si="64"/>
        <v>21.314766565397417</v>
      </c>
      <c r="AY250" s="100">
        <v>0.65</v>
      </c>
      <c r="AZ250" s="100">
        <v>39.57</v>
      </c>
      <c r="BA250" s="100">
        <v>-4.47</v>
      </c>
      <c r="BB250" s="100">
        <v>4.97</v>
      </c>
      <c r="BC250" s="100">
        <v>13.61</v>
      </c>
      <c r="BE250" s="12">
        <v>2011</v>
      </c>
      <c r="BF250" s="12">
        <f t="shared" si="67"/>
        <v>1</v>
      </c>
      <c r="BG250" s="100">
        <v>1.25</v>
      </c>
      <c r="BH250" t="s">
        <v>121</v>
      </c>
      <c r="BI250" t="s">
        <v>122</v>
      </c>
    </row>
    <row r="251" spans="1:61" ht="11.25" customHeight="1" x14ac:dyDescent="0.2">
      <c r="A251" s="149" t="s">
        <v>837</v>
      </c>
      <c r="B251" s="55" t="s">
        <v>838</v>
      </c>
      <c r="C251" s="156" t="s">
        <v>134</v>
      </c>
      <c r="D251" s="98" t="s">
        <v>157</v>
      </c>
      <c r="E251" s="157">
        <v>15</v>
      </c>
      <c r="F251" s="2">
        <v>317</v>
      </c>
      <c r="G251" s="2" t="s">
        <v>146</v>
      </c>
      <c r="H251" s="2" t="s">
        <v>146</v>
      </c>
      <c r="I251" s="100">
        <v>50.76</v>
      </c>
      <c r="J251" s="101">
        <f t="shared" si="52"/>
        <v>3.1520882584712377</v>
      </c>
      <c r="K251" s="104">
        <v>0.4</v>
      </c>
      <c r="L251" s="2">
        <v>4</v>
      </c>
      <c r="M251" s="28">
        <f t="shared" si="53"/>
        <v>1.6</v>
      </c>
      <c r="N251" s="2" t="s">
        <v>209</v>
      </c>
      <c r="O251" s="104">
        <v>0.37</v>
      </c>
      <c r="P251" s="158">
        <v>45930</v>
      </c>
      <c r="Q251" s="158">
        <v>45945</v>
      </c>
      <c r="R251" s="28">
        <f t="shared" si="54"/>
        <v>8.1081081081081159</v>
      </c>
      <c r="S251" s="105">
        <f>IF(INDEX(Historical!$D$7:$D1271,MATCH(B251,Historical!$B$7:$B$1044,0))=0,"n/a",(INDEX(Historical!$C$7:$C$1044,MATCH(B251,Historical!$B$7:$B$1044,0))/INDEX(Historical!$D$7:$D$1044,MATCH(B251,Historical!$B$7:$B$1044,0))-1)*100)</f>
        <v>6.3380281690140983</v>
      </c>
      <c r="T251" s="105">
        <f>IF(INDEX(Historical!$F$7:$F$1044,MATCH(B251,Historical!$B$7:$B$1044,0))=0,"n/a",((INDEX(Historical!$C$7:$C$1044,MATCH(B251,Historical!$B$7:$B$1044,0))/INDEX(Historical!$F$7:$F$1044,MATCH(B251,Historical!$B$7:$B$1044,0)))^(1/3)-1)*100)</f>
        <v>7.0756234960595465</v>
      </c>
      <c r="U251" s="105">
        <f>IF(INDEX(Historical!$H$7:$H$1044,MATCH(B251,Historical!$B$7:$B$1044,0))=0,"n/a",((INDEX(Historical!$C$7:$C$1044,MATCH(B251,Historical!$B$7:$B$1044,0))/INDEX(Historical!$H$7:$H$1044,MATCH(B251,Historical!$B$7:$B$1044,0)))^(1/5)-1)*100)</f>
        <v>7.5369041763783562</v>
      </c>
      <c r="V251" s="105">
        <f>IF(INDEX(Historical!$M$7:$M$1044,MATCH(B251,Historical!$B$7:$B$1044,0))=0,"n/a",((INDEX(Historical!$C$7:$C$1044,MATCH(B251,Historical!$B$7:$B$1044,0))/INDEX(Historical!$M$7:$M$1044,MATCH(B251,Historical!$B$7:$B$1044,0)))^(1/10)-1)*100)</f>
        <v>11.249318792202034</v>
      </c>
      <c r="W251" s="106">
        <f t="shared" si="55"/>
        <v>0.66998760685872794</v>
      </c>
      <c r="X251" s="107">
        <f t="shared" si="56"/>
        <v>0.53605292861865972</v>
      </c>
      <c r="Z251" s="101">
        <f t="shared" si="57"/>
        <v>53.691275167785236</v>
      </c>
      <c r="AA251" s="109">
        <f t="shared" si="58"/>
        <v>17.033557046979865</v>
      </c>
      <c r="AB251" s="71">
        <v>12</v>
      </c>
      <c r="AC251" s="100">
        <v>2.98</v>
      </c>
      <c r="AD251" s="100">
        <v>0.69</v>
      </c>
      <c r="AE251" s="100">
        <v>3.25</v>
      </c>
      <c r="AF251" s="100">
        <v>1.44</v>
      </c>
      <c r="AG251" s="100">
        <v>7.9699999999999989</v>
      </c>
      <c r="AH251" s="100">
        <v>-12.709999999999999</v>
      </c>
      <c r="AI251" s="100">
        <v>59</v>
      </c>
      <c r="AJ251" s="100">
        <v>14.06</v>
      </c>
      <c r="AK251" s="100">
        <v>14.940000000000001</v>
      </c>
      <c r="AL251" s="100">
        <v>45970</v>
      </c>
      <c r="AM251" s="100">
        <v>0.43</v>
      </c>
      <c r="AN251" s="100">
        <v>0.59</v>
      </c>
      <c r="AO251" s="110">
        <f t="shared" si="59"/>
        <v>-6.3445646121302719</v>
      </c>
      <c r="AP251" s="111">
        <f t="shared" si="60"/>
        <v>10.688992434849593</v>
      </c>
      <c r="AQ251" s="112">
        <f t="shared" si="61"/>
        <v>4.4101360504195108</v>
      </c>
      <c r="AR251" s="101">
        <f>INDEX(Historical!$C$7:$C$1045,MATCH(B251,Historical!$B$7:$B$1045,0))*IF(AH251="n/a",1.03,IF(AH251&lt;0,1.01,IF(AH251&gt;10,1.1,(1+AH251/100))))</f>
        <v>1.5251000000000001</v>
      </c>
      <c r="AS251" s="109">
        <f t="shared" si="62"/>
        <v>1.6776100000000003</v>
      </c>
      <c r="AT251" s="109">
        <f t="shared" si="69"/>
        <v>1.8453710000000005</v>
      </c>
      <c r="AU251" s="109">
        <f t="shared" si="69"/>
        <v>2.0299081000000005</v>
      </c>
      <c r="AV251" s="109">
        <f t="shared" si="69"/>
        <v>2.2328989100000007</v>
      </c>
      <c r="AW251" s="109">
        <f t="shared" si="63"/>
        <v>9.3108880100000029</v>
      </c>
      <c r="AX251" s="113">
        <f t="shared" si="64"/>
        <v>18.342962982663522</v>
      </c>
      <c r="AY251" s="100">
        <v>0.95</v>
      </c>
      <c r="AZ251" s="100">
        <v>44.29</v>
      </c>
      <c r="BA251" s="100">
        <v>-8.44</v>
      </c>
      <c r="BB251" s="100">
        <v>5.26</v>
      </c>
      <c r="BC251" s="100">
        <v>9.94</v>
      </c>
      <c r="BE251" s="12">
        <v>2011</v>
      </c>
      <c r="BF251" s="12">
        <f t="shared" si="67"/>
        <v>1</v>
      </c>
      <c r="BG251" s="100">
        <v>0.85000000000000009</v>
      </c>
      <c r="BH251" t="s">
        <v>121</v>
      </c>
      <c r="BI251" t="s">
        <v>122</v>
      </c>
    </row>
    <row r="252" spans="1:61" ht="11.25" customHeight="1" x14ac:dyDescent="0.2">
      <c r="A252" s="123" t="s">
        <v>839</v>
      </c>
      <c r="B252" s="55" t="s">
        <v>840</v>
      </c>
      <c r="C252" s="156" t="s">
        <v>116</v>
      </c>
      <c r="D252" s="98" t="s">
        <v>841</v>
      </c>
      <c r="E252" s="157">
        <v>14</v>
      </c>
      <c r="F252" s="2">
        <v>405</v>
      </c>
      <c r="G252" s="2" t="s">
        <v>146</v>
      </c>
      <c r="H252" s="2" t="s">
        <v>146</v>
      </c>
      <c r="I252" s="100">
        <v>1840.25</v>
      </c>
      <c r="J252" s="101">
        <f t="shared" si="52"/>
        <v>0.17388941719875017</v>
      </c>
      <c r="K252" s="104">
        <v>0.8</v>
      </c>
      <c r="L252" s="71">
        <v>4</v>
      </c>
      <c r="M252" s="28">
        <f t="shared" si="53"/>
        <v>3.2</v>
      </c>
      <c r="N252" s="103" t="s">
        <v>671</v>
      </c>
      <c r="O252" s="104">
        <v>0.7</v>
      </c>
      <c r="P252" s="158">
        <v>46157</v>
      </c>
      <c r="Q252" s="158">
        <v>46168</v>
      </c>
      <c r="R252" s="28">
        <f t="shared" si="54"/>
        <v>14.285714285714299</v>
      </c>
      <c r="S252" s="105">
        <f>IF(INDEX(Historical!$D$7:$D1272,MATCH(B252,Historical!$B$7:$B$1044,0))=0,"n/a",(INDEX(Historical!$C$7:$C$1044,MATCH(B252,Historical!$B$7:$B$1044,0))/INDEX(Historical!$D$7:$D$1044,MATCH(B252,Historical!$B$7:$B$1044,0))-1)*100)</f>
        <v>62.5</v>
      </c>
      <c r="T252" s="105">
        <f>IF(INDEX(Historical!$F$7:$F$1044,MATCH(B252,Historical!$B$7:$B$1044,0))=0,"n/a",((INDEX(Historical!$C$7:$C$1044,MATCH(B252,Historical!$B$7:$B$1044,0))/INDEX(Historical!$F$7:$F$1044,MATCH(B252,Historical!$B$7:$B$1044,0)))^(1/3)-1)*100)</f>
        <v>51.570794858514788</v>
      </c>
      <c r="U252" s="105">
        <f>IF(INDEX(Historical!$H$7:$H$1044,MATCH(B252,Historical!$B$7:$B$1044,0))=0,"n/a",((INDEX(Historical!$C$7:$C$1044,MATCH(B252,Historical!$B$7:$B$1044,0))/INDEX(Historical!$H$7:$H$1044,MATCH(B252,Historical!$B$7:$B$1044,0)))^(1/5)-1)*100)</f>
        <v>35.621685124104175</v>
      </c>
      <c r="V252" s="105">
        <f>IF(INDEX(Historical!$M$7:$M$1044,MATCH(B252,Historical!$B$7:$B$1044,0))=0,"n/a",((INDEX(Historical!$C$7:$C$1044,MATCH(B252,Historical!$B$7:$B$1044,0))/INDEX(Historical!$M$7:$M$1044,MATCH(B252,Historical!$B$7:$B$1044,0)))^(1/10)-1)*100)</f>
        <v>22.80313679961985</v>
      </c>
      <c r="W252" s="106">
        <f t="shared" si="55"/>
        <v>1.5621396931977369</v>
      </c>
      <c r="X252" s="107">
        <f t="shared" si="56"/>
        <v>0.74444483017981555</v>
      </c>
      <c r="Y252" s="123"/>
      <c r="Z252" s="101">
        <f t="shared" si="57"/>
        <v>9.2352092352092363</v>
      </c>
      <c r="AA252" s="109">
        <f t="shared" si="58"/>
        <v>53.109668109668114</v>
      </c>
      <c r="AB252" s="71">
        <v>12</v>
      </c>
      <c r="AC252" s="100">
        <v>34.65</v>
      </c>
      <c r="AD252" s="100">
        <v>1.1100000000000001</v>
      </c>
      <c r="AE252" s="100">
        <v>6.39</v>
      </c>
      <c r="AF252" s="100">
        <v>23</v>
      </c>
      <c r="AG252" s="100">
        <v>53.290000000000006</v>
      </c>
      <c r="AH252" s="100">
        <v>45.94</v>
      </c>
      <c r="AI252" s="100">
        <v>24.29</v>
      </c>
      <c r="AJ252" s="100">
        <v>47.85</v>
      </c>
      <c r="AK252" s="100">
        <v>31.77</v>
      </c>
      <c r="AL252" s="100">
        <v>64780</v>
      </c>
      <c r="AM252" s="100">
        <v>1.26</v>
      </c>
      <c r="AN252" s="100">
        <v>0.13</v>
      </c>
      <c r="AO252" s="110">
        <f t="shared" si="59"/>
        <v>-17.314093568365188</v>
      </c>
      <c r="AP252" s="111">
        <f t="shared" si="60"/>
        <v>35.795574541302926</v>
      </c>
      <c r="AQ252" s="112">
        <f t="shared" si="61"/>
        <v>636.81668654116152</v>
      </c>
      <c r="AR252" s="101">
        <f>INDEX(Historical!$C$7:$C$1045,MATCH(B252,Historical!$B$7:$B$1045,0))*IF(AH252="n/a",1.03,IF(AH252&lt;0,1.01,IF(AH252&gt;10,1.1,(1+AH252/100))))</f>
        <v>2.145</v>
      </c>
      <c r="AS252" s="109">
        <f t="shared" si="62"/>
        <v>2.3595000000000002</v>
      </c>
      <c r="AT252" s="109">
        <f t="shared" si="69"/>
        <v>2.5954500000000005</v>
      </c>
      <c r="AU252" s="109">
        <f t="shared" si="69"/>
        <v>2.8549950000000006</v>
      </c>
      <c r="AV252" s="109">
        <f t="shared" si="69"/>
        <v>3.1404945000000009</v>
      </c>
      <c r="AW252" s="109">
        <f t="shared" si="63"/>
        <v>13.095439500000003</v>
      </c>
      <c r="AX252" s="113">
        <f t="shared" si="64"/>
        <v>0.71161198206765408</v>
      </c>
      <c r="AY252" s="100">
        <v>1.65</v>
      </c>
      <c r="AZ252" s="100">
        <v>384.28</v>
      </c>
      <c r="BA252" s="100">
        <v>0.57999999999999996</v>
      </c>
      <c r="BB252" s="100">
        <v>22.939999999999998</v>
      </c>
      <c r="BC252" s="100">
        <v>76.27000000000001</v>
      </c>
      <c r="BE252" s="12">
        <v>2013</v>
      </c>
      <c r="BF252" s="12">
        <f t="shared" si="67"/>
        <v>1</v>
      </c>
      <c r="BG252" s="100">
        <v>21.27</v>
      </c>
      <c r="BH252" t="s">
        <v>121</v>
      </c>
      <c r="BI252" t="s">
        <v>122</v>
      </c>
    </row>
    <row r="253" spans="1:61" ht="11.25" customHeight="1" x14ac:dyDescent="0.2">
      <c r="A253" s="123" t="s">
        <v>842</v>
      </c>
      <c r="B253" s="55" t="s">
        <v>843</v>
      </c>
      <c r="C253" s="156" t="s">
        <v>125</v>
      </c>
      <c r="D253" s="98" t="s">
        <v>126</v>
      </c>
      <c r="E253" s="157">
        <v>24</v>
      </c>
      <c r="F253" s="2">
        <v>148</v>
      </c>
      <c r="G253" s="2" t="s">
        <v>119</v>
      </c>
      <c r="H253" s="2" t="s">
        <v>118</v>
      </c>
      <c r="I253" s="100">
        <v>9.06</v>
      </c>
      <c r="J253" s="101">
        <f t="shared" si="52"/>
        <v>10.927152317880793</v>
      </c>
      <c r="K253" s="104">
        <v>0.2475</v>
      </c>
      <c r="L253" s="71">
        <v>4</v>
      </c>
      <c r="M253" s="28">
        <f t="shared" si="53"/>
        <v>0.99</v>
      </c>
      <c r="N253" s="103" t="s">
        <v>609</v>
      </c>
      <c r="O253" s="104">
        <v>0.24</v>
      </c>
      <c r="P253" s="158">
        <v>45813</v>
      </c>
      <c r="Q253" s="158">
        <v>45827</v>
      </c>
      <c r="R253" s="28">
        <f t="shared" si="54"/>
        <v>3.1250000000000027</v>
      </c>
      <c r="S253" s="105">
        <f>IF(INDEX(Historical!$D$7:$D1273,MATCH(B253,Historical!$B$7:$B$1044,0))=0,"n/a",(INDEX(Historical!$C$7:$C$1044,MATCH(B253,Historical!$B$7:$B$1044,0))/INDEX(Historical!$D$7:$D$1044,MATCH(B253,Historical!$B$7:$B$1044,0))-1)*100)</f>
        <v>3.4210526315789469</v>
      </c>
      <c r="T253" s="105">
        <f>IF(INDEX(Historical!$F$7:$F$1044,MATCH(B253,Historical!$B$7:$B$1044,0))=0,"n/a",((INDEX(Historical!$C$7:$C$1044,MATCH(B253,Historical!$B$7:$B$1044,0))/INDEX(Historical!$F$7:$F$1044,MATCH(B253,Historical!$B$7:$B$1044,0)))^(1/3)-1)*100)</f>
        <v>4.1368497034698137</v>
      </c>
      <c r="U253" s="105">
        <f>IF(INDEX(Historical!$H$7:$H$1044,MATCH(B253,Historical!$B$7:$B$1044,0))=0,"n/a",((INDEX(Historical!$C$7:$C$1044,MATCH(B253,Historical!$B$7:$B$1044,0))/INDEX(Historical!$H$7:$H$1044,MATCH(B253,Historical!$B$7:$B$1044,0)))^(1/5)-1)*100)</f>
        <v>4.4578525998717478</v>
      </c>
      <c r="V253" s="105">
        <f>IF(INDEX(Historical!$M$7:$M$1044,MATCH(B253,Historical!$B$7:$B$1044,0))=0,"n/a",((INDEX(Historical!$C$7:$C$1044,MATCH(B253,Historical!$B$7:$B$1044,0))/INDEX(Historical!$M$7:$M$1044,MATCH(B253,Historical!$B$7:$B$1044,0)))^(1/10)-1)*100)</f>
        <v>5.642013306087712</v>
      </c>
      <c r="W253" s="106">
        <f t="shared" si="55"/>
        <v>0.79011734961024305</v>
      </c>
      <c r="X253" s="107" t="str">
        <f t="shared" si="56"/>
        <v>n/a</v>
      </c>
      <c r="Y253" s="123"/>
      <c r="Z253" s="101">
        <f t="shared" si="57"/>
        <v>253.84615384615384</v>
      </c>
      <c r="AA253" s="109">
        <f t="shared" si="58"/>
        <v>23.23076923076923</v>
      </c>
      <c r="AB253" s="71">
        <v>12</v>
      </c>
      <c r="AC253" s="100">
        <v>0.39</v>
      </c>
      <c r="AD253" s="100" t="s">
        <v>142</v>
      </c>
      <c r="AE253" s="100">
        <v>0.37</v>
      </c>
      <c r="AF253" s="100">
        <v>1.47</v>
      </c>
      <c r="AG253" s="100">
        <v>6.18</v>
      </c>
      <c r="AH253" s="100">
        <v>-23.77</v>
      </c>
      <c r="AI253" s="100">
        <v>1.02</v>
      </c>
      <c r="AJ253" s="100">
        <v>-11.24</v>
      </c>
      <c r="AK253" s="100">
        <v>-8.33</v>
      </c>
      <c r="AL253" s="100">
        <v>1920</v>
      </c>
      <c r="AM253" s="100">
        <v>7.5</v>
      </c>
      <c r="AN253" s="100">
        <v>1.6</v>
      </c>
      <c r="AO253" s="110">
        <f t="shared" si="59"/>
        <v>-7.845764313016689</v>
      </c>
      <c r="AP253" s="111">
        <f t="shared" si="60"/>
        <v>15.385004917752541</v>
      </c>
      <c r="AQ253" s="112">
        <f t="shared" si="61"/>
        <v>23.196736553513865</v>
      </c>
      <c r="AR253" s="101">
        <f>INDEX(Historical!$C$7:$C$1045,MATCH(B253,Historical!$B$7:$B$1045,0))*IF(AH253="n/a",1.03,IF(AH253&lt;0,1.01,IF(AH253&gt;10,1.1,(1+AH253/100))))</f>
        <v>0.99232500000000001</v>
      </c>
      <c r="AS253" s="109">
        <f t="shared" si="62"/>
        <v>1.002446715</v>
      </c>
      <c r="AT253" s="109">
        <f t="shared" si="69"/>
        <v>1.0124711821500001</v>
      </c>
      <c r="AU253" s="109">
        <f t="shared" si="69"/>
        <v>1.0225958939715001</v>
      </c>
      <c r="AV253" s="109">
        <f t="shared" si="69"/>
        <v>1.0328218529112152</v>
      </c>
      <c r="AW253" s="109">
        <f t="shared" si="63"/>
        <v>5.0626606440327162</v>
      </c>
      <c r="AX253" s="113">
        <f t="shared" si="64"/>
        <v>55.879256556652493</v>
      </c>
      <c r="AY253" s="100">
        <v>0.44</v>
      </c>
      <c r="AZ253" s="100">
        <v>15.340000000000002</v>
      </c>
      <c r="BA253" s="100">
        <v>-49.33</v>
      </c>
      <c r="BB253" s="100">
        <v>3.29</v>
      </c>
      <c r="BC253" s="100">
        <v>-22.74</v>
      </c>
      <c r="BE253" s="12">
        <v>2002</v>
      </c>
      <c r="BF253" s="12">
        <f t="shared" si="67"/>
        <v>2</v>
      </c>
      <c r="BG253" s="100">
        <v>2.12</v>
      </c>
      <c r="BH253" t="s">
        <v>121</v>
      </c>
      <c r="BI253" t="s">
        <v>122</v>
      </c>
    </row>
    <row r="254" spans="1:61" ht="11.25" customHeight="1" x14ac:dyDescent="0.2">
      <c r="A254" s="123" t="s">
        <v>844</v>
      </c>
      <c r="B254" s="55" t="s">
        <v>845</v>
      </c>
      <c r="C254" s="156" t="s">
        <v>134</v>
      </c>
      <c r="D254" s="98" t="s">
        <v>157</v>
      </c>
      <c r="E254" s="157">
        <v>21</v>
      </c>
      <c r="F254" s="2">
        <v>204</v>
      </c>
      <c r="G254" s="2" t="s">
        <v>146</v>
      </c>
      <c r="H254" s="2" t="s">
        <v>146</v>
      </c>
      <c r="I254" s="100">
        <v>26.78</v>
      </c>
      <c r="J254" s="101">
        <f t="shared" si="52"/>
        <v>3.4353995519044065</v>
      </c>
      <c r="K254" s="104">
        <v>0.23</v>
      </c>
      <c r="L254" s="71">
        <v>4</v>
      </c>
      <c r="M254" s="28">
        <f t="shared" si="53"/>
        <v>0.92</v>
      </c>
      <c r="N254" s="103" t="s">
        <v>433</v>
      </c>
      <c r="O254" s="104">
        <v>0.22750000000000001</v>
      </c>
      <c r="P254" s="158">
        <v>46020</v>
      </c>
      <c r="Q254" s="158">
        <v>46042</v>
      </c>
      <c r="R254" s="28">
        <f t="shared" si="54"/>
        <v>1.0989010989010999</v>
      </c>
      <c r="S254" s="105">
        <f>IF(INDEX(Historical!$D$7:$D1274,MATCH(B254,Historical!$B$7:$B$1044,0))=0,"n/a",(INDEX(Historical!$C$7:$C$1044,MATCH(B254,Historical!$B$7:$B$1044,0))/INDEX(Historical!$D$7:$D$1044,MATCH(B254,Historical!$B$7:$B$1044,0))-1)*100)</f>
        <v>1.134751773049647</v>
      </c>
      <c r="T254" s="105">
        <f>IF(INDEX(Historical!$F$7:$F$1044,MATCH(B254,Historical!$B$7:$B$1044,0))=0,"n/a",((INDEX(Historical!$C$7:$C$1044,MATCH(B254,Historical!$B$7:$B$1044,0))/INDEX(Historical!$F$7:$F$1044,MATCH(B254,Historical!$B$7:$B$1044,0)))^(1/3)-1)*100)</f>
        <v>4.5446099725697131</v>
      </c>
      <c r="U254" s="105">
        <f>IF(INDEX(Historical!$H$7:$H$1044,MATCH(B254,Historical!$B$7:$B$1044,0))=0,"n/a",((INDEX(Historical!$C$7:$C$1044,MATCH(B254,Historical!$B$7:$B$1044,0))/INDEX(Historical!$H$7:$H$1044,MATCH(B254,Historical!$B$7:$B$1044,0)))^(1/5)-1)*100)</f>
        <v>6.5165857489335677</v>
      </c>
      <c r="V254" s="105">
        <f>IF(INDEX(Historical!$M$7:$M$1044,MATCH(B254,Historical!$B$7:$B$1044,0))=0,"n/a",((INDEX(Historical!$C$7:$C$1044,MATCH(B254,Historical!$B$7:$B$1044,0))/INDEX(Historical!$M$7:$M$1044,MATCH(B254,Historical!$B$7:$B$1044,0)))^(1/10)-1)*100)</f>
        <v>7.5605733922199381</v>
      </c>
      <c r="W254" s="106">
        <f t="shared" si="55"/>
        <v>0.86191686937915768</v>
      </c>
      <c r="X254" s="107">
        <f t="shared" si="56"/>
        <v>1.0648015929630013</v>
      </c>
      <c r="Y254" s="123"/>
      <c r="Z254" s="101">
        <f t="shared" si="57"/>
        <v>35.249042145593876</v>
      </c>
      <c r="AA254" s="109">
        <f t="shared" si="58"/>
        <v>10.260536398467433</v>
      </c>
      <c r="AB254" s="71">
        <v>12</v>
      </c>
      <c r="AC254" s="100">
        <v>2.61</v>
      </c>
      <c r="AD254" s="100" t="s">
        <v>142</v>
      </c>
      <c r="AE254" s="100">
        <v>1.92</v>
      </c>
      <c r="AF254" s="100">
        <v>0.98</v>
      </c>
      <c r="AG254" s="100">
        <v>9.85</v>
      </c>
      <c r="AH254" s="100">
        <v>16.05</v>
      </c>
      <c r="AI254" s="100">
        <v>6.38</v>
      </c>
      <c r="AJ254" s="100">
        <v>6.12</v>
      </c>
      <c r="AK254" s="100" t="s">
        <v>142</v>
      </c>
      <c r="AL254" s="100">
        <v>368.17</v>
      </c>
      <c r="AM254" s="100">
        <v>4.22</v>
      </c>
      <c r="AN254" s="100">
        <v>0.71</v>
      </c>
      <c r="AO254" s="110">
        <f t="shared" si="59"/>
        <v>-0.30855109762945965</v>
      </c>
      <c r="AP254" s="111">
        <f t="shared" si="60"/>
        <v>9.9519853008379737</v>
      </c>
      <c r="AQ254" s="112">
        <f t="shared" si="61"/>
        <v>-33.149168805971584</v>
      </c>
      <c r="AR254" s="101">
        <f>INDEX(Historical!$C$7:$C$1045,MATCH(B254,Historical!$B$7:$B$1045,0))*IF(AH254="n/a",1.03,IF(AH254&lt;0,1.01,IF(AH254&gt;10,1.1,(1+AH254/100))))</f>
        <v>0.98037500000000011</v>
      </c>
      <c r="AS254" s="109">
        <f t="shared" si="62"/>
        <v>1.0429229250000003</v>
      </c>
      <c r="AT254" s="109">
        <f t="shared" si="69"/>
        <v>1.0742106127500004</v>
      </c>
      <c r="AU254" s="109">
        <f t="shared" si="69"/>
        <v>1.1064369311325004</v>
      </c>
      <c r="AV254" s="109">
        <f t="shared" si="69"/>
        <v>1.1396300390664755</v>
      </c>
      <c r="AW254" s="109">
        <f t="shared" si="63"/>
        <v>5.3435755079489775</v>
      </c>
      <c r="AX254" s="113">
        <f t="shared" si="64"/>
        <v>19.953605332147038</v>
      </c>
      <c r="AY254" s="100">
        <v>0.83</v>
      </c>
      <c r="AZ254" s="100">
        <v>18.559999999999999</v>
      </c>
      <c r="BA254" s="100">
        <v>-10.23</v>
      </c>
      <c r="BB254" s="100">
        <v>2.52</v>
      </c>
      <c r="BC254" s="100">
        <v>4.34</v>
      </c>
      <c r="BE254" s="12">
        <v>2005</v>
      </c>
      <c r="BF254" s="12">
        <f t="shared" si="67"/>
        <v>2</v>
      </c>
      <c r="BG254" s="100">
        <v>1.03</v>
      </c>
      <c r="BH254" t="s">
        <v>121</v>
      </c>
      <c r="BI254" t="s">
        <v>122</v>
      </c>
    </row>
    <row r="255" spans="1:61" ht="11.25" customHeight="1" x14ac:dyDescent="0.2">
      <c r="A255" s="123" t="s">
        <v>846</v>
      </c>
      <c r="B255" s="55" t="s">
        <v>847</v>
      </c>
      <c r="C255" s="156" t="s">
        <v>134</v>
      </c>
      <c r="D255" s="98" t="s">
        <v>157</v>
      </c>
      <c r="E255" s="157">
        <v>15</v>
      </c>
      <c r="F255" s="2">
        <v>313</v>
      </c>
      <c r="G255" s="2" t="s">
        <v>146</v>
      </c>
      <c r="H255" s="2" t="s">
        <v>146</v>
      </c>
      <c r="I255" s="100">
        <v>42.09</v>
      </c>
      <c r="J255" s="101">
        <f t="shared" si="52"/>
        <v>2.3758612497030174</v>
      </c>
      <c r="K255" s="104">
        <v>0.25</v>
      </c>
      <c r="L255" s="71">
        <v>4</v>
      </c>
      <c r="M255" s="28">
        <f t="shared" si="53"/>
        <v>1</v>
      </c>
      <c r="N255" s="103" t="s">
        <v>339</v>
      </c>
      <c r="O255" s="104">
        <v>0.24</v>
      </c>
      <c r="P255" s="158">
        <v>45884</v>
      </c>
      <c r="Q255" s="158">
        <v>45898</v>
      </c>
      <c r="R255" s="28">
        <f t="shared" si="54"/>
        <v>4.1666666666666705</v>
      </c>
      <c r="S255" s="105">
        <f>IF(INDEX(Historical!$D$7:$D1275,MATCH(B255,Historical!$B$7:$B$1044,0))=0,"n/a",(INDEX(Historical!$C$7:$C$1044,MATCH(B255,Historical!$B$7:$B$1044,0))/INDEX(Historical!$D$7:$D$1044,MATCH(B255,Historical!$B$7:$B$1044,0))-1)*100)</f>
        <v>4.2553191489361764</v>
      </c>
      <c r="T255" s="105">
        <f>IF(INDEX(Historical!$F$7:$F$1044,MATCH(B255,Historical!$B$7:$B$1044,0))=0,"n/a",((INDEX(Historical!$C$7:$C$1044,MATCH(B255,Historical!$B$7:$B$1044,0))/INDEX(Historical!$F$7:$F$1044,MATCH(B255,Historical!$B$7:$B$1044,0)))^(1/3)-1)*100)</f>
        <v>2.8792656052861521</v>
      </c>
      <c r="U255" s="105">
        <f>IF(INDEX(Historical!$H$7:$H$1044,MATCH(B255,Historical!$B$7:$B$1044,0))=0,"n/a",((INDEX(Historical!$C$7:$C$1044,MATCH(B255,Historical!$B$7:$B$1044,0))/INDEX(Historical!$H$7:$H$1044,MATCH(B255,Historical!$B$7:$B$1044,0)))^(1/5)-1)*100)</f>
        <v>3.8838918325118765</v>
      </c>
      <c r="V255" s="105">
        <f>IF(INDEX(Historical!$M$7:$M$1044,MATCH(B255,Historical!$B$7:$B$1044,0))=0,"n/a",((INDEX(Historical!$C$7:$C$1044,MATCH(B255,Historical!$B$7:$B$1044,0))/INDEX(Historical!$M$7:$M$1044,MATCH(B255,Historical!$B$7:$B$1044,0)))^(1/10)-1)*100)</f>
        <v>5.2052484706535562</v>
      </c>
      <c r="W255" s="106">
        <f t="shared" si="55"/>
        <v>0.74614917124681002</v>
      </c>
      <c r="X255" s="107">
        <f t="shared" si="56"/>
        <v>0.53868125277557233</v>
      </c>
      <c r="Y255" s="162"/>
      <c r="Z255" s="101">
        <f t="shared" si="57"/>
        <v>25.252525252525253</v>
      </c>
      <c r="AA255" s="109">
        <f t="shared" si="58"/>
        <v>10.628787878787879</v>
      </c>
      <c r="AB255" s="71">
        <v>12</v>
      </c>
      <c r="AC255" s="100">
        <v>3.96</v>
      </c>
      <c r="AD255" s="100" t="s">
        <v>142</v>
      </c>
      <c r="AE255" s="100">
        <v>2.33</v>
      </c>
      <c r="AF255" s="100">
        <v>1.04</v>
      </c>
      <c r="AG255" s="100">
        <v>9.85</v>
      </c>
      <c r="AH255" s="100">
        <v>9.7000000000000011</v>
      </c>
      <c r="AI255" s="100">
        <v>14.62</v>
      </c>
      <c r="AJ255" s="100">
        <v>7.21</v>
      </c>
      <c r="AK255" s="100" t="s">
        <v>142</v>
      </c>
      <c r="AL255" s="100">
        <v>1120</v>
      </c>
      <c r="AM255" s="100">
        <v>11.23</v>
      </c>
      <c r="AN255" s="100">
        <v>0.56000000000000005</v>
      </c>
      <c r="AO255" s="110">
        <f t="shared" si="59"/>
        <v>-4.3690347965729845</v>
      </c>
      <c r="AP255" s="111">
        <f t="shared" si="60"/>
        <v>6.2597530822148943</v>
      </c>
      <c r="AQ255" s="112">
        <f t="shared" si="61"/>
        <v>-29.908189116973492</v>
      </c>
      <c r="AR255" s="101">
        <f>INDEX(Historical!$C$7:$C$1045,MATCH(B255,Historical!$B$7:$B$1045,0))*IF(AH255="n/a",1.03,IF(AH255&lt;0,1.01,IF(AH255&gt;10,1.1,(1+AH255/100))))</f>
        <v>1.0750599999999999</v>
      </c>
      <c r="AS255" s="109">
        <f t="shared" si="62"/>
        <v>1.182566</v>
      </c>
      <c r="AT255" s="109">
        <f t="shared" si="69"/>
        <v>1.2180429800000001</v>
      </c>
      <c r="AU255" s="109">
        <f t="shared" si="69"/>
        <v>1.2545842694000002</v>
      </c>
      <c r="AV255" s="109">
        <f t="shared" si="69"/>
        <v>1.2922217974820003</v>
      </c>
      <c r="AW255" s="109">
        <f t="shared" si="63"/>
        <v>6.0224750468820005</v>
      </c>
      <c r="AX255" s="113">
        <f t="shared" si="64"/>
        <v>14.308565091190307</v>
      </c>
      <c r="AY255" s="100">
        <v>0.82</v>
      </c>
      <c r="AZ255" s="100">
        <v>29.03</v>
      </c>
      <c r="BA255" s="100">
        <v>-6.15</v>
      </c>
      <c r="BB255" s="100">
        <v>0.86</v>
      </c>
      <c r="BC255" s="100">
        <v>5.6099999999999994</v>
      </c>
      <c r="BE255" s="12">
        <v>2012</v>
      </c>
      <c r="BF255" s="12">
        <f t="shared" si="67"/>
        <v>1</v>
      </c>
      <c r="BG255" s="100">
        <v>1.1400000000000001</v>
      </c>
      <c r="BH255" t="s">
        <v>121</v>
      </c>
      <c r="BI255" t="s">
        <v>122</v>
      </c>
    </row>
    <row r="256" spans="1:61" ht="11.25" customHeight="1" x14ac:dyDescent="0.2">
      <c r="A256" s="123" t="s">
        <v>318</v>
      </c>
      <c r="B256" s="55" t="s">
        <v>319</v>
      </c>
      <c r="C256" s="156" t="s">
        <v>134</v>
      </c>
      <c r="D256" s="98" t="s">
        <v>157</v>
      </c>
      <c r="E256" s="157">
        <v>63</v>
      </c>
      <c r="F256" s="2">
        <v>13</v>
      </c>
      <c r="G256" s="2" t="s">
        <v>146</v>
      </c>
      <c r="H256" s="2" t="s">
        <v>146</v>
      </c>
      <c r="I256" s="100">
        <v>1275</v>
      </c>
      <c r="J256" s="101">
        <f t="shared" si="52"/>
        <v>1.6</v>
      </c>
      <c r="K256" s="104">
        <v>5.0999999999999996</v>
      </c>
      <c r="L256" s="71">
        <v>4</v>
      </c>
      <c r="M256" s="28">
        <f t="shared" si="53"/>
        <v>20.399999999999999</v>
      </c>
      <c r="N256" s="103" t="s">
        <v>320</v>
      </c>
      <c r="O256" s="104">
        <v>5.05</v>
      </c>
      <c r="P256" s="158">
        <v>46092</v>
      </c>
      <c r="Q256" s="158">
        <v>46113</v>
      </c>
      <c r="R256" s="28">
        <f t="shared" si="54"/>
        <v>0.99009900990098665</v>
      </c>
      <c r="S256" s="105">
        <f>IF(INDEX(Historical!$D$7:$D1276,MATCH(B256,Historical!$B$7:$B$1044,0))=0,"n/a",(INDEX(Historical!$C$7:$C$1044,MATCH(B256,Historical!$B$7:$B$1044,0))/INDEX(Historical!$D$7:$D$1044,MATCH(B256,Historical!$B$7:$B$1044,0))-1)*100)</f>
        <v>5.6818181818181879</v>
      </c>
      <c r="T256" s="105">
        <f>IF(INDEX(Historical!$F$7:$F$1044,MATCH(B256,Historical!$B$7:$B$1044,0))=0,"n/a",((INDEX(Historical!$C$7:$C$1044,MATCH(B256,Historical!$B$7:$B$1044,0))/INDEX(Historical!$F$7:$F$1044,MATCH(B256,Historical!$B$7:$B$1044,0)))^(1/3)-1)*100)</f>
        <v>5.92525888664448</v>
      </c>
      <c r="U256" s="105">
        <f>IF(INDEX(Historical!$H$7:$H$1044,MATCH(B256,Historical!$B$7:$B$1044,0))=0,"n/a",((INDEX(Historical!$C$7:$C$1044,MATCH(B256,Historical!$B$7:$B$1044,0))/INDEX(Historical!$H$7:$H$1044,MATCH(B256,Historical!$B$7:$B$1044,0)))^(1/5)-1)*100)</f>
        <v>5.2519353814266312</v>
      </c>
      <c r="V256" s="105">
        <f>IF(INDEX(Historical!$M$7:$M$1044,MATCH(B256,Historical!$B$7:$B$1044,0))=0,"n/a",((INDEX(Historical!$C$7:$C$1044,MATCH(B256,Historical!$B$7:$B$1044,0))/INDEX(Historical!$M$7:$M$1044,MATCH(B256,Historical!$B$7:$B$1044,0)))^(1/10)-1)*100)</f>
        <v>3.8078741759105528</v>
      </c>
      <c r="W256" s="106">
        <f t="shared" si="55"/>
        <v>1.3792302840917188</v>
      </c>
      <c r="X256" s="107" t="str">
        <f t="shared" si="56"/>
        <v>n/a</v>
      </c>
      <c r="Y256" s="123"/>
      <c r="Z256" s="101" t="str">
        <f t="shared" si="57"/>
        <v>n/a</v>
      </c>
      <c r="AA256" s="109" t="str">
        <f t="shared" si="58"/>
        <v>n/a</v>
      </c>
      <c r="AB256" s="71">
        <v>12</v>
      </c>
      <c r="AC256" s="100" t="s">
        <v>142</v>
      </c>
      <c r="AD256" s="100" t="s">
        <v>142</v>
      </c>
      <c r="AE256" s="100" t="s">
        <v>142</v>
      </c>
      <c r="AF256" s="100" t="s">
        <v>142</v>
      </c>
      <c r="AG256" s="100" t="s">
        <v>142</v>
      </c>
      <c r="AH256" s="100" t="s">
        <v>142</v>
      </c>
      <c r="AI256" s="100" t="s">
        <v>142</v>
      </c>
      <c r="AJ256" s="100" t="s">
        <v>142</v>
      </c>
      <c r="AK256" s="100" t="s">
        <v>142</v>
      </c>
      <c r="AL256" s="100" t="s">
        <v>142</v>
      </c>
      <c r="AM256" s="100" t="s">
        <v>142</v>
      </c>
      <c r="AN256" s="100" t="s">
        <v>142</v>
      </c>
      <c r="AO256" s="110" t="str">
        <f t="shared" si="59"/>
        <v>n/a</v>
      </c>
      <c r="AP256" s="111">
        <f t="shared" si="60"/>
        <v>6.8519353814266317</v>
      </c>
      <c r="AQ256" s="112" t="str">
        <f t="shared" si="61"/>
        <v>n/a</v>
      </c>
      <c r="AR256" s="101">
        <f>INDEX(Historical!$C$7:$C$1045,MATCH(B256,Historical!$B$7:$B$1045,0))*IF(AH256="n/a",1.03,IF(AH256&lt;0,1.01,IF(AH256&gt;10,1.1,(1+AH256/100))))</f>
        <v>19.158000000000001</v>
      </c>
      <c r="AS256" s="109">
        <f t="shared" si="62"/>
        <v>19.732740000000003</v>
      </c>
      <c r="AT256" s="109">
        <f t="shared" si="69"/>
        <v>20.324722200000004</v>
      </c>
      <c r="AU256" s="109">
        <f t="shared" si="69"/>
        <v>20.934463866000005</v>
      </c>
      <c r="AV256" s="109">
        <f t="shared" si="69"/>
        <v>21.562497781980007</v>
      </c>
      <c r="AW256" s="109">
        <f t="shared" si="63"/>
        <v>101.71242384798003</v>
      </c>
      <c r="AX256" s="113">
        <f t="shared" si="64"/>
        <v>7.9774450076847083</v>
      </c>
      <c r="AY256" s="100" t="s">
        <v>142</v>
      </c>
      <c r="AZ256" s="100" t="s">
        <v>142</v>
      </c>
      <c r="BA256" s="100" t="s">
        <v>142</v>
      </c>
      <c r="BB256" s="100" t="s">
        <v>142</v>
      </c>
      <c r="BC256" s="100" t="s">
        <v>142</v>
      </c>
      <c r="BD256" s="20" t="s">
        <v>108</v>
      </c>
      <c r="BE256" s="12">
        <v>1964</v>
      </c>
      <c r="BF256" s="12">
        <f t="shared" si="67"/>
        <v>7</v>
      </c>
      <c r="BG256" s="100" t="s">
        <v>142</v>
      </c>
      <c r="BH256" t="s">
        <v>121</v>
      </c>
      <c r="BI256" t="s">
        <v>122</v>
      </c>
    </row>
    <row r="257" spans="1:61" ht="11.25" customHeight="1" x14ac:dyDescent="0.2">
      <c r="A257" s="123" t="s">
        <v>848</v>
      </c>
      <c r="B257" s="55" t="s">
        <v>849</v>
      </c>
      <c r="C257" s="156" t="s">
        <v>134</v>
      </c>
      <c r="D257" s="98" t="s">
        <v>135</v>
      </c>
      <c r="E257" s="157">
        <v>14</v>
      </c>
      <c r="F257" s="2">
        <v>375</v>
      </c>
      <c r="G257" s="2" t="s">
        <v>146</v>
      </c>
      <c r="H257" s="2" t="s">
        <v>146</v>
      </c>
      <c r="I257" s="100">
        <v>52.3</v>
      </c>
      <c r="J257" s="101">
        <f t="shared" si="52"/>
        <v>3.9770554493307846</v>
      </c>
      <c r="K257" s="104">
        <v>0.52</v>
      </c>
      <c r="L257" s="71">
        <v>4</v>
      </c>
      <c r="M257" s="28">
        <f t="shared" si="53"/>
        <v>2.08</v>
      </c>
      <c r="N257" s="103" t="s">
        <v>270</v>
      </c>
      <c r="O257" s="104">
        <v>0.5</v>
      </c>
      <c r="P257" s="158">
        <v>46008</v>
      </c>
      <c r="Q257" s="158">
        <v>46022</v>
      </c>
      <c r="R257" s="28">
        <f t="shared" si="54"/>
        <v>4.0000000000000036</v>
      </c>
      <c r="S257" s="105">
        <f>IF(INDEX(Historical!$D$7:$D1277,MATCH(B257,Historical!$B$7:$B$1044,0))=0,"n/a",(INDEX(Historical!$C$7:$C$1044,MATCH(B257,Historical!$B$7:$B$1044,0))/INDEX(Historical!$D$7:$D$1044,MATCH(B257,Historical!$B$7:$B$1044,0))-1)*100)</f>
        <v>4.1237113402061931</v>
      </c>
      <c r="T257" s="105">
        <f>IF(INDEX(Historical!$F$7:$F$1044,MATCH(B257,Historical!$B$7:$B$1044,0))=0,"n/a",((INDEX(Historical!$C$7:$C$1044,MATCH(B257,Historical!$B$7:$B$1044,0))/INDEX(Historical!$F$7:$F$1044,MATCH(B257,Historical!$B$7:$B$1044,0)))^(1/3)-1)*100)</f>
        <v>4.5023446084026197</v>
      </c>
      <c r="U257" s="105">
        <f>IF(INDEX(Historical!$H$7:$H$1044,MATCH(B257,Historical!$B$7:$B$1044,0))=0,"n/a",((INDEX(Historical!$C$7:$C$1044,MATCH(B257,Historical!$B$7:$B$1044,0))/INDEX(Historical!$H$7:$H$1044,MATCH(B257,Historical!$B$7:$B$1044,0)))^(1/5)-1)*100)</f>
        <v>8.3935699867344837</v>
      </c>
      <c r="V257" s="105">
        <f>IF(INDEX(Historical!$M$7:$M$1044,MATCH(B257,Historical!$B$7:$B$1044,0))=0,"n/a",((INDEX(Historical!$C$7:$C$1044,MATCH(B257,Historical!$B$7:$B$1044,0))/INDEX(Historical!$M$7:$M$1044,MATCH(B257,Historical!$B$7:$B$1044,0)))^(1/10)-1)*100)</f>
        <v>12.370093968266893</v>
      </c>
      <c r="W257" s="106">
        <f t="shared" si="55"/>
        <v>0.6785372858336064</v>
      </c>
      <c r="X257" s="107" t="str">
        <f t="shared" si="56"/>
        <v>n/a</v>
      </c>
      <c r="Y257" s="170" t="s">
        <v>850</v>
      </c>
      <c r="Z257" s="101">
        <f t="shared" si="57"/>
        <v>94.117647058823536</v>
      </c>
      <c r="AA257" s="109">
        <f t="shared" si="58"/>
        <v>23.665158371040722</v>
      </c>
      <c r="AB257" s="71">
        <v>12</v>
      </c>
      <c r="AC257" s="100">
        <v>2.21</v>
      </c>
      <c r="AD257" s="100">
        <v>0.72</v>
      </c>
      <c r="AE257" s="100">
        <v>0.97</v>
      </c>
      <c r="AF257" s="100">
        <v>1.91</v>
      </c>
      <c r="AG257" s="100">
        <v>7.93</v>
      </c>
      <c r="AH257" s="100">
        <v>16.350000000000001</v>
      </c>
      <c r="AI257" s="100">
        <v>10.119999999999999</v>
      </c>
      <c r="AJ257" s="100">
        <v>-15.010000000000002</v>
      </c>
      <c r="AK257" s="100">
        <v>11.42</v>
      </c>
      <c r="AL257" s="100">
        <v>14080</v>
      </c>
      <c r="AM257" s="100">
        <v>5.6099999999999994</v>
      </c>
      <c r="AN257" s="100">
        <v>0.64</v>
      </c>
      <c r="AO257" s="110">
        <f t="shared" si="59"/>
        <v>-11.294532934975454</v>
      </c>
      <c r="AP257" s="111">
        <f t="shared" si="60"/>
        <v>12.370625436065268</v>
      </c>
      <c r="AQ257" s="112">
        <f t="shared" si="61"/>
        <v>41.735986943938627</v>
      </c>
      <c r="AR257" s="101">
        <f>INDEX(Historical!$C$7:$C$1045,MATCH(B257,Historical!$B$7:$B$1045,0))*IF(AH257="n/a",1.03,IF(AH257&lt;0,1.01,IF(AH257&gt;10,1.1,(1+AH257/100))))</f>
        <v>2.2220000000000004</v>
      </c>
      <c r="AS257" s="109">
        <f t="shared" si="62"/>
        <v>2.4442000000000008</v>
      </c>
      <c r="AT257" s="109">
        <f t="shared" si="69"/>
        <v>2.6886200000000011</v>
      </c>
      <c r="AU257" s="109">
        <f t="shared" si="69"/>
        <v>2.9574820000000015</v>
      </c>
      <c r="AV257" s="109">
        <f t="shared" si="69"/>
        <v>3.2532302000000017</v>
      </c>
      <c r="AW257" s="109">
        <f t="shared" si="63"/>
        <v>13.565532200000007</v>
      </c>
      <c r="AX257" s="113">
        <f t="shared" si="64"/>
        <v>25.937920076481852</v>
      </c>
      <c r="AY257" s="100">
        <v>1.04</v>
      </c>
      <c r="AZ257" s="100">
        <v>22.25</v>
      </c>
      <c r="BA257" s="100">
        <v>-16.950000000000003</v>
      </c>
      <c r="BB257" s="100">
        <v>7.1099999999999994</v>
      </c>
      <c r="BC257" s="100">
        <v>-3.02</v>
      </c>
      <c r="BE257" s="12">
        <v>2012</v>
      </c>
      <c r="BF257" s="12">
        <f t="shared" si="67"/>
        <v>1</v>
      </c>
      <c r="BG257" s="100">
        <v>0.67999999999999994</v>
      </c>
      <c r="BH257" t="s">
        <v>121</v>
      </c>
      <c r="BI257" t="s">
        <v>122</v>
      </c>
    </row>
    <row r="258" spans="1:61" ht="11.25" customHeight="1" x14ac:dyDescent="0.2">
      <c r="A258" s="55" t="s">
        <v>851</v>
      </c>
      <c r="B258" s="55" t="s">
        <v>852</v>
      </c>
      <c r="C258" s="156" t="s">
        <v>134</v>
      </c>
      <c r="D258" s="98" t="s">
        <v>157</v>
      </c>
      <c r="E258" s="157">
        <v>12</v>
      </c>
      <c r="F258" s="2">
        <v>448</v>
      </c>
      <c r="G258" s="2" t="s">
        <v>146</v>
      </c>
      <c r="H258" s="2" t="s">
        <v>146</v>
      </c>
      <c r="I258" s="100">
        <v>28.46</v>
      </c>
      <c r="J258" s="101">
        <f t="shared" si="52"/>
        <v>5.2002810962754742</v>
      </c>
      <c r="K258" s="104">
        <v>0.37</v>
      </c>
      <c r="L258" s="2">
        <v>4</v>
      </c>
      <c r="M258" s="28">
        <f t="shared" si="53"/>
        <v>1.48</v>
      </c>
      <c r="N258" s="2" t="s">
        <v>386</v>
      </c>
      <c r="O258" s="104">
        <v>0.36</v>
      </c>
      <c r="P258" s="158">
        <v>45846</v>
      </c>
      <c r="Q258" s="158">
        <v>45856</v>
      </c>
      <c r="R258" s="28">
        <f t="shared" si="54"/>
        <v>2.7777777777777803</v>
      </c>
      <c r="S258" s="105">
        <f>IF(INDEX(Historical!$D$7:$D1278,MATCH(B258,Historical!$B$7:$B$1044,0))=0,"n/a",(INDEX(Historical!$C$7:$C$1044,MATCH(B258,Historical!$B$7:$B$1044,0))/INDEX(Historical!$D$7:$D$1044,MATCH(B258,Historical!$B$7:$B$1044,0))-1)*100)</f>
        <v>2.8169014084507005</v>
      </c>
      <c r="T258" s="105">
        <f>IF(INDEX(Historical!$F$7:$F$1044,MATCH(B258,Historical!$B$7:$B$1044,0))=0,"n/a",((INDEX(Historical!$C$7:$C$1044,MATCH(B258,Historical!$B$7:$B$1044,0))/INDEX(Historical!$F$7:$F$1044,MATCH(B258,Historical!$B$7:$B$1044,0)))^(1/3)-1)*100)</f>
        <v>3.4172475540757308</v>
      </c>
      <c r="U258" s="105">
        <f>IF(INDEX(Historical!$H$7:$H$1044,MATCH(B258,Historical!$B$7:$B$1044,0))=0,"n/a",((INDEX(Historical!$C$7:$C$1044,MATCH(B258,Historical!$B$7:$B$1044,0))/INDEX(Historical!$H$7:$H$1044,MATCH(B258,Historical!$B$7:$B$1044,0)))^(1/5)-1)*100)</f>
        <v>3.6569927241323574</v>
      </c>
      <c r="V258" s="105">
        <f>IF(INDEX(Historical!$M$7:$M$1044,MATCH(B258,Historical!$B$7:$B$1044,0))=0,"n/a",((INDEX(Historical!$C$7:$C$1044,MATCH(B258,Historical!$B$7:$B$1044,0))/INDEX(Historical!$M$7:$M$1044,MATCH(B258,Historical!$B$7:$B$1044,0)))^(1/10)-1)*100)</f>
        <v>5.4744670925553685</v>
      </c>
      <c r="W258" s="106">
        <f t="shared" si="55"/>
        <v>0.66800889699482124</v>
      </c>
      <c r="X258" s="107">
        <f t="shared" si="56"/>
        <v>0.84068798255916266</v>
      </c>
      <c r="Y258" s="55"/>
      <c r="Z258" s="101">
        <f t="shared" si="57"/>
        <v>45.679012345679013</v>
      </c>
      <c r="AA258" s="109">
        <f t="shared" si="58"/>
        <v>8.783950617283951</v>
      </c>
      <c r="AB258" s="2">
        <v>12</v>
      </c>
      <c r="AC258" s="100">
        <v>3.24</v>
      </c>
      <c r="AD258" s="100" t="s">
        <v>142</v>
      </c>
      <c r="AE258" s="100">
        <v>1.8</v>
      </c>
      <c r="AF258" s="100">
        <v>1.1200000000000001</v>
      </c>
      <c r="AG258" s="100">
        <v>13.29</v>
      </c>
      <c r="AH258" s="100" t="s">
        <v>142</v>
      </c>
      <c r="AI258" s="100" t="s">
        <v>142</v>
      </c>
      <c r="AJ258" s="100">
        <v>4.3499999999999996</v>
      </c>
      <c r="AK258" s="100" t="s">
        <v>142</v>
      </c>
      <c r="AL258" s="100">
        <v>320.75</v>
      </c>
      <c r="AM258" s="100">
        <v>13.239999999999998</v>
      </c>
      <c r="AN258" s="100">
        <v>0.68</v>
      </c>
      <c r="AO258" s="110">
        <f t="shared" si="59"/>
        <v>7.3323203123880631E-2</v>
      </c>
      <c r="AP258" s="111">
        <f t="shared" si="60"/>
        <v>8.8572738204078316</v>
      </c>
      <c r="AQ258" s="112">
        <f t="shared" si="61"/>
        <v>-33.875455250101382</v>
      </c>
      <c r="AR258" s="101">
        <f>INDEX(Historical!$C$7:$C$1045,MATCH(B258,Historical!$B$7:$B$1045,0))*IF(AH258="n/a",1.03,IF(AH258&lt;0,1.01,IF(AH258&gt;10,1.1,(1+AH258/100))))</f>
        <v>1.5038</v>
      </c>
      <c r="AS258" s="109">
        <f t="shared" si="62"/>
        <v>1.5489140000000001</v>
      </c>
      <c r="AT258" s="109">
        <f t="shared" si="69"/>
        <v>1.5953814200000003</v>
      </c>
      <c r="AU258" s="109">
        <f t="shared" si="69"/>
        <v>1.6432428626000004</v>
      </c>
      <c r="AV258" s="109">
        <f t="shared" si="69"/>
        <v>1.6925401484780005</v>
      </c>
      <c r="AW258" s="109">
        <f t="shared" si="63"/>
        <v>7.9838784310780015</v>
      </c>
      <c r="AX258" s="113">
        <f t="shared" si="64"/>
        <v>28.052981135200284</v>
      </c>
      <c r="AY258" s="100">
        <v>0.51</v>
      </c>
      <c r="AZ258" s="100">
        <v>21.83</v>
      </c>
      <c r="BA258" s="100">
        <v>-6.17</v>
      </c>
      <c r="BB258" s="100">
        <v>0.54</v>
      </c>
      <c r="BC258" s="100">
        <v>5.88</v>
      </c>
      <c r="BE258" s="12">
        <v>2014</v>
      </c>
      <c r="BF258" s="12">
        <f t="shared" si="67"/>
        <v>1</v>
      </c>
      <c r="BG258" s="100">
        <v>1.1400000000000001</v>
      </c>
      <c r="BH258" t="s">
        <v>121</v>
      </c>
      <c r="BI258" t="s">
        <v>122</v>
      </c>
    </row>
    <row r="259" spans="1:61" ht="11.25" customHeight="1" x14ac:dyDescent="0.2">
      <c r="A259" s="123" t="s">
        <v>853</v>
      </c>
      <c r="B259" s="55" t="s">
        <v>854</v>
      </c>
      <c r="C259" s="156" t="s">
        <v>139</v>
      </c>
      <c r="D259" s="98" t="s">
        <v>420</v>
      </c>
      <c r="E259" s="157">
        <v>19</v>
      </c>
      <c r="F259" s="2">
        <v>219</v>
      </c>
      <c r="G259" s="2" t="s">
        <v>146</v>
      </c>
      <c r="H259" s="2" t="s">
        <v>146</v>
      </c>
      <c r="I259" s="100">
        <v>230.34</v>
      </c>
      <c r="J259" s="101">
        <f t="shared" si="52"/>
        <v>0.76408787010506207</v>
      </c>
      <c r="K259" s="104">
        <v>0.44</v>
      </c>
      <c r="L259" s="71">
        <v>4</v>
      </c>
      <c r="M259" s="28">
        <f t="shared" si="53"/>
        <v>1.76</v>
      </c>
      <c r="N259" s="103" t="s">
        <v>182</v>
      </c>
      <c r="O259" s="104">
        <v>0.38</v>
      </c>
      <c r="P259" s="158">
        <v>46093</v>
      </c>
      <c r="Q259" s="158">
        <v>46107</v>
      </c>
      <c r="R259" s="28">
        <f t="shared" si="54"/>
        <v>15.789473684210526</v>
      </c>
      <c r="S259" s="105">
        <f>IF(INDEX(Historical!$D$7:$D1279,MATCH(B259,Historical!$B$7:$B$1044,0))=0,"n/a",(INDEX(Historical!$C$7:$C$1044,MATCH(B259,Historical!$B$7:$B$1044,0))/INDEX(Historical!$D$7:$D$1044,MATCH(B259,Historical!$B$7:$B$1044,0))-1)*100)</f>
        <v>5.555555555555558</v>
      </c>
      <c r="T259" s="105">
        <f>IF(INDEX(Historical!$F$7:$F$1044,MATCH(B259,Historical!$B$7:$B$1044,0))=0,"n/a",((INDEX(Historical!$C$7:$C$1044,MATCH(B259,Historical!$B$7:$B$1044,0))/INDEX(Historical!$F$7:$F$1044,MATCH(B259,Historical!$B$7:$B$1044,0)))^(1/3)-1)*100)</f>
        <v>5.8955896063723312</v>
      </c>
      <c r="U259" s="105">
        <f>IF(INDEX(Historical!$H$7:$H$1044,MATCH(B259,Historical!$B$7:$B$1044,0))=0,"n/a",((INDEX(Historical!$C$7:$C$1044,MATCH(B259,Historical!$B$7:$B$1044,0))/INDEX(Historical!$H$7:$H$1044,MATCH(B259,Historical!$B$7:$B$1044,0)))^(1/5)-1)*100)</f>
        <v>8.0939214772481236</v>
      </c>
      <c r="V259" s="105">
        <f>IF(INDEX(Historical!$M$7:$M$1044,MATCH(B259,Historical!$B$7:$B$1044,0))=0,"n/a",((INDEX(Historical!$C$7:$C$1044,MATCH(B259,Historical!$B$7:$B$1044,0))/INDEX(Historical!$M$7:$M$1044,MATCH(B259,Historical!$B$7:$B$1044,0)))^(1/10)-1)*100)</f>
        <v>6.2371837811856956</v>
      </c>
      <c r="W259" s="106">
        <f t="shared" si="55"/>
        <v>1.2976884698609057</v>
      </c>
      <c r="X259" s="107">
        <f t="shared" si="56"/>
        <v>0.29453862726521557</v>
      </c>
      <c r="Y259" s="55" t="s">
        <v>855</v>
      </c>
      <c r="Z259" s="101">
        <f t="shared" si="57"/>
        <v>30.555555555555557</v>
      </c>
      <c r="AA259" s="109">
        <f t="shared" si="58"/>
        <v>39.989583333333336</v>
      </c>
      <c r="AB259" s="71">
        <v>12</v>
      </c>
      <c r="AC259" s="100">
        <v>5.76</v>
      </c>
      <c r="AD259" s="100">
        <v>1.1100000000000001</v>
      </c>
      <c r="AE259" s="100">
        <v>24.38</v>
      </c>
      <c r="AF259" s="100">
        <v>5.82</v>
      </c>
      <c r="AG259" s="100">
        <v>16.32</v>
      </c>
      <c r="AH259" s="100">
        <v>55.889999999999993</v>
      </c>
      <c r="AI259" s="100">
        <v>15.740000000000002</v>
      </c>
      <c r="AJ259" s="100">
        <v>27.48</v>
      </c>
      <c r="AK259" s="100">
        <v>20.68</v>
      </c>
      <c r="AL259" s="100">
        <v>44410</v>
      </c>
      <c r="AM259" s="100">
        <v>0.64</v>
      </c>
      <c r="AN259" s="100">
        <v>0</v>
      </c>
      <c r="AO259" s="110">
        <f t="shared" si="59"/>
        <v>-31.13157398598015</v>
      </c>
      <c r="AP259" s="111">
        <f t="shared" si="60"/>
        <v>8.8580093473531853</v>
      </c>
      <c r="AQ259" s="112">
        <f t="shared" si="61"/>
        <v>221.62046300293491</v>
      </c>
      <c r="AR259" s="101">
        <f>INDEX(Historical!$C$7:$C$1045,MATCH(B259,Historical!$B$7:$B$1045,0))*IF(AH259="n/a",1.03,IF(AH259&lt;0,1.01,IF(AH259&gt;10,1.1,(1+AH259/100))))</f>
        <v>1.6720000000000002</v>
      </c>
      <c r="AS259" s="109">
        <f t="shared" si="62"/>
        <v>1.8392000000000004</v>
      </c>
      <c r="AT259" s="109">
        <f t="shared" si="69"/>
        <v>2.0231200000000005</v>
      </c>
      <c r="AU259" s="109">
        <f t="shared" si="69"/>
        <v>2.2254320000000005</v>
      </c>
      <c r="AV259" s="109">
        <f t="shared" si="69"/>
        <v>2.4479752000000006</v>
      </c>
      <c r="AW259" s="109">
        <f t="shared" si="63"/>
        <v>10.207727200000003</v>
      </c>
      <c r="AX259" s="113">
        <f t="shared" si="64"/>
        <v>4.4315912129894945</v>
      </c>
      <c r="AY259" s="100">
        <v>0.36</v>
      </c>
      <c r="AZ259" s="100">
        <v>50.660000000000004</v>
      </c>
      <c r="BA259" s="100">
        <v>-19.37</v>
      </c>
      <c r="BB259" s="100">
        <v>-8.92</v>
      </c>
      <c r="BC259" s="100">
        <v>6.45</v>
      </c>
      <c r="BE259" s="12">
        <v>2008</v>
      </c>
      <c r="BF259" s="12">
        <f t="shared" si="67"/>
        <v>2</v>
      </c>
      <c r="BG259" s="100">
        <v>15.260000000000002</v>
      </c>
      <c r="BH259" t="s">
        <v>121</v>
      </c>
      <c r="BI259" t="s">
        <v>122</v>
      </c>
    </row>
    <row r="260" spans="1:61" ht="11.25" customHeight="1" x14ac:dyDescent="0.2">
      <c r="A260" s="116" t="s">
        <v>1477</v>
      </c>
      <c r="B260" s="55" t="s">
        <v>1478</v>
      </c>
      <c r="C260" s="156" t="s">
        <v>527</v>
      </c>
      <c r="D260" s="98" t="s">
        <v>528</v>
      </c>
      <c r="E260" s="157">
        <v>5</v>
      </c>
      <c r="F260" s="2">
        <v>686</v>
      </c>
      <c r="G260" s="2" t="s">
        <v>146</v>
      </c>
      <c r="H260" s="2" t="s">
        <v>146</v>
      </c>
      <c r="I260" s="100">
        <v>57.02</v>
      </c>
      <c r="J260" s="101">
        <f t="shared" si="52"/>
        <v>0.98211153981059285</v>
      </c>
      <c r="K260" s="104">
        <v>0.28000000000000003</v>
      </c>
      <c r="L260" s="71">
        <v>2</v>
      </c>
      <c r="M260" s="28">
        <f t="shared" si="53"/>
        <v>0.56000000000000005</v>
      </c>
      <c r="N260" s="103" t="s">
        <v>1479</v>
      </c>
      <c r="O260" s="104">
        <v>0.27</v>
      </c>
      <c r="P260" s="158">
        <v>45903</v>
      </c>
      <c r="Q260" s="158">
        <v>45924</v>
      </c>
      <c r="R260" s="28">
        <f t="shared" si="54"/>
        <v>3.7037037037037068</v>
      </c>
      <c r="S260" s="105">
        <f>IF(INDEX(Historical!$D$7:$D1280,MATCH(B260,Historical!$B$7:$B$1044,0))=0,"n/a",(INDEX(Historical!$C$7:$C$1044,MATCH(B260,Historical!$B$7:$B$1044,0))/INDEX(Historical!$D$7:$D$1044,MATCH(B260,Historical!$B$7:$B$1044,0))-1)*100)</f>
        <v>3.7735849056603765</v>
      </c>
      <c r="T260" s="105">
        <f>IF(INDEX(Historical!$F$7:$F$1044,MATCH(B260,Historical!$B$7:$B$1044,0))=0,"n/a",((INDEX(Historical!$C$7:$C$1044,MATCH(B260,Historical!$B$7:$B$1044,0))/INDEX(Historical!$F$7:$F$1044,MATCH(B260,Historical!$B$7:$B$1044,0)))^(1/3)-1)*100)</f>
        <v>3.9255192684493734</v>
      </c>
      <c r="U260" s="105">
        <f>IF(INDEX(Historical!$H$7:$H$1044,MATCH(B260,Historical!$B$7:$B$1044,0))=0,"n/a",((INDEX(Historical!$C$7:$C$1044,MATCH(B260,Historical!$B$7:$B$1044,0))/INDEX(Historical!$H$7:$H$1044,MATCH(B260,Historical!$B$7:$B$1044,0)))^(1/5)-1)*100)</f>
        <v>3.638464900130689</v>
      </c>
      <c r="V260" s="105" t="str">
        <f>IF(INDEX(Historical!$M$7:$M$1044,MATCH(B260,Historical!$B$7:$B$1044,0))=0,"n/a",((INDEX(Historical!$C$7:$C$1044,MATCH(B260,Historical!$B$7:$B$1044,0))/INDEX(Historical!$M$7:$M$1044,MATCH(B260,Historical!$B$7:$B$1044,0)))^(1/10)-1)*100)</f>
        <v>n/a</v>
      </c>
      <c r="W260" s="106" t="str">
        <f t="shared" si="55"/>
        <v>n/a</v>
      </c>
      <c r="X260" s="107">
        <f t="shared" si="56"/>
        <v>0.14671229436010844</v>
      </c>
      <c r="Y260" s="162"/>
      <c r="Z260" s="101">
        <f t="shared" si="57"/>
        <v>13.461538461538463</v>
      </c>
      <c r="AA260" s="109">
        <f t="shared" si="58"/>
        <v>13.70673076923077</v>
      </c>
      <c r="AB260" s="71">
        <v>6</v>
      </c>
      <c r="AC260" s="100">
        <v>4.16</v>
      </c>
      <c r="AD260" s="100">
        <v>4.7300000000000004</v>
      </c>
      <c r="AE260" s="100">
        <v>1.54</v>
      </c>
      <c r="AF260" s="100">
        <v>2.2200000000000002</v>
      </c>
      <c r="AG260" s="100">
        <v>16.869999999999997</v>
      </c>
      <c r="AH260" s="100">
        <v>-3.11</v>
      </c>
      <c r="AI260" s="100">
        <v>12.19</v>
      </c>
      <c r="AJ260" s="100">
        <v>24.8</v>
      </c>
      <c r="AK260" s="100">
        <v>2.3199999999999998</v>
      </c>
      <c r="AL260" s="100">
        <v>25530</v>
      </c>
      <c r="AM260" s="100">
        <v>67.679999999999993</v>
      </c>
      <c r="AN260" s="100">
        <v>0.69</v>
      </c>
      <c r="AO260" s="110">
        <f t="shared" si="59"/>
        <v>-9.0861543292894886</v>
      </c>
      <c r="AP260" s="111">
        <f t="shared" si="60"/>
        <v>4.6205764399412814</v>
      </c>
      <c r="AQ260" s="112">
        <f t="shared" si="61"/>
        <v>16.292623837345577</v>
      </c>
      <c r="AR260" s="101">
        <f>INDEX(Historical!$C$7:$C$1045,MATCH(B260,Historical!$B$7:$B$1045,0))*IF(AH260="n/a",1.03,IF(AH260&lt;0,1.01,IF(AH260&gt;10,1.1,(1+AH260/100))))</f>
        <v>0.5555000000000001</v>
      </c>
      <c r="AS260" s="109">
        <f t="shared" si="62"/>
        <v>0.6110500000000002</v>
      </c>
      <c r="AT260" s="109">
        <f t="shared" si="69"/>
        <v>0.62522636000000031</v>
      </c>
      <c r="AU260" s="109">
        <f t="shared" si="69"/>
        <v>0.63973161155200042</v>
      </c>
      <c r="AV260" s="109">
        <f t="shared" si="69"/>
        <v>0.65457338494000694</v>
      </c>
      <c r="AW260" s="109">
        <f t="shared" si="63"/>
        <v>3.0860813564920084</v>
      </c>
      <c r="AX260" s="113">
        <f t="shared" si="64"/>
        <v>5.412278773223445</v>
      </c>
      <c r="AY260" s="100">
        <v>0.55000000000000004</v>
      </c>
      <c r="AZ260" s="100">
        <v>28.57</v>
      </c>
      <c r="BA260" s="100">
        <v>-16.36</v>
      </c>
      <c r="BB260" s="100">
        <v>5.59</v>
      </c>
      <c r="BC260" s="100">
        <v>0.86999999999999988</v>
      </c>
      <c r="BE260" s="12">
        <v>2021</v>
      </c>
      <c r="BF260" s="12">
        <f t="shared" si="67"/>
        <v>0</v>
      </c>
      <c r="BG260" s="100">
        <v>8.5</v>
      </c>
      <c r="BH260" t="s">
        <v>121</v>
      </c>
      <c r="BI260" t="s">
        <v>122</v>
      </c>
    </row>
    <row r="261" spans="1:61" ht="11.25" customHeight="1" x14ac:dyDescent="0.2">
      <c r="A261" s="123" t="s">
        <v>856</v>
      </c>
      <c r="B261" s="55" t="s">
        <v>857</v>
      </c>
      <c r="C261" s="156" t="s">
        <v>300</v>
      </c>
      <c r="D261" s="98" t="s">
        <v>795</v>
      </c>
      <c r="E261" s="157">
        <v>14</v>
      </c>
      <c r="F261" s="2">
        <v>398</v>
      </c>
      <c r="G261" s="2" t="s">
        <v>119</v>
      </c>
      <c r="H261" s="2" t="s">
        <v>119</v>
      </c>
      <c r="I261" s="100">
        <v>62.01</v>
      </c>
      <c r="J261" s="101">
        <f t="shared" si="52"/>
        <v>3.2252862441541685</v>
      </c>
      <c r="K261" s="104">
        <v>0.5</v>
      </c>
      <c r="L261" s="71">
        <v>4</v>
      </c>
      <c r="M261" s="28">
        <f t="shared" si="53"/>
        <v>2</v>
      </c>
      <c r="N261" s="103" t="s">
        <v>240</v>
      </c>
      <c r="O261" s="104">
        <v>0.44500000000000001</v>
      </c>
      <c r="P261" s="158">
        <v>46112</v>
      </c>
      <c r="Q261" s="158">
        <v>46132</v>
      </c>
      <c r="R261" s="28">
        <f t="shared" si="54"/>
        <v>12.359550561797752</v>
      </c>
      <c r="S261" s="105">
        <f>IF(INDEX(Historical!$D$7:$D1281,MATCH(B261,Historical!$B$7:$B$1044,0))=0,"n/a",(INDEX(Historical!$C$7:$C$1044,MATCH(B261,Historical!$B$7:$B$1044,0))/INDEX(Historical!$D$7:$D$1044,MATCH(B261,Historical!$B$7:$B$1044,0))-1)*100)</f>
        <v>19.230769230769251</v>
      </c>
      <c r="T261" s="105">
        <f>IF(INDEX(Historical!$F$7:$F$1044,MATCH(B261,Historical!$B$7:$B$1044,0))=0,"n/a",((INDEX(Historical!$C$7:$C$1044,MATCH(B261,Historical!$B$7:$B$1044,0))/INDEX(Historical!$F$7:$F$1044,MATCH(B261,Historical!$B$7:$B$1044,0)))^(1/3)-1)*100)</f>
        <v>13.862522184714066</v>
      </c>
      <c r="U261" s="105">
        <f>IF(INDEX(Historical!$H$7:$H$1044,MATCH(B261,Historical!$B$7:$B$1044,0))=0,"n/a",((INDEX(Historical!$C$7:$C$1044,MATCH(B261,Historical!$B$7:$B$1044,0))/INDEX(Historical!$H$7:$H$1044,MATCH(B261,Historical!$B$7:$B$1044,0)))^(1/5)-1)*100)</f>
        <v>11.711957401548778</v>
      </c>
      <c r="V261" s="105">
        <f>IF(INDEX(Historical!$M$7:$M$1044,MATCH(B261,Historical!$B$7:$B$1044,0))=0,"n/a",((INDEX(Historical!$C$7:$C$1044,MATCH(B261,Historical!$B$7:$B$1044,0))/INDEX(Historical!$M$7:$M$1044,MATCH(B261,Historical!$B$7:$B$1044,0)))^(1/10)-1)*100)</f>
        <v>13.443005838037081</v>
      </c>
      <c r="W261" s="106">
        <f t="shared" si="55"/>
        <v>0.87123055235234004</v>
      </c>
      <c r="X261" s="107">
        <f t="shared" si="56"/>
        <v>2.8918413337157478</v>
      </c>
      <c r="Y261" s="123"/>
      <c r="Z261" s="101">
        <f t="shared" si="57"/>
        <v>77.519379844961236</v>
      </c>
      <c r="AA261" s="109">
        <f t="shared" si="58"/>
        <v>24.034883720930232</v>
      </c>
      <c r="AB261" s="71">
        <v>12</v>
      </c>
      <c r="AC261" s="100">
        <v>2.58</v>
      </c>
      <c r="AD261" s="100">
        <v>18.78</v>
      </c>
      <c r="AE261" s="100">
        <v>11.41</v>
      </c>
      <c r="AF261" s="100">
        <v>2.98</v>
      </c>
      <c r="AG261" s="100">
        <v>12.659999999999998</v>
      </c>
      <c r="AH261" s="100">
        <v>11.93</v>
      </c>
      <c r="AI261" s="100">
        <v>-9.84</v>
      </c>
      <c r="AJ261" s="100">
        <v>4.05</v>
      </c>
      <c r="AK261" s="100">
        <v>1.7500000000000002</v>
      </c>
      <c r="AL261" s="100">
        <v>8500</v>
      </c>
      <c r="AM261" s="100">
        <v>0.8</v>
      </c>
      <c r="AN261" s="100">
        <v>0.94</v>
      </c>
      <c r="AO261" s="110">
        <f t="shared" si="59"/>
        <v>-9.0976400752272859</v>
      </c>
      <c r="AP261" s="111">
        <f t="shared" si="60"/>
        <v>14.937243645702946</v>
      </c>
      <c r="AQ261" s="112">
        <f t="shared" si="61"/>
        <v>78.417679104550245</v>
      </c>
      <c r="AR261" s="101">
        <f>INDEX(Historical!$C$7:$C$1045,MATCH(B261,Historical!$B$7:$B$1045,0))*IF(AH261="n/a",1.03,IF(AH261&lt;0,1.01,IF(AH261&gt;10,1.1,(1+AH261/100))))</f>
        <v>1.8755000000000002</v>
      </c>
      <c r="AS261" s="109">
        <f t="shared" si="62"/>
        <v>1.8942550000000002</v>
      </c>
      <c r="AT261" s="109">
        <f t="shared" si="69"/>
        <v>1.9274044625000004</v>
      </c>
      <c r="AU261" s="109">
        <f t="shared" si="69"/>
        <v>1.9611340405937505</v>
      </c>
      <c r="AV261" s="109">
        <f t="shared" si="69"/>
        <v>1.9954538863041413</v>
      </c>
      <c r="AW261" s="109">
        <f t="shared" si="63"/>
        <v>9.6537473893978927</v>
      </c>
      <c r="AX261" s="113">
        <f t="shared" si="64"/>
        <v>15.568049329782122</v>
      </c>
      <c r="AY261" s="100">
        <v>1.0900000000000001</v>
      </c>
      <c r="AZ261" s="100">
        <v>33.33</v>
      </c>
      <c r="BA261" s="100">
        <v>-4.1000000000000005</v>
      </c>
      <c r="BB261" s="100">
        <v>2</v>
      </c>
      <c r="BC261" s="100">
        <v>10.6</v>
      </c>
      <c r="BE261" s="12">
        <v>2013</v>
      </c>
      <c r="BF261" s="12">
        <f t="shared" si="67"/>
        <v>1</v>
      </c>
      <c r="BG261" s="100">
        <v>6.1</v>
      </c>
      <c r="BH261" t="s">
        <v>121</v>
      </c>
      <c r="BI261" t="s">
        <v>302</v>
      </c>
    </row>
    <row r="262" spans="1:61" ht="11.25" customHeight="1" x14ac:dyDescent="0.2">
      <c r="A262" s="123" t="s">
        <v>858</v>
      </c>
      <c r="B262" s="55" t="s">
        <v>859</v>
      </c>
      <c r="C262" s="156" t="s">
        <v>134</v>
      </c>
      <c r="D262" s="98" t="s">
        <v>157</v>
      </c>
      <c r="E262" s="157">
        <v>14</v>
      </c>
      <c r="F262" s="2">
        <v>358</v>
      </c>
      <c r="G262" s="2" t="s">
        <v>146</v>
      </c>
      <c r="H262" s="2" t="s">
        <v>146</v>
      </c>
      <c r="I262" s="100">
        <v>40.42</v>
      </c>
      <c r="J262" s="101">
        <f t="shared" si="52"/>
        <v>3.5625927758535374</v>
      </c>
      <c r="K262" s="104">
        <v>0.36</v>
      </c>
      <c r="L262" s="71">
        <v>4</v>
      </c>
      <c r="M262" s="28">
        <f t="shared" si="53"/>
        <v>1.44</v>
      </c>
      <c r="N262" s="103" t="s">
        <v>355</v>
      </c>
      <c r="O262" s="104">
        <v>0.35</v>
      </c>
      <c r="P262" s="158">
        <v>45813</v>
      </c>
      <c r="Q262" s="158">
        <v>45828</v>
      </c>
      <c r="R262" s="28">
        <f t="shared" si="54"/>
        <v>2.8571428571428599</v>
      </c>
      <c r="S262" s="105">
        <f>IF(INDEX(Historical!$D$7:$D1282,MATCH(B262,Historical!$B$7:$B$1044,0))=0,"n/a",(INDEX(Historical!$C$7:$C$1044,MATCH(B262,Historical!$B$7:$B$1044,0))/INDEX(Historical!$D$7:$D$1044,MATCH(B262,Historical!$B$7:$B$1044,0))-1)*100)</f>
        <v>2.877697841726623</v>
      </c>
      <c r="T262" s="105">
        <f>IF(INDEX(Historical!$F$7:$F$1044,MATCH(B262,Historical!$B$7:$B$1044,0))=0,"n/a",((INDEX(Historical!$C$7:$C$1044,MATCH(B262,Historical!$B$7:$B$1044,0))/INDEX(Historical!$F$7:$F$1044,MATCH(B262,Historical!$B$7:$B$1044,0)))^(1/3)-1)*100)</f>
        <v>4.586430635119676</v>
      </c>
      <c r="U262" s="105">
        <f>IF(INDEX(Historical!$H$7:$H$1044,MATCH(B262,Historical!$B$7:$B$1044,0))=0,"n/a",((INDEX(Historical!$C$7:$C$1044,MATCH(B262,Historical!$B$7:$B$1044,0))/INDEX(Historical!$H$7:$H$1044,MATCH(B262,Historical!$B$7:$B$1044,0)))^(1/5)-1)*100)</f>
        <v>6.5762756635474151</v>
      </c>
      <c r="V262" s="105">
        <f>IF(INDEX(Historical!$M$7:$M$1044,MATCH(B262,Historical!$B$7:$B$1044,0))=0,"n/a",((INDEX(Historical!$C$7:$C$1044,MATCH(B262,Historical!$B$7:$B$1044,0))/INDEX(Historical!$M$7:$M$1044,MATCH(B262,Historical!$B$7:$B$1044,0)))^(1/10)-1)*100)</f>
        <v>13.306602671669143</v>
      </c>
      <c r="W262" s="106">
        <f t="shared" si="55"/>
        <v>0.49421146973516006</v>
      </c>
      <c r="X262" s="107">
        <f t="shared" si="56"/>
        <v>0.91210480770421842</v>
      </c>
      <c r="Y262" s="165"/>
      <c r="Z262" s="101">
        <f t="shared" si="57"/>
        <v>42.477876106194692</v>
      </c>
      <c r="AA262" s="109">
        <f t="shared" si="58"/>
        <v>11.923303834808261</v>
      </c>
      <c r="AB262" s="71">
        <v>12</v>
      </c>
      <c r="AC262" s="100">
        <v>3.39</v>
      </c>
      <c r="AD262" s="100" t="s">
        <v>142</v>
      </c>
      <c r="AE262" s="100">
        <v>2.4300000000000002</v>
      </c>
      <c r="AF262" s="100">
        <v>0.95</v>
      </c>
      <c r="AG262" s="100">
        <v>7.95</v>
      </c>
      <c r="AH262" s="100">
        <v>-5.93</v>
      </c>
      <c r="AI262" s="100">
        <v>24.79</v>
      </c>
      <c r="AJ262" s="100">
        <v>7.21</v>
      </c>
      <c r="AK262" s="100" t="s">
        <v>142</v>
      </c>
      <c r="AL262" s="100">
        <v>2560</v>
      </c>
      <c r="AM262" s="100">
        <v>2.11</v>
      </c>
      <c r="AN262" s="100">
        <v>0.62</v>
      </c>
      <c r="AO262" s="110">
        <f t="shared" si="59"/>
        <v>-1.7844353954073089</v>
      </c>
      <c r="AP262" s="111">
        <f t="shared" si="60"/>
        <v>10.138868439400952</v>
      </c>
      <c r="AQ262" s="112">
        <f t="shared" si="61"/>
        <v>-29.047312655802195</v>
      </c>
      <c r="AR262" s="101">
        <f>INDEX(Historical!$C$7:$C$1045,MATCH(B262,Historical!$B$7:$B$1045,0))*IF(AH262="n/a",1.03,IF(AH262&lt;0,1.01,IF(AH262&gt;10,1.1,(1+AH262/100))))</f>
        <v>1.4442999999999999</v>
      </c>
      <c r="AS262" s="109">
        <f t="shared" si="62"/>
        <v>1.58873</v>
      </c>
      <c r="AT262" s="109">
        <f t="shared" si="69"/>
        <v>1.6363919</v>
      </c>
      <c r="AU262" s="109">
        <f t="shared" si="69"/>
        <v>1.685483657</v>
      </c>
      <c r="AV262" s="109">
        <f t="shared" si="69"/>
        <v>1.7360481667100001</v>
      </c>
      <c r="AW262" s="109">
        <f t="shared" si="63"/>
        <v>8.0909537237099993</v>
      </c>
      <c r="AX262" s="113">
        <f t="shared" si="64"/>
        <v>20.017203670732307</v>
      </c>
      <c r="AY262" s="100">
        <v>0.87</v>
      </c>
      <c r="AZ262" s="100">
        <v>16.619999999999997</v>
      </c>
      <c r="BA262" s="100">
        <v>-6.4799999999999995</v>
      </c>
      <c r="BB262" s="100">
        <v>2.96</v>
      </c>
      <c r="BC262" s="100">
        <v>4.3600000000000003</v>
      </c>
      <c r="BE262" s="12">
        <v>2012</v>
      </c>
      <c r="BF262" s="12">
        <f t="shared" si="67"/>
        <v>1</v>
      </c>
      <c r="BG262" s="100">
        <v>1.01</v>
      </c>
      <c r="BH262" t="s">
        <v>121</v>
      </c>
      <c r="BI262" t="s">
        <v>122</v>
      </c>
    </row>
    <row r="263" spans="1:61" ht="11.25" customHeight="1" x14ac:dyDescent="0.2">
      <c r="A263" s="55" t="s">
        <v>321</v>
      </c>
      <c r="B263" s="55" t="s">
        <v>322</v>
      </c>
      <c r="C263" s="156" t="s">
        <v>300</v>
      </c>
      <c r="D263" s="98" t="s">
        <v>323</v>
      </c>
      <c r="E263" s="157">
        <v>58</v>
      </c>
      <c r="F263" s="2">
        <v>23</v>
      </c>
      <c r="G263" s="2" t="s">
        <v>119</v>
      </c>
      <c r="H263" s="2" t="s">
        <v>119</v>
      </c>
      <c r="I263" s="100">
        <v>110.9</v>
      </c>
      <c r="J263" s="101">
        <f t="shared" ref="J263:J326" si="70">(M263/I263)*100</f>
        <v>4.0757439134355273</v>
      </c>
      <c r="K263" s="104">
        <v>1.1299999999999999</v>
      </c>
      <c r="L263" s="71">
        <v>4</v>
      </c>
      <c r="M263" s="28">
        <f t="shared" ref="M263:M326" si="71">K263*L263</f>
        <v>4.5199999999999996</v>
      </c>
      <c r="N263" s="103" t="s">
        <v>240</v>
      </c>
      <c r="O263" s="104">
        <v>1.1000000000000001</v>
      </c>
      <c r="P263" s="158">
        <v>45931</v>
      </c>
      <c r="Q263" s="158">
        <v>45945</v>
      </c>
      <c r="R263" s="28">
        <f t="shared" ref="R263:R326" si="72">(K263-O263)/O263*100</f>
        <v>2.7272727272727093</v>
      </c>
      <c r="S263" s="105">
        <f>IF(INDEX(Historical!$D$7:$D1283,MATCH(B263,Historical!$B$7:$B$1044,0))=0,"n/a",(INDEX(Historical!$C$7:$C$1044,MATCH(B263,Historical!$B$7:$B$1044,0))/INDEX(Historical!$D$7:$D$1044,MATCH(B263,Historical!$B$7:$B$1044,0))-1)*100)</f>
        <v>1.3729977116704761</v>
      </c>
      <c r="T263" s="105">
        <f>IF(INDEX(Historical!$F$7:$F$1044,MATCH(B263,Historical!$B$7:$B$1044,0))=0,"n/a",((INDEX(Historical!$C$7:$C$1044,MATCH(B263,Historical!$B$7:$B$1044,0))/INDEX(Historical!$F$7:$F$1044,MATCH(B263,Historical!$B$7:$B$1044,0)))^(1/3)-1)*100)</f>
        <v>1.0761779517898029</v>
      </c>
      <c r="U263" s="105">
        <f>IF(INDEX(Historical!$H$7:$H$1044,MATCH(B263,Historical!$B$7:$B$1044,0))=0,"n/a",((INDEX(Historical!$C$7:$C$1044,MATCH(B263,Historical!$B$7:$B$1044,0))/INDEX(Historical!$H$7:$H$1044,MATCH(B263,Historical!$B$7:$B$1044,0)))^(1/5)-1)*100)</f>
        <v>1.0239455364670969</v>
      </c>
      <c r="V263" s="105">
        <f>IF(INDEX(Historical!$M$7:$M$1044,MATCH(B263,Historical!$B$7:$B$1044,0))=0,"n/a",((INDEX(Historical!$C$7:$C$1044,MATCH(B263,Historical!$B$7:$B$1044,0))/INDEX(Historical!$M$7:$M$1044,MATCH(B263,Historical!$B$7:$B$1044,0)))^(1/10)-1)*100)</f>
        <v>2.2392223057931426</v>
      </c>
      <c r="W263" s="106">
        <f t="shared" ref="W263:W326" si="73">IF(OR(U263&lt;=0,U263="n/a",V263&lt;=0,V263="n/a"),"n/a",U263/V263)</f>
        <v>0.4572773028466286</v>
      </c>
      <c r="X263" s="107">
        <f t="shared" ref="X263:X326" si="74">IF(OR(AJ263&lt;=0,AJ263="n/a",U263&lt;=0,U263="n/a"),"n/a",U263/AJ263)</f>
        <v>4.34796406143141E-2</v>
      </c>
      <c r="Y263" s="55"/>
      <c r="Z263" s="101">
        <f t="shared" ref="Z263:Z326" si="75">IF(OR(AC263&lt;0.01,AC263="n/a"),"n/a",M263/AC263*100)</f>
        <v>96.788008565310477</v>
      </c>
      <c r="AA263" s="109">
        <f t="shared" ref="AA263:AA326" si="76">IF(OR(AC263&lt;0.01,AC263="n/a"),"n/a",I263/AC263)</f>
        <v>23.747323340471095</v>
      </c>
      <c r="AB263" s="71">
        <v>12</v>
      </c>
      <c r="AC263" s="100">
        <v>4.67</v>
      </c>
      <c r="AD263" s="100" t="s">
        <v>142</v>
      </c>
      <c r="AE263" s="100">
        <v>7.54</v>
      </c>
      <c r="AF263" s="100">
        <v>3.1</v>
      </c>
      <c r="AG263" s="100">
        <v>12.76</v>
      </c>
      <c r="AH263" s="100">
        <v>-38.29</v>
      </c>
      <c r="AI263" s="100">
        <v>5.88</v>
      </c>
      <c r="AJ263" s="100">
        <v>23.549999999999997</v>
      </c>
      <c r="AK263" s="100">
        <v>-9.99</v>
      </c>
      <c r="AL263" s="100">
        <v>9640</v>
      </c>
      <c r="AM263" s="100">
        <v>0.94000000000000006</v>
      </c>
      <c r="AN263" s="100">
        <v>1.61</v>
      </c>
      <c r="AO263" s="110">
        <f t="shared" ref="AO263:AO326" si="77">IF(U263="n/a","n/a",IF(AA263&lt;0,"n/a",IF(AA263="n/a","n/a",J263+U263-AA263)))</f>
        <v>-18.647633890568471</v>
      </c>
      <c r="AP263" s="111">
        <f t="shared" ref="AP263:AP326" si="78">IF(U263="n/a","n/a",J263+U263)</f>
        <v>5.0996894499026242</v>
      </c>
      <c r="AQ263" s="112">
        <f t="shared" ref="AQ263:AQ326" si="79">IF(OR(AC263&lt;0.01,AC263="n/a",AF263="n/a"),"n/a",(I263/SQRT(22.5*AC263*(I263/AF263))-1)*100)</f>
        <v>80.882653618871416</v>
      </c>
      <c r="AR263" s="101">
        <f>INDEX(Historical!$C$7:$C$1045,MATCH(B263,Historical!$B$7:$B$1045,0))*IF(AH263="n/a",1.03,IF(AH263&lt;0,1.01,IF(AH263&gt;10,1.1,(1+AH263/100))))</f>
        <v>4.4742999999999995</v>
      </c>
      <c r="AS263" s="109">
        <f t="shared" ref="AS263:AS326" si="80">IF($AI263="n/a",1.03*AR263,IF($AI263&lt;0,1.01*AR263,IF($AI263&gt;10,1.1*AR263,(1+$AI263/100)*AR263)))</f>
        <v>4.7373888399999995</v>
      </c>
      <c r="AT263" s="109">
        <f t="shared" si="69"/>
        <v>4.7847627283999996</v>
      </c>
      <c r="AU263" s="109">
        <f t="shared" si="69"/>
        <v>4.8326103556839994</v>
      </c>
      <c r="AV263" s="109">
        <f t="shared" si="69"/>
        <v>4.8809364592408393</v>
      </c>
      <c r="AW263" s="109">
        <f t="shared" ref="AW263:AW326" si="81">SUM(AR263:AV263)</f>
        <v>23.709998383324837</v>
      </c>
      <c r="AX263" s="113">
        <f t="shared" ref="AX263:AX326" si="82">AW263/I263*100</f>
        <v>21.3796198226554</v>
      </c>
      <c r="AY263" s="100">
        <v>0.94</v>
      </c>
      <c r="AZ263" s="100">
        <v>23.24</v>
      </c>
      <c r="BA263" s="100">
        <v>-1.94</v>
      </c>
      <c r="BB263" s="100">
        <v>2.8400000000000003</v>
      </c>
      <c r="BC263" s="100">
        <v>9.68</v>
      </c>
      <c r="BE263" s="12">
        <v>1968</v>
      </c>
      <c r="BF263" s="12">
        <f t="shared" si="67"/>
        <v>7</v>
      </c>
      <c r="BG263" s="100">
        <v>4.6399999999999997</v>
      </c>
      <c r="BH263" t="s">
        <v>121</v>
      </c>
      <c r="BI263" t="s">
        <v>302</v>
      </c>
    </row>
    <row r="264" spans="1:61" ht="11.25" customHeight="1" x14ac:dyDescent="0.2">
      <c r="A264" s="123" t="s">
        <v>860</v>
      </c>
      <c r="B264" s="55" t="s">
        <v>861</v>
      </c>
      <c r="C264" s="156" t="s">
        <v>134</v>
      </c>
      <c r="D264" s="98" t="s">
        <v>412</v>
      </c>
      <c r="E264" s="157">
        <v>14</v>
      </c>
      <c r="F264" s="2">
        <v>380</v>
      </c>
      <c r="G264" s="2" t="s">
        <v>146</v>
      </c>
      <c r="H264" s="2" t="s">
        <v>146</v>
      </c>
      <c r="I264" s="100">
        <v>40.64</v>
      </c>
      <c r="J264" s="101">
        <f t="shared" si="70"/>
        <v>2.8543307086614171</v>
      </c>
      <c r="K264" s="104">
        <v>0.28999999999999998</v>
      </c>
      <c r="L264" s="71">
        <v>4</v>
      </c>
      <c r="M264" s="28">
        <f t="shared" si="71"/>
        <v>1.1599999999999999</v>
      </c>
      <c r="N264" s="103" t="s">
        <v>154</v>
      </c>
      <c r="O264" s="104">
        <v>0.28000000000000003</v>
      </c>
      <c r="P264" s="158">
        <v>46059</v>
      </c>
      <c r="Q264" s="158">
        <v>46072</v>
      </c>
      <c r="R264" s="28">
        <f t="shared" si="72"/>
        <v>3.5714285714285547</v>
      </c>
      <c r="S264" s="105">
        <f>IF(INDEX(Historical!$D$7:$D1284,MATCH(B264,Historical!$B$7:$B$1044,0))=0,"n/a",(INDEX(Historical!$C$7:$C$1044,MATCH(B264,Historical!$B$7:$B$1044,0))/INDEX(Historical!$D$7:$D$1044,MATCH(B264,Historical!$B$7:$B$1044,0))-1)*100)</f>
        <v>5.6603773584905648</v>
      </c>
      <c r="T264" s="105">
        <f>IF(INDEX(Historical!$F$7:$F$1044,MATCH(B264,Historical!$B$7:$B$1044,0))=0,"n/a",((INDEX(Historical!$C$7:$C$1044,MATCH(B264,Historical!$B$7:$B$1044,0))/INDEX(Historical!$F$7:$F$1044,MATCH(B264,Historical!$B$7:$B$1044,0)))^(1/3)-1)*100)</f>
        <v>11.868894208139679</v>
      </c>
      <c r="U264" s="105">
        <f>IF(INDEX(Historical!$H$7:$H$1044,MATCH(B264,Historical!$B$7:$B$1044,0))=0,"n/a",((INDEX(Historical!$C$7:$C$1044,MATCH(B264,Historical!$B$7:$B$1044,0))/INDEX(Historical!$H$7:$H$1044,MATCH(B264,Historical!$B$7:$B$1044,0)))^(1/5)-1)*100)</f>
        <v>21.672868378641152</v>
      </c>
      <c r="V264" s="105">
        <f>IF(INDEX(Historical!$M$7:$M$1044,MATCH(B264,Historical!$B$7:$B$1044,0))=0,"n/a",((INDEX(Historical!$C$7:$C$1044,MATCH(B264,Historical!$B$7:$B$1044,0))/INDEX(Historical!$M$7:$M$1044,MATCH(B264,Historical!$B$7:$B$1044,0)))^(1/10)-1)*100)</f>
        <v>23.562994701045305</v>
      </c>
      <c r="W264" s="106">
        <f t="shared" si="73"/>
        <v>0.91978412139946275</v>
      </c>
      <c r="X264" s="107" t="str">
        <f t="shared" si="74"/>
        <v>n/a</v>
      </c>
      <c r="Y264" s="123"/>
      <c r="Z264" s="101">
        <f t="shared" si="75"/>
        <v>27.039627039627039</v>
      </c>
      <c r="AA264" s="109">
        <f t="shared" si="76"/>
        <v>9.4731934731934739</v>
      </c>
      <c r="AB264" s="71">
        <v>12</v>
      </c>
      <c r="AC264" s="100">
        <v>4.29</v>
      </c>
      <c r="AD264" s="100" t="s">
        <v>142</v>
      </c>
      <c r="AE264" s="100">
        <v>1.37</v>
      </c>
      <c r="AF264" s="100">
        <v>0.96</v>
      </c>
      <c r="AG264" s="100">
        <v>10.68</v>
      </c>
      <c r="AH264" s="100">
        <v>4.12</v>
      </c>
      <c r="AI264" s="100">
        <v>14.399999999999999</v>
      </c>
      <c r="AJ264" s="100">
        <v>-0.89999999999999991</v>
      </c>
      <c r="AK264" s="100" t="s">
        <v>142</v>
      </c>
      <c r="AL264" s="100">
        <v>304.86</v>
      </c>
      <c r="AM264" s="100">
        <v>14.81</v>
      </c>
      <c r="AN264" s="100">
        <v>0.71</v>
      </c>
      <c r="AO264" s="110">
        <f t="shared" si="77"/>
        <v>15.054005614109096</v>
      </c>
      <c r="AP264" s="111">
        <f t="shared" si="78"/>
        <v>24.52719908730257</v>
      </c>
      <c r="AQ264" s="112">
        <f t="shared" si="79"/>
        <v>-36.424093542475688</v>
      </c>
      <c r="AR264" s="101">
        <f>INDEX(Historical!$C$7:$C$1045,MATCH(B264,Historical!$B$7:$B$1045,0))*IF(AH264="n/a",1.03,IF(AH264&lt;0,1.01,IF(AH264&gt;10,1.1,(1+AH264/100))))</f>
        <v>1.1661440000000001</v>
      </c>
      <c r="AS264" s="109">
        <f t="shared" si="80"/>
        <v>1.2827584000000001</v>
      </c>
      <c r="AT264" s="109">
        <f t="shared" si="69"/>
        <v>1.321241152</v>
      </c>
      <c r="AU264" s="109">
        <f t="shared" si="69"/>
        <v>1.36087838656</v>
      </c>
      <c r="AV264" s="109">
        <f t="shared" si="69"/>
        <v>1.4017047381568002</v>
      </c>
      <c r="AW264" s="109">
        <f t="shared" si="81"/>
        <v>6.5327266767168002</v>
      </c>
      <c r="AX264" s="113">
        <f t="shared" si="82"/>
        <v>16.074622728141733</v>
      </c>
      <c r="AY264" s="100">
        <v>0.69</v>
      </c>
      <c r="AZ264" s="100">
        <v>10.86</v>
      </c>
      <c r="BA264" s="100">
        <v>-8.1</v>
      </c>
      <c r="BB264" s="100">
        <v>1.6400000000000001</v>
      </c>
      <c r="BC264" s="100">
        <v>0.24</v>
      </c>
      <c r="BE264" s="12">
        <v>2013</v>
      </c>
      <c r="BF264" s="12">
        <f t="shared" si="67"/>
        <v>1</v>
      </c>
      <c r="BG264" s="100">
        <v>1.04</v>
      </c>
      <c r="BH264" t="s">
        <v>121</v>
      </c>
      <c r="BI264" t="s">
        <v>122</v>
      </c>
    </row>
    <row r="265" spans="1:61" ht="11.25" customHeight="1" x14ac:dyDescent="0.2">
      <c r="A265" s="116" t="s">
        <v>864</v>
      </c>
      <c r="B265" s="55" t="s">
        <v>865</v>
      </c>
      <c r="C265" s="156" t="s">
        <v>300</v>
      </c>
      <c r="D265" s="98" t="s">
        <v>866</v>
      </c>
      <c r="E265" s="157">
        <v>12</v>
      </c>
      <c r="F265" s="2">
        <v>475</v>
      </c>
      <c r="G265" s="2" t="s">
        <v>146</v>
      </c>
      <c r="H265" s="2" t="s">
        <v>146</v>
      </c>
      <c r="I265" s="100">
        <v>133.81</v>
      </c>
      <c r="J265" s="101">
        <f t="shared" si="70"/>
        <v>0.91174052761378077</v>
      </c>
      <c r="K265" s="104">
        <v>0.30499999999999999</v>
      </c>
      <c r="L265" s="71">
        <v>4</v>
      </c>
      <c r="M265" s="28">
        <f t="shared" si="71"/>
        <v>1.22</v>
      </c>
      <c r="N265" s="103" t="s">
        <v>867</v>
      </c>
      <c r="O265" s="104">
        <v>0.27500000000000002</v>
      </c>
      <c r="P265" s="158">
        <v>46112</v>
      </c>
      <c r="Q265" s="158">
        <v>46119</v>
      </c>
      <c r="R265" s="28">
        <f t="shared" si="72"/>
        <v>10.909090909090898</v>
      </c>
      <c r="S265" s="105">
        <f>IF(INDEX(Historical!$D$7:$D1286,MATCH(B265,Historical!$B$7:$B$1044,0))=0,"n/a",(INDEX(Historical!$C$7:$C$1044,MATCH(B265,Historical!$B$7:$B$1044,0))/INDEX(Historical!$D$7:$D$1044,MATCH(B265,Historical!$B$7:$B$1044,0))-1)*100)</f>
        <v>10.256410256410264</v>
      </c>
      <c r="T265" s="105">
        <f>IF(INDEX(Historical!$F$7:$F$1044,MATCH(B265,Historical!$B$7:$B$1044,0))=0,"n/a",((INDEX(Historical!$C$7:$C$1044,MATCH(B265,Historical!$B$7:$B$1044,0))/INDEX(Historical!$F$7:$F$1044,MATCH(B265,Historical!$B$7:$B$1044,0)))^(1/3)-1)*100)</f>
        <v>10.813785490141093</v>
      </c>
      <c r="U265" s="105">
        <f>IF(INDEX(Historical!$H$7:$H$1044,MATCH(B265,Historical!$B$7:$B$1044,0))=0,"n/a",((INDEX(Historical!$C$7:$C$1044,MATCH(B265,Historical!$B$7:$B$1044,0))/INDEX(Historical!$H$7:$H$1044,MATCH(B265,Historical!$B$7:$B$1044,0)))^(1/5)-1)*100)</f>
        <v>10.756634324828983</v>
      </c>
      <c r="V265" s="105">
        <f>IF(INDEX(Historical!$M$7:$M$1044,MATCH(B265,Historical!$B$7:$B$1044,0))=0,"n/a",((INDEX(Historical!$C$7:$C$1044,MATCH(B265,Historical!$B$7:$B$1044,0))/INDEX(Historical!$M$7:$M$1044,MATCH(B265,Historical!$B$7:$B$1044,0)))^(1/10)-1)*100)</f>
        <v>18.314465709886598</v>
      </c>
      <c r="W265" s="106">
        <f t="shared" si="73"/>
        <v>0.58732995519614251</v>
      </c>
      <c r="X265" s="107">
        <f t="shared" si="74"/>
        <v>1.1406823250083757</v>
      </c>
      <c r="Y265" s="55" t="s">
        <v>855</v>
      </c>
      <c r="Z265" s="101">
        <f t="shared" si="75"/>
        <v>34.463276836158194</v>
      </c>
      <c r="AA265" s="109">
        <f t="shared" si="76"/>
        <v>37.799435028248588</v>
      </c>
      <c r="AB265" s="71">
        <v>12</v>
      </c>
      <c r="AC265" s="100">
        <v>3.54</v>
      </c>
      <c r="AD265" s="100">
        <v>2.67</v>
      </c>
      <c r="AE265" s="100">
        <v>1.1100000000000001</v>
      </c>
      <c r="AF265" s="100">
        <v>4.45</v>
      </c>
      <c r="AG265" s="100">
        <v>11.32</v>
      </c>
      <c r="AH265" s="100">
        <v>6.69</v>
      </c>
      <c r="AI265" s="100">
        <v>10</v>
      </c>
      <c r="AJ265" s="100">
        <v>9.43</v>
      </c>
      <c r="AK265" s="100">
        <v>7.42</v>
      </c>
      <c r="AL265" s="100">
        <v>6150</v>
      </c>
      <c r="AM265" s="100">
        <v>9.84</v>
      </c>
      <c r="AN265" s="100">
        <v>0.99</v>
      </c>
      <c r="AO265" s="110">
        <f t="shared" si="77"/>
        <v>-26.131060175805825</v>
      </c>
      <c r="AP265" s="111">
        <f t="shared" si="78"/>
        <v>11.668374852442764</v>
      </c>
      <c r="AQ265" s="112">
        <f t="shared" si="79"/>
        <v>173.42070625946562</v>
      </c>
      <c r="AR265" s="101">
        <f>INDEX(Historical!$C$7:$C$1045,MATCH(B265,Historical!$B$7:$B$1045,0))*IF(AH265="n/a",1.03,IF(AH265&lt;0,1.01,IF(AH265&gt;10,1.1,(1+AH265/100))))</f>
        <v>1.1469174999999998</v>
      </c>
      <c r="AS265" s="109">
        <f t="shared" si="80"/>
        <v>1.2616092499999998</v>
      </c>
      <c r="AT265" s="109">
        <f t="shared" si="69"/>
        <v>1.3552206563499998</v>
      </c>
      <c r="AU265" s="109">
        <f t="shared" si="69"/>
        <v>1.4557780290511697</v>
      </c>
      <c r="AV265" s="109">
        <f t="shared" si="69"/>
        <v>1.5637967588067665</v>
      </c>
      <c r="AW265" s="109">
        <f t="shared" si="81"/>
        <v>6.783322194207936</v>
      </c>
      <c r="AX265" s="113">
        <f t="shared" si="82"/>
        <v>5.0693686527224688</v>
      </c>
      <c r="AY265" s="100">
        <v>0.99</v>
      </c>
      <c r="AZ265" s="100">
        <v>0.28999999999999998</v>
      </c>
      <c r="BA265" s="100">
        <v>-36.18</v>
      </c>
      <c r="BB265" s="100">
        <v>-8.1</v>
      </c>
      <c r="BC265" s="100">
        <v>-19.77</v>
      </c>
      <c r="BE265" s="12">
        <v>2015</v>
      </c>
      <c r="BF265" s="12">
        <f t="shared" si="67"/>
        <v>1</v>
      </c>
      <c r="BG265" s="100">
        <v>3.81</v>
      </c>
      <c r="BH265" t="s">
        <v>121</v>
      </c>
      <c r="BI265" t="s">
        <v>122</v>
      </c>
    </row>
    <row r="266" spans="1:61" ht="11.25" customHeight="1" x14ac:dyDescent="0.2">
      <c r="A266" s="55" t="s">
        <v>324</v>
      </c>
      <c r="B266" s="55" t="s">
        <v>325</v>
      </c>
      <c r="C266" s="156" t="s">
        <v>139</v>
      </c>
      <c r="D266" s="98" t="s">
        <v>140</v>
      </c>
      <c r="E266" s="157">
        <v>57</v>
      </c>
      <c r="F266" s="2">
        <v>26</v>
      </c>
      <c r="G266" s="2" t="s">
        <v>118</v>
      </c>
      <c r="H266" s="2" t="s">
        <v>118</v>
      </c>
      <c r="I266" s="100">
        <v>60.52</v>
      </c>
      <c r="J266" s="101">
        <f t="shared" si="70"/>
        <v>1.6192994051553204</v>
      </c>
      <c r="K266" s="104">
        <v>0.245</v>
      </c>
      <c r="L266" s="71">
        <v>4</v>
      </c>
      <c r="M266" s="28">
        <f t="shared" si="71"/>
        <v>0.98</v>
      </c>
      <c r="N266" s="103" t="s">
        <v>326</v>
      </c>
      <c r="O266" s="104">
        <v>0.23499999999999999</v>
      </c>
      <c r="P266" s="158">
        <v>46142</v>
      </c>
      <c r="Q266" s="158">
        <v>46156</v>
      </c>
      <c r="R266" s="28">
        <f t="shared" si="72"/>
        <v>4.2553191489361746</v>
      </c>
      <c r="S266" s="105">
        <f>IF(INDEX(Historical!$D$7:$D1287,MATCH(B266,Historical!$B$7:$B$1044,0))=0,"n/a",(INDEX(Historical!$C$7:$C$1044,MATCH(B266,Historical!$B$7:$B$1044,0))/INDEX(Historical!$D$7:$D$1044,MATCH(B266,Historical!$B$7:$B$1044,0))-1)*100)</f>
        <v>6.3037249283667496</v>
      </c>
      <c r="T266" s="105">
        <f>IF(INDEX(Historical!$F$7:$F$1044,MATCH(B266,Historical!$B$7:$B$1044,0))=0,"n/a",((INDEX(Historical!$C$7:$C$1044,MATCH(B266,Historical!$B$7:$B$1044,0))/INDEX(Historical!$F$7:$F$1044,MATCH(B266,Historical!$B$7:$B$1044,0)))^(1/3)-1)*100)</f>
        <v>7.9403854422093412</v>
      </c>
      <c r="U266" s="105">
        <f>IF(INDEX(Historical!$H$7:$H$1044,MATCH(B266,Historical!$B$7:$B$1044,0))=0,"n/a",((INDEX(Historical!$C$7:$C$1044,MATCH(B266,Historical!$B$7:$B$1044,0))/INDEX(Historical!$H$7:$H$1044,MATCH(B266,Historical!$B$7:$B$1044,0)))^(1/5)-1)*100)</f>
        <v>7.4520805832128945</v>
      </c>
      <c r="V266" s="105">
        <f>IF(INDEX(Historical!$M$7:$M$1044,MATCH(B266,Historical!$B$7:$B$1044,0))=0,"n/a",((INDEX(Historical!$C$7:$C$1044,MATCH(B266,Historical!$B$7:$B$1044,0))/INDEX(Historical!$M$7:$M$1044,MATCH(B266,Historical!$B$7:$B$1044,0)))^(1/10)-1)*100)</f>
        <v>6.1632913125631239</v>
      </c>
      <c r="W266" s="106">
        <f t="shared" si="73"/>
        <v>1.2091073105732857</v>
      </c>
      <c r="X266" s="107">
        <f t="shared" si="74"/>
        <v>2.3961673901006093</v>
      </c>
      <c r="Y266" s="55"/>
      <c r="Z266" s="101">
        <f t="shared" si="75"/>
        <v>33.793103448275865</v>
      </c>
      <c r="AA266" s="109">
        <f t="shared" si="76"/>
        <v>20.868965517241381</v>
      </c>
      <c r="AB266" s="71">
        <v>11</v>
      </c>
      <c r="AC266" s="100">
        <v>2.9</v>
      </c>
      <c r="AD266" s="100">
        <v>1.29</v>
      </c>
      <c r="AE266" s="100">
        <v>0.95</v>
      </c>
      <c r="AF266" s="100">
        <v>1.6</v>
      </c>
      <c r="AG266" s="100">
        <v>8.32</v>
      </c>
      <c r="AH266" s="100">
        <v>11.21</v>
      </c>
      <c r="AI266" s="100">
        <v>9.0300000000000011</v>
      </c>
      <c r="AJ266" s="100">
        <v>3.11</v>
      </c>
      <c r="AK266" s="100">
        <v>9.1300000000000008</v>
      </c>
      <c r="AL266" s="100">
        <v>3300</v>
      </c>
      <c r="AM266" s="100">
        <v>0.44</v>
      </c>
      <c r="AN266" s="100">
        <v>1.01</v>
      </c>
      <c r="AO266" s="110">
        <f t="shared" si="77"/>
        <v>-11.797585528873167</v>
      </c>
      <c r="AP266" s="111">
        <f t="shared" si="78"/>
        <v>9.0713799883682142</v>
      </c>
      <c r="AQ266" s="112">
        <f t="shared" si="79"/>
        <v>21.82016769281261</v>
      </c>
      <c r="AR266" s="101">
        <f>INDEX(Historical!$C$7:$C$1045,MATCH(B266,Historical!$B$7:$B$1045,0))*IF(AH266="n/a",1.03,IF(AH266&lt;0,1.01,IF(AH266&gt;10,1.1,(1+AH266/100))))</f>
        <v>1.0202500000000001</v>
      </c>
      <c r="AS266" s="109">
        <f t="shared" si="80"/>
        <v>1.1123785750000001</v>
      </c>
      <c r="AT266" s="109">
        <f t="shared" si="69"/>
        <v>1.2139387388975</v>
      </c>
      <c r="AU266" s="109">
        <f t="shared" si="69"/>
        <v>1.3247713457588417</v>
      </c>
      <c r="AV266" s="109">
        <f t="shared" si="69"/>
        <v>1.4457229696266238</v>
      </c>
      <c r="AW266" s="109">
        <f t="shared" si="81"/>
        <v>6.1170616292829667</v>
      </c>
      <c r="AX266" s="113">
        <f t="shared" si="82"/>
        <v>10.107504344486065</v>
      </c>
      <c r="AY266" s="100">
        <v>0.96</v>
      </c>
      <c r="AZ266" s="100">
        <v>24.25</v>
      </c>
      <c r="BA266" s="100">
        <v>-11.82</v>
      </c>
      <c r="BB266" s="100">
        <v>0.04</v>
      </c>
      <c r="BC266" s="100">
        <v>0.65</v>
      </c>
      <c r="BE266" s="12">
        <v>1970</v>
      </c>
      <c r="BF266" s="12">
        <f t="shared" si="67"/>
        <v>7</v>
      </c>
      <c r="BG266" s="100">
        <v>3.1399999999999997</v>
      </c>
      <c r="BH266" t="s">
        <v>121</v>
      </c>
      <c r="BI266" t="s">
        <v>122</v>
      </c>
    </row>
    <row r="267" spans="1:61" ht="11.25" customHeight="1" x14ac:dyDescent="0.2">
      <c r="A267" s="116" t="s">
        <v>868</v>
      </c>
      <c r="B267" s="55" t="s">
        <v>869</v>
      </c>
      <c r="C267" s="156" t="s">
        <v>134</v>
      </c>
      <c r="D267" s="98" t="s">
        <v>157</v>
      </c>
      <c r="E267" s="157">
        <v>12</v>
      </c>
      <c r="F267" s="2">
        <v>464</v>
      </c>
      <c r="G267" s="2" t="s">
        <v>146</v>
      </c>
      <c r="H267" s="2" t="s">
        <v>146</v>
      </c>
      <c r="I267" s="100">
        <v>21.59</v>
      </c>
      <c r="J267" s="101">
        <f t="shared" si="70"/>
        <v>3.5201482167670219</v>
      </c>
      <c r="K267" s="104">
        <v>0.19</v>
      </c>
      <c r="L267" s="71">
        <v>4</v>
      </c>
      <c r="M267" s="28">
        <f t="shared" si="71"/>
        <v>0.76</v>
      </c>
      <c r="N267" s="103" t="s">
        <v>209</v>
      </c>
      <c r="O267" s="104">
        <v>0.18</v>
      </c>
      <c r="P267" s="158">
        <v>46022</v>
      </c>
      <c r="Q267" s="158">
        <v>46037</v>
      </c>
      <c r="R267" s="28">
        <f t="shared" si="72"/>
        <v>5.5555555555555607</v>
      </c>
      <c r="S267" s="105">
        <f>IF(INDEX(Historical!$D$7:$D1288,MATCH(B267,Historical!$B$7:$B$1044,0))=0,"n/a",(INDEX(Historical!$C$7:$C$1044,MATCH(B267,Historical!$B$7:$B$1044,0))/INDEX(Historical!$D$7:$D$1044,MATCH(B267,Historical!$B$7:$B$1044,0))-1)*100)</f>
        <v>5.8823529411764497</v>
      </c>
      <c r="T267" s="105">
        <f>IF(INDEX(Historical!$F$7:$F$1044,MATCH(B267,Historical!$B$7:$B$1044,0))=0,"n/a",((INDEX(Historical!$C$7:$C$1044,MATCH(B267,Historical!$B$7:$B$1044,0))/INDEX(Historical!$F$7:$F$1044,MATCH(B267,Historical!$B$7:$B$1044,0)))^(1/3)-1)*100)</f>
        <v>6.8628686412652851</v>
      </c>
      <c r="U267" s="105">
        <f>IF(INDEX(Historical!$H$7:$H$1044,MATCH(B267,Historical!$B$7:$B$1044,0))=0,"n/a",((INDEX(Historical!$C$7:$C$1044,MATCH(B267,Historical!$B$7:$B$1044,0))/INDEX(Historical!$H$7:$H$1044,MATCH(B267,Historical!$B$7:$B$1044,0)))^(1/5)-1)*100)</f>
        <v>6.7249181879538877</v>
      </c>
      <c r="V267" s="105">
        <f>IF(INDEX(Historical!$M$7:$M$1044,MATCH(B267,Historical!$B$7:$B$1044,0))=0,"n/a",((INDEX(Historical!$C$7:$C$1044,MATCH(B267,Historical!$B$7:$B$1044,0))/INDEX(Historical!$M$7:$M$1044,MATCH(B267,Historical!$B$7:$B$1044,0)))^(1/10)-1)*100)</f>
        <v>7.479699915556548</v>
      </c>
      <c r="W267" s="106">
        <f t="shared" si="73"/>
        <v>0.89908930356512862</v>
      </c>
      <c r="X267" s="107">
        <f t="shared" si="74"/>
        <v>0.48837459607508266</v>
      </c>
      <c r="Y267" s="165"/>
      <c r="Z267" s="101">
        <f t="shared" si="75"/>
        <v>36.19047619047619</v>
      </c>
      <c r="AA267" s="109">
        <f t="shared" si="76"/>
        <v>10.28095238095238</v>
      </c>
      <c r="AB267" s="71">
        <v>12</v>
      </c>
      <c r="AC267" s="100">
        <v>2.1</v>
      </c>
      <c r="AD267" s="100">
        <v>1.27</v>
      </c>
      <c r="AE267" s="100">
        <v>2.2000000000000002</v>
      </c>
      <c r="AF267" s="100">
        <v>1.17</v>
      </c>
      <c r="AG267" s="100">
        <v>11.600000000000001</v>
      </c>
      <c r="AH267" s="100">
        <v>-2.23</v>
      </c>
      <c r="AI267" s="100">
        <v>15.52</v>
      </c>
      <c r="AJ267" s="100">
        <v>13.77</v>
      </c>
      <c r="AK267" s="100">
        <v>7.24</v>
      </c>
      <c r="AL267" s="100">
        <v>4150</v>
      </c>
      <c r="AM267" s="100">
        <v>1.1199999999999999</v>
      </c>
      <c r="AN267" s="100">
        <v>0.36</v>
      </c>
      <c r="AO267" s="110">
        <f t="shared" si="77"/>
        <v>-3.5885976231471162E-2</v>
      </c>
      <c r="AP267" s="111">
        <f t="shared" si="78"/>
        <v>10.245066404720909</v>
      </c>
      <c r="AQ267" s="112">
        <f t="shared" si="79"/>
        <v>-26.883003083446887</v>
      </c>
      <c r="AR267" s="101">
        <f>INDEX(Historical!$C$7:$C$1045,MATCH(B267,Historical!$B$7:$B$1045,0))*IF(AH267="n/a",1.03,IF(AH267&lt;0,1.01,IF(AH267&gt;10,1.1,(1+AH267/100))))</f>
        <v>0.72719999999999996</v>
      </c>
      <c r="AS267" s="109">
        <f t="shared" si="80"/>
        <v>0.79991999999999996</v>
      </c>
      <c r="AT267" s="109">
        <f t="shared" ref="AT267:AV286" si="83">IF($AK267="n/a",1.03*AS267,IF($AK267&lt;0,1.01*AS267,IF($AK267&gt;10,1.1*AS267,(1+$AK267/100)*AS267)))</f>
        <v>0.85783420799999999</v>
      </c>
      <c r="AU267" s="109">
        <f t="shared" si="83"/>
        <v>0.91994140465920005</v>
      </c>
      <c r="AV267" s="109">
        <f t="shared" si="83"/>
        <v>0.98654516235652612</v>
      </c>
      <c r="AW267" s="109">
        <f t="shared" si="81"/>
        <v>4.291440775015726</v>
      </c>
      <c r="AX267" s="113">
        <f t="shared" si="82"/>
        <v>19.876983673069599</v>
      </c>
      <c r="AY267" s="100">
        <v>0.82</v>
      </c>
      <c r="AZ267" s="100">
        <v>32.409999999999997</v>
      </c>
      <c r="BA267" s="100">
        <v>-6.09</v>
      </c>
      <c r="BB267" s="100">
        <v>3.58</v>
      </c>
      <c r="BC267" s="100">
        <v>10.54</v>
      </c>
      <c r="BE267" s="12">
        <v>2015</v>
      </c>
      <c r="BF267" s="12">
        <f t="shared" si="67"/>
        <v>1</v>
      </c>
      <c r="BG267" s="100">
        <v>1.22</v>
      </c>
      <c r="BH267" t="s">
        <v>121</v>
      </c>
      <c r="BI267" t="s">
        <v>122</v>
      </c>
    </row>
    <row r="268" spans="1:61" ht="11.25" customHeight="1" x14ac:dyDescent="0.2">
      <c r="A268" s="116" t="s">
        <v>1480</v>
      </c>
      <c r="B268" s="55" t="s">
        <v>1481</v>
      </c>
      <c r="C268" s="156" t="s">
        <v>134</v>
      </c>
      <c r="D268" s="98" t="s">
        <v>157</v>
      </c>
      <c r="E268" s="157">
        <v>8</v>
      </c>
      <c r="F268" s="2">
        <v>567</v>
      </c>
      <c r="G268" s="2" t="s">
        <v>146</v>
      </c>
      <c r="H268" s="2" t="s">
        <v>146</v>
      </c>
      <c r="I268" s="100">
        <v>37.06</v>
      </c>
      <c r="J268" s="101">
        <f t="shared" si="70"/>
        <v>2.8062601187263896</v>
      </c>
      <c r="K268" s="104">
        <v>0.26</v>
      </c>
      <c r="L268" s="71">
        <v>4</v>
      </c>
      <c r="M268" s="28">
        <f t="shared" si="71"/>
        <v>1.04</v>
      </c>
      <c r="N268" s="103" t="s">
        <v>1445</v>
      </c>
      <c r="O268" s="104">
        <v>0.22</v>
      </c>
      <c r="P268" s="158">
        <v>45947</v>
      </c>
      <c r="Q268" s="158">
        <v>45964</v>
      </c>
      <c r="R268" s="28">
        <f t="shared" si="72"/>
        <v>18.181818181818183</v>
      </c>
      <c r="S268" s="105">
        <f>IF(INDEX(Historical!$D$7:$D1289,MATCH(B268,Historical!$B$7:$B$1044,0))=0,"n/a",(INDEX(Historical!$C$7:$C$1044,MATCH(B268,Historical!$B$7:$B$1044,0))/INDEX(Historical!$D$7:$D$1044,MATCH(B268,Historical!$B$7:$B$1044,0))-1)*100)</f>
        <v>12.195121951219523</v>
      </c>
      <c r="T268" s="105">
        <f>IF(INDEX(Historical!$F$7:$F$1044,MATCH(B268,Historical!$B$7:$B$1044,0))=0,"n/a",((INDEX(Historical!$C$7:$C$1044,MATCH(B268,Historical!$B$7:$B$1044,0))/INDEX(Historical!$F$7:$F$1044,MATCH(B268,Historical!$B$7:$B$1044,0)))^(1/3)-1)*100)</f>
        <v>15.313156133323268</v>
      </c>
      <c r="U268" s="105">
        <f>IF(INDEX(Historical!$H$7:$H$1044,MATCH(B268,Historical!$B$7:$B$1044,0))=0,"n/a",((INDEX(Historical!$C$7:$C$1044,MATCH(B268,Historical!$B$7:$B$1044,0))/INDEX(Historical!$H$7:$H$1044,MATCH(B268,Historical!$B$7:$B$1044,0)))^(1/5)-1)*100)</f>
        <v>12.087426179583293</v>
      </c>
      <c r="V268" s="105" t="str">
        <f>IF(INDEX(Historical!$M$7:$M$1044,MATCH(B268,Historical!$B$7:$B$1044,0))=0,"n/a",((INDEX(Historical!$C$7:$C$1044,MATCH(B268,Historical!$B$7:$B$1044,0))/INDEX(Historical!$M$7:$M$1044,MATCH(B268,Historical!$B$7:$B$1044,0)))^(1/10)-1)*100)</f>
        <v>n/a</v>
      </c>
      <c r="W268" s="106" t="str">
        <f t="shared" si="73"/>
        <v>n/a</v>
      </c>
      <c r="X268" s="107">
        <f t="shared" si="74"/>
        <v>0.87526619692855123</v>
      </c>
      <c r="Y268" s="165"/>
      <c r="Z268" s="101">
        <f t="shared" si="75"/>
        <v>26.666666666666668</v>
      </c>
      <c r="AA268" s="109">
        <f t="shared" si="76"/>
        <v>9.5025641025641026</v>
      </c>
      <c r="AB268" s="71">
        <v>12</v>
      </c>
      <c r="AC268" s="100">
        <v>3.9</v>
      </c>
      <c r="AD268" s="100" t="s">
        <v>142</v>
      </c>
      <c r="AE268" s="100">
        <v>1.98</v>
      </c>
      <c r="AF268" s="100">
        <v>1.1599999999999999</v>
      </c>
      <c r="AG268" s="100">
        <v>13.05</v>
      </c>
      <c r="AH268" s="100">
        <v>10.83</v>
      </c>
      <c r="AI268" s="100">
        <v>9.09</v>
      </c>
      <c r="AJ268" s="100">
        <v>13.81</v>
      </c>
      <c r="AK268" s="100" t="s">
        <v>142</v>
      </c>
      <c r="AL268" s="100">
        <v>240.94</v>
      </c>
      <c r="AM268" s="100">
        <v>8.0399999999999991</v>
      </c>
      <c r="AN268" s="100">
        <v>0.25</v>
      </c>
      <c r="AO268" s="110">
        <f t="shared" si="77"/>
        <v>5.391122195745579</v>
      </c>
      <c r="AP268" s="111">
        <f t="shared" si="78"/>
        <v>14.893686298309682</v>
      </c>
      <c r="AQ268" s="112">
        <f t="shared" si="79"/>
        <v>-30.006430901834168</v>
      </c>
      <c r="AR268" s="101">
        <f>INDEX(Historical!$C$7:$C$1045,MATCH(B268,Historical!$B$7:$B$1045,0))*IF(AH268="n/a",1.03,IF(AH268&lt;0,1.01,IF(AH268&gt;10,1.1,(1+AH268/100))))</f>
        <v>1.0120000000000002</v>
      </c>
      <c r="AS268" s="109">
        <f t="shared" si="80"/>
        <v>1.1039908000000003</v>
      </c>
      <c r="AT268" s="109">
        <f t="shared" si="83"/>
        <v>1.1371105240000003</v>
      </c>
      <c r="AU268" s="109">
        <f t="shared" si="83"/>
        <v>1.1712238397200003</v>
      </c>
      <c r="AV268" s="109">
        <f t="shared" si="83"/>
        <v>1.2063605549116003</v>
      </c>
      <c r="AW268" s="109">
        <f t="shared" si="81"/>
        <v>5.6306857186316019</v>
      </c>
      <c r="AX268" s="113">
        <f t="shared" si="82"/>
        <v>15.193431512767408</v>
      </c>
      <c r="AY268" s="100">
        <v>0.52</v>
      </c>
      <c r="AZ268" s="100">
        <v>32.36</v>
      </c>
      <c r="BA268" s="100">
        <v>-11.65</v>
      </c>
      <c r="BB268" s="100">
        <v>0.57999999999999996</v>
      </c>
      <c r="BC268" s="100">
        <v>0.75</v>
      </c>
      <c r="BE268" s="12">
        <v>2018</v>
      </c>
      <c r="BF268" s="12">
        <f t="shared" si="67"/>
        <v>1</v>
      </c>
      <c r="BG268" s="100">
        <v>1.26</v>
      </c>
      <c r="BH268" t="s">
        <v>121</v>
      </c>
      <c r="BI268" t="s">
        <v>122</v>
      </c>
    </row>
    <row r="269" spans="1:61" ht="11.25" customHeight="1" x14ac:dyDescent="0.2">
      <c r="A269" s="123" t="s">
        <v>870</v>
      </c>
      <c r="B269" s="55" t="s">
        <v>871</v>
      </c>
      <c r="C269" s="156" t="s">
        <v>134</v>
      </c>
      <c r="D269" s="98" t="s">
        <v>157</v>
      </c>
      <c r="E269" s="157">
        <v>12</v>
      </c>
      <c r="F269" s="2">
        <v>461</v>
      </c>
      <c r="G269" s="2" t="s">
        <v>146</v>
      </c>
      <c r="H269" s="2" t="s">
        <v>146</v>
      </c>
      <c r="I269" s="100">
        <v>26.72</v>
      </c>
      <c r="J269" s="101">
        <f t="shared" si="70"/>
        <v>2.544910179640719</v>
      </c>
      <c r="K269" s="104">
        <v>0.17</v>
      </c>
      <c r="L269" s="71">
        <v>4</v>
      </c>
      <c r="M269" s="28">
        <f t="shared" si="71"/>
        <v>0.68</v>
      </c>
      <c r="N269" s="103" t="s">
        <v>355</v>
      </c>
      <c r="O269" s="104">
        <v>0.155</v>
      </c>
      <c r="P269" s="158">
        <v>45989</v>
      </c>
      <c r="Q269" s="158">
        <v>46003</v>
      </c>
      <c r="R269" s="28">
        <f t="shared" si="72"/>
        <v>9.6774193548387171</v>
      </c>
      <c r="S269" s="105">
        <f>IF(INDEX(Historical!$D$7:$D1290,MATCH(B269,Historical!$B$7:$B$1044,0))=0,"n/a",(INDEX(Historical!$C$7:$C$1044,MATCH(B269,Historical!$B$7:$B$1044,0))/INDEX(Historical!$D$7:$D$1044,MATCH(B269,Historical!$B$7:$B$1044,0))-1)*100)</f>
        <v>4.9586776859504189</v>
      </c>
      <c r="T269" s="105">
        <f>IF(INDEX(Historical!$F$7:$F$1044,MATCH(B269,Historical!$B$7:$B$1044,0))=0,"n/a",((INDEX(Historical!$C$7:$C$1044,MATCH(B269,Historical!$B$7:$B$1044,0))/INDEX(Historical!$F$7:$F$1044,MATCH(B269,Historical!$B$7:$B$1044,0)))^(1/3)-1)*100)</f>
        <v>4.2786098154582675</v>
      </c>
      <c r="U269" s="105">
        <f>IF(INDEX(Historical!$H$7:$H$1044,MATCH(B269,Historical!$B$7:$B$1044,0))=0,"n/a",((INDEX(Historical!$C$7:$C$1044,MATCH(B269,Historical!$B$7:$B$1044,0))/INDEX(Historical!$H$7:$H$1044,MATCH(B269,Historical!$B$7:$B$1044,0)))^(1/5)-1)*100)</f>
        <v>7.6128689393376803</v>
      </c>
      <c r="V269" s="105">
        <f>IF(INDEX(Historical!$M$7:$M$1044,MATCH(B269,Historical!$B$7:$B$1044,0))=0,"n/a",((INDEX(Historical!$C$7:$C$1044,MATCH(B269,Historical!$B$7:$B$1044,0))/INDEX(Historical!$M$7:$M$1044,MATCH(B269,Historical!$B$7:$B$1044,0)))^(1/10)-1)*100)</f>
        <v>20.303253473033301</v>
      </c>
      <c r="W269" s="106">
        <f t="shared" si="73"/>
        <v>0.37495807996728514</v>
      </c>
      <c r="X269" s="107">
        <f t="shared" si="74"/>
        <v>4.787967886375899</v>
      </c>
      <c r="Y269" s="123"/>
      <c r="Z269" s="101">
        <f t="shared" si="75"/>
        <v>34.693877551020414</v>
      </c>
      <c r="AA269" s="109">
        <f t="shared" si="76"/>
        <v>13.63265306122449</v>
      </c>
      <c r="AB269" s="71">
        <v>12</v>
      </c>
      <c r="AC269" s="100">
        <v>1.96</v>
      </c>
      <c r="AD269" s="100" t="s">
        <v>142</v>
      </c>
      <c r="AE269" s="100">
        <v>2.08</v>
      </c>
      <c r="AF269" s="100">
        <v>1.3</v>
      </c>
      <c r="AG269" s="100">
        <v>10.040000000000001</v>
      </c>
      <c r="AH269" s="100">
        <v>12.26</v>
      </c>
      <c r="AI269" s="100">
        <v>5.4</v>
      </c>
      <c r="AJ269" s="100">
        <v>1.59</v>
      </c>
      <c r="AK269" s="100" t="s">
        <v>142</v>
      </c>
      <c r="AL269" s="100">
        <v>241.58</v>
      </c>
      <c r="AM269" s="100">
        <v>14.93</v>
      </c>
      <c r="AN269" s="100">
        <v>0.24</v>
      </c>
      <c r="AO269" s="110">
        <f t="shared" si="77"/>
        <v>-3.4748739422460897</v>
      </c>
      <c r="AP269" s="111">
        <f t="shared" si="78"/>
        <v>10.1577791189784</v>
      </c>
      <c r="AQ269" s="112">
        <f t="shared" si="79"/>
        <v>-11.249540897358145</v>
      </c>
      <c r="AR269" s="101">
        <f>INDEX(Historical!$C$7:$C$1045,MATCH(B269,Historical!$B$7:$B$1045,0))*IF(AH269="n/a",1.03,IF(AH269&lt;0,1.01,IF(AH269&gt;10,1.1,(1+AH269/100))))</f>
        <v>0.69850000000000012</v>
      </c>
      <c r="AS269" s="109">
        <f t="shared" si="80"/>
        <v>0.73621900000000018</v>
      </c>
      <c r="AT269" s="109">
        <f t="shared" si="83"/>
        <v>0.75830557000000021</v>
      </c>
      <c r="AU269" s="109">
        <f t="shared" si="83"/>
        <v>0.78105473710000028</v>
      </c>
      <c r="AV269" s="109">
        <f t="shared" si="83"/>
        <v>0.80448637921300037</v>
      </c>
      <c r="AW269" s="109">
        <f t="shared" si="81"/>
        <v>3.778565686313001</v>
      </c>
      <c r="AX269" s="113">
        <f t="shared" si="82"/>
        <v>14.141338646380994</v>
      </c>
      <c r="AY269" s="100">
        <v>0.48</v>
      </c>
      <c r="AZ269" s="100">
        <v>45.93</v>
      </c>
      <c r="BA269" s="100">
        <v>-10.489999999999998</v>
      </c>
      <c r="BB269" s="100">
        <v>-2.13</v>
      </c>
      <c r="BC269" s="100">
        <v>8.07</v>
      </c>
      <c r="BD269" s="20" t="s">
        <v>108</v>
      </c>
      <c r="BE269" s="12">
        <v>2014</v>
      </c>
      <c r="BF269" s="12">
        <f t="shared" si="67"/>
        <v>1</v>
      </c>
      <c r="BG269" s="100">
        <v>0.86999999999999988</v>
      </c>
      <c r="BH269" t="s">
        <v>121</v>
      </c>
      <c r="BI269" t="s">
        <v>122</v>
      </c>
    </row>
    <row r="270" spans="1:61" ht="11.25" customHeight="1" x14ac:dyDescent="0.2">
      <c r="A270" s="116" t="s">
        <v>1482</v>
      </c>
      <c r="B270" s="55" t="s">
        <v>1483</v>
      </c>
      <c r="C270" s="156" t="s">
        <v>198</v>
      </c>
      <c r="D270" s="98" t="s">
        <v>348</v>
      </c>
      <c r="E270" s="157">
        <v>10</v>
      </c>
      <c r="F270" s="2">
        <v>520</v>
      </c>
      <c r="G270" s="2" t="s">
        <v>146</v>
      </c>
      <c r="H270" s="2" t="s">
        <v>146</v>
      </c>
      <c r="I270" s="100">
        <v>34.75</v>
      </c>
      <c r="J270" s="101">
        <f t="shared" si="70"/>
        <v>2.1582733812949639</v>
      </c>
      <c r="K270" s="104">
        <v>0.1875</v>
      </c>
      <c r="L270" s="71">
        <v>4</v>
      </c>
      <c r="M270" s="28">
        <f t="shared" si="71"/>
        <v>0.75</v>
      </c>
      <c r="N270" s="103" t="s">
        <v>312</v>
      </c>
      <c r="O270" s="104">
        <v>0.17</v>
      </c>
      <c r="P270" s="158">
        <v>46097</v>
      </c>
      <c r="Q270" s="158">
        <v>46112</v>
      </c>
      <c r="R270" s="28">
        <f t="shared" si="72"/>
        <v>10.294117647058815</v>
      </c>
      <c r="S270" s="105">
        <f>IF(INDEX(Historical!$D$7:$D1291,MATCH(B270,Historical!$B$7:$B$1044,0))=0,"n/a",(INDEX(Historical!$C$7:$C$1044,MATCH(B270,Historical!$B$7:$B$1044,0))/INDEX(Historical!$D$7:$D$1044,MATCH(B270,Historical!$B$7:$B$1044,0))-1)*100)</f>
        <v>11.475409836065587</v>
      </c>
      <c r="T270" s="105">
        <f>IF(INDEX(Historical!$F$7:$F$1044,MATCH(B270,Historical!$B$7:$B$1044,0))=0,"n/a",((INDEX(Historical!$C$7:$C$1044,MATCH(B270,Historical!$B$7:$B$1044,0))/INDEX(Historical!$F$7:$F$1044,MATCH(B270,Historical!$B$7:$B$1044,0)))^(1/3)-1)*100)</f>
        <v>10.793165135089279</v>
      </c>
      <c r="U270" s="105">
        <f>IF(INDEX(Historical!$H$7:$H$1044,MATCH(B270,Historical!$B$7:$B$1044,0))=0,"n/a",((INDEX(Historical!$C$7:$C$1044,MATCH(B270,Historical!$B$7:$B$1044,0))/INDEX(Historical!$H$7:$H$1044,MATCH(B270,Historical!$B$7:$B$1044,0)))^(1/5)-1)*100)</f>
        <v>11.760635116972784</v>
      </c>
      <c r="V270" s="105" t="str">
        <f>IF(INDEX(Historical!$M$7:$M$1044,MATCH(B270,Historical!$B$7:$B$1044,0))=0,"n/a",((INDEX(Historical!$C$7:$C$1044,MATCH(B270,Historical!$B$7:$B$1044,0))/INDEX(Historical!$M$7:$M$1044,MATCH(B270,Historical!$B$7:$B$1044,0)))^(1/10)-1)*100)</f>
        <v>n/a</v>
      </c>
      <c r="W270" s="106" t="str">
        <f t="shared" si="73"/>
        <v>n/a</v>
      </c>
      <c r="X270" s="107">
        <f t="shared" si="74"/>
        <v>0.79949932814226943</v>
      </c>
      <c r="Y270" s="165"/>
      <c r="Z270" s="101">
        <f t="shared" si="75"/>
        <v>23.961661341853034</v>
      </c>
      <c r="AA270" s="109">
        <f t="shared" si="76"/>
        <v>11.102236421725239</v>
      </c>
      <c r="AB270" s="71">
        <v>12</v>
      </c>
      <c r="AC270" s="100">
        <v>3.13</v>
      </c>
      <c r="AD270" s="100">
        <v>0.67</v>
      </c>
      <c r="AE270" s="100">
        <v>1.1599999999999999</v>
      </c>
      <c r="AF270" s="100">
        <v>2.3199999999999998</v>
      </c>
      <c r="AG270" s="100">
        <v>22.37</v>
      </c>
      <c r="AH270" s="100">
        <v>10.08</v>
      </c>
      <c r="AI270" s="100">
        <v>10.54</v>
      </c>
      <c r="AJ270" s="100">
        <v>14.71</v>
      </c>
      <c r="AK270" s="100">
        <v>11.67</v>
      </c>
      <c r="AL270" s="100">
        <v>5900</v>
      </c>
      <c r="AM270" s="100">
        <v>9.06</v>
      </c>
      <c r="AN270" s="100">
        <v>0.69</v>
      </c>
      <c r="AO270" s="110">
        <f t="shared" si="77"/>
        <v>2.816672076542508</v>
      </c>
      <c r="AP270" s="111">
        <f t="shared" si="78"/>
        <v>13.918908498267747</v>
      </c>
      <c r="AQ270" s="112">
        <f t="shared" si="79"/>
        <v>6.9936415523060624</v>
      </c>
      <c r="AR270" s="101">
        <f>INDEX(Historical!$C$7:$C$1045,MATCH(B270,Historical!$B$7:$B$1045,0))*IF(AH270="n/a",1.03,IF(AH270&lt;0,1.01,IF(AH270&gt;10,1.1,(1+AH270/100))))</f>
        <v>0.74800000000000011</v>
      </c>
      <c r="AS270" s="109">
        <f t="shared" si="80"/>
        <v>0.8228000000000002</v>
      </c>
      <c r="AT270" s="109">
        <f t="shared" si="83"/>
        <v>0.90508000000000033</v>
      </c>
      <c r="AU270" s="109">
        <f t="shared" si="83"/>
        <v>0.99558800000000047</v>
      </c>
      <c r="AV270" s="109">
        <f t="shared" si="83"/>
        <v>1.0951468000000006</v>
      </c>
      <c r="AW270" s="109">
        <f t="shared" si="81"/>
        <v>4.5666148000000018</v>
      </c>
      <c r="AX270" s="113">
        <f t="shared" si="82"/>
        <v>13.14133755395684</v>
      </c>
      <c r="AY270" s="100">
        <v>0.62</v>
      </c>
      <c r="AZ270" s="100">
        <v>3.64</v>
      </c>
      <c r="BA270" s="100">
        <v>-31.069999999999997</v>
      </c>
      <c r="BB270" s="100">
        <v>-7.4300000000000006</v>
      </c>
      <c r="BC270" s="100">
        <v>-17.21</v>
      </c>
      <c r="BE270" s="12">
        <v>2017</v>
      </c>
      <c r="BF270" s="12">
        <f t="shared" si="67"/>
        <v>1</v>
      </c>
      <c r="BG270" s="100">
        <v>10.199999999999999</v>
      </c>
      <c r="BH270" t="s">
        <v>121</v>
      </c>
      <c r="BI270" t="s">
        <v>122</v>
      </c>
    </row>
    <row r="271" spans="1:61" ht="11.25" customHeight="1" x14ac:dyDescent="0.2">
      <c r="A271" s="123" t="s">
        <v>872</v>
      </c>
      <c r="B271" s="55" t="s">
        <v>873</v>
      </c>
      <c r="C271" s="156" t="s">
        <v>134</v>
      </c>
      <c r="D271" s="98" t="s">
        <v>157</v>
      </c>
      <c r="E271" s="157">
        <v>14</v>
      </c>
      <c r="F271" s="2">
        <v>382</v>
      </c>
      <c r="G271" s="2" t="s">
        <v>146</v>
      </c>
      <c r="H271" s="2" t="s">
        <v>146</v>
      </c>
      <c r="I271" s="100">
        <v>43.07</v>
      </c>
      <c r="J271" s="101">
        <f t="shared" si="70"/>
        <v>2.8790341304852562</v>
      </c>
      <c r="K271" s="104">
        <v>0.31</v>
      </c>
      <c r="L271" s="71">
        <v>4</v>
      </c>
      <c r="M271" s="28">
        <f t="shared" si="71"/>
        <v>1.24</v>
      </c>
      <c r="N271" s="103" t="s">
        <v>874</v>
      </c>
      <c r="O271" s="104">
        <v>0.28999999999999998</v>
      </c>
      <c r="P271" s="158">
        <v>46063</v>
      </c>
      <c r="Q271" s="158">
        <v>46073</v>
      </c>
      <c r="R271" s="28">
        <f t="shared" si="72"/>
        <v>6.8965517241379377</v>
      </c>
      <c r="S271" s="105">
        <f>IF(INDEX(Historical!$D$7:$D1292,MATCH(B271,Historical!$B$7:$B$1044,0))=0,"n/a",(INDEX(Historical!$C$7:$C$1044,MATCH(B271,Historical!$B$7:$B$1044,0))/INDEX(Historical!$D$7:$D$1044,MATCH(B271,Historical!$B$7:$B$1044,0))-1)*100)</f>
        <v>7.4074074074073959</v>
      </c>
      <c r="T271" s="105">
        <f>IF(INDEX(Historical!$F$7:$F$1044,MATCH(B271,Historical!$B$7:$B$1044,0))=0,"n/a",((INDEX(Historical!$C$7:$C$1044,MATCH(B271,Historical!$B$7:$B$1044,0))/INDEX(Historical!$F$7:$F$1044,MATCH(B271,Historical!$B$7:$B$1044,0)))^(1/3)-1)*100)</f>
        <v>8.0330707256288658</v>
      </c>
      <c r="U271" s="105">
        <f>IF(INDEX(Historical!$H$7:$H$1044,MATCH(B271,Historical!$B$7:$B$1044,0))=0,"n/a",((INDEX(Historical!$C$7:$C$1044,MATCH(B271,Historical!$B$7:$B$1044,0))/INDEX(Historical!$H$7:$H$1044,MATCH(B271,Historical!$B$7:$B$1044,0)))^(1/5)-1)*100)</f>
        <v>8.8250510077843671</v>
      </c>
      <c r="V271" s="105">
        <f>IF(INDEX(Historical!$M$7:$M$1044,MATCH(B271,Historical!$B$7:$B$1044,0))=0,"n/a",((INDEX(Historical!$C$7:$C$1044,MATCH(B271,Historical!$B$7:$B$1044,0))/INDEX(Historical!$M$7:$M$1044,MATCH(B271,Historical!$B$7:$B$1044,0)))^(1/10)-1)*100)</f>
        <v>9.851004754355408</v>
      </c>
      <c r="W271" s="106">
        <f t="shared" si="73"/>
        <v>0.89585288281203623</v>
      </c>
      <c r="X271" s="107">
        <f t="shared" si="74"/>
        <v>1.6104107678438624</v>
      </c>
      <c r="Y271" s="123"/>
      <c r="Z271" s="101">
        <f t="shared" si="75"/>
        <v>34.34903047091413</v>
      </c>
      <c r="AA271" s="109">
        <f t="shared" si="76"/>
        <v>11.930747922437673</v>
      </c>
      <c r="AB271" s="71">
        <v>12</v>
      </c>
      <c r="AC271" s="100">
        <v>3.61</v>
      </c>
      <c r="AD271" s="100" t="s">
        <v>142</v>
      </c>
      <c r="AE271" s="100">
        <v>3.24</v>
      </c>
      <c r="AF271" s="100">
        <v>1.38</v>
      </c>
      <c r="AG271" s="100">
        <v>12.18</v>
      </c>
      <c r="AH271" s="100">
        <v>22.88</v>
      </c>
      <c r="AI271" s="100">
        <v>6.17</v>
      </c>
      <c r="AJ271" s="100">
        <v>5.48</v>
      </c>
      <c r="AK271" s="100" t="s">
        <v>142</v>
      </c>
      <c r="AL271" s="100">
        <v>1620</v>
      </c>
      <c r="AM271" s="100">
        <v>3.27</v>
      </c>
      <c r="AN271" s="100">
        <v>0.14000000000000001</v>
      </c>
      <c r="AO271" s="110">
        <f t="shared" si="77"/>
        <v>-0.22666278416805064</v>
      </c>
      <c r="AP271" s="111">
        <f t="shared" si="78"/>
        <v>11.704085138269622</v>
      </c>
      <c r="AQ271" s="112">
        <f t="shared" si="79"/>
        <v>-14.457464426003597</v>
      </c>
      <c r="AR271" s="101">
        <f>INDEX(Historical!$C$7:$C$1045,MATCH(B271,Historical!$B$7:$B$1045,0))*IF(AH271="n/a",1.03,IF(AH271&lt;0,1.01,IF(AH271&gt;10,1.1,(1+AH271/100))))</f>
        <v>1.276</v>
      </c>
      <c r="AS271" s="109">
        <f t="shared" si="80"/>
        <v>1.3547292000000002</v>
      </c>
      <c r="AT271" s="109">
        <f t="shared" si="83"/>
        <v>1.3953710760000002</v>
      </c>
      <c r="AU271" s="109">
        <f t="shared" si="83"/>
        <v>1.4372322082800002</v>
      </c>
      <c r="AV271" s="109">
        <f t="shared" si="83"/>
        <v>1.4803491745284003</v>
      </c>
      <c r="AW271" s="109">
        <f t="shared" si="81"/>
        <v>6.9436816588084005</v>
      </c>
      <c r="AX271" s="113">
        <f t="shared" si="82"/>
        <v>16.121852005591826</v>
      </c>
      <c r="AY271" s="100">
        <v>0.6</v>
      </c>
      <c r="AZ271" s="100">
        <v>17.84</v>
      </c>
      <c r="BA271" s="100">
        <v>-4.29</v>
      </c>
      <c r="BB271" s="100">
        <v>2.25</v>
      </c>
      <c r="BC271" s="100">
        <v>5.92</v>
      </c>
      <c r="BE271" s="12">
        <v>2013</v>
      </c>
      <c r="BF271" s="12">
        <f t="shared" si="67"/>
        <v>1</v>
      </c>
      <c r="BG271" s="100">
        <v>1.6099999999999999</v>
      </c>
      <c r="BH271" t="s">
        <v>121</v>
      </c>
      <c r="BI271" t="s">
        <v>122</v>
      </c>
    </row>
    <row r="272" spans="1:61" ht="11.25" customHeight="1" x14ac:dyDescent="0.2">
      <c r="A272" s="123" t="s">
        <v>875</v>
      </c>
      <c r="B272" s="55" t="s">
        <v>876</v>
      </c>
      <c r="C272" s="156" t="s">
        <v>116</v>
      </c>
      <c r="D272" s="98" t="s">
        <v>308</v>
      </c>
      <c r="E272" s="157">
        <v>16</v>
      </c>
      <c r="F272" s="2">
        <v>287</v>
      </c>
      <c r="G272" s="2" t="s">
        <v>119</v>
      </c>
      <c r="H272" s="2" t="s">
        <v>119</v>
      </c>
      <c r="I272" s="100">
        <v>195.92</v>
      </c>
      <c r="J272" s="101">
        <f t="shared" si="70"/>
        <v>1.347488770926909</v>
      </c>
      <c r="K272" s="104">
        <v>0.66</v>
      </c>
      <c r="L272" s="71">
        <v>4</v>
      </c>
      <c r="M272" s="28">
        <f t="shared" si="71"/>
        <v>2.64</v>
      </c>
      <c r="N272" s="103" t="s">
        <v>297</v>
      </c>
      <c r="O272" s="104">
        <v>0.61</v>
      </c>
      <c r="P272" s="158">
        <v>46083</v>
      </c>
      <c r="Q272" s="158">
        <v>46112</v>
      </c>
      <c r="R272" s="28">
        <f t="shared" si="72"/>
        <v>8.196721311475418</v>
      </c>
      <c r="S272" s="105">
        <f>IF(INDEX(Historical!$D$7:$D1293,MATCH(B272,Historical!$B$7:$B$1044,0))=0,"n/a",(INDEX(Historical!$C$7:$C$1044,MATCH(B272,Historical!$B$7:$B$1044,0))/INDEX(Historical!$D$7:$D$1044,MATCH(B272,Historical!$B$7:$B$1044,0))-1)*100)</f>
        <v>5.1724137931034475</v>
      </c>
      <c r="T272" s="105">
        <f>IF(INDEX(Historical!$F$7:$F$1044,MATCH(B272,Historical!$B$7:$B$1044,0))=0,"n/a",((INDEX(Historical!$C$7:$C$1044,MATCH(B272,Historical!$B$7:$B$1044,0))/INDEX(Historical!$F$7:$F$1044,MATCH(B272,Historical!$B$7:$B$1044,0)))^(1/3)-1)*100)</f>
        <v>5.4651149779513464</v>
      </c>
      <c r="U272" s="105">
        <f>IF(INDEX(Historical!$H$7:$H$1044,MATCH(B272,Historical!$B$7:$B$1044,0))=0,"n/a",((INDEX(Historical!$C$7:$C$1044,MATCH(B272,Historical!$B$7:$B$1044,0))/INDEX(Historical!$H$7:$H$1044,MATCH(B272,Historical!$B$7:$B$1044,0)))^(1/5)-1)*100)</f>
        <v>4.9102011019389824</v>
      </c>
      <c r="V272" s="105">
        <f>IF(INDEX(Historical!$M$7:$M$1044,MATCH(B272,Historical!$B$7:$B$1044,0))=0,"n/a",((INDEX(Historical!$C$7:$C$1044,MATCH(B272,Historical!$B$7:$B$1044,0))/INDEX(Historical!$M$7:$M$1044,MATCH(B272,Historical!$B$7:$B$1044,0)))^(1/10)-1)*100)</f>
        <v>4.8466657270637814</v>
      </c>
      <c r="W272" s="106">
        <f t="shared" si="73"/>
        <v>1.01310908951703</v>
      </c>
      <c r="X272" s="107">
        <f t="shared" si="74"/>
        <v>0.29037262577995165</v>
      </c>
      <c r="Y272" s="165"/>
      <c r="Z272" s="101">
        <f t="shared" si="75"/>
        <v>28.947368421052634</v>
      </c>
      <c r="AA272" s="109">
        <f t="shared" si="76"/>
        <v>21.482456140350877</v>
      </c>
      <c r="AB272" s="71">
        <v>12</v>
      </c>
      <c r="AC272" s="100">
        <v>9.1199999999999992</v>
      </c>
      <c r="AD272" s="100">
        <v>1.63</v>
      </c>
      <c r="AE272" s="100">
        <v>4</v>
      </c>
      <c r="AF272" s="100">
        <v>2.52</v>
      </c>
      <c r="AG272" s="100">
        <v>12.629999999999999</v>
      </c>
      <c r="AH272" s="100">
        <v>14.510000000000002</v>
      </c>
      <c r="AI272" s="100">
        <v>12.01</v>
      </c>
      <c r="AJ272" s="100">
        <v>16.91</v>
      </c>
      <c r="AK272" s="100">
        <v>10.7</v>
      </c>
      <c r="AL272" s="100">
        <v>6960</v>
      </c>
      <c r="AM272" s="100">
        <v>1.1400000000000001</v>
      </c>
      <c r="AN272" s="100">
        <v>4.6100000000000003</v>
      </c>
      <c r="AO272" s="110">
        <f t="shared" si="77"/>
        <v>-15.224766267484984</v>
      </c>
      <c r="AP272" s="111">
        <f t="shared" si="78"/>
        <v>6.2576898728658916</v>
      </c>
      <c r="AQ272" s="112">
        <f t="shared" si="79"/>
        <v>55.11399317016172</v>
      </c>
      <c r="AR272" s="101">
        <f>INDEX(Historical!$C$7:$C$1045,MATCH(B272,Historical!$B$7:$B$1045,0))*IF(AH272="n/a",1.03,IF(AH272&lt;0,1.01,IF(AH272&gt;10,1.1,(1+AH272/100))))</f>
        <v>2.6840000000000002</v>
      </c>
      <c r="AS272" s="109">
        <f t="shared" si="80"/>
        <v>2.9524000000000004</v>
      </c>
      <c r="AT272" s="109">
        <f t="shared" si="83"/>
        <v>3.2476400000000005</v>
      </c>
      <c r="AU272" s="109">
        <f t="shared" si="83"/>
        <v>3.572404000000001</v>
      </c>
      <c r="AV272" s="109">
        <f t="shared" si="83"/>
        <v>3.9296444000000013</v>
      </c>
      <c r="AW272" s="109">
        <f t="shared" si="81"/>
        <v>16.386088400000002</v>
      </c>
      <c r="AX272" s="113">
        <f t="shared" si="82"/>
        <v>8.3636629236423055</v>
      </c>
      <c r="AY272" s="100">
        <v>1.25</v>
      </c>
      <c r="AZ272" s="100">
        <v>38.67</v>
      </c>
      <c r="BA272" s="100">
        <v>-4.6899999999999995</v>
      </c>
      <c r="BB272" s="100">
        <v>6.94</v>
      </c>
      <c r="BC272" s="100">
        <v>14.17</v>
      </c>
      <c r="BE272" s="12">
        <v>2011</v>
      </c>
      <c r="BF272" s="12">
        <f t="shared" si="67"/>
        <v>1</v>
      </c>
      <c r="BG272" s="100">
        <v>2.12</v>
      </c>
      <c r="BH272" t="s">
        <v>121</v>
      </c>
      <c r="BI272" t="s">
        <v>122</v>
      </c>
    </row>
    <row r="273" spans="1:61" ht="11.25" customHeight="1" x14ac:dyDescent="0.2">
      <c r="A273" s="116" t="s">
        <v>877</v>
      </c>
      <c r="B273" s="55" t="s">
        <v>878</v>
      </c>
      <c r="C273" s="156" t="s">
        <v>134</v>
      </c>
      <c r="D273" s="98" t="s">
        <v>412</v>
      </c>
      <c r="E273" s="157">
        <v>12</v>
      </c>
      <c r="F273" s="2">
        <v>451</v>
      </c>
      <c r="G273" s="2" t="s">
        <v>146</v>
      </c>
      <c r="H273" s="2" t="s">
        <v>146</v>
      </c>
      <c r="I273" s="100">
        <v>24.05</v>
      </c>
      <c r="J273" s="101">
        <f t="shared" si="70"/>
        <v>1.6632016632016633</v>
      </c>
      <c r="K273" s="104">
        <v>0.1</v>
      </c>
      <c r="L273" s="71">
        <v>4</v>
      </c>
      <c r="M273" s="28">
        <f t="shared" si="71"/>
        <v>0.4</v>
      </c>
      <c r="N273" s="103" t="s">
        <v>697</v>
      </c>
      <c r="O273" s="104">
        <v>0.09</v>
      </c>
      <c r="P273" s="158">
        <v>45884</v>
      </c>
      <c r="Q273" s="158">
        <v>45898</v>
      </c>
      <c r="R273" s="28">
        <f t="shared" si="72"/>
        <v>11.111111111111121</v>
      </c>
      <c r="S273" s="105">
        <f>IF(INDEX(Historical!$D$7:$D1294,MATCH(B273,Historical!$B$7:$B$1044,0))=0,"n/a",(INDEX(Historical!$C$7:$C$1044,MATCH(B273,Historical!$B$7:$B$1044,0))/INDEX(Historical!$D$7:$D$1044,MATCH(B273,Historical!$B$7:$B$1044,0))-1)*100)</f>
        <v>11.764705882352944</v>
      </c>
      <c r="T273" s="105">
        <f>IF(INDEX(Historical!$F$7:$F$1044,MATCH(B273,Historical!$B$7:$B$1044,0))=0,"n/a",((INDEX(Historical!$C$7:$C$1044,MATCH(B273,Historical!$B$7:$B$1044,0))/INDEX(Historical!$F$7:$F$1044,MATCH(B273,Historical!$B$7:$B$1044,0)))^(1/3)-1)*100)</f>
        <v>12.065846893298771</v>
      </c>
      <c r="U273" s="105">
        <f>IF(INDEX(Historical!$H$7:$H$1044,MATCH(B273,Historical!$B$7:$B$1044,0))=0,"n/a",((INDEX(Historical!$C$7:$C$1044,MATCH(B273,Historical!$B$7:$B$1044,0))/INDEX(Historical!$H$7:$H$1044,MATCH(B273,Historical!$B$7:$B$1044,0)))^(1/5)-1)*100)</f>
        <v>10.563340590814718</v>
      </c>
      <c r="V273" s="105">
        <f>IF(INDEX(Historical!$M$7:$M$1044,MATCH(B273,Historical!$B$7:$B$1044,0))=0,"n/a",((INDEX(Historical!$C$7:$C$1044,MATCH(B273,Historical!$B$7:$B$1044,0))/INDEX(Historical!$M$7:$M$1044,MATCH(B273,Historical!$B$7:$B$1044,0)))^(1/10)-1)*100)</f>
        <v>7.6098615862507657</v>
      </c>
      <c r="W273" s="106">
        <f t="shared" si="73"/>
        <v>1.3881120531679836</v>
      </c>
      <c r="X273" s="107">
        <f t="shared" si="74"/>
        <v>0.98263633402927608</v>
      </c>
      <c r="Y273" s="123"/>
      <c r="Z273" s="101">
        <f t="shared" si="75"/>
        <v>17.467248908296945</v>
      </c>
      <c r="AA273" s="109">
        <f t="shared" si="76"/>
        <v>10.502183406113538</v>
      </c>
      <c r="AB273" s="71">
        <v>6</v>
      </c>
      <c r="AC273" s="100">
        <v>2.29</v>
      </c>
      <c r="AD273" s="100" t="s">
        <v>142</v>
      </c>
      <c r="AE273" s="100">
        <v>2.86</v>
      </c>
      <c r="AF273" s="100">
        <v>1.53</v>
      </c>
      <c r="AG273" s="100">
        <v>15.709999999999999</v>
      </c>
      <c r="AH273" s="100" t="s">
        <v>142</v>
      </c>
      <c r="AI273" s="100" t="s">
        <v>142</v>
      </c>
      <c r="AJ273" s="100">
        <v>10.75</v>
      </c>
      <c r="AK273" s="100" t="s">
        <v>142</v>
      </c>
      <c r="AL273" s="100">
        <v>409.49</v>
      </c>
      <c r="AM273" s="100">
        <v>59.41</v>
      </c>
      <c r="AN273" s="100">
        <v>0.4</v>
      </c>
      <c r="AO273" s="110">
        <f t="shared" si="77"/>
        <v>1.7243588479028436</v>
      </c>
      <c r="AP273" s="111">
        <f t="shared" si="78"/>
        <v>12.226542254016382</v>
      </c>
      <c r="AQ273" s="112">
        <f t="shared" si="79"/>
        <v>-15.492694303053266</v>
      </c>
      <c r="AR273" s="101">
        <f>INDEX(Historical!$C$7:$C$1045,MATCH(B273,Historical!$B$7:$B$1045,0))*IF(AH273="n/a",1.03,IF(AH273&lt;0,1.01,IF(AH273&gt;10,1.1,(1+AH273/100))))</f>
        <v>0.39140000000000003</v>
      </c>
      <c r="AS273" s="109">
        <f t="shared" si="80"/>
        <v>0.40314200000000006</v>
      </c>
      <c r="AT273" s="109">
        <f t="shared" si="83"/>
        <v>0.41523626000000008</v>
      </c>
      <c r="AU273" s="109">
        <f t="shared" si="83"/>
        <v>0.42769334780000007</v>
      </c>
      <c r="AV273" s="109">
        <f t="shared" si="83"/>
        <v>0.4405241482340001</v>
      </c>
      <c r="AW273" s="109">
        <f t="shared" si="81"/>
        <v>2.0779957560340003</v>
      </c>
      <c r="AX273" s="113">
        <f t="shared" si="82"/>
        <v>8.6403149939043669</v>
      </c>
      <c r="AY273" s="100">
        <v>0.4</v>
      </c>
      <c r="AZ273" s="100">
        <v>13.66</v>
      </c>
      <c r="BA273" s="100">
        <v>-7.64</v>
      </c>
      <c r="BB273" s="100">
        <v>5.3199999999999994</v>
      </c>
      <c r="BC273" s="100">
        <v>4.08</v>
      </c>
      <c r="BE273" s="12">
        <v>2014</v>
      </c>
      <c r="BF273" s="12">
        <f t="shared" si="67"/>
        <v>1</v>
      </c>
      <c r="BG273" s="100">
        <v>1.26</v>
      </c>
      <c r="BH273" t="s">
        <v>121</v>
      </c>
      <c r="BI273" t="s">
        <v>122</v>
      </c>
    </row>
    <row r="274" spans="1:61" ht="11.25" customHeight="1" x14ac:dyDescent="0.2">
      <c r="A274" s="123" t="s">
        <v>327</v>
      </c>
      <c r="B274" s="55" t="s">
        <v>328</v>
      </c>
      <c r="C274" s="156" t="s">
        <v>116</v>
      </c>
      <c r="D274" s="98" t="s">
        <v>329</v>
      </c>
      <c r="E274" s="157">
        <v>35</v>
      </c>
      <c r="F274" s="2">
        <v>85</v>
      </c>
      <c r="G274" s="2" t="s">
        <v>146</v>
      </c>
      <c r="H274" s="2" t="s">
        <v>146</v>
      </c>
      <c r="I274" s="100">
        <v>344.3</v>
      </c>
      <c r="J274" s="101">
        <f t="shared" si="70"/>
        <v>1.847226256171943</v>
      </c>
      <c r="K274" s="104">
        <v>1.59</v>
      </c>
      <c r="L274" s="71">
        <v>4</v>
      </c>
      <c r="M274" s="28">
        <f t="shared" si="71"/>
        <v>6.36</v>
      </c>
      <c r="N274" s="103" t="s">
        <v>245</v>
      </c>
      <c r="O274" s="104">
        <v>1.5</v>
      </c>
      <c r="P274" s="158">
        <v>46122</v>
      </c>
      <c r="Q274" s="158">
        <v>46150</v>
      </c>
      <c r="R274" s="28">
        <f t="shared" si="72"/>
        <v>6.0000000000000053</v>
      </c>
      <c r="S274" s="105">
        <f>IF(INDEX(Historical!$D$7:$D1295,MATCH(B274,Historical!$B$7:$B$1044,0))=0,"n/a",(INDEX(Historical!$C$7:$C$1044,MATCH(B274,Historical!$B$7:$B$1044,0))/INDEX(Historical!$D$7:$D$1044,MATCH(B274,Historical!$B$7:$B$1044,0))-1)*100)</f>
        <v>6.0931899641577081</v>
      </c>
      <c r="T274" s="105">
        <f>IF(INDEX(Historical!$F$7:$F$1044,MATCH(B274,Historical!$B$7:$B$1044,0))=0,"n/a",((INDEX(Historical!$C$7:$C$1044,MATCH(B274,Historical!$B$7:$B$1044,0))/INDEX(Historical!$F$7:$F$1044,MATCH(B274,Historical!$B$7:$B$1044,0)))^(1/3)-1)*100)</f>
        <v>6.0038826537859746</v>
      </c>
      <c r="U274" s="105">
        <f>IF(INDEX(Historical!$H$7:$H$1044,MATCH(B274,Historical!$B$7:$B$1044,0))=0,"n/a",((INDEX(Historical!$C$7:$C$1044,MATCH(B274,Historical!$B$7:$B$1044,0))/INDEX(Historical!$H$7:$H$1044,MATCH(B274,Historical!$B$7:$B$1044,0)))^(1/5)-1)*100)</f>
        <v>6.5044102740563714</v>
      </c>
      <c r="V274" s="105">
        <f>IF(INDEX(Historical!$M$7:$M$1044,MATCH(B274,Historical!$B$7:$B$1044,0))=0,"n/a",((INDEX(Historical!$C$7:$C$1044,MATCH(B274,Historical!$B$7:$B$1044,0))/INDEX(Historical!$M$7:$M$1044,MATCH(B274,Historical!$B$7:$B$1044,0)))^(1/10)-1)*100)</f>
        <v>8.2073951929546141</v>
      </c>
      <c r="W274" s="106">
        <f t="shared" si="73"/>
        <v>0.79250604133694968</v>
      </c>
      <c r="X274" s="107">
        <f t="shared" si="74"/>
        <v>0.92392191392846179</v>
      </c>
      <c r="Y274" s="161"/>
      <c r="Z274" s="101">
        <f t="shared" si="75"/>
        <v>40</v>
      </c>
      <c r="AA274" s="109">
        <f t="shared" si="76"/>
        <v>21.654088050314467</v>
      </c>
      <c r="AB274" s="71">
        <v>12</v>
      </c>
      <c r="AC274" s="100">
        <v>15.9</v>
      </c>
      <c r="AD274" s="100">
        <v>2.3199999999999998</v>
      </c>
      <c r="AE274" s="100">
        <v>1.73</v>
      </c>
      <c r="AF274" s="100">
        <v>3.57</v>
      </c>
      <c r="AG274" s="100">
        <v>17.97</v>
      </c>
      <c r="AH274" s="100">
        <v>6.74</v>
      </c>
      <c r="AI274" s="100">
        <v>10</v>
      </c>
      <c r="AJ274" s="100">
        <v>7.04</v>
      </c>
      <c r="AK274" s="100">
        <v>8.17</v>
      </c>
      <c r="AL274" s="100">
        <v>93250</v>
      </c>
      <c r="AM274" s="100">
        <v>0.62</v>
      </c>
      <c r="AN274" s="100">
        <v>0.38</v>
      </c>
      <c r="AO274" s="110">
        <f t="shared" si="77"/>
        <v>-13.302451520086153</v>
      </c>
      <c r="AP274" s="111">
        <f t="shared" si="78"/>
        <v>8.3516365302283138</v>
      </c>
      <c r="AQ274" s="112">
        <f t="shared" si="79"/>
        <v>85.358624580835055</v>
      </c>
      <c r="AR274" s="101">
        <f>INDEX(Historical!$C$7:$C$1045,MATCH(B274,Historical!$B$7:$B$1045,0))*IF(AH274="n/a",1.03,IF(AH274&lt;0,1.01,IF(AH274&gt;10,1.1,(1+AH274/100))))</f>
        <v>6.3190079999999993</v>
      </c>
      <c r="AS274" s="109">
        <f t="shared" si="80"/>
        <v>6.9509087999999997</v>
      </c>
      <c r="AT274" s="109">
        <f t="shared" si="83"/>
        <v>7.5187980489600008</v>
      </c>
      <c r="AU274" s="109">
        <f t="shared" si="83"/>
        <v>8.1330838495600339</v>
      </c>
      <c r="AV274" s="109">
        <f t="shared" si="83"/>
        <v>8.7975568000690902</v>
      </c>
      <c r="AW274" s="109">
        <f t="shared" si="81"/>
        <v>37.719355498589124</v>
      </c>
      <c r="AX274" s="113">
        <f t="shared" si="82"/>
        <v>10.955374818062481</v>
      </c>
      <c r="AY274" s="100">
        <v>0.34</v>
      </c>
      <c r="AZ274" s="100">
        <v>28.96</v>
      </c>
      <c r="BA274" s="100">
        <v>-6.87</v>
      </c>
      <c r="BB274" s="100">
        <v>-0.41000000000000003</v>
      </c>
      <c r="BC274" s="100">
        <v>1.73</v>
      </c>
      <c r="BE274" s="12">
        <v>1992</v>
      </c>
      <c r="BF274" s="12">
        <f t="shared" si="67"/>
        <v>3</v>
      </c>
      <c r="BG274" s="100">
        <v>7.51</v>
      </c>
      <c r="BH274" t="s">
        <v>121</v>
      </c>
      <c r="BI274" t="s">
        <v>122</v>
      </c>
    </row>
    <row r="275" spans="1:61" ht="11.25" customHeight="1" x14ac:dyDescent="0.2">
      <c r="A275" s="116" t="s">
        <v>5574</v>
      </c>
      <c r="B275" s="55" t="s">
        <v>4198</v>
      </c>
      <c r="C275" s="156" t="s">
        <v>139</v>
      </c>
      <c r="D275" s="98" t="s">
        <v>171</v>
      </c>
      <c r="E275" s="157">
        <v>5</v>
      </c>
      <c r="F275" s="2">
        <v>688</v>
      </c>
      <c r="G275" s="2" t="s">
        <v>146</v>
      </c>
      <c r="H275" s="2" t="s">
        <v>146</v>
      </c>
      <c r="I275" s="100">
        <v>65.239999999999995</v>
      </c>
      <c r="J275" s="101">
        <f t="shared" si="70"/>
        <v>3.433476394849786</v>
      </c>
      <c r="K275" s="104">
        <v>0.56000000000000005</v>
      </c>
      <c r="L275" s="71">
        <v>4</v>
      </c>
      <c r="M275" s="28">
        <f t="shared" si="71"/>
        <v>2.2400000000000002</v>
      </c>
      <c r="N275" s="103" t="s">
        <v>320</v>
      </c>
      <c r="O275" s="104">
        <v>0.54</v>
      </c>
      <c r="P275" s="158">
        <v>45916</v>
      </c>
      <c r="Q275" s="158">
        <v>45931</v>
      </c>
      <c r="R275" s="28">
        <f t="shared" si="72"/>
        <v>3.7037037037037068</v>
      </c>
      <c r="S275" s="105">
        <f>IF(INDEX(Historical!$D$7:$D1714,MATCH(B275,Historical!$B$7:$B$1044,0))=0,"n/a",(INDEX(Historical!$C$7:$C$1044,MATCH(B275,Historical!$B$7:$B$1044,0))/INDEX(Historical!$D$7:$D$1044,MATCH(B275,Historical!$B$7:$B$1044,0))-1)*100)</f>
        <v>3.8095238095238182</v>
      </c>
      <c r="T275" s="105">
        <f>IF(INDEX(Historical!$F$7:$F$1044,MATCH(B275,Historical!$B$7:$B$1044,0))=0,"n/a",((INDEX(Historical!$C$7:$C$1044,MATCH(B275,Historical!$B$7:$B$1044,0))/INDEX(Historical!$F$7:$F$1044,MATCH(B275,Historical!$B$7:$B$1044,0)))^(1/3)-1)*100)</f>
        <v>5.0589077790132775</v>
      </c>
      <c r="U275" s="105">
        <f>IF(INDEX(Historical!$H$7:$H$1044,MATCH(B275,Historical!$B$7:$B$1044,0))=0,"n/a",((INDEX(Historical!$C$7:$C$1044,MATCH(B275,Historical!$B$7:$B$1044,0))/INDEX(Historical!$H$7:$H$1044,MATCH(B275,Historical!$B$7:$B$1044,0)))^(1/5)-1)*100)</f>
        <v>4.373143849837291</v>
      </c>
      <c r="V275" s="105">
        <f>IF(INDEX(Historical!$M$7:$M$1044,MATCH(B275,Historical!$B$7:$B$1044,0))=0,"n/a",((INDEX(Historical!$C$7:$C$1044,MATCH(B275,Historical!$B$7:$B$1044,0))/INDEX(Historical!$M$7:$M$1044,MATCH(B275,Historical!$B$7:$B$1044,0)))^(1/10)-1)*100)</f>
        <v>2.6395457183455928</v>
      </c>
      <c r="W275" s="106">
        <f t="shared" si="73"/>
        <v>1.6567789750496453</v>
      </c>
      <c r="X275" s="107" t="str">
        <f t="shared" si="74"/>
        <v>n/a</v>
      </c>
      <c r="Y275" s="162"/>
      <c r="Z275" s="101">
        <f t="shared" si="75"/>
        <v>70.662460567823345</v>
      </c>
      <c r="AA275" s="109">
        <f t="shared" si="76"/>
        <v>20.580441640378549</v>
      </c>
      <c r="AB275" s="71">
        <v>9</v>
      </c>
      <c r="AC275" s="100">
        <v>3.17</v>
      </c>
      <c r="AD275" s="100">
        <v>0.45</v>
      </c>
      <c r="AE275" s="100">
        <v>0.85</v>
      </c>
      <c r="AF275" s="100">
        <v>1.25</v>
      </c>
      <c r="AG275" s="100">
        <v>7.3</v>
      </c>
      <c r="AH275" s="100">
        <v>96</v>
      </c>
      <c r="AI275" s="100">
        <v>15.39</v>
      </c>
      <c r="AJ275" s="100" t="s">
        <v>142</v>
      </c>
      <c r="AK275" s="100">
        <v>32.24</v>
      </c>
      <c r="AL275" s="100">
        <v>3320</v>
      </c>
      <c r="AM275" s="100">
        <v>58.040000000000006</v>
      </c>
      <c r="AN275" s="100">
        <v>0.4</v>
      </c>
      <c r="AO275" s="110">
        <f t="shared" si="77"/>
        <v>-12.773821395691472</v>
      </c>
      <c r="AP275" s="111">
        <f t="shared" si="78"/>
        <v>7.8066202446870765</v>
      </c>
      <c r="AQ275" s="112">
        <f t="shared" si="79"/>
        <v>6.9279135170007722</v>
      </c>
      <c r="AR275" s="101">
        <f>INDEX(Historical!$C$7:$C$1045,MATCH(B275,Historical!$B$7:$B$1045,0))*IF(AH275="n/a",1.03,IF(AH275&lt;0,1.01,IF(AH275&gt;10,1.1,(1+AH275/100))))</f>
        <v>2.3980000000000006</v>
      </c>
      <c r="AS275" s="109">
        <f t="shared" si="80"/>
        <v>2.6378000000000008</v>
      </c>
      <c r="AT275" s="109">
        <f t="shared" si="83"/>
        <v>2.9015800000000009</v>
      </c>
      <c r="AU275" s="109">
        <f t="shared" si="83"/>
        <v>3.1917380000000013</v>
      </c>
      <c r="AV275" s="109">
        <f t="shared" si="83"/>
        <v>3.5109118000000019</v>
      </c>
      <c r="AW275" s="109">
        <f t="shared" si="81"/>
        <v>14.640029800000006</v>
      </c>
      <c r="AX275" s="113">
        <f t="shared" si="82"/>
        <v>22.440266400981006</v>
      </c>
      <c r="AY275" s="100">
        <v>0.85</v>
      </c>
      <c r="AZ275" s="100">
        <v>26.93</v>
      </c>
      <c r="BA275" s="100">
        <v>-15.43</v>
      </c>
      <c r="BB275" s="100">
        <v>-4.67</v>
      </c>
      <c r="BC275" s="100">
        <v>-1.17</v>
      </c>
      <c r="BE275" s="12">
        <v>2021</v>
      </c>
      <c r="BF275" s="12">
        <f t="shared" si="67"/>
        <v>0</v>
      </c>
      <c r="BG275" s="100">
        <v>3</v>
      </c>
      <c r="BH275" s="55" t="s">
        <v>121</v>
      </c>
      <c r="BI275" s="55" t="s">
        <v>122</v>
      </c>
    </row>
    <row r="276" spans="1:61" ht="11.25" customHeight="1" x14ac:dyDescent="0.2">
      <c r="A276" s="123" t="s">
        <v>879</v>
      </c>
      <c r="B276" s="55" t="s">
        <v>880</v>
      </c>
      <c r="C276" s="156" t="s">
        <v>116</v>
      </c>
      <c r="D276" s="98" t="s">
        <v>150</v>
      </c>
      <c r="E276" s="157">
        <v>15</v>
      </c>
      <c r="F276" s="2">
        <v>326</v>
      </c>
      <c r="G276" s="2" t="s">
        <v>146</v>
      </c>
      <c r="H276" s="2" t="s">
        <v>146</v>
      </c>
      <c r="I276" s="100">
        <v>91.17</v>
      </c>
      <c r="J276" s="101">
        <f t="shared" si="70"/>
        <v>0.96522979050126145</v>
      </c>
      <c r="K276" s="104">
        <v>0.22</v>
      </c>
      <c r="L276" s="71">
        <v>4</v>
      </c>
      <c r="M276" s="28">
        <f t="shared" si="71"/>
        <v>0.88</v>
      </c>
      <c r="N276" s="103" t="s">
        <v>581</v>
      </c>
      <c r="O276" s="104">
        <v>0.18</v>
      </c>
      <c r="P276" s="158">
        <v>45989</v>
      </c>
      <c r="Q276" s="158">
        <v>46007</v>
      </c>
      <c r="R276" s="28">
        <f t="shared" si="72"/>
        <v>22.222222222222225</v>
      </c>
      <c r="S276" s="105">
        <f>IF(INDEX(Historical!$D$7:$D1296,MATCH(B276,Historical!$B$7:$B$1044,0))=0,"n/a",(INDEX(Historical!$C$7:$C$1044,MATCH(B276,Historical!$B$7:$B$1044,0))/INDEX(Historical!$D$7:$D$1044,MATCH(B276,Historical!$B$7:$B$1044,0))-1)*100)</f>
        <v>20.634920634920629</v>
      </c>
      <c r="T276" s="105">
        <f>IF(INDEX(Historical!$F$7:$F$1044,MATCH(B276,Historical!$B$7:$B$1044,0))=0,"n/a",((INDEX(Historical!$C$7:$C$1044,MATCH(B276,Historical!$B$7:$B$1044,0))/INDEX(Historical!$F$7:$F$1044,MATCH(B276,Historical!$B$7:$B$1044,0)))^(1/3)-1)*100)</f>
        <v>27.117094024295074</v>
      </c>
      <c r="U276" s="105">
        <f>IF(INDEX(Historical!$H$7:$H$1044,MATCH(B276,Historical!$B$7:$B$1044,0))=0,"n/a",((INDEX(Historical!$C$7:$C$1044,MATCH(B276,Historical!$B$7:$B$1044,0))/INDEX(Historical!$H$7:$H$1044,MATCH(B276,Historical!$B$7:$B$1044,0)))^(1/5)-1)*100)</f>
        <v>20.033577641742227</v>
      </c>
      <c r="V276" s="105">
        <f>IF(INDEX(Historical!$M$7:$M$1044,MATCH(B276,Historical!$B$7:$B$1044,0))=0,"n/a",((INDEX(Historical!$C$7:$C$1044,MATCH(B276,Historical!$B$7:$B$1044,0))/INDEX(Historical!$M$7:$M$1044,MATCH(B276,Historical!$B$7:$B$1044,0)))^(1/10)-1)*100)</f>
        <v>16.154614312397019</v>
      </c>
      <c r="W276" s="106">
        <f t="shared" si="73"/>
        <v>1.2401148832360855</v>
      </c>
      <c r="X276" s="107">
        <f t="shared" si="74"/>
        <v>1.1217008757974372</v>
      </c>
      <c r="Y276" s="161"/>
      <c r="Z276" s="101">
        <f t="shared" si="75"/>
        <v>96.703296703296701</v>
      </c>
      <c r="AA276" s="109">
        <f t="shared" si="76"/>
        <v>100.18681318681318</v>
      </c>
      <c r="AB276" s="71">
        <v>9</v>
      </c>
      <c r="AC276" s="100">
        <v>0.91</v>
      </c>
      <c r="AD276" s="100">
        <v>2.76</v>
      </c>
      <c r="AE276" s="100">
        <v>1.67</v>
      </c>
      <c r="AF276" s="100">
        <v>38.99</v>
      </c>
      <c r="AG276" s="100">
        <v>26.52</v>
      </c>
      <c r="AH276" s="100">
        <v>-7.23</v>
      </c>
      <c r="AI276" s="100">
        <v>10.25</v>
      </c>
      <c r="AJ276" s="100">
        <v>17.86</v>
      </c>
      <c r="AK276" s="100">
        <v>5.71</v>
      </c>
      <c r="AL276" s="100">
        <v>4250</v>
      </c>
      <c r="AM276" s="100">
        <v>17.100000000000001</v>
      </c>
      <c r="AN276" s="100">
        <v>14.21</v>
      </c>
      <c r="AO276" s="110">
        <f t="shared" si="77"/>
        <v>-79.188005754569701</v>
      </c>
      <c r="AP276" s="111">
        <f t="shared" si="78"/>
        <v>20.998807432243488</v>
      </c>
      <c r="AQ276" s="112">
        <f t="shared" si="79"/>
        <v>1217.6214000410566</v>
      </c>
      <c r="AR276" s="101">
        <f>INDEX(Historical!$C$7:$C$1045,MATCH(B276,Historical!$B$7:$B$1045,0))*IF(AH276="n/a",1.03,IF(AH276&lt;0,1.01,IF(AH276&gt;10,1.1,(1+AH276/100))))</f>
        <v>0.76760000000000006</v>
      </c>
      <c r="AS276" s="109">
        <f t="shared" si="80"/>
        <v>0.84436000000000011</v>
      </c>
      <c r="AT276" s="109">
        <f t="shared" si="83"/>
        <v>0.89257295600000008</v>
      </c>
      <c r="AU276" s="109">
        <f t="shared" si="83"/>
        <v>0.94353887178759999</v>
      </c>
      <c r="AV276" s="109">
        <f t="shared" si="83"/>
        <v>0.99741494136667186</v>
      </c>
      <c r="AW276" s="109">
        <f t="shared" si="81"/>
        <v>4.4454867691542725</v>
      </c>
      <c r="AX276" s="113">
        <f t="shared" si="82"/>
        <v>4.8760412078033042</v>
      </c>
      <c r="AY276" s="100">
        <v>1.44</v>
      </c>
      <c r="AZ276" s="100">
        <v>40.239999999999995</v>
      </c>
      <c r="BA276" s="100">
        <v>-6.5699999999999994</v>
      </c>
      <c r="BB276" s="100">
        <v>14.04</v>
      </c>
      <c r="BC276" s="100">
        <v>16.71</v>
      </c>
      <c r="BE276" s="12">
        <v>2012</v>
      </c>
      <c r="BF276" s="12">
        <f t="shared" si="67"/>
        <v>1</v>
      </c>
      <c r="BG276" s="100">
        <v>2.04</v>
      </c>
      <c r="BH276" t="s">
        <v>121</v>
      </c>
      <c r="BI276" t="s">
        <v>122</v>
      </c>
    </row>
    <row r="277" spans="1:61" ht="11.25" customHeight="1" x14ac:dyDescent="0.2">
      <c r="A277" s="116" t="s">
        <v>1484</v>
      </c>
      <c r="B277" s="55" t="s">
        <v>1485</v>
      </c>
      <c r="C277" s="156" t="s">
        <v>116</v>
      </c>
      <c r="D277" s="98" t="s">
        <v>117</v>
      </c>
      <c r="E277" s="157">
        <v>7</v>
      </c>
      <c r="F277" s="2">
        <v>620</v>
      </c>
      <c r="G277" s="2" t="s">
        <v>146</v>
      </c>
      <c r="H277" s="2" t="s">
        <v>146</v>
      </c>
      <c r="I277" s="100">
        <v>40.11</v>
      </c>
      <c r="J277" s="101">
        <f t="shared" si="70"/>
        <v>0.16853652455746695</v>
      </c>
      <c r="K277" s="104">
        <v>1.6899999999999998E-2</v>
      </c>
      <c r="L277" s="71">
        <v>4</v>
      </c>
      <c r="M277" s="28">
        <f t="shared" si="71"/>
        <v>6.7599999999999993E-2</v>
      </c>
      <c r="N277" s="103" t="s">
        <v>386</v>
      </c>
      <c r="O277" s="104">
        <v>1.54E-2</v>
      </c>
      <c r="P277" s="158">
        <v>46125</v>
      </c>
      <c r="Q277" s="158">
        <v>46142</v>
      </c>
      <c r="R277" s="28">
        <f t="shared" si="72"/>
        <v>9.7402597402597255</v>
      </c>
      <c r="S277" s="105">
        <f>IF(INDEX(Historical!$D$7:$D1297,MATCH(B277,Historical!$B$7:$B$1044,0))=0,"n/a",(INDEX(Historical!$C$7:$C$1044,MATCH(B277,Historical!$B$7:$B$1044,0))/INDEX(Historical!$D$7:$D$1044,MATCH(B277,Historical!$B$7:$B$1044,0))-1)*100)</f>
        <v>9.4545454545454497</v>
      </c>
      <c r="T277" s="105">
        <f>IF(INDEX(Historical!$F$7:$F$1044,MATCH(B277,Historical!$B$7:$B$1044,0))=0,"n/a",((INDEX(Historical!$C$7:$C$1044,MATCH(B277,Historical!$B$7:$B$1044,0))/INDEX(Historical!$F$7:$F$1044,MATCH(B277,Historical!$B$7:$B$1044,0)))^(1/3)-1)*100)</f>
        <v>8.6007633183979415</v>
      </c>
      <c r="U277" s="105">
        <f>IF(INDEX(Historical!$H$7:$H$1044,MATCH(B277,Historical!$B$7:$B$1044,0))=0,"n/a",((INDEX(Historical!$C$7:$C$1044,MATCH(B277,Historical!$B$7:$B$1044,0))/INDEX(Historical!$H$7:$H$1044,MATCH(B277,Historical!$B$7:$B$1044,0)))^(1/5)-1)*100)</f>
        <v>14.946313487253949</v>
      </c>
      <c r="V277" s="105" t="str">
        <f>IF(INDEX(Historical!$M$7:$M$1044,MATCH(B277,Historical!$B$7:$B$1044,0))=0,"n/a",((INDEX(Historical!$C$7:$C$1044,MATCH(B277,Historical!$B$7:$B$1044,0))/INDEX(Historical!$M$7:$M$1044,MATCH(B277,Historical!$B$7:$B$1044,0)))^(1/10)-1)*100)</f>
        <v>n/a</v>
      </c>
      <c r="W277" s="106" t="str">
        <f t="shared" si="73"/>
        <v>n/a</v>
      </c>
      <c r="X277" s="107" t="str">
        <f t="shared" si="74"/>
        <v>n/a</v>
      </c>
      <c r="Y277" s="162"/>
      <c r="Z277" s="101">
        <f t="shared" si="75"/>
        <v>15.720930232558139</v>
      </c>
      <c r="AA277" s="109">
        <f t="shared" si="76"/>
        <v>93.279069767441854</v>
      </c>
      <c r="AB277" s="71">
        <v>12</v>
      </c>
      <c r="AC277" s="100">
        <v>0.43</v>
      </c>
      <c r="AD277" s="100">
        <v>1.45</v>
      </c>
      <c r="AE277" s="100">
        <v>2.96</v>
      </c>
      <c r="AF277" s="100">
        <v>2.76</v>
      </c>
      <c r="AG277" s="100">
        <v>3.4099999999999997</v>
      </c>
      <c r="AH277" s="100">
        <v>20.97</v>
      </c>
      <c r="AI277" s="100">
        <v>26.08</v>
      </c>
      <c r="AJ277" s="100" t="s">
        <v>142</v>
      </c>
      <c r="AK277" s="100">
        <v>32.96</v>
      </c>
      <c r="AL277" s="100">
        <v>14360</v>
      </c>
      <c r="AM277" s="100">
        <v>32.68</v>
      </c>
      <c r="AN277" s="100">
        <v>1.36</v>
      </c>
      <c r="AO277" s="110">
        <f t="shared" si="77"/>
        <v>-78.164219755630441</v>
      </c>
      <c r="AP277" s="111">
        <f t="shared" si="78"/>
        <v>15.114850011811416</v>
      </c>
      <c r="AQ277" s="112">
        <f t="shared" si="79"/>
        <v>238.26369237829135</v>
      </c>
      <c r="AR277" s="101">
        <f>INDEX(Historical!$C$7:$C$1045,MATCH(B277,Historical!$B$7:$B$1045,0))*IF(AH277="n/a",1.03,IF(AH277&lt;0,1.01,IF(AH277&gt;10,1.1,(1+AH277/100))))</f>
        <v>6.6220000000000001E-2</v>
      </c>
      <c r="AS277" s="109">
        <f t="shared" si="80"/>
        <v>7.2842000000000004E-2</v>
      </c>
      <c r="AT277" s="109">
        <f t="shared" si="83"/>
        <v>8.0126200000000009E-2</v>
      </c>
      <c r="AU277" s="109">
        <f t="shared" si="83"/>
        <v>8.813882000000002E-2</v>
      </c>
      <c r="AV277" s="109">
        <f t="shared" si="83"/>
        <v>9.6952702000000029E-2</v>
      </c>
      <c r="AW277" s="109">
        <f t="shared" si="81"/>
        <v>0.40427972200000006</v>
      </c>
      <c r="AX277" s="113">
        <f t="shared" si="82"/>
        <v>1.0079275043630018</v>
      </c>
      <c r="AY277" s="100">
        <v>0.8</v>
      </c>
      <c r="AZ277" s="100">
        <v>8.52</v>
      </c>
      <c r="BA277" s="100">
        <v>-22.869999999999997</v>
      </c>
      <c r="BB277" s="100">
        <v>-4.41</v>
      </c>
      <c r="BC277" s="100">
        <v>-10.39</v>
      </c>
      <c r="BE277" s="12">
        <v>2018</v>
      </c>
      <c r="BF277" s="12">
        <f t="shared" si="67"/>
        <v>1</v>
      </c>
      <c r="BG277" s="100">
        <v>1.29</v>
      </c>
      <c r="BH277" t="s">
        <v>121</v>
      </c>
      <c r="BI277" t="s">
        <v>122</v>
      </c>
    </row>
    <row r="278" spans="1:61" ht="11.25" customHeight="1" x14ac:dyDescent="0.2">
      <c r="A278" s="55" t="s">
        <v>330</v>
      </c>
      <c r="B278" s="55" t="s">
        <v>331</v>
      </c>
      <c r="C278" s="156" t="s">
        <v>116</v>
      </c>
      <c r="D278" s="98" t="s">
        <v>215</v>
      </c>
      <c r="E278" s="157">
        <v>29</v>
      </c>
      <c r="F278" s="2">
        <v>127</v>
      </c>
      <c r="G278" s="2" t="s">
        <v>119</v>
      </c>
      <c r="H278" s="2" t="s">
        <v>119</v>
      </c>
      <c r="I278" s="100">
        <v>80.27</v>
      </c>
      <c r="J278" s="101">
        <f t="shared" si="70"/>
        <v>1.4700386196586521</v>
      </c>
      <c r="K278" s="104">
        <v>0.29499999999999998</v>
      </c>
      <c r="L278" s="71">
        <v>4</v>
      </c>
      <c r="M278" s="28">
        <f t="shared" si="71"/>
        <v>1.18</v>
      </c>
      <c r="N278" s="103" t="s">
        <v>332</v>
      </c>
      <c r="O278" s="104">
        <v>0.27500000000000002</v>
      </c>
      <c r="P278" s="158">
        <v>46041</v>
      </c>
      <c r="Q278" s="158">
        <v>46057</v>
      </c>
      <c r="R278" s="28">
        <f t="shared" si="72"/>
        <v>7.2727272727272583</v>
      </c>
      <c r="S278" s="105">
        <f>IF(INDEX(Historical!$D$7:$D1298,MATCH(B278,Historical!$B$7:$B$1044,0))=0,"n/a",(INDEX(Historical!$C$7:$C$1044,MATCH(B278,Historical!$B$7:$B$1044,0))/INDEX(Historical!$D$7:$D$1044,MATCH(B278,Historical!$B$7:$B$1044,0))-1)*100)</f>
        <v>7.8431372549019773</v>
      </c>
      <c r="T278" s="105">
        <f>IF(INDEX(Historical!$F$7:$F$1044,MATCH(B278,Historical!$B$7:$B$1044,0))=0,"n/a",((INDEX(Historical!$C$7:$C$1044,MATCH(B278,Historical!$B$7:$B$1044,0))/INDEX(Historical!$F$7:$F$1044,MATCH(B278,Historical!$B$7:$B$1044,0)))^(1/3)-1)*100)</f>
        <v>9.4051585121155412</v>
      </c>
      <c r="U278" s="105">
        <f>IF(INDEX(Historical!$H$7:$H$1044,MATCH(B278,Historical!$B$7:$B$1044,0))=0,"n/a",((INDEX(Historical!$C$7:$C$1044,MATCH(B278,Historical!$B$7:$B$1044,0))/INDEX(Historical!$H$7:$H$1044,MATCH(B278,Historical!$B$7:$B$1044,0)))^(1/5)-1)*100)</f>
        <v>9.4608784223157549</v>
      </c>
      <c r="V278" s="105">
        <f>IF(INDEX(Historical!$M$7:$M$1044,MATCH(B278,Historical!$B$7:$B$1044,0))=0,"n/a",((INDEX(Historical!$C$7:$C$1044,MATCH(B278,Historical!$B$7:$B$1044,0))/INDEX(Historical!$M$7:$M$1044,MATCH(B278,Historical!$B$7:$B$1044,0)))^(1/10)-1)*100)</f>
        <v>10.645376106020565</v>
      </c>
      <c r="W278" s="106">
        <f t="shared" si="73"/>
        <v>0.88873125083528903</v>
      </c>
      <c r="X278" s="107">
        <f t="shared" si="74"/>
        <v>0.95275714222716568</v>
      </c>
      <c r="Y278" s="161"/>
      <c r="Z278" s="101">
        <f t="shared" si="75"/>
        <v>38.436482084690553</v>
      </c>
      <c r="AA278" s="109">
        <f t="shared" si="76"/>
        <v>26.146579804560261</v>
      </c>
      <c r="AB278" s="71">
        <v>12</v>
      </c>
      <c r="AC278" s="100">
        <v>3.07</v>
      </c>
      <c r="AD278" s="100">
        <v>2.87</v>
      </c>
      <c r="AE278" s="100">
        <v>5.93</v>
      </c>
      <c r="AF278" s="100">
        <v>4.8600000000000003</v>
      </c>
      <c r="AG278" s="100">
        <v>19.78</v>
      </c>
      <c r="AH278" s="100">
        <v>6.03</v>
      </c>
      <c r="AI278" s="100">
        <v>8.41</v>
      </c>
      <c r="AJ278" s="100">
        <v>9.93</v>
      </c>
      <c r="AK278" s="100">
        <v>8.2600000000000016</v>
      </c>
      <c r="AL278" s="100">
        <v>13320</v>
      </c>
      <c r="AM278" s="100">
        <v>0.83</v>
      </c>
      <c r="AN278" s="100">
        <v>0.02</v>
      </c>
      <c r="AO278" s="110">
        <f t="shared" si="77"/>
        <v>-15.215662762585854</v>
      </c>
      <c r="AP278" s="111">
        <f t="shared" si="78"/>
        <v>10.930917041974407</v>
      </c>
      <c r="AQ278" s="112">
        <f t="shared" si="79"/>
        <v>137.64808515502534</v>
      </c>
      <c r="AR278" s="101">
        <f>INDEX(Historical!$C$7:$C$1045,MATCH(B278,Historical!$B$7:$B$1045,0))*IF(AH278="n/a",1.03,IF(AH278&lt;0,1.01,IF(AH278&gt;10,1.1,(1+AH278/100))))</f>
        <v>1.1663300000000001</v>
      </c>
      <c r="AS278" s="109">
        <f t="shared" si="80"/>
        <v>1.2644183530000002</v>
      </c>
      <c r="AT278" s="109">
        <f t="shared" si="83"/>
        <v>1.3688593089578003</v>
      </c>
      <c r="AU278" s="109">
        <f t="shared" si="83"/>
        <v>1.4819270878777147</v>
      </c>
      <c r="AV278" s="109">
        <f t="shared" si="83"/>
        <v>1.6043342653364139</v>
      </c>
      <c r="AW278" s="109">
        <f t="shared" si="81"/>
        <v>6.8858690151719291</v>
      </c>
      <c r="AX278" s="113">
        <f t="shared" si="82"/>
        <v>8.578384222214936</v>
      </c>
      <c r="AY278" s="100">
        <v>0.97</v>
      </c>
      <c r="AZ278" s="100">
        <v>1.78</v>
      </c>
      <c r="BA278" s="100">
        <v>-16.11</v>
      </c>
      <c r="BB278" s="100">
        <v>-7.7399999999999993</v>
      </c>
      <c r="BC278" s="100">
        <v>-5.82</v>
      </c>
      <c r="BE278" s="12">
        <v>1998</v>
      </c>
      <c r="BF278" s="12">
        <f t="shared" si="67"/>
        <v>3</v>
      </c>
      <c r="BG278" s="100">
        <v>16.28</v>
      </c>
      <c r="BH278" t="s">
        <v>121</v>
      </c>
      <c r="BI278" t="s">
        <v>122</v>
      </c>
    </row>
    <row r="279" spans="1:61" ht="11.25" customHeight="1" x14ac:dyDescent="0.2">
      <c r="A279" s="116" t="s">
        <v>1486</v>
      </c>
      <c r="B279" s="55" t="s">
        <v>1487</v>
      </c>
      <c r="C279" s="156" t="s">
        <v>335</v>
      </c>
      <c r="D279" s="98" t="s">
        <v>927</v>
      </c>
      <c r="E279" s="157">
        <v>10</v>
      </c>
      <c r="F279" s="2">
        <v>512</v>
      </c>
      <c r="G279" s="2" t="s">
        <v>146</v>
      </c>
      <c r="H279" s="2" t="s">
        <v>146</v>
      </c>
      <c r="I279" s="100">
        <v>1122.51</v>
      </c>
      <c r="J279" s="101">
        <f t="shared" si="70"/>
        <v>0.66992721668403843</v>
      </c>
      <c r="K279" s="104">
        <v>1.88</v>
      </c>
      <c r="L279" s="71">
        <v>4</v>
      </c>
      <c r="M279" s="28">
        <f t="shared" si="71"/>
        <v>7.52</v>
      </c>
      <c r="N279" s="103" t="s">
        <v>151</v>
      </c>
      <c r="O279" s="104">
        <v>1.8</v>
      </c>
      <c r="P279" s="158">
        <v>46057</v>
      </c>
      <c r="Q279" s="158">
        <v>46072</v>
      </c>
      <c r="R279" s="28">
        <f t="shared" si="72"/>
        <v>4.4444444444444366</v>
      </c>
      <c r="S279" s="105">
        <f>IF(INDEX(Historical!$D$7:$D1299,MATCH(B279,Historical!$B$7:$B$1044,0))=0,"n/a",(INDEX(Historical!$C$7:$C$1044,MATCH(B279,Historical!$B$7:$B$1044,0))/INDEX(Historical!$D$7:$D$1044,MATCH(B279,Historical!$B$7:$B$1044,0))-1)*100)</f>
        <v>4.6511627906976827</v>
      </c>
      <c r="T279" s="105">
        <f>IF(INDEX(Historical!$F$7:$F$1044,MATCH(B279,Historical!$B$7:$B$1044,0))=0,"n/a",((INDEX(Historical!$C$7:$C$1044,MATCH(B279,Historical!$B$7:$B$1044,0))/INDEX(Historical!$F$7:$F$1044,MATCH(B279,Historical!$B$7:$B$1044,0)))^(1/3)-1)*100)</f>
        <v>4.4411886848709781</v>
      </c>
      <c r="U279" s="105">
        <f>IF(INDEX(Historical!$H$7:$H$1044,MATCH(B279,Historical!$B$7:$B$1044,0))=0,"n/a",((INDEX(Historical!$C$7:$C$1044,MATCH(B279,Historical!$B$7:$B$1044,0))/INDEX(Historical!$H$7:$H$1044,MATCH(B279,Historical!$B$7:$B$1044,0)))^(1/5)-1)*100)</f>
        <v>4.4193295943856237</v>
      </c>
      <c r="V279" s="105">
        <f>IF(INDEX(Historical!$M$7:$M$1044,MATCH(B279,Historical!$B$7:$B$1044,0))=0,"n/a",((INDEX(Historical!$C$7:$C$1044,MATCH(B279,Historical!$B$7:$B$1044,0))/INDEX(Historical!$M$7:$M$1044,MATCH(B279,Historical!$B$7:$B$1044,0)))^(1/10)-1)*100)</f>
        <v>-2.3147234343822487</v>
      </c>
      <c r="W279" s="106" t="str">
        <f t="shared" si="73"/>
        <v>n/a</v>
      </c>
      <c r="X279" s="107">
        <f t="shared" si="74"/>
        <v>1.6247535273476559</v>
      </c>
      <c r="Y279" s="165"/>
      <c r="Z279" s="101">
        <f t="shared" si="75"/>
        <v>11.321890996687744</v>
      </c>
      <c r="AA279" s="109">
        <f t="shared" si="76"/>
        <v>16.90018066847335</v>
      </c>
      <c r="AB279" s="71">
        <v>12</v>
      </c>
      <c r="AC279" s="100">
        <v>66.42</v>
      </c>
      <c r="AD279" s="100">
        <v>1.34</v>
      </c>
      <c r="AE279" s="100">
        <v>0.99</v>
      </c>
      <c r="AF279" s="100">
        <v>1.02</v>
      </c>
      <c r="AG279" s="100">
        <v>6.419999999999999</v>
      </c>
      <c r="AH279" s="100">
        <v>-0.33</v>
      </c>
      <c r="AI279" s="100">
        <v>-0.38</v>
      </c>
      <c r="AJ279" s="100">
        <v>2.7199999999999998</v>
      </c>
      <c r="AK279" s="100">
        <v>12.72</v>
      </c>
      <c r="AL279" s="100">
        <v>4880</v>
      </c>
      <c r="AM279" s="100">
        <v>26.21</v>
      </c>
      <c r="AN279" s="100">
        <v>0.28000000000000003</v>
      </c>
      <c r="AO279" s="110">
        <f t="shared" si="77"/>
        <v>-11.810923857403688</v>
      </c>
      <c r="AP279" s="111">
        <f t="shared" si="78"/>
        <v>5.0892568110696619</v>
      </c>
      <c r="AQ279" s="112">
        <f t="shared" si="79"/>
        <v>-12.470489340025527</v>
      </c>
      <c r="AR279" s="101">
        <f>INDEX(Historical!$C$7:$C$1045,MATCH(B279,Historical!$B$7:$B$1045,0))*IF(AH279="n/a",1.03,IF(AH279&lt;0,1.01,IF(AH279&gt;10,1.1,(1+AH279/100))))</f>
        <v>7.2720000000000002</v>
      </c>
      <c r="AS279" s="109">
        <f t="shared" si="80"/>
        <v>7.3447200000000006</v>
      </c>
      <c r="AT279" s="109">
        <f t="shared" si="83"/>
        <v>8.0791920000000008</v>
      </c>
      <c r="AU279" s="109">
        <f t="shared" si="83"/>
        <v>8.8871112000000014</v>
      </c>
      <c r="AV279" s="109">
        <f t="shared" si="83"/>
        <v>9.7758223200000032</v>
      </c>
      <c r="AW279" s="109">
        <f t="shared" si="81"/>
        <v>41.358845520000003</v>
      </c>
      <c r="AX279" s="113">
        <f t="shared" si="82"/>
        <v>3.6844968436806806</v>
      </c>
      <c r="AY279" s="100">
        <v>0.76</v>
      </c>
      <c r="AZ279" s="100">
        <v>27.24</v>
      </c>
      <c r="BA279" s="100">
        <v>-8.35</v>
      </c>
      <c r="BB279" s="100">
        <v>3.36</v>
      </c>
      <c r="BC279" s="100">
        <v>3.93</v>
      </c>
      <c r="BE279" s="12">
        <v>2017</v>
      </c>
      <c r="BF279" s="12">
        <f t="shared" si="67"/>
        <v>1</v>
      </c>
      <c r="BG279" s="100">
        <v>3.62</v>
      </c>
      <c r="BH279" t="s">
        <v>121</v>
      </c>
      <c r="BI279" t="s">
        <v>122</v>
      </c>
    </row>
    <row r="280" spans="1:61" ht="11.25" customHeight="1" x14ac:dyDescent="0.2">
      <c r="A280" s="116" t="s">
        <v>881</v>
      </c>
      <c r="B280" s="55" t="s">
        <v>882</v>
      </c>
      <c r="C280" s="156" t="s">
        <v>116</v>
      </c>
      <c r="D280" s="98" t="s">
        <v>308</v>
      </c>
      <c r="E280" s="157">
        <v>11</v>
      </c>
      <c r="F280" s="2">
        <v>494</v>
      </c>
      <c r="G280" s="2" t="s">
        <v>146</v>
      </c>
      <c r="H280" s="2" t="s">
        <v>146</v>
      </c>
      <c r="I280" s="100">
        <v>33.11</v>
      </c>
      <c r="J280" s="101">
        <f t="shared" si="70"/>
        <v>3.382663847780127</v>
      </c>
      <c r="K280" s="104">
        <v>0.28000000000000003</v>
      </c>
      <c r="L280" s="71">
        <v>4</v>
      </c>
      <c r="M280" s="28">
        <f t="shared" si="71"/>
        <v>1.1200000000000001</v>
      </c>
      <c r="N280" s="103" t="s">
        <v>874</v>
      </c>
      <c r="O280" s="104">
        <v>0.26</v>
      </c>
      <c r="P280" s="158">
        <v>46090</v>
      </c>
      <c r="Q280" s="158">
        <v>46097</v>
      </c>
      <c r="R280" s="28">
        <f t="shared" si="72"/>
        <v>7.6923076923076987</v>
      </c>
      <c r="S280" s="105">
        <f>IF(INDEX(Historical!$D$7:$D1300,MATCH(B280,Historical!$B$7:$B$1044,0))=0,"n/a",(INDEX(Historical!$C$7:$C$1044,MATCH(B280,Historical!$B$7:$B$1044,0))/INDEX(Historical!$D$7:$D$1044,MATCH(B280,Historical!$B$7:$B$1044,0))-1)*100)</f>
        <v>4.0000000000000036</v>
      </c>
      <c r="T280" s="105">
        <f>IF(INDEX(Historical!$F$7:$F$1044,MATCH(B280,Historical!$B$7:$B$1044,0))=0,"n/a",((INDEX(Historical!$C$7:$C$1044,MATCH(B280,Historical!$B$7:$B$1044,0))/INDEX(Historical!$F$7:$F$1044,MATCH(B280,Historical!$B$7:$B$1044,0)))^(1/3)-1)*100)</f>
        <v>13.040381433805571</v>
      </c>
      <c r="U280" s="105">
        <f>IF(INDEX(Historical!$H$7:$H$1044,MATCH(B280,Historical!$B$7:$B$1044,0))=0,"n/a",((INDEX(Historical!$C$7:$C$1044,MATCH(B280,Historical!$B$7:$B$1044,0))/INDEX(Historical!$H$7:$H$1044,MATCH(B280,Historical!$B$7:$B$1044,0)))^(1/5)-1)*100)</f>
        <v>13.179836563100178</v>
      </c>
      <c r="V280" s="105" t="str">
        <f>IF(INDEX(Historical!$M$7:$M$1044,MATCH(B280,Historical!$B$7:$B$1044,0))=0,"n/a",((INDEX(Historical!$C$7:$C$1044,MATCH(B280,Historical!$B$7:$B$1044,0))/INDEX(Historical!$M$7:$M$1044,MATCH(B280,Historical!$B$7:$B$1044,0)))^(1/10)-1)*100)</f>
        <v>n/a</v>
      </c>
      <c r="W280" s="106" t="str">
        <f t="shared" si="73"/>
        <v>n/a</v>
      </c>
      <c r="X280" s="107">
        <f t="shared" si="74"/>
        <v>8.1357015821606034</v>
      </c>
      <c r="Y280" s="123"/>
      <c r="Z280" s="101">
        <f t="shared" si="75"/>
        <v>60.215053763440864</v>
      </c>
      <c r="AA280" s="109">
        <f t="shared" si="76"/>
        <v>17.801075268817204</v>
      </c>
      <c r="AB280" s="71">
        <v>12</v>
      </c>
      <c r="AC280" s="100">
        <v>1.86</v>
      </c>
      <c r="AD280" s="100">
        <v>2.15</v>
      </c>
      <c r="AE280" s="100">
        <v>0.92</v>
      </c>
      <c r="AF280" s="100">
        <v>4.04</v>
      </c>
      <c r="AG280" s="100">
        <v>23.990000000000002</v>
      </c>
      <c r="AH280" s="100">
        <v>8.129999999999999</v>
      </c>
      <c r="AI280" s="100">
        <v>10.96</v>
      </c>
      <c r="AJ280" s="100">
        <v>1.6199999999999999</v>
      </c>
      <c r="AK280" s="100">
        <v>6.9500000000000011</v>
      </c>
      <c r="AL280" s="100">
        <v>1270</v>
      </c>
      <c r="AM280" s="100">
        <v>79.569999999999993</v>
      </c>
      <c r="AN280" s="100">
        <v>0.33</v>
      </c>
      <c r="AO280" s="110">
        <f t="shared" si="77"/>
        <v>-1.2385748579369</v>
      </c>
      <c r="AP280" s="111">
        <f t="shared" si="78"/>
        <v>16.562500410880304</v>
      </c>
      <c r="AQ280" s="112">
        <f t="shared" si="79"/>
        <v>78.78148560124265</v>
      </c>
      <c r="AR280" s="101">
        <f>INDEX(Historical!$C$7:$C$1045,MATCH(B280,Historical!$B$7:$B$1045,0))*IF(AH280="n/a",1.03,IF(AH280&lt;0,1.01,IF(AH280&gt;10,1.1,(1+AH280/100))))</f>
        <v>1.124552</v>
      </c>
      <c r="AS280" s="109">
        <f t="shared" si="80"/>
        <v>1.2370072000000001</v>
      </c>
      <c r="AT280" s="109">
        <f t="shared" si="83"/>
        <v>1.3229792004000003</v>
      </c>
      <c r="AU280" s="109">
        <f t="shared" si="83"/>
        <v>1.4149262548278005</v>
      </c>
      <c r="AV280" s="109">
        <f t="shared" si="83"/>
        <v>1.5132636295383328</v>
      </c>
      <c r="AW280" s="109">
        <f t="shared" si="81"/>
        <v>6.6127282847661339</v>
      </c>
      <c r="AX280" s="113">
        <f t="shared" si="82"/>
        <v>19.971997235778115</v>
      </c>
      <c r="AY280" s="100">
        <v>0.83</v>
      </c>
      <c r="AZ280" s="100">
        <v>33.979999999999997</v>
      </c>
      <c r="BA280" s="100">
        <v>-14.64</v>
      </c>
      <c r="BB280" s="100">
        <v>2.71</v>
      </c>
      <c r="BC280" s="100">
        <v>3.01</v>
      </c>
      <c r="BE280" s="12">
        <v>2016</v>
      </c>
      <c r="BF280" s="12">
        <f t="shared" si="67"/>
        <v>1</v>
      </c>
      <c r="BG280" s="100">
        <v>12.950000000000001</v>
      </c>
      <c r="BH280" t="s">
        <v>121</v>
      </c>
      <c r="BI280" t="s">
        <v>122</v>
      </c>
    </row>
    <row r="281" spans="1:61" ht="11.25" customHeight="1" x14ac:dyDescent="0.2">
      <c r="A281" s="146" t="s">
        <v>2876</v>
      </c>
      <c r="B281" s="55" t="s">
        <v>2877</v>
      </c>
      <c r="C281" s="156" t="s">
        <v>335</v>
      </c>
      <c r="D281" s="98" t="s">
        <v>5621</v>
      </c>
      <c r="E281" s="157">
        <v>6</v>
      </c>
      <c r="F281" s="2">
        <v>657</v>
      </c>
      <c r="G281" s="2" t="s">
        <v>146</v>
      </c>
      <c r="H281" s="2" t="s">
        <v>146</v>
      </c>
      <c r="I281" s="100">
        <v>61.99</v>
      </c>
      <c r="J281" s="101">
        <f t="shared" si="70"/>
        <v>1.6067107597999679</v>
      </c>
      <c r="K281" s="104">
        <v>0.249</v>
      </c>
      <c r="L281" s="71">
        <v>4</v>
      </c>
      <c r="M281" s="28">
        <f t="shared" si="71"/>
        <v>0.996</v>
      </c>
      <c r="N281" s="103" t="s">
        <v>158</v>
      </c>
      <c r="O281" s="104">
        <v>0.22600000000000001</v>
      </c>
      <c r="P281" s="158">
        <v>46100</v>
      </c>
      <c r="Q281" s="158">
        <v>46125</v>
      </c>
      <c r="R281" s="28">
        <f t="shared" si="72"/>
        <v>10.176991150442474</v>
      </c>
      <c r="S281" s="105">
        <f>IF(INDEX(Historical!$D$7:$D1719,MATCH(B281,Historical!$B$7:$B$1044,0))=0,"n/a",(INDEX(Historical!$C$7:$C$1044,MATCH(B281,Historical!$B$7:$B$1044,0))/INDEX(Historical!$D$7:$D$1044,MATCH(B281,Historical!$B$7:$B$1044,0))-1)*100)</f>
        <v>10.243902439024399</v>
      </c>
      <c r="T281" s="105">
        <f>IF(INDEX(Historical!$F$7:$F$1044,MATCH(B281,Historical!$B$7:$B$1044,0))=0,"n/a",((INDEX(Historical!$C$7:$C$1044,MATCH(B281,Historical!$B$7:$B$1044,0))/INDEX(Historical!$F$7:$F$1044,MATCH(B281,Historical!$B$7:$B$1044,0)))^(1/3)-1)*100)</f>
        <v>10.172679376439863</v>
      </c>
      <c r="U281" s="105">
        <f>IF(INDEX(Historical!$H$7:$H$1044,MATCH(B281,Historical!$B$7:$B$1044,0))=0,"n/a",((INDEX(Historical!$C$7:$C$1044,MATCH(B281,Historical!$B$7:$B$1044,0))/INDEX(Historical!$H$7:$H$1044,MATCH(B281,Historical!$B$7:$B$1044,0)))^(1/5)-1)*100)</f>
        <v>42.472006897083418</v>
      </c>
      <c r="V281" s="105">
        <f>IF(INDEX(Historical!$M$7:$M$1044,MATCH(B281,Historical!$B$7:$B$1044,0))=0,"n/a",((INDEX(Historical!$C$7:$C$1044,MATCH(B281,Historical!$B$7:$B$1044,0))/INDEX(Historical!$M$7:$M$1044,MATCH(B281,Historical!$B$7:$B$1044,0)))^(1/10)-1)*100)</f>
        <v>13.271201768581896</v>
      </c>
      <c r="W281" s="106">
        <f t="shared" si="73"/>
        <v>3.2003135539413772</v>
      </c>
      <c r="X281" s="107" t="str">
        <f t="shared" si="74"/>
        <v>n/a</v>
      </c>
      <c r="Y281" s="159"/>
      <c r="Z281" s="101">
        <f t="shared" si="75"/>
        <v>37.870722433460081</v>
      </c>
      <c r="AA281" s="109">
        <f t="shared" si="76"/>
        <v>23.570342205323197</v>
      </c>
      <c r="AB281" s="71">
        <v>12</v>
      </c>
      <c r="AC281" s="100">
        <v>2.63</v>
      </c>
      <c r="AD281" s="100">
        <v>0.55000000000000004</v>
      </c>
      <c r="AE281" s="100">
        <v>3.17</v>
      </c>
      <c r="AF281" s="100">
        <v>3.22</v>
      </c>
      <c r="AG281" s="100">
        <v>15.7</v>
      </c>
      <c r="AH281" s="100">
        <v>22.53</v>
      </c>
      <c r="AI281" s="100">
        <v>24.34</v>
      </c>
      <c r="AJ281" s="100" t="s">
        <v>142</v>
      </c>
      <c r="AK281" s="100">
        <v>21.14</v>
      </c>
      <c r="AL281" s="100">
        <v>11480</v>
      </c>
      <c r="AM281" s="100">
        <v>2.52</v>
      </c>
      <c r="AN281" s="100">
        <v>1.3</v>
      </c>
      <c r="AO281" s="110">
        <f t="shared" si="77"/>
        <v>20.508375451560187</v>
      </c>
      <c r="AP281" s="111">
        <f t="shared" si="78"/>
        <v>44.078717656883384</v>
      </c>
      <c r="AQ281" s="112">
        <f t="shared" si="79"/>
        <v>83.66213170582877</v>
      </c>
      <c r="AR281" s="101">
        <f>INDEX(Historical!$C$7:$C$1045,MATCH(B281,Historical!$B$7:$B$1045,0))*IF(AH281="n/a",1.03,IF(AH281&lt;0,1.01,IF(AH281&gt;10,1.1,(1+AH281/100))))</f>
        <v>0.99440000000000006</v>
      </c>
      <c r="AS281" s="109">
        <f t="shared" si="80"/>
        <v>1.0938400000000001</v>
      </c>
      <c r="AT281" s="109">
        <f t="shared" si="83"/>
        <v>1.2032240000000003</v>
      </c>
      <c r="AU281" s="109">
        <f t="shared" si="83"/>
        <v>1.3235464000000003</v>
      </c>
      <c r="AV281" s="109">
        <f t="shared" si="83"/>
        <v>1.4559010400000005</v>
      </c>
      <c r="AW281" s="109">
        <f t="shared" si="81"/>
        <v>6.0709114400000015</v>
      </c>
      <c r="AX281" s="113">
        <f t="shared" si="82"/>
        <v>9.7933722213260221</v>
      </c>
      <c r="AY281" s="100">
        <v>1.03</v>
      </c>
      <c r="AZ281" s="100">
        <v>48.980000000000004</v>
      </c>
      <c r="BA281" s="100">
        <v>-15.879999999999999</v>
      </c>
      <c r="BB281" s="100">
        <v>2.5</v>
      </c>
      <c r="BC281" s="100">
        <v>4.3099999999999996</v>
      </c>
      <c r="BE281" s="12">
        <v>2021</v>
      </c>
      <c r="BF281" s="12">
        <f t="shared" si="67"/>
        <v>0</v>
      </c>
      <c r="BG281" s="100">
        <v>5.56</v>
      </c>
      <c r="BH281" s="55" t="s">
        <v>121</v>
      </c>
      <c r="BI281" s="55" t="s">
        <v>122</v>
      </c>
    </row>
    <row r="282" spans="1:61" ht="11.25" customHeight="1" x14ac:dyDescent="0.2">
      <c r="A282" s="116" t="s">
        <v>883</v>
      </c>
      <c r="B282" s="55" t="s">
        <v>884</v>
      </c>
      <c r="C282" s="156" t="s">
        <v>180</v>
      </c>
      <c r="D282" s="98" t="s">
        <v>554</v>
      </c>
      <c r="E282" s="157">
        <v>12</v>
      </c>
      <c r="F282" s="2">
        <v>472</v>
      </c>
      <c r="G282" s="2" t="s">
        <v>146</v>
      </c>
      <c r="H282" s="2" t="s">
        <v>146</v>
      </c>
      <c r="I282" s="100">
        <v>130.84</v>
      </c>
      <c r="J282" s="101">
        <f t="shared" si="70"/>
        <v>2.5068786303882602</v>
      </c>
      <c r="K282" s="104">
        <v>0.82</v>
      </c>
      <c r="L282" s="71">
        <v>4</v>
      </c>
      <c r="M282" s="28">
        <f t="shared" si="71"/>
        <v>3.28</v>
      </c>
      <c r="N282" s="103" t="s">
        <v>885</v>
      </c>
      <c r="O282" s="104">
        <v>0.79</v>
      </c>
      <c r="P282" s="158">
        <v>46094</v>
      </c>
      <c r="Q282" s="158">
        <v>46111</v>
      </c>
      <c r="R282" s="28">
        <f t="shared" si="72"/>
        <v>3.7974683544303689</v>
      </c>
      <c r="S282" s="105">
        <f>IF(INDEX(Historical!$D$7:$D1301,MATCH(B282,Historical!$B$7:$B$1044,0))=0,"n/a",(INDEX(Historical!$C$7:$C$1044,MATCH(B282,Historical!$B$7:$B$1044,0))/INDEX(Historical!$D$7:$D$1044,MATCH(B282,Historical!$B$7:$B$1044,0))-1)*100)</f>
        <v>2.5974025974025983</v>
      </c>
      <c r="T282" s="105">
        <f>IF(INDEX(Historical!$F$7:$F$1044,MATCH(B282,Historical!$B$7:$B$1044,0))=0,"n/a",((INDEX(Historical!$C$7:$C$1044,MATCH(B282,Historical!$B$7:$B$1044,0))/INDEX(Historical!$F$7:$F$1044,MATCH(B282,Historical!$B$7:$B$1044,0)))^(1/3)-1)*100)</f>
        <v>2.6679153188025717</v>
      </c>
      <c r="U282" s="105">
        <f>IF(INDEX(Historical!$H$7:$H$1044,MATCH(B282,Historical!$B$7:$B$1044,0))=0,"n/a",((INDEX(Historical!$C$7:$C$1044,MATCH(B282,Historical!$B$7:$B$1044,0))/INDEX(Historical!$H$7:$H$1044,MATCH(B282,Historical!$B$7:$B$1044,0)))^(1/5)-1)*100)</f>
        <v>3.044219892825617</v>
      </c>
      <c r="V282" s="105">
        <f>IF(INDEX(Historical!$M$7:$M$1044,MATCH(B282,Historical!$B$7:$B$1044,0))=0,"n/a",((INDEX(Historical!$C$7:$C$1044,MATCH(B282,Historical!$B$7:$B$1044,0))/INDEX(Historical!$M$7:$M$1044,MATCH(B282,Historical!$B$7:$B$1044,0)))^(1/10)-1)*100)</f>
        <v>9.3729024518297344</v>
      </c>
      <c r="W282" s="106">
        <f t="shared" si="73"/>
        <v>0.32478945646461288</v>
      </c>
      <c r="X282" s="107">
        <f t="shared" si="74"/>
        <v>2.2779256905309912E-2</v>
      </c>
      <c r="Y282" s="123"/>
      <c r="Z282" s="101">
        <f t="shared" si="75"/>
        <v>48.377581120943944</v>
      </c>
      <c r="AA282" s="109">
        <f t="shared" si="76"/>
        <v>19.297935103244839</v>
      </c>
      <c r="AB282" s="71">
        <v>12</v>
      </c>
      <c r="AC282" s="100">
        <v>6.78</v>
      </c>
      <c r="AD282" s="100">
        <v>1.54</v>
      </c>
      <c r="AE282" s="100">
        <v>5.51</v>
      </c>
      <c r="AF282" s="100">
        <v>7.15</v>
      </c>
      <c r="AG282" s="100">
        <v>40.489999999999995</v>
      </c>
      <c r="AH282" s="100">
        <v>4.8500000000000005</v>
      </c>
      <c r="AI282" s="100">
        <v>13.11</v>
      </c>
      <c r="AJ282" s="100">
        <v>133.64000000000001</v>
      </c>
      <c r="AK282" s="100">
        <v>8.81</v>
      </c>
      <c r="AL282" s="100">
        <v>162400</v>
      </c>
      <c r="AM282" s="100">
        <v>0.15</v>
      </c>
      <c r="AN282" s="100">
        <v>1.1299999999999999</v>
      </c>
      <c r="AO282" s="110">
        <f t="shared" si="77"/>
        <v>-13.746836580030962</v>
      </c>
      <c r="AP282" s="111">
        <f t="shared" si="78"/>
        <v>5.5510985232138772</v>
      </c>
      <c r="AQ282" s="112">
        <f t="shared" si="79"/>
        <v>147.63794000130343</v>
      </c>
      <c r="AR282" s="101">
        <f>INDEX(Historical!$C$7:$C$1045,MATCH(B282,Historical!$B$7:$B$1045,0))*IF(AH282="n/a",1.03,IF(AH282&lt;0,1.01,IF(AH282&gt;10,1.1,(1+AH282/100))))</f>
        <v>3.3132600000000001</v>
      </c>
      <c r="AS282" s="109">
        <f t="shared" si="80"/>
        <v>3.6445860000000003</v>
      </c>
      <c r="AT282" s="109">
        <f t="shared" si="83"/>
        <v>3.9656740266000008</v>
      </c>
      <c r="AU282" s="109">
        <f t="shared" si="83"/>
        <v>4.315049908343461</v>
      </c>
      <c r="AV282" s="109">
        <f t="shared" si="83"/>
        <v>4.6952058052685199</v>
      </c>
      <c r="AW282" s="109">
        <f t="shared" si="81"/>
        <v>19.933775740211981</v>
      </c>
      <c r="AX282" s="113">
        <f t="shared" si="82"/>
        <v>15.235230617710165</v>
      </c>
      <c r="AY282" s="100">
        <v>0.34</v>
      </c>
      <c r="AZ282" s="100">
        <v>37.299999999999997</v>
      </c>
      <c r="BA282" s="100">
        <v>-16.82</v>
      </c>
      <c r="BB282" s="100">
        <v>-7.02</v>
      </c>
      <c r="BC282" s="100">
        <v>3.2800000000000002</v>
      </c>
      <c r="BE282" s="12">
        <v>2015</v>
      </c>
      <c r="BF282" s="12">
        <f t="shared" si="67"/>
        <v>1</v>
      </c>
      <c r="BG282" s="100">
        <v>14.42</v>
      </c>
      <c r="BH282" t="s">
        <v>121</v>
      </c>
      <c r="BI282" t="s">
        <v>122</v>
      </c>
    </row>
    <row r="283" spans="1:61" ht="11.25" customHeight="1" x14ac:dyDescent="0.2">
      <c r="A283" s="116" t="s">
        <v>1488</v>
      </c>
      <c r="B283" s="55" t="s">
        <v>1489</v>
      </c>
      <c r="C283" s="156" t="s">
        <v>125</v>
      </c>
      <c r="D283" s="98" t="s">
        <v>126</v>
      </c>
      <c r="E283" s="157">
        <v>6</v>
      </c>
      <c r="F283" s="2">
        <v>627</v>
      </c>
      <c r="G283" s="2" t="s">
        <v>146</v>
      </c>
      <c r="H283" s="2" t="s">
        <v>146</v>
      </c>
      <c r="I283" s="100">
        <v>35.31</v>
      </c>
      <c r="J283" s="101">
        <f t="shared" si="70"/>
        <v>6.9102237326536393</v>
      </c>
      <c r="K283" s="104">
        <v>0.61</v>
      </c>
      <c r="L283" s="71">
        <v>4</v>
      </c>
      <c r="M283" s="28">
        <f t="shared" si="71"/>
        <v>2.44</v>
      </c>
      <c r="N283" s="103" t="s">
        <v>147</v>
      </c>
      <c r="O283" s="104">
        <v>0.6</v>
      </c>
      <c r="P283" s="158">
        <v>45848</v>
      </c>
      <c r="Q283" s="158">
        <v>45870</v>
      </c>
      <c r="R283" s="28">
        <f t="shared" si="72"/>
        <v>1.6666666666666683</v>
      </c>
      <c r="S283" s="105">
        <f>IF(INDEX(Historical!$D$7:$D1302,MATCH(B283,Historical!$B$7:$B$1044,0))=0,"n/a",(INDEX(Historical!$C$7:$C$1044,MATCH(B283,Historical!$B$7:$B$1044,0))/INDEX(Historical!$D$7:$D$1044,MATCH(B283,Historical!$B$7:$B$1044,0))-1)*100)</f>
        <v>1.6806722689075571</v>
      </c>
      <c r="T283" s="105">
        <f>IF(INDEX(Historical!$F$7:$F$1044,MATCH(B283,Historical!$B$7:$B$1044,0))=0,"n/a",((INDEX(Historical!$C$7:$C$1044,MATCH(B283,Historical!$B$7:$B$1044,0))/INDEX(Historical!$F$7:$F$1044,MATCH(B283,Historical!$B$7:$B$1044,0)))^(1/3)-1)*100)</f>
        <v>4.8412097920103703</v>
      </c>
      <c r="U283" s="105">
        <f>IF(INDEX(Historical!$H$7:$H$1044,MATCH(B283,Historical!$B$7:$B$1044,0))=0,"n/a",((INDEX(Historical!$C$7:$C$1044,MATCH(B283,Historical!$B$7:$B$1044,0))/INDEX(Historical!$H$7:$H$1044,MATCH(B283,Historical!$B$7:$B$1044,0)))^(1/5)-1)*100)</f>
        <v>4.0950396969256841</v>
      </c>
      <c r="V283" s="105">
        <f>IF(INDEX(Historical!$M$7:$M$1044,MATCH(B283,Historical!$B$7:$B$1044,0))=0,"n/a",((INDEX(Historical!$C$7:$C$1044,MATCH(B283,Historical!$B$7:$B$1044,0))/INDEX(Historical!$M$7:$M$1044,MATCH(B283,Historical!$B$7:$B$1044,0)))^(1/10)-1)*100)</f>
        <v>3.4134260256152738</v>
      </c>
      <c r="W283" s="106">
        <f t="shared" si="73"/>
        <v>1.1996860826030495</v>
      </c>
      <c r="X283" s="107">
        <f t="shared" si="74"/>
        <v>1.4218887836547516</v>
      </c>
      <c r="Y283" s="162"/>
      <c r="Z283" s="101">
        <f t="shared" si="75"/>
        <v>59.95085995085995</v>
      </c>
      <c r="AA283" s="109">
        <f t="shared" si="76"/>
        <v>8.6756756756756754</v>
      </c>
      <c r="AB283" s="71">
        <v>5</v>
      </c>
      <c r="AC283" s="100">
        <v>4.07</v>
      </c>
      <c r="AD283" s="100" t="s">
        <v>142</v>
      </c>
      <c r="AE283" s="100">
        <v>1.03</v>
      </c>
      <c r="AF283" s="100">
        <v>2.02</v>
      </c>
      <c r="AG283" s="100">
        <v>23.69</v>
      </c>
      <c r="AH283" s="100">
        <v>-18.649999999999999</v>
      </c>
      <c r="AI283" s="100">
        <v>-4.1399999999999997</v>
      </c>
      <c r="AJ283" s="100">
        <v>2.88</v>
      </c>
      <c r="AK283" s="100">
        <v>-6.8199999999999994</v>
      </c>
      <c r="AL283" s="100">
        <v>18840</v>
      </c>
      <c r="AM283" s="100">
        <v>0.44</v>
      </c>
      <c r="AN283" s="100">
        <v>1.49</v>
      </c>
      <c r="AO283" s="110">
        <f t="shared" si="77"/>
        <v>2.3295877539036471</v>
      </c>
      <c r="AP283" s="111">
        <f t="shared" si="78"/>
        <v>11.005263429579323</v>
      </c>
      <c r="AQ283" s="112">
        <f t="shared" si="79"/>
        <v>-11.745658300405248</v>
      </c>
      <c r="AR283" s="101">
        <f>INDEX(Historical!$C$7:$C$1045,MATCH(B283,Historical!$B$7:$B$1045,0))*IF(AH283="n/a",1.03,IF(AH283&lt;0,1.01,IF(AH283&gt;10,1.1,(1+AH283/100))))</f>
        <v>2.4441999999999999</v>
      </c>
      <c r="AS283" s="109">
        <f t="shared" si="80"/>
        <v>2.468642</v>
      </c>
      <c r="AT283" s="109">
        <f t="shared" si="83"/>
        <v>2.4933284200000001</v>
      </c>
      <c r="AU283" s="109">
        <f t="shared" si="83"/>
        <v>2.5182617042</v>
      </c>
      <c r="AV283" s="109">
        <f t="shared" si="83"/>
        <v>2.5434443212420002</v>
      </c>
      <c r="AW283" s="109">
        <f t="shared" si="81"/>
        <v>12.467876445441998</v>
      </c>
      <c r="AX283" s="113">
        <f t="shared" si="82"/>
        <v>35.3097605365109</v>
      </c>
      <c r="AY283" s="100">
        <v>-0.05</v>
      </c>
      <c r="AZ283" s="100">
        <v>3.73</v>
      </c>
      <c r="BA283" s="100">
        <v>-38.129999999999995</v>
      </c>
      <c r="BB283" s="100">
        <v>-8.7999999999999989</v>
      </c>
      <c r="BC283" s="100">
        <v>-22.63</v>
      </c>
      <c r="BE283" s="12">
        <v>2020</v>
      </c>
      <c r="BF283" s="12">
        <f t="shared" si="67"/>
        <v>1</v>
      </c>
      <c r="BG283" s="100">
        <v>6.77</v>
      </c>
      <c r="BH283" t="s">
        <v>121</v>
      </c>
      <c r="BI283" t="s">
        <v>122</v>
      </c>
    </row>
    <row r="284" spans="1:61" ht="11.25" customHeight="1" x14ac:dyDescent="0.2">
      <c r="A284" s="123" t="s">
        <v>886</v>
      </c>
      <c r="B284" s="55" t="s">
        <v>887</v>
      </c>
      <c r="C284" s="156" t="s">
        <v>134</v>
      </c>
      <c r="D284" s="98" t="s">
        <v>135</v>
      </c>
      <c r="E284" s="157">
        <v>21</v>
      </c>
      <c r="F284" s="2">
        <v>205</v>
      </c>
      <c r="G284" s="2" t="s">
        <v>118</v>
      </c>
      <c r="H284" s="2" t="s">
        <v>118</v>
      </c>
      <c r="I284" s="100">
        <v>154.30000000000001</v>
      </c>
      <c r="J284" s="101">
        <f t="shared" si="70"/>
        <v>0.85547634478289036</v>
      </c>
      <c r="K284" s="104">
        <v>0.33</v>
      </c>
      <c r="L284" s="71">
        <v>4</v>
      </c>
      <c r="M284" s="28">
        <f t="shared" si="71"/>
        <v>1.32</v>
      </c>
      <c r="N284" s="103" t="s">
        <v>423</v>
      </c>
      <c r="O284" s="104">
        <v>0.27</v>
      </c>
      <c r="P284" s="158">
        <v>46115</v>
      </c>
      <c r="Q284" s="158">
        <v>46143</v>
      </c>
      <c r="R284" s="28">
        <f t="shared" si="72"/>
        <v>22.222222222222221</v>
      </c>
      <c r="S284" s="105">
        <f>IF(INDEX(Historical!$D$7:$D1303,MATCH(B284,Historical!$B$7:$B$1044,0))=0,"n/a",(INDEX(Historical!$C$7:$C$1044,MATCH(B284,Historical!$B$7:$B$1044,0))/INDEX(Historical!$D$7:$D$1044,MATCH(B284,Historical!$B$7:$B$1044,0))-1)*100)</f>
        <v>11.111111111111116</v>
      </c>
      <c r="T284" s="105">
        <f>IF(INDEX(Historical!$F$7:$F$1044,MATCH(B284,Historical!$B$7:$B$1044,0))=0,"n/a",((INDEX(Historical!$C$7:$C$1044,MATCH(B284,Historical!$B$7:$B$1044,0))/INDEX(Historical!$F$7:$F$1044,MATCH(B284,Historical!$B$7:$B$1044,0)))^(1/3)-1)*100)</f>
        <v>8.5904956844785385</v>
      </c>
      <c r="U284" s="105">
        <f>IF(INDEX(Historical!$H$7:$H$1044,MATCH(B284,Historical!$B$7:$B$1044,0))=0,"n/a",((INDEX(Historical!$C$7:$C$1044,MATCH(B284,Historical!$B$7:$B$1044,0))/INDEX(Historical!$H$7:$H$1044,MATCH(B284,Historical!$B$7:$B$1044,0)))^(1/5)-1)*100)</f>
        <v>7.3940923785779322</v>
      </c>
      <c r="V284" s="105">
        <f>IF(INDEX(Historical!$M$7:$M$1044,MATCH(B284,Historical!$B$7:$B$1044,0))=0,"n/a",((INDEX(Historical!$C$7:$C$1044,MATCH(B284,Historical!$B$7:$B$1044,0))/INDEX(Historical!$M$7:$M$1044,MATCH(B284,Historical!$B$7:$B$1044,0)))^(1/10)-1)*100)</f>
        <v>7.0421901965601164</v>
      </c>
      <c r="W284" s="106">
        <f t="shared" si="73"/>
        <v>1.0499705591862187</v>
      </c>
      <c r="X284" s="107">
        <f t="shared" si="74"/>
        <v>0.4748935374809205</v>
      </c>
      <c r="Y284" s="165"/>
      <c r="Z284" s="101">
        <f t="shared" si="75"/>
        <v>9.1286307053941904</v>
      </c>
      <c r="AA284" s="109">
        <f t="shared" si="76"/>
        <v>10.670816044260027</v>
      </c>
      <c r="AB284" s="71">
        <v>12</v>
      </c>
      <c r="AC284" s="100">
        <v>14.46</v>
      </c>
      <c r="AD284" s="100">
        <v>1.2</v>
      </c>
      <c r="AE284" s="100">
        <v>1.99</v>
      </c>
      <c r="AF284" s="100">
        <v>2.04</v>
      </c>
      <c r="AG284" s="100">
        <v>20.59</v>
      </c>
      <c r="AH284" s="100">
        <v>7.08</v>
      </c>
      <c r="AI284" s="100">
        <v>6.63</v>
      </c>
      <c r="AJ284" s="100">
        <v>15.57</v>
      </c>
      <c r="AK284" s="100">
        <v>7.7399999999999993</v>
      </c>
      <c r="AL284" s="100">
        <v>12100</v>
      </c>
      <c r="AM284" s="100">
        <v>0.80999999999999994</v>
      </c>
      <c r="AN284" s="100">
        <v>0.44</v>
      </c>
      <c r="AO284" s="110">
        <f t="shared" si="77"/>
        <v>-2.4212473208992051</v>
      </c>
      <c r="AP284" s="111">
        <f t="shared" si="78"/>
        <v>8.2495687233608219</v>
      </c>
      <c r="AQ284" s="112">
        <f t="shared" si="79"/>
        <v>-1.6390666297720458</v>
      </c>
      <c r="AR284" s="101">
        <f>INDEX(Historical!$C$7:$C$1045,MATCH(B284,Historical!$B$7:$B$1045,0))*IF(AH284="n/a",1.03,IF(AH284&lt;0,1.01,IF(AH284&gt;10,1.1,(1+AH284/100))))</f>
        <v>1.1243400000000001</v>
      </c>
      <c r="AS284" s="109">
        <f t="shared" si="80"/>
        <v>1.1988837420000003</v>
      </c>
      <c r="AT284" s="109">
        <f t="shared" si="83"/>
        <v>1.2916773436308002</v>
      </c>
      <c r="AU284" s="109">
        <f t="shared" si="83"/>
        <v>1.3916531700278241</v>
      </c>
      <c r="AV284" s="109">
        <f t="shared" si="83"/>
        <v>1.4993671253879775</v>
      </c>
      <c r="AW284" s="109">
        <f t="shared" si="81"/>
        <v>6.5059213810466021</v>
      </c>
      <c r="AX284" s="113">
        <f t="shared" si="82"/>
        <v>4.2164104867443948</v>
      </c>
      <c r="AY284" s="100">
        <v>0.49</v>
      </c>
      <c r="AZ284" s="100">
        <v>38.85</v>
      </c>
      <c r="BA284" s="100">
        <v>-0.5</v>
      </c>
      <c r="BB284" s="100">
        <v>6.9</v>
      </c>
      <c r="BC284" s="100">
        <v>10.68</v>
      </c>
      <c r="BE284" s="12">
        <v>2006</v>
      </c>
      <c r="BF284" s="12">
        <f t="shared" si="67"/>
        <v>2</v>
      </c>
      <c r="BG284" s="100">
        <v>3.88</v>
      </c>
      <c r="BH284" t="s">
        <v>121</v>
      </c>
      <c r="BI284" t="s">
        <v>122</v>
      </c>
    </row>
    <row r="285" spans="1:61" ht="11.25" customHeight="1" x14ac:dyDescent="0.2">
      <c r="A285" s="116" t="s">
        <v>3799</v>
      </c>
      <c r="B285" s="55" t="s">
        <v>3800</v>
      </c>
      <c r="C285" s="156" t="s">
        <v>263</v>
      </c>
      <c r="D285" s="98" t="s">
        <v>264</v>
      </c>
      <c r="E285" s="157">
        <v>6</v>
      </c>
      <c r="F285" s="2">
        <v>640</v>
      </c>
      <c r="G285" s="2" t="s">
        <v>146</v>
      </c>
      <c r="H285" s="2" t="s">
        <v>146</v>
      </c>
      <c r="I285" s="100">
        <v>48.24</v>
      </c>
      <c r="J285" s="101">
        <f t="shared" si="70"/>
        <v>6.3018242122719741</v>
      </c>
      <c r="K285" s="104">
        <v>0.76</v>
      </c>
      <c r="L285" s="71">
        <v>4</v>
      </c>
      <c r="M285" s="28">
        <f t="shared" si="71"/>
        <v>3.04</v>
      </c>
      <c r="N285" s="103" t="s">
        <v>151</v>
      </c>
      <c r="O285" s="104">
        <v>0.755</v>
      </c>
      <c r="P285" s="158">
        <v>46062</v>
      </c>
      <c r="Q285" s="158">
        <v>46066</v>
      </c>
      <c r="R285" s="28">
        <f t="shared" si="72"/>
        <v>0.66225165562913968</v>
      </c>
      <c r="S285" s="105">
        <f>IF(INDEX(Historical!$D$7:$D1711,MATCH(B285,Historical!$B$7:$B$1044,0))=0,"n/a",(INDEX(Historical!$C$7:$C$1044,MATCH(B285,Historical!$B$7:$B$1044,0))/INDEX(Historical!$D$7:$D$1044,MATCH(B285,Historical!$B$7:$B$1044,0))-1)*100)</f>
        <v>4.5454545454545414</v>
      </c>
      <c r="T285" s="105">
        <f>IF(INDEX(Historical!$F$7:$F$1044,MATCH(B285,Historical!$B$7:$B$1044,0))=0,"n/a",((INDEX(Historical!$C$7:$C$1044,MATCH(B285,Historical!$B$7:$B$1044,0))/INDEX(Historical!$F$7:$F$1044,MATCH(B285,Historical!$B$7:$B$1044,0)))^(1/3)-1)*100)</f>
        <v>7.4528771411644046</v>
      </c>
      <c r="U285" s="105">
        <f>IF(INDEX(Historical!$H$7:$H$1044,MATCH(B285,Historical!$B$7:$B$1044,0))=0,"n/a",((INDEX(Historical!$C$7:$C$1044,MATCH(B285,Historical!$B$7:$B$1044,0))/INDEX(Historical!$H$7:$H$1044,MATCH(B285,Historical!$B$7:$B$1044,0)))^(1/5)-1)*100)</f>
        <v>9.7534671211492849</v>
      </c>
      <c r="V285" s="105">
        <f>IF(INDEX(Historical!$M$7:$M$1044,MATCH(B285,Historical!$B$7:$B$1044,0))=0,"n/a",((INDEX(Historical!$C$7:$C$1044,MATCH(B285,Historical!$B$7:$B$1044,0))/INDEX(Historical!$M$7:$M$1044,MATCH(B285,Historical!$B$7:$B$1044,0)))^(1/10)-1)*100)</f>
        <v>0.89540449119738241</v>
      </c>
      <c r="W285" s="106">
        <f t="shared" si="73"/>
        <v>10.892805672781952</v>
      </c>
      <c r="X285" s="107" t="str">
        <f t="shared" si="74"/>
        <v>n/a</v>
      </c>
      <c r="Y285" s="162"/>
      <c r="Z285" s="101">
        <f t="shared" si="75"/>
        <v>144.07582938388626</v>
      </c>
      <c r="AA285" s="109">
        <f t="shared" si="76"/>
        <v>22.862559241706162</v>
      </c>
      <c r="AB285" s="71">
        <v>12</v>
      </c>
      <c r="AC285" s="100">
        <v>2.11</v>
      </c>
      <c r="AD285" s="100" t="s">
        <v>142</v>
      </c>
      <c r="AE285" s="100">
        <v>0.09</v>
      </c>
      <c r="AF285" s="100">
        <v>2.72</v>
      </c>
      <c r="AG285" s="100">
        <v>11.44</v>
      </c>
      <c r="AH285" s="100">
        <v>51.180000000000007</v>
      </c>
      <c r="AI285" s="100">
        <v>1.5699999999999998</v>
      </c>
      <c r="AJ285" s="100">
        <v>-5.13</v>
      </c>
      <c r="AK285" s="100" t="s">
        <v>142</v>
      </c>
      <c r="AL285" s="100">
        <v>1640</v>
      </c>
      <c r="AM285" s="100">
        <v>13.55</v>
      </c>
      <c r="AN285" s="100">
        <v>3.09</v>
      </c>
      <c r="AO285" s="110">
        <f t="shared" si="77"/>
        <v>-6.8072679082849028</v>
      </c>
      <c r="AP285" s="111">
        <f t="shared" si="78"/>
        <v>16.055291333421259</v>
      </c>
      <c r="AQ285" s="112">
        <f t="shared" si="79"/>
        <v>66.247688221107495</v>
      </c>
      <c r="AR285" s="101">
        <f>INDEX(Historical!$C$7:$C$1045,MATCH(B285,Historical!$B$7:$B$1045,0))*IF(AH285="n/a",1.03,IF(AH285&lt;0,1.01,IF(AH285&gt;10,1.1,(1+AH285/100))))</f>
        <v>3.2890000000000006</v>
      </c>
      <c r="AS285" s="109">
        <f t="shared" si="80"/>
        <v>3.3406373000000009</v>
      </c>
      <c r="AT285" s="109">
        <f t="shared" si="83"/>
        <v>3.4408564190000011</v>
      </c>
      <c r="AU285" s="109">
        <f t="shared" si="83"/>
        <v>3.5440821115700012</v>
      </c>
      <c r="AV285" s="109">
        <f t="shared" si="83"/>
        <v>3.6504045749171015</v>
      </c>
      <c r="AW285" s="109">
        <f t="shared" si="81"/>
        <v>17.264980405487105</v>
      </c>
      <c r="AX285" s="113">
        <f t="shared" si="82"/>
        <v>35.789760376217053</v>
      </c>
      <c r="AY285" s="100">
        <v>1.02</v>
      </c>
      <c r="AZ285" s="100">
        <v>21.88</v>
      </c>
      <c r="BA285" s="100">
        <v>-14.63</v>
      </c>
      <c r="BB285" s="100">
        <v>3.2800000000000002</v>
      </c>
      <c r="BC285" s="100">
        <v>2.98</v>
      </c>
      <c r="BE285" s="12">
        <v>2021</v>
      </c>
      <c r="BF285" s="12">
        <f t="shared" si="67"/>
        <v>0</v>
      </c>
      <c r="BG285" s="100">
        <v>2.02</v>
      </c>
      <c r="BH285" s="55" t="s">
        <v>121</v>
      </c>
      <c r="BI285" s="55" t="s">
        <v>290</v>
      </c>
    </row>
    <row r="286" spans="1:61" ht="11.25" customHeight="1" x14ac:dyDescent="0.2">
      <c r="A286" s="116" t="s">
        <v>1490</v>
      </c>
      <c r="B286" s="55" t="s">
        <v>1491</v>
      </c>
      <c r="C286" s="156" t="s">
        <v>300</v>
      </c>
      <c r="D286" s="98" t="s">
        <v>612</v>
      </c>
      <c r="E286" s="157">
        <v>5</v>
      </c>
      <c r="F286" s="2">
        <v>678</v>
      </c>
      <c r="G286" s="2" t="s">
        <v>146</v>
      </c>
      <c r="H286" s="2" t="s">
        <v>146</v>
      </c>
      <c r="I286" s="100">
        <v>48.47</v>
      </c>
      <c r="J286" s="101">
        <f t="shared" si="70"/>
        <v>6.4369713224675067</v>
      </c>
      <c r="K286" s="104">
        <v>0.78</v>
      </c>
      <c r="L286" s="71">
        <v>4</v>
      </c>
      <c r="M286" s="28">
        <f t="shared" si="71"/>
        <v>3.12</v>
      </c>
      <c r="N286" s="103" t="s">
        <v>874</v>
      </c>
      <c r="O286" s="104">
        <v>0.76</v>
      </c>
      <c r="P286" s="158">
        <v>45821</v>
      </c>
      <c r="Q286" s="158">
        <v>45835</v>
      </c>
      <c r="R286" s="28">
        <f t="shared" si="72"/>
        <v>2.6315789473684235</v>
      </c>
      <c r="S286" s="105">
        <f>IF(INDEX(Historical!$D$7:$D1304,MATCH(B286,Historical!$B$7:$B$1044,0))=0,"n/a",(INDEX(Historical!$C$7:$C$1044,MATCH(B286,Historical!$B$7:$B$1044,0))/INDEX(Historical!$D$7:$D$1044,MATCH(B286,Historical!$B$7:$B$1044,0))-1)*100)</f>
        <v>1.9736842105263275</v>
      </c>
      <c r="T286" s="105">
        <f>IF(INDEX(Historical!$F$7:$F$1044,MATCH(B286,Historical!$B$7:$B$1044,0))=0,"n/a",((INDEX(Historical!$C$7:$C$1044,MATCH(B286,Historical!$B$7:$B$1044,0))/INDEX(Historical!$F$7:$F$1044,MATCH(B286,Historical!$B$7:$B$1044,0)))^(1/3)-1)*100)</f>
        <v>3.3894621557599036</v>
      </c>
      <c r="U286" s="105">
        <f>IF(INDEX(Historical!$H$7:$H$1044,MATCH(B286,Historical!$B$7:$B$1044,0))=0,"n/a",((INDEX(Historical!$C$7:$C$1044,MATCH(B286,Historical!$B$7:$B$1044,0))/INDEX(Historical!$H$7:$H$1044,MATCH(B286,Historical!$B$7:$B$1044,0)))^(1/5)-1)*100)</f>
        <v>4.3961149790192833</v>
      </c>
      <c r="V286" s="105">
        <f>IF(INDEX(Historical!$M$7:$M$1044,MATCH(B286,Historical!$B$7:$B$1044,0))=0,"n/a",((INDEX(Historical!$C$7:$C$1044,MATCH(B286,Historical!$B$7:$B$1044,0))/INDEX(Historical!$M$7:$M$1044,MATCH(B286,Historical!$B$7:$B$1044,0)))^(1/10)-1)*100)</f>
        <v>3.5834853662655597</v>
      </c>
      <c r="W286" s="106">
        <f t="shared" si="73"/>
        <v>1.2267707356652569</v>
      </c>
      <c r="X286" s="107">
        <f t="shared" si="74"/>
        <v>0.87051781762758074</v>
      </c>
      <c r="Y286" s="162"/>
      <c r="Z286" s="101">
        <f t="shared" si="75"/>
        <v>98.734177215189874</v>
      </c>
      <c r="AA286" s="109">
        <f t="shared" si="76"/>
        <v>15.338607594936708</v>
      </c>
      <c r="AB286" s="71">
        <v>12</v>
      </c>
      <c r="AC286" s="100">
        <v>3.16</v>
      </c>
      <c r="AD286" s="100">
        <v>2.58</v>
      </c>
      <c r="AE286" s="100">
        <v>8.48</v>
      </c>
      <c r="AF286" s="100">
        <v>2.96</v>
      </c>
      <c r="AG286" s="100">
        <v>20.14</v>
      </c>
      <c r="AH286" s="100">
        <v>8.57</v>
      </c>
      <c r="AI286" s="100">
        <v>4.2299999999999995</v>
      </c>
      <c r="AJ286" s="100">
        <v>5.0500000000000007</v>
      </c>
      <c r="AK286" s="100">
        <v>5.63</v>
      </c>
      <c r="AL286" s="100">
        <v>13730</v>
      </c>
      <c r="AM286" s="100">
        <v>4.29</v>
      </c>
      <c r="AN286" s="100">
        <v>1.81</v>
      </c>
      <c r="AO286" s="110">
        <f t="shared" si="77"/>
        <v>-4.5055212934499167</v>
      </c>
      <c r="AP286" s="111">
        <f t="shared" si="78"/>
        <v>10.833086301486791</v>
      </c>
      <c r="AQ286" s="112">
        <f t="shared" si="79"/>
        <v>42.0520694534424</v>
      </c>
      <c r="AR286" s="101">
        <f>INDEX(Historical!$C$7:$C$1045,MATCH(B286,Historical!$B$7:$B$1045,0))*IF(AH286="n/a",1.03,IF(AH286&lt;0,1.01,IF(AH286&gt;10,1.1,(1+AH286/100))))</f>
        <v>3.3656700000000006</v>
      </c>
      <c r="AS286" s="109">
        <f t="shared" si="80"/>
        <v>3.5080378410000006</v>
      </c>
      <c r="AT286" s="109">
        <f t="shared" si="83"/>
        <v>3.7055403714483006</v>
      </c>
      <c r="AU286" s="109">
        <f t="shared" si="83"/>
        <v>3.9141622943608398</v>
      </c>
      <c r="AV286" s="109">
        <f t="shared" si="83"/>
        <v>4.1345296315333551</v>
      </c>
      <c r="AW286" s="109">
        <f t="shared" si="81"/>
        <v>18.627940138342495</v>
      </c>
      <c r="AX286" s="113">
        <f t="shared" si="82"/>
        <v>38.431896303574369</v>
      </c>
      <c r="AY286" s="100">
        <v>0.7</v>
      </c>
      <c r="AZ286" s="100">
        <v>17.73</v>
      </c>
      <c r="BA286" s="100">
        <v>-2.96</v>
      </c>
      <c r="BB286" s="100">
        <v>2.87</v>
      </c>
      <c r="BC286" s="100">
        <v>5.55</v>
      </c>
      <c r="BE286" s="12">
        <v>2021</v>
      </c>
      <c r="BF286" s="12">
        <f t="shared" ref="BF286:BF349" si="84">IF(BE286&gt;2020,0,IF(BE286&gt;2008,1,IF(BE286&gt;2001,2,IF(BE286&gt;1990,3,IF(BE286&gt;1980,4,IF(BE286&gt;1973,5,IF(BE286&gt;1970,6,IF(BE286&gt;1960,7,IF(BE286&gt;1958,8,IF(BE286&gt;1953,9,10))))))))))</f>
        <v>0</v>
      </c>
      <c r="BG286" s="100">
        <v>6.88</v>
      </c>
      <c r="BH286" t="s">
        <v>121</v>
      </c>
      <c r="BI286" t="s">
        <v>302</v>
      </c>
    </row>
    <row r="287" spans="1:61" ht="11.25" customHeight="1" x14ac:dyDescent="0.2">
      <c r="A287" s="116" t="s">
        <v>1492</v>
      </c>
      <c r="B287" s="55" t="s">
        <v>1493</v>
      </c>
      <c r="C287" s="156" t="s">
        <v>335</v>
      </c>
      <c r="D287" s="98" t="s">
        <v>445</v>
      </c>
      <c r="E287" s="157">
        <v>10</v>
      </c>
      <c r="F287" s="2">
        <v>518</v>
      </c>
      <c r="G287" s="2" t="s">
        <v>146</v>
      </c>
      <c r="H287" s="2" t="s">
        <v>146</v>
      </c>
      <c r="I287" s="100">
        <v>96.82</v>
      </c>
      <c r="J287" s="101">
        <f t="shared" si="70"/>
        <v>1.0535013426977899</v>
      </c>
      <c r="K287" s="104">
        <v>0.255</v>
      </c>
      <c r="L287" s="71">
        <v>4</v>
      </c>
      <c r="M287" s="28">
        <f t="shared" si="71"/>
        <v>1.02</v>
      </c>
      <c r="N287" s="103" t="s">
        <v>209</v>
      </c>
      <c r="O287" s="104">
        <v>0.23499999999999999</v>
      </c>
      <c r="P287" s="158">
        <v>46087</v>
      </c>
      <c r="Q287" s="158">
        <v>46101</v>
      </c>
      <c r="R287" s="28">
        <f t="shared" si="72"/>
        <v>8.5106382978723492</v>
      </c>
      <c r="S287" s="105">
        <f>IF(INDEX(Historical!$D$7:$D1305,MATCH(B287,Historical!$B$7:$B$1044,0))=0,"n/a",(INDEX(Historical!$C$7:$C$1044,MATCH(B287,Historical!$B$7:$B$1044,0))/INDEX(Historical!$D$7:$D$1044,MATCH(B287,Historical!$B$7:$B$1044,0))-1)*100)</f>
        <v>9.302325581395344</v>
      </c>
      <c r="T287" s="105">
        <f>IF(INDEX(Historical!$F$7:$F$1044,MATCH(B287,Historical!$B$7:$B$1044,0))=0,"n/a",((INDEX(Historical!$C$7:$C$1044,MATCH(B287,Historical!$B$7:$B$1044,0))/INDEX(Historical!$F$7:$F$1044,MATCH(B287,Historical!$B$7:$B$1044,0)))^(1/3)-1)*100)</f>
        <v>9.2945364361618701</v>
      </c>
      <c r="U287" s="105">
        <f>IF(INDEX(Historical!$H$7:$H$1044,MATCH(B287,Historical!$B$7:$B$1044,0))=0,"n/a",((INDEX(Historical!$C$7:$C$1044,MATCH(B287,Historical!$B$7:$B$1044,0))/INDEX(Historical!$H$7:$H$1044,MATCH(B287,Historical!$B$7:$B$1044,0)))^(1/5)-1)*100)</f>
        <v>8.6794001831422829</v>
      </c>
      <c r="V287" s="105" t="str">
        <f>IF(INDEX(Historical!$M$7:$M$1044,MATCH(B287,Historical!$B$7:$B$1044,0))=0,"n/a",((INDEX(Historical!$C$7:$C$1044,MATCH(B287,Historical!$B$7:$B$1044,0))/INDEX(Historical!$M$7:$M$1044,MATCH(B287,Historical!$B$7:$B$1044,0)))^(1/10)-1)*100)</f>
        <v>n/a</v>
      </c>
      <c r="W287" s="106" t="str">
        <f t="shared" si="73"/>
        <v>n/a</v>
      </c>
      <c r="X287" s="107">
        <f t="shared" si="74"/>
        <v>0.44578326569811411</v>
      </c>
      <c r="Y287" s="165"/>
      <c r="Z287" s="101">
        <f t="shared" si="75"/>
        <v>33.009708737864081</v>
      </c>
      <c r="AA287" s="109">
        <f t="shared" si="76"/>
        <v>31.333333333333332</v>
      </c>
      <c r="AB287" s="71">
        <v>12</v>
      </c>
      <c r="AC287" s="100">
        <v>3.09</v>
      </c>
      <c r="AD287" s="100">
        <v>1.99</v>
      </c>
      <c r="AE287" s="100">
        <v>2.2200000000000002</v>
      </c>
      <c r="AF287" s="100">
        <v>7.21</v>
      </c>
      <c r="AG287" s="100">
        <v>24.349999999999998</v>
      </c>
      <c r="AH287" s="100">
        <v>19.57</v>
      </c>
      <c r="AI287" s="100">
        <v>7.41</v>
      </c>
      <c r="AJ287" s="100">
        <v>19.470000000000002</v>
      </c>
      <c r="AK287" s="100">
        <v>12.18</v>
      </c>
      <c r="AL287" s="100">
        <v>5670</v>
      </c>
      <c r="AM287" s="100">
        <v>53.690000000000005</v>
      </c>
      <c r="AN287" s="100">
        <v>1.37</v>
      </c>
      <c r="AO287" s="110">
        <f t="shared" si="77"/>
        <v>-21.600431807493258</v>
      </c>
      <c r="AP287" s="111">
        <f t="shared" si="78"/>
        <v>9.7329015258400737</v>
      </c>
      <c r="AQ287" s="112">
        <f t="shared" si="79"/>
        <v>216.86894124531349</v>
      </c>
      <c r="AR287" s="101">
        <f>INDEX(Historical!$C$7:$C$1045,MATCH(B287,Historical!$B$7:$B$1045,0))*IF(AH287="n/a",1.03,IF(AH287&lt;0,1.01,IF(AH287&gt;10,1.1,(1+AH287/100))))</f>
        <v>1.034</v>
      </c>
      <c r="AS287" s="109">
        <f t="shared" si="80"/>
        <v>1.1106194</v>
      </c>
      <c r="AT287" s="109">
        <f t="shared" ref="AT287:AV306" si="85">IF($AK287="n/a",1.03*AS287,IF($AK287&lt;0,1.01*AS287,IF($AK287&gt;10,1.1*AS287,(1+$AK287/100)*AS287)))</f>
        <v>1.2216813400000002</v>
      </c>
      <c r="AU287" s="109">
        <f t="shared" si="85"/>
        <v>1.3438494740000002</v>
      </c>
      <c r="AV287" s="109">
        <f t="shared" si="85"/>
        <v>1.4782344214000003</v>
      </c>
      <c r="AW287" s="109">
        <f t="shared" si="81"/>
        <v>6.1883846354000003</v>
      </c>
      <c r="AX287" s="113">
        <f t="shared" si="82"/>
        <v>6.3916387475728156</v>
      </c>
      <c r="AY287" s="100">
        <v>0.89</v>
      </c>
      <c r="AZ287" s="100">
        <v>51.83</v>
      </c>
      <c r="BA287" s="100">
        <v>-7.62</v>
      </c>
      <c r="BB287" s="100">
        <v>0.36</v>
      </c>
      <c r="BC287" s="100">
        <v>12.35</v>
      </c>
      <c r="BE287" s="12">
        <v>2017</v>
      </c>
      <c r="BF287" s="12">
        <f t="shared" si="84"/>
        <v>1</v>
      </c>
      <c r="BG287" s="100">
        <v>8.34</v>
      </c>
      <c r="BH287" t="s">
        <v>121</v>
      </c>
      <c r="BI287" t="s">
        <v>122</v>
      </c>
    </row>
    <row r="288" spans="1:61" ht="11.25" customHeight="1" x14ac:dyDescent="0.2">
      <c r="A288" s="55" t="s">
        <v>333</v>
      </c>
      <c r="B288" s="55" t="s">
        <v>334</v>
      </c>
      <c r="C288" s="156" t="s">
        <v>335</v>
      </c>
      <c r="D288" s="98" t="s">
        <v>336</v>
      </c>
      <c r="E288" s="157">
        <v>70</v>
      </c>
      <c r="F288" s="2">
        <v>4</v>
      </c>
      <c r="G288" s="2" t="s">
        <v>119</v>
      </c>
      <c r="H288" s="2" t="s">
        <v>119</v>
      </c>
      <c r="I288" s="100">
        <v>107.23</v>
      </c>
      <c r="J288" s="101">
        <f t="shared" si="70"/>
        <v>3.9634430663060707</v>
      </c>
      <c r="K288" s="104">
        <v>1.0625</v>
      </c>
      <c r="L288" s="71">
        <v>4</v>
      </c>
      <c r="M288" s="28">
        <f t="shared" si="71"/>
        <v>4.25</v>
      </c>
      <c r="N288" s="103" t="s">
        <v>141</v>
      </c>
      <c r="O288" s="104">
        <v>1.03</v>
      </c>
      <c r="P288" s="158">
        <v>46087</v>
      </c>
      <c r="Q288" s="158">
        <v>46114</v>
      </c>
      <c r="R288" s="28">
        <f t="shared" si="72"/>
        <v>3.15533980582524</v>
      </c>
      <c r="S288" s="105">
        <f>IF(INDEX(Historical!$D$7:$D1306,MATCH(B288,Historical!$B$7:$B$1044,0))=0,"n/a",(INDEX(Historical!$C$7:$C$1044,MATCH(B288,Historical!$B$7:$B$1044,0))/INDEX(Historical!$D$7:$D$1044,MATCH(B288,Historical!$B$7:$B$1044,0))-1)*100)</f>
        <v>3.5443037974683511</v>
      </c>
      <c r="T288" s="105">
        <f>IF(INDEX(Historical!$F$7:$F$1044,MATCH(B288,Historical!$B$7:$B$1044,0))=0,"n/a",((INDEX(Historical!$C$7:$C$1044,MATCH(B288,Historical!$B$7:$B$1044,0))/INDEX(Historical!$F$7:$F$1044,MATCH(B288,Historical!$B$7:$B$1044,0)))^(1/3)-1)*100)</f>
        <v>5.3299200537972213</v>
      </c>
      <c r="U288" s="105">
        <f>IF(INDEX(Historical!$H$7:$H$1044,MATCH(B288,Historical!$B$7:$B$1044,0))=0,"n/a",((INDEX(Historical!$C$7:$C$1044,MATCH(B288,Historical!$B$7:$B$1044,0))/INDEX(Historical!$H$7:$H$1044,MATCH(B288,Historical!$B$7:$B$1044,0)))^(1/5)-1)*100)</f>
        <v>5.4791073219311093</v>
      </c>
      <c r="V288" s="105">
        <f>IF(INDEX(Historical!$M$7:$M$1044,MATCH(B288,Historical!$B$7:$B$1044,0))=0,"n/a",((INDEX(Historical!$C$7:$C$1044,MATCH(B288,Historical!$B$7:$B$1044,0))/INDEX(Historical!$M$7:$M$1044,MATCH(B288,Historical!$B$7:$B$1044,0)))^(1/10)-1)*100)</f>
        <v>5.3879105618247047</v>
      </c>
      <c r="W288" s="106">
        <f t="shared" si="73"/>
        <v>1.0169261829905951</v>
      </c>
      <c r="X288" s="107" t="str">
        <f t="shared" si="74"/>
        <v>n/a</v>
      </c>
      <c r="Y288" s="55"/>
      <c r="Z288" s="101">
        <f t="shared" si="75"/>
        <v>988.37209302325584</v>
      </c>
      <c r="AA288" s="109">
        <f t="shared" si="76"/>
        <v>249.37209302325581</v>
      </c>
      <c r="AB288" s="71">
        <v>12</v>
      </c>
      <c r="AC288" s="100">
        <v>0.43</v>
      </c>
      <c r="AD288" s="100">
        <v>1.62</v>
      </c>
      <c r="AE288" s="100">
        <v>0.6</v>
      </c>
      <c r="AF288" s="100">
        <v>3.3</v>
      </c>
      <c r="AG288" s="100">
        <v>1.35</v>
      </c>
      <c r="AH288" s="100">
        <v>4.3499999999999996</v>
      </c>
      <c r="AI288" s="100">
        <v>8.8800000000000008</v>
      </c>
      <c r="AJ288" s="100">
        <v>-18.809999999999999</v>
      </c>
      <c r="AK288" s="100">
        <v>7.91</v>
      </c>
      <c r="AL288" s="100">
        <v>14760</v>
      </c>
      <c r="AM288" s="100">
        <v>0.62</v>
      </c>
      <c r="AN288" s="100">
        <v>1.5</v>
      </c>
      <c r="AO288" s="110">
        <f t="shared" si="77"/>
        <v>-239.92954263501863</v>
      </c>
      <c r="AP288" s="111">
        <f t="shared" si="78"/>
        <v>9.44255038823718</v>
      </c>
      <c r="AQ288" s="112">
        <f t="shared" si="79"/>
        <v>504.76915962547923</v>
      </c>
      <c r="AR288" s="101">
        <f>INDEX(Historical!$C$7:$C$1045,MATCH(B288,Historical!$B$7:$B$1045,0))*IF(AH288="n/a",1.03,IF(AH288&lt;0,1.01,IF(AH288&gt;10,1.1,(1+AH288/100))))</f>
        <v>4.2679150000000003</v>
      </c>
      <c r="AS288" s="109">
        <f t="shared" si="80"/>
        <v>4.6469058520000006</v>
      </c>
      <c r="AT288" s="109">
        <f t="shared" si="85"/>
        <v>5.0144761048932001</v>
      </c>
      <c r="AU288" s="109">
        <f t="shared" si="85"/>
        <v>5.4111211647902522</v>
      </c>
      <c r="AV288" s="109">
        <f t="shared" si="85"/>
        <v>5.8391408489251608</v>
      </c>
      <c r="AW288" s="109">
        <f t="shared" si="81"/>
        <v>25.179558970608618</v>
      </c>
      <c r="AX288" s="113">
        <f t="shared" si="82"/>
        <v>23.481823156400836</v>
      </c>
      <c r="AY288" s="100">
        <v>0.69</v>
      </c>
      <c r="AZ288" s="100">
        <v>11.600000000000001</v>
      </c>
      <c r="BA288" s="100">
        <v>-29.25</v>
      </c>
      <c r="BB288" s="100">
        <v>-1.81</v>
      </c>
      <c r="BC288" s="100">
        <v>-15.7</v>
      </c>
      <c r="BE288" s="12">
        <v>1957</v>
      </c>
      <c r="BF288" s="12">
        <f t="shared" si="84"/>
        <v>9</v>
      </c>
      <c r="BG288" s="100">
        <v>0.28999999999999998</v>
      </c>
      <c r="BH288" t="s">
        <v>121</v>
      </c>
      <c r="BI288" t="s">
        <v>122</v>
      </c>
    </row>
    <row r="289" spans="1:61" ht="11.25" customHeight="1" x14ac:dyDescent="0.2">
      <c r="A289" s="55" t="s">
        <v>337</v>
      </c>
      <c r="B289" s="55" t="s">
        <v>338</v>
      </c>
      <c r="C289" s="156" t="s">
        <v>116</v>
      </c>
      <c r="D289" s="98" t="s">
        <v>215</v>
      </c>
      <c r="E289" s="157">
        <v>53</v>
      </c>
      <c r="F289" s="2">
        <v>39</v>
      </c>
      <c r="G289" s="2" t="s">
        <v>119</v>
      </c>
      <c r="H289" s="2" t="s">
        <v>119</v>
      </c>
      <c r="I289" s="100">
        <v>75.739999999999995</v>
      </c>
      <c r="J289" s="101">
        <f t="shared" si="70"/>
        <v>1.003432796408767</v>
      </c>
      <c r="K289" s="104">
        <v>0.19</v>
      </c>
      <c r="L289" s="71">
        <v>4</v>
      </c>
      <c r="M289" s="28">
        <f t="shared" si="71"/>
        <v>0.76</v>
      </c>
      <c r="N289" s="103" t="s">
        <v>339</v>
      </c>
      <c r="O289" s="104">
        <v>0.185</v>
      </c>
      <c r="P289" s="158">
        <v>45975</v>
      </c>
      <c r="Q289" s="158">
        <v>46001</v>
      </c>
      <c r="R289" s="28">
        <f t="shared" si="72"/>
        <v>2.7027027027027053</v>
      </c>
      <c r="S289" s="105">
        <f>IF(INDEX(Historical!$D$7:$D1307,MATCH(B289,Historical!$B$7:$B$1044,0))=0,"n/a",(INDEX(Historical!$C$7:$C$1044,MATCH(B289,Historical!$B$7:$B$1044,0))/INDEX(Historical!$D$7:$D$1044,MATCH(B289,Historical!$B$7:$B$1044,0))-1)*100)</f>
        <v>2.7586206896551779</v>
      </c>
      <c r="T289" s="105">
        <f>IF(INDEX(Historical!$F$7:$F$1044,MATCH(B289,Historical!$B$7:$B$1044,0))=0,"n/a",((INDEX(Historical!$C$7:$C$1044,MATCH(B289,Historical!$B$7:$B$1044,0))/INDEX(Historical!$F$7:$F$1044,MATCH(B289,Historical!$B$7:$B$1044,0)))^(1/3)-1)*100)</f>
        <v>2.8383816843924548</v>
      </c>
      <c r="U289" s="105">
        <f>IF(INDEX(Historical!$H$7:$H$1044,MATCH(B289,Historical!$B$7:$B$1044,0))=0,"n/a",((INDEX(Historical!$C$7:$C$1044,MATCH(B289,Historical!$B$7:$B$1044,0))/INDEX(Historical!$H$7:$H$1044,MATCH(B289,Historical!$B$7:$B$1044,0)))^(1/5)-1)*100)</f>
        <v>4.7757678435632389</v>
      </c>
      <c r="V289" s="105">
        <f>IF(INDEX(Historical!$M$7:$M$1044,MATCH(B289,Historical!$B$7:$B$1044,0))=0,"n/a",((INDEX(Historical!$C$7:$C$1044,MATCH(B289,Historical!$B$7:$B$1044,0))/INDEX(Historical!$M$7:$M$1044,MATCH(B289,Historical!$B$7:$B$1044,0)))^(1/10)-1)*100)</f>
        <v>6.2845467794388377</v>
      </c>
      <c r="W289" s="106">
        <f t="shared" si="73"/>
        <v>0.75992239554777863</v>
      </c>
      <c r="X289" s="107">
        <f t="shared" si="74"/>
        <v>0.30093055094916438</v>
      </c>
      <c r="Y289" s="165"/>
      <c r="Z289" s="101">
        <f t="shared" si="75"/>
        <v>34.080717488789233</v>
      </c>
      <c r="AA289" s="109">
        <f t="shared" si="76"/>
        <v>33.964125560538115</v>
      </c>
      <c r="AB289" s="71">
        <v>12</v>
      </c>
      <c r="AC289" s="100">
        <v>2.23</v>
      </c>
      <c r="AD289" s="100" t="s">
        <v>142</v>
      </c>
      <c r="AE289" s="100">
        <v>2.88</v>
      </c>
      <c r="AF289" s="100">
        <v>4.7</v>
      </c>
      <c r="AG289" s="100">
        <v>14.540000000000001</v>
      </c>
      <c r="AH289" s="100">
        <v>20.72</v>
      </c>
      <c r="AI289" s="100">
        <v>14.39</v>
      </c>
      <c r="AJ289" s="100">
        <v>15.870000000000001</v>
      </c>
      <c r="AK289" s="100" t="s">
        <v>142</v>
      </c>
      <c r="AL289" s="100">
        <v>2000</v>
      </c>
      <c r="AM289" s="100">
        <v>21.42</v>
      </c>
      <c r="AN289" s="100">
        <v>0.69</v>
      </c>
      <c r="AO289" s="110">
        <f t="shared" si="77"/>
        <v>-28.184924920566111</v>
      </c>
      <c r="AP289" s="111">
        <f t="shared" si="78"/>
        <v>5.7792006399720055</v>
      </c>
      <c r="AQ289" s="112">
        <f t="shared" si="79"/>
        <v>166.35931465641517</v>
      </c>
      <c r="AR289" s="101">
        <f>INDEX(Historical!$C$7:$C$1045,MATCH(B289,Historical!$B$7:$B$1045,0))*IF(AH289="n/a",1.03,IF(AH289&lt;0,1.01,IF(AH289&gt;10,1.1,(1+AH289/100))))</f>
        <v>0.81950000000000001</v>
      </c>
      <c r="AS289" s="109">
        <f t="shared" si="80"/>
        <v>0.90145000000000008</v>
      </c>
      <c r="AT289" s="109">
        <f t="shared" si="85"/>
        <v>0.92849350000000008</v>
      </c>
      <c r="AU289" s="109">
        <f t="shared" si="85"/>
        <v>0.95634830500000012</v>
      </c>
      <c r="AV289" s="109">
        <f t="shared" si="85"/>
        <v>0.9850387541500002</v>
      </c>
      <c r="AW289" s="109">
        <f t="shared" si="81"/>
        <v>4.5908305591500005</v>
      </c>
      <c r="AX289" s="113">
        <f t="shared" si="82"/>
        <v>6.0613025602719839</v>
      </c>
      <c r="AY289" s="100">
        <v>1.31</v>
      </c>
      <c r="AZ289" s="100">
        <v>116.65</v>
      </c>
      <c r="BA289" s="100">
        <v>-3.52</v>
      </c>
      <c r="BB289" s="100">
        <v>15.989999999999998</v>
      </c>
      <c r="BC289" s="100">
        <v>46.79</v>
      </c>
      <c r="BE289" s="12">
        <v>1974</v>
      </c>
      <c r="BF289" s="12">
        <f t="shared" si="84"/>
        <v>5</v>
      </c>
      <c r="BG289" s="100">
        <v>6.83</v>
      </c>
      <c r="BH289" t="s">
        <v>121</v>
      </c>
      <c r="BI289" t="s">
        <v>122</v>
      </c>
    </row>
    <row r="290" spans="1:61" ht="11.25" customHeight="1" x14ac:dyDescent="0.2">
      <c r="A290" s="116" t="s">
        <v>1494</v>
      </c>
      <c r="B290" s="55" t="s">
        <v>1495</v>
      </c>
      <c r="C290" s="156" t="s">
        <v>335</v>
      </c>
      <c r="D290" s="98" t="s">
        <v>772</v>
      </c>
      <c r="E290" s="157">
        <v>9</v>
      </c>
      <c r="F290" s="2">
        <v>559</v>
      </c>
      <c r="G290" s="2" t="s">
        <v>146</v>
      </c>
      <c r="H290" s="2" t="s">
        <v>146</v>
      </c>
      <c r="I290" s="100">
        <v>251.14</v>
      </c>
      <c r="J290" s="101">
        <f t="shared" si="70"/>
        <v>1.6723739746754798</v>
      </c>
      <c r="K290" s="104">
        <v>1.05</v>
      </c>
      <c r="L290" s="71">
        <v>4</v>
      </c>
      <c r="M290" s="28">
        <f t="shared" si="71"/>
        <v>4.2</v>
      </c>
      <c r="N290" s="103" t="s">
        <v>270</v>
      </c>
      <c r="O290" s="104">
        <v>0.9</v>
      </c>
      <c r="P290" s="158">
        <v>46188</v>
      </c>
      <c r="Q290" s="158">
        <v>46199</v>
      </c>
      <c r="R290" s="28">
        <f t="shared" si="72"/>
        <v>16.666666666666668</v>
      </c>
      <c r="S290" s="105">
        <f>IF(INDEX(Historical!$D$7:$D1308,MATCH(B290,Historical!$B$7:$B$1044,0))=0,"n/a",(INDEX(Historical!$C$7:$C$1044,MATCH(B290,Historical!$B$7:$B$1044,0))/INDEX(Historical!$D$7:$D$1044,MATCH(B290,Historical!$B$7:$B$1044,0))-1)*100)</f>
        <v>15.771812080536929</v>
      </c>
      <c r="T290" s="105">
        <f>IF(INDEX(Historical!$F$7:$F$1044,MATCH(B290,Historical!$B$7:$B$1044,0))=0,"n/a",((INDEX(Historical!$C$7:$C$1044,MATCH(B290,Historical!$B$7:$B$1044,0))/INDEX(Historical!$F$7:$F$1044,MATCH(B290,Historical!$B$7:$B$1044,0)))^(1/3)-1)*100)</f>
        <v>6.4513125421739259</v>
      </c>
      <c r="U290" s="105">
        <f>IF(INDEX(Historical!$H$7:$H$1044,MATCH(B290,Historical!$B$7:$B$1044,0))=0,"n/a",((INDEX(Historical!$C$7:$C$1044,MATCH(B290,Historical!$B$7:$B$1044,0))/INDEX(Historical!$H$7:$H$1044,MATCH(B290,Historical!$B$7:$B$1044,0)))^(1/5)-1)*100)</f>
        <v>7.5280006405569866</v>
      </c>
      <c r="V290" s="105">
        <f>IF(INDEX(Historical!$M$7:$M$1044,MATCH(B290,Historical!$B$7:$B$1044,0))=0,"n/a",((INDEX(Historical!$C$7:$C$1044,MATCH(B290,Historical!$B$7:$B$1044,0))/INDEX(Historical!$M$7:$M$1044,MATCH(B290,Historical!$B$7:$B$1044,0)))^(1/10)-1)*100)</f>
        <v>5.5509882261051802</v>
      </c>
      <c r="W290" s="106">
        <f t="shared" si="73"/>
        <v>1.3561550365310298</v>
      </c>
      <c r="X290" s="107">
        <f t="shared" si="74"/>
        <v>0.7042096015488295</v>
      </c>
      <c r="Y290" s="123" t="s">
        <v>220</v>
      </c>
      <c r="Z290" s="101">
        <f t="shared" si="75"/>
        <v>46.822742474916382</v>
      </c>
      <c r="AA290" s="109">
        <f t="shared" si="76"/>
        <v>27.997770345596429</v>
      </c>
      <c r="AB290" s="71">
        <v>12</v>
      </c>
      <c r="AC290" s="100">
        <v>8.9700000000000006</v>
      </c>
      <c r="AD290" s="100">
        <v>2.5499999999999998</v>
      </c>
      <c r="AE290" s="100">
        <v>6.49</v>
      </c>
      <c r="AF290" s="100">
        <v>5.23</v>
      </c>
      <c r="AG290" s="100">
        <v>19.900000000000002</v>
      </c>
      <c r="AH290" s="100">
        <v>11.04</v>
      </c>
      <c r="AI290" s="100">
        <v>7.85</v>
      </c>
      <c r="AJ290" s="100">
        <v>10.69</v>
      </c>
      <c r="AK290" s="100">
        <v>9.6</v>
      </c>
      <c r="AL290" s="100">
        <v>48440</v>
      </c>
      <c r="AM290" s="100">
        <v>15.120000000000001</v>
      </c>
      <c r="AN290" s="100">
        <v>0.02</v>
      </c>
      <c r="AO290" s="110">
        <f t="shared" si="77"/>
        <v>-18.797395730363963</v>
      </c>
      <c r="AP290" s="111">
        <f t="shared" si="78"/>
        <v>9.2003746152324659</v>
      </c>
      <c r="AQ290" s="112">
        <f t="shared" si="79"/>
        <v>155.10637337521192</v>
      </c>
      <c r="AR290" s="101">
        <f>INDEX(Historical!$C$7:$C$1045,MATCH(B290,Historical!$B$7:$B$1045,0))*IF(AH290="n/a",1.03,IF(AH290&lt;0,1.01,IF(AH290&gt;10,1.1,(1+AH290/100))))</f>
        <v>3.7950000000000004</v>
      </c>
      <c r="AS290" s="109">
        <f t="shared" si="80"/>
        <v>4.0929075000000008</v>
      </c>
      <c r="AT290" s="109">
        <f t="shared" si="85"/>
        <v>4.485826620000001</v>
      </c>
      <c r="AU290" s="109">
        <f t="shared" si="85"/>
        <v>4.9164659755200013</v>
      </c>
      <c r="AV290" s="109">
        <f t="shared" si="85"/>
        <v>5.388446709169922</v>
      </c>
      <c r="AW290" s="109">
        <f t="shared" si="81"/>
        <v>22.678646804689926</v>
      </c>
      <c r="AX290" s="113">
        <f t="shared" si="82"/>
        <v>9.0302806421477761</v>
      </c>
      <c r="AY290" s="100">
        <v>0.97</v>
      </c>
      <c r="AZ290" s="100">
        <v>40.510000000000005</v>
      </c>
      <c r="BA290" s="100">
        <v>-8.1199999999999992</v>
      </c>
      <c r="BB290" s="100">
        <v>1.49</v>
      </c>
      <c r="BC290" s="100">
        <v>10.23</v>
      </c>
      <c r="BE290" s="12">
        <v>2018</v>
      </c>
      <c r="BF290" s="12">
        <f t="shared" si="84"/>
        <v>1</v>
      </c>
      <c r="BG290" s="100">
        <v>16.739999999999998</v>
      </c>
      <c r="BH290" t="s">
        <v>121</v>
      </c>
      <c r="BI290" t="s">
        <v>122</v>
      </c>
    </row>
    <row r="291" spans="1:61" ht="11.25" customHeight="1" x14ac:dyDescent="0.2">
      <c r="A291" s="123" t="s">
        <v>888</v>
      </c>
      <c r="B291" s="55" t="s">
        <v>889</v>
      </c>
      <c r="C291" s="156" t="s">
        <v>134</v>
      </c>
      <c r="D291" s="98" t="s">
        <v>186</v>
      </c>
      <c r="E291" s="157">
        <v>16</v>
      </c>
      <c r="F291" s="2">
        <v>288</v>
      </c>
      <c r="G291" s="2" t="s">
        <v>146</v>
      </c>
      <c r="H291" s="2" t="s">
        <v>146</v>
      </c>
      <c r="I291" s="100">
        <v>923.77</v>
      </c>
      <c r="J291" s="101">
        <f t="shared" si="70"/>
        <v>1.9485369734890721</v>
      </c>
      <c r="K291" s="104">
        <v>4.5</v>
      </c>
      <c r="L291" s="71">
        <v>4</v>
      </c>
      <c r="M291" s="28">
        <f t="shared" si="71"/>
        <v>18</v>
      </c>
      <c r="N291" s="103" t="s">
        <v>885</v>
      </c>
      <c r="O291" s="104">
        <v>4</v>
      </c>
      <c r="P291" s="158">
        <v>46083</v>
      </c>
      <c r="Q291" s="158">
        <v>46111</v>
      </c>
      <c r="R291" s="28">
        <f t="shared" si="72"/>
        <v>12.5</v>
      </c>
      <c r="S291" s="105">
        <f>IF(INDEX(Historical!$D$7:$D1309,MATCH(B291,Historical!$B$7:$B$1044,0))=0,"n/a",(INDEX(Historical!$C$7:$C$1044,MATCH(B291,Historical!$B$7:$B$1044,0))/INDEX(Historical!$D$7:$D$1044,MATCH(B291,Historical!$B$7:$B$1044,0))-1)*100)</f>
        <v>21.739130434782616</v>
      </c>
      <c r="T291" s="105">
        <f>IF(INDEX(Historical!$F$7:$F$1044,MATCH(B291,Historical!$B$7:$B$1044,0))=0,"n/a",((INDEX(Historical!$C$7:$C$1044,MATCH(B291,Historical!$B$7:$B$1044,0))/INDEX(Historical!$F$7:$F$1044,MATCH(B291,Historical!$B$7:$B$1044,0)))^(1/3)-1)*100)</f>
        <v>15.867554829548315</v>
      </c>
      <c r="U291" s="105">
        <f>IF(INDEX(Historical!$H$7:$H$1044,MATCH(B291,Historical!$B$7:$B$1044,0))=0,"n/a",((INDEX(Historical!$C$7:$C$1044,MATCH(B291,Historical!$B$7:$B$1044,0))/INDEX(Historical!$H$7:$H$1044,MATCH(B291,Historical!$B$7:$B$1044,0)))^(1/5)-1)*100)</f>
        <v>22.865967908314722</v>
      </c>
      <c r="V291" s="105">
        <f>IF(INDEX(Historical!$M$7:$M$1044,MATCH(B291,Historical!$B$7:$B$1044,0))=0,"n/a",((INDEX(Historical!$C$7:$C$1044,MATCH(B291,Historical!$B$7:$B$1044,0))/INDEX(Historical!$M$7:$M$1044,MATCH(B291,Historical!$B$7:$B$1044,0)))^(1/10)-1)*100)</f>
        <v>18.565622424549531</v>
      </c>
      <c r="W291" s="106">
        <f t="shared" si="73"/>
        <v>1.2316294808451342</v>
      </c>
      <c r="X291" s="107">
        <f t="shared" si="74"/>
        <v>1.4555040043484866</v>
      </c>
      <c r="Y291" s="165"/>
      <c r="Z291" s="101">
        <f t="shared" si="75"/>
        <v>32.888726475424811</v>
      </c>
      <c r="AA291" s="109">
        <f t="shared" si="76"/>
        <v>16.8786771423351</v>
      </c>
      <c r="AB291" s="71">
        <v>12</v>
      </c>
      <c r="AC291" s="100">
        <v>54.73</v>
      </c>
      <c r="AD291" s="100">
        <v>1.25</v>
      </c>
      <c r="AE291" s="100">
        <v>2.21</v>
      </c>
      <c r="AF291" s="100">
        <v>2.5499999999999998</v>
      </c>
      <c r="AG291" s="100">
        <v>14.610000000000001</v>
      </c>
      <c r="AH291" s="100">
        <v>15.340000000000002</v>
      </c>
      <c r="AI291" s="100">
        <v>9.94</v>
      </c>
      <c r="AJ291" s="100">
        <v>15.709999999999999</v>
      </c>
      <c r="AK291" s="100">
        <v>11.360000000000001</v>
      </c>
      <c r="AL291" s="100">
        <v>272510</v>
      </c>
      <c r="AM291" s="100">
        <v>0.6</v>
      </c>
      <c r="AN291" s="100">
        <v>6.09</v>
      </c>
      <c r="AO291" s="110">
        <f t="shared" si="77"/>
        <v>7.9358277394686958</v>
      </c>
      <c r="AP291" s="111">
        <f t="shared" si="78"/>
        <v>24.814504881803796</v>
      </c>
      <c r="AQ291" s="112">
        <f t="shared" si="79"/>
        <v>38.30823340632972</v>
      </c>
      <c r="AR291" s="101">
        <f>INDEX(Historical!$C$7:$C$1045,MATCH(B291,Historical!$B$7:$B$1045,0))*IF(AH291="n/a",1.03,IF(AH291&lt;0,1.01,IF(AH291&gt;10,1.1,(1+AH291/100))))</f>
        <v>15.400000000000002</v>
      </c>
      <c r="AS291" s="109">
        <f t="shared" si="80"/>
        <v>16.930760000000003</v>
      </c>
      <c r="AT291" s="109">
        <f t="shared" si="85"/>
        <v>18.623836000000004</v>
      </c>
      <c r="AU291" s="109">
        <f t="shared" si="85"/>
        <v>20.486219600000005</v>
      </c>
      <c r="AV291" s="109">
        <f t="shared" si="85"/>
        <v>22.534841560000007</v>
      </c>
      <c r="AW291" s="109">
        <f t="shared" si="81"/>
        <v>93.975657160000011</v>
      </c>
      <c r="AX291" s="113">
        <f t="shared" si="82"/>
        <v>10.173057921344059</v>
      </c>
      <c r="AY291" s="100">
        <v>1.27</v>
      </c>
      <c r="AZ291" s="100">
        <v>73.819999999999993</v>
      </c>
      <c r="BA291" s="100">
        <v>-6.1899999999999995</v>
      </c>
      <c r="BB291" s="100">
        <v>6.13</v>
      </c>
      <c r="BC291" s="100">
        <v>11.27</v>
      </c>
      <c r="BE291" s="12">
        <v>2011</v>
      </c>
      <c r="BF291" s="12">
        <f t="shared" si="84"/>
        <v>1</v>
      </c>
      <c r="BG291" s="100">
        <v>0.94000000000000006</v>
      </c>
      <c r="BH291" t="s">
        <v>121</v>
      </c>
      <c r="BI291" t="s">
        <v>122</v>
      </c>
    </row>
    <row r="292" spans="1:61" ht="11.25" customHeight="1" x14ac:dyDescent="0.2">
      <c r="A292" s="123" t="s">
        <v>890</v>
      </c>
      <c r="B292" s="55" t="s">
        <v>891</v>
      </c>
      <c r="C292" s="156" t="s">
        <v>300</v>
      </c>
      <c r="D292" s="98" t="s">
        <v>323</v>
      </c>
      <c r="E292" s="157">
        <v>14</v>
      </c>
      <c r="F292" s="2">
        <v>376</v>
      </c>
      <c r="G292" s="2" t="s">
        <v>119</v>
      </c>
      <c r="H292" s="2" t="s">
        <v>118</v>
      </c>
      <c r="I292" s="100">
        <v>33.119999999999997</v>
      </c>
      <c r="J292" s="101">
        <f t="shared" si="70"/>
        <v>5.8574879227053147</v>
      </c>
      <c r="K292" s="104">
        <v>0.48499999999999999</v>
      </c>
      <c r="L292" s="71">
        <v>4</v>
      </c>
      <c r="M292" s="28">
        <f t="shared" si="71"/>
        <v>1.94</v>
      </c>
      <c r="N292" s="103" t="s">
        <v>593</v>
      </c>
      <c r="O292" s="104">
        <v>0.47</v>
      </c>
      <c r="P292" s="158">
        <v>46017</v>
      </c>
      <c r="Q292" s="158">
        <v>46030</v>
      </c>
      <c r="R292" s="28">
        <f t="shared" si="72"/>
        <v>3.1914893617021307</v>
      </c>
      <c r="S292" s="105">
        <f>IF(INDEX(Historical!$D$7:$D1310,MATCH(B292,Historical!$B$7:$B$1044,0))=0,"n/a",(INDEX(Historical!$C$7:$C$1044,MATCH(B292,Historical!$B$7:$B$1044,0))/INDEX(Historical!$D$7:$D$1044,MATCH(B292,Historical!$B$7:$B$1044,0))-1)*100)</f>
        <v>4.4444444444444287</v>
      </c>
      <c r="T292" s="105">
        <f>IF(INDEX(Historical!$F$7:$F$1044,MATCH(B292,Historical!$B$7:$B$1044,0))=0,"n/a",((INDEX(Historical!$C$7:$C$1044,MATCH(B292,Historical!$B$7:$B$1044,0))/INDEX(Historical!$F$7:$F$1044,MATCH(B292,Historical!$B$7:$B$1044,0)))^(1/3)-1)*100)</f>
        <v>4.6577355357731998</v>
      </c>
      <c r="U292" s="105">
        <f>IF(INDEX(Historical!$H$7:$H$1044,MATCH(B292,Historical!$B$7:$B$1044,0))=0,"n/a",((INDEX(Historical!$C$7:$C$1044,MATCH(B292,Historical!$B$7:$B$1044,0))/INDEX(Historical!$H$7:$H$1044,MATCH(B292,Historical!$B$7:$B$1044,0)))^(1/5)-1)*100)</f>
        <v>4.9009030249425933</v>
      </c>
      <c r="V292" s="105">
        <f>IF(INDEX(Historical!$M$7:$M$1044,MATCH(B292,Historical!$B$7:$B$1044,0))=0,"n/a",((INDEX(Historical!$C$7:$C$1044,MATCH(B292,Historical!$B$7:$B$1044,0))/INDEX(Historical!$M$7:$M$1044,MATCH(B292,Historical!$B$7:$B$1044,0)))^(1/10)-1)*100)</f>
        <v>7.6444229516612783</v>
      </c>
      <c r="W292" s="106">
        <f t="shared" si="73"/>
        <v>0.64110830286771792</v>
      </c>
      <c r="X292" s="107" t="str">
        <f t="shared" si="74"/>
        <v>n/a</v>
      </c>
      <c r="Y292" s="159"/>
      <c r="Z292" s="101">
        <f t="shared" si="75"/>
        <v>127.63157894736841</v>
      </c>
      <c r="AA292" s="109">
        <f t="shared" si="76"/>
        <v>21.789473684210524</v>
      </c>
      <c r="AB292" s="71">
        <v>12</v>
      </c>
      <c r="AC292" s="100">
        <v>1.52</v>
      </c>
      <c r="AD292" s="100">
        <v>3.44</v>
      </c>
      <c r="AE292" s="100">
        <v>8.9499999999999993</v>
      </c>
      <c r="AF292" s="100">
        <v>1.84</v>
      </c>
      <c r="AG292" s="100">
        <v>8.8800000000000008</v>
      </c>
      <c r="AH292" s="100">
        <v>11.18</v>
      </c>
      <c r="AI292" s="100">
        <v>4.42</v>
      </c>
      <c r="AJ292" s="100">
        <v>-3.5900000000000003</v>
      </c>
      <c r="AK292" s="100">
        <v>6.1400000000000006</v>
      </c>
      <c r="AL292" s="100">
        <v>2000</v>
      </c>
      <c r="AM292" s="100">
        <v>6.2700000000000005</v>
      </c>
      <c r="AN292" s="100">
        <v>0.92</v>
      </c>
      <c r="AO292" s="110">
        <f t="shared" si="77"/>
        <v>-11.031082736562617</v>
      </c>
      <c r="AP292" s="111">
        <f t="shared" si="78"/>
        <v>10.758390947647907</v>
      </c>
      <c r="AQ292" s="112">
        <f t="shared" si="79"/>
        <v>33.48763002024215</v>
      </c>
      <c r="AR292" s="101">
        <f>INDEX(Historical!$C$7:$C$1045,MATCH(B292,Historical!$B$7:$B$1045,0))*IF(AH292="n/a",1.03,IF(AH292&lt;0,1.01,IF(AH292&gt;10,1.1,(1+AH292/100))))</f>
        <v>2.0680000000000001</v>
      </c>
      <c r="AS292" s="109">
        <f t="shared" si="80"/>
        <v>2.1594055999999999</v>
      </c>
      <c r="AT292" s="109">
        <f t="shared" si="85"/>
        <v>2.2919931038399999</v>
      </c>
      <c r="AU292" s="109">
        <f t="shared" si="85"/>
        <v>2.4327214804157755</v>
      </c>
      <c r="AV292" s="109">
        <f t="shared" si="85"/>
        <v>2.582090579313304</v>
      </c>
      <c r="AW292" s="109">
        <f t="shared" si="81"/>
        <v>11.53421076356908</v>
      </c>
      <c r="AX292" s="113">
        <f t="shared" si="82"/>
        <v>34.825515590486354</v>
      </c>
      <c r="AY292" s="100">
        <v>0.78</v>
      </c>
      <c r="AZ292" s="100">
        <v>30.45</v>
      </c>
      <c r="BA292" s="100">
        <v>-4.6899999999999995</v>
      </c>
      <c r="BB292" s="100">
        <v>0.31</v>
      </c>
      <c r="BC292" s="100">
        <v>12.55</v>
      </c>
      <c r="BE292" s="12">
        <v>2013</v>
      </c>
      <c r="BF292" s="12">
        <f t="shared" si="84"/>
        <v>1</v>
      </c>
      <c r="BG292" s="100">
        <v>4.3900000000000006</v>
      </c>
      <c r="BH292" t="s">
        <v>121</v>
      </c>
      <c r="BI292" t="s">
        <v>302</v>
      </c>
    </row>
    <row r="293" spans="1:61" ht="11.25" customHeight="1" x14ac:dyDescent="0.2">
      <c r="A293" s="116" t="s">
        <v>892</v>
      </c>
      <c r="B293" s="55" t="s">
        <v>893</v>
      </c>
      <c r="C293" s="156" t="s">
        <v>162</v>
      </c>
      <c r="D293" s="98" t="s">
        <v>163</v>
      </c>
      <c r="E293" s="157">
        <v>11</v>
      </c>
      <c r="F293" s="2">
        <v>480</v>
      </c>
      <c r="G293" s="2" t="s">
        <v>146</v>
      </c>
      <c r="H293" s="2" t="s">
        <v>146</v>
      </c>
      <c r="I293" s="100">
        <v>7.11</v>
      </c>
      <c r="J293" s="101">
        <f t="shared" si="70"/>
        <v>4.2751054852320678</v>
      </c>
      <c r="K293" s="104">
        <v>2.5329999999999998E-2</v>
      </c>
      <c r="L293" s="71">
        <v>12</v>
      </c>
      <c r="M293" s="28">
        <f t="shared" si="71"/>
        <v>0.30396000000000001</v>
      </c>
      <c r="N293" s="103" t="s">
        <v>562</v>
      </c>
      <c r="O293" s="104">
        <v>2.5100000000000001E-2</v>
      </c>
      <c r="P293" s="115">
        <v>45642</v>
      </c>
      <c r="Q293" s="115">
        <v>45656</v>
      </c>
      <c r="R293" s="28">
        <f t="shared" si="72"/>
        <v>0.91633466135457187</v>
      </c>
      <c r="S293" s="105">
        <f>IF(INDEX(Historical!$D$7:$D1311,MATCH(B293,Historical!$B$7:$B$1044,0))=0,"n/a",(INDEX(Historical!$C$7:$C$1044,MATCH(B293,Historical!$B$7:$B$1044,0))/INDEX(Historical!$D$7:$D$1044,MATCH(B293,Historical!$B$7:$B$1044,0))-1)*100)</f>
        <v>0.91298429667010517</v>
      </c>
      <c r="T293" s="105">
        <f>IF(INDEX(Historical!$F$7:$F$1044,MATCH(B293,Historical!$B$7:$B$1044,0))=0,"n/a",((INDEX(Historical!$C$7:$C$1044,MATCH(B293,Historical!$B$7:$B$1044,0))/INDEX(Historical!$F$7:$F$1044,MATCH(B293,Historical!$B$7:$B$1044,0)))^(1/3)-1)*100)</f>
        <v>0.9783934877013456</v>
      </c>
      <c r="U293" s="105">
        <f>IF(INDEX(Historical!$H$7:$H$1044,MATCH(B293,Historical!$B$7:$B$1044,0))=0,"n/a",((INDEX(Historical!$C$7:$C$1044,MATCH(B293,Historical!$B$7:$B$1044,0))/INDEX(Historical!$H$7:$H$1044,MATCH(B293,Historical!$B$7:$B$1044,0)))^(1/5)-1)*100)</f>
        <v>0.98376934962143281</v>
      </c>
      <c r="V293" s="105">
        <f>IF(INDEX(Historical!$M$7:$M$1044,MATCH(B293,Historical!$B$7:$B$1044,0))=0,"n/a",((INDEX(Historical!$C$7:$C$1044,MATCH(B293,Historical!$B$7:$B$1044,0))/INDEX(Historical!$M$7:$M$1044,MATCH(B293,Historical!$B$7:$B$1044,0)))^(1/10)-1)*100)</f>
        <v>2.0308562162300259</v>
      </c>
      <c r="W293" s="106">
        <f t="shared" si="73"/>
        <v>0.48441112756256582</v>
      </c>
      <c r="X293" s="107">
        <f t="shared" si="74"/>
        <v>5.6603529897665858E-2</v>
      </c>
      <c r="Y293" s="165"/>
      <c r="Z293" s="101">
        <f t="shared" si="75"/>
        <v>276.32727272727277</v>
      </c>
      <c r="AA293" s="109">
        <f t="shared" si="76"/>
        <v>64.63636363636364</v>
      </c>
      <c r="AB293" s="71">
        <v>12</v>
      </c>
      <c r="AC293" s="100">
        <v>0.11</v>
      </c>
      <c r="AD293" s="100">
        <v>1</v>
      </c>
      <c r="AE293" s="100">
        <v>3.67</v>
      </c>
      <c r="AF293" s="100">
        <v>2.36</v>
      </c>
      <c r="AG293" s="100">
        <v>4.41</v>
      </c>
      <c r="AH293" s="100">
        <v>-3.5700000000000003</v>
      </c>
      <c r="AI293" s="100">
        <v>59.260000000000005</v>
      </c>
      <c r="AJ293" s="100">
        <v>17.380000000000003</v>
      </c>
      <c r="AK293" s="100">
        <v>33.08</v>
      </c>
      <c r="AL293" s="100">
        <v>204.51</v>
      </c>
      <c r="AM293" s="100">
        <v>52.680000000000007</v>
      </c>
      <c r="AN293" s="100">
        <v>1.6</v>
      </c>
      <c r="AO293" s="110">
        <f t="shared" si="77"/>
        <v>-59.37748880151014</v>
      </c>
      <c r="AP293" s="111">
        <f t="shared" si="78"/>
        <v>5.2588748348535006</v>
      </c>
      <c r="AQ293" s="112">
        <f t="shared" si="79"/>
        <v>160.37734854699562</v>
      </c>
      <c r="AR293" s="101">
        <f>INDEX(Historical!$C$7:$C$1045,MATCH(B293,Historical!$B$7:$B$1045,0))*IF(AH293="n/a",1.03,IF(AH293&lt;0,1.01,IF(AH293&gt;10,1.1,(1+AH293/100))))</f>
        <v>0.30699959999999998</v>
      </c>
      <c r="AS293" s="109">
        <f t="shared" si="80"/>
        <v>0.33769956000000001</v>
      </c>
      <c r="AT293" s="109">
        <f t="shared" si="85"/>
        <v>0.37146951600000006</v>
      </c>
      <c r="AU293" s="109">
        <f t="shared" si="85"/>
        <v>0.40861646760000009</v>
      </c>
      <c r="AV293" s="109">
        <f t="shared" si="85"/>
        <v>0.44947811436000012</v>
      </c>
      <c r="AW293" s="109">
        <f t="shared" si="81"/>
        <v>1.8742632579600005</v>
      </c>
      <c r="AX293" s="113">
        <f t="shared" si="82"/>
        <v>26.360945962869202</v>
      </c>
      <c r="AY293" s="100">
        <v>0.95</v>
      </c>
      <c r="AZ293" s="100">
        <v>-0.13999999999999999</v>
      </c>
      <c r="BA293" s="100">
        <v>-36.35</v>
      </c>
      <c r="BB293" s="100">
        <v>-9.32</v>
      </c>
      <c r="BC293" s="100">
        <v>-21.39</v>
      </c>
      <c r="BE293" s="12">
        <v>2014</v>
      </c>
      <c r="BF293" s="12">
        <f t="shared" si="84"/>
        <v>1</v>
      </c>
      <c r="BG293" s="100">
        <v>0.65</v>
      </c>
      <c r="BH293" t="s">
        <v>121</v>
      </c>
      <c r="BI293" t="s">
        <v>122</v>
      </c>
    </row>
    <row r="294" spans="1:61" ht="11.25" customHeight="1" x14ac:dyDescent="0.2">
      <c r="A294" s="55" t="s">
        <v>340</v>
      </c>
      <c r="B294" s="55" t="s">
        <v>341</v>
      </c>
      <c r="C294" s="156" t="s">
        <v>116</v>
      </c>
      <c r="D294" s="98" t="s">
        <v>308</v>
      </c>
      <c r="E294" s="157">
        <v>55</v>
      </c>
      <c r="F294" s="2">
        <v>32</v>
      </c>
      <c r="G294" s="2" t="s">
        <v>146</v>
      </c>
      <c r="H294" s="2" t="s">
        <v>146</v>
      </c>
      <c r="I294" s="100">
        <v>1161.3499999999999</v>
      </c>
      <c r="J294" s="101">
        <f t="shared" si="70"/>
        <v>0.85762259439445487</v>
      </c>
      <c r="K294" s="104">
        <v>2.4900000000000002</v>
      </c>
      <c r="L294" s="71">
        <v>4</v>
      </c>
      <c r="M294" s="28">
        <f t="shared" si="71"/>
        <v>9.9600000000000009</v>
      </c>
      <c r="N294" s="103" t="s">
        <v>136</v>
      </c>
      <c r="O294" s="104">
        <v>2.2599999999999998</v>
      </c>
      <c r="P294" s="158">
        <v>46153</v>
      </c>
      <c r="Q294" s="158">
        <v>46174</v>
      </c>
      <c r="R294" s="28">
        <f t="shared" si="72"/>
        <v>10.176991150442499</v>
      </c>
      <c r="S294" s="105">
        <f>IF(INDEX(Historical!$D$7:$D1312,MATCH(B294,Historical!$B$7:$B$1044,0))=0,"n/a",(INDEX(Historical!$C$7:$C$1044,MATCH(B294,Historical!$B$7:$B$1044,0))/INDEX(Historical!$D$7:$D$1044,MATCH(B294,Historical!$B$7:$B$1044,0))-1)*100)</f>
        <v>10.237203495630464</v>
      </c>
      <c r="T294" s="105">
        <f>IF(INDEX(Historical!$F$7:$F$1044,MATCH(B294,Historical!$B$7:$B$1044,0))=0,"n/a",((INDEX(Historical!$C$7:$C$1044,MATCH(B294,Historical!$B$7:$B$1044,0))/INDEX(Historical!$F$7:$F$1044,MATCH(B294,Historical!$B$7:$B$1044,0)))^(1/3)-1)*100)</f>
        <v>9.2052883453614953</v>
      </c>
      <c r="U294" s="105">
        <f>IF(INDEX(Historical!$H$7:$H$1044,MATCH(B294,Historical!$B$7:$B$1044,0))=0,"n/a",((INDEX(Historical!$C$7:$C$1044,MATCH(B294,Historical!$B$7:$B$1044,0))/INDEX(Historical!$H$7:$H$1044,MATCH(B294,Historical!$B$7:$B$1044,0)))^(1/5)-1)*100)</f>
        <v>8.2517315108920251</v>
      </c>
      <c r="V294" s="105">
        <f>IF(INDEX(Historical!$M$7:$M$1044,MATCH(B294,Historical!$B$7:$B$1044,0))=0,"n/a",((INDEX(Historical!$C$7:$C$1044,MATCH(B294,Historical!$B$7:$B$1044,0))/INDEX(Historical!$M$7:$M$1044,MATCH(B294,Historical!$B$7:$B$1044,0)))^(1/10)-1)*100)</f>
        <v>6.7615331386405408</v>
      </c>
      <c r="W294" s="106">
        <f t="shared" si="73"/>
        <v>1.2203935618884063</v>
      </c>
      <c r="X294" s="107">
        <f t="shared" si="74"/>
        <v>0.36854540021849153</v>
      </c>
      <c r="Y294" s="55"/>
      <c r="Z294" s="101">
        <f t="shared" si="75"/>
        <v>28.016877637130804</v>
      </c>
      <c r="AA294" s="109">
        <f t="shared" si="76"/>
        <v>32.668073136427566</v>
      </c>
      <c r="AB294" s="71">
        <v>12</v>
      </c>
      <c r="AC294" s="100">
        <v>35.549999999999997</v>
      </c>
      <c r="AD294" s="100">
        <v>2.35</v>
      </c>
      <c r="AE294" s="100">
        <v>3.06</v>
      </c>
      <c r="AF294" s="100">
        <v>14.74</v>
      </c>
      <c r="AG294" s="100">
        <v>48.1</v>
      </c>
      <c r="AH294" s="100">
        <v>10.489999999999998</v>
      </c>
      <c r="AI294" s="100">
        <v>11.06</v>
      </c>
      <c r="AJ294" s="100">
        <v>22.39</v>
      </c>
      <c r="AK294" s="100">
        <v>10.220000000000001</v>
      </c>
      <c r="AL294" s="100">
        <v>54970</v>
      </c>
      <c r="AM294" s="100">
        <v>6.22</v>
      </c>
      <c r="AN294" s="100">
        <v>0.77</v>
      </c>
      <c r="AO294" s="110">
        <f t="shared" si="77"/>
        <v>-23.558719031141088</v>
      </c>
      <c r="AP294" s="111">
        <f t="shared" si="78"/>
        <v>9.1093541052864797</v>
      </c>
      <c r="AQ294" s="112">
        <f t="shared" si="79"/>
        <v>362.6145013968337</v>
      </c>
      <c r="AR294" s="101">
        <f>INDEX(Historical!$C$7:$C$1045,MATCH(B294,Historical!$B$7:$B$1045,0))*IF(AH294="n/a",1.03,IF(AH294&lt;0,1.01,IF(AH294&gt;10,1.1,(1+AH294/100))))</f>
        <v>9.713000000000001</v>
      </c>
      <c r="AS294" s="109">
        <f t="shared" si="80"/>
        <v>10.684300000000002</v>
      </c>
      <c r="AT294" s="109">
        <f t="shared" si="85"/>
        <v>11.752730000000003</v>
      </c>
      <c r="AU294" s="109">
        <f t="shared" si="85"/>
        <v>12.928003000000004</v>
      </c>
      <c r="AV294" s="109">
        <f t="shared" si="85"/>
        <v>14.220803300000005</v>
      </c>
      <c r="AW294" s="109">
        <f t="shared" si="81"/>
        <v>59.298836300000012</v>
      </c>
      <c r="AX294" s="113">
        <f t="shared" si="82"/>
        <v>5.106026288371293</v>
      </c>
      <c r="AY294" s="100">
        <v>1.04</v>
      </c>
      <c r="AZ294" s="100">
        <v>28.110000000000003</v>
      </c>
      <c r="BA294" s="100">
        <v>-4.7</v>
      </c>
      <c r="BB294" s="100">
        <v>3.8600000000000003</v>
      </c>
      <c r="BC294" s="100">
        <v>12.4</v>
      </c>
      <c r="BE294" s="12">
        <v>1972</v>
      </c>
      <c r="BF294" s="12">
        <f t="shared" si="84"/>
        <v>6</v>
      </c>
      <c r="BG294" s="100">
        <v>19.18</v>
      </c>
      <c r="BH294" t="s">
        <v>121</v>
      </c>
      <c r="BI294" t="s">
        <v>122</v>
      </c>
    </row>
    <row r="295" spans="1:61" ht="11.25" customHeight="1" x14ac:dyDescent="0.2">
      <c r="A295" s="116" t="s">
        <v>1496</v>
      </c>
      <c r="B295" s="55" t="s">
        <v>1497</v>
      </c>
      <c r="C295" s="156" t="s">
        <v>134</v>
      </c>
      <c r="D295" s="98" t="s">
        <v>354</v>
      </c>
      <c r="E295" s="157">
        <v>8</v>
      </c>
      <c r="F295" s="2">
        <v>584</v>
      </c>
      <c r="G295" s="2" t="s">
        <v>146</v>
      </c>
      <c r="H295" s="2" t="s">
        <v>146</v>
      </c>
      <c r="I295" s="100">
        <v>41.95</v>
      </c>
      <c r="J295" s="101">
        <f t="shared" si="70"/>
        <v>4.0524433849821211</v>
      </c>
      <c r="K295" s="104">
        <v>0.42499999999999999</v>
      </c>
      <c r="L295" s="71">
        <v>4</v>
      </c>
      <c r="M295" s="28">
        <f t="shared" si="71"/>
        <v>1.7</v>
      </c>
      <c r="N295" s="103" t="s">
        <v>147</v>
      </c>
      <c r="O295" s="104">
        <v>0.42</v>
      </c>
      <c r="P295" s="158">
        <v>46114</v>
      </c>
      <c r="Q295" s="158">
        <v>46129</v>
      </c>
      <c r="R295" s="28">
        <f t="shared" si="72"/>
        <v>1.1904761904761916</v>
      </c>
      <c r="S295" s="105">
        <f>IF(INDEX(Historical!$D$7:$D1313,MATCH(B295,Historical!$B$7:$B$1044,0))=0,"n/a",(INDEX(Historical!$C$7:$C$1044,MATCH(B295,Historical!$B$7:$B$1044,0))/INDEX(Historical!$D$7:$D$1044,MATCH(B295,Historical!$B$7:$B$1044,0))-1)*100)</f>
        <v>2.4390243902439046</v>
      </c>
      <c r="T295" s="105">
        <f>IF(INDEX(Historical!$F$7:$F$1044,MATCH(B295,Historical!$B$7:$B$1044,0))=0,"n/a",((INDEX(Historical!$C$7:$C$1044,MATCH(B295,Historical!$B$7:$B$1044,0))/INDEX(Historical!$F$7:$F$1044,MATCH(B295,Historical!$B$7:$B$1044,0)))^(1/3)-1)*100)</f>
        <v>4.4333205826350142</v>
      </c>
      <c r="U295" s="105">
        <f>IF(INDEX(Historical!$H$7:$H$1044,MATCH(B295,Historical!$B$7:$B$1044,0))=0,"n/a",((INDEX(Historical!$C$7:$C$1044,MATCH(B295,Historical!$B$7:$B$1044,0))/INDEX(Historical!$H$7:$H$1044,MATCH(B295,Historical!$B$7:$B$1044,0)))^(1/5)-1)*100)</f>
        <v>4.3936295347629883</v>
      </c>
      <c r="V295" s="105">
        <f>IF(INDEX(Historical!$M$7:$M$1044,MATCH(B295,Historical!$B$7:$B$1044,0))=0,"n/a",((INDEX(Historical!$C$7:$C$1044,MATCH(B295,Historical!$B$7:$B$1044,0))/INDEX(Historical!$M$7:$M$1044,MATCH(B295,Historical!$B$7:$B$1044,0)))^(1/10)-1)*100)</f>
        <v>4.9125865114427736</v>
      </c>
      <c r="W295" s="106">
        <f t="shared" si="73"/>
        <v>0.8943617633051365</v>
      </c>
      <c r="X295" s="107">
        <f t="shared" si="74"/>
        <v>0.85313194849766771</v>
      </c>
      <c r="Y295" s="162"/>
      <c r="Z295" s="101">
        <f t="shared" si="75"/>
        <v>124.08759124087589</v>
      </c>
      <c r="AA295" s="109">
        <f t="shared" si="76"/>
        <v>30.62043795620438</v>
      </c>
      <c r="AB295" s="71">
        <v>12</v>
      </c>
      <c r="AC295" s="100">
        <v>1.37</v>
      </c>
      <c r="AD295" s="100">
        <v>1.19</v>
      </c>
      <c r="AE295" s="100">
        <v>13.39</v>
      </c>
      <c r="AF295" s="100">
        <v>2.08</v>
      </c>
      <c r="AG295" s="100">
        <v>7.4300000000000006</v>
      </c>
      <c r="AH295" s="100">
        <v>9.65</v>
      </c>
      <c r="AI295" s="100">
        <v>11.12</v>
      </c>
      <c r="AJ295" s="100">
        <v>5.1499999999999995</v>
      </c>
      <c r="AK295" s="100">
        <v>10.73</v>
      </c>
      <c r="AL295" s="100">
        <v>5360</v>
      </c>
      <c r="AM295" s="100">
        <v>1.3599999999999999</v>
      </c>
      <c r="AN295" s="100">
        <v>1.97</v>
      </c>
      <c r="AO295" s="110">
        <f t="shared" si="77"/>
        <v>-22.174365036459271</v>
      </c>
      <c r="AP295" s="111">
        <f t="shared" si="78"/>
        <v>8.4460729197451094</v>
      </c>
      <c r="AQ295" s="112">
        <f t="shared" si="79"/>
        <v>68.246526725127183</v>
      </c>
      <c r="AR295" s="101">
        <f>INDEX(Historical!$C$7:$C$1045,MATCH(B295,Historical!$B$7:$B$1045,0))*IF(AH295="n/a",1.03,IF(AH295&lt;0,1.01,IF(AH295&gt;10,1.1,(1+AH295/100))))</f>
        <v>1.84212</v>
      </c>
      <c r="AS295" s="109">
        <f t="shared" si="80"/>
        <v>2.026332</v>
      </c>
      <c r="AT295" s="109">
        <f t="shared" si="85"/>
        <v>2.2289652000000002</v>
      </c>
      <c r="AU295" s="109">
        <f t="shared" si="85"/>
        <v>2.4518617200000006</v>
      </c>
      <c r="AV295" s="109">
        <f t="shared" si="85"/>
        <v>2.6970478920000009</v>
      </c>
      <c r="AW295" s="109">
        <f t="shared" si="81"/>
        <v>11.246326812000001</v>
      </c>
      <c r="AX295" s="113">
        <f t="shared" si="82"/>
        <v>26.808883938021456</v>
      </c>
      <c r="AY295" s="100">
        <v>1.45</v>
      </c>
      <c r="AZ295" s="100">
        <v>72.740000000000009</v>
      </c>
      <c r="BA295" s="100">
        <v>-0.73</v>
      </c>
      <c r="BB295" s="100">
        <v>10.77</v>
      </c>
      <c r="BC295" s="100">
        <v>28.720000000000002</v>
      </c>
      <c r="BE295" s="12">
        <v>2019</v>
      </c>
      <c r="BF295" s="12">
        <f t="shared" si="84"/>
        <v>1</v>
      </c>
      <c r="BG295" s="100">
        <v>2.39</v>
      </c>
      <c r="BH295" t="s">
        <v>121</v>
      </c>
      <c r="BI295" t="s">
        <v>122</v>
      </c>
    </row>
    <row r="296" spans="1:61" ht="11.25" customHeight="1" x14ac:dyDescent="0.2">
      <c r="A296" s="116" t="s">
        <v>1498</v>
      </c>
      <c r="B296" s="55" t="s">
        <v>1499</v>
      </c>
      <c r="C296" s="156" t="s">
        <v>335</v>
      </c>
      <c r="D296" s="98" t="s">
        <v>772</v>
      </c>
      <c r="E296" s="157">
        <v>9</v>
      </c>
      <c r="F296" s="2">
        <v>529</v>
      </c>
      <c r="G296" s="2" t="s">
        <v>146</v>
      </c>
      <c r="H296" s="2" t="s">
        <v>146</v>
      </c>
      <c r="I296" s="100">
        <v>20.81</v>
      </c>
      <c r="J296" s="101">
        <f t="shared" si="70"/>
        <v>2.3065833733781833</v>
      </c>
      <c r="K296" s="104">
        <v>0.12</v>
      </c>
      <c r="L296" s="71">
        <v>4</v>
      </c>
      <c r="M296" s="28">
        <f t="shared" si="71"/>
        <v>0.48</v>
      </c>
      <c r="N296" s="103" t="s">
        <v>158</v>
      </c>
      <c r="O296" s="104">
        <v>0.115</v>
      </c>
      <c r="P296" s="163">
        <v>45807</v>
      </c>
      <c r="Q296" s="163">
        <v>45821</v>
      </c>
      <c r="R296" s="28">
        <f t="shared" si="72"/>
        <v>4.3478260869565135</v>
      </c>
      <c r="S296" s="105">
        <f>IF(INDEX(Historical!$D$7:$D1314,MATCH(B296,Historical!$B$7:$B$1044,0))=0,"n/a",(INDEX(Historical!$C$7:$C$1044,MATCH(B296,Historical!$B$7:$B$1044,0))/INDEX(Historical!$D$7:$D$1044,MATCH(B296,Historical!$B$7:$B$1044,0))-1)*100)</f>
        <v>4.39560439560438</v>
      </c>
      <c r="T296" s="105">
        <f>IF(INDEX(Historical!$F$7:$F$1044,MATCH(B296,Historical!$B$7:$B$1044,0))=0,"n/a",((INDEX(Historical!$C$7:$C$1044,MATCH(B296,Historical!$B$7:$B$1044,0))/INDEX(Historical!$F$7:$F$1044,MATCH(B296,Historical!$B$7:$B$1044,0)))^(1/3)-1)*100)</f>
        <v>4.604051127515274</v>
      </c>
      <c r="U296" s="105">
        <f>IF(INDEX(Historical!$H$7:$H$1044,MATCH(B296,Historical!$B$7:$B$1044,0))=0,"n/a",((INDEX(Historical!$C$7:$C$1044,MATCH(B296,Historical!$B$7:$B$1044,0))/INDEX(Historical!$H$7:$H$1044,MATCH(B296,Historical!$B$7:$B$1044,0)))^(1/5)-1)*100)</f>
        <v>5.1231526939494509</v>
      </c>
      <c r="V296" s="105" t="str">
        <f>IF(INDEX(Historical!$M$7:$M$1044,MATCH(B296,Historical!$B$7:$B$1044,0))=0,"n/a",((INDEX(Historical!$C$7:$C$1044,MATCH(B296,Historical!$B$7:$B$1044,0))/INDEX(Historical!$M$7:$M$1044,MATCH(B296,Historical!$B$7:$B$1044,0)))^(1/10)-1)*100)</f>
        <v>n/a</v>
      </c>
      <c r="W296" s="106" t="str">
        <f t="shared" si="73"/>
        <v>n/a</v>
      </c>
      <c r="X296" s="107" t="str">
        <f t="shared" si="74"/>
        <v>n/a</v>
      </c>
      <c r="Y296" s="165"/>
      <c r="Z296" s="101">
        <f t="shared" si="75"/>
        <v>24.489795918367346</v>
      </c>
      <c r="AA296" s="109">
        <f t="shared" si="76"/>
        <v>10.61734693877551</v>
      </c>
      <c r="AB296" s="71">
        <v>12</v>
      </c>
      <c r="AC296" s="100">
        <v>1.96</v>
      </c>
      <c r="AD296" s="100" t="s">
        <v>142</v>
      </c>
      <c r="AE296" s="100">
        <v>0.47</v>
      </c>
      <c r="AF296" s="100">
        <v>1.53</v>
      </c>
      <c r="AG296" s="100">
        <v>15.17</v>
      </c>
      <c r="AH296" s="100" t="s">
        <v>142</v>
      </c>
      <c r="AI296" s="100" t="s">
        <v>142</v>
      </c>
      <c r="AJ296" s="100">
        <v>-10.39</v>
      </c>
      <c r="AK296" s="100" t="s">
        <v>142</v>
      </c>
      <c r="AL296" s="100">
        <v>282.54000000000002</v>
      </c>
      <c r="AM296" s="100">
        <v>62.29</v>
      </c>
      <c r="AN296" s="100">
        <v>0.5</v>
      </c>
      <c r="AO296" s="110">
        <f t="shared" si="77"/>
        <v>-3.1876108714478759</v>
      </c>
      <c r="AP296" s="111">
        <f t="shared" si="78"/>
        <v>7.4297360673276343</v>
      </c>
      <c r="AQ296" s="112">
        <f t="shared" si="79"/>
        <v>-15.030617759293175</v>
      </c>
      <c r="AR296" s="101">
        <f>INDEX(Historical!$C$7:$C$1045,MATCH(B296,Historical!$B$7:$B$1045,0))*IF(AH296="n/a",1.03,IF(AH296&lt;0,1.01,IF(AH296&gt;10,1.1,(1+AH296/100))))</f>
        <v>0.48924999999999996</v>
      </c>
      <c r="AS296" s="109">
        <f t="shared" si="80"/>
        <v>0.50392749999999997</v>
      </c>
      <c r="AT296" s="109">
        <f t="shared" si="85"/>
        <v>0.519045325</v>
      </c>
      <c r="AU296" s="109">
        <f t="shared" si="85"/>
        <v>0.53461668475000002</v>
      </c>
      <c r="AV296" s="109">
        <f t="shared" si="85"/>
        <v>0.55065518529250002</v>
      </c>
      <c r="AW296" s="109">
        <f t="shared" si="81"/>
        <v>2.5974946950424997</v>
      </c>
      <c r="AX296" s="113">
        <f t="shared" si="82"/>
        <v>12.481954325048052</v>
      </c>
      <c r="AY296" s="100">
        <v>0.19</v>
      </c>
      <c r="AZ296" s="100">
        <v>63.6</v>
      </c>
      <c r="BA296" s="100">
        <v>-4.1500000000000004</v>
      </c>
      <c r="BB296" s="100">
        <v>11.110000000000001</v>
      </c>
      <c r="BC296" s="100">
        <v>25.53</v>
      </c>
      <c r="BE296" s="12">
        <v>2017</v>
      </c>
      <c r="BF296" s="12">
        <f t="shared" si="84"/>
        <v>1</v>
      </c>
      <c r="BG296" s="100">
        <v>6.5100000000000007</v>
      </c>
      <c r="BH296" t="s">
        <v>121</v>
      </c>
      <c r="BI296" t="s">
        <v>122</v>
      </c>
    </row>
    <row r="297" spans="1:61" ht="11.25" customHeight="1" x14ac:dyDescent="0.2">
      <c r="A297" s="123" t="s">
        <v>894</v>
      </c>
      <c r="B297" s="55" t="s">
        <v>895</v>
      </c>
      <c r="C297" s="156" t="s">
        <v>134</v>
      </c>
      <c r="D297" s="98" t="s">
        <v>412</v>
      </c>
      <c r="E297" s="157">
        <v>12</v>
      </c>
      <c r="F297" s="2">
        <v>457</v>
      </c>
      <c r="G297" s="2" t="s">
        <v>146</v>
      </c>
      <c r="H297" s="2" t="s">
        <v>146</v>
      </c>
      <c r="I297" s="100">
        <v>62.19</v>
      </c>
      <c r="J297" s="101">
        <f t="shared" si="70"/>
        <v>1.9938896928766683</v>
      </c>
      <c r="K297" s="104">
        <v>0.31</v>
      </c>
      <c r="L297" s="71">
        <v>4</v>
      </c>
      <c r="M297" s="28">
        <f t="shared" si="71"/>
        <v>1.24</v>
      </c>
      <c r="N297" s="103" t="s">
        <v>550</v>
      </c>
      <c r="O297" s="104">
        <v>0.28999999999999998</v>
      </c>
      <c r="P297" s="158">
        <v>45964</v>
      </c>
      <c r="Q297" s="158">
        <v>45975</v>
      </c>
      <c r="R297" s="28">
        <f t="shared" si="72"/>
        <v>6.8965517241379377</v>
      </c>
      <c r="S297" s="105">
        <f>IF(INDEX(Historical!$D$7:$D1315,MATCH(B297,Historical!$B$7:$B$1044,0))=0,"n/a",(INDEX(Historical!$C$7:$C$1044,MATCH(B297,Historical!$B$7:$B$1044,0))/INDEX(Historical!$D$7:$D$1044,MATCH(B297,Historical!$B$7:$B$1044,0))-1)*100)</f>
        <v>12.871287128712861</v>
      </c>
      <c r="T297" s="105">
        <f>IF(INDEX(Historical!$F$7:$F$1044,MATCH(B297,Historical!$B$7:$B$1044,0))=0,"n/a",((INDEX(Historical!$C$7:$C$1044,MATCH(B297,Historical!$B$7:$B$1044,0))/INDEX(Historical!$F$7:$F$1044,MATCH(B297,Historical!$B$7:$B$1044,0)))^(1/3)-1)*100)</f>
        <v>7.0222229910164247</v>
      </c>
      <c r="U297" s="105">
        <f>IF(INDEX(Historical!$H$7:$H$1044,MATCH(B297,Historical!$B$7:$B$1044,0))=0,"n/a",((INDEX(Historical!$C$7:$C$1044,MATCH(B297,Historical!$B$7:$B$1044,0))/INDEX(Historical!$H$7:$H$1044,MATCH(B297,Historical!$B$7:$B$1044,0)))^(1/5)-1)*100)</f>
        <v>5.3135944368471799</v>
      </c>
      <c r="V297" s="105">
        <f>IF(INDEX(Historical!$M$7:$M$1044,MATCH(B297,Historical!$B$7:$B$1044,0))=0,"n/a",((INDEX(Historical!$C$7:$C$1044,MATCH(B297,Historical!$B$7:$B$1044,0))/INDEX(Historical!$M$7:$M$1044,MATCH(B297,Historical!$B$7:$B$1044,0)))^(1/10)-1)*100)</f>
        <v>14.282138804355625</v>
      </c>
      <c r="W297" s="106">
        <f t="shared" si="73"/>
        <v>0.3720447273083981</v>
      </c>
      <c r="X297" s="107">
        <f t="shared" si="74"/>
        <v>0.34083351102291082</v>
      </c>
      <c r="Y297" s="165"/>
      <c r="Z297" s="101">
        <f t="shared" si="75"/>
        <v>20.80536912751678</v>
      </c>
      <c r="AA297" s="109">
        <f t="shared" si="76"/>
        <v>10.434563758389261</v>
      </c>
      <c r="AB297" s="71">
        <v>12</v>
      </c>
      <c r="AC297" s="100">
        <v>5.96</v>
      </c>
      <c r="AD297" s="100" t="s">
        <v>142</v>
      </c>
      <c r="AE297" s="100">
        <v>2.34</v>
      </c>
      <c r="AF297" s="100">
        <v>1.1000000000000001</v>
      </c>
      <c r="AG297" s="100">
        <v>10.97</v>
      </c>
      <c r="AH297" s="100">
        <v>-1.41</v>
      </c>
      <c r="AI297" s="100">
        <v>4.8599999999999994</v>
      </c>
      <c r="AJ297" s="100">
        <v>15.590000000000002</v>
      </c>
      <c r="AK297" s="100" t="s">
        <v>142</v>
      </c>
      <c r="AL297" s="100">
        <v>487.41</v>
      </c>
      <c r="AM297" s="100">
        <v>12.11</v>
      </c>
      <c r="AN297" s="100">
        <v>0.12</v>
      </c>
      <c r="AO297" s="110">
        <f t="shared" si="77"/>
        <v>-3.1270796286654132</v>
      </c>
      <c r="AP297" s="111">
        <f t="shared" si="78"/>
        <v>7.3074841297238482</v>
      </c>
      <c r="AQ297" s="112">
        <f t="shared" si="79"/>
        <v>-28.576318479938369</v>
      </c>
      <c r="AR297" s="101">
        <f>INDEX(Historical!$C$7:$C$1045,MATCH(B297,Historical!$B$7:$B$1045,0))*IF(AH297="n/a",1.03,IF(AH297&lt;0,1.01,IF(AH297&gt;10,1.1,(1+AH297/100))))</f>
        <v>1.1514</v>
      </c>
      <c r="AS297" s="109">
        <f t="shared" si="80"/>
        <v>1.2073580399999999</v>
      </c>
      <c r="AT297" s="109">
        <f t="shared" si="85"/>
        <v>1.2435787811999999</v>
      </c>
      <c r="AU297" s="109">
        <f t="shared" si="85"/>
        <v>1.2808861446359998</v>
      </c>
      <c r="AV297" s="109">
        <f t="shared" si="85"/>
        <v>1.3193127289750799</v>
      </c>
      <c r="AW297" s="109">
        <f t="shared" si="81"/>
        <v>6.202535694811079</v>
      </c>
      <c r="AX297" s="113">
        <f t="shared" si="82"/>
        <v>9.9735257996640616</v>
      </c>
      <c r="AY297" s="100">
        <v>0.52</v>
      </c>
      <c r="AZ297" s="100">
        <v>29.67</v>
      </c>
      <c r="BA297" s="100">
        <v>-5.6899999999999995</v>
      </c>
      <c r="BB297" s="100">
        <v>1.5</v>
      </c>
      <c r="BC297" s="100">
        <v>8.0500000000000007</v>
      </c>
      <c r="BE297" s="12">
        <v>2014</v>
      </c>
      <c r="BF297" s="12">
        <f t="shared" si="84"/>
        <v>1</v>
      </c>
      <c r="BG297" s="100">
        <v>1.32</v>
      </c>
      <c r="BH297" t="s">
        <v>121</v>
      </c>
      <c r="BI297" t="s">
        <v>122</v>
      </c>
    </row>
    <row r="298" spans="1:61" ht="11.25" customHeight="1" x14ac:dyDescent="0.2">
      <c r="A298" s="55" t="s">
        <v>896</v>
      </c>
      <c r="B298" s="55" t="s">
        <v>897</v>
      </c>
      <c r="C298" s="156" t="s">
        <v>335</v>
      </c>
      <c r="D298" s="98" t="s">
        <v>371</v>
      </c>
      <c r="E298" s="157">
        <v>17</v>
      </c>
      <c r="F298" s="2">
        <v>250</v>
      </c>
      <c r="G298" s="2" t="s">
        <v>118</v>
      </c>
      <c r="H298" s="2" t="s">
        <v>118</v>
      </c>
      <c r="I298" s="100">
        <v>328.8</v>
      </c>
      <c r="J298" s="101">
        <f t="shared" si="70"/>
        <v>2.834549878345499</v>
      </c>
      <c r="K298" s="104">
        <v>2.33</v>
      </c>
      <c r="L298" s="71">
        <v>4</v>
      </c>
      <c r="M298" s="28">
        <f t="shared" si="71"/>
        <v>9.32</v>
      </c>
      <c r="N298" s="103" t="s">
        <v>668</v>
      </c>
      <c r="O298" s="104">
        <v>2.2999999999999998</v>
      </c>
      <c r="P298" s="158">
        <v>46093</v>
      </c>
      <c r="Q298" s="158">
        <v>46107</v>
      </c>
      <c r="R298" s="28">
        <f t="shared" si="72"/>
        <v>1.3043478260869674</v>
      </c>
      <c r="S298" s="105">
        <f>IF(INDEX(Historical!$D$7:$D1316,MATCH(B298,Historical!$B$7:$B$1044,0))=0,"n/a",(INDEX(Historical!$C$7:$C$1044,MATCH(B298,Historical!$B$7:$B$1044,0))/INDEX(Historical!$D$7:$D$1044,MATCH(B298,Historical!$B$7:$B$1044,0))-1)*100)</f>
        <v>2.2222222222222143</v>
      </c>
      <c r="T298" s="105">
        <f>IF(INDEX(Historical!$F$7:$F$1044,MATCH(B298,Historical!$B$7:$B$1044,0))=0,"n/a",((INDEX(Historical!$C$7:$C$1044,MATCH(B298,Historical!$B$7:$B$1044,0))/INDEX(Historical!$F$7:$F$1044,MATCH(B298,Historical!$B$7:$B$1044,0)))^(1/3)-1)*100)</f>
        <v>6.5756716652330516</v>
      </c>
      <c r="U298" s="105">
        <f>IF(INDEX(Historical!$H$7:$H$1044,MATCH(B298,Historical!$B$7:$B$1044,0))=0,"n/a",((INDEX(Historical!$C$7:$C$1044,MATCH(B298,Historical!$B$7:$B$1044,0))/INDEX(Historical!$H$7:$H$1044,MATCH(B298,Historical!$B$7:$B$1044,0)))^(1/5)-1)*100)</f>
        <v>8.9249364912943783</v>
      </c>
      <c r="V298" s="105">
        <f>IF(INDEX(Historical!$M$7:$M$1044,MATCH(B298,Historical!$B$7:$B$1044,0))=0,"n/a",((INDEX(Historical!$C$7:$C$1044,MATCH(B298,Historical!$B$7:$B$1044,0))/INDEX(Historical!$M$7:$M$1044,MATCH(B298,Historical!$B$7:$B$1044,0)))^(1/10)-1)*100)</f>
        <v>14.574397577078413</v>
      </c>
      <c r="W298" s="106">
        <f t="shared" si="73"/>
        <v>0.6123708677558577</v>
      </c>
      <c r="X298" s="107">
        <f t="shared" si="74"/>
        <v>2.4929990199146306</v>
      </c>
      <c r="Y298" s="165"/>
      <c r="Z298" s="101">
        <f t="shared" si="75"/>
        <v>65.449438202247194</v>
      </c>
      <c r="AA298" s="109">
        <f t="shared" si="76"/>
        <v>23.08988764044944</v>
      </c>
      <c r="AB298" s="71">
        <v>1</v>
      </c>
      <c r="AC298" s="100">
        <v>14.24</v>
      </c>
      <c r="AD298" s="100">
        <v>3.11</v>
      </c>
      <c r="AE298" s="100">
        <v>1.99</v>
      </c>
      <c r="AF298" s="100">
        <v>25.56</v>
      </c>
      <c r="AG298" s="100">
        <v>145.54</v>
      </c>
      <c r="AH298" s="100">
        <v>2.29</v>
      </c>
      <c r="AI298" s="100">
        <v>8.3800000000000008</v>
      </c>
      <c r="AJ298" s="100">
        <v>3.58</v>
      </c>
      <c r="AK298" s="100">
        <v>6.5</v>
      </c>
      <c r="AL298" s="100">
        <v>327490</v>
      </c>
      <c r="AM298" s="100">
        <v>6.9999999999999993E-2</v>
      </c>
      <c r="AN298" s="100">
        <v>5.0999999999999996</v>
      </c>
      <c r="AO298" s="110">
        <f t="shared" si="77"/>
        <v>-11.330401270809563</v>
      </c>
      <c r="AP298" s="111">
        <f t="shared" si="78"/>
        <v>11.759486369639877</v>
      </c>
      <c r="AQ298" s="112">
        <f t="shared" si="79"/>
        <v>412.15341802579593</v>
      </c>
      <c r="AR298" s="101">
        <f>INDEX(Historical!$C$7:$C$1045,MATCH(B298,Historical!$B$7:$B$1045,0))*IF(AH298="n/a",1.03,IF(AH298&lt;0,1.01,IF(AH298&gt;10,1.1,(1+AH298/100))))</f>
        <v>9.4106799999999993</v>
      </c>
      <c r="AS298" s="109">
        <f t="shared" si="80"/>
        <v>10.199294984</v>
      </c>
      <c r="AT298" s="109">
        <f t="shared" si="85"/>
        <v>10.862249157959999</v>
      </c>
      <c r="AU298" s="109">
        <f t="shared" si="85"/>
        <v>11.568295353227398</v>
      </c>
      <c r="AV298" s="109">
        <f t="shared" si="85"/>
        <v>12.320234551187179</v>
      </c>
      <c r="AW298" s="109">
        <f t="shared" si="81"/>
        <v>54.360754046374574</v>
      </c>
      <c r="AX298" s="113">
        <f t="shared" si="82"/>
        <v>16.533076048167452</v>
      </c>
      <c r="AY298" s="100">
        <v>1</v>
      </c>
      <c r="AZ298" s="100">
        <v>4.2799999999999994</v>
      </c>
      <c r="BA298" s="100">
        <v>-22.95</v>
      </c>
      <c r="BB298" s="100">
        <v>-4.54</v>
      </c>
      <c r="BC298" s="100">
        <v>-11.35</v>
      </c>
      <c r="BE298" s="12">
        <v>2010</v>
      </c>
      <c r="BF298" s="12">
        <f t="shared" si="84"/>
        <v>1</v>
      </c>
      <c r="BG298" s="100">
        <v>14.069999999999999</v>
      </c>
      <c r="BH298" t="s">
        <v>121</v>
      </c>
      <c r="BI298" t="s">
        <v>122</v>
      </c>
    </row>
    <row r="299" spans="1:61" ht="11.25" customHeight="1" x14ac:dyDescent="0.2">
      <c r="A299" s="123" t="s">
        <v>898</v>
      </c>
      <c r="B299" s="55" t="s">
        <v>899</v>
      </c>
      <c r="C299" s="156" t="s">
        <v>116</v>
      </c>
      <c r="D299" s="98" t="s">
        <v>329</v>
      </c>
      <c r="E299" s="157">
        <v>18</v>
      </c>
      <c r="F299" s="2">
        <v>222</v>
      </c>
      <c r="G299" s="2" t="s">
        <v>146</v>
      </c>
      <c r="H299" s="2" t="s">
        <v>146</v>
      </c>
      <c r="I299" s="100">
        <v>269.92</v>
      </c>
      <c r="J299" s="101">
        <f t="shared" si="70"/>
        <v>8.8915234143449901E-2</v>
      </c>
      <c r="K299" s="104">
        <v>0.12</v>
      </c>
      <c r="L299" s="71">
        <v>2</v>
      </c>
      <c r="M299" s="28">
        <f t="shared" si="71"/>
        <v>0.24</v>
      </c>
      <c r="N299" s="103" t="s">
        <v>195</v>
      </c>
      <c r="O299" s="104">
        <v>0.11</v>
      </c>
      <c r="P299" s="158">
        <v>45839</v>
      </c>
      <c r="Q299" s="158">
        <v>45853</v>
      </c>
      <c r="R299" s="28">
        <f t="shared" si="72"/>
        <v>9.0909090909090864</v>
      </c>
      <c r="S299" s="105">
        <f>IF(INDEX(Historical!$D$7:$D1317,MATCH(B299,Historical!$B$7:$B$1044,0))=0,"n/a",(INDEX(Historical!$C$7:$C$1044,MATCH(B299,Historical!$B$7:$B$1044,0))/INDEX(Historical!$D$7:$D$1044,MATCH(B299,Historical!$B$7:$B$1044,0))-1)*100)</f>
        <v>9.5238095238095344</v>
      </c>
      <c r="T299" s="105">
        <f>IF(INDEX(Historical!$F$7:$F$1044,MATCH(B299,Historical!$B$7:$B$1044,0))=0,"n/a",((INDEX(Historical!$C$7:$C$1044,MATCH(B299,Historical!$B$7:$B$1044,0))/INDEX(Historical!$F$7:$F$1044,MATCH(B299,Historical!$B$7:$B$1044,0)))^(1/3)-1)*100)</f>
        <v>8.5138345254405436</v>
      </c>
      <c r="U299" s="105">
        <f>IF(INDEX(Historical!$H$7:$H$1044,MATCH(B299,Historical!$B$7:$B$1044,0))=0,"n/a",((INDEX(Historical!$C$7:$C$1044,MATCH(B299,Historical!$B$7:$B$1044,0))/INDEX(Historical!$H$7:$H$1044,MATCH(B299,Historical!$B$7:$B$1044,0)))^(1/5)-1)*100)</f>
        <v>7.5280006405569644</v>
      </c>
      <c r="V299" s="105">
        <f>IF(INDEX(Historical!$M$7:$M$1044,MATCH(B299,Historical!$B$7:$B$1044,0))=0,"n/a",((INDEX(Historical!$C$7:$C$1044,MATCH(B299,Historical!$B$7:$B$1044,0))/INDEX(Historical!$M$7:$M$1044,MATCH(B299,Historical!$B$7:$B$1044,0)))^(1/10)-1)*100)</f>
        <v>12.378047279575632</v>
      </c>
      <c r="W299" s="106">
        <f t="shared" si="73"/>
        <v>0.60817352450887174</v>
      </c>
      <c r="X299" s="107">
        <f t="shared" si="74"/>
        <v>0.45679615537360219</v>
      </c>
      <c r="Y299" s="167"/>
      <c r="Z299" s="101">
        <f t="shared" si="75"/>
        <v>4.7430830039525693</v>
      </c>
      <c r="AA299" s="109">
        <f t="shared" si="76"/>
        <v>53.343873517786569</v>
      </c>
      <c r="AB299" s="71">
        <v>10</v>
      </c>
      <c r="AC299" s="100">
        <v>5.0599999999999996</v>
      </c>
      <c r="AD299" s="100">
        <v>3.36</v>
      </c>
      <c r="AE299" s="100">
        <v>7</v>
      </c>
      <c r="AF299" s="100">
        <v>8.36</v>
      </c>
      <c r="AG299" s="100">
        <v>17.28</v>
      </c>
      <c r="AH299" s="100">
        <v>14.57</v>
      </c>
      <c r="AI299" s="100">
        <v>11.64</v>
      </c>
      <c r="AJ299" s="100">
        <v>16.48</v>
      </c>
      <c r="AK299" s="100">
        <v>12.83</v>
      </c>
      <c r="AL299" s="100">
        <v>32450.000000000004</v>
      </c>
      <c r="AM299" s="100">
        <v>69.510000000000005</v>
      </c>
      <c r="AN299" s="100">
        <v>0.56000000000000005</v>
      </c>
      <c r="AO299" s="110">
        <f t="shared" si="77"/>
        <v>-45.726957643086152</v>
      </c>
      <c r="AP299" s="111">
        <f t="shared" si="78"/>
        <v>7.616915874700414</v>
      </c>
      <c r="AQ299" s="112">
        <f t="shared" si="79"/>
        <v>345.19897304897819</v>
      </c>
      <c r="AR299" s="101">
        <f>INDEX(Historical!$C$7:$C$1045,MATCH(B299,Historical!$B$7:$B$1045,0))*IF(AH299="n/a",1.03,IF(AH299&lt;0,1.01,IF(AH299&gt;10,1.1,(1+AH299/100))))</f>
        <v>0.25300000000000006</v>
      </c>
      <c r="AS299" s="109">
        <f t="shared" si="80"/>
        <v>0.2783000000000001</v>
      </c>
      <c r="AT299" s="109">
        <f t="shared" si="85"/>
        <v>0.30613000000000012</v>
      </c>
      <c r="AU299" s="109">
        <f t="shared" si="85"/>
        <v>0.33674300000000018</v>
      </c>
      <c r="AV299" s="109">
        <f t="shared" si="85"/>
        <v>0.37041730000000023</v>
      </c>
      <c r="AW299" s="109">
        <f t="shared" si="81"/>
        <v>1.5445903000000005</v>
      </c>
      <c r="AX299" s="113">
        <f t="shared" si="82"/>
        <v>0.57224003408417323</v>
      </c>
      <c r="AY299" s="100">
        <v>0.95</v>
      </c>
      <c r="AZ299" s="100">
        <v>9.1</v>
      </c>
      <c r="BA299" s="100">
        <v>-25.369999999999997</v>
      </c>
      <c r="BB299" s="100">
        <v>-8.0500000000000007</v>
      </c>
      <c r="BC299" s="100">
        <v>-14.180000000000001</v>
      </c>
      <c r="BE299" s="12">
        <v>2008</v>
      </c>
      <c r="BF299" s="12">
        <f t="shared" si="84"/>
        <v>2</v>
      </c>
      <c r="BG299" s="100">
        <v>8.42</v>
      </c>
      <c r="BH299" t="s">
        <v>121</v>
      </c>
      <c r="BI299" t="s">
        <v>122</v>
      </c>
    </row>
    <row r="300" spans="1:61" ht="11.25" customHeight="1" x14ac:dyDescent="0.2">
      <c r="A300" s="116" t="s">
        <v>1500</v>
      </c>
      <c r="B300" s="55" t="s">
        <v>1501</v>
      </c>
      <c r="C300" s="156" t="s">
        <v>263</v>
      </c>
      <c r="D300" s="98" t="s">
        <v>264</v>
      </c>
      <c r="E300" s="157">
        <v>10</v>
      </c>
      <c r="F300" s="2">
        <v>524</v>
      </c>
      <c r="G300" s="2" t="s">
        <v>146</v>
      </c>
      <c r="H300" s="2" t="s">
        <v>146</v>
      </c>
      <c r="I300" s="100">
        <v>39.1</v>
      </c>
      <c r="J300" s="101">
        <f t="shared" si="70"/>
        <v>7.9713554987212278</v>
      </c>
      <c r="K300" s="104">
        <v>0.7792</v>
      </c>
      <c r="L300" s="71">
        <v>4</v>
      </c>
      <c r="M300" s="28">
        <f t="shared" si="71"/>
        <v>3.1168</v>
      </c>
      <c r="N300" s="103" t="s">
        <v>151</v>
      </c>
      <c r="O300" s="104">
        <v>0.7641</v>
      </c>
      <c r="P300" s="158">
        <v>46149</v>
      </c>
      <c r="Q300" s="158">
        <v>46156</v>
      </c>
      <c r="R300" s="28">
        <f t="shared" si="72"/>
        <v>1.9761811281245913</v>
      </c>
      <c r="S300" s="105">
        <f>IF(INDEX(Historical!$D$7:$D1318,MATCH(B300,Historical!$B$7:$B$1044,0))=0,"n/a",(INDEX(Historical!$C$7:$C$1044,MATCH(B300,Historical!$B$7:$B$1044,0))/INDEX(Historical!$D$7:$D$1044,MATCH(B300,Historical!$B$7:$B$1044,0))-1)*100)</f>
        <v>10.029565612917901</v>
      </c>
      <c r="T300" s="105">
        <f>IF(INDEX(Historical!$F$7:$F$1044,MATCH(B300,Historical!$B$7:$B$1044,0))=0,"n/a",((INDEX(Historical!$C$7:$C$1044,MATCH(B300,Historical!$B$7:$B$1044,0))/INDEX(Historical!$F$7:$F$1044,MATCH(B300,Historical!$B$7:$B$1044,0)))^(1/3)-1)*100)</f>
        <v>9.9398200532585079</v>
      </c>
      <c r="U300" s="105">
        <f>IF(INDEX(Historical!$H$7:$H$1044,MATCH(B300,Historical!$B$7:$B$1044,0))=0,"n/a",((INDEX(Historical!$C$7:$C$1044,MATCH(B300,Historical!$B$7:$B$1044,0))/INDEX(Historical!$H$7:$H$1044,MATCH(B300,Historical!$B$7:$B$1044,0)))^(1/5)-1)*100)</f>
        <v>10.844344689703256</v>
      </c>
      <c r="V300" s="105" t="str">
        <f>IF(INDEX(Historical!$M$7:$M$1044,MATCH(B300,Historical!$B$7:$B$1044,0))=0,"n/a",((INDEX(Historical!$C$7:$C$1044,MATCH(B300,Historical!$B$7:$B$1044,0))/INDEX(Historical!$M$7:$M$1044,MATCH(B300,Historical!$B$7:$B$1044,0)))^(1/10)-1)*100)</f>
        <v>n/a</v>
      </c>
      <c r="W300" s="106" t="str">
        <f t="shared" si="73"/>
        <v>n/a</v>
      </c>
      <c r="X300" s="107">
        <f t="shared" si="74"/>
        <v>0.65053057526714198</v>
      </c>
      <c r="Y300" s="165"/>
      <c r="Z300" s="101">
        <f t="shared" si="75"/>
        <v>108.97902097902099</v>
      </c>
      <c r="AA300" s="109">
        <f t="shared" si="76"/>
        <v>13.671328671328672</v>
      </c>
      <c r="AB300" s="71">
        <v>12</v>
      </c>
      <c r="AC300" s="100">
        <v>2.86</v>
      </c>
      <c r="AD300" s="100">
        <v>2.96</v>
      </c>
      <c r="AE300" s="100">
        <v>5.01</v>
      </c>
      <c r="AF300" s="100">
        <v>8.9</v>
      </c>
      <c r="AG300" s="100">
        <v>64.22</v>
      </c>
      <c r="AH300" s="100">
        <v>1.54</v>
      </c>
      <c r="AI300" s="100">
        <v>5.66</v>
      </c>
      <c r="AJ300" s="100">
        <v>16.669999999999998</v>
      </c>
      <c r="AK300" s="100">
        <v>4.3</v>
      </c>
      <c r="AL300" s="100">
        <v>8119.9999999999991</v>
      </c>
      <c r="AM300" s="100">
        <v>0.86999999999999988</v>
      </c>
      <c r="AN300" s="100">
        <v>6.64</v>
      </c>
      <c r="AO300" s="110">
        <f t="shared" si="77"/>
        <v>5.1443715170958111</v>
      </c>
      <c r="AP300" s="111">
        <f t="shared" si="78"/>
        <v>18.815700188424483</v>
      </c>
      <c r="AQ300" s="112">
        <f t="shared" si="79"/>
        <v>132.54612462412717</v>
      </c>
      <c r="AR300" s="101">
        <f>INDEX(Historical!$C$7:$C$1045,MATCH(B300,Historical!$B$7:$B$1045,0))*IF(AH300="n/a",1.03,IF(AH300&lt;0,1.01,IF(AH300&gt;10,1.1,(1+AH300/100))))</f>
        <v>2.9475031200000004</v>
      </c>
      <c r="AS300" s="109">
        <f t="shared" si="80"/>
        <v>3.1143317965920003</v>
      </c>
      <c r="AT300" s="109">
        <f t="shared" si="85"/>
        <v>3.2482480638454563</v>
      </c>
      <c r="AU300" s="109">
        <f t="shared" si="85"/>
        <v>3.3879227305908106</v>
      </c>
      <c r="AV300" s="109">
        <f t="shared" si="85"/>
        <v>3.5336034080062153</v>
      </c>
      <c r="AW300" s="109">
        <f t="shared" si="81"/>
        <v>16.231609119034484</v>
      </c>
      <c r="AX300" s="113">
        <f t="shared" si="82"/>
        <v>41.513066800599702</v>
      </c>
      <c r="AY300" s="100">
        <v>0.52</v>
      </c>
      <c r="AZ300" s="100">
        <v>23.62</v>
      </c>
      <c r="BA300" s="100">
        <v>-11.42</v>
      </c>
      <c r="BB300" s="100">
        <v>0.9900000000000001</v>
      </c>
      <c r="BC300" s="100">
        <v>6.09</v>
      </c>
      <c r="BE300" s="12">
        <v>2017</v>
      </c>
      <c r="BF300" s="12">
        <f t="shared" si="84"/>
        <v>1</v>
      </c>
      <c r="BG300" s="100">
        <v>8.27</v>
      </c>
      <c r="BH300" t="s">
        <v>121</v>
      </c>
      <c r="BI300" t="s">
        <v>122</v>
      </c>
    </row>
    <row r="301" spans="1:61" ht="11.25" customHeight="1" x14ac:dyDescent="0.2">
      <c r="A301" s="55" t="s">
        <v>900</v>
      </c>
      <c r="B301" s="55" t="s">
        <v>901</v>
      </c>
      <c r="C301" s="156" t="s">
        <v>134</v>
      </c>
      <c r="D301" s="98" t="s">
        <v>412</v>
      </c>
      <c r="E301" s="157">
        <v>12</v>
      </c>
      <c r="F301" s="2">
        <v>450</v>
      </c>
      <c r="G301" s="2" t="s">
        <v>146</v>
      </c>
      <c r="H301" s="2" t="s">
        <v>146</v>
      </c>
      <c r="I301" s="100">
        <v>19.27</v>
      </c>
      <c r="J301" s="101">
        <f t="shared" si="70"/>
        <v>2.8022833419823563</v>
      </c>
      <c r="K301" s="104">
        <v>0.13500000000000001</v>
      </c>
      <c r="L301" s="2">
        <v>4</v>
      </c>
      <c r="M301" s="28">
        <f t="shared" si="71"/>
        <v>0.54</v>
      </c>
      <c r="N301" s="2" t="s">
        <v>902</v>
      </c>
      <c r="O301" s="104">
        <v>0.13</v>
      </c>
      <c r="P301" s="158">
        <v>45873</v>
      </c>
      <c r="Q301" s="158">
        <v>45887</v>
      </c>
      <c r="R301" s="28">
        <f t="shared" si="72"/>
        <v>3.8461538461538494</v>
      </c>
      <c r="S301" s="105">
        <f>IF(INDEX(Historical!$D$7:$D1319,MATCH(B301,Historical!$B$7:$B$1044,0))=0,"n/a",(INDEX(Historical!$C$7:$C$1044,MATCH(B301,Historical!$B$7:$B$1044,0))/INDEX(Historical!$D$7:$D$1044,MATCH(B301,Historical!$B$7:$B$1044,0))-1)*100)</f>
        <v>3.9215686274509887</v>
      </c>
      <c r="T301" s="105">
        <f>IF(INDEX(Historical!$F$7:$F$1044,MATCH(B301,Historical!$B$7:$B$1044,0))=0,"n/a",((INDEX(Historical!$C$7:$C$1044,MATCH(B301,Historical!$B$7:$B$1044,0))/INDEX(Historical!$F$7:$F$1044,MATCH(B301,Historical!$B$7:$B$1044,0)))^(1/3)-1)*100)</f>
        <v>6.3998619239407528</v>
      </c>
      <c r="U301" s="105">
        <f>IF(INDEX(Historical!$H$7:$H$1044,MATCH(B301,Historical!$B$7:$B$1044,0))=0,"n/a",((INDEX(Historical!$C$7:$C$1044,MATCH(B301,Historical!$B$7:$B$1044,0))/INDEX(Historical!$H$7:$H$1044,MATCH(B301,Historical!$B$7:$B$1044,0)))^(1/5)-1)*100)</f>
        <v>10.275364441874446</v>
      </c>
      <c r="V301" s="105">
        <f>IF(INDEX(Historical!$M$7:$M$1044,MATCH(B301,Historical!$B$7:$B$1044,0))=0,"n/a",((INDEX(Historical!$C$7:$C$1044,MATCH(B301,Historical!$B$7:$B$1044,0))/INDEX(Historical!$M$7:$M$1044,MATCH(B301,Historical!$B$7:$B$1044,0)))^(1/10)-1)*100)</f>
        <v>13.45364702313876</v>
      </c>
      <c r="W301" s="106">
        <f t="shared" si="73"/>
        <v>0.76376051967187597</v>
      </c>
      <c r="X301" s="107">
        <f t="shared" si="74"/>
        <v>3.0672729677237154</v>
      </c>
      <c r="Y301" s="55"/>
      <c r="Z301" s="101">
        <f t="shared" si="75"/>
        <v>31.764705882352946</v>
      </c>
      <c r="AA301" s="109">
        <f t="shared" si="76"/>
        <v>11.335294117647059</v>
      </c>
      <c r="AB301" s="2">
        <v>12</v>
      </c>
      <c r="AC301" s="100">
        <v>1.7</v>
      </c>
      <c r="AD301" s="100" t="s">
        <v>142</v>
      </c>
      <c r="AE301" s="100">
        <v>1.74</v>
      </c>
      <c r="AF301" s="100">
        <v>1.01</v>
      </c>
      <c r="AG301" s="100">
        <v>9.32</v>
      </c>
      <c r="AH301" s="100" t="s">
        <v>142</v>
      </c>
      <c r="AI301" s="100" t="s">
        <v>142</v>
      </c>
      <c r="AJ301" s="100">
        <v>3.35</v>
      </c>
      <c r="AK301" s="100" t="s">
        <v>142</v>
      </c>
      <c r="AL301" s="100">
        <v>58.6</v>
      </c>
      <c r="AM301" s="100">
        <v>30.85</v>
      </c>
      <c r="AN301" s="100">
        <v>0.08</v>
      </c>
      <c r="AO301" s="110">
        <f t="shared" si="77"/>
        <v>1.742353666209743</v>
      </c>
      <c r="AP301" s="111">
        <f t="shared" si="78"/>
        <v>13.077647783856802</v>
      </c>
      <c r="AQ301" s="112">
        <f t="shared" si="79"/>
        <v>-28.667766180363131</v>
      </c>
      <c r="AR301" s="101">
        <f>INDEX(Historical!$C$7:$C$1045,MATCH(B301,Historical!$B$7:$B$1045,0))*IF(AH301="n/a",1.03,IF(AH301&lt;0,1.01,IF(AH301&gt;10,1.1,(1+AH301/100))))</f>
        <v>0.54590000000000005</v>
      </c>
      <c r="AS301" s="109">
        <f t="shared" si="80"/>
        <v>0.56227700000000003</v>
      </c>
      <c r="AT301" s="109">
        <f t="shared" si="85"/>
        <v>0.57914531000000002</v>
      </c>
      <c r="AU301" s="109">
        <f t="shared" si="85"/>
        <v>0.5965196693</v>
      </c>
      <c r="AV301" s="109">
        <f t="shared" si="85"/>
        <v>0.61441525937899999</v>
      </c>
      <c r="AW301" s="109">
        <f t="shared" si="81"/>
        <v>2.8982572386790002</v>
      </c>
      <c r="AX301" s="113">
        <f t="shared" si="82"/>
        <v>15.040255519870266</v>
      </c>
      <c r="AY301" s="100">
        <v>0.41</v>
      </c>
      <c r="AZ301" s="100">
        <v>56.410000000000004</v>
      </c>
      <c r="BA301" s="100">
        <v>-3.65</v>
      </c>
      <c r="BB301" s="100">
        <v>4.75</v>
      </c>
      <c r="BC301" s="100">
        <v>24.57</v>
      </c>
      <c r="BE301" s="12">
        <v>2014</v>
      </c>
      <c r="BF301" s="12">
        <f t="shared" si="84"/>
        <v>1</v>
      </c>
      <c r="BG301" s="100">
        <v>0.85000000000000009</v>
      </c>
      <c r="BH301" t="s">
        <v>121</v>
      </c>
      <c r="BI301" t="s">
        <v>122</v>
      </c>
    </row>
    <row r="302" spans="1:61" ht="11.25" customHeight="1" x14ac:dyDescent="0.2">
      <c r="A302" s="55" t="s">
        <v>903</v>
      </c>
      <c r="B302" s="55" t="s">
        <v>904</v>
      </c>
      <c r="C302" s="156" t="s">
        <v>134</v>
      </c>
      <c r="D302" s="98" t="s">
        <v>157</v>
      </c>
      <c r="E302" s="157">
        <v>15</v>
      </c>
      <c r="F302" s="2">
        <v>307</v>
      </c>
      <c r="G302" s="2" t="s">
        <v>146</v>
      </c>
      <c r="H302" s="2" t="s">
        <v>146</v>
      </c>
      <c r="I302" s="100">
        <v>27.52</v>
      </c>
      <c r="J302" s="101">
        <f t="shared" si="70"/>
        <v>3.4883720930232558</v>
      </c>
      <c r="K302" s="104">
        <v>0.24</v>
      </c>
      <c r="L302" s="71">
        <v>4</v>
      </c>
      <c r="M302" s="28">
        <f t="shared" si="71"/>
        <v>0.96</v>
      </c>
      <c r="N302" s="103" t="s">
        <v>413</v>
      </c>
      <c r="O302" s="104">
        <v>0.23</v>
      </c>
      <c r="P302" s="115">
        <v>45694</v>
      </c>
      <c r="Q302" s="115">
        <v>45708</v>
      </c>
      <c r="R302" s="28">
        <f t="shared" si="72"/>
        <v>4.3478260869565135</v>
      </c>
      <c r="S302" s="105">
        <f>IF(INDEX(Historical!$D$7:$D1320,MATCH(B302,Historical!$B$7:$B$1044,0))=0,"n/a",(INDEX(Historical!$C$7:$C$1044,MATCH(B302,Historical!$B$7:$B$1044,0))/INDEX(Historical!$D$7:$D$1044,MATCH(B302,Historical!$B$7:$B$1044,0))-1)*100)</f>
        <v>4.3478260869565188</v>
      </c>
      <c r="T302" s="105">
        <f>IF(INDEX(Historical!$F$7:$F$1044,MATCH(B302,Historical!$B$7:$B$1044,0))=0,"n/a",((INDEX(Historical!$C$7:$C$1044,MATCH(B302,Historical!$B$7:$B$1044,0))/INDEX(Historical!$F$7:$F$1044,MATCH(B302,Historical!$B$7:$B$1044,0)))^(1/3)-1)*100)</f>
        <v>4.5515917149420382</v>
      </c>
      <c r="U302" s="105">
        <f>IF(INDEX(Historical!$H$7:$H$1044,MATCH(B302,Historical!$B$7:$B$1044,0))=0,"n/a",((INDEX(Historical!$C$7:$C$1044,MATCH(B302,Historical!$B$7:$B$1044,0))/INDEX(Historical!$H$7:$H$1044,MATCH(B302,Historical!$B$7:$B$1044,0)))^(1/5)-1)*100)</f>
        <v>3.7137289336648172</v>
      </c>
      <c r="V302" s="105">
        <f>IF(INDEX(Historical!$M$7:$M$1044,MATCH(B302,Historical!$B$7:$B$1044,0))=0,"n/a",((INDEX(Historical!$C$7:$C$1044,MATCH(B302,Historical!$B$7:$B$1044,0))/INDEX(Historical!$M$7:$M$1044,MATCH(B302,Historical!$B$7:$B$1044,0)))^(1/10)-1)*100)</f>
        <v>8.3628148336963406</v>
      </c>
      <c r="W302" s="106">
        <f t="shared" si="73"/>
        <v>0.44407642731739877</v>
      </c>
      <c r="X302" s="107">
        <f t="shared" si="74"/>
        <v>0.42345825925482522</v>
      </c>
      <c r="Y302" s="165"/>
      <c r="Z302" s="101">
        <f t="shared" si="75"/>
        <v>47.058823529411761</v>
      </c>
      <c r="AA302" s="109">
        <f t="shared" si="76"/>
        <v>13.490196078431373</v>
      </c>
      <c r="AB302" s="71">
        <v>12</v>
      </c>
      <c r="AC302" s="100">
        <v>2.04</v>
      </c>
      <c r="AD302" s="100" t="s">
        <v>142</v>
      </c>
      <c r="AE302" s="100">
        <v>3.2</v>
      </c>
      <c r="AF302" s="100">
        <v>1.02</v>
      </c>
      <c r="AG302" s="100">
        <v>7.2700000000000005</v>
      </c>
      <c r="AH302" s="100">
        <v>4.93</v>
      </c>
      <c r="AI302" s="100">
        <v>35.9</v>
      </c>
      <c r="AJ302" s="100">
        <v>8.77</v>
      </c>
      <c r="AK302" s="100" t="s">
        <v>142</v>
      </c>
      <c r="AL302" s="100">
        <v>1130</v>
      </c>
      <c r="AM302" s="100">
        <v>1.55</v>
      </c>
      <c r="AN302" s="100">
        <v>0.04</v>
      </c>
      <c r="AO302" s="110">
        <f t="shared" si="77"/>
        <v>-6.2880950517432996</v>
      </c>
      <c r="AP302" s="111">
        <f t="shared" si="78"/>
        <v>7.2021010266880729</v>
      </c>
      <c r="AQ302" s="112">
        <f t="shared" si="79"/>
        <v>-21.797982407385696</v>
      </c>
      <c r="AR302" s="101">
        <f>INDEX(Historical!$C$7:$C$1045,MATCH(B302,Historical!$B$7:$B$1045,0))*IF(AH302="n/a",1.03,IF(AH302&lt;0,1.01,IF(AH302&gt;10,1.1,(1+AH302/100))))</f>
        <v>1.0073279999999998</v>
      </c>
      <c r="AS302" s="109">
        <f t="shared" si="80"/>
        <v>1.1080607999999998</v>
      </c>
      <c r="AT302" s="109">
        <f t="shared" si="85"/>
        <v>1.1413026239999999</v>
      </c>
      <c r="AU302" s="109">
        <f t="shared" si="85"/>
        <v>1.1755417027199999</v>
      </c>
      <c r="AV302" s="109">
        <f t="shared" si="85"/>
        <v>1.2108079538015999</v>
      </c>
      <c r="AW302" s="109">
        <f t="shared" si="81"/>
        <v>5.6430410805216003</v>
      </c>
      <c r="AX302" s="113">
        <f t="shared" si="82"/>
        <v>20.505236484453491</v>
      </c>
      <c r="AY302" s="100">
        <v>0.5</v>
      </c>
      <c r="AZ302" s="100">
        <v>29.080000000000002</v>
      </c>
      <c r="BA302" s="100">
        <v>-5.04</v>
      </c>
      <c r="BB302" s="100">
        <v>4.18</v>
      </c>
      <c r="BC302" s="100">
        <v>10.979999999999999</v>
      </c>
      <c r="BE302" s="12">
        <v>2011</v>
      </c>
      <c r="BF302" s="12">
        <f t="shared" si="84"/>
        <v>1</v>
      </c>
      <c r="BG302" s="100">
        <v>0.92999999999999994</v>
      </c>
      <c r="BH302" t="s">
        <v>121</v>
      </c>
      <c r="BI302" t="s">
        <v>122</v>
      </c>
    </row>
    <row r="303" spans="1:61" ht="11.25" customHeight="1" x14ac:dyDescent="0.2">
      <c r="A303" s="123" t="s">
        <v>907</v>
      </c>
      <c r="B303" s="55" t="s">
        <v>908</v>
      </c>
      <c r="C303" s="156" t="s">
        <v>134</v>
      </c>
      <c r="D303" s="98" t="s">
        <v>135</v>
      </c>
      <c r="E303" s="157">
        <v>16</v>
      </c>
      <c r="F303" s="2">
        <v>271</v>
      </c>
      <c r="G303" s="2" t="s">
        <v>119</v>
      </c>
      <c r="H303" s="2" t="s">
        <v>119</v>
      </c>
      <c r="I303" s="100">
        <v>136.81</v>
      </c>
      <c r="J303" s="101">
        <f t="shared" si="70"/>
        <v>1.7542577296981214</v>
      </c>
      <c r="K303" s="104">
        <v>0.6</v>
      </c>
      <c r="L303" s="71">
        <v>4</v>
      </c>
      <c r="M303" s="28">
        <f t="shared" si="71"/>
        <v>2.4</v>
      </c>
      <c r="N303" s="103" t="s">
        <v>141</v>
      </c>
      <c r="O303" s="104">
        <v>0.52</v>
      </c>
      <c r="P303" s="158">
        <v>45992</v>
      </c>
      <c r="Q303" s="158">
        <v>46027</v>
      </c>
      <c r="R303" s="28">
        <f t="shared" si="72"/>
        <v>15.384615384615378</v>
      </c>
      <c r="S303" s="105">
        <f>IF(INDEX(Historical!$D$7:$D1322,MATCH(B303,Historical!$B$7:$B$1044,0))=0,"n/a",(INDEX(Historical!$C$7:$C$1044,MATCH(B303,Historical!$B$7:$B$1044,0))/INDEX(Historical!$D$7:$D$1044,MATCH(B303,Historical!$B$7:$B$1044,0))-1)*100)</f>
        <v>10.638297872340431</v>
      </c>
      <c r="T303" s="105">
        <f>IF(INDEX(Historical!$F$7:$F$1044,MATCH(B303,Historical!$B$7:$B$1044,0))=0,"n/a",((INDEX(Historical!$C$7:$C$1044,MATCH(B303,Historical!$B$7:$B$1044,0))/INDEX(Historical!$F$7:$F$1044,MATCH(B303,Historical!$B$7:$B$1044,0)))^(1/3)-1)*100)</f>
        <v>10.53866232805618</v>
      </c>
      <c r="U303" s="105">
        <f>IF(INDEX(Historical!$H$7:$H$1044,MATCH(B303,Historical!$B$7:$B$1044,0))=0,"n/a",((INDEX(Historical!$C$7:$C$1044,MATCH(B303,Historical!$B$7:$B$1044,0))/INDEX(Historical!$H$7:$H$1044,MATCH(B303,Historical!$B$7:$B$1044,0)))^(1/5)-1)*100)</f>
        <v>10.283522714098247</v>
      </c>
      <c r="V303" s="105">
        <f>IF(INDEX(Historical!$M$7:$M$1044,MATCH(B303,Historical!$B$7:$B$1044,0))=0,"n/a",((INDEX(Historical!$C$7:$C$1044,MATCH(B303,Historical!$B$7:$B$1044,0))/INDEX(Historical!$M$7:$M$1044,MATCH(B303,Historical!$B$7:$B$1044,0)))^(1/10)-1)*100)</f>
        <v>10.738900491228453</v>
      </c>
      <c r="W303" s="106">
        <f t="shared" si="73"/>
        <v>0.95759549336525107</v>
      </c>
      <c r="X303" s="107">
        <f t="shared" si="74"/>
        <v>0.45004475772858843</v>
      </c>
      <c r="Y303" s="165"/>
      <c r="Z303" s="101">
        <f t="shared" si="75"/>
        <v>16.865776528460998</v>
      </c>
      <c r="AA303" s="109">
        <f t="shared" si="76"/>
        <v>9.6141953619114542</v>
      </c>
      <c r="AB303" s="71">
        <v>12</v>
      </c>
      <c r="AC303" s="100">
        <v>14.23</v>
      </c>
      <c r="AD303" s="100">
        <v>1.82</v>
      </c>
      <c r="AE303" s="100">
        <v>1.3</v>
      </c>
      <c r="AF303" s="100">
        <v>2.0299999999999998</v>
      </c>
      <c r="AG303" s="100">
        <v>22.74</v>
      </c>
      <c r="AH303" s="100">
        <v>-1.81</v>
      </c>
      <c r="AI303" s="100">
        <v>9.77</v>
      </c>
      <c r="AJ303" s="100">
        <v>22.85</v>
      </c>
      <c r="AK303" s="100">
        <v>5.2</v>
      </c>
      <c r="AL303" s="100">
        <v>37500</v>
      </c>
      <c r="AM303" s="100">
        <v>0.38999999999999996</v>
      </c>
      <c r="AN303" s="100">
        <v>0.23</v>
      </c>
      <c r="AO303" s="110">
        <f t="shared" si="77"/>
        <v>2.4235850818849141</v>
      </c>
      <c r="AP303" s="111">
        <f t="shared" si="78"/>
        <v>12.037780443796368</v>
      </c>
      <c r="AQ303" s="112">
        <f t="shared" si="79"/>
        <v>-6.8649330042527268</v>
      </c>
      <c r="AR303" s="101">
        <f>INDEX(Historical!$C$7:$C$1045,MATCH(B303,Historical!$B$7:$B$1045,0))*IF(AH303="n/a",1.03,IF(AH303&lt;0,1.01,IF(AH303&gt;10,1.1,(1+AH303/100))))</f>
        <v>2.1008</v>
      </c>
      <c r="AS303" s="109">
        <f t="shared" si="80"/>
        <v>2.3060481599999996</v>
      </c>
      <c r="AT303" s="109">
        <f t="shared" si="85"/>
        <v>2.4259626643199996</v>
      </c>
      <c r="AU303" s="109">
        <f t="shared" si="85"/>
        <v>2.5521127228646399</v>
      </c>
      <c r="AV303" s="109">
        <f t="shared" si="85"/>
        <v>2.6848225844536011</v>
      </c>
      <c r="AW303" s="109">
        <f t="shared" si="81"/>
        <v>12.06974613163824</v>
      </c>
      <c r="AX303" s="113">
        <f t="shared" si="82"/>
        <v>8.8222689362168261</v>
      </c>
      <c r="AY303" s="100">
        <v>0.51</v>
      </c>
      <c r="AZ303" s="100">
        <v>14.38</v>
      </c>
      <c r="BA303" s="100">
        <v>-5.3199999999999994</v>
      </c>
      <c r="BB303" s="100">
        <v>-0.43</v>
      </c>
      <c r="BC303" s="100">
        <v>2.69</v>
      </c>
      <c r="BE303" s="12">
        <v>2011</v>
      </c>
      <c r="BF303" s="12">
        <f t="shared" si="84"/>
        <v>1</v>
      </c>
      <c r="BG303" s="100">
        <v>5.26</v>
      </c>
      <c r="BH303" t="s">
        <v>121</v>
      </c>
      <c r="BI303" t="s">
        <v>122</v>
      </c>
    </row>
    <row r="304" spans="1:61" ht="11.25" customHeight="1" x14ac:dyDescent="0.2">
      <c r="A304" s="123" t="s">
        <v>909</v>
      </c>
      <c r="B304" s="55" t="s">
        <v>910</v>
      </c>
      <c r="C304" s="156" t="s">
        <v>116</v>
      </c>
      <c r="D304" s="98" t="s">
        <v>329</v>
      </c>
      <c r="E304" s="157">
        <v>14</v>
      </c>
      <c r="F304" s="2">
        <v>371</v>
      </c>
      <c r="G304" s="2" t="s">
        <v>146</v>
      </c>
      <c r="H304" s="2" t="s">
        <v>146</v>
      </c>
      <c r="I304" s="100">
        <v>364.29</v>
      </c>
      <c r="J304" s="101">
        <f t="shared" si="70"/>
        <v>1.515276290867166</v>
      </c>
      <c r="K304" s="104">
        <v>1.38</v>
      </c>
      <c r="L304" s="71">
        <v>4</v>
      </c>
      <c r="M304" s="28">
        <f t="shared" si="71"/>
        <v>5.52</v>
      </c>
      <c r="N304" s="103" t="s">
        <v>339</v>
      </c>
      <c r="O304" s="104">
        <v>1.35</v>
      </c>
      <c r="P304" s="158">
        <v>45989</v>
      </c>
      <c r="Q304" s="158">
        <v>46003</v>
      </c>
      <c r="R304" s="28">
        <f t="shared" si="72"/>
        <v>2.2222222222222077</v>
      </c>
      <c r="S304" s="105">
        <f>IF(INDEX(Historical!$D$7:$D1323,MATCH(B304,Historical!$B$7:$B$1044,0))=0,"n/a",(INDEX(Historical!$C$7:$C$1044,MATCH(B304,Historical!$B$7:$B$1044,0))/INDEX(Historical!$D$7:$D$1044,MATCH(B304,Historical!$B$7:$B$1044,0))-1)*100)</f>
        <v>3.4285714285714253</v>
      </c>
      <c r="T304" s="105">
        <f>IF(INDEX(Historical!$F$7:$F$1044,MATCH(B304,Historical!$B$7:$B$1044,0))=0,"n/a",((INDEX(Historical!$C$7:$C$1044,MATCH(B304,Historical!$B$7:$B$1044,0))/INDEX(Historical!$F$7:$F$1044,MATCH(B304,Historical!$B$7:$B$1044,0)))^(1/3)-1)*100)</f>
        <v>4.3415565078728013</v>
      </c>
      <c r="U304" s="105">
        <f>IF(INDEX(Historical!$H$7:$H$1044,MATCH(B304,Historical!$B$7:$B$1044,0))=0,"n/a",((INDEX(Historical!$C$7:$C$1044,MATCH(B304,Historical!$B$7:$B$1044,0))/INDEX(Historical!$H$7:$H$1044,MATCH(B304,Historical!$B$7:$B$1044,0)))^(1/5)-1)*100)</f>
        <v>5.1215830591303302</v>
      </c>
      <c r="V304" s="105">
        <f>IF(INDEX(Historical!$M$7:$M$1044,MATCH(B304,Historical!$B$7:$B$1044,0))=0,"n/a",((INDEX(Historical!$C$7:$C$1044,MATCH(B304,Historical!$B$7:$B$1044,0))/INDEX(Historical!$M$7:$M$1044,MATCH(B304,Historical!$B$7:$B$1044,0)))^(1/10)-1)*100)</f>
        <v>12.314309338925678</v>
      </c>
      <c r="W304" s="106">
        <f t="shared" si="73"/>
        <v>0.41590501896366572</v>
      </c>
      <c r="X304" s="107" t="str">
        <f t="shared" si="74"/>
        <v>n/a</v>
      </c>
      <c r="Y304" s="165"/>
      <c r="Z304" s="101">
        <f t="shared" si="75"/>
        <v>35.914118412491867</v>
      </c>
      <c r="AA304" s="109">
        <f t="shared" si="76"/>
        <v>23.701366297983085</v>
      </c>
      <c r="AB304" s="71">
        <v>12</v>
      </c>
      <c r="AC304" s="100">
        <v>15.37</v>
      </c>
      <c r="AD304" s="100">
        <v>1.19</v>
      </c>
      <c r="AE304" s="100">
        <v>1.1499999999999999</v>
      </c>
      <c r="AF304" s="100">
        <v>2.82</v>
      </c>
      <c r="AG304" s="100">
        <v>12.42</v>
      </c>
      <c r="AH304" s="100">
        <v>12.659999999999998</v>
      </c>
      <c r="AI304" s="100">
        <v>17.25</v>
      </c>
      <c r="AJ304" s="100">
        <v>-2.13</v>
      </c>
      <c r="AK304" s="100">
        <v>15.09</v>
      </c>
      <c r="AL304" s="100">
        <v>14340</v>
      </c>
      <c r="AM304" s="100">
        <v>0.95</v>
      </c>
      <c r="AN304" s="100">
        <v>0.59</v>
      </c>
      <c r="AO304" s="110">
        <f t="shared" si="77"/>
        <v>-17.064506947985588</v>
      </c>
      <c r="AP304" s="111">
        <f t="shared" si="78"/>
        <v>6.6368593499974962</v>
      </c>
      <c r="AQ304" s="112">
        <f t="shared" si="79"/>
        <v>72.353452030429196</v>
      </c>
      <c r="AR304" s="101">
        <f>INDEX(Historical!$C$7:$C$1045,MATCH(B304,Historical!$B$7:$B$1045,0))*IF(AH304="n/a",1.03,IF(AH304&lt;0,1.01,IF(AH304&gt;10,1.1,(1+AH304/100))))</f>
        <v>5.9729999999999999</v>
      </c>
      <c r="AS304" s="109">
        <f t="shared" si="80"/>
        <v>6.5703000000000005</v>
      </c>
      <c r="AT304" s="109">
        <f t="shared" si="85"/>
        <v>7.2273300000000011</v>
      </c>
      <c r="AU304" s="109">
        <f t="shared" si="85"/>
        <v>7.9500630000000019</v>
      </c>
      <c r="AV304" s="109">
        <f t="shared" si="85"/>
        <v>8.7450693000000026</v>
      </c>
      <c r="AW304" s="109">
        <f t="shared" si="81"/>
        <v>36.465762300000009</v>
      </c>
      <c r="AX304" s="113">
        <f t="shared" si="82"/>
        <v>10.01009149304126</v>
      </c>
      <c r="AY304" s="100">
        <v>0.28999999999999998</v>
      </c>
      <c r="AZ304" s="100">
        <v>69.399999999999991</v>
      </c>
      <c r="BA304" s="100">
        <v>-20.810000000000002</v>
      </c>
      <c r="BB304" s="100">
        <v>-10.17</v>
      </c>
      <c r="BC304" s="100">
        <v>7.7399999999999993</v>
      </c>
      <c r="BE304" s="12">
        <v>2013</v>
      </c>
      <c r="BF304" s="12">
        <f t="shared" si="84"/>
        <v>1</v>
      </c>
      <c r="BG304" s="100">
        <v>4.6500000000000004</v>
      </c>
      <c r="BH304" t="s">
        <v>121</v>
      </c>
      <c r="BI304" t="s">
        <v>122</v>
      </c>
    </row>
    <row r="305" spans="1:61" ht="11.25" customHeight="1" x14ac:dyDescent="0.2">
      <c r="A305" s="116" t="s">
        <v>911</v>
      </c>
      <c r="B305" s="55" t="s">
        <v>912</v>
      </c>
      <c r="C305" s="156" t="s">
        <v>134</v>
      </c>
      <c r="D305" s="98" t="s">
        <v>186</v>
      </c>
      <c r="E305" s="157">
        <v>11</v>
      </c>
      <c r="F305" s="2">
        <v>481</v>
      </c>
      <c r="G305" s="2" t="s">
        <v>146</v>
      </c>
      <c r="H305" s="2" t="s">
        <v>146</v>
      </c>
      <c r="I305" s="100">
        <v>154.75</v>
      </c>
      <c r="J305" s="101">
        <f t="shared" si="70"/>
        <v>1.5508885298869144</v>
      </c>
      <c r="K305" s="104">
        <v>0.6</v>
      </c>
      <c r="L305" s="71">
        <v>4</v>
      </c>
      <c r="M305" s="28">
        <f t="shared" si="71"/>
        <v>2.4</v>
      </c>
      <c r="N305" s="103" t="s">
        <v>158</v>
      </c>
      <c r="O305" s="104">
        <v>0.56999999999999995</v>
      </c>
      <c r="P305" s="158">
        <v>45810</v>
      </c>
      <c r="Q305" s="158">
        <v>45823</v>
      </c>
      <c r="R305" s="28">
        <f t="shared" si="72"/>
        <v>5.2631578947368478</v>
      </c>
      <c r="S305" s="105">
        <f>IF(INDEX(Historical!$D$7:$D1324,MATCH(B305,Historical!$B$7:$B$1044,0))=0,"n/a",(INDEX(Historical!$C$7:$C$1044,MATCH(B305,Historical!$B$7:$B$1044,0))/INDEX(Historical!$D$7:$D$1044,MATCH(B305,Historical!$B$7:$B$1044,0))-1)*100)</f>
        <v>4.8672566371681603</v>
      </c>
      <c r="T305" s="105">
        <f>IF(INDEX(Historical!$F$7:$F$1044,MATCH(B305,Historical!$B$7:$B$1044,0))=0,"n/a",((INDEX(Historical!$C$7:$C$1044,MATCH(B305,Historical!$B$7:$B$1044,0))/INDEX(Historical!$F$7:$F$1044,MATCH(B305,Historical!$B$7:$B$1044,0)))^(1/3)-1)*100)</f>
        <v>5.470820729692516</v>
      </c>
      <c r="U305" s="105">
        <f>IF(INDEX(Historical!$H$7:$H$1044,MATCH(B305,Historical!$B$7:$B$1044,0))=0,"n/a",((INDEX(Historical!$C$7:$C$1044,MATCH(B305,Historical!$B$7:$B$1044,0))/INDEX(Historical!$H$7:$H$1044,MATCH(B305,Historical!$B$7:$B$1044,0)))^(1/5)-1)*100)</f>
        <v>13.111737935822433</v>
      </c>
      <c r="V305" s="105">
        <f>IF(INDEX(Historical!$M$7:$M$1044,MATCH(B305,Historical!$B$7:$B$1044,0))=0,"n/a",((INDEX(Historical!$C$7:$C$1044,MATCH(B305,Historical!$B$7:$B$1044,0))/INDEX(Historical!$M$7:$M$1044,MATCH(B305,Historical!$B$7:$B$1044,0)))^(1/10)-1)*100)</f>
        <v>31.784917397306977</v>
      </c>
      <c r="W305" s="106">
        <f t="shared" si="73"/>
        <v>0.41251445683899568</v>
      </c>
      <c r="X305" s="107">
        <f t="shared" si="74"/>
        <v>0.82985683138116662</v>
      </c>
      <c r="Y305" s="123"/>
      <c r="Z305" s="101">
        <f t="shared" si="75"/>
        <v>36.866359447004612</v>
      </c>
      <c r="AA305" s="109">
        <f t="shared" si="76"/>
        <v>23.771121351766514</v>
      </c>
      <c r="AB305" s="71">
        <v>3</v>
      </c>
      <c r="AC305" s="100">
        <v>6.51</v>
      </c>
      <c r="AD305" s="100">
        <v>1.22</v>
      </c>
      <c r="AE305" s="100">
        <v>4.08</v>
      </c>
      <c r="AF305" s="100">
        <v>4.7</v>
      </c>
      <c r="AG305" s="100">
        <v>20.47</v>
      </c>
      <c r="AH305" s="100">
        <v>22.439999999999998</v>
      </c>
      <c r="AI305" s="100">
        <v>9.120000000000001</v>
      </c>
      <c r="AJ305" s="100">
        <v>15.8</v>
      </c>
      <c r="AK305" s="100">
        <v>15.110000000000001</v>
      </c>
      <c r="AL305" s="100">
        <v>10800</v>
      </c>
      <c r="AM305" s="100">
        <v>22.08</v>
      </c>
      <c r="AN305" s="100">
        <v>0.22</v>
      </c>
      <c r="AO305" s="110">
        <f t="shared" si="77"/>
        <v>-9.1084948860571657</v>
      </c>
      <c r="AP305" s="111">
        <f t="shared" si="78"/>
        <v>14.662626465709348</v>
      </c>
      <c r="AQ305" s="112">
        <f t="shared" si="79"/>
        <v>122.83453787089309</v>
      </c>
      <c r="AR305" s="101">
        <f>INDEX(Historical!$C$7:$C$1045,MATCH(B305,Historical!$B$7:$B$1045,0))*IF(AH305="n/a",1.03,IF(AH305&lt;0,1.01,IF(AH305&gt;10,1.1,(1+AH305/100))))</f>
        <v>2.6070000000000002</v>
      </c>
      <c r="AS305" s="109">
        <f t="shared" si="80"/>
        <v>2.8447583999999999</v>
      </c>
      <c r="AT305" s="109">
        <f t="shared" si="85"/>
        <v>3.1292342400000002</v>
      </c>
      <c r="AU305" s="109">
        <f t="shared" si="85"/>
        <v>3.4421576640000007</v>
      </c>
      <c r="AV305" s="109">
        <f t="shared" si="85"/>
        <v>3.7863734304000012</v>
      </c>
      <c r="AW305" s="109">
        <f t="shared" si="81"/>
        <v>15.809523734400003</v>
      </c>
      <c r="AX305" s="113">
        <f t="shared" si="82"/>
        <v>10.216170426106626</v>
      </c>
      <c r="AY305" s="100">
        <v>1.02</v>
      </c>
      <c r="AZ305" s="100">
        <v>15.129999999999999</v>
      </c>
      <c r="BA305" s="100">
        <v>-26.93</v>
      </c>
      <c r="BB305" s="100">
        <v>1.82</v>
      </c>
      <c r="BC305" s="100">
        <v>-13.29</v>
      </c>
      <c r="BE305" s="12">
        <v>2015</v>
      </c>
      <c r="BF305" s="12">
        <f t="shared" si="84"/>
        <v>1</v>
      </c>
      <c r="BG305" s="100">
        <v>12.08</v>
      </c>
      <c r="BH305" t="s">
        <v>121</v>
      </c>
      <c r="BI305" t="s">
        <v>122</v>
      </c>
    </row>
    <row r="306" spans="1:61" ht="11.25" customHeight="1" x14ac:dyDescent="0.2">
      <c r="A306" s="116" t="s">
        <v>1502</v>
      </c>
      <c r="B306" s="55" t="s">
        <v>1503</v>
      </c>
      <c r="C306" s="156" t="s">
        <v>134</v>
      </c>
      <c r="D306" s="98" t="s">
        <v>186</v>
      </c>
      <c r="E306" s="157">
        <v>9</v>
      </c>
      <c r="F306" s="2">
        <v>531</v>
      </c>
      <c r="G306" s="2" t="s">
        <v>146</v>
      </c>
      <c r="H306" s="2" t="s">
        <v>146</v>
      </c>
      <c r="I306" s="100">
        <v>91.99</v>
      </c>
      <c r="J306" s="101">
        <f t="shared" si="70"/>
        <v>2.3480813131862162</v>
      </c>
      <c r="K306" s="104">
        <v>0.54</v>
      </c>
      <c r="L306" s="71">
        <v>4</v>
      </c>
      <c r="M306" s="28">
        <f t="shared" si="71"/>
        <v>2.16</v>
      </c>
      <c r="N306" s="103" t="s">
        <v>1504</v>
      </c>
      <c r="O306" s="104">
        <v>0.49</v>
      </c>
      <c r="P306" s="158">
        <v>45828</v>
      </c>
      <c r="Q306" s="158">
        <v>45845</v>
      </c>
      <c r="R306" s="28">
        <f t="shared" si="72"/>
        <v>10.204081632653072</v>
      </c>
      <c r="S306" s="105">
        <f>IF(INDEX(Historical!$D$7:$D1325,MATCH(B306,Historical!$B$7:$B$1044,0))=0,"n/a",(INDEX(Historical!$C$7:$C$1044,MATCH(B306,Historical!$B$7:$B$1044,0))/INDEX(Historical!$D$7:$D$1044,MATCH(B306,Historical!$B$7:$B$1044,0))-1)*100)</f>
        <v>10.160427807486627</v>
      </c>
      <c r="T306" s="105">
        <f>IF(INDEX(Historical!$F$7:$F$1044,MATCH(B306,Historical!$B$7:$B$1044,0))=0,"n/a",((INDEX(Historical!$C$7:$C$1044,MATCH(B306,Historical!$B$7:$B$1044,0))/INDEX(Historical!$F$7:$F$1044,MATCH(B306,Historical!$B$7:$B$1044,0)))^(1/3)-1)*100)</f>
        <v>11.15405747242586</v>
      </c>
      <c r="U306" s="105">
        <f>IF(INDEX(Historical!$H$7:$H$1044,MATCH(B306,Historical!$B$7:$B$1044,0))=0,"n/a",((INDEX(Historical!$C$7:$C$1044,MATCH(B306,Historical!$B$7:$B$1044,0))/INDEX(Historical!$H$7:$H$1044,MATCH(B306,Historical!$B$7:$B$1044,0)))^(1/5)-1)*100)</f>
        <v>11.883455433081735</v>
      </c>
      <c r="V306" s="105" t="str">
        <f>IF(INDEX(Historical!$M$7:$M$1044,MATCH(B306,Historical!$B$7:$B$1044,0))=0,"n/a",((INDEX(Historical!$C$7:$C$1044,MATCH(B306,Historical!$B$7:$B$1044,0))/INDEX(Historical!$M$7:$M$1044,MATCH(B306,Historical!$B$7:$B$1044,0)))^(1/10)-1)*100)</f>
        <v>n/a</v>
      </c>
      <c r="W306" s="106" t="str">
        <f t="shared" si="73"/>
        <v>n/a</v>
      </c>
      <c r="X306" s="107">
        <f t="shared" si="74"/>
        <v>0.58712724471747713</v>
      </c>
      <c r="Y306" s="165"/>
      <c r="Z306" s="101">
        <f t="shared" si="75"/>
        <v>38.77917414721724</v>
      </c>
      <c r="AA306" s="109">
        <f t="shared" si="76"/>
        <v>16.515260323159783</v>
      </c>
      <c r="AB306" s="71">
        <v>3</v>
      </c>
      <c r="AC306" s="100">
        <v>5.57</v>
      </c>
      <c r="AD306" s="100">
        <v>1.25</v>
      </c>
      <c r="AE306" s="100">
        <v>6.72</v>
      </c>
      <c r="AF306" s="100">
        <v>4.6100000000000003</v>
      </c>
      <c r="AG306" s="100">
        <v>30.59</v>
      </c>
      <c r="AH306" s="100">
        <v>19.54</v>
      </c>
      <c r="AI306" s="100">
        <v>-1.03</v>
      </c>
      <c r="AJ306" s="100">
        <v>20.239999999999998</v>
      </c>
      <c r="AK306" s="100">
        <v>12.35</v>
      </c>
      <c r="AL306" s="100">
        <v>5130</v>
      </c>
      <c r="AM306" s="100">
        <v>26.14</v>
      </c>
      <c r="AN306" s="100">
        <v>0.41</v>
      </c>
      <c r="AO306" s="110">
        <f t="shared" si="77"/>
        <v>-2.2837235768918305</v>
      </c>
      <c r="AP306" s="111">
        <f t="shared" si="78"/>
        <v>14.231536746267953</v>
      </c>
      <c r="AQ306" s="112">
        <f t="shared" si="79"/>
        <v>83.950899354228753</v>
      </c>
      <c r="AR306" s="101">
        <f>INDEX(Historical!$C$7:$C$1045,MATCH(B306,Historical!$B$7:$B$1045,0))*IF(AH306="n/a",1.03,IF(AH306&lt;0,1.01,IF(AH306&gt;10,1.1,(1+AH306/100))))</f>
        <v>2.2660000000000005</v>
      </c>
      <c r="AS306" s="109">
        <f t="shared" si="80"/>
        <v>2.2886600000000006</v>
      </c>
      <c r="AT306" s="109">
        <f t="shared" si="85"/>
        <v>2.517526000000001</v>
      </c>
      <c r="AU306" s="109">
        <f t="shared" si="85"/>
        <v>2.7692786000000016</v>
      </c>
      <c r="AV306" s="109">
        <f t="shared" si="85"/>
        <v>3.0462064600000018</v>
      </c>
      <c r="AW306" s="109">
        <f t="shared" si="81"/>
        <v>12.887671060000006</v>
      </c>
      <c r="AX306" s="113">
        <f t="shared" si="82"/>
        <v>14.009860919665188</v>
      </c>
      <c r="AY306" s="100">
        <v>1.2</v>
      </c>
      <c r="AZ306" s="100">
        <v>6.38</v>
      </c>
      <c r="BA306" s="100">
        <v>-48.66</v>
      </c>
      <c r="BB306" s="100">
        <v>-8.64</v>
      </c>
      <c r="BC306" s="100">
        <v>-28.62</v>
      </c>
      <c r="BE306" s="12">
        <v>2017</v>
      </c>
      <c r="BF306" s="12">
        <f t="shared" si="84"/>
        <v>1</v>
      </c>
      <c r="BG306" s="100">
        <v>12.41</v>
      </c>
      <c r="BH306" t="s">
        <v>121</v>
      </c>
      <c r="BI306" t="s">
        <v>122</v>
      </c>
    </row>
    <row r="307" spans="1:61" ht="11.25" customHeight="1" x14ac:dyDescent="0.2">
      <c r="A307" s="55" t="s">
        <v>913</v>
      </c>
      <c r="B307" s="55" t="s">
        <v>914</v>
      </c>
      <c r="C307" s="156" t="s">
        <v>134</v>
      </c>
      <c r="D307" s="98" t="s">
        <v>135</v>
      </c>
      <c r="E307" s="157">
        <v>17</v>
      </c>
      <c r="F307" s="2">
        <v>251</v>
      </c>
      <c r="G307" s="2" t="s">
        <v>118</v>
      </c>
      <c r="H307" s="2" t="s">
        <v>118</v>
      </c>
      <c r="I307" s="100">
        <v>45.44</v>
      </c>
      <c r="J307" s="101">
        <f t="shared" si="70"/>
        <v>3.169014084507042</v>
      </c>
      <c r="K307" s="104">
        <v>0.36</v>
      </c>
      <c r="L307" s="71">
        <v>4</v>
      </c>
      <c r="M307" s="28">
        <f t="shared" si="71"/>
        <v>1.44</v>
      </c>
      <c r="N307" s="103" t="s">
        <v>270</v>
      </c>
      <c r="O307" s="104">
        <v>0.35</v>
      </c>
      <c r="P307" s="158">
        <v>46098</v>
      </c>
      <c r="Q307" s="158">
        <v>46112</v>
      </c>
      <c r="R307" s="28">
        <f t="shared" si="72"/>
        <v>2.8571428571428599</v>
      </c>
      <c r="S307" s="105">
        <f>IF(INDEX(Historical!$D$7:$D1326,MATCH(B307,Historical!$B$7:$B$1044,0))=0,"n/a",(INDEX(Historical!$C$7:$C$1044,MATCH(B307,Historical!$B$7:$B$1044,0))/INDEX(Historical!$D$7:$D$1044,MATCH(B307,Historical!$B$7:$B$1044,0))-1)*100)</f>
        <v>2.9411764705882248</v>
      </c>
      <c r="T307" s="105">
        <f>IF(INDEX(Historical!$F$7:$F$1044,MATCH(B307,Historical!$B$7:$B$1044,0))=0,"n/a",((INDEX(Historical!$C$7:$C$1044,MATCH(B307,Historical!$B$7:$B$1044,0))/INDEX(Historical!$F$7:$F$1044,MATCH(B307,Historical!$B$7:$B$1044,0)))^(1/3)-1)*100)</f>
        <v>3.0321324952139239</v>
      </c>
      <c r="U307" s="105">
        <f>IF(INDEX(Historical!$H$7:$H$1044,MATCH(B307,Historical!$B$7:$B$1044,0))=0,"n/a",((INDEX(Historical!$C$7:$C$1044,MATCH(B307,Historical!$B$7:$B$1044,0))/INDEX(Historical!$H$7:$H$1044,MATCH(B307,Historical!$B$7:$B$1044,0)))^(1/5)-1)*100)</f>
        <v>3.1310306477545069</v>
      </c>
      <c r="V307" s="105">
        <f>IF(INDEX(Historical!$M$7:$M$1044,MATCH(B307,Historical!$B$7:$B$1044,0))=0,"n/a",((INDEX(Historical!$C$7:$C$1044,MATCH(B307,Historical!$B$7:$B$1044,0))/INDEX(Historical!$M$7:$M$1044,MATCH(B307,Historical!$B$7:$B$1044,0)))^(1/10)-1)*100)</f>
        <v>3.4219694129380196</v>
      </c>
      <c r="W307" s="106">
        <f t="shared" si="73"/>
        <v>0.91497914502581135</v>
      </c>
      <c r="X307" s="107">
        <f t="shared" si="74"/>
        <v>0.74371274293456224</v>
      </c>
      <c r="Y307" s="165"/>
      <c r="Z307" s="101">
        <f t="shared" si="75"/>
        <v>36.923076923076927</v>
      </c>
      <c r="AA307" s="109">
        <f t="shared" si="76"/>
        <v>11.651282051282051</v>
      </c>
      <c r="AB307" s="71">
        <v>12</v>
      </c>
      <c r="AC307" s="100">
        <v>3.9</v>
      </c>
      <c r="AD307" s="100">
        <v>2.19</v>
      </c>
      <c r="AE307" s="100">
        <v>1.08</v>
      </c>
      <c r="AF307" s="100">
        <v>1.25</v>
      </c>
      <c r="AG307" s="100">
        <v>11.700000000000001</v>
      </c>
      <c r="AH307" s="100">
        <v>-5.59</v>
      </c>
      <c r="AI307" s="100">
        <v>12.94</v>
      </c>
      <c r="AJ307" s="100">
        <v>4.21</v>
      </c>
      <c r="AK307" s="100">
        <v>4.1399999999999997</v>
      </c>
      <c r="AL307" s="100">
        <v>1830</v>
      </c>
      <c r="AM307" s="100">
        <v>0.63</v>
      </c>
      <c r="AN307" s="100">
        <v>0.4</v>
      </c>
      <c r="AO307" s="110">
        <f t="shared" si="77"/>
        <v>-5.3512373190205018</v>
      </c>
      <c r="AP307" s="111">
        <f t="shared" si="78"/>
        <v>6.3000447322615489</v>
      </c>
      <c r="AQ307" s="112">
        <f t="shared" si="79"/>
        <v>-19.545450887258887</v>
      </c>
      <c r="AR307" s="101">
        <f>INDEX(Historical!$C$7:$C$1045,MATCH(B307,Historical!$B$7:$B$1045,0))*IF(AH307="n/a",1.03,IF(AH307&lt;0,1.01,IF(AH307&gt;10,1.1,(1+AH307/100))))</f>
        <v>1.4139999999999999</v>
      </c>
      <c r="AS307" s="109">
        <f t="shared" si="80"/>
        <v>1.5554000000000001</v>
      </c>
      <c r="AT307" s="109">
        <f t="shared" ref="AT307:AV326" si="86">IF($AK307="n/a",1.03*AS307,IF($AK307&lt;0,1.01*AS307,IF($AK307&gt;10,1.1*AS307,(1+$AK307/100)*AS307)))</f>
        <v>1.6197935600000002</v>
      </c>
      <c r="AU307" s="109">
        <f t="shared" si="86"/>
        <v>1.6868530133840003</v>
      </c>
      <c r="AV307" s="109">
        <f t="shared" si="86"/>
        <v>1.7566887281380981</v>
      </c>
      <c r="AW307" s="109">
        <f t="shared" si="81"/>
        <v>8.0327353015220986</v>
      </c>
      <c r="AX307" s="113">
        <f t="shared" si="82"/>
        <v>17.67767451919476</v>
      </c>
      <c r="AY307" s="100">
        <v>0.13</v>
      </c>
      <c r="AZ307" s="100">
        <v>13.489999999999998</v>
      </c>
      <c r="BA307" s="100">
        <v>-5.9700000000000006</v>
      </c>
      <c r="BB307" s="100">
        <v>4.1500000000000004</v>
      </c>
      <c r="BC307" s="100">
        <v>2.41</v>
      </c>
      <c r="BE307" s="12">
        <v>2010</v>
      </c>
      <c r="BF307" s="12">
        <f t="shared" si="84"/>
        <v>1</v>
      </c>
      <c r="BG307" s="100">
        <v>1.29</v>
      </c>
      <c r="BH307" t="s">
        <v>121</v>
      </c>
      <c r="BI307" t="s">
        <v>122</v>
      </c>
    </row>
    <row r="308" spans="1:61" ht="11.25" customHeight="1" x14ac:dyDescent="0.2">
      <c r="A308" s="55" t="s">
        <v>915</v>
      </c>
      <c r="B308" s="55" t="s">
        <v>916</v>
      </c>
      <c r="C308" s="156" t="s">
        <v>116</v>
      </c>
      <c r="D308" s="98" t="s">
        <v>117</v>
      </c>
      <c r="E308" s="157">
        <v>15</v>
      </c>
      <c r="F308" s="2">
        <v>310</v>
      </c>
      <c r="G308" s="2" t="s">
        <v>146</v>
      </c>
      <c r="H308" s="2" t="s">
        <v>146</v>
      </c>
      <c r="I308" s="100">
        <v>36.54</v>
      </c>
      <c r="J308" s="101">
        <f t="shared" si="70"/>
        <v>3.7219485495347566</v>
      </c>
      <c r="K308" s="104">
        <v>0.34</v>
      </c>
      <c r="L308" s="71">
        <v>4</v>
      </c>
      <c r="M308" s="28">
        <f t="shared" si="71"/>
        <v>1.36</v>
      </c>
      <c r="N308" s="103" t="s">
        <v>136</v>
      </c>
      <c r="O308" s="104">
        <v>0.33</v>
      </c>
      <c r="P308" s="163">
        <v>45800</v>
      </c>
      <c r="Q308" s="163">
        <v>45819</v>
      </c>
      <c r="R308" s="28">
        <f t="shared" si="72"/>
        <v>3.0303030303030329</v>
      </c>
      <c r="S308" s="105">
        <f>IF(INDEX(Historical!$D$7:$D1327,MATCH(B308,Historical!$B$7:$B$1044,0))=0,"n/a",(INDEX(Historical!$C$7:$C$1044,MATCH(B308,Historical!$B$7:$B$1044,0))/INDEX(Historical!$D$7:$D$1044,MATCH(B308,Historical!$B$7:$B$1044,0))-1)*100)</f>
        <v>3.0534351145038219</v>
      </c>
      <c r="T308" s="105">
        <f>IF(INDEX(Historical!$F$7:$F$1044,MATCH(B308,Historical!$B$7:$B$1044,0))=0,"n/a",((INDEX(Historical!$C$7:$C$1044,MATCH(B308,Historical!$B$7:$B$1044,0))/INDEX(Historical!$F$7:$F$1044,MATCH(B308,Historical!$B$7:$B$1044,0)))^(1/3)-1)*100)</f>
        <v>2.0571295360733988</v>
      </c>
      <c r="U308" s="105">
        <f>IF(INDEX(Historical!$H$7:$H$1044,MATCH(B308,Historical!$B$7:$B$1044,0))=0,"n/a",((INDEX(Historical!$C$7:$C$1044,MATCH(B308,Historical!$B$7:$B$1044,0))/INDEX(Historical!$H$7:$H$1044,MATCH(B308,Historical!$B$7:$B$1044,0)))^(1/5)-1)*100)</f>
        <v>2.0457184262680395</v>
      </c>
      <c r="V308" s="105">
        <f>IF(INDEX(Historical!$M$7:$M$1044,MATCH(B308,Historical!$B$7:$B$1044,0))=0,"n/a",((INDEX(Historical!$C$7:$C$1044,MATCH(B308,Historical!$B$7:$B$1044,0))/INDEX(Historical!$M$7:$M$1044,MATCH(B308,Historical!$B$7:$B$1044,0)))^(1/10)-1)*100)</f>
        <v>2.5939492361870986</v>
      </c>
      <c r="W308" s="106">
        <f t="shared" si="73"/>
        <v>0.78865013922750649</v>
      </c>
      <c r="X308" s="107">
        <f t="shared" si="74"/>
        <v>0.79291411870854245</v>
      </c>
      <c r="Y308" s="162"/>
      <c r="Z308" s="101">
        <f t="shared" si="75"/>
        <v>107.93650793650795</v>
      </c>
      <c r="AA308" s="109">
        <f t="shared" si="76"/>
        <v>29</v>
      </c>
      <c r="AB308" s="71">
        <v>12</v>
      </c>
      <c r="AC308" s="100">
        <v>1.26</v>
      </c>
      <c r="AD308" s="100">
        <v>0.43</v>
      </c>
      <c r="AE308" s="100">
        <v>0.93</v>
      </c>
      <c r="AF308" s="100">
        <v>1.42</v>
      </c>
      <c r="AG308" s="100">
        <v>4.04</v>
      </c>
      <c r="AH308" s="100">
        <v>17.05</v>
      </c>
      <c r="AI308" s="100">
        <v>20.990000000000002</v>
      </c>
      <c r="AJ308" s="100">
        <v>2.58</v>
      </c>
      <c r="AK308" s="100">
        <v>17.41</v>
      </c>
      <c r="AL308" s="100">
        <v>2630</v>
      </c>
      <c r="AM308" s="100">
        <v>1.5599999999999998</v>
      </c>
      <c r="AN308" s="100">
        <v>0.87</v>
      </c>
      <c r="AO308" s="110">
        <f t="shared" si="77"/>
        <v>-23.232333024197203</v>
      </c>
      <c r="AP308" s="111">
        <f t="shared" si="78"/>
        <v>5.7676669758027961</v>
      </c>
      <c r="AQ308" s="112">
        <f t="shared" si="79"/>
        <v>35.285705905029815</v>
      </c>
      <c r="AR308" s="101">
        <f>INDEX(Historical!$C$7:$C$1045,MATCH(B308,Historical!$B$7:$B$1045,0))*IF(AH308="n/a",1.03,IF(AH308&lt;0,1.01,IF(AH308&gt;10,1.1,(1+AH308/100))))</f>
        <v>1.4850000000000003</v>
      </c>
      <c r="AS308" s="109">
        <f t="shared" si="80"/>
        <v>1.6335000000000004</v>
      </c>
      <c r="AT308" s="109">
        <f t="shared" si="86"/>
        <v>1.7968500000000005</v>
      </c>
      <c r="AU308" s="109">
        <f t="shared" si="86"/>
        <v>1.9765350000000008</v>
      </c>
      <c r="AV308" s="109">
        <f t="shared" si="86"/>
        <v>2.174188500000001</v>
      </c>
      <c r="AW308" s="109">
        <f t="shared" si="81"/>
        <v>9.0660735000000034</v>
      </c>
      <c r="AX308" s="113">
        <f t="shared" si="82"/>
        <v>24.811366995073904</v>
      </c>
      <c r="AY308" s="100">
        <v>1.01</v>
      </c>
      <c r="AZ308" s="100">
        <v>16.329999999999998</v>
      </c>
      <c r="BA308" s="100">
        <v>-31.430000000000003</v>
      </c>
      <c r="BB308" s="100">
        <v>-5.4</v>
      </c>
      <c r="BC308" s="100">
        <v>-15.72</v>
      </c>
      <c r="BE308" s="12">
        <v>2011</v>
      </c>
      <c r="BF308" s="12">
        <f t="shared" si="84"/>
        <v>1</v>
      </c>
      <c r="BG308" s="100">
        <v>1.6</v>
      </c>
      <c r="BH308" t="s">
        <v>121</v>
      </c>
      <c r="BI308" t="s">
        <v>122</v>
      </c>
    </row>
    <row r="309" spans="1:61" ht="11.25" customHeight="1" x14ac:dyDescent="0.2">
      <c r="A309" s="116" t="s">
        <v>5573</v>
      </c>
      <c r="B309" s="55" t="s">
        <v>2952</v>
      </c>
      <c r="C309" s="156" t="s">
        <v>335</v>
      </c>
      <c r="D309" s="98" t="s">
        <v>1267</v>
      </c>
      <c r="E309" s="157">
        <v>6</v>
      </c>
      <c r="F309" s="2">
        <v>645</v>
      </c>
      <c r="G309" s="2" t="s">
        <v>146</v>
      </c>
      <c r="H309" s="2" t="s">
        <v>146</v>
      </c>
      <c r="I309" s="100">
        <v>23.89</v>
      </c>
      <c r="J309" s="101">
        <f t="shared" si="70"/>
        <v>3.1393888656341566</v>
      </c>
      <c r="K309" s="104">
        <v>0.1875</v>
      </c>
      <c r="L309" s="71">
        <v>4</v>
      </c>
      <c r="M309" s="28">
        <f t="shared" si="71"/>
        <v>0.75</v>
      </c>
      <c r="N309" s="103" t="s">
        <v>312</v>
      </c>
      <c r="O309" s="104">
        <v>0.18</v>
      </c>
      <c r="P309" s="158">
        <v>46083</v>
      </c>
      <c r="Q309" s="158">
        <v>46098</v>
      </c>
      <c r="R309" s="28">
        <f t="shared" si="72"/>
        <v>4.1666666666666705</v>
      </c>
      <c r="S309" s="105">
        <f>IF(INDEX(Historical!$D$7:$D1715,MATCH(B309,Historical!$B$7:$B$1044,0))=0,"n/a",(INDEX(Historical!$C$7:$C$1044,MATCH(B309,Historical!$B$7:$B$1044,0))/INDEX(Historical!$D$7:$D$1044,MATCH(B309,Historical!$B$7:$B$1044,0))-1)*100)</f>
        <v>4.3478260869565188</v>
      </c>
      <c r="T309" s="105">
        <f>IF(INDEX(Historical!$F$7:$F$1044,MATCH(B309,Historical!$B$7:$B$1044,0))=0,"n/a",((INDEX(Historical!$C$7:$C$1044,MATCH(B309,Historical!$B$7:$B$1044,0))/INDEX(Historical!$F$7:$F$1044,MATCH(B309,Historical!$B$7:$B$1044,0)))^(1/3)-1)*100)</f>
        <v>4.5515917149420382</v>
      </c>
      <c r="U309" s="105">
        <f>IF(INDEX(Historical!$H$7:$H$1044,MATCH(B309,Historical!$B$7:$B$1044,0))=0,"n/a",((INDEX(Historical!$C$7:$C$1044,MATCH(B309,Historical!$B$7:$B$1044,0))/INDEX(Historical!$H$7:$H$1044,MATCH(B309,Historical!$B$7:$B$1044,0)))^(1/5)-1)*100)</f>
        <v>10.350921459993479</v>
      </c>
      <c r="V309" s="105">
        <f>IF(INDEX(Historical!$M$7:$M$1044,MATCH(B309,Historical!$B$7:$B$1044,0))=0,"n/a",((INDEX(Historical!$C$7:$C$1044,MATCH(B309,Historical!$B$7:$B$1044,0))/INDEX(Historical!$M$7:$M$1044,MATCH(B309,Historical!$B$7:$B$1044,0)))^(1/10)-1)*100)</f>
        <v>-5.2910370601861656</v>
      </c>
      <c r="W309" s="106" t="str">
        <f t="shared" si="73"/>
        <v>n/a</v>
      </c>
      <c r="X309" s="107">
        <f t="shared" si="74"/>
        <v>4.7214895132935635E-2</v>
      </c>
      <c r="Y309" s="162"/>
      <c r="Z309" s="101">
        <f t="shared" si="75"/>
        <v>28.735632183908049</v>
      </c>
      <c r="AA309" s="109">
        <f t="shared" si="76"/>
        <v>9.1532567049808442</v>
      </c>
      <c r="AB309" s="71">
        <v>12</v>
      </c>
      <c r="AC309" s="100">
        <v>2.61</v>
      </c>
      <c r="AD309" s="100" t="s">
        <v>142</v>
      </c>
      <c r="AE309" s="100">
        <v>0.57999999999999996</v>
      </c>
      <c r="AF309" s="100">
        <v>0.85</v>
      </c>
      <c r="AG309" s="100">
        <v>10.74</v>
      </c>
      <c r="AH309" s="100">
        <v>-85.21</v>
      </c>
      <c r="AI309" s="100">
        <v>295.24</v>
      </c>
      <c r="AJ309" s="100">
        <v>219.23</v>
      </c>
      <c r="AK309" s="100">
        <v>-2.5</v>
      </c>
      <c r="AL309" s="100">
        <v>2610</v>
      </c>
      <c r="AM309" s="100">
        <v>0.95</v>
      </c>
      <c r="AN309" s="100">
        <v>0.97</v>
      </c>
      <c r="AO309" s="110">
        <f t="shared" si="77"/>
        <v>4.3370536206467918</v>
      </c>
      <c r="AP309" s="111">
        <f t="shared" si="78"/>
        <v>13.490310325627636</v>
      </c>
      <c r="AQ309" s="112">
        <f t="shared" si="79"/>
        <v>-41.196114265830971</v>
      </c>
      <c r="AR309" s="101">
        <f>INDEX(Historical!$C$7:$C$1045,MATCH(B309,Historical!$B$7:$B$1045,0))*IF(AH309="n/a",1.03,IF(AH309&lt;0,1.01,IF(AH309&gt;10,1.1,(1+AH309/100))))</f>
        <v>0.72719999999999996</v>
      </c>
      <c r="AS309" s="109">
        <f t="shared" si="80"/>
        <v>0.79991999999999996</v>
      </c>
      <c r="AT309" s="109">
        <f t="shared" si="86"/>
        <v>0.80791919999999995</v>
      </c>
      <c r="AU309" s="109">
        <f t="shared" si="86"/>
        <v>0.81599839199999991</v>
      </c>
      <c r="AV309" s="109">
        <f t="shared" si="86"/>
        <v>0.82415837591999996</v>
      </c>
      <c r="AW309" s="109">
        <f t="shared" si="81"/>
        <v>3.9751959679199995</v>
      </c>
      <c r="AX309" s="113">
        <f t="shared" si="82"/>
        <v>16.639581280535786</v>
      </c>
      <c r="AY309" s="100">
        <v>1.28</v>
      </c>
      <c r="AZ309" s="100">
        <v>39.79</v>
      </c>
      <c r="BA309" s="100">
        <v>-23.549999999999997</v>
      </c>
      <c r="BB309" s="100">
        <v>17.399999999999999</v>
      </c>
      <c r="BC309" s="100">
        <v>1.34</v>
      </c>
      <c r="BE309" s="12">
        <v>2021</v>
      </c>
      <c r="BF309" s="12">
        <f t="shared" si="84"/>
        <v>0</v>
      </c>
      <c r="BG309" s="100">
        <v>3.4000000000000004</v>
      </c>
      <c r="BH309" s="55" t="s">
        <v>121</v>
      </c>
      <c r="BI309" s="55" t="s">
        <v>122</v>
      </c>
    </row>
    <row r="310" spans="1:61" ht="11.25" customHeight="1" x14ac:dyDescent="0.2">
      <c r="A310" s="55" t="s">
        <v>917</v>
      </c>
      <c r="B310" s="55" t="s">
        <v>918</v>
      </c>
      <c r="C310" s="156" t="s">
        <v>134</v>
      </c>
      <c r="D310" s="98" t="s">
        <v>157</v>
      </c>
      <c r="E310" s="157">
        <v>15</v>
      </c>
      <c r="F310" s="2">
        <v>323</v>
      </c>
      <c r="G310" s="2" t="s">
        <v>146</v>
      </c>
      <c r="H310" s="2" t="s">
        <v>146</v>
      </c>
      <c r="I310" s="100">
        <v>26.87</v>
      </c>
      <c r="J310" s="101">
        <f t="shared" si="70"/>
        <v>3.1261630070710824</v>
      </c>
      <c r="K310" s="104">
        <v>0.21</v>
      </c>
      <c r="L310" s="71">
        <v>4</v>
      </c>
      <c r="M310" s="28">
        <f t="shared" si="71"/>
        <v>0.84</v>
      </c>
      <c r="N310" s="103" t="s">
        <v>482</v>
      </c>
      <c r="O310" s="104">
        <v>0.2</v>
      </c>
      <c r="P310" s="158">
        <v>45973</v>
      </c>
      <c r="Q310" s="158">
        <v>45994</v>
      </c>
      <c r="R310" s="28">
        <f t="shared" si="72"/>
        <v>4.9999999999999902</v>
      </c>
      <c r="S310" s="105">
        <f>IF(INDEX(Historical!$D$7:$D1328,MATCH(B310,Historical!$B$7:$B$1044,0))=0,"n/a",(INDEX(Historical!$C$7:$C$1044,MATCH(B310,Historical!$B$7:$B$1044,0))/INDEX(Historical!$D$7:$D$1044,MATCH(B310,Historical!$B$7:$B$1044,0))-1)*100)</f>
        <v>7.3333333333333472</v>
      </c>
      <c r="T310" s="105">
        <f>IF(INDEX(Historical!$F$7:$F$1044,MATCH(B310,Historical!$B$7:$B$1044,0))=0,"n/a",((INDEX(Historical!$C$7:$C$1044,MATCH(B310,Historical!$B$7:$B$1044,0))/INDEX(Historical!$F$7:$F$1044,MATCH(B310,Historical!$B$7:$B$1044,0)))^(1/3)-1)*100)</f>
        <v>6.8441253727991036</v>
      </c>
      <c r="U310" s="105">
        <f>IF(INDEX(Historical!$H$7:$H$1044,MATCH(B310,Historical!$B$7:$B$1044,0))=0,"n/a",((INDEX(Historical!$C$7:$C$1044,MATCH(B310,Historical!$B$7:$B$1044,0))/INDEX(Historical!$H$7:$H$1044,MATCH(B310,Historical!$B$7:$B$1044,0)))^(1/5)-1)*100)</f>
        <v>8.718637781689953</v>
      </c>
      <c r="V310" s="105">
        <f>IF(INDEX(Historical!$M$7:$M$1044,MATCH(B310,Historical!$B$7:$B$1044,0))=0,"n/a",((INDEX(Historical!$C$7:$C$1044,MATCH(B310,Historical!$B$7:$B$1044,0))/INDEX(Historical!$M$7:$M$1044,MATCH(B310,Historical!$B$7:$B$1044,0)))^(1/10)-1)*100)</f>
        <v>11.338744226372622</v>
      </c>
      <c r="W310" s="106">
        <f t="shared" si="73"/>
        <v>0.7689244600307148</v>
      </c>
      <c r="X310" s="107">
        <f t="shared" si="74"/>
        <v>0.66301427997642226</v>
      </c>
      <c r="Y310" s="165"/>
      <c r="Z310" s="101">
        <f t="shared" si="75"/>
        <v>34.710743801652896</v>
      </c>
      <c r="AA310" s="109">
        <f t="shared" si="76"/>
        <v>11.103305785123968</v>
      </c>
      <c r="AB310" s="71">
        <v>12</v>
      </c>
      <c r="AC310" s="100">
        <v>2.42</v>
      </c>
      <c r="AD310" s="100">
        <v>2.0499999999999998</v>
      </c>
      <c r="AE310" s="100">
        <v>3.69</v>
      </c>
      <c r="AF310" s="100">
        <v>1.21</v>
      </c>
      <c r="AG310" s="100">
        <v>11.4</v>
      </c>
      <c r="AH310" s="100">
        <v>5.18</v>
      </c>
      <c r="AI310" s="100">
        <v>5.16</v>
      </c>
      <c r="AJ310" s="100">
        <v>13.15</v>
      </c>
      <c r="AK310" s="100">
        <v>5.04</v>
      </c>
      <c r="AL310" s="100">
        <v>5430</v>
      </c>
      <c r="AM310" s="100">
        <v>6.54</v>
      </c>
      <c r="AN310" s="100">
        <v>0.22</v>
      </c>
      <c r="AO310" s="110">
        <f t="shared" si="77"/>
        <v>0.74149500363706622</v>
      </c>
      <c r="AP310" s="111">
        <f t="shared" si="78"/>
        <v>11.844800788761034</v>
      </c>
      <c r="AQ310" s="112">
        <f t="shared" si="79"/>
        <v>-22.727035056812326</v>
      </c>
      <c r="AR310" s="101">
        <f>INDEX(Historical!$C$7:$C$1045,MATCH(B310,Historical!$B$7:$B$1045,0))*IF(AH310="n/a",1.03,IF(AH310&lt;0,1.01,IF(AH310&gt;10,1.1,(1+AH310/100))))</f>
        <v>0.84669900000000009</v>
      </c>
      <c r="AS310" s="109">
        <f t="shared" si="80"/>
        <v>0.89038866840000019</v>
      </c>
      <c r="AT310" s="109">
        <f t="shared" si="86"/>
        <v>0.93526425728736018</v>
      </c>
      <c r="AU310" s="109">
        <f t="shared" si="86"/>
        <v>0.98240157585464316</v>
      </c>
      <c r="AV310" s="109">
        <f t="shared" si="86"/>
        <v>1.0319146152777172</v>
      </c>
      <c r="AW310" s="109">
        <f t="shared" si="81"/>
        <v>4.6866681168197211</v>
      </c>
      <c r="AX310" s="113">
        <f t="shared" si="82"/>
        <v>17.442010110977748</v>
      </c>
      <c r="AY310" s="100">
        <v>0.69</v>
      </c>
      <c r="AZ310" s="100">
        <v>4.6500000000000004</v>
      </c>
      <c r="BA310" s="100">
        <v>-12.839999999999998</v>
      </c>
      <c r="BB310" s="100">
        <v>-1.29</v>
      </c>
      <c r="BC310" s="100">
        <v>-4.53</v>
      </c>
      <c r="BE310" s="12">
        <v>2011</v>
      </c>
      <c r="BF310" s="12">
        <f t="shared" si="84"/>
        <v>1</v>
      </c>
      <c r="BG310" s="100">
        <v>2.0699999999999998</v>
      </c>
      <c r="BH310" t="s">
        <v>121</v>
      </c>
      <c r="BI310" t="s">
        <v>122</v>
      </c>
    </row>
    <row r="311" spans="1:61" ht="11.25" customHeight="1" x14ac:dyDescent="0.2">
      <c r="A311" s="123" t="s">
        <v>919</v>
      </c>
      <c r="B311" s="55" t="s">
        <v>920</v>
      </c>
      <c r="C311" s="156" t="s">
        <v>116</v>
      </c>
      <c r="D311" s="98" t="s">
        <v>255</v>
      </c>
      <c r="E311" s="157">
        <v>15</v>
      </c>
      <c r="F311" s="2">
        <v>325</v>
      </c>
      <c r="G311" s="2" t="s">
        <v>119</v>
      </c>
      <c r="H311" s="2" t="s">
        <v>119</v>
      </c>
      <c r="I311" s="100">
        <v>214.38</v>
      </c>
      <c r="J311" s="101">
        <f t="shared" si="70"/>
        <v>2.2203563765276613</v>
      </c>
      <c r="K311" s="104">
        <v>1.19</v>
      </c>
      <c r="L311" s="71">
        <v>4</v>
      </c>
      <c r="M311" s="28">
        <f t="shared" si="71"/>
        <v>4.76</v>
      </c>
      <c r="N311" s="103" t="s">
        <v>339</v>
      </c>
      <c r="O311" s="104">
        <v>1.1299999999999999</v>
      </c>
      <c r="P311" s="158">
        <v>45975</v>
      </c>
      <c r="Q311" s="158">
        <v>45996</v>
      </c>
      <c r="R311" s="28">
        <f t="shared" si="72"/>
        <v>5.3097345132743419</v>
      </c>
      <c r="S311" s="105">
        <f>IF(INDEX(Historical!$D$7:$D1329,MATCH(B311,Historical!$B$7:$B$1044,0))=0,"n/a",(INDEX(Historical!$C$7:$C$1044,MATCH(B311,Historical!$B$7:$B$1044,0))/INDEX(Historical!$D$7:$D$1044,MATCH(B311,Historical!$B$7:$B$1044,0))-1)*100)</f>
        <v>4.8054919908466776</v>
      </c>
      <c r="T311" s="105">
        <f>IF(INDEX(Historical!$F$7:$F$1044,MATCH(B311,Historical!$B$7:$B$1044,0))=0,"n/a",((INDEX(Historical!$C$7:$C$1044,MATCH(B311,Historical!$B$7:$B$1044,0))/INDEX(Historical!$F$7:$F$1044,MATCH(B311,Historical!$B$7:$B$1044,0)))^(1/3)-1)*100)</f>
        <v>4.8797532884419237</v>
      </c>
      <c r="U311" s="105">
        <f>IF(INDEX(Historical!$H$7:$H$1044,MATCH(B311,Historical!$B$7:$B$1044,0))=0,"n/a",((INDEX(Historical!$C$7:$C$1044,MATCH(B311,Historical!$B$7:$B$1044,0))/INDEX(Historical!$H$7:$H$1044,MATCH(B311,Historical!$B$7:$B$1044,0)))^(1/5)-1)*100)</f>
        <v>4.7591028725618711</v>
      </c>
      <c r="V311" s="105">
        <f>IF(INDEX(Historical!$M$7:$M$1044,MATCH(B311,Historical!$B$7:$B$1044,0))=0,"n/a",((INDEX(Historical!$C$7:$C$1044,MATCH(B311,Historical!$B$7:$B$1044,0))/INDEX(Historical!$M$7:$M$1044,MATCH(B311,Historical!$B$7:$B$1044,0)))^(1/10)-1)*100)</f>
        <v>7.8681500373526614</v>
      </c>
      <c r="W311" s="106">
        <f t="shared" si="73"/>
        <v>0.60485664990739441</v>
      </c>
      <c r="X311" s="107">
        <f t="shared" si="74"/>
        <v>2.6006026626021153</v>
      </c>
      <c r="Y311" s="166"/>
      <c r="Z311" s="101">
        <f t="shared" si="75"/>
        <v>67.517730496453893</v>
      </c>
      <c r="AA311" s="109">
        <f t="shared" si="76"/>
        <v>30.408510638297873</v>
      </c>
      <c r="AB311" s="71">
        <v>12</v>
      </c>
      <c r="AC311" s="100">
        <v>7.05</v>
      </c>
      <c r="AD311" s="100">
        <v>2.09</v>
      </c>
      <c r="AE311" s="100">
        <v>3.43</v>
      </c>
      <c r="AF311" s="100">
        <v>10</v>
      </c>
      <c r="AG311" s="100">
        <v>29.160000000000004</v>
      </c>
      <c r="AH311" s="100">
        <v>7.64</v>
      </c>
      <c r="AI311" s="100">
        <v>9.33</v>
      </c>
      <c r="AJ311" s="100">
        <v>1.83</v>
      </c>
      <c r="AK311" s="100">
        <v>8.91</v>
      </c>
      <c r="AL311" s="100">
        <v>135840</v>
      </c>
      <c r="AM311" s="100">
        <v>0.09</v>
      </c>
      <c r="AN311" s="100">
        <v>2.78</v>
      </c>
      <c r="AO311" s="110">
        <f t="shared" si="77"/>
        <v>-23.42905138920834</v>
      </c>
      <c r="AP311" s="111">
        <f t="shared" si="78"/>
        <v>6.9794592490895324</v>
      </c>
      <c r="AQ311" s="112">
        <f t="shared" si="79"/>
        <v>267.62608200481742</v>
      </c>
      <c r="AR311" s="101">
        <f>INDEX(Historical!$C$7:$C$1045,MATCH(B311,Historical!$B$7:$B$1045,0))*IF(AH311="n/a",1.03,IF(AH311&lt;0,1.01,IF(AH311&gt;10,1.1,(1+AH311/100))))</f>
        <v>4.9299119999999998</v>
      </c>
      <c r="AS311" s="109">
        <f t="shared" si="80"/>
        <v>5.3898727895999992</v>
      </c>
      <c r="AT311" s="109">
        <f t="shared" si="86"/>
        <v>5.8701104551533589</v>
      </c>
      <c r="AU311" s="109">
        <f t="shared" si="86"/>
        <v>6.3931372967075228</v>
      </c>
      <c r="AV311" s="109">
        <f t="shared" si="86"/>
        <v>6.9627658298441633</v>
      </c>
      <c r="AW311" s="109">
        <f t="shared" si="81"/>
        <v>29.545798371305043</v>
      </c>
      <c r="AX311" s="113">
        <f t="shared" si="82"/>
        <v>13.781975170867172</v>
      </c>
      <c r="AY311" s="100">
        <v>0.82</v>
      </c>
      <c r="AZ311" s="100">
        <v>14.790000000000001</v>
      </c>
      <c r="BA311" s="100">
        <v>-13.62</v>
      </c>
      <c r="BB311" s="100">
        <v>-7.07</v>
      </c>
      <c r="BC311" s="100">
        <v>1.3599999999999999</v>
      </c>
      <c r="BE311" s="12">
        <v>2012</v>
      </c>
      <c r="BF311" s="12">
        <f t="shared" si="84"/>
        <v>1</v>
      </c>
      <c r="BG311" s="100">
        <v>6.0699999999999994</v>
      </c>
      <c r="BH311" t="s">
        <v>121</v>
      </c>
      <c r="BI311" t="s">
        <v>122</v>
      </c>
    </row>
    <row r="312" spans="1:61" ht="11.25" customHeight="1" x14ac:dyDescent="0.2">
      <c r="A312" s="55" t="s">
        <v>921</v>
      </c>
      <c r="B312" s="55" t="s">
        <v>922</v>
      </c>
      <c r="C312" s="156" t="s">
        <v>134</v>
      </c>
      <c r="D312" s="98" t="s">
        <v>157</v>
      </c>
      <c r="E312" s="157">
        <v>21</v>
      </c>
      <c r="F312" s="2">
        <v>200</v>
      </c>
      <c r="G312" s="2" t="s">
        <v>146</v>
      </c>
      <c r="H312" s="2" t="s">
        <v>146</v>
      </c>
      <c r="I312" s="100">
        <v>135</v>
      </c>
      <c r="J312" s="101">
        <f t="shared" si="70"/>
        <v>2.2222222222222223</v>
      </c>
      <c r="K312" s="104">
        <v>0.75</v>
      </c>
      <c r="L312" s="71">
        <v>4</v>
      </c>
      <c r="M312" s="28">
        <f t="shared" si="71"/>
        <v>3</v>
      </c>
      <c r="N312" s="103" t="s">
        <v>697</v>
      </c>
      <c r="O312" s="104">
        <v>0.71</v>
      </c>
      <c r="P312" s="158">
        <v>45975</v>
      </c>
      <c r="Q312" s="158">
        <v>45989</v>
      </c>
      <c r="R312" s="28">
        <f t="shared" si="72"/>
        <v>5.6338028169014134</v>
      </c>
      <c r="S312" s="105">
        <f>IF(INDEX(Historical!$D$7:$D1330,MATCH(B312,Historical!$B$7:$B$1044,0))=0,"n/a",(INDEX(Historical!$C$7:$C$1044,MATCH(B312,Historical!$B$7:$B$1044,0))/INDEX(Historical!$D$7:$D$1044,MATCH(B312,Historical!$B$7:$B$1044,0))-1)*100)</f>
        <v>4.7272727272727133</v>
      </c>
      <c r="T312" s="105">
        <f>IF(INDEX(Historical!$F$7:$F$1044,MATCH(B312,Historical!$B$7:$B$1044,0))=0,"n/a",((INDEX(Historical!$C$7:$C$1044,MATCH(B312,Historical!$B$7:$B$1044,0))/INDEX(Historical!$F$7:$F$1044,MATCH(B312,Historical!$B$7:$B$1044,0)))^(1/3)-1)*100)</f>
        <v>4.690254465917798</v>
      </c>
      <c r="U312" s="105">
        <f>IF(INDEX(Historical!$H$7:$H$1044,MATCH(B312,Historical!$B$7:$B$1044,0))=0,"n/a",((INDEX(Historical!$C$7:$C$1044,MATCH(B312,Historical!$B$7:$B$1044,0))/INDEX(Historical!$H$7:$H$1044,MATCH(B312,Historical!$B$7:$B$1044,0)))^(1/5)-1)*100)</f>
        <v>9.1379793477641904</v>
      </c>
      <c r="V312" s="105">
        <f>IF(INDEX(Historical!$M$7:$M$1044,MATCH(B312,Historical!$B$7:$B$1044,0))=0,"n/a",((INDEX(Historical!$C$7:$C$1044,MATCH(B312,Historical!$B$7:$B$1044,0))/INDEX(Historical!$M$7:$M$1044,MATCH(B312,Historical!$B$7:$B$1044,0)))^(1/10)-1)*100)</f>
        <v>10.30542524220699</v>
      </c>
      <c r="W312" s="106">
        <f t="shared" si="73"/>
        <v>0.88671540795217285</v>
      </c>
      <c r="X312" s="107" t="str">
        <f t="shared" si="74"/>
        <v>n/a</v>
      </c>
      <c r="Y312" s="164"/>
      <c r="Z312" s="101" t="str">
        <f t="shared" si="75"/>
        <v>n/a</v>
      </c>
      <c r="AA312" s="109" t="str">
        <f t="shared" si="76"/>
        <v>n/a</v>
      </c>
      <c r="AB312" s="71">
        <v>12</v>
      </c>
      <c r="AC312" s="100" t="s">
        <v>142</v>
      </c>
      <c r="AD312" s="100" t="s">
        <v>142</v>
      </c>
      <c r="AE312" s="100" t="s">
        <v>142</v>
      </c>
      <c r="AF312" s="100" t="s">
        <v>142</v>
      </c>
      <c r="AG312" s="100" t="s">
        <v>142</v>
      </c>
      <c r="AH312" s="100" t="s">
        <v>142</v>
      </c>
      <c r="AI312" s="100" t="s">
        <v>142</v>
      </c>
      <c r="AJ312" s="100" t="s">
        <v>142</v>
      </c>
      <c r="AK312" s="100" t="s">
        <v>142</v>
      </c>
      <c r="AL312" s="100" t="s">
        <v>142</v>
      </c>
      <c r="AM312" s="100" t="s">
        <v>142</v>
      </c>
      <c r="AN312" s="100" t="s">
        <v>142</v>
      </c>
      <c r="AO312" s="110" t="str">
        <f t="shared" si="77"/>
        <v>n/a</v>
      </c>
      <c r="AP312" s="111">
        <f t="shared" si="78"/>
        <v>11.360201569986412</v>
      </c>
      <c r="AQ312" s="112" t="str">
        <f t="shared" si="79"/>
        <v>n/a</v>
      </c>
      <c r="AR312" s="101">
        <f>INDEX(Historical!$C$7:$C$1045,MATCH(B312,Historical!$B$7:$B$1045,0))*IF(AH312="n/a",1.03,IF(AH312&lt;0,1.01,IF(AH312&gt;10,1.1,(1+AH312/100))))</f>
        <v>2.9664000000000001</v>
      </c>
      <c r="AS312" s="109">
        <f t="shared" si="80"/>
        <v>3.0553920000000003</v>
      </c>
      <c r="AT312" s="109">
        <f t="shared" si="86"/>
        <v>3.1470537600000004</v>
      </c>
      <c r="AU312" s="109">
        <f t="shared" si="86"/>
        <v>3.2414653728000005</v>
      </c>
      <c r="AV312" s="109">
        <f t="shared" si="86"/>
        <v>3.3387093339840006</v>
      </c>
      <c r="AW312" s="109">
        <f t="shared" si="81"/>
        <v>15.749020466784001</v>
      </c>
      <c r="AX312" s="113">
        <f t="shared" si="82"/>
        <v>11.665941086506667</v>
      </c>
      <c r="AY312" s="100" t="s">
        <v>142</v>
      </c>
      <c r="AZ312" s="100" t="s">
        <v>142</v>
      </c>
      <c r="BA312" s="100" t="s">
        <v>142</v>
      </c>
      <c r="BB312" s="100" t="s">
        <v>142</v>
      </c>
      <c r="BC312" s="100" t="s">
        <v>142</v>
      </c>
      <c r="BD312" s="20" t="s">
        <v>108</v>
      </c>
      <c r="BE312" s="12">
        <v>2005</v>
      </c>
      <c r="BF312" s="12">
        <f t="shared" si="84"/>
        <v>2</v>
      </c>
      <c r="BG312" s="100" t="s">
        <v>142</v>
      </c>
      <c r="BH312" t="s">
        <v>121</v>
      </c>
      <c r="BI312" t="s">
        <v>122</v>
      </c>
    </row>
    <row r="313" spans="1:61" ht="11.25" customHeight="1" x14ac:dyDescent="0.2">
      <c r="A313" s="123" t="s">
        <v>923</v>
      </c>
      <c r="B313" s="55" t="s">
        <v>924</v>
      </c>
      <c r="C313" s="156" t="s">
        <v>198</v>
      </c>
      <c r="D313" s="98" t="s">
        <v>549</v>
      </c>
      <c r="E313" s="157">
        <v>16</v>
      </c>
      <c r="F313" s="2">
        <v>273</v>
      </c>
      <c r="G313" s="2" t="s">
        <v>146</v>
      </c>
      <c r="H313" s="2" t="s">
        <v>146</v>
      </c>
      <c r="I313" s="100">
        <v>20.86</v>
      </c>
      <c r="J313" s="101">
        <f t="shared" si="70"/>
        <v>5.7526366251198464</v>
      </c>
      <c r="K313" s="104">
        <v>0.3</v>
      </c>
      <c r="L313" s="71">
        <v>4</v>
      </c>
      <c r="M313" s="28">
        <f t="shared" si="71"/>
        <v>1.2</v>
      </c>
      <c r="N313" s="103" t="s">
        <v>361</v>
      </c>
      <c r="O313" s="104">
        <v>0.28939999999999999</v>
      </c>
      <c r="P313" s="158">
        <v>46002</v>
      </c>
      <c r="Q313" s="158">
        <v>46024</v>
      </c>
      <c r="R313" s="28">
        <f t="shared" si="72"/>
        <v>3.6627505183137523</v>
      </c>
      <c r="S313" s="105">
        <f>IF(INDEX(Historical!$D$7:$D1331,MATCH(B313,Historical!$B$7:$B$1044,0))=0,"n/a",(INDEX(Historical!$C$7:$C$1044,MATCH(B313,Historical!$B$7:$B$1044,0))/INDEX(Historical!$D$7:$D$1044,MATCH(B313,Historical!$B$7:$B$1044,0))-1)*100)</f>
        <v>5.00725689404935</v>
      </c>
      <c r="T313" s="105">
        <f>IF(INDEX(Historical!$F$7:$F$1044,MATCH(B313,Historical!$B$7:$B$1044,0))=0,"n/a",((INDEX(Historical!$C$7:$C$1044,MATCH(B313,Historical!$B$7:$B$1044,0))/INDEX(Historical!$F$7:$F$1044,MATCH(B313,Historical!$B$7:$B$1044,0)))^(1/3)-1)*100)</f>
        <v>4.9992441366600637</v>
      </c>
      <c r="U313" s="105">
        <f>IF(INDEX(Historical!$H$7:$H$1044,MATCH(B313,Historical!$B$7:$B$1044,0))=0,"n/a",((INDEX(Historical!$C$7:$C$1044,MATCH(B313,Historical!$B$7:$B$1044,0))/INDEX(Historical!$H$7:$H$1044,MATCH(B313,Historical!$B$7:$B$1044,0)))^(1/5)-1)*100)</f>
        <v>10.432912085017465</v>
      </c>
      <c r="V313" s="105">
        <f>IF(INDEX(Historical!$M$7:$M$1044,MATCH(B313,Historical!$B$7:$B$1044,0))=0,"n/a",((INDEX(Historical!$C$7:$C$1044,MATCH(B313,Historical!$B$7:$B$1044,0))/INDEX(Historical!$M$7:$M$1044,MATCH(B313,Historical!$B$7:$B$1044,0)))^(1/10)-1)*100)</f>
        <v>13.305349875954885</v>
      </c>
      <c r="W313" s="106">
        <f t="shared" si="73"/>
        <v>0.78411407308210501</v>
      </c>
      <c r="X313" s="107">
        <f t="shared" si="74"/>
        <v>1.8018846433536209</v>
      </c>
      <c r="Y313" s="159"/>
      <c r="Z313" s="101">
        <f t="shared" si="75"/>
        <v>45.283018867924532</v>
      </c>
      <c r="AA313" s="109">
        <f t="shared" si="76"/>
        <v>7.8716981132075476</v>
      </c>
      <c r="AB313" s="71">
        <v>10</v>
      </c>
      <c r="AC313" s="100">
        <v>2.65</v>
      </c>
      <c r="AD313" s="100">
        <v>3.8</v>
      </c>
      <c r="AE313" s="100">
        <v>0.34</v>
      </c>
      <c r="AF313" s="100" t="s">
        <v>142</v>
      </c>
      <c r="AG313" s="100" t="s">
        <v>142</v>
      </c>
      <c r="AH313" s="100">
        <v>-8.33</v>
      </c>
      <c r="AI313" s="100">
        <v>3.66</v>
      </c>
      <c r="AJ313" s="100">
        <v>5.79</v>
      </c>
      <c r="AK313" s="100">
        <v>1.8499999999999999</v>
      </c>
      <c r="AL313" s="100">
        <v>19080</v>
      </c>
      <c r="AM313" s="100">
        <v>0.26</v>
      </c>
      <c r="AN313" s="100" t="s">
        <v>142</v>
      </c>
      <c r="AO313" s="110">
        <f t="shared" si="77"/>
        <v>8.3138505969297647</v>
      </c>
      <c r="AP313" s="111">
        <f t="shared" si="78"/>
        <v>16.185548710137311</v>
      </c>
      <c r="AQ313" s="112" t="str">
        <f t="shared" si="79"/>
        <v>n/a</v>
      </c>
      <c r="AR313" s="101">
        <f>INDEX(Historical!$C$7:$C$1045,MATCH(B313,Historical!$B$7:$B$1045,0))*IF(AH313="n/a",1.03,IF(AH313&lt;0,1.01,IF(AH313&gt;10,1.1,(1+AH313/100))))</f>
        <v>1.169176</v>
      </c>
      <c r="AS313" s="109">
        <f t="shared" si="80"/>
        <v>1.2119678415999999</v>
      </c>
      <c r="AT313" s="109">
        <f t="shared" si="86"/>
        <v>1.2343892466695998</v>
      </c>
      <c r="AU313" s="109">
        <f t="shared" si="86"/>
        <v>1.2572254477329874</v>
      </c>
      <c r="AV313" s="109">
        <f t="shared" si="86"/>
        <v>1.2804841185160476</v>
      </c>
      <c r="AW313" s="109">
        <f t="shared" si="81"/>
        <v>6.1532426545186354</v>
      </c>
      <c r="AX313" s="113">
        <f t="shared" si="82"/>
        <v>29.497807548027978</v>
      </c>
      <c r="AY313" s="100">
        <v>1.0900000000000001</v>
      </c>
      <c r="AZ313" s="100">
        <v>18.790000000000003</v>
      </c>
      <c r="BA313" s="100">
        <v>-29.409999999999997</v>
      </c>
      <c r="BB313" s="100">
        <v>9.1399999999999988</v>
      </c>
      <c r="BC313" s="100">
        <v>-10.83</v>
      </c>
      <c r="BE313" s="12">
        <v>2011</v>
      </c>
      <c r="BF313" s="12">
        <f t="shared" si="84"/>
        <v>1</v>
      </c>
      <c r="BG313" s="100">
        <v>6.2399999999999993</v>
      </c>
      <c r="BH313" t="s">
        <v>121</v>
      </c>
      <c r="BI313" t="s">
        <v>122</v>
      </c>
    </row>
    <row r="314" spans="1:61" ht="11.25" customHeight="1" x14ac:dyDescent="0.2">
      <c r="A314" s="116" t="s">
        <v>925</v>
      </c>
      <c r="B314" s="55" t="s">
        <v>926</v>
      </c>
      <c r="C314" s="156" t="s">
        <v>335</v>
      </c>
      <c r="D314" s="98" t="s">
        <v>927</v>
      </c>
      <c r="E314" s="157">
        <v>10</v>
      </c>
      <c r="F314" s="2">
        <v>506</v>
      </c>
      <c r="G314" s="2" t="s">
        <v>146</v>
      </c>
      <c r="H314" s="2" t="s">
        <v>146</v>
      </c>
      <c r="I314" s="100">
        <v>31.73</v>
      </c>
      <c r="J314" s="101">
        <f t="shared" si="70"/>
        <v>5.2946738102741886</v>
      </c>
      <c r="K314" s="104">
        <v>0.42</v>
      </c>
      <c r="L314" s="71">
        <v>4</v>
      </c>
      <c r="M314" s="28">
        <f t="shared" si="71"/>
        <v>1.68</v>
      </c>
      <c r="N314" s="103" t="s">
        <v>320</v>
      </c>
      <c r="O314" s="104">
        <v>0.375</v>
      </c>
      <c r="P314" s="158">
        <v>45904</v>
      </c>
      <c r="Q314" s="158">
        <v>45936</v>
      </c>
      <c r="R314" s="28">
        <f t="shared" si="72"/>
        <v>11.999999999999995</v>
      </c>
      <c r="S314" s="105">
        <f>IF(INDEX(Historical!$D$7:$D1332,MATCH(B314,Historical!$B$7:$B$1044,0))=0,"n/a",(INDEX(Historical!$C$7:$C$1044,MATCH(B314,Historical!$B$7:$B$1044,0))/INDEX(Historical!$D$7:$D$1044,MATCH(B314,Historical!$B$7:$B$1044,0))-1)*100)</f>
        <v>15.730337078651679</v>
      </c>
      <c r="T314" s="105">
        <f>IF(INDEX(Historical!$F$7:$F$1044,MATCH(B314,Historical!$B$7:$B$1044,0))=0,"n/a",((INDEX(Historical!$C$7:$C$1044,MATCH(B314,Historical!$B$7:$B$1044,0))/INDEX(Historical!$F$7:$F$1044,MATCH(B314,Historical!$B$7:$B$1044,0)))^(1/3)-1)*100)</f>
        <v>11.989833647409576</v>
      </c>
      <c r="U314" s="105">
        <f>IF(INDEX(Historical!$H$7:$H$1044,MATCH(B314,Historical!$B$7:$B$1044,0))=0,"n/a",((INDEX(Historical!$C$7:$C$1044,MATCH(B314,Historical!$B$7:$B$1044,0))/INDEX(Historical!$H$7:$H$1044,MATCH(B314,Historical!$B$7:$B$1044,0)))^(1/5)-1)*100)</f>
        <v>8.2378180729709261</v>
      </c>
      <c r="V314" s="105">
        <f>IF(INDEX(Historical!$M$7:$M$1044,MATCH(B314,Historical!$B$7:$B$1044,0))=0,"n/a",((INDEX(Historical!$C$7:$C$1044,MATCH(B314,Historical!$B$7:$B$1044,0))/INDEX(Historical!$M$7:$M$1044,MATCH(B314,Historical!$B$7:$B$1044,0)))^(1/10)-1)*100)</f>
        <v>6.8030978460391855</v>
      </c>
      <c r="W314" s="106">
        <f t="shared" si="73"/>
        <v>1.2108921934390589</v>
      </c>
      <c r="X314" s="107" t="str">
        <f t="shared" si="74"/>
        <v>n/a</v>
      </c>
      <c r="Y314" s="165"/>
      <c r="Z314" s="101">
        <f t="shared" si="75"/>
        <v>38.70967741935484</v>
      </c>
      <c r="AA314" s="109">
        <f t="shared" si="76"/>
        <v>7.3110599078341014</v>
      </c>
      <c r="AB314" s="71">
        <v>4</v>
      </c>
      <c r="AC314" s="100">
        <v>4.34</v>
      </c>
      <c r="AD314" s="100">
        <v>0.35</v>
      </c>
      <c r="AE314" s="100">
        <v>1.06</v>
      </c>
      <c r="AF314" s="100" t="s">
        <v>142</v>
      </c>
      <c r="AG314" s="100">
        <v>673.21</v>
      </c>
      <c r="AH314" s="100">
        <v>7.3</v>
      </c>
      <c r="AI314" s="100">
        <v>11.55</v>
      </c>
      <c r="AJ314" s="100" t="s">
        <v>142</v>
      </c>
      <c r="AK314" s="100">
        <v>16.400000000000002</v>
      </c>
      <c r="AL314" s="100">
        <v>4019.9999999999995</v>
      </c>
      <c r="AM314" s="100">
        <v>1.39</v>
      </c>
      <c r="AN314" s="100" t="s">
        <v>142</v>
      </c>
      <c r="AO314" s="110">
        <f t="shared" si="77"/>
        <v>6.2214319754110132</v>
      </c>
      <c r="AP314" s="111">
        <f t="shared" si="78"/>
        <v>13.532491883245115</v>
      </c>
      <c r="AQ314" s="112" t="str">
        <f t="shared" si="79"/>
        <v>n/a</v>
      </c>
      <c r="AR314" s="101">
        <f>INDEX(Historical!$C$7:$C$1045,MATCH(B314,Historical!$B$7:$B$1045,0))*IF(AH314="n/a",1.03,IF(AH314&lt;0,1.01,IF(AH314&gt;10,1.1,(1+AH314/100))))</f>
        <v>1.6577849999999998</v>
      </c>
      <c r="AS314" s="109">
        <f t="shared" si="80"/>
        <v>1.8235634999999999</v>
      </c>
      <c r="AT314" s="109">
        <f t="shared" si="86"/>
        <v>2.0059198500000002</v>
      </c>
      <c r="AU314" s="109">
        <f t="shared" si="86"/>
        <v>2.2065118350000006</v>
      </c>
      <c r="AV314" s="109">
        <f t="shared" si="86"/>
        <v>2.4271630185000008</v>
      </c>
      <c r="AW314" s="109">
        <f t="shared" si="81"/>
        <v>10.120943203500001</v>
      </c>
      <c r="AX314" s="113">
        <f t="shared" si="82"/>
        <v>31.89707911597857</v>
      </c>
      <c r="AY314" s="100">
        <v>0.3</v>
      </c>
      <c r="AZ314" s="100">
        <v>12.68</v>
      </c>
      <c r="BA314" s="100">
        <v>-50.9</v>
      </c>
      <c r="BB314" s="100">
        <v>1.91</v>
      </c>
      <c r="BC314" s="100">
        <v>-26.229999999999997</v>
      </c>
      <c r="BE314" s="12">
        <v>2016</v>
      </c>
      <c r="BF314" s="12">
        <f t="shared" si="84"/>
        <v>1</v>
      </c>
      <c r="BG314" s="100">
        <v>21.66</v>
      </c>
      <c r="BH314" t="s">
        <v>121</v>
      </c>
      <c r="BI314" t="s">
        <v>122</v>
      </c>
    </row>
    <row r="315" spans="1:61" ht="11.25" customHeight="1" x14ac:dyDescent="0.2">
      <c r="A315" s="55" t="s">
        <v>342</v>
      </c>
      <c r="B315" s="55" t="s">
        <v>343</v>
      </c>
      <c r="C315" s="156" t="s">
        <v>125</v>
      </c>
      <c r="D315" s="98" t="s">
        <v>126</v>
      </c>
      <c r="E315" s="157">
        <v>60</v>
      </c>
      <c r="F315" s="2">
        <v>16</v>
      </c>
      <c r="G315" s="2" t="s">
        <v>119</v>
      </c>
      <c r="H315" s="2" t="s">
        <v>119</v>
      </c>
      <c r="I315" s="100">
        <v>21.47</v>
      </c>
      <c r="J315" s="101">
        <f t="shared" si="70"/>
        <v>5.4494643688868187</v>
      </c>
      <c r="K315" s="104">
        <v>0.29249999999999998</v>
      </c>
      <c r="L315" s="71">
        <v>4</v>
      </c>
      <c r="M315" s="28">
        <f t="shared" si="71"/>
        <v>1.17</v>
      </c>
      <c r="N315" s="103" t="s">
        <v>151</v>
      </c>
      <c r="O315" s="104">
        <v>0.28999999999999998</v>
      </c>
      <c r="P315" s="158">
        <v>46034</v>
      </c>
      <c r="Q315" s="158">
        <v>46070</v>
      </c>
      <c r="R315" s="28">
        <f t="shared" si="72"/>
        <v>0.86206896551724221</v>
      </c>
      <c r="S315" s="105">
        <f>IF(INDEX(Historical!$D$7:$D1333,MATCH(B315,Historical!$B$7:$B$1044,0))=0,"n/a",(INDEX(Historical!$C$7:$C$1044,MATCH(B315,Historical!$B$7:$B$1044,0))/INDEX(Historical!$D$7:$D$1044,MATCH(B315,Historical!$B$7:$B$1044,0))-1)*100)</f>
        <v>2.6548672566371723</v>
      </c>
      <c r="T315" s="105">
        <f>IF(INDEX(Historical!$F$7:$F$1044,MATCH(B315,Historical!$B$7:$B$1044,0))=0,"n/a",((INDEX(Historical!$C$7:$C$1044,MATCH(B315,Historical!$B$7:$B$1044,0))/INDEX(Historical!$F$7:$F$1044,MATCH(B315,Historical!$B$7:$B$1044,0)))^(1/3)-1)*100)</f>
        <v>3.7070347012313709</v>
      </c>
      <c r="U315" s="105">
        <f>IF(INDEX(Historical!$H$7:$H$1044,MATCH(B315,Historical!$B$7:$B$1044,0))=0,"n/a",((INDEX(Historical!$C$7:$C$1044,MATCH(B315,Historical!$B$7:$B$1044,0))/INDEX(Historical!$H$7:$H$1044,MATCH(B315,Historical!$B$7:$B$1044,0)))^(1/5)-1)*100)</f>
        <v>4.5189427778439706</v>
      </c>
      <c r="V315" s="105">
        <f>IF(INDEX(Historical!$M$7:$M$1044,MATCH(B315,Historical!$B$7:$B$1044,0))=0,"n/a",((INDEX(Historical!$C$7:$C$1044,MATCH(B315,Historical!$B$7:$B$1044,0))/INDEX(Historical!$M$7:$M$1044,MATCH(B315,Historical!$B$7:$B$1044,0)))^(1/10)-1)*100)</f>
        <v>8.7799358808551951</v>
      </c>
      <c r="W315" s="106">
        <f t="shared" si="73"/>
        <v>0.51468972429486703</v>
      </c>
      <c r="X315" s="107" t="str">
        <f t="shared" si="74"/>
        <v>n/a</v>
      </c>
      <c r="Y315" s="159"/>
      <c r="Z315" s="101">
        <f t="shared" si="75"/>
        <v>131.46067415730334</v>
      </c>
      <c r="AA315" s="109">
        <f t="shared" si="76"/>
        <v>24.123595505617978</v>
      </c>
      <c r="AB315" s="71">
        <v>10</v>
      </c>
      <c r="AC315" s="100">
        <v>0.89</v>
      </c>
      <c r="AD315" s="100">
        <v>2.11</v>
      </c>
      <c r="AE315" s="100">
        <v>0.97</v>
      </c>
      <c r="AF315" s="100">
        <v>1.49</v>
      </c>
      <c r="AG315" s="100">
        <v>6.13</v>
      </c>
      <c r="AH315" s="100">
        <v>7.1499999999999995</v>
      </c>
      <c r="AI315" s="100">
        <v>7.02</v>
      </c>
      <c r="AJ315" s="100">
        <v>-12.16</v>
      </c>
      <c r="AK315" s="100">
        <v>6.47</v>
      </c>
      <c r="AL315" s="100">
        <v>11810</v>
      </c>
      <c r="AM315" s="100">
        <v>47.13</v>
      </c>
      <c r="AN315" s="100">
        <v>0.36</v>
      </c>
      <c r="AO315" s="110">
        <f t="shared" si="77"/>
        <v>-14.155188358887187</v>
      </c>
      <c r="AP315" s="111">
        <f t="shared" si="78"/>
        <v>9.9684071467307902</v>
      </c>
      <c r="AQ315" s="112">
        <f t="shared" si="79"/>
        <v>26.392962714386712</v>
      </c>
      <c r="AR315" s="101">
        <f>INDEX(Historical!$C$7:$C$1045,MATCH(B315,Historical!$B$7:$B$1045,0))*IF(AH315="n/a",1.03,IF(AH315&lt;0,1.01,IF(AH315&gt;10,1.1,(1+AH315/100))))</f>
        <v>1.2429399999999997</v>
      </c>
      <c r="AS315" s="109">
        <f t="shared" si="80"/>
        <v>1.3301943879999998</v>
      </c>
      <c r="AT315" s="109">
        <f t="shared" si="86"/>
        <v>1.4162579649035998</v>
      </c>
      <c r="AU315" s="109">
        <f t="shared" si="86"/>
        <v>1.5078898552328626</v>
      </c>
      <c r="AV315" s="109">
        <f t="shared" si="86"/>
        <v>1.6054503288664288</v>
      </c>
      <c r="AW315" s="109">
        <f t="shared" si="81"/>
        <v>7.1027325370028906</v>
      </c>
      <c r="AX315" s="113">
        <f t="shared" si="82"/>
        <v>33.082126394983192</v>
      </c>
      <c r="AY315" s="100">
        <v>0.3</v>
      </c>
      <c r="AZ315" s="100">
        <v>5.6899999999999995</v>
      </c>
      <c r="BA315" s="100">
        <v>-32.61</v>
      </c>
      <c r="BB315" s="100">
        <v>-5.36</v>
      </c>
      <c r="BC315" s="100">
        <v>-11.76</v>
      </c>
      <c r="BE315" s="12">
        <v>1967</v>
      </c>
      <c r="BF315" s="12">
        <f t="shared" si="84"/>
        <v>7</v>
      </c>
      <c r="BG315" s="100">
        <v>3.66</v>
      </c>
      <c r="BH315" t="s">
        <v>121</v>
      </c>
      <c r="BI315" t="s">
        <v>122</v>
      </c>
    </row>
    <row r="316" spans="1:61" ht="11.25" customHeight="1" x14ac:dyDescent="0.2">
      <c r="A316" s="116" t="s">
        <v>1507</v>
      </c>
      <c r="B316" s="55" t="s">
        <v>1508</v>
      </c>
      <c r="C316" s="156" t="s">
        <v>134</v>
      </c>
      <c r="D316" s="98" t="s">
        <v>157</v>
      </c>
      <c r="E316" s="157">
        <v>9</v>
      </c>
      <c r="F316" s="2">
        <v>556</v>
      </c>
      <c r="G316" s="2" t="s">
        <v>146</v>
      </c>
      <c r="H316" s="2" t="s">
        <v>146</v>
      </c>
      <c r="I316" s="100">
        <v>45.67</v>
      </c>
      <c r="J316" s="101">
        <f t="shared" si="70"/>
        <v>1.3137727173199034</v>
      </c>
      <c r="K316" s="104">
        <v>0.15</v>
      </c>
      <c r="L316" s="71">
        <v>4</v>
      </c>
      <c r="M316" s="28">
        <f t="shared" si="71"/>
        <v>0.6</v>
      </c>
      <c r="N316" s="103" t="s">
        <v>708</v>
      </c>
      <c r="O316" s="104">
        <v>0.13</v>
      </c>
      <c r="P316" s="158">
        <v>46156</v>
      </c>
      <c r="Q316" s="158">
        <v>46170</v>
      </c>
      <c r="R316" s="28">
        <f t="shared" si="72"/>
        <v>15.384615384615378</v>
      </c>
      <c r="S316" s="105">
        <f>IF(INDEX(Historical!$D$7:$D1334,MATCH(B316,Historical!$B$7:$B$1044,0))=0,"n/a",(INDEX(Historical!$C$7:$C$1044,MATCH(B316,Historical!$B$7:$B$1044,0))/INDEX(Historical!$D$7:$D$1044,MATCH(B316,Historical!$B$7:$B$1044,0))-1)*100)</f>
        <v>8.8888888888888786</v>
      </c>
      <c r="T316" s="105">
        <f>IF(INDEX(Historical!$F$7:$F$1044,MATCH(B316,Historical!$B$7:$B$1044,0))=0,"n/a",((INDEX(Historical!$C$7:$C$1044,MATCH(B316,Historical!$B$7:$B$1044,0))/INDEX(Historical!$F$7:$F$1044,MATCH(B316,Historical!$B$7:$B$1044,0)))^(1/3)-1)*100)</f>
        <v>9.8157887721507677</v>
      </c>
      <c r="U316" s="105">
        <f>IF(INDEX(Historical!$H$7:$H$1044,MATCH(B316,Historical!$B$7:$B$1044,0))=0,"n/a",((INDEX(Historical!$C$7:$C$1044,MATCH(B316,Historical!$B$7:$B$1044,0))/INDEX(Historical!$H$7:$H$1044,MATCH(B316,Historical!$B$7:$B$1044,0)))^(1/5)-1)*100)</f>
        <v>11.060497971884509</v>
      </c>
      <c r="V316" s="105" t="str">
        <f>IF(INDEX(Historical!$M$7:$M$1044,MATCH(B316,Historical!$B$7:$B$1044,0))=0,"n/a",((INDEX(Historical!$C$7:$C$1044,MATCH(B316,Historical!$B$7:$B$1044,0))/INDEX(Historical!$M$7:$M$1044,MATCH(B316,Historical!$B$7:$B$1044,0)))^(1/10)-1)*100)</f>
        <v>n/a</v>
      </c>
      <c r="W316" s="106" t="str">
        <f t="shared" si="73"/>
        <v>n/a</v>
      </c>
      <c r="X316" s="107">
        <f t="shared" si="74"/>
        <v>0.34946281111799399</v>
      </c>
      <c r="Y316" s="165"/>
      <c r="Z316" s="101">
        <f t="shared" si="75"/>
        <v>15.503875968992247</v>
      </c>
      <c r="AA316" s="109">
        <f t="shared" si="76"/>
        <v>11.801033591731267</v>
      </c>
      <c r="AB316" s="71">
        <v>12</v>
      </c>
      <c r="AC316" s="100">
        <v>3.87</v>
      </c>
      <c r="AD316" s="100" t="s">
        <v>142</v>
      </c>
      <c r="AE316" s="100">
        <v>2.64</v>
      </c>
      <c r="AF316" s="100">
        <v>1.3</v>
      </c>
      <c r="AG316" s="100">
        <v>11.41</v>
      </c>
      <c r="AH316" s="100">
        <v>-2.2599999999999998</v>
      </c>
      <c r="AI316" s="100">
        <v>2.64</v>
      </c>
      <c r="AJ316" s="100">
        <v>31.65</v>
      </c>
      <c r="AK316" s="100" t="s">
        <v>142</v>
      </c>
      <c r="AL316" s="100">
        <v>768.08</v>
      </c>
      <c r="AM316" s="100">
        <v>9.85</v>
      </c>
      <c r="AN316" s="100">
        <v>0.17</v>
      </c>
      <c r="AO316" s="110">
        <f t="shared" si="77"/>
        <v>0.57323709747314489</v>
      </c>
      <c r="AP316" s="111">
        <f t="shared" si="78"/>
        <v>12.374270689204412</v>
      </c>
      <c r="AQ316" s="112">
        <f t="shared" si="79"/>
        <v>-17.426548067121484</v>
      </c>
      <c r="AR316" s="101">
        <f>INDEX(Historical!$C$7:$C$1045,MATCH(B316,Historical!$B$7:$B$1045,0))*IF(AH316="n/a",1.03,IF(AH316&lt;0,1.01,IF(AH316&gt;10,1.1,(1+AH316/100))))</f>
        <v>0.49490000000000001</v>
      </c>
      <c r="AS316" s="109">
        <f t="shared" si="80"/>
        <v>0.50796536000000003</v>
      </c>
      <c r="AT316" s="109">
        <f t="shared" si="86"/>
        <v>0.52320432080000001</v>
      </c>
      <c r="AU316" s="109">
        <f t="shared" si="86"/>
        <v>0.53890045042400003</v>
      </c>
      <c r="AV316" s="109">
        <f t="shared" si="86"/>
        <v>0.55506746393672002</v>
      </c>
      <c r="AW316" s="109">
        <f t="shared" si="81"/>
        <v>2.6200375951607202</v>
      </c>
      <c r="AX316" s="113">
        <f t="shared" si="82"/>
        <v>5.7368898514576747</v>
      </c>
      <c r="AY316" s="100">
        <v>0.82</v>
      </c>
      <c r="AZ316" s="100">
        <v>35.92</v>
      </c>
      <c r="BA316" s="100">
        <v>-4.1399999999999997</v>
      </c>
      <c r="BB316" s="100">
        <v>4.93</v>
      </c>
      <c r="BC316" s="100">
        <v>8.84</v>
      </c>
      <c r="BE316" s="12">
        <v>2018</v>
      </c>
      <c r="BF316" s="12">
        <f t="shared" si="84"/>
        <v>1</v>
      </c>
      <c r="BG316" s="100">
        <v>1.48</v>
      </c>
      <c r="BH316" t="s">
        <v>121</v>
      </c>
      <c r="BI316" t="s">
        <v>122</v>
      </c>
    </row>
    <row r="317" spans="1:61" ht="11.25" customHeight="1" x14ac:dyDescent="0.2">
      <c r="A317" s="116" t="s">
        <v>928</v>
      </c>
      <c r="B317" s="55" t="s">
        <v>929</v>
      </c>
      <c r="C317" s="156" t="s">
        <v>134</v>
      </c>
      <c r="D317" s="98" t="s">
        <v>157</v>
      </c>
      <c r="E317" s="157">
        <v>11</v>
      </c>
      <c r="F317" s="2">
        <v>491</v>
      </c>
      <c r="G317" s="2" t="s">
        <v>146</v>
      </c>
      <c r="H317" s="2" t="s">
        <v>146</v>
      </c>
      <c r="I317" s="100">
        <v>37.67</v>
      </c>
      <c r="J317" s="101">
        <f t="shared" si="70"/>
        <v>2.1237058667374566</v>
      </c>
      <c r="K317" s="104">
        <v>0.2</v>
      </c>
      <c r="L317" s="71">
        <v>4</v>
      </c>
      <c r="M317" s="28">
        <f t="shared" si="71"/>
        <v>0.8</v>
      </c>
      <c r="N317" s="103" t="s">
        <v>697</v>
      </c>
      <c r="O317" s="104">
        <v>0.18</v>
      </c>
      <c r="P317" s="158">
        <v>46066</v>
      </c>
      <c r="Q317" s="158">
        <v>46080</v>
      </c>
      <c r="R317" s="28">
        <f t="shared" si="72"/>
        <v>11.111111111111121</v>
      </c>
      <c r="S317" s="105">
        <f>IF(INDEX(Historical!$D$7:$D1335,MATCH(B317,Historical!$B$7:$B$1044,0))=0,"n/a",(INDEX(Historical!$C$7:$C$1044,MATCH(B317,Historical!$B$7:$B$1044,0))/INDEX(Historical!$D$7:$D$1044,MATCH(B317,Historical!$B$7:$B$1044,0))-1)*100)</f>
        <v>5.8823529411764497</v>
      </c>
      <c r="T317" s="105">
        <f>IF(INDEX(Historical!$F$7:$F$1044,MATCH(B317,Historical!$B$7:$B$1044,0))=0,"n/a",((INDEX(Historical!$C$7:$C$1044,MATCH(B317,Historical!$B$7:$B$1044,0))/INDEX(Historical!$F$7:$F$1044,MATCH(B317,Historical!$B$7:$B$1044,0)))^(1/3)-1)*100)</f>
        <v>6.2658569182611146</v>
      </c>
      <c r="U317" s="105">
        <f>IF(INDEX(Historical!$H$7:$H$1044,MATCH(B317,Historical!$B$7:$B$1044,0))=0,"n/a",((INDEX(Historical!$C$7:$C$1044,MATCH(B317,Historical!$B$7:$B$1044,0))/INDEX(Historical!$H$7:$H$1044,MATCH(B317,Historical!$B$7:$B$1044,0)))^(1/5)-1)*100)</f>
        <v>14.869835499703509</v>
      </c>
      <c r="V317" s="105" t="str">
        <f>IF(INDEX(Historical!$M$7:$M$1044,MATCH(B317,Historical!$B$7:$B$1044,0))=0,"n/a",((INDEX(Historical!$C$7:$C$1044,MATCH(B317,Historical!$B$7:$B$1044,0))/INDEX(Historical!$M$7:$M$1044,MATCH(B317,Historical!$B$7:$B$1044,0)))^(1/10)-1)*100)</f>
        <v>n/a</v>
      </c>
      <c r="W317" s="106" t="str">
        <f t="shared" si="73"/>
        <v>n/a</v>
      </c>
      <c r="X317" s="107" t="str">
        <f t="shared" si="74"/>
        <v>n/a</v>
      </c>
      <c r="Y317" s="123"/>
      <c r="Z317" s="101">
        <f t="shared" si="75"/>
        <v>30.418250950570346</v>
      </c>
      <c r="AA317" s="109">
        <f t="shared" si="76"/>
        <v>14.323193916349812</v>
      </c>
      <c r="AB317" s="71">
        <v>12</v>
      </c>
      <c r="AC317" s="100">
        <v>2.63</v>
      </c>
      <c r="AD317" s="100" t="s">
        <v>142</v>
      </c>
      <c r="AE317" s="100">
        <v>1.37</v>
      </c>
      <c r="AF317" s="100">
        <v>1.03</v>
      </c>
      <c r="AG317" s="100">
        <v>7.4300000000000006</v>
      </c>
      <c r="AH317" s="100">
        <v>22.37</v>
      </c>
      <c r="AI317" s="100">
        <v>0.32</v>
      </c>
      <c r="AJ317" s="100">
        <v>-10.52</v>
      </c>
      <c r="AK317" s="100" t="s">
        <v>142</v>
      </c>
      <c r="AL317" s="100">
        <v>2200</v>
      </c>
      <c r="AM317" s="100">
        <v>32.879999999999995</v>
      </c>
      <c r="AN317" s="100">
        <v>0.57999999999999996</v>
      </c>
      <c r="AO317" s="110">
        <f t="shared" si="77"/>
        <v>2.6703474500911533</v>
      </c>
      <c r="AP317" s="111">
        <f t="shared" si="78"/>
        <v>16.993541366440965</v>
      </c>
      <c r="AQ317" s="112">
        <f t="shared" si="79"/>
        <v>-19.025683814515581</v>
      </c>
      <c r="AR317" s="101">
        <f>INDEX(Historical!$C$7:$C$1045,MATCH(B317,Historical!$B$7:$B$1045,0))*IF(AH317="n/a",1.03,IF(AH317&lt;0,1.01,IF(AH317&gt;10,1.1,(1+AH317/100))))</f>
        <v>0.79200000000000004</v>
      </c>
      <c r="AS317" s="109">
        <f t="shared" si="80"/>
        <v>0.79453440000000009</v>
      </c>
      <c r="AT317" s="109">
        <f t="shared" si="86"/>
        <v>0.81837043200000015</v>
      </c>
      <c r="AU317" s="109">
        <f t="shared" si="86"/>
        <v>0.84292154496000016</v>
      </c>
      <c r="AV317" s="109">
        <f t="shared" si="86"/>
        <v>0.86820919130880014</v>
      </c>
      <c r="AW317" s="109">
        <f t="shared" si="81"/>
        <v>4.116035568268801</v>
      </c>
      <c r="AX317" s="113">
        <f t="shared" si="82"/>
        <v>10.926561105040618</v>
      </c>
      <c r="AY317" s="100">
        <v>0.9</v>
      </c>
      <c r="AZ317" s="100">
        <v>31.09</v>
      </c>
      <c r="BA317" s="100">
        <v>-6.78</v>
      </c>
      <c r="BB317" s="100">
        <v>2.4699999999999998</v>
      </c>
      <c r="BC317" s="100">
        <v>8.57</v>
      </c>
      <c r="BE317" s="12">
        <v>2016</v>
      </c>
      <c r="BF317" s="12">
        <f t="shared" si="84"/>
        <v>1</v>
      </c>
      <c r="BG317" s="100">
        <v>1.02</v>
      </c>
      <c r="BH317" t="s">
        <v>121</v>
      </c>
      <c r="BI317" t="s">
        <v>122</v>
      </c>
    </row>
    <row r="318" spans="1:61" ht="11.25" customHeight="1" x14ac:dyDescent="0.2">
      <c r="A318" s="55" t="s">
        <v>344</v>
      </c>
      <c r="B318" s="55" t="s">
        <v>345</v>
      </c>
      <c r="C318" s="156" t="s">
        <v>162</v>
      </c>
      <c r="D318" s="98" t="s">
        <v>163</v>
      </c>
      <c r="E318" s="157">
        <v>59</v>
      </c>
      <c r="F318" s="2">
        <v>20</v>
      </c>
      <c r="G318" s="2" t="s">
        <v>119</v>
      </c>
      <c r="H318" s="2" t="s">
        <v>119</v>
      </c>
      <c r="I318" s="100">
        <v>56.19</v>
      </c>
      <c r="J318" s="101">
        <f t="shared" si="70"/>
        <v>3.1322299341519844</v>
      </c>
      <c r="K318" s="104">
        <v>0.44</v>
      </c>
      <c r="L318" s="71">
        <v>4</v>
      </c>
      <c r="M318" s="28">
        <f t="shared" si="71"/>
        <v>1.76</v>
      </c>
      <c r="N318" s="103" t="s">
        <v>136</v>
      </c>
      <c r="O318" s="104">
        <v>0.42</v>
      </c>
      <c r="P318" s="158">
        <v>46062</v>
      </c>
      <c r="Q318" s="158">
        <v>46083</v>
      </c>
      <c r="R318" s="28">
        <f t="shared" si="72"/>
        <v>4.7619047619047663</v>
      </c>
      <c r="S318" s="105">
        <f>IF(INDEX(Historical!$D$7:$D1336,MATCH(B318,Historical!$B$7:$B$1044,0))=0,"n/a",(INDEX(Historical!$C$7:$C$1044,MATCH(B318,Historical!$B$7:$B$1044,0))/INDEX(Historical!$D$7:$D$1044,MATCH(B318,Historical!$B$7:$B$1044,0))-1)*100)</f>
        <v>4.9999999999999822</v>
      </c>
      <c r="T318" s="105">
        <f>IF(INDEX(Historical!$F$7:$F$1044,MATCH(B318,Historical!$B$7:$B$1044,0))=0,"n/a",((INDEX(Historical!$C$7:$C$1044,MATCH(B318,Historical!$B$7:$B$1044,0))/INDEX(Historical!$F$7:$F$1044,MATCH(B318,Historical!$B$7:$B$1044,0)))^(1/3)-1)*100)</f>
        <v>5.2726599609396629</v>
      </c>
      <c r="U318" s="105">
        <f>IF(INDEX(Historical!$H$7:$H$1044,MATCH(B318,Historical!$B$7:$B$1044,0))=0,"n/a",((INDEX(Historical!$C$7:$C$1044,MATCH(B318,Historical!$B$7:$B$1044,0))/INDEX(Historical!$H$7:$H$1044,MATCH(B318,Historical!$B$7:$B$1044,0)))^(1/5)-1)*100)</f>
        <v>5.5892882483376871</v>
      </c>
      <c r="V318" s="105">
        <f>IF(INDEX(Historical!$M$7:$M$1044,MATCH(B318,Historical!$B$7:$B$1044,0))=0,"n/a",((INDEX(Historical!$C$7:$C$1044,MATCH(B318,Historical!$B$7:$B$1044,0))/INDEX(Historical!$M$7:$M$1044,MATCH(B318,Historical!$B$7:$B$1044,0)))^(1/10)-1)*100)</f>
        <v>7.9745662018819718</v>
      </c>
      <c r="W318" s="106">
        <f t="shared" si="73"/>
        <v>0.70088931571207391</v>
      </c>
      <c r="X318" s="107">
        <f t="shared" si="74"/>
        <v>0.87469299660996669</v>
      </c>
      <c r="Y318" s="172"/>
      <c r="Z318" s="101">
        <f t="shared" si="75"/>
        <v>60.273972602739725</v>
      </c>
      <c r="AA318" s="109">
        <f t="shared" si="76"/>
        <v>19.243150684931507</v>
      </c>
      <c r="AB318" s="71">
        <v>12</v>
      </c>
      <c r="AC318" s="100">
        <v>2.92</v>
      </c>
      <c r="AD318" s="100">
        <v>3.04</v>
      </c>
      <c r="AE318" s="100">
        <v>2.88</v>
      </c>
      <c r="AF318" s="100">
        <v>1.28</v>
      </c>
      <c r="AG318" s="100">
        <v>6.5</v>
      </c>
      <c r="AH318" s="100">
        <v>-8.08</v>
      </c>
      <c r="AI318" s="100">
        <v>2.1800000000000002</v>
      </c>
      <c r="AJ318" s="100">
        <v>6.39</v>
      </c>
      <c r="AK318" s="100">
        <v>6.58</v>
      </c>
      <c r="AL318" s="100">
        <v>2350</v>
      </c>
      <c r="AM318" s="100">
        <v>6.72</v>
      </c>
      <c r="AN318" s="100">
        <v>1.02</v>
      </c>
      <c r="AO318" s="110">
        <f t="shared" si="77"/>
        <v>-10.521632502441836</v>
      </c>
      <c r="AP318" s="111">
        <f t="shared" si="78"/>
        <v>8.721518182489671</v>
      </c>
      <c r="AQ318" s="112">
        <f t="shared" si="79"/>
        <v>4.6289377365179352</v>
      </c>
      <c r="AR318" s="101">
        <f>INDEX(Historical!$C$7:$C$1045,MATCH(B318,Historical!$B$7:$B$1045,0))*IF(AH318="n/a",1.03,IF(AH318&lt;0,1.01,IF(AH318&gt;10,1.1,(1+AH318/100))))</f>
        <v>1.6967999999999999</v>
      </c>
      <c r="AS318" s="109">
        <f t="shared" si="80"/>
        <v>1.73379024</v>
      </c>
      <c r="AT318" s="109">
        <f t="shared" si="86"/>
        <v>1.8478736377920002</v>
      </c>
      <c r="AU318" s="109">
        <f t="shared" si="86"/>
        <v>1.969463723158714</v>
      </c>
      <c r="AV318" s="109">
        <f t="shared" si="86"/>
        <v>2.0990544361425574</v>
      </c>
      <c r="AW318" s="109">
        <f t="shared" si="81"/>
        <v>9.3469820370932712</v>
      </c>
      <c r="AX318" s="113">
        <f t="shared" si="82"/>
        <v>16.634600528729795</v>
      </c>
      <c r="AY318" s="100">
        <v>0.37</v>
      </c>
      <c r="AZ318" s="100">
        <v>28.43</v>
      </c>
      <c r="BA318" s="100">
        <v>-9.1800000000000015</v>
      </c>
      <c r="BB318" s="100">
        <v>-2.5499999999999998</v>
      </c>
      <c r="BC318" s="100">
        <v>9.08</v>
      </c>
      <c r="BE318" s="12">
        <v>1968</v>
      </c>
      <c r="BF318" s="12">
        <f t="shared" si="84"/>
        <v>7</v>
      </c>
      <c r="BG318" s="100">
        <v>2.08</v>
      </c>
      <c r="BH318" t="s">
        <v>121</v>
      </c>
      <c r="BI318" t="s">
        <v>122</v>
      </c>
    </row>
    <row r="319" spans="1:61" ht="11.25" customHeight="1" x14ac:dyDescent="0.2">
      <c r="A319" s="123" t="s">
        <v>930</v>
      </c>
      <c r="B319" s="123" t="s">
        <v>931</v>
      </c>
      <c r="C319" s="156" t="s">
        <v>116</v>
      </c>
      <c r="D319" s="98" t="s">
        <v>287</v>
      </c>
      <c r="E319" s="157">
        <v>18</v>
      </c>
      <c r="F319" s="2">
        <v>227</v>
      </c>
      <c r="G319" s="2" t="s">
        <v>119</v>
      </c>
      <c r="H319" s="2" t="s">
        <v>119</v>
      </c>
      <c r="I319" s="100">
        <v>508.17</v>
      </c>
      <c r="J319" s="101">
        <f t="shared" si="70"/>
        <v>1.1177361906448628</v>
      </c>
      <c r="K319" s="104">
        <v>1.42</v>
      </c>
      <c r="L319" s="71">
        <v>4</v>
      </c>
      <c r="M319" s="28">
        <f t="shared" si="71"/>
        <v>5.68</v>
      </c>
      <c r="N319" s="103" t="s">
        <v>158</v>
      </c>
      <c r="O319" s="104">
        <v>1.32</v>
      </c>
      <c r="P319" s="158">
        <v>45989</v>
      </c>
      <c r="Q319" s="158">
        <v>46006</v>
      </c>
      <c r="R319" s="28">
        <f t="shared" si="72"/>
        <v>7.5757575757575646</v>
      </c>
      <c r="S319" s="105">
        <f>IF(INDEX(Historical!$D$7:$D1337,MATCH(B319,Historical!$B$7:$B$1044,0))=0,"n/a",(INDEX(Historical!$C$7:$C$1044,MATCH(B319,Historical!$B$7:$B$1044,0))/INDEX(Historical!$D$7:$D$1044,MATCH(B319,Historical!$B$7:$B$1044,0))-1)*100)</f>
        <v>8.0321285140562146</v>
      </c>
      <c r="T319" s="105">
        <f>IF(INDEX(Historical!$F$7:$F$1044,MATCH(B319,Historical!$B$7:$B$1044,0))=0,"n/a",((INDEX(Historical!$C$7:$C$1044,MATCH(B319,Historical!$B$7:$B$1044,0))/INDEX(Historical!$F$7:$F$1044,MATCH(B319,Historical!$B$7:$B$1044,0)))^(1/3)-1)*100)</f>
        <v>8.0068914667543734</v>
      </c>
      <c r="U319" s="105">
        <f>IF(INDEX(Historical!$H$7:$H$1044,MATCH(B319,Historical!$B$7:$B$1044,0))=0,"n/a",((INDEX(Historical!$C$7:$C$1044,MATCH(B319,Historical!$B$7:$B$1044,0))/INDEX(Historical!$H$7:$H$1044,MATCH(B319,Historical!$B$7:$B$1044,0)))^(1/5)-1)*100)</f>
        <v>7.7163610165524865</v>
      </c>
      <c r="V319" s="105">
        <f>IF(INDEX(Historical!$M$7:$M$1044,MATCH(B319,Historical!$B$7:$B$1044,0))=0,"n/a",((INDEX(Historical!$C$7:$C$1044,MATCH(B319,Historical!$B$7:$B$1044,0))/INDEX(Historical!$M$7:$M$1044,MATCH(B319,Historical!$B$7:$B$1044,0)))^(1/10)-1)*100)</f>
        <v>9.1574610747536145</v>
      </c>
      <c r="W319" s="106">
        <f t="shared" si="73"/>
        <v>0.84263104735720629</v>
      </c>
      <c r="X319" s="107">
        <f t="shared" si="74"/>
        <v>0.37008925738860848</v>
      </c>
      <c r="Y319" s="123"/>
      <c r="Z319" s="101">
        <f t="shared" si="75"/>
        <v>34.073185362927411</v>
      </c>
      <c r="AA319" s="109">
        <f t="shared" si="76"/>
        <v>30.484103179364126</v>
      </c>
      <c r="AB319" s="71">
        <v>12</v>
      </c>
      <c r="AC319" s="100">
        <v>16.670000000000002</v>
      </c>
      <c r="AD319" s="100">
        <v>2.82</v>
      </c>
      <c r="AE319" s="100">
        <v>4.6100000000000003</v>
      </c>
      <c r="AF319" s="100">
        <v>7.03</v>
      </c>
      <c r="AG319" s="100">
        <v>25.069999999999997</v>
      </c>
      <c r="AH319" s="100">
        <v>8.2600000000000016</v>
      </c>
      <c r="AI319" s="100">
        <v>9.19</v>
      </c>
      <c r="AJ319" s="100">
        <v>20.849999999999998</v>
      </c>
      <c r="AK319" s="100">
        <v>8.3800000000000008</v>
      </c>
      <c r="AL319" s="100">
        <v>26950</v>
      </c>
      <c r="AM319" s="100">
        <v>0.5</v>
      </c>
      <c r="AN319" s="100">
        <v>0.65</v>
      </c>
      <c r="AO319" s="110">
        <f t="shared" si="77"/>
        <v>-21.650005972166777</v>
      </c>
      <c r="AP319" s="111">
        <f t="shared" si="78"/>
        <v>8.8340972071973489</v>
      </c>
      <c r="AQ319" s="112">
        <f t="shared" si="79"/>
        <v>208.61932347575944</v>
      </c>
      <c r="AR319" s="101">
        <f>INDEX(Historical!$C$7:$C$1045,MATCH(B319,Historical!$B$7:$B$1045,0))*IF(AH319="n/a",1.03,IF(AH319&lt;0,1.01,IF(AH319&gt;10,1.1,(1+AH319/100))))</f>
        <v>5.8243879999999999</v>
      </c>
      <c r="AS319" s="109">
        <f t="shared" si="80"/>
        <v>6.3596492572000001</v>
      </c>
      <c r="AT319" s="109">
        <f t="shared" si="86"/>
        <v>6.8925878649533603</v>
      </c>
      <c r="AU319" s="109">
        <f t="shared" si="86"/>
        <v>7.4701867280364525</v>
      </c>
      <c r="AV319" s="109">
        <f t="shared" si="86"/>
        <v>8.096188375845907</v>
      </c>
      <c r="AW319" s="109">
        <f t="shared" si="81"/>
        <v>34.643000226035717</v>
      </c>
      <c r="AX319" s="113">
        <f t="shared" si="82"/>
        <v>6.8172068847109664</v>
      </c>
      <c r="AY319" s="100">
        <v>1.02</v>
      </c>
      <c r="AZ319" s="100">
        <v>49.01</v>
      </c>
      <c r="BA319" s="100">
        <v>-10.14</v>
      </c>
      <c r="BB319" s="100">
        <v>-0.24</v>
      </c>
      <c r="BC319" s="100">
        <v>9.7900000000000009</v>
      </c>
      <c r="BE319" s="12">
        <v>2009</v>
      </c>
      <c r="BF319" s="12">
        <f t="shared" si="84"/>
        <v>1</v>
      </c>
      <c r="BG319" s="100">
        <v>11.97</v>
      </c>
      <c r="BH319" t="s">
        <v>121</v>
      </c>
      <c r="BI319" t="s">
        <v>122</v>
      </c>
    </row>
    <row r="320" spans="1:61" ht="11.25" customHeight="1" x14ac:dyDescent="0.2">
      <c r="A320" s="116" t="s">
        <v>932</v>
      </c>
      <c r="B320" s="55" t="s">
        <v>933</v>
      </c>
      <c r="C320" s="156" t="s">
        <v>335</v>
      </c>
      <c r="D320" s="98" t="s">
        <v>371</v>
      </c>
      <c r="E320" s="157">
        <v>14</v>
      </c>
      <c r="F320" s="2">
        <v>370</v>
      </c>
      <c r="G320" s="2" t="s">
        <v>146</v>
      </c>
      <c r="H320" s="2" t="s">
        <v>146</v>
      </c>
      <c r="I320" s="100">
        <v>22.14</v>
      </c>
      <c r="J320" s="101">
        <f t="shared" si="70"/>
        <v>5.9620596205962055</v>
      </c>
      <c r="K320" s="104">
        <v>0.33</v>
      </c>
      <c r="L320" s="71">
        <v>4</v>
      </c>
      <c r="M320" s="28">
        <f t="shared" si="71"/>
        <v>1.32</v>
      </c>
      <c r="N320" s="103" t="s">
        <v>158</v>
      </c>
      <c r="O320" s="104">
        <v>0.32</v>
      </c>
      <c r="P320" s="158">
        <v>45986</v>
      </c>
      <c r="Q320" s="158">
        <v>46002</v>
      </c>
      <c r="R320" s="28">
        <f t="shared" si="72"/>
        <v>3.1250000000000027</v>
      </c>
      <c r="S320" s="105">
        <f>IF(INDEX(Historical!$D$7:$D1338,MATCH(B320,Historical!$B$7:$B$1044,0))=0,"n/a",(INDEX(Historical!$C$7:$C$1044,MATCH(B320,Historical!$B$7:$B$1044,0))/INDEX(Historical!$D$7:$D$1044,MATCH(B320,Historical!$B$7:$B$1044,0))-1)*100)</f>
        <v>2.3809523809523725</v>
      </c>
      <c r="T320" s="105">
        <f>IF(INDEX(Historical!$F$7:$F$1044,MATCH(B320,Historical!$B$7:$B$1044,0))=0,"n/a",((INDEX(Historical!$C$7:$C$1044,MATCH(B320,Historical!$B$7:$B$1044,0))/INDEX(Historical!$F$7:$F$1044,MATCH(B320,Historical!$B$7:$B$1044,0)))^(1/3)-1)*100)</f>
        <v>5.7761455592694855</v>
      </c>
      <c r="U320" s="105">
        <f>IF(INDEX(Historical!$H$7:$H$1044,MATCH(B320,Historical!$B$7:$B$1044,0))=0,"n/a",((INDEX(Historical!$C$7:$C$1044,MATCH(B320,Historical!$B$7:$B$1044,0))/INDEX(Historical!$H$7:$H$1044,MATCH(B320,Historical!$B$7:$B$1044,0)))^(1/5)-1)*100)</f>
        <v>10.871467784986644</v>
      </c>
      <c r="V320" s="105">
        <f>IF(INDEX(Historical!$M$7:$M$1044,MATCH(B320,Historical!$B$7:$B$1044,0))=0,"n/a",((INDEX(Historical!$C$7:$C$1044,MATCH(B320,Historical!$B$7:$B$1044,0))/INDEX(Historical!$M$7:$M$1044,MATCH(B320,Historical!$B$7:$B$1044,0)))^(1/10)-1)*100)</f>
        <v>13.613181351402259</v>
      </c>
      <c r="W320" s="106">
        <f t="shared" si="73"/>
        <v>0.7985986158824514</v>
      </c>
      <c r="X320" s="107" t="str">
        <f t="shared" si="74"/>
        <v>n/a</v>
      </c>
      <c r="Y320" s="162"/>
      <c r="Z320" s="101">
        <f t="shared" si="75"/>
        <v>110.92436974789916</v>
      </c>
      <c r="AA320" s="109">
        <f t="shared" si="76"/>
        <v>18.605042016806724</v>
      </c>
      <c r="AB320" s="71">
        <v>12</v>
      </c>
      <c r="AC320" s="100">
        <v>1.19</v>
      </c>
      <c r="AD320" s="100" t="s">
        <v>142</v>
      </c>
      <c r="AE320" s="100">
        <v>0.47</v>
      </c>
      <c r="AF320" s="100">
        <v>1.1599999999999999</v>
      </c>
      <c r="AG320" s="100">
        <v>6.41</v>
      </c>
      <c r="AH320" s="100">
        <v>53.36</v>
      </c>
      <c r="AI320" s="100">
        <v>64.38000000000001</v>
      </c>
      <c r="AJ320" s="100">
        <v>-17.57</v>
      </c>
      <c r="AK320" s="100" t="s">
        <v>142</v>
      </c>
      <c r="AL320" s="100">
        <v>358.74</v>
      </c>
      <c r="AM320" s="100">
        <v>17.54</v>
      </c>
      <c r="AN320" s="100">
        <v>0.7</v>
      </c>
      <c r="AO320" s="110">
        <f t="shared" si="77"/>
        <v>-1.7715146112238749</v>
      </c>
      <c r="AP320" s="111">
        <f t="shared" si="78"/>
        <v>16.833527405582849</v>
      </c>
      <c r="AQ320" s="112">
        <f t="shared" si="79"/>
        <v>-2.0615868358627942</v>
      </c>
      <c r="AR320" s="101">
        <f>INDEX(Historical!$C$7:$C$1045,MATCH(B320,Historical!$B$7:$B$1045,0))*IF(AH320="n/a",1.03,IF(AH320&lt;0,1.01,IF(AH320&gt;10,1.1,(1+AH320/100))))</f>
        <v>1.4190000000000003</v>
      </c>
      <c r="AS320" s="109">
        <f t="shared" si="80"/>
        <v>1.5609000000000004</v>
      </c>
      <c r="AT320" s="109">
        <f t="shared" si="86"/>
        <v>1.6077270000000004</v>
      </c>
      <c r="AU320" s="109">
        <f t="shared" si="86"/>
        <v>1.6559588100000004</v>
      </c>
      <c r="AV320" s="109">
        <f t="shared" si="86"/>
        <v>1.7056375743000005</v>
      </c>
      <c r="AW320" s="109">
        <f t="shared" si="81"/>
        <v>7.9492233843000024</v>
      </c>
      <c r="AX320" s="113">
        <f t="shared" si="82"/>
        <v>35.904351329268302</v>
      </c>
      <c r="AY320" s="100">
        <v>1.2</v>
      </c>
      <c r="AZ320" s="100">
        <v>24.7</v>
      </c>
      <c r="BA320" s="100">
        <v>-19.989999999999998</v>
      </c>
      <c r="BB320" s="100">
        <v>-1.39</v>
      </c>
      <c r="BC320" s="100">
        <v>-3.6700000000000004</v>
      </c>
      <c r="BE320" s="12">
        <v>2012</v>
      </c>
      <c r="BF320" s="12">
        <f t="shared" si="84"/>
        <v>1</v>
      </c>
      <c r="BG320" s="100">
        <v>2.79</v>
      </c>
      <c r="BH320" t="s">
        <v>121</v>
      </c>
      <c r="BI320" t="s">
        <v>122</v>
      </c>
    </row>
    <row r="321" spans="1:61" ht="11.25" customHeight="1" x14ac:dyDescent="0.2">
      <c r="A321" s="123" t="s">
        <v>934</v>
      </c>
      <c r="B321" s="55" t="s">
        <v>935</v>
      </c>
      <c r="C321" s="156" t="s">
        <v>134</v>
      </c>
      <c r="D321" s="98" t="s">
        <v>157</v>
      </c>
      <c r="E321" s="157">
        <v>14</v>
      </c>
      <c r="F321" s="2">
        <v>395</v>
      </c>
      <c r="G321" s="2" t="s">
        <v>119</v>
      </c>
      <c r="H321" s="2" t="s">
        <v>119</v>
      </c>
      <c r="I321" s="100">
        <v>33.619999999999997</v>
      </c>
      <c r="J321" s="101">
        <f t="shared" si="70"/>
        <v>2.4985127900059489</v>
      </c>
      <c r="K321" s="104">
        <v>0.21</v>
      </c>
      <c r="L321" s="71">
        <v>4</v>
      </c>
      <c r="M321" s="28">
        <f t="shared" si="71"/>
        <v>0.84</v>
      </c>
      <c r="N321" s="103" t="s">
        <v>131</v>
      </c>
      <c r="O321" s="104">
        <v>0.2</v>
      </c>
      <c r="P321" s="158">
        <v>46096</v>
      </c>
      <c r="Q321" s="158">
        <v>46113</v>
      </c>
      <c r="R321" s="28">
        <f t="shared" si="72"/>
        <v>4.9999999999999902</v>
      </c>
      <c r="S321" s="105">
        <f>IF(INDEX(Historical!$D$7:$D1339,MATCH(B321,Historical!$B$7:$B$1044,0))=0,"n/a",(INDEX(Historical!$C$7:$C$1044,MATCH(B321,Historical!$B$7:$B$1044,0))/INDEX(Historical!$D$7:$D$1044,MATCH(B321,Historical!$B$7:$B$1044,0))-1)*100)</f>
        <v>8.3333333333333481</v>
      </c>
      <c r="T321" s="105">
        <f>IF(INDEX(Historical!$F$7:$F$1044,MATCH(B321,Historical!$B$7:$B$1044,0))=0,"n/a",((INDEX(Historical!$C$7:$C$1044,MATCH(B321,Historical!$B$7:$B$1044,0))/INDEX(Historical!$F$7:$F$1044,MATCH(B321,Historical!$B$7:$B$1044,0)))^(1/3)-1)*100)</f>
        <v>6.8164670424479157</v>
      </c>
      <c r="U321" s="105">
        <f>IF(INDEX(Historical!$H$7:$H$1044,MATCH(B321,Historical!$B$7:$B$1044,0))=0,"n/a",((INDEX(Historical!$C$7:$C$1044,MATCH(B321,Historical!$B$7:$B$1044,0))/INDEX(Historical!$H$7:$H$1044,MATCH(B321,Historical!$B$7:$B$1044,0)))^(1/5)-1)*100)</f>
        <v>10.197228772148016</v>
      </c>
      <c r="V321" s="105">
        <f>IF(INDEX(Historical!$M$7:$M$1044,MATCH(B321,Historical!$B$7:$B$1044,0))=0,"n/a",((INDEX(Historical!$C$7:$C$1044,MATCH(B321,Historical!$B$7:$B$1044,0))/INDEX(Historical!$M$7:$M$1044,MATCH(B321,Historical!$B$7:$B$1044,0)))^(1/10)-1)*100)</f>
        <v>15.370567386727551</v>
      </c>
      <c r="W321" s="106">
        <f t="shared" si="73"/>
        <v>0.66342565733476433</v>
      </c>
      <c r="X321" s="107">
        <f t="shared" si="74"/>
        <v>0.85980006510522899</v>
      </c>
      <c r="Y321" s="162"/>
      <c r="Z321" s="101">
        <f t="shared" si="75"/>
        <v>23.076923076923077</v>
      </c>
      <c r="AA321" s="109">
        <f t="shared" si="76"/>
        <v>9.2362637362637354</v>
      </c>
      <c r="AB321" s="71">
        <v>12</v>
      </c>
      <c r="AC321" s="100">
        <v>3.64</v>
      </c>
      <c r="AD321" s="100" t="s">
        <v>142</v>
      </c>
      <c r="AE321" s="100">
        <v>2.04</v>
      </c>
      <c r="AF321" s="100">
        <v>1.33</v>
      </c>
      <c r="AG321" s="100">
        <v>15.28</v>
      </c>
      <c r="AH321" s="100" t="s">
        <v>142</v>
      </c>
      <c r="AI321" s="100" t="s">
        <v>142</v>
      </c>
      <c r="AJ321" s="100">
        <v>11.86</v>
      </c>
      <c r="AK321" s="100" t="s">
        <v>142</v>
      </c>
      <c r="AL321" s="100">
        <v>231.64</v>
      </c>
      <c r="AM321" s="100">
        <v>10.220000000000001</v>
      </c>
      <c r="AN321" s="100">
        <v>0.88</v>
      </c>
      <c r="AO321" s="110">
        <f t="shared" si="77"/>
        <v>3.4594778258902288</v>
      </c>
      <c r="AP321" s="111">
        <f t="shared" si="78"/>
        <v>12.695741562153964</v>
      </c>
      <c r="AQ321" s="112">
        <f t="shared" si="79"/>
        <v>-26.110500613022701</v>
      </c>
      <c r="AR321" s="101">
        <f>INDEX(Historical!$C$7:$C$1045,MATCH(B321,Historical!$B$7:$B$1045,0))*IF(AH321="n/a",1.03,IF(AH321&lt;0,1.01,IF(AH321&gt;10,1.1,(1+AH321/100))))</f>
        <v>0.8034</v>
      </c>
      <c r="AS321" s="109">
        <f t="shared" si="80"/>
        <v>0.82750200000000007</v>
      </c>
      <c r="AT321" s="109">
        <f t="shared" si="86"/>
        <v>0.85232706000000014</v>
      </c>
      <c r="AU321" s="109">
        <f t="shared" si="86"/>
        <v>0.8778968718000002</v>
      </c>
      <c r="AV321" s="109">
        <f t="shared" si="86"/>
        <v>0.90423377795400028</v>
      </c>
      <c r="AW321" s="109">
        <f t="shared" si="81"/>
        <v>4.2653597097540006</v>
      </c>
      <c r="AX321" s="113">
        <f t="shared" si="82"/>
        <v>12.686971177138611</v>
      </c>
      <c r="AY321" s="100">
        <v>0.46</v>
      </c>
      <c r="AZ321" s="100">
        <v>24.2</v>
      </c>
      <c r="BA321" s="100">
        <v>-7.870000000000001</v>
      </c>
      <c r="BB321" s="100">
        <v>-0.45999999999999996</v>
      </c>
      <c r="BC321" s="100">
        <v>4.04</v>
      </c>
      <c r="BE321" s="12">
        <v>2012</v>
      </c>
      <c r="BF321" s="12">
        <f t="shared" si="84"/>
        <v>1</v>
      </c>
      <c r="BG321" s="100">
        <v>1.35</v>
      </c>
      <c r="BH321" t="s">
        <v>121</v>
      </c>
      <c r="BI321" t="s">
        <v>122</v>
      </c>
    </row>
    <row r="322" spans="1:61" ht="11.25" customHeight="1" x14ac:dyDescent="0.2">
      <c r="A322" s="123" t="s">
        <v>936</v>
      </c>
      <c r="B322" s="55" t="s">
        <v>937</v>
      </c>
      <c r="C322" s="156" t="s">
        <v>139</v>
      </c>
      <c r="D322" s="98" t="s">
        <v>140</v>
      </c>
      <c r="E322" s="157">
        <v>21</v>
      </c>
      <c r="F322" s="2">
        <v>193</v>
      </c>
      <c r="G322" s="2" t="s">
        <v>119</v>
      </c>
      <c r="H322" s="2" t="s">
        <v>119</v>
      </c>
      <c r="I322" s="100">
        <v>167.45</v>
      </c>
      <c r="J322" s="101">
        <f t="shared" si="70"/>
        <v>0.4538668259181845</v>
      </c>
      <c r="K322" s="104">
        <v>0.19</v>
      </c>
      <c r="L322" s="71">
        <v>4</v>
      </c>
      <c r="M322" s="28">
        <f t="shared" si="71"/>
        <v>0.76</v>
      </c>
      <c r="N322" s="103" t="s">
        <v>273</v>
      </c>
      <c r="O322" s="104">
        <v>0.18</v>
      </c>
      <c r="P322" s="158">
        <v>45884</v>
      </c>
      <c r="Q322" s="158">
        <v>45898</v>
      </c>
      <c r="R322" s="28">
        <f t="shared" si="72"/>
        <v>5.5555555555555607</v>
      </c>
      <c r="S322" s="105">
        <f>IF(INDEX(Historical!$D$7:$D1340,MATCH(B322,Historical!$B$7:$B$1044,0))=0,"n/a",(INDEX(Historical!$C$7:$C$1044,MATCH(B322,Historical!$B$7:$B$1044,0))/INDEX(Historical!$D$7:$D$1044,MATCH(B322,Historical!$B$7:$B$1044,0))-1)*100)</f>
        <v>5.8823529411764497</v>
      </c>
      <c r="T322" s="105">
        <f>IF(INDEX(Historical!$F$7:$F$1044,MATCH(B322,Historical!$B$7:$B$1044,0))=0,"n/a",((INDEX(Historical!$C$7:$C$1044,MATCH(B322,Historical!$B$7:$B$1044,0))/INDEX(Historical!$F$7:$F$1044,MATCH(B322,Historical!$B$7:$B$1044,0)))^(1/3)-1)*100)</f>
        <v>8.7380373002892142</v>
      </c>
      <c r="U322" s="105">
        <f>IF(INDEX(Historical!$H$7:$H$1044,MATCH(B322,Historical!$B$7:$B$1044,0))=0,"n/a",((INDEX(Historical!$C$7:$C$1044,MATCH(B322,Historical!$B$7:$B$1044,0))/INDEX(Historical!$H$7:$H$1044,MATCH(B322,Historical!$B$7:$B$1044,0)))^(1/5)-1)*100)</f>
        <v>9.1379793477641904</v>
      </c>
      <c r="V322" s="105">
        <f>IF(INDEX(Historical!$M$7:$M$1044,MATCH(B322,Historical!$B$7:$B$1044,0))=0,"n/a",((INDEX(Historical!$C$7:$C$1044,MATCH(B322,Historical!$B$7:$B$1044,0))/INDEX(Historical!$M$7:$M$1044,MATCH(B322,Historical!$B$7:$B$1044,0)))^(1/10)-1)*100)</f>
        <v>6.3228939498285008</v>
      </c>
      <c r="W322" s="106">
        <f t="shared" si="73"/>
        <v>1.4452210364863141</v>
      </c>
      <c r="X322" s="107">
        <f t="shared" si="74"/>
        <v>0.36861554448423522</v>
      </c>
      <c r="Y322" s="123"/>
      <c r="Z322" s="101">
        <f t="shared" si="75"/>
        <v>19.191919191919194</v>
      </c>
      <c r="AA322" s="109">
        <f t="shared" si="76"/>
        <v>42.285353535353536</v>
      </c>
      <c r="AB322" s="71">
        <v>3</v>
      </c>
      <c r="AC322" s="100">
        <v>3.96</v>
      </c>
      <c r="AD322" s="100">
        <v>6.81</v>
      </c>
      <c r="AE322" s="100">
        <v>3.29</v>
      </c>
      <c r="AF322" s="100">
        <v>6.69</v>
      </c>
      <c r="AG322" s="100">
        <v>16.89</v>
      </c>
      <c r="AH322" s="100">
        <v>-2.06</v>
      </c>
      <c r="AI322" s="100">
        <v>10.130000000000001</v>
      </c>
      <c r="AJ322" s="100">
        <v>24.79</v>
      </c>
      <c r="AK322" s="100">
        <v>5.66</v>
      </c>
      <c r="AL322" s="100">
        <v>3500</v>
      </c>
      <c r="AM322" s="100">
        <v>8.24</v>
      </c>
      <c r="AN322" s="100">
        <v>0.54</v>
      </c>
      <c r="AO322" s="110">
        <f t="shared" si="77"/>
        <v>-32.693507361671159</v>
      </c>
      <c r="AP322" s="111">
        <f t="shared" si="78"/>
        <v>9.5918461736823755</v>
      </c>
      <c r="AQ322" s="112">
        <f t="shared" si="79"/>
        <v>254.58207960703709</v>
      </c>
      <c r="AR322" s="101">
        <f>INDEX(Historical!$C$7:$C$1045,MATCH(B322,Historical!$B$7:$B$1045,0))*IF(AH322="n/a",1.03,IF(AH322&lt;0,1.01,IF(AH322&gt;10,1.1,(1+AH322/100))))</f>
        <v>0.72719999999999996</v>
      </c>
      <c r="AS322" s="109">
        <f t="shared" si="80"/>
        <v>0.79991999999999996</v>
      </c>
      <c r="AT322" s="109">
        <f t="shared" si="86"/>
        <v>0.845195472</v>
      </c>
      <c r="AU322" s="109">
        <f t="shared" si="86"/>
        <v>0.89303353571519994</v>
      </c>
      <c r="AV322" s="109">
        <f t="shared" si="86"/>
        <v>0.9435792338366803</v>
      </c>
      <c r="AW322" s="109">
        <f t="shared" si="81"/>
        <v>4.2089282415518801</v>
      </c>
      <c r="AX322" s="113">
        <f t="shared" si="82"/>
        <v>2.5135432914612603</v>
      </c>
      <c r="AY322" s="100">
        <v>0.8</v>
      </c>
      <c r="AZ322" s="100">
        <v>45.17</v>
      </c>
      <c r="BA322" s="100">
        <v>-10.050000000000001</v>
      </c>
      <c r="BB322" s="100">
        <v>11.15</v>
      </c>
      <c r="BC322" s="100">
        <v>8.74</v>
      </c>
      <c r="BE322" s="12">
        <v>2005</v>
      </c>
      <c r="BF322" s="12">
        <f t="shared" si="84"/>
        <v>2</v>
      </c>
      <c r="BG322" s="100">
        <v>9.7900000000000009</v>
      </c>
      <c r="BH322" t="s">
        <v>121</v>
      </c>
      <c r="BI322" t="s">
        <v>122</v>
      </c>
    </row>
    <row r="323" spans="1:61" ht="11.25" customHeight="1" x14ac:dyDescent="0.2">
      <c r="A323" s="116" t="s">
        <v>1509</v>
      </c>
      <c r="B323" s="55" t="s">
        <v>1510</v>
      </c>
      <c r="C323" s="156" t="s">
        <v>116</v>
      </c>
      <c r="D323" s="98" t="s">
        <v>329</v>
      </c>
      <c r="E323" s="157">
        <v>5</v>
      </c>
      <c r="F323" s="2">
        <v>683</v>
      </c>
      <c r="G323" s="2" t="s">
        <v>146</v>
      </c>
      <c r="H323" s="2" t="s">
        <v>146</v>
      </c>
      <c r="I323" s="100">
        <v>243.04</v>
      </c>
      <c r="J323" s="101">
        <f t="shared" si="70"/>
        <v>0.19749835418038184</v>
      </c>
      <c r="K323" s="104">
        <v>0.12</v>
      </c>
      <c r="L323" s="71">
        <v>4</v>
      </c>
      <c r="M323" s="28">
        <f t="shared" si="71"/>
        <v>0.48</v>
      </c>
      <c r="N323" s="103" t="s">
        <v>671</v>
      </c>
      <c r="O323" s="104">
        <v>0.1</v>
      </c>
      <c r="P323" s="158">
        <v>45877</v>
      </c>
      <c r="Q323" s="158">
        <v>45894</v>
      </c>
      <c r="R323" s="28">
        <f t="shared" si="72"/>
        <v>19.999999999999989</v>
      </c>
      <c r="S323" s="105">
        <f>IF(INDEX(Historical!$D$7:$D1341,MATCH(B323,Historical!$B$7:$B$1044,0))=0,"n/a",(INDEX(Historical!$C$7:$C$1044,MATCH(B323,Historical!$B$7:$B$1044,0))/INDEX(Historical!$D$7:$D$1044,MATCH(B323,Historical!$B$7:$B$1044,0))-1)*100)</f>
        <v>69.230769230769226</v>
      </c>
      <c r="T323" s="105">
        <f>IF(INDEX(Historical!$F$7:$F$1044,MATCH(B323,Historical!$B$7:$B$1044,0))=0,"n/a",((INDEX(Historical!$C$7:$C$1044,MATCH(B323,Historical!$B$7:$B$1044,0))/INDEX(Historical!$F$7:$F$1044,MATCH(B323,Historical!$B$7:$B$1044,0)))^(1/3)-1)*100)</f>
        <v>63.864254120129146</v>
      </c>
      <c r="U323" s="105">
        <f>IF(INDEX(Historical!$H$7:$H$1044,MATCH(B323,Historical!$B$7:$B$1044,0))=0,"n/a",((INDEX(Historical!$C$7:$C$1044,MATCH(B323,Historical!$B$7:$B$1044,0))/INDEX(Historical!$H$7:$H$1044,MATCH(B323,Historical!$B$7:$B$1044,0)))^(1/5)-1)*100)</f>
        <v>94.295852849065056</v>
      </c>
      <c r="V323" s="105">
        <f>IF(INDEX(Historical!$M$7:$M$1044,MATCH(B323,Historical!$B$7:$B$1044,0))=0,"n/a",((INDEX(Historical!$C$7:$C$1044,MATCH(B323,Historical!$B$7:$B$1044,0))/INDEX(Historical!$M$7:$M$1044,MATCH(B323,Historical!$B$7:$B$1044,0)))^(1/10)-1)*100)</f>
        <v>7.4313872853885243</v>
      </c>
      <c r="W323" s="106">
        <f t="shared" si="73"/>
        <v>12.688862688460345</v>
      </c>
      <c r="X323" s="107">
        <f t="shared" si="74"/>
        <v>1.8573144149904481</v>
      </c>
      <c r="Y323" s="162"/>
      <c r="Z323" s="101">
        <f t="shared" si="75"/>
        <v>12.938005390835579</v>
      </c>
      <c r="AA323" s="109">
        <f t="shared" si="76"/>
        <v>65.509433962264154</v>
      </c>
      <c r="AB323" s="71">
        <v>12</v>
      </c>
      <c r="AC323" s="100">
        <v>3.71</v>
      </c>
      <c r="AD323" s="100">
        <v>2.1800000000000002</v>
      </c>
      <c r="AE323" s="100">
        <v>11.8</v>
      </c>
      <c r="AF323" s="100">
        <v>18.23</v>
      </c>
      <c r="AG323" s="100">
        <v>30.44</v>
      </c>
      <c r="AH323" s="100">
        <v>23.22</v>
      </c>
      <c r="AI323" s="100">
        <v>19.68</v>
      </c>
      <c r="AJ323" s="100">
        <v>50.77</v>
      </c>
      <c r="AK323" s="100">
        <v>20.07</v>
      </c>
      <c r="AL323" s="100">
        <v>97390</v>
      </c>
      <c r="AM323" s="100">
        <v>1.03</v>
      </c>
      <c r="AN323" s="100">
        <v>0.6</v>
      </c>
      <c r="AO323" s="110">
        <f t="shared" si="77"/>
        <v>28.983917240981285</v>
      </c>
      <c r="AP323" s="111">
        <f t="shared" si="78"/>
        <v>94.493351203245439</v>
      </c>
      <c r="AQ323" s="112">
        <f t="shared" si="79"/>
        <v>628.5410020131028</v>
      </c>
      <c r="AR323" s="101">
        <f>INDEX(Historical!$C$7:$C$1045,MATCH(B323,Historical!$B$7:$B$1045,0))*IF(AH323="n/a",1.03,IF(AH323&lt;0,1.01,IF(AH323&gt;10,1.1,(1+AH323/100))))</f>
        <v>0.48400000000000004</v>
      </c>
      <c r="AS323" s="109">
        <f t="shared" si="80"/>
        <v>0.5324000000000001</v>
      </c>
      <c r="AT323" s="109">
        <f t="shared" si="86"/>
        <v>0.58564000000000016</v>
      </c>
      <c r="AU323" s="109">
        <f t="shared" si="86"/>
        <v>0.64420400000000022</v>
      </c>
      <c r="AV323" s="109">
        <f t="shared" si="86"/>
        <v>0.70862440000000027</v>
      </c>
      <c r="AW323" s="109">
        <f t="shared" si="81"/>
        <v>2.9548684000000009</v>
      </c>
      <c r="AX323" s="113">
        <f t="shared" si="82"/>
        <v>1.2157950954575383</v>
      </c>
      <c r="AY323" s="100">
        <v>1.19</v>
      </c>
      <c r="AZ323" s="100">
        <v>80.28</v>
      </c>
      <c r="BA323" s="100">
        <v>-9.08</v>
      </c>
      <c r="BB323" s="100">
        <v>-1.3599999999999999</v>
      </c>
      <c r="BC323" s="100">
        <v>15.770000000000001</v>
      </c>
      <c r="BE323" s="12">
        <v>2021</v>
      </c>
      <c r="BF323" s="12">
        <f t="shared" si="84"/>
        <v>0</v>
      </c>
      <c r="BG323" s="100">
        <v>13.900000000000002</v>
      </c>
      <c r="BH323" t="s">
        <v>121</v>
      </c>
      <c r="BI323" t="s">
        <v>122</v>
      </c>
    </row>
    <row r="324" spans="1:61" ht="11.25" customHeight="1" x14ac:dyDescent="0.2">
      <c r="A324" s="123" t="s">
        <v>938</v>
      </c>
      <c r="B324" s="55" t="s">
        <v>939</v>
      </c>
      <c r="C324" s="156" t="s">
        <v>116</v>
      </c>
      <c r="D324" s="98" t="s">
        <v>215</v>
      </c>
      <c r="E324" s="157">
        <v>14</v>
      </c>
      <c r="F324" s="2">
        <v>357</v>
      </c>
      <c r="G324" s="2" t="s">
        <v>146</v>
      </c>
      <c r="H324" s="2" t="s">
        <v>146</v>
      </c>
      <c r="I324" s="100">
        <v>39.47</v>
      </c>
      <c r="J324" s="101">
        <f t="shared" si="70"/>
        <v>3.6483405117810994</v>
      </c>
      <c r="K324" s="104">
        <v>0.36</v>
      </c>
      <c r="L324" s="71">
        <v>4</v>
      </c>
      <c r="M324" s="28">
        <f t="shared" si="71"/>
        <v>1.44</v>
      </c>
      <c r="N324" s="103" t="s">
        <v>158</v>
      </c>
      <c r="O324" s="104">
        <v>0.35</v>
      </c>
      <c r="P324" s="163">
        <v>45807</v>
      </c>
      <c r="Q324" s="163">
        <v>45821</v>
      </c>
      <c r="R324" s="28">
        <f t="shared" si="72"/>
        <v>2.8571428571428599</v>
      </c>
      <c r="S324" s="105">
        <f>IF(INDEX(Historical!$D$7:$D1342,MATCH(B324,Historical!$B$7:$B$1044,0))=0,"n/a",(INDEX(Historical!$C$7:$C$1044,MATCH(B324,Historical!$B$7:$B$1044,0))/INDEX(Historical!$D$7:$D$1044,MATCH(B324,Historical!$B$7:$B$1044,0))-1)*100)</f>
        <v>4.0000000000000036</v>
      </c>
      <c r="T324" s="105">
        <f>IF(INDEX(Historical!$F$7:$F$1044,MATCH(B324,Historical!$B$7:$B$1044,0))=0,"n/a",((INDEX(Historical!$C$7:$C$1044,MATCH(B324,Historical!$B$7:$B$1044,0))/INDEX(Historical!$F$7:$F$1044,MATCH(B324,Historical!$B$7:$B$1044,0)))^(1/3)-1)*100)</f>
        <v>3.4940642984572889</v>
      </c>
      <c r="U324" s="105">
        <f>IF(INDEX(Historical!$H$7:$H$1044,MATCH(B324,Historical!$B$7:$B$1044,0))=0,"n/a",((INDEX(Historical!$C$7:$C$1044,MATCH(B324,Historical!$B$7:$B$1044,0))/INDEX(Historical!$H$7:$H$1044,MATCH(B324,Historical!$B$7:$B$1044,0)))^(1/5)-1)*100)</f>
        <v>2.4015341829304315</v>
      </c>
      <c r="V324" s="105">
        <f>IF(INDEX(Historical!$M$7:$M$1044,MATCH(B324,Historical!$B$7:$B$1044,0))=0,"n/a",((INDEX(Historical!$C$7:$C$1044,MATCH(B324,Historical!$B$7:$B$1044,0))/INDEX(Historical!$M$7:$M$1044,MATCH(B324,Historical!$B$7:$B$1044,0)))^(1/10)-1)*100)</f>
        <v>2.3825069189832293</v>
      </c>
      <c r="W324" s="106">
        <f t="shared" si="73"/>
        <v>1.0079862365962498</v>
      </c>
      <c r="X324" s="107" t="str">
        <f t="shared" si="74"/>
        <v>n/a</v>
      </c>
      <c r="Y324" s="165"/>
      <c r="Z324" s="101" t="str">
        <f t="shared" si="75"/>
        <v>n/a</v>
      </c>
      <c r="AA324" s="109" t="str">
        <f t="shared" si="76"/>
        <v>n/a</v>
      </c>
      <c r="AB324" s="71">
        <v>12</v>
      </c>
      <c r="AC324" s="100">
        <v>-3.39</v>
      </c>
      <c r="AD324" s="100" t="s">
        <v>142</v>
      </c>
      <c r="AE324" s="100">
        <v>0.19</v>
      </c>
      <c r="AF324" s="100">
        <v>1.48</v>
      </c>
      <c r="AG324" s="100">
        <v>-12.690000000000001</v>
      </c>
      <c r="AH324" s="100">
        <v>-12.790000000000001</v>
      </c>
      <c r="AI324" s="100">
        <v>114.6</v>
      </c>
      <c r="AJ324" s="100" t="s">
        <v>142</v>
      </c>
      <c r="AK324" s="100" t="s">
        <v>142</v>
      </c>
      <c r="AL324" s="100">
        <v>706.56</v>
      </c>
      <c r="AM324" s="100">
        <v>46.36</v>
      </c>
      <c r="AN324" s="100">
        <v>1.36</v>
      </c>
      <c r="AO324" s="110" t="str">
        <f t="shared" si="77"/>
        <v>n/a</v>
      </c>
      <c r="AP324" s="111">
        <f t="shared" si="78"/>
        <v>6.0498746947115309</v>
      </c>
      <c r="AQ324" s="112" t="str">
        <f t="shared" si="79"/>
        <v>n/a</v>
      </c>
      <c r="AR324" s="101">
        <f>INDEX(Historical!$C$7:$C$1045,MATCH(B324,Historical!$B$7:$B$1045,0))*IF(AH324="n/a",1.03,IF(AH324&lt;0,1.01,IF(AH324&gt;10,1.1,(1+AH324/100))))</f>
        <v>1.4442999999999999</v>
      </c>
      <c r="AS324" s="109">
        <f t="shared" si="80"/>
        <v>1.58873</v>
      </c>
      <c r="AT324" s="109">
        <f t="shared" si="86"/>
        <v>1.6363919</v>
      </c>
      <c r="AU324" s="109">
        <f t="shared" si="86"/>
        <v>1.685483657</v>
      </c>
      <c r="AV324" s="109">
        <f t="shared" si="86"/>
        <v>1.7360481667100001</v>
      </c>
      <c r="AW324" s="109">
        <f t="shared" si="81"/>
        <v>8.0909537237099993</v>
      </c>
      <c r="AX324" s="113">
        <f t="shared" si="82"/>
        <v>20.49899600635926</v>
      </c>
      <c r="AY324" s="100">
        <v>1.64</v>
      </c>
      <c r="AZ324" s="100">
        <v>49.480000000000004</v>
      </c>
      <c r="BA324" s="100">
        <v>-11.4</v>
      </c>
      <c r="BB324" s="100">
        <v>11.58</v>
      </c>
      <c r="BC324" s="100">
        <v>11.86</v>
      </c>
      <c r="BE324" s="12">
        <v>2012</v>
      </c>
      <c r="BF324" s="12">
        <f t="shared" si="84"/>
        <v>1</v>
      </c>
      <c r="BG324" s="100">
        <v>-2.97</v>
      </c>
      <c r="BH324" t="s">
        <v>121</v>
      </c>
      <c r="BI324" t="s">
        <v>122</v>
      </c>
    </row>
    <row r="325" spans="1:61" ht="11.25" customHeight="1" x14ac:dyDescent="0.2">
      <c r="A325" s="123" t="s">
        <v>940</v>
      </c>
      <c r="B325" s="55" t="s">
        <v>941</v>
      </c>
      <c r="C325" s="156" t="s">
        <v>134</v>
      </c>
      <c r="D325" s="98" t="s">
        <v>157</v>
      </c>
      <c r="E325" s="157">
        <v>13</v>
      </c>
      <c r="F325" s="2">
        <v>425</v>
      </c>
      <c r="G325" s="2" t="s">
        <v>118</v>
      </c>
      <c r="H325" s="2" t="s">
        <v>118</v>
      </c>
      <c r="I325" s="100">
        <v>33.21</v>
      </c>
      <c r="J325" s="101">
        <f t="shared" si="70"/>
        <v>3.3724781692261367</v>
      </c>
      <c r="K325" s="104">
        <v>0.28000000000000003</v>
      </c>
      <c r="L325" s="71">
        <v>4</v>
      </c>
      <c r="M325" s="28">
        <f t="shared" si="71"/>
        <v>1.1200000000000001</v>
      </c>
      <c r="N325" s="103" t="s">
        <v>151</v>
      </c>
      <c r="O325" s="104">
        <v>0.26</v>
      </c>
      <c r="P325" s="158">
        <v>46056</v>
      </c>
      <c r="Q325" s="158">
        <v>46066</v>
      </c>
      <c r="R325" s="28">
        <f t="shared" si="72"/>
        <v>7.6923076923076987</v>
      </c>
      <c r="S325" s="105">
        <f>IF(INDEX(Historical!$D$7:$D1343,MATCH(B325,Historical!$B$7:$B$1044,0))=0,"n/a",(INDEX(Historical!$C$7:$C$1044,MATCH(B325,Historical!$B$7:$B$1044,0))/INDEX(Historical!$D$7:$D$1044,MATCH(B325,Historical!$B$7:$B$1044,0))-1)*100)</f>
        <v>8.3333333333333481</v>
      </c>
      <c r="T325" s="105">
        <f>IF(INDEX(Historical!$F$7:$F$1044,MATCH(B325,Historical!$B$7:$B$1044,0))=0,"n/a",((INDEX(Historical!$C$7:$C$1044,MATCH(B325,Historical!$B$7:$B$1044,0))/INDEX(Historical!$F$7:$F$1044,MATCH(B325,Historical!$B$7:$B$1044,0)))^(1/3)-1)*100)</f>
        <v>5.7264270346431223</v>
      </c>
      <c r="U325" s="105">
        <f>IF(INDEX(Historical!$H$7:$H$1044,MATCH(B325,Historical!$B$7:$B$1044,0))=0,"n/a",((INDEX(Historical!$C$7:$C$1044,MATCH(B325,Historical!$B$7:$B$1044,0))/INDEX(Historical!$H$7:$H$1044,MATCH(B325,Historical!$B$7:$B$1044,0)))^(1/5)-1)*100)</f>
        <v>5.387395206178347</v>
      </c>
      <c r="V325" s="105">
        <f>IF(INDEX(Historical!$M$7:$M$1044,MATCH(B325,Historical!$B$7:$B$1044,0))=0,"n/a",((INDEX(Historical!$C$7:$C$1044,MATCH(B325,Historical!$B$7:$B$1044,0))/INDEX(Historical!$M$7:$M$1044,MATCH(B325,Historical!$B$7:$B$1044,0)))^(1/10)-1)*100)</f>
        <v>14.869835499703509</v>
      </c>
      <c r="W325" s="106">
        <f t="shared" si="73"/>
        <v>0.36230361837464625</v>
      </c>
      <c r="X325" s="107">
        <f t="shared" si="74"/>
        <v>1.0184111920942054</v>
      </c>
      <c r="Y325" s="123"/>
      <c r="Z325" s="101">
        <f t="shared" si="75"/>
        <v>33.532934131736532</v>
      </c>
      <c r="AA325" s="109">
        <f t="shared" si="76"/>
        <v>9.9431137724550904</v>
      </c>
      <c r="AB325" s="71">
        <v>12</v>
      </c>
      <c r="AC325" s="100">
        <v>3.34</v>
      </c>
      <c r="AD325" s="100" t="s">
        <v>142</v>
      </c>
      <c r="AE325" s="100">
        <v>2.16</v>
      </c>
      <c r="AF325" s="100">
        <v>1.34</v>
      </c>
      <c r="AG325" s="100">
        <v>14.280000000000001</v>
      </c>
      <c r="AH325" s="100">
        <v>6.67</v>
      </c>
      <c r="AI325" s="100">
        <v>7.7700000000000005</v>
      </c>
      <c r="AJ325" s="100">
        <v>5.29</v>
      </c>
      <c r="AK325" s="100" t="s">
        <v>142</v>
      </c>
      <c r="AL325" s="100">
        <v>683.75</v>
      </c>
      <c r="AM325" s="100">
        <v>4.9000000000000004</v>
      </c>
      <c r="AN325" s="100">
        <v>0.13</v>
      </c>
      <c r="AO325" s="110">
        <f t="shared" si="77"/>
        <v>-1.1832403970506071</v>
      </c>
      <c r="AP325" s="111">
        <f t="shared" si="78"/>
        <v>8.7598733754044833</v>
      </c>
      <c r="AQ325" s="112">
        <f t="shared" si="79"/>
        <v>-23.047568935695161</v>
      </c>
      <c r="AR325" s="101">
        <f>INDEX(Historical!$C$7:$C$1045,MATCH(B325,Historical!$B$7:$B$1045,0))*IF(AH325="n/a",1.03,IF(AH325&lt;0,1.01,IF(AH325&gt;10,1.1,(1+AH325/100))))</f>
        <v>1.1093679999999999</v>
      </c>
      <c r="AS325" s="109">
        <f t="shared" si="80"/>
        <v>1.1955658936</v>
      </c>
      <c r="AT325" s="109">
        <f t="shared" si="86"/>
        <v>1.231432870408</v>
      </c>
      <c r="AU325" s="109">
        <f t="shared" si="86"/>
        <v>1.2683758565202401</v>
      </c>
      <c r="AV325" s="109">
        <f t="shared" si="86"/>
        <v>1.3064271322158474</v>
      </c>
      <c r="AW325" s="109">
        <f t="shared" si="81"/>
        <v>6.1111697527440878</v>
      </c>
      <c r="AX325" s="113">
        <f t="shared" si="82"/>
        <v>18.401595160325467</v>
      </c>
      <c r="AY325" s="100">
        <v>0.72</v>
      </c>
      <c r="AZ325" s="100">
        <v>12.08</v>
      </c>
      <c r="BA325" s="100">
        <v>-11.18</v>
      </c>
      <c r="BB325" s="100">
        <v>-2.39</v>
      </c>
      <c r="BC325" s="100">
        <v>0.69</v>
      </c>
      <c r="BE325" s="12">
        <v>2014</v>
      </c>
      <c r="BF325" s="12">
        <f t="shared" si="84"/>
        <v>1</v>
      </c>
      <c r="BG325" s="100">
        <v>1.28</v>
      </c>
      <c r="BH325" t="s">
        <v>121</v>
      </c>
      <c r="BI325" t="s">
        <v>122</v>
      </c>
    </row>
    <row r="326" spans="1:61" ht="11.25" customHeight="1" x14ac:dyDescent="0.2">
      <c r="A326" s="55" t="s">
        <v>346</v>
      </c>
      <c r="B326" s="55" t="s">
        <v>347</v>
      </c>
      <c r="C326" s="156" t="s">
        <v>198</v>
      </c>
      <c r="D326" s="98" t="s">
        <v>348</v>
      </c>
      <c r="E326" s="157">
        <v>31</v>
      </c>
      <c r="F326" s="2">
        <v>122</v>
      </c>
      <c r="G326" s="2" t="s">
        <v>118</v>
      </c>
      <c r="H326" s="2" t="s">
        <v>118</v>
      </c>
      <c r="I326" s="100">
        <v>230.98</v>
      </c>
      <c r="J326" s="101">
        <f t="shared" si="70"/>
        <v>2.9266603169105552</v>
      </c>
      <c r="K326" s="104">
        <v>1.69</v>
      </c>
      <c r="L326" s="71">
        <v>4</v>
      </c>
      <c r="M326" s="28">
        <f t="shared" si="71"/>
        <v>6.76</v>
      </c>
      <c r="N326" s="103" t="s">
        <v>349</v>
      </c>
      <c r="O326" s="104">
        <v>1.68</v>
      </c>
      <c r="P326" s="158">
        <v>46150</v>
      </c>
      <c r="Q326" s="158">
        <v>46183</v>
      </c>
      <c r="R326" s="28">
        <f t="shared" si="72"/>
        <v>0.59523809523809579</v>
      </c>
      <c r="S326" s="105">
        <f>IF(INDEX(Historical!$D$7:$D1344,MATCH(B326,Historical!$B$7:$B$1044,0))=0,"n/a",(INDEX(Historical!$C$7:$C$1044,MATCH(B326,Historical!$B$7:$B$1044,0))/INDEX(Historical!$D$7:$D$1044,MATCH(B326,Historical!$B$7:$B$1044,0))-1)*100)</f>
        <v>0.59970014992503096</v>
      </c>
      <c r="T326" s="105">
        <f>IF(INDEX(Historical!$F$7:$F$1044,MATCH(B326,Historical!$B$7:$B$1044,0))=0,"n/a",((INDEX(Historical!$C$7:$C$1044,MATCH(B326,Historical!$B$7:$B$1044,0))/INDEX(Historical!$F$7:$F$1044,MATCH(B326,Historical!$B$7:$B$1044,0)))^(1/3)-1)*100)</f>
        <v>0.60333284724527481</v>
      </c>
      <c r="U326" s="105">
        <f>IF(INDEX(Historical!$H$7:$H$1044,MATCH(B326,Historical!$B$7:$B$1044,0))=0,"n/a",((INDEX(Historical!$C$7:$C$1044,MATCH(B326,Historical!$B$7:$B$1044,0))/INDEX(Historical!$H$7:$H$1044,MATCH(B326,Historical!$B$7:$B$1044,0)))^(1/5)-1)*100)</f>
        <v>0.60702486913342124</v>
      </c>
      <c r="V326" s="105">
        <f>IF(INDEX(Historical!$M$7:$M$1044,MATCH(B326,Historical!$B$7:$B$1044,0))=0,"n/a",((INDEX(Historical!$C$7:$C$1044,MATCH(B326,Historical!$B$7:$B$1044,0))/INDEX(Historical!$M$7:$M$1044,MATCH(B326,Historical!$B$7:$B$1044,0)))^(1/10)-1)*100)</f>
        <v>2.9853031148165066</v>
      </c>
      <c r="W326" s="106">
        <f t="shared" si="73"/>
        <v>0.20333776698274486</v>
      </c>
      <c r="X326" s="107">
        <f t="shared" si="74"/>
        <v>4.9112044428270329E-2</v>
      </c>
      <c r="Y326" s="55"/>
      <c r="Z326" s="101">
        <f t="shared" si="75"/>
        <v>59.770114942528728</v>
      </c>
      <c r="AA326" s="109">
        <f t="shared" si="76"/>
        <v>20.422634836427939</v>
      </c>
      <c r="AB326" s="71">
        <v>12</v>
      </c>
      <c r="AC326" s="100">
        <v>11.31</v>
      </c>
      <c r="AD326" s="100">
        <v>2.02</v>
      </c>
      <c r="AE326" s="100">
        <v>3.15</v>
      </c>
      <c r="AF326" s="100">
        <v>6.58</v>
      </c>
      <c r="AG326" s="100">
        <v>35.86</v>
      </c>
      <c r="AH326" s="100">
        <v>7.3</v>
      </c>
      <c r="AI326" s="100">
        <v>7.82</v>
      </c>
      <c r="AJ326" s="100">
        <v>12.36</v>
      </c>
      <c r="AK326" s="100">
        <v>8.5400000000000009</v>
      </c>
      <c r="AL326" s="100">
        <v>217090</v>
      </c>
      <c r="AM326" s="100">
        <v>0.11</v>
      </c>
      <c r="AN326" s="100">
        <v>2.12</v>
      </c>
      <c r="AO326" s="110">
        <f t="shared" si="77"/>
        <v>-16.888949650383964</v>
      </c>
      <c r="AP326" s="111">
        <f t="shared" si="78"/>
        <v>3.5336851860439764</v>
      </c>
      <c r="AQ326" s="112">
        <f t="shared" si="79"/>
        <v>144.38670378788871</v>
      </c>
      <c r="AR326" s="101">
        <f>INDEX(Historical!$C$7:$C$1045,MATCH(B326,Historical!$B$7:$B$1045,0))*IF(AH326="n/a",1.03,IF(AH326&lt;0,1.01,IF(AH326&gt;10,1.1,(1+AH326/100))))</f>
        <v>7.1998299999999995</v>
      </c>
      <c r="AS326" s="109">
        <f t="shared" si="80"/>
        <v>7.762856706</v>
      </c>
      <c r="AT326" s="109">
        <f t="shared" si="86"/>
        <v>8.4258046686923986</v>
      </c>
      <c r="AU326" s="109">
        <f t="shared" si="86"/>
        <v>9.1453683873987295</v>
      </c>
      <c r="AV326" s="109">
        <f t="shared" si="86"/>
        <v>9.9263828476825804</v>
      </c>
      <c r="AW326" s="109">
        <f t="shared" si="81"/>
        <v>42.460242609773708</v>
      </c>
      <c r="AX326" s="113">
        <f t="shared" si="82"/>
        <v>18.382648978168547</v>
      </c>
      <c r="AY326" s="100">
        <v>0.57999999999999996</v>
      </c>
      <c r="AZ326" s="100">
        <v>4.6500000000000004</v>
      </c>
      <c r="BA326" s="100">
        <v>-28.910000000000004</v>
      </c>
      <c r="BB326" s="100">
        <v>-5.21</v>
      </c>
      <c r="BC326" s="100">
        <v>-15.4</v>
      </c>
      <c r="BE326" s="12">
        <v>1996</v>
      </c>
      <c r="BF326" s="12">
        <f t="shared" si="84"/>
        <v>3</v>
      </c>
      <c r="BG326" s="100">
        <v>7.1099999999999994</v>
      </c>
      <c r="BH326" t="s">
        <v>121</v>
      </c>
      <c r="BI326" t="s">
        <v>122</v>
      </c>
    </row>
    <row r="327" spans="1:61" ht="11.25" customHeight="1" x14ac:dyDescent="0.2">
      <c r="A327" s="55" t="s">
        <v>942</v>
      </c>
      <c r="B327" s="55" t="s">
        <v>943</v>
      </c>
      <c r="C327" s="156" t="s">
        <v>134</v>
      </c>
      <c r="D327" s="98" t="s">
        <v>157</v>
      </c>
      <c r="E327" s="157">
        <v>17</v>
      </c>
      <c r="F327" s="2">
        <v>241</v>
      </c>
      <c r="G327" s="2" t="s">
        <v>146</v>
      </c>
      <c r="H327" s="2" t="s">
        <v>146</v>
      </c>
      <c r="I327" s="100">
        <v>71.739999999999995</v>
      </c>
      <c r="J327" s="101">
        <f t="shared" ref="J327:J390" si="87">(M327/I327)*100</f>
        <v>2.0351268469473096</v>
      </c>
      <c r="K327" s="104">
        <v>0.73</v>
      </c>
      <c r="L327" s="71">
        <v>2</v>
      </c>
      <c r="M327" s="28">
        <f t="shared" ref="M327:M390" si="88">K327*L327</f>
        <v>1.46</v>
      </c>
      <c r="N327" s="103" t="s">
        <v>944</v>
      </c>
      <c r="O327" s="104">
        <v>0.7</v>
      </c>
      <c r="P327" s="158">
        <v>46066</v>
      </c>
      <c r="Q327" s="158">
        <v>46080</v>
      </c>
      <c r="R327" s="28">
        <f t="shared" ref="R327:R390" si="89">(K327-O327)/O327*100</f>
        <v>4.28571428571429</v>
      </c>
      <c r="S327" s="105">
        <f>IF(INDEX(Historical!$D$7:$D1345,MATCH(B327,Historical!$B$7:$B$1044,0))=0,"n/a",(INDEX(Historical!$C$7:$C$1044,MATCH(B327,Historical!$B$7:$B$1044,0))/INDEX(Historical!$D$7:$D$1044,MATCH(B327,Historical!$B$7:$B$1044,0))-1)*100)</f>
        <v>6.0606060606060552</v>
      </c>
      <c r="T327" s="105">
        <f>IF(INDEX(Historical!$F$7:$F$1044,MATCH(B327,Historical!$B$7:$B$1044,0))=0,"n/a",((INDEX(Historical!$C$7:$C$1044,MATCH(B327,Historical!$B$7:$B$1044,0))/INDEX(Historical!$F$7:$F$1044,MATCH(B327,Historical!$B$7:$B$1044,0)))^(1/3)-1)*100)</f>
        <v>5.2726599609396629</v>
      </c>
      <c r="U327" s="105">
        <f>IF(INDEX(Historical!$H$7:$H$1044,MATCH(B327,Historical!$B$7:$B$1044,0))=0,"n/a",((INDEX(Historical!$C$7:$C$1044,MATCH(B327,Historical!$B$7:$B$1044,0))/INDEX(Historical!$H$7:$H$1044,MATCH(B327,Historical!$B$7:$B$1044,0)))^(1/5)-1)*100)</f>
        <v>4.9414522844583919</v>
      </c>
      <c r="V327" s="105">
        <f>IF(INDEX(Historical!$M$7:$M$1044,MATCH(B327,Historical!$B$7:$B$1044,0))=0,"n/a",((INDEX(Historical!$C$7:$C$1044,MATCH(B327,Historical!$B$7:$B$1044,0))/INDEX(Historical!$M$7:$M$1044,MATCH(B327,Historical!$B$7:$B$1044,0)))^(1/10)-1)*100)</f>
        <v>9.2119104255732331</v>
      </c>
      <c r="W327" s="106">
        <f t="shared" ref="W327:W390" si="90">IF(OR(U327&lt;=0,U327="n/a",V327&lt;=0,V327="n/a"),"n/a",U327/V327)</f>
        <v>0.53641992335709221</v>
      </c>
      <c r="X327" s="107">
        <f t="shared" ref="X327:X390" si="91">IF(OR(AJ327&lt;=0,AJ327="n/a",U327&lt;=0,U327="n/a"),"n/a",U327/AJ327)</f>
        <v>0.24258479550605755</v>
      </c>
      <c r="Y327" s="165"/>
      <c r="Z327" s="101">
        <f t="shared" ref="Z327:Z390" si="92">IF(OR(AC327&lt;0.01,AC327="n/a"),"n/a",M327/AC327*100)</f>
        <v>22.054380664652566</v>
      </c>
      <c r="AA327" s="109">
        <f t="shared" ref="AA327:AA390" si="93">IF(OR(AC327&lt;0.01,AC327="n/a"),"n/a",I327/AC327)</f>
        <v>10.836858006042295</v>
      </c>
      <c r="AB327" s="71">
        <v>12</v>
      </c>
      <c r="AC327" s="100">
        <v>6.62</v>
      </c>
      <c r="AD327" s="100">
        <v>2.73</v>
      </c>
      <c r="AE327" s="100">
        <v>4.2300000000000004</v>
      </c>
      <c r="AF327" s="100">
        <v>1.37</v>
      </c>
      <c r="AG327" s="100">
        <v>13.63</v>
      </c>
      <c r="AH327" s="100">
        <v>1.81</v>
      </c>
      <c r="AI327" s="100">
        <v>5.4899999999999993</v>
      </c>
      <c r="AJ327" s="100">
        <v>20.369999999999997</v>
      </c>
      <c r="AK327" s="100">
        <v>3.6900000000000004</v>
      </c>
      <c r="AL327" s="100">
        <v>4460</v>
      </c>
      <c r="AM327" s="100">
        <v>9.66</v>
      </c>
      <c r="AN327" s="100">
        <v>0.22</v>
      </c>
      <c r="AO327" s="110">
        <f t="shared" ref="AO327:AO390" si="94">IF(U327="n/a","n/a",IF(AA327&lt;0,"n/a",IF(AA327="n/a","n/a",J327+U327-AA327)))</f>
        <v>-3.8602788746365935</v>
      </c>
      <c r="AP327" s="111">
        <f t="shared" ref="AP327:AP390" si="95">IF(U327="n/a","n/a",J327+U327)</f>
        <v>6.9765791314057015</v>
      </c>
      <c r="AQ327" s="112">
        <f t="shared" ref="AQ327:AQ390" si="96">IF(OR(AC327&lt;0.01,AC327="n/a",AF327="n/a"),"n/a",(I327/SQRT(22.5*AC327*(I327/AF327))-1)*100)</f>
        <v>-18.76920269783292</v>
      </c>
      <c r="AR327" s="101">
        <f>INDEX(Historical!$C$7:$C$1045,MATCH(B327,Historical!$B$7:$B$1045,0))*IF(AH327="n/a",1.03,IF(AH327&lt;0,1.01,IF(AH327&gt;10,1.1,(1+AH327/100))))</f>
        <v>1.4253399999999998</v>
      </c>
      <c r="AS327" s="109">
        <f t="shared" ref="AS327:AS390" si="97">IF($AI327="n/a",1.03*AR327,IF($AI327&lt;0,1.01*AR327,IF($AI327&gt;10,1.1*AR327,(1+$AI327/100)*AR327)))</f>
        <v>1.5035911659999996</v>
      </c>
      <c r="AT327" s="109">
        <f t="shared" ref="AT327:AV346" si="98">IF($AK327="n/a",1.03*AS327,IF($AK327&lt;0,1.01*AS327,IF($AK327&gt;10,1.1*AS327,(1+$AK327/100)*AS327)))</f>
        <v>1.5590736800253995</v>
      </c>
      <c r="AU327" s="109">
        <f t="shared" si="98"/>
        <v>1.6166034988183366</v>
      </c>
      <c r="AV327" s="109">
        <f t="shared" si="98"/>
        <v>1.6762561679247332</v>
      </c>
      <c r="AW327" s="109">
        <f t="shared" ref="AW327:AW390" si="99">SUM(AR327:AV327)</f>
        <v>7.7808645127684688</v>
      </c>
      <c r="AX327" s="113">
        <f t="shared" ref="AX327:AX390" si="100">AW327/I327*100</f>
        <v>10.845922097530623</v>
      </c>
      <c r="AY327" s="100">
        <v>0.71</v>
      </c>
      <c r="AZ327" s="100">
        <v>19.950000000000003</v>
      </c>
      <c r="BA327" s="100">
        <v>-4.9000000000000004</v>
      </c>
      <c r="BB327" s="100">
        <v>3.6900000000000004</v>
      </c>
      <c r="BC327" s="100">
        <v>3.7900000000000005</v>
      </c>
      <c r="BE327" s="12">
        <v>2010</v>
      </c>
      <c r="BF327" s="12">
        <f t="shared" si="84"/>
        <v>1</v>
      </c>
      <c r="BG327" s="100">
        <v>2.54</v>
      </c>
      <c r="BH327" t="s">
        <v>121</v>
      </c>
      <c r="BI327" t="s">
        <v>122</v>
      </c>
    </row>
    <row r="328" spans="1:61" ht="11.25" customHeight="1" x14ac:dyDescent="0.2">
      <c r="A328" s="123" t="s">
        <v>945</v>
      </c>
      <c r="B328" s="55" t="s">
        <v>946</v>
      </c>
      <c r="C328" s="156" t="s">
        <v>134</v>
      </c>
      <c r="D328" s="98" t="s">
        <v>186</v>
      </c>
      <c r="E328" s="157">
        <v>14</v>
      </c>
      <c r="F328" s="2">
        <v>396</v>
      </c>
      <c r="G328" s="2" t="s">
        <v>146</v>
      </c>
      <c r="H328" s="2" t="s">
        <v>146</v>
      </c>
      <c r="I328" s="100">
        <v>158.09</v>
      </c>
      <c r="J328" s="101">
        <f t="shared" si="87"/>
        <v>1.3157062432791446</v>
      </c>
      <c r="K328" s="104">
        <v>0.52</v>
      </c>
      <c r="L328" s="71">
        <v>4</v>
      </c>
      <c r="M328" s="28">
        <f t="shared" si="88"/>
        <v>2.08</v>
      </c>
      <c r="N328" s="103" t="s">
        <v>182</v>
      </c>
      <c r="O328" s="104">
        <v>0.48</v>
      </c>
      <c r="P328" s="158">
        <v>46098</v>
      </c>
      <c r="Q328" s="158">
        <v>46112</v>
      </c>
      <c r="R328" s="28">
        <f t="shared" si="89"/>
        <v>8.333333333333341</v>
      </c>
      <c r="S328" s="105">
        <f>IF(INDEX(Historical!$D$7:$D1346,MATCH(B328,Historical!$B$7:$B$1044,0))=0,"n/a",(INDEX(Historical!$C$7:$C$1044,MATCH(B328,Historical!$B$7:$B$1044,0))/INDEX(Historical!$D$7:$D$1044,MATCH(B328,Historical!$B$7:$B$1044,0))-1)*100)</f>
        <v>6.6666666666666652</v>
      </c>
      <c r="T328" s="105">
        <f>IF(INDEX(Historical!$F$7:$F$1044,MATCH(B328,Historical!$B$7:$B$1044,0))=0,"n/a",((INDEX(Historical!$C$7:$C$1044,MATCH(B328,Historical!$B$7:$B$1044,0))/INDEX(Historical!$F$7:$F$1044,MATCH(B328,Historical!$B$7:$B$1044,0)))^(1/3)-1)*100)</f>
        <v>8.0983869874452274</v>
      </c>
      <c r="U328" s="105">
        <f>IF(INDEX(Historical!$H$7:$H$1044,MATCH(B328,Historical!$B$7:$B$1044,0))=0,"n/a",((INDEX(Historical!$C$7:$C$1044,MATCH(B328,Historical!$B$7:$B$1044,0))/INDEX(Historical!$H$7:$H$1044,MATCH(B328,Historical!$B$7:$B$1044,0)))^(1/5)-1)*100)</f>
        <v>9.8560543306117854</v>
      </c>
      <c r="V328" s="105">
        <f>IF(INDEX(Historical!$M$7:$M$1044,MATCH(B328,Historical!$B$7:$B$1044,0))=0,"n/a",((INDEX(Historical!$C$7:$C$1044,MATCH(B328,Historical!$B$7:$B$1044,0))/INDEX(Historical!$M$7:$M$1044,MATCH(B328,Historical!$B$7:$B$1044,0)))^(1/10)-1)*100)</f>
        <v>12.716455524132009</v>
      </c>
      <c r="W328" s="106">
        <f t="shared" si="90"/>
        <v>0.77506301279534673</v>
      </c>
      <c r="X328" s="107">
        <f t="shared" si="91"/>
        <v>1.1074218349002005</v>
      </c>
      <c r="Y328" s="159"/>
      <c r="Z328" s="101">
        <f t="shared" si="92"/>
        <v>36.048526863084923</v>
      </c>
      <c r="AA328" s="109">
        <f t="shared" si="93"/>
        <v>27.398613518197575</v>
      </c>
      <c r="AB328" s="71">
        <v>12</v>
      </c>
      <c r="AC328" s="100">
        <v>5.77</v>
      </c>
      <c r="AD328" s="100">
        <v>1.58</v>
      </c>
      <c r="AE328" s="100">
        <v>7.32</v>
      </c>
      <c r="AF328" s="100">
        <v>3.1</v>
      </c>
      <c r="AG328" s="100">
        <v>11.72</v>
      </c>
      <c r="AH328" s="100">
        <v>15.24</v>
      </c>
      <c r="AI328" s="100">
        <v>8.5599999999999987</v>
      </c>
      <c r="AJ328" s="100">
        <v>8.9</v>
      </c>
      <c r="AK328" s="100">
        <v>11.49</v>
      </c>
      <c r="AL328" s="100">
        <v>89550</v>
      </c>
      <c r="AM328" s="100">
        <v>0.62</v>
      </c>
      <c r="AN328" s="100">
        <v>0.7</v>
      </c>
      <c r="AO328" s="110">
        <f t="shared" si="94"/>
        <v>-16.226852944306643</v>
      </c>
      <c r="AP328" s="111">
        <f t="shared" si="95"/>
        <v>11.17176057389093</v>
      </c>
      <c r="AQ328" s="112">
        <f t="shared" si="96"/>
        <v>94.291535706768315</v>
      </c>
      <c r="AR328" s="101">
        <f>INDEX(Historical!$C$7:$C$1045,MATCH(B328,Historical!$B$7:$B$1045,0))*IF(AH328="n/a",1.03,IF(AH328&lt;0,1.01,IF(AH328&gt;10,1.1,(1+AH328/100))))</f>
        <v>2.1120000000000001</v>
      </c>
      <c r="AS328" s="109">
        <f t="shared" si="97"/>
        <v>2.2927871999999998</v>
      </c>
      <c r="AT328" s="109">
        <f t="shared" si="98"/>
        <v>2.5220659200000002</v>
      </c>
      <c r="AU328" s="109">
        <f t="shared" si="98"/>
        <v>2.7742725120000005</v>
      </c>
      <c r="AV328" s="109">
        <f t="shared" si="98"/>
        <v>3.0516997632000007</v>
      </c>
      <c r="AW328" s="109">
        <f t="shared" si="99"/>
        <v>12.7528253952</v>
      </c>
      <c r="AX328" s="113">
        <f t="shared" si="100"/>
        <v>8.0668134576507047</v>
      </c>
      <c r="AY328" s="100">
        <v>0.97</v>
      </c>
      <c r="AZ328" s="100">
        <v>10.42</v>
      </c>
      <c r="BA328" s="100">
        <v>-16.509999999999998</v>
      </c>
      <c r="BB328" s="100">
        <v>-1.23</v>
      </c>
      <c r="BC328" s="100">
        <v>-4.1099999999999994</v>
      </c>
      <c r="BE328" s="12">
        <v>2013</v>
      </c>
      <c r="BF328" s="12">
        <f t="shared" si="84"/>
        <v>1</v>
      </c>
      <c r="BG328" s="100">
        <v>2.4</v>
      </c>
      <c r="BH328" t="s">
        <v>121</v>
      </c>
      <c r="BI328" t="s">
        <v>122</v>
      </c>
    </row>
    <row r="329" spans="1:61" ht="11.25" customHeight="1" x14ac:dyDescent="0.2">
      <c r="A329" s="123" t="s">
        <v>947</v>
      </c>
      <c r="B329" s="55" t="s">
        <v>948</v>
      </c>
      <c r="C329" s="156" t="s">
        <v>162</v>
      </c>
      <c r="D329" s="98" t="s">
        <v>296</v>
      </c>
      <c r="E329" s="157">
        <v>14</v>
      </c>
      <c r="F329" s="2">
        <v>369</v>
      </c>
      <c r="G329" s="2" t="s">
        <v>119</v>
      </c>
      <c r="H329" s="2" t="s">
        <v>119</v>
      </c>
      <c r="I329" s="100">
        <v>147.74</v>
      </c>
      <c r="J329" s="101">
        <f t="shared" si="87"/>
        <v>2.3825639637200484</v>
      </c>
      <c r="K329" s="104">
        <v>0.88</v>
      </c>
      <c r="L329" s="71">
        <v>4</v>
      </c>
      <c r="M329" s="28">
        <f t="shared" si="88"/>
        <v>3.52</v>
      </c>
      <c r="N329" s="103" t="s">
        <v>697</v>
      </c>
      <c r="O329" s="104">
        <v>0.86</v>
      </c>
      <c r="P329" s="158">
        <v>45966</v>
      </c>
      <c r="Q329" s="158">
        <v>45992</v>
      </c>
      <c r="R329" s="28">
        <f t="shared" si="89"/>
        <v>2.3255813953488391</v>
      </c>
      <c r="S329" s="105">
        <f>IF(INDEX(Historical!$D$7:$D1347,MATCH(B329,Historical!$B$7:$B$1044,0))=0,"n/a",(INDEX(Historical!$C$7:$C$1044,MATCH(B329,Historical!$B$7:$B$1044,0))/INDEX(Historical!$D$7:$D$1044,MATCH(B329,Historical!$B$7:$B$1044,0))-1)*100)</f>
        <v>3.2835820895522394</v>
      </c>
      <c r="T329" s="105">
        <f>IF(INDEX(Historical!$F$7:$F$1044,MATCH(B329,Historical!$B$7:$B$1044,0))=0,"n/a",((INDEX(Historical!$C$7:$C$1044,MATCH(B329,Historical!$B$7:$B$1044,0))/INDEX(Historical!$F$7:$F$1044,MATCH(B329,Historical!$B$7:$B$1044,0)))^(1/3)-1)*100)</f>
        <v>4.4080949772199673</v>
      </c>
      <c r="U329" s="105">
        <f>IF(INDEX(Historical!$H$7:$H$1044,MATCH(B329,Historical!$B$7:$B$1044,0))=0,"n/a",((INDEX(Historical!$C$7:$C$1044,MATCH(B329,Historical!$B$7:$B$1044,0))/INDEX(Historical!$H$7:$H$1044,MATCH(B329,Historical!$B$7:$B$1044,0)))^(1/5)-1)*100)</f>
        <v>4.9304267061224705</v>
      </c>
      <c r="V329" s="105">
        <f>IF(INDEX(Historical!$M$7:$M$1044,MATCH(B329,Historical!$B$7:$B$1044,0))=0,"n/a",((INDEX(Historical!$C$7:$C$1044,MATCH(B329,Historical!$B$7:$B$1044,0))/INDEX(Historical!$M$7:$M$1044,MATCH(B329,Historical!$B$7:$B$1044,0)))^(1/10)-1)*100)</f>
        <v>6.0663165470655089</v>
      </c>
      <c r="W329" s="106">
        <f t="shared" si="90"/>
        <v>0.81275460452315029</v>
      </c>
      <c r="X329" s="107">
        <f t="shared" si="91"/>
        <v>1.0535099799406988</v>
      </c>
      <c r="Y329" s="165"/>
      <c r="Z329" s="101">
        <f t="shared" si="92"/>
        <v>59.560067681895092</v>
      </c>
      <c r="AA329" s="109">
        <f t="shared" si="93"/>
        <v>24.998307952622675</v>
      </c>
      <c r="AB329" s="71">
        <v>12</v>
      </c>
      <c r="AC329" s="100">
        <v>5.91</v>
      </c>
      <c r="AD329" s="100">
        <v>2.4700000000000002</v>
      </c>
      <c r="AE329" s="100">
        <v>4.5199999999999996</v>
      </c>
      <c r="AF329" s="100">
        <v>2.27</v>
      </c>
      <c r="AG329" s="100">
        <v>9.370000000000001</v>
      </c>
      <c r="AH329" s="100">
        <v>7.99</v>
      </c>
      <c r="AI329" s="100">
        <v>8.9</v>
      </c>
      <c r="AJ329" s="100">
        <v>4.68</v>
      </c>
      <c r="AK329" s="100">
        <v>8.61</v>
      </c>
      <c r="AL329" s="100">
        <v>8189.9999999999991</v>
      </c>
      <c r="AM329" s="100">
        <v>0.33999999999999997</v>
      </c>
      <c r="AN329" s="100">
        <v>1.03</v>
      </c>
      <c r="AO329" s="110">
        <f t="shared" si="94"/>
        <v>-17.685317282780154</v>
      </c>
      <c r="AP329" s="111">
        <f t="shared" si="95"/>
        <v>7.3129906698425184</v>
      </c>
      <c r="AQ329" s="112">
        <f t="shared" si="96"/>
        <v>58.80968211801121</v>
      </c>
      <c r="AR329" s="101">
        <f>INDEX(Historical!$C$7:$C$1045,MATCH(B329,Historical!$B$7:$B$1045,0))*IF(AH329="n/a",1.03,IF(AH329&lt;0,1.01,IF(AH329&gt;10,1.1,(1+AH329/100))))</f>
        <v>3.7364540000000002</v>
      </c>
      <c r="AS329" s="109">
        <f t="shared" si="97"/>
        <v>4.0689984060000004</v>
      </c>
      <c r="AT329" s="109">
        <f t="shared" si="98"/>
        <v>4.4193391687566006</v>
      </c>
      <c r="AU329" s="109">
        <f t="shared" si="98"/>
        <v>4.7998442711865446</v>
      </c>
      <c r="AV329" s="109">
        <f t="shared" si="98"/>
        <v>5.2131108629357064</v>
      </c>
      <c r="AW329" s="109">
        <f t="shared" si="99"/>
        <v>22.237746708878852</v>
      </c>
      <c r="AX329" s="113">
        <f t="shared" si="100"/>
        <v>15.051947142871835</v>
      </c>
      <c r="AY329" s="100">
        <v>0.51</v>
      </c>
      <c r="AZ329" s="100">
        <v>36.61</v>
      </c>
      <c r="BA329" s="100">
        <v>-1.3299999999999998</v>
      </c>
      <c r="BB329" s="100">
        <v>3.15</v>
      </c>
      <c r="BC329" s="100">
        <v>11.44</v>
      </c>
      <c r="BE329" s="12">
        <v>2013</v>
      </c>
      <c r="BF329" s="12">
        <f t="shared" si="84"/>
        <v>1</v>
      </c>
      <c r="BG329" s="100">
        <v>3.2</v>
      </c>
      <c r="BH329" t="s">
        <v>121</v>
      </c>
      <c r="BI329" t="s">
        <v>122</v>
      </c>
    </row>
    <row r="330" spans="1:61" ht="11.25" customHeight="1" x14ac:dyDescent="0.2">
      <c r="A330" s="55" t="s">
        <v>949</v>
      </c>
      <c r="B330" s="55" t="s">
        <v>950</v>
      </c>
      <c r="C330" s="156" t="s">
        <v>116</v>
      </c>
      <c r="D330" s="98" t="s">
        <v>215</v>
      </c>
      <c r="E330" s="157">
        <v>16</v>
      </c>
      <c r="F330" s="2">
        <v>255</v>
      </c>
      <c r="G330" s="2" t="s">
        <v>146</v>
      </c>
      <c r="H330" s="2" t="s">
        <v>146</v>
      </c>
      <c r="I330" s="100">
        <v>217.85</v>
      </c>
      <c r="J330" s="101">
        <f t="shared" si="87"/>
        <v>1.3036492999770484</v>
      </c>
      <c r="K330" s="104">
        <v>0.71</v>
      </c>
      <c r="L330" s="71">
        <v>4</v>
      </c>
      <c r="M330" s="28">
        <f t="shared" si="88"/>
        <v>2.84</v>
      </c>
      <c r="N330" s="103" t="s">
        <v>273</v>
      </c>
      <c r="O330" s="104">
        <v>0.69</v>
      </c>
      <c r="P330" s="163">
        <v>45796</v>
      </c>
      <c r="Q330" s="163">
        <v>45807</v>
      </c>
      <c r="R330" s="28">
        <f t="shared" si="89"/>
        <v>2.8985507246376838</v>
      </c>
      <c r="S330" s="105">
        <f>IF(INDEX(Historical!$D$7:$D1348,MATCH(B330,Historical!$B$7:$B$1044,0))=0,"n/a",(INDEX(Historical!$C$7:$C$1044,MATCH(B330,Historical!$B$7:$B$1044,0))/INDEX(Historical!$D$7:$D$1044,MATCH(B330,Historical!$B$7:$B$1044,0))-1)*100)</f>
        <v>4.0590405904058935</v>
      </c>
      <c r="T330" s="105">
        <f>IF(INDEX(Historical!$F$7:$F$1044,MATCH(B330,Historical!$B$7:$B$1044,0))=0,"n/a",((INDEX(Historical!$C$7:$C$1044,MATCH(B330,Historical!$B$7:$B$1044,0))/INDEX(Historical!$F$7:$F$1044,MATCH(B330,Historical!$B$7:$B$1044,0)))^(1/3)-1)*100)</f>
        <v>6.4170176581825888</v>
      </c>
      <c r="U330" s="105">
        <f>IF(INDEX(Historical!$H$7:$H$1044,MATCH(B330,Historical!$B$7:$B$1044,0))=0,"n/a",((INDEX(Historical!$C$7:$C$1044,MATCH(B330,Historical!$B$7:$B$1044,0))/INDEX(Historical!$H$7:$H$1044,MATCH(B330,Historical!$B$7:$B$1044,0)))^(1/5)-1)*100)</f>
        <v>7.1134043408236147</v>
      </c>
      <c r="V330" s="105">
        <f>IF(INDEX(Historical!$M$7:$M$1044,MATCH(B330,Historical!$B$7:$B$1044,0))=0,"n/a",((INDEX(Historical!$C$7:$C$1044,MATCH(B330,Historical!$B$7:$B$1044,0))/INDEX(Historical!$M$7:$M$1044,MATCH(B330,Historical!$B$7:$B$1044,0)))^(1/10)-1)*100)</f>
        <v>8.5632265591419241</v>
      </c>
      <c r="W330" s="106">
        <f t="shared" si="90"/>
        <v>0.83069206352242209</v>
      </c>
      <c r="X330" s="107">
        <f t="shared" si="91"/>
        <v>1.329608288004414</v>
      </c>
      <c r="Y330" s="165"/>
      <c r="Z330" s="101">
        <f t="shared" si="92"/>
        <v>41.949778434268836</v>
      </c>
      <c r="AA330" s="109">
        <f t="shared" si="93"/>
        <v>32.17872968980798</v>
      </c>
      <c r="AB330" s="71">
        <v>12</v>
      </c>
      <c r="AC330" s="100">
        <v>6.77</v>
      </c>
      <c r="AD330" s="100">
        <v>3.2</v>
      </c>
      <c r="AE330" s="100">
        <v>4.58</v>
      </c>
      <c r="AF330" s="100">
        <v>4</v>
      </c>
      <c r="AG330" s="100">
        <v>12.76</v>
      </c>
      <c r="AH330" s="100">
        <v>5.8999999999999995</v>
      </c>
      <c r="AI330" s="100">
        <v>8.68</v>
      </c>
      <c r="AJ330" s="100">
        <v>5.35</v>
      </c>
      <c r="AK330" s="100">
        <v>7.4399999999999995</v>
      </c>
      <c r="AL330" s="100">
        <v>16170.000000000002</v>
      </c>
      <c r="AM330" s="100">
        <v>0.27999999999999997</v>
      </c>
      <c r="AN330" s="100">
        <v>0.47</v>
      </c>
      <c r="AO330" s="110">
        <f t="shared" si="94"/>
        <v>-23.761676049007317</v>
      </c>
      <c r="AP330" s="111">
        <f t="shared" si="95"/>
        <v>8.4170536408006633</v>
      </c>
      <c r="AQ330" s="112">
        <f t="shared" si="96"/>
        <v>139.17907634167884</v>
      </c>
      <c r="AR330" s="101">
        <f>INDEX(Historical!$C$7:$C$1045,MATCH(B330,Historical!$B$7:$B$1045,0))*IF(AH330="n/a",1.03,IF(AH330&lt;0,1.01,IF(AH330&gt;10,1.1,(1+AH330/100))))</f>
        <v>2.9863799999999996</v>
      </c>
      <c r="AS330" s="109">
        <f t="shared" si="97"/>
        <v>3.2455977839999997</v>
      </c>
      <c r="AT330" s="109">
        <f t="shared" si="98"/>
        <v>3.4870702591295997</v>
      </c>
      <c r="AU330" s="109">
        <f t="shared" si="98"/>
        <v>3.7465082864088419</v>
      </c>
      <c r="AV330" s="109">
        <f t="shared" si="98"/>
        <v>4.0252485029176599</v>
      </c>
      <c r="AW330" s="109">
        <f t="shared" si="99"/>
        <v>17.490804832456103</v>
      </c>
      <c r="AX330" s="113">
        <f t="shared" si="100"/>
        <v>8.028829392910767</v>
      </c>
      <c r="AY330" s="100">
        <v>1.01</v>
      </c>
      <c r="AZ330" s="100">
        <v>38.54</v>
      </c>
      <c r="BA330" s="100">
        <v>-2.68</v>
      </c>
      <c r="BB330" s="100">
        <v>9.27</v>
      </c>
      <c r="BC330" s="100">
        <v>20.28</v>
      </c>
      <c r="BE330" s="12">
        <v>2010</v>
      </c>
      <c r="BF330" s="12">
        <f t="shared" si="84"/>
        <v>1</v>
      </c>
      <c r="BG330" s="100">
        <v>7.3999999999999995</v>
      </c>
      <c r="BH330" t="s">
        <v>121</v>
      </c>
      <c r="BI330" t="s">
        <v>122</v>
      </c>
    </row>
    <row r="331" spans="1:61" ht="11.25" customHeight="1" x14ac:dyDescent="0.2">
      <c r="A331" s="116" t="s">
        <v>1511</v>
      </c>
      <c r="B331" s="55" t="s">
        <v>1512</v>
      </c>
      <c r="C331" s="156" t="s">
        <v>300</v>
      </c>
      <c r="D331" s="98" t="s">
        <v>795</v>
      </c>
      <c r="E331" s="157">
        <v>8</v>
      </c>
      <c r="F331" s="2">
        <v>560</v>
      </c>
      <c r="G331" s="2" t="s">
        <v>146</v>
      </c>
      <c r="H331" s="2" t="s">
        <v>146</v>
      </c>
      <c r="I331" s="100">
        <v>54.25</v>
      </c>
      <c r="J331" s="101">
        <f t="shared" si="87"/>
        <v>14.009216589861751</v>
      </c>
      <c r="K331" s="104">
        <v>1.9</v>
      </c>
      <c r="L331" s="71">
        <v>4</v>
      </c>
      <c r="M331" s="28">
        <f t="shared" si="88"/>
        <v>7.6</v>
      </c>
      <c r="N331" s="103" t="s">
        <v>158</v>
      </c>
      <c r="O331" s="104">
        <v>1.82</v>
      </c>
      <c r="P331" s="115">
        <v>45471</v>
      </c>
      <c r="Q331" s="115">
        <v>45488</v>
      </c>
      <c r="R331" s="28">
        <f t="shared" si="89"/>
        <v>4.3956043956043871</v>
      </c>
      <c r="S331" s="105">
        <f>IF(INDEX(Historical!$D$7:$D1349,MATCH(B331,Historical!$B$7:$B$1044,0))=0,"n/a",(INDEX(Historical!$C$7:$C$1044,MATCH(B331,Historical!$B$7:$B$1044,0))/INDEX(Historical!$D$7:$D$1044,MATCH(B331,Historical!$B$7:$B$1044,0))-1)*100)</f>
        <v>2.1505376344086002</v>
      </c>
      <c r="T331" s="105">
        <f>IF(INDEX(Historical!$F$7:$F$1044,MATCH(B331,Historical!$B$7:$B$1044,0))=0,"n/a",((INDEX(Historical!$C$7:$C$1044,MATCH(B331,Historical!$B$7:$B$1044,0))/INDEX(Historical!$F$7:$F$1044,MATCH(B331,Historical!$B$7:$B$1044,0)))^(1/3)-1)*100)</f>
        <v>3.7771070432953691</v>
      </c>
      <c r="U331" s="105">
        <f>IF(INDEX(Historical!$H$7:$H$1044,MATCH(B331,Historical!$B$7:$B$1044,0))=0,"n/a",((INDEX(Historical!$C$7:$C$1044,MATCH(B331,Historical!$B$7:$B$1044,0))/INDEX(Historical!$H$7:$H$1044,MATCH(B331,Historical!$B$7:$B$1044,0)))^(1/5)-1)*100)</f>
        <v>12.433219037646737</v>
      </c>
      <c r="V331" s="105" t="str">
        <f>IF(INDEX(Historical!$M$7:$M$1044,MATCH(B331,Historical!$B$7:$B$1044,0))=0,"n/a",((INDEX(Historical!$C$7:$C$1044,MATCH(B331,Historical!$B$7:$B$1044,0))/INDEX(Historical!$M$7:$M$1044,MATCH(B331,Historical!$B$7:$B$1044,0)))^(1/10)-1)*100)</f>
        <v>n/a</v>
      </c>
      <c r="W331" s="106" t="str">
        <f t="shared" si="90"/>
        <v>n/a</v>
      </c>
      <c r="X331" s="107">
        <f t="shared" si="91"/>
        <v>3.3067071908634937</v>
      </c>
      <c r="Y331" s="165" t="s">
        <v>1717</v>
      </c>
      <c r="Z331" s="101">
        <f t="shared" si="92"/>
        <v>193.38422391857503</v>
      </c>
      <c r="AA331" s="109">
        <f t="shared" si="93"/>
        <v>13.804071246819339</v>
      </c>
      <c r="AB331" s="71">
        <v>12</v>
      </c>
      <c r="AC331" s="100">
        <v>3.93</v>
      </c>
      <c r="AD331" s="100" t="s">
        <v>142</v>
      </c>
      <c r="AE331" s="100">
        <v>5.83</v>
      </c>
      <c r="AF331" s="100">
        <v>0.84</v>
      </c>
      <c r="AG331" s="100">
        <v>6.09</v>
      </c>
      <c r="AH331" s="100">
        <v>9.41</v>
      </c>
      <c r="AI331" s="100">
        <v>11.4</v>
      </c>
      <c r="AJ331" s="100">
        <v>3.7600000000000002</v>
      </c>
      <c r="AK331" s="100" t="s">
        <v>142</v>
      </c>
      <c r="AL331" s="100">
        <v>1550</v>
      </c>
      <c r="AM331" s="100">
        <v>1.94</v>
      </c>
      <c r="AN331" s="100">
        <v>0.21</v>
      </c>
      <c r="AO331" s="110">
        <f t="shared" si="94"/>
        <v>12.638364380689149</v>
      </c>
      <c r="AP331" s="111">
        <f t="shared" si="95"/>
        <v>26.442435627508488</v>
      </c>
      <c r="AQ331" s="112">
        <f t="shared" si="96"/>
        <v>-28.211979187709279</v>
      </c>
      <c r="AR331" s="101">
        <f>INDEX(Historical!$C$7:$C$1045,MATCH(B331,Historical!$B$7:$B$1045,0))*IF(AH331="n/a",1.03,IF(AH331&lt;0,1.01,IF(AH331&gt;10,1.1,(1+AH331/100))))</f>
        <v>8.3151600000000006</v>
      </c>
      <c r="AS331" s="109">
        <f t="shared" si="97"/>
        <v>9.1466760000000011</v>
      </c>
      <c r="AT331" s="109">
        <f t="shared" si="98"/>
        <v>9.4210762800000012</v>
      </c>
      <c r="AU331" s="109">
        <f t="shared" si="98"/>
        <v>9.7037085684000015</v>
      </c>
      <c r="AV331" s="109">
        <f t="shared" si="98"/>
        <v>9.9948198254520015</v>
      </c>
      <c r="AW331" s="109">
        <f t="shared" si="99"/>
        <v>46.581440673852001</v>
      </c>
      <c r="AX331" s="113">
        <f t="shared" si="100"/>
        <v>85.864406772077416</v>
      </c>
      <c r="AY331" s="100">
        <v>1.45</v>
      </c>
      <c r="AZ331" s="100">
        <v>21.69</v>
      </c>
      <c r="BA331" s="100">
        <v>-9.33</v>
      </c>
      <c r="BB331" s="100">
        <v>3.7699999999999996</v>
      </c>
      <c r="BC331" s="100">
        <v>4.2299999999999995</v>
      </c>
      <c r="BE331" s="12">
        <v>2017</v>
      </c>
      <c r="BF331" s="12">
        <f t="shared" si="84"/>
        <v>1</v>
      </c>
      <c r="BG331" s="100">
        <v>4.8500000000000005</v>
      </c>
      <c r="BH331" t="s">
        <v>121</v>
      </c>
      <c r="BI331" t="s">
        <v>302</v>
      </c>
    </row>
    <row r="332" spans="1:61" ht="11.25" customHeight="1" x14ac:dyDescent="0.2">
      <c r="A332" s="123" t="s">
        <v>951</v>
      </c>
      <c r="B332" s="55" t="s">
        <v>952</v>
      </c>
      <c r="C332" s="156" t="s">
        <v>134</v>
      </c>
      <c r="D332" s="98" t="s">
        <v>157</v>
      </c>
      <c r="E332" s="157">
        <v>16</v>
      </c>
      <c r="F332" s="2">
        <v>295</v>
      </c>
      <c r="G332" s="2" t="s">
        <v>119</v>
      </c>
      <c r="H332" s="2" t="s">
        <v>119</v>
      </c>
      <c r="I332" s="100">
        <v>77.989999999999995</v>
      </c>
      <c r="J332" s="101">
        <f t="shared" si="87"/>
        <v>3.2824721118092066</v>
      </c>
      <c r="K332" s="104">
        <v>0.64</v>
      </c>
      <c r="L332" s="71">
        <v>4</v>
      </c>
      <c r="M332" s="28">
        <f t="shared" si="88"/>
        <v>2.56</v>
      </c>
      <c r="N332" s="103" t="s">
        <v>953</v>
      </c>
      <c r="O332" s="104">
        <v>0.59</v>
      </c>
      <c r="P332" s="158">
        <v>46111</v>
      </c>
      <c r="Q332" s="158">
        <v>46121</v>
      </c>
      <c r="R332" s="28">
        <f t="shared" si="89"/>
        <v>8.4745762711864483</v>
      </c>
      <c r="S332" s="105">
        <f>IF(INDEX(Historical!$D$7:$D1350,MATCH(B332,Historical!$B$7:$B$1044,0))=0,"n/a",(INDEX(Historical!$C$7:$C$1044,MATCH(B332,Historical!$B$7:$B$1044,0))/INDEX(Historical!$D$7:$D$1044,MATCH(B332,Historical!$B$7:$B$1044,0))-1)*100)</f>
        <v>3.539823008849563</v>
      </c>
      <c r="T332" s="105">
        <f>IF(INDEX(Historical!$F$7:$F$1044,MATCH(B332,Historical!$B$7:$B$1044,0))=0,"n/a",((INDEX(Historical!$C$7:$C$1044,MATCH(B332,Historical!$B$7:$B$1044,0))/INDEX(Historical!$F$7:$F$1044,MATCH(B332,Historical!$B$7:$B$1044,0)))^(1/3)-1)*100)</f>
        <v>5.1977860665757269</v>
      </c>
      <c r="U332" s="105">
        <f>IF(INDEX(Historical!$H$7:$H$1044,MATCH(B332,Historical!$B$7:$B$1044,0))=0,"n/a",((INDEX(Historical!$C$7:$C$1044,MATCH(B332,Historical!$B$7:$B$1044,0))/INDEX(Historical!$H$7:$H$1044,MATCH(B332,Historical!$B$7:$B$1044,0)))^(1/5)-1)*100)</f>
        <v>5.1547496797280434</v>
      </c>
      <c r="V332" s="105">
        <f>IF(INDEX(Historical!$M$7:$M$1044,MATCH(B332,Historical!$B$7:$B$1044,0))=0,"n/a",((INDEX(Historical!$C$7:$C$1044,MATCH(B332,Historical!$B$7:$B$1044,0))/INDEX(Historical!$M$7:$M$1044,MATCH(B332,Historical!$B$7:$B$1044,0)))^(1/10)-1)*100)</f>
        <v>8.6579653683789726</v>
      </c>
      <c r="W332" s="106">
        <f t="shared" si="90"/>
        <v>0.59537656486297141</v>
      </c>
      <c r="X332" s="107">
        <f t="shared" si="91"/>
        <v>1.2727776986982824</v>
      </c>
      <c r="Y332" s="166"/>
      <c r="Z332" s="101">
        <f t="shared" si="92"/>
        <v>50.793650793650791</v>
      </c>
      <c r="AA332" s="109">
        <f t="shared" si="93"/>
        <v>15.474206349206348</v>
      </c>
      <c r="AB332" s="71">
        <v>12</v>
      </c>
      <c r="AC332" s="100">
        <v>5.04</v>
      </c>
      <c r="AD332" s="100">
        <v>0.48</v>
      </c>
      <c r="AE332" s="100">
        <v>3.02</v>
      </c>
      <c r="AF332" s="100">
        <v>1.07</v>
      </c>
      <c r="AG332" s="100">
        <v>7.32</v>
      </c>
      <c r="AH332" s="100">
        <v>29.15</v>
      </c>
      <c r="AI332" s="100">
        <v>14.48</v>
      </c>
      <c r="AJ332" s="100">
        <v>4.05</v>
      </c>
      <c r="AK332" s="100">
        <v>19.32</v>
      </c>
      <c r="AL332" s="100">
        <v>3780</v>
      </c>
      <c r="AM332" s="100">
        <v>1.4200000000000002</v>
      </c>
      <c r="AN332" s="100">
        <v>0.22</v>
      </c>
      <c r="AO332" s="110">
        <f t="shared" si="94"/>
        <v>-7.036984557669097</v>
      </c>
      <c r="AP332" s="111">
        <f t="shared" si="95"/>
        <v>8.4372217915372509</v>
      </c>
      <c r="AQ332" s="112">
        <f t="shared" si="96"/>
        <v>-14.216290607259641</v>
      </c>
      <c r="AR332" s="101">
        <f>INDEX(Historical!$C$7:$C$1045,MATCH(B332,Historical!$B$7:$B$1045,0))*IF(AH332="n/a",1.03,IF(AH332&lt;0,1.01,IF(AH332&gt;10,1.1,(1+AH332/100))))</f>
        <v>2.5739999999999998</v>
      </c>
      <c r="AS332" s="109">
        <f t="shared" si="97"/>
        <v>2.8313999999999999</v>
      </c>
      <c r="AT332" s="109">
        <f t="shared" si="98"/>
        <v>3.1145400000000003</v>
      </c>
      <c r="AU332" s="109">
        <f t="shared" si="98"/>
        <v>3.4259940000000006</v>
      </c>
      <c r="AV332" s="109">
        <f t="shared" si="98"/>
        <v>3.7685934000000012</v>
      </c>
      <c r="AW332" s="109">
        <f t="shared" si="99"/>
        <v>15.714527400000001</v>
      </c>
      <c r="AX332" s="113">
        <f t="shared" si="100"/>
        <v>20.149413258110016</v>
      </c>
      <c r="AY332" s="100">
        <v>0.8</v>
      </c>
      <c r="AZ332" s="100">
        <v>36.799999999999997</v>
      </c>
      <c r="BA332" s="100">
        <v>-10.36</v>
      </c>
      <c r="BB332" s="100">
        <v>0.4</v>
      </c>
      <c r="BC332" s="100">
        <v>6.36</v>
      </c>
      <c r="BE332" s="12">
        <v>2011</v>
      </c>
      <c r="BF332" s="12">
        <f t="shared" si="84"/>
        <v>1</v>
      </c>
      <c r="BG332" s="100">
        <v>1.08</v>
      </c>
      <c r="BH332" t="s">
        <v>121</v>
      </c>
      <c r="BI332" t="s">
        <v>122</v>
      </c>
    </row>
    <row r="333" spans="1:61" ht="11.25" customHeight="1" x14ac:dyDescent="0.2">
      <c r="A333" s="123" t="s">
        <v>954</v>
      </c>
      <c r="B333" s="55" t="s">
        <v>955</v>
      </c>
      <c r="C333" s="156" t="s">
        <v>125</v>
      </c>
      <c r="D333" s="98" t="s">
        <v>126</v>
      </c>
      <c r="E333" s="157">
        <v>15</v>
      </c>
      <c r="F333" s="2">
        <v>318</v>
      </c>
      <c r="G333" s="2" t="s">
        <v>118</v>
      </c>
      <c r="H333" s="2" t="s">
        <v>118</v>
      </c>
      <c r="I333" s="100">
        <v>111.74</v>
      </c>
      <c r="J333" s="101">
        <f t="shared" si="87"/>
        <v>2.9353857168426702</v>
      </c>
      <c r="K333" s="104">
        <v>0.82</v>
      </c>
      <c r="L333" s="71">
        <v>4</v>
      </c>
      <c r="M333" s="28">
        <f t="shared" si="88"/>
        <v>3.28</v>
      </c>
      <c r="N333" s="103" t="s">
        <v>575</v>
      </c>
      <c r="O333" s="104">
        <v>0.8</v>
      </c>
      <c r="P333" s="158">
        <v>45931</v>
      </c>
      <c r="Q333" s="158">
        <v>45951</v>
      </c>
      <c r="R333" s="28">
        <f t="shared" si="89"/>
        <v>2.4999999999999885</v>
      </c>
      <c r="S333" s="105">
        <f>IF(INDEX(Historical!$D$7:$D1351,MATCH(B333,Historical!$B$7:$B$1044,0))=0,"n/a",(INDEX(Historical!$C$7:$C$1044,MATCH(B333,Historical!$B$7:$B$1044,0))/INDEX(Historical!$D$7:$D$1044,MATCH(B333,Historical!$B$7:$B$1044,0))-1)*100)</f>
        <v>2.5477707006369421</v>
      </c>
      <c r="T333" s="105">
        <f>IF(INDEX(Historical!$F$7:$F$1044,MATCH(B333,Historical!$B$7:$B$1044,0))=0,"n/a",((INDEX(Historical!$C$7:$C$1044,MATCH(B333,Historical!$B$7:$B$1044,0))/INDEX(Historical!$F$7:$F$1044,MATCH(B333,Historical!$B$7:$B$1044,0)))^(1/3)-1)*100)</f>
        <v>6.5756716652330516</v>
      </c>
      <c r="U333" s="105">
        <f>IF(INDEX(Historical!$H$7:$H$1044,MATCH(B333,Historical!$B$7:$B$1044,0))=0,"n/a",((INDEX(Historical!$C$7:$C$1044,MATCH(B333,Historical!$B$7:$B$1044,0))/INDEX(Historical!$H$7:$H$1044,MATCH(B333,Historical!$B$7:$B$1044,0)))^(1/5)-1)*100)</f>
        <v>4.9414522844583919</v>
      </c>
      <c r="V333" s="105">
        <f>IF(INDEX(Historical!$M$7:$M$1044,MATCH(B333,Historical!$B$7:$B$1044,0))=0,"n/a",((INDEX(Historical!$C$7:$C$1044,MATCH(B333,Historical!$B$7:$B$1044,0))/INDEX(Historical!$M$7:$M$1044,MATCH(B333,Historical!$B$7:$B$1044,0)))^(1/10)-1)*100)</f>
        <v>6.5334462233847201</v>
      </c>
      <c r="W333" s="106">
        <f t="shared" si="90"/>
        <v>0.7563316686945073</v>
      </c>
      <c r="X333" s="107">
        <f t="shared" si="91"/>
        <v>0.29448464150526765</v>
      </c>
      <c r="Y333" s="166"/>
      <c r="Z333" s="101">
        <f t="shared" si="92"/>
        <v>29.364368845120858</v>
      </c>
      <c r="AA333" s="109">
        <f t="shared" si="93"/>
        <v>10.003581020590868</v>
      </c>
      <c r="AB333" s="71">
        <v>12</v>
      </c>
      <c r="AC333" s="100">
        <v>11.17</v>
      </c>
      <c r="AD333" s="100">
        <v>1.74</v>
      </c>
      <c r="AE333" s="100">
        <v>0.98</v>
      </c>
      <c r="AF333" s="100">
        <v>1.65</v>
      </c>
      <c r="AG333" s="100">
        <v>18.05</v>
      </c>
      <c r="AH333" s="100">
        <v>0.95</v>
      </c>
      <c r="AI333" s="100">
        <v>4.63</v>
      </c>
      <c r="AJ333" s="100">
        <v>16.78</v>
      </c>
      <c r="AK333" s="100">
        <v>5.45</v>
      </c>
      <c r="AL333" s="100">
        <v>7050</v>
      </c>
      <c r="AM333" s="100">
        <v>1.1599999999999999</v>
      </c>
      <c r="AN333" s="100">
        <v>0.46</v>
      </c>
      <c r="AO333" s="110">
        <f t="shared" si="94"/>
        <v>-2.1267430192898065</v>
      </c>
      <c r="AP333" s="111">
        <f t="shared" si="95"/>
        <v>7.8768380013010617</v>
      </c>
      <c r="AQ333" s="112">
        <f t="shared" si="96"/>
        <v>-14.349784500563167</v>
      </c>
      <c r="AR333" s="101">
        <f>INDEX(Historical!$C$7:$C$1045,MATCH(B333,Historical!$B$7:$B$1045,0))*IF(AH333="n/a",1.03,IF(AH333&lt;0,1.01,IF(AH333&gt;10,1.1,(1+AH333/100))))</f>
        <v>3.2505900000000003</v>
      </c>
      <c r="AS333" s="109">
        <f t="shared" si="97"/>
        <v>3.4010923170000003</v>
      </c>
      <c r="AT333" s="109">
        <f t="shared" si="98"/>
        <v>3.5864518482765004</v>
      </c>
      <c r="AU333" s="109">
        <f t="shared" si="98"/>
        <v>3.7819134740075695</v>
      </c>
      <c r="AV333" s="109">
        <f t="shared" si="98"/>
        <v>3.9880277583409822</v>
      </c>
      <c r="AW333" s="109">
        <f t="shared" si="99"/>
        <v>18.008075397625053</v>
      </c>
      <c r="AX333" s="113">
        <f t="shared" si="100"/>
        <v>16.116051009150755</v>
      </c>
      <c r="AY333" s="100">
        <v>0.64</v>
      </c>
      <c r="AZ333" s="100">
        <v>9.2200000000000006</v>
      </c>
      <c r="BA333" s="100">
        <v>-21.19</v>
      </c>
      <c r="BB333" s="100">
        <v>-1.4200000000000002</v>
      </c>
      <c r="BC333" s="100">
        <v>-4.84</v>
      </c>
      <c r="BE333" s="12">
        <v>2011</v>
      </c>
      <c r="BF333" s="12">
        <f t="shared" si="84"/>
        <v>1</v>
      </c>
      <c r="BG333" s="100">
        <v>9.5</v>
      </c>
      <c r="BH333" t="s">
        <v>121</v>
      </c>
      <c r="BI333" t="s">
        <v>122</v>
      </c>
    </row>
    <row r="334" spans="1:61" ht="11.25" customHeight="1" x14ac:dyDescent="0.2">
      <c r="A334" s="55" t="s">
        <v>956</v>
      </c>
      <c r="B334" s="55" t="s">
        <v>957</v>
      </c>
      <c r="C334" s="156" t="s">
        <v>198</v>
      </c>
      <c r="D334" s="98" t="s">
        <v>958</v>
      </c>
      <c r="E334" s="157">
        <v>15</v>
      </c>
      <c r="F334" s="2">
        <v>321</v>
      </c>
      <c r="G334" s="2" t="s">
        <v>146</v>
      </c>
      <c r="H334" s="2" t="s">
        <v>146</v>
      </c>
      <c r="I334" s="100">
        <v>388.38</v>
      </c>
      <c r="J334" s="101">
        <f t="shared" si="87"/>
        <v>1.235902981615943</v>
      </c>
      <c r="K334" s="104">
        <v>1.2</v>
      </c>
      <c r="L334" s="71">
        <v>4</v>
      </c>
      <c r="M334" s="28">
        <f t="shared" si="88"/>
        <v>4.8</v>
      </c>
      <c r="N334" s="103" t="s">
        <v>588</v>
      </c>
      <c r="O334" s="104">
        <v>1.04</v>
      </c>
      <c r="P334" s="158">
        <v>45939</v>
      </c>
      <c r="Q334" s="158">
        <v>45947</v>
      </c>
      <c r="R334" s="28">
        <f t="shared" si="89"/>
        <v>15.384615384615378</v>
      </c>
      <c r="S334" s="105">
        <f>IF(INDEX(Historical!$D$7:$D1352,MATCH(B334,Historical!$B$7:$B$1044,0))=0,"n/a",(INDEX(Historical!$C$7:$C$1044,MATCH(B334,Historical!$B$7:$B$1044,0))/INDEX(Historical!$D$7:$D$1044,MATCH(B334,Historical!$B$7:$B$1044,0))-1)*100)</f>
        <v>15.508021390374328</v>
      </c>
      <c r="T334" s="105">
        <f>IF(INDEX(Historical!$F$7:$F$1044,MATCH(B334,Historical!$B$7:$B$1044,0))=0,"n/a",((INDEX(Historical!$C$7:$C$1044,MATCH(B334,Historical!$B$7:$B$1044,0))/INDEX(Historical!$F$7:$F$1044,MATCH(B334,Historical!$B$7:$B$1044,0)))^(1/3)-1)*100)</f>
        <v>15.277587606658072</v>
      </c>
      <c r="U334" s="105">
        <f>IF(INDEX(Historical!$H$7:$H$1044,MATCH(B334,Historical!$B$7:$B$1044,0))=0,"n/a",((INDEX(Historical!$C$7:$C$1044,MATCH(B334,Historical!$B$7:$B$1044,0))/INDEX(Historical!$H$7:$H$1044,MATCH(B334,Historical!$B$7:$B$1044,0)))^(1/5)-1)*100)</f>
        <v>14.658287405035209</v>
      </c>
      <c r="V334" s="105">
        <f>IF(INDEX(Historical!$M$7:$M$1044,MATCH(B334,Historical!$B$7:$B$1044,0))=0,"n/a",((INDEX(Historical!$C$7:$C$1044,MATCH(B334,Historical!$B$7:$B$1044,0))/INDEX(Historical!$M$7:$M$1044,MATCH(B334,Historical!$B$7:$B$1044,0)))^(1/10)-1)*100)</f>
        <v>15.193890130857767</v>
      </c>
      <c r="W334" s="106">
        <f t="shared" si="90"/>
        <v>0.96474880881659231</v>
      </c>
      <c r="X334" s="107">
        <f t="shared" si="91"/>
        <v>1.0039922880161103</v>
      </c>
      <c r="Y334" s="162"/>
      <c r="Z334" s="101">
        <f t="shared" si="92"/>
        <v>31.148604802076573</v>
      </c>
      <c r="AA334" s="109">
        <f t="shared" si="93"/>
        <v>25.203114860480206</v>
      </c>
      <c r="AB334" s="71">
        <v>7</v>
      </c>
      <c r="AC334" s="100">
        <v>15.41</v>
      </c>
      <c r="AD334" s="100">
        <v>1.01</v>
      </c>
      <c r="AE334" s="100">
        <v>5.34</v>
      </c>
      <c r="AF334" s="100">
        <v>5.66</v>
      </c>
      <c r="AG334" s="100">
        <v>23.46</v>
      </c>
      <c r="AH334" s="100">
        <v>15.2</v>
      </c>
      <c r="AI334" s="100">
        <v>13.74</v>
      </c>
      <c r="AJ334" s="100">
        <v>14.6</v>
      </c>
      <c r="AK334" s="100">
        <v>14.510000000000002</v>
      </c>
      <c r="AL334" s="100">
        <v>107410</v>
      </c>
      <c r="AM334" s="100">
        <v>2.16</v>
      </c>
      <c r="AN334" s="100">
        <v>0.36</v>
      </c>
      <c r="AO334" s="110">
        <f t="shared" si="94"/>
        <v>-9.3089244738290535</v>
      </c>
      <c r="AP334" s="111">
        <f t="shared" si="95"/>
        <v>15.894190386651152</v>
      </c>
      <c r="AQ334" s="112">
        <f t="shared" si="96"/>
        <v>151.79323979127349</v>
      </c>
      <c r="AR334" s="101">
        <f>INDEX(Historical!$C$7:$C$1045,MATCH(B334,Historical!$B$7:$B$1045,0))*IF(AH334="n/a",1.03,IF(AH334&lt;0,1.01,IF(AH334&gt;10,1.1,(1+AH334/100))))</f>
        <v>4.7520000000000007</v>
      </c>
      <c r="AS334" s="109">
        <f t="shared" si="97"/>
        <v>5.2272000000000007</v>
      </c>
      <c r="AT334" s="109">
        <f t="shared" si="98"/>
        <v>5.7499200000000013</v>
      </c>
      <c r="AU334" s="109">
        <f t="shared" si="98"/>
        <v>6.3249120000000021</v>
      </c>
      <c r="AV334" s="109">
        <f t="shared" si="98"/>
        <v>6.9574032000000026</v>
      </c>
      <c r="AW334" s="109">
        <f t="shared" si="99"/>
        <v>29.011435200000008</v>
      </c>
      <c r="AX334" s="113">
        <f t="shared" si="100"/>
        <v>7.4698581801328618</v>
      </c>
      <c r="AY334" s="100">
        <v>1.07</v>
      </c>
      <c r="AZ334" s="100">
        <v>13.530000000000001</v>
      </c>
      <c r="BA334" s="100">
        <v>-52.27</v>
      </c>
      <c r="BB334" s="100">
        <v>-6.1899999999999995</v>
      </c>
      <c r="BC334" s="100">
        <v>-34.239999999999995</v>
      </c>
      <c r="BE334" s="12">
        <v>2011</v>
      </c>
      <c r="BF334" s="12">
        <f t="shared" si="84"/>
        <v>1</v>
      </c>
      <c r="BG334" s="100">
        <v>13.16</v>
      </c>
      <c r="BH334" t="s">
        <v>121</v>
      </c>
      <c r="BI334" t="s">
        <v>122</v>
      </c>
    </row>
    <row r="335" spans="1:61" ht="11.25" customHeight="1" x14ac:dyDescent="0.2">
      <c r="A335" s="116" t="s">
        <v>1513</v>
      </c>
      <c r="B335" s="55" t="s">
        <v>1514</v>
      </c>
      <c r="C335" s="156" t="s">
        <v>300</v>
      </c>
      <c r="D335" s="98" t="s">
        <v>301</v>
      </c>
      <c r="E335" s="157">
        <v>10</v>
      </c>
      <c r="F335" s="2">
        <v>509</v>
      </c>
      <c r="G335" s="2" t="s">
        <v>146</v>
      </c>
      <c r="H335" s="2" t="s">
        <v>146</v>
      </c>
      <c r="I335" s="100">
        <v>28.77</v>
      </c>
      <c r="J335" s="101">
        <f t="shared" si="87"/>
        <v>4.1710114702815426</v>
      </c>
      <c r="K335" s="104">
        <v>0.3</v>
      </c>
      <c r="L335" s="71">
        <v>4</v>
      </c>
      <c r="M335" s="28">
        <f t="shared" si="88"/>
        <v>1.2</v>
      </c>
      <c r="N335" s="103" t="s">
        <v>671</v>
      </c>
      <c r="O335" s="104">
        <v>0.28999999999999998</v>
      </c>
      <c r="P335" s="158">
        <v>46014</v>
      </c>
      <c r="Q335" s="158">
        <v>46038</v>
      </c>
      <c r="R335" s="28">
        <f t="shared" si="89"/>
        <v>3.4482758620689689</v>
      </c>
      <c r="S335" s="105">
        <f>IF(INDEX(Historical!$D$7:$D1353,MATCH(B335,Historical!$B$7:$B$1044,0))=0,"n/a",(INDEX(Historical!$C$7:$C$1044,MATCH(B335,Historical!$B$7:$B$1044,0))/INDEX(Historical!$D$7:$D$1044,MATCH(B335,Historical!$B$7:$B$1044,0))-1)*100)</f>
        <v>3.5714285714285587</v>
      </c>
      <c r="T335" s="105">
        <f>IF(INDEX(Historical!$F$7:$F$1044,MATCH(B335,Historical!$B$7:$B$1044,0))=0,"n/a",((INDEX(Historical!$C$7:$C$1044,MATCH(B335,Historical!$B$7:$B$1044,0))/INDEX(Historical!$F$7:$F$1044,MATCH(B335,Historical!$B$7:$B$1044,0)))^(1/3)-1)*100)</f>
        <v>9.6457423731894245</v>
      </c>
      <c r="U335" s="105">
        <f>IF(INDEX(Historical!$H$7:$H$1044,MATCH(B335,Historical!$B$7:$B$1044,0))=0,"n/a",((INDEX(Historical!$C$7:$C$1044,MATCH(B335,Historical!$B$7:$B$1044,0))/INDEX(Historical!$H$7:$H$1044,MATCH(B335,Historical!$B$7:$B$1044,0)))^(1/5)-1)*100)</f>
        <v>14.093616842292779</v>
      </c>
      <c r="V335" s="105" t="str">
        <f>IF(INDEX(Historical!$M$7:$M$1044,MATCH(B335,Historical!$B$7:$B$1044,0))=0,"n/a",((INDEX(Historical!$C$7:$C$1044,MATCH(B335,Historical!$B$7:$B$1044,0))/INDEX(Historical!$M$7:$M$1044,MATCH(B335,Historical!$B$7:$B$1044,0)))^(1/10)-1)*100)</f>
        <v>n/a</v>
      </c>
      <c r="W335" s="106" t="str">
        <f t="shared" si="90"/>
        <v>n/a</v>
      </c>
      <c r="X335" s="107">
        <f t="shared" si="91"/>
        <v>0.75005943812095666</v>
      </c>
      <c r="Y335" s="165"/>
      <c r="Z335" s="101">
        <f t="shared" si="92"/>
        <v>210.52631578947367</v>
      </c>
      <c r="AA335" s="109">
        <f t="shared" si="93"/>
        <v>50.473684210526322</v>
      </c>
      <c r="AB335" s="71">
        <v>12</v>
      </c>
      <c r="AC335" s="100">
        <v>0.56999999999999995</v>
      </c>
      <c r="AD335" s="100" t="s">
        <v>142</v>
      </c>
      <c r="AE335" s="100">
        <v>6.14</v>
      </c>
      <c r="AF335" s="100">
        <v>1.88</v>
      </c>
      <c r="AG335" s="100">
        <v>6.18</v>
      </c>
      <c r="AH335" s="100">
        <v>-25.22</v>
      </c>
      <c r="AI335" s="100">
        <v>4.01</v>
      </c>
      <c r="AJ335" s="100">
        <v>18.790000000000003</v>
      </c>
      <c r="AK335" s="100">
        <v>-4.8500000000000005</v>
      </c>
      <c r="AL335" s="100">
        <v>17250</v>
      </c>
      <c r="AM335" s="100">
        <v>0.38999999999999996</v>
      </c>
      <c r="AN335" s="100">
        <v>0.97</v>
      </c>
      <c r="AO335" s="110">
        <f t="shared" si="94"/>
        <v>-32.209055897951998</v>
      </c>
      <c r="AP335" s="111">
        <f t="shared" si="95"/>
        <v>18.26462831257432</v>
      </c>
      <c r="AQ335" s="112">
        <f t="shared" si="96"/>
        <v>105.36203946070945</v>
      </c>
      <c r="AR335" s="101">
        <f>INDEX(Historical!$C$7:$C$1045,MATCH(B335,Historical!$B$7:$B$1045,0))*IF(AH335="n/a",1.03,IF(AH335&lt;0,1.01,IF(AH335&gt;10,1.1,(1+AH335/100))))</f>
        <v>1.1716</v>
      </c>
      <c r="AS335" s="109">
        <f t="shared" si="97"/>
        <v>1.2185811600000001</v>
      </c>
      <c r="AT335" s="109">
        <f t="shared" si="98"/>
        <v>1.2307669716</v>
      </c>
      <c r="AU335" s="109">
        <f t="shared" si="98"/>
        <v>1.2430746413160001</v>
      </c>
      <c r="AV335" s="109">
        <f t="shared" si="98"/>
        <v>1.2555053877291602</v>
      </c>
      <c r="AW335" s="109">
        <f t="shared" si="99"/>
        <v>6.1195281606451601</v>
      </c>
      <c r="AX335" s="113">
        <f t="shared" si="100"/>
        <v>21.270518458968233</v>
      </c>
      <c r="AY335" s="100">
        <v>0.84</v>
      </c>
      <c r="AZ335" s="100">
        <v>18.64</v>
      </c>
      <c r="BA335" s="100">
        <v>-19.63</v>
      </c>
      <c r="BB335" s="100">
        <v>10.91</v>
      </c>
      <c r="BC335" s="100">
        <v>2.8899999999999997</v>
      </c>
      <c r="BE335" s="12">
        <v>2017</v>
      </c>
      <c r="BF335" s="12">
        <f t="shared" si="84"/>
        <v>1</v>
      </c>
      <c r="BG335" s="100">
        <v>3.1199999999999997</v>
      </c>
      <c r="BH335" t="s">
        <v>121</v>
      </c>
      <c r="BI335" t="s">
        <v>302</v>
      </c>
    </row>
    <row r="336" spans="1:61" ht="11.25" customHeight="1" x14ac:dyDescent="0.2">
      <c r="A336" s="149" t="s">
        <v>959</v>
      </c>
      <c r="B336" s="55" t="s">
        <v>960</v>
      </c>
      <c r="C336" s="156" t="s">
        <v>139</v>
      </c>
      <c r="D336" s="98" t="s">
        <v>140</v>
      </c>
      <c r="E336" s="157">
        <v>12</v>
      </c>
      <c r="F336" s="2">
        <v>460</v>
      </c>
      <c r="G336" s="2" t="s">
        <v>146</v>
      </c>
      <c r="H336" s="2" t="s">
        <v>146</v>
      </c>
      <c r="I336" s="100">
        <v>76.260000000000005</v>
      </c>
      <c r="J336" s="101">
        <f t="shared" si="87"/>
        <v>2.2816679779701023</v>
      </c>
      <c r="K336" s="104">
        <v>0.87</v>
      </c>
      <c r="L336" s="2">
        <v>2</v>
      </c>
      <c r="M336" s="28">
        <f t="shared" si="88"/>
        <v>1.74</v>
      </c>
      <c r="N336" s="2" t="s">
        <v>961</v>
      </c>
      <c r="O336" s="104">
        <v>0.84</v>
      </c>
      <c r="P336" s="158">
        <v>45979</v>
      </c>
      <c r="Q336" s="158">
        <v>45987</v>
      </c>
      <c r="R336" s="28">
        <f t="shared" si="89"/>
        <v>3.5714285714285747</v>
      </c>
      <c r="S336" s="105">
        <f>IF(INDEX(Historical!$D$7:$D1354,MATCH(B336,Historical!$B$7:$B$1044,0))=0,"n/a",(INDEX(Historical!$C$7:$C$1044,MATCH(B336,Historical!$B$7:$B$1044,0))/INDEX(Historical!$D$7:$D$1044,MATCH(B336,Historical!$B$7:$B$1044,0))-1)*100)</f>
        <v>10.322580645161295</v>
      </c>
      <c r="T336" s="105">
        <f>IF(INDEX(Historical!$F$7:$F$1044,MATCH(B336,Historical!$B$7:$B$1044,0))=0,"n/a",((INDEX(Historical!$C$7:$C$1044,MATCH(B336,Historical!$B$7:$B$1044,0))/INDEX(Historical!$F$7:$F$1044,MATCH(B336,Historical!$B$7:$B$1044,0)))^(1/3)-1)*100)</f>
        <v>10.135851436379228</v>
      </c>
      <c r="U336" s="105">
        <f>IF(INDEX(Historical!$H$7:$H$1044,MATCH(B336,Historical!$B$7:$B$1044,0))=0,"n/a",((INDEX(Historical!$C$7:$C$1044,MATCH(B336,Historical!$B$7:$B$1044,0))/INDEX(Historical!$H$7:$H$1044,MATCH(B336,Historical!$B$7:$B$1044,0)))^(1/5)-1)*100)</f>
        <v>10.45682465061908</v>
      </c>
      <c r="V336" s="105">
        <f>IF(INDEX(Historical!$M$7:$M$1044,MATCH(B336,Historical!$B$7:$B$1044,0))=0,"n/a",((INDEX(Historical!$C$7:$C$1044,MATCH(B336,Historical!$B$7:$B$1044,0))/INDEX(Historical!$M$7:$M$1044,MATCH(B336,Historical!$B$7:$B$1044,0)))^(1/10)-1)*100)</f>
        <v>10.857894924874145</v>
      </c>
      <c r="W336" s="106">
        <f t="shared" si="90"/>
        <v>0.96306187552651101</v>
      </c>
      <c r="X336" s="107">
        <f t="shared" si="91"/>
        <v>0.32535235378404104</v>
      </c>
      <c r="Y336" s="162"/>
      <c r="Z336" s="101">
        <f t="shared" si="92"/>
        <v>37.259100642398288</v>
      </c>
      <c r="AA336" s="109">
        <f t="shared" si="93"/>
        <v>16.329764453961456</v>
      </c>
      <c r="AB336" s="71">
        <v>12</v>
      </c>
      <c r="AC336" s="100">
        <v>4.67</v>
      </c>
      <c r="AD336" s="100" t="s">
        <v>142</v>
      </c>
      <c r="AE336" s="100">
        <v>1.07</v>
      </c>
      <c r="AF336" s="100">
        <v>1.42</v>
      </c>
      <c r="AG336" s="100">
        <v>9.19</v>
      </c>
      <c r="AH336" s="100">
        <v>-5.88</v>
      </c>
      <c r="AI336" s="100">
        <v>26.11</v>
      </c>
      <c r="AJ336" s="100">
        <v>32.14</v>
      </c>
      <c r="AK336" s="100" t="s">
        <v>142</v>
      </c>
      <c r="AL336" s="100">
        <v>1900</v>
      </c>
      <c r="AM336" s="100">
        <v>1.6199999999999999</v>
      </c>
      <c r="AN336" s="100">
        <v>0.04</v>
      </c>
      <c r="AO336" s="110">
        <f t="shared" si="94"/>
        <v>-3.5912718253722744</v>
      </c>
      <c r="AP336" s="111">
        <f t="shared" si="95"/>
        <v>12.738492628589182</v>
      </c>
      <c r="AQ336" s="112">
        <f t="shared" si="96"/>
        <v>1.5179579617435879</v>
      </c>
      <c r="AR336" s="101">
        <f>INDEX(Historical!$C$7:$C$1045,MATCH(B336,Historical!$B$7:$B$1045,0))*IF(AH336="n/a",1.03,IF(AH336&lt;0,1.01,IF(AH336&gt;10,1.1,(1+AH336/100))))</f>
        <v>1.7271000000000001</v>
      </c>
      <c r="AS336" s="109">
        <f t="shared" si="97"/>
        <v>1.8998100000000002</v>
      </c>
      <c r="AT336" s="109">
        <f t="shared" si="98"/>
        <v>1.9568043000000004</v>
      </c>
      <c r="AU336" s="109">
        <f t="shared" si="98"/>
        <v>2.0155084290000005</v>
      </c>
      <c r="AV336" s="109">
        <f t="shared" si="98"/>
        <v>2.0759736818700008</v>
      </c>
      <c r="AW336" s="109">
        <f t="shared" si="99"/>
        <v>9.6751964108700008</v>
      </c>
      <c r="AX336" s="113">
        <f t="shared" si="100"/>
        <v>12.68711829382376</v>
      </c>
      <c r="AY336" s="100">
        <v>0.89</v>
      </c>
      <c r="AZ336" s="100">
        <v>16.41</v>
      </c>
      <c r="BA336" s="100">
        <v>-20.190000000000001</v>
      </c>
      <c r="BB336" s="100">
        <v>3.1</v>
      </c>
      <c r="BC336" s="100">
        <v>-2.42</v>
      </c>
      <c r="BE336" s="12">
        <v>2014</v>
      </c>
      <c r="BF336" s="12">
        <f t="shared" si="84"/>
        <v>1</v>
      </c>
      <c r="BG336" s="100">
        <v>6.54</v>
      </c>
      <c r="BH336" t="s">
        <v>121</v>
      </c>
      <c r="BI336" t="s">
        <v>122</v>
      </c>
    </row>
    <row r="337" spans="1:61" ht="11.25" customHeight="1" x14ac:dyDescent="0.2">
      <c r="A337" s="146" t="s">
        <v>962</v>
      </c>
      <c r="B337" s="55" t="s">
        <v>963</v>
      </c>
      <c r="C337" s="156" t="s">
        <v>134</v>
      </c>
      <c r="D337" s="98" t="s">
        <v>157</v>
      </c>
      <c r="E337" s="157">
        <v>12</v>
      </c>
      <c r="F337" s="2">
        <v>446</v>
      </c>
      <c r="G337" s="2" t="s">
        <v>146</v>
      </c>
      <c r="H337" s="2" t="s">
        <v>146</v>
      </c>
      <c r="I337" s="100">
        <v>27.73</v>
      </c>
      <c r="J337" s="101">
        <f t="shared" si="87"/>
        <v>1.5867291741795888</v>
      </c>
      <c r="K337" s="104">
        <v>0.11</v>
      </c>
      <c r="L337" s="71">
        <v>4</v>
      </c>
      <c r="M337" s="28">
        <f t="shared" si="88"/>
        <v>0.44</v>
      </c>
      <c r="N337" s="103" t="s">
        <v>386</v>
      </c>
      <c r="O337" s="104">
        <v>0.105</v>
      </c>
      <c r="P337" s="158">
        <v>45838</v>
      </c>
      <c r="Q337" s="158">
        <v>45869</v>
      </c>
      <c r="R337" s="28">
        <f t="shared" si="89"/>
        <v>4.7619047619047663</v>
      </c>
      <c r="S337" s="105">
        <f>IF(INDEX(Historical!$D$7:$D1355,MATCH(B337,Historical!$B$7:$B$1044,0))=0,"n/a",(INDEX(Historical!$C$7:$C$1044,MATCH(B337,Historical!$B$7:$B$1044,0))/INDEX(Historical!$D$7:$D$1044,MATCH(B337,Historical!$B$7:$B$1044,0))-1)*100)</f>
        <v>6.1728395061728225</v>
      </c>
      <c r="T337" s="105">
        <f>IF(INDEX(Historical!$F$7:$F$1044,MATCH(B337,Historical!$B$7:$B$1044,0))=0,"n/a",((INDEX(Historical!$C$7:$C$1044,MATCH(B337,Historical!$B$7:$B$1044,0))/INDEX(Historical!$F$7:$F$1044,MATCH(B337,Historical!$B$7:$B$1044,0)))^(1/3)-1)*100)</f>
        <v>7.1026304014222053</v>
      </c>
      <c r="U337" s="105">
        <f>IF(INDEX(Historical!$H$7:$H$1044,MATCH(B337,Historical!$B$7:$B$1044,0))=0,"n/a",((INDEX(Historical!$C$7:$C$1044,MATCH(B337,Historical!$B$7:$B$1044,0))/INDEX(Historical!$H$7:$H$1044,MATCH(B337,Historical!$B$7:$B$1044,0)))^(1/5)-1)*100)</f>
        <v>11.907829950363169</v>
      </c>
      <c r="V337" s="105">
        <f>IF(INDEX(Historical!$M$7:$M$1044,MATCH(B337,Historical!$B$7:$B$1044,0))=0,"n/a",((INDEX(Historical!$C$7:$C$1044,MATCH(B337,Historical!$B$7:$B$1044,0))/INDEX(Historical!$M$7:$M$1044,MATCH(B337,Historical!$B$7:$B$1044,0)))^(1/10)-1)*100)</f>
        <v>30.334529107840758</v>
      </c>
      <c r="W337" s="106">
        <f t="shared" si="90"/>
        <v>0.39255034775816833</v>
      </c>
      <c r="X337" s="107">
        <f t="shared" si="91"/>
        <v>1.2175695245770113</v>
      </c>
      <c r="Y337" s="123"/>
      <c r="Z337" s="101">
        <f t="shared" si="92"/>
        <v>20.183486238532108</v>
      </c>
      <c r="AA337" s="109">
        <f t="shared" si="93"/>
        <v>12.720183486238531</v>
      </c>
      <c r="AB337" s="71">
        <v>12</v>
      </c>
      <c r="AC337" s="100">
        <v>2.1800000000000002</v>
      </c>
      <c r="AD337" s="100" t="s">
        <v>142</v>
      </c>
      <c r="AE337" s="100">
        <v>2.21</v>
      </c>
      <c r="AF337" s="100">
        <v>0.99</v>
      </c>
      <c r="AG337" s="100">
        <v>8.59</v>
      </c>
      <c r="AH337" s="100">
        <v>38.86</v>
      </c>
      <c r="AI337" s="100">
        <v>4.63</v>
      </c>
      <c r="AJ337" s="100">
        <v>9.7799999999999994</v>
      </c>
      <c r="AK337" s="100" t="s">
        <v>142</v>
      </c>
      <c r="AL337" s="100">
        <v>381.13</v>
      </c>
      <c r="AM337" s="100">
        <v>12.5</v>
      </c>
      <c r="AN337" s="100">
        <v>0.47</v>
      </c>
      <c r="AO337" s="110">
        <f t="shared" si="94"/>
        <v>0.7743756383042264</v>
      </c>
      <c r="AP337" s="111">
        <f t="shared" si="95"/>
        <v>13.494559124542757</v>
      </c>
      <c r="AQ337" s="112">
        <f t="shared" si="96"/>
        <v>-25.187696640559487</v>
      </c>
      <c r="AR337" s="101">
        <f>INDEX(Historical!$C$7:$C$1045,MATCH(B337,Historical!$B$7:$B$1045,0))*IF(AH337="n/a",1.03,IF(AH337&lt;0,1.01,IF(AH337&gt;10,1.1,(1+AH337/100))))</f>
        <v>0.47300000000000003</v>
      </c>
      <c r="AS337" s="109">
        <f t="shared" si="97"/>
        <v>0.49489990000000006</v>
      </c>
      <c r="AT337" s="109">
        <f t="shared" si="98"/>
        <v>0.50974689700000009</v>
      </c>
      <c r="AU337" s="109">
        <f t="shared" si="98"/>
        <v>0.52503930391000009</v>
      </c>
      <c r="AV337" s="109">
        <f t="shared" si="98"/>
        <v>0.54079048302730015</v>
      </c>
      <c r="AW337" s="109">
        <f t="shared" si="99"/>
        <v>2.5434765839373004</v>
      </c>
      <c r="AX337" s="113">
        <f t="shared" si="100"/>
        <v>9.1722920444908063</v>
      </c>
      <c r="AY337" s="100">
        <v>0.48</v>
      </c>
      <c r="AZ337" s="100">
        <v>55.000000000000007</v>
      </c>
      <c r="BA337" s="100">
        <v>-9.0499999999999989</v>
      </c>
      <c r="BB337" s="100">
        <v>-0.45999999999999996</v>
      </c>
      <c r="BC337" s="100">
        <v>9</v>
      </c>
      <c r="BE337" s="12">
        <v>2014</v>
      </c>
      <c r="BF337" s="12">
        <f t="shared" si="84"/>
        <v>1</v>
      </c>
      <c r="BG337" s="100">
        <v>0.86999999999999988</v>
      </c>
      <c r="BH337" t="s">
        <v>121</v>
      </c>
      <c r="BI337" t="s">
        <v>122</v>
      </c>
    </row>
    <row r="338" spans="1:61" ht="11.25" customHeight="1" x14ac:dyDescent="0.2">
      <c r="A338" s="123" t="s">
        <v>964</v>
      </c>
      <c r="B338" s="55" t="s">
        <v>965</v>
      </c>
      <c r="C338" s="156" t="s">
        <v>116</v>
      </c>
      <c r="D338" s="98" t="s">
        <v>215</v>
      </c>
      <c r="E338" s="157">
        <v>14</v>
      </c>
      <c r="F338" s="2">
        <v>390</v>
      </c>
      <c r="G338" s="2" t="s">
        <v>119</v>
      </c>
      <c r="H338" s="2" t="s">
        <v>119</v>
      </c>
      <c r="I338" s="100">
        <v>214.34</v>
      </c>
      <c r="J338" s="101">
        <f t="shared" si="87"/>
        <v>0.72035084445273867</v>
      </c>
      <c r="K338" s="104">
        <v>0.38600000000000001</v>
      </c>
      <c r="L338" s="71">
        <v>4</v>
      </c>
      <c r="M338" s="28">
        <f t="shared" si="88"/>
        <v>1.544</v>
      </c>
      <c r="N338" s="103" t="s">
        <v>141</v>
      </c>
      <c r="O338" s="104">
        <v>0.35099999999999998</v>
      </c>
      <c r="P338" s="158">
        <v>46087</v>
      </c>
      <c r="Q338" s="158">
        <v>46118</v>
      </c>
      <c r="R338" s="28">
        <f t="shared" si="89"/>
        <v>9.9715099715099811</v>
      </c>
      <c r="S338" s="105">
        <f>IF(INDEX(Historical!$D$7:$D1356,MATCH(B338,Historical!$B$7:$B$1044,0))=0,"n/a",(INDEX(Historical!$C$7:$C$1044,MATCH(B338,Historical!$B$7:$B$1044,0))/INDEX(Historical!$D$7:$D$1044,MATCH(B338,Historical!$B$7:$B$1044,0))-1)*100)</f>
        <v>10.03134796238243</v>
      </c>
      <c r="T338" s="105">
        <f>IF(INDEX(Historical!$F$7:$F$1044,MATCH(B338,Historical!$B$7:$B$1044,0))=0,"n/a",((INDEX(Historical!$C$7:$C$1044,MATCH(B338,Historical!$B$7:$B$1044,0))/INDEX(Historical!$F$7:$F$1044,MATCH(B338,Historical!$B$7:$B$1044,0)))^(1/3)-1)*100)</f>
        <v>9.9599152719193285</v>
      </c>
      <c r="U338" s="105">
        <f>IF(INDEX(Historical!$H$7:$H$1044,MATCH(B338,Historical!$B$7:$B$1044,0))=0,"n/a",((INDEX(Historical!$C$7:$C$1044,MATCH(B338,Historical!$B$7:$B$1044,0))/INDEX(Historical!$H$7:$H$1044,MATCH(B338,Historical!$B$7:$B$1044,0)))^(1/5)-1)*100)</f>
        <v>15.740161058219826</v>
      </c>
      <c r="V338" s="105">
        <f>IF(INDEX(Historical!$M$7:$M$1044,MATCH(B338,Historical!$B$7:$B$1044,0))=0,"n/a",((INDEX(Historical!$C$7:$C$1044,MATCH(B338,Historical!$B$7:$B$1044,0))/INDEX(Historical!$M$7:$M$1044,MATCH(B338,Historical!$B$7:$B$1044,0)))^(1/10)-1)*100)</f>
        <v>11.517368033698915</v>
      </c>
      <c r="W338" s="106">
        <f t="shared" si="90"/>
        <v>1.366645661766243</v>
      </c>
      <c r="X338" s="107">
        <f t="shared" si="91"/>
        <v>0.32096576382993119</v>
      </c>
      <c r="Y338" s="162"/>
      <c r="Z338" s="101">
        <f t="shared" si="92"/>
        <v>25.270049099836335</v>
      </c>
      <c r="AA338" s="109">
        <f t="shared" si="93"/>
        <v>35.080196399345333</v>
      </c>
      <c r="AB338" s="71">
        <v>12</v>
      </c>
      <c r="AC338" s="100">
        <v>6.11</v>
      </c>
      <c r="AD338" s="100">
        <v>1.59</v>
      </c>
      <c r="AE338" s="100">
        <v>4.87</v>
      </c>
      <c r="AF338" s="100">
        <v>4.51</v>
      </c>
      <c r="AG338" s="100">
        <v>14.26</v>
      </c>
      <c r="AH338" s="100">
        <v>13.96</v>
      </c>
      <c r="AI338" s="100">
        <v>15.290000000000001</v>
      </c>
      <c r="AJ338" s="100">
        <v>49.04</v>
      </c>
      <c r="AK338" s="100">
        <v>15.25</v>
      </c>
      <c r="AL338" s="100">
        <v>19160</v>
      </c>
      <c r="AM338" s="100">
        <v>0.57999999999999996</v>
      </c>
      <c r="AN338" s="100">
        <v>0.21</v>
      </c>
      <c r="AO338" s="110">
        <f t="shared" si="94"/>
        <v>-18.619684496672768</v>
      </c>
      <c r="AP338" s="111">
        <f t="shared" si="95"/>
        <v>16.460511902672565</v>
      </c>
      <c r="AQ338" s="112">
        <f t="shared" si="96"/>
        <v>165.17221721494084</v>
      </c>
      <c r="AR338" s="101">
        <f>INDEX(Historical!$C$7:$C$1045,MATCH(B338,Historical!$B$7:$B$1045,0))*IF(AH338="n/a",1.03,IF(AH338&lt;0,1.01,IF(AH338&gt;10,1.1,(1+AH338/100))))</f>
        <v>1.5444</v>
      </c>
      <c r="AS338" s="109">
        <f t="shared" si="97"/>
        <v>1.6988400000000001</v>
      </c>
      <c r="AT338" s="109">
        <f t="shared" si="98"/>
        <v>1.8687240000000003</v>
      </c>
      <c r="AU338" s="109">
        <f t="shared" si="98"/>
        <v>2.0555964000000007</v>
      </c>
      <c r="AV338" s="109">
        <f t="shared" si="98"/>
        <v>2.2611560400000008</v>
      </c>
      <c r="AW338" s="109">
        <f t="shared" si="99"/>
        <v>9.4287164400000023</v>
      </c>
      <c r="AX338" s="113">
        <f t="shared" si="100"/>
        <v>4.3989532705048067</v>
      </c>
      <c r="AY338" s="100">
        <v>1.33</v>
      </c>
      <c r="AZ338" s="100">
        <v>61.250000000000007</v>
      </c>
      <c r="BA338" s="100">
        <v>-4.3600000000000003</v>
      </c>
      <c r="BB338" s="100">
        <v>6.6199999999999992</v>
      </c>
      <c r="BC338" s="100">
        <v>16.84</v>
      </c>
      <c r="BD338" s="69"/>
      <c r="BE338" s="12">
        <v>2013</v>
      </c>
      <c r="BF338" s="12">
        <f t="shared" si="84"/>
        <v>1</v>
      </c>
      <c r="BG338" s="100">
        <v>8.86</v>
      </c>
      <c r="BH338" t="s">
        <v>121</v>
      </c>
      <c r="BI338" t="s">
        <v>122</v>
      </c>
    </row>
    <row r="339" spans="1:61" ht="11.25" customHeight="1" x14ac:dyDescent="0.2">
      <c r="A339" s="55" t="s">
        <v>350</v>
      </c>
      <c r="B339" s="55" t="s">
        <v>351</v>
      </c>
      <c r="C339" s="156" t="s">
        <v>116</v>
      </c>
      <c r="D339" s="98" t="s">
        <v>215</v>
      </c>
      <c r="E339" s="157">
        <v>51</v>
      </c>
      <c r="F339" s="2">
        <v>46</v>
      </c>
      <c r="G339" s="2" t="s">
        <v>119</v>
      </c>
      <c r="H339" s="2" t="s">
        <v>119</v>
      </c>
      <c r="I339" s="100">
        <v>258.01</v>
      </c>
      <c r="J339" s="101">
        <f t="shared" si="87"/>
        <v>2.4960272857641179</v>
      </c>
      <c r="K339" s="104">
        <v>1.61</v>
      </c>
      <c r="L339" s="71">
        <v>4</v>
      </c>
      <c r="M339" s="28">
        <f t="shared" si="88"/>
        <v>6.44</v>
      </c>
      <c r="N339" s="103" t="s">
        <v>147</v>
      </c>
      <c r="O339" s="104">
        <v>1.5</v>
      </c>
      <c r="P339" s="158">
        <v>45930</v>
      </c>
      <c r="Q339" s="158">
        <v>45940</v>
      </c>
      <c r="R339" s="28">
        <f t="shared" si="89"/>
        <v>7.3333333333333401</v>
      </c>
      <c r="S339" s="105">
        <f>IF(INDEX(Historical!$D$7:$D1357,MATCH(B339,Historical!$B$7:$B$1044,0))=0,"n/a",(INDEX(Historical!$C$7:$C$1044,MATCH(B339,Historical!$B$7:$B$1044,0))/INDEX(Historical!$D$7:$D$1044,MATCH(B339,Historical!$B$7:$B$1044,0))-1)*100)</f>
        <v>7.192982456140351</v>
      </c>
      <c r="T339" s="105">
        <f>IF(INDEX(Historical!$F$7:$F$1044,MATCH(B339,Historical!$B$7:$B$1044,0))=0,"n/a",((INDEX(Historical!$C$7:$C$1044,MATCH(B339,Historical!$B$7:$B$1044,0))/INDEX(Historical!$F$7:$F$1044,MATCH(B339,Historical!$B$7:$B$1044,0)))^(1/3)-1)*100)</f>
        <v>7.1260127033115683</v>
      </c>
      <c r="U339" s="105">
        <f>IF(INDEX(Historical!$H$7:$H$1044,MATCH(B339,Historical!$B$7:$B$1044,0))=0,"n/a",((INDEX(Historical!$C$7:$C$1044,MATCH(B339,Historical!$B$7:$B$1044,0))/INDEX(Historical!$H$7:$H$1044,MATCH(B339,Historical!$B$7:$B$1044,0)))^(1/5)-1)*100)</f>
        <v>7.0311990218919984</v>
      </c>
      <c r="V339" s="105">
        <f>IF(INDEX(Historical!$M$7:$M$1044,MATCH(B339,Historical!$B$7:$B$1044,0))=0,"n/a",((INDEX(Historical!$C$7:$C$1044,MATCH(B339,Historical!$B$7:$B$1044,0))/INDEX(Historical!$M$7:$M$1044,MATCH(B339,Historical!$B$7:$B$1044,0)))^(1/10)-1)*100)</f>
        <v>11.787355744840312</v>
      </c>
      <c r="W339" s="106">
        <f t="shared" si="90"/>
        <v>0.5965035054592096</v>
      </c>
      <c r="X339" s="107">
        <f t="shared" si="91"/>
        <v>0.73089386921954247</v>
      </c>
      <c r="Y339" s="161"/>
      <c r="Z339" s="101">
        <f t="shared" si="92"/>
        <v>61.391801715919925</v>
      </c>
      <c r="AA339" s="109">
        <f t="shared" si="93"/>
        <v>24.59580552907531</v>
      </c>
      <c r="AB339" s="71">
        <v>12</v>
      </c>
      <c r="AC339" s="100">
        <v>10.49</v>
      </c>
      <c r="AD339" s="100">
        <v>3.15</v>
      </c>
      <c r="AE339" s="100">
        <v>4.63</v>
      </c>
      <c r="AF339" s="100">
        <v>23.09</v>
      </c>
      <c r="AG339" s="100">
        <v>93.75</v>
      </c>
      <c r="AH339" s="100">
        <v>7.0499999999999989</v>
      </c>
      <c r="AI339" s="100">
        <v>7.57</v>
      </c>
      <c r="AJ339" s="100">
        <v>9.6199999999999992</v>
      </c>
      <c r="AK339" s="100">
        <v>6.78</v>
      </c>
      <c r="AL339" s="100">
        <v>74360</v>
      </c>
      <c r="AM339" s="100">
        <v>0.37</v>
      </c>
      <c r="AN339" s="100">
        <v>2.86</v>
      </c>
      <c r="AO339" s="110">
        <f t="shared" si="94"/>
        <v>-15.068579221419194</v>
      </c>
      <c r="AP339" s="111">
        <f t="shared" si="95"/>
        <v>9.5272263076561163</v>
      </c>
      <c r="AQ339" s="112">
        <f t="shared" si="96"/>
        <v>402.40185317525732</v>
      </c>
      <c r="AR339" s="101">
        <f>INDEX(Historical!$C$7:$C$1045,MATCH(B339,Historical!$B$7:$B$1045,0))*IF(AH339="n/a",1.03,IF(AH339&lt;0,1.01,IF(AH339&gt;10,1.1,(1+AH339/100))))</f>
        <v>6.5407550000000008</v>
      </c>
      <c r="AS339" s="109">
        <f t="shared" si="97"/>
        <v>7.0358901535000014</v>
      </c>
      <c r="AT339" s="109">
        <f t="shared" si="98"/>
        <v>7.5129235059073016</v>
      </c>
      <c r="AU339" s="109">
        <f t="shared" si="98"/>
        <v>8.0222997196078172</v>
      </c>
      <c r="AV339" s="109">
        <f t="shared" si="98"/>
        <v>8.5662116405972277</v>
      </c>
      <c r="AW339" s="109">
        <f t="shared" si="99"/>
        <v>37.678080019612352</v>
      </c>
      <c r="AX339" s="113">
        <f t="shared" si="100"/>
        <v>14.603340963378301</v>
      </c>
      <c r="AY339" s="100">
        <v>1.0900000000000001</v>
      </c>
      <c r="AZ339" s="100">
        <v>12.790000000000001</v>
      </c>
      <c r="BA339" s="100">
        <v>-14.89</v>
      </c>
      <c r="BB339" s="100">
        <v>-5.04</v>
      </c>
      <c r="BC339" s="100">
        <v>-1.25</v>
      </c>
      <c r="BE339" s="12">
        <v>1975</v>
      </c>
      <c r="BF339" s="12">
        <f t="shared" si="84"/>
        <v>5</v>
      </c>
      <c r="BG339" s="100">
        <v>19.64</v>
      </c>
      <c r="BH339" t="s">
        <v>121</v>
      </c>
      <c r="BI339" t="s">
        <v>122</v>
      </c>
    </row>
    <row r="340" spans="1:61" ht="11.25" customHeight="1" x14ac:dyDescent="0.2">
      <c r="A340" s="116" t="s">
        <v>1515</v>
      </c>
      <c r="B340" s="55" t="s">
        <v>1516</v>
      </c>
      <c r="C340" s="156" t="s">
        <v>116</v>
      </c>
      <c r="D340" s="98" t="s">
        <v>130</v>
      </c>
      <c r="E340" s="157">
        <v>8</v>
      </c>
      <c r="F340" s="2">
        <v>575</v>
      </c>
      <c r="G340" s="2" t="s">
        <v>146</v>
      </c>
      <c r="H340" s="2" t="s">
        <v>146</v>
      </c>
      <c r="I340" s="100">
        <v>129.41</v>
      </c>
      <c r="J340" s="101">
        <f t="shared" si="87"/>
        <v>1.1127424464879065</v>
      </c>
      <c r="K340" s="104">
        <v>0.36</v>
      </c>
      <c r="L340" s="71">
        <v>4</v>
      </c>
      <c r="M340" s="28">
        <f t="shared" si="88"/>
        <v>1.44</v>
      </c>
      <c r="N340" s="103" t="s">
        <v>1517</v>
      </c>
      <c r="O340" s="104">
        <v>0.32</v>
      </c>
      <c r="P340" s="158">
        <v>46073</v>
      </c>
      <c r="Q340" s="158">
        <v>46101</v>
      </c>
      <c r="R340" s="28">
        <f t="shared" si="89"/>
        <v>12.499999999999993</v>
      </c>
      <c r="S340" s="105">
        <f>IF(INDEX(Historical!$D$7:$D1358,MATCH(B340,Historical!$B$7:$B$1044,0))=0,"n/a",(INDEX(Historical!$C$7:$C$1044,MATCH(B340,Historical!$B$7:$B$1044,0))/INDEX(Historical!$D$7:$D$1044,MATCH(B340,Historical!$B$7:$B$1044,0))-1)*100)</f>
        <v>10.344827586206918</v>
      </c>
      <c r="T340" s="105">
        <f>IF(INDEX(Historical!$F$7:$F$1044,MATCH(B340,Historical!$B$7:$B$1044,0))=0,"n/a",((INDEX(Historical!$C$7:$C$1044,MATCH(B340,Historical!$B$7:$B$1044,0))/INDEX(Historical!$F$7:$F$1044,MATCH(B340,Historical!$B$7:$B$1044,0)))^(1/3)-1)*100)</f>
        <v>11.636800399929626</v>
      </c>
      <c r="U340" s="105">
        <f>IF(INDEX(Historical!$H$7:$H$1044,MATCH(B340,Historical!$B$7:$B$1044,0))=0,"n/a",((INDEX(Historical!$C$7:$C$1044,MATCH(B340,Historical!$B$7:$B$1044,0))/INDEX(Historical!$H$7:$H$1044,MATCH(B340,Historical!$B$7:$B$1044,0)))^(1/5)-1)*100)</f>
        <v>10.98883056567086</v>
      </c>
      <c r="V340" s="105" t="str">
        <f>IF(INDEX(Historical!$M$7:$M$1044,MATCH(B340,Historical!$B$7:$B$1044,0))=0,"n/a",((INDEX(Historical!$C$7:$C$1044,MATCH(B340,Historical!$B$7:$B$1044,0))/INDEX(Historical!$M$7:$M$1044,MATCH(B340,Historical!$B$7:$B$1044,0)))^(1/10)-1)*100)</f>
        <v>n/a</v>
      </c>
      <c r="W340" s="106" t="str">
        <f t="shared" si="90"/>
        <v>n/a</v>
      </c>
      <c r="X340" s="107" t="str">
        <f t="shared" si="91"/>
        <v>n/a</v>
      </c>
      <c r="Y340" s="162"/>
      <c r="Z340" s="101">
        <f t="shared" si="92"/>
        <v>39.560439560439562</v>
      </c>
      <c r="AA340" s="109">
        <f t="shared" si="93"/>
        <v>35.552197802197803</v>
      </c>
      <c r="AB340" s="71">
        <v>9</v>
      </c>
      <c r="AC340" s="100">
        <v>3.64</v>
      </c>
      <c r="AD340" s="100">
        <v>1.17</v>
      </c>
      <c r="AE340" s="100">
        <v>1.23</v>
      </c>
      <c r="AF340" s="100">
        <v>4.42</v>
      </c>
      <c r="AG340" s="100">
        <v>12.01</v>
      </c>
      <c r="AH340" s="100">
        <v>16.38</v>
      </c>
      <c r="AI340" s="100">
        <v>12.889999999999999</v>
      </c>
      <c r="AJ340" s="100">
        <v>-3.6999999999999997</v>
      </c>
      <c r="AK340" s="100">
        <v>13.81</v>
      </c>
      <c r="AL340" s="100">
        <v>15200</v>
      </c>
      <c r="AM340" s="100">
        <v>0.67999999999999994</v>
      </c>
      <c r="AN340" s="100">
        <v>0.86</v>
      </c>
      <c r="AO340" s="110">
        <f t="shared" si="94"/>
        <v>-23.450624790039036</v>
      </c>
      <c r="AP340" s="111">
        <f t="shared" si="95"/>
        <v>12.101573012158767</v>
      </c>
      <c r="AQ340" s="112">
        <f t="shared" si="96"/>
        <v>164.27318717629572</v>
      </c>
      <c r="AR340" s="101">
        <f>INDEX(Historical!$C$7:$C$1045,MATCH(B340,Historical!$B$7:$B$1045,0))*IF(AH340="n/a",1.03,IF(AH340&lt;0,1.01,IF(AH340&gt;10,1.1,(1+AH340/100))))</f>
        <v>1.4080000000000001</v>
      </c>
      <c r="AS340" s="109">
        <f t="shared" si="97"/>
        <v>1.5488000000000002</v>
      </c>
      <c r="AT340" s="109">
        <f t="shared" si="98"/>
        <v>1.7036800000000003</v>
      </c>
      <c r="AU340" s="109">
        <f t="shared" si="98"/>
        <v>1.8740480000000004</v>
      </c>
      <c r="AV340" s="109">
        <f t="shared" si="98"/>
        <v>2.0614528000000005</v>
      </c>
      <c r="AW340" s="109">
        <f t="shared" si="99"/>
        <v>8.5959808000000013</v>
      </c>
      <c r="AX340" s="113">
        <f t="shared" si="100"/>
        <v>6.6424393787188025</v>
      </c>
      <c r="AY340" s="100">
        <v>0.72</v>
      </c>
      <c r="AZ340" s="100">
        <v>11.41</v>
      </c>
      <c r="BA340" s="100">
        <v>-23.169999999999998</v>
      </c>
      <c r="BB340" s="100">
        <v>-0.65</v>
      </c>
      <c r="BC340" s="100">
        <v>-8.2600000000000016</v>
      </c>
      <c r="BE340" s="12">
        <v>2019</v>
      </c>
      <c r="BF340" s="12">
        <f t="shared" si="84"/>
        <v>1</v>
      </c>
      <c r="BG340" s="100">
        <v>3.9600000000000004</v>
      </c>
      <c r="BH340" t="s">
        <v>121</v>
      </c>
      <c r="BI340" t="s">
        <v>122</v>
      </c>
    </row>
    <row r="341" spans="1:61" ht="11.25" customHeight="1" x14ac:dyDescent="0.2">
      <c r="A341" s="123" t="s">
        <v>966</v>
      </c>
      <c r="B341" s="55" t="s">
        <v>967</v>
      </c>
      <c r="C341" s="156" t="s">
        <v>116</v>
      </c>
      <c r="D341" s="98" t="s">
        <v>248</v>
      </c>
      <c r="E341" s="157">
        <v>23</v>
      </c>
      <c r="F341" s="2">
        <v>167</v>
      </c>
      <c r="G341" s="2" t="s">
        <v>146</v>
      </c>
      <c r="H341" s="2" t="s">
        <v>146</v>
      </c>
      <c r="I341" s="100">
        <v>251.52</v>
      </c>
      <c r="J341" s="101">
        <f t="shared" si="87"/>
        <v>0.71564885496183206</v>
      </c>
      <c r="K341" s="104">
        <v>0.45</v>
      </c>
      <c r="L341" s="71">
        <v>4</v>
      </c>
      <c r="M341" s="28">
        <f t="shared" si="88"/>
        <v>1.8</v>
      </c>
      <c r="N341" s="103" t="s">
        <v>172</v>
      </c>
      <c r="O341" s="104">
        <v>0.44</v>
      </c>
      <c r="P341" s="158">
        <v>46059</v>
      </c>
      <c r="Q341" s="158">
        <v>46073</v>
      </c>
      <c r="R341" s="28">
        <f t="shared" si="89"/>
        <v>2.2727272727272747</v>
      </c>
      <c r="S341" s="105">
        <f>IF(INDEX(Historical!$D$7:$D1359,MATCH(B341,Historical!$B$7:$B$1044,0))=0,"n/a",(INDEX(Historical!$C$7:$C$1044,MATCH(B341,Historical!$B$7:$B$1044,0))/INDEX(Historical!$D$7:$D$1044,MATCH(B341,Historical!$B$7:$B$1044,0))-1)*100)</f>
        <v>2.3255813953488413</v>
      </c>
      <c r="T341" s="105">
        <f>IF(INDEX(Historical!$F$7:$F$1044,MATCH(B341,Historical!$B$7:$B$1044,0))=0,"n/a",((INDEX(Historical!$C$7:$C$1044,MATCH(B341,Historical!$B$7:$B$1044,0))/INDEX(Historical!$F$7:$F$1044,MATCH(B341,Historical!$B$7:$B$1044,0)))^(1/3)-1)*100)</f>
        <v>3.228011545636722</v>
      </c>
      <c r="U341" s="105">
        <f>IF(INDEX(Historical!$H$7:$H$1044,MATCH(B341,Historical!$B$7:$B$1044,0))=0,"n/a",((INDEX(Historical!$C$7:$C$1044,MATCH(B341,Historical!$B$7:$B$1044,0))/INDEX(Historical!$H$7:$H$1044,MATCH(B341,Historical!$B$7:$B$1044,0)))^(1/5)-1)*100)</f>
        <v>10.25994778190622</v>
      </c>
      <c r="V341" s="105">
        <f>IF(INDEX(Historical!$M$7:$M$1044,MATCH(B341,Historical!$B$7:$B$1044,0))=0,"n/a",((INDEX(Historical!$C$7:$C$1044,MATCH(B341,Historical!$B$7:$B$1044,0))/INDEX(Historical!$M$7:$M$1044,MATCH(B341,Historical!$B$7:$B$1044,0)))^(1/10)-1)*100)</f>
        <v>7.6770969552310886</v>
      </c>
      <c r="W341" s="106">
        <f t="shared" si="90"/>
        <v>1.3364358743594096</v>
      </c>
      <c r="X341" s="107">
        <f t="shared" si="91"/>
        <v>1.9505604148110685</v>
      </c>
      <c r="Y341" s="159"/>
      <c r="Z341" s="101">
        <f t="shared" si="92"/>
        <v>27.86377708978328</v>
      </c>
      <c r="AA341" s="109">
        <f t="shared" si="93"/>
        <v>38.934984520123841</v>
      </c>
      <c r="AB341" s="71">
        <v>12</v>
      </c>
      <c r="AC341" s="100">
        <v>6.46</v>
      </c>
      <c r="AD341" s="100">
        <v>1.5</v>
      </c>
      <c r="AE341" s="100">
        <v>1.95</v>
      </c>
      <c r="AF341" s="100">
        <v>6.6</v>
      </c>
      <c r="AG341" s="100">
        <v>16.68</v>
      </c>
      <c r="AH341" s="100">
        <v>19.78</v>
      </c>
      <c r="AI341" s="100">
        <v>23.41</v>
      </c>
      <c r="AJ341" s="100">
        <v>5.26</v>
      </c>
      <c r="AK341" s="100">
        <v>18.490000000000002</v>
      </c>
      <c r="AL341" s="100">
        <v>23720</v>
      </c>
      <c r="AM341" s="100">
        <v>20.62</v>
      </c>
      <c r="AN341" s="100">
        <v>0.36</v>
      </c>
      <c r="AO341" s="110">
        <f t="shared" si="94"/>
        <v>-27.959387883255786</v>
      </c>
      <c r="AP341" s="111">
        <f t="shared" si="95"/>
        <v>10.975596636868053</v>
      </c>
      <c r="AQ341" s="112">
        <f t="shared" si="96"/>
        <v>237.94864687655814</v>
      </c>
      <c r="AR341" s="101">
        <f>INDEX(Historical!$C$7:$C$1045,MATCH(B341,Historical!$B$7:$B$1045,0))*IF(AH341="n/a",1.03,IF(AH341&lt;0,1.01,IF(AH341&gt;10,1.1,(1+AH341/100))))</f>
        <v>1.9360000000000002</v>
      </c>
      <c r="AS341" s="109">
        <f t="shared" si="97"/>
        <v>2.1296000000000004</v>
      </c>
      <c r="AT341" s="109">
        <f t="shared" si="98"/>
        <v>2.3425600000000006</v>
      </c>
      <c r="AU341" s="109">
        <f t="shared" si="98"/>
        <v>2.5768160000000009</v>
      </c>
      <c r="AV341" s="109">
        <f t="shared" si="98"/>
        <v>2.8344976000000011</v>
      </c>
      <c r="AW341" s="109">
        <f t="shared" si="99"/>
        <v>11.819473600000004</v>
      </c>
      <c r="AX341" s="113">
        <f t="shared" si="100"/>
        <v>4.6992181933842252</v>
      </c>
      <c r="AY341" s="100">
        <v>1.27</v>
      </c>
      <c r="AZ341" s="100">
        <v>99.539999999999992</v>
      </c>
      <c r="BA341" s="100">
        <v>-1.82</v>
      </c>
      <c r="BB341" s="100">
        <v>12.620000000000001</v>
      </c>
      <c r="BC341" s="100">
        <v>37.36</v>
      </c>
      <c r="BE341" s="12">
        <v>2004</v>
      </c>
      <c r="BF341" s="12">
        <f t="shared" si="84"/>
        <v>2</v>
      </c>
      <c r="BG341" s="100">
        <v>7.6899999999999995</v>
      </c>
      <c r="BH341" t="s">
        <v>121</v>
      </c>
      <c r="BI341" t="s">
        <v>122</v>
      </c>
    </row>
    <row r="342" spans="1:61" ht="11.25" customHeight="1" x14ac:dyDescent="0.2">
      <c r="A342" s="116" t="s">
        <v>1518</v>
      </c>
      <c r="B342" s="55" t="s">
        <v>1519</v>
      </c>
      <c r="C342" s="156" t="s">
        <v>125</v>
      </c>
      <c r="D342" s="98" t="s">
        <v>126</v>
      </c>
      <c r="E342" s="157">
        <v>9</v>
      </c>
      <c r="F342" s="2">
        <v>533</v>
      </c>
      <c r="G342" s="2" t="s">
        <v>146</v>
      </c>
      <c r="H342" s="2" t="s">
        <v>146</v>
      </c>
      <c r="I342" s="100">
        <v>81.790000000000006</v>
      </c>
      <c r="J342" s="101">
        <f t="shared" si="87"/>
        <v>1.1003790194400291</v>
      </c>
      <c r="K342" s="104">
        <v>0.9</v>
      </c>
      <c r="L342" s="71">
        <v>1</v>
      </c>
      <c r="M342" s="28">
        <f t="shared" si="88"/>
        <v>0.9</v>
      </c>
      <c r="N342" s="103" t="s">
        <v>1520</v>
      </c>
      <c r="O342" s="104">
        <v>0.85</v>
      </c>
      <c r="P342" s="158">
        <v>45888</v>
      </c>
      <c r="Q342" s="158">
        <v>45911</v>
      </c>
      <c r="R342" s="28">
        <f t="shared" si="89"/>
        <v>5.8823529411764763</v>
      </c>
      <c r="S342" s="105">
        <f>IF(INDEX(Historical!$D$7:$D1360,MATCH(B342,Historical!$B$7:$B$1044,0))=0,"n/a",(INDEX(Historical!$C$7:$C$1044,MATCH(B342,Historical!$B$7:$B$1044,0))/INDEX(Historical!$D$7:$D$1044,MATCH(B342,Historical!$B$7:$B$1044,0))-1)*100)</f>
        <v>5.8823529411764719</v>
      </c>
      <c r="T342" s="105">
        <f>IF(INDEX(Historical!$F$7:$F$1044,MATCH(B342,Historical!$B$7:$B$1044,0))=0,"n/a",((INDEX(Historical!$C$7:$C$1044,MATCH(B342,Historical!$B$7:$B$1044,0))/INDEX(Historical!$F$7:$F$1044,MATCH(B342,Historical!$B$7:$B$1044,0)))^(1/3)-1)*100)</f>
        <v>6.2658569182611146</v>
      </c>
      <c r="U342" s="105">
        <f>IF(INDEX(Historical!$H$7:$H$1044,MATCH(B342,Historical!$B$7:$B$1044,0))=0,"n/a",((INDEX(Historical!$C$7:$C$1044,MATCH(B342,Historical!$B$7:$B$1044,0))/INDEX(Historical!$H$7:$H$1044,MATCH(B342,Historical!$B$7:$B$1044,0)))^(1/5)-1)*100)</f>
        <v>6.7249181879538877</v>
      </c>
      <c r="V342" s="105" t="str">
        <f>IF(INDEX(Historical!$M$7:$M$1044,MATCH(B342,Historical!$B$7:$B$1044,0))=0,"n/a",((INDEX(Historical!$C$7:$C$1044,MATCH(B342,Historical!$B$7:$B$1044,0))/INDEX(Historical!$M$7:$M$1044,MATCH(B342,Historical!$B$7:$B$1044,0)))^(1/10)-1)*100)</f>
        <v>n/a</v>
      </c>
      <c r="W342" s="106" t="str">
        <f t="shared" si="90"/>
        <v>n/a</v>
      </c>
      <c r="X342" s="107">
        <f t="shared" si="91"/>
        <v>4.8035129913956336</v>
      </c>
      <c r="Y342" s="165"/>
      <c r="Z342" s="101">
        <f t="shared" si="92"/>
        <v>15.789473684210526</v>
      </c>
      <c r="AA342" s="109">
        <f t="shared" si="93"/>
        <v>14.349122807017544</v>
      </c>
      <c r="AB342" s="71">
        <v>5</v>
      </c>
      <c r="AC342" s="100">
        <v>5.7</v>
      </c>
      <c r="AD342" s="100">
        <v>1.19</v>
      </c>
      <c r="AE342" s="100">
        <v>0.82</v>
      </c>
      <c r="AF342" s="100">
        <v>2.4700000000000002</v>
      </c>
      <c r="AG342" s="100">
        <v>18.27</v>
      </c>
      <c r="AH342" s="100" t="s">
        <v>142</v>
      </c>
      <c r="AI342" s="100" t="s">
        <v>142</v>
      </c>
      <c r="AJ342" s="100">
        <v>1.4000000000000001</v>
      </c>
      <c r="AK342" s="100">
        <v>12.379999999999999</v>
      </c>
      <c r="AL342" s="100">
        <v>955.86</v>
      </c>
      <c r="AM342" s="100">
        <v>24.310000000000002</v>
      </c>
      <c r="AN342" s="100">
        <v>0.27</v>
      </c>
      <c r="AO342" s="110">
        <f t="shared" si="94"/>
        <v>-6.5238255996236267</v>
      </c>
      <c r="AP342" s="111">
        <f t="shared" si="95"/>
        <v>7.8252972073939171</v>
      </c>
      <c r="AQ342" s="112">
        <f t="shared" si="96"/>
        <v>25.507562115388694</v>
      </c>
      <c r="AR342" s="101">
        <f>INDEX(Historical!$C$7:$C$1045,MATCH(B342,Historical!$B$7:$B$1045,0))*IF(AH342="n/a",1.03,IF(AH342&lt;0,1.01,IF(AH342&gt;10,1.1,(1+AH342/100))))</f>
        <v>0.92700000000000005</v>
      </c>
      <c r="AS342" s="109">
        <f t="shared" si="97"/>
        <v>0.95481000000000005</v>
      </c>
      <c r="AT342" s="109">
        <f t="shared" si="98"/>
        <v>1.0502910000000001</v>
      </c>
      <c r="AU342" s="109">
        <f t="shared" si="98"/>
        <v>1.1553201000000002</v>
      </c>
      <c r="AV342" s="109">
        <f t="shared" si="98"/>
        <v>1.2708521100000003</v>
      </c>
      <c r="AW342" s="109">
        <f t="shared" si="99"/>
        <v>5.3582732100000001</v>
      </c>
      <c r="AX342" s="113">
        <f t="shared" si="100"/>
        <v>6.5512571341239747</v>
      </c>
      <c r="AY342" s="100">
        <v>0.33</v>
      </c>
      <c r="AZ342" s="100">
        <v>45.87</v>
      </c>
      <c r="BA342" s="100">
        <v>-2.15</v>
      </c>
      <c r="BB342" s="100">
        <v>4.45</v>
      </c>
      <c r="BC342" s="100">
        <v>17.899999999999999</v>
      </c>
      <c r="BE342" s="12">
        <v>2017</v>
      </c>
      <c r="BF342" s="12">
        <f t="shared" si="84"/>
        <v>1</v>
      </c>
      <c r="BG342" s="100">
        <v>10.81</v>
      </c>
      <c r="BH342" t="s">
        <v>121</v>
      </c>
      <c r="BI342" t="s">
        <v>122</v>
      </c>
    </row>
    <row r="343" spans="1:61" ht="11.25" customHeight="1" x14ac:dyDescent="0.2">
      <c r="A343" s="116" t="s">
        <v>1521</v>
      </c>
      <c r="B343" s="55" t="s">
        <v>1522</v>
      </c>
      <c r="C343" s="156" t="s">
        <v>116</v>
      </c>
      <c r="D343" s="98" t="s">
        <v>150</v>
      </c>
      <c r="E343" s="157">
        <v>5</v>
      </c>
      <c r="F343" s="2">
        <v>690</v>
      </c>
      <c r="G343" s="2" t="s">
        <v>146</v>
      </c>
      <c r="H343" s="2" t="s">
        <v>146</v>
      </c>
      <c r="I343" s="100">
        <v>146.03</v>
      </c>
      <c r="J343" s="101">
        <f t="shared" si="87"/>
        <v>1.0956652742587141</v>
      </c>
      <c r="K343" s="104">
        <v>0.4</v>
      </c>
      <c r="L343" s="71">
        <v>4</v>
      </c>
      <c r="M343" s="28">
        <f t="shared" si="88"/>
        <v>1.6</v>
      </c>
      <c r="N343" s="103" t="s">
        <v>209</v>
      </c>
      <c r="O343" s="104">
        <v>0.37</v>
      </c>
      <c r="P343" s="158">
        <v>45922</v>
      </c>
      <c r="Q343" s="158">
        <v>45947</v>
      </c>
      <c r="R343" s="28">
        <f t="shared" si="89"/>
        <v>8.1081081081081159</v>
      </c>
      <c r="S343" s="105">
        <f>IF(INDEX(Historical!$D$7:$D1361,MATCH(B343,Historical!$B$7:$B$1044,0))=0,"n/a",(INDEX(Historical!$C$7:$C$1044,MATCH(B343,Historical!$B$7:$B$1044,0))/INDEX(Historical!$D$7:$D$1044,MATCH(B343,Historical!$B$7:$B$1044,0))-1)*100)</f>
        <v>2.0270270270270396</v>
      </c>
      <c r="T343" s="105">
        <f>IF(INDEX(Historical!$F$7:$F$1044,MATCH(B343,Historical!$B$7:$B$1044,0))=0,"n/a",((INDEX(Historical!$C$7:$C$1044,MATCH(B343,Historical!$B$7:$B$1044,0))/INDEX(Historical!$F$7:$F$1044,MATCH(B343,Historical!$B$7:$B$1044,0)))^(1/3)-1)*100)</f>
        <v>2.7986431375447651</v>
      </c>
      <c r="U343" s="105">
        <f>IF(INDEX(Historical!$H$7:$H$1044,MATCH(B343,Historical!$B$7:$B$1044,0))=0,"n/a",((INDEX(Historical!$C$7:$C$1044,MATCH(B343,Historical!$B$7:$B$1044,0))/INDEX(Historical!$H$7:$H$1044,MATCH(B343,Historical!$B$7:$B$1044,0)))^(1/5)-1)*100)</f>
        <v>7.7429150820098602</v>
      </c>
      <c r="V343" s="105">
        <f>IF(INDEX(Historical!$M$7:$M$1044,MATCH(B343,Historical!$B$7:$B$1044,0))=0,"n/a",((INDEX(Historical!$C$7:$C$1044,MATCH(B343,Historical!$B$7:$B$1044,0))/INDEX(Historical!$M$7:$M$1044,MATCH(B343,Historical!$B$7:$B$1044,0)))^(1/10)-1)*100)</f>
        <v>7.3204720835756021</v>
      </c>
      <c r="W343" s="106">
        <f t="shared" si="90"/>
        <v>1.0577070704746026</v>
      </c>
      <c r="X343" s="107">
        <f t="shared" si="91"/>
        <v>0.28956301727785566</v>
      </c>
      <c r="Y343" s="162"/>
      <c r="Z343" s="101">
        <f t="shared" si="92"/>
        <v>30.075187969924812</v>
      </c>
      <c r="AA343" s="109">
        <f t="shared" si="93"/>
        <v>27.449248120300751</v>
      </c>
      <c r="AB343" s="71">
        <v>9</v>
      </c>
      <c r="AC343" s="100">
        <v>5.32</v>
      </c>
      <c r="AD343" s="100">
        <v>1.43</v>
      </c>
      <c r="AE343" s="100">
        <v>3.73</v>
      </c>
      <c r="AF343" s="100">
        <v>6.77</v>
      </c>
      <c r="AG343" s="100">
        <v>13.15</v>
      </c>
      <c r="AH343" s="100">
        <v>26.51</v>
      </c>
      <c r="AI343" s="100">
        <v>16.78</v>
      </c>
      <c r="AJ343" s="100">
        <v>26.740000000000002</v>
      </c>
      <c r="AK343" s="100">
        <v>18.41</v>
      </c>
      <c r="AL343" s="100">
        <v>89380</v>
      </c>
      <c r="AM343" s="100">
        <v>0.35000000000000003</v>
      </c>
      <c r="AN343" s="100">
        <v>0.74</v>
      </c>
      <c r="AO343" s="110">
        <f t="shared" si="94"/>
        <v>-18.610667764032179</v>
      </c>
      <c r="AP343" s="111">
        <f t="shared" si="95"/>
        <v>8.8385803562685741</v>
      </c>
      <c r="AQ343" s="112">
        <f t="shared" si="96"/>
        <v>187.38778275620405</v>
      </c>
      <c r="AR343" s="101">
        <f>INDEX(Historical!$C$7:$C$1045,MATCH(B343,Historical!$B$7:$B$1045,0))*IF(AH343="n/a",1.03,IF(AH343&lt;0,1.01,IF(AH343&gt;10,1.1,(1+AH343/100))))</f>
        <v>1.6610000000000003</v>
      </c>
      <c r="AS343" s="109">
        <f t="shared" si="97"/>
        <v>1.8271000000000004</v>
      </c>
      <c r="AT343" s="109">
        <f t="shared" si="98"/>
        <v>2.0098100000000008</v>
      </c>
      <c r="AU343" s="109">
        <f t="shared" si="98"/>
        <v>2.2107910000000008</v>
      </c>
      <c r="AV343" s="109">
        <f t="shared" si="98"/>
        <v>2.4318701000000011</v>
      </c>
      <c r="AW343" s="109">
        <f t="shared" si="99"/>
        <v>10.140571100000003</v>
      </c>
      <c r="AX343" s="113">
        <f t="shared" si="100"/>
        <v>6.9441697596384326</v>
      </c>
      <c r="AY343" s="100">
        <v>1.38</v>
      </c>
      <c r="AZ343" s="100">
        <v>79.08</v>
      </c>
      <c r="BA343" s="100">
        <v>-0.31</v>
      </c>
      <c r="BB343" s="100">
        <v>6.01</v>
      </c>
      <c r="BC343" s="100">
        <v>21.990000000000002</v>
      </c>
      <c r="BE343" s="12">
        <v>2021</v>
      </c>
      <c r="BF343" s="12">
        <f t="shared" si="84"/>
        <v>0</v>
      </c>
      <c r="BG343" s="100">
        <v>4.78</v>
      </c>
      <c r="BH343" t="s">
        <v>121</v>
      </c>
      <c r="BI343" t="s">
        <v>122</v>
      </c>
    </row>
    <row r="344" spans="1:61" ht="11.25" customHeight="1" x14ac:dyDescent="0.2">
      <c r="A344" s="116" t="s">
        <v>1523</v>
      </c>
      <c r="B344" s="55" t="s">
        <v>1524</v>
      </c>
      <c r="C344" s="156" t="s">
        <v>134</v>
      </c>
      <c r="D344" s="98" t="s">
        <v>145</v>
      </c>
      <c r="E344" s="157">
        <v>9</v>
      </c>
      <c r="F344" s="2">
        <v>527</v>
      </c>
      <c r="G344" s="2" t="s">
        <v>146</v>
      </c>
      <c r="H344" s="2" t="s">
        <v>146</v>
      </c>
      <c r="I344" s="100">
        <v>48.22</v>
      </c>
      <c r="J344" s="101">
        <f t="shared" si="87"/>
        <v>3.3181252592285362</v>
      </c>
      <c r="K344" s="104">
        <v>0.4</v>
      </c>
      <c r="L344" s="71">
        <v>4</v>
      </c>
      <c r="M344" s="28">
        <f t="shared" si="88"/>
        <v>1.6</v>
      </c>
      <c r="N344" s="103" t="s">
        <v>585</v>
      </c>
      <c r="O344" s="104">
        <v>0.35</v>
      </c>
      <c r="P344" s="115">
        <v>45702</v>
      </c>
      <c r="Q344" s="115">
        <v>45715</v>
      </c>
      <c r="R344" s="28">
        <f t="shared" si="89"/>
        <v>14.285714285714299</v>
      </c>
      <c r="S344" s="105">
        <f>IF(INDEX(Historical!$D$7:$D1362,MATCH(B344,Historical!$B$7:$B$1044,0))=0,"n/a",(INDEX(Historical!$C$7:$C$1044,MATCH(B344,Historical!$B$7:$B$1044,0))/INDEX(Historical!$D$7:$D$1044,MATCH(B344,Historical!$B$7:$B$1044,0))-1)*100)</f>
        <v>23.076923076923084</v>
      </c>
      <c r="T344" s="105">
        <f>IF(INDEX(Historical!$F$7:$F$1044,MATCH(B344,Historical!$B$7:$B$1044,0))=0,"n/a",((INDEX(Historical!$C$7:$C$1044,MATCH(B344,Historical!$B$7:$B$1044,0))/INDEX(Historical!$F$7:$F$1044,MATCH(B344,Historical!$B$7:$B$1044,0)))^(1/3)-1)*100)</f>
        <v>12.001558935217194</v>
      </c>
      <c r="U344" s="105">
        <f>IF(INDEX(Historical!$H$7:$H$1044,MATCH(B344,Historical!$B$7:$B$1044,0))=0,"n/a",((INDEX(Historical!$C$7:$C$1044,MATCH(B344,Historical!$B$7:$B$1044,0))/INDEX(Historical!$H$7:$H$1044,MATCH(B344,Historical!$B$7:$B$1044,0)))^(1/5)-1)*100)</f>
        <v>22.953370843729704</v>
      </c>
      <c r="V344" s="105">
        <f>IF(INDEX(Historical!$M$7:$M$1044,MATCH(B344,Historical!$B$7:$B$1044,0))=0,"n/a",((INDEX(Historical!$C$7:$C$1044,MATCH(B344,Historical!$B$7:$B$1044,0))/INDEX(Historical!$M$7:$M$1044,MATCH(B344,Historical!$B$7:$B$1044,0)))^(1/10)-1)*100)</f>
        <v>21.029529231896447</v>
      </c>
      <c r="W344" s="106">
        <f t="shared" si="90"/>
        <v>1.0914828663361269</v>
      </c>
      <c r="X344" s="107">
        <f t="shared" si="91"/>
        <v>15.614537988931772</v>
      </c>
      <c r="Y344" s="167" t="s">
        <v>1525</v>
      </c>
      <c r="Z344" s="101">
        <f t="shared" si="92"/>
        <v>54.237288135593218</v>
      </c>
      <c r="AA344" s="109">
        <f t="shared" si="93"/>
        <v>16.345762711864406</v>
      </c>
      <c r="AB344" s="71">
        <v>11</v>
      </c>
      <c r="AC344" s="100">
        <v>2.95</v>
      </c>
      <c r="AD344" s="100">
        <v>0.4</v>
      </c>
      <c r="AE344" s="100">
        <v>0.99</v>
      </c>
      <c r="AF344" s="100">
        <v>0.93</v>
      </c>
      <c r="AG344" s="100">
        <v>6.370000000000001</v>
      </c>
      <c r="AH344" s="100">
        <v>23.34</v>
      </c>
      <c r="AI344" s="100">
        <v>42.15</v>
      </c>
      <c r="AJ344" s="100">
        <v>1.47</v>
      </c>
      <c r="AK344" s="100">
        <v>24.240000000000002</v>
      </c>
      <c r="AL344" s="100">
        <v>9860</v>
      </c>
      <c r="AM344" s="100">
        <v>20.39</v>
      </c>
      <c r="AN344" s="100">
        <v>3.31</v>
      </c>
      <c r="AO344" s="110">
        <f t="shared" si="94"/>
        <v>9.9257333910938357</v>
      </c>
      <c r="AP344" s="111">
        <f t="shared" si="95"/>
        <v>26.271496102958242</v>
      </c>
      <c r="AQ344" s="112">
        <f t="shared" si="96"/>
        <v>-17.80359747792717</v>
      </c>
      <c r="AR344" s="101">
        <f>INDEX(Historical!$C$7:$C$1045,MATCH(B344,Historical!$B$7:$B$1045,0))*IF(AH344="n/a",1.03,IF(AH344&lt;0,1.01,IF(AH344&gt;10,1.1,(1+AH344/100))))</f>
        <v>1.7600000000000002</v>
      </c>
      <c r="AS344" s="109">
        <f t="shared" si="97"/>
        <v>1.9360000000000004</v>
      </c>
      <c r="AT344" s="109">
        <f t="shared" si="98"/>
        <v>2.1296000000000004</v>
      </c>
      <c r="AU344" s="109">
        <f t="shared" si="98"/>
        <v>2.3425600000000006</v>
      </c>
      <c r="AV344" s="109">
        <f t="shared" si="98"/>
        <v>2.5768160000000009</v>
      </c>
      <c r="AW344" s="109">
        <f t="shared" si="99"/>
        <v>10.744976000000003</v>
      </c>
      <c r="AX344" s="113">
        <f t="shared" si="100"/>
        <v>22.283235172127753</v>
      </c>
      <c r="AY344" s="100">
        <v>1.53</v>
      </c>
      <c r="AZ344" s="100">
        <v>35.72</v>
      </c>
      <c r="BA344" s="100">
        <v>-32.119999999999997</v>
      </c>
      <c r="BB344" s="100">
        <v>10.09</v>
      </c>
      <c r="BC344" s="100">
        <v>-13.469999999999999</v>
      </c>
      <c r="BE344" s="12">
        <v>2017</v>
      </c>
      <c r="BF344" s="12">
        <f t="shared" si="84"/>
        <v>1</v>
      </c>
      <c r="BG344" s="100">
        <v>0.91999999999999993</v>
      </c>
      <c r="BH344" t="s">
        <v>121</v>
      </c>
      <c r="BI344" t="s">
        <v>122</v>
      </c>
    </row>
    <row r="345" spans="1:61" ht="11.25" customHeight="1" x14ac:dyDescent="0.2">
      <c r="A345" s="123" t="s">
        <v>968</v>
      </c>
      <c r="B345" s="55" t="s">
        <v>969</v>
      </c>
      <c r="C345" s="156" t="s">
        <v>125</v>
      </c>
      <c r="D345" s="98" t="s">
        <v>126</v>
      </c>
      <c r="E345" s="157">
        <v>21</v>
      </c>
      <c r="F345" s="2">
        <v>196</v>
      </c>
      <c r="G345" s="2" t="s">
        <v>146</v>
      </c>
      <c r="H345" s="2" t="s">
        <v>146</v>
      </c>
      <c r="I345" s="100">
        <v>88.26</v>
      </c>
      <c r="J345" s="101">
        <f t="shared" si="87"/>
        <v>3.6256514842510765</v>
      </c>
      <c r="K345" s="104">
        <v>0.8</v>
      </c>
      <c r="L345" s="71">
        <v>4</v>
      </c>
      <c r="M345" s="28">
        <f t="shared" si="88"/>
        <v>3.2</v>
      </c>
      <c r="N345" s="103" t="s">
        <v>593</v>
      </c>
      <c r="O345" s="104">
        <v>0.78</v>
      </c>
      <c r="P345" s="158">
        <v>45916</v>
      </c>
      <c r="Q345" s="158">
        <v>45937</v>
      </c>
      <c r="R345" s="28">
        <f t="shared" si="89"/>
        <v>2.5641025641025665</v>
      </c>
      <c r="S345" s="105">
        <f>IF(INDEX(Historical!$D$7:$D1363,MATCH(B345,Historical!$B$7:$B$1044,0))=0,"n/a",(INDEX(Historical!$C$7:$C$1044,MATCH(B345,Historical!$B$7:$B$1044,0))/INDEX(Historical!$D$7:$D$1044,MATCH(B345,Historical!$B$7:$B$1044,0))-1)*100)</f>
        <v>5.1926298157453976</v>
      </c>
      <c r="T345" s="105">
        <f>IF(INDEX(Historical!$F$7:$F$1044,MATCH(B345,Historical!$B$7:$B$1044,0))=0,"n/a",((INDEX(Historical!$C$7:$C$1044,MATCH(B345,Historical!$B$7:$B$1044,0))/INDEX(Historical!$F$7:$F$1044,MATCH(B345,Historical!$B$7:$B$1044,0)))^(1/3)-1)*100)</f>
        <v>6.5060936348946496</v>
      </c>
      <c r="U345" s="105">
        <f>IF(INDEX(Historical!$H$7:$H$1044,MATCH(B345,Historical!$B$7:$B$1044,0))=0,"n/a",((INDEX(Historical!$C$7:$C$1044,MATCH(B345,Historical!$B$7:$B$1044,0))/INDEX(Historical!$H$7:$H$1044,MATCH(B345,Historical!$B$7:$B$1044,0)))^(1/5)-1)*100)</f>
        <v>6.424192202289869</v>
      </c>
      <c r="V345" s="105">
        <f>IF(INDEX(Historical!$M$7:$M$1044,MATCH(B345,Historical!$B$7:$B$1044,0))=0,"n/a",((INDEX(Historical!$C$7:$C$1044,MATCH(B345,Historical!$B$7:$B$1044,0))/INDEX(Historical!$M$7:$M$1044,MATCH(B345,Historical!$B$7:$B$1044,0)))^(1/10)-1)*100)</f>
        <v>8.1077218562049644</v>
      </c>
      <c r="W345" s="106">
        <f t="shared" si="90"/>
        <v>0.79235478426943518</v>
      </c>
      <c r="X345" s="107">
        <f t="shared" si="91"/>
        <v>0.22628362811869918</v>
      </c>
      <c r="Y345" s="173"/>
      <c r="Z345" s="101">
        <f t="shared" si="92"/>
        <v>101.91082802547771</v>
      </c>
      <c r="AA345" s="109">
        <f t="shared" si="93"/>
        <v>28.108280254777071</v>
      </c>
      <c r="AB345" s="71">
        <v>9</v>
      </c>
      <c r="AC345" s="100">
        <v>3.14</v>
      </c>
      <c r="AD345" s="100">
        <v>4.6900000000000004</v>
      </c>
      <c r="AE345" s="100">
        <v>1.07</v>
      </c>
      <c r="AF345" s="100">
        <v>1.84</v>
      </c>
      <c r="AG345" s="100">
        <v>6.6000000000000005</v>
      </c>
      <c r="AH345" s="100">
        <v>-1.01</v>
      </c>
      <c r="AI345" s="100">
        <v>11.83</v>
      </c>
      <c r="AJ345" s="100">
        <v>28.389999999999997</v>
      </c>
      <c r="AK345" s="100">
        <v>3.9800000000000004</v>
      </c>
      <c r="AL345" s="100">
        <v>1680</v>
      </c>
      <c r="AM345" s="100">
        <v>22.06</v>
      </c>
      <c r="AN345" s="100">
        <v>0.18</v>
      </c>
      <c r="AO345" s="110">
        <f t="shared" si="94"/>
        <v>-18.058436568236125</v>
      </c>
      <c r="AP345" s="111">
        <f t="shared" si="95"/>
        <v>10.049843686540946</v>
      </c>
      <c r="AQ345" s="112">
        <f t="shared" si="96"/>
        <v>51.61242351438942</v>
      </c>
      <c r="AR345" s="101">
        <f>INDEX(Historical!$C$7:$C$1045,MATCH(B345,Historical!$B$7:$B$1045,0))*IF(AH345="n/a",1.03,IF(AH345&lt;0,1.01,IF(AH345&gt;10,1.1,(1+AH345/100))))</f>
        <v>3.1714000000000002</v>
      </c>
      <c r="AS345" s="109">
        <f t="shared" si="97"/>
        <v>3.4885400000000004</v>
      </c>
      <c r="AT345" s="109">
        <f t="shared" si="98"/>
        <v>3.6273838920000006</v>
      </c>
      <c r="AU345" s="109">
        <f t="shared" si="98"/>
        <v>3.7717537709016007</v>
      </c>
      <c r="AV345" s="109">
        <f t="shared" si="98"/>
        <v>3.9218695709834845</v>
      </c>
      <c r="AW345" s="109">
        <f t="shared" si="99"/>
        <v>17.980947233885086</v>
      </c>
      <c r="AX345" s="113">
        <f t="shared" si="100"/>
        <v>20.372702508367421</v>
      </c>
      <c r="AY345" s="100">
        <v>0.42</v>
      </c>
      <c r="AZ345" s="100">
        <v>19.670000000000002</v>
      </c>
      <c r="BA345" s="100">
        <v>-33.21</v>
      </c>
      <c r="BB345" s="100">
        <v>7.46</v>
      </c>
      <c r="BC345" s="100">
        <v>-5.76</v>
      </c>
      <c r="BE345" s="12">
        <v>2005</v>
      </c>
      <c r="BF345" s="12">
        <f t="shared" si="84"/>
        <v>2</v>
      </c>
      <c r="BG345" s="100">
        <v>4.6100000000000003</v>
      </c>
      <c r="BH345" t="s">
        <v>121</v>
      </c>
      <c r="BI345" t="s">
        <v>122</v>
      </c>
    </row>
    <row r="346" spans="1:61" ht="11.25" customHeight="1" x14ac:dyDescent="0.2">
      <c r="A346" s="123" t="s">
        <v>352</v>
      </c>
      <c r="B346" s="55" t="s">
        <v>353</v>
      </c>
      <c r="C346" s="156" t="s">
        <v>134</v>
      </c>
      <c r="D346" s="98" t="s">
        <v>354</v>
      </c>
      <c r="E346" s="157">
        <v>36</v>
      </c>
      <c r="F346" s="2">
        <v>82</v>
      </c>
      <c r="G346" s="2" t="s">
        <v>119</v>
      </c>
      <c r="H346" s="2" t="s">
        <v>146</v>
      </c>
      <c r="I346" s="100">
        <v>153.75</v>
      </c>
      <c r="J346" s="101">
        <f t="shared" si="87"/>
        <v>1.5869918699186993</v>
      </c>
      <c r="K346" s="104">
        <v>0.61</v>
      </c>
      <c r="L346" s="71">
        <v>4</v>
      </c>
      <c r="M346" s="28">
        <f t="shared" si="88"/>
        <v>2.44</v>
      </c>
      <c r="N346" s="103" t="s">
        <v>355</v>
      </c>
      <c r="O346" s="104">
        <v>0.57999999999999996</v>
      </c>
      <c r="P346" s="158">
        <v>46086</v>
      </c>
      <c r="Q346" s="158">
        <v>46106</v>
      </c>
      <c r="R346" s="28">
        <f t="shared" si="89"/>
        <v>5.1724137931034528</v>
      </c>
      <c r="S346" s="105">
        <f>IF(INDEX(Historical!$D$7:$D1364,MATCH(B346,Historical!$B$7:$B$1044,0))=0,"n/a",(INDEX(Historical!$C$7:$C$1044,MATCH(B346,Historical!$B$7:$B$1044,0))/INDEX(Historical!$D$7:$D$1044,MATCH(B346,Historical!$B$7:$B$1044,0))-1)*100)</f>
        <v>5.4545454545454453</v>
      </c>
      <c r="T346" s="105">
        <f>IF(INDEX(Historical!$F$7:$F$1044,MATCH(B346,Historical!$B$7:$B$1044,0))=0,"n/a",((INDEX(Historical!$C$7:$C$1044,MATCH(B346,Historical!$B$7:$B$1044,0))/INDEX(Historical!$F$7:$F$1044,MATCH(B346,Historical!$B$7:$B$1044,0)))^(1/3)-1)*100)</f>
        <v>5.7817232931734797</v>
      </c>
      <c r="U346" s="105">
        <f>IF(INDEX(Historical!$H$7:$H$1044,MATCH(B346,Historical!$B$7:$B$1044,0))=0,"n/a",((INDEX(Historical!$C$7:$C$1044,MATCH(B346,Historical!$B$7:$B$1044,0))/INDEX(Historical!$H$7:$H$1044,MATCH(B346,Historical!$B$7:$B$1044,0)))^(1/5)-1)*100)</f>
        <v>6.167577433485083</v>
      </c>
      <c r="V346" s="105">
        <f>IF(INDEX(Historical!$M$7:$M$1044,MATCH(B346,Historical!$B$7:$B$1044,0))=0,"n/a",((INDEX(Historical!$C$7:$C$1044,MATCH(B346,Historical!$B$7:$B$1044,0))/INDEX(Historical!$M$7:$M$1044,MATCH(B346,Historical!$B$7:$B$1044,0)))^(1/10)-1)*100)</f>
        <v>8.7799358808551951</v>
      </c>
      <c r="W346" s="106">
        <f t="shared" si="90"/>
        <v>0.70246269644560777</v>
      </c>
      <c r="X346" s="107">
        <f t="shared" si="91"/>
        <v>0.61065123103812691</v>
      </c>
      <c r="Y346" s="123" t="s">
        <v>183</v>
      </c>
      <c r="Z346" s="101">
        <f t="shared" si="92"/>
        <v>35.007173601147777</v>
      </c>
      <c r="AA346" s="109">
        <f t="shared" si="93"/>
        <v>22.058823529411764</v>
      </c>
      <c r="AB346" s="71">
        <v>6</v>
      </c>
      <c r="AC346" s="100">
        <v>6.97</v>
      </c>
      <c r="AD346" s="100">
        <v>2.8</v>
      </c>
      <c r="AE346" s="100">
        <v>4.5</v>
      </c>
      <c r="AF346" s="100">
        <v>5.04</v>
      </c>
      <c r="AG346" s="100">
        <v>24.279999999999998</v>
      </c>
      <c r="AH346" s="100">
        <v>7.6899999999999995</v>
      </c>
      <c r="AI346" s="100">
        <v>6.8199999999999994</v>
      </c>
      <c r="AJ346" s="100">
        <v>10.100000000000001</v>
      </c>
      <c r="AK346" s="100">
        <v>7.6499999999999995</v>
      </c>
      <c r="AL346" s="100">
        <v>11100</v>
      </c>
      <c r="AM346" s="100">
        <v>0.54999999999999993</v>
      </c>
      <c r="AN346" s="100">
        <v>0.03</v>
      </c>
      <c r="AO346" s="110">
        <f t="shared" si="94"/>
        <v>-14.304254226007982</v>
      </c>
      <c r="AP346" s="111">
        <f t="shared" si="95"/>
        <v>7.7545693034037821</v>
      </c>
      <c r="AQ346" s="112">
        <f t="shared" si="96"/>
        <v>122.28757209048453</v>
      </c>
      <c r="AR346" s="101">
        <f>INDEX(Historical!$C$7:$C$1045,MATCH(B346,Historical!$B$7:$B$1045,0))*IF(AH346="n/a",1.03,IF(AH346&lt;0,1.01,IF(AH346&gt;10,1.1,(1+AH346/100))))</f>
        <v>2.498408</v>
      </c>
      <c r="AS346" s="109">
        <f t="shared" si="97"/>
        <v>2.6687994256000001</v>
      </c>
      <c r="AT346" s="109">
        <f t="shared" si="98"/>
        <v>2.8729625816583999</v>
      </c>
      <c r="AU346" s="109">
        <f t="shared" si="98"/>
        <v>3.0927442191552674</v>
      </c>
      <c r="AV346" s="109">
        <f t="shared" si="98"/>
        <v>3.3293391519206454</v>
      </c>
      <c r="AW346" s="109">
        <f t="shared" si="99"/>
        <v>14.462253378334314</v>
      </c>
      <c r="AX346" s="113">
        <f t="shared" si="100"/>
        <v>9.4063436607052449</v>
      </c>
      <c r="AY346" s="100">
        <v>0.64</v>
      </c>
      <c r="AZ346" s="100">
        <v>6.68</v>
      </c>
      <c r="BA346" s="100">
        <v>-20.5</v>
      </c>
      <c r="BB346" s="100">
        <v>-3.44</v>
      </c>
      <c r="BC346" s="100">
        <v>-7.31</v>
      </c>
      <c r="BE346" s="12">
        <v>1991</v>
      </c>
      <c r="BF346" s="12">
        <f t="shared" si="84"/>
        <v>3</v>
      </c>
      <c r="BG346" s="100">
        <v>16.989999999999998</v>
      </c>
      <c r="BH346" t="s">
        <v>121</v>
      </c>
      <c r="BI346" t="s">
        <v>122</v>
      </c>
    </row>
    <row r="347" spans="1:61" ht="11.25" customHeight="1" x14ac:dyDescent="0.2">
      <c r="A347" s="55" t="s">
        <v>356</v>
      </c>
      <c r="B347" s="55" t="s">
        <v>357</v>
      </c>
      <c r="C347" s="156" t="s">
        <v>180</v>
      </c>
      <c r="D347" s="98" t="s">
        <v>358</v>
      </c>
      <c r="E347" s="157">
        <v>64</v>
      </c>
      <c r="F347" s="2">
        <v>10</v>
      </c>
      <c r="G347" s="2" t="s">
        <v>119</v>
      </c>
      <c r="H347" s="2" t="s">
        <v>119</v>
      </c>
      <c r="I347" s="100">
        <v>229.85</v>
      </c>
      <c r="J347" s="101">
        <f t="shared" si="87"/>
        <v>2.3319556232325431</v>
      </c>
      <c r="K347" s="104">
        <v>1.34</v>
      </c>
      <c r="L347" s="71">
        <v>4</v>
      </c>
      <c r="M347" s="28">
        <f t="shared" si="88"/>
        <v>5.36</v>
      </c>
      <c r="N347" s="103" t="s">
        <v>265</v>
      </c>
      <c r="O347" s="104">
        <v>1.3</v>
      </c>
      <c r="P347" s="158">
        <v>46168</v>
      </c>
      <c r="Q347" s="158">
        <v>46182</v>
      </c>
      <c r="R347" s="28">
        <f t="shared" si="89"/>
        <v>3.0769230769230793</v>
      </c>
      <c r="S347" s="105">
        <f>IF(INDEX(Historical!$D$7:$D1365,MATCH(B347,Historical!$B$7:$B$1044,0))=0,"n/a",(INDEX(Historical!$C$7:$C$1044,MATCH(B347,Historical!$B$7:$B$1044,0))/INDEX(Historical!$D$7:$D$1044,MATCH(B347,Historical!$B$7:$B$1044,0))-1)*100)</f>
        <v>4.6843177189409335</v>
      </c>
      <c r="T347" s="105">
        <f>IF(INDEX(Historical!$F$7:$F$1044,MATCH(B347,Historical!$B$7:$B$1044,0))=0,"n/a",((INDEX(Historical!$C$7:$C$1044,MATCH(B347,Historical!$B$7:$B$1044,0))/INDEX(Historical!$F$7:$F$1044,MATCH(B347,Historical!$B$7:$B$1044,0)))^(1/3)-1)*100)</f>
        <v>4.9222759583194886</v>
      </c>
      <c r="U347" s="105">
        <f>IF(INDEX(Historical!$H$7:$H$1044,MATCH(B347,Historical!$B$7:$B$1044,0))=0,"n/a",((INDEX(Historical!$C$7:$C$1044,MATCH(B347,Historical!$B$7:$B$1044,0))/INDEX(Historical!$H$7:$H$1044,MATCH(B347,Historical!$B$7:$B$1044,0)))^(1/5)-1)*100)</f>
        <v>5.2485228750036805</v>
      </c>
      <c r="V347" s="105">
        <f>IF(INDEX(Historical!$M$7:$M$1044,MATCH(B347,Historical!$B$7:$B$1044,0))=0,"n/a",((INDEX(Historical!$C$7:$C$1044,MATCH(B347,Historical!$B$7:$B$1044,0))/INDEX(Historical!$M$7:$M$1044,MATCH(B347,Historical!$B$7:$B$1044,0)))^(1/10)-1)*100)</f>
        <v>5.7095223101745418</v>
      </c>
      <c r="W347" s="106">
        <f t="shared" si="90"/>
        <v>0.91925779248653672</v>
      </c>
      <c r="X347" s="107">
        <f t="shared" si="91"/>
        <v>0.3522498573827974</v>
      </c>
      <c r="Y347" s="55"/>
      <c r="Z347" s="101">
        <f t="shared" si="92"/>
        <v>61.965317919075147</v>
      </c>
      <c r="AA347" s="109">
        <f t="shared" si="93"/>
        <v>26.572254335260112</v>
      </c>
      <c r="AB347" s="71">
        <v>12</v>
      </c>
      <c r="AC347" s="100">
        <v>8.65</v>
      </c>
      <c r="AD347" s="100">
        <v>1.95</v>
      </c>
      <c r="AE347" s="100">
        <v>5.74</v>
      </c>
      <c r="AF347" s="100">
        <v>6.81</v>
      </c>
      <c r="AG347" s="100">
        <v>26.419999999999998</v>
      </c>
      <c r="AH347" s="100">
        <v>7.3800000000000008</v>
      </c>
      <c r="AI347" s="100">
        <v>9.76</v>
      </c>
      <c r="AJ347" s="100">
        <v>14.899999999999999</v>
      </c>
      <c r="AK347" s="100">
        <v>9.25</v>
      </c>
      <c r="AL347" s="100">
        <v>553300</v>
      </c>
      <c r="AM347" s="100">
        <v>0.13999999999999999</v>
      </c>
      <c r="AN347" s="100">
        <v>0.68</v>
      </c>
      <c r="AO347" s="110">
        <f t="shared" si="94"/>
        <v>-18.991775837023887</v>
      </c>
      <c r="AP347" s="111">
        <f t="shared" si="95"/>
        <v>7.5804784982362232</v>
      </c>
      <c r="AQ347" s="112">
        <f t="shared" si="96"/>
        <v>183.59364671078339</v>
      </c>
      <c r="AR347" s="101">
        <f>INDEX(Historical!$C$7:$C$1045,MATCH(B347,Historical!$B$7:$B$1045,0))*IF(AH347="n/a",1.03,IF(AH347&lt;0,1.01,IF(AH347&gt;10,1.1,(1+AH347/100))))</f>
        <v>5.5193320000000003</v>
      </c>
      <c r="AS347" s="109">
        <f t="shared" si="97"/>
        <v>6.0580188031999995</v>
      </c>
      <c r="AT347" s="109">
        <f t="shared" ref="AT347:AV366" si="101">IF($AK347="n/a",1.03*AS347,IF($AK347&lt;0,1.01*AS347,IF($AK347&gt;10,1.1*AS347,(1+$AK347/100)*AS347)))</f>
        <v>6.6183855424960001</v>
      </c>
      <c r="AU347" s="109">
        <f t="shared" si="101"/>
        <v>7.2305862051768806</v>
      </c>
      <c r="AV347" s="109">
        <f t="shared" si="101"/>
        <v>7.8994154291557424</v>
      </c>
      <c r="AW347" s="109">
        <f t="shared" si="99"/>
        <v>33.32573798002862</v>
      </c>
      <c r="AX347" s="113">
        <f t="shared" si="100"/>
        <v>14.498907104645909</v>
      </c>
      <c r="AY347" s="100">
        <v>0.27</v>
      </c>
      <c r="AZ347" s="100">
        <v>57.31</v>
      </c>
      <c r="BA347" s="100">
        <v>-8.68</v>
      </c>
      <c r="BB347" s="100">
        <v>-3.7900000000000005</v>
      </c>
      <c r="BC347" s="100">
        <v>11.600000000000001</v>
      </c>
      <c r="BE347" s="12">
        <v>1963</v>
      </c>
      <c r="BF347" s="12">
        <f t="shared" si="84"/>
        <v>7</v>
      </c>
      <c r="BG347" s="100">
        <v>10.66</v>
      </c>
      <c r="BH347" t="s">
        <v>121</v>
      </c>
      <c r="BI347" t="s">
        <v>122</v>
      </c>
    </row>
    <row r="348" spans="1:61" ht="11.25" customHeight="1" x14ac:dyDescent="0.2">
      <c r="A348" s="116" t="s">
        <v>5572</v>
      </c>
      <c r="B348" s="55" t="s">
        <v>5552</v>
      </c>
      <c r="C348" s="156" t="s">
        <v>300</v>
      </c>
      <c r="D348" s="98" t="s">
        <v>866</v>
      </c>
      <c r="E348" s="157">
        <v>6</v>
      </c>
      <c r="F348" s="2">
        <v>630</v>
      </c>
      <c r="G348" s="2" t="s">
        <v>146</v>
      </c>
      <c r="H348" s="2" t="s">
        <v>146</v>
      </c>
      <c r="I348" s="100">
        <v>64.569999999999993</v>
      </c>
      <c r="J348" s="101">
        <f t="shared" si="87"/>
        <v>0.99117237107015665</v>
      </c>
      <c r="K348" s="104">
        <v>0.16</v>
      </c>
      <c r="L348" s="71">
        <v>4</v>
      </c>
      <c r="M348" s="28">
        <f t="shared" si="88"/>
        <v>0.64</v>
      </c>
      <c r="N348" s="103" t="s">
        <v>158</v>
      </c>
      <c r="O348" s="104">
        <v>0.14000000000000001</v>
      </c>
      <c r="P348" s="158">
        <v>45974</v>
      </c>
      <c r="Q348" s="158">
        <v>46003</v>
      </c>
      <c r="R348" s="28">
        <f t="shared" si="89"/>
        <v>14.285714285714276</v>
      </c>
      <c r="S348" s="105">
        <f>IF(INDEX(Historical!$D$7:$D1716,MATCH(B348,Historical!$B$7:$B$1044,0))=0,"n/a",(INDEX(Historical!$C$7:$C$1044,MATCH(B348,Historical!$B$7:$B$1044,0))/INDEX(Historical!$D$7:$D$1044,MATCH(B348,Historical!$B$7:$B$1044,0))-1)*100)</f>
        <v>11.538461538461542</v>
      </c>
      <c r="T348" s="105">
        <f>IF(INDEX(Historical!$F$7:$F$1044,MATCH(B348,Historical!$B$7:$B$1044,0))=0,"n/a",((INDEX(Historical!$C$7:$C$1044,MATCH(B348,Historical!$B$7:$B$1044,0))/INDEX(Historical!$F$7:$F$1044,MATCH(B348,Historical!$B$7:$B$1044,0)))^(1/3)-1)*100)</f>
        <v>13.18511959629507</v>
      </c>
      <c r="U348" s="105">
        <f>IF(INDEX(Historical!$H$7:$H$1044,MATCH(B348,Historical!$B$7:$B$1044,0))=0,"n/a",((INDEX(Historical!$C$7:$C$1044,MATCH(B348,Historical!$B$7:$B$1044,0))/INDEX(Historical!$H$7:$H$1044,MATCH(B348,Historical!$B$7:$B$1044,0)))^(1/5)-1)*100)</f>
        <v>52.639168203764775</v>
      </c>
      <c r="V348" s="105" t="str">
        <f>IF(INDEX(Historical!$M$7:$M$1044,MATCH(B348,Historical!$B$7:$B$1044,0))=0,"n/a",((INDEX(Historical!$C$7:$C$1044,MATCH(B348,Historical!$B$7:$B$1044,0))/INDEX(Historical!$M$7:$M$1044,MATCH(B348,Historical!$B$7:$B$1044,0)))^(1/10)-1)*100)</f>
        <v>n/a</v>
      </c>
      <c r="W348" s="106" t="str">
        <f t="shared" si="90"/>
        <v>n/a</v>
      </c>
      <c r="X348" s="107">
        <f t="shared" si="91"/>
        <v>2.4947473082352976</v>
      </c>
      <c r="Y348" s="162"/>
      <c r="Z348" s="101">
        <f t="shared" si="92"/>
        <v>32.989690721649481</v>
      </c>
      <c r="AA348" s="109">
        <f t="shared" si="93"/>
        <v>33.283505154639172</v>
      </c>
      <c r="AB348" s="71">
        <v>12</v>
      </c>
      <c r="AC348" s="100">
        <v>1.94</v>
      </c>
      <c r="AD348" s="100" t="s">
        <v>142</v>
      </c>
      <c r="AE348" s="100">
        <v>7.17</v>
      </c>
      <c r="AF348" s="100">
        <v>4.8499999999999996</v>
      </c>
      <c r="AG348" s="100">
        <v>15.010000000000002</v>
      </c>
      <c r="AH348" s="100" t="s">
        <v>142</v>
      </c>
      <c r="AI348" s="100" t="s">
        <v>142</v>
      </c>
      <c r="AJ348" s="100">
        <v>21.099999999999998</v>
      </c>
      <c r="AK348" s="100" t="s">
        <v>142</v>
      </c>
      <c r="AL348" s="100">
        <v>3720</v>
      </c>
      <c r="AM348" s="100">
        <v>1.41</v>
      </c>
      <c r="AN348" s="100">
        <v>0.5</v>
      </c>
      <c r="AO348" s="110">
        <f t="shared" si="94"/>
        <v>20.34683542019576</v>
      </c>
      <c r="AP348" s="111">
        <f t="shared" si="95"/>
        <v>53.630340574834932</v>
      </c>
      <c r="AQ348" s="112">
        <f t="shared" si="96"/>
        <v>167.85153433281738</v>
      </c>
      <c r="AR348" s="101">
        <f>INDEX(Historical!$C$7:$C$1045,MATCH(B348,Historical!$B$7:$B$1045,0))*IF(AH348="n/a",1.03,IF(AH348&lt;0,1.01,IF(AH348&gt;10,1.1,(1+AH348/100))))</f>
        <v>0.59740000000000004</v>
      </c>
      <c r="AS348" s="109">
        <f t="shared" si="97"/>
        <v>0.61532200000000004</v>
      </c>
      <c r="AT348" s="109">
        <f t="shared" si="101"/>
        <v>0.63378166000000002</v>
      </c>
      <c r="AU348" s="109">
        <f t="shared" si="101"/>
        <v>0.6527951098</v>
      </c>
      <c r="AV348" s="109">
        <f t="shared" si="101"/>
        <v>0.67237896309400003</v>
      </c>
      <c r="AW348" s="109">
        <f t="shared" si="99"/>
        <v>3.1716777328940005</v>
      </c>
      <c r="AX348" s="113">
        <f t="shared" si="100"/>
        <v>4.9119989668483823</v>
      </c>
      <c r="AY348" s="100">
        <v>1.37</v>
      </c>
      <c r="AZ348" s="100">
        <v>55.889999999999993</v>
      </c>
      <c r="BA348" s="100">
        <v>-12.2</v>
      </c>
      <c r="BB348" s="100">
        <v>-5.04</v>
      </c>
      <c r="BC348" s="100">
        <v>9.2899999999999991</v>
      </c>
      <c r="BE348" s="12">
        <v>2020</v>
      </c>
      <c r="BF348" s="12">
        <f t="shared" si="84"/>
        <v>1</v>
      </c>
      <c r="BG348" s="100">
        <v>7.31</v>
      </c>
      <c r="BH348" s="55" t="s">
        <v>121</v>
      </c>
      <c r="BI348" s="55" t="s">
        <v>122</v>
      </c>
    </row>
    <row r="349" spans="1:61" ht="11.25" customHeight="1" x14ac:dyDescent="0.2">
      <c r="A349" s="123" t="s">
        <v>970</v>
      </c>
      <c r="B349" s="55" t="s">
        <v>971</v>
      </c>
      <c r="C349" s="156" t="s">
        <v>134</v>
      </c>
      <c r="D349" s="98" t="s">
        <v>157</v>
      </c>
      <c r="E349" s="157">
        <v>15</v>
      </c>
      <c r="F349" s="2">
        <v>320</v>
      </c>
      <c r="G349" s="2" t="s">
        <v>119</v>
      </c>
      <c r="H349" s="2" t="s">
        <v>119</v>
      </c>
      <c r="I349" s="100">
        <v>313.23</v>
      </c>
      <c r="J349" s="101">
        <f t="shared" si="87"/>
        <v>1.9155253328225263</v>
      </c>
      <c r="K349" s="104">
        <v>1.5</v>
      </c>
      <c r="L349" s="71">
        <v>4</v>
      </c>
      <c r="M349" s="28">
        <f t="shared" si="88"/>
        <v>6</v>
      </c>
      <c r="N349" s="103" t="s">
        <v>202</v>
      </c>
      <c r="O349" s="104">
        <v>1.4</v>
      </c>
      <c r="P349" s="158">
        <v>45936</v>
      </c>
      <c r="Q349" s="158">
        <v>45961</v>
      </c>
      <c r="R349" s="28">
        <f t="shared" si="89"/>
        <v>7.1428571428571495</v>
      </c>
      <c r="S349" s="105">
        <f>IF(INDEX(Historical!$D$7:$D1366,MATCH(B349,Historical!$B$7:$B$1044,0))=0,"n/a",(INDEX(Historical!$C$7:$C$1044,MATCH(B349,Historical!$B$7:$B$1044,0))/INDEX(Historical!$D$7:$D$1044,MATCH(B349,Historical!$B$7:$B$1044,0))-1)*100)</f>
        <v>20.65217391304348</v>
      </c>
      <c r="T349" s="105">
        <f>IF(INDEX(Historical!$F$7:$F$1044,MATCH(B349,Historical!$B$7:$B$1044,0))=0,"n/a",((INDEX(Historical!$C$7:$C$1044,MATCH(B349,Historical!$B$7:$B$1044,0))/INDEX(Historical!$F$7:$F$1044,MATCH(B349,Historical!$B$7:$B$1044,0)))^(1/3)-1)*100)</f>
        <v>11.534955223780985</v>
      </c>
      <c r="U349" s="105">
        <f>IF(INDEX(Historical!$H$7:$H$1044,MATCH(B349,Historical!$B$7:$B$1044,0))=0,"n/a",((INDEX(Historical!$C$7:$C$1044,MATCH(B349,Historical!$B$7:$B$1044,0))/INDEX(Historical!$H$7:$H$1044,MATCH(B349,Historical!$B$7:$B$1044,0)))^(1/5)-1)*100)</f>
        <v>9.0430766134441889</v>
      </c>
      <c r="V349" s="105">
        <f>IF(INDEX(Historical!$M$7:$M$1044,MATCH(B349,Historical!$B$7:$B$1044,0))=0,"n/a",((INDEX(Historical!$C$7:$C$1044,MATCH(B349,Historical!$B$7:$B$1044,0))/INDEX(Historical!$M$7:$M$1044,MATCH(B349,Historical!$B$7:$B$1044,0)))^(1/10)-1)*100)</f>
        <v>12.693370998017883</v>
      </c>
      <c r="W349" s="106">
        <f t="shared" si="90"/>
        <v>0.71242514024495929</v>
      </c>
      <c r="X349" s="107">
        <f t="shared" si="91"/>
        <v>0.51206549340001073</v>
      </c>
      <c r="Y349" s="165"/>
      <c r="Z349" s="101">
        <f t="shared" si="92"/>
        <v>28.735632183908049</v>
      </c>
      <c r="AA349" s="109">
        <f t="shared" si="93"/>
        <v>15.001436781609197</v>
      </c>
      <c r="AB349" s="71">
        <v>12</v>
      </c>
      <c r="AC349" s="100">
        <v>20.88</v>
      </c>
      <c r="AD349" s="100">
        <v>1.51</v>
      </c>
      <c r="AE349" s="100">
        <v>2.97</v>
      </c>
      <c r="AF349" s="100">
        <v>2.44</v>
      </c>
      <c r="AG349" s="100">
        <v>16.39</v>
      </c>
      <c r="AH349" s="100">
        <v>10.97</v>
      </c>
      <c r="AI349" s="100">
        <v>6.0699999999999994</v>
      </c>
      <c r="AJ349" s="100">
        <v>17.66</v>
      </c>
      <c r="AK349" s="100">
        <v>8.7900000000000009</v>
      </c>
      <c r="AL349" s="100">
        <v>844790</v>
      </c>
      <c r="AM349" s="100">
        <v>0.44</v>
      </c>
      <c r="AN349" s="100">
        <v>3.39</v>
      </c>
      <c r="AO349" s="110">
        <f t="shared" si="94"/>
        <v>-4.0428348353424823</v>
      </c>
      <c r="AP349" s="111">
        <f t="shared" si="95"/>
        <v>10.958601946266715</v>
      </c>
      <c r="AQ349" s="112">
        <f t="shared" si="96"/>
        <v>27.546951263056997</v>
      </c>
      <c r="AR349" s="101">
        <f>INDEX(Historical!$C$7:$C$1045,MATCH(B349,Historical!$B$7:$B$1045,0))*IF(AH349="n/a",1.03,IF(AH349&lt;0,1.01,IF(AH349&gt;10,1.1,(1+AH349/100))))</f>
        <v>6.1050000000000004</v>
      </c>
      <c r="AS349" s="109">
        <f t="shared" si="97"/>
        <v>6.4755735000000003</v>
      </c>
      <c r="AT349" s="109">
        <f t="shared" si="101"/>
        <v>7.0447764106500008</v>
      </c>
      <c r="AU349" s="109">
        <f t="shared" si="101"/>
        <v>7.6640122571461369</v>
      </c>
      <c r="AV349" s="109">
        <f t="shared" si="101"/>
        <v>8.3376789345492828</v>
      </c>
      <c r="AW349" s="109">
        <f t="shared" si="99"/>
        <v>35.627041102345423</v>
      </c>
      <c r="AX349" s="113">
        <f t="shared" si="100"/>
        <v>11.374083294175341</v>
      </c>
      <c r="AY349" s="100">
        <v>1.03</v>
      </c>
      <c r="AZ349" s="100">
        <v>31.369999999999997</v>
      </c>
      <c r="BA349" s="100">
        <v>-7.12</v>
      </c>
      <c r="BB349" s="100">
        <v>4.5999999999999996</v>
      </c>
      <c r="BC349" s="100">
        <v>2.79</v>
      </c>
      <c r="BE349" s="12">
        <v>2011</v>
      </c>
      <c r="BF349" s="12">
        <f t="shared" si="84"/>
        <v>1</v>
      </c>
      <c r="BG349" s="100">
        <v>1.27</v>
      </c>
      <c r="BH349" t="s">
        <v>121</v>
      </c>
      <c r="BI349" t="s">
        <v>122</v>
      </c>
    </row>
    <row r="350" spans="1:61" ht="11.25" customHeight="1" x14ac:dyDescent="0.2">
      <c r="A350" s="116" t="s">
        <v>5596</v>
      </c>
      <c r="B350" s="55" t="s">
        <v>5586</v>
      </c>
      <c r="C350" s="156" t="s">
        <v>134</v>
      </c>
      <c r="D350" s="98" t="s">
        <v>145</v>
      </c>
      <c r="E350" s="157">
        <v>6</v>
      </c>
      <c r="F350" s="2">
        <v>655</v>
      </c>
      <c r="G350" s="2" t="s">
        <v>146</v>
      </c>
      <c r="H350" s="2" t="s">
        <v>146</v>
      </c>
      <c r="I350" s="100">
        <v>115.77</v>
      </c>
      <c r="J350" s="101">
        <f t="shared" si="87"/>
        <v>3.1096138896087071</v>
      </c>
      <c r="K350" s="104">
        <v>0.9</v>
      </c>
      <c r="L350" s="71">
        <v>4</v>
      </c>
      <c r="M350" s="28">
        <f t="shared" si="88"/>
        <v>3.6</v>
      </c>
      <c r="N350" s="103" t="s">
        <v>312</v>
      </c>
      <c r="O350" s="104">
        <v>0.8</v>
      </c>
      <c r="P350" s="158">
        <v>46097</v>
      </c>
      <c r="Q350" s="158">
        <v>46107</v>
      </c>
      <c r="R350" s="28">
        <f t="shared" si="89"/>
        <v>12.499999999999996</v>
      </c>
      <c r="S350" s="105">
        <f>IF(INDEX(Historical!$D$7:$D1715,MATCH(B350,Historical!$B$7:$B$1044,0))=0,"n/a",(INDEX(Historical!$C$7:$C$1044,MATCH(B350,Historical!$B$7:$B$1044,0))/INDEX(Historical!$D$7:$D$1044,MATCH(B350,Historical!$B$7:$B$1044,0))-1)*100)</f>
        <v>14.285714285714302</v>
      </c>
      <c r="T350" s="105">
        <f>IF(INDEX(Historical!$F$7:$F$1044,MATCH(B350,Historical!$B$7:$B$1044,0))=0,"n/a",((INDEX(Historical!$C$7:$C$1044,MATCH(B350,Historical!$B$7:$B$1044,0))/INDEX(Historical!$F$7:$F$1044,MATCH(B350,Historical!$B$7:$B$1044,0)))^(1/3)-1)*100)</f>
        <v>13.30326698854094</v>
      </c>
      <c r="U350" s="105" t="str">
        <f>IF(INDEX(Historical!$H$7:$H$1044,MATCH(B350,Historical!$B$7:$B$1044,0))=0,"n/a",((INDEX(Historical!$C$7:$C$1044,MATCH(B350,Historical!$B$7:$B$1044,0))/INDEX(Historical!$H$7:$H$1044,MATCH(B350,Historical!$B$7:$B$1044,0)))^(1/5)-1)*100)</f>
        <v>n/a</v>
      </c>
      <c r="V350" s="105" t="str">
        <f>IF(INDEX(Historical!$M$7:$M$1044,MATCH(B350,Historical!$B$7:$B$1044,0))=0,"n/a",((INDEX(Historical!$C$7:$C$1044,MATCH(B350,Historical!$B$7:$B$1044,0))/INDEX(Historical!$M$7:$M$1044,MATCH(B350,Historical!$B$7:$B$1044,0)))^(1/10)-1)*100)</f>
        <v>n/a</v>
      </c>
      <c r="W350" s="106" t="str">
        <f t="shared" si="90"/>
        <v>n/a</v>
      </c>
      <c r="X350" s="107" t="str">
        <f t="shared" si="91"/>
        <v>n/a</v>
      </c>
      <c r="Y350" s="162"/>
      <c r="Z350" s="101" t="str">
        <f t="shared" si="92"/>
        <v>n/a</v>
      </c>
      <c r="AA350" s="109" t="str">
        <f t="shared" si="93"/>
        <v>n/a</v>
      </c>
      <c r="AB350" s="71">
        <v>12</v>
      </c>
      <c r="AC350" s="100">
        <v>-0.34</v>
      </c>
      <c r="AD350" s="100">
        <v>0.49</v>
      </c>
      <c r="AE350" s="100">
        <v>1.22</v>
      </c>
      <c r="AF350" s="100">
        <v>0.82</v>
      </c>
      <c r="AG350" s="100">
        <v>0.27</v>
      </c>
      <c r="AH350" s="100">
        <v>4.09</v>
      </c>
      <c r="AI350" s="100">
        <v>10.34</v>
      </c>
      <c r="AJ350" s="100">
        <v>57.53</v>
      </c>
      <c r="AK350" s="100">
        <v>9.06</v>
      </c>
      <c r="AL350" s="100">
        <v>8150</v>
      </c>
      <c r="AM350" s="100">
        <v>2.2800000000000002</v>
      </c>
      <c r="AN350" s="100">
        <v>0.21</v>
      </c>
      <c r="AO350" s="110" t="str">
        <f t="shared" si="94"/>
        <v>n/a</v>
      </c>
      <c r="AP350" s="111" t="str">
        <f t="shared" si="95"/>
        <v>n/a</v>
      </c>
      <c r="AQ350" s="112" t="str">
        <f t="shared" si="96"/>
        <v>n/a</v>
      </c>
      <c r="AR350" s="101">
        <f>INDEX(Historical!$C$7:$C$1045,MATCH(B350,Historical!$B$7:$B$1045,0))*IF(AH350="n/a",1.03,IF(AH350&lt;0,1.01,IF(AH350&gt;10,1.1,(1+AH350/100))))</f>
        <v>3.3308800000000001</v>
      </c>
      <c r="AS350" s="109">
        <f t="shared" si="97"/>
        <v>3.6639680000000006</v>
      </c>
      <c r="AT350" s="109">
        <f t="shared" si="101"/>
        <v>3.9959235008000005</v>
      </c>
      <c r="AU350" s="109">
        <f t="shared" si="101"/>
        <v>4.3579541699724809</v>
      </c>
      <c r="AV350" s="109">
        <f t="shared" si="101"/>
        <v>4.752784817771988</v>
      </c>
      <c r="AW350" s="109">
        <f t="shared" si="99"/>
        <v>20.10151048854447</v>
      </c>
      <c r="AX350" s="113">
        <f t="shared" si="100"/>
        <v>17.363315615914722</v>
      </c>
      <c r="AY350" s="100">
        <v>1.41</v>
      </c>
      <c r="AZ350" s="100">
        <v>54.03</v>
      </c>
      <c r="BA350" s="100">
        <v>-6.34</v>
      </c>
      <c r="BB350" s="100">
        <v>6.84</v>
      </c>
      <c r="BC350" s="100">
        <v>12.53</v>
      </c>
      <c r="BE350" s="12">
        <v>2021</v>
      </c>
      <c r="BF350" s="12">
        <f t="shared" ref="BF350:BF413" si="102">IF(BE350&gt;2020,0,IF(BE350&gt;2008,1,IF(BE350&gt;2001,2,IF(BE350&gt;1990,3,IF(BE350&gt;1980,4,IF(BE350&gt;1973,5,IF(BE350&gt;1970,6,IF(BE350&gt;1960,7,IF(BE350&gt;1958,8,IF(BE350&gt;1953,9,10))))))))))</f>
        <v>0</v>
      </c>
      <c r="BG350" s="100">
        <v>0.01</v>
      </c>
      <c r="BH350" s="55" t="s">
        <v>121</v>
      </c>
      <c r="BI350" s="55" t="s">
        <v>122</v>
      </c>
    </row>
    <row r="351" spans="1:61" ht="11.25" customHeight="1" x14ac:dyDescent="0.2">
      <c r="A351" s="123" t="s">
        <v>974</v>
      </c>
      <c r="B351" s="55" t="s">
        <v>975</v>
      </c>
      <c r="C351" s="156" t="s">
        <v>116</v>
      </c>
      <c r="D351" s="98" t="s">
        <v>215</v>
      </c>
      <c r="E351" s="157">
        <v>14</v>
      </c>
      <c r="F351" s="2">
        <v>399</v>
      </c>
      <c r="G351" s="2" t="s">
        <v>146</v>
      </c>
      <c r="H351" s="2" t="s">
        <v>146</v>
      </c>
      <c r="I351" s="100">
        <v>293.13</v>
      </c>
      <c r="J351" s="101">
        <f t="shared" si="87"/>
        <v>0.49124961621123736</v>
      </c>
      <c r="K351" s="104">
        <v>0.36</v>
      </c>
      <c r="L351" s="71">
        <v>4</v>
      </c>
      <c r="M351" s="28">
        <f t="shared" si="88"/>
        <v>1.44</v>
      </c>
      <c r="N351" s="103" t="s">
        <v>326</v>
      </c>
      <c r="O351" s="104">
        <v>0.34</v>
      </c>
      <c r="P351" s="158">
        <v>46127</v>
      </c>
      <c r="Q351" s="158">
        <v>46155</v>
      </c>
      <c r="R351" s="28">
        <f t="shared" si="89"/>
        <v>5.8823529411764595</v>
      </c>
      <c r="S351" s="105">
        <f>IF(INDEX(Historical!$D$7:$D1368,MATCH(B351,Historical!$B$7:$B$1044,0))=0,"n/a",(INDEX(Historical!$C$7:$C$1044,MATCH(B351,Historical!$B$7:$B$1044,0))/INDEX(Historical!$D$7:$D$1044,MATCH(B351,Historical!$B$7:$B$1044,0))-1)*100)</f>
        <v>7.2000000000000064</v>
      </c>
      <c r="T351" s="105">
        <f>IF(INDEX(Historical!$F$7:$F$1044,MATCH(B351,Historical!$B$7:$B$1044,0))=0,"n/a",((INDEX(Historical!$C$7:$C$1044,MATCH(B351,Historical!$B$7:$B$1044,0))/INDEX(Historical!$F$7:$F$1044,MATCH(B351,Historical!$B$7:$B$1044,0)))^(1/3)-1)*100)</f>
        <v>9.1664508976517354</v>
      </c>
      <c r="U351" s="105">
        <f>IF(INDEX(Historical!$H$7:$H$1044,MATCH(B351,Historical!$B$7:$B$1044,0))=0,"n/a",((INDEX(Historical!$C$7:$C$1044,MATCH(B351,Historical!$B$7:$B$1044,0))/INDEX(Historical!$H$7:$H$1044,MATCH(B351,Historical!$B$7:$B$1044,0)))^(1/5)-1)*100)</f>
        <v>7.1213996685488112</v>
      </c>
      <c r="V351" s="105">
        <f>IF(INDEX(Historical!$M$7:$M$1044,MATCH(B351,Historical!$B$7:$B$1044,0))=0,"n/a",((INDEX(Historical!$C$7:$C$1044,MATCH(B351,Historical!$B$7:$B$1044,0))/INDEX(Historical!$M$7:$M$1044,MATCH(B351,Historical!$B$7:$B$1044,0)))^(1/10)-1)*100)</f>
        <v>7.3386394775418529</v>
      </c>
      <c r="W351" s="106">
        <f t="shared" si="90"/>
        <v>0.97039780879577853</v>
      </c>
      <c r="X351" s="107">
        <f t="shared" si="91"/>
        <v>0.56429474394206103</v>
      </c>
      <c r="Y351" s="172"/>
      <c r="Z351" s="101">
        <f t="shared" si="92"/>
        <v>16.647398843930635</v>
      </c>
      <c r="AA351" s="109">
        <f t="shared" si="93"/>
        <v>33.8878612716763</v>
      </c>
      <c r="AB351" s="71">
        <v>12</v>
      </c>
      <c r="AC351" s="100">
        <v>8.65</v>
      </c>
      <c r="AD351" s="100" t="s">
        <v>142</v>
      </c>
      <c r="AE351" s="100">
        <v>3.29</v>
      </c>
      <c r="AF351" s="100">
        <v>3.53</v>
      </c>
      <c r="AG351" s="100">
        <v>11.16</v>
      </c>
      <c r="AH351" s="100">
        <v>25</v>
      </c>
      <c r="AI351" s="100">
        <v>12.590000000000002</v>
      </c>
      <c r="AJ351" s="100">
        <v>12.620000000000001</v>
      </c>
      <c r="AK351" s="100" t="s">
        <v>142</v>
      </c>
      <c r="AL351" s="100">
        <v>3460</v>
      </c>
      <c r="AM351" s="100">
        <v>1.18</v>
      </c>
      <c r="AN351" s="100">
        <v>0.42</v>
      </c>
      <c r="AO351" s="110">
        <f t="shared" si="94"/>
        <v>-26.275211986916251</v>
      </c>
      <c r="AP351" s="111">
        <f t="shared" si="95"/>
        <v>7.6126492847600487</v>
      </c>
      <c r="AQ351" s="112">
        <f t="shared" si="96"/>
        <v>130.57816249016523</v>
      </c>
      <c r="AR351" s="101">
        <f>INDEX(Historical!$C$7:$C$1045,MATCH(B351,Historical!$B$7:$B$1045,0))*IF(AH351="n/a",1.03,IF(AH351&lt;0,1.01,IF(AH351&gt;10,1.1,(1+AH351/100))))</f>
        <v>1.4740000000000002</v>
      </c>
      <c r="AS351" s="109">
        <f t="shared" si="97"/>
        <v>1.6214000000000004</v>
      </c>
      <c r="AT351" s="109">
        <f t="shared" si="101"/>
        <v>1.6700420000000005</v>
      </c>
      <c r="AU351" s="109">
        <f t="shared" si="101"/>
        <v>1.7201432600000006</v>
      </c>
      <c r="AV351" s="109">
        <f t="shared" si="101"/>
        <v>1.7717475578000006</v>
      </c>
      <c r="AW351" s="109">
        <f t="shared" si="99"/>
        <v>8.2573328178000018</v>
      </c>
      <c r="AX351" s="113">
        <f t="shared" si="100"/>
        <v>2.816952484494935</v>
      </c>
      <c r="AY351" s="100">
        <v>1.24</v>
      </c>
      <c r="AZ351" s="100">
        <v>19.71</v>
      </c>
      <c r="BA351" s="100">
        <v>-20.77</v>
      </c>
      <c r="BB351" s="100">
        <v>-7.86</v>
      </c>
      <c r="BC351" s="100">
        <v>-5.43</v>
      </c>
      <c r="BE351" s="12">
        <v>2013</v>
      </c>
      <c r="BF351" s="12">
        <f t="shared" si="102"/>
        <v>1</v>
      </c>
      <c r="BG351" s="100">
        <v>6.49</v>
      </c>
      <c r="BH351" t="s">
        <v>121</v>
      </c>
      <c r="BI351" t="s">
        <v>122</v>
      </c>
    </row>
    <row r="352" spans="1:61" ht="11.25" customHeight="1" x14ac:dyDescent="0.2">
      <c r="A352" s="116" t="s">
        <v>1526</v>
      </c>
      <c r="B352" s="55" t="s">
        <v>1527</v>
      </c>
      <c r="C352" s="156" t="s">
        <v>116</v>
      </c>
      <c r="D352" s="98" t="s">
        <v>130</v>
      </c>
      <c r="E352" s="157">
        <v>6</v>
      </c>
      <c r="F352" s="2">
        <v>625</v>
      </c>
      <c r="G352" s="2" t="s">
        <v>146</v>
      </c>
      <c r="H352" s="2" t="s">
        <v>146</v>
      </c>
      <c r="I352" s="100">
        <v>37.49</v>
      </c>
      <c r="J352" s="101">
        <f t="shared" si="87"/>
        <v>1.7604694585222724</v>
      </c>
      <c r="K352" s="104">
        <v>0.16500000000000001</v>
      </c>
      <c r="L352" s="71">
        <v>4</v>
      </c>
      <c r="M352" s="28">
        <f t="shared" si="88"/>
        <v>0.66</v>
      </c>
      <c r="N352" s="103" t="s">
        <v>158</v>
      </c>
      <c r="O352" s="104">
        <v>0.15</v>
      </c>
      <c r="P352" s="115">
        <v>45730</v>
      </c>
      <c r="Q352" s="115">
        <v>45762</v>
      </c>
      <c r="R352" s="28">
        <f t="shared" si="89"/>
        <v>10.000000000000009</v>
      </c>
      <c r="S352" s="105">
        <f>IF(INDEX(Historical!$D$7:$D1369,MATCH(B352,Historical!$B$7:$B$1044,0))=0,"n/a",(INDEX(Historical!$C$7:$C$1044,MATCH(B352,Historical!$B$7:$B$1044,0))/INDEX(Historical!$D$7:$D$1044,MATCH(B352,Historical!$B$7:$B$1044,0))-1)*100)</f>
        <v>10.256410256410264</v>
      </c>
      <c r="T352" s="105">
        <f>IF(INDEX(Historical!$F$7:$F$1044,MATCH(B352,Historical!$B$7:$B$1044,0))=0,"n/a",((INDEX(Historical!$C$7:$C$1044,MATCH(B352,Historical!$B$7:$B$1044,0))/INDEX(Historical!$F$7:$F$1044,MATCH(B352,Historical!$B$7:$B$1044,0)))^(1/3)-1)*100)</f>
        <v>11.127263215307771</v>
      </c>
      <c r="U352" s="105">
        <f>IF(INDEX(Historical!$H$7:$H$1044,MATCH(B352,Historical!$B$7:$B$1044,0))=0,"n/a",((INDEX(Historical!$C$7:$C$1044,MATCH(B352,Historical!$B$7:$B$1044,0))/INDEX(Historical!$H$7:$H$1044,MATCH(B352,Historical!$B$7:$B$1044,0)))^(1/5)-1)*100)</f>
        <v>11.161711202302737</v>
      </c>
      <c r="V352" s="105">
        <f>IF(INDEX(Historical!$M$7:$M$1044,MATCH(B352,Historical!$B$7:$B$1044,0))=0,"n/a",((INDEX(Historical!$C$7:$C$1044,MATCH(B352,Historical!$B$7:$B$1044,0))/INDEX(Historical!$M$7:$M$1044,MATCH(B352,Historical!$B$7:$B$1044,0)))^(1/10)-1)*100)</f>
        <v>7.2607856323417153</v>
      </c>
      <c r="W352" s="106">
        <f t="shared" si="90"/>
        <v>1.5372594327237992</v>
      </c>
      <c r="X352" s="107" t="str">
        <f t="shared" si="91"/>
        <v>n/a</v>
      </c>
      <c r="Y352" s="162"/>
      <c r="Z352" s="101">
        <f t="shared" si="92"/>
        <v>19.584569732937684</v>
      </c>
      <c r="AA352" s="109">
        <f t="shared" si="93"/>
        <v>11.124629080118694</v>
      </c>
      <c r="AB352" s="71">
        <v>12</v>
      </c>
      <c r="AC352" s="100">
        <v>3.37</v>
      </c>
      <c r="AD352" s="100">
        <v>2.0499999999999998</v>
      </c>
      <c r="AE352" s="100">
        <v>0.61</v>
      </c>
      <c r="AF352" s="100">
        <v>3.15</v>
      </c>
      <c r="AG352" s="100">
        <v>30.18</v>
      </c>
      <c r="AH352" s="100">
        <v>1.24</v>
      </c>
      <c r="AI352" s="100">
        <v>4.68</v>
      </c>
      <c r="AJ352" s="100" t="s">
        <v>142</v>
      </c>
      <c r="AK352" s="100">
        <v>4.38</v>
      </c>
      <c r="AL352" s="100">
        <v>4750</v>
      </c>
      <c r="AM352" s="100">
        <v>1.53</v>
      </c>
      <c r="AN352" s="100">
        <v>1.92</v>
      </c>
      <c r="AO352" s="110">
        <f t="shared" si="94"/>
        <v>1.7975515807063154</v>
      </c>
      <c r="AP352" s="111">
        <f t="shared" si="95"/>
        <v>12.92218066082501</v>
      </c>
      <c r="AQ352" s="112">
        <f t="shared" si="96"/>
        <v>24.797759243370109</v>
      </c>
      <c r="AR352" s="101">
        <f>INDEX(Historical!$C$7:$C$1045,MATCH(B352,Historical!$B$7:$B$1045,0))*IF(AH352="n/a",1.03,IF(AH352&lt;0,1.01,IF(AH352&gt;10,1.1,(1+AH352/100))))</f>
        <v>0.65299799999999997</v>
      </c>
      <c r="AS352" s="109">
        <f t="shared" si="97"/>
        <v>0.68355830639999993</v>
      </c>
      <c r="AT352" s="109">
        <f t="shared" si="101"/>
        <v>0.71349816022031998</v>
      </c>
      <c r="AU352" s="109">
        <f t="shared" si="101"/>
        <v>0.74474937963797005</v>
      </c>
      <c r="AV352" s="109">
        <f t="shared" si="101"/>
        <v>0.77736940246611319</v>
      </c>
      <c r="AW352" s="109">
        <f t="shared" si="99"/>
        <v>3.5721732487244031</v>
      </c>
      <c r="AX352" s="113">
        <f t="shared" si="100"/>
        <v>9.5283362195902992</v>
      </c>
      <c r="AY352" s="100">
        <v>0.45</v>
      </c>
      <c r="AZ352" s="100">
        <v>7.88</v>
      </c>
      <c r="BA352" s="100">
        <v>-33.97</v>
      </c>
      <c r="BB352" s="100">
        <v>-1.28</v>
      </c>
      <c r="BC352" s="100">
        <v>-13.350000000000001</v>
      </c>
      <c r="BE352" s="12">
        <v>2020</v>
      </c>
      <c r="BF352" s="12">
        <f t="shared" si="102"/>
        <v>1</v>
      </c>
      <c r="BG352" s="100">
        <v>6.7299999999999995</v>
      </c>
      <c r="BH352" t="s">
        <v>121</v>
      </c>
      <c r="BI352" t="s">
        <v>122</v>
      </c>
    </row>
    <row r="353" spans="1:61" ht="11.25" customHeight="1" x14ac:dyDescent="0.2">
      <c r="A353" s="116" t="s">
        <v>1528</v>
      </c>
      <c r="B353" s="55" t="s">
        <v>1529</v>
      </c>
      <c r="C353" s="156" t="s">
        <v>116</v>
      </c>
      <c r="D353" s="98" t="s">
        <v>130</v>
      </c>
      <c r="E353" s="157">
        <v>9</v>
      </c>
      <c r="F353" s="2">
        <v>546</v>
      </c>
      <c r="G353" s="2" t="s">
        <v>146</v>
      </c>
      <c r="H353" s="2" t="s">
        <v>146</v>
      </c>
      <c r="I353" s="100">
        <v>45.21</v>
      </c>
      <c r="J353" s="101">
        <f t="shared" si="87"/>
        <v>3.5390400353904008</v>
      </c>
      <c r="K353" s="104">
        <v>0.4</v>
      </c>
      <c r="L353" s="71">
        <v>4</v>
      </c>
      <c r="M353" s="28">
        <f t="shared" si="88"/>
        <v>1.6</v>
      </c>
      <c r="N353" s="103" t="s">
        <v>1517</v>
      </c>
      <c r="O353" s="104">
        <v>0.39</v>
      </c>
      <c r="P353" s="158">
        <v>46087</v>
      </c>
      <c r="Q353" s="158">
        <v>46101</v>
      </c>
      <c r="R353" s="28">
        <f t="shared" si="89"/>
        <v>2.5641025641025665</v>
      </c>
      <c r="S353" s="105">
        <f>IF(INDEX(Historical!$D$7:$D1370,MATCH(B353,Historical!$B$7:$B$1044,0))=0,"n/a",(INDEX(Historical!$C$7:$C$1044,MATCH(B353,Historical!$B$7:$B$1044,0))/INDEX(Historical!$D$7:$D$1044,MATCH(B353,Historical!$B$7:$B$1044,0))-1)*100)</f>
        <v>2.6315789473684292</v>
      </c>
      <c r="T353" s="105">
        <f>IF(INDEX(Historical!$F$7:$F$1044,MATCH(B353,Historical!$B$7:$B$1044,0))=0,"n/a",((INDEX(Historical!$C$7:$C$1044,MATCH(B353,Historical!$B$7:$B$1044,0))/INDEX(Historical!$F$7:$F$1044,MATCH(B353,Historical!$B$7:$B$1044,0)))^(1/3)-1)*100)</f>
        <v>9.1392883061105934</v>
      </c>
      <c r="U353" s="105">
        <f>IF(INDEX(Historical!$H$7:$H$1044,MATCH(B353,Historical!$B$7:$B$1044,0))=0,"n/a",((INDEX(Historical!$C$7:$C$1044,MATCH(B353,Historical!$B$7:$B$1044,0))/INDEX(Historical!$H$7:$H$1044,MATCH(B353,Historical!$B$7:$B$1044,0)))^(1/5)-1)*100)</f>
        <v>14.289655141156077</v>
      </c>
      <c r="V353" s="105">
        <f>IF(INDEX(Historical!$M$7:$M$1044,MATCH(B353,Historical!$B$7:$B$1044,0))=0,"n/a",((INDEX(Historical!$C$7:$C$1044,MATCH(B353,Historical!$B$7:$B$1044,0))/INDEX(Historical!$M$7:$M$1044,MATCH(B353,Historical!$B$7:$B$1044,0)))^(1/10)-1)*100)</f>
        <v>13.237743997702346</v>
      </c>
      <c r="W353" s="106">
        <f t="shared" si="90"/>
        <v>1.0794630220705514</v>
      </c>
      <c r="X353" s="107" t="str">
        <f t="shared" si="91"/>
        <v>n/a</v>
      </c>
      <c r="Y353" s="165"/>
      <c r="Z353" s="101">
        <f t="shared" si="92"/>
        <v>81.632653061224488</v>
      </c>
      <c r="AA353" s="109">
        <f t="shared" si="93"/>
        <v>23.066326530612244</v>
      </c>
      <c r="AB353" s="71">
        <v>12</v>
      </c>
      <c r="AC353" s="100">
        <v>1.96</v>
      </c>
      <c r="AD353" s="100">
        <v>0.73</v>
      </c>
      <c r="AE353" s="100">
        <v>0.62</v>
      </c>
      <c r="AF353" s="100">
        <v>6.91</v>
      </c>
      <c r="AG353" s="100">
        <v>27.1</v>
      </c>
      <c r="AH353" s="100">
        <v>15.17</v>
      </c>
      <c r="AI353" s="100">
        <v>21.86</v>
      </c>
      <c r="AJ353" s="100">
        <v>-5.64</v>
      </c>
      <c r="AK353" s="100">
        <v>21.11</v>
      </c>
      <c r="AL353" s="100">
        <v>824.08</v>
      </c>
      <c r="AM353" s="100">
        <v>7.3</v>
      </c>
      <c r="AN353" s="100">
        <v>0.91</v>
      </c>
      <c r="AO353" s="110">
        <f t="shared" si="94"/>
        <v>-5.2376313540657655</v>
      </c>
      <c r="AP353" s="111">
        <f t="shared" si="95"/>
        <v>17.828695176546479</v>
      </c>
      <c r="AQ353" s="112">
        <f t="shared" si="96"/>
        <v>166.15644215513603</v>
      </c>
      <c r="AR353" s="101">
        <f>INDEX(Historical!$C$7:$C$1045,MATCH(B353,Historical!$B$7:$B$1045,0))*IF(AH353="n/a",1.03,IF(AH353&lt;0,1.01,IF(AH353&gt;10,1.1,(1+AH353/100))))</f>
        <v>1.7160000000000002</v>
      </c>
      <c r="AS353" s="109">
        <f t="shared" si="97"/>
        <v>1.8876000000000004</v>
      </c>
      <c r="AT353" s="109">
        <f t="shared" si="101"/>
        <v>2.0763600000000006</v>
      </c>
      <c r="AU353" s="109">
        <f t="shared" si="101"/>
        <v>2.283996000000001</v>
      </c>
      <c r="AV353" s="109">
        <f t="shared" si="101"/>
        <v>2.5123956000000014</v>
      </c>
      <c r="AW353" s="109">
        <f t="shared" si="99"/>
        <v>10.476351600000005</v>
      </c>
      <c r="AX353" s="113">
        <f t="shared" si="100"/>
        <v>23.172642335766433</v>
      </c>
      <c r="AY353" s="100">
        <v>0.88</v>
      </c>
      <c r="AZ353" s="100">
        <v>84.61</v>
      </c>
      <c r="BA353" s="100">
        <v>-4.82</v>
      </c>
      <c r="BB353" s="100">
        <v>53.190000000000005</v>
      </c>
      <c r="BC353" s="100">
        <v>44.4</v>
      </c>
      <c r="BE353" s="12">
        <v>2018</v>
      </c>
      <c r="BF353" s="12">
        <f t="shared" si="102"/>
        <v>1</v>
      </c>
      <c r="BG353" s="100">
        <v>9.19</v>
      </c>
      <c r="BH353" t="s">
        <v>121</v>
      </c>
      <c r="BI353" t="s">
        <v>122</v>
      </c>
    </row>
    <row r="354" spans="1:61" ht="11.25" customHeight="1" x14ac:dyDescent="0.2">
      <c r="A354" s="116" t="s">
        <v>5571</v>
      </c>
      <c r="B354" s="55" t="s">
        <v>5553</v>
      </c>
      <c r="C354" s="156" t="s">
        <v>116</v>
      </c>
      <c r="D354" s="98" t="s">
        <v>130</v>
      </c>
      <c r="E354" s="157">
        <v>6</v>
      </c>
      <c r="F354" s="2">
        <v>659</v>
      </c>
      <c r="G354" s="2" t="s">
        <v>146</v>
      </c>
      <c r="H354" s="2" t="s">
        <v>146</v>
      </c>
      <c r="I354" s="100">
        <v>66.44</v>
      </c>
      <c r="J354" s="101">
        <f t="shared" si="87"/>
        <v>3.3112582781456954</v>
      </c>
      <c r="K354" s="104">
        <v>0.55000000000000004</v>
      </c>
      <c r="L354" s="71">
        <v>4</v>
      </c>
      <c r="M354" s="28">
        <f t="shared" si="88"/>
        <v>2.2000000000000002</v>
      </c>
      <c r="N354" s="103" t="s">
        <v>209</v>
      </c>
      <c r="O354" s="104">
        <v>0.48</v>
      </c>
      <c r="P354" s="158">
        <v>46108</v>
      </c>
      <c r="Q354" s="158">
        <v>46127</v>
      </c>
      <c r="R354" s="28">
        <f t="shared" si="89"/>
        <v>14.583333333333348</v>
      </c>
      <c r="S354" s="105">
        <f>IF(INDEX(Historical!$D$7:$D1717,MATCH(B354,Historical!$B$7:$B$1044,0))=0,"n/a",(INDEX(Historical!$C$7:$C$1044,MATCH(B354,Historical!$B$7:$B$1044,0))/INDEX(Historical!$D$7:$D$1044,MATCH(B354,Historical!$B$7:$B$1044,0))-1)*100)</f>
        <v>29.28571428571427</v>
      </c>
      <c r="T354" s="105">
        <f>IF(INDEX(Historical!$F$7:$F$1044,MATCH(B354,Historical!$B$7:$B$1044,0))=0,"n/a",((INDEX(Historical!$C$7:$C$1044,MATCH(B354,Historical!$B$7:$B$1044,0))/INDEX(Historical!$F$7:$F$1044,MATCH(B354,Historical!$B$7:$B$1044,0)))^(1/3)-1)*100)</f>
        <v>49.65627743883627</v>
      </c>
      <c r="U354" s="105">
        <f>IF(INDEX(Historical!$H$7:$H$1044,MATCH(B354,Historical!$B$7:$B$1044,0))=0,"n/a",((INDEX(Historical!$C$7:$C$1044,MATCH(B354,Historical!$B$7:$B$1044,0))/INDEX(Historical!$H$7:$H$1044,MATCH(B354,Historical!$B$7:$B$1044,0)))^(1/5)-1)*100)</f>
        <v>35.245778060223579</v>
      </c>
      <c r="V354" s="105">
        <f>IF(INDEX(Historical!$M$7:$M$1044,MATCH(B354,Historical!$B$7:$B$1044,0))=0,"n/a",((INDEX(Historical!$C$7:$C$1044,MATCH(B354,Historical!$B$7:$B$1044,0))/INDEX(Historical!$M$7:$M$1044,MATCH(B354,Historical!$B$7:$B$1044,0)))^(1/10)-1)*100)</f>
        <v>19.689411612968179</v>
      </c>
      <c r="W354" s="106">
        <f t="shared" si="90"/>
        <v>1.7900879291389997</v>
      </c>
      <c r="X354" s="107">
        <f t="shared" si="91"/>
        <v>1.8167926835166792</v>
      </c>
      <c r="Y354" s="162"/>
      <c r="Z354" s="101">
        <f t="shared" si="92"/>
        <v>43.478260869565219</v>
      </c>
      <c r="AA354" s="109">
        <f t="shared" si="93"/>
        <v>13.130434782608695</v>
      </c>
      <c r="AB354" s="71">
        <v>4</v>
      </c>
      <c r="AC354" s="100">
        <v>5.0599999999999996</v>
      </c>
      <c r="AD354" s="100">
        <v>1.23</v>
      </c>
      <c r="AE354" s="100">
        <v>1.19</v>
      </c>
      <c r="AF354" s="100">
        <v>1.71</v>
      </c>
      <c r="AG354" s="100">
        <v>13.98</v>
      </c>
      <c r="AH354" s="100">
        <v>9.11</v>
      </c>
      <c r="AI354" s="100">
        <v>8.24</v>
      </c>
      <c r="AJ354" s="100">
        <v>19.400000000000002</v>
      </c>
      <c r="AK354" s="100">
        <v>9.35</v>
      </c>
      <c r="AL354" s="100">
        <v>3450</v>
      </c>
      <c r="AM354" s="100">
        <v>1.34</v>
      </c>
      <c r="AN354" s="100">
        <v>0.28000000000000003</v>
      </c>
      <c r="AO354" s="110">
        <f t="shared" si="94"/>
        <v>25.426601555760577</v>
      </c>
      <c r="AP354" s="111">
        <f t="shared" si="95"/>
        <v>38.557036338369272</v>
      </c>
      <c r="AQ354" s="112">
        <f t="shared" si="96"/>
        <v>-0.10440232531462312</v>
      </c>
      <c r="AR354" s="101">
        <f>INDEX(Historical!$C$7:$C$1045,MATCH(B354,Historical!$B$7:$B$1045,0))*IF(AH354="n/a",1.03,IF(AH354&lt;0,1.01,IF(AH354&gt;10,1.1,(1+AH354/100))))</f>
        <v>1.974891</v>
      </c>
      <c r="AS354" s="109">
        <f t="shared" si="97"/>
        <v>2.1376220184000001</v>
      </c>
      <c r="AT354" s="109">
        <f t="shared" si="101"/>
        <v>2.3374896771203999</v>
      </c>
      <c r="AU354" s="109">
        <f t="shared" si="101"/>
        <v>2.5560449619311569</v>
      </c>
      <c r="AV354" s="109">
        <f t="shared" si="101"/>
        <v>2.7950351658717199</v>
      </c>
      <c r="AW354" s="109">
        <f t="shared" si="99"/>
        <v>11.801082823323277</v>
      </c>
      <c r="AX354" s="113">
        <f t="shared" si="100"/>
        <v>17.762015086278264</v>
      </c>
      <c r="AY354" s="100">
        <v>1.24</v>
      </c>
      <c r="AZ354" s="100">
        <v>12.709999999999999</v>
      </c>
      <c r="BA354" s="100">
        <v>-15.36</v>
      </c>
      <c r="BB354" s="100">
        <v>5</v>
      </c>
      <c r="BC354" s="100">
        <v>-1.81</v>
      </c>
      <c r="BE354" s="12">
        <v>2021</v>
      </c>
      <c r="BF354" s="12">
        <f t="shared" si="102"/>
        <v>0</v>
      </c>
      <c r="BG354" s="100">
        <v>6.98</v>
      </c>
      <c r="BH354" s="55" t="s">
        <v>121</v>
      </c>
      <c r="BI354" s="55" t="s">
        <v>122</v>
      </c>
    </row>
    <row r="355" spans="1:61" ht="11.25" customHeight="1" x14ac:dyDescent="0.2">
      <c r="A355" s="116" t="s">
        <v>1530</v>
      </c>
      <c r="B355" s="55" t="s">
        <v>1531</v>
      </c>
      <c r="C355" s="156" t="s">
        <v>134</v>
      </c>
      <c r="D355" s="98" t="s">
        <v>186</v>
      </c>
      <c r="E355" s="157">
        <v>6</v>
      </c>
      <c r="F355" s="2">
        <v>626</v>
      </c>
      <c r="G355" s="2" t="s">
        <v>146</v>
      </c>
      <c r="H355" s="2" t="s">
        <v>146</v>
      </c>
      <c r="I355" s="100">
        <v>104.34</v>
      </c>
      <c r="J355" s="101">
        <f t="shared" si="87"/>
        <v>0.70921985815602839</v>
      </c>
      <c r="K355" s="104">
        <v>0.185</v>
      </c>
      <c r="L355" s="71">
        <v>4</v>
      </c>
      <c r="M355" s="28">
        <f t="shared" si="88"/>
        <v>0.74</v>
      </c>
      <c r="N355" s="103" t="s">
        <v>902</v>
      </c>
      <c r="O355" s="104">
        <v>0.17499999999999999</v>
      </c>
      <c r="P355" s="163">
        <v>45789</v>
      </c>
      <c r="Q355" s="163">
        <v>45804</v>
      </c>
      <c r="R355" s="28">
        <f t="shared" si="89"/>
        <v>5.7142857142857197</v>
      </c>
      <c r="S355" s="105">
        <f>IF(INDEX(Historical!$D$7:$D1371,MATCH(B355,Historical!$B$7:$B$1044,0))=0,"n/a",(INDEX(Historical!$C$7:$C$1044,MATCH(B355,Historical!$B$7:$B$1044,0))/INDEX(Historical!$D$7:$D$1044,MATCH(B355,Historical!$B$7:$B$1044,0))-1)*100)</f>
        <v>5.7971014492753659</v>
      </c>
      <c r="T355" s="105">
        <f>IF(INDEX(Historical!$F$7:$F$1044,MATCH(B355,Historical!$B$7:$B$1044,0))=0,"n/a",((INDEX(Historical!$C$7:$C$1044,MATCH(B355,Historical!$B$7:$B$1044,0))/INDEX(Historical!$F$7:$F$1044,MATCH(B355,Historical!$B$7:$B$1044,0)))^(1/3)-1)*100)</f>
        <v>6.1689873505176962</v>
      </c>
      <c r="U355" s="105">
        <f>IF(INDEX(Historical!$H$7:$H$1044,MATCH(B355,Historical!$B$7:$B$1044,0))=0,"n/a",((INDEX(Historical!$C$7:$C$1044,MATCH(B355,Historical!$B$7:$B$1044,0))/INDEX(Historical!$H$7:$H$1044,MATCH(B355,Historical!$B$7:$B$1044,0)))^(1/5)-1)*100)</f>
        <v>6.6128119339313285</v>
      </c>
      <c r="V355" s="105">
        <f>IF(INDEX(Historical!$M$7:$M$1044,MATCH(B355,Historical!$B$7:$B$1044,0))=0,"n/a",((INDEX(Historical!$C$7:$C$1044,MATCH(B355,Historical!$B$7:$B$1044,0))/INDEX(Historical!$M$7:$M$1044,MATCH(B355,Historical!$B$7:$B$1044,0)))^(1/10)-1)*100)</f>
        <v>-7.4307857566416224</v>
      </c>
      <c r="W355" s="106" t="str">
        <f t="shared" si="90"/>
        <v>n/a</v>
      </c>
      <c r="X355" s="107" t="str">
        <f t="shared" si="91"/>
        <v>n/a</v>
      </c>
      <c r="Y355" s="162"/>
      <c r="Z355" s="101">
        <f t="shared" si="92"/>
        <v>31.759656652360512</v>
      </c>
      <c r="AA355" s="109">
        <f t="shared" si="93"/>
        <v>44.781115879828327</v>
      </c>
      <c r="AB355" s="71">
        <v>12</v>
      </c>
      <c r="AC355" s="100">
        <v>2.33</v>
      </c>
      <c r="AD355" s="100">
        <v>0.64</v>
      </c>
      <c r="AE355" s="100">
        <v>4.59</v>
      </c>
      <c r="AF355" s="100">
        <v>3.28</v>
      </c>
      <c r="AG355" s="100">
        <v>8.6900000000000013</v>
      </c>
      <c r="AH355" s="100">
        <v>25.430000000000003</v>
      </c>
      <c r="AI355" s="100">
        <v>23.97</v>
      </c>
      <c r="AJ355" s="100">
        <v>-7.04</v>
      </c>
      <c r="AK355" s="100">
        <v>21.41</v>
      </c>
      <c r="AL355" s="100">
        <v>93020</v>
      </c>
      <c r="AM355" s="100">
        <v>23.14</v>
      </c>
      <c r="AN355" s="100">
        <v>1.77</v>
      </c>
      <c r="AO355" s="110">
        <f t="shared" si="94"/>
        <v>-37.459084087740969</v>
      </c>
      <c r="AP355" s="111">
        <f t="shared" si="95"/>
        <v>7.3220317920873565</v>
      </c>
      <c r="AQ355" s="112">
        <f t="shared" si="96"/>
        <v>155.50130252839276</v>
      </c>
      <c r="AR355" s="101">
        <f>INDEX(Historical!$C$7:$C$1045,MATCH(B355,Historical!$B$7:$B$1045,0))*IF(AH355="n/a",1.03,IF(AH355&lt;0,1.01,IF(AH355&gt;10,1.1,(1+AH355/100))))</f>
        <v>0.80300000000000005</v>
      </c>
      <c r="AS355" s="109">
        <f t="shared" si="97"/>
        <v>0.88330000000000009</v>
      </c>
      <c r="AT355" s="109">
        <f t="shared" si="101"/>
        <v>0.97163000000000022</v>
      </c>
      <c r="AU355" s="109">
        <f t="shared" si="101"/>
        <v>1.0687930000000003</v>
      </c>
      <c r="AV355" s="109">
        <f t="shared" si="101"/>
        <v>1.1756723000000004</v>
      </c>
      <c r="AW355" s="109">
        <f t="shared" si="99"/>
        <v>4.9023953000000011</v>
      </c>
      <c r="AX355" s="113">
        <f t="shared" si="100"/>
        <v>4.6984812152578117</v>
      </c>
      <c r="AY355" s="100">
        <v>1.83</v>
      </c>
      <c r="AZ355" s="100">
        <v>26.21</v>
      </c>
      <c r="BA355" s="100">
        <v>-32.190000000000005</v>
      </c>
      <c r="BB355" s="100">
        <v>10.51</v>
      </c>
      <c r="BC355" s="100">
        <v>-13.66</v>
      </c>
      <c r="BE355" s="12">
        <v>2020</v>
      </c>
      <c r="BF355" s="12">
        <f t="shared" si="102"/>
        <v>1</v>
      </c>
      <c r="BG355" s="100">
        <v>0.62</v>
      </c>
      <c r="BH355" t="s">
        <v>121</v>
      </c>
      <c r="BI355" t="s">
        <v>122</v>
      </c>
    </row>
    <row r="356" spans="1:61" ht="11.25" customHeight="1" x14ac:dyDescent="0.2">
      <c r="A356" s="55" t="s">
        <v>976</v>
      </c>
      <c r="B356" s="55" t="s">
        <v>977</v>
      </c>
      <c r="C356" s="156" t="s">
        <v>198</v>
      </c>
      <c r="D356" s="98" t="s">
        <v>565</v>
      </c>
      <c r="E356" s="157">
        <v>16</v>
      </c>
      <c r="F356" s="2">
        <v>256</v>
      </c>
      <c r="G356" s="2" t="s">
        <v>146</v>
      </c>
      <c r="H356" s="2" t="s">
        <v>146</v>
      </c>
      <c r="I356" s="100">
        <v>1750.38</v>
      </c>
      <c r="J356" s="101">
        <f t="shared" si="87"/>
        <v>0.43419143271746696</v>
      </c>
      <c r="K356" s="104">
        <v>1.9</v>
      </c>
      <c r="L356" s="71">
        <v>4</v>
      </c>
      <c r="M356" s="28">
        <f t="shared" si="88"/>
        <v>7.6</v>
      </c>
      <c r="N356" s="103" t="s">
        <v>136</v>
      </c>
      <c r="O356" s="104">
        <v>1.7</v>
      </c>
      <c r="P356" s="163">
        <v>45796</v>
      </c>
      <c r="Q356" s="163">
        <v>45811</v>
      </c>
      <c r="R356" s="28">
        <f t="shared" si="89"/>
        <v>11.764705882352938</v>
      </c>
      <c r="S356" s="105">
        <f>IF(INDEX(Historical!$D$7:$D1372,MATCH(B356,Historical!$B$7:$B$1044,0))=0,"n/a",(INDEX(Historical!$C$7:$C$1044,MATCH(B356,Historical!$B$7:$B$1044,0))/INDEX(Historical!$D$7:$D$1044,MATCH(B356,Historical!$B$7:$B$1044,0))-1)*100)</f>
        <v>22.314049586776875</v>
      </c>
      <c r="T356" s="105">
        <f>IF(INDEX(Historical!$F$7:$F$1044,MATCH(B356,Historical!$B$7:$B$1044,0))=0,"n/a",((INDEX(Historical!$C$7:$C$1044,MATCH(B356,Historical!$B$7:$B$1044,0))/INDEX(Historical!$F$7:$F$1044,MATCH(B356,Historical!$B$7:$B$1044,0)))^(1/3)-1)*100)</f>
        <v>16.335239232339415</v>
      </c>
      <c r="U356" s="105">
        <f>IF(INDEX(Historical!$H$7:$H$1044,MATCH(B356,Historical!$B$7:$B$1044,0))=0,"n/a",((INDEX(Historical!$C$7:$C$1044,MATCH(B356,Historical!$B$7:$B$1044,0))/INDEX(Historical!$H$7:$H$1044,MATCH(B356,Historical!$B$7:$B$1044,0)))^(1/5)-1)*100)</f>
        <v>16.153616167554617</v>
      </c>
      <c r="V356" s="105">
        <f>IF(INDEX(Historical!$M$7:$M$1044,MATCH(B356,Historical!$B$7:$B$1044,0))=0,"n/a",((INDEX(Historical!$C$7:$C$1044,MATCH(B356,Historical!$B$7:$B$1044,0))/INDEX(Historical!$M$7:$M$1044,MATCH(B356,Historical!$B$7:$B$1044,0)))^(1/10)-1)*100)</f>
        <v>13.752291788975789</v>
      </c>
      <c r="W356" s="106">
        <f t="shared" si="90"/>
        <v>1.1746126693227812</v>
      </c>
      <c r="X356" s="107">
        <f t="shared" si="91"/>
        <v>0.51167615354940188</v>
      </c>
      <c r="Y356" s="165"/>
      <c r="Z356" s="101">
        <f t="shared" si="92"/>
        <v>21.481062747314862</v>
      </c>
      <c r="AA356" s="109">
        <f t="shared" si="93"/>
        <v>49.473713962690788</v>
      </c>
      <c r="AB356" s="71">
        <v>6</v>
      </c>
      <c r="AC356" s="100">
        <v>35.380000000000003</v>
      </c>
      <c r="AD356" s="100">
        <v>1.73</v>
      </c>
      <c r="AE356" s="100">
        <v>17.52</v>
      </c>
      <c r="AF356" s="100">
        <v>42</v>
      </c>
      <c r="AG356" s="100">
        <v>94.98</v>
      </c>
      <c r="AH356" s="100">
        <v>10.96</v>
      </c>
      <c r="AI356" s="100">
        <v>34.65</v>
      </c>
      <c r="AJ356" s="100">
        <v>31.569999999999997</v>
      </c>
      <c r="AK356" s="100">
        <v>20.309999999999999</v>
      </c>
      <c r="AL356" s="100">
        <v>229430</v>
      </c>
      <c r="AM356" s="100">
        <v>0.1</v>
      </c>
      <c r="AN356" s="100">
        <v>1.01</v>
      </c>
      <c r="AO356" s="110">
        <f t="shared" si="94"/>
        <v>-32.885906362418709</v>
      </c>
      <c r="AP356" s="111">
        <f t="shared" si="95"/>
        <v>16.587807600272082</v>
      </c>
      <c r="AQ356" s="112">
        <f t="shared" si="96"/>
        <v>860.99392677766775</v>
      </c>
      <c r="AR356" s="101">
        <f>INDEX(Historical!$C$7:$C$1045,MATCH(B356,Historical!$B$7:$B$1045,0))*IF(AH356="n/a",1.03,IF(AH356&lt;0,1.01,IF(AH356&gt;10,1.1,(1+AH356/100))))</f>
        <v>8.14</v>
      </c>
      <c r="AS356" s="109">
        <f t="shared" si="97"/>
        <v>8.9540000000000006</v>
      </c>
      <c r="AT356" s="109">
        <f t="shared" si="101"/>
        <v>9.849400000000001</v>
      </c>
      <c r="AU356" s="109">
        <f t="shared" si="101"/>
        <v>10.834340000000003</v>
      </c>
      <c r="AV356" s="109">
        <f t="shared" si="101"/>
        <v>11.917774000000003</v>
      </c>
      <c r="AW356" s="109">
        <f t="shared" si="99"/>
        <v>49.69551400000001</v>
      </c>
      <c r="AX356" s="113">
        <f t="shared" si="100"/>
        <v>2.8391271609593351</v>
      </c>
      <c r="AY356" s="100">
        <v>1.54</v>
      </c>
      <c r="AZ356" s="100">
        <v>159.62</v>
      </c>
      <c r="BA356" s="100">
        <v>-9.74</v>
      </c>
      <c r="BB356" s="100">
        <v>10.41</v>
      </c>
      <c r="BC356" s="100">
        <v>39.28</v>
      </c>
      <c r="BE356" s="12">
        <v>2010</v>
      </c>
      <c r="BF356" s="12">
        <f t="shared" si="102"/>
        <v>1</v>
      </c>
      <c r="BG356" s="100">
        <v>29.13</v>
      </c>
      <c r="BH356" t="s">
        <v>121</v>
      </c>
      <c r="BI356" t="s">
        <v>122</v>
      </c>
    </row>
    <row r="357" spans="1:61" ht="11.25" customHeight="1" x14ac:dyDescent="0.2">
      <c r="A357" s="116" t="s">
        <v>1532</v>
      </c>
      <c r="B357" s="55" t="s">
        <v>1533</v>
      </c>
      <c r="C357" s="156" t="s">
        <v>198</v>
      </c>
      <c r="D357" s="98" t="s">
        <v>565</v>
      </c>
      <c r="E357" s="157">
        <v>5</v>
      </c>
      <c r="F357" s="2">
        <v>674</v>
      </c>
      <c r="G357" s="2" t="s">
        <v>146</v>
      </c>
      <c r="H357" s="2" t="s">
        <v>146</v>
      </c>
      <c r="I357" s="100">
        <v>85.5</v>
      </c>
      <c r="J357" s="101">
        <f t="shared" si="87"/>
        <v>0.95906432748538006</v>
      </c>
      <c r="K357" s="104">
        <v>0.20499999999999999</v>
      </c>
      <c r="L357" s="71">
        <v>4</v>
      </c>
      <c r="M357" s="28">
        <f t="shared" si="88"/>
        <v>0.82</v>
      </c>
      <c r="N357" s="103" t="s">
        <v>147</v>
      </c>
      <c r="O357" s="104">
        <v>0.2</v>
      </c>
      <c r="P357" s="115">
        <v>45645</v>
      </c>
      <c r="Q357" s="115">
        <v>45664</v>
      </c>
      <c r="R357" s="28">
        <f t="shared" si="89"/>
        <v>2.4999999999999885</v>
      </c>
      <c r="S357" s="105">
        <f>IF(INDEX(Historical!$D$7:$D1373,MATCH(B357,Historical!$B$7:$B$1044,0))=0,"n/a",(INDEX(Historical!$C$7:$C$1044,MATCH(B357,Historical!$B$7:$B$1044,0))/INDEX(Historical!$D$7:$D$1044,MATCH(B357,Historical!$B$7:$B$1044,0))-1)*100)</f>
        <v>2.4999999999999911</v>
      </c>
      <c r="T357" s="105">
        <f>IF(INDEX(Historical!$F$7:$F$1044,MATCH(B357,Historical!$B$7:$B$1044,0))=0,"n/a",((INDEX(Historical!$C$7:$C$1044,MATCH(B357,Historical!$B$7:$B$1044,0))/INDEX(Historical!$F$7:$F$1044,MATCH(B357,Historical!$B$7:$B$1044,0)))^(1/3)-1)*100)</f>
        <v>6.4392109888903093</v>
      </c>
      <c r="U357" s="105">
        <f>IF(INDEX(Historical!$H$7:$H$1044,MATCH(B357,Historical!$B$7:$B$1044,0))=0,"n/a",((INDEX(Historical!$C$7:$C$1044,MATCH(B357,Historical!$B$7:$B$1044,0))/INDEX(Historical!$H$7:$H$1044,MATCH(B357,Historical!$B$7:$B$1044,0)))^(1/5)-1)*100)</f>
        <v>11.304961305610561</v>
      </c>
      <c r="V357" s="105" t="str">
        <f>IF(INDEX(Historical!$M$7:$M$1044,MATCH(B357,Historical!$B$7:$B$1044,0))=0,"n/a",((INDEX(Historical!$C$7:$C$1044,MATCH(B357,Historical!$B$7:$B$1044,0))/INDEX(Historical!$M$7:$M$1044,MATCH(B357,Historical!$B$7:$B$1044,0)))^(1/10)-1)*100)</f>
        <v>n/a</v>
      </c>
      <c r="W357" s="106" t="str">
        <f t="shared" si="90"/>
        <v>n/a</v>
      </c>
      <c r="X357" s="107" t="str">
        <f t="shared" si="91"/>
        <v>n/a</v>
      </c>
      <c r="Y357" s="162"/>
      <c r="Z357" s="101" t="str">
        <f t="shared" si="92"/>
        <v>n/a</v>
      </c>
      <c r="AA357" s="109" t="str">
        <f t="shared" si="93"/>
        <v>n/a</v>
      </c>
      <c r="AB357" s="71">
        <v>9</v>
      </c>
      <c r="AC357" s="100">
        <v>-1.21</v>
      </c>
      <c r="AD357" s="100" t="s">
        <v>142</v>
      </c>
      <c r="AE357" s="100">
        <v>6.51</v>
      </c>
      <c r="AF357" s="100">
        <v>5.42</v>
      </c>
      <c r="AG357" s="100">
        <v>-7.19</v>
      </c>
      <c r="AH357" s="100">
        <v>1173.46</v>
      </c>
      <c r="AI357" s="100">
        <v>24.9</v>
      </c>
      <c r="AJ357" s="100">
        <v>-65.56</v>
      </c>
      <c r="AK357" s="100" t="s">
        <v>142</v>
      </c>
      <c r="AL357" s="100">
        <v>4470</v>
      </c>
      <c r="AM357" s="100">
        <v>3.49</v>
      </c>
      <c r="AN357" s="100">
        <v>0.04</v>
      </c>
      <c r="AO357" s="110" t="str">
        <f t="shared" si="94"/>
        <v>n/a</v>
      </c>
      <c r="AP357" s="111">
        <f t="shared" si="95"/>
        <v>12.264025633095942</v>
      </c>
      <c r="AQ357" s="112" t="str">
        <f t="shared" si="96"/>
        <v>n/a</v>
      </c>
      <c r="AR357" s="101">
        <f>INDEX(Historical!$C$7:$C$1045,MATCH(B357,Historical!$B$7:$B$1045,0))*IF(AH357="n/a",1.03,IF(AH357&lt;0,1.01,IF(AH357&gt;10,1.1,(1+AH357/100))))</f>
        <v>0.90200000000000002</v>
      </c>
      <c r="AS357" s="109">
        <f t="shared" si="97"/>
        <v>0.99220000000000008</v>
      </c>
      <c r="AT357" s="109">
        <f t="shared" si="101"/>
        <v>1.0219660000000002</v>
      </c>
      <c r="AU357" s="109">
        <f t="shared" si="101"/>
        <v>1.0526249800000003</v>
      </c>
      <c r="AV357" s="109">
        <f t="shared" si="101"/>
        <v>1.0842037294000002</v>
      </c>
      <c r="AW357" s="109">
        <f t="shared" si="99"/>
        <v>5.0529947094000009</v>
      </c>
      <c r="AX357" s="113">
        <f t="shared" si="100"/>
        <v>5.90993533263158</v>
      </c>
      <c r="AY357" s="100">
        <v>1.65</v>
      </c>
      <c r="AZ357" s="100">
        <v>185.86</v>
      </c>
      <c r="BA357" s="100">
        <v>-4.5699999999999994</v>
      </c>
      <c r="BB357" s="100">
        <v>19.12</v>
      </c>
      <c r="BC357" s="100">
        <v>66.959999999999994</v>
      </c>
      <c r="BE357" s="12">
        <v>2021</v>
      </c>
      <c r="BF357" s="12">
        <f t="shared" si="102"/>
        <v>0</v>
      </c>
      <c r="BG357" s="100">
        <v>-5.46</v>
      </c>
      <c r="BH357" t="s">
        <v>121</v>
      </c>
      <c r="BI357" t="s">
        <v>122</v>
      </c>
    </row>
    <row r="358" spans="1:61" ht="11.25" customHeight="1" x14ac:dyDescent="0.2">
      <c r="A358" s="55" t="s">
        <v>359</v>
      </c>
      <c r="B358" s="55" t="s">
        <v>360</v>
      </c>
      <c r="C358" s="156" t="s">
        <v>125</v>
      </c>
      <c r="D358" s="98" t="s">
        <v>233</v>
      </c>
      <c r="E358" s="157">
        <v>54</v>
      </c>
      <c r="F358" s="2">
        <v>37</v>
      </c>
      <c r="G358" s="2" t="s">
        <v>118</v>
      </c>
      <c r="H358" s="2" t="s">
        <v>119</v>
      </c>
      <c r="I358" s="100">
        <v>98.4</v>
      </c>
      <c r="J358" s="101">
        <f t="shared" si="87"/>
        <v>5.2032520325203251</v>
      </c>
      <c r="K358" s="104">
        <v>1.28</v>
      </c>
      <c r="L358" s="71">
        <v>4</v>
      </c>
      <c r="M358" s="28">
        <f t="shared" si="88"/>
        <v>5.12</v>
      </c>
      <c r="N358" s="103" t="s">
        <v>361</v>
      </c>
      <c r="O358" s="104">
        <v>1.26</v>
      </c>
      <c r="P358" s="158">
        <v>46087</v>
      </c>
      <c r="Q358" s="158">
        <v>46114</v>
      </c>
      <c r="R358" s="28">
        <f t="shared" si="89"/>
        <v>1.5873015873015885</v>
      </c>
      <c r="S358" s="105">
        <f>IF(INDEX(Historical!$D$7:$D1374,MATCH(B358,Historical!$B$7:$B$1044,0))=0,"n/a",(INDEX(Historical!$C$7:$C$1044,MATCH(B358,Historical!$B$7:$B$1044,0))/INDEX(Historical!$D$7:$D$1044,MATCH(B358,Historical!$B$7:$B$1044,0))-1)*100)</f>
        <v>3.3057851239669533</v>
      </c>
      <c r="T358" s="105">
        <f>IF(INDEX(Historical!$F$7:$F$1044,MATCH(B358,Historical!$B$7:$B$1044,0))=0,"n/a",((INDEX(Historical!$C$7:$C$1044,MATCH(B358,Historical!$B$7:$B$1044,0))/INDEX(Historical!$F$7:$F$1044,MATCH(B358,Historical!$B$7:$B$1044,0)))^(1/3)-1)*100)</f>
        <v>2.6697906003716021</v>
      </c>
      <c r="U358" s="105">
        <f>IF(INDEX(Historical!$H$7:$H$1044,MATCH(B358,Historical!$B$7:$B$1044,0))=0,"n/a",((INDEX(Historical!$C$7:$C$1044,MATCH(B358,Historical!$B$7:$B$1044,0))/INDEX(Historical!$H$7:$H$1044,MATCH(B358,Historical!$B$7:$B$1044,0)))^(1/5)-1)*100)</f>
        <v>3.3524627046467526</v>
      </c>
      <c r="V358" s="105">
        <f>IF(INDEX(Historical!$M$7:$M$1044,MATCH(B358,Historical!$B$7:$B$1044,0))=0,"n/a",((INDEX(Historical!$C$7:$C$1044,MATCH(B358,Historical!$B$7:$B$1044,0))/INDEX(Historical!$M$7:$M$1044,MATCH(B358,Historical!$B$7:$B$1044,0)))^(1/10)-1)*100)</f>
        <v>3.6905256352530058</v>
      </c>
      <c r="W358" s="106">
        <f t="shared" si="90"/>
        <v>0.90839707835193584</v>
      </c>
      <c r="X358" s="107" t="str">
        <f t="shared" si="91"/>
        <v>n/a</v>
      </c>
      <c r="Y358" s="123"/>
      <c r="Z358" s="101">
        <f t="shared" si="92"/>
        <v>80.503144654088047</v>
      </c>
      <c r="AA358" s="109">
        <f t="shared" si="93"/>
        <v>15.471698113207546</v>
      </c>
      <c r="AB358" s="71">
        <v>12</v>
      </c>
      <c r="AC358" s="100">
        <v>6.36</v>
      </c>
      <c r="AD358" s="100">
        <v>5.35</v>
      </c>
      <c r="AE358" s="100">
        <v>1.97</v>
      </c>
      <c r="AF358" s="100">
        <v>18.18</v>
      </c>
      <c r="AG358" s="100">
        <v>118.80999999999999</v>
      </c>
      <c r="AH358" s="100">
        <v>-0.18</v>
      </c>
      <c r="AI358" s="100">
        <v>0.73</v>
      </c>
      <c r="AJ358" s="100">
        <v>-2.4500000000000002</v>
      </c>
      <c r="AK358" s="100">
        <v>2.4299999999999997</v>
      </c>
      <c r="AL358" s="100">
        <v>32659.999999999996</v>
      </c>
      <c r="AM358" s="100">
        <v>0.16999999999999998</v>
      </c>
      <c r="AN358" s="100">
        <v>3.94</v>
      </c>
      <c r="AO358" s="110">
        <f t="shared" si="94"/>
        <v>-6.9159833760404688</v>
      </c>
      <c r="AP358" s="111">
        <f t="shared" si="95"/>
        <v>8.5557147371670776</v>
      </c>
      <c r="AQ358" s="112">
        <f t="shared" si="96"/>
        <v>253.56940019565747</v>
      </c>
      <c r="AR358" s="101">
        <f>INDEX(Historical!$C$7:$C$1045,MATCH(B358,Historical!$B$7:$B$1045,0))*IF(AH358="n/a",1.03,IF(AH358&lt;0,1.01,IF(AH358&gt;10,1.1,(1+AH358/100))))</f>
        <v>5.05</v>
      </c>
      <c r="AS358" s="109">
        <f t="shared" si="97"/>
        <v>5.0868650000000004</v>
      </c>
      <c r="AT358" s="109">
        <f t="shared" si="101"/>
        <v>5.2104758195</v>
      </c>
      <c r="AU358" s="109">
        <f t="shared" si="101"/>
        <v>5.3370903819138498</v>
      </c>
      <c r="AV358" s="109">
        <f t="shared" si="101"/>
        <v>5.4667816781943559</v>
      </c>
      <c r="AW358" s="109">
        <f t="shared" si="99"/>
        <v>26.151212879608206</v>
      </c>
      <c r="AX358" s="113">
        <f t="shared" si="100"/>
        <v>26.576435853260371</v>
      </c>
      <c r="AY358" s="100">
        <v>0.3</v>
      </c>
      <c r="AZ358" s="100">
        <v>6.47</v>
      </c>
      <c r="BA358" s="100">
        <v>-31.81</v>
      </c>
      <c r="BB358" s="100">
        <v>-2.12</v>
      </c>
      <c r="BC358" s="100">
        <v>-11.559999999999999</v>
      </c>
      <c r="BE358" s="12">
        <v>1973</v>
      </c>
      <c r="BF358" s="12">
        <f t="shared" si="102"/>
        <v>6</v>
      </c>
      <c r="BG358" s="100">
        <v>10.280000000000001</v>
      </c>
      <c r="BH358" t="s">
        <v>121</v>
      </c>
      <c r="BI358" t="s">
        <v>122</v>
      </c>
    </row>
    <row r="359" spans="1:61" ht="11.25" customHeight="1" x14ac:dyDescent="0.2">
      <c r="A359" s="116" t="s">
        <v>1534</v>
      </c>
      <c r="B359" s="55" t="s">
        <v>1535</v>
      </c>
      <c r="C359" s="156" t="s">
        <v>263</v>
      </c>
      <c r="D359" s="98" t="s">
        <v>264</v>
      </c>
      <c r="E359" s="157">
        <v>9</v>
      </c>
      <c r="F359" s="2">
        <v>555</v>
      </c>
      <c r="G359" s="2" t="s">
        <v>146</v>
      </c>
      <c r="H359" s="2" t="s">
        <v>146</v>
      </c>
      <c r="I359" s="100">
        <v>32.869999999999997</v>
      </c>
      <c r="J359" s="101">
        <f t="shared" si="87"/>
        <v>3.620322482506845</v>
      </c>
      <c r="K359" s="104">
        <v>0.29749999999999999</v>
      </c>
      <c r="L359" s="71">
        <v>4</v>
      </c>
      <c r="M359" s="28">
        <f t="shared" si="88"/>
        <v>1.19</v>
      </c>
      <c r="N359" s="103" t="s">
        <v>151</v>
      </c>
      <c r="O359" s="104">
        <v>0.29249999999999998</v>
      </c>
      <c r="P359" s="158">
        <v>46146</v>
      </c>
      <c r="Q359" s="158">
        <v>46157</v>
      </c>
      <c r="R359" s="28">
        <f t="shared" si="89"/>
        <v>1.7094017094017109</v>
      </c>
      <c r="S359" s="105">
        <f>IF(INDEX(Historical!$D$7:$D1375,MATCH(B359,Historical!$B$7:$B$1044,0))=0,"n/a",(INDEX(Historical!$C$7:$C$1044,MATCH(B359,Historical!$B$7:$B$1044,0))/INDEX(Historical!$D$7:$D$1044,MATCH(B359,Historical!$B$7:$B$1044,0))-1)*100)</f>
        <v>1.7467248908296984</v>
      </c>
      <c r="T359" s="105">
        <f>IF(INDEX(Historical!$F$7:$F$1044,MATCH(B359,Historical!$B$7:$B$1044,0))=0,"n/a",((INDEX(Historical!$C$7:$C$1044,MATCH(B359,Historical!$B$7:$B$1044,0))/INDEX(Historical!$F$7:$F$1044,MATCH(B359,Historical!$B$7:$B$1044,0)))^(1/3)-1)*100)</f>
        <v>1.8550209425618691</v>
      </c>
      <c r="U359" s="105">
        <f>IF(INDEX(Historical!$H$7:$H$1044,MATCH(B359,Historical!$B$7:$B$1044,0))=0,"n/a",((INDEX(Historical!$C$7:$C$1044,MATCH(B359,Historical!$B$7:$B$1044,0))/INDEX(Historical!$H$7:$H$1044,MATCH(B359,Historical!$B$7:$B$1044,0)))^(1/5)-1)*100)</f>
        <v>2.3452200247499944</v>
      </c>
      <c r="V359" s="105">
        <f>IF(INDEX(Historical!$M$7:$M$1044,MATCH(B359,Historical!$B$7:$B$1044,0))=0,"n/a",((INDEX(Historical!$C$7:$C$1044,MATCH(B359,Historical!$B$7:$B$1044,0))/INDEX(Historical!$M$7:$M$1044,MATCH(B359,Historical!$B$7:$B$1044,0)))^(1/10)-1)*100)</f>
        <v>-4.9226952985564454</v>
      </c>
      <c r="W359" s="106" t="str">
        <f t="shared" si="90"/>
        <v>n/a</v>
      </c>
      <c r="X359" s="107">
        <f t="shared" si="91"/>
        <v>2.4328008555497868E-2</v>
      </c>
      <c r="Y359" s="165"/>
      <c r="Z359" s="101">
        <f t="shared" si="92"/>
        <v>80.405405405405403</v>
      </c>
      <c r="AA359" s="109">
        <f t="shared" si="93"/>
        <v>22.20945945945946</v>
      </c>
      <c r="AB359" s="71">
        <v>12</v>
      </c>
      <c r="AC359" s="100">
        <v>1.48</v>
      </c>
      <c r="AD359" s="100">
        <v>3.1</v>
      </c>
      <c r="AE359" s="100">
        <v>4.2</v>
      </c>
      <c r="AF359" s="100">
        <v>2.33</v>
      </c>
      <c r="AG359" s="100">
        <v>10.65</v>
      </c>
      <c r="AH359" s="100">
        <v>8.75</v>
      </c>
      <c r="AI359" s="100">
        <v>3.5900000000000003</v>
      </c>
      <c r="AJ359" s="100">
        <v>96.399999999999991</v>
      </c>
      <c r="AK359" s="100">
        <v>7.23</v>
      </c>
      <c r="AL359" s="100">
        <v>73130</v>
      </c>
      <c r="AM359" s="100">
        <v>12.78</v>
      </c>
      <c r="AN359" s="100">
        <v>1.02</v>
      </c>
      <c r="AO359" s="110">
        <f t="shared" si="94"/>
        <v>-16.243916952202621</v>
      </c>
      <c r="AP359" s="111">
        <f t="shared" si="95"/>
        <v>5.9655425072568393</v>
      </c>
      <c r="AQ359" s="112">
        <f t="shared" si="96"/>
        <v>51.654637677616464</v>
      </c>
      <c r="AR359" s="101">
        <f>INDEX(Historical!$C$7:$C$1045,MATCH(B359,Historical!$B$7:$B$1045,0))*IF(AH359="n/a",1.03,IF(AH359&lt;0,1.01,IF(AH359&gt;10,1.1,(1+AH359/100))))</f>
        <v>1.2669374999999998</v>
      </c>
      <c r="AS359" s="109">
        <f t="shared" si="97"/>
        <v>1.31242055625</v>
      </c>
      <c r="AT359" s="109">
        <f t="shared" si="101"/>
        <v>1.4073085624668751</v>
      </c>
      <c r="AU359" s="109">
        <f t="shared" si="101"/>
        <v>1.5090569715332303</v>
      </c>
      <c r="AV359" s="109">
        <f t="shared" si="101"/>
        <v>1.6181617905750829</v>
      </c>
      <c r="AW359" s="109">
        <f t="shared" si="99"/>
        <v>7.1138853808251881</v>
      </c>
      <c r="AX359" s="113">
        <f t="shared" si="100"/>
        <v>21.642486707712774</v>
      </c>
      <c r="AY359" s="100">
        <v>0.55000000000000004</v>
      </c>
      <c r="AZ359" s="100">
        <v>28.4</v>
      </c>
      <c r="BA359" s="100">
        <v>-5.34</v>
      </c>
      <c r="BB359" s="100">
        <v>0.01</v>
      </c>
      <c r="BC359" s="100">
        <v>13.700000000000001</v>
      </c>
      <c r="BE359" s="12">
        <v>2018</v>
      </c>
      <c r="BF359" s="12">
        <f t="shared" si="102"/>
        <v>1</v>
      </c>
      <c r="BG359" s="100">
        <v>4.54</v>
      </c>
      <c r="BH359" t="s">
        <v>121</v>
      </c>
      <c r="BI359" t="s">
        <v>122</v>
      </c>
    </row>
    <row r="360" spans="1:61" ht="11.25" customHeight="1" x14ac:dyDescent="0.2">
      <c r="A360" s="116" t="s">
        <v>978</v>
      </c>
      <c r="B360" s="55" t="s">
        <v>979</v>
      </c>
      <c r="C360" s="156" t="s">
        <v>134</v>
      </c>
      <c r="D360" s="98" t="s">
        <v>135</v>
      </c>
      <c r="E360" s="157">
        <v>11</v>
      </c>
      <c r="F360" s="2">
        <v>492</v>
      </c>
      <c r="G360" s="2" t="s">
        <v>146</v>
      </c>
      <c r="H360" s="2" t="s">
        <v>146</v>
      </c>
      <c r="I360" s="100">
        <v>323.61</v>
      </c>
      <c r="J360" s="101">
        <f t="shared" si="87"/>
        <v>0.30901393652853743</v>
      </c>
      <c r="K360" s="104">
        <v>0.25</v>
      </c>
      <c r="L360" s="71">
        <v>4</v>
      </c>
      <c r="M360" s="28">
        <f t="shared" si="88"/>
        <v>1</v>
      </c>
      <c r="N360" s="103" t="s">
        <v>158</v>
      </c>
      <c r="O360" s="104">
        <v>0.17</v>
      </c>
      <c r="P360" s="158">
        <v>46079</v>
      </c>
      <c r="Q360" s="158">
        <v>46093</v>
      </c>
      <c r="R360" s="28">
        <f t="shared" si="89"/>
        <v>47.058823529411754</v>
      </c>
      <c r="S360" s="105">
        <f>IF(INDEX(Historical!$D$7:$D1376,MATCH(B360,Historical!$B$7:$B$1044,0))=0,"n/a",(INDEX(Historical!$C$7:$C$1044,MATCH(B360,Historical!$B$7:$B$1044,0))/INDEX(Historical!$D$7:$D$1044,MATCH(B360,Historical!$B$7:$B$1044,0))-1)*100)</f>
        <v>13.333333333333353</v>
      </c>
      <c r="T360" s="105">
        <f>IF(INDEX(Historical!$F$7:$F$1044,MATCH(B360,Historical!$B$7:$B$1044,0))=0,"n/a",((INDEX(Historical!$C$7:$C$1044,MATCH(B360,Historical!$B$7:$B$1044,0))/INDEX(Historical!$F$7:$F$1044,MATCH(B360,Historical!$B$7:$B$1044,0)))^(1/3)-1)*100)</f>
        <v>9.3541299792876842</v>
      </c>
      <c r="U360" s="105">
        <f>IF(INDEX(Historical!$H$7:$H$1044,MATCH(B360,Historical!$B$7:$B$1044,0))=0,"n/a",((INDEX(Historical!$C$7:$C$1044,MATCH(B360,Historical!$B$7:$B$1044,0))/INDEX(Historical!$H$7:$H$1044,MATCH(B360,Historical!$B$7:$B$1044,0)))^(1/5)-1)*100)</f>
        <v>13.564157249607756</v>
      </c>
      <c r="V360" s="105" t="str">
        <f>IF(INDEX(Historical!$M$7:$M$1044,MATCH(B360,Historical!$B$7:$B$1044,0))=0,"n/a",((INDEX(Historical!$C$7:$C$1044,MATCH(B360,Historical!$B$7:$B$1044,0))/INDEX(Historical!$M$7:$M$1044,MATCH(B360,Historical!$B$7:$B$1044,0)))^(1/10)-1)*100)</f>
        <v>n/a</v>
      </c>
      <c r="W360" s="106" t="str">
        <f t="shared" si="90"/>
        <v>n/a</v>
      </c>
      <c r="X360" s="107">
        <f t="shared" si="91"/>
        <v>0.3298676373931847</v>
      </c>
      <c r="Y360" s="123"/>
      <c r="Z360" s="101">
        <f t="shared" si="92"/>
        <v>4.4033465433729626</v>
      </c>
      <c r="AA360" s="109">
        <f t="shared" si="93"/>
        <v>14.249669749009247</v>
      </c>
      <c r="AB360" s="71">
        <v>12</v>
      </c>
      <c r="AC360" s="100">
        <v>22.71</v>
      </c>
      <c r="AD360" s="100">
        <v>2.67</v>
      </c>
      <c r="AE360" s="100">
        <v>3.89</v>
      </c>
      <c r="AF360" s="100">
        <v>3.86</v>
      </c>
      <c r="AG360" s="100">
        <v>29.68</v>
      </c>
      <c r="AH360" s="100">
        <v>5.82</v>
      </c>
      <c r="AI360" s="100">
        <v>5.5100000000000007</v>
      </c>
      <c r="AJ360" s="100">
        <v>41.120000000000005</v>
      </c>
      <c r="AK360" s="100">
        <v>5.56</v>
      </c>
      <c r="AL360" s="100">
        <v>7460</v>
      </c>
      <c r="AM360" s="100">
        <v>5.57</v>
      </c>
      <c r="AN360" s="100">
        <v>0.11</v>
      </c>
      <c r="AO360" s="110">
        <f t="shared" si="94"/>
        <v>-0.37649856287295336</v>
      </c>
      <c r="AP360" s="111">
        <f t="shared" si="95"/>
        <v>13.873171186136293</v>
      </c>
      <c r="AQ360" s="112">
        <f t="shared" si="96"/>
        <v>56.35248671749595</v>
      </c>
      <c r="AR360" s="101">
        <f>INDEX(Historical!$C$7:$C$1045,MATCH(B360,Historical!$B$7:$B$1045,0))*IF(AH360="n/a",1.03,IF(AH360&lt;0,1.01,IF(AH360&gt;10,1.1,(1+AH360/100))))</f>
        <v>0.7195760000000001</v>
      </c>
      <c r="AS360" s="109">
        <f t="shared" si="97"/>
        <v>0.75922463760000003</v>
      </c>
      <c r="AT360" s="109">
        <f t="shared" si="101"/>
        <v>0.80143752745056007</v>
      </c>
      <c r="AU360" s="109">
        <f t="shared" si="101"/>
        <v>0.84599745397681125</v>
      </c>
      <c r="AV360" s="109">
        <f t="shared" si="101"/>
        <v>0.89303491241792199</v>
      </c>
      <c r="AW360" s="109">
        <f t="shared" si="99"/>
        <v>4.0192705314452937</v>
      </c>
      <c r="AX360" s="113">
        <f t="shared" si="100"/>
        <v>1.2420106088950569</v>
      </c>
      <c r="AY360" s="100">
        <v>0.99</v>
      </c>
      <c r="AZ360" s="100">
        <v>0.51</v>
      </c>
      <c r="BA360" s="100">
        <v>-36.89</v>
      </c>
      <c r="BB360" s="100">
        <v>-8.6999999999999993</v>
      </c>
      <c r="BC360" s="100">
        <v>-19.82</v>
      </c>
      <c r="BE360" s="12">
        <v>2016</v>
      </c>
      <c r="BF360" s="12">
        <f t="shared" si="102"/>
        <v>1</v>
      </c>
      <c r="BG360" s="100">
        <v>9.99</v>
      </c>
      <c r="BH360" t="s">
        <v>121</v>
      </c>
      <c r="BI360" t="s">
        <v>122</v>
      </c>
    </row>
    <row r="361" spans="1:61" ht="11.25" customHeight="1" x14ac:dyDescent="0.2">
      <c r="A361" s="55" t="s">
        <v>1536</v>
      </c>
      <c r="B361" s="55" t="s">
        <v>1537</v>
      </c>
      <c r="C361" s="156" t="s">
        <v>116</v>
      </c>
      <c r="D361" s="98" t="s">
        <v>1262</v>
      </c>
      <c r="E361" s="157">
        <v>7</v>
      </c>
      <c r="F361" s="2">
        <v>612</v>
      </c>
      <c r="G361" s="2" t="s">
        <v>146</v>
      </c>
      <c r="H361" s="2" t="s">
        <v>146</v>
      </c>
      <c r="I361" s="100">
        <v>64.900000000000006</v>
      </c>
      <c r="J361" s="101">
        <f t="shared" si="87"/>
        <v>1.2326656394453006</v>
      </c>
      <c r="K361" s="104">
        <v>0.2</v>
      </c>
      <c r="L361" s="71">
        <v>4</v>
      </c>
      <c r="M361" s="28">
        <f t="shared" si="88"/>
        <v>0.8</v>
      </c>
      <c r="N361" s="103" t="s">
        <v>1517</v>
      </c>
      <c r="O361" s="104">
        <v>0.18</v>
      </c>
      <c r="P361" s="158">
        <v>46087</v>
      </c>
      <c r="Q361" s="158">
        <v>46104</v>
      </c>
      <c r="R361" s="28">
        <f t="shared" si="89"/>
        <v>11.111111111111121</v>
      </c>
      <c r="S361" s="105">
        <f>IF(INDEX(Historical!$D$7:$D1377,MATCH(B361,Historical!$B$7:$B$1044,0))=0,"n/a",(INDEX(Historical!$C$7:$C$1044,MATCH(B361,Historical!$B$7:$B$1044,0))/INDEX(Historical!$D$7:$D$1044,MATCH(B361,Historical!$B$7:$B$1044,0))-1)*100)</f>
        <v>12.5</v>
      </c>
      <c r="T361" s="105">
        <f>IF(INDEX(Historical!$F$7:$F$1044,MATCH(B361,Historical!$B$7:$B$1044,0))=0,"n/a",((INDEX(Historical!$C$7:$C$1044,MATCH(B361,Historical!$B$7:$B$1044,0))/INDEX(Historical!$F$7:$F$1044,MATCH(B361,Historical!$B$7:$B$1044,0)))^(1/3)-1)*100)</f>
        <v>14.471424255333186</v>
      </c>
      <c r="U361" s="105">
        <f>IF(INDEX(Historical!$H$7:$H$1044,MATCH(B361,Historical!$B$7:$B$1044,0))=0,"n/a",((INDEX(Historical!$C$7:$C$1044,MATCH(B361,Historical!$B$7:$B$1044,0))/INDEX(Historical!$H$7:$H$1044,MATCH(B361,Historical!$B$7:$B$1044,0)))^(1/5)-1)*100)</f>
        <v>17.607902252467355</v>
      </c>
      <c r="V361" s="105">
        <f>IF(INDEX(Historical!$M$7:$M$1044,MATCH(B361,Historical!$B$7:$B$1044,0))=0,"n/a",((INDEX(Historical!$C$7:$C$1044,MATCH(B361,Historical!$B$7:$B$1044,0))/INDEX(Historical!$M$7:$M$1044,MATCH(B361,Historical!$B$7:$B$1044,0)))^(1/10)-1)*100)</f>
        <v>11.612317403390438</v>
      </c>
      <c r="W361" s="106">
        <f t="shared" si="90"/>
        <v>1.5163125189229145</v>
      </c>
      <c r="X361" s="107" t="str">
        <f t="shared" si="91"/>
        <v>n/a</v>
      </c>
      <c r="Y361" s="55"/>
      <c r="Z361" s="101">
        <f t="shared" si="92"/>
        <v>380.95238095238096</v>
      </c>
      <c r="AA361" s="109">
        <f t="shared" si="93"/>
        <v>309.04761904761909</v>
      </c>
      <c r="AB361" s="71">
        <v>12</v>
      </c>
      <c r="AC361" s="100">
        <v>0.21</v>
      </c>
      <c r="AD361" s="100">
        <v>0.41</v>
      </c>
      <c r="AE361" s="100">
        <v>1.41</v>
      </c>
      <c r="AF361" s="100">
        <v>1.49</v>
      </c>
      <c r="AG361" s="100">
        <v>0.48</v>
      </c>
      <c r="AH361" s="100">
        <v>46.83</v>
      </c>
      <c r="AI361" s="100">
        <v>74.239999999999995</v>
      </c>
      <c r="AJ361" s="100">
        <v>-29.95</v>
      </c>
      <c r="AK361" s="100">
        <v>48.89</v>
      </c>
      <c r="AL361" s="100">
        <v>10540</v>
      </c>
      <c r="AM361" s="100">
        <v>2.97</v>
      </c>
      <c r="AN361" s="100">
        <v>0.38</v>
      </c>
      <c r="AO361" s="110">
        <f t="shared" si="94"/>
        <v>-290.20705115570644</v>
      </c>
      <c r="AP361" s="111">
        <f t="shared" si="95"/>
        <v>18.840567891912656</v>
      </c>
      <c r="AQ361" s="112">
        <f t="shared" si="96"/>
        <v>352.39164565473703</v>
      </c>
      <c r="AR361" s="101">
        <f>INDEX(Historical!$C$7:$C$1045,MATCH(B361,Historical!$B$7:$B$1045,0))*IF(AH361="n/a",1.03,IF(AH361&lt;0,1.01,IF(AH361&gt;10,1.1,(1+AH361/100))))</f>
        <v>0.79200000000000004</v>
      </c>
      <c r="AS361" s="109">
        <f t="shared" si="97"/>
        <v>0.87120000000000009</v>
      </c>
      <c r="AT361" s="109">
        <f t="shared" si="101"/>
        <v>0.95832000000000017</v>
      </c>
      <c r="AU361" s="109">
        <f t="shared" si="101"/>
        <v>1.0541520000000002</v>
      </c>
      <c r="AV361" s="109">
        <f t="shared" si="101"/>
        <v>1.1595672000000004</v>
      </c>
      <c r="AW361" s="109">
        <f t="shared" si="99"/>
        <v>4.8352392000000011</v>
      </c>
      <c r="AX361" s="113">
        <f t="shared" si="100"/>
        <v>7.4502915254237303</v>
      </c>
      <c r="AY361" s="100">
        <v>1.1399999999999999</v>
      </c>
      <c r="AZ361" s="100">
        <v>71.88</v>
      </c>
      <c r="BA361" s="100">
        <v>-4.21</v>
      </c>
      <c r="BB361" s="100">
        <v>8.99</v>
      </c>
      <c r="BC361" s="100">
        <v>28.26</v>
      </c>
      <c r="BE361" s="12">
        <v>2020</v>
      </c>
      <c r="BF361" s="12">
        <f t="shared" si="102"/>
        <v>1</v>
      </c>
      <c r="BG361" s="100">
        <v>0.27999999999999997</v>
      </c>
      <c r="BH361" t="s">
        <v>121</v>
      </c>
      <c r="BI361" t="s">
        <v>122</v>
      </c>
    </row>
    <row r="362" spans="1:61" ht="11.25" customHeight="1" x14ac:dyDescent="0.2">
      <c r="A362" s="55" t="s">
        <v>362</v>
      </c>
      <c r="B362" s="55" t="s">
        <v>363</v>
      </c>
      <c r="C362" s="156" t="s">
        <v>125</v>
      </c>
      <c r="D362" s="98" t="s">
        <v>189</v>
      </c>
      <c r="E362" s="157">
        <v>64</v>
      </c>
      <c r="F362" s="2">
        <v>9</v>
      </c>
      <c r="G362" s="2" t="s">
        <v>118</v>
      </c>
      <c r="H362" s="2" t="s">
        <v>118</v>
      </c>
      <c r="I362" s="100">
        <v>78.760000000000005</v>
      </c>
      <c r="J362" s="101">
        <f t="shared" si="87"/>
        <v>2.6917216861350939</v>
      </c>
      <c r="K362" s="104">
        <v>0.53</v>
      </c>
      <c r="L362" s="71">
        <v>4</v>
      </c>
      <c r="M362" s="28">
        <f t="shared" si="88"/>
        <v>2.12</v>
      </c>
      <c r="N362" s="103" t="s">
        <v>141</v>
      </c>
      <c r="O362" s="104">
        <v>0.51</v>
      </c>
      <c r="P362" s="158">
        <v>46094</v>
      </c>
      <c r="Q362" s="158">
        <v>46113</v>
      </c>
      <c r="R362" s="28">
        <f t="shared" si="89"/>
        <v>3.9215686274509838</v>
      </c>
      <c r="S362" s="105">
        <f>IF(INDEX(Historical!$D$7:$D1378,MATCH(B362,Historical!$B$7:$B$1044,0))=0,"n/a",(INDEX(Historical!$C$7:$C$1044,MATCH(B362,Historical!$B$7:$B$1044,0))/INDEX(Historical!$D$7:$D$1044,MATCH(B362,Historical!$B$7:$B$1044,0))-1)*100)</f>
        <v>5.1546391752577359</v>
      </c>
      <c r="T362" s="105">
        <f>IF(INDEX(Historical!$F$7:$F$1044,MATCH(B362,Historical!$B$7:$B$1044,0))=0,"n/a",((INDEX(Historical!$C$7:$C$1044,MATCH(B362,Historical!$B$7:$B$1044,0))/INDEX(Historical!$F$7:$F$1044,MATCH(B362,Historical!$B$7:$B$1044,0)))^(1/3)-1)*100)</f>
        <v>5.0443020638550884</v>
      </c>
      <c r="U362" s="105">
        <f>IF(INDEX(Historical!$H$7:$H$1044,MATCH(B362,Historical!$B$7:$B$1044,0))=0,"n/a",((INDEX(Historical!$C$7:$C$1044,MATCH(B362,Historical!$B$7:$B$1044,0))/INDEX(Historical!$H$7:$H$1044,MATCH(B362,Historical!$B$7:$B$1044,0)))^(1/5)-1)*100)</f>
        <v>4.4617420086995985</v>
      </c>
      <c r="V362" s="105">
        <f>IF(INDEX(Historical!$M$7:$M$1044,MATCH(B362,Historical!$B$7:$B$1044,0))=0,"n/a",((INDEX(Historical!$C$7:$C$1044,MATCH(B362,Historical!$B$7:$B$1044,0))/INDEX(Historical!$M$7:$M$1044,MATCH(B362,Historical!$B$7:$B$1044,0)))^(1/10)-1)*100)</f>
        <v>4.4493216110784273</v>
      </c>
      <c r="W362" s="106">
        <f t="shared" si="90"/>
        <v>1.0027915261486706</v>
      </c>
      <c r="X362" s="107">
        <f t="shared" si="91"/>
        <v>0.40051544063730682</v>
      </c>
      <c r="Y362" s="165"/>
      <c r="Z362" s="101">
        <f t="shared" si="92"/>
        <v>66.666666666666657</v>
      </c>
      <c r="AA362" s="109">
        <f t="shared" si="93"/>
        <v>24.767295597484278</v>
      </c>
      <c r="AB362" s="71">
        <v>12</v>
      </c>
      <c r="AC362" s="100">
        <v>3.18</v>
      </c>
      <c r="AD362" s="100">
        <v>3.08</v>
      </c>
      <c r="AE362" s="100">
        <v>6.82</v>
      </c>
      <c r="AF362" s="100">
        <v>10.08</v>
      </c>
      <c r="AG362" s="100">
        <v>45.800000000000004</v>
      </c>
      <c r="AH362" s="100">
        <v>8.4500000000000011</v>
      </c>
      <c r="AI362" s="100">
        <v>6.8599999999999994</v>
      </c>
      <c r="AJ362" s="100">
        <v>11.14</v>
      </c>
      <c r="AK362" s="100">
        <v>7.3599999999999994</v>
      </c>
      <c r="AL362" s="100">
        <v>339000</v>
      </c>
      <c r="AM362" s="100">
        <v>0.69</v>
      </c>
      <c r="AN362" s="100">
        <v>1.3</v>
      </c>
      <c r="AO362" s="110">
        <f t="shared" si="94"/>
        <v>-17.613831902649586</v>
      </c>
      <c r="AP362" s="111">
        <f t="shared" si="95"/>
        <v>7.1534636948346924</v>
      </c>
      <c r="AQ362" s="112">
        <f t="shared" si="96"/>
        <v>233.10281337258257</v>
      </c>
      <c r="AR362" s="101">
        <f>INDEX(Historical!$C$7:$C$1045,MATCH(B362,Historical!$B$7:$B$1045,0))*IF(AH362="n/a",1.03,IF(AH362&lt;0,1.01,IF(AH362&gt;10,1.1,(1+AH362/100))))</f>
        <v>2.21238</v>
      </c>
      <c r="AS362" s="109">
        <f t="shared" si="97"/>
        <v>2.3641492679999998</v>
      </c>
      <c r="AT362" s="109">
        <f t="shared" si="101"/>
        <v>2.5381506541247996</v>
      </c>
      <c r="AU362" s="109">
        <f t="shared" si="101"/>
        <v>2.7249585422683844</v>
      </c>
      <c r="AV362" s="109">
        <f t="shared" si="101"/>
        <v>2.9255154909793371</v>
      </c>
      <c r="AW362" s="109">
        <f t="shared" si="99"/>
        <v>12.765153955372522</v>
      </c>
      <c r="AX362" s="113">
        <f t="shared" si="100"/>
        <v>16.207661192702542</v>
      </c>
      <c r="AY362" s="100">
        <v>0.36</v>
      </c>
      <c r="AZ362" s="100">
        <v>20.51</v>
      </c>
      <c r="BA362" s="100">
        <v>-3.95</v>
      </c>
      <c r="BB362" s="100">
        <v>2.06</v>
      </c>
      <c r="BC362" s="100">
        <v>9.5299999999999994</v>
      </c>
      <c r="BE362" s="12">
        <v>1963</v>
      </c>
      <c r="BF362" s="12">
        <f t="shared" si="102"/>
        <v>7</v>
      </c>
      <c r="BG362" s="100">
        <v>13.309999999999999</v>
      </c>
      <c r="BH362" t="s">
        <v>121</v>
      </c>
      <c r="BI362" t="s">
        <v>122</v>
      </c>
    </row>
    <row r="363" spans="1:61" ht="11.25" customHeight="1" x14ac:dyDescent="0.2">
      <c r="A363" s="123" t="s">
        <v>980</v>
      </c>
      <c r="B363" s="55" t="s">
        <v>981</v>
      </c>
      <c r="C363" s="156" t="s">
        <v>125</v>
      </c>
      <c r="D363" s="98" t="s">
        <v>212</v>
      </c>
      <c r="E363" s="157">
        <v>20</v>
      </c>
      <c r="F363" s="2">
        <v>208</v>
      </c>
      <c r="G363" s="2" t="s">
        <v>146</v>
      </c>
      <c r="H363" s="2" t="s">
        <v>146</v>
      </c>
      <c r="I363" s="100">
        <v>68.069999999999993</v>
      </c>
      <c r="J363" s="101">
        <f t="shared" si="87"/>
        <v>2.0567063317173497</v>
      </c>
      <c r="K363" s="104">
        <v>0.35</v>
      </c>
      <c r="L363" s="71">
        <v>4</v>
      </c>
      <c r="M363" s="28">
        <f t="shared" si="88"/>
        <v>1.4</v>
      </c>
      <c r="N363" s="103" t="s">
        <v>136</v>
      </c>
      <c r="O363" s="104">
        <v>0.32</v>
      </c>
      <c r="P363" s="158">
        <v>45884</v>
      </c>
      <c r="Q363" s="158">
        <v>45901</v>
      </c>
      <c r="R363" s="28">
        <f t="shared" si="89"/>
        <v>9.3749999999999911</v>
      </c>
      <c r="S363" s="105">
        <f>IF(INDEX(Historical!$D$7:$D1379,MATCH(B363,Historical!$B$7:$B$1044,0))=0,"n/a",(INDEX(Historical!$C$7:$C$1044,MATCH(B363,Historical!$B$7:$B$1044,0))/INDEX(Historical!$D$7:$D$1044,MATCH(B363,Historical!$B$7:$B$1044,0))-1)*100)</f>
        <v>9.8360655737705027</v>
      </c>
      <c r="T363" s="105">
        <f>IF(INDEX(Historical!$F$7:$F$1044,MATCH(B363,Historical!$B$7:$B$1044,0))=0,"n/a",((INDEX(Historical!$C$7:$C$1044,MATCH(B363,Historical!$B$7:$B$1044,0))/INDEX(Historical!$F$7:$F$1044,MATCH(B363,Historical!$B$7:$B$1044,0)))^(1/3)-1)*100)</f>
        <v>12.544855591643977</v>
      </c>
      <c r="U363" s="105">
        <f>IF(INDEX(Historical!$H$7:$H$1044,MATCH(B363,Historical!$B$7:$B$1044,0))=0,"n/a",((INDEX(Historical!$C$7:$C$1044,MATCH(B363,Historical!$B$7:$B$1044,0))/INDEX(Historical!$H$7:$H$1044,MATCH(B363,Historical!$B$7:$B$1044,0)))^(1/5)-1)*100)</f>
        <v>14.529977956805574</v>
      </c>
      <c r="V363" s="105">
        <f>IF(INDEX(Historical!$M$7:$M$1044,MATCH(B363,Historical!$B$7:$B$1044,0))=0,"n/a",((INDEX(Historical!$C$7:$C$1044,MATCH(B363,Historical!$B$7:$B$1044,0))/INDEX(Historical!$M$7:$M$1044,MATCH(B363,Historical!$B$7:$B$1044,0)))^(1/10)-1)*100)</f>
        <v>12.992799878453209</v>
      </c>
      <c r="W363" s="106">
        <f t="shared" si="90"/>
        <v>1.118309994206989</v>
      </c>
      <c r="X363" s="107" t="str">
        <f t="shared" si="91"/>
        <v>n/a</v>
      </c>
      <c r="Y363" s="165"/>
      <c r="Z363" s="101">
        <f t="shared" si="92"/>
        <v>90.322580645161281</v>
      </c>
      <c r="AA363" s="109">
        <f t="shared" si="93"/>
        <v>43.916129032258056</v>
      </c>
      <c r="AB363" s="71">
        <v>1</v>
      </c>
      <c r="AC363" s="100">
        <v>1.55</v>
      </c>
      <c r="AD363" s="100">
        <v>1.68</v>
      </c>
      <c r="AE363" s="100">
        <v>0.28000000000000003</v>
      </c>
      <c r="AF363" s="100">
        <v>7.06</v>
      </c>
      <c r="AG363" s="100">
        <v>14.09</v>
      </c>
      <c r="AH363" s="100">
        <v>7.9799999999999995</v>
      </c>
      <c r="AI363" s="100">
        <v>7.24</v>
      </c>
      <c r="AJ363" s="100">
        <v>-13.99</v>
      </c>
      <c r="AK363" s="100">
        <v>7.22</v>
      </c>
      <c r="AL363" s="100">
        <v>41700</v>
      </c>
      <c r="AM363" s="100">
        <v>0.91999999999999993</v>
      </c>
      <c r="AN363" s="100">
        <v>4.17</v>
      </c>
      <c r="AO363" s="110">
        <f t="shared" si="94"/>
        <v>-27.329444743735131</v>
      </c>
      <c r="AP363" s="111">
        <f t="shared" si="95"/>
        <v>16.586684288522925</v>
      </c>
      <c r="AQ363" s="112">
        <f t="shared" si="96"/>
        <v>271.21294934773067</v>
      </c>
      <c r="AR363" s="101">
        <f>INDEX(Historical!$C$7:$C$1045,MATCH(B363,Historical!$B$7:$B$1045,0))*IF(AH363="n/a",1.03,IF(AH363&lt;0,1.01,IF(AH363&gt;10,1.1,(1+AH363/100))))</f>
        <v>1.4469320000000001</v>
      </c>
      <c r="AS363" s="109">
        <f t="shared" si="97"/>
        <v>1.5516898768</v>
      </c>
      <c r="AT363" s="109">
        <f t="shared" si="101"/>
        <v>1.6637218859049601</v>
      </c>
      <c r="AU363" s="109">
        <f t="shared" si="101"/>
        <v>1.7838426060672983</v>
      </c>
      <c r="AV363" s="109">
        <f t="shared" si="101"/>
        <v>1.9126360422253572</v>
      </c>
      <c r="AW363" s="109">
        <f t="shared" si="99"/>
        <v>8.3588224109976164</v>
      </c>
      <c r="AX363" s="113">
        <f t="shared" si="100"/>
        <v>12.279744984571202</v>
      </c>
      <c r="AY363" s="100">
        <v>0.46</v>
      </c>
      <c r="AZ363" s="100">
        <v>16.16</v>
      </c>
      <c r="BA363" s="100">
        <v>-11.110000000000001</v>
      </c>
      <c r="BB363" s="100">
        <v>-3.16</v>
      </c>
      <c r="BC363" s="100">
        <v>0.80999999999999994</v>
      </c>
      <c r="BE363" s="12">
        <v>2006</v>
      </c>
      <c r="BF363" s="12">
        <f t="shared" si="102"/>
        <v>2</v>
      </c>
      <c r="BG363" s="100">
        <v>1.9</v>
      </c>
      <c r="BH363" t="s">
        <v>121</v>
      </c>
      <c r="BI363" t="s">
        <v>122</v>
      </c>
    </row>
    <row r="364" spans="1:61" ht="11.25" customHeight="1" x14ac:dyDescent="0.2">
      <c r="A364" s="116" t="s">
        <v>1538</v>
      </c>
      <c r="B364" s="55" t="s">
        <v>1539</v>
      </c>
      <c r="C364" s="156" t="s">
        <v>300</v>
      </c>
      <c r="D364" s="98" t="s">
        <v>323</v>
      </c>
      <c r="E364" s="157">
        <v>6</v>
      </c>
      <c r="F364" s="2">
        <v>636</v>
      </c>
      <c r="G364" s="2" t="s">
        <v>146</v>
      </c>
      <c r="H364" s="2" t="s">
        <v>146</v>
      </c>
      <c r="I364" s="100">
        <v>26.16</v>
      </c>
      <c r="J364" s="101">
        <f t="shared" si="87"/>
        <v>4.4342507645259941</v>
      </c>
      <c r="K364" s="104">
        <v>0.28999999999999998</v>
      </c>
      <c r="L364" s="71">
        <v>4</v>
      </c>
      <c r="M364" s="28">
        <f t="shared" si="88"/>
        <v>1.1599999999999999</v>
      </c>
      <c r="N364" s="103" t="s">
        <v>209</v>
      </c>
      <c r="O364" s="104">
        <v>0.27</v>
      </c>
      <c r="P364" s="158">
        <v>46031</v>
      </c>
      <c r="Q364" s="158">
        <v>46038</v>
      </c>
      <c r="R364" s="28">
        <f t="shared" si="89"/>
        <v>7.4074074074073932</v>
      </c>
      <c r="S364" s="105">
        <f>IF(INDEX(Historical!$D$7:$D1380,MATCH(B364,Historical!$B$7:$B$1044,0))=0,"n/a",(INDEX(Historical!$C$7:$C$1044,MATCH(B364,Historical!$B$7:$B$1044,0))/INDEX(Historical!$D$7:$D$1044,MATCH(B364,Historical!$B$7:$B$1044,0))-1)*100)</f>
        <v>6.9306930693069368</v>
      </c>
      <c r="T364" s="105">
        <f>IF(INDEX(Historical!$F$7:$F$1044,MATCH(B364,Historical!$B$7:$B$1044,0))=0,"n/a",((INDEX(Historical!$C$7:$C$1044,MATCH(B364,Historical!$B$7:$B$1044,0))/INDEX(Historical!$F$7:$F$1044,MATCH(B364,Historical!$B$7:$B$1044,0)))^(1/3)-1)*100)</f>
        <v>9.6149948274456563</v>
      </c>
      <c r="U364" s="105">
        <f>IF(INDEX(Historical!$H$7:$H$1044,MATCH(B364,Historical!$B$7:$B$1044,0))=0,"n/a",((INDEX(Historical!$C$7:$C$1044,MATCH(B364,Historical!$B$7:$B$1044,0))/INDEX(Historical!$H$7:$H$1044,MATCH(B364,Historical!$B$7:$B$1044,0)))^(1/5)-1)*100)</f>
        <v>19.162282100809147</v>
      </c>
      <c r="V364" s="105">
        <f>IF(INDEX(Historical!$M$7:$M$1044,MATCH(B364,Historical!$B$7:$B$1044,0))=0,"n/a",((INDEX(Historical!$C$7:$C$1044,MATCH(B364,Historical!$B$7:$B$1044,0))/INDEX(Historical!$M$7:$M$1044,MATCH(B364,Historical!$B$7:$B$1044,0)))^(1/10)-1)*100)</f>
        <v>2.3177667009899316E-2</v>
      </c>
      <c r="W364" s="106">
        <f t="shared" si="90"/>
        <v>826.75629486888499</v>
      </c>
      <c r="X364" s="107" t="str">
        <f t="shared" si="91"/>
        <v>n/a</v>
      </c>
      <c r="Y364" s="162"/>
      <c r="Z364" s="101">
        <f t="shared" si="92"/>
        <v>144.99999999999997</v>
      </c>
      <c r="AA364" s="109">
        <f t="shared" si="93"/>
        <v>32.699999999999996</v>
      </c>
      <c r="AB364" s="71">
        <v>12</v>
      </c>
      <c r="AC364" s="100">
        <v>0.8</v>
      </c>
      <c r="AD364" s="100" t="s">
        <v>142</v>
      </c>
      <c r="AE364" s="100">
        <v>6.39</v>
      </c>
      <c r="AF364" s="100">
        <v>1.86</v>
      </c>
      <c r="AG364" s="100">
        <v>9.35</v>
      </c>
      <c r="AH364" s="100">
        <v>-76.25</v>
      </c>
      <c r="AI364" s="100">
        <v>26.919999999999998</v>
      </c>
      <c r="AJ364" s="100" t="s">
        <v>142</v>
      </c>
      <c r="AK364" s="100" t="s">
        <v>142</v>
      </c>
      <c r="AL364" s="100">
        <v>5310</v>
      </c>
      <c r="AM364" s="100">
        <v>1.55</v>
      </c>
      <c r="AN364" s="100">
        <v>1.05</v>
      </c>
      <c r="AO364" s="110">
        <f t="shared" si="94"/>
        <v>-9.1034671346648537</v>
      </c>
      <c r="AP364" s="111">
        <f t="shared" si="95"/>
        <v>23.596532865335142</v>
      </c>
      <c r="AQ364" s="112">
        <f t="shared" si="96"/>
        <v>64.41411131651688</v>
      </c>
      <c r="AR364" s="101">
        <f>INDEX(Historical!$C$7:$C$1045,MATCH(B364,Historical!$B$7:$B$1045,0))*IF(AH364="n/a",1.03,IF(AH364&lt;0,1.01,IF(AH364&gt;10,1.1,(1+AH364/100))))</f>
        <v>1.0908</v>
      </c>
      <c r="AS364" s="109">
        <f t="shared" si="97"/>
        <v>1.1998800000000001</v>
      </c>
      <c r="AT364" s="109">
        <f t="shared" si="101"/>
        <v>1.2358764</v>
      </c>
      <c r="AU364" s="109">
        <f t="shared" si="101"/>
        <v>1.2729526920000001</v>
      </c>
      <c r="AV364" s="109">
        <f t="shared" si="101"/>
        <v>1.31114127276</v>
      </c>
      <c r="AW364" s="109">
        <f t="shared" si="99"/>
        <v>6.1106503647599997</v>
      </c>
      <c r="AX364" s="113">
        <f t="shared" si="100"/>
        <v>23.358755216972476</v>
      </c>
      <c r="AY364" s="100">
        <v>0.85</v>
      </c>
      <c r="AZ364" s="100">
        <v>26.16</v>
      </c>
      <c r="BA364" s="100">
        <v>-2.46</v>
      </c>
      <c r="BB364" s="100">
        <v>2.5499999999999998</v>
      </c>
      <c r="BC364" s="100">
        <v>11.799999999999999</v>
      </c>
      <c r="BE364" s="12">
        <v>2021</v>
      </c>
      <c r="BF364" s="12">
        <f t="shared" si="102"/>
        <v>0</v>
      </c>
      <c r="BG364" s="100">
        <v>4.3900000000000006</v>
      </c>
      <c r="BH364" t="s">
        <v>121</v>
      </c>
      <c r="BI364" t="s">
        <v>302</v>
      </c>
    </row>
    <row r="365" spans="1:61" ht="11.25" customHeight="1" x14ac:dyDescent="0.2">
      <c r="A365" s="146" t="s">
        <v>5624</v>
      </c>
      <c r="B365" s="55" t="s">
        <v>5611</v>
      </c>
      <c r="C365" s="156" t="s">
        <v>335</v>
      </c>
      <c r="D365" s="98" t="s">
        <v>5621</v>
      </c>
      <c r="E365" s="157">
        <v>5</v>
      </c>
      <c r="F365" s="2">
        <v>699</v>
      </c>
      <c r="G365" s="2" t="s">
        <v>146</v>
      </c>
      <c r="H365" s="2" t="s">
        <v>146</v>
      </c>
      <c r="I365" s="100">
        <v>73.36</v>
      </c>
      <c r="J365" s="101">
        <f t="shared" si="87"/>
        <v>2.8898582333696838</v>
      </c>
      <c r="K365" s="104">
        <v>0.53</v>
      </c>
      <c r="L365" s="71">
        <v>4</v>
      </c>
      <c r="M365" s="28">
        <f t="shared" si="88"/>
        <v>2.12</v>
      </c>
      <c r="N365" s="103" t="s">
        <v>312</v>
      </c>
      <c r="O365" s="104">
        <v>0.52</v>
      </c>
      <c r="P365" s="158">
        <v>45999</v>
      </c>
      <c r="Q365" s="158">
        <v>46009</v>
      </c>
      <c r="R365" s="28">
        <f t="shared" si="89"/>
        <v>1.9230769230769247</v>
      </c>
      <c r="S365" s="105">
        <f>IF(INDEX(Historical!$D$7:$D1722,MATCH(B365,Historical!$B$7:$B$1044,0))=0,"n/a",(INDEX(Historical!$C$7:$C$1044,MATCH(B365,Historical!$B$7:$B$1044,0))/INDEX(Historical!$D$7:$D$1044,MATCH(B365,Historical!$B$7:$B$1044,0))-1)*100)</f>
        <v>3.4653465346534684</v>
      </c>
      <c r="T365" s="105">
        <f>IF(INDEX(Historical!$F$7:$F$1044,MATCH(B365,Historical!$B$7:$B$1044,0))=0,"n/a",((INDEX(Historical!$C$7:$C$1044,MATCH(B365,Historical!$B$7:$B$1044,0))/INDEX(Historical!$F$7:$F$1044,MATCH(B365,Historical!$B$7:$B$1044,0)))^(1/3)-1)*100)</f>
        <v>3.9627552154795298</v>
      </c>
      <c r="U365" s="105">
        <f>IF(INDEX(Historical!$H$7:$H$1044,MATCH(B365,Historical!$B$7:$B$1044,0))=0,"n/a",((INDEX(Historical!$C$7:$C$1044,MATCH(B365,Historical!$B$7:$B$1044,0))/INDEX(Historical!$H$7:$H$1044,MATCH(B365,Historical!$B$7:$B$1044,0)))^(1/5)-1)*100)</f>
        <v>16.835550883869253</v>
      </c>
      <c r="V365" s="105" t="str">
        <f>IF(INDEX(Historical!$M$7:$M$1044,MATCH(B365,Historical!$B$7:$B$1044,0))=0,"n/a",((INDEX(Historical!$C$7:$C$1044,MATCH(B365,Historical!$B$7:$B$1044,0))/INDEX(Historical!$M$7:$M$1044,MATCH(B365,Historical!$B$7:$B$1044,0)))^(1/10)-1)*100)</f>
        <v>n/a</v>
      </c>
      <c r="W365" s="106" t="str">
        <f t="shared" si="90"/>
        <v>n/a</v>
      </c>
      <c r="X365" s="107">
        <f t="shared" si="91"/>
        <v>0.59849096636577515</v>
      </c>
      <c r="Y365" s="159"/>
      <c r="Z365" s="101">
        <f t="shared" si="92"/>
        <v>52.345679012345684</v>
      </c>
      <c r="AA365" s="109">
        <f t="shared" si="93"/>
        <v>18.113580246913582</v>
      </c>
      <c r="AB365" s="71">
        <v>12</v>
      </c>
      <c r="AC365" s="100">
        <v>4.05</v>
      </c>
      <c r="AD365" s="100">
        <v>1.01</v>
      </c>
      <c r="AE365" s="100">
        <v>1.29</v>
      </c>
      <c r="AF365" s="100">
        <v>7.17</v>
      </c>
      <c r="AG365" s="100">
        <v>47.14</v>
      </c>
      <c r="AH365" s="100">
        <v>14.29</v>
      </c>
      <c r="AI365" s="100">
        <v>9.93</v>
      </c>
      <c r="AJ365" s="100">
        <v>28.13</v>
      </c>
      <c r="AK365" s="100">
        <v>10.36</v>
      </c>
      <c r="AL365" s="100">
        <v>4050</v>
      </c>
      <c r="AM365" s="100">
        <v>1.92</v>
      </c>
      <c r="AN365" s="100">
        <v>2.29</v>
      </c>
      <c r="AO365" s="110">
        <f t="shared" si="94"/>
        <v>1.611828870325354</v>
      </c>
      <c r="AP365" s="111">
        <f t="shared" si="95"/>
        <v>19.725409117238936</v>
      </c>
      <c r="AQ365" s="112">
        <f t="shared" si="96"/>
        <v>140.25391232367323</v>
      </c>
      <c r="AR365" s="101">
        <f>INDEX(Historical!$C$7:$C$1045,MATCH(B365,Historical!$B$7:$B$1045,0))*IF(AH365="n/a",1.03,IF(AH365&lt;0,1.01,IF(AH365&gt;10,1.1,(1+AH365/100))))</f>
        <v>2.2989999999999999</v>
      </c>
      <c r="AS365" s="109">
        <f t="shared" si="97"/>
        <v>2.5272907</v>
      </c>
      <c r="AT365" s="109">
        <f t="shared" si="101"/>
        <v>2.7800197700000004</v>
      </c>
      <c r="AU365" s="109">
        <f t="shared" si="101"/>
        <v>3.0580217470000006</v>
      </c>
      <c r="AV365" s="109">
        <f t="shared" si="101"/>
        <v>3.3638239217000008</v>
      </c>
      <c r="AW365" s="109">
        <f t="shared" si="99"/>
        <v>14.028156138700002</v>
      </c>
      <c r="AX365" s="113">
        <f t="shared" si="100"/>
        <v>19.122350243593242</v>
      </c>
      <c r="AY365" s="100">
        <v>0.93</v>
      </c>
      <c r="AZ365" s="100">
        <v>36.99</v>
      </c>
      <c r="BA365" s="100">
        <v>-15.68</v>
      </c>
      <c r="BB365" s="100">
        <v>3.63</v>
      </c>
      <c r="BC365" s="100">
        <v>3.5900000000000003</v>
      </c>
      <c r="BE365" s="12">
        <v>2021</v>
      </c>
      <c r="BF365" s="12">
        <f t="shared" si="102"/>
        <v>0</v>
      </c>
      <c r="BG365" s="100">
        <v>10.75</v>
      </c>
      <c r="BH365" s="55" t="s">
        <v>121</v>
      </c>
      <c r="BI365" s="55" t="s">
        <v>122</v>
      </c>
    </row>
    <row r="366" spans="1:61" ht="11.25" customHeight="1" x14ac:dyDescent="0.2">
      <c r="A366" s="123" t="s">
        <v>982</v>
      </c>
      <c r="B366" s="55" t="s">
        <v>983</v>
      </c>
      <c r="C366" s="156" t="s">
        <v>139</v>
      </c>
      <c r="D366" s="98" t="s">
        <v>140</v>
      </c>
      <c r="E366" s="157">
        <v>18</v>
      </c>
      <c r="F366" s="2">
        <v>225</v>
      </c>
      <c r="G366" s="2" t="s">
        <v>119</v>
      </c>
      <c r="H366" s="2" t="s">
        <v>119</v>
      </c>
      <c r="I366" s="100">
        <v>135.88999999999999</v>
      </c>
      <c r="J366" s="101">
        <f t="shared" si="87"/>
        <v>1.4953271028037385</v>
      </c>
      <c r="K366" s="104">
        <v>0.50800000000000001</v>
      </c>
      <c r="L366" s="71">
        <v>4</v>
      </c>
      <c r="M366" s="28">
        <f t="shared" si="88"/>
        <v>2.032</v>
      </c>
      <c r="N366" s="103" t="s">
        <v>202</v>
      </c>
      <c r="O366" s="104">
        <v>0.48499999999999999</v>
      </c>
      <c r="P366" s="158">
        <v>45947</v>
      </c>
      <c r="Q366" s="158">
        <v>45961</v>
      </c>
      <c r="R366" s="28">
        <f t="shared" si="89"/>
        <v>4.7422680412371179</v>
      </c>
      <c r="S366" s="105">
        <f>IF(INDEX(Historical!$D$7:$D1381,MATCH(B366,Historical!$B$7:$B$1044,0))=0,"n/a",(INDEX(Historical!$C$7:$C$1044,MATCH(B366,Historical!$B$7:$B$1044,0))/INDEX(Historical!$D$7:$D$1044,MATCH(B366,Historical!$B$7:$B$1044,0))-1)*100)</f>
        <v>6.1081081081081123</v>
      </c>
      <c r="T366" s="105">
        <f>IF(INDEX(Historical!$F$7:$F$1044,MATCH(B366,Historical!$B$7:$B$1044,0))=0,"n/a",((INDEX(Historical!$C$7:$C$1044,MATCH(B366,Historical!$B$7:$B$1044,0))/INDEX(Historical!$F$7:$F$1044,MATCH(B366,Historical!$B$7:$B$1044,0)))^(1/3)-1)*100)</f>
        <v>5.3263431216773238</v>
      </c>
      <c r="U366" s="105">
        <f>IF(INDEX(Historical!$H$7:$H$1044,MATCH(B366,Historical!$B$7:$B$1044,0))=0,"n/a",((INDEX(Historical!$C$7:$C$1044,MATCH(B366,Historical!$B$7:$B$1044,0))/INDEX(Historical!$H$7:$H$1044,MATCH(B366,Historical!$B$7:$B$1044,0)))^(1/5)-1)*100)</f>
        <v>4.8377569098708717</v>
      </c>
      <c r="V366" s="105">
        <f>IF(INDEX(Historical!$M$7:$M$1044,MATCH(B366,Historical!$B$7:$B$1044,0))=0,"n/a",((INDEX(Historical!$C$7:$C$1044,MATCH(B366,Historical!$B$7:$B$1044,0))/INDEX(Historical!$M$7:$M$1044,MATCH(B366,Historical!$B$7:$B$1044,0)))^(1/10)-1)*100)</f>
        <v>4.7007665826330314</v>
      </c>
      <c r="W366" s="106">
        <f t="shared" si="90"/>
        <v>1.0291421249767965</v>
      </c>
      <c r="X366" s="107" t="str">
        <f t="shared" si="91"/>
        <v>n/a</v>
      </c>
      <c r="Y366" s="55"/>
      <c r="Z366" s="101" t="str">
        <f t="shared" si="92"/>
        <v>n/a</v>
      </c>
      <c r="AA366" s="109" t="str">
        <f t="shared" si="93"/>
        <v>n/a</v>
      </c>
      <c r="AB366" s="71">
        <v>12</v>
      </c>
      <c r="AC366" s="100">
        <v>-0.12</v>
      </c>
      <c r="AD366" s="100">
        <v>1.03</v>
      </c>
      <c r="AE366" s="100">
        <v>1.25</v>
      </c>
      <c r="AF366" s="100">
        <v>1.72</v>
      </c>
      <c r="AG366" s="100">
        <v>-0.18</v>
      </c>
      <c r="AH366" s="100">
        <v>5.3900000000000006</v>
      </c>
      <c r="AI366" s="100">
        <v>22.55</v>
      </c>
      <c r="AJ366" s="100" t="s">
        <v>142</v>
      </c>
      <c r="AK366" s="100">
        <v>14.6</v>
      </c>
      <c r="AL366" s="100">
        <v>2360</v>
      </c>
      <c r="AM366" s="100">
        <v>21.94</v>
      </c>
      <c r="AN366" s="100">
        <v>0.66</v>
      </c>
      <c r="AO366" s="110" t="str">
        <f t="shared" si="94"/>
        <v>n/a</v>
      </c>
      <c r="AP366" s="111">
        <f t="shared" si="95"/>
        <v>6.3330840126746102</v>
      </c>
      <c r="AQ366" s="112" t="str">
        <f t="shared" si="96"/>
        <v>n/a</v>
      </c>
      <c r="AR366" s="101">
        <f>INDEX(Historical!$C$7:$C$1045,MATCH(B366,Historical!$B$7:$B$1045,0))*IF(AH366="n/a",1.03,IF(AH366&lt;0,1.01,IF(AH366&gt;10,1.1,(1+AH366/100))))</f>
        <v>2.0688057000000004</v>
      </c>
      <c r="AS366" s="109">
        <f t="shared" si="97"/>
        <v>2.2756862700000005</v>
      </c>
      <c r="AT366" s="109">
        <f t="shared" si="101"/>
        <v>2.5032548970000006</v>
      </c>
      <c r="AU366" s="109">
        <f t="shared" si="101"/>
        <v>2.7535803867000008</v>
      </c>
      <c r="AV366" s="109">
        <f t="shared" si="101"/>
        <v>3.0289384253700011</v>
      </c>
      <c r="AW366" s="109">
        <f t="shared" si="99"/>
        <v>12.630265679070003</v>
      </c>
      <c r="AX366" s="113">
        <f t="shared" si="100"/>
        <v>9.2944776503569102</v>
      </c>
      <c r="AY366" s="100">
        <v>1.42</v>
      </c>
      <c r="AZ366" s="100">
        <v>37.01</v>
      </c>
      <c r="BA366" s="100">
        <v>-25.75</v>
      </c>
      <c r="BB366" s="100">
        <v>1.72</v>
      </c>
      <c r="BC366" s="100">
        <v>-1.53</v>
      </c>
      <c r="BE366" s="12">
        <v>2008</v>
      </c>
      <c r="BF366" s="12">
        <f t="shared" si="102"/>
        <v>2</v>
      </c>
      <c r="BG366" s="100">
        <v>-0.09</v>
      </c>
      <c r="BH366" t="s">
        <v>121</v>
      </c>
      <c r="BI366" t="s">
        <v>122</v>
      </c>
    </row>
    <row r="367" spans="1:61" ht="11.25" customHeight="1" x14ac:dyDescent="0.2">
      <c r="A367" s="55" t="s">
        <v>984</v>
      </c>
      <c r="B367" s="55" t="s">
        <v>985</v>
      </c>
      <c r="C367" s="156" t="s">
        <v>335</v>
      </c>
      <c r="D367" s="98" t="s">
        <v>371</v>
      </c>
      <c r="E367" s="157">
        <v>17</v>
      </c>
      <c r="F367" s="2">
        <v>252</v>
      </c>
      <c r="G367" s="2" t="s">
        <v>146</v>
      </c>
      <c r="H367" s="2" t="s">
        <v>146</v>
      </c>
      <c r="I367" s="100">
        <v>290.12</v>
      </c>
      <c r="J367" s="101">
        <f t="shared" si="87"/>
        <v>0.78588170412243197</v>
      </c>
      <c r="K367" s="104">
        <v>0.56999999999999995</v>
      </c>
      <c r="L367" s="71">
        <v>4</v>
      </c>
      <c r="M367" s="28">
        <f t="shared" si="88"/>
        <v>2.2799999999999998</v>
      </c>
      <c r="N367" s="103" t="s">
        <v>671</v>
      </c>
      <c r="O367" s="104">
        <v>0.55000000000000004</v>
      </c>
      <c r="P367" s="158">
        <v>46150</v>
      </c>
      <c r="Q367" s="158">
        <v>46164</v>
      </c>
      <c r="R367" s="28">
        <f t="shared" si="89"/>
        <v>3.6363636363636189</v>
      </c>
      <c r="S367" s="105">
        <f>IF(INDEX(Historical!$D$7:$D1382,MATCH(B367,Historical!$B$7:$B$1044,0))=0,"n/a",(INDEX(Historical!$C$7:$C$1044,MATCH(B367,Historical!$B$7:$B$1044,0))/INDEX(Historical!$D$7:$D$1044,MATCH(B367,Historical!$B$7:$B$1044,0))-1)*100)</f>
        <v>4.3062200956937913</v>
      </c>
      <c r="T367" s="105">
        <f>IF(INDEX(Historical!$F$7:$F$1044,MATCH(B367,Historical!$B$7:$B$1044,0))=0,"n/a",((INDEX(Historical!$C$7:$C$1044,MATCH(B367,Historical!$B$7:$B$1044,0))/INDEX(Historical!$F$7:$F$1044,MATCH(B367,Historical!$B$7:$B$1044,0)))^(1/3)-1)*100)</f>
        <v>10.631008788990837</v>
      </c>
      <c r="U367" s="105">
        <f>IF(INDEX(Historical!$H$7:$H$1044,MATCH(B367,Historical!$B$7:$B$1044,0))=0,"n/a",((INDEX(Historical!$C$7:$C$1044,MATCH(B367,Historical!$B$7:$B$1044,0))/INDEX(Historical!$H$7:$H$1044,MATCH(B367,Historical!$B$7:$B$1044,0)))^(1/5)-1)*100)</f>
        <v>12.310234124400644</v>
      </c>
      <c r="V367" s="105">
        <f>IF(INDEX(Historical!$M$7:$M$1044,MATCH(B367,Historical!$B$7:$B$1044,0))=0,"n/a",((INDEX(Historical!$C$7:$C$1044,MATCH(B367,Historical!$B$7:$B$1044,0))/INDEX(Historical!$M$7:$M$1044,MATCH(B367,Historical!$B$7:$B$1044,0)))^(1/10)-1)*100)</f>
        <v>11.112850746112723</v>
      </c>
      <c r="W367" s="106">
        <f t="shared" si="90"/>
        <v>1.1077476343058748</v>
      </c>
      <c r="X367" s="107">
        <f t="shared" si="91"/>
        <v>1.1635381970132934</v>
      </c>
      <c r="Y367" s="159"/>
      <c r="Z367" s="101">
        <f t="shared" si="92"/>
        <v>7.08955223880597</v>
      </c>
      <c r="AA367" s="109">
        <f t="shared" si="93"/>
        <v>9.0211442786069664</v>
      </c>
      <c r="AB367" s="71">
        <v>12</v>
      </c>
      <c r="AC367" s="100">
        <v>32.159999999999997</v>
      </c>
      <c r="AD367" s="100">
        <v>0.71</v>
      </c>
      <c r="AE367" s="100">
        <v>0.18</v>
      </c>
      <c r="AF367" s="100">
        <v>1.03</v>
      </c>
      <c r="AG367" s="100">
        <v>12.36</v>
      </c>
      <c r="AH367" s="100">
        <v>2.37</v>
      </c>
      <c r="AI367" s="100">
        <v>17.98</v>
      </c>
      <c r="AJ367" s="100">
        <v>10.58</v>
      </c>
      <c r="AK367" s="100">
        <v>10.059999999999999</v>
      </c>
      <c r="AL367" s="100">
        <v>6760</v>
      </c>
      <c r="AM367" s="100">
        <v>1.76</v>
      </c>
      <c r="AN367" s="100">
        <v>2.36</v>
      </c>
      <c r="AO367" s="110">
        <f t="shared" si="94"/>
        <v>4.0749715499161088</v>
      </c>
      <c r="AP367" s="111">
        <f t="shared" si="95"/>
        <v>13.096115828523075</v>
      </c>
      <c r="AQ367" s="112">
        <f t="shared" si="96"/>
        <v>-35.737418501328392</v>
      </c>
      <c r="AR367" s="101">
        <f>INDEX(Historical!$C$7:$C$1045,MATCH(B367,Historical!$B$7:$B$1045,0))*IF(AH367="n/a",1.03,IF(AH367&lt;0,1.01,IF(AH367&gt;10,1.1,(1+AH367/100))))</f>
        <v>2.2316660000000001</v>
      </c>
      <c r="AS367" s="109">
        <f t="shared" si="97"/>
        <v>2.4548326000000005</v>
      </c>
      <c r="AT367" s="109">
        <f t="shared" ref="AT367:AV386" si="103">IF($AK367="n/a",1.03*AS367,IF($AK367&lt;0,1.01*AS367,IF($AK367&gt;10,1.1*AS367,(1+$AK367/100)*AS367)))</f>
        <v>2.7003158600000008</v>
      </c>
      <c r="AU367" s="109">
        <f t="shared" si="103"/>
        <v>2.9703474460000012</v>
      </c>
      <c r="AV367" s="109">
        <f t="shared" si="103"/>
        <v>3.2673821906000016</v>
      </c>
      <c r="AW367" s="109">
        <f t="shared" si="99"/>
        <v>13.624544096600003</v>
      </c>
      <c r="AX367" s="113">
        <f t="shared" si="100"/>
        <v>4.696175409003172</v>
      </c>
      <c r="AY367" s="100">
        <v>1.28</v>
      </c>
      <c r="AZ367" s="100">
        <v>20.990000000000002</v>
      </c>
      <c r="BA367" s="100">
        <v>-19.54</v>
      </c>
      <c r="BB367" s="100">
        <v>8.23</v>
      </c>
      <c r="BC367" s="100">
        <v>-5.43</v>
      </c>
      <c r="BE367" s="12">
        <v>2010</v>
      </c>
      <c r="BF367" s="12">
        <f t="shared" si="102"/>
        <v>1</v>
      </c>
      <c r="BG367" s="100">
        <v>3.34</v>
      </c>
      <c r="BH367" t="s">
        <v>121</v>
      </c>
      <c r="BI367" t="s">
        <v>122</v>
      </c>
    </row>
    <row r="368" spans="1:61" ht="12.75" customHeight="1" x14ac:dyDescent="0.2">
      <c r="A368" s="116" t="s">
        <v>5570</v>
      </c>
      <c r="B368" s="55" t="s">
        <v>2887</v>
      </c>
      <c r="C368" s="156" t="s">
        <v>300</v>
      </c>
      <c r="D368" s="98" t="s">
        <v>612</v>
      </c>
      <c r="E368" s="157">
        <v>6</v>
      </c>
      <c r="F368" s="2">
        <v>656</v>
      </c>
      <c r="G368" s="2" t="s">
        <v>146</v>
      </c>
      <c r="H368" s="2" t="s">
        <v>146</v>
      </c>
      <c r="I368" s="100">
        <v>137.84</v>
      </c>
      <c r="J368" s="101">
        <f t="shared" si="87"/>
        <v>4.6430644225188624</v>
      </c>
      <c r="K368" s="104">
        <v>1.6</v>
      </c>
      <c r="L368" s="71">
        <v>4</v>
      </c>
      <c r="M368" s="28">
        <f t="shared" si="88"/>
        <v>6.4</v>
      </c>
      <c r="N368" s="103" t="s">
        <v>270</v>
      </c>
      <c r="O368" s="104">
        <v>1.55</v>
      </c>
      <c r="P368" s="158">
        <v>46097</v>
      </c>
      <c r="Q368" s="158">
        <v>46112</v>
      </c>
      <c r="R368" s="28">
        <f t="shared" si="89"/>
        <v>3.2258064516129057</v>
      </c>
      <c r="S368" s="105">
        <f>IF(INDEX(Historical!$D$7:$D1718,MATCH(B368,Historical!$B$7:$B$1044,0))=0,"n/a",(INDEX(Historical!$C$7:$C$1044,MATCH(B368,Historical!$B$7:$B$1044,0))/INDEX(Historical!$D$7:$D$1044,MATCH(B368,Historical!$B$7:$B$1044,0))-1)*100)</f>
        <v>14.814814814814836</v>
      </c>
      <c r="T368" s="105">
        <f>IF(INDEX(Historical!$F$7:$F$1044,MATCH(B368,Historical!$B$7:$B$1044,0))=0,"n/a",((INDEX(Historical!$C$7:$C$1044,MATCH(B368,Historical!$B$7:$B$1044,0))/INDEX(Historical!$F$7:$F$1044,MATCH(B368,Historical!$B$7:$B$1044,0)))^(1/3)-1)*100)</f>
        <v>9.6725506242266945</v>
      </c>
      <c r="U368" s="105">
        <f>IF(INDEX(Historical!$H$7:$H$1044,MATCH(B368,Historical!$B$7:$B$1044,0))=0,"n/a",((INDEX(Historical!$C$7:$C$1044,MATCH(B368,Historical!$B$7:$B$1044,0))/INDEX(Historical!$H$7:$H$1044,MATCH(B368,Historical!$B$7:$B$1044,0)))^(1/5)-1)*100)</f>
        <v>19.91964554448078</v>
      </c>
      <c r="V368" s="105">
        <f>IF(INDEX(Historical!$M$7:$M$1044,MATCH(B368,Historical!$B$7:$B$1044,0))=0,"n/a",((INDEX(Historical!$C$7:$C$1044,MATCH(B368,Historical!$B$7:$B$1044,0))/INDEX(Historical!$M$7:$M$1044,MATCH(B368,Historical!$B$7:$B$1044,0)))^(1/10)-1)*100)</f>
        <v>8.4690657490087418</v>
      </c>
      <c r="W368" s="106">
        <f t="shared" si="90"/>
        <v>2.3520475734660895</v>
      </c>
      <c r="X368" s="107">
        <f t="shared" si="91"/>
        <v>1.0423676370738242</v>
      </c>
      <c r="Y368" s="162"/>
      <c r="Z368" s="101">
        <f t="shared" si="92"/>
        <v>110.91854419410747</v>
      </c>
      <c r="AA368" s="109">
        <f t="shared" si="93"/>
        <v>23.889081455805893</v>
      </c>
      <c r="AB368" s="71">
        <v>12</v>
      </c>
      <c r="AC368" s="100">
        <v>5.77</v>
      </c>
      <c r="AD368" s="100">
        <v>3.22</v>
      </c>
      <c r="AE368" s="100">
        <v>6.17</v>
      </c>
      <c r="AF368" s="100">
        <v>13.81</v>
      </c>
      <c r="AG368" s="100">
        <v>57.04</v>
      </c>
      <c r="AH368" s="100">
        <v>-1.59</v>
      </c>
      <c r="AI368" s="100">
        <v>7.68</v>
      </c>
      <c r="AJ368" s="100">
        <v>19.11</v>
      </c>
      <c r="AK368" s="100">
        <v>7.01</v>
      </c>
      <c r="AL368" s="100">
        <v>13980</v>
      </c>
      <c r="AM368" s="100">
        <v>14.940000000000001</v>
      </c>
      <c r="AN368" s="100">
        <v>4.8600000000000003</v>
      </c>
      <c r="AO368" s="110">
        <f t="shared" si="94"/>
        <v>0.67362851119374767</v>
      </c>
      <c r="AP368" s="111">
        <f t="shared" si="95"/>
        <v>24.562709966999641</v>
      </c>
      <c r="AQ368" s="112">
        <f t="shared" si="96"/>
        <v>282.91758028454194</v>
      </c>
      <c r="AR368" s="101">
        <f>INDEX(Historical!$C$7:$C$1045,MATCH(B368,Historical!$B$7:$B$1045,0))*IF(AH368="n/a",1.03,IF(AH368&lt;0,1.01,IF(AH368&gt;10,1.1,(1+AH368/100))))</f>
        <v>6.2620000000000005</v>
      </c>
      <c r="AS368" s="109">
        <f t="shared" si="97"/>
        <v>6.7429216000000007</v>
      </c>
      <c r="AT368" s="109">
        <f t="shared" si="103"/>
        <v>7.2156004041600008</v>
      </c>
      <c r="AU368" s="109">
        <f t="shared" si="103"/>
        <v>7.721413992491617</v>
      </c>
      <c r="AV368" s="109">
        <f t="shared" si="103"/>
        <v>8.2626851133652792</v>
      </c>
      <c r="AW368" s="109">
        <f t="shared" si="99"/>
        <v>36.204621110016902</v>
      </c>
      <c r="AX368" s="113">
        <f t="shared" si="100"/>
        <v>26.265685657296068</v>
      </c>
      <c r="AY368" s="100">
        <v>1.21</v>
      </c>
      <c r="AZ368" s="100">
        <v>23.71</v>
      </c>
      <c r="BA368" s="100">
        <v>-1.37</v>
      </c>
      <c r="BB368" s="100">
        <v>3.8600000000000003</v>
      </c>
      <c r="BC368" s="100">
        <v>8.19</v>
      </c>
      <c r="BE368" s="12">
        <v>2021</v>
      </c>
      <c r="BF368" s="12">
        <f t="shared" si="102"/>
        <v>0</v>
      </c>
      <c r="BG368" s="100">
        <v>8.6900000000000013</v>
      </c>
      <c r="BH368" s="55" t="s">
        <v>121</v>
      </c>
      <c r="BI368" s="55" t="s">
        <v>302</v>
      </c>
    </row>
    <row r="369" spans="1:61" ht="12.75" customHeight="1" x14ac:dyDescent="0.2">
      <c r="A369" s="123" t="s">
        <v>986</v>
      </c>
      <c r="B369" s="55" t="s">
        <v>987</v>
      </c>
      <c r="C369" s="156" t="s">
        <v>300</v>
      </c>
      <c r="D369" s="98" t="s">
        <v>612</v>
      </c>
      <c r="E369" s="157">
        <v>11</v>
      </c>
      <c r="F369" s="2">
        <v>479</v>
      </c>
      <c r="G369" s="2" t="s">
        <v>146</v>
      </c>
      <c r="H369" s="2" t="s">
        <v>146</v>
      </c>
      <c r="I369" s="100">
        <v>9.59</v>
      </c>
      <c r="J369" s="101">
        <f t="shared" si="87"/>
        <v>5.8435870698644425</v>
      </c>
      <c r="K369" s="104">
        <v>4.6699999999999998E-2</v>
      </c>
      <c r="L369" s="71">
        <v>12</v>
      </c>
      <c r="M369" s="28">
        <f t="shared" si="88"/>
        <v>0.56040000000000001</v>
      </c>
      <c r="N369" s="103" t="s">
        <v>386</v>
      </c>
      <c r="O369" s="104">
        <v>4.6600000000000003E-2</v>
      </c>
      <c r="P369" s="115">
        <v>45495</v>
      </c>
      <c r="Q369" s="115">
        <v>45504</v>
      </c>
      <c r="R369" s="28">
        <f t="shared" si="89"/>
        <v>0.21459227467810282</v>
      </c>
      <c r="S369" s="105">
        <f>IF(INDEX(Historical!$D$7:$D1383,MATCH(B369,Historical!$B$7:$B$1044,0))=0,"n/a",(INDEX(Historical!$C$7:$C$1044,MATCH(B369,Historical!$B$7:$B$1044,0))/INDEX(Historical!$D$7:$D$1044,MATCH(B369,Historical!$B$7:$B$1044,0))-1)*100)</f>
        <v>0.16085790884718953</v>
      </c>
      <c r="T369" s="105">
        <f>IF(INDEX(Historical!$F$7:$F$1044,MATCH(B369,Historical!$B$7:$B$1044,0))=0,"n/a",((INDEX(Historical!$C$7:$C$1044,MATCH(B369,Historical!$B$7:$B$1044,0))/INDEX(Historical!$F$7:$F$1044,MATCH(B369,Historical!$B$7:$B$1044,0)))^(1/3)-1)*100)</f>
        <v>0.85303575926662933</v>
      </c>
      <c r="U369" s="105">
        <f>IF(INDEX(Historical!$H$7:$H$1044,MATCH(B369,Historical!$B$7:$B$1044,0))=0,"n/a",((INDEX(Historical!$C$7:$C$1044,MATCH(B369,Historical!$B$7:$B$1044,0))/INDEX(Historical!$H$7:$H$1044,MATCH(B369,Historical!$B$7:$B$1044,0)))^(1/5)-1)*100)</f>
        <v>0.84543814672068951</v>
      </c>
      <c r="V369" s="105">
        <f>IF(INDEX(Historical!$M$7:$M$1044,MATCH(B369,Historical!$B$7:$B$1044,0))=0,"n/a",((INDEX(Historical!$C$7:$C$1044,MATCH(B369,Historical!$B$7:$B$1044,0))/INDEX(Historical!$M$7:$M$1044,MATCH(B369,Historical!$B$7:$B$1044,0)))^(1/10)-1)*100)</f>
        <v>1.883655190323319</v>
      </c>
      <c r="W369" s="106">
        <f t="shared" si="90"/>
        <v>0.44882850697084042</v>
      </c>
      <c r="X369" s="107" t="str">
        <f t="shared" si="91"/>
        <v>n/a</v>
      </c>
      <c r="Y369" s="165" t="s">
        <v>1718</v>
      </c>
      <c r="Z369" s="101" t="str">
        <f t="shared" si="92"/>
        <v>n/a</v>
      </c>
      <c r="AA369" s="109" t="str">
        <f t="shared" si="93"/>
        <v>n/a</v>
      </c>
      <c r="AB369" s="71">
        <v>12</v>
      </c>
      <c r="AC369" s="100">
        <v>-0.28999999999999998</v>
      </c>
      <c r="AD369" s="100" t="s">
        <v>142</v>
      </c>
      <c r="AE369" s="100">
        <v>4.5599999999999996</v>
      </c>
      <c r="AF369" s="100">
        <v>0.54</v>
      </c>
      <c r="AG369" s="100">
        <v>1.9900000000000002</v>
      </c>
      <c r="AH369" s="100">
        <v>-56.79</v>
      </c>
      <c r="AI369" s="100">
        <v>6.67</v>
      </c>
      <c r="AJ369" s="100">
        <v>-7.7799999999999994</v>
      </c>
      <c r="AK369" s="100" t="s">
        <v>142</v>
      </c>
      <c r="AL369" s="100">
        <v>402.43</v>
      </c>
      <c r="AM369" s="100">
        <v>6.12</v>
      </c>
      <c r="AN369" s="100">
        <v>0.8</v>
      </c>
      <c r="AO369" s="110" t="str">
        <f t="shared" si="94"/>
        <v>n/a</v>
      </c>
      <c r="AP369" s="111">
        <f t="shared" si="95"/>
        <v>6.689025216585132</v>
      </c>
      <c r="AQ369" s="112" t="str">
        <f t="shared" si="96"/>
        <v>n/a</v>
      </c>
      <c r="AR369" s="101">
        <f>INDEX(Historical!$C$7:$C$1045,MATCH(B369,Historical!$B$7:$B$1045,0))*IF(AH369="n/a",1.03,IF(AH369&lt;0,1.01,IF(AH369&gt;10,1.1,(1+AH369/100))))</f>
        <v>0.56600400000000006</v>
      </c>
      <c r="AS369" s="109">
        <f t="shared" si="97"/>
        <v>0.60375646680000006</v>
      </c>
      <c r="AT369" s="109">
        <f t="shared" si="103"/>
        <v>0.62186916080400012</v>
      </c>
      <c r="AU369" s="109">
        <f t="shared" si="103"/>
        <v>0.64052523562812014</v>
      </c>
      <c r="AV369" s="109">
        <f t="shared" si="103"/>
        <v>0.65974099269696374</v>
      </c>
      <c r="AW369" s="109">
        <f t="shared" si="99"/>
        <v>3.0918958559290841</v>
      </c>
      <c r="AX369" s="113">
        <f t="shared" si="100"/>
        <v>32.240832699990449</v>
      </c>
      <c r="AY369" s="100">
        <v>1.0900000000000001</v>
      </c>
      <c r="AZ369" s="100">
        <v>13.22</v>
      </c>
      <c r="BA369" s="100">
        <v>-26.229999999999997</v>
      </c>
      <c r="BB369" s="100">
        <v>-11.67</v>
      </c>
      <c r="BC369" s="100">
        <v>-1.95</v>
      </c>
      <c r="BE369" s="12">
        <v>2015</v>
      </c>
      <c r="BF369" s="12">
        <f t="shared" si="102"/>
        <v>1</v>
      </c>
      <c r="BG369" s="100">
        <v>1.06</v>
      </c>
      <c r="BH369" t="s">
        <v>121</v>
      </c>
      <c r="BI369" t="s">
        <v>302</v>
      </c>
    </row>
    <row r="370" spans="1:61" ht="12.75" customHeight="1" x14ac:dyDescent="0.2">
      <c r="A370" s="55" t="s">
        <v>988</v>
      </c>
      <c r="B370" s="55" t="s">
        <v>989</v>
      </c>
      <c r="C370" s="156" t="s">
        <v>134</v>
      </c>
      <c r="D370" s="98" t="s">
        <v>157</v>
      </c>
      <c r="E370" s="157">
        <v>21</v>
      </c>
      <c r="F370" s="2">
        <v>190</v>
      </c>
      <c r="G370" s="2" t="s">
        <v>146</v>
      </c>
      <c r="H370" s="2" t="s">
        <v>146</v>
      </c>
      <c r="I370" s="100">
        <v>26.52</v>
      </c>
      <c r="J370" s="101">
        <f t="shared" si="87"/>
        <v>3.1674208144796379</v>
      </c>
      <c r="K370" s="104">
        <v>0.21</v>
      </c>
      <c r="L370" s="71">
        <v>4</v>
      </c>
      <c r="M370" s="28">
        <f t="shared" si="88"/>
        <v>0.84</v>
      </c>
      <c r="N370" s="103" t="s">
        <v>470</v>
      </c>
      <c r="O370" s="104">
        <v>0.2</v>
      </c>
      <c r="P370" s="115">
        <v>45707</v>
      </c>
      <c r="Q370" s="115">
        <v>45721</v>
      </c>
      <c r="R370" s="28">
        <f t="shared" si="89"/>
        <v>4.9999999999999902</v>
      </c>
      <c r="S370" s="105">
        <f>IF(INDEX(Historical!$D$7:$D1384,MATCH(B370,Historical!$B$7:$B$1044,0))=0,"n/a",(INDEX(Historical!$C$7:$C$1044,MATCH(B370,Historical!$B$7:$B$1044,0))/INDEX(Historical!$D$7:$D$1044,MATCH(B370,Historical!$B$7:$B$1044,0))-1)*100)</f>
        <v>5.0000000000000044</v>
      </c>
      <c r="T370" s="105">
        <f>IF(INDEX(Historical!$F$7:$F$1044,MATCH(B370,Historical!$B$7:$B$1044,0))=0,"n/a",((INDEX(Historical!$C$7:$C$1044,MATCH(B370,Historical!$B$7:$B$1044,0))/INDEX(Historical!$F$7:$F$1044,MATCH(B370,Historical!$B$7:$B$1044,0)))^(1/3)-1)*100)</f>
        <v>5.0000000000000044</v>
      </c>
      <c r="U370" s="105">
        <f>IF(INDEX(Historical!$H$7:$H$1044,MATCH(B370,Historical!$B$7:$B$1044,0))=0,"n/a",((INDEX(Historical!$C$7:$C$1044,MATCH(B370,Historical!$B$7:$B$1044,0))/INDEX(Historical!$H$7:$H$1044,MATCH(B370,Historical!$B$7:$B$1044,0)))^(1/5)-1)*100)</f>
        <v>6.029608755715965</v>
      </c>
      <c r="V370" s="105">
        <f>IF(INDEX(Historical!$M$7:$M$1044,MATCH(B370,Historical!$B$7:$B$1044,0))=0,"n/a",((INDEX(Historical!$C$7:$C$1044,MATCH(B370,Historical!$B$7:$B$1044,0))/INDEX(Historical!$M$7:$M$1044,MATCH(B370,Historical!$B$7:$B$1044,0)))^(1/10)-1)*100)</f>
        <v>6.0561526694901779</v>
      </c>
      <c r="W370" s="106">
        <f t="shared" si="90"/>
        <v>0.99561703358174303</v>
      </c>
      <c r="X370" s="107" t="str">
        <f t="shared" si="91"/>
        <v>n/a</v>
      </c>
      <c r="Y370" s="168" t="s">
        <v>224</v>
      </c>
      <c r="Z370" s="101">
        <f t="shared" si="92"/>
        <v>27.361563517915311</v>
      </c>
      <c r="AA370" s="109">
        <f t="shared" si="93"/>
        <v>8.6384364820846908</v>
      </c>
      <c r="AB370" s="71">
        <v>12</v>
      </c>
      <c r="AC370" s="100">
        <v>3.07</v>
      </c>
      <c r="AD370" s="100" t="s">
        <v>142</v>
      </c>
      <c r="AE370" s="100">
        <v>1.69</v>
      </c>
      <c r="AF370" s="100">
        <v>1</v>
      </c>
      <c r="AG370" s="100">
        <v>12.65</v>
      </c>
      <c r="AH370" s="100" t="s">
        <v>142</v>
      </c>
      <c r="AI370" s="100" t="s">
        <v>142</v>
      </c>
      <c r="AJ370" s="100">
        <v>-0.91</v>
      </c>
      <c r="AK370" s="100" t="s">
        <v>142</v>
      </c>
      <c r="AL370" s="100">
        <v>161.72</v>
      </c>
      <c r="AM370" s="100">
        <v>19.68</v>
      </c>
      <c r="AN370" s="100">
        <v>0.21</v>
      </c>
      <c r="AO370" s="110">
        <f t="shared" si="94"/>
        <v>0.55859308811091246</v>
      </c>
      <c r="AP370" s="111">
        <f t="shared" si="95"/>
        <v>9.1970295701956033</v>
      </c>
      <c r="AQ370" s="112">
        <f t="shared" si="96"/>
        <v>-38.037873639224173</v>
      </c>
      <c r="AR370" s="101">
        <f>INDEX(Historical!$C$7:$C$1045,MATCH(B370,Historical!$B$7:$B$1045,0))*IF(AH370="n/a",1.03,IF(AH370&lt;0,1.01,IF(AH370&gt;10,1.1,(1+AH370/100))))</f>
        <v>0.82400000000000007</v>
      </c>
      <c r="AS370" s="109">
        <f t="shared" si="97"/>
        <v>0.84872000000000014</v>
      </c>
      <c r="AT370" s="109">
        <f t="shared" si="103"/>
        <v>0.87418160000000011</v>
      </c>
      <c r="AU370" s="109">
        <f t="shared" si="103"/>
        <v>0.90040704800000015</v>
      </c>
      <c r="AV370" s="109">
        <f t="shared" si="103"/>
        <v>0.92741925944000014</v>
      </c>
      <c r="AW370" s="109">
        <f t="shared" si="99"/>
        <v>4.3747279074400005</v>
      </c>
      <c r="AX370" s="113">
        <f t="shared" si="100"/>
        <v>16.495957418702865</v>
      </c>
      <c r="AY370" s="100">
        <v>0.4</v>
      </c>
      <c r="AZ370" s="100">
        <v>18.850000000000001</v>
      </c>
      <c r="BA370" s="100">
        <v>-10.17</v>
      </c>
      <c r="BB370" s="100">
        <v>0.74</v>
      </c>
      <c r="BC370" s="100">
        <v>1.96</v>
      </c>
      <c r="BE370" s="12">
        <v>2002</v>
      </c>
      <c r="BF370" s="12">
        <f t="shared" si="102"/>
        <v>2</v>
      </c>
      <c r="BG370" s="100">
        <v>1.18</v>
      </c>
      <c r="BH370" t="s">
        <v>121</v>
      </c>
      <c r="BI370" t="s">
        <v>122</v>
      </c>
    </row>
    <row r="371" spans="1:61" ht="12.75" customHeight="1" x14ac:dyDescent="0.2">
      <c r="A371" s="116" t="s">
        <v>1540</v>
      </c>
      <c r="B371" s="55" t="s">
        <v>1541</v>
      </c>
      <c r="C371" s="156" t="s">
        <v>335</v>
      </c>
      <c r="D371" s="98" t="s">
        <v>1050</v>
      </c>
      <c r="E371" s="157">
        <v>10</v>
      </c>
      <c r="F371" s="2">
        <v>499</v>
      </c>
      <c r="G371" s="2" t="s">
        <v>146</v>
      </c>
      <c r="H371" s="2" t="s">
        <v>146</v>
      </c>
      <c r="I371" s="100">
        <v>119.22</v>
      </c>
      <c r="J371" s="101">
        <f t="shared" si="87"/>
        <v>3.8584130179500082</v>
      </c>
      <c r="K371" s="104">
        <v>1.1499999999999999</v>
      </c>
      <c r="L371" s="71">
        <v>4</v>
      </c>
      <c r="M371" s="28">
        <f t="shared" si="88"/>
        <v>4.5999999999999996</v>
      </c>
      <c r="N371" s="103" t="s">
        <v>312</v>
      </c>
      <c r="O371" s="104">
        <v>1.05</v>
      </c>
      <c r="P371" s="115">
        <v>45625</v>
      </c>
      <c r="Q371" s="115">
        <v>45639</v>
      </c>
      <c r="R371" s="28">
        <f t="shared" si="89"/>
        <v>9.5238095238095113</v>
      </c>
      <c r="S371" s="105">
        <f>IF(INDEX(Historical!$D$7:$D1385,MATCH(B371,Historical!$B$7:$B$1044,0))=0,"n/a",(INDEX(Historical!$C$7:$C$1044,MATCH(B371,Historical!$B$7:$B$1044,0))/INDEX(Historical!$D$7:$D$1044,MATCH(B371,Historical!$B$7:$B$1044,0))-1)*100)</f>
        <v>6.9767441860465018</v>
      </c>
      <c r="T371" s="105">
        <f>IF(INDEX(Historical!$F$7:$F$1044,MATCH(B371,Historical!$B$7:$B$1044,0))=0,"n/a",((INDEX(Historical!$C$7:$C$1044,MATCH(B371,Historical!$B$7:$B$1044,0))/INDEX(Historical!$F$7:$F$1044,MATCH(B371,Historical!$B$7:$B$1044,0)))^(1/3)-1)*100)</f>
        <v>4.3360208111505649</v>
      </c>
      <c r="U371" s="105">
        <f>IF(INDEX(Historical!$H$7:$H$1044,MATCH(B371,Historical!$B$7:$B$1044,0))=0,"n/a",((INDEX(Historical!$C$7:$C$1044,MATCH(B371,Historical!$B$7:$B$1044,0))/INDEX(Historical!$H$7:$H$1044,MATCH(B371,Historical!$B$7:$B$1044,0)))^(1/5)-1)*100)</f>
        <v>10.438362870438155</v>
      </c>
      <c r="V371" s="105" t="str">
        <f>IF(INDEX(Historical!$M$7:$M$1044,MATCH(B371,Historical!$B$7:$B$1044,0))=0,"n/a",((INDEX(Historical!$C$7:$C$1044,MATCH(B371,Historical!$B$7:$B$1044,0))/INDEX(Historical!$M$7:$M$1044,MATCH(B371,Historical!$B$7:$B$1044,0)))^(1/10)-1)*100)</f>
        <v>n/a</v>
      </c>
      <c r="W371" s="106" t="str">
        <f t="shared" si="90"/>
        <v>n/a</v>
      </c>
      <c r="X371" s="107">
        <f t="shared" si="91"/>
        <v>2.7183236641766029</v>
      </c>
      <c r="Y371" s="162" t="s">
        <v>1719</v>
      </c>
      <c r="Z371" s="101">
        <f t="shared" si="92"/>
        <v>60.846560846560848</v>
      </c>
      <c r="AA371" s="109">
        <f t="shared" si="93"/>
        <v>15.769841269841271</v>
      </c>
      <c r="AB371" s="71">
        <v>12</v>
      </c>
      <c r="AC371" s="100">
        <v>7.56</v>
      </c>
      <c r="AD371" s="100" t="s">
        <v>142</v>
      </c>
      <c r="AE371" s="100">
        <v>0.7</v>
      </c>
      <c r="AF371" s="100">
        <v>2.12</v>
      </c>
      <c r="AG371" s="100">
        <v>13.700000000000001</v>
      </c>
      <c r="AH371" s="100">
        <v>16.68</v>
      </c>
      <c r="AI371" s="100">
        <v>14.030000000000001</v>
      </c>
      <c r="AJ371" s="100">
        <v>3.84</v>
      </c>
      <c r="AK371" s="100" t="s">
        <v>142</v>
      </c>
      <c r="AL371" s="100">
        <v>2900</v>
      </c>
      <c r="AM371" s="100">
        <v>3.9600000000000004</v>
      </c>
      <c r="AN371" s="100">
        <v>0.91</v>
      </c>
      <c r="AO371" s="110">
        <f t="shared" si="94"/>
        <v>-1.4730653814531074</v>
      </c>
      <c r="AP371" s="111">
        <f t="shared" si="95"/>
        <v>14.296775888388163</v>
      </c>
      <c r="AQ371" s="112">
        <f t="shared" si="96"/>
        <v>21.896246395701446</v>
      </c>
      <c r="AR371" s="101">
        <f>INDEX(Historical!$C$7:$C$1045,MATCH(B371,Historical!$B$7:$B$1045,0))*IF(AH371="n/a",1.03,IF(AH371&lt;0,1.01,IF(AH371&gt;10,1.1,(1+AH371/100))))</f>
        <v>5.0599999999999996</v>
      </c>
      <c r="AS371" s="109">
        <f t="shared" si="97"/>
        <v>5.5659999999999998</v>
      </c>
      <c r="AT371" s="109">
        <f t="shared" si="103"/>
        <v>5.7329800000000004</v>
      </c>
      <c r="AU371" s="109">
        <f t="shared" si="103"/>
        <v>5.9049694000000006</v>
      </c>
      <c r="AV371" s="109">
        <f t="shared" si="103"/>
        <v>6.0821184820000012</v>
      </c>
      <c r="AW371" s="109">
        <f t="shared" si="99"/>
        <v>28.346067882000003</v>
      </c>
      <c r="AX371" s="113">
        <f t="shared" si="100"/>
        <v>23.77626898339205</v>
      </c>
      <c r="AY371" s="100">
        <v>1.23</v>
      </c>
      <c r="AZ371" s="100">
        <v>58.099999999999994</v>
      </c>
      <c r="BA371" s="100">
        <v>-25.330000000000002</v>
      </c>
      <c r="BB371" s="100">
        <v>-5.36</v>
      </c>
      <c r="BC371" s="100">
        <v>3.15</v>
      </c>
      <c r="BD371" s="69"/>
      <c r="BE371" s="2">
        <v>2016</v>
      </c>
      <c r="BF371" s="12">
        <f t="shared" si="102"/>
        <v>1</v>
      </c>
      <c r="BG371" s="100">
        <v>6.2</v>
      </c>
      <c r="BH371" t="s">
        <v>121</v>
      </c>
      <c r="BI371" t="s">
        <v>122</v>
      </c>
    </row>
    <row r="372" spans="1:61" ht="12.75" customHeight="1" x14ac:dyDescent="0.2">
      <c r="A372" s="116" t="s">
        <v>1544</v>
      </c>
      <c r="B372" s="55" t="s">
        <v>1545</v>
      </c>
      <c r="C372" s="156" t="s">
        <v>116</v>
      </c>
      <c r="D372" s="98" t="s">
        <v>130</v>
      </c>
      <c r="E372" s="157">
        <v>7</v>
      </c>
      <c r="F372" s="2">
        <v>601</v>
      </c>
      <c r="G372" s="2" t="s">
        <v>146</v>
      </c>
      <c r="H372" s="2" t="s">
        <v>146</v>
      </c>
      <c r="I372" s="100">
        <v>149.22</v>
      </c>
      <c r="J372" s="101">
        <f t="shared" si="87"/>
        <v>1.1526605012732878</v>
      </c>
      <c r="K372" s="104">
        <v>0.43</v>
      </c>
      <c r="L372" s="71">
        <v>4</v>
      </c>
      <c r="M372" s="28">
        <f t="shared" si="88"/>
        <v>1.72</v>
      </c>
      <c r="N372" s="103" t="s">
        <v>270</v>
      </c>
      <c r="O372" s="104">
        <v>0.4</v>
      </c>
      <c r="P372" s="158">
        <v>46006</v>
      </c>
      <c r="Q372" s="158">
        <v>46022</v>
      </c>
      <c r="R372" s="28">
        <f t="shared" si="89"/>
        <v>7.4999999999999929</v>
      </c>
      <c r="S372" s="105">
        <f>IF(INDEX(Historical!$D$7:$D1386,MATCH(B372,Historical!$B$7:$B$1044,0))=0,"n/a",(INDEX(Historical!$C$7:$C$1044,MATCH(B372,Historical!$B$7:$B$1044,0))/INDEX(Historical!$D$7:$D$1044,MATCH(B372,Historical!$B$7:$B$1044,0))-1)*100)</f>
        <v>5.8441558441558294</v>
      </c>
      <c r="T372" s="105">
        <f>IF(INDEX(Historical!$F$7:$F$1044,MATCH(B372,Historical!$B$7:$B$1044,0))=0,"n/a",((INDEX(Historical!$C$7:$C$1044,MATCH(B372,Historical!$B$7:$B$1044,0))/INDEX(Historical!$F$7:$F$1044,MATCH(B372,Historical!$B$7:$B$1044,0)))^(1/3)-1)*100)</f>
        <v>4.2177527197478026</v>
      </c>
      <c r="U372" s="105">
        <f>IF(INDEX(Historical!$H$7:$H$1044,MATCH(B372,Historical!$B$7:$B$1044,0))=0,"n/a",((INDEX(Historical!$C$7:$C$1044,MATCH(B372,Historical!$B$7:$B$1044,0))/INDEX(Historical!$H$7:$H$1044,MATCH(B372,Historical!$B$7:$B$1044,0)))^(1/5)-1)*100)</f>
        <v>3.6882964320933853</v>
      </c>
      <c r="V372" s="105">
        <f>IF(INDEX(Historical!$M$7:$M$1044,MATCH(B372,Historical!$B$7:$B$1044,0))=0,"n/a",((INDEX(Historical!$C$7:$C$1044,MATCH(B372,Historical!$B$7:$B$1044,0))/INDEX(Historical!$M$7:$M$1044,MATCH(B372,Historical!$B$7:$B$1044,0)))^(1/10)-1)*100)</f>
        <v>2.4466504511769127</v>
      </c>
      <c r="W372" s="106">
        <f t="shared" si="90"/>
        <v>1.5074880967647843</v>
      </c>
      <c r="X372" s="107">
        <f t="shared" si="91"/>
        <v>0.17878315230699879</v>
      </c>
      <c r="Y372" s="165"/>
      <c r="Z372" s="101">
        <f t="shared" si="92"/>
        <v>15.439856373429084</v>
      </c>
      <c r="AA372" s="109">
        <f t="shared" si="93"/>
        <v>13.394973070017953</v>
      </c>
      <c r="AB372" s="71">
        <v>12</v>
      </c>
      <c r="AC372" s="100">
        <v>11.14</v>
      </c>
      <c r="AD372" s="100">
        <v>2.0499999999999998</v>
      </c>
      <c r="AE372" s="100">
        <v>1.0900000000000001</v>
      </c>
      <c r="AF372" s="100">
        <v>3.84</v>
      </c>
      <c r="AG372" s="100">
        <v>31.05</v>
      </c>
      <c r="AH372" s="100">
        <v>2.5</v>
      </c>
      <c r="AI372" s="100">
        <v>6.17</v>
      </c>
      <c r="AJ372" s="100">
        <v>20.630000000000003</v>
      </c>
      <c r="AK372" s="100">
        <v>5.57</v>
      </c>
      <c r="AL372" s="100">
        <v>18790</v>
      </c>
      <c r="AM372" s="100">
        <v>0.85000000000000009</v>
      </c>
      <c r="AN372" s="100">
        <v>1.0900000000000001</v>
      </c>
      <c r="AO372" s="110">
        <f t="shared" si="94"/>
        <v>-8.5540161366512795</v>
      </c>
      <c r="AP372" s="111">
        <f t="shared" si="95"/>
        <v>4.8409569333666731</v>
      </c>
      <c r="AQ372" s="112">
        <f t="shared" si="96"/>
        <v>51.197731595078189</v>
      </c>
      <c r="AR372" s="101">
        <f>INDEX(Historical!$C$7:$C$1045,MATCH(B372,Historical!$B$7:$B$1045,0))*IF(AH372="n/a",1.03,IF(AH372&lt;0,1.01,IF(AH372&gt;10,1.1,(1+AH372/100))))</f>
        <v>1.6707499999999997</v>
      </c>
      <c r="AS372" s="109">
        <f t="shared" si="97"/>
        <v>1.7738352749999999</v>
      </c>
      <c r="AT372" s="109">
        <f t="shared" si="103"/>
        <v>1.8726378998175002</v>
      </c>
      <c r="AU372" s="109">
        <f t="shared" si="103"/>
        <v>1.976943830837335</v>
      </c>
      <c r="AV372" s="109">
        <f t="shared" si="103"/>
        <v>2.0870596022149748</v>
      </c>
      <c r="AW372" s="109">
        <f t="shared" si="99"/>
        <v>9.3812266078698094</v>
      </c>
      <c r="AX372" s="113">
        <f t="shared" si="100"/>
        <v>6.2868426537125117</v>
      </c>
      <c r="AY372" s="100">
        <v>0.56999999999999995</v>
      </c>
      <c r="AZ372" s="100">
        <v>6.8199999999999994</v>
      </c>
      <c r="BA372" s="100">
        <v>-27.48</v>
      </c>
      <c r="BB372" s="100">
        <v>-8.3800000000000008</v>
      </c>
      <c r="BC372" s="100">
        <v>-16.669999999999998</v>
      </c>
      <c r="BE372" s="12">
        <v>2019</v>
      </c>
      <c r="BF372" s="12">
        <f t="shared" si="102"/>
        <v>1</v>
      </c>
      <c r="BG372" s="100">
        <v>10.89</v>
      </c>
      <c r="BH372" t="s">
        <v>121</v>
      </c>
      <c r="BI372" t="s">
        <v>122</v>
      </c>
    </row>
    <row r="373" spans="1:61" ht="12.75" customHeight="1" x14ac:dyDescent="0.2">
      <c r="A373" s="55" t="s">
        <v>364</v>
      </c>
      <c r="B373" s="55" t="s">
        <v>365</v>
      </c>
      <c r="C373" s="156" t="s">
        <v>116</v>
      </c>
      <c r="D373" s="98" t="s">
        <v>215</v>
      </c>
      <c r="E373" s="157">
        <v>31</v>
      </c>
      <c r="F373" s="2">
        <v>118</v>
      </c>
      <c r="G373" s="2" t="s">
        <v>119</v>
      </c>
      <c r="H373" s="2" t="s">
        <v>119</v>
      </c>
      <c r="I373" s="100">
        <v>265.07</v>
      </c>
      <c r="J373" s="101">
        <f t="shared" si="87"/>
        <v>1.1921379258309126</v>
      </c>
      <c r="K373" s="104">
        <v>0.79</v>
      </c>
      <c r="L373" s="71">
        <v>4</v>
      </c>
      <c r="M373" s="28">
        <f t="shared" si="88"/>
        <v>3.16</v>
      </c>
      <c r="N373" s="103" t="s">
        <v>366</v>
      </c>
      <c r="O373" s="104">
        <v>0.75</v>
      </c>
      <c r="P373" s="158">
        <v>46022</v>
      </c>
      <c r="Q373" s="158">
        <v>46037</v>
      </c>
      <c r="R373" s="28">
        <f t="shared" si="89"/>
        <v>5.3333333333333375</v>
      </c>
      <c r="S373" s="105">
        <f>IF(INDEX(Historical!$D$7:$D1387,MATCH(B373,Historical!$B$7:$B$1044,0))=0,"n/a",(INDEX(Historical!$C$7:$C$1044,MATCH(B373,Historical!$B$7:$B$1044,0))/INDEX(Historical!$D$7:$D$1044,MATCH(B373,Historical!$B$7:$B$1044,0))-1)*100)</f>
        <v>5.6338028169014231</v>
      </c>
      <c r="T373" s="105">
        <f>IF(INDEX(Historical!$F$7:$F$1044,MATCH(B373,Historical!$B$7:$B$1044,0))=0,"n/a",((INDEX(Historical!$C$7:$C$1044,MATCH(B373,Historical!$B$7:$B$1044,0))/INDEX(Historical!$F$7:$F$1044,MATCH(B373,Historical!$B$7:$B$1044,0)))^(1/3)-1)*100)</f>
        <v>10.227784577092303</v>
      </c>
      <c r="U373" s="105">
        <f>IF(INDEX(Historical!$H$7:$H$1044,MATCH(B373,Historical!$B$7:$B$1044,0))=0,"n/a",((INDEX(Historical!$C$7:$C$1044,MATCH(B373,Historical!$B$7:$B$1044,0))/INDEX(Historical!$H$7:$H$1044,MATCH(B373,Historical!$B$7:$B$1044,0)))^(1/5)-1)*100)</f>
        <v>8.88624888199654</v>
      </c>
      <c r="V373" s="105">
        <f>IF(INDEX(Historical!$M$7:$M$1044,MATCH(B373,Historical!$B$7:$B$1044,0))=0,"n/a",((INDEX(Historical!$C$7:$C$1044,MATCH(B373,Historical!$B$7:$B$1044,0))/INDEX(Historical!$M$7:$M$1044,MATCH(B373,Historical!$B$7:$B$1044,0)))^(1/10)-1)*100)</f>
        <v>9.9679999960219803</v>
      </c>
      <c r="W373" s="106">
        <f t="shared" si="90"/>
        <v>0.89147761692845662</v>
      </c>
      <c r="X373" s="107">
        <f t="shared" si="91"/>
        <v>0.40064242028839225</v>
      </c>
      <c r="Y373" s="159"/>
      <c r="Z373" s="101">
        <f t="shared" si="92"/>
        <v>33.905579399141637</v>
      </c>
      <c r="AA373" s="109">
        <f t="shared" si="93"/>
        <v>28.440987124463518</v>
      </c>
      <c r="AB373" s="71">
        <v>12</v>
      </c>
      <c r="AC373" s="100">
        <v>9.32</v>
      </c>
      <c r="AD373" s="100">
        <v>2.52</v>
      </c>
      <c r="AE373" s="100">
        <v>3.43</v>
      </c>
      <c r="AF373" s="100">
        <v>9.89</v>
      </c>
      <c r="AG373" s="100">
        <v>37.22</v>
      </c>
      <c r="AH373" s="100">
        <v>9.629999999999999</v>
      </c>
      <c r="AI373" s="100">
        <v>9.66</v>
      </c>
      <c r="AJ373" s="100">
        <v>22.18</v>
      </c>
      <c r="AK373" s="100">
        <v>8.85</v>
      </c>
      <c r="AL373" s="100">
        <v>14530</v>
      </c>
      <c r="AM373" s="100">
        <v>1.63</v>
      </c>
      <c r="AN373" s="100">
        <v>0.92</v>
      </c>
      <c r="AO373" s="110">
        <f t="shared" si="94"/>
        <v>-18.362600316636065</v>
      </c>
      <c r="AP373" s="111">
        <f t="shared" si="95"/>
        <v>10.078386807827453</v>
      </c>
      <c r="AQ373" s="112">
        <f t="shared" si="96"/>
        <v>253.57310271062707</v>
      </c>
      <c r="AR373" s="101">
        <f>INDEX(Historical!$C$7:$C$1045,MATCH(B373,Historical!$B$7:$B$1045,0))*IF(AH373="n/a",1.03,IF(AH373&lt;0,1.01,IF(AH373&gt;10,1.1,(1+AH373/100))))</f>
        <v>3.2888999999999999</v>
      </c>
      <c r="AS373" s="109">
        <f t="shared" si="97"/>
        <v>3.6066077399999998</v>
      </c>
      <c r="AT373" s="109">
        <f t="shared" si="103"/>
        <v>3.9257925249899999</v>
      </c>
      <c r="AU373" s="109">
        <f t="shared" si="103"/>
        <v>4.273225163451615</v>
      </c>
      <c r="AV373" s="109">
        <f t="shared" si="103"/>
        <v>4.6514055904170828</v>
      </c>
      <c r="AW373" s="109">
        <f t="shared" si="99"/>
        <v>19.745931018858698</v>
      </c>
      <c r="AX373" s="113">
        <f t="shared" si="100"/>
        <v>7.4493269773488882</v>
      </c>
      <c r="AY373" s="100">
        <v>1.24</v>
      </c>
      <c r="AZ373" s="100">
        <v>55.910000000000004</v>
      </c>
      <c r="BA373" s="100">
        <v>-14.49</v>
      </c>
      <c r="BB373" s="100">
        <v>0.9900000000000001</v>
      </c>
      <c r="BC373" s="100">
        <v>6.77</v>
      </c>
      <c r="BE373" s="12">
        <v>1996</v>
      </c>
      <c r="BF373" s="12">
        <f t="shared" si="102"/>
        <v>3</v>
      </c>
      <c r="BG373" s="100">
        <v>14.27</v>
      </c>
      <c r="BH373" t="s">
        <v>121</v>
      </c>
      <c r="BI373" t="s">
        <v>122</v>
      </c>
    </row>
    <row r="374" spans="1:61" ht="12.75" customHeight="1" x14ac:dyDescent="0.2">
      <c r="A374" s="146" t="s">
        <v>5634</v>
      </c>
      <c r="B374" s="55" t="s">
        <v>5629</v>
      </c>
      <c r="C374" s="156" t="s">
        <v>335</v>
      </c>
      <c r="D374" s="98" t="s">
        <v>5621</v>
      </c>
      <c r="E374" s="157">
        <v>7</v>
      </c>
      <c r="F374" s="2">
        <v>590</v>
      </c>
      <c r="G374" s="2"/>
      <c r="H374" s="2"/>
      <c r="I374" s="100">
        <v>22.28</v>
      </c>
      <c r="J374" s="101">
        <f t="shared" si="87"/>
        <v>2.5134649910233393</v>
      </c>
      <c r="K374" s="104">
        <v>0.14000000000000001</v>
      </c>
      <c r="L374" s="71">
        <v>4</v>
      </c>
      <c r="M374" s="28">
        <f t="shared" si="88"/>
        <v>0.56000000000000005</v>
      </c>
      <c r="N374" s="103" t="s">
        <v>326</v>
      </c>
      <c r="O374" s="104">
        <v>0.13</v>
      </c>
      <c r="P374" s="158">
        <v>45862</v>
      </c>
      <c r="Q374" s="158">
        <v>45877</v>
      </c>
      <c r="R374" s="28">
        <f t="shared" si="89"/>
        <v>7.6923076923076987</v>
      </c>
      <c r="S374" s="105">
        <f>IF(INDEX(Historical!$D$7:$D1713,MATCH(B374,Historical!$B$7:$B$1044,0))=0,"n/a",(INDEX(Historical!$C$7:$C$1044,MATCH(B374,Historical!$B$7:$B$1044,0))/INDEX(Historical!$D$7:$D$1044,MATCH(B374,Historical!$B$7:$B$1044,0))-1)*100)</f>
        <v>8.0000000000000071</v>
      </c>
      <c r="T374" s="105">
        <f>IF(INDEX(Historical!$F$7:$F$1044,MATCH(B374,Historical!$B$7:$B$1044,0))=0,"n/a",((INDEX(Historical!$C$7:$C$1044,MATCH(B374,Historical!$B$7:$B$1044,0))/INDEX(Historical!$F$7:$F$1044,MATCH(B374,Historical!$B$7:$B$1044,0)))^(1/3)-1)*100)</f>
        <v>7.0648783255412351</v>
      </c>
      <c r="U374" s="105">
        <f>IF(INDEX(Historical!$H$7:$H$1044,MATCH(B374,Historical!$B$7:$B$1044,0))=0,"n/a",((INDEX(Historical!$C$7:$C$1044,MATCH(B374,Historical!$B$7:$B$1044,0))/INDEX(Historical!$H$7:$H$1044,MATCH(B374,Historical!$B$7:$B$1044,0)))^(1/5)-1)*100)</f>
        <v>27.542450062579093</v>
      </c>
      <c r="V374" s="105" t="str">
        <f>IF(INDEX(Historical!$M$7:$M$1044,MATCH(B374,Historical!$B$7:$B$1044,0))=0,"n/a",((INDEX(Historical!$C$7:$C$1044,MATCH(B374,Historical!$B$7:$B$1044,0))/INDEX(Historical!$M$7:$M$1044,MATCH(B374,Historical!$B$7:$B$1044,0)))^(1/10)-1)*100)</f>
        <v>n/a</v>
      </c>
      <c r="W374" s="106" t="str">
        <f t="shared" si="90"/>
        <v>n/a</v>
      </c>
      <c r="X374" s="107" t="str">
        <f t="shared" si="91"/>
        <v>n/a</v>
      </c>
      <c r="Y374" s="159"/>
      <c r="Z374" s="101">
        <f t="shared" si="92"/>
        <v>48.275862068965523</v>
      </c>
      <c r="AA374" s="109">
        <f t="shared" si="93"/>
        <v>19.206896551724139</v>
      </c>
      <c r="AB374" s="71">
        <v>11</v>
      </c>
      <c r="AC374" s="100">
        <v>1.1599999999999999</v>
      </c>
      <c r="AD374" s="100">
        <v>1.01</v>
      </c>
      <c r="AE374" s="100">
        <v>1.32</v>
      </c>
      <c r="AF374" s="100">
        <v>3.88</v>
      </c>
      <c r="AG374" s="100">
        <v>25.41</v>
      </c>
      <c r="AH374" s="100">
        <v>11.92</v>
      </c>
      <c r="AI374" s="100">
        <v>11.98</v>
      </c>
      <c r="AJ374" s="100" t="s">
        <v>142</v>
      </c>
      <c r="AK374" s="100">
        <v>13.139999999999999</v>
      </c>
      <c r="AL374" s="100">
        <v>8570</v>
      </c>
      <c r="AM374" s="100">
        <v>76.55</v>
      </c>
      <c r="AN374" s="100">
        <v>1.05</v>
      </c>
      <c r="AO374" s="110">
        <f t="shared" si="94"/>
        <v>10.849018501878295</v>
      </c>
      <c r="AP374" s="111">
        <f t="shared" si="95"/>
        <v>30.055915053602433</v>
      </c>
      <c r="AQ374" s="112">
        <f t="shared" si="96"/>
        <v>81.992379108686464</v>
      </c>
      <c r="AR374" s="101">
        <f>INDEX(Historical!$C$7:$C$1045,MATCH(B374,Historical!$B$7:$B$1045,0))*IF(AH374="n/a",1.03,IF(AH374&lt;0,1.01,IF(AH374&gt;10,1.1,(1+AH374/100))))</f>
        <v>0.59400000000000008</v>
      </c>
      <c r="AS374" s="109">
        <f t="shared" si="97"/>
        <v>0.65340000000000009</v>
      </c>
      <c r="AT374" s="109">
        <f t="shared" si="103"/>
        <v>0.71874000000000016</v>
      </c>
      <c r="AU374" s="109">
        <f t="shared" si="103"/>
        <v>0.79061400000000026</v>
      </c>
      <c r="AV374" s="109">
        <f t="shared" si="103"/>
        <v>0.86967540000000032</v>
      </c>
      <c r="AW374" s="109">
        <f t="shared" si="99"/>
        <v>3.626429400000001</v>
      </c>
      <c r="AX374" s="113">
        <f t="shared" si="100"/>
        <v>16.2766131059246</v>
      </c>
      <c r="AY374" s="100">
        <v>1.33</v>
      </c>
      <c r="AZ374" s="100">
        <v>45.43</v>
      </c>
      <c r="BA374" s="100">
        <v>-10.23</v>
      </c>
      <c r="BB374" s="100">
        <v>7.99</v>
      </c>
      <c r="BC374" s="100">
        <v>4.8599999999999994</v>
      </c>
      <c r="BE374" s="12">
        <v>2019</v>
      </c>
      <c r="BF374" s="12">
        <f t="shared" si="102"/>
        <v>1</v>
      </c>
      <c r="BG374" s="100">
        <v>8.44</v>
      </c>
      <c r="BH374" s="55" t="s">
        <v>121</v>
      </c>
      <c r="BI374" s="55" t="s">
        <v>122</v>
      </c>
    </row>
    <row r="375" spans="1:61" ht="12.75" customHeight="1" x14ac:dyDescent="0.2">
      <c r="A375" s="55" t="s">
        <v>990</v>
      </c>
      <c r="B375" s="55" t="s">
        <v>991</v>
      </c>
      <c r="C375" s="156" t="s">
        <v>198</v>
      </c>
      <c r="D375" s="98" t="s">
        <v>199</v>
      </c>
      <c r="E375" s="157">
        <v>16</v>
      </c>
      <c r="F375" s="2">
        <v>261</v>
      </c>
      <c r="G375" s="2" t="s">
        <v>146</v>
      </c>
      <c r="H375" s="2" t="s">
        <v>146</v>
      </c>
      <c r="I375" s="100">
        <v>404.17</v>
      </c>
      <c r="J375" s="101">
        <f t="shared" si="87"/>
        <v>0.74226191948932374</v>
      </c>
      <c r="K375" s="104">
        <v>0.75</v>
      </c>
      <c r="L375" s="71">
        <v>4</v>
      </c>
      <c r="M375" s="28">
        <f t="shared" si="88"/>
        <v>3</v>
      </c>
      <c r="N375" s="103" t="s">
        <v>470</v>
      </c>
      <c r="O375" s="104">
        <v>0.7</v>
      </c>
      <c r="P375" s="158">
        <v>45890</v>
      </c>
      <c r="Q375" s="158">
        <v>45904</v>
      </c>
      <c r="R375" s="28">
        <f t="shared" si="89"/>
        <v>7.1428571428571495</v>
      </c>
      <c r="S375" s="105">
        <f>IF(INDEX(Historical!$D$7:$D1388,MATCH(B375,Historical!$B$7:$B$1044,0))=0,"n/a",(INDEX(Historical!$C$7:$C$1044,MATCH(B375,Historical!$B$7:$B$1044,0))/INDEX(Historical!$D$7:$D$1044,MATCH(B375,Historical!$B$7:$B$1044,0))-1)*100)</f>
        <v>7.4074074074073959</v>
      </c>
      <c r="T375" s="105">
        <f>IF(INDEX(Historical!$F$7:$F$1044,MATCH(B375,Historical!$B$7:$B$1044,0))=0,"n/a",((INDEX(Historical!$C$7:$C$1044,MATCH(B375,Historical!$B$7:$B$1044,0))/INDEX(Historical!$F$7:$F$1044,MATCH(B375,Historical!$B$7:$B$1044,0)))^(1/3)-1)*100)</f>
        <v>8.6667102628986026</v>
      </c>
      <c r="U375" s="105">
        <f>IF(INDEX(Historical!$H$7:$H$1044,MATCH(B375,Historical!$B$7:$B$1044,0))=0,"n/a",((INDEX(Historical!$C$7:$C$1044,MATCH(B375,Historical!$B$7:$B$1044,0))/INDEX(Historical!$H$7:$H$1044,MATCH(B375,Historical!$B$7:$B$1044,0)))^(1/5)-1)*100)</f>
        <v>8.5973815420854685</v>
      </c>
      <c r="V375" s="105">
        <f>IF(INDEX(Historical!$M$7:$M$1044,MATCH(B375,Historical!$B$7:$B$1044,0))=0,"n/a",((INDEX(Historical!$C$7:$C$1044,MATCH(B375,Historical!$B$7:$B$1044,0))/INDEX(Historical!$M$7:$M$1044,MATCH(B375,Historical!$B$7:$B$1044,0)))^(1/10)-1)*100)</f>
        <v>10.381787901413752</v>
      </c>
      <c r="W375" s="106">
        <f t="shared" si="90"/>
        <v>0.82812147808516778</v>
      </c>
      <c r="X375" s="107" t="str">
        <f t="shared" si="91"/>
        <v>n/a</v>
      </c>
      <c r="Y375" s="162"/>
      <c r="Z375" s="101" t="str">
        <f t="shared" si="92"/>
        <v>n/a</v>
      </c>
      <c r="AA375" s="109" t="str">
        <f t="shared" si="93"/>
        <v>n/a</v>
      </c>
      <c r="AB375" s="71">
        <v>12</v>
      </c>
      <c r="AC375" s="100">
        <v>-2.9</v>
      </c>
      <c r="AD375" s="100" t="s">
        <v>142</v>
      </c>
      <c r="AE375" s="100">
        <v>4.26</v>
      </c>
      <c r="AF375" s="100">
        <v>4.1500000000000004</v>
      </c>
      <c r="AG375" s="100">
        <v>-2.96</v>
      </c>
      <c r="AH375" s="100">
        <v>22.35</v>
      </c>
      <c r="AI375" s="100">
        <v>19.919999999999998</v>
      </c>
      <c r="AJ375" s="100" t="s">
        <v>142</v>
      </c>
      <c r="AK375" s="100" t="s">
        <v>142</v>
      </c>
      <c r="AL375" s="100">
        <v>10170</v>
      </c>
      <c r="AM375" s="100">
        <v>1.4000000000000001</v>
      </c>
      <c r="AN375" s="100">
        <v>0.37</v>
      </c>
      <c r="AO375" s="110" t="str">
        <f t="shared" si="94"/>
        <v>n/a</v>
      </c>
      <c r="AP375" s="111">
        <f t="shared" si="95"/>
        <v>9.3396434615747914</v>
      </c>
      <c r="AQ375" s="112" t="str">
        <f t="shared" si="96"/>
        <v>n/a</v>
      </c>
      <c r="AR375" s="101">
        <f>INDEX(Historical!$C$7:$C$1045,MATCH(B375,Historical!$B$7:$B$1045,0))*IF(AH375="n/a",1.03,IF(AH375&lt;0,1.01,IF(AH375&gt;10,1.1,(1+AH375/100))))</f>
        <v>3.19</v>
      </c>
      <c r="AS375" s="109">
        <f t="shared" si="97"/>
        <v>3.5090000000000003</v>
      </c>
      <c r="AT375" s="109">
        <f t="shared" si="103"/>
        <v>3.6142700000000003</v>
      </c>
      <c r="AU375" s="109">
        <f t="shared" si="103"/>
        <v>3.7226981000000006</v>
      </c>
      <c r="AV375" s="109">
        <f t="shared" si="103"/>
        <v>3.8343790430000007</v>
      </c>
      <c r="AW375" s="109">
        <f t="shared" si="99"/>
        <v>17.870347143</v>
      </c>
      <c r="AX375" s="113">
        <f t="shared" si="100"/>
        <v>4.4214927241012436</v>
      </c>
      <c r="AY375" s="100">
        <v>1.44</v>
      </c>
      <c r="AZ375" s="100">
        <v>126.88</v>
      </c>
      <c r="BA375" s="100">
        <v>-1.4200000000000002</v>
      </c>
      <c r="BB375" s="100">
        <v>12.989999999999998</v>
      </c>
      <c r="BC375" s="100">
        <v>39.85</v>
      </c>
      <c r="BE375" s="12">
        <v>2010</v>
      </c>
      <c r="BF375" s="12">
        <f t="shared" si="102"/>
        <v>1</v>
      </c>
      <c r="BG375" s="100">
        <v>-1.83</v>
      </c>
      <c r="BH375" t="s">
        <v>121</v>
      </c>
      <c r="BI375" t="s">
        <v>122</v>
      </c>
    </row>
    <row r="376" spans="1:61" ht="12.75" customHeight="1" x14ac:dyDescent="0.2">
      <c r="A376" s="123" t="s">
        <v>992</v>
      </c>
      <c r="B376" s="55" t="s">
        <v>993</v>
      </c>
      <c r="C376" s="156" t="s">
        <v>116</v>
      </c>
      <c r="D376" s="98" t="s">
        <v>329</v>
      </c>
      <c r="E376" s="157">
        <v>25</v>
      </c>
      <c r="F376" s="2">
        <v>146</v>
      </c>
      <c r="G376" s="2" t="s">
        <v>119</v>
      </c>
      <c r="H376" s="2" t="s">
        <v>119</v>
      </c>
      <c r="I376" s="100">
        <v>320.55</v>
      </c>
      <c r="J376" s="101">
        <f t="shared" si="87"/>
        <v>1.5598190609889251</v>
      </c>
      <c r="K376" s="104">
        <v>1.25</v>
      </c>
      <c r="L376" s="71">
        <v>4</v>
      </c>
      <c r="M376" s="28">
        <f t="shared" si="88"/>
        <v>5</v>
      </c>
      <c r="N376" s="103" t="s">
        <v>668</v>
      </c>
      <c r="O376" s="104">
        <v>1.2</v>
      </c>
      <c r="P376" s="158">
        <v>46087</v>
      </c>
      <c r="Q376" s="158">
        <v>46101</v>
      </c>
      <c r="R376" s="28">
        <f t="shared" si="89"/>
        <v>4.1666666666666705</v>
      </c>
      <c r="S376" s="105">
        <f>IF(INDEX(Historical!$D$7:$D1389,MATCH(B376,Historical!$B$7:$B$1044,0))=0,"n/a",(INDEX(Historical!$C$7:$C$1044,MATCH(B376,Historical!$B$7:$B$1044,0))/INDEX(Historical!$D$7:$D$1044,MATCH(B376,Historical!$B$7:$B$1044,0))-1)*100)</f>
        <v>3.4482758620689724</v>
      </c>
      <c r="T376" s="105">
        <f>IF(INDEX(Historical!$F$7:$F$1044,MATCH(B376,Historical!$B$7:$B$1044,0))=0,"n/a",((INDEX(Historical!$C$7:$C$1044,MATCH(B376,Historical!$B$7:$B$1044,0))/INDEX(Historical!$F$7:$F$1044,MATCH(B376,Historical!$B$7:$B$1044,0)))^(1/3)-1)*100)</f>
        <v>2.3264108093813185</v>
      </c>
      <c r="U376" s="105">
        <f>IF(INDEX(Historical!$H$7:$H$1044,MATCH(B376,Historical!$B$7:$B$1044,0))=0,"n/a",((INDEX(Historical!$C$7:$C$1044,MATCH(B376,Historical!$B$7:$B$1044,0))/INDEX(Historical!$H$7:$H$1044,MATCH(B376,Historical!$B$7:$B$1044,0)))^(1/5)-1)*100)</f>
        <v>7.1402027941007029</v>
      </c>
      <c r="V376" s="105">
        <f>IF(INDEX(Historical!$M$7:$M$1044,MATCH(B376,Historical!$B$7:$B$1044,0))=0,"n/a",((INDEX(Historical!$C$7:$C$1044,MATCH(B376,Historical!$B$7:$B$1044,0))/INDEX(Historical!$M$7:$M$1044,MATCH(B376,Historical!$B$7:$B$1044,0)))^(1/10)-1)*100)</f>
        <v>9.482309647228826</v>
      </c>
      <c r="W376" s="106">
        <f t="shared" si="90"/>
        <v>0.7530024919812025</v>
      </c>
      <c r="X376" s="107">
        <f t="shared" si="91"/>
        <v>0.682619769990507</v>
      </c>
      <c r="Y376" s="123"/>
      <c r="Z376" s="101">
        <f t="shared" si="92"/>
        <v>58.61664712778429</v>
      </c>
      <c r="AA376" s="109">
        <f t="shared" si="93"/>
        <v>37.579132473622515</v>
      </c>
      <c r="AB376" s="71">
        <v>6</v>
      </c>
      <c r="AC376" s="100">
        <v>8.5299999999999994</v>
      </c>
      <c r="AD376" s="100">
        <v>1.8</v>
      </c>
      <c r="AE376" s="100">
        <v>2.74</v>
      </c>
      <c r="AF376" s="100">
        <v>3.05</v>
      </c>
      <c r="AG376" s="100">
        <v>8.2000000000000011</v>
      </c>
      <c r="AH376" s="100">
        <v>8.0299999999999994</v>
      </c>
      <c r="AI376" s="100">
        <v>16.520000000000003</v>
      </c>
      <c r="AJ376" s="100">
        <v>10.459999999999999</v>
      </c>
      <c r="AK376" s="100">
        <v>13.200000000000001</v>
      </c>
      <c r="AL376" s="100">
        <v>59870</v>
      </c>
      <c r="AM376" s="100">
        <v>0.49</v>
      </c>
      <c r="AN376" s="100">
        <v>0.56999999999999995</v>
      </c>
      <c r="AO376" s="110">
        <f t="shared" si="94"/>
        <v>-28.879110618532888</v>
      </c>
      <c r="AP376" s="111">
        <f t="shared" si="95"/>
        <v>8.7000218550896271</v>
      </c>
      <c r="AQ376" s="112">
        <f t="shared" si="96"/>
        <v>125.70024766840015</v>
      </c>
      <c r="AR376" s="101">
        <f>INDEX(Historical!$C$7:$C$1045,MATCH(B376,Historical!$B$7:$B$1045,0))*IF(AH376="n/a",1.03,IF(AH376&lt;0,1.01,IF(AH376&gt;10,1.1,(1+AH376/100))))</f>
        <v>5.1854399999999998</v>
      </c>
      <c r="AS376" s="109">
        <f t="shared" si="97"/>
        <v>5.7039840000000002</v>
      </c>
      <c r="AT376" s="109">
        <f t="shared" si="103"/>
        <v>6.2743824000000004</v>
      </c>
      <c r="AU376" s="109">
        <f t="shared" si="103"/>
        <v>6.9018206400000013</v>
      </c>
      <c r="AV376" s="109">
        <f t="shared" si="103"/>
        <v>7.5920027040000022</v>
      </c>
      <c r="AW376" s="109">
        <f t="shared" si="99"/>
        <v>31.657629744000001</v>
      </c>
      <c r="AX376" s="113">
        <f t="shared" si="100"/>
        <v>9.8760348600842303</v>
      </c>
      <c r="AY376" s="100">
        <v>0.53</v>
      </c>
      <c r="AZ376" s="100">
        <v>49.72</v>
      </c>
      <c r="BA376" s="100">
        <v>-15.47</v>
      </c>
      <c r="BB376" s="100">
        <v>-9</v>
      </c>
      <c r="BC376" s="100">
        <v>3.47</v>
      </c>
      <c r="BE376" s="12">
        <v>2002</v>
      </c>
      <c r="BF376" s="12">
        <f t="shared" si="102"/>
        <v>2</v>
      </c>
      <c r="BG376" s="100">
        <v>3.8600000000000003</v>
      </c>
      <c r="BH376" t="s">
        <v>121</v>
      </c>
      <c r="BI376" t="s">
        <v>122</v>
      </c>
    </row>
    <row r="377" spans="1:61" ht="12.75" customHeight="1" x14ac:dyDescent="0.2">
      <c r="A377" s="55" t="s">
        <v>994</v>
      </c>
      <c r="B377" s="55" t="s">
        <v>995</v>
      </c>
      <c r="C377" s="156" t="s">
        <v>116</v>
      </c>
      <c r="D377" s="98" t="s">
        <v>150</v>
      </c>
      <c r="E377" s="157">
        <v>16</v>
      </c>
      <c r="F377" s="2">
        <v>259</v>
      </c>
      <c r="G377" s="2" t="s">
        <v>146</v>
      </c>
      <c r="H377" s="2" t="s">
        <v>146</v>
      </c>
      <c r="I377" s="100">
        <v>534.89</v>
      </c>
      <c r="J377" s="101">
        <f t="shared" si="87"/>
        <v>0.97216250070107868</v>
      </c>
      <c r="K377" s="104">
        <v>1.3</v>
      </c>
      <c r="L377" s="71">
        <v>4</v>
      </c>
      <c r="M377" s="28">
        <f t="shared" si="88"/>
        <v>5.2</v>
      </c>
      <c r="N377" s="103" t="s">
        <v>743</v>
      </c>
      <c r="O377" s="104">
        <v>1.1499999999999999</v>
      </c>
      <c r="P377" s="158">
        <v>45838</v>
      </c>
      <c r="Q377" s="158">
        <v>45853</v>
      </c>
      <c r="R377" s="28">
        <f t="shared" si="89"/>
        <v>13.043478260869579</v>
      </c>
      <c r="S377" s="105">
        <f>IF(INDEX(Historical!$D$7:$D1390,MATCH(B377,Historical!$B$7:$B$1044,0))=0,"n/a",(INDEX(Historical!$C$7:$C$1044,MATCH(B377,Historical!$B$7:$B$1044,0))/INDEX(Historical!$D$7:$D$1044,MATCH(B377,Historical!$B$7:$B$1044,0))-1)*100)</f>
        <v>8.8888888888889017</v>
      </c>
      <c r="T377" s="105">
        <f>IF(INDEX(Historical!$F$7:$F$1044,MATCH(B377,Historical!$B$7:$B$1044,0))=0,"n/a",((INDEX(Historical!$C$7:$C$1044,MATCH(B377,Historical!$B$7:$B$1044,0))/INDEX(Historical!$F$7:$F$1044,MATCH(B377,Historical!$B$7:$B$1044,0)))^(1/3)-1)*100)</f>
        <v>7.3578069490582765</v>
      </c>
      <c r="U377" s="105">
        <f>IF(INDEX(Historical!$H$7:$H$1044,MATCH(B377,Historical!$B$7:$B$1044,0))=0,"n/a",((INDEX(Historical!$C$7:$C$1044,MATCH(B377,Historical!$B$7:$B$1044,0))/INDEX(Historical!$H$7:$H$1044,MATCH(B377,Historical!$B$7:$B$1044,0)))^(1/5)-1)*100)</f>
        <v>9.7309332149995384</v>
      </c>
      <c r="V377" s="105">
        <f>IF(INDEX(Historical!$M$7:$M$1044,MATCH(B377,Historical!$B$7:$B$1044,0))=0,"n/a",((INDEX(Historical!$C$7:$C$1044,MATCH(B377,Historical!$B$7:$B$1044,0))/INDEX(Historical!$M$7:$M$1044,MATCH(B377,Historical!$B$7:$B$1044,0)))^(1/10)-1)*100)</f>
        <v>14.015058621261488</v>
      </c>
      <c r="W377" s="106">
        <f t="shared" si="90"/>
        <v>0.69431983682446152</v>
      </c>
      <c r="X377" s="107">
        <f t="shared" si="91"/>
        <v>0.49195820096054288</v>
      </c>
      <c r="Y377" s="162"/>
      <c r="Z377" s="101">
        <f t="shared" si="92"/>
        <v>23.412877082395315</v>
      </c>
      <c r="AA377" s="109">
        <f t="shared" si="93"/>
        <v>24.083295812696981</v>
      </c>
      <c r="AB377" s="71">
        <v>12</v>
      </c>
      <c r="AC377" s="100">
        <v>22.21</v>
      </c>
      <c r="AD377" s="100">
        <v>2.57</v>
      </c>
      <c r="AE377" s="100">
        <v>3.54</v>
      </c>
      <c r="AF377" s="100">
        <v>15.34</v>
      </c>
      <c r="AG377" s="100">
        <v>75.790000000000006</v>
      </c>
      <c r="AH377" s="100">
        <v>4.75</v>
      </c>
      <c r="AI377" s="100">
        <v>9.49</v>
      </c>
      <c r="AJ377" s="100">
        <v>19.78</v>
      </c>
      <c r="AK377" s="100">
        <v>7.85</v>
      </c>
      <c r="AL377" s="100">
        <v>18620</v>
      </c>
      <c r="AM377" s="100">
        <v>9.64</v>
      </c>
      <c r="AN377" s="100">
        <v>1.61</v>
      </c>
      <c r="AO377" s="110">
        <f t="shared" si="94"/>
        <v>-13.380200096996365</v>
      </c>
      <c r="AP377" s="111">
        <f t="shared" si="95"/>
        <v>10.703095715700616</v>
      </c>
      <c r="AQ377" s="112">
        <f t="shared" si="96"/>
        <v>305.20927803723106</v>
      </c>
      <c r="AR377" s="101">
        <f>INDEX(Historical!$C$7:$C$1045,MATCH(B377,Historical!$B$7:$B$1045,0))*IF(AH377="n/a",1.03,IF(AH377&lt;0,1.01,IF(AH377&gt;10,1.1,(1+AH377/100))))</f>
        <v>5.1327500000000006</v>
      </c>
      <c r="AS377" s="109">
        <f t="shared" si="97"/>
        <v>5.6198479750000008</v>
      </c>
      <c r="AT377" s="109">
        <f t="shared" si="103"/>
        <v>6.0610060410375013</v>
      </c>
      <c r="AU377" s="109">
        <f t="shared" si="103"/>
        <v>6.5367950152589449</v>
      </c>
      <c r="AV377" s="109">
        <f t="shared" si="103"/>
        <v>7.0499334239567721</v>
      </c>
      <c r="AW377" s="109">
        <f t="shared" si="99"/>
        <v>30.400332455253221</v>
      </c>
      <c r="AX377" s="113">
        <f t="shared" si="100"/>
        <v>5.6834736965082957</v>
      </c>
      <c r="AY377" s="100">
        <v>1.21</v>
      </c>
      <c r="AZ377" s="100">
        <v>23.23</v>
      </c>
      <c r="BA377" s="100">
        <v>-22.42</v>
      </c>
      <c r="BB377" s="100">
        <v>6.99</v>
      </c>
      <c r="BC377" s="100">
        <v>1.79</v>
      </c>
      <c r="BE377" s="12">
        <v>2010</v>
      </c>
      <c r="BF377" s="12">
        <f t="shared" si="102"/>
        <v>1</v>
      </c>
      <c r="BG377" s="100">
        <v>20.21</v>
      </c>
      <c r="BH377" t="s">
        <v>121</v>
      </c>
      <c r="BI377" t="s">
        <v>122</v>
      </c>
    </row>
    <row r="378" spans="1:61" ht="12.75" customHeight="1" x14ac:dyDescent="0.2">
      <c r="A378" s="55" t="s">
        <v>367</v>
      </c>
      <c r="B378" s="55" t="s">
        <v>368</v>
      </c>
      <c r="C378" s="156" t="s">
        <v>139</v>
      </c>
      <c r="D378" s="98" t="s">
        <v>140</v>
      </c>
      <c r="E378" s="157">
        <v>33</v>
      </c>
      <c r="F378" s="2">
        <v>101</v>
      </c>
      <c r="G378" s="2" t="s">
        <v>119</v>
      </c>
      <c r="H378" s="2" t="s">
        <v>119</v>
      </c>
      <c r="I378" s="100">
        <v>500.75</v>
      </c>
      <c r="J378" s="101">
        <f t="shared" si="87"/>
        <v>1.2780828756864704</v>
      </c>
      <c r="K378" s="104">
        <v>1.6</v>
      </c>
      <c r="L378" s="71">
        <v>4</v>
      </c>
      <c r="M378" s="28">
        <f t="shared" si="88"/>
        <v>6.4</v>
      </c>
      <c r="N378" s="103" t="s">
        <v>158</v>
      </c>
      <c r="O378" s="104">
        <v>1.5</v>
      </c>
      <c r="P378" s="158">
        <v>46092</v>
      </c>
      <c r="Q378" s="158">
        <v>46107</v>
      </c>
      <c r="R378" s="28">
        <f t="shared" si="89"/>
        <v>6.6666666666666723</v>
      </c>
      <c r="S378" s="105">
        <f>IF(INDEX(Historical!$D$7:$D1391,MATCH(B378,Historical!$B$7:$B$1044,0))=0,"n/a",(INDEX(Historical!$C$7:$C$1044,MATCH(B378,Historical!$B$7:$B$1044,0))/INDEX(Historical!$D$7:$D$1044,MATCH(B378,Historical!$B$7:$B$1044,0))-1)*100)</f>
        <v>7.9136690647482189</v>
      </c>
      <c r="T378" s="105">
        <f>IF(INDEX(Historical!$F$7:$F$1044,MATCH(B378,Historical!$B$7:$B$1044,0))=0,"n/a",((INDEX(Historical!$C$7:$C$1044,MATCH(B378,Historical!$B$7:$B$1044,0))/INDEX(Historical!$F$7:$F$1044,MATCH(B378,Historical!$B$7:$B$1044,0)))^(1/3)-1)*100)</f>
        <v>8.6346740846674042</v>
      </c>
      <c r="U378" s="105">
        <f>IF(INDEX(Historical!$H$7:$H$1044,MATCH(B378,Historical!$B$7:$B$1044,0))=0,"n/a",((INDEX(Historical!$C$7:$C$1044,MATCH(B378,Historical!$B$7:$B$1044,0))/INDEX(Historical!$H$7:$H$1044,MATCH(B378,Historical!$B$7:$B$1044,0)))^(1/5)-1)*100)</f>
        <v>9.2680001001790302</v>
      </c>
      <c r="V378" s="105">
        <f>IF(INDEX(Historical!$M$7:$M$1044,MATCH(B378,Historical!$B$7:$B$1044,0))=0,"n/a",((INDEX(Historical!$C$7:$C$1044,MATCH(B378,Historical!$B$7:$B$1044,0))/INDEX(Historical!$M$7:$M$1044,MATCH(B378,Historical!$B$7:$B$1044,0)))^(1/10)-1)*100)</f>
        <v>7.6907797954749002</v>
      </c>
      <c r="W378" s="106">
        <f t="shared" si="90"/>
        <v>1.2050793738278835</v>
      </c>
      <c r="X378" s="107">
        <f t="shared" si="91"/>
        <v>0.36473829595352342</v>
      </c>
      <c r="Y378" s="174"/>
      <c r="Z378" s="101">
        <f t="shared" si="92"/>
        <v>43.835616438356169</v>
      </c>
      <c r="AA378" s="109">
        <f t="shared" si="93"/>
        <v>34.297945205479451</v>
      </c>
      <c r="AB378" s="71">
        <v>12</v>
      </c>
      <c r="AC378" s="100">
        <v>14.6</v>
      </c>
      <c r="AD378" s="100">
        <v>2.74</v>
      </c>
      <c r="AE378" s="100">
        <v>6.83</v>
      </c>
      <c r="AF378" s="100">
        <v>6.07</v>
      </c>
      <c r="AG378" s="100">
        <v>18.07</v>
      </c>
      <c r="AH378" s="100">
        <v>8.51</v>
      </c>
      <c r="AI378" s="100">
        <v>9.379999999999999</v>
      </c>
      <c r="AJ378" s="100">
        <v>25.41</v>
      </c>
      <c r="AK378" s="100">
        <v>9.35</v>
      </c>
      <c r="AL378" s="100">
        <v>232040</v>
      </c>
      <c r="AM378" s="100">
        <v>0.53</v>
      </c>
      <c r="AN378" s="100">
        <v>0.73</v>
      </c>
      <c r="AO378" s="110">
        <f t="shared" si="94"/>
        <v>-23.751862229613948</v>
      </c>
      <c r="AP378" s="111">
        <f t="shared" si="95"/>
        <v>10.546082975865501</v>
      </c>
      <c r="AQ378" s="112">
        <f t="shared" si="96"/>
        <v>204.18454003907294</v>
      </c>
      <c r="AR378" s="101">
        <f>INDEX(Historical!$C$7:$C$1045,MATCH(B378,Historical!$B$7:$B$1045,0))*IF(AH378="n/a",1.03,IF(AH378&lt;0,1.01,IF(AH378&gt;10,1.1,(1+AH378/100))))</f>
        <v>6.5106000000000002</v>
      </c>
      <c r="AS378" s="109">
        <f t="shared" si="97"/>
        <v>7.121294279999999</v>
      </c>
      <c r="AT378" s="109">
        <f t="shared" si="103"/>
        <v>7.7871352951799979</v>
      </c>
      <c r="AU378" s="109">
        <f t="shared" si="103"/>
        <v>8.5152324452793273</v>
      </c>
      <c r="AV378" s="109">
        <f t="shared" si="103"/>
        <v>9.3114066789129435</v>
      </c>
      <c r="AW378" s="109">
        <f t="shared" si="99"/>
        <v>39.245668699372267</v>
      </c>
      <c r="AX378" s="113">
        <f t="shared" si="100"/>
        <v>7.8373776733644069</v>
      </c>
      <c r="AY378" s="100">
        <v>0.76</v>
      </c>
      <c r="AZ378" s="100">
        <v>29.13</v>
      </c>
      <c r="BA378" s="100">
        <v>-2.8899999999999997</v>
      </c>
      <c r="BB378" s="100">
        <v>0.82000000000000006</v>
      </c>
      <c r="BC378" s="100">
        <v>8.49</v>
      </c>
      <c r="BE378" s="12">
        <v>1994</v>
      </c>
      <c r="BF378" s="12">
        <f t="shared" si="102"/>
        <v>3</v>
      </c>
      <c r="BG378" s="100">
        <v>8.2600000000000016</v>
      </c>
      <c r="BH378" t="s">
        <v>121</v>
      </c>
      <c r="BI378" t="s">
        <v>122</v>
      </c>
    </row>
    <row r="379" spans="1:61" ht="12.75" customHeight="1" x14ac:dyDescent="0.2">
      <c r="A379" s="123" t="s">
        <v>996</v>
      </c>
      <c r="B379" s="55" t="s">
        <v>997</v>
      </c>
      <c r="C379" s="156" t="s">
        <v>134</v>
      </c>
      <c r="D379" s="98" t="s">
        <v>157</v>
      </c>
      <c r="E379" s="157">
        <v>15</v>
      </c>
      <c r="F379" s="2">
        <v>333</v>
      </c>
      <c r="G379" s="2" t="s">
        <v>119</v>
      </c>
      <c r="H379" s="2" t="s">
        <v>119</v>
      </c>
      <c r="I379" s="100">
        <v>60.52</v>
      </c>
      <c r="J379" s="101">
        <f t="shared" si="87"/>
        <v>3.4368803701255786</v>
      </c>
      <c r="K379" s="104">
        <v>0.52</v>
      </c>
      <c r="L379" s="71">
        <v>4</v>
      </c>
      <c r="M379" s="28">
        <f t="shared" si="88"/>
        <v>2.08</v>
      </c>
      <c r="N379" s="103" t="s">
        <v>332</v>
      </c>
      <c r="O379" s="104">
        <v>0.5</v>
      </c>
      <c r="P379" s="158">
        <v>46044</v>
      </c>
      <c r="Q379" s="158">
        <v>46058</v>
      </c>
      <c r="R379" s="28">
        <f t="shared" si="89"/>
        <v>4.0000000000000036</v>
      </c>
      <c r="S379" s="105">
        <f>IF(INDEX(Historical!$D$7:$D1392,MATCH(B379,Historical!$B$7:$B$1044,0))=0,"n/a",(INDEX(Historical!$C$7:$C$1044,MATCH(B379,Historical!$B$7:$B$1044,0))/INDEX(Historical!$D$7:$D$1044,MATCH(B379,Historical!$B$7:$B$1044,0))-1)*100)</f>
        <v>4.1666666666666741</v>
      </c>
      <c r="T379" s="105">
        <f>IF(INDEX(Historical!$F$7:$F$1044,MATCH(B379,Historical!$B$7:$B$1044,0))=0,"n/a",((INDEX(Historical!$C$7:$C$1044,MATCH(B379,Historical!$B$7:$B$1044,0))/INDEX(Historical!$F$7:$F$1044,MATCH(B379,Historical!$B$7:$B$1044,0)))^(1/3)-1)*100)</f>
        <v>7.7217345015941907</v>
      </c>
      <c r="U379" s="105">
        <f>IF(INDEX(Historical!$H$7:$H$1044,MATCH(B379,Historical!$B$7:$B$1044,0))=0,"n/a",((INDEX(Historical!$C$7:$C$1044,MATCH(B379,Historical!$B$7:$B$1044,0))/INDEX(Historical!$H$7:$H$1044,MATCH(B379,Historical!$B$7:$B$1044,0)))^(1/5)-1)*100)</f>
        <v>10.756634324829006</v>
      </c>
      <c r="V379" s="105">
        <f>IF(INDEX(Historical!$M$7:$M$1044,MATCH(B379,Historical!$B$7:$B$1044,0))=0,"n/a",((INDEX(Historical!$C$7:$C$1044,MATCH(B379,Historical!$B$7:$B$1044,0))/INDEX(Historical!$M$7:$M$1044,MATCH(B379,Historical!$B$7:$B$1044,0)))^(1/10)-1)*100)</f>
        <v>12.245501489702825</v>
      </c>
      <c r="W379" s="106">
        <f t="shared" si="90"/>
        <v>0.87841517424780036</v>
      </c>
      <c r="X379" s="107">
        <f t="shared" si="91"/>
        <v>2.7094796787982385</v>
      </c>
      <c r="Y379" s="165"/>
      <c r="Z379" s="101">
        <f t="shared" si="92"/>
        <v>48.711943793911011</v>
      </c>
      <c r="AA379" s="109">
        <f t="shared" si="93"/>
        <v>14.17330210772834</v>
      </c>
      <c r="AB379" s="71">
        <v>12</v>
      </c>
      <c r="AC379" s="100">
        <v>4.2699999999999996</v>
      </c>
      <c r="AD379" s="100" t="s">
        <v>142</v>
      </c>
      <c r="AE379" s="100">
        <v>3.71</v>
      </c>
      <c r="AF379" s="100">
        <v>2.0099999999999998</v>
      </c>
      <c r="AG379" s="100">
        <v>15.21</v>
      </c>
      <c r="AH379" s="100">
        <v>8.2900000000000009</v>
      </c>
      <c r="AI379" s="100">
        <v>4.2</v>
      </c>
      <c r="AJ379" s="100">
        <v>3.9699999999999998</v>
      </c>
      <c r="AK379" s="100" t="s">
        <v>142</v>
      </c>
      <c r="AL379" s="100">
        <v>1580</v>
      </c>
      <c r="AM379" s="100">
        <v>3.5000000000000004</v>
      </c>
      <c r="AN379" s="100">
        <v>0.1</v>
      </c>
      <c r="AO379" s="110">
        <f t="shared" si="94"/>
        <v>2.0212587226245304E-2</v>
      </c>
      <c r="AP379" s="111">
        <f t="shared" si="95"/>
        <v>14.193514694954585</v>
      </c>
      <c r="AQ379" s="112">
        <f t="shared" si="96"/>
        <v>12.523256335023092</v>
      </c>
      <c r="AR379" s="101">
        <f>INDEX(Historical!$C$7:$C$1045,MATCH(B379,Historical!$B$7:$B$1045,0))*IF(AH379="n/a",1.03,IF(AH379&lt;0,1.01,IF(AH379&gt;10,1.1,(1+AH379/100))))</f>
        <v>2.1657999999999999</v>
      </c>
      <c r="AS379" s="109">
        <f t="shared" si="97"/>
        <v>2.2567636000000002</v>
      </c>
      <c r="AT379" s="109">
        <f t="shared" si="103"/>
        <v>2.3244665080000004</v>
      </c>
      <c r="AU379" s="109">
        <f t="shared" si="103"/>
        <v>2.3942005032400004</v>
      </c>
      <c r="AV379" s="109">
        <f t="shared" si="103"/>
        <v>2.4660265183372005</v>
      </c>
      <c r="AW379" s="109">
        <f t="shared" si="99"/>
        <v>11.607257129577201</v>
      </c>
      <c r="AX379" s="113">
        <f t="shared" si="100"/>
        <v>19.179208740213486</v>
      </c>
      <c r="AY379" s="100">
        <v>0.73</v>
      </c>
      <c r="AZ379" s="100">
        <v>11.64</v>
      </c>
      <c r="BA379" s="100">
        <v>-12.8</v>
      </c>
      <c r="BB379" s="100">
        <v>3.32</v>
      </c>
      <c r="BC379" s="100">
        <v>-0.37</v>
      </c>
      <c r="BE379" s="12">
        <v>2012</v>
      </c>
      <c r="BF379" s="12">
        <f t="shared" si="102"/>
        <v>1</v>
      </c>
      <c r="BG379" s="100">
        <v>1.58</v>
      </c>
      <c r="BH379" t="s">
        <v>121</v>
      </c>
      <c r="BI379" t="s">
        <v>122</v>
      </c>
    </row>
    <row r="380" spans="1:61" ht="12.75" customHeight="1" x14ac:dyDescent="0.2">
      <c r="A380" s="55" t="s">
        <v>998</v>
      </c>
      <c r="B380" s="55" t="s">
        <v>999</v>
      </c>
      <c r="C380" s="156" t="s">
        <v>180</v>
      </c>
      <c r="D380" s="98" t="s">
        <v>358</v>
      </c>
      <c r="E380" s="157">
        <v>12</v>
      </c>
      <c r="F380" s="2">
        <v>468</v>
      </c>
      <c r="G380" s="2" t="s">
        <v>146</v>
      </c>
      <c r="H380" s="2" t="s">
        <v>146</v>
      </c>
      <c r="I380" s="100">
        <v>934.6</v>
      </c>
      <c r="J380" s="101">
        <f t="shared" si="87"/>
        <v>0.7404237106783651</v>
      </c>
      <c r="K380" s="104">
        <v>1.73</v>
      </c>
      <c r="L380" s="71">
        <v>4</v>
      </c>
      <c r="M380" s="28">
        <f t="shared" si="88"/>
        <v>6.92</v>
      </c>
      <c r="N380" s="103" t="s">
        <v>1000</v>
      </c>
      <c r="O380" s="104">
        <v>1.5</v>
      </c>
      <c r="P380" s="158">
        <v>46066</v>
      </c>
      <c r="Q380" s="158">
        <v>46091</v>
      </c>
      <c r="R380" s="28">
        <f t="shared" si="89"/>
        <v>15.333333333333332</v>
      </c>
      <c r="S380" s="105">
        <f>IF(INDEX(Historical!$D$7:$D1393,MATCH(B380,Historical!$B$7:$B$1044,0))=0,"n/a",(INDEX(Historical!$C$7:$C$1044,MATCH(B380,Historical!$B$7:$B$1044,0))/INDEX(Historical!$D$7:$D$1044,MATCH(B380,Historical!$B$7:$B$1044,0))-1)*100)</f>
        <v>15.384615384615374</v>
      </c>
      <c r="T380" s="105">
        <f>IF(INDEX(Historical!$F$7:$F$1044,MATCH(B380,Historical!$B$7:$B$1044,0))=0,"n/a",((INDEX(Historical!$C$7:$C$1044,MATCH(B380,Historical!$B$7:$B$1044,0))/INDEX(Historical!$F$7:$F$1044,MATCH(B380,Historical!$B$7:$B$1044,0)))^(1/3)-1)*100)</f>
        <v>15.244903287467416</v>
      </c>
      <c r="U380" s="105">
        <f>IF(INDEX(Historical!$H$7:$H$1044,MATCH(B380,Historical!$B$7:$B$1044,0))=0,"n/a",((INDEX(Historical!$C$7:$C$1044,MATCH(B380,Historical!$B$7:$B$1044,0))/INDEX(Historical!$H$7:$H$1044,MATCH(B380,Historical!$B$7:$B$1044,0)))^(1/5)-1)*100)</f>
        <v>15.178629837003488</v>
      </c>
      <c r="V380" s="105">
        <f>IF(INDEX(Historical!$M$7:$M$1044,MATCH(B380,Historical!$B$7:$B$1044,0))=0,"n/a",((INDEX(Historical!$C$7:$C$1044,MATCH(B380,Historical!$B$7:$B$1044,0))/INDEX(Historical!$M$7:$M$1044,MATCH(B380,Historical!$B$7:$B$1044,0)))^(1/10)-1)*100)</f>
        <v>11.612317403390438</v>
      </c>
      <c r="W380" s="106">
        <f t="shared" si="90"/>
        <v>1.3071146188763145</v>
      </c>
      <c r="X380" s="107">
        <f t="shared" si="91"/>
        <v>0.55014968600955017</v>
      </c>
      <c r="Y380" s="123"/>
      <c r="Z380" s="101">
        <f t="shared" si="92"/>
        <v>30.633023461708721</v>
      </c>
      <c r="AA380" s="109">
        <f t="shared" si="93"/>
        <v>41.372288623284639</v>
      </c>
      <c r="AB380" s="71">
        <v>12</v>
      </c>
      <c r="AC380" s="100">
        <v>22.59</v>
      </c>
      <c r="AD380" s="100">
        <v>0.83</v>
      </c>
      <c r="AE380" s="100">
        <v>13.55</v>
      </c>
      <c r="AF380" s="100">
        <v>33.28</v>
      </c>
      <c r="AG380" s="100">
        <v>101.35000000000001</v>
      </c>
      <c r="AH380" s="100">
        <v>42.6</v>
      </c>
      <c r="AI380" s="100">
        <v>22.32</v>
      </c>
      <c r="AJ380" s="100">
        <v>27.589999999999996</v>
      </c>
      <c r="AK380" s="100">
        <v>26.540000000000003</v>
      </c>
      <c r="AL380" s="100">
        <v>883030</v>
      </c>
      <c r="AM380" s="100">
        <v>10</v>
      </c>
      <c r="AN380" s="100">
        <v>1.65</v>
      </c>
      <c r="AO380" s="110">
        <f t="shared" si="94"/>
        <v>-25.453235075602784</v>
      </c>
      <c r="AP380" s="111">
        <f t="shared" si="95"/>
        <v>15.919053547681854</v>
      </c>
      <c r="AQ380" s="112">
        <f t="shared" si="96"/>
        <v>682.26729316005617</v>
      </c>
      <c r="AR380" s="101">
        <f>INDEX(Historical!$C$7:$C$1045,MATCH(B380,Historical!$B$7:$B$1045,0))*IF(AH380="n/a",1.03,IF(AH380&lt;0,1.01,IF(AH380&gt;10,1.1,(1+AH380/100))))</f>
        <v>6.6000000000000005</v>
      </c>
      <c r="AS380" s="109">
        <f t="shared" si="97"/>
        <v>7.2600000000000016</v>
      </c>
      <c r="AT380" s="109">
        <f t="shared" si="103"/>
        <v>7.9860000000000024</v>
      </c>
      <c r="AU380" s="109">
        <f t="shared" si="103"/>
        <v>8.7846000000000029</v>
      </c>
      <c r="AV380" s="109">
        <f t="shared" si="103"/>
        <v>9.6630600000000033</v>
      </c>
      <c r="AW380" s="109">
        <f t="shared" si="99"/>
        <v>40.29366000000001</v>
      </c>
      <c r="AX380" s="113">
        <f t="shared" si="100"/>
        <v>4.3113267708110428</v>
      </c>
      <c r="AY380" s="100">
        <v>0.43</v>
      </c>
      <c r="AZ380" s="100">
        <v>49.830000000000005</v>
      </c>
      <c r="BA380" s="100">
        <v>-17.580000000000002</v>
      </c>
      <c r="BB380" s="100">
        <v>-1.5</v>
      </c>
      <c r="BC380" s="100">
        <v>2.65</v>
      </c>
      <c r="BE380" s="12">
        <v>2015</v>
      </c>
      <c r="BF380" s="12">
        <f t="shared" si="102"/>
        <v>1</v>
      </c>
      <c r="BG380" s="100">
        <v>21.59</v>
      </c>
      <c r="BH380" t="s">
        <v>121</v>
      </c>
      <c r="BI380" t="s">
        <v>122</v>
      </c>
    </row>
    <row r="381" spans="1:61" ht="12.75" customHeight="1" x14ac:dyDescent="0.2">
      <c r="A381" s="123" t="s">
        <v>1001</v>
      </c>
      <c r="B381" s="55" t="s">
        <v>1002</v>
      </c>
      <c r="C381" s="156" t="s">
        <v>180</v>
      </c>
      <c r="D381" s="98" t="s">
        <v>181</v>
      </c>
      <c r="E381" s="157">
        <v>16</v>
      </c>
      <c r="F381" s="2">
        <v>293</v>
      </c>
      <c r="G381" s="2" t="s">
        <v>146</v>
      </c>
      <c r="H381" s="2" t="s">
        <v>146</v>
      </c>
      <c r="I381" s="100">
        <v>109.75</v>
      </c>
      <c r="J381" s="101">
        <f t="shared" si="87"/>
        <v>0.91116173120728927</v>
      </c>
      <c r="K381" s="104">
        <v>0.25</v>
      </c>
      <c r="L381" s="71">
        <v>4</v>
      </c>
      <c r="M381" s="28">
        <f t="shared" si="88"/>
        <v>1</v>
      </c>
      <c r="N381" s="103" t="s">
        <v>740</v>
      </c>
      <c r="O381" s="104">
        <v>0.2</v>
      </c>
      <c r="P381" s="158">
        <v>46093</v>
      </c>
      <c r="Q381" s="158">
        <v>46107</v>
      </c>
      <c r="R381" s="28">
        <f t="shared" si="89"/>
        <v>24.999999999999993</v>
      </c>
      <c r="S381" s="105">
        <f>IF(INDEX(Historical!$D$7:$D1394,MATCH(B381,Historical!$B$7:$B$1044,0))=0,"n/a",(INDEX(Historical!$C$7:$C$1044,MATCH(B381,Historical!$B$7:$B$1044,0))/INDEX(Historical!$D$7:$D$1044,MATCH(B381,Historical!$B$7:$B$1044,0))-1)*100)</f>
        <v>25</v>
      </c>
      <c r="T381" s="105">
        <f>IF(INDEX(Historical!$F$7:$F$1044,MATCH(B381,Historical!$B$7:$B$1044,0))=0,"n/a",((INDEX(Historical!$C$7:$C$1044,MATCH(B381,Historical!$B$7:$B$1044,0))/INDEX(Historical!$F$7:$F$1044,MATCH(B381,Historical!$B$7:$B$1044,0)))^(1/3)-1)*100)</f>
        <v>16.960709528514649</v>
      </c>
      <c r="U381" s="105">
        <f>IF(INDEX(Historical!$H$7:$H$1044,MATCH(B381,Historical!$B$7:$B$1044,0))=0,"n/a",((INDEX(Historical!$C$7:$C$1044,MATCH(B381,Historical!$B$7:$B$1044,0))/INDEX(Historical!$H$7:$H$1044,MATCH(B381,Historical!$B$7:$B$1044,0)))^(1/5)-1)*100)</f>
        <v>16.054311135316702</v>
      </c>
      <c r="V381" s="105">
        <f>IF(INDEX(Historical!$M$7:$M$1044,MATCH(B381,Historical!$B$7:$B$1044,0))=0,"n/a",((INDEX(Historical!$C$7:$C$1044,MATCH(B381,Historical!$B$7:$B$1044,0))/INDEX(Historical!$M$7:$M$1044,MATCH(B381,Historical!$B$7:$B$1044,0)))^(1/10)-1)*100)</f>
        <v>17.461894308801895</v>
      </c>
      <c r="W381" s="106">
        <f t="shared" si="90"/>
        <v>0.9193911526096179</v>
      </c>
      <c r="X381" s="107">
        <f t="shared" si="91"/>
        <v>0.82626408313518795</v>
      </c>
      <c r="Y381" s="55"/>
      <c r="Z381" s="101">
        <f t="shared" si="92"/>
        <v>39.840637450199203</v>
      </c>
      <c r="AA381" s="109">
        <f t="shared" si="93"/>
        <v>43.725099601593627</v>
      </c>
      <c r="AB381" s="71">
        <v>12</v>
      </c>
      <c r="AC381" s="100">
        <v>2.5099999999999998</v>
      </c>
      <c r="AD381" s="100">
        <v>3.47</v>
      </c>
      <c r="AE381" s="100">
        <v>10.02</v>
      </c>
      <c r="AF381" s="100">
        <v>6.35</v>
      </c>
      <c r="AG381" s="100">
        <v>15.8</v>
      </c>
      <c r="AH381" s="100">
        <v>15.2</v>
      </c>
      <c r="AI381" s="100">
        <v>9.5200000000000014</v>
      </c>
      <c r="AJ381" s="100">
        <v>19.43</v>
      </c>
      <c r="AK381" s="100">
        <v>9.9500000000000011</v>
      </c>
      <c r="AL381" s="100">
        <v>2500</v>
      </c>
      <c r="AM381" s="100">
        <v>7.2700000000000005</v>
      </c>
      <c r="AN381" s="100">
        <v>0.47</v>
      </c>
      <c r="AO381" s="110">
        <f t="shared" si="94"/>
        <v>-26.759626735069634</v>
      </c>
      <c r="AP381" s="111">
        <f t="shared" si="95"/>
        <v>16.965472866523992</v>
      </c>
      <c r="AQ381" s="112">
        <f t="shared" si="96"/>
        <v>251.28613374925231</v>
      </c>
      <c r="AR381" s="101">
        <f>INDEX(Historical!$C$7:$C$1045,MATCH(B381,Historical!$B$7:$B$1045,0))*IF(AH381="n/a",1.03,IF(AH381&lt;0,1.01,IF(AH381&gt;10,1.1,(1+AH381/100))))</f>
        <v>0.88000000000000012</v>
      </c>
      <c r="AS381" s="109">
        <f t="shared" si="97"/>
        <v>0.96377600000000008</v>
      </c>
      <c r="AT381" s="109">
        <f t="shared" si="103"/>
        <v>1.0596717120000001</v>
      </c>
      <c r="AU381" s="109">
        <f t="shared" si="103"/>
        <v>1.165109047344</v>
      </c>
      <c r="AV381" s="109">
        <f t="shared" si="103"/>
        <v>1.281037397554728</v>
      </c>
      <c r="AW381" s="109">
        <f t="shared" si="99"/>
        <v>5.3495941568987284</v>
      </c>
      <c r="AX381" s="113">
        <f t="shared" si="100"/>
        <v>4.8743454732562448</v>
      </c>
      <c r="AY381" s="100">
        <v>0.59</v>
      </c>
      <c r="AZ381" s="100">
        <v>40.69</v>
      </c>
      <c r="BA381" s="100">
        <v>-7.0000000000000009</v>
      </c>
      <c r="BB381" s="100">
        <v>1.0900000000000001</v>
      </c>
      <c r="BC381" s="100">
        <v>18.27</v>
      </c>
      <c r="BE381" s="12">
        <v>2011</v>
      </c>
      <c r="BF381" s="12">
        <f t="shared" si="102"/>
        <v>1</v>
      </c>
      <c r="BG381" s="100">
        <v>9.89</v>
      </c>
      <c r="BH381" t="s">
        <v>121</v>
      </c>
      <c r="BI381" t="s">
        <v>122</v>
      </c>
    </row>
    <row r="382" spans="1:61" ht="12.75" customHeight="1" x14ac:dyDescent="0.2">
      <c r="A382" s="123" t="s">
        <v>1003</v>
      </c>
      <c r="B382" s="55" t="s">
        <v>1004</v>
      </c>
      <c r="C382" s="156" t="s">
        <v>116</v>
      </c>
      <c r="D382" s="98" t="s">
        <v>329</v>
      </c>
      <c r="E382" s="157">
        <v>22</v>
      </c>
      <c r="F382" s="2">
        <v>182</v>
      </c>
      <c r="G382" s="2" t="s">
        <v>118</v>
      </c>
      <c r="H382" s="2" t="s">
        <v>118</v>
      </c>
      <c r="I382" s="100">
        <v>517.97</v>
      </c>
      <c r="J382" s="101">
        <f t="shared" si="87"/>
        <v>2.6642469641098905</v>
      </c>
      <c r="K382" s="104">
        <v>3.45</v>
      </c>
      <c r="L382" s="71">
        <v>4</v>
      </c>
      <c r="M382" s="28">
        <f t="shared" si="88"/>
        <v>13.8</v>
      </c>
      <c r="N382" s="103" t="s">
        <v>182</v>
      </c>
      <c r="O382" s="104">
        <v>3.3</v>
      </c>
      <c r="P382" s="158">
        <v>45992</v>
      </c>
      <c r="Q382" s="158">
        <v>46021</v>
      </c>
      <c r="R382" s="28">
        <f t="shared" si="89"/>
        <v>4.5454545454545565</v>
      </c>
      <c r="S382" s="105">
        <f>IF(INDEX(Historical!$D$7:$D1395,MATCH(B382,Historical!$B$7:$B$1044,0))=0,"n/a",(INDEX(Historical!$C$7:$C$1044,MATCH(B382,Historical!$B$7:$B$1044,0))/INDEX(Historical!$D$7:$D$1044,MATCH(B382,Historical!$B$7:$B$1044,0))-1)*100)</f>
        <v>4.705882352941182</v>
      </c>
      <c r="T382" s="105">
        <f>IF(INDEX(Historical!$F$7:$F$1044,MATCH(B382,Historical!$B$7:$B$1044,0))=0,"n/a",((INDEX(Historical!$C$7:$C$1044,MATCH(B382,Historical!$B$7:$B$1044,0))/INDEX(Historical!$F$7:$F$1044,MATCH(B382,Historical!$B$7:$B$1044,0)))^(1/3)-1)*100)</f>
        <v>5.4044156177933234</v>
      </c>
      <c r="U382" s="105">
        <f>IF(INDEX(Historical!$H$7:$H$1044,MATCH(B382,Historical!$B$7:$B$1044,0))=0,"n/a",((INDEX(Historical!$C$7:$C$1044,MATCH(B382,Historical!$B$7:$B$1044,0))/INDEX(Historical!$H$7:$H$1044,MATCH(B382,Historical!$B$7:$B$1044,0)))^(1/5)-1)*100)</f>
        <v>6.3778082230860234</v>
      </c>
      <c r="V382" s="105">
        <f>IF(INDEX(Historical!$M$7:$M$1044,MATCH(B382,Historical!$B$7:$B$1044,0))=0,"n/a",((INDEX(Historical!$C$7:$C$1044,MATCH(B382,Historical!$B$7:$B$1044,0))/INDEX(Historical!$M$7:$M$1044,MATCH(B382,Historical!$B$7:$B$1044,0)))^(1/10)-1)*100)</f>
        <v>8.0589180951837101</v>
      </c>
      <c r="W382" s="106">
        <f t="shared" si="90"/>
        <v>0.79139757319256332</v>
      </c>
      <c r="X382" s="107" t="str">
        <f t="shared" si="91"/>
        <v>n/a</v>
      </c>
      <c r="Y382" s="55"/>
      <c r="Z382" s="101">
        <f t="shared" si="92"/>
        <v>66.828087167070223</v>
      </c>
      <c r="AA382" s="109">
        <f t="shared" si="93"/>
        <v>25.083292978208235</v>
      </c>
      <c r="AB382" s="71">
        <v>12</v>
      </c>
      <c r="AC382" s="100">
        <v>20.65</v>
      </c>
      <c r="AD382" s="100">
        <v>0.98</v>
      </c>
      <c r="AE382" s="100">
        <v>1.59</v>
      </c>
      <c r="AF382" s="100">
        <v>15.91</v>
      </c>
      <c r="AG382" s="100">
        <v>67.64</v>
      </c>
      <c r="AH382" s="100">
        <v>39.300000000000004</v>
      </c>
      <c r="AI382" s="100">
        <v>7.08</v>
      </c>
      <c r="AJ382" s="100">
        <v>-2.4299999999999997</v>
      </c>
      <c r="AK382" s="100">
        <v>16.57</v>
      </c>
      <c r="AL382" s="100">
        <v>119430</v>
      </c>
      <c r="AM382" s="100">
        <v>0.08</v>
      </c>
      <c r="AN382" s="100">
        <v>2.76</v>
      </c>
      <c r="AO382" s="110">
        <f t="shared" si="94"/>
        <v>-16.041237791012321</v>
      </c>
      <c r="AP382" s="111">
        <f t="shared" si="95"/>
        <v>9.0420551871959134</v>
      </c>
      <c r="AQ382" s="112">
        <f t="shared" si="96"/>
        <v>321.14932230915861</v>
      </c>
      <c r="AR382" s="101">
        <f>INDEX(Historical!$C$7:$C$1045,MATCH(B382,Historical!$B$7:$B$1045,0))*IF(AH382="n/a",1.03,IF(AH382&lt;0,1.01,IF(AH382&gt;10,1.1,(1+AH382/100))))</f>
        <v>14.685</v>
      </c>
      <c r="AS382" s="109">
        <f t="shared" si="97"/>
        <v>15.724698</v>
      </c>
      <c r="AT382" s="109">
        <f t="shared" si="103"/>
        <v>17.2971678</v>
      </c>
      <c r="AU382" s="109">
        <f t="shared" si="103"/>
        <v>19.026884580000001</v>
      </c>
      <c r="AV382" s="109">
        <f t="shared" si="103"/>
        <v>20.929573038000001</v>
      </c>
      <c r="AW382" s="109">
        <f t="shared" si="99"/>
        <v>87.663323418000004</v>
      </c>
      <c r="AX382" s="113">
        <f t="shared" si="100"/>
        <v>16.924401686970288</v>
      </c>
      <c r="AY382" s="100">
        <v>0.11</v>
      </c>
      <c r="AZ382" s="100">
        <v>26.3</v>
      </c>
      <c r="BA382" s="100">
        <v>-25.15</v>
      </c>
      <c r="BB382" s="100">
        <v>-16.189999999999998</v>
      </c>
      <c r="BC382" s="100">
        <v>-1.1499999999999999</v>
      </c>
      <c r="BE382" s="12">
        <v>2003</v>
      </c>
      <c r="BF382" s="12">
        <f t="shared" si="102"/>
        <v>2</v>
      </c>
      <c r="BG382" s="100">
        <v>8.27</v>
      </c>
      <c r="BH382" t="s">
        <v>121</v>
      </c>
      <c r="BI382" t="s">
        <v>122</v>
      </c>
    </row>
    <row r="383" spans="1:61" x14ac:dyDescent="0.2">
      <c r="A383" s="116" t="s">
        <v>1546</v>
      </c>
      <c r="B383" s="55" t="s">
        <v>1547</v>
      </c>
      <c r="C383" s="156" t="s">
        <v>263</v>
      </c>
      <c r="D383" s="98" t="s">
        <v>264</v>
      </c>
      <c r="E383" s="157">
        <v>5</v>
      </c>
      <c r="F383" s="2">
        <v>693</v>
      </c>
      <c r="G383" s="2" t="s">
        <v>146</v>
      </c>
      <c r="H383" s="2" t="s">
        <v>146</v>
      </c>
      <c r="I383" s="100">
        <v>274.95</v>
      </c>
      <c r="J383" s="101">
        <f t="shared" si="87"/>
        <v>0.80741953082378615</v>
      </c>
      <c r="K383" s="104">
        <v>0.55500000000000005</v>
      </c>
      <c r="L383" s="71">
        <v>4</v>
      </c>
      <c r="M383" s="28">
        <f t="shared" si="88"/>
        <v>2.2200000000000002</v>
      </c>
      <c r="N383" s="103" t="s">
        <v>874</v>
      </c>
      <c r="O383" s="104">
        <v>0.5</v>
      </c>
      <c r="P383" s="158">
        <v>45968</v>
      </c>
      <c r="Q383" s="158">
        <v>45979</v>
      </c>
      <c r="R383" s="28">
        <f t="shared" si="89"/>
        <v>11.000000000000011</v>
      </c>
      <c r="S383" s="105">
        <f>IF(INDEX(Historical!$D$7:$D1396,MATCH(B383,Historical!$B$7:$B$1044,0))=0,"n/a",(INDEX(Historical!$C$7:$C$1044,MATCH(B383,Historical!$B$7:$B$1044,0))/INDEX(Historical!$D$7:$D$1044,MATCH(B383,Historical!$B$7:$B$1044,0))-1)*100)</f>
        <v>13.850415512465396</v>
      </c>
      <c r="T383" s="105">
        <f>IF(INDEX(Historical!$F$7:$F$1044,MATCH(B383,Historical!$B$7:$B$1044,0))=0,"n/a",((INDEX(Historical!$C$7:$C$1044,MATCH(B383,Historical!$B$7:$B$1044,0))/INDEX(Historical!$F$7:$F$1044,MATCH(B383,Historical!$B$7:$B$1044,0)))^(1/3)-1)*100)</f>
        <v>14.05666908176315</v>
      </c>
      <c r="U383" s="105" t="str">
        <f>IF(INDEX(Historical!$H$7:$H$1044,MATCH(B383,Historical!$B$7:$B$1044,0))=0,"n/a",((INDEX(Historical!$C$7:$C$1044,MATCH(B383,Historical!$B$7:$B$1044,0))/INDEX(Historical!$H$7:$H$1044,MATCH(B383,Historical!$B$7:$B$1044,0)))^(1/5)-1)*100)</f>
        <v>n/a</v>
      </c>
      <c r="V383" s="105" t="str">
        <f>IF(INDEX(Historical!$M$7:$M$1044,MATCH(B383,Historical!$B$7:$B$1044,0))=0,"n/a",((INDEX(Historical!$C$7:$C$1044,MATCH(B383,Historical!$B$7:$B$1044,0))/INDEX(Historical!$M$7:$M$1044,MATCH(B383,Historical!$B$7:$B$1044,0)))^(1/10)-1)*100)</f>
        <v>n/a</v>
      </c>
      <c r="W383" s="106" t="str">
        <f t="shared" si="90"/>
        <v>n/a</v>
      </c>
      <c r="X383" s="107" t="str">
        <f t="shared" si="91"/>
        <v>n/a</v>
      </c>
      <c r="Y383" s="162"/>
      <c r="Z383" s="101">
        <f t="shared" si="92"/>
        <v>9.1245376078914937</v>
      </c>
      <c r="AA383" s="109">
        <f t="shared" si="93"/>
        <v>11.300863131935882</v>
      </c>
      <c r="AB383" s="71">
        <v>12</v>
      </c>
      <c r="AC383" s="100">
        <v>24.33</v>
      </c>
      <c r="AD383" s="100" t="s">
        <v>142</v>
      </c>
      <c r="AE383" s="100">
        <v>2.94</v>
      </c>
      <c r="AF383" s="100">
        <v>7.38</v>
      </c>
      <c r="AG383" s="100">
        <v>78.17</v>
      </c>
      <c r="AH383" s="100">
        <v>-38.24</v>
      </c>
      <c r="AI383" s="100">
        <v>8.129999999999999</v>
      </c>
      <c r="AJ383" s="100" t="s">
        <v>142</v>
      </c>
      <c r="AK383" s="100">
        <v>-13.850000000000001</v>
      </c>
      <c r="AL383" s="100">
        <v>57780</v>
      </c>
      <c r="AM383" s="100">
        <v>0.62</v>
      </c>
      <c r="AN383" s="100">
        <v>3.34</v>
      </c>
      <c r="AO383" s="110" t="str">
        <f t="shared" si="94"/>
        <v>n/a</v>
      </c>
      <c r="AP383" s="111" t="str">
        <f t="shared" si="95"/>
        <v>n/a</v>
      </c>
      <c r="AQ383" s="112">
        <f t="shared" si="96"/>
        <v>92.527481344221869</v>
      </c>
      <c r="AR383" s="101">
        <f>INDEX(Historical!$C$7:$C$1045,MATCH(B383,Historical!$B$7:$B$1045,0))*IF(AH383="n/a",1.03,IF(AH383&lt;0,1.01,IF(AH383&gt;10,1.1,(1+AH383/100))))</f>
        <v>2.0755500000000002</v>
      </c>
      <c r="AS383" s="109">
        <f t="shared" si="97"/>
        <v>2.2442922150000002</v>
      </c>
      <c r="AT383" s="109">
        <f t="shared" si="103"/>
        <v>2.2667351371500004</v>
      </c>
      <c r="AU383" s="109">
        <f t="shared" si="103"/>
        <v>2.2894024885215005</v>
      </c>
      <c r="AV383" s="109">
        <f t="shared" si="103"/>
        <v>2.3122965134067157</v>
      </c>
      <c r="AW383" s="109">
        <f t="shared" si="99"/>
        <v>11.188276354078218</v>
      </c>
      <c r="AX383" s="113">
        <f t="shared" si="100"/>
        <v>4.0692039840255383</v>
      </c>
      <c r="AY383" s="100">
        <v>0.06</v>
      </c>
      <c r="AZ383" s="100">
        <v>47.660000000000004</v>
      </c>
      <c r="BA383" s="100">
        <v>-8.6199999999999992</v>
      </c>
      <c r="BB383" s="100">
        <v>5.52</v>
      </c>
      <c r="BC383" s="100">
        <v>20.14</v>
      </c>
      <c r="BE383" s="12">
        <v>2021</v>
      </c>
      <c r="BF383" s="12">
        <f t="shared" si="102"/>
        <v>0</v>
      </c>
      <c r="BG383" s="100">
        <v>11.25</v>
      </c>
      <c r="BH383" t="s">
        <v>121</v>
      </c>
      <c r="BI383" t="s">
        <v>122</v>
      </c>
    </row>
    <row r="384" spans="1:61" ht="12.75" customHeight="1" x14ac:dyDescent="0.2">
      <c r="A384" s="123" t="s">
        <v>1005</v>
      </c>
      <c r="B384" s="55" t="s">
        <v>1006</v>
      </c>
      <c r="C384" s="156" t="s">
        <v>116</v>
      </c>
      <c r="D384" s="98" t="s">
        <v>215</v>
      </c>
      <c r="E384" s="157">
        <v>23</v>
      </c>
      <c r="F384" s="2">
        <v>159</v>
      </c>
      <c r="G384" s="2" t="s">
        <v>146</v>
      </c>
      <c r="H384" s="2" t="s">
        <v>146</v>
      </c>
      <c r="I384" s="100">
        <v>111.97</v>
      </c>
      <c r="J384" s="101">
        <f t="shared" si="87"/>
        <v>1.3217826203447351</v>
      </c>
      <c r="K384" s="104">
        <v>0.37</v>
      </c>
      <c r="L384" s="71">
        <v>4</v>
      </c>
      <c r="M384" s="28">
        <f t="shared" si="88"/>
        <v>1.48</v>
      </c>
      <c r="N384" s="103" t="s">
        <v>273</v>
      </c>
      <c r="O384" s="104">
        <v>0.36</v>
      </c>
      <c r="P384" s="158">
        <v>45884</v>
      </c>
      <c r="Q384" s="158">
        <v>45898</v>
      </c>
      <c r="R384" s="28">
        <f t="shared" si="89"/>
        <v>2.7777777777777803</v>
      </c>
      <c r="S384" s="105">
        <f>IF(INDEX(Historical!$D$7:$D1397,MATCH(B384,Historical!$B$7:$B$1044,0))=0,"n/a",(INDEX(Historical!$C$7:$C$1044,MATCH(B384,Historical!$B$7:$B$1044,0))/INDEX(Historical!$D$7:$D$1044,MATCH(B384,Historical!$B$7:$B$1044,0))-1)*100)</f>
        <v>2.8169014084507005</v>
      </c>
      <c r="T384" s="105">
        <f>IF(INDEX(Historical!$F$7:$F$1044,MATCH(B384,Historical!$B$7:$B$1044,0))=0,"n/a",((INDEX(Historical!$C$7:$C$1044,MATCH(B384,Historical!$B$7:$B$1044,0))/INDEX(Historical!$F$7:$F$1044,MATCH(B384,Historical!$B$7:$B$1044,0)))^(1/3)-1)*100)</f>
        <v>2.9001526763311469</v>
      </c>
      <c r="U384" s="105">
        <f>IF(INDEX(Historical!$H$7:$H$1044,MATCH(B384,Historical!$B$7:$B$1044,0))=0,"n/a",((INDEX(Historical!$C$7:$C$1044,MATCH(B384,Historical!$B$7:$B$1044,0))/INDEX(Historical!$H$7:$H$1044,MATCH(B384,Historical!$B$7:$B$1044,0)))^(1/5)-1)*100)</f>
        <v>2.8276301862471653</v>
      </c>
      <c r="V384" s="105">
        <f>IF(INDEX(Historical!$M$7:$M$1044,MATCH(B384,Historical!$B$7:$B$1044,0))=0,"n/a",((INDEX(Historical!$C$7:$C$1044,MATCH(B384,Historical!$B$7:$B$1044,0))/INDEX(Historical!$M$7:$M$1044,MATCH(B384,Historical!$B$7:$B$1044,0)))^(1/10)-1)*100)</f>
        <v>2.8717237490898384</v>
      </c>
      <c r="W384" s="106">
        <f t="shared" si="90"/>
        <v>0.98464561124424033</v>
      </c>
      <c r="X384" s="107">
        <f t="shared" si="91"/>
        <v>0.20519812672330662</v>
      </c>
      <c r="Y384" s="165"/>
      <c r="Z384" s="101">
        <f t="shared" si="92"/>
        <v>27.056672760511884</v>
      </c>
      <c r="AA384" s="109">
        <f t="shared" si="93"/>
        <v>20.469835466179159</v>
      </c>
      <c r="AB384" s="71">
        <v>8</v>
      </c>
      <c r="AC384" s="100">
        <v>5.47</v>
      </c>
      <c r="AD384" s="100" t="s">
        <v>142</v>
      </c>
      <c r="AE384" s="100">
        <v>1.83</v>
      </c>
      <c r="AF384" s="100">
        <v>2.29</v>
      </c>
      <c r="AG384" s="100">
        <v>11.5</v>
      </c>
      <c r="AH384" s="100">
        <v>-25.31</v>
      </c>
      <c r="AI384" s="100">
        <v>29.15</v>
      </c>
      <c r="AJ384" s="100">
        <v>13.780000000000001</v>
      </c>
      <c r="AK384" s="100">
        <v>-2.58</v>
      </c>
      <c r="AL384" s="100">
        <v>1160</v>
      </c>
      <c r="AM384" s="100">
        <v>1.17</v>
      </c>
      <c r="AN384" s="100">
        <v>0.27</v>
      </c>
      <c r="AO384" s="110">
        <f t="shared" si="94"/>
        <v>-16.320422659587258</v>
      </c>
      <c r="AP384" s="111">
        <f t="shared" si="95"/>
        <v>4.1494128065919007</v>
      </c>
      <c r="AQ384" s="112">
        <f t="shared" si="96"/>
        <v>44.338988676811006</v>
      </c>
      <c r="AR384" s="101">
        <f>INDEX(Historical!$C$7:$C$1045,MATCH(B384,Historical!$B$7:$B$1045,0))*IF(AH384="n/a",1.03,IF(AH384&lt;0,1.01,IF(AH384&gt;10,1.1,(1+AH384/100))))</f>
        <v>1.4745999999999999</v>
      </c>
      <c r="AS384" s="109">
        <f t="shared" si="97"/>
        <v>1.6220600000000001</v>
      </c>
      <c r="AT384" s="109">
        <f t="shared" si="103"/>
        <v>1.6382806000000001</v>
      </c>
      <c r="AU384" s="109">
        <f t="shared" si="103"/>
        <v>1.6546634060000001</v>
      </c>
      <c r="AV384" s="109">
        <f t="shared" si="103"/>
        <v>1.6712100400600001</v>
      </c>
      <c r="AW384" s="109">
        <f t="shared" si="99"/>
        <v>8.0608140460599991</v>
      </c>
      <c r="AX384" s="113">
        <f t="shared" si="100"/>
        <v>7.1990837242654271</v>
      </c>
      <c r="AY384" s="100">
        <v>0.73</v>
      </c>
      <c r="AZ384" s="100">
        <v>15.110000000000001</v>
      </c>
      <c r="BA384" s="100">
        <v>-25.83</v>
      </c>
      <c r="BB384" s="100">
        <v>-5.9499999999999993</v>
      </c>
      <c r="BC384" s="100">
        <v>-11.17</v>
      </c>
      <c r="BE384" s="12">
        <v>2003</v>
      </c>
      <c r="BF384" s="12">
        <f t="shared" si="102"/>
        <v>2</v>
      </c>
      <c r="BG384" s="100">
        <v>7.13</v>
      </c>
      <c r="BH384" t="s">
        <v>121</v>
      </c>
      <c r="BI384" t="s">
        <v>122</v>
      </c>
    </row>
    <row r="385" spans="1:61" ht="12.75" customHeight="1" x14ac:dyDescent="0.2">
      <c r="A385" s="123" t="s">
        <v>1007</v>
      </c>
      <c r="B385" s="55" t="s">
        <v>1008</v>
      </c>
      <c r="C385" s="156" t="s">
        <v>162</v>
      </c>
      <c r="D385" s="98" t="s">
        <v>296</v>
      </c>
      <c r="E385" s="157">
        <v>23</v>
      </c>
      <c r="F385" s="2">
        <v>166</v>
      </c>
      <c r="G385" s="2" t="s">
        <v>119</v>
      </c>
      <c r="H385" s="2" t="s">
        <v>119</v>
      </c>
      <c r="I385" s="100">
        <v>73.52</v>
      </c>
      <c r="J385" s="101">
        <f t="shared" si="87"/>
        <v>2.9107725788900982</v>
      </c>
      <c r="K385" s="104">
        <v>0.53500000000000003</v>
      </c>
      <c r="L385" s="71">
        <v>4</v>
      </c>
      <c r="M385" s="28">
        <f t="shared" si="88"/>
        <v>2.14</v>
      </c>
      <c r="N385" s="103" t="s">
        <v>151</v>
      </c>
      <c r="O385" s="104">
        <v>0.50749999999999995</v>
      </c>
      <c r="P385" s="158">
        <v>46052</v>
      </c>
      <c r="Q385" s="158">
        <v>46070</v>
      </c>
      <c r="R385" s="28">
        <f t="shared" si="89"/>
        <v>5.4187192118226761</v>
      </c>
      <c r="S385" s="105">
        <f>IF(INDEX(Historical!$D$7:$D1398,MATCH(B385,Historical!$B$7:$B$1044,0))=0,"n/a",(INDEX(Historical!$C$7:$C$1044,MATCH(B385,Historical!$B$7:$B$1044,0))/INDEX(Historical!$D$7:$D$1044,MATCH(B385,Historical!$B$7:$B$1044,0))-1)*100)</f>
        <v>5.7291666666666519</v>
      </c>
      <c r="T385" s="105">
        <f>IF(INDEX(Historical!$F$7:$F$1044,MATCH(B385,Historical!$B$7:$B$1044,0))=0,"n/a",((INDEX(Historical!$C$7:$C$1044,MATCH(B385,Historical!$B$7:$B$1044,0))/INDEX(Historical!$F$7:$F$1044,MATCH(B385,Historical!$B$7:$B$1044,0)))^(1/3)-1)*100)</f>
        <v>5.8847240625236052</v>
      </c>
      <c r="U385" s="105">
        <f>IF(INDEX(Historical!$H$7:$H$1044,MATCH(B385,Historical!$B$7:$B$1044,0))=0,"n/a",((INDEX(Historical!$C$7:$C$1044,MATCH(B385,Historical!$B$7:$B$1044,0))/INDEX(Historical!$H$7:$H$1044,MATCH(B385,Historical!$B$7:$B$1044,0)))^(1/5)-1)*100)</f>
        <v>5.95720409403111</v>
      </c>
      <c r="V385" s="105">
        <f>IF(INDEX(Historical!$M$7:$M$1044,MATCH(B385,Historical!$B$7:$B$1044,0))=0,"n/a",((INDEX(Historical!$C$7:$C$1044,MATCH(B385,Historical!$B$7:$B$1044,0))/INDEX(Historical!$M$7:$M$1044,MATCH(B385,Historical!$B$7:$B$1044,0)))^(1/10)-1)*100)</f>
        <v>6.3188658808315479</v>
      </c>
      <c r="W385" s="106">
        <f t="shared" si="90"/>
        <v>0.94276476291456845</v>
      </c>
      <c r="X385" s="107">
        <f t="shared" si="91"/>
        <v>1.205911759925326</v>
      </c>
      <c r="Y385" s="159"/>
      <c r="Z385" s="101">
        <f t="shared" si="92"/>
        <v>68.152866242038215</v>
      </c>
      <c r="AA385" s="109">
        <f t="shared" si="93"/>
        <v>23.414012738853501</v>
      </c>
      <c r="AB385" s="71">
        <v>12</v>
      </c>
      <c r="AC385" s="100">
        <v>3.14</v>
      </c>
      <c r="AD385" s="100">
        <v>2.67</v>
      </c>
      <c r="AE385" s="100">
        <v>4.3499999999999996</v>
      </c>
      <c r="AF385" s="100">
        <v>2.57</v>
      </c>
      <c r="AG385" s="100">
        <v>11.3</v>
      </c>
      <c r="AH385" s="100">
        <v>6.13</v>
      </c>
      <c r="AI385" s="100">
        <v>7.580000000000001</v>
      </c>
      <c r="AJ385" s="100">
        <v>4.9399999999999995</v>
      </c>
      <c r="AK385" s="100">
        <v>7.48</v>
      </c>
      <c r="AL385" s="100">
        <v>18990</v>
      </c>
      <c r="AM385" s="100">
        <v>0.16999999999999998</v>
      </c>
      <c r="AN385" s="100">
        <v>1.68</v>
      </c>
      <c r="AO385" s="110">
        <f t="shared" si="94"/>
        <v>-14.546036065932292</v>
      </c>
      <c r="AP385" s="111">
        <f t="shared" si="95"/>
        <v>8.8679766729212091</v>
      </c>
      <c r="AQ385" s="112">
        <f t="shared" si="96"/>
        <v>63.535946084378224</v>
      </c>
      <c r="AR385" s="101">
        <f>INDEX(Historical!$C$7:$C$1045,MATCH(B385,Historical!$B$7:$B$1045,0))*IF(AH385="n/a",1.03,IF(AH385&lt;0,1.01,IF(AH385&gt;10,1.1,(1+AH385/100))))</f>
        <v>2.1544389999999995</v>
      </c>
      <c r="AS385" s="109">
        <f t="shared" si="97"/>
        <v>2.3177454761999998</v>
      </c>
      <c r="AT385" s="109">
        <f t="shared" si="103"/>
        <v>2.4911128378197596</v>
      </c>
      <c r="AU385" s="109">
        <f t="shared" si="103"/>
        <v>2.6774480780886774</v>
      </c>
      <c r="AV385" s="109">
        <f t="shared" si="103"/>
        <v>2.8777211943297103</v>
      </c>
      <c r="AW385" s="109">
        <f t="shared" si="99"/>
        <v>12.518466586438146</v>
      </c>
      <c r="AX385" s="113">
        <f t="shared" si="100"/>
        <v>17.027294051194435</v>
      </c>
      <c r="AY385" s="100">
        <v>0.56000000000000005</v>
      </c>
      <c r="AZ385" s="100">
        <v>24.66</v>
      </c>
      <c r="BA385" s="100">
        <v>-1.18</v>
      </c>
      <c r="BB385" s="100">
        <v>2.41</v>
      </c>
      <c r="BC385" s="100">
        <v>8.67</v>
      </c>
      <c r="BE385" s="12">
        <v>2004</v>
      </c>
      <c r="BF385" s="12">
        <f t="shared" si="102"/>
        <v>2</v>
      </c>
      <c r="BG385" s="100">
        <v>3.29</v>
      </c>
      <c r="BH385" t="s">
        <v>121</v>
      </c>
      <c r="BI385" t="s">
        <v>122</v>
      </c>
    </row>
    <row r="386" spans="1:61" ht="12.75" customHeight="1" x14ac:dyDescent="0.2">
      <c r="A386" s="146" t="s">
        <v>1009</v>
      </c>
      <c r="B386" s="55" t="s">
        <v>1010</v>
      </c>
      <c r="C386" s="156" t="s">
        <v>198</v>
      </c>
      <c r="D386" s="98" t="s">
        <v>549</v>
      </c>
      <c r="E386" s="157">
        <v>12</v>
      </c>
      <c r="F386" s="2">
        <v>455</v>
      </c>
      <c r="G386" s="2" t="s">
        <v>146</v>
      </c>
      <c r="H386" s="2" t="s">
        <v>146</v>
      </c>
      <c r="I386" s="100">
        <v>99.28</v>
      </c>
      <c r="J386" s="101">
        <f t="shared" si="87"/>
        <v>1.6018331990330381</v>
      </c>
      <c r="K386" s="104">
        <v>1.5903</v>
      </c>
      <c r="L386" s="71">
        <v>1</v>
      </c>
      <c r="M386" s="28">
        <f t="shared" si="88"/>
        <v>1.5903</v>
      </c>
      <c r="N386" s="103" t="s">
        <v>1011</v>
      </c>
      <c r="O386" s="104">
        <v>1.3712</v>
      </c>
      <c r="P386" s="158">
        <v>45923</v>
      </c>
      <c r="Q386" s="158">
        <v>45924</v>
      </c>
      <c r="R386" s="28">
        <f t="shared" si="89"/>
        <v>15.978704784130693</v>
      </c>
      <c r="S386" s="105">
        <f>IF(INDEX(Historical!$D$7:$D1399,MATCH(B386,Historical!$B$7:$B$1044,0))=0,"n/a",(INDEX(Historical!$C$7:$C$1044,MATCH(B386,Historical!$B$7:$B$1044,0))/INDEX(Historical!$D$7:$D$1044,MATCH(B386,Historical!$B$7:$B$1044,0))-1)*100)</f>
        <v>15.978704784130704</v>
      </c>
      <c r="T386" s="105">
        <f>IF(INDEX(Historical!$F$7:$F$1044,MATCH(B386,Historical!$B$7:$B$1044,0))=0,"n/a",((INDEX(Historical!$C$7:$C$1044,MATCH(B386,Historical!$B$7:$B$1044,0))/INDEX(Historical!$F$7:$F$1044,MATCH(B386,Historical!$B$7:$B$1044,0)))^(1/3)-1)*100)</f>
        <v>17.943392451774763</v>
      </c>
      <c r="U386" s="105">
        <f>IF(INDEX(Historical!$H$7:$H$1044,MATCH(B386,Historical!$B$7:$B$1044,0))=0,"n/a",((INDEX(Historical!$C$7:$C$1044,MATCH(B386,Historical!$B$7:$B$1044,0))/INDEX(Historical!$H$7:$H$1044,MATCH(B386,Historical!$B$7:$B$1044,0)))^(1/5)-1)*100)</f>
        <v>12.790426385906063</v>
      </c>
      <c r="V386" s="105">
        <f>IF(INDEX(Historical!$M$7:$M$1044,MATCH(B386,Historical!$B$7:$B$1044,0))=0,"n/a",((INDEX(Historical!$C$7:$C$1044,MATCH(B386,Historical!$B$7:$B$1044,0))/INDEX(Historical!$M$7:$M$1044,MATCH(B386,Historical!$B$7:$B$1044,0)))^(1/10)-1)*100)</f>
        <v>11.614423117390782</v>
      </c>
      <c r="W386" s="106">
        <f t="shared" si="90"/>
        <v>1.1012536960836565</v>
      </c>
      <c r="X386" s="107">
        <f t="shared" si="91"/>
        <v>1.4322985874474874</v>
      </c>
      <c r="Y386" s="123" t="s">
        <v>1012</v>
      </c>
      <c r="Z386" s="101">
        <f t="shared" si="92"/>
        <v>33.269874476987447</v>
      </c>
      <c r="AA386" s="109">
        <f t="shared" si="93"/>
        <v>20.769874476987447</v>
      </c>
      <c r="AB386" s="71">
        <v>12</v>
      </c>
      <c r="AC386" s="100">
        <v>4.78</v>
      </c>
      <c r="AD386" s="100">
        <v>2.3199999999999998</v>
      </c>
      <c r="AE386" s="100">
        <v>3.06</v>
      </c>
      <c r="AF386" s="100">
        <v>6.24</v>
      </c>
      <c r="AG386" s="100">
        <v>32.07</v>
      </c>
      <c r="AH386" s="100">
        <v>14.49</v>
      </c>
      <c r="AI386" s="100">
        <v>-0.27999999999999997</v>
      </c>
      <c r="AJ386" s="100">
        <v>8.93</v>
      </c>
      <c r="AK386" s="100">
        <v>7.7299999999999995</v>
      </c>
      <c r="AL386" s="100">
        <v>14570</v>
      </c>
      <c r="AM386" s="100">
        <v>10.25</v>
      </c>
      <c r="AN386" s="100">
        <v>0.04</v>
      </c>
      <c r="AO386" s="110">
        <f t="shared" si="94"/>
        <v>-6.3776148920483458</v>
      </c>
      <c r="AP386" s="111">
        <f t="shared" si="95"/>
        <v>14.392259584939101</v>
      </c>
      <c r="AQ386" s="112">
        <f t="shared" si="96"/>
        <v>140.00371917155476</v>
      </c>
      <c r="AR386" s="101">
        <f>INDEX(Historical!$C$7:$C$1045,MATCH(B386,Historical!$B$7:$B$1045,0))*IF(AH386="n/a",1.03,IF(AH386&lt;0,1.01,IF(AH386&gt;10,1.1,(1+AH386/100))))</f>
        <v>1.7493300000000003</v>
      </c>
      <c r="AS386" s="109">
        <f t="shared" si="97"/>
        <v>1.7668233000000002</v>
      </c>
      <c r="AT386" s="109">
        <f t="shared" si="103"/>
        <v>1.9033987410900002</v>
      </c>
      <c r="AU386" s="109">
        <f t="shared" si="103"/>
        <v>2.0505314637762568</v>
      </c>
      <c r="AV386" s="109">
        <f t="shared" si="103"/>
        <v>2.2090375459261615</v>
      </c>
      <c r="AW386" s="109">
        <f t="shared" si="99"/>
        <v>9.6791210507924177</v>
      </c>
      <c r="AX386" s="113">
        <f t="shared" si="100"/>
        <v>9.7493161269061428</v>
      </c>
      <c r="AY386" s="100">
        <v>1.06</v>
      </c>
      <c r="AZ386" s="100">
        <v>34.020000000000003</v>
      </c>
      <c r="BA386" s="100">
        <v>-19.29</v>
      </c>
      <c r="BB386" s="100">
        <v>6.52</v>
      </c>
      <c r="BC386" s="100">
        <v>-2.2999999999999998</v>
      </c>
      <c r="BE386" s="12">
        <v>2014</v>
      </c>
      <c r="BF386" s="12">
        <f t="shared" si="102"/>
        <v>1</v>
      </c>
      <c r="BG386" s="100">
        <v>18.190000000000001</v>
      </c>
      <c r="BH386" t="s">
        <v>1013</v>
      </c>
      <c r="BI386" t="s">
        <v>122</v>
      </c>
    </row>
    <row r="387" spans="1:61" ht="12.75" customHeight="1" x14ac:dyDescent="0.2">
      <c r="A387" s="55" t="s">
        <v>369</v>
      </c>
      <c r="B387" s="55" t="s">
        <v>370</v>
      </c>
      <c r="C387" s="156" t="s">
        <v>335</v>
      </c>
      <c r="D387" s="98" t="s">
        <v>371</v>
      </c>
      <c r="E387" s="157">
        <v>63</v>
      </c>
      <c r="F387" s="2">
        <v>11</v>
      </c>
      <c r="G387" s="2" t="s">
        <v>119</v>
      </c>
      <c r="H387" s="2" t="s">
        <v>118</v>
      </c>
      <c r="I387" s="100">
        <v>238.79</v>
      </c>
      <c r="J387" s="101">
        <f t="shared" si="87"/>
        <v>2.0101344277398554</v>
      </c>
      <c r="K387" s="104">
        <v>1.2</v>
      </c>
      <c r="L387" s="71">
        <v>4</v>
      </c>
      <c r="M387" s="28">
        <f t="shared" si="88"/>
        <v>4.8</v>
      </c>
      <c r="N387" s="103" t="s">
        <v>372</v>
      </c>
      <c r="O387" s="104">
        <v>1.1499999999999999</v>
      </c>
      <c r="P387" s="158">
        <v>45861</v>
      </c>
      <c r="Q387" s="158">
        <v>45875</v>
      </c>
      <c r="R387" s="28">
        <f t="shared" si="89"/>
        <v>4.3478260869565259</v>
      </c>
      <c r="S387" s="105">
        <f>IF(INDEX(Historical!$D$7:$D1400,MATCH(B387,Historical!$B$7:$B$1044,0))=0,"n/a",(INDEX(Historical!$C$7:$C$1044,MATCH(B387,Historical!$B$7:$B$1044,0))/INDEX(Historical!$D$7:$D$1044,MATCH(B387,Historical!$B$7:$B$1044,0))-1)*100)</f>
        <v>4.4444444444444509</v>
      </c>
      <c r="T387" s="105">
        <f>IF(INDEX(Historical!$F$7:$F$1044,MATCH(B387,Historical!$B$7:$B$1044,0))=0,"n/a",((INDEX(Historical!$C$7:$C$1044,MATCH(B387,Historical!$B$7:$B$1044,0))/INDEX(Historical!$F$7:$F$1044,MATCH(B387,Historical!$B$7:$B$1044,0)))^(1/3)-1)*100)</f>
        <v>8.3008947425307955</v>
      </c>
      <c r="U387" s="105">
        <f>IF(INDEX(Historical!$H$7:$H$1044,MATCH(B387,Historical!$B$7:$B$1044,0))=0,"n/a",((INDEX(Historical!$C$7:$C$1044,MATCH(B387,Historical!$B$7:$B$1044,0))/INDEX(Historical!$H$7:$H$1044,MATCH(B387,Historical!$B$7:$B$1044,0)))^(1/5)-1)*100)</f>
        <v>15.873217925961436</v>
      </c>
      <c r="V387" s="105">
        <f>IF(INDEX(Historical!$M$7:$M$1044,MATCH(B387,Historical!$B$7:$B$1044,0))=0,"n/a",((INDEX(Historical!$C$7:$C$1044,MATCH(B387,Historical!$B$7:$B$1044,0))/INDEX(Historical!$M$7:$M$1044,MATCH(B387,Historical!$B$7:$B$1044,0)))^(1/10)-1)*100)</f>
        <v>16.50639615655971</v>
      </c>
      <c r="W387" s="106">
        <f t="shared" si="90"/>
        <v>0.96164043170945912</v>
      </c>
      <c r="X387" s="107">
        <f t="shared" si="91"/>
        <v>1.7895397887216948</v>
      </c>
      <c r="Y387" s="55"/>
      <c r="Z387" s="101">
        <f t="shared" si="92"/>
        <v>40.506329113924053</v>
      </c>
      <c r="AA387" s="109">
        <f t="shared" si="93"/>
        <v>20.151054852320677</v>
      </c>
      <c r="AB387" s="71">
        <v>1</v>
      </c>
      <c r="AC387" s="100">
        <v>11.85</v>
      </c>
      <c r="AD387" s="100">
        <v>2.5499999999999998</v>
      </c>
      <c r="AE387" s="100">
        <v>1.55</v>
      </c>
      <c r="AF387" s="100" t="s">
        <v>142</v>
      </c>
      <c r="AG387" s="100" t="s">
        <v>142</v>
      </c>
      <c r="AH387" s="100">
        <v>2.42</v>
      </c>
      <c r="AI387" s="100">
        <v>8.2600000000000016</v>
      </c>
      <c r="AJ387" s="100">
        <v>8.870000000000001</v>
      </c>
      <c r="AK387" s="100">
        <v>6.87</v>
      </c>
      <c r="AL387" s="100">
        <v>133740</v>
      </c>
      <c r="AM387" s="100">
        <v>0.13999999999999999</v>
      </c>
      <c r="AN387" s="100" t="s">
        <v>142</v>
      </c>
      <c r="AO387" s="110">
        <f t="shared" si="94"/>
        <v>-2.2677024986193857</v>
      </c>
      <c r="AP387" s="111">
        <f t="shared" si="95"/>
        <v>17.883352353701291</v>
      </c>
      <c r="AQ387" s="112" t="str">
        <f t="shared" si="96"/>
        <v>n/a</v>
      </c>
      <c r="AR387" s="101">
        <f>INDEX(Historical!$C$7:$C$1045,MATCH(B387,Historical!$B$7:$B$1045,0))*IF(AH387="n/a",1.03,IF(AH387&lt;0,1.01,IF(AH387&gt;10,1.1,(1+AH387/100))))</f>
        <v>4.8137400000000001</v>
      </c>
      <c r="AS387" s="109">
        <f t="shared" si="97"/>
        <v>5.2113549240000001</v>
      </c>
      <c r="AT387" s="109">
        <f t="shared" ref="AT387:AV406" si="104">IF($AK387="n/a",1.03*AS387,IF($AK387&lt;0,1.01*AS387,IF($AK387&gt;10,1.1*AS387,(1+$AK387/100)*AS387)))</f>
        <v>5.5693750072787997</v>
      </c>
      <c r="AU387" s="109">
        <f t="shared" si="104"/>
        <v>5.9519910702788534</v>
      </c>
      <c r="AV387" s="109">
        <f t="shared" si="104"/>
        <v>6.3608928568070109</v>
      </c>
      <c r="AW387" s="109">
        <f t="shared" si="99"/>
        <v>27.907353858364665</v>
      </c>
      <c r="AX387" s="113">
        <f t="shared" si="100"/>
        <v>11.686985995378645</v>
      </c>
      <c r="AY387" s="100">
        <v>0.9</v>
      </c>
      <c r="AZ387" s="100">
        <v>13.530000000000001</v>
      </c>
      <c r="BA387" s="100">
        <v>-18.52</v>
      </c>
      <c r="BB387" s="100">
        <v>-3.05</v>
      </c>
      <c r="BC387" s="100">
        <v>-4.2</v>
      </c>
      <c r="BE387" s="12">
        <v>1963</v>
      </c>
      <c r="BF387" s="12">
        <f t="shared" si="102"/>
        <v>7</v>
      </c>
      <c r="BG387" s="100">
        <v>13.18</v>
      </c>
      <c r="BH387" t="s">
        <v>121</v>
      </c>
      <c r="BI387" t="s">
        <v>122</v>
      </c>
    </row>
    <row r="388" spans="1:61" ht="12.75" customHeight="1" x14ac:dyDescent="0.2">
      <c r="A388" s="116" t="s">
        <v>1548</v>
      </c>
      <c r="B388" s="55" t="s">
        <v>1549</v>
      </c>
      <c r="C388" s="156" t="s">
        <v>139</v>
      </c>
      <c r="D388" s="98" t="s">
        <v>1550</v>
      </c>
      <c r="E388" s="157">
        <v>9</v>
      </c>
      <c r="F388" s="2">
        <v>544</v>
      </c>
      <c r="G388" s="2" t="s">
        <v>146</v>
      </c>
      <c r="H388" s="2" t="s">
        <v>146</v>
      </c>
      <c r="I388" s="100">
        <v>72.19</v>
      </c>
      <c r="J388" s="101">
        <f t="shared" si="87"/>
        <v>1.662280094195872</v>
      </c>
      <c r="K388" s="104">
        <v>0.3</v>
      </c>
      <c r="L388" s="71">
        <v>4</v>
      </c>
      <c r="M388" s="28">
        <f t="shared" si="88"/>
        <v>1.2</v>
      </c>
      <c r="N388" s="103" t="s">
        <v>708</v>
      </c>
      <c r="O388" s="104">
        <v>0.28000000000000003</v>
      </c>
      <c r="P388" s="158">
        <v>46080</v>
      </c>
      <c r="Q388" s="158">
        <v>46094</v>
      </c>
      <c r="R388" s="28">
        <f t="shared" si="89"/>
        <v>7.1428571428571281</v>
      </c>
      <c r="S388" s="105">
        <f>IF(INDEX(Historical!$D$7:$D1401,MATCH(B388,Historical!$B$7:$B$1044,0))=0,"n/a",(INDEX(Historical!$C$7:$C$1044,MATCH(B388,Historical!$B$7:$B$1044,0))/INDEX(Historical!$D$7:$D$1044,MATCH(B388,Historical!$B$7:$B$1044,0))-1)*100)</f>
        <v>7.6923076923077094</v>
      </c>
      <c r="T388" s="105">
        <f>IF(INDEX(Historical!$F$7:$F$1044,MATCH(B388,Historical!$B$7:$B$1044,0))=0,"n/a",((INDEX(Historical!$C$7:$C$1044,MATCH(B388,Historical!$B$7:$B$1044,0))/INDEX(Historical!$F$7:$F$1044,MATCH(B388,Historical!$B$7:$B$1044,0)))^(1/3)-1)*100)</f>
        <v>8.3706762661827092</v>
      </c>
      <c r="U388" s="105">
        <f>IF(INDEX(Historical!$H$7:$H$1044,MATCH(B388,Historical!$B$7:$B$1044,0))=0,"n/a",((INDEX(Historical!$C$7:$C$1044,MATCH(B388,Historical!$B$7:$B$1044,0))/INDEX(Historical!$H$7:$H$1044,MATCH(B388,Historical!$B$7:$B$1044,0)))^(1/5)-1)*100)</f>
        <v>14.06647108217831</v>
      </c>
      <c r="V388" s="105" t="str">
        <f>IF(INDEX(Historical!$M$7:$M$1044,MATCH(B388,Historical!$B$7:$B$1044,0))=0,"n/a",((INDEX(Historical!$C$7:$C$1044,MATCH(B388,Historical!$B$7:$B$1044,0))/INDEX(Historical!$M$7:$M$1044,MATCH(B388,Historical!$B$7:$B$1044,0)))^(1/10)-1)*100)</f>
        <v>n/a</v>
      </c>
      <c r="W388" s="106" t="str">
        <f t="shared" si="90"/>
        <v>n/a</v>
      </c>
      <c r="X388" s="107" t="str">
        <f t="shared" si="91"/>
        <v>n/a</v>
      </c>
      <c r="Y388" s="165"/>
      <c r="Z388" s="101">
        <f t="shared" si="92"/>
        <v>57.41626794258373</v>
      </c>
      <c r="AA388" s="109">
        <f t="shared" si="93"/>
        <v>34.540669856459331</v>
      </c>
      <c r="AB388" s="71">
        <v>12</v>
      </c>
      <c r="AC388" s="100">
        <v>2.09</v>
      </c>
      <c r="AD388" s="100">
        <v>0.86</v>
      </c>
      <c r="AE388" s="100">
        <v>1.86</v>
      </c>
      <c r="AF388" s="100">
        <v>2.92</v>
      </c>
      <c r="AG388" s="100">
        <v>8.58</v>
      </c>
      <c r="AH388" s="100">
        <v>-4.63</v>
      </c>
      <c r="AI388" s="100">
        <v>69.23</v>
      </c>
      <c r="AJ388" s="100">
        <v>-14.08</v>
      </c>
      <c r="AK388" s="100">
        <v>19.52</v>
      </c>
      <c r="AL388" s="100">
        <v>5040</v>
      </c>
      <c r="AM388" s="100">
        <v>1.3599999999999999</v>
      </c>
      <c r="AN388" s="100">
        <v>0.22</v>
      </c>
      <c r="AO388" s="110">
        <f t="shared" si="94"/>
        <v>-18.811918680085149</v>
      </c>
      <c r="AP388" s="111">
        <f t="shared" si="95"/>
        <v>15.728751176374182</v>
      </c>
      <c r="AQ388" s="112">
        <f t="shared" si="96"/>
        <v>111.72178387986361</v>
      </c>
      <c r="AR388" s="101">
        <f>INDEX(Historical!$C$7:$C$1045,MATCH(B388,Historical!$B$7:$B$1045,0))*IF(AH388="n/a",1.03,IF(AH388&lt;0,1.01,IF(AH388&gt;10,1.1,(1+AH388/100))))</f>
        <v>1.1312000000000002</v>
      </c>
      <c r="AS388" s="109">
        <f t="shared" si="97"/>
        <v>1.2443200000000003</v>
      </c>
      <c r="AT388" s="109">
        <f t="shared" si="104"/>
        <v>1.3687520000000004</v>
      </c>
      <c r="AU388" s="109">
        <f t="shared" si="104"/>
        <v>1.5056272000000006</v>
      </c>
      <c r="AV388" s="109">
        <f t="shared" si="104"/>
        <v>1.6561899200000008</v>
      </c>
      <c r="AW388" s="109">
        <f t="shared" si="99"/>
        <v>6.9060891200000025</v>
      </c>
      <c r="AX388" s="113">
        <f t="shared" si="100"/>
        <v>9.5665453940989096</v>
      </c>
      <c r="AY388" s="100">
        <v>1.62</v>
      </c>
      <c r="AZ388" s="100">
        <v>4.82</v>
      </c>
      <c r="BA388" s="100">
        <v>-29.82</v>
      </c>
      <c r="BB388" s="100">
        <v>-5.04</v>
      </c>
      <c r="BC388" s="100">
        <v>-15.52</v>
      </c>
      <c r="BE388" s="12">
        <v>2018</v>
      </c>
      <c r="BF388" s="12">
        <f t="shared" si="102"/>
        <v>1</v>
      </c>
      <c r="BG388" s="100">
        <v>5.62</v>
      </c>
      <c r="BH388" t="s">
        <v>121</v>
      </c>
      <c r="BI388" t="s">
        <v>122</v>
      </c>
    </row>
    <row r="389" spans="1:61" ht="12.75" customHeight="1" x14ac:dyDescent="0.2">
      <c r="A389" s="123" t="s">
        <v>1014</v>
      </c>
      <c r="B389" s="55" t="s">
        <v>1015</v>
      </c>
      <c r="C389" s="156" t="s">
        <v>198</v>
      </c>
      <c r="D389" s="98" t="s">
        <v>565</v>
      </c>
      <c r="E389" s="157">
        <v>12</v>
      </c>
      <c r="F389" s="2">
        <v>456</v>
      </c>
      <c r="G389" s="2" t="s">
        <v>146</v>
      </c>
      <c r="H389" s="2" t="s">
        <v>146</v>
      </c>
      <c r="I389" s="100">
        <v>257.83999999999997</v>
      </c>
      <c r="J389" s="101">
        <f t="shared" si="87"/>
        <v>0.40335091529630784</v>
      </c>
      <c r="K389" s="104">
        <v>0.26</v>
      </c>
      <c r="L389" s="71">
        <v>4</v>
      </c>
      <c r="M389" s="28">
        <f t="shared" si="88"/>
        <v>1.04</v>
      </c>
      <c r="N389" s="103" t="s">
        <v>147</v>
      </c>
      <c r="O389" s="104">
        <v>0.23</v>
      </c>
      <c r="P389" s="158">
        <v>45924</v>
      </c>
      <c r="Q389" s="158">
        <v>45945</v>
      </c>
      <c r="R389" s="28">
        <f t="shared" si="89"/>
        <v>13.043478260869565</v>
      </c>
      <c r="S389" s="105">
        <f>IF(INDEX(Historical!$D$7:$D1402,MATCH(B389,Historical!$B$7:$B$1044,0))=0,"n/a",(INDEX(Historical!$C$7:$C$1044,MATCH(B389,Historical!$B$7:$B$1044,0))/INDEX(Historical!$D$7:$D$1044,MATCH(B389,Historical!$B$7:$B$1044,0))-1)*100)</f>
        <v>14.457831325301207</v>
      </c>
      <c r="T389" s="105">
        <f>IF(INDEX(Historical!$F$7:$F$1044,MATCH(B389,Historical!$B$7:$B$1044,0))=0,"n/a",((INDEX(Historical!$C$7:$C$1044,MATCH(B389,Historical!$B$7:$B$1044,0))/INDEX(Historical!$F$7:$F$1044,MATCH(B389,Historical!$B$7:$B$1044,0)))^(1/3)-1)*100)</f>
        <v>15.131655587569771</v>
      </c>
      <c r="U389" s="105">
        <f>IF(INDEX(Historical!$H$7:$H$1044,MATCH(B389,Historical!$B$7:$B$1044,0))=0,"n/a",((INDEX(Historical!$C$7:$C$1044,MATCH(B389,Historical!$B$7:$B$1044,0))/INDEX(Historical!$H$7:$H$1044,MATCH(B389,Historical!$B$7:$B$1044,0)))^(1/5)-1)*100)</f>
        <v>14.869835499703509</v>
      </c>
      <c r="V389" s="105">
        <f>IF(INDEX(Historical!$M$7:$M$1044,MATCH(B389,Historical!$B$7:$B$1044,0))=0,"n/a",((INDEX(Historical!$C$7:$C$1044,MATCH(B389,Historical!$B$7:$B$1044,0))/INDEX(Historical!$M$7:$M$1044,MATCH(B389,Historical!$B$7:$B$1044,0)))^(1/10)-1)*100)</f>
        <v>25.760784319760589</v>
      </c>
      <c r="W389" s="106">
        <f t="shared" si="90"/>
        <v>0.57722759195251494</v>
      </c>
      <c r="X389" s="107">
        <f t="shared" si="91"/>
        <v>0.66323976359070058</v>
      </c>
      <c r="Y389" s="159"/>
      <c r="Z389" s="101">
        <f t="shared" si="92"/>
        <v>19.622641509433965</v>
      </c>
      <c r="AA389" s="109">
        <f t="shared" si="93"/>
        <v>48.64905660377358</v>
      </c>
      <c r="AB389" s="71">
        <v>6</v>
      </c>
      <c r="AC389" s="100">
        <v>5.3</v>
      </c>
      <c r="AD389" s="100">
        <v>1.01</v>
      </c>
      <c r="AE389" s="100">
        <v>14.87</v>
      </c>
      <c r="AF389" s="100">
        <v>30.46</v>
      </c>
      <c r="AG389" s="100">
        <v>66.759999999999991</v>
      </c>
      <c r="AH389" s="100">
        <v>37.19</v>
      </c>
      <c r="AI389" s="100">
        <v>39.72</v>
      </c>
      <c r="AJ389" s="100">
        <v>22.42</v>
      </c>
      <c r="AK389" s="100">
        <v>32.18</v>
      </c>
      <c r="AL389" s="100">
        <v>322450</v>
      </c>
      <c r="AM389" s="100">
        <v>0.33999999999999997</v>
      </c>
      <c r="AN389" s="100">
        <v>0.35</v>
      </c>
      <c r="AO389" s="110">
        <f t="shared" si="94"/>
        <v>-33.37587018877376</v>
      </c>
      <c r="AP389" s="111">
        <f t="shared" si="95"/>
        <v>15.273186414999817</v>
      </c>
      <c r="AQ389" s="112">
        <f t="shared" si="96"/>
        <v>711.54181494265549</v>
      </c>
      <c r="AR389" s="101">
        <f>INDEX(Historical!$C$7:$C$1045,MATCH(B389,Historical!$B$7:$B$1045,0))*IF(AH389="n/a",1.03,IF(AH389&lt;0,1.01,IF(AH389&gt;10,1.1,(1+AH389/100))))</f>
        <v>1.0449999999999999</v>
      </c>
      <c r="AS389" s="109">
        <f t="shared" si="97"/>
        <v>1.1495</v>
      </c>
      <c r="AT389" s="109">
        <f t="shared" si="104"/>
        <v>1.2644500000000001</v>
      </c>
      <c r="AU389" s="109">
        <f t="shared" si="104"/>
        <v>1.3908950000000002</v>
      </c>
      <c r="AV389" s="109">
        <f t="shared" si="104"/>
        <v>1.5299845000000003</v>
      </c>
      <c r="AW389" s="109">
        <f t="shared" si="99"/>
        <v>6.3798295000000005</v>
      </c>
      <c r="AX389" s="113">
        <f t="shared" si="100"/>
        <v>2.4743366040955634</v>
      </c>
      <c r="AY389" s="100">
        <v>1.8</v>
      </c>
      <c r="AZ389" s="100">
        <v>276.27000000000004</v>
      </c>
      <c r="BA389" s="100">
        <v>-6.5299999999999994</v>
      </c>
      <c r="BB389" s="100">
        <v>8.91</v>
      </c>
      <c r="BC389" s="100">
        <v>48.64</v>
      </c>
      <c r="BE389" s="12">
        <v>2014</v>
      </c>
      <c r="BF389" s="12">
        <f t="shared" si="102"/>
        <v>1</v>
      </c>
      <c r="BG389" s="100">
        <v>32.92</v>
      </c>
      <c r="BH389" t="s">
        <v>121</v>
      </c>
      <c r="BI389" t="s">
        <v>122</v>
      </c>
    </row>
    <row r="390" spans="1:61" ht="12.75" customHeight="1" x14ac:dyDescent="0.2">
      <c r="A390" s="123" t="s">
        <v>1016</v>
      </c>
      <c r="B390" s="55" t="s">
        <v>1017</v>
      </c>
      <c r="C390" s="156" t="s">
        <v>116</v>
      </c>
      <c r="D390" s="98" t="s">
        <v>248</v>
      </c>
      <c r="E390" s="157">
        <v>21</v>
      </c>
      <c r="F390" s="2">
        <v>191</v>
      </c>
      <c r="G390" s="2" t="s">
        <v>146</v>
      </c>
      <c r="H390" s="2" t="s">
        <v>146</v>
      </c>
      <c r="I390" s="100">
        <v>184.06</v>
      </c>
      <c r="J390" s="101">
        <f t="shared" si="87"/>
        <v>0.86928175594914703</v>
      </c>
      <c r="K390" s="104">
        <v>0.4</v>
      </c>
      <c r="L390" s="71">
        <v>4</v>
      </c>
      <c r="M390" s="28">
        <f t="shared" si="88"/>
        <v>1.6</v>
      </c>
      <c r="N390" s="103" t="s">
        <v>355</v>
      </c>
      <c r="O390" s="104">
        <v>0.36</v>
      </c>
      <c r="P390" s="158">
        <v>45813</v>
      </c>
      <c r="Q390" s="158">
        <v>45832</v>
      </c>
      <c r="R390" s="28">
        <f t="shared" si="89"/>
        <v>11.111111111111121</v>
      </c>
      <c r="S390" s="105">
        <f>IF(INDEX(Historical!$D$7:$D1403,MATCH(B390,Historical!$B$7:$B$1044,0))=0,"n/a",(INDEX(Historical!$C$7:$C$1044,MATCH(B390,Historical!$B$7:$B$1044,0))/INDEX(Historical!$D$7:$D$1044,MATCH(B390,Historical!$B$7:$B$1044,0))-1)*100)</f>
        <v>13.043478260869579</v>
      </c>
      <c r="T390" s="105">
        <f>IF(INDEX(Historical!$F$7:$F$1044,MATCH(B390,Historical!$B$7:$B$1044,0))=0,"n/a",((INDEX(Historical!$C$7:$C$1044,MATCH(B390,Historical!$B$7:$B$1044,0))/INDEX(Historical!$F$7:$F$1044,MATCH(B390,Historical!$B$7:$B$1044,0)))^(1/3)-1)*100)</f>
        <v>12.351093677423597</v>
      </c>
      <c r="U390" s="105">
        <f>IF(INDEX(Historical!$H$7:$H$1044,MATCH(B390,Historical!$B$7:$B$1044,0))=0,"n/a",((INDEX(Historical!$C$7:$C$1044,MATCH(B390,Historical!$B$7:$B$1044,0))/INDEX(Historical!$H$7:$H$1044,MATCH(B390,Historical!$B$7:$B$1044,0)))^(1/5)-1)*100)</f>
        <v>14.577542052097847</v>
      </c>
      <c r="V390" s="105">
        <f>IF(INDEX(Historical!$M$7:$M$1044,MATCH(B390,Historical!$B$7:$B$1044,0))=0,"n/a",((INDEX(Historical!$C$7:$C$1044,MATCH(B390,Historical!$B$7:$B$1044,0))/INDEX(Historical!$M$7:$M$1044,MATCH(B390,Historical!$B$7:$B$1044,0)))^(1/10)-1)*100)</f>
        <v>17.923492854605392</v>
      </c>
      <c r="W390" s="106">
        <f t="shared" si="90"/>
        <v>0.81332038182235156</v>
      </c>
      <c r="X390" s="107" t="str">
        <f t="shared" si="91"/>
        <v>n/a</v>
      </c>
      <c r="Y390" s="164"/>
      <c r="Z390" s="101">
        <f t="shared" si="92"/>
        <v>44.19889502762431</v>
      </c>
      <c r="AA390" s="109">
        <f t="shared" si="93"/>
        <v>50.845303867403317</v>
      </c>
      <c r="AB390" s="71">
        <v>12</v>
      </c>
      <c r="AC390" s="100">
        <v>3.62</v>
      </c>
      <c r="AD390" s="100">
        <v>0.79</v>
      </c>
      <c r="AE390" s="100">
        <v>1.31</v>
      </c>
      <c r="AF390" s="100">
        <v>7.82</v>
      </c>
      <c r="AG390" s="100">
        <v>14.41</v>
      </c>
      <c r="AH390" s="100">
        <v>70.709999999999994</v>
      </c>
      <c r="AI390" s="100">
        <v>24.490000000000002</v>
      </c>
      <c r="AJ390" s="100">
        <v>-7.82</v>
      </c>
      <c r="AK390" s="100">
        <v>33.07</v>
      </c>
      <c r="AL390" s="100">
        <v>6250</v>
      </c>
      <c r="AM390" s="100">
        <v>0.74</v>
      </c>
      <c r="AN390" s="100">
        <v>0.16</v>
      </c>
      <c r="AO390" s="110">
        <f t="shared" si="94"/>
        <v>-35.398480059356324</v>
      </c>
      <c r="AP390" s="111">
        <f t="shared" si="95"/>
        <v>15.446823808046995</v>
      </c>
      <c r="AQ390" s="112">
        <f t="shared" si="96"/>
        <v>320.37563955379704</v>
      </c>
      <c r="AR390" s="101">
        <f>INDEX(Historical!$C$7:$C$1045,MATCH(B390,Historical!$B$7:$B$1045,0))*IF(AH390="n/a",1.03,IF(AH390&lt;0,1.01,IF(AH390&gt;10,1.1,(1+AH390/100))))</f>
        <v>1.7160000000000002</v>
      </c>
      <c r="AS390" s="109">
        <f t="shared" si="97"/>
        <v>1.8876000000000004</v>
      </c>
      <c r="AT390" s="109">
        <f t="shared" si="104"/>
        <v>2.0763600000000006</v>
      </c>
      <c r="AU390" s="109">
        <f t="shared" si="104"/>
        <v>2.283996000000001</v>
      </c>
      <c r="AV390" s="109">
        <f t="shared" si="104"/>
        <v>2.5123956000000014</v>
      </c>
      <c r="AW390" s="109">
        <f t="shared" si="99"/>
        <v>10.476351600000005</v>
      </c>
      <c r="AX390" s="113">
        <f t="shared" si="100"/>
        <v>5.691813321742913</v>
      </c>
      <c r="AY390" s="100">
        <v>0.85</v>
      </c>
      <c r="AZ390" s="100">
        <v>56.330000000000005</v>
      </c>
      <c r="BA390" s="100">
        <v>-6.01</v>
      </c>
      <c r="BB390" s="100">
        <v>13.8</v>
      </c>
      <c r="BC390" s="100">
        <v>29.709999999999997</v>
      </c>
      <c r="BE390" s="12">
        <v>2005</v>
      </c>
      <c r="BF390" s="12">
        <f t="shared" si="102"/>
        <v>2</v>
      </c>
      <c r="BG390" s="100">
        <v>7.51</v>
      </c>
      <c r="BH390" t="s">
        <v>121</v>
      </c>
      <c r="BI390" t="s">
        <v>122</v>
      </c>
    </row>
    <row r="391" spans="1:61" ht="12.75" customHeight="1" x14ac:dyDescent="0.2">
      <c r="A391" s="116" t="s">
        <v>1551</v>
      </c>
      <c r="B391" s="55" t="s">
        <v>1552</v>
      </c>
      <c r="C391" s="156" t="s">
        <v>125</v>
      </c>
      <c r="D391" s="98" t="s">
        <v>126</v>
      </c>
      <c r="E391" s="157">
        <v>10</v>
      </c>
      <c r="F391" s="2">
        <v>511</v>
      </c>
      <c r="G391" s="2" t="s">
        <v>146</v>
      </c>
      <c r="H391" s="2" t="s">
        <v>146</v>
      </c>
      <c r="I391" s="100">
        <v>43.55</v>
      </c>
      <c r="J391" s="101">
        <f t="shared" ref="J391:J454" si="105">(M391/I391)*100</f>
        <v>3.4902411021814008</v>
      </c>
      <c r="K391" s="104">
        <v>0.38</v>
      </c>
      <c r="L391" s="71">
        <v>4</v>
      </c>
      <c r="M391" s="28">
        <f t="shared" ref="M391:M454" si="106">K391*L391</f>
        <v>1.52</v>
      </c>
      <c r="N391" s="103" t="s">
        <v>1553</v>
      </c>
      <c r="O391" s="104">
        <v>0.37</v>
      </c>
      <c r="P391" s="158">
        <v>46052</v>
      </c>
      <c r="Q391" s="158">
        <v>46080</v>
      </c>
      <c r="R391" s="28">
        <f t="shared" ref="R391:R454" si="107">(K391-O391)/O391*100</f>
        <v>2.7027027027027053</v>
      </c>
      <c r="S391" s="105">
        <f>IF(INDEX(Historical!$D$7:$D1404,MATCH(B391,Historical!$B$7:$B$1044,0))=0,"n/a",(INDEX(Historical!$C$7:$C$1044,MATCH(B391,Historical!$B$7:$B$1044,0))/INDEX(Historical!$D$7:$D$1044,MATCH(B391,Historical!$B$7:$B$1044,0))-1)*100)</f>
        <v>2.7777777777777901</v>
      </c>
      <c r="T391" s="105">
        <f>IF(INDEX(Historical!$F$7:$F$1044,MATCH(B391,Historical!$B$7:$B$1044,0))=0,"n/a",((INDEX(Historical!$C$7:$C$1044,MATCH(B391,Historical!$B$7:$B$1044,0))/INDEX(Historical!$F$7:$F$1044,MATCH(B391,Historical!$B$7:$B$1044,0)))^(1/3)-1)*100)</f>
        <v>14.730410260859351</v>
      </c>
      <c r="U391" s="105">
        <f>IF(INDEX(Historical!$H$7:$H$1044,MATCH(B391,Historical!$B$7:$B$1044,0))=0,"n/a",((INDEX(Historical!$C$7:$C$1044,MATCH(B391,Historical!$B$7:$B$1044,0))/INDEX(Historical!$H$7:$H$1044,MATCH(B391,Historical!$B$7:$B$1044,0)))^(1/5)-1)*100)</f>
        <v>9.9752043443329441</v>
      </c>
      <c r="V391" s="105" t="str">
        <f>IF(INDEX(Historical!$M$7:$M$1044,MATCH(B391,Historical!$B$7:$B$1044,0))=0,"n/a",((INDEX(Historical!$C$7:$C$1044,MATCH(B391,Historical!$B$7:$B$1044,0))/INDEX(Historical!$M$7:$M$1044,MATCH(B391,Historical!$B$7:$B$1044,0)))^(1/10)-1)*100)</f>
        <v>n/a</v>
      </c>
      <c r="W391" s="106" t="str">
        <f t="shared" ref="W391:W454" si="108">IF(OR(U391&lt;=0,U391="n/a",V391&lt;=0,V391="n/a"),"n/a",U391/V391)</f>
        <v>n/a</v>
      </c>
      <c r="X391" s="107">
        <f t="shared" ref="X391:X454" si="109">IF(OR(AJ391&lt;=0,AJ391="n/a",U391&lt;=0,U391="n/a"),"n/a",U391/AJ391)</f>
        <v>76.732341110253415</v>
      </c>
      <c r="Y391" s="165"/>
      <c r="Z391" s="101">
        <f t="shared" ref="Z391:Z454" si="110">IF(OR(AC391&lt;0.01,AC391="n/a"),"n/a",M391/AC391*100)</f>
        <v>71.028037383177562</v>
      </c>
      <c r="AA391" s="109">
        <f t="shared" ref="AA391:AA454" si="111">IF(OR(AC391&lt;0.01,AC391="n/a"),"n/a",I391/AC391)</f>
        <v>20.350467289719624</v>
      </c>
      <c r="AB391" s="71">
        <v>5</v>
      </c>
      <c r="AC391" s="100">
        <v>2.14</v>
      </c>
      <c r="AD391" s="100" t="s">
        <v>142</v>
      </c>
      <c r="AE391" s="100">
        <v>0.92</v>
      </c>
      <c r="AF391" s="100">
        <v>3.31</v>
      </c>
      <c r="AG391" s="100">
        <v>17.349999999999998</v>
      </c>
      <c r="AH391" s="100">
        <v>-17.53</v>
      </c>
      <c r="AI391" s="100">
        <v>5.0999999999999996</v>
      </c>
      <c r="AJ391" s="100">
        <v>0.13</v>
      </c>
      <c r="AK391" s="100">
        <v>-0.48</v>
      </c>
      <c r="AL391" s="100">
        <v>6010</v>
      </c>
      <c r="AM391" s="100">
        <v>1.51</v>
      </c>
      <c r="AN391" s="100">
        <v>2.2000000000000002</v>
      </c>
      <c r="AO391" s="110">
        <f t="shared" ref="AO391:AO454" si="112">IF(U391="n/a","n/a",IF(AA391&lt;0,"n/a",IF(AA391="n/a","n/a",J391+U391-AA391)))</f>
        <v>-6.8850218432052799</v>
      </c>
      <c r="AP391" s="111">
        <f t="shared" ref="AP391:AP454" si="113">IF(U391="n/a","n/a",J391+U391)</f>
        <v>13.465445446514344</v>
      </c>
      <c r="AQ391" s="112">
        <f t="shared" ref="AQ391:AQ454" si="114">IF(OR(AC391&lt;0.01,AC391="n/a",AF391="n/a"),"n/a",(I391/SQRT(22.5*AC391*(I391/AF391))-1)*100)</f>
        <v>73.025427455648128</v>
      </c>
      <c r="AR391" s="101">
        <f>INDEX(Historical!$C$7:$C$1045,MATCH(B391,Historical!$B$7:$B$1045,0))*IF(AH391="n/a",1.03,IF(AH391&lt;0,1.01,IF(AH391&gt;10,1.1,(1+AH391/100))))</f>
        <v>1.4947999999999999</v>
      </c>
      <c r="AS391" s="109">
        <f t="shared" ref="AS391:AS454" si="115">IF($AI391="n/a",1.03*AR391,IF($AI391&lt;0,1.01*AR391,IF($AI391&gt;10,1.1*AR391,(1+$AI391/100)*AR391)))</f>
        <v>1.5710347999999998</v>
      </c>
      <c r="AT391" s="109">
        <f t="shared" si="104"/>
        <v>1.5867451479999999</v>
      </c>
      <c r="AU391" s="109">
        <f t="shared" si="104"/>
        <v>1.6026125994799998</v>
      </c>
      <c r="AV391" s="109">
        <f t="shared" si="104"/>
        <v>1.6186387254747998</v>
      </c>
      <c r="AW391" s="109">
        <f t="shared" ref="AW391:AW454" si="116">SUM(AR391:AV391)</f>
        <v>7.8738312729547992</v>
      </c>
      <c r="AX391" s="113">
        <f t="shared" ref="AX391:AX454" si="117">AW391/I391*100</f>
        <v>18.079979960860619</v>
      </c>
      <c r="AY391" s="100">
        <v>0.46</v>
      </c>
      <c r="AZ391" s="100">
        <v>15.76</v>
      </c>
      <c r="BA391" s="100">
        <v>-35.07</v>
      </c>
      <c r="BB391" s="100">
        <v>0.24</v>
      </c>
      <c r="BC391" s="100">
        <v>-16.009999999999998</v>
      </c>
      <c r="BE391" s="12">
        <v>2017</v>
      </c>
      <c r="BF391" s="12">
        <f t="shared" si="102"/>
        <v>1</v>
      </c>
      <c r="BG391" s="100">
        <v>4.05</v>
      </c>
      <c r="BH391" t="s">
        <v>121</v>
      </c>
      <c r="BI391" t="s">
        <v>122</v>
      </c>
    </row>
    <row r="392" spans="1:61" ht="12.75" customHeight="1" x14ac:dyDescent="0.2">
      <c r="A392" s="116" t="s">
        <v>1554</v>
      </c>
      <c r="B392" s="55" t="s">
        <v>1555</v>
      </c>
      <c r="C392" s="156" t="s">
        <v>300</v>
      </c>
      <c r="D392" s="98" t="s">
        <v>795</v>
      </c>
      <c r="E392" s="157">
        <v>7</v>
      </c>
      <c r="F392" s="2">
        <v>602</v>
      </c>
      <c r="G392" s="2" t="s">
        <v>146</v>
      </c>
      <c r="H392" s="2" t="s">
        <v>146</v>
      </c>
      <c r="I392" s="100">
        <v>50.92</v>
      </c>
      <c r="J392" s="101">
        <f t="shared" si="105"/>
        <v>5.4988216810683426</v>
      </c>
      <c r="K392" s="104">
        <v>0.7</v>
      </c>
      <c r="L392" s="71">
        <v>4</v>
      </c>
      <c r="M392" s="28">
        <f t="shared" si="106"/>
        <v>2.8</v>
      </c>
      <c r="N392" s="103" t="s">
        <v>209</v>
      </c>
      <c r="O392" s="104">
        <v>0.67500000000000004</v>
      </c>
      <c r="P392" s="158">
        <v>46021</v>
      </c>
      <c r="Q392" s="158">
        <v>46037</v>
      </c>
      <c r="R392" s="28">
        <f t="shared" si="107"/>
        <v>3.7037037037036904</v>
      </c>
      <c r="S392" s="105">
        <f>IF(INDEX(Historical!$D$7:$D1405,MATCH(B392,Historical!$B$7:$B$1044,0))=0,"n/a",(INDEX(Historical!$C$7:$C$1044,MATCH(B392,Historical!$B$7:$B$1044,0))/INDEX(Historical!$D$7:$D$1044,MATCH(B392,Historical!$B$7:$B$1044,0))-1)*100)</f>
        <v>3.8461538461538547</v>
      </c>
      <c r="T392" s="105">
        <f>IF(INDEX(Historical!$F$7:$F$1044,MATCH(B392,Historical!$B$7:$B$1044,0))=0,"n/a",((INDEX(Historical!$C$7:$C$1044,MATCH(B392,Historical!$B$7:$B$1044,0))/INDEX(Historical!$F$7:$F$1044,MATCH(B392,Historical!$B$7:$B$1044,0)))^(1/3)-1)*100)</f>
        <v>4.0041911525952045</v>
      </c>
      <c r="U392" s="105">
        <f>IF(INDEX(Historical!$H$7:$H$1044,MATCH(B392,Historical!$B$7:$B$1044,0))=0,"n/a",((INDEX(Historical!$C$7:$C$1044,MATCH(B392,Historical!$B$7:$B$1044,0))/INDEX(Historical!$H$7:$H$1044,MATCH(B392,Historical!$B$7:$B$1044,0)))^(1/5)-1)*100)</f>
        <v>5.1547496797280434</v>
      </c>
      <c r="V392" s="105">
        <f>IF(INDEX(Historical!$M$7:$M$1044,MATCH(B392,Historical!$B$7:$B$1044,0))=0,"n/a",((INDEX(Historical!$C$7:$C$1044,MATCH(B392,Historical!$B$7:$B$1044,0))/INDEX(Historical!$M$7:$M$1044,MATCH(B392,Historical!$B$7:$B$1044,0)))^(1/10)-1)*100)</f>
        <v>-2.278869007839468</v>
      </c>
      <c r="W392" s="106" t="str">
        <f t="shared" si="108"/>
        <v>n/a</v>
      </c>
      <c r="X392" s="107" t="str">
        <f t="shared" si="109"/>
        <v>n/a</v>
      </c>
      <c r="Y392" s="162"/>
      <c r="Z392" s="101">
        <f t="shared" si="110"/>
        <v>187.91946308724832</v>
      </c>
      <c r="AA392" s="109">
        <f t="shared" si="111"/>
        <v>34.174496644295303</v>
      </c>
      <c r="AB392" s="71">
        <v>12</v>
      </c>
      <c r="AC392" s="100">
        <v>1.49</v>
      </c>
      <c r="AD392" s="100" t="s">
        <v>142</v>
      </c>
      <c r="AE392" s="100">
        <v>8.64</v>
      </c>
      <c r="AF392" s="100">
        <v>1.51</v>
      </c>
      <c r="AG392" s="100">
        <v>4.6100000000000003</v>
      </c>
      <c r="AH392" s="100">
        <v>-96.17</v>
      </c>
      <c r="AI392" s="100">
        <v>367.3</v>
      </c>
      <c r="AJ392" s="100">
        <v>-11.219999999999999</v>
      </c>
      <c r="AK392" s="100" t="s">
        <v>142</v>
      </c>
      <c r="AL392" s="100">
        <v>3000</v>
      </c>
      <c r="AM392" s="100">
        <v>3</v>
      </c>
      <c r="AN392" s="100">
        <v>0.68</v>
      </c>
      <c r="AO392" s="110">
        <f t="shared" si="112"/>
        <v>-23.520925283498919</v>
      </c>
      <c r="AP392" s="111">
        <f t="shared" si="113"/>
        <v>10.653571360796386</v>
      </c>
      <c r="AQ392" s="112">
        <f t="shared" si="114"/>
        <v>51.442676992372149</v>
      </c>
      <c r="AR392" s="101">
        <f>INDEX(Historical!$C$7:$C$1045,MATCH(B392,Historical!$B$7:$B$1045,0))*IF(AH392="n/a",1.03,IF(AH392&lt;0,1.01,IF(AH392&gt;10,1.1,(1+AH392/100))))</f>
        <v>2.7270000000000003</v>
      </c>
      <c r="AS392" s="109">
        <f t="shared" si="115"/>
        <v>2.9997000000000007</v>
      </c>
      <c r="AT392" s="109">
        <f t="shared" si="104"/>
        <v>3.0896910000000006</v>
      </c>
      <c r="AU392" s="109">
        <f t="shared" si="104"/>
        <v>3.1823817300000008</v>
      </c>
      <c r="AV392" s="109">
        <f t="shared" si="104"/>
        <v>3.2778531819000007</v>
      </c>
      <c r="AW392" s="109">
        <f t="shared" si="116"/>
        <v>15.276625911900004</v>
      </c>
      <c r="AX392" s="113">
        <f t="shared" si="117"/>
        <v>30.001229206402208</v>
      </c>
      <c r="AY392" s="100">
        <v>1.08</v>
      </c>
      <c r="AZ392" s="100">
        <v>33.300000000000004</v>
      </c>
      <c r="BA392" s="100">
        <v>-3.05</v>
      </c>
      <c r="BB392" s="100">
        <v>4.8599999999999994</v>
      </c>
      <c r="BC392" s="100">
        <v>8.1</v>
      </c>
      <c r="BE392" s="12">
        <v>2021</v>
      </c>
      <c r="BF392" s="12">
        <f t="shared" si="102"/>
        <v>0</v>
      </c>
      <c r="BG392" s="100">
        <v>2.59</v>
      </c>
      <c r="BH392" t="s">
        <v>121</v>
      </c>
      <c r="BI392" t="s">
        <v>302</v>
      </c>
    </row>
    <row r="393" spans="1:61" ht="12.75" customHeight="1" x14ac:dyDescent="0.2">
      <c r="A393" s="116" t="s">
        <v>5569</v>
      </c>
      <c r="B393" s="55" t="s">
        <v>3025</v>
      </c>
      <c r="C393" s="156" t="s">
        <v>335</v>
      </c>
      <c r="D393" s="98" t="s">
        <v>371</v>
      </c>
      <c r="E393" s="157">
        <v>5</v>
      </c>
      <c r="F393" s="2">
        <v>698</v>
      </c>
      <c r="G393" s="2" t="s">
        <v>146</v>
      </c>
      <c r="H393" s="2" t="s">
        <v>146</v>
      </c>
      <c r="I393" s="100">
        <v>34.74</v>
      </c>
      <c r="J393" s="101">
        <f t="shared" si="105"/>
        <v>2.786413356361543</v>
      </c>
      <c r="K393" s="104">
        <v>0.24199999999999999</v>
      </c>
      <c r="L393" s="71">
        <v>4</v>
      </c>
      <c r="M393" s="28">
        <f t="shared" si="106"/>
        <v>0.96799999999999997</v>
      </c>
      <c r="N393" s="103" t="s">
        <v>158</v>
      </c>
      <c r="O393" s="104">
        <v>0.22</v>
      </c>
      <c r="P393" s="158">
        <v>45995</v>
      </c>
      <c r="Q393" s="158">
        <v>46006</v>
      </c>
      <c r="R393" s="28">
        <f t="shared" si="107"/>
        <v>9.9999999999999964</v>
      </c>
      <c r="S393" s="105">
        <f>IF(INDEX(Historical!$D$7:$D1719,MATCH(B393,Historical!$B$7:$B$1044,0))=0,"n/a",(INDEX(Historical!$C$7:$C$1044,MATCH(B393,Historical!$B$7:$B$1044,0))/INDEX(Historical!$D$7:$D$1044,MATCH(B393,Historical!$B$7:$B$1044,0))-1)*100)</f>
        <v>9.9999999999999858</v>
      </c>
      <c r="T393" s="105">
        <f>IF(INDEX(Historical!$F$7:$F$1044,MATCH(B393,Historical!$B$7:$B$1044,0))=0,"n/a",((INDEX(Historical!$C$7:$C$1044,MATCH(B393,Historical!$B$7:$B$1044,0))/INDEX(Historical!$F$7:$F$1044,MATCH(B393,Historical!$B$7:$B$1044,0)))^(1/3)-1)*100)</f>
        <v>10.064241629820891</v>
      </c>
      <c r="U393" s="105">
        <f>IF(INDEX(Historical!$H$7:$H$1044,MATCH(B393,Historical!$B$7:$B$1044,0))=0,"n/a",((INDEX(Historical!$C$7:$C$1044,MATCH(B393,Historical!$B$7:$B$1044,0))/INDEX(Historical!$H$7:$H$1044,MATCH(B393,Historical!$B$7:$B$1044,0)))^(1/5)-1)*100)</f>
        <v>20.844725248810249</v>
      </c>
      <c r="V393" s="105">
        <f>IF(INDEX(Historical!$M$7:$M$1044,MATCH(B393,Historical!$B$7:$B$1044,0))=0,"n/a",((INDEX(Historical!$C$7:$C$1044,MATCH(B393,Historical!$B$7:$B$1044,0))/INDEX(Historical!$M$7:$M$1044,MATCH(B393,Historical!$B$7:$B$1044,0)))^(1/10)-1)*100)</f>
        <v>10.248518460132683</v>
      </c>
      <c r="W393" s="106">
        <f t="shared" si="108"/>
        <v>2.0339257161800908</v>
      </c>
      <c r="X393" s="107">
        <f t="shared" si="109"/>
        <v>2.8672249310605569</v>
      </c>
      <c r="Y393" s="162"/>
      <c r="Z393" s="101">
        <f t="shared" si="110"/>
        <v>48.159203980099505</v>
      </c>
      <c r="AA393" s="109">
        <f t="shared" si="111"/>
        <v>17.28358208955224</v>
      </c>
      <c r="AB393" s="71">
        <v>4</v>
      </c>
      <c r="AC393" s="100">
        <v>2.0099999999999998</v>
      </c>
      <c r="AD393" s="100">
        <v>2.93</v>
      </c>
      <c r="AE393" s="100">
        <v>0.67</v>
      </c>
      <c r="AF393" s="100">
        <v>1.36</v>
      </c>
      <c r="AG393" s="100">
        <v>8.1100000000000012</v>
      </c>
      <c r="AH393" s="100">
        <v>-10.93</v>
      </c>
      <c r="AI393" s="100">
        <v>13.780000000000001</v>
      </c>
      <c r="AJ393" s="100">
        <v>7.2700000000000005</v>
      </c>
      <c r="AK393" s="100">
        <v>4</v>
      </c>
      <c r="AL393" s="100">
        <v>1420</v>
      </c>
      <c r="AM393" s="100">
        <v>1.95</v>
      </c>
      <c r="AN393" s="100">
        <v>0.55000000000000004</v>
      </c>
      <c r="AO393" s="110">
        <f t="shared" si="112"/>
        <v>6.3475565156195515</v>
      </c>
      <c r="AP393" s="111">
        <f t="shared" si="113"/>
        <v>23.631138605171792</v>
      </c>
      <c r="AQ393" s="112">
        <f t="shared" si="114"/>
        <v>2.210396604892173</v>
      </c>
      <c r="AR393" s="101">
        <f>INDEX(Historical!$C$7:$C$1045,MATCH(B393,Historical!$B$7:$B$1045,0))*IF(AH393="n/a",1.03,IF(AH393&lt;0,1.01,IF(AH393&gt;10,1.1,(1+AH393/100))))</f>
        <v>0.91101999999999994</v>
      </c>
      <c r="AS393" s="109">
        <f t="shared" si="115"/>
        <v>1.002122</v>
      </c>
      <c r="AT393" s="109">
        <f t="shared" si="104"/>
        <v>1.0422068799999999</v>
      </c>
      <c r="AU393" s="109">
        <f t="shared" si="104"/>
        <v>1.0838951552</v>
      </c>
      <c r="AV393" s="109">
        <f t="shared" si="104"/>
        <v>1.127250961408</v>
      </c>
      <c r="AW393" s="109">
        <f t="shared" si="116"/>
        <v>5.1664949966079998</v>
      </c>
      <c r="AX393" s="113">
        <f t="shared" si="117"/>
        <v>14.871891181945882</v>
      </c>
      <c r="AY393" s="100">
        <v>1.29</v>
      </c>
      <c r="AZ393" s="100">
        <v>19.670000000000002</v>
      </c>
      <c r="BA393" s="100">
        <v>-21.91</v>
      </c>
      <c r="BB393" s="100">
        <v>1.78</v>
      </c>
      <c r="BC393" s="100">
        <v>-2.4500000000000002</v>
      </c>
      <c r="BE393" s="12">
        <v>2021</v>
      </c>
      <c r="BF393" s="12">
        <f t="shared" si="102"/>
        <v>0</v>
      </c>
      <c r="BG393" s="100">
        <v>4.1300000000000008</v>
      </c>
      <c r="BH393" s="55" t="s">
        <v>121</v>
      </c>
      <c r="BI393" s="55" t="s">
        <v>122</v>
      </c>
    </row>
    <row r="394" spans="1:61" x14ac:dyDescent="0.2">
      <c r="A394" s="55" t="s">
        <v>1020</v>
      </c>
      <c r="B394" s="55" t="s">
        <v>1021</v>
      </c>
      <c r="C394" s="156" t="s">
        <v>134</v>
      </c>
      <c r="D394" s="98" t="s">
        <v>354</v>
      </c>
      <c r="E394" s="157">
        <v>15</v>
      </c>
      <c r="F394" s="2">
        <v>332</v>
      </c>
      <c r="G394" s="2" t="s">
        <v>146</v>
      </c>
      <c r="H394" s="2" t="s">
        <v>146</v>
      </c>
      <c r="I394" s="100">
        <v>502.92</v>
      </c>
      <c r="J394" s="101">
        <f t="shared" si="105"/>
        <v>0.69195895967549503</v>
      </c>
      <c r="K394" s="104">
        <v>0.87</v>
      </c>
      <c r="L394" s="71">
        <v>4</v>
      </c>
      <c r="M394" s="28">
        <f t="shared" si="106"/>
        <v>3.48</v>
      </c>
      <c r="N394" s="103" t="s">
        <v>372</v>
      </c>
      <c r="O394" s="104">
        <v>0.76</v>
      </c>
      <c r="P394" s="158">
        <v>46031</v>
      </c>
      <c r="Q394" s="158">
        <v>46062</v>
      </c>
      <c r="R394" s="28">
        <f t="shared" si="107"/>
        <v>14.473684210526313</v>
      </c>
      <c r="S394" s="105">
        <f>IF(INDEX(Historical!$D$7:$D1407,MATCH(B394,Historical!$B$7:$B$1044,0))=0,"n/a",(INDEX(Historical!$C$7:$C$1044,MATCH(B394,Historical!$B$7:$B$1044,0))/INDEX(Historical!$D$7:$D$1044,MATCH(B394,Historical!$B$7:$B$1044,0))-1)*100)</f>
        <v>15.151515151515138</v>
      </c>
      <c r="T394" s="105">
        <f>IF(INDEX(Historical!$F$7:$F$1044,MATCH(B394,Historical!$B$7:$B$1044,0))=0,"n/a",((INDEX(Historical!$C$7:$C$1044,MATCH(B394,Historical!$B$7:$B$1044,0))/INDEX(Historical!$F$7:$F$1044,MATCH(B394,Historical!$B$7:$B$1044,0)))^(1/3)-1)*100)</f>
        <v>15.754843129198481</v>
      </c>
      <c r="U394" s="105">
        <f>IF(INDEX(Historical!$H$7:$H$1044,MATCH(B394,Historical!$B$7:$B$1044,0))=0,"n/a",((INDEX(Historical!$C$7:$C$1044,MATCH(B394,Historical!$B$7:$B$1044,0))/INDEX(Historical!$H$7:$H$1044,MATCH(B394,Historical!$B$7:$B$1044,0)))^(1/5)-1)*100)</f>
        <v>13.697448881013807</v>
      </c>
      <c r="V394" s="105">
        <f>IF(INDEX(Historical!$M$7:$M$1044,MATCH(B394,Historical!$B$7:$B$1044,0))=0,"n/a",((INDEX(Historical!$C$7:$C$1044,MATCH(B394,Historical!$B$7:$B$1044,0))/INDEX(Historical!$M$7:$M$1044,MATCH(B394,Historical!$B$7:$B$1044,0)))^(1/10)-1)*100)</f>
        <v>16.860936130231497</v>
      </c>
      <c r="W394" s="106">
        <f t="shared" si="108"/>
        <v>0.81237772180717849</v>
      </c>
      <c r="X394" s="107">
        <f t="shared" si="109"/>
        <v>0.65257021824744188</v>
      </c>
      <c r="Y394" s="159"/>
      <c r="Z394" s="101">
        <f t="shared" si="110"/>
        <v>21.06537530266344</v>
      </c>
      <c r="AA394" s="109">
        <f t="shared" si="111"/>
        <v>30.44309927360775</v>
      </c>
      <c r="AB394" s="71">
        <v>12</v>
      </c>
      <c r="AC394" s="100">
        <v>16.52</v>
      </c>
      <c r="AD394" s="100">
        <v>1.4</v>
      </c>
      <c r="AE394" s="100">
        <v>13.66</v>
      </c>
      <c r="AF394" s="100">
        <v>58.11</v>
      </c>
      <c r="AG394" s="100">
        <v>210.49</v>
      </c>
      <c r="AH394" s="100">
        <v>15.310000000000002</v>
      </c>
      <c r="AI394" s="100">
        <v>15.78</v>
      </c>
      <c r="AJ394" s="100">
        <v>20.990000000000002</v>
      </c>
      <c r="AK394" s="100">
        <v>15.78</v>
      </c>
      <c r="AL394" s="100">
        <v>448510</v>
      </c>
      <c r="AM394" s="100">
        <v>8.34</v>
      </c>
      <c r="AN394" s="100">
        <v>2.54</v>
      </c>
      <c r="AO394" s="110">
        <f t="shared" si="112"/>
        <v>-16.053691432918448</v>
      </c>
      <c r="AP394" s="111">
        <f t="shared" si="113"/>
        <v>14.389407840689302</v>
      </c>
      <c r="AQ394" s="112">
        <f t="shared" si="114"/>
        <v>786.70388362728488</v>
      </c>
      <c r="AR394" s="101">
        <f>INDEX(Historical!$C$7:$C$1045,MATCH(B394,Historical!$B$7:$B$1045,0))*IF(AH394="n/a",1.03,IF(AH394&lt;0,1.01,IF(AH394&gt;10,1.1,(1+AH394/100))))</f>
        <v>3.3440000000000003</v>
      </c>
      <c r="AS394" s="109">
        <f t="shared" si="115"/>
        <v>3.6784000000000008</v>
      </c>
      <c r="AT394" s="109">
        <f t="shared" si="104"/>
        <v>4.0462400000000009</v>
      </c>
      <c r="AU394" s="109">
        <f t="shared" si="104"/>
        <v>4.450864000000001</v>
      </c>
      <c r="AV394" s="109">
        <f t="shared" si="104"/>
        <v>4.8959504000000011</v>
      </c>
      <c r="AW394" s="109">
        <f t="shared" si="116"/>
        <v>20.415454400000005</v>
      </c>
      <c r="AX394" s="113">
        <f t="shared" si="117"/>
        <v>4.0593840769903773</v>
      </c>
      <c r="AY394" s="100">
        <v>0.8</v>
      </c>
      <c r="AZ394" s="100">
        <v>4.67</v>
      </c>
      <c r="BA394" s="100">
        <v>-16.43</v>
      </c>
      <c r="BB394" s="100">
        <v>-0.86</v>
      </c>
      <c r="BC394" s="100">
        <v>-8.32</v>
      </c>
      <c r="BE394" s="12">
        <v>2012</v>
      </c>
      <c r="BF394" s="12">
        <f t="shared" si="102"/>
        <v>1</v>
      </c>
      <c r="BG394" s="100">
        <v>29.28</v>
      </c>
      <c r="BH394" t="s">
        <v>121</v>
      </c>
      <c r="BI394" t="s">
        <v>122</v>
      </c>
    </row>
    <row r="395" spans="1:61" ht="12.75" customHeight="1" x14ac:dyDescent="0.2">
      <c r="A395" s="55" t="s">
        <v>1022</v>
      </c>
      <c r="B395" s="55" t="s">
        <v>1023</v>
      </c>
      <c r="C395" s="156" t="s">
        <v>300</v>
      </c>
      <c r="D395" s="98" t="s">
        <v>301</v>
      </c>
      <c r="E395" s="157">
        <v>16</v>
      </c>
      <c r="F395" s="2">
        <v>281</v>
      </c>
      <c r="G395" s="2" t="s">
        <v>119</v>
      </c>
      <c r="H395" s="2" t="s">
        <v>119</v>
      </c>
      <c r="I395" s="100">
        <v>129.18</v>
      </c>
      <c r="J395" s="101">
        <f t="shared" si="105"/>
        <v>4.737575476079888</v>
      </c>
      <c r="K395" s="104">
        <v>1.53</v>
      </c>
      <c r="L395" s="71">
        <v>4</v>
      </c>
      <c r="M395" s="28">
        <f t="shared" si="106"/>
        <v>6.12</v>
      </c>
      <c r="N395" s="103" t="s">
        <v>202</v>
      </c>
      <c r="O395" s="104">
        <v>1.5149999999999999</v>
      </c>
      <c r="P395" s="158">
        <v>46037</v>
      </c>
      <c r="Q395" s="158">
        <v>46052</v>
      </c>
      <c r="R395" s="28">
        <f t="shared" si="107"/>
        <v>0.99009900990099842</v>
      </c>
      <c r="S395" s="105">
        <f>IF(INDEX(Historical!$D$7:$D1408,MATCH(B395,Historical!$B$7:$B$1044,0))=0,"n/a",(INDEX(Historical!$C$7:$C$1044,MATCH(B395,Historical!$B$7:$B$1044,0))/INDEX(Historical!$D$7:$D$1044,MATCH(B395,Historical!$B$7:$B$1044,0))-1)*100)</f>
        <v>3.0612244897959107</v>
      </c>
      <c r="T395" s="105">
        <f>IF(INDEX(Historical!$F$7:$F$1044,MATCH(B395,Historical!$B$7:$B$1044,0))=0,"n/a",((INDEX(Historical!$C$7:$C$1044,MATCH(B395,Historical!$B$7:$B$1044,0))/INDEX(Historical!$F$7:$F$1044,MATCH(B395,Historical!$B$7:$B$1044,0)))^(1/3)-1)*100)</f>
        <v>9.0344330373093307</v>
      </c>
      <c r="U395" s="105">
        <f>IF(INDEX(Historical!$H$7:$H$1044,MATCH(B395,Historical!$B$7:$B$1044,0))=0,"n/a",((INDEX(Historical!$C$7:$C$1044,MATCH(B395,Historical!$B$7:$B$1044,0))/INDEX(Historical!$H$7:$H$1044,MATCH(B395,Historical!$B$7:$B$1044,0)))^(1/5)-1)*100)</f>
        <v>8.6632090658934189</v>
      </c>
      <c r="V395" s="105">
        <f>IF(INDEX(Historical!$M$7:$M$1044,MATCH(B395,Historical!$B$7:$B$1044,0))=0,"n/a",((INDEX(Historical!$C$7:$C$1044,MATCH(B395,Historical!$B$7:$B$1044,0))/INDEX(Historical!$M$7:$M$1044,MATCH(B395,Historical!$B$7:$B$1044,0)))^(1/10)-1)*100)</f>
        <v>7.0020728065032012</v>
      </c>
      <c r="W395" s="106">
        <f t="shared" si="108"/>
        <v>1.2372349310403388</v>
      </c>
      <c r="X395" s="107">
        <f t="shared" si="109"/>
        <v>0.75136245150853598</v>
      </c>
      <c r="Y395" s="159"/>
      <c r="Z395" s="101">
        <f t="shared" si="110"/>
        <v>185.45454545454547</v>
      </c>
      <c r="AA395" s="109">
        <f t="shared" si="111"/>
        <v>39.145454545454548</v>
      </c>
      <c r="AB395" s="71">
        <v>12</v>
      </c>
      <c r="AC395" s="100">
        <v>3.3</v>
      </c>
      <c r="AD395" s="100">
        <v>17.8</v>
      </c>
      <c r="AE395" s="100">
        <v>6.96</v>
      </c>
      <c r="AF395" s="100">
        <v>2.7</v>
      </c>
      <c r="AG395" s="100">
        <v>6.75</v>
      </c>
      <c r="AH395" s="100">
        <v>-11.63</v>
      </c>
      <c r="AI395" s="100">
        <v>-0.32</v>
      </c>
      <c r="AJ395" s="100">
        <v>11.53</v>
      </c>
      <c r="AK395" s="100">
        <v>2.1800000000000002</v>
      </c>
      <c r="AL395" s="100">
        <v>15410</v>
      </c>
      <c r="AM395" s="100">
        <v>0.85000000000000009</v>
      </c>
      <c r="AN395" s="100">
        <v>1.02</v>
      </c>
      <c r="AO395" s="110">
        <f t="shared" si="112"/>
        <v>-25.744670003481239</v>
      </c>
      <c r="AP395" s="111">
        <f t="shared" si="113"/>
        <v>13.400784541973307</v>
      </c>
      <c r="AQ395" s="112">
        <f t="shared" si="114"/>
        <v>116.73611940455486</v>
      </c>
      <c r="AR395" s="101">
        <f>INDEX(Historical!$C$7:$C$1045,MATCH(B395,Historical!$B$7:$B$1045,0))*IF(AH395="n/a",1.03,IF(AH395&lt;0,1.01,IF(AH395&gt;10,1.1,(1+AH395/100))))</f>
        <v>6.1205999999999996</v>
      </c>
      <c r="AS395" s="109">
        <f t="shared" si="115"/>
        <v>6.1818059999999999</v>
      </c>
      <c r="AT395" s="109">
        <f t="shared" si="104"/>
        <v>6.3165693707999999</v>
      </c>
      <c r="AU395" s="109">
        <f t="shared" si="104"/>
        <v>6.4542705830834404</v>
      </c>
      <c r="AV395" s="109">
        <f t="shared" si="104"/>
        <v>6.5949736817946594</v>
      </c>
      <c r="AW395" s="109">
        <f t="shared" si="116"/>
        <v>31.668219635678103</v>
      </c>
      <c r="AX395" s="113">
        <f t="shared" si="117"/>
        <v>24.514800770768002</v>
      </c>
      <c r="AY395" s="100">
        <v>0.77</v>
      </c>
      <c r="AZ395" s="100">
        <v>7.3800000000000008</v>
      </c>
      <c r="BA395" s="100">
        <v>-23.56</v>
      </c>
      <c r="BB395" s="100">
        <v>1.24</v>
      </c>
      <c r="BC395" s="100">
        <v>-4.22</v>
      </c>
      <c r="BE395" s="12">
        <v>2011</v>
      </c>
      <c r="BF395" s="12">
        <f t="shared" si="102"/>
        <v>1</v>
      </c>
      <c r="BG395" s="100">
        <v>3.27</v>
      </c>
      <c r="BH395" t="s">
        <v>121</v>
      </c>
      <c r="BI395" t="s">
        <v>302</v>
      </c>
    </row>
    <row r="396" spans="1:61" ht="12.75" customHeight="1" x14ac:dyDescent="0.2">
      <c r="A396" s="55" t="s">
        <v>1024</v>
      </c>
      <c r="B396" s="55" t="s">
        <v>1025</v>
      </c>
      <c r="C396" s="156" t="s">
        <v>134</v>
      </c>
      <c r="D396" s="98" t="s">
        <v>186</v>
      </c>
      <c r="E396" s="157">
        <v>16</v>
      </c>
      <c r="F396" s="2">
        <v>280</v>
      </c>
      <c r="G396" s="2" t="s">
        <v>146</v>
      </c>
      <c r="H396" s="2" t="s">
        <v>146</v>
      </c>
      <c r="I396" s="100">
        <v>55.84</v>
      </c>
      <c r="J396" s="101">
        <f t="shared" si="105"/>
        <v>5.5873925501432664</v>
      </c>
      <c r="K396" s="104">
        <v>0.26</v>
      </c>
      <c r="L396" s="71">
        <v>12</v>
      </c>
      <c r="M396" s="28">
        <f t="shared" si="106"/>
        <v>3.12</v>
      </c>
      <c r="N396" s="103" t="s">
        <v>562</v>
      </c>
      <c r="O396" s="104">
        <v>0.255</v>
      </c>
      <c r="P396" s="158">
        <v>46030</v>
      </c>
      <c r="Q396" s="158">
        <v>46037</v>
      </c>
      <c r="R396" s="28">
        <f t="shared" si="107"/>
        <v>1.9607843137254919</v>
      </c>
      <c r="S396" s="105">
        <f>IF(INDEX(Historical!$D$7:$D1409,MATCH(B396,Historical!$B$7:$B$1044,0))=0,"n/a",(INDEX(Historical!$C$7:$C$1044,MATCH(B396,Historical!$B$7:$B$1044,0))/INDEX(Historical!$D$7:$D$1044,MATCH(B396,Historical!$B$7:$B$1044,0))-1)*100)</f>
        <v>4.1237113402061709</v>
      </c>
      <c r="T396" s="105">
        <f>IF(INDEX(Historical!$F$7:$F$1044,MATCH(B396,Historical!$B$7:$B$1044,0))=0,"n/a",((INDEX(Historical!$C$7:$C$1044,MATCH(B396,Historical!$B$7:$B$1044,0))/INDEX(Historical!$F$7:$F$1044,MATCH(B396,Historical!$B$7:$B$1044,0)))^(1/3)-1)*100)</f>
        <v>5.3016287736183942</v>
      </c>
      <c r="U396" s="105">
        <f>IF(INDEX(Historical!$H$7:$H$1044,MATCH(B396,Historical!$B$7:$B$1044,0))=0,"n/a",((INDEX(Historical!$C$7:$C$1044,MATCH(B396,Historical!$B$7:$B$1044,0))/INDEX(Historical!$H$7:$H$1044,MATCH(B396,Historical!$B$7:$B$1044,0)))^(1/5)-1)*100)</f>
        <v>4.2561070630344089</v>
      </c>
      <c r="V396" s="105">
        <f>IF(INDEX(Historical!$M$7:$M$1044,MATCH(B396,Historical!$B$7:$B$1044,0))=0,"n/a",((INDEX(Historical!$C$7:$C$1044,MATCH(B396,Historical!$B$7:$B$1044,0))/INDEX(Historical!$M$7:$M$1044,MATCH(B396,Historical!$B$7:$B$1044,0)))^(1/10)-1)*100)</f>
        <v>3.7342887042178363</v>
      </c>
      <c r="W396" s="106">
        <f t="shared" si="108"/>
        <v>1.1397370155733231</v>
      </c>
      <c r="X396" s="107">
        <f t="shared" si="109"/>
        <v>6.516777006636669E-2</v>
      </c>
      <c r="Y396" s="165"/>
      <c r="Z396" s="101">
        <f t="shared" si="110"/>
        <v>56.521739130434788</v>
      </c>
      <c r="AA396" s="109">
        <f t="shared" si="111"/>
        <v>10.115942028985508</v>
      </c>
      <c r="AB396" s="71">
        <v>12</v>
      </c>
      <c r="AC396" s="100">
        <v>5.52</v>
      </c>
      <c r="AD396" s="100" t="s">
        <v>142</v>
      </c>
      <c r="AE396" s="100">
        <v>7.81</v>
      </c>
      <c r="AF396" s="100">
        <v>1.68</v>
      </c>
      <c r="AG396" s="100">
        <v>17.04</v>
      </c>
      <c r="AH396" s="100">
        <v>2.39</v>
      </c>
      <c r="AI396" s="100">
        <v>1.38</v>
      </c>
      <c r="AJ396" s="100">
        <v>65.31</v>
      </c>
      <c r="AK396" s="100" t="s">
        <v>142</v>
      </c>
      <c r="AL396" s="100">
        <v>5030</v>
      </c>
      <c r="AM396" s="100">
        <v>4.1300000000000008</v>
      </c>
      <c r="AN396" s="100">
        <v>0.82</v>
      </c>
      <c r="AO396" s="110">
        <f t="shared" si="112"/>
        <v>-0.27244241580783246</v>
      </c>
      <c r="AP396" s="111">
        <f t="shared" si="113"/>
        <v>9.8434996131776753</v>
      </c>
      <c r="AQ396" s="112">
        <f t="shared" si="114"/>
        <v>-13.09064080908291</v>
      </c>
      <c r="AR396" s="101">
        <f>INDEX(Historical!$C$7:$C$1045,MATCH(B396,Historical!$B$7:$B$1045,0))*IF(AH396="n/a",1.03,IF(AH396&lt;0,1.01,IF(AH396&gt;10,1.1,(1+AH396/100))))</f>
        <v>3.102417</v>
      </c>
      <c r="AS396" s="109">
        <f t="shared" si="115"/>
        <v>3.1452303546000002</v>
      </c>
      <c r="AT396" s="109">
        <f t="shared" si="104"/>
        <v>3.2395872652380002</v>
      </c>
      <c r="AU396" s="109">
        <f t="shared" si="104"/>
        <v>3.3367748831951403</v>
      </c>
      <c r="AV396" s="109">
        <f t="shared" si="104"/>
        <v>3.4368781296909945</v>
      </c>
      <c r="AW396" s="109">
        <f t="shared" si="116"/>
        <v>16.260887632724135</v>
      </c>
      <c r="AX396" s="113">
        <f t="shared" si="117"/>
        <v>29.12050077493577</v>
      </c>
      <c r="AY396" s="100">
        <v>0.75</v>
      </c>
      <c r="AZ396" s="100">
        <v>10.76</v>
      </c>
      <c r="BA396" s="100">
        <v>-16.36</v>
      </c>
      <c r="BB396" s="100">
        <v>1.27</v>
      </c>
      <c r="BC396" s="100">
        <v>-6.49</v>
      </c>
      <c r="BE396" s="12">
        <v>2011</v>
      </c>
      <c r="BF396" s="12">
        <f t="shared" si="102"/>
        <v>1</v>
      </c>
      <c r="BG396" s="100">
        <v>9.09</v>
      </c>
      <c r="BH396" t="s">
        <v>121</v>
      </c>
      <c r="BI396" t="s">
        <v>122</v>
      </c>
    </row>
    <row r="397" spans="1:61" ht="12.75" customHeight="1" x14ac:dyDescent="0.2">
      <c r="A397" s="116" t="s">
        <v>1026</v>
      </c>
      <c r="B397" s="55" t="s">
        <v>1027</v>
      </c>
      <c r="C397" s="156" t="s">
        <v>116</v>
      </c>
      <c r="D397" s="98" t="s">
        <v>150</v>
      </c>
      <c r="E397" s="157">
        <v>13</v>
      </c>
      <c r="F397" s="2">
        <v>429</v>
      </c>
      <c r="G397" s="2" t="s">
        <v>146</v>
      </c>
      <c r="H397" s="2" t="s">
        <v>146</v>
      </c>
      <c r="I397" s="100">
        <v>71.819999999999993</v>
      </c>
      <c r="J397" s="101">
        <f t="shared" si="105"/>
        <v>1.7822333611807299</v>
      </c>
      <c r="K397" s="104">
        <v>0.32</v>
      </c>
      <c r="L397" s="71">
        <v>4</v>
      </c>
      <c r="M397" s="28">
        <f t="shared" si="106"/>
        <v>1.28</v>
      </c>
      <c r="N397" s="55" t="s">
        <v>1028</v>
      </c>
      <c r="O397" s="104">
        <v>0.31</v>
      </c>
      <c r="P397" s="158">
        <v>46073</v>
      </c>
      <c r="Q397" s="158">
        <v>46090</v>
      </c>
      <c r="R397" s="28">
        <f t="shared" si="107"/>
        <v>3.2258064516129057</v>
      </c>
      <c r="S397" s="105">
        <f>IF(INDEX(Historical!$D$7:$D1410,MATCH(B397,Historical!$B$7:$B$1044,0))=0,"n/a",(INDEX(Historical!$C$7:$C$1044,MATCH(B397,Historical!$B$7:$B$1044,0))/INDEX(Historical!$D$7:$D$1044,MATCH(B397,Historical!$B$7:$B$1044,0))-1)*100)</f>
        <v>6.8965517241379448</v>
      </c>
      <c r="T397" s="105">
        <f>IF(INDEX(Historical!$F$7:$F$1044,MATCH(B397,Historical!$B$7:$B$1044,0))=0,"n/a",((INDEX(Historical!$C$7:$C$1044,MATCH(B397,Historical!$B$7:$B$1044,0))/INDEX(Historical!$F$7:$F$1044,MATCH(B397,Historical!$B$7:$B$1044,0)))^(1/3)-1)*100)</f>
        <v>3.4509669068251148</v>
      </c>
      <c r="U397" s="105">
        <f>IF(INDEX(Historical!$H$7:$H$1044,MATCH(B397,Historical!$B$7:$B$1044,0))=0,"n/a",((INDEX(Historical!$C$7:$C$1044,MATCH(B397,Historical!$B$7:$B$1044,0))/INDEX(Historical!$H$7:$H$1044,MATCH(B397,Historical!$B$7:$B$1044,0)))^(1/5)-1)*100)</f>
        <v>17.870475787550632</v>
      </c>
      <c r="V397" s="105">
        <f>IF(INDEX(Historical!$M$7:$M$1044,MATCH(B397,Historical!$B$7:$B$1044,0))=0,"n/a",((INDEX(Historical!$C$7:$C$1044,MATCH(B397,Historical!$B$7:$B$1044,0))/INDEX(Historical!$M$7:$M$1044,MATCH(B397,Historical!$B$7:$B$1044,0)))^(1/10)-1)*100)</f>
        <v>13.008961004136488</v>
      </c>
      <c r="W397" s="106">
        <f t="shared" si="108"/>
        <v>1.3737050777435891</v>
      </c>
      <c r="X397" s="107">
        <f t="shared" si="109"/>
        <v>1.6732655231788982</v>
      </c>
      <c r="Y397" s="123"/>
      <c r="Z397" s="101">
        <f t="shared" si="110"/>
        <v>31.761786600496279</v>
      </c>
      <c r="AA397" s="109">
        <f t="shared" si="111"/>
        <v>17.821339950372206</v>
      </c>
      <c r="AB397" s="71">
        <v>12</v>
      </c>
      <c r="AC397" s="100">
        <v>4.03</v>
      </c>
      <c r="AD397" s="100">
        <v>1.65</v>
      </c>
      <c r="AE397" s="100">
        <v>1.89</v>
      </c>
      <c r="AF397" s="100" t="s">
        <v>142</v>
      </c>
      <c r="AG397" s="100" t="s">
        <v>142</v>
      </c>
      <c r="AH397" s="100">
        <v>7.79</v>
      </c>
      <c r="AI397" s="100">
        <v>9.81</v>
      </c>
      <c r="AJ397" s="100">
        <v>10.68</v>
      </c>
      <c r="AK397" s="100">
        <v>9.27</v>
      </c>
      <c r="AL397" s="100">
        <v>14490</v>
      </c>
      <c r="AM397" s="100">
        <v>0.33999999999999997</v>
      </c>
      <c r="AN397" s="100" t="s">
        <v>142</v>
      </c>
      <c r="AO397" s="110">
        <f t="shared" si="112"/>
        <v>1.8313691983591553</v>
      </c>
      <c r="AP397" s="111">
        <f t="shared" si="113"/>
        <v>19.652709148731361</v>
      </c>
      <c r="AQ397" s="112" t="str">
        <f t="shared" si="114"/>
        <v>n/a</v>
      </c>
      <c r="AR397" s="101">
        <f>INDEX(Historical!$C$7:$C$1045,MATCH(B397,Historical!$B$7:$B$1045,0))*IF(AH397="n/a",1.03,IF(AH397&lt;0,1.01,IF(AH397&gt;10,1.1,(1+AH397/100))))</f>
        <v>1.3365960000000001</v>
      </c>
      <c r="AS397" s="109">
        <f t="shared" si="115"/>
        <v>1.4677160676000003</v>
      </c>
      <c r="AT397" s="109">
        <f t="shared" si="104"/>
        <v>1.6037733470665203</v>
      </c>
      <c r="AU397" s="109">
        <f t="shared" si="104"/>
        <v>1.7524431363395867</v>
      </c>
      <c r="AV397" s="109">
        <f t="shared" si="104"/>
        <v>1.9148946150782664</v>
      </c>
      <c r="AW397" s="109">
        <f t="shared" si="116"/>
        <v>8.0754231660843736</v>
      </c>
      <c r="AX397" s="113">
        <f t="shared" si="117"/>
        <v>11.243975447068189</v>
      </c>
      <c r="AY397" s="100">
        <v>1.34</v>
      </c>
      <c r="AZ397" s="100">
        <v>23.48</v>
      </c>
      <c r="BA397" s="100">
        <v>-9.31</v>
      </c>
      <c r="BB397" s="100">
        <v>9.379999999999999</v>
      </c>
      <c r="BC397" s="100">
        <v>6.25</v>
      </c>
      <c r="BE397" s="12">
        <v>2014</v>
      </c>
      <c r="BF397" s="12">
        <f t="shared" si="102"/>
        <v>1</v>
      </c>
      <c r="BG397" s="100">
        <v>16.189999999999998</v>
      </c>
      <c r="BH397" t="s">
        <v>121</v>
      </c>
      <c r="BI397" t="s">
        <v>122</v>
      </c>
    </row>
    <row r="398" spans="1:61" ht="12.75" customHeight="1" x14ac:dyDescent="0.2">
      <c r="A398" s="55" t="s">
        <v>373</v>
      </c>
      <c r="B398" s="55" t="s">
        <v>374</v>
      </c>
      <c r="C398" s="156" t="s">
        <v>116</v>
      </c>
      <c r="D398" s="98" t="s">
        <v>117</v>
      </c>
      <c r="E398" s="157">
        <v>31</v>
      </c>
      <c r="F398" s="2">
        <v>117</v>
      </c>
      <c r="G398" s="2" t="s">
        <v>146</v>
      </c>
      <c r="H398" s="2" t="s">
        <v>146</v>
      </c>
      <c r="I398" s="100">
        <v>28.5</v>
      </c>
      <c r="J398" s="101">
        <f t="shared" si="105"/>
        <v>3.5789473684210522</v>
      </c>
      <c r="K398" s="104">
        <v>0.255</v>
      </c>
      <c r="L398" s="71">
        <v>4</v>
      </c>
      <c r="M398" s="28">
        <f t="shared" si="106"/>
        <v>1.02</v>
      </c>
      <c r="N398" s="103" t="s">
        <v>168</v>
      </c>
      <c r="O398" s="104">
        <v>0.25</v>
      </c>
      <c r="P398" s="158">
        <v>45992</v>
      </c>
      <c r="Q398" s="158">
        <v>46006</v>
      </c>
      <c r="R398" s="28">
        <f t="shared" si="107"/>
        <v>2.0000000000000018</v>
      </c>
      <c r="S398" s="105">
        <f>IF(INDEX(Historical!$D$7:$D1411,MATCH(B398,Historical!$B$7:$B$1044,0))=0,"n/a",(INDEX(Historical!$C$7:$C$1044,MATCH(B398,Historical!$B$7:$B$1044,0))/INDEX(Historical!$D$7:$D$1044,MATCH(B398,Historical!$B$7:$B$1044,0))-1)*100)</f>
        <v>3.0927835051546504</v>
      </c>
      <c r="T398" s="105">
        <f>IF(INDEX(Historical!$F$7:$F$1044,MATCH(B398,Historical!$B$7:$B$1044,0))=0,"n/a",((INDEX(Historical!$C$7:$C$1044,MATCH(B398,Historical!$B$7:$B$1044,0))/INDEX(Historical!$F$7:$F$1044,MATCH(B398,Historical!$B$7:$B$1044,0)))^(1/3)-1)*100)</f>
        <v>3.9608921504417527</v>
      </c>
      <c r="U398" s="105">
        <f>IF(INDEX(Historical!$H$7:$H$1044,MATCH(B398,Historical!$B$7:$B$1044,0))=0,"n/a",((INDEX(Historical!$C$7:$C$1044,MATCH(B398,Historical!$B$7:$B$1044,0))/INDEX(Historical!$H$7:$H$1044,MATCH(B398,Historical!$B$7:$B$1044,0)))^(1/5)-1)*100)</f>
        <v>3.4257450728268246</v>
      </c>
      <c r="V398" s="105">
        <f>IF(INDEX(Historical!$M$7:$M$1044,MATCH(B398,Historical!$B$7:$B$1044,0))=0,"n/a",((INDEX(Historical!$C$7:$C$1044,MATCH(B398,Historical!$B$7:$B$1044,0))/INDEX(Historical!$M$7:$M$1044,MATCH(B398,Historical!$B$7:$B$1044,0)))^(1/10)-1)*100)</f>
        <v>6.355664169358155</v>
      </c>
      <c r="W398" s="106">
        <f t="shared" si="108"/>
        <v>0.53900662173797387</v>
      </c>
      <c r="X398" s="107">
        <f t="shared" si="109"/>
        <v>0.15300335296234144</v>
      </c>
      <c r="Y398" s="55"/>
      <c r="Z398" s="101">
        <f t="shared" si="110"/>
        <v>145.71428571428572</v>
      </c>
      <c r="AA398" s="109">
        <f t="shared" si="111"/>
        <v>40.714285714285715</v>
      </c>
      <c r="AB398" s="71">
        <v>9</v>
      </c>
      <c r="AC398" s="100">
        <v>0.7</v>
      </c>
      <c r="AD398" s="100">
        <v>22.07</v>
      </c>
      <c r="AE398" s="100">
        <v>0.64</v>
      </c>
      <c r="AF398" s="100">
        <v>1.63</v>
      </c>
      <c r="AG398" s="100">
        <v>4.7300000000000004</v>
      </c>
      <c r="AH398" s="100">
        <v>-36.51</v>
      </c>
      <c r="AI398" s="100">
        <v>53.75</v>
      </c>
      <c r="AJ398" s="100">
        <v>22.39</v>
      </c>
      <c r="AK398" s="100">
        <v>1.05</v>
      </c>
      <c r="AL398" s="100">
        <v>887.09</v>
      </c>
      <c r="AM398" s="100">
        <v>7.9399999999999995</v>
      </c>
      <c r="AN398" s="100">
        <v>1.08</v>
      </c>
      <c r="AO398" s="110">
        <f t="shared" si="112"/>
        <v>-33.709593273037839</v>
      </c>
      <c r="AP398" s="111">
        <f t="shared" si="113"/>
        <v>7.0046924412478768</v>
      </c>
      <c r="AQ398" s="112">
        <f t="shared" si="114"/>
        <v>71.741777373002918</v>
      </c>
      <c r="AR398" s="101">
        <f>INDEX(Historical!$C$7:$C$1045,MATCH(B398,Historical!$B$7:$B$1045,0))*IF(AH398="n/a",1.03,IF(AH398&lt;0,1.01,IF(AH398&gt;10,1.1,(1+AH398/100))))</f>
        <v>1.01</v>
      </c>
      <c r="AS398" s="109">
        <f t="shared" si="115"/>
        <v>1.1110000000000002</v>
      </c>
      <c r="AT398" s="109">
        <f t="shared" si="104"/>
        <v>1.1226655000000001</v>
      </c>
      <c r="AU398" s="109">
        <f t="shared" si="104"/>
        <v>1.1344534877500001</v>
      </c>
      <c r="AV398" s="109">
        <f t="shared" si="104"/>
        <v>1.146365249371375</v>
      </c>
      <c r="AW398" s="109">
        <f t="shared" si="116"/>
        <v>5.524484237121376</v>
      </c>
      <c r="AX398" s="113">
        <f t="shared" si="117"/>
        <v>19.384155217969738</v>
      </c>
      <c r="AY398" s="100">
        <v>1.1100000000000001</v>
      </c>
      <c r="AZ398" s="100">
        <v>53.1</v>
      </c>
      <c r="BA398" s="100">
        <v>-2.11</v>
      </c>
      <c r="BB398" s="100">
        <v>8.67</v>
      </c>
      <c r="BC398" s="100">
        <v>12.629999999999999</v>
      </c>
      <c r="BE398" s="12">
        <v>1996</v>
      </c>
      <c r="BF398" s="12">
        <f t="shared" si="102"/>
        <v>3</v>
      </c>
      <c r="BG398" s="100">
        <v>1.35</v>
      </c>
      <c r="BH398" t="s">
        <v>121</v>
      </c>
      <c r="BI398" t="s">
        <v>122</v>
      </c>
    </row>
    <row r="399" spans="1:61" ht="12.75" customHeight="1" x14ac:dyDescent="0.2">
      <c r="A399" s="149" t="s">
        <v>1029</v>
      </c>
      <c r="B399" s="55" t="s">
        <v>1030</v>
      </c>
      <c r="C399" s="156" t="s">
        <v>116</v>
      </c>
      <c r="D399" s="98" t="s">
        <v>1031</v>
      </c>
      <c r="E399" s="157">
        <v>14</v>
      </c>
      <c r="F399" s="2">
        <v>361</v>
      </c>
      <c r="G399" s="2" t="s">
        <v>146</v>
      </c>
      <c r="H399" s="2" t="s">
        <v>146</v>
      </c>
      <c r="I399" s="100">
        <v>174.43</v>
      </c>
      <c r="J399" s="101">
        <f t="shared" si="105"/>
        <v>0.8255460643237974</v>
      </c>
      <c r="K399" s="104">
        <v>0.36</v>
      </c>
      <c r="L399" s="2">
        <v>4</v>
      </c>
      <c r="M399" s="28">
        <f t="shared" si="106"/>
        <v>1.44</v>
      </c>
      <c r="N399" s="2" t="s">
        <v>1032</v>
      </c>
      <c r="O399" s="104">
        <v>0.34</v>
      </c>
      <c r="P399" s="158">
        <v>45876</v>
      </c>
      <c r="Q399" s="158">
        <v>45904</v>
      </c>
      <c r="R399" s="28">
        <f t="shared" si="107"/>
        <v>5.8823529411764595</v>
      </c>
      <c r="S399" s="105">
        <f>IF(INDEX(Historical!$D$7:$D1412,MATCH(B399,Historical!$B$7:$B$1044,0))=0,"n/a",(INDEX(Historical!$C$7:$C$1044,MATCH(B399,Historical!$B$7:$B$1044,0))/INDEX(Historical!$D$7:$D$1044,MATCH(B399,Historical!$B$7:$B$1044,0))-1)*100)</f>
        <v>6.0606060606060552</v>
      </c>
      <c r="T399" s="105">
        <f>IF(INDEX(Historical!$F$7:$F$1044,MATCH(B399,Historical!$B$7:$B$1044,0))=0,"n/a",((INDEX(Historical!$C$7:$C$1044,MATCH(B399,Historical!$B$7:$B$1044,0))/INDEX(Historical!$F$7:$F$1044,MATCH(B399,Historical!$B$7:$B$1044,0)))^(1/3)-1)*100)</f>
        <v>4.6942270783173923</v>
      </c>
      <c r="U399" s="105">
        <f>IF(INDEX(Historical!$H$7:$H$1044,MATCH(B399,Historical!$B$7:$B$1044,0))=0,"n/a",((INDEX(Historical!$C$7:$C$1044,MATCH(B399,Historical!$B$7:$B$1044,0))/INDEX(Historical!$H$7:$H$1044,MATCH(B399,Historical!$B$7:$B$1044,0)))^(1/5)-1)*100)</f>
        <v>9.2388464140372939</v>
      </c>
      <c r="V399" s="105">
        <f>IF(INDEX(Historical!$M$7:$M$1044,MATCH(B399,Historical!$B$7:$B$1044,0))=0,"n/a",((INDEX(Historical!$C$7:$C$1044,MATCH(B399,Historical!$B$7:$B$1044,0))/INDEX(Historical!$M$7:$M$1044,MATCH(B399,Historical!$B$7:$B$1044,0)))^(1/10)-1)*100)</f>
        <v>7.1773462536293131</v>
      </c>
      <c r="W399" s="106">
        <f t="shared" si="108"/>
        <v>1.2872231724038057</v>
      </c>
      <c r="X399" s="107">
        <f t="shared" si="109"/>
        <v>0.36244983970330691</v>
      </c>
      <c r="Z399" s="101">
        <f t="shared" si="110"/>
        <v>10.329985652797705</v>
      </c>
      <c r="AA399" s="109">
        <f t="shared" si="111"/>
        <v>12.512912482065998</v>
      </c>
      <c r="AB399" s="71">
        <v>12</v>
      </c>
      <c r="AC399" s="100">
        <v>13.94</v>
      </c>
      <c r="AD399" s="100">
        <v>1.29</v>
      </c>
      <c r="AE399" s="100">
        <v>1.59</v>
      </c>
      <c r="AF399" s="100">
        <v>1.92</v>
      </c>
      <c r="AG399" s="100">
        <v>16.439999999999998</v>
      </c>
      <c r="AH399" s="100">
        <v>-2.75</v>
      </c>
      <c r="AI399" s="100">
        <v>12.139999999999999</v>
      </c>
      <c r="AJ399" s="100">
        <v>25.490000000000002</v>
      </c>
      <c r="AK399" s="100">
        <v>8.9499999999999993</v>
      </c>
      <c r="AL399" s="100">
        <v>5310</v>
      </c>
      <c r="AM399" s="100">
        <v>2.52</v>
      </c>
      <c r="AN399" s="100">
        <v>0.26</v>
      </c>
      <c r="AO399" s="110">
        <f t="shared" si="112"/>
        <v>-2.4485200037049069</v>
      </c>
      <c r="AP399" s="111">
        <f t="shared" si="113"/>
        <v>10.064392478361091</v>
      </c>
      <c r="AQ399" s="112">
        <f t="shared" si="114"/>
        <v>3.3328859464868188</v>
      </c>
      <c r="AR399" s="101">
        <f>INDEX(Historical!$C$7:$C$1045,MATCH(B399,Historical!$B$7:$B$1045,0))*IF(AH399="n/a",1.03,IF(AH399&lt;0,1.01,IF(AH399&gt;10,1.1,(1+AH399/100))))</f>
        <v>1.4139999999999999</v>
      </c>
      <c r="AS399" s="109">
        <f t="shared" si="115"/>
        <v>1.5554000000000001</v>
      </c>
      <c r="AT399" s="109">
        <f t="shared" si="104"/>
        <v>1.6946083000000001</v>
      </c>
      <c r="AU399" s="109">
        <f t="shared" si="104"/>
        <v>1.8462757428499998</v>
      </c>
      <c r="AV399" s="109">
        <f t="shared" si="104"/>
        <v>2.0115174218350749</v>
      </c>
      <c r="AW399" s="109">
        <f t="shared" si="116"/>
        <v>8.5218014646850762</v>
      </c>
      <c r="AX399" s="113">
        <f t="shared" si="117"/>
        <v>4.8855136528607899</v>
      </c>
      <c r="AY399" s="100">
        <v>1.31</v>
      </c>
      <c r="AZ399" s="100">
        <v>100.56</v>
      </c>
      <c r="BA399" s="100">
        <v>-3.5700000000000003</v>
      </c>
      <c r="BB399" s="100">
        <v>5.52</v>
      </c>
      <c r="BC399" s="100">
        <v>35.839999999999996</v>
      </c>
      <c r="BE399" s="12">
        <v>2012</v>
      </c>
      <c r="BF399" s="12">
        <f t="shared" si="102"/>
        <v>1</v>
      </c>
      <c r="BG399" s="100">
        <v>9.379999999999999</v>
      </c>
      <c r="BH399" t="s">
        <v>121</v>
      </c>
      <c r="BI399" t="s">
        <v>122</v>
      </c>
    </row>
    <row r="400" spans="1:61" x14ac:dyDescent="0.2">
      <c r="A400" s="116" t="s">
        <v>1556</v>
      </c>
      <c r="B400" s="55" t="s">
        <v>1557</v>
      </c>
      <c r="C400" s="156" t="s">
        <v>134</v>
      </c>
      <c r="D400" s="98" t="s">
        <v>412</v>
      </c>
      <c r="E400" s="157">
        <v>9</v>
      </c>
      <c r="F400" s="2">
        <v>547</v>
      </c>
      <c r="G400" s="2" t="s">
        <v>146</v>
      </c>
      <c r="H400" s="2" t="s">
        <v>146</v>
      </c>
      <c r="I400" s="100">
        <v>46.54</v>
      </c>
      <c r="J400" s="101">
        <f t="shared" si="105"/>
        <v>0.94542329179200701</v>
      </c>
      <c r="K400" s="104">
        <v>0.11</v>
      </c>
      <c r="L400" s="71">
        <v>4</v>
      </c>
      <c r="M400" s="28">
        <f t="shared" si="106"/>
        <v>0.44</v>
      </c>
      <c r="N400" s="103" t="s">
        <v>320</v>
      </c>
      <c r="O400" s="104">
        <v>0.1</v>
      </c>
      <c r="P400" s="158">
        <v>46094</v>
      </c>
      <c r="Q400" s="158">
        <v>46113</v>
      </c>
      <c r="R400" s="28">
        <f t="shared" si="107"/>
        <v>9.9999999999999947</v>
      </c>
      <c r="S400" s="105">
        <f>IF(INDEX(Historical!$D$7:$D1413,MATCH(B400,Historical!$B$7:$B$1044,0))=0,"n/a",(INDEX(Historical!$C$7:$C$1044,MATCH(B400,Historical!$B$7:$B$1044,0))/INDEX(Historical!$D$7:$D$1044,MATCH(B400,Historical!$B$7:$B$1044,0))-1)*100)</f>
        <v>11.428571428571432</v>
      </c>
      <c r="T400" s="105">
        <f>IF(INDEX(Historical!$F$7:$F$1044,MATCH(B400,Historical!$B$7:$B$1044,0))=0,"n/a",((INDEX(Historical!$C$7:$C$1044,MATCH(B400,Historical!$B$7:$B$1044,0))/INDEX(Historical!$F$7:$F$1044,MATCH(B400,Historical!$B$7:$B$1044,0)))^(1/3)-1)*100)</f>
        <v>13.040381433805548</v>
      </c>
      <c r="U400" s="105">
        <f>IF(INDEX(Historical!$H$7:$H$1044,MATCH(B400,Historical!$B$7:$B$1044,0))=0,"n/a",((INDEX(Historical!$C$7:$C$1044,MATCH(B400,Historical!$B$7:$B$1044,0))/INDEX(Historical!$H$7:$H$1044,MATCH(B400,Historical!$B$7:$B$1044,0)))^(1/5)-1)*100)</f>
        <v>13.542599890945105</v>
      </c>
      <c r="V400" s="105" t="str">
        <f>IF(INDEX(Historical!$M$7:$M$1044,MATCH(B400,Historical!$B$7:$B$1044,0))=0,"n/a",((INDEX(Historical!$C$7:$C$1044,MATCH(B400,Historical!$B$7:$B$1044,0))/INDEX(Historical!$M$7:$M$1044,MATCH(B400,Historical!$B$7:$B$1044,0)))^(1/10)-1)*100)</f>
        <v>n/a</v>
      </c>
      <c r="W400" s="106" t="str">
        <f t="shared" si="108"/>
        <v>n/a</v>
      </c>
      <c r="X400" s="107" t="str">
        <f t="shared" si="109"/>
        <v>n/a</v>
      </c>
      <c r="Y400" s="165"/>
      <c r="Z400" s="101">
        <f t="shared" si="110"/>
        <v>10.731707317073171</v>
      </c>
      <c r="AA400" s="109">
        <f t="shared" si="111"/>
        <v>11.351219512195122</v>
      </c>
      <c r="AB400" s="71">
        <v>12</v>
      </c>
      <c r="AC400" s="100">
        <v>4.0999999999999996</v>
      </c>
      <c r="AD400" s="100">
        <v>0.41</v>
      </c>
      <c r="AE400" s="100">
        <v>1.56</v>
      </c>
      <c r="AF400" s="100">
        <v>1.2</v>
      </c>
      <c r="AG400" s="100">
        <v>10.17</v>
      </c>
      <c r="AH400" s="100">
        <v>37.74</v>
      </c>
      <c r="AI400" s="100">
        <v>9.41</v>
      </c>
      <c r="AJ400" s="100">
        <v>-0.36</v>
      </c>
      <c r="AK400" s="100">
        <v>20.05</v>
      </c>
      <c r="AL400" s="100">
        <v>2140</v>
      </c>
      <c r="AM400" s="100">
        <v>54.120000000000005</v>
      </c>
      <c r="AN400" s="100">
        <v>2.0499999999999998</v>
      </c>
      <c r="AO400" s="110">
        <f t="shared" si="112"/>
        <v>3.1368036705419904</v>
      </c>
      <c r="AP400" s="111">
        <f t="shared" si="113"/>
        <v>14.488023182737113</v>
      </c>
      <c r="AQ400" s="112">
        <f t="shared" si="114"/>
        <v>-22.192649834110146</v>
      </c>
      <c r="AR400" s="101">
        <f>INDEX(Historical!$C$7:$C$1045,MATCH(B400,Historical!$B$7:$B$1045,0))*IF(AH400="n/a",1.03,IF(AH400&lt;0,1.01,IF(AH400&gt;10,1.1,(1+AH400/100))))</f>
        <v>0.42900000000000005</v>
      </c>
      <c r="AS400" s="109">
        <f t="shared" si="115"/>
        <v>0.46936890000000009</v>
      </c>
      <c r="AT400" s="109">
        <f t="shared" si="104"/>
        <v>0.5163057900000001</v>
      </c>
      <c r="AU400" s="109">
        <f t="shared" si="104"/>
        <v>0.56793636900000011</v>
      </c>
      <c r="AV400" s="109">
        <f t="shared" si="104"/>
        <v>0.62473000590000016</v>
      </c>
      <c r="AW400" s="109">
        <f t="shared" si="116"/>
        <v>2.6073410649000004</v>
      </c>
      <c r="AX400" s="113">
        <f t="shared" si="117"/>
        <v>5.6023658463687163</v>
      </c>
      <c r="AY400" s="100">
        <v>1.1499999999999999</v>
      </c>
      <c r="AZ400" s="100">
        <v>61.88</v>
      </c>
      <c r="BA400" s="100">
        <v>-7.39</v>
      </c>
      <c r="BB400" s="100">
        <v>4.33</v>
      </c>
      <c r="BC400" s="100">
        <v>26.919999999999998</v>
      </c>
      <c r="BE400" s="12">
        <v>2018</v>
      </c>
      <c r="BF400" s="12">
        <f t="shared" si="102"/>
        <v>1</v>
      </c>
      <c r="BG400" s="100">
        <v>1.17</v>
      </c>
      <c r="BH400" t="s">
        <v>121</v>
      </c>
      <c r="BI400" t="s">
        <v>122</v>
      </c>
    </row>
    <row r="401" spans="1:61" ht="12.75" customHeight="1" x14ac:dyDescent="0.2">
      <c r="A401" s="123" t="s">
        <v>1033</v>
      </c>
      <c r="B401" s="55" t="s">
        <v>1034</v>
      </c>
      <c r="C401" s="156" t="s">
        <v>134</v>
      </c>
      <c r="D401" s="98" t="s">
        <v>157</v>
      </c>
      <c r="E401" s="157">
        <v>15</v>
      </c>
      <c r="F401" s="2">
        <v>340</v>
      </c>
      <c r="G401" s="2" t="s">
        <v>119</v>
      </c>
      <c r="H401" s="2" t="s">
        <v>119</v>
      </c>
      <c r="I401" s="100">
        <v>51.31</v>
      </c>
      <c r="J401" s="101">
        <f t="shared" si="105"/>
        <v>3.0403430130578837</v>
      </c>
      <c r="K401" s="104">
        <v>0.39</v>
      </c>
      <c r="L401" s="71">
        <v>4</v>
      </c>
      <c r="M401" s="28">
        <f t="shared" si="106"/>
        <v>1.56</v>
      </c>
      <c r="N401" s="103" t="s">
        <v>581</v>
      </c>
      <c r="O401" s="104">
        <v>0.38</v>
      </c>
      <c r="P401" s="158">
        <v>46087</v>
      </c>
      <c r="Q401" s="158">
        <v>46099</v>
      </c>
      <c r="R401" s="28">
        <f t="shared" si="107"/>
        <v>2.6315789473684235</v>
      </c>
      <c r="S401" s="105">
        <f>IF(INDEX(Historical!$D$7:$D1414,MATCH(B401,Historical!$B$7:$B$1044,0))=0,"n/a",(INDEX(Historical!$C$7:$C$1044,MATCH(B401,Historical!$B$7:$B$1044,0))/INDEX(Historical!$D$7:$D$1044,MATCH(B401,Historical!$B$7:$B$1044,0))-1)*100)</f>
        <v>5.6338028169014231</v>
      </c>
      <c r="T401" s="105">
        <f>IF(INDEX(Historical!$F$7:$F$1044,MATCH(B401,Historical!$B$7:$B$1044,0))=0,"n/a",((INDEX(Historical!$C$7:$C$1044,MATCH(B401,Historical!$B$7:$B$1044,0))/INDEX(Historical!$F$7:$F$1044,MATCH(B401,Historical!$B$7:$B$1044,0)))^(1/3)-1)*100)</f>
        <v>5.983983294832651</v>
      </c>
      <c r="U401" s="105">
        <f>IF(INDEX(Historical!$H$7:$H$1044,MATCH(B401,Historical!$B$7:$B$1044,0))=0,"n/a",((INDEX(Historical!$C$7:$C$1044,MATCH(B401,Historical!$B$7:$B$1044,0))/INDEX(Historical!$H$7:$H$1044,MATCH(B401,Historical!$B$7:$B$1044,0)))^(1/5)-1)*100)</f>
        <v>6.0167892317174232</v>
      </c>
      <c r="V401" s="105">
        <f>IF(INDEX(Historical!$M$7:$M$1044,MATCH(B401,Historical!$B$7:$B$1044,0))=0,"n/a",((INDEX(Historical!$C$7:$C$1044,MATCH(B401,Historical!$B$7:$B$1044,0))/INDEX(Historical!$M$7:$M$1044,MATCH(B401,Historical!$B$7:$B$1044,0)))^(1/10)-1)*100)</f>
        <v>9.9679999960219803</v>
      </c>
      <c r="W401" s="106">
        <f t="shared" si="108"/>
        <v>0.60361047693806158</v>
      </c>
      <c r="X401" s="107">
        <f t="shared" si="109"/>
        <v>0.4000524755131265</v>
      </c>
      <c r="Y401" s="123"/>
      <c r="Z401" s="101">
        <f t="shared" si="110"/>
        <v>27.956989247311832</v>
      </c>
      <c r="AA401" s="109">
        <f t="shared" si="111"/>
        <v>9.1953405017921153</v>
      </c>
      <c r="AB401" s="71">
        <v>12</v>
      </c>
      <c r="AC401" s="100">
        <v>5.58</v>
      </c>
      <c r="AD401" s="100" t="s">
        <v>142</v>
      </c>
      <c r="AE401" s="100">
        <v>2.33</v>
      </c>
      <c r="AF401" s="100">
        <v>1.2</v>
      </c>
      <c r="AG401" s="100">
        <v>13.66</v>
      </c>
      <c r="AH401" s="100">
        <v>-0.3</v>
      </c>
      <c r="AI401" s="100">
        <v>8.3099999999999987</v>
      </c>
      <c r="AJ401" s="100">
        <v>15.040000000000001</v>
      </c>
      <c r="AK401" s="100" t="s">
        <v>142</v>
      </c>
      <c r="AL401" s="100">
        <v>886.37</v>
      </c>
      <c r="AM401" s="100">
        <v>3.8699999999999997</v>
      </c>
      <c r="AN401" s="100">
        <v>0.95</v>
      </c>
      <c r="AO401" s="110">
        <f t="shared" si="112"/>
        <v>-0.13820825701680839</v>
      </c>
      <c r="AP401" s="111">
        <f t="shared" si="113"/>
        <v>9.0571322447753069</v>
      </c>
      <c r="AQ401" s="112">
        <f t="shared" si="114"/>
        <v>-29.970137791397921</v>
      </c>
      <c r="AR401" s="101">
        <f>INDEX(Historical!$C$7:$C$1045,MATCH(B401,Historical!$B$7:$B$1045,0))*IF(AH401="n/a",1.03,IF(AH401&lt;0,1.01,IF(AH401&gt;10,1.1,(1+AH401/100))))</f>
        <v>1.5150000000000001</v>
      </c>
      <c r="AS401" s="109">
        <f t="shared" si="115"/>
        <v>1.6408965</v>
      </c>
      <c r="AT401" s="109">
        <f t="shared" si="104"/>
        <v>1.6901233950000001</v>
      </c>
      <c r="AU401" s="109">
        <f t="shared" si="104"/>
        <v>1.7408270968500001</v>
      </c>
      <c r="AV401" s="109">
        <f t="shared" si="104"/>
        <v>1.7930519097555002</v>
      </c>
      <c r="AW401" s="109">
        <f t="shared" si="116"/>
        <v>8.3798989016055003</v>
      </c>
      <c r="AX401" s="113">
        <f t="shared" si="117"/>
        <v>16.331901971556224</v>
      </c>
      <c r="AY401" s="100">
        <v>0.83</v>
      </c>
      <c r="AZ401" s="100">
        <v>24.09</v>
      </c>
      <c r="BA401" s="100">
        <v>-8</v>
      </c>
      <c r="BB401" s="100">
        <v>-0.27999999999999997</v>
      </c>
      <c r="BC401" s="100">
        <v>5.47</v>
      </c>
      <c r="BE401" s="12">
        <v>2012</v>
      </c>
      <c r="BF401" s="12">
        <f t="shared" si="102"/>
        <v>1</v>
      </c>
      <c r="BG401" s="100">
        <v>1.4000000000000001</v>
      </c>
      <c r="BH401" t="s">
        <v>121</v>
      </c>
      <c r="BI401" t="s">
        <v>122</v>
      </c>
    </row>
    <row r="402" spans="1:61" ht="12.75" customHeight="1" x14ac:dyDescent="0.2">
      <c r="A402" s="116" t="s">
        <v>5568</v>
      </c>
      <c r="B402" s="55" t="s">
        <v>5554</v>
      </c>
      <c r="C402" s="156" t="s">
        <v>134</v>
      </c>
      <c r="D402" s="98" t="s">
        <v>157</v>
      </c>
      <c r="E402" s="157">
        <v>6</v>
      </c>
      <c r="F402" s="2">
        <v>665</v>
      </c>
      <c r="G402" s="2" t="s">
        <v>146</v>
      </c>
      <c r="H402" s="2" t="s">
        <v>146</v>
      </c>
      <c r="I402" s="100">
        <v>31.99</v>
      </c>
      <c r="J402" s="101">
        <f t="shared" si="105"/>
        <v>3.6261331666145669</v>
      </c>
      <c r="K402" s="104">
        <v>0.28999999999999998</v>
      </c>
      <c r="L402" s="71">
        <v>4</v>
      </c>
      <c r="M402" s="28">
        <f t="shared" si="106"/>
        <v>1.1599999999999999</v>
      </c>
      <c r="N402" s="103" t="s">
        <v>326</v>
      </c>
      <c r="O402" s="104">
        <v>0.25</v>
      </c>
      <c r="P402" s="158">
        <v>46141</v>
      </c>
      <c r="Q402" s="158">
        <v>46150</v>
      </c>
      <c r="R402" s="28">
        <f t="shared" si="107"/>
        <v>15.999999999999993</v>
      </c>
      <c r="S402" s="105">
        <f>IF(INDEX(Historical!$D$7:$D1720,MATCH(B402,Historical!$B$7:$B$1044,0))=0,"n/a",(INDEX(Historical!$C$7:$C$1044,MATCH(B402,Historical!$B$7:$B$1044,0))/INDEX(Historical!$D$7:$D$1044,MATCH(B402,Historical!$B$7:$B$1044,0))-1)*100)</f>
        <v>15.662650602409634</v>
      </c>
      <c r="T402" s="105">
        <f>IF(INDEX(Historical!$F$7:$F$1044,MATCH(B402,Historical!$B$7:$B$1044,0))=0,"n/a",((INDEX(Historical!$C$7:$C$1044,MATCH(B402,Historical!$B$7:$B$1044,0))/INDEX(Historical!$F$7:$F$1044,MATCH(B402,Historical!$B$7:$B$1044,0)))^(1/3)-1)*100)</f>
        <v>16.960709528514649</v>
      </c>
      <c r="U402" s="105">
        <f>IF(INDEX(Historical!$H$7:$H$1044,MATCH(B402,Historical!$B$7:$B$1044,0))=0,"n/a",((INDEX(Historical!$C$7:$C$1044,MATCH(B402,Historical!$B$7:$B$1044,0))/INDEX(Historical!$H$7:$H$1044,MATCH(B402,Historical!$B$7:$B$1044,0)))^(1/5)-1)*100)</f>
        <v>19.13578981670916</v>
      </c>
      <c r="V402" s="105" t="str">
        <f>IF(INDEX(Historical!$M$7:$M$1044,MATCH(B402,Historical!$B$7:$B$1044,0))=0,"n/a",((INDEX(Historical!$C$7:$C$1044,MATCH(B402,Historical!$B$7:$B$1044,0))/INDEX(Historical!$M$7:$M$1044,MATCH(B402,Historical!$B$7:$B$1044,0)))^(1/10)-1)*100)</f>
        <v>n/a</v>
      </c>
      <c r="W402" s="106" t="str">
        <f t="shared" si="108"/>
        <v>n/a</v>
      </c>
      <c r="X402" s="107">
        <f t="shared" si="109"/>
        <v>1.4377002116235282</v>
      </c>
      <c r="Y402" s="162"/>
      <c r="Z402" s="101">
        <f t="shared" si="110"/>
        <v>41.726618705035975</v>
      </c>
      <c r="AA402" s="109">
        <f t="shared" si="111"/>
        <v>11.507194244604317</v>
      </c>
      <c r="AB402" s="71">
        <v>12</v>
      </c>
      <c r="AC402" s="100">
        <v>2.78</v>
      </c>
      <c r="AD402" s="100" t="s">
        <v>142</v>
      </c>
      <c r="AE402" s="100">
        <v>3.46</v>
      </c>
      <c r="AF402" s="100">
        <v>1.65</v>
      </c>
      <c r="AG402" s="100">
        <v>15.22</v>
      </c>
      <c r="AH402" s="100">
        <v>24.240000000000002</v>
      </c>
      <c r="AI402" s="100">
        <v>0.61</v>
      </c>
      <c r="AJ402" s="100">
        <v>13.309999999999999</v>
      </c>
      <c r="AK402" s="100" t="s">
        <v>142</v>
      </c>
      <c r="AL402" s="100">
        <v>916.83</v>
      </c>
      <c r="AM402" s="100">
        <v>22.400000000000002</v>
      </c>
      <c r="AN402" s="100">
        <v>0.79</v>
      </c>
      <c r="AO402" s="110">
        <f t="shared" si="112"/>
        <v>11.254728738719411</v>
      </c>
      <c r="AP402" s="111">
        <f t="shared" si="113"/>
        <v>22.761922983323728</v>
      </c>
      <c r="AQ402" s="112">
        <f t="shared" si="114"/>
        <v>-8.1380975991144027</v>
      </c>
      <c r="AR402" s="101">
        <f>INDEX(Historical!$C$7:$C$1045,MATCH(B402,Historical!$B$7:$B$1045,0))*IF(AH402="n/a",1.03,IF(AH402&lt;0,1.01,IF(AH402&gt;10,1.1,(1+AH402/100))))</f>
        <v>1.056</v>
      </c>
      <c r="AS402" s="109">
        <f t="shared" si="115"/>
        <v>1.0624416000000001</v>
      </c>
      <c r="AT402" s="109">
        <f t="shared" si="104"/>
        <v>1.0943148480000002</v>
      </c>
      <c r="AU402" s="109">
        <f t="shared" si="104"/>
        <v>1.1271442934400002</v>
      </c>
      <c r="AV402" s="109">
        <f t="shared" si="104"/>
        <v>1.1609586222432002</v>
      </c>
      <c r="AW402" s="109">
        <f t="shared" si="116"/>
        <v>5.5008593636832011</v>
      </c>
      <c r="AX402" s="113">
        <f t="shared" si="117"/>
        <v>17.195559123736171</v>
      </c>
      <c r="AY402" s="100">
        <v>0.73</v>
      </c>
      <c r="AZ402" s="100">
        <v>30.42</v>
      </c>
      <c r="BA402" s="100">
        <v>-4.21</v>
      </c>
      <c r="BB402" s="100">
        <v>7.99</v>
      </c>
      <c r="BC402" s="100">
        <v>13.270000000000001</v>
      </c>
      <c r="BE402" s="12">
        <v>2021</v>
      </c>
      <c r="BF402" s="12">
        <f t="shared" si="102"/>
        <v>0</v>
      </c>
      <c r="BG402" s="100">
        <v>1.79</v>
      </c>
      <c r="BH402" s="55" t="s">
        <v>121</v>
      </c>
      <c r="BI402" s="55" t="s">
        <v>122</v>
      </c>
    </row>
    <row r="403" spans="1:61" ht="12.75" customHeight="1" x14ac:dyDescent="0.2">
      <c r="A403" s="55" t="s">
        <v>375</v>
      </c>
      <c r="B403" s="55" t="s">
        <v>376</v>
      </c>
      <c r="C403" s="156" t="s">
        <v>335</v>
      </c>
      <c r="D403" s="98" t="s">
        <v>377</v>
      </c>
      <c r="E403" s="157">
        <v>50</v>
      </c>
      <c r="F403" s="2">
        <v>50</v>
      </c>
      <c r="G403" s="2" t="s">
        <v>119</v>
      </c>
      <c r="H403" s="2" t="s">
        <v>118</v>
      </c>
      <c r="I403" s="100">
        <v>293.58999999999997</v>
      </c>
      <c r="J403" s="101">
        <f t="shared" si="105"/>
        <v>2.5341462583875476</v>
      </c>
      <c r="K403" s="104">
        <v>1.86</v>
      </c>
      <c r="L403" s="71">
        <v>4</v>
      </c>
      <c r="M403" s="28">
        <f t="shared" si="106"/>
        <v>7.44</v>
      </c>
      <c r="N403" s="103" t="s">
        <v>158</v>
      </c>
      <c r="O403" s="104">
        <v>1.77</v>
      </c>
      <c r="P403" s="158">
        <v>45992</v>
      </c>
      <c r="Q403" s="158">
        <v>46006</v>
      </c>
      <c r="R403" s="28">
        <f t="shared" si="107"/>
        <v>5.0847457627118686</v>
      </c>
      <c r="S403" s="105">
        <f>IF(INDEX(Historical!$D$7:$D1415,MATCH(B403,Historical!$B$7:$B$1044,0))=0,"n/a",(INDEX(Historical!$C$7:$C$1044,MATCH(B403,Historical!$B$7:$B$1044,0))/INDEX(Historical!$D$7:$D$1044,MATCH(B403,Historical!$B$7:$B$1044,0))-1)*100)</f>
        <v>5.7522123893805288</v>
      </c>
      <c r="T403" s="105">
        <f>IF(INDEX(Historical!$F$7:$F$1044,MATCH(B403,Historical!$B$7:$B$1044,0))=0,"n/a",((INDEX(Historical!$C$7:$C$1044,MATCH(B403,Historical!$B$7:$B$1044,0))/INDEX(Historical!$F$7:$F$1044,MATCH(B403,Historical!$B$7:$B$1044,0)))^(1/3)-1)*100)</f>
        <v>8.2017391891676006</v>
      </c>
      <c r="U403" s="105">
        <f>IF(INDEX(Historical!$H$7:$H$1044,MATCH(B403,Historical!$B$7:$B$1044,0))=0,"n/a",((INDEX(Historical!$C$7:$C$1044,MATCH(B403,Historical!$B$7:$B$1044,0))/INDEX(Historical!$H$7:$H$1044,MATCH(B403,Historical!$B$7:$B$1044,0)))^(1/5)-1)*100)</f>
        <v>7.3044477691469378</v>
      </c>
      <c r="V403" s="105">
        <f>IF(INDEX(Historical!$M$7:$M$1044,MATCH(B403,Historical!$B$7:$B$1044,0))=0,"n/a",((INDEX(Historical!$C$7:$C$1044,MATCH(B403,Historical!$B$7:$B$1044,0))/INDEX(Historical!$M$7:$M$1044,MATCH(B403,Historical!$B$7:$B$1044,0)))^(1/10)-1)*100)</f>
        <v>7.6207641315575003</v>
      </c>
      <c r="W403" s="106">
        <f t="shared" si="108"/>
        <v>0.9584928286783343</v>
      </c>
      <c r="X403" s="107">
        <f t="shared" si="109"/>
        <v>0.5355166986178107</v>
      </c>
      <c r="Y403" s="175"/>
      <c r="Z403" s="101">
        <f t="shared" si="110"/>
        <v>62.259414225941434</v>
      </c>
      <c r="AA403" s="109">
        <f t="shared" si="111"/>
        <v>24.568200836820083</v>
      </c>
      <c r="AB403" s="71">
        <v>12</v>
      </c>
      <c r="AC403" s="100">
        <v>11.95</v>
      </c>
      <c r="AD403" s="100">
        <v>2.5299999999999998</v>
      </c>
      <c r="AE403" s="100">
        <v>7.76</v>
      </c>
      <c r="AF403" s="100" t="s">
        <v>142</v>
      </c>
      <c r="AG403" s="100" t="s">
        <v>142</v>
      </c>
      <c r="AH403" s="100">
        <v>8.08</v>
      </c>
      <c r="AI403" s="100">
        <v>8.7800000000000011</v>
      </c>
      <c r="AJ403" s="100">
        <v>13.639999999999999</v>
      </c>
      <c r="AK403" s="100">
        <v>8.1</v>
      </c>
      <c r="AL403" s="100">
        <v>208690</v>
      </c>
      <c r="AM403" s="100">
        <v>0.05</v>
      </c>
      <c r="AN403" s="100" t="s">
        <v>142</v>
      </c>
      <c r="AO403" s="110">
        <f t="shared" si="112"/>
        <v>-14.729606809285597</v>
      </c>
      <c r="AP403" s="111">
        <f t="shared" si="113"/>
        <v>9.8385940275344854</v>
      </c>
      <c r="AQ403" s="112" t="str">
        <f t="shared" si="114"/>
        <v>n/a</v>
      </c>
      <c r="AR403" s="101">
        <f>INDEX(Historical!$C$7:$C$1045,MATCH(B403,Historical!$B$7:$B$1045,0))*IF(AH403="n/a",1.03,IF(AH403&lt;0,1.01,IF(AH403&gt;10,1.1,(1+AH403/100))))</f>
        <v>7.7493359999999996</v>
      </c>
      <c r="AS403" s="109">
        <f t="shared" si="115"/>
        <v>8.4297277008000009</v>
      </c>
      <c r="AT403" s="109">
        <f t="shared" si="104"/>
        <v>9.1125356445648009</v>
      </c>
      <c r="AU403" s="109">
        <f t="shared" si="104"/>
        <v>9.8506510317745501</v>
      </c>
      <c r="AV403" s="109">
        <f t="shared" si="104"/>
        <v>10.648553765348288</v>
      </c>
      <c r="AW403" s="109">
        <f t="shared" si="116"/>
        <v>45.790804142487637</v>
      </c>
      <c r="AX403" s="113">
        <f t="shared" si="117"/>
        <v>15.596854164817481</v>
      </c>
      <c r="AY403" s="100">
        <v>0.44</v>
      </c>
      <c r="AZ403" s="100">
        <v>3.5700000000000003</v>
      </c>
      <c r="BA403" s="100">
        <v>-14.09</v>
      </c>
      <c r="BB403" s="100">
        <v>-6.68</v>
      </c>
      <c r="BC403" s="100">
        <v>-5.16</v>
      </c>
      <c r="BE403" s="12">
        <v>1976</v>
      </c>
      <c r="BF403" s="12">
        <f t="shared" si="102"/>
        <v>5</v>
      </c>
      <c r="BG403" s="100">
        <v>14.93</v>
      </c>
      <c r="BH403" t="s">
        <v>121</v>
      </c>
      <c r="BI403" t="s">
        <v>122</v>
      </c>
    </row>
    <row r="404" spans="1:61" ht="12.75" customHeight="1" x14ac:dyDescent="0.2">
      <c r="A404" s="123" t="s">
        <v>1035</v>
      </c>
      <c r="B404" s="55" t="s">
        <v>1036</v>
      </c>
      <c r="C404" s="156" t="s">
        <v>198</v>
      </c>
      <c r="D404" s="98" t="s">
        <v>565</v>
      </c>
      <c r="E404" s="157">
        <v>24</v>
      </c>
      <c r="F404" s="2">
        <v>147</v>
      </c>
      <c r="G404" s="2" t="s">
        <v>146</v>
      </c>
      <c r="H404" s="2" t="s">
        <v>146</v>
      </c>
      <c r="I404" s="100">
        <v>92.91</v>
      </c>
      <c r="J404" s="101">
        <f t="shared" si="105"/>
        <v>1.9588849424173933</v>
      </c>
      <c r="K404" s="104">
        <v>0.45500000000000002</v>
      </c>
      <c r="L404" s="71">
        <v>4</v>
      </c>
      <c r="M404" s="28">
        <f t="shared" si="106"/>
        <v>1.82</v>
      </c>
      <c r="N404" s="103" t="s">
        <v>482</v>
      </c>
      <c r="O404" s="104">
        <v>0.45400000000000001</v>
      </c>
      <c r="P404" s="115">
        <v>45618</v>
      </c>
      <c r="Q404" s="115">
        <v>45632</v>
      </c>
      <c r="R404" s="28">
        <f t="shared" si="107"/>
        <v>0.22026431718061693</v>
      </c>
      <c r="S404" s="105">
        <f>IF(INDEX(Historical!$D$7:$D1416,MATCH(B404,Historical!$B$7:$B$1044,0))=0,"n/a",(INDEX(Historical!$C$7:$C$1044,MATCH(B404,Historical!$B$7:$B$1044,0))/INDEX(Historical!$D$7:$D$1044,MATCH(B404,Historical!$B$7:$B$1044,0))-1)*100)</f>
        <v>0.49696300386528058</v>
      </c>
      <c r="T404" s="105">
        <f>IF(INDEX(Historical!$F$7:$F$1044,MATCH(B404,Historical!$B$7:$B$1044,0))=0,"n/a",((INDEX(Historical!$C$7:$C$1044,MATCH(B404,Historical!$B$7:$B$1044,0))/INDEX(Historical!$F$7:$F$1044,MATCH(B404,Historical!$B$7:$B$1044,0)))^(1/3)-1)*100)</f>
        <v>16.2664135854919</v>
      </c>
      <c r="U404" s="105">
        <f>IF(INDEX(Historical!$H$7:$H$1044,MATCH(B404,Historical!$B$7:$B$1044,0))=0,"n/a",((INDEX(Historical!$C$7:$C$1044,MATCH(B404,Historical!$B$7:$B$1044,0))/INDEX(Historical!$H$7:$H$1044,MATCH(B404,Historical!$B$7:$B$1044,0)))^(1/5)-1)*100)</f>
        <v>19.866477285226992</v>
      </c>
      <c r="V404" s="105">
        <f>IF(INDEX(Historical!$M$7:$M$1044,MATCH(B404,Historical!$B$7:$B$1044,0))=0,"n/a",((INDEX(Historical!$C$7:$C$1044,MATCH(B404,Historical!$B$7:$B$1044,0))/INDEX(Historical!$M$7:$M$1044,MATCH(B404,Historical!$B$7:$B$1044,0)))^(1/10)-1)*100)</f>
        <v>9.7781320188840901</v>
      </c>
      <c r="W404" s="106">
        <f t="shared" si="108"/>
        <v>2.0317252054747992</v>
      </c>
      <c r="X404" s="107" t="str">
        <f t="shared" si="109"/>
        <v>n/a</v>
      </c>
      <c r="Y404" s="165" t="s">
        <v>1720</v>
      </c>
      <c r="Z404" s="101" t="str">
        <f t="shared" si="110"/>
        <v>n/a</v>
      </c>
      <c r="AA404" s="109" t="str">
        <f t="shared" si="111"/>
        <v>n/a</v>
      </c>
      <c r="AB404" s="71">
        <v>3</v>
      </c>
      <c r="AC404" s="100">
        <v>-0.28999999999999998</v>
      </c>
      <c r="AD404" s="100">
        <v>0.83</v>
      </c>
      <c r="AE404" s="100">
        <v>11.5</v>
      </c>
      <c r="AF404" s="100">
        <v>7.66</v>
      </c>
      <c r="AG404" s="100">
        <v>-1.0900000000000001</v>
      </c>
      <c r="AH404" s="100">
        <v>19.68</v>
      </c>
      <c r="AI404" s="100">
        <v>70.53</v>
      </c>
      <c r="AJ404" s="100" t="s">
        <v>142</v>
      </c>
      <c r="AK404" s="100">
        <v>42.01</v>
      </c>
      <c r="AL404" s="100">
        <v>50280</v>
      </c>
      <c r="AM404" s="100">
        <v>2.04</v>
      </c>
      <c r="AN404" s="100">
        <v>0.82</v>
      </c>
      <c r="AO404" s="110" t="str">
        <f t="shared" si="112"/>
        <v>n/a</v>
      </c>
      <c r="AP404" s="111">
        <f t="shared" si="113"/>
        <v>21.825362227644383</v>
      </c>
      <c r="AQ404" s="112" t="str">
        <f t="shared" si="114"/>
        <v>n/a</v>
      </c>
      <c r="AR404" s="101">
        <f>INDEX(Historical!$C$7:$C$1045,MATCH(B404,Historical!$B$7:$B$1045,0))*IF(AH404="n/a",1.03,IF(AH404&lt;0,1.01,IF(AH404&gt;10,1.1,(1+AH404/100))))</f>
        <v>2.0020000000000002</v>
      </c>
      <c r="AS404" s="109">
        <f t="shared" si="115"/>
        <v>2.2022000000000004</v>
      </c>
      <c r="AT404" s="109">
        <f t="shared" si="104"/>
        <v>2.4224200000000007</v>
      </c>
      <c r="AU404" s="109">
        <f t="shared" si="104"/>
        <v>2.6646620000000008</v>
      </c>
      <c r="AV404" s="109">
        <f t="shared" si="104"/>
        <v>2.9311282000000012</v>
      </c>
      <c r="AW404" s="109">
        <f t="shared" si="116"/>
        <v>12.222410200000004</v>
      </c>
      <c r="AX404" s="113">
        <f t="shared" si="117"/>
        <v>13.155107308147675</v>
      </c>
      <c r="AY404" s="100">
        <v>1.7</v>
      </c>
      <c r="AZ404" s="100">
        <v>110.35</v>
      </c>
      <c r="BA404" s="100">
        <v>0.73</v>
      </c>
      <c r="BB404" s="100">
        <v>28.96</v>
      </c>
      <c r="BC404" s="100">
        <v>36.919999999999995</v>
      </c>
      <c r="BE404" s="12">
        <v>2002</v>
      </c>
      <c r="BF404" s="12">
        <f t="shared" si="102"/>
        <v>2</v>
      </c>
      <c r="BG404" s="100">
        <v>-0.45999999999999996</v>
      </c>
      <c r="BH404" t="s">
        <v>121</v>
      </c>
      <c r="BI404" t="s">
        <v>122</v>
      </c>
    </row>
    <row r="405" spans="1:61" ht="12.75" customHeight="1" x14ac:dyDescent="0.2">
      <c r="A405" s="123" t="s">
        <v>1037</v>
      </c>
      <c r="B405" s="55" t="s">
        <v>1038</v>
      </c>
      <c r="C405" s="156" t="s">
        <v>180</v>
      </c>
      <c r="D405" s="98" t="s">
        <v>208</v>
      </c>
      <c r="E405" s="157">
        <v>18</v>
      </c>
      <c r="F405" s="2">
        <v>223</v>
      </c>
      <c r="G405" s="2" t="s">
        <v>118</v>
      </c>
      <c r="H405" s="2" t="s">
        <v>118</v>
      </c>
      <c r="I405" s="100">
        <v>815.2</v>
      </c>
      <c r="J405" s="101">
        <f t="shared" si="105"/>
        <v>0.40235525024533852</v>
      </c>
      <c r="K405" s="104">
        <v>0.82</v>
      </c>
      <c r="L405" s="71">
        <v>4</v>
      </c>
      <c r="M405" s="28">
        <f t="shared" si="106"/>
        <v>3.28</v>
      </c>
      <c r="N405" s="103" t="s">
        <v>141</v>
      </c>
      <c r="O405" s="104">
        <v>0.71</v>
      </c>
      <c r="P405" s="158">
        <v>45902</v>
      </c>
      <c r="Q405" s="158">
        <v>45931</v>
      </c>
      <c r="R405" s="28">
        <f t="shared" si="107"/>
        <v>15.492957746478872</v>
      </c>
      <c r="S405" s="105">
        <f>IF(INDEX(Historical!$D$7:$D1417,MATCH(B405,Historical!$B$7:$B$1044,0))=0,"n/a",(INDEX(Historical!$C$7:$C$1044,MATCH(B405,Historical!$B$7:$B$1044,0))/INDEX(Historical!$D$7:$D$1044,MATCH(B405,Historical!$B$7:$B$1044,0))-1)*100)</f>
        <v>14.785992217898848</v>
      </c>
      <c r="T405" s="105">
        <f>IF(INDEX(Historical!$F$7:$F$1044,MATCH(B405,Historical!$B$7:$B$1044,0))=0,"n/a",((INDEX(Historical!$C$7:$C$1044,MATCH(B405,Historical!$B$7:$B$1044,0))/INDEX(Historical!$F$7:$F$1044,MATCH(B405,Historical!$B$7:$B$1044,0)))^(1/3)-1)*100)</f>
        <v>14.796628912442532</v>
      </c>
      <c r="U405" s="105">
        <f>IF(INDEX(Historical!$H$7:$H$1044,MATCH(B405,Historical!$B$7:$B$1044,0))=0,"n/a",((INDEX(Historical!$C$7:$C$1044,MATCH(B405,Historical!$B$7:$B$1044,0))/INDEX(Historical!$H$7:$H$1044,MATCH(B405,Historical!$B$7:$B$1044,0)))^(1/5)-1)*100)</f>
        <v>12.322720670278752</v>
      </c>
      <c r="V405" s="105">
        <f>IF(INDEX(Historical!$M$7:$M$1044,MATCH(B405,Historical!$B$7:$B$1044,0))=0,"n/a",((INDEX(Historical!$C$7:$C$1044,MATCH(B405,Historical!$B$7:$B$1044,0))/INDEX(Historical!$M$7:$M$1044,MATCH(B405,Historical!$B$7:$B$1044,0)))^(1/10)-1)*100)</f>
        <v>10.988726346451783</v>
      </c>
      <c r="W405" s="106">
        <f t="shared" si="108"/>
        <v>1.1213966279411181</v>
      </c>
      <c r="X405" s="107">
        <f t="shared" si="109"/>
        <v>0.31540109214944334</v>
      </c>
      <c r="Y405" s="165"/>
      <c r="Z405" s="101">
        <f t="shared" si="110"/>
        <v>9.433419614610294</v>
      </c>
      <c r="AA405" s="109">
        <f t="shared" si="111"/>
        <v>23.445498993385101</v>
      </c>
      <c r="AB405" s="71">
        <v>3</v>
      </c>
      <c r="AC405" s="100">
        <v>34.770000000000003</v>
      </c>
      <c r="AD405" s="100">
        <v>1.25</v>
      </c>
      <c r="AE405" s="100">
        <v>0.25</v>
      </c>
      <c r="AF405" s="100" t="s">
        <v>142</v>
      </c>
      <c r="AG405" s="100" t="s">
        <v>142</v>
      </c>
      <c r="AH405" s="100">
        <v>18.04</v>
      </c>
      <c r="AI405" s="100">
        <v>13.020000000000001</v>
      </c>
      <c r="AJ405" s="100">
        <v>39.07</v>
      </c>
      <c r="AK405" s="100">
        <v>14.78</v>
      </c>
      <c r="AL405" s="100">
        <v>99850</v>
      </c>
      <c r="AM405" s="100">
        <v>0.04</v>
      </c>
      <c r="AN405" s="100" t="s">
        <v>142</v>
      </c>
      <c r="AO405" s="110">
        <f t="shared" si="112"/>
        <v>-10.72042307286101</v>
      </c>
      <c r="AP405" s="111">
        <f t="shared" si="113"/>
        <v>12.725075920524091</v>
      </c>
      <c r="AQ405" s="112" t="str">
        <f t="shared" si="114"/>
        <v>n/a</v>
      </c>
      <c r="AR405" s="101">
        <f>INDEX(Historical!$C$7:$C$1045,MATCH(B405,Historical!$B$7:$B$1045,0))*IF(AH405="n/a",1.03,IF(AH405&lt;0,1.01,IF(AH405&gt;10,1.1,(1+AH405/100))))</f>
        <v>3.2450000000000006</v>
      </c>
      <c r="AS405" s="109">
        <f t="shared" si="115"/>
        <v>3.569500000000001</v>
      </c>
      <c r="AT405" s="109">
        <f t="shared" si="104"/>
        <v>3.9264500000000013</v>
      </c>
      <c r="AU405" s="109">
        <f t="shared" si="104"/>
        <v>4.3190950000000017</v>
      </c>
      <c r="AV405" s="109">
        <f t="shared" si="104"/>
        <v>4.7510045000000023</v>
      </c>
      <c r="AW405" s="109">
        <f t="shared" si="116"/>
        <v>19.81104950000001</v>
      </c>
      <c r="AX405" s="113">
        <f t="shared" si="117"/>
        <v>2.4302072497546625</v>
      </c>
      <c r="AY405" s="100">
        <v>0.38</v>
      </c>
      <c r="AZ405" s="100">
        <v>27.97</v>
      </c>
      <c r="BA405" s="100">
        <v>-18.399999999999999</v>
      </c>
      <c r="BB405" s="100">
        <v>-9.02</v>
      </c>
      <c r="BC405" s="100">
        <v>0.36</v>
      </c>
      <c r="BE405" s="12">
        <v>2008</v>
      </c>
      <c r="BF405" s="12">
        <f t="shared" si="102"/>
        <v>2</v>
      </c>
      <c r="BG405" s="100">
        <v>5.59</v>
      </c>
      <c r="BH405" t="s">
        <v>121</v>
      </c>
      <c r="BI405" t="s">
        <v>122</v>
      </c>
    </row>
    <row r="406" spans="1:61" ht="12.75" customHeight="1" x14ac:dyDescent="0.2">
      <c r="A406" s="55" t="s">
        <v>1039</v>
      </c>
      <c r="B406" s="55" t="s">
        <v>1040</v>
      </c>
      <c r="C406" s="156" t="s">
        <v>134</v>
      </c>
      <c r="D406" s="98" t="s">
        <v>186</v>
      </c>
      <c r="E406" s="157">
        <v>17</v>
      </c>
      <c r="F406" s="2">
        <v>246</v>
      </c>
      <c r="G406" s="2" t="s">
        <v>146</v>
      </c>
      <c r="H406" s="2" t="s">
        <v>146</v>
      </c>
      <c r="I406" s="100">
        <v>461.85</v>
      </c>
      <c r="J406" s="101">
        <f t="shared" si="105"/>
        <v>0.89206452311356499</v>
      </c>
      <c r="K406" s="104">
        <v>1.03</v>
      </c>
      <c r="L406" s="71">
        <v>4</v>
      </c>
      <c r="M406" s="28">
        <f t="shared" si="106"/>
        <v>4.12</v>
      </c>
      <c r="N406" s="103" t="s">
        <v>265</v>
      </c>
      <c r="O406" s="104">
        <v>0.94</v>
      </c>
      <c r="P406" s="158">
        <v>46083</v>
      </c>
      <c r="Q406" s="158">
        <v>46094</v>
      </c>
      <c r="R406" s="28">
        <f t="shared" si="107"/>
        <v>9.5744680851063926</v>
      </c>
      <c r="S406" s="105">
        <f>IF(INDEX(Historical!$D$7:$D1418,MATCH(B406,Historical!$B$7:$B$1044,0))=0,"n/a",(INDEX(Historical!$C$7:$C$1044,MATCH(B406,Historical!$B$7:$B$1044,0))/INDEX(Historical!$D$7:$D$1044,MATCH(B406,Historical!$B$7:$B$1044,0))-1)*100)</f>
        <v>10.588235294117654</v>
      </c>
      <c r="T406" s="105">
        <f>IF(INDEX(Historical!$F$7:$F$1044,MATCH(B406,Historical!$B$7:$B$1044,0))=0,"n/a",((INDEX(Historical!$C$7:$C$1044,MATCH(B406,Historical!$B$7:$B$1044,0))/INDEX(Historical!$F$7:$F$1044,MATCH(B406,Historical!$B$7:$B$1044,0)))^(1/3)-1)*100)</f>
        <v>10.325677865290107</v>
      </c>
      <c r="U406" s="105">
        <f>IF(INDEX(Historical!$H$7:$H$1044,MATCH(B406,Historical!$B$7:$B$1044,0))=0,"n/a",((INDEX(Historical!$C$7:$C$1044,MATCH(B406,Historical!$B$7:$B$1044,0))/INDEX(Historical!$H$7:$H$1044,MATCH(B406,Historical!$B$7:$B$1044,0)))^(1/5)-1)*100)</f>
        <v>10.914407948053938</v>
      </c>
      <c r="V406" s="105">
        <f>IF(INDEX(Historical!$M$7:$M$1044,MATCH(B406,Historical!$B$7:$B$1044,0))=0,"n/a",((INDEX(Historical!$C$7:$C$1044,MATCH(B406,Historical!$B$7:$B$1044,0))/INDEX(Historical!$M$7:$M$1044,MATCH(B406,Historical!$B$7:$B$1044,0)))^(1/10)-1)*100)</f>
        <v>10.704402852259133</v>
      </c>
      <c r="W406" s="106">
        <f t="shared" si="108"/>
        <v>1.019618571787074</v>
      </c>
      <c r="X406" s="107">
        <f t="shared" si="109"/>
        <v>1.4010793258092347</v>
      </c>
      <c r="Y406" s="159"/>
      <c r="Z406" s="101">
        <f t="shared" si="110"/>
        <v>29.534050179211473</v>
      </c>
      <c r="AA406" s="109">
        <f t="shared" si="111"/>
        <v>33.107526881720432</v>
      </c>
      <c r="AB406" s="71">
        <v>12</v>
      </c>
      <c r="AC406" s="100">
        <v>13.95</v>
      </c>
      <c r="AD406" s="100">
        <v>2.17</v>
      </c>
      <c r="AE406" s="100">
        <v>10.25</v>
      </c>
      <c r="AF406" s="100">
        <v>26.95</v>
      </c>
      <c r="AG406" s="100">
        <v>74.539999999999992</v>
      </c>
      <c r="AH406" s="100">
        <v>11.799999999999999</v>
      </c>
      <c r="AI406" s="100">
        <v>11.64</v>
      </c>
      <c r="AJ406" s="100">
        <v>7.79</v>
      </c>
      <c r="AK406" s="100">
        <v>11.41</v>
      </c>
      <c r="AL406" s="100">
        <v>80690</v>
      </c>
      <c r="AM406" s="100">
        <v>0.27999999999999997</v>
      </c>
      <c r="AN406" s="100">
        <v>2.44</v>
      </c>
      <c r="AO406" s="110">
        <f t="shared" si="112"/>
        <v>-21.301054410552929</v>
      </c>
      <c r="AP406" s="111">
        <f t="shared" si="113"/>
        <v>11.806472471167503</v>
      </c>
      <c r="AQ406" s="112">
        <f t="shared" si="114"/>
        <v>529.72581316081641</v>
      </c>
      <c r="AR406" s="101">
        <f>INDEX(Historical!$C$7:$C$1045,MATCH(B406,Historical!$B$7:$B$1045,0))*IF(AH406="n/a",1.03,IF(AH406&lt;0,1.01,IF(AH406&gt;10,1.1,(1+AH406/100))))</f>
        <v>4.1360000000000001</v>
      </c>
      <c r="AS406" s="109">
        <f t="shared" si="115"/>
        <v>4.5496000000000008</v>
      </c>
      <c r="AT406" s="109">
        <f t="shared" si="104"/>
        <v>5.0045600000000015</v>
      </c>
      <c r="AU406" s="109">
        <f t="shared" si="104"/>
        <v>5.5050160000000021</v>
      </c>
      <c r="AV406" s="109">
        <f t="shared" si="104"/>
        <v>6.0555176000000026</v>
      </c>
      <c r="AW406" s="109">
        <f t="shared" si="116"/>
        <v>25.250693600000005</v>
      </c>
      <c r="AX406" s="113">
        <f t="shared" si="117"/>
        <v>5.4672931904297943</v>
      </c>
      <c r="AY406" s="100">
        <v>1.39</v>
      </c>
      <c r="AZ406" s="100">
        <v>14.81</v>
      </c>
      <c r="BA406" s="100">
        <v>-15.55</v>
      </c>
      <c r="BB406" s="100">
        <v>3.0300000000000002</v>
      </c>
      <c r="BC406" s="100">
        <v>-4.55</v>
      </c>
      <c r="BE406" s="12">
        <v>2010</v>
      </c>
      <c r="BF406" s="12">
        <f t="shared" si="102"/>
        <v>1</v>
      </c>
      <c r="BG406" s="100">
        <v>16.73</v>
      </c>
      <c r="BH406" t="s">
        <v>121</v>
      </c>
      <c r="BI406" t="s">
        <v>122</v>
      </c>
    </row>
    <row r="407" spans="1:61" ht="12.75" customHeight="1" x14ac:dyDescent="0.2">
      <c r="A407" s="149" t="s">
        <v>1041</v>
      </c>
      <c r="B407" s="55" t="s">
        <v>1042</v>
      </c>
      <c r="C407" s="156" t="s">
        <v>125</v>
      </c>
      <c r="D407" s="98" t="s">
        <v>126</v>
      </c>
      <c r="E407" s="157">
        <v>14</v>
      </c>
      <c r="F407" s="2">
        <v>366</v>
      </c>
      <c r="G407" s="2" t="s">
        <v>146</v>
      </c>
      <c r="H407" s="2" t="s">
        <v>146</v>
      </c>
      <c r="I407" s="100">
        <v>61.44</v>
      </c>
      <c r="J407" s="101">
        <f t="shared" si="105"/>
        <v>3.2552083333333335</v>
      </c>
      <c r="K407" s="104">
        <v>0.5</v>
      </c>
      <c r="L407" s="2">
        <v>4</v>
      </c>
      <c r="M407" s="28">
        <f t="shared" si="106"/>
        <v>2</v>
      </c>
      <c r="N407" s="2" t="s">
        <v>147</v>
      </c>
      <c r="O407" s="104">
        <v>0.47</v>
      </c>
      <c r="P407" s="158">
        <v>45930</v>
      </c>
      <c r="Q407" s="158">
        <v>45944</v>
      </c>
      <c r="R407" s="28">
        <f t="shared" si="107"/>
        <v>6.3829787234042614</v>
      </c>
      <c r="S407" s="105">
        <f>IF(INDEX(Historical!$D$7:$D1419,MATCH(B407,Historical!$B$7:$B$1044,0))=0,"n/a",(INDEX(Historical!$C$7:$C$1044,MATCH(B407,Historical!$B$7:$B$1044,0))/INDEX(Historical!$D$7:$D$1044,MATCH(B407,Historical!$B$7:$B$1044,0))-1)*100)</f>
        <v>9.4555873925501253</v>
      </c>
      <c r="T407" s="105">
        <f>IF(INDEX(Historical!$F$7:$F$1044,MATCH(B407,Historical!$B$7:$B$1044,0))=0,"n/a",((INDEX(Historical!$C$7:$C$1044,MATCH(B407,Historical!$B$7:$B$1044,0))/INDEX(Historical!$F$7:$F$1044,MATCH(B407,Historical!$B$7:$B$1044,0)))^(1/3)-1)*100)</f>
        <v>10.000287959622822</v>
      </c>
      <c r="U407" s="105">
        <f>IF(INDEX(Historical!$H$7:$H$1044,MATCH(B407,Historical!$B$7:$B$1044,0))=0,"n/a",((INDEX(Historical!$C$7:$C$1044,MATCH(B407,Historical!$B$7:$B$1044,0))/INDEX(Historical!$H$7:$H$1044,MATCH(B407,Historical!$B$7:$B$1044,0)))^(1/5)-1)*100)</f>
        <v>10.298473279704723</v>
      </c>
      <c r="V407" s="105">
        <f>IF(INDEX(Historical!$M$7:$M$1044,MATCH(B407,Historical!$B$7:$B$1044,0))=0,"n/a",((INDEX(Historical!$C$7:$C$1044,MATCH(B407,Historical!$B$7:$B$1044,0))/INDEX(Historical!$M$7:$M$1044,MATCH(B407,Historical!$B$7:$B$1044,0)))^(1/10)-1)*100)</f>
        <v>11.554049291446633</v>
      </c>
      <c r="W407" s="106">
        <f t="shared" si="108"/>
        <v>0.89133021851729488</v>
      </c>
      <c r="X407" s="107" t="str">
        <f t="shared" si="109"/>
        <v>n/a</v>
      </c>
      <c r="Z407" s="101">
        <f t="shared" si="110"/>
        <v>99.009900990099013</v>
      </c>
      <c r="AA407" s="109">
        <f t="shared" si="111"/>
        <v>30.415841584158414</v>
      </c>
      <c r="AB407" s="71">
        <v>12</v>
      </c>
      <c r="AC407" s="100">
        <v>2.02</v>
      </c>
      <c r="AD407" s="100">
        <v>2.3199999999999998</v>
      </c>
      <c r="AE407" s="100">
        <v>2.0099999999999998</v>
      </c>
      <c r="AF407" s="100">
        <v>3.06</v>
      </c>
      <c r="AG407" s="100">
        <v>10.130000000000001</v>
      </c>
      <c r="AH407" s="100">
        <v>4.6899999999999995</v>
      </c>
      <c r="AI407" s="100">
        <v>10.99</v>
      </c>
      <c r="AJ407" s="100">
        <v>-5.21</v>
      </c>
      <c r="AK407" s="100">
        <v>7.79</v>
      </c>
      <c r="AL407" s="100">
        <v>78870</v>
      </c>
      <c r="AM407" s="100">
        <v>0.19</v>
      </c>
      <c r="AN407" s="100">
        <v>0.84</v>
      </c>
      <c r="AO407" s="110">
        <f t="shared" si="112"/>
        <v>-16.862159971120356</v>
      </c>
      <c r="AP407" s="111">
        <f t="shared" si="113"/>
        <v>13.553681613038057</v>
      </c>
      <c r="AQ407" s="112">
        <f t="shared" si="114"/>
        <v>103.38521223150772</v>
      </c>
      <c r="AR407" s="101">
        <f>INDEX(Historical!$C$7:$C$1045,MATCH(B407,Historical!$B$7:$B$1045,0))*IF(AH407="n/a",1.03,IF(AH407&lt;0,1.01,IF(AH407&gt;10,1.1,(1+AH407/100))))</f>
        <v>1.9995789999999998</v>
      </c>
      <c r="AS407" s="109">
        <f t="shared" si="115"/>
        <v>2.1995369</v>
      </c>
      <c r="AT407" s="109">
        <f t="shared" ref="AT407:AV426" si="118">IF($AK407="n/a",1.03*AS407,IF($AK407&lt;0,1.01*AS407,IF($AK407&gt;10,1.1*AS407,(1+$AK407/100)*AS407)))</f>
        <v>2.3708808245100004</v>
      </c>
      <c r="AU407" s="109">
        <f t="shared" si="118"/>
        <v>2.5555724407393297</v>
      </c>
      <c r="AV407" s="109">
        <f t="shared" si="118"/>
        <v>2.7546515338729236</v>
      </c>
      <c r="AW407" s="109">
        <f t="shared" si="116"/>
        <v>11.880220699122253</v>
      </c>
      <c r="AX407" s="113">
        <f t="shared" si="117"/>
        <v>19.336296710810959</v>
      </c>
      <c r="AY407" s="100">
        <v>0.4</v>
      </c>
      <c r="AZ407" s="100">
        <v>20</v>
      </c>
      <c r="BA407" s="100">
        <v>-13.65</v>
      </c>
      <c r="BB407" s="100">
        <v>5.9700000000000006</v>
      </c>
      <c r="BC407" s="100">
        <v>3.4099999999999997</v>
      </c>
      <c r="BE407" s="12">
        <v>2012</v>
      </c>
      <c r="BF407" s="12">
        <f t="shared" si="102"/>
        <v>1</v>
      </c>
      <c r="BG407" s="100">
        <v>3.73</v>
      </c>
      <c r="BH407" t="s">
        <v>121</v>
      </c>
      <c r="BI407" t="s">
        <v>122</v>
      </c>
    </row>
    <row r="408" spans="1:61" ht="12.75" customHeight="1" x14ac:dyDescent="0.2">
      <c r="A408" s="123" t="s">
        <v>378</v>
      </c>
      <c r="B408" s="55" t="s">
        <v>379</v>
      </c>
      <c r="C408" s="156" t="s">
        <v>180</v>
      </c>
      <c r="D408" s="98" t="s">
        <v>181</v>
      </c>
      <c r="E408" s="157">
        <v>48</v>
      </c>
      <c r="F408" s="2">
        <v>55</v>
      </c>
      <c r="G408" s="2" t="s">
        <v>118</v>
      </c>
      <c r="H408" s="2" t="s">
        <v>118</v>
      </c>
      <c r="I408" s="100">
        <v>80.97</v>
      </c>
      <c r="J408" s="101">
        <f t="shared" si="105"/>
        <v>3.5074719031740149</v>
      </c>
      <c r="K408" s="104">
        <v>0.71</v>
      </c>
      <c r="L408" s="71">
        <v>4</v>
      </c>
      <c r="M408" s="28">
        <f t="shared" si="106"/>
        <v>2.84</v>
      </c>
      <c r="N408" s="103" t="s">
        <v>380</v>
      </c>
      <c r="O408" s="104">
        <v>0.7</v>
      </c>
      <c r="P408" s="158">
        <v>45835</v>
      </c>
      <c r="Q408" s="158">
        <v>45849</v>
      </c>
      <c r="R408" s="28">
        <f t="shared" si="107"/>
        <v>1.4285714285714299</v>
      </c>
      <c r="S408" s="105">
        <f>IF(INDEX(Historical!$D$7:$D1420,MATCH(B408,Historical!$B$7:$B$1044,0))=0,"n/a",(INDEX(Historical!$C$7:$C$1044,MATCH(B408,Historical!$B$7:$B$1044,0))/INDEX(Historical!$D$7:$D$1044,MATCH(B408,Historical!$B$7:$B$1044,0))-1)*100)</f>
        <v>1.4388489208633004</v>
      </c>
      <c r="T408" s="105">
        <f>IF(INDEX(Historical!$F$7:$F$1044,MATCH(B408,Historical!$B$7:$B$1044,0))=0,"n/a",((INDEX(Historical!$C$7:$C$1044,MATCH(B408,Historical!$B$7:$B$1044,0))/INDEX(Historical!$F$7:$F$1044,MATCH(B408,Historical!$B$7:$B$1044,0)))^(1/3)-1)*100)</f>
        <v>2.4823964331783133</v>
      </c>
      <c r="U408" s="105">
        <f>IF(INDEX(Historical!$H$7:$H$1044,MATCH(B408,Historical!$B$7:$B$1044,0))=0,"n/a",((INDEX(Historical!$C$7:$C$1044,MATCH(B408,Historical!$B$7:$B$1044,0))/INDEX(Historical!$H$7:$H$1044,MATCH(B408,Historical!$B$7:$B$1044,0)))^(1/5)-1)*100)</f>
        <v>4.7129073664257337</v>
      </c>
      <c r="V408" s="105">
        <f>IF(INDEX(Historical!$M$7:$M$1044,MATCH(B408,Historical!$B$7:$B$1044,0))=0,"n/a",((INDEX(Historical!$C$7:$C$1044,MATCH(B408,Historical!$B$7:$B$1044,0))/INDEX(Historical!$M$7:$M$1044,MATCH(B408,Historical!$B$7:$B$1044,0)))^(1/10)-1)*100)</f>
        <v>7.4862358213727331</v>
      </c>
      <c r="W408" s="106">
        <f t="shared" si="108"/>
        <v>0.62954300116631101</v>
      </c>
      <c r="X408" s="107">
        <f t="shared" si="109"/>
        <v>12.084377862630088</v>
      </c>
      <c r="Y408" s="64" t="s">
        <v>381</v>
      </c>
      <c r="Z408" s="101">
        <f t="shared" si="110"/>
        <v>79.32960893854748</v>
      </c>
      <c r="AA408" s="109">
        <f t="shared" si="111"/>
        <v>22.617318435754189</v>
      </c>
      <c r="AB408" s="71">
        <v>4</v>
      </c>
      <c r="AC408" s="100">
        <v>3.58</v>
      </c>
      <c r="AD408" s="100">
        <v>2.2799999999999998</v>
      </c>
      <c r="AE408" s="100">
        <v>2.93</v>
      </c>
      <c r="AF408" s="100">
        <v>2.12</v>
      </c>
      <c r="AG408" s="100">
        <v>9.379999999999999</v>
      </c>
      <c r="AH408" s="100">
        <v>0.51</v>
      </c>
      <c r="AI408" s="100">
        <v>10.01</v>
      </c>
      <c r="AJ408" s="100">
        <v>0.38999999999999996</v>
      </c>
      <c r="AK408" s="100">
        <v>5.84</v>
      </c>
      <c r="AL408" s="100">
        <v>103960</v>
      </c>
      <c r="AM408" s="100">
        <v>0.09</v>
      </c>
      <c r="AN408" s="100">
        <v>0.56999999999999995</v>
      </c>
      <c r="AO408" s="110">
        <f t="shared" si="112"/>
        <v>-14.396939166154441</v>
      </c>
      <c r="AP408" s="111">
        <f t="shared" si="113"/>
        <v>8.2203792695997482</v>
      </c>
      <c r="AQ408" s="112">
        <f t="shared" si="114"/>
        <v>45.981300299880701</v>
      </c>
      <c r="AR408" s="101">
        <f>INDEX(Historical!$C$7:$C$1045,MATCH(B408,Historical!$B$7:$B$1045,0))*IF(AH408="n/a",1.03,IF(AH408&lt;0,1.01,IF(AH408&gt;10,1.1,(1+AH408/100))))</f>
        <v>2.8343820000000002</v>
      </c>
      <c r="AS408" s="109">
        <f t="shared" si="115"/>
        <v>3.1178202000000006</v>
      </c>
      <c r="AT408" s="109">
        <f t="shared" si="118"/>
        <v>3.2999008996800008</v>
      </c>
      <c r="AU408" s="109">
        <f t="shared" si="118"/>
        <v>3.4926151122213129</v>
      </c>
      <c r="AV408" s="109">
        <f t="shared" si="118"/>
        <v>3.6965838347750375</v>
      </c>
      <c r="AW408" s="109">
        <f t="shared" si="116"/>
        <v>16.441302046676352</v>
      </c>
      <c r="AX408" s="113">
        <f t="shared" si="117"/>
        <v>20.305424288843216</v>
      </c>
      <c r="AY408" s="100">
        <v>0.64</v>
      </c>
      <c r="AZ408" s="100">
        <v>2.6100000000000003</v>
      </c>
      <c r="BA408" s="100">
        <v>-23.849999999999998</v>
      </c>
      <c r="BB408" s="100">
        <v>-8.67</v>
      </c>
      <c r="BC408" s="100">
        <v>-14.05</v>
      </c>
      <c r="BE408" s="12">
        <v>1978</v>
      </c>
      <c r="BF408" s="12">
        <f t="shared" si="102"/>
        <v>5</v>
      </c>
      <c r="BG408" s="100">
        <v>5.09</v>
      </c>
      <c r="BH408" t="s">
        <v>121</v>
      </c>
      <c r="BI408" t="s">
        <v>122</v>
      </c>
    </row>
    <row r="409" spans="1:61" ht="12.75" customHeight="1" x14ac:dyDescent="0.2">
      <c r="A409" s="123" t="s">
        <v>1043</v>
      </c>
      <c r="B409" s="55" t="s">
        <v>1044</v>
      </c>
      <c r="C409" s="156" t="s">
        <v>134</v>
      </c>
      <c r="D409" s="98" t="s">
        <v>135</v>
      </c>
      <c r="E409" s="157">
        <v>14</v>
      </c>
      <c r="F409" s="2">
        <v>403</v>
      </c>
      <c r="G409" s="2" t="s">
        <v>146</v>
      </c>
      <c r="H409" s="2" t="s">
        <v>146</v>
      </c>
      <c r="I409" s="100">
        <v>80.099999999999994</v>
      </c>
      <c r="J409" s="101">
        <f t="shared" si="105"/>
        <v>2.9588014981273414</v>
      </c>
      <c r="K409" s="104">
        <v>0.59250000000000003</v>
      </c>
      <c r="L409" s="71">
        <v>4</v>
      </c>
      <c r="M409" s="28">
        <f t="shared" si="106"/>
        <v>2.37</v>
      </c>
      <c r="N409" s="103" t="s">
        <v>127</v>
      </c>
      <c r="O409" s="104">
        <v>0.5675</v>
      </c>
      <c r="P409" s="158">
        <v>46154</v>
      </c>
      <c r="Q409" s="158">
        <v>46182</v>
      </c>
      <c r="R409" s="28">
        <f t="shared" si="107"/>
        <v>4.4052863436123388</v>
      </c>
      <c r="S409" s="105">
        <f>IF(INDEX(Historical!$D$7:$D1421,MATCH(B409,Historical!$B$7:$B$1044,0))=0,"n/a",(INDEX(Historical!$C$7:$C$1044,MATCH(B409,Historical!$B$7:$B$1044,0))/INDEX(Historical!$D$7:$D$1044,MATCH(B409,Historical!$B$7:$B$1044,0))-1)*100)</f>
        <v>4.2923433874710204</v>
      </c>
      <c r="T409" s="105">
        <f>IF(INDEX(Historical!$F$7:$F$1044,MATCH(B409,Historical!$B$7:$B$1044,0))=0,"n/a",((INDEX(Historical!$C$7:$C$1044,MATCH(B409,Historical!$B$7:$B$1044,0))/INDEX(Historical!$F$7:$F$1044,MATCH(B409,Historical!$B$7:$B$1044,0)))^(1/3)-1)*100)</f>
        <v>4.3145374640022549</v>
      </c>
      <c r="U409" s="105">
        <f>IF(INDEX(Historical!$H$7:$H$1044,MATCH(B409,Historical!$B$7:$B$1044,0))=0,"n/a",((INDEX(Historical!$C$7:$C$1044,MATCH(B409,Historical!$B$7:$B$1044,0))/INDEX(Historical!$H$7:$H$1044,MATCH(B409,Historical!$B$7:$B$1044,0)))^(1/5)-1)*100)</f>
        <v>4.3099320478148906</v>
      </c>
      <c r="V409" s="105">
        <f>IF(INDEX(Historical!$M$7:$M$1044,MATCH(B409,Historical!$B$7:$B$1044,0))=0,"n/a",((INDEX(Historical!$C$7:$C$1044,MATCH(B409,Historical!$B$7:$B$1044,0))/INDEX(Historical!$M$7:$M$1044,MATCH(B409,Historical!$B$7:$B$1044,0)))^(1/10)-1)*100)</f>
        <v>4.3015513424678797</v>
      </c>
      <c r="W409" s="106">
        <f t="shared" si="108"/>
        <v>1.0019482983416403</v>
      </c>
      <c r="X409" s="107" t="str">
        <f t="shared" si="109"/>
        <v>n/a</v>
      </c>
      <c r="Y409" s="162"/>
      <c r="Z409" s="101">
        <f t="shared" si="110"/>
        <v>50.318471337579616</v>
      </c>
      <c r="AA409" s="109">
        <f t="shared" si="111"/>
        <v>17.00636942675159</v>
      </c>
      <c r="AB409" s="71">
        <v>12</v>
      </c>
      <c r="AC409" s="100">
        <v>4.71</v>
      </c>
      <c r="AD409" s="100">
        <v>0.64</v>
      </c>
      <c r="AE409" s="100">
        <v>0.68</v>
      </c>
      <c r="AF409" s="100">
        <v>1.85</v>
      </c>
      <c r="AG409" s="100">
        <v>12.1</v>
      </c>
      <c r="AH409" s="100">
        <v>11.04</v>
      </c>
      <c r="AI409" s="100">
        <v>11.62</v>
      </c>
      <c r="AJ409" s="100">
        <v>-3.6799999999999997</v>
      </c>
      <c r="AK409" s="100">
        <v>11.379999999999999</v>
      </c>
      <c r="AL409" s="100">
        <v>52230</v>
      </c>
      <c r="AM409" s="100">
        <v>16.48</v>
      </c>
      <c r="AN409" s="100">
        <v>0.72</v>
      </c>
      <c r="AO409" s="110">
        <f t="shared" si="112"/>
        <v>-9.737635880809357</v>
      </c>
      <c r="AP409" s="111">
        <f t="shared" si="113"/>
        <v>7.268733545942232</v>
      </c>
      <c r="AQ409" s="112">
        <f t="shared" si="114"/>
        <v>18.249798570635001</v>
      </c>
      <c r="AR409" s="101">
        <f>INDEX(Historical!$C$7:$C$1045,MATCH(B409,Historical!$B$7:$B$1045,0))*IF(AH409="n/a",1.03,IF(AH409&lt;0,1.01,IF(AH409&gt;10,1.1,(1+AH409/100))))</f>
        <v>2.4722500000000003</v>
      </c>
      <c r="AS409" s="109">
        <f t="shared" si="115"/>
        <v>2.7194750000000005</v>
      </c>
      <c r="AT409" s="109">
        <f t="shared" si="118"/>
        <v>2.991422500000001</v>
      </c>
      <c r="AU409" s="109">
        <f t="shared" si="118"/>
        <v>3.2905647500000015</v>
      </c>
      <c r="AV409" s="109">
        <f t="shared" si="118"/>
        <v>3.6196212250000017</v>
      </c>
      <c r="AW409" s="109">
        <f t="shared" si="116"/>
        <v>15.093333475000005</v>
      </c>
      <c r="AX409" s="113">
        <f t="shared" si="117"/>
        <v>18.843112952559306</v>
      </c>
      <c r="AY409" s="100">
        <v>0.76</v>
      </c>
      <c r="AZ409" s="100">
        <v>18.970000000000002</v>
      </c>
      <c r="BA409" s="100">
        <v>-4.47</v>
      </c>
      <c r="BB409" s="100">
        <v>9.27</v>
      </c>
      <c r="BC409" s="100">
        <v>3.54</v>
      </c>
      <c r="BE409" s="12">
        <v>2013</v>
      </c>
      <c r="BF409" s="12">
        <f t="shared" si="102"/>
        <v>1</v>
      </c>
      <c r="BG409" s="100">
        <v>0.48</v>
      </c>
      <c r="BH409" t="s">
        <v>121</v>
      </c>
      <c r="BI409" t="s">
        <v>122</v>
      </c>
    </row>
    <row r="410" spans="1:61" x14ac:dyDescent="0.2">
      <c r="A410" s="149" t="s">
        <v>1045</v>
      </c>
      <c r="B410" s="55" t="s">
        <v>1046</v>
      </c>
      <c r="C410" s="156" t="s">
        <v>134</v>
      </c>
      <c r="D410" s="98" t="s">
        <v>135</v>
      </c>
      <c r="E410" s="157">
        <v>13</v>
      </c>
      <c r="F410" s="2">
        <v>431</v>
      </c>
      <c r="G410" s="2" t="s">
        <v>146</v>
      </c>
      <c r="H410" s="2" t="s">
        <v>146</v>
      </c>
      <c r="I410" s="100">
        <v>39.29</v>
      </c>
      <c r="J410" s="101">
        <f t="shared" si="105"/>
        <v>3.6090608297276656</v>
      </c>
      <c r="K410" s="104">
        <v>0.35449999999999998</v>
      </c>
      <c r="L410" s="2">
        <v>4</v>
      </c>
      <c r="M410" s="28">
        <f t="shared" si="106"/>
        <v>1.4179999999999999</v>
      </c>
      <c r="N410" s="2" t="s">
        <v>312</v>
      </c>
      <c r="O410" s="104">
        <v>0.30940000000000001</v>
      </c>
      <c r="P410" s="158">
        <v>46078</v>
      </c>
      <c r="Q410" s="158">
        <v>46100</v>
      </c>
      <c r="R410" s="28">
        <f t="shared" si="107"/>
        <v>14.576599870717507</v>
      </c>
      <c r="S410" s="105">
        <f>IF(INDEX(Historical!$D$7:$D1422,MATCH(B410,Historical!$B$7:$B$1044,0))=0,"n/a",(INDEX(Historical!$C$7:$C$1044,MATCH(B410,Historical!$B$7:$B$1044,0))/INDEX(Historical!$D$7:$D$1044,MATCH(B410,Historical!$B$7:$B$1044,0))-1)*100)</f>
        <v>7.2705499957232078</v>
      </c>
      <c r="T410" s="105">
        <f>IF(INDEX(Historical!$F$7:$F$1044,MATCH(B410,Historical!$B$7:$B$1044,0))=0,"n/a",((INDEX(Historical!$C$7:$C$1044,MATCH(B410,Historical!$B$7:$B$1044,0))/INDEX(Historical!$F$7:$F$1044,MATCH(B410,Historical!$B$7:$B$1044,0)))^(1/3)-1)*100)</f>
        <v>7.3443065882893066</v>
      </c>
      <c r="U410" s="105">
        <f>IF(INDEX(Historical!$H$7:$H$1044,MATCH(B410,Historical!$B$7:$B$1044,0))=0,"n/a",((INDEX(Historical!$C$7:$C$1044,MATCH(B410,Historical!$B$7:$B$1044,0))/INDEX(Historical!$H$7:$H$1044,MATCH(B410,Historical!$B$7:$B$1044,0)))^(1/5)-1)*100)</f>
        <v>8.4203900079000924</v>
      </c>
      <c r="V410" s="105">
        <f>IF(INDEX(Historical!$M$7:$M$1044,MATCH(B410,Historical!$B$7:$B$1044,0))=0,"n/a",((INDEX(Historical!$C$7:$C$1044,MATCH(B410,Historical!$B$7:$B$1044,0))/INDEX(Historical!$M$7:$M$1044,MATCH(B410,Historical!$B$7:$B$1044,0)))^(1/10)-1)*100)</f>
        <v>9.1899835111178376</v>
      </c>
      <c r="W410" s="106">
        <f t="shared" si="108"/>
        <v>0.91625735755818194</v>
      </c>
      <c r="X410" s="107">
        <f t="shared" si="109"/>
        <v>52.627437549375578</v>
      </c>
      <c r="Y410" s="165" t="s">
        <v>1047</v>
      </c>
      <c r="Z410" s="101">
        <f t="shared" si="110"/>
        <v>63.873873873873862</v>
      </c>
      <c r="AA410" s="109">
        <f t="shared" si="111"/>
        <v>17.698198198198195</v>
      </c>
      <c r="AB410" s="71">
        <v>12</v>
      </c>
      <c r="AC410" s="100">
        <v>2.2200000000000002</v>
      </c>
      <c r="AD410" s="100">
        <v>1.18</v>
      </c>
      <c r="AE410" s="100">
        <v>1.51</v>
      </c>
      <c r="AF410" s="100">
        <v>2.08</v>
      </c>
      <c r="AG410" s="100">
        <v>11.14</v>
      </c>
      <c r="AH410" s="100">
        <v>7.1099999999999994</v>
      </c>
      <c r="AI410" s="100">
        <v>9.94</v>
      </c>
      <c r="AJ410" s="100">
        <v>0.16</v>
      </c>
      <c r="AK410" s="100">
        <v>9.1300000000000008</v>
      </c>
      <c r="AL410" s="100">
        <v>65880</v>
      </c>
      <c r="AM410" s="100">
        <v>0.16</v>
      </c>
      <c r="AN410" s="100">
        <v>0.28999999999999998</v>
      </c>
      <c r="AO410" s="110">
        <f t="shared" si="112"/>
        <v>-5.6687473605704373</v>
      </c>
      <c r="AP410" s="111">
        <f t="shared" si="113"/>
        <v>12.029450837627758</v>
      </c>
      <c r="AQ410" s="112">
        <f t="shared" si="114"/>
        <v>27.910128609899367</v>
      </c>
      <c r="AR410" s="101">
        <f>INDEX(Historical!$C$7:$C$1045,MATCH(B410,Historical!$B$7:$B$1045,0))*IF(AH410="n/a",1.03,IF(AH410&lt;0,1.01,IF(AH410&gt;10,1.1,(1+AH410/100))))</f>
        <v>1.3432665099999999</v>
      </c>
      <c r="AS410" s="109">
        <f t="shared" si="115"/>
        <v>1.4767872010939997</v>
      </c>
      <c r="AT410" s="109">
        <f t="shared" si="118"/>
        <v>1.6116178725538819</v>
      </c>
      <c r="AU410" s="109">
        <f t="shared" si="118"/>
        <v>1.7587585843180511</v>
      </c>
      <c r="AV410" s="109">
        <f t="shared" si="118"/>
        <v>1.9193332430662891</v>
      </c>
      <c r="AW410" s="109">
        <f t="shared" si="116"/>
        <v>8.1097634110322225</v>
      </c>
      <c r="AX410" s="113">
        <f t="shared" si="117"/>
        <v>20.640782415454879</v>
      </c>
      <c r="AY410" s="100">
        <v>0.84</v>
      </c>
      <c r="AZ410" s="100">
        <v>32.29</v>
      </c>
      <c r="BA410" s="100">
        <v>0.18</v>
      </c>
      <c r="BB410" s="100">
        <v>9.77</v>
      </c>
      <c r="BC410" s="100">
        <v>15.21</v>
      </c>
      <c r="BE410" s="12">
        <v>2014</v>
      </c>
      <c r="BF410" s="12">
        <f t="shared" si="102"/>
        <v>1</v>
      </c>
      <c r="BG410" s="100">
        <v>0.55999999999999994</v>
      </c>
      <c r="BH410" t="s">
        <v>250</v>
      </c>
      <c r="BI410" t="s">
        <v>122</v>
      </c>
    </row>
    <row r="411" spans="1:61" ht="12.75" customHeight="1" x14ac:dyDescent="0.2">
      <c r="A411" s="55" t="s">
        <v>1048</v>
      </c>
      <c r="B411" s="55" t="s">
        <v>1049</v>
      </c>
      <c r="C411" s="156" t="s">
        <v>335</v>
      </c>
      <c r="D411" s="98" t="s">
        <v>1050</v>
      </c>
      <c r="E411" s="157">
        <v>17</v>
      </c>
      <c r="F411" s="2">
        <v>245</v>
      </c>
      <c r="G411" s="2" t="s">
        <v>146</v>
      </c>
      <c r="H411" s="2" t="s">
        <v>146</v>
      </c>
      <c r="I411" s="100">
        <v>63.67</v>
      </c>
      <c r="J411" s="101">
        <f t="shared" si="105"/>
        <v>3.1097848280194755</v>
      </c>
      <c r="K411" s="104">
        <v>0.495</v>
      </c>
      <c r="L411" s="71">
        <v>4</v>
      </c>
      <c r="M411" s="28">
        <f t="shared" si="106"/>
        <v>1.98</v>
      </c>
      <c r="N411" s="103" t="s">
        <v>609</v>
      </c>
      <c r="O411" s="104">
        <v>0.48499999999999999</v>
      </c>
      <c r="P411" s="158">
        <v>46080</v>
      </c>
      <c r="Q411" s="158">
        <v>46094</v>
      </c>
      <c r="R411" s="28">
        <f t="shared" si="107"/>
        <v>2.0618556701030948</v>
      </c>
      <c r="S411" s="105">
        <f>IF(INDEX(Historical!$D$7:$D1423,MATCH(B411,Historical!$B$7:$B$1044,0))=0,"n/a",(INDEX(Historical!$C$7:$C$1044,MATCH(B411,Historical!$B$7:$B$1044,0))/INDEX(Historical!$D$7:$D$1044,MATCH(B411,Historical!$B$7:$B$1044,0))-1)*100)</f>
        <v>2.1052631578947434</v>
      </c>
      <c r="T411" s="105">
        <f>IF(INDEX(Historical!$F$7:$F$1044,MATCH(B411,Historical!$B$7:$B$1044,0))=0,"n/a",((INDEX(Historical!$C$7:$C$1044,MATCH(B411,Historical!$B$7:$B$1044,0))/INDEX(Historical!$F$7:$F$1044,MATCH(B411,Historical!$B$7:$B$1044,0)))^(1/3)-1)*100)</f>
        <v>2.5281391005111731</v>
      </c>
      <c r="U411" s="105">
        <f>IF(INDEX(Historical!$H$7:$H$1044,MATCH(B411,Historical!$B$7:$B$1044,0))=0,"n/a",((INDEX(Historical!$C$7:$C$1044,MATCH(B411,Historical!$B$7:$B$1044,0))/INDEX(Historical!$H$7:$H$1044,MATCH(B411,Historical!$B$7:$B$1044,0)))^(1/5)-1)*100)</f>
        <v>3.9289044956138053</v>
      </c>
      <c r="V411" s="105">
        <f>IF(INDEX(Historical!$M$7:$M$1044,MATCH(B411,Historical!$B$7:$B$1044,0))=0,"n/a",((INDEX(Historical!$C$7:$C$1044,MATCH(B411,Historical!$B$7:$B$1044,0))/INDEX(Historical!$M$7:$M$1044,MATCH(B411,Historical!$B$7:$B$1044,0)))^(1/10)-1)*100)</f>
        <v>8.226074367738768</v>
      </c>
      <c r="W411" s="106">
        <f t="shared" si="108"/>
        <v>0.47761597087211916</v>
      </c>
      <c r="X411" s="107">
        <f t="shared" si="109"/>
        <v>1.2924027946098045</v>
      </c>
      <c r="Y411" s="123" t="s">
        <v>509</v>
      </c>
      <c r="Z411" s="101">
        <f t="shared" si="110"/>
        <v>67.346938775510196</v>
      </c>
      <c r="AA411" s="109">
        <f t="shared" si="111"/>
        <v>21.656462585034014</v>
      </c>
      <c r="AB411" s="71">
        <v>12</v>
      </c>
      <c r="AC411" s="100">
        <v>2.94</v>
      </c>
      <c r="AD411" s="100">
        <v>0.7</v>
      </c>
      <c r="AE411" s="100">
        <v>0.42</v>
      </c>
      <c r="AF411" s="100">
        <v>1.43</v>
      </c>
      <c r="AG411" s="100">
        <v>6.9</v>
      </c>
      <c r="AH411" s="100">
        <v>16.739999999999998</v>
      </c>
      <c r="AI411" s="100">
        <v>13.139999999999999</v>
      </c>
      <c r="AJ411" s="100">
        <v>3.04</v>
      </c>
      <c r="AK411" s="100">
        <v>12.02</v>
      </c>
      <c r="AL411" s="100">
        <v>17750</v>
      </c>
      <c r="AM411" s="100">
        <v>5.34</v>
      </c>
      <c r="AN411" s="100">
        <v>0.54</v>
      </c>
      <c r="AO411" s="110">
        <f t="shared" si="112"/>
        <v>-14.617773261400732</v>
      </c>
      <c r="AP411" s="111">
        <f t="shared" si="113"/>
        <v>7.0386893236332808</v>
      </c>
      <c r="AQ411" s="112">
        <f t="shared" si="114"/>
        <v>17.319585362374145</v>
      </c>
      <c r="AR411" s="101">
        <f>INDEX(Historical!$C$7:$C$1045,MATCH(B411,Historical!$B$7:$B$1045,0))*IF(AH411="n/a",1.03,IF(AH411&lt;0,1.01,IF(AH411&gt;10,1.1,(1+AH411/100))))</f>
        <v>2.1339999999999999</v>
      </c>
      <c r="AS411" s="109">
        <f t="shared" si="115"/>
        <v>2.3473999999999999</v>
      </c>
      <c r="AT411" s="109">
        <f t="shared" si="118"/>
        <v>2.5821400000000003</v>
      </c>
      <c r="AU411" s="109">
        <f t="shared" si="118"/>
        <v>2.8403540000000005</v>
      </c>
      <c r="AV411" s="109">
        <f t="shared" si="118"/>
        <v>3.124389400000001</v>
      </c>
      <c r="AW411" s="109">
        <f t="shared" si="116"/>
        <v>13.028283400000003</v>
      </c>
      <c r="AX411" s="113">
        <f t="shared" si="117"/>
        <v>20.462201036594944</v>
      </c>
      <c r="AY411" s="100">
        <v>1.41</v>
      </c>
      <c r="AZ411" s="100">
        <v>95.64</v>
      </c>
      <c r="BA411" s="100">
        <v>-8.9599999999999991</v>
      </c>
      <c r="BB411" s="100">
        <v>8.2199999999999989</v>
      </c>
      <c r="BC411" s="100">
        <v>24.14</v>
      </c>
      <c r="BE411" s="12">
        <v>2011</v>
      </c>
      <c r="BF411" s="12">
        <f t="shared" si="102"/>
        <v>1</v>
      </c>
      <c r="BG411" s="100">
        <v>2.65</v>
      </c>
      <c r="BH411" t="s">
        <v>121</v>
      </c>
      <c r="BI411" t="s">
        <v>122</v>
      </c>
    </row>
    <row r="412" spans="1:61" ht="12.75" customHeight="1" x14ac:dyDescent="0.2">
      <c r="A412" s="55" t="s">
        <v>382</v>
      </c>
      <c r="B412" s="55" t="s">
        <v>383</v>
      </c>
      <c r="C412" s="156" t="s">
        <v>162</v>
      </c>
      <c r="D412" s="98" t="s">
        <v>296</v>
      </c>
      <c r="E412" s="157">
        <v>50</v>
      </c>
      <c r="F412" s="2">
        <v>49</v>
      </c>
      <c r="G412" s="2" t="s">
        <v>119</v>
      </c>
      <c r="H412" s="2" t="s">
        <v>119</v>
      </c>
      <c r="I412" s="100">
        <v>80.22</v>
      </c>
      <c r="J412" s="101">
        <f t="shared" si="105"/>
        <v>2.3684866616803788</v>
      </c>
      <c r="K412" s="104">
        <v>0.47499999999999998</v>
      </c>
      <c r="L412" s="71">
        <v>4</v>
      </c>
      <c r="M412" s="28">
        <f t="shared" si="106"/>
        <v>1.9</v>
      </c>
      <c r="N412" s="103" t="s">
        <v>158</v>
      </c>
      <c r="O412" s="104">
        <v>0.45</v>
      </c>
      <c r="P412" s="158">
        <v>45901</v>
      </c>
      <c r="Q412" s="158">
        <v>45915</v>
      </c>
      <c r="R412" s="28">
        <f t="shared" si="107"/>
        <v>5.5555555555555483</v>
      </c>
      <c r="S412" s="105">
        <f>IF(INDEX(Historical!$D$7:$D1424,MATCH(B412,Historical!$B$7:$B$1044,0))=0,"n/a",(INDEX(Historical!$C$7:$C$1044,MATCH(B412,Historical!$B$7:$B$1044,0))/INDEX(Historical!$D$7:$D$1044,MATCH(B412,Historical!$B$7:$B$1044,0))-1)*100)</f>
        <v>5.4131054131054235</v>
      </c>
      <c r="T412" s="105">
        <f>IF(INDEX(Historical!$F$7:$F$1044,MATCH(B412,Historical!$B$7:$B$1044,0))=0,"n/a",((INDEX(Historical!$C$7:$C$1044,MATCH(B412,Historical!$B$7:$B$1044,0))/INDEX(Historical!$F$7:$F$1044,MATCH(B412,Historical!$B$7:$B$1044,0)))^(1/3)-1)*100)</f>
        <v>5.1779902516384535</v>
      </c>
      <c r="U412" s="105">
        <f>IF(INDEX(Historical!$H$7:$H$1044,MATCH(B412,Historical!$B$7:$B$1044,0))=0,"n/a",((INDEX(Historical!$C$7:$C$1044,MATCH(B412,Historical!$B$7:$B$1044,0))/INDEX(Historical!$H$7:$H$1044,MATCH(B412,Historical!$B$7:$B$1044,0)))^(1/5)-1)*100)</f>
        <v>5.0656559488593267</v>
      </c>
      <c r="V412" s="105">
        <f>IF(INDEX(Historical!$M$7:$M$1044,MATCH(B412,Historical!$B$7:$B$1044,0))=0,"n/a",((INDEX(Historical!$C$7:$C$1044,MATCH(B412,Historical!$B$7:$B$1044,0))/INDEX(Historical!$M$7:$M$1044,MATCH(B412,Historical!$B$7:$B$1044,0)))^(1/10)-1)*100)</f>
        <v>4.8235767422405207</v>
      </c>
      <c r="W412" s="106">
        <f t="shared" si="108"/>
        <v>1.0501866601393308</v>
      </c>
      <c r="X412" s="107">
        <f t="shared" si="109"/>
        <v>0.68086773506173748</v>
      </c>
      <c r="Y412" s="165"/>
      <c r="Z412" s="101">
        <f t="shared" si="110"/>
        <v>51.075268817204304</v>
      </c>
      <c r="AA412" s="109">
        <f t="shared" si="111"/>
        <v>21.564516129032256</v>
      </c>
      <c r="AB412" s="71">
        <v>12</v>
      </c>
      <c r="AC412" s="100">
        <v>3.72</v>
      </c>
      <c r="AD412" s="100">
        <v>3.03</v>
      </c>
      <c r="AE412" s="100">
        <v>3.96</v>
      </c>
      <c r="AF412" s="100">
        <v>2.25</v>
      </c>
      <c r="AG412" s="100">
        <v>10.72</v>
      </c>
      <c r="AH412" s="100">
        <v>5.91</v>
      </c>
      <c r="AI412" s="100">
        <v>6.6000000000000005</v>
      </c>
      <c r="AJ412" s="100">
        <v>7.4399999999999995</v>
      </c>
      <c r="AK412" s="100">
        <v>6.3100000000000005</v>
      </c>
      <c r="AL412" s="100">
        <v>2950</v>
      </c>
      <c r="AM412" s="100">
        <v>0.33999999999999997</v>
      </c>
      <c r="AN412" s="100">
        <v>0.72</v>
      </c>
      <c r="AO412" s="110">
        <f t="shared" si="112"/>
        <v>-14.130373518492551</v>
      </c>
      <c r="AP412" s="111">
        <f t="shared" si="113"/>
        <v>7.4341426105397055</v>
      </c>
      <c r="AQ412" s="112">
        <f t="shared" si="114"/>
        <v>46.848616367442354</v>
      </c>
      <c r="AR412" s="101">
        <f>INDEX(Historical!$C$7:$C$1045,MATCH(B412,Historical!$B$7:$B$1045,0))*IF(AH412="n/a",1.03,IF(AH412&lt;0,1.01,IF(AH412&gt;10,1.1,(1+AH412/100))))</f>
        <v>1.959335</v>
      </c>
      <c r="AS412" s="109">
        <f t="shared" si="115"/>
        <v>2.0886511100000003</v>
      </c>
      <c r="AT412" s="109">
        <f t="shared" si="118"/>
        <v>2.2204449950410003</v>
      </c>
      <c r="AU412" s="109">
        <f t="shared" si="118"/>
        <v>2.3605550742280874</v>
      </c>
      <c r="AV412" s="109">
        <f t="shared" si="118"/>
        <v>2.5095060994118796</v>
      </c>
      <c r="AW412" s="109">
        <f t="shared" si="116"/>
        <v>11.138492278680967</v>
      </c>
      <c r="AX412" s="113">
        <f t="shared" si="117"/>
        <v>13.884931785939875</v>
      </c>
      <c r="AY412" s="100">
        <v>0.75</v>
      </c>
      <c r="AZ412" s="100">
        <v>11.15</v>
      </c>
      <c r="BA412" s="100">
        <v>-14.66</v>
      </c>
      <c r="BB412" s="100">
        <v>2.1999999999999997</v>
      </c>
      <c r="BC412" s="100">
        <v>-1.6400000000000001</v>
      </c>
      <c r="BE412" s="12">
        <v>1976</v>
      </c>
      <c r="BF412" s="12">
        <f t="shared" si="102"/>
        <v>5</v>
      </c>
      <c r="BG412" s="100">
        <v>4.54</v>
      </c>
      <c r="BH412" t="s">
        <v>121</v>
      </c>
      <c r="BI412" t="s">
        <v>122</v>
      </c>
    </row>
    <row r="413" spans="1:61" x14ac:dyDescent="0.2">
      <c r="A413" s="123" t="s">
        <v>384</v>
      </c>
      <c r="B413" s="55" t="s">
        <v>385</v>
      </c>
      <c r="C413" s="156" t="s">
        <v>116</v>
      </c>
      <c r="D413" s="98" t="s">
        <v>117</v>
      </c>
      <c r="E413" s="157">
        <v>34</v>
      </c>
      <c r="F413" s="2">
        <v>91</v>
      </c>
      <c r="G413" s="2" t="s">
        <v>146</v>
      </c>
      <c r="H413" s="2" t="s">
        <v>146</v>
      </c>
      <c r="I413" s="100">
        <v>110.55</v>
      </c>
      <c r="J413" s="101">
        <f t="shared" si="105"/>
        <v>1.791044776119403</v>
      </c>
      <c r="K413" s="104">
        <v>0.495</v>
      </c>
      <c r="L413" s="71">
        <v>4</v>
      </c>
      <c r="M413" s="28">
        <f t="shared" si="106"/>
        <v>1.98</v>
      </c>
      <c r="N413" s="103" t="s">
        <v>386</v>
      </c>
      <c r="O413" s="104">
        <v>0.48499999999999999</v>
      </c>
      <c r="P413" s="158">
        <v>46128</v>
      </c>
      <c r="Q413" s="158">
        <v>46142</v>
      </c>
      <c r="R413" s="28">
        <f t="shared" si="107"/>
        <v>2.0618556701030948</v>
      </c>
      <c r="S413" s="105">
        <f>IF(INDEX(Historical!$D$7:$D1425,MATCH(B413,Historical!$B$7:$B$1044,0))=0,"n/a",(INDEX(Historical!$C$7:$C$1044,MATCH(B413,Historical!$B$7:$B$1044,0))/INDEX(Historical!$D$7:$D$1044,MATCH(B413,Historical!$B$7:$B$1044,0))-1)*100)</f>
        <v>2.1164021164021163</v>
      </c>
      <c r="T413" s="105">
        <f>IF(INDEX(Historical!$F$7:$F$1044,MATCH(B413,Historical!$B$7:$B$1044,0))=0,"n/a",((INDEX(Historical!$C$7:$C$1044,MATCH(B413,Historical!$B$7:$B$1044,0))/INDEX(Historical!$F$7:$F$1044,MATCH(B413,Historical!$B$7:$B$1044,0)))^(1/3)-1)*100)</f>
        <v>2.3516703539297579</v>
      </c>
      <c r="U413" s="105">
        <f>IF(INDEX(Historical!$H$7:$H$1044,MATCH(B413,Historical!$B$7:$B$1044,0))=0,"n/a",((INDEX(Historical!$C$7:$C$1044,MATCH(B413,Historical!$B$7:$B$1044,0))/INDEX(Historical!$H$7:$H$1044,MATCH(B413,Historical!$B$7:$B$1044,0)))^(1/5)-1)*100)</f>
        <v>3.373188095861801</v>
      </c>
      <c r="V413" s="105">
        <f>IF(INDEX(Historical!$M$7:$M$1044,MATCH(B413,Historical!$B$7:$B$1044,0))=0,"n/a",((INDEX(Historical!$C$7:$C$1044,MATCH(B413,Historical!$B$7:$B$1044,0))/INDEX(Historical!$M$7:$M$1044,MATCH(B413,Historical!$B$7:$B$1044,0)))^(1/10)-1)*100)</f>
        <v>6.8497284621161336</v>
      </c>
      <c r="W413" s="106">
        <f t="shared" si="108"/>
        <v>0.49245573959871963</v>
      </c>
      <c r="X413" s="107">
        <f t="shared" si="109"/>
        <v>0.38201450689261618</v>
      </c>
      <c r="Y413" s="55"/>
      <c r="Z413" s="101">
        <f t="shared" si="110"/>
        <v>31.428571428571427</v>
      </c>
      <c r="AA413" s="109">
        <f t="shared" si="111"/>
        <v>17.547619047619047</v>
      </c>
      <c r="AB413" s="71">
        <v>12</v>
      </c>
      <c r="AC413" s="100">
        <v>6.3</v>
      </c>
      <c r="AD413" s="100" t="s">
        <v>142</v>
      </c>
      <c r="AE413" s="100">
        <v>2.87</v>
      </c>
      <c r="AF413" s="100">
        <v>2.2000000000000002</v>
      </c>
      <c r="AG413" s="100">
        <v>13.07</v>
      </c>
      <c r="AH413" s="100">
        <v>0.3</v>
      </c>
      <c r="AI413" s="100">
        <v>9.58</v>
      </c>
      <c r="AJ413" s="100">
        <v>8.83</v>
      </c>
      <c r="AK413" s="100" t="s">
        <v>142</v>
      </c>
      <c r="AL413" s="100">
        <v>2720</v>
      </c>
      <c r="AM413" s="100">
        <v>1.5</v>
      </c>
      <c r="AN413" s="100">
        <v>0.44</v>
      </c>
      <c r="AO413" s="110">
        <f t="shared" si="112"/>
        <v>-12.383386175637844</v>
      </c>
      <c r="AP413" s="111">
        <f t="shared" si="113"/>
        <v>5.1642328719812038</v>
      </c>
      <c r="AQ413" s="112">
        <f t="shared" si="114"/>
        <v>30.987296932458143</v>
      </c>
      <c r="AR413" s="101">
        <f>INDEX(Historical!$C$7:$C$1045,MATCH(B413,Historical!$B$7:$B$1045,0))*IF(AH413="n/a",1.03,IF(AH413&lt;0,1.01,IF(AH413&gt;10,1.1,(1+AH413/100))))</f>
        <v>1.9357899999999997</v>
      </c>
      <c r="AS413" s="109">
        <f t="shared" si="115"/>
        <v>2.121238682</v>
      </c>
      <c r="AT413" s="109">
        <f t="shared" si="118"/>
        <v>2.1848758424599999</v>
      </c>
      <c r="AU413" s="109">
        <f t="shared" si="118"/>
        <v>2.2504221177338</v>
      </c>
      <c r="AV413" s="109">
        <f t="shared" si="118"/>
        <v>2.317934781265814</v>
      </c>
      <c r="AW413" s="109">
        <f t="shared" si="116"/>
        <v>10.810261423459613</v>
      </c>
      <c r="AX413" s="113">
        <f t="shared" si="117"/>
        <v>9.7786172984709303</v>
      </c>
      <c r="AY413" s="100">
        <v>0.51</v>
      </c>
      <c r="AZ413" s="100">
        <v>16.38</v>
      </c>
      <c r="BA413" s="100">
        <v>-13.91</v>
      </c>
      <c r="BB413" s="100">
        <v>-0.35000000000000003</v>
      </c>
      <c r="BC413" s="100">
        <v>-2.31</v>
      </c>
      <c r="BE413" s="12">
        <v>1993</v>
      </c>
      <c r="BF413" s="12">
        <f t="shared" si="102"/>
        <v>3</v>
      </c>
      <c r="BG413" s="100">
        <v>6.72</v>
      </c>
      <c r="BH413" s="55" t="s">
        <v>121</v>
      </c>
      <c r="BI413" s="55" t="s">
        <v>122</v>
      </c>
    </row>
    <row r="414" spans="1:61" ht="12.75" customHeight="1" x14ac:dyDescent="0.2">
      <c r="A414" s="146" t="s">
        <v>5633</v>
      </c>
      <c r="B414" s="55" t="s">
        <v>5630</v>
      </c>
      <c r="C414" s="156" t="s">
        <v>263</v>
      </c>
      <c r="D414" s="98" t="s">
        <v>264</v>
      </c>
      <c r="E414" s="157">
        <v>6</v>
      </c>
      <c r="F414" s="2">
        <v>641</v>
      </c>
      <c r="G414" s="2"/>
      <c r="H414" s="2"/>
      <c r="I414" s="100">
        <v>30.24</v>
      </c>
      <c r="J414" s="101">
        <f t="shared" si="105"/>
        <v>2.1825396825396828</v>
      </c>
      <c r="K414" s="104">
        <v>0.16500000000000001</v>
      </c>
      <c r="L414" s="71">
        <v>4</v>
      </c>
      <c r="M414" s="28">
        <f t="shared" si="106"/>
        <v>0.66</v>
      </c>
      <c r="N414" s="103" t="s">
        <v>708</v>
      </c>
      <c r="O414" s="104">
        <v>0.15</v>
      </c>
      <c r="P414" s="158">
        <v>46063</v>
      </c>
      <c r="Q414" s="158">
        <v>46083</v>
      </c>
      <c r="R414" s="28">
        <f t="shared" si="107"/>
        <v>10.000000000000009</v>
      </c>
      <c r="S414" s="105">
        <f>IF(INDEX(Historical!$D$7:$D1714,MATCH(B414,Historical!$B$7:$B$1044,0))=0,"n/a",(INDEX(Historical!$C$7:$C$1044,MATCH(B414,Historical!$B$7:$B$1044,0))/INDEX(Historical!$D$7:$D$1044,MATCH(B414,Historical!$B$7:$B$1044,0))-1)*100)</f>
        <v>15.384615384615374</v>
      </c>
      <c r="T414" s="105">
        <f>IF(INDEX(Historical!$F$7:$F$1044,MATCH(B414,Historical!$B$7:$B$1044,0))=0,"n/a",((INDEX(Historical!$C$7:$C$1044,MATCH(B414,Historical!$B$7:$B$1044,0))/INDEX(Historical!$F$7:$F$1044,MATCH(B414,Historical!$B$7:$B$1044,0)))^(1/3)-1)*100)</f>
        <v>14.471424255333186</v>
      </c>
      <c r="U414" s="105" t="str">
        <f>IF(INDEX(Historical!$H$7:$H$1044,MATCH(B414,Historical!$B$7:$B$1044,0))=0,"n/a",((INDEX(Historical!$C$7:$C$1044,MATCH(B414,Historical!$B$7:$B$1044,0))/INDEX(Historical!$H$7:$H$1044,MATCH(B414,Historical!$B$7:$B$1044,0)))^(1/5)-1)*100)</f>
        <v>n/a</v>
      </c>
      <c r="V414" s="105" t="str">
        <f>IF(INDEX(Historical!$M$7:$M$1044,MATCH(B414,Historical!$B$7:$B$1044,0))=0,"n/a",((INDEX(Historical!$C$7:$C$1044,MATCH(B414,Historical!$B$7:$B$1044,0))/INDEX(Historical!$M$7:$M$1044,MATCH(B414,Historical!$B$7:$B$1044,0)))^(1/10)-1)*100)</f>
        <v>n/a</v>
      </c>
      <c r="W414" s="106" t="str">
        <f t="shared" si="108"/>
        <v>n/a</v>
      </c>
      <c r="X414" s="107" t="str">
        <f t="shared" si="109"/>
        <v>n/a</v>
      </c>
      <c r="Y414" s="159"/>
      <c r="Z414" s="101">
        <f t="shared" si="110"/>
        <v>38.150289017341045</v>
      </c>
      <c r="AA414" s="109">
        <f t="shared" si="111"/>
        <v>17.479768786127167</v>
      </c>
      <c r="AB414" s="71">
        <v>12</v>
      </c>
      <c r="AC414" s="100">
        <v>1.73</v>
      </c>
      <c r="AD414" s="100">
        <v>0.84</v>
      </c>
      <c r="AE414" s="100">
        <v>4.41</v>
      </c>
      <c r="AF414" s="100">
        <v>2.91</v>
      </c>
      <c r="AG414" s="100">
        <v>16.650000000000002</v>
      </c>
      <c r="AH414" s="100">
        <v>55.300000000000004</v>
      </c>
      <c r="AI414" s="100">
        <v>-7.19</v>
      </c>
      <c r="AJ414" s="100" t="s">
        <v>142</v>
      </c>
      <c r="AK414" s="100">
        <v>14.14</v>
      </c>
      <c r="AL414" s="100">
        <v>5780</v>
      </c>
      <c r="AM414" s="100">
        <v>5.26</v>
      </c>
      <c r="AN414" s="100">
        <v>0.22</v>
      </c>
      <c r="AO414" s="110" t="str">
        <f t="shared" si="112"/>
        <v>n/a</v>
      </c>
      <c r="AP414" s="111" t="str">
        <f t="shared" si="113"/>
        <v>n/a</v>
      </c>
      <c r="AQ414" s="112">
        <f t="shared" si="114"/>
        <v>50.356801076831246</v>
      </c>
      <c r="AR414" s="101">
        <f>INDEX(Historical!$C$7:$C$1045,MATCH(B414,Historical!$B$7:$B$1045,0))*IF(AH414="n/a",1.03,IF(AH414&lt;0,1.01,IF(AH414&gt;10,1.1,(1+AH414/100))))</f>
        <v>0.66</v>
      </c>
      <c r="AS414" s="109">
        <f t="shared" si="115"/>
        <v>0.66660000000000008</v>
      </c>
      <c r="AT414" s="109">
        <f t="shared" si="118"/>
        <v>0.73326000000000013</v>
      </c>
      <c r="AU414" s="109">
        <f t="shared" si="118"/>
        <v>0.80658600000000025</v>
      </c>
      <c r="AV414" s="109">
        <f t="shared" si="118"/>
        <v>0.88724460000000038</v>
      </c>
      <c r="AW414" s="109">
        <f t="shared" si="116"/>
        <v>3.7536906000000005</v>
      </c>
      <c r="AX414" s="113">
        <f t="shared" si="117"/>
        <v>12.412998015873018</v>
      </c>
      <c r="AY414" s="100">
        <v>0.77</v>
      </c>
      <c r="AZ414" s="100">
        <v>49.33</v>
      </c>
      <c r="BA414" s="100">
        <v>-7.6899999999999995</v>
      </c>
      <c r="BB414" s="100">
        <v>2.6599999999999997</v>
      </c>
      <c r="BC414" s="100">
        <v>20.94</v>
      </c>
      <c r="BE414" s="12">
        <v>2021</v>
      </c>
      <c r="BF414" s="12">
        <f t="shared" ref="BF414:BF477" si="119">IF(BE414&gt;2020,0,IF(BE414&gt;2008,1,IF(BE414&gt;2001,2,IF(BE414&gt;1990,3,IF(BE414&gt;1980,4,IF(BE414&gt;1973,5,IF(BE414&gt;1970,6,IF(BE414&gt;1960,7,IF(BE414&gt;1958,8,IF(BE414&gt;1953,9,10))))))))))</f>
        <v>0</v>
      </c>
      <c r="BG414" s="100">
        <v>11.21</v>
      </c>
      <c r="BH414" s="55" t="s">
        <v>121</v>
      </c>
      <c r="BI414" s="55" t="s">
        <v>122</v>
      </c>
    </row>
    <row r="415" spans="1:61" ht="12.75" customHeight="1" x14ac:dyDescent="0.2">
      <c r="A415" s="55" t="s">
        <v>387</v>
      </c>
      <c r="B415" s="55" t="s">
        <v>388</v>
      </c>
      <c r="C415" s="156" t="s">
        <v>125</v>
      </c>
      <c r="D415" s="98" t="s">
        <v>126</v>
      </c>
      <c r="E415" s="157">
        <v>39</v>
      </c>
      <c r="F415" s="2">
        <v>75</v>
      </c>
      <c r="G415" s="2" t="s">
        <v>119</v>
      </c>
      <c r="H415" s="2" t="s">
        <v>119</v>
      </c>
      <c r="I415" s="100">
        <v>50.84</v>
      </c>
      <c r="J415" s="101">
        <f t="shared" si="105"/>
        <v>3.7765538945712032</v>
      </c>
      <c r="K415" s="104">
        <v>0.48</v>
      </c>
      <c r="L415" s="71">
        <v>4</v>
      </c>
      <c r="M415" s="28">
        <f t="shared" si="106"/>
        <v>1.92</v>
      </c>
      <c r="N415" s="103" t="s">
        <v>240</v>
      </c>
      <c r="O415" s="104">
        <v>0.45</v>
      </c>
      <c r="P415" s="158">
        <v>46020</v>
      </c>
      <c r="Q415" s="158">
        <v>46034</v>
      </c>
      <c r="R415" s="28">
        <f t="shared" si="107"/>
        <v>6.6666666666666599</v>
      </c>
      <c r="S415" s="105">
        <f>IF(INDEX(Historical!$D$7:$D1426,MATCH(B415,Historical!$B$7:$B$1044,0))=0,"n/a",(INDEX(Historical!$C$7:$C$1044,MATCH(B415,Historical!$B$7:$B$1044,0))/INDEX(Historical!$D$7:$D$1044,MATCH(B415,Historical!$B$7:$B$1044,0))-1)*100)</f>
        <v>7.1428571428571397</v>
      </c>
      <c r="T415" s="105">
        <f>IF(INDEX(Historical!$F$7:$F$1044,MATCH(B415,Historical!$B$7:$B$1044,0))=0,"n/a",((INDEX(Historical!$C$7:$C$1044,MATCH(B415,Historical!$B$7:$B$1044,0))/INDEX(Historical!$F$7:$F$1044,MATCH(B415,Historical!$B$7:$B$1044,0)))^(1/3)-1)*100)</f>
        <v>6.7423917988273407</v>
      </c>
      <c r="U415" s="105">
        <f>IF(INDEX(Historical!$H$7:$H$1044,MATCH(B415,Historical!$B$7:$B$1044,0))=0,"n/a",((INDEX(Historical!$C$7:$C$1044,MATCH(B415,Historical!$B$7:$B$1044,0))/INDEX(Historical!$H$7:$H$1044,MATCH(B415,Historical!$B$7:$B$1044,0)))^(1/5)-1)*100)</f>
        <v>7.7383112741443938</v>
      </c>
      <c r="V415" s="105">
        <f>IF(INDEX(Historical!$M$7:$M$1044,MATCH(B415,Historical!$B$7:$B$1044,0))=0,"n/a",((INDEX(Historical!$C$7:$C$1044,MATCH(B415,Historical!$B$7:$B$1044,0))/INDEX(Historical!$M$7:$M$1044,MATCH(B415,Historical!$B$7:$B$1044,0)))^(1/10)-1)*100)</f>
        <v>8.4471771197698544</v>
      </c>
      <c r="W415" s="106">
        <f t="shared" si="108"/>
        <v>0.91608251661180107</v>
      </c>
      <c r="X415" s="107">
        <f t="shared" si="109"/>
        <v>7.1651030316151791</v>
      </c>
      <c r="Y415" s="55" t="s">
        <v>389</v>
      </c>
      <c r="Z415" s="101">
        <f t="shared" si="110"/>
        <v>31.475409836065577</v>
      </c>
      <c r="AA415" s="109">
        <f t="shared" si="111"/>
        <v>8.3344262295081979</v>
      </c>
      <c r="AB415" s="71">
        <v>11</v>
      </c>
      <c r="AC415" s="100">
        <v>6.1</v>
      </c>
      <c r="AD415" s="100">
        <v>2.2599999999999998</v>
      </c>
      <c r="AE415" s="100">
        <v>1.92</v>
      </c>
      <c r="AF415" s="100">
        <v>1.96</v>
      </c>
      <c r="AG415" s="100">
        <v>26.5</v>
      </c>
      <c r="AH415" s="100">
        <v>3.27</v>
      </c>
      <c r="AI415" s="100">
        <v>7.4700000000000006</v>
      </c>
      <c r="AJ415" s="100">
        <v>1.08</v>
      </c>
      <c r="AK415" s="100">
        <v>6.76</v>
      </c>
      <c r="AL415" s="100">
        <v>13660</v>
      </c>
      <c r="AM415" s="100">
        <v>6.23</v>
      </c>
      <c r="AN415" s="100">
        <v>0.71</v>
      </c>
      <c r="AO415" s="110">
        <f t="shared" si="112"/>
        <v>3.1804389392073986</v>
      </c>
      <c r="AP415" s="111">
        <f t="shared" si="113"/>
        <v>11.514865168715597</v>
      </c>
      <c r="AQ415" s="112">
        <f t="shared" si="114"/>
        <v>-14.793126490520292</v>
      </c>
      <c r="AR415" s="101">
        <f>INDEX(Historical!$C$7:$C$1045,MATCH(B415,Historical!$B$7:$B$1045,0))*IF(AH415="n/a",1.03,IF(AH415&lt;0,1.01,IF(AH415&gt;10,1.1,(1+AH415/100))))</f>
        <v>1.85886</v>
      </c>
      <c r="AS415" s="109">
        <f t="shared" si="115"/>
        <v>1.997716842</v>
      </c>
      <c r="AT415" s="109">
        <f t="shared" si="118"/>
        <v>2.1327625005192004</v>
      </c>
      <c r="AU415" s="109">
        <f t="shared" si="118"/>
        <v>2.2769372455542984</v>
      </c>
      <c r="AV415" s="109">
        <f t="shared" si="118"/>
        <v>2.4308582033537691</v>
      </c>
      <c r="AW415" s="109">
        <f t="shared" si="116"/>
        <v>10.697134791427267</v>
      </c>
      <c r="AX415" s="113">
        <f t="shared" si="117"/>
        <v>21.040784404853003</v>
      </c>
      <c r="AY415" s="100">
        <v>0.68</v>
      </c>
      <c r="AZ415" s="100">
        <v>6.99</v>
      </c>
      <c r="BA415" s="100">
        <v>-34.949999999999996</v>
      </c>
      <c r="BB415" s="100">
        <v>-10.89</v>
      </c>
      <c r="BC415" s="100">
        <v>-21.61</v>
      </c>
      <c r="BE415" s="12">
        <v>1987</v>
      </c>
      <c r="BF415" s="12">
        <f t="shared" si="119"/>
        <v>4</v>
      </c>
      <c r="BG415" s="100">
        <v>11.24</v>
      </c>
      <c r="BH415" s="55" t="s">
        <v>121</v>
      </c>
      <c r="BI415" s="55" t="s">
        <v>122</v>
      </c>
    </row>
    <row r="416" spans="1:61" ht="12.75" customHeight="1" x14ac:dyDescent="0.2">
      <c r="A416" s="55" t="s">
        <v>1051</v>
      </c>
      <c r="B416" s="55" t="s">
        <v>1052</v>
      </c>
      <c r="C416" s="156" t="s">
        <v>134</v>
      </c>
      <c r="D416" s="98" t="s">
        <v>186</v>
      </c>
      <c r="E416" s="157">
        <v>18</v>
      </c>
      <c r="F416" s="2">
        <v>229</v>
      </c>
      <c r="G416" s="2" t="s">
        <v>146</v>
      </c>
      <c r="H416" s="2" t="s">
        <v>146</v>
      </c>
      <c r="I416" s="100">
        <v>157.19</v>
      </c>
      <c r="J416" s="101">
        <f t="shared" si="105"/>
        <v>1.9848590877282271</v>
      </c>
      <c r="K416" s="104">
        <v>0.78</v>
      </c>
      <c r="L416" s="71">
        <v>4</v>
      </c>
      <c r="M416" s="28">
        <f t="shared" si="106"/>
        <v>3.12</v>
      </c>
      <c r="N416" s="103" t="s">
        <v>585</v>
      </c>
      <c r="O416" s="104">
        <v>0.76</v>
      </c>
      <c r="P416" s="158">
        <v>46071</v>
      </c>
      <c r="Q416" s="158">
        <v>46085</v>
      </c>
      <c r="R416" s="28">
        <f t="shared" si="107"/>
        <v>2.6315789473684235</v>
      </c>
      <c r="S416" s="105">
        <f>IF(INDEX(Historical!$D$7:$D1427,MATCH(B416,Historical!$B$7:$B$1044,0))=0,"n/a",(INDEX(Historical!$C$7:$C$1044,MATCH(B416,Historical!$B$7:$B$1044,0))/INDEX(Historical!$D$7:$D$1044,MATCH(B416,Historical!$B$7:$B$1044,0))-1)*100)</f>
        <v>2.7027027027026973</v>
      </c>
      <c r="T416" s="105">
        <f>IF(INDEX(Historical!$F$7:$F$1044,MATCH(B416,Historical!$B$7:$B$1044,0))=0,"n/a",((INDEX(Historical!$C$7:$C$1044,MATCH(B416,Historical!$B$7:$B$1044,0))/INDEX(Historical!$F$7:$F$1044,MATCH(B416,Historical!$B$7:$B$1044,0)))^(1/3)-1)*100)</f>
        <v>2.7791884355023111</v>
      </c>
      <c r="U416" s="105">
        <f>IF(INDEX(Historical!$H$7:$H$1044,MATCH(B416,Historical!$B$7:$B$1044,0))=0,"n/a",((INDEX(Historical!$C$7:$C$1044,MATCH(B416,Historical!$B$7:$B$1044,0))/INDEX(Historical!$H$7:$H$1044,MATCH(B416,Historical!$B$7:$B$1044,0)))^(1/5)-1)*100)</f>
        <v>4.8413171284721557</v>
      </c>
      <c r="V416" s="105">
        <f>IF(INDEX(Historical!$M$7:$M$1044,MATCH(B416,Historical!$B$7:$B$1044,0))=0,"n/a",((INDEX(Historical!$C$7:$C$1044,MATCH(B416,Historical!$B$7:$B$1044,0))/INDEX(Historical!$M$7:$M$1044,MATCH(B416,Historical!$B$7:$B$1044,0)))^(1/10)-1)*100)</f>
        <v>14.282138804355625</v>
      </c>
      <c r="W416" s="106">
        <f t="shared" si="108"/>
        <v>0.33897703941903284</v>
      </c>
      <c r="X416" s="107" t="str">
        <f t="shared" si="109"/>
        <v>n/a</v>
      </c>
      <c r="Y416" s="55"/>
      <c r="Z416" s="101">
        <f t="shared" si="110"/>
        <v>46.846846846846844</v>
      </c>
      <c r="AA416" s="109">
        <f t="shared" si="111"/>
        <v>23.602102102102101</v>
      </c>
      <c r="AB416" s="71">
        <v>12</v>
      </c>
      <c r="AC416" s="100">
        <v>6.66</v>
      </c>
      <c r="AD416" s="100">
        <v>1.52</v>
      </c>
      <c r="AE416" s="100">
        <v>6.58</v>
      </c>
      <c r="AF416" s="100">
        <v>4.91</v>
      </c>
      <c r="AG416" s="100">
        <v>19.46</v>
      </c>
      <c r="AH416" s="100">
        <v>10.9</v>
      </c>
      <c r="AI416" s="100">
        <v>10.01</v>
      </c>
      <c r="AJ416" s="100">
        <v>-3.29</v>
      </c>
      <c r="AK416" s="100">
        <v>11.469999999999999</v>
      </c>
      <c r="AL416" s="100">
        <v>5590</v>
      </c>
      <c r="AM416" s="100">
        <v>2.42</v>
      </c>
      <c r="AN416" s="100">
        <v>0.25</v>
      </c>
      <c r="AO416" s="110">
        <f t="shared" si="112"/>
        <v>-16.775925885901721</v>
      </c>
      <c r="AP416" s="111">
        <f t="shared" si="113"/>
        <v>6.8261762162003823</v>
      </c>
      <c r="AQ416" s="112">
        <f t="shared" si="114"/>
        <v>126.94720024350383</v>
      </c>
      <c r="AR416" s="101">
        <f>INDEX(Historical!$C$7:$C$1045,MATCH(B416,Historical!$B$7:$B$1045,0))*IF(AH416="n/a",1.03,IF(AH416&lt;0,1.01,IF(AH416&gt;10,1.1,(1+AH416/100))))</f>
        <v>3.3440000000000003</v>
      </c>
      <c r="AS416" s="109">
        <f t="shared" si="115"/>
        <v>3.6784000000000008</v>
      </c>
      <c r="AT416" s="109">
        <f t="shared" si="118"/>
        <v>4.0462400000000009</v>
      </c>
      <c r="AU416" s="109">
        <f t="shared" si="118"/>
        <v>4.450864000000001</v>
      </c>
      <c r="AV416" s="109">
        <f t="shared" si="118"/>
        <v>4.8959504000000011</v>
      </c>
      <c r="AW416" s="109">
        <f t="shared" si="116"/>
        <v>20.415454400000005</v>
      </c>
      <c r="AX416" s="113">
        <f t="shared" si="117"/>
        <v>12.987756473058084</v>
      </c>
      <c r="AY416" s="100">
        <v>0.95</v>
      </c>
      <c r="AZ416" s="100">
        <v>1.1900000000000002</v>
      </c>
      <c r="BA416" s="100">
        <v>-32.49</v>
      </c>
      <c r="BB416" s="100">
        <v>-9.74</v>
      </c>
      <c r="BC416" s="100">
        <v>-11.37</v>
      </c>
      <c r="BE416" s="12">
        <v>2009</v>
      </c>
      <c r="BF416" s="12">
        <f t="shared" si="119"/>
        <v>1</v>
      </c>
      <c r="BG416" s="100">
        <v>13.239999999999998</v>
      </c>
      <c r="BH416" s="55" t="s">
        <v>121</v>
      </c>
      <c r="BI416" s="55" t="s">
        <v>122</v>
      </c>
    </row>
    <row r="417" spans="1:61" ht="12.75" customHeight="1" x14ac:dyDescent="0.2">
      <c r="A417" s="116" t="s">
        <v>5567</v>
      </c>
      <c r="B417" s="55" t="s">
        <v>5555</v>
      </c>
      <c r="C417" s="156" t="s">
        <v>116</v>
      </c>
      <c r="D417" s="98" t="s">
        <v>215</v>
      </c>
      <c r="E417" s="157">
        <v>6</v>
      </c>
      <c r="F417" s="2">
        <v>652</v>
      </c>
      <c r="G417" s="2" t="s">
        <v>146</v>
      </c>
      <c r="H417" s="2" t="s">
        <v>146</v>
      </c>
      <c r="I417" s="100">
        <v>135.43</v>
      </c>
      <c r="J417" s="101">
        <f t="shared" si="105"/>
        <v>1.0337443697851287</v>
      </c>
      <c r="K417" s="104">
        <v>0.35</v>
      </c>
      <c r="L417" s="71">
        <v>4</v>
      </c>
      <c r="M417" s="28">
        <f t="shared" si="106"/>
        <v>1.4</v>
      </c>
      <c r="N417" s="103" t="s">
        <v>312</v>
      </c>
      <c r="O417" s="104">
        <v>0.25</v>
      </c>
      <c r="P417" s="158">
        <v>46094</v>
      </c>
      <c r="Q417" s="158">
        <v>46108</v>
      </c>
      <c r="R417" s="28">
        <f t="shared" si="107"/>
        <v>39.999999999999993</v>
      </c>
      <c r="S417" s="105">
        <f>IF(INDEX(Historical!$D$7:$D1721,MATCH(B417,Historical!$B$7:$B$1044,0))=0,"n/a",(INDEX(Historical!$C$7:$C$1044,MATCH(B417,Historical!$B$7:$B$1044,0))/INDEX(Historical!$D$7:$D$1044,MATCH(B417,Historical!$B$7:$B$1044,0))-1)*100)</f>
        <v>25</v>
      </c>
      <c r="T417" s="105">
        <f>IF(INDEX(Historical!$F$7:$F$1044,MATCH(B417,Historical!$B$7:$B$1044,0))=0,"n/a",((INDEX(Historical!$C$7:$C$1044,MATCH(B417,Historical!$B$7:$B$1044,0))/INDEX(Historical!$F$7:$F$1044,MATCH(B417,Historical!$B$7:$B$1044,0)))^(1/3)-1)*100)</f>
        <v>25.99210498948732</v>
      </c>
      <c r="U417" s="105">
        <f>IF(INDEX(Historical!$H$7:$H$1044,MATCH(B417,Historical!$B$7:$B$1044,0))=0,"n/a",((INDEX(Historical!$C$7:$C$1044,MATCH(B417,Historical!$B$7:$B$1044,0))/INDEX(Historical!$H$7:$H$1044,MATCH(B417,Historical!$B$7:$B$1044,0)))^(1/5)-1)*100)</f>
        <v>37.972966146121493</v>
      </c>
      <c r="V417" s="105">
        <f>IF(INDEX(Historical!$M$7:$M$1044,MATCH(B417,Historical!$B$7:$B$1044,0))=0,"n/a",((INDEX(Historical!$C$7:$C$1044,MATCH(B417,Historical!$B$7:$B$1044,0))/INDEX(Historical!$M$7:$M$1044,MATCH(B417,Historical!$B$7:$B$1044,0)))^(1/10)-1)*100)</f>
        <v>20.890138209116358</v>
      </c>
      <c r="W417" s="106">
        <f t="shared" si="108"/>
        <v>1.8177460467710198</v>
      </c>
      <c r="X417" s="107">
        <f t="shared" si="109"/>
        <v>0.92888860435717935</v>
      </c>
      <c r="Y417" s="162"/>
      <c r="Z417" s="101">
        <f t="shared" si="110"/>
        <v>18.348623853211006</v>
      </c>
      <c r="AA417" s="109">
        <f t="shared" si="111"/>
        <v>17.749672346002622</v>
      </c>
      <c r="AB417" s="71">
        <v>12</v>
      </c>
      <c r="AC417" s="100">
        <v>7.63</v>
      </c>
      <c r="AD417" s="100">
        <v>1.52</v>
      </c>
      <c r="AE417" s="100">
        <v>3.43</v>
      </c>
      <c r="AF417" s="100">
        <v>4.49</v>
      </c>
      <c r="AG417" s="100">
        <v>28.22</v>
      </c>
      <c r="AH417" s="100">
        <v>18</v>
      </c>
      <c r="AI417" s="100">
        <v>7.23</v>
      </c>
      <c r="AJ417" s="100">
        <v>40.880000000000003</v>
      </c>
      <c r="AK417" s="100">
        <v>10.24</v>
      </c>
      <c r="AL417" s="100">
        <v>14970</v>
      </c>
      <c r="AM417" s="100">
        <v>2.1800000000000002</v>
      </c>
      <c r="AN417" s="100">
        <v>0.01</v>
      </c>
      <c r="AO417" s="110">
        <f t="shared" si="112"/>
        <v>21.257038169903996</v>
      </c>
      <c r="AP417" s="111">
        <f t="shared" si="113"/>
        <v>39.006710515906619</v>
      </c>
      <c r="AQ417" s="112">
        <f t="shared" si="114"/>
        <v>88.203233923746225</v>
      </c>
      <c r="AR417" s="101">
        <f>INDEX(Historical!$C$7:$C$1045,MATCH(B417,Historical!$B$7:$B$1045,0))*IF(AH417="n/a",1.03,IF(AH417&lt;0,1.01,IF(AH417&gt;10,1.1,(1+AH417/100))))</f>
        <v>1.1000000000000001</v>
      </c>
      <c r="AS417" s="109">
        <f t="shared" si="115"/>
        <v>1.1795300000000002</v>
      </c>
      <c r="AT417" s="109">
        <f t="shared" si="118"/>
        <v>1.2974830000000004</v>
      </c>
      <c r="AU417" s="109">
        <f t="shared" si="118"/>
        <v>1.4272313000000005</v>
      </c>
      <c r="AV417" s="109">
        <f t="shared" si="118"/>
        <v>1.5699544300000008</v>
      </c>
      <c r="AW417" s="109">
        <f t="shared" si="116"/>
        <v>6.5741987300000027</v>
      </c>
      <c r="AX417" s="113">
        <f t="shared" si="117"/>
        <v>4.8543149449900334</v>
      </c>
      <c r="AY417" s="100">
        <v>1.1299999999999999</v>
      </c>
      <c r="AZ417" s="100">
        <v>89.31</v>
      </c>
      <c r="BA417" s="100">
        <v>-3.04</v>
      </c>
      <c r="BB417" s="100">
        <v>14.29</v>
      </c>
      <c r="BC417" s="100">
        <v>23.96</v>
      </c>
      <c r="BE417" s="12">
        <v>2021</v>
      </c>
      <c r="BF417" s="12">
        <f t="shared" si="119"/>
        <v>0</v>
      </c>
      <c r="BG417" s="100">
        <v>23.61</v>
      </c>
      <c r="BH417" s="55" t="s">
        <v>121</v>
      </c>
      <c r="BI417" s="55" t="s">
        <v>122</v>
      </c>
    </row>
    <row r="418" spans="1:61" ht="12.75" customHeight="1" x14ac:dyDescent="0.2">
      <c r="A418" s="116" t="s">
        <v>1053</v>
      </c>
      <c r="B418" s="55" t="s">
        <v>1054</v>
      </c>
      <c r="C418" s="156" t="s">
        <v>139</v>
      </c>
      <c r="D418" s="98" t="s">
        <v>1055</v>
      </c>
      <c r="E418" s="157">
        <v>10</v>
      </c>
      <c r="F418" s="2">
        <v>505</v>
      </c>
      <c r="G418" s="2" t="s">
        <v>146</v>
      </c>
      <c r="H418" s="2" t="s">
        <v>146</v>
      </c>
      <c r="I418" s="100">
        <v>619.07000000000005</v>
      </c>
      <c r="J418" s="101">
        <f t="shared" si="105"/>
        <v>0.53628830342287614</v>
      </c>
      <c r="K418" s="104">
        <v>0.83</v>
      </c>
      <c r="L418" s="71">
        <v>4</v>
      </c>
      <c r="M418" s="28">
        <f t="shared" si="106"/>
        <v>3.32</v>
      </c>
      <c r="N418" s="103" t="s">
        <v>270</v>
      </c>
      <c r="O418" s="104">
        <v>0.79</v>
      </c>
      <c r="P418" s="158">
        <v>45902</v>
      </c>
      <c r="Q418" s="158">
        <v>45930</v>
      </c>
      <c r="R418" s="28">
        <f t="shared" si="107"/>
        <v>5.0632911392404969</v>
      </c>
      <c r="S418" s="105">
        <f>IF(INDEX(Historical!$D$7:$D1428,MATCH(B418,Historical!$B$7:$B$1044,0))=0,"n/a",(INDEX(Historical!$C$7:$C$1044,MATCH(B418,Historical!$B$7:$B$1044,0))/INDEX(Historical!$D$7:$D$1044,MATCH(B418,Historical!$B$7:$B$1044,0))-1)*100)</f>
        <v>5.8823529411764719</v>
      </c>
      <c r="T418" s="105">
        <f>IF(INDEX(Historical!$F$7:$F$1044,MATCH(B418,Historical!$B$7:$B$1044,0))=0,"n/a",((INDEX(Historical!$C$7:$C$1044,MATCH(B418,Historical!$B$7:$B$1044,0))/INDEX(Historical!$F$7:$F$1044,MATCH(B418,Historical!$B$7:$B$1044,0)))^(1/3)-1)*100)</f>
        <v>8.4518832476881514</v>
      </c>
      <c r="U418" s="105">
        <f>IF(INDEX(Historical!$H$7:$H$1044,MATCH(B418,Historical!$B$7:$B$1044,0))=0,"n/a",((INDEX(Historical!$C$7:$C$1044,MATCH(B418,Historical!$B$7:$B$1044,0))/INDEX(Historical!$H$7:$H$1044,MATCH(B418,Historical!$B$7:$B$1044,0)))^(1/5)-1)*100)</f>
        <v>7.6612451642977364</v>
      </c>
      <c r="V418" s="105">
        <f>IF(INDEX(Historical!$M$7:$M$1044,MATCH(B418,Historical!$B$7:$B$1044,0))=0,"n/a",((INDEX(Historical!$C$7:$C$1044,MATCH(B418,Historical!$B$7:$B$1044,0))/INDEX(Historical!$M$7:$M$1044,MATCH(B418,Historical!$B$7:$B$1044,0)))^(1/10)-1)*100)</f>
        <v>7.3105702581126142</v>
      </c>
      <c r="W418" s="106">
        <f t="shared" si="108"/>
        <v>1.0479682013582969</v>
      </c>
      <c r="X418" s="107">
        <f t="shared" si="109"/>
        <v>0.75110246708801343</v>
      </c>
      <c r="Y418" s="123"/>
      <c r="Z418" s="101">
        <f t="shared" si="110"/>
        <v>17.659574468085104</v>
      </c>
      <c r="AA418" s="109">
        <f t="shared" si="111"/>
        <v>32.929255319148936</v>
      </c>
      <c r="AB418" s="71">
        <v>12</v>
      </c>
      <c r="AC418" s="100">
        <v>18.8</v>
      </c>
      <c r="AD418" s="100">
        <v>1.45</v>
      </c>
      <c r="AE418" s="100">
        <v>5.7</v>
      </c>
      <c r="AF418" s="100">
        <v>3.72</v>
      </c>
      <c r="AG418" s="100">
        <v>10.65</v>
      </c>
      <c r="AH418" s="100">
        <v>18.98</v>
      </c>
      <c r="AI418" s="100">
        <v>17.25</v>
      </c>
      <c r="AJ418" s="100">
        <v>10.199999999999999</v>
      </c>
      <c r="AK418" s="100">
        <v>18.75</v>
      </c>
      <c r="AL418" s="100">
        <v>37300</v>
      </c>
      <c r="AM418" s="100">
        <v>0.80999999999999994</v>
      </c>
      <c r="AN418" s="100">
        <v>0.6</v>
      </c>
      <c r="AO418" s="110">
        <f t="shared" si="112"/>
        <v>-24.731721851428325</v>
      </c>
      <c r="AP418" s="111">
        <f t="shared" si="113"/>
        <v>8.1975334677206124</v>
      </c>
      <c r="AQ418" s="112">
        <f t="shared" si="114"/>
        <v>133.33031406354579</v>
      </c>
      <c r="AR418" s="101">
        <f>INDEX(Historical!$C$7:$C$1045,MATCH(B418,Historical!$B$7:$B$1045,0))*IF(AH418="n/a",1.03,IF(AH418&lt;0,1.01,IF(AH418&gt;10,1.1,(1+AH418/100))))</f>
        <v>3.5640000000000005</v>
      </c>
      <c r="AS418" s="109">
        <f t="shared" si="115"/>
        <v>3.9204000000000008</v>
      </c>
      <c r="AT418" s="109">
        <f t="shared" si="118"/>
        <v>4.3124400000000014</v>
      </c>
      <c r="AU418" s="109">
        <f t="shared" si="118"/>
        <v>4.7436840000000018</v>
      </c>
      <c r="AV418" s="109">
        <f t="shared" si="118"/>
        <v>5.2180524000000021</v>
      </c>
      <c r="AW418" s="109">
        <f t="shared" si="116"/>
        <v>21.758576400000006</v>
      </c>
      <c r="AX418" s="113">
        <f t="shared" si="117"/>
        <v>3.5147198862810347</v>
      </c>
      <c r="AY418" s="100">
        <v>1.1399999999999999</v>
      </c>
      <c r="AZ418" s="100">
        <v>26.26</v>
      </c>
      <c r="BA418" s="100">
        <v>-12.93</v>
      </c>
      <c r="BB418" s="100">
        <v>0.4</v>
      </c>
      <c r="BC418" s="100">
        <v>-0.31</v>
      </c>
      <c r="BE418" s="12">
        <v>2016</v>
      </c>
      <c r="BF418" s="12">
        <f t="shared" si="119"/>
        <v>1</v>
      </c>
      <c r="BG418" s="100">
        <v>5.5</v>
      </c>
      <c r="BH418" s="55" t="s">
        <v>121</v>
      </c>
      <c r="BI418" s="55" t="s">
        <v>122</v>
      </c>
    </row>
    <row r="419" spans="1:61" ht="12.75" customHeight="1" x14ac:dyDescent="0.2">
      <c r="A419" s="55" t="s">
        <v>390</v>
      </c>
      <c r="B419" s="55" t="s">
        <v>391</v>
      </c>
      <c r="C419" s="156" t="s">
        <v>125</v>
      </c>
      <c r="D419" s="98" t="s">
        <v>392</v>
      </c>
      <c r="E419" s="157">
        <v>56</v>
      </c>
      <c r="F419" s="2">
        <v>27</v>
      </c>
      <c r="G419" s="2" t="s">
        <v>118</v>
      </c>
      <c r="H419" s="2" t="s">
        <v>118</v>
      </c>
      <c r="I419" s="100">
        <v>72.650000000000006</v>
      </c>
      <c r="J419" s="101">
        <f t="shared" si="105"/>
        <v>5.8362009635237442</v>
      </c>
      <c r="K419" s="104">
        <v>1.06</v>
      </c>
      <c r="L419" s="71">
        <v>4</v>
      </c>
      <c r="M419" s="28">
        <f t="shared" si="106"/>
        <v>4.24</v>
      </c>
      <c r="N419" s="103" t="s">
        <v>147</v>
      </c>
      <c r="O419" s="104">
        <v>1.02</v>
      </c>
      <c r="P419" s="158">
        <v>45915</v>
      </c>
      <c r="Q419" s="158">
        <v>45940</v>
      </c>
      <c r="R419" s="28">
        <f t="shared" si="107"/>
        <v>3.9215686274509838</v>
      </c>
      <c r="S419" s="105">
        <f>IF(INDEX(Historical!$D$7:$D1430,MATCH(B419,Historical!$B$7:$B$1044,0))=0,"n/a",(INDEX(Historical!$C$7:$C$1044,MATCH(B419,Historical!$B$7:$B$1044,0))/INDEX(Historical!$D$7:$D$1044,MATCH(B419,Historical!$B$7:$B$1044,0))-1)*100)</f>
        <v>4.0404040404040442</v>
      </c>
      <c r="T419" s="105">
        <f>IF(INDEX(Historical!$F$7:$F$1044,MATCH(B419,Historical!$B$7:$B$1044,0))=0,"n/a",((INDEX(Historical!$C$7:$C$1044,MATCH(B419,Historical!$B$7:$B$1044,0))/INDEX(Historical!$F$7:$F$1044,MATCH(B419,Historical!$B$7:$B$1044,0)))^(1/3)-1)*100)</f>
        <v>4.2154106425138949</v>
      </c>
      <c r="U419" s="105">
        <f>IF(INDEX(Historical!$H$7:$H$1044,MATCH(B419,Historical!$B$7:$B$1044,0))=0,"n/a",((INDEX(Historical!$C$7:$C$1044,MATCH(B419,Historical!$B$7:$B$1044,0))/INDEX(Historical!$H$7:$H$1044,MATCH(B419,Historical!$B$7:$B$1044,0)))^(1/5)-1)*100)</f>
        <v>4.0389841772243695</v>
      </c>
      <c r="V419" s="105">
        <f>IF(INDEX(Historical!$M$7:$M$1044,MATCH(B419,Historical!$B$7:$B$1044,0))=0,"n/a",((INDEX(Historical!$C$7:$C$1044,MATCH(B419,Historical!$B$7:$B$1044,0))/INDEX(Historical!$M$7:$M$1044,MATCH(B419,Historical!$B$7:$B$1044,0)))^(1/10)-1)*100)</f>
        <v>6.8449076846959001</v>
      </c>
      <c r="W419" s="106">
        <f t="shared" si="108"/>
        <v>0.59007138785156754</v>
      </c>
      <c r="X419" s="107">
        <f t="shared" si="109"/>
        <v>0.35429685765126046</v>
      </c>
      <c r="Y419" s="176"/>
      <c r="Z419" s="101">
        <f t="shared" si="110"/>
        <v>102.91262135922329</v>
      </c>
      <c r="AA419" s="109">
        <f t="shared" si="111"/>
        <v>17.63349514563107</v>
      </c>
      <c r="AB419" s="71">
        <v>12</v>
      </c>
      <c r="AC419" s="100">
        <v>4.12</v>
      </c>
      <c r="AD419" s="100">
        <v>3.39</v>
      </c>
      <c r="AE419" s="100">
        <v>6.02</v>
      </c>
      <c r="AF419" s="100" t="s">
        <v>142</v>
      </c>
      <c r="AG419" s="100" t="s">
        <v>142</v>
      </c>
      <c r="AH419" s="100">
        <v>3.74</v>
      </c>
      <c r="AI419" s="100">
        <v>3.5999999999999996</v>
      </c>
      <c r="AJ419" s="100">
        <v>11.4</v>
      </c>
      <c r="AK419" s="100">
        <v>3.6799999999999997</v>
      </c>
      <c r="AL419" s="100">
        <v>121420</v>
      </c>
      <c r="AM419" s="100">
        <v>0.15</v>
      </c>
      <c r="AN419" s="100" t="s">
        <v>142</v>
      </c>
      <c r="AO419" s="110">
        <f t="shared" si="112"/>
        <v>-7.7583100048829561</v>
      </c>
      <c r="AP419" s="111">
        <f t="shared" si="113"/>
        <v>9.8751851407481137</v>
      </c>
      <c r="AQ419" s="112" t="str">
        <f t="shared" si="114"/>
        <v>n/a</v>
      </c>
      <c r="AR419" s="101">
        <f>INDEX(Historical!$C$7:$C$1045,MATCH(B419,Historical!$B$7:$B$1045,0))*IF(AH419="n/a",1.03,IF(AH419&lt;0,1.01,IF(AH419&gt;10,1.1,(1+AH419/100))))</f>
        <v>4.2740880000000008</v>
      </c>
      <c r="AS419" s="109">
        <f t="shared" si="115"/>
        <v>4.4279551680000013</v>
      </c>
      <c r="AT419" s="109">
        <f t="shared" si="118"/>
        <v>4.5909039181824012</v>
      </c>
      <c r="AU419" s="109">
        <f t="shared" si="118"/>
        <v>4.7598491823715134</v>
      </c>
      <c r="AV419" s="109">
        <f t="shared" si="118"/>
        <v>4.9350116322827846</v>
      </c>
      <c r="AW419" s="109">
        <f t="shared" si="116"/>
        <v>22.987807900836703</v>
      </c>
      <c r="AX419" s="113">
        <f t="shared" si="117"/>
        <v>31.641855334943841</v>
      </c>
      <c r="AY419" s="100">
        <v>0.47</v>
      </c>
      <c r="AZ419" s="100">
        <v>32.82</v>
      </c>
      <c r="BA419" s="100">
        <v>3.04</v>
      </c>
      <c r="BB419" s="100">
        <v>8.83</v>
      </c>
      <c r="BC419" s="100">
        <v>14.85</v>
      </c>
      <c r="BE419" s="12">
        <v>1970</v>
      </c>
      <c r="BF419" s="12">
        <f t="shared" si="119"/>
        <v>7</v>
      </c>
      <c r="BG419" s="100">
        <v>19.73</v>
      </c>
      <c r="BH419" s="55" t="s">
        <v>121</v>
      </c>
      <c r="BI419" s="55" t="s">
        <v>122</v>
      </c>
    </row>
    <row r="420" spans="1:61" ht="12.75" customHeight="1" x14ac:dyDescent="0.2">
      <c r="A420" s="55" t="s">
        <v>1058</v>
      </c>
      <c r="B420" s="55" t="s">
        <v>1059</v>
      </c>
      <c r="C420" s="156" t="s">
        <v>134</v>
      </c>
      <c r="D420" s="98" t="s">
        <v>186</v>
      </c>
      <c r="E420" s="157">
        <v>16</v>
      </c>
      <c r="F420" s="2">
        <v>279</v>
      </c>
      <c r="G420" s="2" t="s">
        <v>146</v>
      </c>
      <c r="H420" s="2" t="s">
        <v>146</v>
      </c>
      <c r="I420" s="100">
        <v>168.71</v>
      </c>
      <c r="J420" s="101">
        <f t="shared" si="105"/>
        <v>1.1854661845770849</v>
      </c>
      <c r="K420" s="104">
        <v>0.5</v>
      </c>
      <c r="L420" s="71">
        <v>4</v>
      </c>
      <c r="M420" s="28">
        <f t="shared" si="106"/>
        <v>2</v>
      </c>
      <c r="N420" s="103" t="s">
        <v>202</v>
      </c>
      <c r="O420" s="104">
        <v>0.45500000000000002</v>
      </c>
      <c r="P420" s="158">
        <v>46024</v>
      </c>
      <c r="Q420" s="158">
        <v>46052</v>
      </c>
      <c r="R420" s="28">
        <f t="shared" si="107"/>
        <v>9.8901098901098869</v>
      </c>
      <c r="S420" s="105">
        <f>IF(INDEX(Historical!$D$7:$D1431,MATCH(B420,Historical!$B$7:$B$1044,0))=0,"n/a",(INDEX(Historical!$C$7:$C$1044,MATCH(B420,Historical!$B$7:$B$1044,0))/INDEX(Historical!$D$7:$D$1044,MATCH(B420,Historical!$B$7:$B$1044,0))-1)*100)</f>
        <v>9.8901098901098763</v>
      </c>
      <c r="T420" s="105">
        <f>IF(INDEX(Historical!$F$7:$F$1044,MATCH(B420,Historical!$B$7:$B$1044,0))=0,"n/a",((INDEX(Historical!$C$7:$C$1044,MATCH(B420,Historical!$B$7:$B$1044,0))/INDEX(Historical!$F$7:$F$1044,MATCH(B420,Historical!$B$7:$B$1044,0)))^(1/3)-1)*100)</f>
        <v>11.57215834702825</v>
      </c>
      <c r="U420" s="105">
        <f>IF(INDEX(Historical!$H$7:$H$1044,MATCH(B420,Historical!$B$7:$B$1044,0))=0,"n/a",((INDEX(Historical!$C$7:$C$1044,MATCH(B420,Historical!$B$7:$B$1044,0))/INDEX(Historical!$H$7:$H$1044,MATCH(B420,Historical!$B$7:$B$1044,0)))^(1/5)-1)*100)</f>
        <v>10.756634324829006</v>
      </c>
      <c r="V420" s="105">
        <f>IF(INDEX(Historical!$M$7:$M$1044,MATCH(B420,Historical!$B$7:$B$1044,0))=0,"n/a",((INDEX(Historical!$C$7:$C$1044,MATCH(B420,Historical!$B$7:$B$1044,0))/INDEX(Historical!$M$7:$M$1044,MATCH(B420,Historical!$B$7:$B$1044,0)))^(1/10)-1)*100)</f>
        <v>10.159419920323188</v>
      </c>
      <c r="W420" s="106">
        <f t="shared" si="108"/>
        <v>1.0587843015831184</v>
      </c>
      <c r="X420" s="107">
        <f t="shared" si="109"/>
        <v>0.94605403032796898</v>
      </c>
      <c r="Y420" s="159"/>
      <c r="Z420" s="101">
        <f t="shared" si="110"/>
        <v>20.387359836901119</v>
      </c>
      <c r="AA420" s="109">
        <f t="shared" si="111"/>
        <v>17.197757390417941</v>
      </c>
      <c r="AB420" s="71">
        <v>12</v>
      </c>
      <c r="AC420" s="100">
        <v>9.81</v>
      </c>
      <c r="AD420" s="100">
        <v>0.61</v>
      </c>
      <c r="AE420" s="100">
        <v>2.59</v>
      </c>
      <c r="AF420" s="100">
        <v>6.3</v>
      </c>
      <c r="AG420" s="100">
        <v>30.659999999999997</v>
      </c>
      <c r="AH420" s="100">
        <v>20.66</v>
      </c>
      <c r="AI420" s="100">
        <v>13.780000000000001</v>
      </c>
      <c r="AJ420" s="100">
        <v>11.37</v>
      </c>
      <c r="AK420" s="100">
        <v>20.59</v>
      </c>
      <c r="AL420" s="100">
        <v>6500</v>
      </c>
      <c r="AM420" s="100">
        <v>47.02</v>
      </c>
      <c r="AN420" s="100">
        <v>1.87</v>
      </c>
      <c r="AO420" s="110">
        <f t="shared" si="112"/>
        <v>-5.2556568810118502</v>
      </c>
      <c r="AP420" s="111">
        <f t="shared" si="113"/>
        <v>11.942100509406091</v>
      </c>
      <c r="AQ420" s="112">
        <f t="shared" si="114"/>
        <v>119.43956045610879</v>
      </c>
      <c r="AR420" s="101">
        <f>INDEX(Historical!$C$7:$C$1045,MATCH(B420,Historical!$B$7:$B$1045,0))*IF(AH420="n/a",1.03,IF(AH420&lt;0,1.01,IF(AH420&gt;10,1.1,(1+AH420/100))))</f>
        <v>2.2000000000000002</v>
      </c>
      <c r="AS420" s="109">
        <f t="shared" si="115"/>
        <v>2.4200000000000004</v>
      </c>
      <c r="AT420" s="109">
        <f t="shared" si="118"/>
        <v>2.6620000000000008</v>
      </c>
      <c r="AU420" s="109">
        <f t="shared" si="118"/>
        <v>2.9282000000000012</v>
      </c>
      <c r="AV420" s="109">
        <f t="shared" si="118"/>
        <v>3.2210200000000015</v>
      </c>
      <c r="AW420" s="109">
        <f t="shared" si="116"/>
        <v>13.431220000000005</v>
      </c>
      <c r="AX420" s="113">
        <f t="shared" si="117"/>
        <v>7.9611285638077209</v>
      </c>
      <c r="AY420" s="100">
        <v>1.08</v>
      </c>
      <c r="AZ420" s="100">
        <v>13.170000000000002</v>
      </c>
      <c r="BA420" s="100">
        <v>-46.73</v>
      </c>
      <c r="BB420" s="100">
        <v>-4.41</v>
      </c>
      <c r="BC420" s="100">
        <v>-21.47</v>
      </c>
      <c r="BE420" s="12">
        <v>2011</v>
      </c>
      <c r="BF420" s="12">
        <f t="shared" si="119"/>
        <v>1</v>
      </c>
      <c r="BG420" s="100">
        <v>10.639999999999999</v>
      </c>
      <c r="BH420" s="55" t="s">
        <v>121</v>
      </c>
      <c r="BI420" s="55" t="s">
        <v>122</v>
      </c>
    </row>
    <row r="421" spans="1:61" ht="12.75" customHeight="1" x14ac:dyDescent="0.2">
      <c r="A421" s="55" t="s">
        <v>1558</v>
      </c>
      <c r="B421" s="55" t="s">
        <v>1559</v>
      </c>
      <c r="C421" s="156" t="s">
        <v>139</v>
      </c>
      <c r="D421" s="98" t="s">
        <v>140</v>
      </c>
      <c r="E421" s="157">
        <v>7</v>
      </c>
      <c r="F421" s="2">
        <v>587</v>
      </c>
      <c r="G421" s="2" t="s">
        <v>146</v>
      </c>
      <c r="H421" s="2" t="s">
        <v>146</v>
      </c>
      <c r="I421" s="100">
        <v>23.27</v>
      </c>
      <c r="J421" s="101">
        <f t="shared" si="105"/>
        <v>3.7816931671680281</v>
      </c>
      <c r="K421" s="104">
        <v>0.22</v>
      </c>
      <c r="L421" s="71">
        <v>4</v>
      </c>
      <c r="M421" s="28">
        <f t="shared" si="106"/>
        <v>0.88</v>
      </c>
      <c r="N421" s="103" t="s">
        <v>158</v>
      </c>
      <c r="O421" s="104">
        <v>0.21</v>
      </c>
      <c r="P421" s="115">
        <v>45722</v>
      </c>
      <c r="Q421" s="115">
        <v>45736</v>
      </c>
      <c r="R421" s="28">
        <f t="shared" si="107"/>
        <v>4.7619047619047663</v>
      </c>
      <c r="S421" s="105">
        <f>IF(INDEX(Historical!$D$7:$D1432,MATCH(B421,Historical!$B$7:$B$1044,0))=0,"n/a",(INDEX(Historical!$C$7:$C$1044,MATCH(B421,Historical!$B$7:$B$1044,0))/INDEX(Historical!$D$7:$D$1044,MATCH(B421,Historical!$B$7:$B$1044,0))-1)*100)</f>
        <v>4.7619047619047672</v>
      </c>
      <c r="T421" s="105">
        <f>IF(INDEX(Historical!$F$7:$F$1044,MATCH(B421,Historical!$B$7:$B$1044,0))=0,"n/a",((INDEX(Historical!$C$7:$C$1044,MATCH(B421,Historical!$B$7:$B$1044,0))/INDEX(Historical!$F$7:$F$1044,MATCH(B421,Historical!$B$7:$B$1044,0)))^(1/3)-1)*100)</f>
        <v>16.087835882314817</v>
      </c>
      <c r="U421" s="105">
        <f>IF(INDEX(Historical!$H$7:$H$1044,MATCH(B421,Historical!$B$7:$B$1044,0))=0,"n/a",((INDEX(Historical!$C$7:$C$1044,MATCH(B421,Historical!$B$7:$B$1044,0))/INDEX(Historical!$H$7:$H$1044,MATCH(B421,Historical!$B$7:$B$1044,0)))^(1/5)-1)*100)</f>
        <v>34.490167754521849</v>
      </c>
      <c r="V421" s="105">
        <f>IF(INDEX(Historical!$M$7:$M$1044,MATCH(B421,Historical!$B$7:$B$1044,0))=0,"n/a",((INDEX(Historical!$C$7:$C$1044,MATCH(B421,Historical!$B$7:$B$1044,0))/INDEX(Historical!$M$7:$M$1044,MATCH(B421,Historical!$B$7:$B$1044,0)))^(1/10)-1)*100)</f>
        <v>-1.9816424879961825</v>
      </c>
      <c r="W421" s="106" t="str">
        <f t="shared" si="108"/>
        <v>n/a</v>
      </c>
      <c r="X421" s="107" t="str">
        <f t="shared" si="109"/>
        <v>n/a</v>
      </c>
      <c r="Y421" s="55"/>
      <c r="Z421" s="101">
        <f t="shared" si="110"/>
        <v>52.071005917159766</v>
      </c>
      <c r="AA421" s="109">
        <f t="shared" si="111"/>
        <v>13.76923076923077</v>
      </c>
      <c r="AB421" s="71">
        <v>12</v>
      </c>
      <c r="AC421" s="100">
        <v>1.69</v>
      </c>
      <c r="AD421" s="100" t="s">
        <v>142</v>
      </c>
      <c r="AE421" s="100">
        <v>0.61</v>
      </c>
      <c r="AF421" s="100">
        <v>0.61</v>
      </c>
      <c r="AG421" s="100">
        <v>4.5900000000000007</v>
      </c>
      <c r="AH421" s="100">
        <v>-37.340000000000003</v>
      </c>
      <c r="AI421" s="100">
        <v>53.44</v>
      </c>
      <c r="AJ421" s="100">
        <v>-0.6</v>
      </c>
      <c r="AK421" s="100">
        <v>-1.83</v>
      </c>
      <c r="AL421" s="100">
        <v>7400</v>
      </c>
      <c r="AM421" s="100">
        <v>0.4</v>
      </c>
      <c r="AN421" s="100">
        <v>0.48</v>
      </c>
      <c r="AO421" s="110">
        <f t="shared" si="112"/>
        <v>24.502630152459108</v>
      </c>
      <c r="AP421" s="111">
        <f t="shared" si="113"/>
        <v>38.271860921689878</v>
      </c>
      <c r="AQ421" s="112">
        <f t="shared" si="114"/>
        <v>-38.901788463233622</v>
      </c>
      <c r="AR421" s="101">
        <f>INDEX(Historical!$C$7:$C$1045,MATCH(B421,Historical!$B$7:$B$1045,0))*IF(AH421="n/a",1.03,IF(AH421&lt;0,1.01,IF(AH421&gt;10,1.1,(1+AH421/100))))</f>
        <v>0.88880000000000003</v>
      </c>
      <c r="AS421" s="109">
        <f t="shared" si="115"/>
        <v>0.9776800000000001</v>
      </c>
      <c r="AT421" s="109">
        <f t="shared" si="118"/>
        <v>0.98745680000000013</v>
      </c>
      <c r="AU421" s="109">
        <f t="shared" si="118"/>
        <v>0.99733136800000011</v>
      </c>
      <c r="AV421" s="109">
        <f t="shared" si="118"/>
        <v>1.0073046816800002</v>
      </c>
      <c r="AW421" s="109">
        <f t="shared" si="116"/>
        <v>4.8585728496800007</v>
      </c>
      <c r="AX421" s="113">
        <f t="shared" si="117"/>
        <v>20.879126986162444</v>
      </c>
      <c r="AY421" s="100">
        <v>0.81</v>
      </c>
      <c r="AZ421" s="100">
        <v>2.33</v>
      </c>
      <c r="BA421" s="100">
        <v>-39.129999999999995</v>
      </c>
      <c r="BB421" s="100">
        <v>-10.67</v>
      </c>
      <c r="BC421" s="100">
        <v>-19.059999999999999</v>
      </c>
      <c r="BE421" s="12">
        <v>2019</v>
      </c>
      <c r="BF421" s="12">
        <f t="shared" si="119"/>
        <v>1</v>
      </c>
      <c r="BG421" s="100">
        <v>2.2800000000000002</v>
      </c>
      <c r="BH421" s="55" t="s">
        <v>121</v>
      </c>
      <c r="BI421" s="55" t="s">
        <v>122</v>
      </c>
    </row>
    <row r="422" spans="1:61" ht="12.75" customHeight="1" x14ac:dyDescent="0.2">
      <c r="A422" s="123" t="s">
        <v>1060</v>
      </c>
      <c r="B422" s="55" t="s">
        <v>1061</v>
      </c>
      <c r="C422" s="156" t="s">
        <v>263</v>
      </c>
      <c r="D422" s="98" t="s">
        <v>264</v>
      </c>
      <c r="E422" s="157">
        <v>13</v>
      </c>
      <c r="F422" s="2">
        <v>417</v>
      </c>
      <c r="G422" s="2" t="s">
        <v>146</v>
      </c>
      <c r="H422" s="2" t="s">
        <v>146</v>
      </c>
      <c r="I422" s="100">
        <v>56.27</v>
      </c>
      <c r="J422" s="101">
        <f t="shared" si="105"/>
        <v>7.6523902612404475</v>
      </c>
      <c r="K422" s="104">
        <v>1.0765</v>
      </c>
      <c r="L422" s="71">
        <v>4</v>
      </c>
      <c r="M422" s="28">
        <f t="shared" si="106"/>
        <v>4.306</v>
      </c>
      <c r="N422" s="103" t="s">
        <v>151</v>
      </c>
      <c r="O422" s="104">
        <v>0.95650000000000002</v>
      </c>
      <c r="P422" s="158">
        <v>45968</v>
      </c>
      <c r="Q422" s="158">
        <v>45975</v>
      </c>
      <c r="R422" s="28">
        <f t="shared" si="107"/>
        <v>12.545739675901723</v>
      </c>
      <c r="S422" s="105">
        <f>IF(INDEX(Historical!$D$7:$D1433,MATCH(B422,Historical!$B$7:$B$1044,0))=0,"n/a",(INDEX(Historical!$C$7:$C$1044,MATCH(B422,Historical!$B$7:$B$1044,0))/INDEX(Historical!$D$7:$D$1044,MATCH(B422,Historical!$B$7:$B$1044,0))-1)*100)</f>
        <v>12.533865678026523</v>
      </c>
      <c r="T422" s="105">
        <f>IF(INDEX(Historical!$F$7:$F$1044,MATCH(B422,Historical!$B$7:$B$1044,0))=0,"n/a",((INDEX(Historical!$C$7:$C$1044,MATCH(B422,Historical!$B$7:$B$1044,0))/INDEX(Historical!$F$7:$F$1044,MATCH(B422,Historical!$B$7:$B$1044,0)))^(1/3)-1)*100)</f>
        <v>10.939553266194668</v>
      </c>
      <c r="U422" s="105">
        <f>IF(INDEX(Historical!$H$7:$H$1044,MATCH(B422,Historical!$B$7:$B$1044,0))=0,"n/a",((INDEX(Historical!$C$7:$C$1044,MATCH(B422,Historical!$B$7:$B$1044,0))/INDEX(Historical!$H$7:$H$1044,MATCH(B422,Historical!$B$7:$B$1044,0)))^(1/5)-1)*100)</f>
        <v>7.4892115838966822</v>
      </c>
      <c r="V422" s="105">
        <f>IF(INDEX(Historical!$M$7:$M$1044,MATCH(B422,Historical!$B$7:$B$1044,0))=0,"n/a",((INDEX(Historical!$C$7:$C$1044,MATCH(B422,Historical!$B$7:$B$1044,0))/INDEX(Historical!$M$7:$M$1044,MATCH(B422,Historical!$B$7:$B$1044,0)))^(1/10)-1)*100)</f>
        <v>8.7694659121376528</v>
      </c>
      <c r="W422" s="106">
        <f t="shared" si="108"/>
        <v>0.85401000003101735</v>
      </c>
      <c r="X422" s="107" t="str">
        <f t="shared" si="109"/>
        <v>n/a</v>
      </c>
      <c r="Y422" s="123"/>
      <c r="Z422" s="101">
        <f t="shared" si="110"/>
        <v>89.336099585062229</v>
      </c>
      <c r="AA422" s="109">
        <f t="shared" si="111"/>
        <v>11.674273858921161</v>
      </c>
      <c r="AB422" s="71">
        <v>12</v>
      </c>
      <c r="AC422" s="100">
        <v>4.82</v>
      </c>
      <c r="AD422" s="100">
        <v>5.14</v>
      </c>
      <c r="AE422" s="100">
        <v>4.83</v>
      </c>
      <c r="AF422" s="100">
        <v>3.99</v>
      </c>
      <c r="AG422" s="100">
        <v>34.97</v>
      </c>
      <c r="AH422" s="100">
        <v>-8.14</v>
      </c>
      <c r="AI422" s="100">
        <v>6.63</v>
      </c>
      <c r="AJ422" s="100" t="s">
        <v>142</v>
      </c>
      <c r="AK422" s="100">
        <v>2.3199999999999998</v>
      </c>
      <c r="AL422" s="100">
        <v>57130</v>
      </c>
      <c r="AM422" s="100">
        <v>64.2</v>
      </c>
      <c r="AN422" s="100">
        <v>1.83</v>
      </c>
      <c r="AO422" s="110">
        <f t="shared" si="112"/>
        <v>3.4673279862159685</v>
      </c>
      <c r="AP422" s="111">
        <f t="shared" si="113"/>
        <v>15.14160184513713</v>
      </c>
      <c r="AQ422" s="112">
        <f t="shared" si="114"/>
        <v>43.883212976659848</v>
      </c>
      <c r="AR422" s="101">
        <f>INDEX(Historical!$C$7:$C$1045,MATCH(B422,Historical!$B$7:$B$1045,0))*IF(AH422="n/a",1.03,IF(AH422&lt;0,1.01,IF(AH422&gt;10,1.1,(1+AH422/100))))</f>
        <v>3.9854600000000002</v>
      </c>
      <c r="AS422" s="109">
        <f t="shared" si="115"/>
        <v>4.249695998</v>
      </c>
      <c r="AT422" s="109">
        <f t="shared" si="118"/>
        <v>4.3482889451536009</v>
      </c>
      <c r="AU422" s="109">
        <f t="shared" si="118"/>
        <v>4.4491692486811649</v>
      </c>
      <c r="AV422" s="109">
        <f t="shared" si="118"/>
        <v>4.5523899752505681</v>
      </c>
      <c r="AW422" s="109">
        <f t="shared" si="116"/>
        <v>21.585004167085337</v>
      </c>
      <c r="AX422" s="113">
        <f t="shared" si="117"/>
        <v>38.359701736423204</v>
      </c>
      <c r="AY422" s="100">
        <v>0.48</v>
      </c>
      <c r="AZ422" s="100">
        <v>17.72</v>
      </c>
      <c r="BA422" s="100">
        <v>-6.1899999999999995</v>
      </c>
      <c r="BB422" s="100">
        <v>-1.68</v>
      </c>
      <c r="BC422" s="100">
        <v>5.16</v>
      </c>
      <c r="BE422" s="12">
        <v>2013</v>
      </c>
      <c r="BF422" s="12">
        <f t="shared" si="119"/>
        <v>1</v>
      </c>
      <c r="BG422" s="100">
        <v>12.2</v>
      </c>
      <c r="BH422" s="55" t="s">
        <v>121</v>
      </c>
      <c r="BI422" s="55" t="s">
        <v>290</v>
      </c>
    </row>
    <row r="423" spans="1:61" ht="12.75" customHeight="1" x14ac:dyDescent="0.2">
      <c r="A423" s="116" t="s">
        <v>1560</v>
      </c>
      <c r="B423" s="55" t="s">
        <v>1561</v>
      </c>
      <c r="C423" s="156" t="s">
        <v>198</v>
      </c>
      <c r="D423" s="98" t="s">
        <v>565</v>
      </c>
      <c r="E423" s="157">
        <v>9</v>
      </c>
      <c r="F423" s="2">
        <v>553</v>
      </c>
      <c r="G423" s="2" t="s">
        <v>146</v>
      </c>
      <c r="H423" s="2" t="s">
        <v>146</v>
      </c>
      <c r="I423" s="100">
        <v>1614.41</v>
      </c>
      <c r="J423" s="101">
        <f t="shared" si="105"/>
        <v>0.49553706926988805</v>
      </c>
      <c r="K423" s="104">
        <v>2</v>
      </c>
      <c r="L423" s="71">
        <v>4</v>
      </c>
      <c r="M423" s="28">
        <f t="shared" si="106"/>
        <v>8</v>
      </c>
      <c r="N423" s="103" t="s">
        <v>209</v>
      </c>
      <c r="O423" s="104">
        <v>1.56</v>
      </c>
      <c r="P423" s="158">
        <v>46112</v>
      </c>
      <c r="Q423" s="158">
        <v>46127</v>
      </c>
      <c r="R423" s="28">
        <f t="shared" si="107"/>
        <v>28.205128205128201</v>
      </c>
      <c r="S423" s="105">
        <f>IF(INDEX(Historical!$D$7:$D1434,MATCH(B423,Historical!$B$7:$B$1044,0))=0,"n/a",(INDEX(Historical!$C$7:$C$1044,MATCH(B423,Historical!$B$7:$B$1044,0))/INDEX(Historical!$D$7:$D$1044,MATCH(B423,Historical!$B$7:$B$1044,0))-1)*100)</f>
        <v>24.842105263157887</v>
      </c>
      <c r="T423" s="105">
        <f>IF(INDEX(Historical!$F$7:$F$1044,MATCH(B423,Historical!$B$7:$B$1044,0))=0,"n/a",((INDEX(Historical!$C$7:$C$1044,MATCH(B423,Historical!$B$7:$B$1044,0))/INDEX(Historical!$F$7:$F$1044,MATCH(B423,Historical!$B$7:$B$1044,0)))^(1/3)-1)*100)</f>
        <v>27.66443997326844</v>
      </c>
      <c r="U423" s="105">
        <f>IF(INDEX(Historical!$H$7:$H$1044,MATCH(B423,Historical!$B$7:$B$1044,0))=0,"n/a",((INDEX(Historical!$C$7:$C$1044,MATCH(B423,Historical!$B$7:$B$1044,0))/INDEX(Historical!$H$7:$H$1044,MATCH(B423,Historical!$B$7:$B$1044,0)))^(1/5)-1)*100)</f>
        <v>25.562576440010499</v>
      </c>
      <c r="V423" s="105">
        <f>IF(INDEX(Historical!$M$7:$M$1044,MATCH(B423,Historical!$B$7:$B$1044,0))=0,"n/a",((INDEX(Historical!$C$7:$C$1044,MATCH(B423,Historical!$B$7:$B$1044,0))/INDEX(Historical!$M$7:$M$1044,MATCH(B423,Historical!$B$7:$B$1044,0)))^(1/10)-1)*100)</f>
        <v>22.970048124303787</v>
      </c>
      <c r="W423" s="106">
        <f t="shared" si="108"/>
        <v>1.1128656022694028</v>
      </c>
      <c r="X423" s="107">
        <f t="shared" si="109"/>
        <v>0.85866901041352017</v>
      </c>
      <c r="Y423" s="165"/>
      <c r="Z423" s="101">
        <f t="shared" si="110"/>
        <v>62.794348508634222</v>
      </c>
      <c r="AA423" s="109">
        <f t="shared" si="111"/>
        <v>126.71978021978022</v>
      </c>
      <c r="AB423" s="71">
        <v>12</v>
      </c>
      <c r="AC423" s="100">
        <v>12.74</v>
      </c>
      <c r="AD423" s="100">
        <v>3.03</v>
      </c>
      <c r="AE423" s="100">
        <v>28.42</v>
      </c>
      <c r="AF423" s="100">
        <v>22.27</v>
      </c>
      <c r="AG423" s="100">
        <v>18.45</v>
      </c>
      <c r="AH423" s="100">
        <v>21.29</v>
      </c>
      <c r="AI423" s="100">
        <v>19.97</v>
      </c>
      <c r="AJ423" s="100">
        <v>29.770000000000003</v>
      </c>
      <c r="AK423" s="100">
        <v>20.580000000000002</v>
      </c>
      <c r="AL423" s="100">
        <v>79300</v>
      </c>
      <c r="AM423" s="100">
        <v>3.91</v>
      </c>
      <c r="AN423" s="100">
        <v>0.01</v>
      </c>
      <c r="AO423" s="110">
        <f t="shared" si="112"/>
        <v>-100.66166671049983</v>
      </c>
      <c r="AP423" s="111">
        <f t="shared" si="113"/>
        <v>26.058113509280386</v>
      </c>
      <c r="AQ423" s="112">
        <f t="shared" si="114"/>
        <v>1019.9304552802485</v>
      </c>
      <c r="AR423" s="101">
        <f>INDEX(Historical!$C$7:$C$1045,MATCH(B423,Historical!$B$7:$B$1045,0))*IF(AH423="n/a",1.03,IF(AH423&lt;0,1.01,IF(AH423&gt;10,1.1,(1+AH423/100))))</f>
        <v>6.5230000000000006</v>
      </c>
      <c r="AS423" s="109">
        <f t="shared" si="115"/>
        <v>7.1753000000000009</v>
      </c>
      <c r="AT423" s="109">
        <f t="shared" si="118"/>
        <v>7.8928300000000018</v>
      </c>
      <c r="AU423" s="109">
        <f t="shared" si="118"/>
        <v>8.6821130000000029</v>
      </c>
      <c r="AV423" s="109">
        <f t="shared" si="118"/>
        <v>9.5503243000000033</v>
      </c>
      <c r="AW423" s="109">
        <f t="shared" si="116"/>
        <v>39.823567300000008</v>
      </c>
      <c r="AX423" s="113">
        <f t="shared" si="117"/>
        <v>2.4667567284642691</v>
      </c>
      <c r="AY423" s="100">
        <v>1.67</v>
      </c>
      <c r="AZ423" s="100">
        <v>187.07</v>
      </c>
      <c r="BA423" s="100">
        <v>-2.85</v>
      </c>
      <c r="BB423" s="100">
        <v>31.290000000000003</v>
      </c>
      <c r="BC423" s="100">
        <v>59.64</v>
      </c>
      <c r="BE423" s="12">
        <v>2018</v>
      </c>
      <c r="BF423" s="12">
        <f t="shared" si="119"/>
        <v>1</v>
      </c>
      <c r="BG423" s="100">
        <v>15.76</v>
      </c>
      <c r="BH423" s="55" t="s">
        <v>121</v>
      </c>
      <c r="BI423" s="55" t="s">
        <v>122</v>
      </c>
    </row>
    <row r="424" spans="1:61" ht="12.75" customHeight="1" x14ac:dyDescent="0.2">
      <c r="A424" s="123" t="s">
        <v>1062</v>
      </c>
      <c r="B424" s="55" t="s">
        <v>1063</v>
      </c>
      <c r="C424" s="156" t="s">
        <v>180</v>
      </c>
      <c r="D424" s="98" t="s">
        <v>358</v>
      </c>
      <c r="E424" s="157">
        <v>15</v>
      </c>
      <c r="F424" s="2">
        <v>328</v>
      </c>
      <c r="G424" s="2" t="s">
        <v>118</v>
      </c>
      <c r="H424" s="2" t="s">
        <v>118</v>
      </c>
      <c r="I424" s="100">
        <v>109.18</v>
      </c>
      <c r="J424" s="101">
        <f t="shared" si="105"/>
        <v>3.1141234658362333</v>
      </c>
      <c r="K424" s="104">
        <v>0.85</v>
      </c>
      <c r="L424" s="71">
        <v>4</v>
      </c>
      <c r="M424" s="28">
        <f t="shared" si="106"/>
        <v>3.4</v>
      </c>
      <c r="N424" s="103" t="s">
        <v>1064</v>
      </c>
      <c r="O424" s="104">
        <v>0.81</v>
      </c>
      <c r="P424" s="158">
        <v>46006</v>
      </c>
      <c r="Q424" s="158">
        <v>46030</v>
      </c>
      <c r="R424" s="28">
        <f t="shared" si="107"/>
        <v>4.9382716049382616</v>
      </c>
      <c r="S424" s="105">
        <f>IF(INDEX(Historical!$D$7:$D1435,MATCH(B424,Historical!$B$7:$B$1044,0))=0,"n/a",(INDEX(Historical!$C$7:$C$1044,MATCH(B424,Historical!$B$7:$B$1044,0))/INDEX(Historical!$D$7:$D$1044,MATCH(B424,Historical!$B$7:$B$1044,0))-1)*100)</f>
        <v>5.1948051948051965</v>
      </c>
      <c r="T424" s="105">
        <f>IF(INDEX(Historical!$F$7:$F$1044,MATCH(B424,Historical!$B$7:$B$1044,0))=0,"n/a",((INDEX(Historical!$C$7:$C$1044,MATCH(B424,Historical!$B$7:$B$1044,0))/INDEX(Historical!$F$7:$F$1044,MATCH(B424,Historical!$B$7:$B$1044,0)))^(1/3)-1)*100)</f>
        <v>5.4901660750877879</v>
      </c>
      <c r="U424" s="105">
        <f>IF(INDEX(Historical!$H$7:$H$1044,MATCH(B424,Historical!$B$7:$B$1044,0))=0,"n/a",((INDEX(Historical!$C$7:$C$1044,MATCH(B424,Historical!$B$7:$B$1044,0))/INDEX(Historical!$H$7:$H$1044,MATCH(B424,Historical!$B$7:$B$1044,0)))^(1/5)-1)*100)</f>
        <v>5.8354197970304833</v>
      </c>
      <c r="V424" s="105">
        <f>IF(INDEX(Historical!$M$7:$M$1044,MATCH(B424,Historical!$B$7:$B$1044,0))=0,"n/a",((INDEX(Historical!$C$7:$C$1044,MATCH(B424,Historical!$B$7:$B$1044,0))/INDEX(Historical!$M$7:$M$1044,MATCH(B424,Historical!$B$7:$B$1044,0)))^(1/10)-1)*100)</f>
        <v>6.0540481614018704</v>
      </c>
      <c r="W424" s="106">
        <f t="shared" si="108"/>
        <v>0.96388724394938385</v>
      </c>
      <c r="X424" s="107">
        <f t="shared" si="109"/>
        <v>0.27486668850826579</v>
      </c>
      <c r="Y424" s="159"/>
      <c r="Z424" s="101">
        <f t="shared" si="110"/>
        <v>46.703296703296701</v>
      </c>
      <c r="AA424" s="109">
        <f t="shared" si="111"/>
        <v>14.997252747252748</v>
      </c>
      <c r="AB424" s="71">
        <v>12</v>
      </c>
      <c r="AC424" s="100">
        <v>7.28</v>
      </c>
      <c r="AD424" s="100">
        <v>1.87</v>
      </c>
      <c r="AE424" s="100">
        <v>4.1500000000000004</v>
      </c>
      <c r="AF424" s="100">
        <v>5.14</v>
      </c>
      <c r="AG424" s="100">
        <v>36.909999999999997</v>
      </c>
      <c r="AH424" s="100">
        <v>-43.169999999999995</v>
      </c>
      <c r="AI424" s="100">
        <v>88.72</v>
      </c>
      <c r="AJ424" s="100">
        <v>21.23</v>
      </c>
      <c r="AK424" s="100">
        <v>6.05</v>
      </c>
      <c r="AL424" s="100">
        <v>269660</v>
      </c>
      <c r="AM424" s="100">
        <v>0.18</v>
      </c>
      <c r="AN424" s="100">
        <v>0.96</v>
      </c>
      <c r="AO424" s="110">
        <f t="shared" si="112"/>
        <v>-6.0477094843860311</v>
      </c>
      <c r="AP424" s="111">
        <f t="shared" si="113"/>
        <v>8.9495432628667171</v>
      </c>
      <c r="AQ424" s="112">
        <f t="shared" si="114"/>
        <v>85.095625881301459</v>
      </c>
      <c r="AR424" s="101">
        <f>INDEX(Historical!$C$7:$C$1045,MATCH(B424,Historical!$B$7:$B$1045,0))*IF(AH424="n/a",1.03,IF(AH424&lt;0,1.01,IF(AH424&gt;10,1.1,(1+AH424/100))))</f>
        <v>3.2724000000000002</v>
      </c>
      <c r="AS424" s="109">
        <f t="shared" si="115"/>
        <v>3.5996400000000004</v>
      </c>
      <c r="AT424" s="109">
        <f t="shared" si="118"/>
        <v>3.8174182200000004</v>
      </c>
      <c r="AU424" s="109">
        <f t="shared" si="118"/>
        <v>4.0483720223100006</v>
      </c>
      <c r="AV424" s="109">
        <f t="shared" si="118"/>
        <v>4.2932985296597552</v>
      </c>
      <c r="AW424" s="109">
        <f t="shared" si="116"/>
        <v>19.031128771969755</v>
      </c>
      <c r="AX424" s="113">
        <f t="shared" si="117"/>
        <v>17.430966085335918</v>
      </c>
      <c r="AY424" s="100">
        <v>0.22</v>
      </c>
      <c r="AZ424" s="100">
        <v>48.93</v>
      </c>
      <c r="BA424" s="100">
        <v>-12.75</v>
      </c>
      <c r="BB424" s="100">
        <v>-7.26</v>
      </c>
      <c r="BC424" s="100">
        <v>9.4600000000000009</v>
      </c>
      <c r="BE424" s="12">
        <v>2012</v>
      </c>
      <c r="BF424" s="12">
        <f t="shared" si="119"/>
        <v>1</v>
      </c>
      <c r="BG424" s="100">
        <v>14.37</v>
      </c>
      <c r="BH424" s="55" t="s">
        <v>121</v>
      </c>
      <c r="BI424" s="55" t="s">
        <v>122</v>
      </c>
    </row>
    <row r="425" spans="1:61" ht="12.75" customHeight="1" x14ac:dyDescent="0.2">
      <c r="A425" s="55" t="s">
        <v>1056</v>
      </c>
      <c r="B425" s="55" t="s">
        <v>5548</v>
      </c>
      <c r="C425" s="156" t="s">
        <v>134</v>
      </c>
      <c r="D425" s="98" t="s">
        <v>135</v>
      </c>
      <c r="E425" s="157">
        <v>16</v>
      </c>
      <c r="F425" s="2">
        <v>260</v>
      </c>
      <c r="G425" s="2" t="s">
        <v>118</v>
      </c>
      <c r="H425" s="2" t="s">
        <v>118</v>
      </c>
      <c r="I425" s="100">
        <v>167.71</v>
      </c>
      <c r="J425" s="101">
        <f t="shared" si="105"/>
        <v>2.1465625186333552</v>
      </c>
      <c r="K425" s="104">
        <v>0.9</v>
      </c>
      <c r="L425" s="71">
        <v>4</v>
      </c>
      <c r="M425" s="28">
        <f t="shared" si="106"/>
        <v>3.6</v>
      </c>
      <c r="N425" s="103" t="s">
        <v>151</v>
      </c>
      <c r="O425" s="104">
        <v>0.81499999999999995</v>
      </c>
      <c r="P425" s="158">
        <v>45862</v>
      </c>
      <c r="Q425" s="158">
        <v>45884</v>
      </c>
      <c r="R425" s="28">
        <f t="shared" si="107"/>
        <v>10.429447852760747</v>
      </c>
      <c r="S425" s="105">
        <f>IF(INDEX(Historical!$D$7:$D1429,MATCH(B425,Historical!$B$7:$B$1044,0))=0,"n/a",(INDEX(Historical!$C$7:$C$1044,MATCH(B425,Historical!$B$7:$B$1044,0))/INDEX(Historical!$D$7:$D$1044,MATCH(B425,Historical!$B$7:$B$1044,0))-1)*100)</f>
        <v>12.459016393442646</v>
      </c>
      <c r="T425" s="105">
        <f>IF(INDEX(Historical!$F$7:$F$1044,MATCH(B425,Historical!$B$7:$B$1044,0))=0,"n/a",((INDEX(Historical!$C$7:$C$1044,MATCH(B425,Historical!$B$7:$B$1044,0))/INDEX(Historical!$F$7:$F$1044,MATCH(B425,Historical!$B$7:$B$1044,0)))^(1/3)-1)*100)</f>
        <v>15.08989680208861</v>
      </c>
      <c r="U425" s="105">
        <f>IF(INDEX(Historical!$H$7:$H$1044,MATCH(B425,Historical!$B$7:$B$1044,0))=0,"n/a",((INDEX(Historical!$C$7:$C$1044,MATCH(B425,Historical!$B$7:$B$1044,0))/INDEX(Historical!$H$7:$H$1044,MATCH(B425,Historical!$B$7:$B$1044,0)))^(1/5)-1)*100)</f>
        <v>13.264877444616086</v>
      </c>
      <c r="V425" s="105">
        <f>IF(INDEX(Historical!$M$7:$M$1044,MATCH(B425,Historical!$B$7:$B$1044,0))=0,"n/a",((INDEX(Historical!$C$7:$C$1044,MATCH(B425,Historical!$B$7:$B$1044,0))/INDEX(Historical!$M$7:$M$1044,MATCH(B425,Historical!$B$7:$B$1044,0)))^(1/10)-1)*100)</f>
        <v>11.260552252727308</v>
      </c>
      <c r="W425" s="106">
        <f t="shared" si="108"/>
        <v>1.1779952836152712</v>
      </c>
      <c r="X425" s="107">
        <f t="shared" si="109"/>
        <v>0.80784880905091871</v>
      </c>
      <c r="Y425" s="165"/>
      <c r="Z425" s="101">
        <f t="shared" si="110"/>
        <v>45.056320400500624</v>
      </c>
      <c r="AA425" s="109">
        <f t="shared" si="111"/>
        <v>20.989987484355446</v>
      </c>
      <c r="AB425" s="71">
        <v>12</v>
      </c>
      <c r="AC425" s="100">
        <v>7.99</v>
      </c>
      <c r="AD425" s="100">
        <v>1.82</v>
      </c>
      <c r="AE425" s="100">
        <v>2.93</v>
      </c>
      <c r="AF425" s="100">
        <v>5.55</v>
      </c>
      <c r="AG425" s="100">
        <v>27.41</v>
      </c>
      <c r="AH425" s="100">
        <v>6.64</v>
      </c>
      <c r="AI425" s="100">
        <v>8.86</v>
      </c>
      <c r="AJ425" s="100">
        <v>16.420000000000002</v>
      </c>
      <c r="AK425" s="100">
        <v>8.129999999999999</v>
      </c>
      <c r="AL425" s="100">
        <v>80800</v>
      </c>
      <c r="AM425" s="100">
        <v>0.11</v>
      </c>
      <c r="AN425" s="100">
        <v>1.54</v>
      </c>
      <c r="AO425" s="110">
        <f t="shared" si="112"/>
        <v>-5.5785475211060032</v>
      </c>
      <c r="AP425" s="111">
        <f t="shared" si="113"/>
        <v>15.411439963249443</v>
      </c>
      <c r="AQ425" s="112">
        <f t="shared" si="114"/>
        <v>127.5418696886577</v>
      </c>
      <c r="AR425" s="101">
        <f>INDEX(Historical!$C$7:$C$1045,MATCH(B425,Historical!$B$7:$B$1045,0))*IF(AH425="n/a",1.03,IF(AH425&lt;0,1.01,IF(AH425&gt;10,1.1,(1+AH425/100))))</f>
        <v>3.6577520000000003</v>
      </c>
      <c r="AS425" s="109">
        <f t="shared" si="115"/>
        <v>3.9818288272000002</v>
      </c>
      <c r="AT425" s="109">
        <f t="shared" si="118"/>
        <v>4.3055515108513598</v>
      </c>
      <c r="AU425" s="109">
        <f t="shared" si="118"/>
        <v>4.6555928486835754</v>
      </c>
      <c r="AV425" s="109">
        <f t="shared" si="118"/>
        <v>5.0340925472815501</v>
      </c>
      <c r="AW425" s="109">
        <f t="shared" si="116"/>
        <v>21.634817734016483</v>
      </c>
      <c r="AX425" s="113">
        <f t="shared" si="117"/>
        <v>12.900135790362221</v>
      </c>
      <c r="AY425" s="100">
        <v>0.66</v>
      </c>
      <c r="AZ425" s="100">
        <v>1.71</v>
      </c>
      <c r="BA425" s="100">
        <v>-28.87</v>
      </c>
      <c r="BB425" s="100">
        <v>-4.51</v>
      </c>
      <c r="BC425" s="100">
        <v>-10.79</v>
      </c>
      <c r="BE425" s="12">
        <v>2010</v>
      </c>
      <c r="BF425" s="12">
        <f t="shared" si="119"/>
        <v>1</v>
      </c>
      <c r="BG425" s="100">
        <v>6.79</v>
      </c>
      <c r="BH425" s="55" t="s">
        <v>121</v>
      </c>
      <c r="BI425" s="55" t="s">
        <v>122</v>
      </c>
    </row>
    <row r="426" spans="1:61" ht="12.75" customHeight="1" x14ac:dyDescent="0.2">
      <c r="A426" s="55" t="s">
        <v>1065</v>
      </c>
      <c r="B426" s="55" t="s">
        <v>1066</v>
      </c>
      <c r="C426" s="156" t="s">
        <v>134</v>
      </c>
      <c r="D426" s="98" t="s">
        <v>186</v>
      </c>
      <c r="E426" s="157">
        <v>12</v>
      </c>
      <c r="F426" s="2">
        <v>449</v>
      </c>
      <c r="G426" s="2" t="s">
        <v>146</v>
      </c>
      <c r="H426" s="2" t="s">
        <v>146</v>
      </c>
      <c r="I426" s="100">
        <v>190.59</v>
      </c>
      <c r="J426" s="101">
        <f t="shared" si="105"/>
        <v>2.0987459992654389</v>
      </c>
      <c r="K426" s="104">
        <v>1</v>
      </c>
      <c r="L426" s="2">
        <v>4</v>
      </c>
      <c r="M426" s="28">
        <f t="shared" si="106"/>
        <v>4</v>
      </c>
      <c r="N426" s="2" t="s">
        <v>154</v>
      </c>
      <c r="O426" s="104">
        <v>0.92500000000000004</v>
      </c>
      <c r="P426" s="158">
        <v>45869</v>
      </c>
      <c r="Q426" s="158">
        <v>45884</v>
      </c>
      <c r="R426" s="28">
        <f t="shared" si="107"/>
        <v>8.1081081081081035</v>
      </c>
      <c r="S426" s="105">
        <f>IF(INDEX(Historical!$D$7:$D1436,MATCH(B426,Historical!$B$7:$B$1044,0))=0,"n/a",(INDEX(Historical!$C$7:$C$1044,MATCH(B426,Historical!$B$7:$B$1044,0))/INDEX(Historical!$D$7:$D$1044,MATCH(B426,Historical!$B$7:$B$1044,0))-1)*100)</f>
        <v>8.4507042253521227</v>
      </c>
      <c r="T426" s="105">
        <f>IF(INDEX(Historical!$F$7:$F$1044,MATCH(B426,Historical!$B$7:$B$1044,0))=0,"n/a",((INDEX(Historical!$C$7:$C$1044,MATCH(B426,Historical!$B$7:$B$1044,0))/INDEX(Historical!$F$7:$F$1044,MATCH(B426,Historical!$B$7:$B$1044,0)))^(1/3)-1)*100)</f>
        <v>9.2813969149440965</v>
      </c>
      <c r="U426" s="105">
        <f>IF(INDEX(Historical!$H$7:$H$1044,MATCH(B426,Historical!$B$7:$B$1044,0))=0,"n/a",((INDEX(Historical!$C$7:$C$1044,MATCH(B426,Historical!$B$7:$B$1044,0))/INDEX(Historical!$H$7:$H$1044,MATCH(B426,Historical!$B$7:$B$1044,0)))^(1/5)-1)*100)</f>
        <v>22.423992536427463</v>
      </c>
      <c r="V426" s="105">
        <f>IF(INDEX(Historical!$M$7:$M$1044,MATCH(B426,Historical!$B$7:$B$1044,0))=0,"n/a",((INDEX(Historical!$C$7:$C$1044,MATCH(B426,Historical!$B$7:$B$1044,0))/INDEX(Historical!$M$7:$M$1044,MATCH(B426,Historical!$B$7:$B$1044,0)))^(1/10)-1)*100)</f>
        <v>21.481404403906691</v>
      </c>
      <c r="W426" s="106">
        <f t="shared" si="108"/>
        <v>1.0438792601637046</v>
      </c>
      <c r="X426" s="107">
        <f t="shared" si="109"/>
        <v>2.3456059138522449</v>
      </c>
      <c r="Y426" s="162"/>
      <c r="Z426" s="101">
        <f t="shared" si="110"/>
        <v>36.231884057971023</v>
      </c>
      <c r="AA426" s="109">
        <f t="shared" si="111"/>
        <v>17.263586956521742</v>
      </c>
      <c r="AB426" s="2">
        <v>12</v>
      </c>
      <c r="AC426" s="100">
        <v>11.04</v>
      </c>
      <c r="AD426" s="100">
        <v>1.4</v>
      </c>
      <c r="AE426" s="100">
        <v>2.44</v>
      </c>
      <c r="AF426" s="100">
        <v>2.88</v>
      </c>
      <c r="AG426" s="100">
        <v>16.38</v>
      </c>
      <c r="AH426" s="100">
        <v>16.239999999999998</v>
      </c>
      <c r="AI426" s="100">
        <v>7.71</v>
      </c>
      <c r="AJ426" s="100">
        <v>9.56</v>
      </c>
      <c r="AK426" s="100">
        <v>10.68</v>
      </c>
      <c r="AL426" s="100">
        <v>301400</v>
      </c>
      <c r="AM426" s="100">
        <v>24.23</v>
      </c>
      <c r="AN426" s="100">
        <v>3.42</v>
      </c>
      <c r="AO426" s="110">
        <f t="shared" si="112"/>
        <v>7.2591515791711601</v>
      </c>
      <c r="AP426" s="111">
        <f t="shared" si="113"/>
        <v>24.522738535692902</v>
      </c>
      <c r="AQ426" s="112">
        <f t="shared" si="114"/>
        <v>48.651913221282904</v>
      </c>
      <c r="AR426" s="101">
        <f>INDEX(Historical!$C$7:$C$1045,MATCH(B426,Historical!$B$7:$B$1045,0))*IF(AH426="n/a",1.03,IF(AH426&lt;0,1.01,IF(AH426&gt;10,1.1,(1+AH426/100))))</f>
        <v>4.2350000000000003</v>
      </c>
      <c r="AS426" s="109">
        <f t="shared" si="115"/>
        <v>4.5615185</v>
      </c>
      <c r="AT426" s="109">
        <f t="shared" si="118"/>
        <v>5.0176703500000004</v>
      </c>
      <c r="AU426" s="109">
        <f t="shared" si="118"/>
        <v>5.5194373850000007</v>
      </c>
      <c r="AV426" s="109">
        <f t="shared" si="118"/>
        <v>6.071381123500001</v>
      </c>
      <c r="AW426" s="109">
        <f t="shared" si="116"/>
        <v>25.405007358500001</v>
      </c>
      <c r="AX426" s="113">
        <f t="shared" si="117"/>
        <v>13.329664388740229</v>
      </c>
      <c r="AY426" s="100">
        <v>1.2</v>
      </c>
      <c r="AZ426" s="100">
        <v>70.12</v>
      </c>
      <c r="BA426" s="100">
        <v>-2.06</v>
      </c>
      <c r="BB426" s="100">
        <v>10.97</v>
      </c>
      <c r="BC426" s="100">
        <v>15.17</v>
      </c>
      <c r="BE426" s="12">
        <v>2014</v>
      </c>
      <c r="BF426" s="12">
        <f t="shared" si="119"/>
        <v>1</v>
      </c>
      <c r="BG426" s="100">
        <v>1.26</v>
      </c>
      <c r="BH426" s="55" t="s">
        <v>121</v>
      </c>
      <c r="BI426" s="55" t="s">
        <v>122</v>
      </c>
    </row>
    <row r="427" spans="1:61" x14ac:dyDescent="0.2">
      <c r="A427" s="55" t="s">
        <v>393</v>
      </c>
      <c r="B427" s="55" t="s">
        <v>394</v>
      </c>
      <c r="C427" s="156" t="s">
        <v>116</v>
      </c>
      <c r="D427" s="98" t="s">
        <v>117</v>
      </c>
      <c r="E427" s="157">
        <v>54</v>
      </c>
      <c r="F427" s="2">
        <v>33</v>
      </c>
      <c r="G427" s="2" t="s">
        <v>146</v>
      </c>
      <c r="H427" s="2" t="s">
        <v>146</v>
      </c>
      <c r="I427" s="100">
        <v>166.39</v>
      </c>
      <c r="J427" s="101">
        <f t="shared" si="105"/>
        <v>1.2741150309513793</v>
      </c>
      <c r="K427" s="104">
        <v>0.53</v>
      </c>
      <c r="L427" s="71">
        <v>4</v>
      </c>
      <c r="M427" s="28">
        <f t="shared" si="106"/>
        <v>2.12</v>
      </c>
      <c r="N427" s="103" t="s">
        <v>395</v>
      </c>
      <c r="O427" s="104">
        <v>0.51</v>
      </c>
      <c r="P427" s="163">
        <v>45792</v>
      </c>
      <c r="Q427" s="163">
        <v>45818</v>
      </c>
      <c r="R427" s="28">
        <f t="shared" si="107"/>
        <v>3.9215686274509838</v>
      </c>
      <c r="S427" s="105">
        <f>IF(INDEX(Historical!$D$7:$D1437,MATCH(B427,Historical!$B$7:$B$1044,0))=0,"n/a",(INDEX(Historical!$C$7:$C$1044,MATCH(B427,Historical!$B$7:$B$1044,0))/INDEX(Historical!$D$7:$D$1044,MATCH(B427,Historical!$B$7:$B$1044,0))-1)*100)</f>
        <v>5.0000000000000044</v>
      </c>
      <c r="T427" s="105">
        <f>IF(INDEX(Historical!$F$7:$F$1044,MATCH(B427,Historical!$B$7:$B$1044,0))=0,"n/a",((INDEX(Historical!$C$7:$C$1044,MATCH(B427,Historical!$B$7:$B$1044,0))/INDEX(Historical!$F$7:$F$1044,MATCH(B427,Historical!$B$7:$B$1044,0)))^(1/3)-1)*100)</f>
        <v>4.8856246288387029</v>
      </c>
      <c r="U427" s="105">
        <f>IF(INDEX(Historical!$H$7:$H$1044,MATCH(B427,Historical!$B$7:$B$1044,0))=0,"n/a",((INDEX(Historical!$C$7:$C$1044,MATCH(B427,Historical!$B$7:$B$1044,0))/INDEX(Historical!$H$7:$H$1044,MATCH(B427,Historical!$B$7:$B$1044,0)))^(1/5)-1)*100)</f>
        <v>4.1944620746956485</v>
      </c>
      <c r="V427" s="105">
        <f>IF(INDEX(Historical!$M$7:$M$1044,MATCH(B427,Historical!$B$7:$B$1044,0))=0,"n/a",((INDEX(Historical!$C$7:$C$1044,MATCH(B427,Historical!$B$7:$B$1044,0))/INDEX(Historical!$M$7:$M$1044,MATCH(B427,Historical!$B$7:$B$1044,0)))^(1/10)-1)*100)</f>
        <v>5.157815907560992</v>
      </c>
      <c r="W427" s="106">
        <f t="shared" si="108"/>
        <v>0.81322446358484113</v>
      </c>
      <c r="X427" s="107">
        <f t="shared" si="109"/>
        <v>0.23872863259508528</v>
      </c>
      <c r="Y427" s="165"/>
      <c r="Z427" s="101">
        <f t="shared" si="110"/>
        <v>29.901269393511992</v>
      </c>
      <c r="AA427" s="109">
        <f t="shared" si="111"/>
        <v>23.468265162200282</v>
      </c>
      <c r="AB427" s="71">
        <v>12</v>
      </c>
      <c r="AC427" s="100">
        <v>7.09</v>
      </c>
      <c r="AD427" s="100">
        <v>1.79</v>
      </c>
      <c r="AE427" s="100">
        <v>3.44</v>
      </c>
      <c r="AF427" s="100">
        <v>4.75</v>
      </c>
      <c r="AG427" s="100">
        <v>22.220000000000002</v>
      </c>
      <c r="AH427" s="100">
        <v>9.68</v>
      </c>
      <c r="AI427" s="100">
        <v>8.8800000000000008</v>
      </c>
      <c r="AJ427" s="100">
        <v>17.57</v>
      </c>
      <c r="AK427" s="100">
        <v>9.83</v>
      </c>
      <c r="AL427" s="100">
        <v>6450</v>
      </c>
      <c r="AM427" s="100">
        <v>6.25</v>
      </c>
      <c r="AN427" s="100">
        <v>0.47</v>
      </c>
      <c r="AO427" s="110">
        <f t="shared" si="112"/>
        <v>-17.999688056553254</v>
      </c>
      <c r="AP427" s="111">
        <f t="shared" si="113"/>
        <v>5.4685771056470278</v>
      </c>
      <c r="AQ427" s="112">
        <f t="shared" si="114"/>
        <v>122.58507439274271</v>
      </c>
      <c r="AR427" s="101">
        <f>INDEX(Historical!$C$7:$C$1045,MATCH(B427,Historical!$B$7:$B$1045,0))*IF(AH427="n/a",1.03,IF(AH427&lt;0,1.01,IF(AH427&gt;10,1.1,(1+AH427/100))))</f>
        <v>2.30328</v>
      </c>
      <c r="AS427" s="109">
        <f t="shared" si="115"/>
        <v>2.5078112639999999</v>
      </c>
      <c r="AT427" s="109">
        <f t="shared" ref="AT427:AV446" si="120">IF($AK427="n/a",1.03*AS427,IF($AK427&lt;0,1.01*AS427,IF($AK427&gt;10,1.1*AS427,(1+$AK427/100)*AS427)))</f>
        <v>2.7543291112512001</v>
      </c>
      <c r="AU427" s="109">
        <f t="shared" si="120"/>
        <v>3.025079662887193</v>
      </c>
      <c r="AV427" s="109">
        <f t="shared" si="120"/>
        <v>3.3224449937490044</v>
      </c>
      <c r="AW427" s="109">
        <f t="shared" si="116"/>
        <v>13.912945031887398</v>
      </c>
      <c r="AX427" s="113">
        <f t="shared" si="117"/>
        <v>8.361647353739647</v>
      </c>
      <c r="AY427" s="100">
        <v>0.97</v>
      </c>
      <c r="AZ427" s="100">
        <v>10.45</v>
      </c>
      <c r="BA427" s="100">
        <v>-20.36</v>
      </c>
      <c r="BB427" s="100">
        <v>-5.91</v>
      </c>
      <c r="BC427" s="100">
        <v>-3.42</v>
      </c>
      <c r="BE427" s="12">
        <v>1972</v>
      </c>
      <c r="BF427" s="12">
        <f t="shared" si="119"/>
        <v>6</v>
      </c>
      <c r="BG427" s="100">
        <v>11.72</v>
      </c>
      <c r="BH427" s="55" t="s">
        <v>121</v>
      </c>
      <c r="BI427" s="55" t="s">
        <v>122</v>
      </c>
    </row>
    <row r="428" spans="1:61" ht="12.75" customHeight="1" x14ac:dyDescent="0.2">
      <c r="A428" s="116" t="s">
        <v>1067</v>
      </c>
      <c r="B428" s="55" t="s">
        <v>1068</v>
      </c>
      <c r="C428" s="156" t="s">
        <v>134</v>
      </c>
      <c r="D428" s="98" t="s">
        <v>157</v>
      </c>
      <c r="E428" s="157">
        <v>10</v>
      </c>
      <c r="F428" s="2">
        <v>504</v>
      </c>
      <c r="G428" s="2" t="s">
        <v>146</v>
      </c>
      <c r="H428" s="2" t="s">
        <v>146</v>
      </c>
      <c r="I428" s="100">
        <v>26.01</v>
      </c>
      <c r="J428" s="101">
        <f t="shared" si="105"/>
        <v>4.9211841599384858</v>
      </c>
      <c r="K428" s="104">
        <v>0.32</v>
      </c>
      <c r="L428" s="71">
        <v>4</v>
      </c>
      <c r="M428" s="28">
        <f t="shared" si="106"/>
        <v>1.28</v>
      </c>
      <c r="N428" s="103" t="s">
        <v>671</v>
      </c>
      <c r="O428" s="104">
        <v>0.31</v>
      </c>
      <c r="P428" s="158">
        <v>45884</v>
      </c>
      <c r="Q428" s="158">
        <v>45891</v>
      </c>
      <c r="R428" s="28">
        <f t="shared" si="107"/>
        <v>3.2258064516129057</v>
      </c>
      <c r="S428" s="105">
        <f>IF(INDEX(Historical!$D$7:$D1438,MATCH(B428,Historical!$B$7:$B$1044,0))=0,"n/a",(INDEX(Historical!$C$7:$C$1044,MATCH(B428,Historical!$B$7:$B$1044,0))/INDEX(Historical!$D$7:$D$1044,MATCH(B428,Historical!$B$7:$B$1044,0))-1)*100)</f>
        <v>1.6129032258064502</v>
      </c>
      <c r="T428" s="105">
        <f>IF(INDEX(Historical!$F$7:$F$1044,MATCH(B428,Historical!$B$7:$B$1044,0))=0,"n/a",((INDEX(Historical!$C$7:$C$1044,MATCH(B428,Historical!$B$7:$B$1044,0))/INDEX(Historical!$F$7:$F$1044,MATCH(B428,Historical!$B$7:$B$1044,0)))^(1/3)-1)*100)</f>
        <v>2.7947304270344864</v>
      </c>
      <c r="U428" s="105">
        <f>IF(INDEX(Historical!$H$7:$H$1044,MATCH(B428,Historical!$B$7:$B$1044,0))=0,"n/a",((INDEX(Historical!$C$7:$C$1044,MATCH(B428,Historical!$B$7:$B$1044,0))/INDEX(Historical!$H$7:$H$1044,MATCH(B428,Historical!$B$7:$B$1044,0)))^(1/5)-1)*100)</f>
        <v>3.3230823149103417</v>
      </c>
      <c r="V428" s="105" t="str">
        <f>IF(INDEX(Historical!$M$7:$M$1044,MATCH(B428,Historical!$B$7:$B$1044,0))=0,"n/a",((INDEX(Historical!$C$7:$C$1044,MATCH(B428,Historical!$B$7:$B$1044,0))/INDEX(Historical!$M$7:$M$1044,MATCH(B428,Historical!$B$7:$B$1044,0)))^(1/10)-1)*100)</f>
        <v>n/a</v>
      </c>
      <c r="W428" s="106" t="str">
        <f t="shared" si="108"/>
        <v>n/a</v>
      </c>
      <c r="X428" s="107" t="str">
        <f t="shared" si="109"/>
        <v>n/a</v>
      </c>
      <c r="Y428" s="123"/>
      <c r="Z428" s="101">
        <f t="shared" si="110"/>
        <v>106.66666666666667</v>
      </c>
      <c r="AA428" s="109">
        <f t="shared" si="111"/>
        <v>21.675000000000001</v>
      </c>
      <c r="AB428" s="71">
        <v>12</v>
      </c>
      <c r="AC428" s="100">
        <v>1.2</v>
      </c>
      <c r="AD428" s="100" t="s">
        <v>142</v>
      </c>
      <c r="AE428" s="100">
        <v>1.26</v>
      </c>
      <c r="AF428" s="100">
        <v>0.97</v>
      </c>
      <c r="AG428" s="100">
        <v>6.1400000000000006</v>
      </c>
      <c r="AH428" s="100">
        <v>150.81</v>
      </c>
      <c r="AI428" s="100">
        <v>0.38</v>
      </c>
      <c r="AJ428" s="100" t="s">
        <v>142</v>
      </c>
      <c r="AK428" s="100" t="s">
        <v>142</v>
      </c>
      <c r="AL428" s="100">
        <v>558.34</v>
      </c>
      <c r="AM428" s="100">
        <v>8.7900000000000009</v>
      </c>
      <c r="AN428" s="100">
        <v>0.84</v>
      </c>
      <c r="AO428" s="110">
        <f t="shared" si="112"/>
        <v>-13.430733525151172</v>
      </c>
      <c r="AP428" s="111">
        <f t="shared" si="113"/>
        <v>8.2442664748488284</v>
      </c>
      <c r="AQ428" s="112">
        <f t="shared" si="114"/>
        <v>-3.3339080476854299</v>
      </c>
      <c r="AR428" s="101">
        <f>INDEX(Historical!$C$7:$C$1045,MATCH(B428,Historical!$B$7:$B$1045,0))*IF(AH428="n/a",1.03,IF(AH428&lt;0,1.01,IF(AH428&gt;10,1.1,(1+AH428/100))))</f>
        <v>1.3860000000000001</v>
      </c>
      <c r="AS428" s="109">
        <f t="shared" si="115"/>
        <v>1.3912668000000001</v>
      </c>
      <c r="AT428" s="109">
        <f t="shared" si="120"/>
        <v>1.4330048040000001</v>
      </c>
      <c r="AU428" s="109">
        <f t="shared" si="120"/>
        <v>1.4759949481200001</v>
      </c>
      <c r="AV428" s="109">
        <f t="shared" si="120"/>
        <v>1.5202747965636001</v>
      </c>
      <c r="AW428" s="109">
        <f t="shared" si="116"/>
        <v>7.2065413486836007</v>
      </c>
      <c r="AX428" s="113">
        <f t="shared" si="117"/>
        <v>27.706810260221452</v>
      </c>
      <c r="AY428" s="100">
        <v>0.63</v>
      </c>
      <c r="AZ428" s="100">
        <v>82.65</v>
      </c>
      <c r="BA428" s="100">
        <v>-2.25</v>
      </c>
      <c r="BB428" s="100">
        <v>14.2</v>
      </c>
      <c r="BC428" s="100">
        <v>31.259999999999998</v>
      </c>
      <c r="BE428" s="12">
        <v>2016</v>
      </c>
      <c r="BF428" s="12">
        <f t="shared" si="119"/>
        <v>1</v>
      </c>
      <c r="BG428" s="100">
        <v>0.5</v>
      </c>
      <c r="BH428" s="55" t="s">
        <v>121</v>
      </c>
      <c r="BI428" s="55" t="s">
        <v>122</v>
      </c>
    </row>
    <row r="429" spans="1:61" ht="12.75" customHeight="1" x14ac:dyDescent="0.2">
      <c r="A429" s="146" t="s">
        <v>1069</v>
      </c>
      <c r="B429" s="55" t="s">
        <v>1070</v>
      </c>
      <c r="C429" s="156" t="s">
        <v>134</v>
      </c>
      <c r="D429" s="98" t="s">
        <v>186</v>
      </c>
      <c r="E429" s="157">
        <v>13</v>
      </c>
      <c r="F429" s="2">
        <v>427</v>
      </c>
      <c r="G429" s="2" t="s">
        <v>146</v>
      </c>
      <c r="H429" s="2" t="s">
        <v>146</v>
      </c>
      <c r="I429" s="100">
        <v>591.41</v>
      </c>
      <c r="J429" s="101">
        <f t="shared" si="105"/>
        <v>1.3865169679241136</v>
      </c>
      <c r="K429" s="104">
        <v>2.0499999999999998</v>
      </c>
      <c r="L429" s="71">
        <v>4</v>
      </c>
      <c r="M429" s="28">
        <f t="shared" si="106"/>
        <v>8.1999999999999993</v>
      </c>
      <c r="N429" s="103" t="s">
        <v>697</v>
      </c>
      <c r="O429" s="104">
        <v>1.8</v>
      </c>
      <c r="P429" s="158">
        <v>46066</v>
      </c>
      <c r="Q429" s="158">
        <v>46080</v>
      </c>
      <c r="R429" s="28">
        <f t="shared" si="107"/>
        <v>13.888888888888875</v>
      </c>
      <c r="S429" s="105">
        <f>IF(INDEX(Historical!$D$7:$D1439,MATCH(B429,Historical!$B$7:$B$1044,0))=0,"n/a",(INDEX(Historical!$C$7:$C$1044,MATCH(B429,Historical!$B$7:$B$1044,0))/INDEX(Historical!$D$7:$D$1044,MATCH(B429,Historical!$B$7:$B$1044,0))-1)*100)</f>
        <v>12.5</v>
      </c>
      <c r="T429" s="105">
        <f>IF(INDEX(Historical!$F$7:$F$1044,MATCH(B429,Historical!$B$7:$B$1044,0))=0,"n/a",((INDEX(Historical!$C$7:$C$1044,MATCH(B429,Historical!$B$7:$B$1044,0))/INDEX(Historical!$F$7:$F$1044,MATCH(B429,Historical!$B$7:$B$1044,0)))^(1/3)-1)*100)</f>
        <v>16.275711625708244</v>
      </c>
      <c r="U429" s="105">
        <f>IF(INDEX(Historical!$H$7:$H$1044,MATCH(B429,Historical!$B$7:$B$1044,0))=0,"n/a",((INDEX(Historical!$C$7:$C$1044,MATCH(B429,Historical!$B$7:$B$1044,0))/INDEX(Historical!$H$7:$H$1044,MATCH(B429,Historical!$B$7:$B$1044,0)))^(1/5)-1)*100)</f>
        <v>19.781550095004576</v>
      </c>
      <c r="V429" s="105">
        <f>IF(INDEX(Historical!$M$7:$M$1044,MATCH(B429,Historical!$B$7:$B$1044,0))=0,"n/a",((INDEX(Historical!$C$7:$C$1044,MATCH(B429,Historical!$B$7:$B$1044,0))/INDEX(Historical!$M$7:$M$1044,MATCH(B429,Historical!$B$7:$B$1044,0)))^(1/10)-1)*100)</f>
        <v>24.573093961551741</v>
      </c>
      <c r="W429" s="106">
        <f t="shared" si="108"/>
        <v>0.8050085237925575</v>
      </c>
      <c r="X429" s="107">
        <f t="shared" si="109"/>
        <v>1.1561396899476666</v>
      </c>
      <c r="Y429" s="159"/>
      <c r="Z429" s="101">
        <f t="shared" si="110"/>
        <v>46.830382638492281</v>
      </c>
      <c r="AA429" s="109">
        <f t="shared" si="111"/>
        <v>33.775556824671611</v>
      </c>
      <c r="AB429" s="71">
        <v>12</v>
      </c>
      <c r="AC429" s="100">
        <v>17.510000000000002</v>
      </c>
      <c r="AD429" s="100">
        <v>1.92</v>
      </c>
      <c r="AE429" s="100">
        <v>13.29</v>
      </c>
      <c r="AF429" s="100" t="s">
        <v>142</v>
      </c>
      <c r="AG429" s="100" t="s">
        <v>142</v>
      </c>
      <c r="AH429" s="100">
        <v>13.58</v>
      </c>
      <c r="AI429" s="100">
        <v>14.399999999999999</v>
      </c>
      <c r="AJ429" s="100">
        <v>17.11</v>
      </c>
      <c r="AK429" s="100">
        <v>13.700000000000001</v>
      </c>
      <c r="AL429" s="100">
        <v>43050</v>
      </c>
      <c r="AM429" s="100">
        <v>3.58</v>
      </c>
      <c r="AN429" s="100" t="s">
        <v>142</v>
      </c>
      <c r="AO429" s="110">
        <f t="shared" si="112"/>
        <v>-12.607489761742922</v>
      </c>
      <c r="AP429" s="111">
        <f t="shared" si="113"/>
        <v>21.168067062928689</v>
      </c>
      <c r="AQ429" s="112" t="str">
        <f t="shared" si="114"/>
        <v>n/a</v>
      </c>
      <c r="AR429" s="101">
        <f>INDEX(Historical!$C$7:$C$1045,MATCH(B429,Historical!$B$7:$B$1045,0))*IF(AH429="n/a",1.03,IF(AH429&lt;0,1.01,IF(AH429&gt;10,1.1,(1+AH429/100))))</f>
        <v>7.9200000000000008</v>
      </c>
      <c r="AS429" s="109">
        <f t="shared" si="115"/>
        <v>8.7120000000000015</v>
      </c>
      <c r="AT429" s="109">
        <f t="shared" si="120"/>
        <v>9.5832000000000033</v>
      </c>
      <c r="AU429" s="109">
        <f t="shared" si="120"/>
        <v>10.541520000000004</v>
      </c>
      <c r="AV429" s="109">
        <f t="shared" si="120"/>
        <v>11.595672000000006</v>
      </c>
      <c r="AW429" s="109">
        <f t="shared" si="116"/>
        <v>48.352392000000016</v>
      </c>
      <c r="AX429" s="113">
        <f t="shared" si="117"/>
        <v>8.175781944843683</v>
      </c>
      <c r="AY429" s="100">
        <v>1.26</v>
      </c>
      <c r="AZ429" s="100">
        <v>18.029999999999998</v>
      </c>
      <c r="BA429" s="100">
        <v>-5.57</v>
      </c>
      <c r="BB429" s="100">
        <v>5.84</v>
      </c>
      <c r="BC429" s="100">
        <v>5.01</v>
      </c>
      <c r="BE429" s="12">
        <v>2014</v>
      </c>
      <c r="BF429" s="12">
        <f t="shared" si="119"/>
        <v>1</v>
      </c>
      <c r="BG429" s="100">
        <v>24.240000000000002</v>
      </c>
      <c r="BH429" s="55" t="s">
        <v>121</v>
      </c>
      <c r="BI429" s="55" t="s">
        <v>122</v>
      </c>
    </row>
    <row r="430" spans="1:61" ht="12.75" customHeight="1" x14ac:dyDescent="0.2">
      <c r="A430" s="55" t="s">
        <v>396</v>
      </c>
      <c r="B430" s="55" t="s">
        <v>397</v>
      </c>
      <c r="C430" s="156" t="s">
        <v>162</v>
      </c>
      <c r="D430" s="98" t="s">
        <v>163</v>
      </c>
      <c r="E430" s="157">
        <v>53</v>
      </c>
      <c r="F430" s="2">
        <v>40</v>
      </c>
      <c r="G430" s="2" t="s">
        <v>119</v>
      </c>
      <c r="H430" s="2" t="s">
        <v>119</v>
      </c>
      <c r="I430" s="100">
        <v>50.88</v>
      </c>
      <c r="J430" s="101">
        <f t="shared" si="105"/>
        <v>2.8301886792452828</v>
      </c>
      <c r="K430" s="104">
        <v>0.36</v>
      </c>
      <c r="L430" s="71">
        <v>4</v>
      </c>
      <c r="M430" s="28">
        <f t="shared" si="106"/>
        <v>1.44</v>
      </c>
      <c r="N430" s="103" t="s">
        <v>136</v>
      </c>
      <c r="O430" s="104">
        <v>0.34</v>
      </c>
      <c r="P430" s="158">
        <v>45978</v>
      </c>
      <c r="Q430" s="158">
        <v>45992</v>
      </c>
      <c r="R430" s="28">
        <f t="shared" si="107"/>
        <v>5.8823529411764595</v>
      </c>
      <c r="S430" s="105">
        <f>IF(INDEX(Historical!$D$7:$D1440,MATCH(B430,Historical!$B$7:$B$1044,0))=0,"n/a",(INDEX(Historical!$C$7:$C$1044,MATCH(B430,Historical!$B$7:$B$1044,0))/INDEX(Historical!$D$7:$D$1044,MATCH(B430,Historical!$B$7:$B$1044,0))-1)*100)</f>
        <v>4.9429657794676674</v>
      </c>
      <c r="T430" s="105">
        <f>IF(INDEX(Historical!$F$7:$F$1044,MATCH(B430,Historical!$B$7:$B$1044,0))=0,"n/a",((INDEX(Historical!$C$7:$C$1044,MATCH(B430,Historical!$B$7:$B$1044,0))/INDEX(Historical!$F$7:$F$1044,MATCH(B430,Historical!$B$7:$B$1044,0)))^(1/3)-1)*100)</f>
        <v>5.2832571685772711</v>
      </c>
      <c r="U430" s="105">
        <f>IF(INDEX(Historical!$H$7:$H$1044,MATCH(B430,Historical!$B$7:$B$1044,0))=0,"n/a",((INDEX(Historical!$C$7:$C$1044,MATCH(B430,Historical!$B$7:$B$1044,0))/INDEX(Historical!$H$7:$H$1044,MATCH(B430,Historical!$B$7:$B$1044,0)))^(1/5)-1)*100)</f>
        <v>5.7949199760446657</v>
      </c>
      <c r="V430" s="105">
        <f>IF(INDEX(Historical!$M$7:$M$1044,MATCH(B430,Historical!$B$7:$B$1044,0))=0,"n/a",((INDEX(Historical!$C$7:$C$1044,MATCH(B430,Historical!$B$7:$B$1044,0))/INDEX(Historical!$M$7:$M$1044,MATCH(B430,Historical!$B$7:$B$1044,0)))^(1/10)-1)*100)</f>
        <v>5.9223841048812176</v>
      </c>
      <c r="W430" s="106">
        <f t="shared" si="108"/>
        <v>0.97847756468016045</v>
      </c>
      <c r="X430" s="107">
        <f t="shared" si="109"/>
        <v>3.762935049379653</v>
      </c>
      <c r="Y430" s="55"/>
      <c r="Z430" s="101">
        <f t="shared" si="110"/>
        <v>61.016949152542374</v>
      </c>
      <c r="AA430" s="109">
        <f t="shared" si="111"/>
        <v>21.559322033898308</v>
      </c>
      <c r="AB430" s="71">
        <v>12</v>
      </c>
      <c r="AC430" s="100">
        <v>2.36</v>
      </c>
      <c r="AD430" s="100">
        <v>1.47</v>
      </c>
      <c r="AE430" s="100">
        <v>4.8600000000000003</v>
      </c>
      <c r="AF430" s="100">
        <v>1.91</v>
      </c>
      <c r="AG430" s="100">
        <v>9.09</v>
      </c>
      <c r="AH430" s="100">
        <v>8.2600000000000016</v>
      </c>
      <c r="AI430" s="100">
        <v>14.680000000000001</v>
      </c>
      <c r="AJ430" s="100">
        <v>1.54</v>
      </c>
      <c r="AK430" s="100">
        <v>11.82</v>
      </c>
      <c r="AL430" s="100">
        <v>945.42</v>
      </c>
      <c r="AM430" s="100">
        <v>5.43</v>
      </c>
      <c r="AN430" s="100">
        <v>0.84</v>
      </c>
      <c r="AO430" s="110">
        <f t="shared" si="112"/>
        <v>-12.934213378608359</v>
      </c>
      <c r="AP430" s="111">
        <f t="shared" si="113"/>
        <v>8.6251086552899494</v>
      </c>
      <c r="AQ430" s="112">
        <f t="shared" si="114"/>
        <v>35.282921784509355</v>
      </c>
      <c r="AR430" s="101">
        <f>INDEX(Historical!$C$7:$C$1045,MATCH(B430,Historical!$B$7:$B$1045,0))*IF(AH430="n/a",1.03,IF(AH430&lt;0,1.01,IF(AH430&gt;10,1.1,(1+AH430/100))))</f>
        <v>1.4939879999999999</v>
      </c>
      <c r="AS430" s="109">
        <f t="shared" si="115"/>
        <v>1.6433868</v>
      </c>
      <c r="AT430" s="109">
        <f t="shared" si="120"/>
        <v>1.8077254800000002</v>
      </c>
      <c r="AU430" s="109">
        <f t="shared" si="120"/>
        <v>1.9884980280000004</v>
      </c>
      <c r="AV430" s="109">
        <f t="shared" si="120"/>
        <v>2.1873478308000007</v>
      </c>
      <c r="AW430" s="109">
        <f t="shared" si="116"/>
        <v>9.1209461388000008</v>
      </c>
      <c r="AX430" s="113">
        <f t="shared" si="117"/>
        <v>17.926387851415097</v>
      </c>
      <c r="AY430" s="100">
        <v>0.8</v>
      </c>
      <c r="AZ430" s="100">
        <v>15.190000000000001</v>
      </c>
      <c r="BA430" s="100">
        <v>-19.96</v>
      </c>
      <c r="BB430" s="100">
        <v>-3.75</v>
      </c>
      <c r="BC430" s="100">
        <v>-4.32</v>
      </c>
      <c r="BE430" s="12">
        <v>1974</v>
      </c>
      <c r="BF430" s="12">
        <f t="shared" si="119"/>
        <v>5</v>
      </c>
      <c r="BG430" s="100">
        <v>3.27</v>
      </c>
      <c r="BH430" s="55" t="s">
        <v>121</v>
      </c>
      <c r="BI430" s="55" t="s">
        <v>122</v>
      </c>
    </row>
    <row r="431" spans="1:61" x14ac:dyDescent="0.2">
      <c r="A431" s="123" t="s">
        <v>1071</v>
      </c>
      <c r="B431" s="55" t="s">
        <v>1072</v>
      </c>
      <c r="C431" s="156" t="s">
        <v>198</v>
      </c>
      <c r="D431" s="98" t="s">
        <v>958</v>
      </c>
      <c r="E431" s="157">
        <v>24</v>
      </c>
      <c r="F431" s="2">
        <v>150</v>
      </c>
      <c r="G431" s="2" t="s">
        <v>119</v>
      </c>
      <c r="H431" s="2" t="s">
        <v>118</v>
      </c>
      <c r="I431" s="100">
        <v>407.78</v>
      </c>
      <c r="J431" s="101">
        <f t="shared" si="105"/>
        <v>0.89263818725783517</v>
      </c>
      <c r="K431" s="104">
        <v>0.91</v>
      </c>
      <c r="L431" s="71">
        <v>4</v>
      </c>
      <c r="M431" s="28">
        <f t="shared" si="106"/>
        <v>3.64</v>
      </c>
      <c r="N431" s="103" t="s">
        <v>661</v>
      </c>
      <c r="O431" s="104">
        <v>0.83</v>
      </c>
      <c r="P431" s="158">
        <v>45981</v>
      </c>
      <c r="Q431" s="158">
        <v>46002</v>
      </c>
      <c r="R431" s="28">
        <f t="shared" si="107"/>
        <v>9.6385542168674796</v>
      </c>
      <c r="S431" s="105">
        <f>IF(INDEX(Historical!$D$7:$D1441,MATCH(B431,Historical!$B$7:$B$1044,0))=0,"n/a",(INDEX(Historical!$C$7:$C$1044,MATCH(B431,Historical!$B$7:$B$1044,0))/INDEX(Historical!$D$7:$D$1044,MATCH(B431,Historical!$B$7:$B$1044,0))-1)*100)</f>
        <v>10.389610389610393</v>
      </c>
      <c r="T431" s="105">
        <f>IF(INDEX(Historical!$F$7:$F$1044,MATCH(B431,Historical!$B$7:$B$1044,0))=0,"n/a",((INDEX(Historical!$C$7:$C$1044,MATCH(B431,Historical!$B$7:$B$1044,0))/INDEX(Historical!$F$7:$F$1044,MATCH(B431,Historical!$B$7:$B$1044,0)))^(1/3)-1)*100)</f>
        <v>10.208493749856039</v>
      </c>
      <c r="U431" s="105">
        <f>IF(INDEX(Historical!$H$7:$H$1044,MATCH(B431,Historical!$B$7:$B$1044,0))=0,"n/a",((INDEX(Historical!$C$7:$C$1044,MATCH(B431,Historical!$B$7:$B$1044,0))/INDEX(Historical!$H$7:$H$1044,MATCH(B431,Historical!$B$7:$B$1044,0)))^(1/5)-1)*100)</f>
        <v>10.221553083716572</v>
      </c>
      <c r="V431" s="105">
        <f>IF(INDEX(Historical!$M$7:$M$1044,MATCH(B431,Historical!$B$7:$B$1044,0))=0,"n/a",((INDEX(Historical!$C$7:$C$1044,MATCH(B431,Historical!$B$7:$B$1044,0))/INDEX(Historical!$M$7:$M$1044,MATCH(B431,Historical!$B$7:$B$1044,0)))^(1/10)-1)*100)</f>
        <v>10.176486996275379</v>
      </c>
      <c r="W431" s="106">
        <f t="shared" si="108"/>
        <v>1.0044284523193208</v>
      </c>
      <c r="X431" s="107">
        <f t="shared" si="109"/>
        <v>0.54369963211258354</v>
      </c>
      <c r="Y431" s="55" t="s">
        <v>183</v>
      </c>
      <c r="Z431" s="101">
        <f t="shared" si="110"/>
        <v>21.679571173317452</v>
      </c>
      <c r="AA431" s="109">
        <f t="shared" si="111"/>
        <v>24.28707564026206</v>
      </c>
      <c r="AB431" s="71">
        <v>6</v>
      </c>
      <c r="AC431" s="100">
        <v>16.79</v>
      </c>
      <c r="AD431" s="100">
        <v>1.1499999999999999</v>
      </c>
      <c r="AE431" s="100">
        <v>9.51</v>
      </c>
      <c r="AF431" s="100">
        <v>7.31</v>
      </c>
      <c r="AG431" s="100">
        <v>34.01</v>
      </c>
      <c r="AH431" s="100">
        <v>21.64</v>
      </c>
      <c r="AI431" s="100">
        <v>15.690000000000001</v>
      </c>
      <c r="AJ431" s="100">
        <v>18.8</v>
      </c>
      <c r="AK431" s="100">
        <v>18.43</v>
      </c>
      <c r="AL431" s="100">
        <v>3027990</v>
      </c>
      <c r="AM431" s="100">
        <v>1.53</v>
      </c>
      <c r="AN431" s="100">
        <v>0.3</v>
      </c>
      <c r="AO431" s="110">
        <f t="shared" si="112"/>
        <v>-13.172884369287653</v>
      </c>
      <c r="AP431" s="111">
        <f t="shared" si="113"/>
        <v>11.114191270974407</v>
      </c>
      <c r="AQ431" s="112">
        <f t="shared" si="114"/>
        <v>180.9021363237585</v>
      </c>
      <c r="AR431" s="101">
        <f>INDEX(Historical!$C$7:$C$1045,MATCH(B431,Historical!$B$7:$B$1045,0))*IF(AH431="n/a",1.03,IF(AH431&lt;0,1.01,IF(AH431&gt;10,1.1,(1+AH431/100))))</f>
        <v>3.74</v>
      </c>
      <c r="AS431" s="109">
        <f t="shared" si="115"/>
        <v>4.1140000000000008</v>
      </c>
      <c r="AT431" s="109">
        <f t="shared" si="120"/>
        <v>4.5254000000000012</v>
      </c>
      <c r="AU431" s="109">
        <f t="shared" si="120"/>
        <v>4.977940000000002</v>
      </c>
      <c r="AV431" s="109">
        <f t="shared" si="120"/>
        <v>5.4757340000000028</v>
      </c>
      <c r="AW431" s="109">
        <f t="shared" si="116"/>
        <v>22.833074000000007</v>
      </c>
      <c r="AX431" s="113">
        <f t="shared" si="117"/>
        <v>5.5993609299131908</v>
      </c>
      <c r="AY431" s="100">
        <v>1.1299999999999999</v>
      </c>
      <c r="AZ431" s="100">
        <v>14.45</v>
      </c>
      <c r="BA431" s="100">
        <v>-26.590000000000003</v>
      </c>
      <c r="BB431" s="100">
        <v>3.0300000000000002</v>
      </c>
      <c r="BC431" s="100">
        <v>-12.950000000000001</v>
      </c>
      <c r="BE431" s="12">
        <v>2002</v>
      </c>
      <c r="BF431" s="12">
        <f t="shared" si="119"/>
        <v>2</v>
      </c>
      <c r="BG431" s="100">
        <v>19.93</v>
      </c>
      <c r="BH431" s="55" t="s">
        <v>121</v>
      </c>
      <c r="BI431" s="55" t="s">
        <v>122</v>
      </c>
    </row>
    <row r="432" spans="1:61" ht="12.75" customHeight="1" x14ac:dyDescent="0.2">
      <c r="A432" s="123" t="s">
        <v>1073</v>
      </c>
      <c r="B432" s="55" t="s">
        <v>1074</v>
      </c>
      <c r="C432" s="156" t="s">
        <v>198</v>
      </c>
      <c r="D432" s="98" t="s">
        <v>748</v>
      </c>
      <c r="E432" s="157">
        <v>16</v>
      </c>
      <c r="F432" s="2">
        <v>276</v>
      </c>
      <c r="G432" s="2" t="s">
        <v>146</v>
      </c>
      <c r="H432" s="2" t="s">
        <v>146</v>
      </c>
      <c r="I432" s="100">
        <v>439.03</v>
      </c>
      <c r="J432" s="101">
        <f t="shared" si="105"/>
        <v>1.1024303578343166</v>
      </c>
      <c r="K432" s="104">
        <v>1.21</v>
      </c>
      <c r="L432" s="71">
        <v>4</v>
      </c>
      <c r="M432" s="28">
        <f t="shared" si="106"/>
        <v>4.84</v>
      </c>
      <c r="N432" s="103" t="s">
        <v>366</v>
      </c>
      <c r="O432" s="104">
        <v>1.0900000000000001</v>
      </c>
      <c r="P432" s="158">
        <v>46006</v>
      </c>
      <c r="Q432" s="158">
        <v>46037</v>
      </c>
      <c r="R432" s="28">
        <f t="shared" si="107"/>
        <v>11.009174311926593</v>
      </c>
      <c r="S432" s="105">
        <f>IF(INDEX(Historical!$D$7:$D1442,MATCH(B432,Historical!$B$7:$B$1044,0))=0,"n/a",(INDEX(Historical!$C$7:$C$1044,MATCH(B432,Historical!$B$7:$B$1044,0))/INDEX(Historical!$D$7:$D$1044,MATCH(B432,Historical!$B$7:$B$1044,0))-1)*100)</f>
        <v>11.22448979591837</v>
      </c>
      <c r="T432" s="105">
        <f>IF(INDEX(Historical!$F$7:$F$1044,MATCH(B432,Historical!$B$7:$B$1044,0))=0,"n/a",((INDEX(Historical!$C$7:$C$1044,MATCH(B432,Historical!$B$7:$B$1044,0))/INDEX(Historical!$F$7:$F$1044,MATCH(B432,Historical!$B$7:$B$1044,0)))^(1/3)-1)*100)</f>
        <v>11.326819588712734</v>
      </c>
      <c r="U432" s="105">
        <f>IF(INDEX(Historical!$H$7:$H$1044,MATCH(B432,Historical!$B$7:$B$1044,0))=0,"n/a",((INDEX(Historical!$C$7:$C$1044,MATCH(B432,Historical!$B$7:$B$1044,0))/INDEX(Historical!$H$7:$H$1044,MATCH(B432,Historical!$B$7:$B$1044,0)))^(1/5)-1)*100)</f>
        <v>11.237009508113482</v>
      </c>
      <c r="V432" s="105">
        <f>IF(INDEX(Historical!$M$7:$M$1044,MATCH(B432,Historical!$B$7:$B$1044,0))=0,"n/a",((INDEX(Historical!$C$7:$C$1044,MATCH(B432,Historical!$B$7:$B$1044,0))/INDEX(Historical!$M$7:$M$1044,MATCH(B432,Historical!$B$7:$B$1044,0)))^(1/10)-1)*100)</f>
        <v>12.355609002321355</v>
      </c>
      <c r="W432" s="106">
        <f t="shared" si="108"/>
        <v>0.90946625989882723</v>
      </c>
      <c r="X432" s="107">
        <f t="shared" si="109"/>
        <v>0.60187517451063099</v>
      </c>
      <c r="Y432" s="159"/>
      <c r="Z432" s="101">
        <f t="shared" si="110"/>
        <v>37.931034482758619</v>
      </c>
      <c r="AA432" s="109">
        <f t="shared" si="111"/>
        <v>34.406739811912225</v>
      </c>
      <c r="AB432" s="71">
        <v>12</v>
      </c>
      <c r="AC432" s="100">
        <v>12.76</v>
      </c>
      <c r="AD432" s="100">
        <v>2.69</v>
      </c>
      <c r="AE432" s="100">
        <v>6.25</v>
      </c>
      <c r="AF432" s="100">
        <v>30.19</v>
      </c>
      <c r="AG432" s="100">
        <v>104.74000000000001</v>
      </c>
      <c r="AH432" s="100">
        <v>9.120000000000001</v>
      </c>
      <c r="AI432" s="100">
        <v>8.61</v>
      </c>
      <c r="AJ432" s="100">
        <v>18.670000000000002</v>
      </c>
      <c r="AK432" s="100">
        <v>8.9700000000000006</v>
      </c>
      <c r="AL432" s="100">
        <v>72970</v>
      </c>
      <c r="AM432" s="100">
        <v>0.38999999999999996</v>
      </c>
      <c r="AN432" s="100">
        <v>4.05</v>
      </c>
      <c r="AO432" s="110">
        <f t="shared" si="112"/>
        <v>-22.067299945964425</v>
      </c>
      <c r="AP432" s="111">
        <f t="shared" si="113"/>
        <v>12.339439865947799</v>
      </c>
      <c r="AQ432" s="112">
        <f t="shared" si="114"/>
        <v>579.45712804713276</v>
      </c>
      <c r="AR432" s="101">
        <f>INDEX(Historical!$C$7:$C$1045,MATCH(B432,Historical!$B$7:$B$1045,0))*IF(AH432="n/a",1.03,IF(AH432&lt;0,1.01,IF(AH432&gt;10,1.1,(1+AH432/100))))</f>
        <v>4.7576320000000001</v>
      </c>
      <c r="AS432" s="109">
        <f t="shared" si="115"/>
        <v>5.1672641152000001</v>
      </c>
      <c r="AT432" s="109">
        <f t="shared" si="120"/>
        <v>5.6307677063334403</v>
      </c>
      <c r="AU432" s="109">
        <f t="shared" si="120"/>
        <v>6.1358475695915509</v>
      </c>
      <c r="AV432" s="109">
        <f t="shared" si="120"/>
        <v>6.6862330965839138</v>
      </c>
      <c r="AW432" s="109">
        <f t="shared" si="116"/>
        <v>28.377744487708902</v>
      </c>
      <c r="AX432" s="113">
        <f t="shared" si="117"/>
        <v>6.4637369855611011</v>
      </c>
      <c r="AY432" s="100">
        <v>0.94</v>
      </c>
      <c r="AZ432" s="100">
        <v>22.17</v>
      </c>
      <c r="BA432" s="100">
        <v>-10.81</v>
      </c>
      <c r="BB432" s="100">
        <v>-3.0300000000000002</v>
      </c>
      <c r="BC432" s="100">
        <v>2.08</v>
      </c>
      <c r="BE432" s="12">
        <v>2011</v>
      </c>
      <c r="BF432" s="12">
        <f t="shared" si="119"/>
        <v>1</v>
      </c>
      <c r="BG432" s="100">
        <v>12.68</v>
      </c>
      <c r="BH432" s="55" t="s">
        <v>121</v>
      </c>
      <c r="BI432" s="55" t="s">
        <v>122</v>
      </c>
    </row>
    <row r="433" spans="1:61" ht="12.75" customHeight="1" x14ac:dyDescent="0.2">
      <c r="A433" s="116" t="s">
        <v>1562</v>
      </c>
      <c r="B433" s="55" t="s">
        <v>1563</v>
      </c>
      <c r="C433" s="156" t="s">
        <v>134</v>
      </c>
      <c r="D433" s="98" t="s">
        <v>157</v>
      </c>
      <c r="E433" s="157">
        <v>9</v>
      </c>
      <c r="F433" s="2">
        <v>535</v>
      </c>
      <c r="G433" s="2" t="s">
        <v>146</v>
      </c>
      <c r="H433" s="2" t="s">
        <v>146</v>
      </c>
      <c r="I433" s="100">
        <v>218.63</v>
      </c>
      <c r="J433" s="101">
        <f t="shared" si="105"/>
        <v>2.7443626217810912</v>
      </c>
      <c r="K433" s="104">
        <v>1.5</v>
      </c>
      <c r="L433" s="71">
        <v>4</v>
      </c>
      <c r="M433" s="28">
        <f t="shared" si="106"/>
        <v>6</v>
      </c>
      <c r="N433" s="103" t="s">
        <v>270</v>
      </c>
      <c r="O433" s="104">
        <v>1.35</v>
      </c>
      <c r="P433" s="158">
        <v>45902</v>
      </c>
      <c r="Q433" s="158">
        <v>45930</v>
      </c>
      <c r="R433" s="28">
        <f t="shared" si="107"/>
        <v>11.111111111111104</v>
      </c>
      <c r="S433" s="105">
        <f>IF(INDEX(Historical!$D$7:$D1443,MATCH(B433,Historical!$B$7:$B$1044,0))=0,"n/a",(INDEX(Historical!$C$7:$C$1044,MATCH(B433,Historical!$B$7:$B$1044,0))/INDEX(Historical!$D$7:$D$1044,MATCH(B433,Historical!$B$7:$B$1044,0))-1)*100)</f>
        <v>6.542056074766367</v>
      </c>
      <c r="T433" s="105">
        <f>IF(INDEX(Historical!$F$7:$F$1044,MATCH(B433,Historical!$B$7:$B$1044,0))=0,"n/a",((INDEX(Historical!$C$7:$C$1044,MATCH(B433,Historical!$B$7:$B$1044,0))/INDEX(Historical!$F$7:$F$1044,MATCH(B433,Historical!$B$7:$B$1044,0)))^(1/3)-1)*100)</f>
        <v>5.8955896063723312</v>
      </c>
      <c r="U433" s="105">
        <f>IF(INDEX(Historical!$H$7:$H$1044,MATCH(B433,Historical!$B$7:$B$1044,0))=0,"n/a",((INDEX(Historical!$C$7:$C$1044,MATCH(B433,Historical!$B$7:$B$1044,0))/INDEX(Historical!$H$7:$H$1044,MATCH(B433,Historical!$B$7:$B$1044,0)))^(1/5)-1)*100)</f>
        <v>5.3135944368471799</v>
      </c>
      <c r="V433" s="105">
        <f>IF(INDEX(Historical!$M$7:$M$1044,MATCH(B433,Historical!$B$7:$B$1044,0))=0,"n/a",((INDEX(Historical!$C$7:$C$1044,MATCH(B433,Historical!$B$7:$B$1044,0))/INDEX(Historical!$M$7:$M$1044,MATCH(B433,Historical!$B$7:$B$1044,0)))^(1/10)-1)*100)</f>
        <v>7.3672136029840241</v>
      </c>
      <c r="W433" s="106">
        <f t="shared" si="108"/>
        <v>0.72124886330090332</v>
      </c>
      <c r="X433" s="107">
        <f t="shared" si="109"/>
        <v>0.46898450457609708</v>
      </c>
      <c r="Y433" s="165"/>
      <c r="Z433" s="101">
        <f t="shared" si="110"/>
        <v>33.5946248600224</v>
      </c>
      <c r="AA433" s="109">
        <f t="shared" si="111"/>
        <v>12.241321388577827</v>
      </c>
      <c r="AB433" s="71">
        <v>12</v>
      </c>
      <c r="AC433" s="100">
        <v>17.86</v>
      </c>
      <c r="AD433" s="100">
        <v>0.99</v>
      </c>
      <c r="AE433" s="100">
        <v>2.46</v>
      </c>
      <c r="AF433" s="100">
        <v>1.26</v>
      </c>
      <c r="AG433" s="100">
        <v>10.27</v>
      </c>
      <c r="AH433" s="100">
        <v>9.58</v>
      </c>
      <c r="AI433" s="100">
        <v>11.940000000000001</v>
      </c>
      <c r="AJ433" s="100">
        <v>11.33</v>
      </c>
      <c r="AK433" s="100">
        <v>10.56</v>
      </c>
      <c r="AL433" s="100">
        <v>32580</v>
      </c>
      <c r="AM433" s="100">
        <v>0.36</v>
      </c>
      <c r="AN433" s="100">
        <v>0.68</v>
      </c>
      <c r="AO433" s="110">
        <f t="shared" si="112"/>
        <v>-4.1833643299495549</v>
      </c>
      <c r="AP433" s="111">
        <f t="shared" si="113"/>
        <v>8.0579570586282721</v>
      </c>
      <c r="AQ433" s="112">
        <f t="shared" si="114"/>
        <v>-17.204227296294995</v>
      </c>
      <c r="AR433" s="101">
        <f>INDEX(Historical!$C$7:$C$1045,MATCH(B433,Historical!$B$7:$B$1045,0))*IF(AH433="n/a",1.03,IF(AH433&lt;0,1.01,IF(AH433&gt;10,1.1,(1+AH433/100))))</f>
        <v>6.2460600000000008</v>
      </c>
      <c r="AS433" s="109">
        <f t="shared" si="115"/>
        <v>6.8706660000000017</v>
      </c>
      <c r="AT433" s="109">
        <f t="shared" si="120"/>
        <v>7.5577326000000022</v>
      </c>
      <c r="AU433" s="109">
        <f t="shared" si="120"/>
        <v>8.3135058600000029</v>
      </c>
      <c r="AV433" s="109">
        <f t="shared" si="120"/>
        <v>9.1448564460000039</v>
      </c>
      <c r="AW433" s="109">
        <f t="shared" si="116"/>
        <v>38.132820906000013</v>
      </c>
      <c r="AX433" s="113">
        <f t="shared" si="117"/>
        <v>17.441714726249835</v>
      </c>
      <c r="AY433" s="100">
        <v>0.59</v>
      </c>
      <c r="AZ433" s="100">
        <v>32.229999999999997</v>
      </c>
      <c r="BA433" s="100">
        <v>-8.52</v>
      </c>
      <c r="BB433" s="100">
        <v>2.78</v>
      </c>
      <c r="BC433" s="100">
        <v>8.0500000000000007</v>
      </c>
      <c r="BE433" s="12">
        <v>2017</v>
      </c>
      <c r="BF433" s="12">
        <f t="shared" si="119"/>
        <v>1</v>
      </c>
      <c r="BG433" s="100">
        <v>1.38</v>
      </c>
      <c r="BH433" s="55" t="s">
        <v>121</v>
      </c>
      <c r="BI433" s="55" t="s">
        <v>122</v>
      </c>
    </row>
    <row r="434" spans="1:61" ht="12.75" customHeight="1" x14ac:dyDescent="0.2">
      <c r="A434" s="146" t="s">
        <v>5622</v>
      </c>
      <c r="B434" s="55" t="s">
        <v>5609</v>
      </c>
      <c r="C434" s="156" t="s">
        <v>263</v>
      </c>
      <c r="D434" s="98" t="s">
        <v>264</v>
      </c>
      <c r="E434" s="157">
        <v>5</v>
      </c>
      <c r="F434" s="2">
        <v>694</v>
      </c>
      <c r="G434" s="2" t="s">
        <v>146</v>
      </c>
      <c r="H434" s="2" t="s">
        <v>146</v>
      </c>
      <c r="I434" s="100">
        <v>63.44</v>
      </c>
      <c r="J434" s="101">
        <f t="shared" si="105"/>
        <v>2.3644388398486758</v>
      </c>
      <c r="K434" s="104">
        <v>0.375</v>
      </c>
      <c r="L434" s="71">
        <v>4</v>
      </c>
      <c r="M434" s="28">
        <f t="shared" si="106"/>
        <v>1.5</v>
      </c>
      <c r="N434" s="103" t="s">
        <v>1553</v>
      </c>
      <c r="O434" s="104">
        <v>0.3125</v>
      </c>
      <c r="P434" s="158">
        <v>45971</v>
      </c>
      <c r="Q434" s="158">
        <v>45996</v>
      </c>
      <c r="R434" s="28">
        <f t="shared" si="107"/>
        <v>20</v>
      </c>
      <c r="S434" s="105">
        <f>IF(INDEX(Historical!$D$7:$D1720,MATCH(B434,Historical!$B$7:$B$1044,0))=0,"n/a",(INDEX(Historical!$C$7:$C$1044,MATCH(B434,Historical!$B$7:$B$1044,0))/INDEX(Historical!$D$7:$D$1044,MATCH(B434,Historical!$B$7:$B$1044,0))-1)*100)</f>
        <v>54.411764705882334</v>
      </c>
      <c r="T434" s="105">
        <f>IF(INDEX(Historical!$F$7:$F$1044,MATCH(B434,Historical!$B$7:$B$1044,0))=0,"n/a",((INDEX(Historical!$C$7:$C$1044,MATCH(B434,Historical!$B$7:$B$1044,0))/INDEX(Historical!$F$7:$F$1044,MATCH(B434,Historical!$B$7:$B$1044,0)))^(1/3)-1)*100)</f>
        <v>63.553315509429488</v>
      </c>
      <c r="U434" s="105" t="str">
        <f>IF(INDEX(Historical!$H$7:$H$1044,MATCH(B434,Historical!$B$7:$B$1044,0))=0,"n/a",((INDEX(Historical!$C$7:$C$1044,MATCH(B434,Historical!$B$7:$B$1044,0))/INDEX(Historical!$H$7:$H$1044,MATCH(B434,Historical!$B$7:$B$1044,0)))^(1/5)-1)*100)</f>
        <v>n/a</v>
      </c>
      <c r="V434" s="105" t="str">
        <f>IF(INDEX(Historical!$M$7:$M$1044,MATCH(B434,Historical!$B$7:$B$1044,0))=0,"n/a",((INDEX(Historical!$C$7:$C$1044,MATCH(B434,Historical!$B$7:$B$1044,0))/INDEX(Historical!$M$7:$M$1044,MATCH(B434,Historical!$B$7:$B$1044,0)))^(1/10)-1)*100)</f>
        <v>n/a</v>
      </c>
      <c r="W434" s="106" t="str">
        <f t="shared" si="108"/>
        <v>n/a</v>
      </c>
      <c r="X434" s="107" t="str">
        <f t="shared" si="109"/>
        <v>n/a</v>
      </c>
      <c r="Y434" s="159"/>
      <c r="Z434" s="101">
        <f t="shared" si="110"/>
        <v>24.630541871921181</v>
      </c>
      <c r="AA434" s="109">
        <f t="shared" si="111"/>
        <v>10.417077175697866</v>
      </c>
      <c r="AB434" s="71">
        <v>12</v>
      </c>
      <c r="AC434" s="100">
        <v>6.09</v>
      </c>
      <c r="AD434" s="100">
        <v>0.75</v>
      </c>
      <c r="AE434" s="100">
        <v>2.16</v>
      </c>
      <c r="AF434" s="100">
        <v>1.39</v>
      </c>
      <c r="AG434" s="100">
        <v>14.13</v>
      </c>
      <c r="AH434" s="100">
        <v>24.84</v>
      </c>
      <c r="AI434" s="100">
        <v>14.06</v>
      </c>
      <c r="AJ434" s="100" t="s">
        <v>142</v>
      </c>
      <c r="AK434" s="100">
        <v>10.31</v>
      </c>
      <c r="AL434" s="100">
        <v>7880</v>
      </c>
      <c r="AM434" s="100">
        <v>7.31</v>
      </c>
      <c r="AN434" s="100">
        <v>0.63</v>
      </c>
      <c r="AO434" s="110" t="str">
        <f t="shared" si="112"/>
        <v>n/a</v>
      </c>
      <c r="AP434" s="111" t="str">
        <f t="shared" si="113"/>
        <v>n/a</v>
      </c>
      <c r="AQ434" s="112">
        <f t="shared" si="114"/>
        <v>-19.778813343716749</v>
      </c>
      <c r="AR434" s="101">
        <f>INDEX(Historical!$C$7:$C$1045,MATCH(B434,Historical!$B$7:$B$1045,0))*IF(AH434="n/a",1.03,IF(AH434&lt;0,1.01,IF(AH434&gt;10,1.1,(1+AH434/100))))</f>
        <v>1.4437500000000001</v>
      </c>
      <c r="AS434" s="109">
        <f t="shared" si="115"/>
        <v>1.5881250000000002</v>
      </c>
      <c r="AT434" s="109">
        <f t="shared" si="120"/>
        <v>1.7469375000000005</v>
      </c>
      <c r="AU434" s="109">
        <f t="shared" si="120"/>
        <v>1.9216312500000006</v>
      </c>
      <c r="AV434" s="109">
        <f t="shared" si="120"/>
        <v>2.1137943750000008</v>
      </c>
      <c r="AW434" s="109">
        <f t="shared" si="116"/>
        <v>8.8142381250000028</v>
      </c>
      <c r="AX434" s="113">
        <f t="shared" si="117"/>
        <v>13.893817977616651</v>
      </c>
      <c r="AY434" s="100">
        <v>0.81</v>
      </c>
      <c r="AZ434" s="100">
        <v>70.81</v>
      </c>
      <c r="BA434" s="100">
        <v>-5.08</v>
      </c>
      <c r="BB434" s="100">
        <v>9.3000000000000007</v>
      </c>
      <c r="BC434" s="100">
        <v>31.840000000000003</v>
      </c>
      <c r="BE434" s="12">
        <v>2021</v>
      </c>
      <c r="BF434" s="12">
        <f t="shared" si="119"/>
        <v>0</v>
      </c>
      <c r="BG434" s="100">
        <v>6.660000000000001</v>
      </c>
      <c r="BH434" s="55" t="s">
        <v>121</v>
      </c>
      <c r="BI434" s="55" t="s">
        <v>122</v>
      </c>
    </row>
    <row r="435" spans="1:61" ht="12.75" customHeight="1" x14ac:dyDescent="0.2">
      <c r="A435" s="116" t="s">
        <v>1564</v>
      </c>
      <c r="B435" s="55" t="s">
        <v>1565</v>
      </c>
      <c r="C435" s="156" t="s">
        <v>134</v>
      </c>
      <c r="D435" s="98" t="s">
        <v>354</v>
      </c>
      <c r="E435" s="157">
        <v>7</v>
      </c>
      <c r="F435" s="2">
        <v>591</v>
      </c>
      <c r="G435" s="2" t="s">
        <v>146</v>
      </c>
      <c r="H435" s="2" t="s">
        <v>146</v>
      </c>
      <c r="I435" s="100">
        <v>26.48</v>
      </c>
      <c r="J435" s="101">
        <f t="shared" si="105"/>
        <v>2.2658610271903323</v>
      </c>
      <c r="K435" s="104">
        <v>0.15</v>
      </c>
      <c r="L435" s="71">
        <v>4</v>
      </c>
      <c r="M435" s="28">
        <f t="shared" si="106"/>
        <v>0.6</v>
      </c>
      <c r="N435" s="103" t="s">
        <v>671</v>
      </c>
      <c r="O435" s="104">
        <v>0.13</v>
      </c>
      <c r="P435" s="158">
        <v>45876</v>
      </c>
      <c r="Q435" s="158">
        <v>45890</v>
      </c>
      <c r="R435" s="28">
        <f t="shared" si="107"/>
        <v>15.384615384615378</v>
      </c>
      <c r="S435" s="105">
        <f>IF(INDEX(Historical!$D$7:$D1444,MATCH(B435,Historical!$B$7:$B$1044,0))=0,"n/a",(INDEX(Historical!$C$7:$C$1044,MATCH(B435,Historical!$B$7:$B$1044,0))/INDEX(Historical!$D$7:$D$1044,MATCH(B435,Historical!$B$7:$B$1044,0))-1)*100)</f>
        <v>14.285714285714302</v>
      </c>
      <c r="T435" s="105">
        <f>IF(INDEX(Historical!$F$7:$F$1044,MATCH(B435,Historical!$B$7:$B$1044,0))=0,"n/a",((INDEX(Historical!$C$7:$C$1044,MATCH(B435,Historical!$B$7:$B$1044,0))/INDEX(Historical!$F$7:$F$1044,MATCH(B435,Historical!$B$7:$B$1044,0)))^(1/3)-1)*100)</f>
        <v>15.867554829548336</v>
      </c>
      <c r="U435" s="105">
        <f>IF(INDEX(Historical!$H$7:$H$1044,MATCH(B435,Historical!$B$7:$B$1044,0))=0,"n/a",((INDEX(Historical!$C$7:$C$1044,MATCH(B435,Historical!$B$7:$B$1044,0))/INDEX(Historical!$H$7:$H$1044,MATCH(B435,Historical!$B$7:$B$1044,0)))^(1/5)-1)*100)</f>
        <v>18.466445254224407</v>
      </c>
      <c r="V435" s="105" t="str">
        <f>IF(INDEX(Historical!$M$7:$M$1044,MATCH(B435,Historical!$B$7:$B$1044,0))=0,"n/a",((INDEX(Historical!$C$7:$C$1044,MATCH(B435,Historical!$B$7:$B$1044,0))/INDEX(Historical!$M$7:$M$1044,MATCH(B435,Historical!$B$7:$B$1044,0)))^(1/10)-1)*100)</f>
        <v>n/a</v>
      </c>
      <c r="W435" s="106" t="str">
        <f t="shared" si="108"/>
        <v>n/a</v>
      </c>
      <c r="X435" s="107">
        <f t="shared" si="109"/>
        <v>0.94699719252432857</v>
      </c>
      <c r="Y435" s="162"/>
      <c r="Z435" s="101">
        <f t="shared" si="110"/>
        <v>19.047619047619047</v>
      </c>
      <c r="AA435" s="109">
        <f t="shared" si="111"/>
        <v>8.4063492063492067</v>
      </c>
      <c r="AB435" s="71">
        <v>12</v>
      </c>
      <c r="AC435" s="100">
        <v>3.15</v>
      </c>
      <c r="AD435" s="100">
        <v>1.47</v>
      </c>
      <c r="AE435" s="100">
        <v>4.7300000000000004</v>
      </c>
      <c r="AF435" s="100">
        <v>1.1200000000000001</v>
      </c>
      <c r="AG435" s="100">
        <v>14.11</v>
      </c>
      <c r="AH435" s="100">
        <v>-2</v>
      </c>
      <c r="AI435" s="100">
        <v>8.6199999999999992</v>
      </c>
      <c r="AJ435" s="100">
        <v>19.5</v>
      </c>
      <c r="AK435" s="100">
        <v>5.3900000000000006</v>
      </c>
      <c r="AL435" s="100">
        <v>5700</v>
      </c>
      <c r="AM435" s="100">
        <v>1.9</v>
      </c>
      <c r="AN435" s="100">
        <v>0.13</v>
      </c>
      <c r="AO435" s="110">
        <f t="shared" si="112"/>
        <v>12.325957075065533</v>
      </c>
      <c r="AP435" s="111">
        <f t="shared" si="113"/>
        <v>20.73230628141474</v>
      </c>
      <c r="AQ435" s="112">
        <f t="shared" si="114"/>
        <v>-35.312336360319108</v>
      </c>
      <c r="AR435" s="101">
        <f>INDEX(Historical!$C$7:$C$1045,MATCH(B435,Historical!$B$7:$B$1045,0))*IF(AH435="n/a",1.03,IF(AH435&lt;0,1.01,IF(AH435&gt;10,1.1,(1+AH435/100))))</f>
        <v>0.5656000000000001</v>
      </c>
      <c r="AS435" s="109">
        <f t="shared" si="115"/>
        <v>0.61435472000000013</v>
      </c>
      <c r="AT435" s="109">
        <f t="shared" si="120"/>
        <v>0.64746843940800014</v>
      </c>
      <c r="AU435" s="109">
        <f t="shared" si="120"/>
        <v>0.68236698829209141</v>
      </c>
      <c r="AV435" s="109">
        <f t="shared" si="120"/>
        <v>0.71914656896103513</v>
      </c>
      <c r="AW435" s="109">
        <f t="shared" si="116"/>
        <v>3.2289367166611269</v>
      </c>
      <c r="AX435" s="113">
        <f t="shared" si="117"/>
        <v>12.193869775910599</v>
      </c>
      <c r="AY435" s="100">
        <v>0.79</v>
      </c>
      <c r="AZ435" s="100">
        <v>8.9700000000000006</v>
      </c>
      <c r="BA435" s="100">
        <v>-11.64</v>
      </c>
      <c r="BB435" s="100">
        <v>-1.37</v>
      </c>
      <c r="BC435" s="100">
        <v>-3.47</v>
      </c>
      <c r="BE435" s="12">
        <v>2019</v>
      </c>
      <c r="BF435" s="12">
        <f t="shared" si="119"/>
        <v>1</v>
      </c>
      <c r="BG435" s="100">
        <v>11.200000000000001</v>
      </c>
      <c r="BH435" s="55" t="s">
        <v>121</v>
      </c>
      <c r="BI435" s="55" t="s">
        <v>122</v>
      </c>
    </row>
    <row r="436" spans="1:61" ht="12.75" customHeight="1" x14ac:dyDescent="0.2">
      <c r="A436" s="123" t="s">
        <v>1075</v>
      </c>
      <c r="B436" s="55" t="s">
        <v>1076</v>
      </c>
      <c r="C436" s="156" t="s">
        <v>139</v>
      </c>
      <c r="D436" s="98" t="s">
        <v>420</v>
      </c>
      <c r="E436" s="157">
        <v>13</v>
      </c>
      <c r="F436" s="2">
        <v>408</v>
      </c>
      <c r="G436" s="2" t="s">
        <v>146</v>
      </c>
      <c r="H436" s="2" t="s">
        <v>146</v>
      </c>
      <c r="I436" s="100">
        <v>183.81</v>
      </c>
      <c r="J436" s="101">
        <f t="shared" si="105"/>
        <v>0.30466242315434422</v>
      </c>
      <c r="K436" s="104">
        <v>0.14000000000000001</v>
      </c>
      <c r="L436" s="71">
        <v>4</v>
      </c>
      <c r="M436" s="28">
        <f t="shared" si="106"/>
        <v>0.56000000000000005</v>
      </c>
      <c r="N436" s="103" t="s">
        <v>1077</v>
      </c>
      <c r="O436" s="104">
        <v>0.13500000000000001</v>
      </c>
      <c r="P436" s="163">
        <v>45806</v>
      </c>
      <c r="Q436" s="163">
        <v>45821</v>
      </c>
      <c r="R436" s="28">
        <f t="shared" si="107"/>
        <v>3.7037037037037068</v>
      </c>
      <c r="S436" s="105">
        <f>IF(INDEX(Historical!$D$7:$D1445,MATCH(B436,Historical!$B$7:$B$1044,0))=0,"n/a",(INDEX(Historical!$C$7:$C$1044,MATCH(B436,Historical!$B$7:$B$1044,0))/INDEX(Historical!$D$7:$D$1044,MATCH(B436,Historical!$B$7:$B$1044,0))-1)*100)</f>
        <v>3.7383177570093462</v>
      </c>
      <c r="T436" s="105">
        <f>IF(INDEX(Historical!$F$7:$F$1044,MATCH(B436,Historical!$B$7:$B$1044,0))=0,"n/a",((INDEX(Historical!$C$7:$C$1044,MATCH(B436,Historical!$B$7:$B$1044,0))/INDEX(Historical!$F$7:$F$1044,MATCH(B436,Historical!$B$7:$B$1044,0)))^(1/3)-1)*100)</f>
        <v>3.8873324124418351</v>
      </c>
      <c r="U436" s="105">
        <f>IF(INDEX(Historical!$H$7:$H$1044,MATCH(B436,Historical!$B$7:$B$1044,0))=0,"n/a",((INDEX(Historical!$C$7:$C$1044,MATCH(B436,Historical!$B$7:$B$1044,0))/INDEX(Historical!$H$7:$H$1044,MATCH(B436,Historical!$B$7:$B$1044,0)))^(1/5)-1)*100)</f>
        <v>4.0534099936660573</v>
      </c>
      <c r="V436" s="105">
        <f>IF(INDEX(Historical!$M$7:$M$1044,MATCH(B436,Historical!$B$7:$B$1044,0))=0,"n/a",((INDEX(Historical!$C$7:$C$1044,MATCH(B436,Historical!$B$7:$B$1044,0))/INDEX(Historical!$M$7:$M$1044,MATCH(B436,Historical!$B$7:$B$1044,0)))^(1/10)-1)*100)</f>
        <v>4.5698446932423753</v>
      </c>
      <c r="W436" s="106">
        <f t="shared" si="108"/>
        <v>0.88699075477554146</v>
      </c>
      <c r="X436" s="107">
        <f t="shared" si="109"/>
        <v>0.11053749641849078</v>
      </c>
      <c r="Y436" s="123"/>
      <c r="Z436" s="101">
        <f t="shared" si="110"/>
        <v>15.300546448087433</v>
      </c>
      <c r="AA436" s="109">
        <f t="shared" si="111"/>
        <v>50.221311475409834</v>
      </c>
      <c r="AB436" s="71">
        <v>12</v>
      </c>
      <c r="AC436" s="100">
        <v>3.66</v>
      </c>
      <c r="AD436" s="100" t="s">
        <v>142</v>
      </c>
      <c r="AE436" s="100">
        <v>2</v>
      </c>
      <c r="AF436" s="100">
        <v>4</v>
      </c>
      <c r="AG436" s="100">
        <v>8.2900000000000009</v>
      </c>
      <c r="AH436" s="100">
        <v>17.239999999999998</v>
      </c>
      <c r="AI436" s="100">
        <v>16.559999999999999</v>
      </c>
      <c r="AJ436" s="100">
        <v>36.67</v>
      </c>
      <c r="AK436" s="100" t="s">
        <v>142</v>
      </c>
      <c r="AL436" s="100">
        <v>3820</v>
      </c>
      <c r="AM436" s="100">
        <v>1.81</v>
      </c>
      <c r="AN436" s="100">
        <v>0.59</v>
      </c>
      <c r="AO436" s="110">
        <f t="shared" si="112"/>
        <v>-45.863239058589436</v>
      </c>
      <c r="AP436" s="111">
        <f t="shared" si="113"/>
        <v>4.3580724168204013</v>
      </c>
      <c r="AQ436" s="112">
        <f t="shared" si="114"/>
        <v>198.80149181662347</v>
      </c>
      <c r="AR436" s="101">
        <f>INDEX(Historical!$C$7:$C$1045,MATCH(B436,Historical!$B$7:$B$1045,0))*IF(AH436="n/a",1.03,IF(AH436&lt;0,1.01,IF(AH436&gt;10,1.1,(1+AH436/100))))</f>
        <v>0.61050000000000015</v>
      </c>
      <c r="AS436" s="109">
        <f t="shared" si="115"/>
        <v>0.6715500000000002</v>
      </c>
      <c r="AT436" s="109">
        <f t="shared" si="120"/>
        <v>0.69169650000000027</v>
      </c>
      <c r="AU436" s="109">
        <f t="shared" si="120"/>
        <v>0.71244739500000032</v>
      </c>
      <c r="AV436" s="109">
        <f t="shared" si="120"/>
        <v>0.73382081685000033</v>
      </c>
      <c r="AW436" s="109">
        <f t="shared" si="116"/>
        <v>3.4200147118500013</v>
      </c>
      <c r="AX436" s="113">
        <f t="shared" si="117"/>
        <v>1.8606249452423704</v>
      </c>
      <c r="AY436" s="100">
        <v>0.97</v>
      </c>
      <c r="AZ436" s="100">
        <v>159.10999999999999</v>
      </c>
      <c r="BA436" s="100">
        <v>-5.3900000000000006</v>
      </c>
      <c r="BB436" s="100">
        <v>17.5</v>
      </c>
      <c r="BC436" s="100">
        <v>40.369999999999997</v>
      </c>
      <c r="BE436" s="12">
        <v>2013</v>
      </c>
      <c r="BF436" s="12">
        <f t="shared" si="119"/>
        <v>1</v>
      </c>
      <c r="BG436" s="100">
        <v>4.22</v>
      </c>
      <c r="BH436" s="55" t="s">
        <v>121</v>
      </c>
      <c r="BI436" s="55" t="s">
        <v>122</v>
      </c>
    </row>
    <row r="437" spans="1:61" ht="12.75" customHeight="1" x14ac:dyDescent="0.2">
      <c r="A437" s="55" t="s">
        <v>1566</v>
      </c>
      <c r="B437" s="55" t="s">
        <v>1567</v>
      </c>
      <c r="C437" s="156" t="s">
        <v>335</v>
      </c>
      <c r="D437" s="98" t="s">
        <v>371</v>
      </c>
      <c r="E437" s="157">
        <v>6</v>
      </c>
      <c r="F437" s="2">
        <v>629</v>
      </c>
      <c r="G437" s="2" t="s">
        <v>146</v>
      </c>
      <c r="H437" s="2" t="s">
        <v>146</v>
      </c>
      <c r="I437" s="100">
        <v>588</v>
      </c>
      <c r="J437" s="101">
        <f t="shared" si="105"/>
        <v>0.4285714285714286</v>
      </c>
      <c r="K437" s="104">
        <v>0.63</v>
      </c>
      <c r="L437" s="71">
        <v>4</v>
      </c>
      <c r="M437" s="28">
        <f t="shared" si="106"/>
        <v>2.52</v>
      </c>
      <c r="N437" s="103" t="s">
        <v>708</v>
      </c>
      <c r="O437" s="104">
        <v>0.53</v>
      </c>
      <c r="P437" s="158">
        <v>45971</v>
      </c>
      <c r="Q437" s="158">
        <v>45992</v>
      </c>
      <c r="R437" s="28">
        <f t="shared" si="107"/>
        <v>18.867924528301884</v>
      </c>
      <c r="S437" s="105">
        <f>IF(INDEX(Historical!$D$7:$D1446,MATCH(B437,Historical!$B$7:$B$1044,0))=0,"n/a",(INDEX(Historical!$C$7:$C$1044,MATCH(B437,Historical!$B$7:$B$1044,0))/INDEX(Historical!$D$7:$D$1044,MATCH(B437,Historical!$B$7:$B$1044,0))-1)*100)</f>
        <v>20.11173184357542</v>
      </c>
      <c r="T437" s="105">
        <f>IF(INDEX(Historical!$F$7:$F$1044,MATCH(B437,Historical!$B$7:$B$1044,0))=0,"n/a",((INDEX(Historical!$C$7:$C$1044,MATCH(B437,Historical!$B$7:$B$1044,0))/INDEX(Historical!$F$7:$F$1044,MATCH(B437,Historical!$B$7:$B$1044,0)))^(1/3)-1)*100)</f>
        <v>19.182249888438708</v>
      </c>
      <c r="U437" s="105">
        <f>IF(INDEX(Historical!$H$7:$H$1044,MATCH(B437,Historical!$B$7:$B$1044,0))=0,"n/a",((INDEX(Historical!$C$7:$C$1044,MATCH(B437,Historical!$B$7:$B$1044,0))/INDEX(Historical!$H$7:$H$1044,MATCH(B437,Historical!$B$7:$B$1044,0)))^(1/5)-1)*100)</f>
        <v>53.779941107799509</v>
      </c>
      <c r="V437" s="105" t="str">
        <f>IF(INDEX(Historical!$M$7:$M$1044,MATCH(B437,Historical!$B$7:$B$1044,0))=0,"n/a",((INDEX(Historical!$C$7:$C$1044,MATCH(B437,Historical!$B$7:$B$1044,0))/INDEX(Historical!$M$7:$M$1044,MATCH(B437,Historical!$B$7:$B$1044,0)))^(1/10)-1)*100)</f>
        <v>n/a</v>
      </c>
      <c r="W437" s="106" t="str">
        <f t="shared" si="108"/>
        <v>n/a</v>
      </c>
      <c r="X437" s="107">
        <f t="shared" si="109"/>
        <v>4.1337387477171026</v>
      </c>
      <c r="Y437" s="55"/>
      <c r="Z437" s="101">
        <f t="shared" si="110"/>
        <v>8.7106809540269623</v>
      </c>
      <c r="AA437" s="109">
        <f t="shared" si="111"/>
        <v>20.32492222606291</v>
      </c>
      <c r="AB437" s="71">
        <v>12</v>
      </c>
      <c r="AC437" s="100">
        <v>28.93</v>
      </c>
      <c r="AD437" s="100">
        <v>2.48</v>
      </c>
      <c r="AE437" s="100">
        <v>0.55000000000000004</v>
      </c>
      <c r="AF437" s="100">
        <v>16.489999999999998</v>
      </c>
      <c r="AG437" s="100">
        <v>80.349999999999994</v>
      </c>
      <c r="AH437" s="100">
        <v>17.68</v>
      </c>
      <c r="AI437" s="100">
        <v>-3.18</v>
      </c>
      <c r="AJ437" s="100">
        <v>13.01</v>
      </c>
      <c r="AK437" s="100">
        <v>8.36</v>
      </c>
      <c r="AL437" s="100">
        <v>10880</v>
      </c>
      <c r="AM437" s="100">
        <v>9.08</v>
      </c>
      <c r="AN437" s="100">
        <v>4.08</v>
      </c>
      <c r="AO437" s="110">
        <f t="shared" si="112"/>
        <v>33.88359031030803</v>
      </c>
      <c r="AP437" s="111">
        <f t="shared" si="113"/>
        <v>54.208512536370939</v>
      </c>
      <c r="AQ437" s="112">
        <f t="shared" si="114"/>
        <v>285.95219479894564</v>
      </c>
      <c r="AR437" s="101">
        <f>INDEX(Historical!$C$7:$C$1045,MATCH(B437,Historical!$B$7:$B$1045,0))*IF(AH437="n/a",1.03,IF(AH437&lt;0,1.01,IF(AH437&gt;10,1.1,(1+AH437/100))))</f>
        <v>2.3650000000000002</v>
      </c>
      <c r="AS437" s="109">
        <f t="shared" si="115"/>
        <v>2.3886500000000002</v>
      </c>
      <c r="AT437" s="109">
        <f t="shared" si="120"/>
        <v>2.5883411399999998</v>
      </c>
      <c r="AU437" s="109">
        <f t="shared" si="120"/>
        <v>2.8047264593039993</v>
      </c>
      <c r="AV437" s="109">
        <f t="shared" si="120"/>
        <v>3.0392015913018136</v>
      </c>
      <c r="AW437" s="109">
        <f t="shared" si="116"/>
        <v>13.185919190605812</v>
      </c>
      <c r="AX437" s="113">
        <f t="shared" si="117"/>
        <v>2.2425032637084716</v>
      </c>
      <c r="AY437" s="100">
        <v>0.25</v>
      </c>
      <c r="AZ437" s="100">
        <v>70.320000000000007</v>
      </c>
      <c r="BA437" s="100">
        <v>8.9499999999999993</v>
      </c>
      <c r="BB437" s="100">
        <v>24.959999999999997</v>
      </c>
      <c r="BC437" s="100">
        <v>42.480000000000004</v>
      </c>
      <c r="BE437" s="12">
        <v>2020</v>
      </c>
      <c r="BF437" s="12">
        <f t="shared" si="119"/>
        <v>1</v>
      </c>
      <c r="BG437" s="100">
        <v>11.82</v>
      </c>
      <c r="BH437" s="55" t="s">
        <v>121</v>
      </c>
      <c r="BI437" s="55" t="s">
        <v>122</v>
      </c>
    </row>
    <row r="438" spans="1:61" ht="12.75" customHeight="1" x14ac:dyDescent="0.2">
      <c r="A438" s="116" t="s">
        <v>1078</v>
      </c>
      <c r="B438" s="55" t="s">
        <v>1079</v>
      </c>
      <c r="C438" s="156" t="s">
        <v>116</v>
      </c>
      <c r="D438" s="98" t="s">
        <v>215</v>
      </c>
      <c r="E438" s="157">
        <v>11</v>
      </c>
      <c r="F438" s="2">
        <v>482</v>
      </c>
      <c r="G438" s="2" t="s">
        <v>146</v>
      </c>
      <c r="H438" s="2" t="s">
        <v>146</v>
      </c>
      <c r="I438" s="100">
        <v>27.89</v>
      </c>
      <c r="J438" s="101">
        <f t="shared" si="105"/>
        <v>1.0039440659734673</v>
      </c>
      <c r="K438" s="104">
        <v>7.0000000000000007E-2</v>
      </c>
      <c r="L438" s="71">
        <v>4</v>
      </c>
      <c r="M438" s="28">
        <f t="shared" si="106"/>
        <v>0.28000000000000003</v>
      </c>
      <c r="N438" s="103" t="s">
        <v>874</v>
      </c>
      <c r="O438" s="104">
        <v>6.7000000000000004E-2</v>
      </c>
      <c r="P438" s="158">
        <v>45971</v>
      </c>
      <c r="Q438" s="158">
        <v>45981</v>
      </c>
      <c r="R438" s="28">
        <f t="shared" si="107"/>
        <v>4.4776119402985115</v>
      </c>
      <c r="S438" s="105">
        <f>IF(INDEX(Historical!$D$7:$D1447,MATCH(B438,Historical!$B$7:$B$1044,0))=0,"n/a",(INDEX(Historical!$C$7:$C$1044,MATCH(B438,Historical!$B$7:$B$1044,0))/INDEX(Historical!$D$7:$D$1044,MATCH(B438,Historical!$B$7:$B$1044,0))-1)*100)</f>
        <v>4.6332046332046462</v>
      </c>
      <c r="T438" s="105">
        <f>IF(INDEX(Historical!$F$7:$F$1044,MATCH(B438,Historical!$B$7:$B$1044,0))=0,"n/a",((INDEX(Historical!$C$7:$C$1044,MATCH(B438,Historical!$B$7:$B$1044,0))/INDEX(Historical!$F$7:$F$1044,MATCH(B438,Historical!$B$7:$B$1044,0)))^(1/3)-1)*100)</f>
        <v>4.8657843513146171</v>
      </c>
      <c r="U438" s="105">
        <f>IF(INDEX(Historical!$H$7:$H$1044,MATCH(B438,Historical!$B$7:$B$1044,0))=0,"n/a",((INDEX(Historical!$C$7:$C$1044,MATCH(B438,Historical!$B$7:$B$1044,0))/INDEX(Historical!$H$7:$H$1044,MATCH(B438,Historical!$B$7:$B$1044,0)))^(1/5)-1)*100)</f>
        <v>4.9837475029862244</v>
      </c>
      <c r="V438" s="105">
        <f>IF(INDEX(Historical!$M$7:$M$1044,MATCH(B438,Historical!$B$7:$B$1044,0))=0,"n/a",((INDEX(Historical!$C$7:$C$1044,MATCH(B438,Historical!$B$7:$B$1044,0))/INDEX(Historical!$M$7:$M$1044,MATCH(B438,Historical!$B$7:$B$1044,0)))^(1/10)-1)*100)</f>
        <v>13.335707181304478</v>
      </c>
      <c r="W438" s="106">
        <f t="shared" si="108"/>
        <v>0.37371452711356862</v>
      </c>
      <c r="X438" s="107">
        <f t="shared" si="109"/>
        <v>0.22861227077918458</v>
      </c>
      <c r="Y438" s="123"/>
      <c r="Z438" s="101">
        <f t="shared" si="110"/>
        <v>22.047244094488192</v>
      </c>
      <c r="AA438" s="109">
        <f t="shared" si="111"/>
        <v>21.960629921259844</v>
      </c>
      <c r="AB438" s="71">
        <v>9</v>
      </c>
      <c r="AC438" s="100">
        <v>1.27</v>
      </c>
      <c r="AD438" s="100">
        <v>2.4500000000000002</v>
      </c>
      <c r="AE438" s="100">
        <v>3.02</v>
      </c>
      <c r="AF438" s="100">
        <v>4.28</v>
      </c>
      <c r="AG438" s="100">
        <v>21.55</v>
      </c>
      <c r="AH438" s="100">
        <v>10.08</v>
      </c>
      <c r="AI438" s="100">
        <v>7.6300000000000008</v>
      </c>
      <c r="AJ438" s="100">
        <v>21.8</v>
      </c>
      <c r="AK438" s="100">
        <v>7.3400000000000007</v>
      </c>
      <c r="AL438" s="100">
        <v>4360</v>
      </c>
      <c r="AM438" s="100">
        <v>1.1499999999999999</v>
      </c>
      <c r="AN438" s="100">
        <v>0.44</v>
      </c>
      <c r="AO438" s="110">
        <f t="shared" si="112"/>
        <v>-15.972938352300153</v>
      </c>
      <c r="AP438" s="111">
        <f t="shared" si="113"/>
        <v>5.9876915689596917</v>
      </c>
      <c r="AQ438" s="112">
        <f t="shared" si="114"/>
        <v>104.38688375289335</v>
      </c>
      <c r="AR438" s="101">
        <f>INDEX(Historical!$C$7:$C$1045,MATCH(B438,Historical!$B$7:$B$1045,0))*IF(AH438="n/a",1.03,IF(AH438&lt;0,1.01,IF(AH438&gt;10,1.1,(1+AH438/100))))</f>
        <v>0.29810000000000003</v>
      </c>
      <c r="AS438" s="109">
        <f t="shared" si="115"/>
        <v>0.32084503000000003</v>
      </c>
      <c r="AT438" s="109">
        <f t="shared" si="120"/>
        <v>0.34439505520199998</v>
      </c>
      <c r="AU438" s="109">
        <f t="shared" si="120"/>
        <v>0.36967365225382676</v>
      </c>
      <c r="AV438" s="109">
        <f t="shared" si="120"/>
        <v>0.39680769832925761</v>
      </c>
      <c r="AW438" s="109">
        <f t="shared" si="116"/>
        <v>1.7298214357850845</v>
      </c>
      <c r="AX438" s="113">
        <f t="shared" si="117"/>
        <v>6.2022998773219236</v>
      </c>
      <c r="AY438" s="100">
        <v>1.0900000000000001</v>
      </c>
      <c r="AZ438" s="100">
        <v>22.650000000000002</v>
      </c>
      <c r="BA438" s="100">
        <v>-10.029999999999999</v>
      </c>
      <c r="BB438" s="100">
        <v>-2.08</v>
      </c>
      <c r="BC438" s="100">
        <v>6.05</v>
      </c>
      <c r="BE438" s="12">
        <v>2015</v>
      </c>
      <c r="BF438" s="12">
        <f t="shared" si="119"/>
        <v>1</v>
      </c>
      <c r="BG438" s="100">
        <v>11.52</v>
      </c>
      <c r="BH438" s="55" t="s">
        <v>121</v>
      </c>
      <c r="BI438" s="55" t="s">
        <v>122</v>
      </c>
    </row>
    <row r="439" spans="1:61" ht="12.75" customHeight="1" x14ac:dyDescent="0.2">
      <c r="A439" s="55" t="s">
        <v>398</v>
      </c>
      <c r="B439" s="55" t="s">
        <v>399</v>
      </c>
      <c r="C439" s="156" t="s">
        <v>125</v>
      </c>
      <c r="D439" s="98" t="s">
        <v>126</v>
      </c>
      <c r="E439" s="157">
        <v>63</v>
      </c>
      <c r="F439" s="2">
        <v>12</v>
      </c>
      <c r="G439" s="2" t="s">
        <v>119</v>
      </c>
      <c r="H439" s="2" t="s">
        <v>119</v>
      </c>
      <c r="I439" s="100">
        <v>130.28</v>
      </c>
      <c r="J439" s="101">
        <f t="shared" si="105"/>
        <v>3.0703101013202332</v>
      </c>
      <c r="K439" s="104">
        <v>1</v>
      </c>
      <c r="L439" s="71">
        <v>4</v>
      </c>
      <c r="M439" s="28">
        <f t="shared" si="106"/>
        <v>4</v>
      </c>
      <c r="N439" s="103" t="s">
        <v>182</v>
      </c>
      <c r="O439" s="104">
        <v>0.95</v>
      </c>
      <c r="P439" s="158">
        <v>45996</v>
      </c>
      <c r="Q439" s="158">
        <v>46022</v>
      </c>
      <c r="R439" s="28">
        <f t="shared" si="107"/>
        <v>5.2631578947368478</v>
      </c>
      <c r="S439" s="105">
        <f>IF(INDEX(Historical!$D$7:$D1448,MATCH(B439,Historical!$B$7:$B$1044,0))=0,"n/a",(INDEX(Historical!$C$7:$C$1044,MATCH(B439,Historical!$B$7:$B$1044,0))/INDEX(Historical!$D$7:$D$1044,MATCH(B439,Historical!$B$7:$B$1044,0))-1)*100)</f>
        <v>5.4794520547945202</v>
      </c>
      <c r="T439" s="105">
        <f>IF(INDEX(Historical!$F$7:$F$1044,MATCH(B439,Historical!$B$7:$B$1044,0))=0,"n/a",((INDEX(Historical!$C$7:$C$1044,MATCH(B439,Historical!$B$7:$B$1044,0))/INDEX(Historical!$F$7:$F$1044,MATCH(B439,Historical!$B$7:$B$1044,0)))^(1/3)-1)*100)</f>
        <v>5.8097746663507976</v>
      </c>
      <c r="U439" s="105">
        <f>IF(INDEX(Historical!$H$7:$H$1044,MATCH(B439,Historical!$B$7:$B$1044,0))=0,"n/a",((INDEX(Historical!$C$7:$C$1044,MATCH(B439,Historical!$B$7:$B$1044,0))/INDEX(Historical!$H$7:$H$1044,MATCH(B439,Historical!$B$7:$B$1044,0)))^(1/5)-1)*100)</f>
        <v>6.1996716284169251</v>
      </c>
      <c r="V439" s="105">
        <f>IF(INDEX(Historical!$M$7:$M$1044,MATCH(B439,Historical!$B$7:$B$1044,0))=0,"n/a",((INDEX(Historical!$C$7:$C$1044,MATCH(B439,Historical!$B$7:$B$1044,0))/INDEX(Historical!$M$7:$M$1044,MATCH(B439,Historical!$B$7:$B$1044,0)))^(1/10)-1)*100)</f>
        <v>7.431165670750195</v>
      </c>
      <c r="W439" s="106">
        <f t="shared" si="108"/>
        <v>0.83427982945117851</v>
      </c>
      <c r="X439" s="107">
        <f t="shared" si="109"/>
        <v>1.519527359906109</v>
      </c>
      <c r="Y439" s="164"/>
      <c r="Z439" s="101">
        <f t="shared" si="110"/>
        <v>61.255742725880545</v>
      </c>
      <c r="AA439" s="109">
        <f t="shared" si="111"/>
        <v>19.950995405819295</v>
      </c>
      <c r="AB439" s="71">
        <v>6</v>
      </c>
      <c r="AC439" s="100">
        <v>6.53</v>
      </c>
      <c r="AD439" s="100">
        <v>4.03</v>
      </c>
      <c r="AE439" s="100">
        <v>1.84</v>
      </c>
      <c r="AF439" s="100">
        <v>3.46</v>
      </c>
      <c r="AG439" s="100">
        <v>17.84</v>
      </c>
      <c r="AH439" s="100">
        <v>4.32</v>
      </c>
      <c r="AI439" s="100">
        <v>4.42</v>
      </c>
      <c r="AJ439" s="100">
        <v>4.08</v>
      </c>
      <c r="AK439" s="100">
        <v>4.42</v>
      </c>
      <c r="AL439" s="100">
        <v>3570</v>
      </c>
      <c r="AM439" s="100">
        <v>30.240000000000002</v>
      </c>
      <c r="AN439" s="100">
        <v>0.04</v>
      </c>
      <c r="AO439" s="110">
        <f t="shared" si="112"/>
        <v>-10.681013676082138</v>
      </c>
      <c r="AP439" s="111">
        <f t="shared" si="113"/>
        <v>9.2699817297371574</v>
      </c>
      <c r="AQ439" s="112">
        <f t="shared" si="114"/>
        <v>75.157635801627137</v>
      </c>
      <c r="AR439" s="101">
        <f>INDEX(Historical!$C$7:$C$1045,MATCH(B439,Historical!$B$7:$B$1045,0))*IF(AH439="n/a",1.03,IF(AH439&lt;0,1.01,IF(AH439&gt;10,1.1,(1+AH439/100))))</f>
        <v>4.0163199999999994</v>
      </c>
      <c r="AS439" s="109">
        <f t="shared" si="115"/>
        <v>4.1938413439999991</v>
      </c>
      <c r="AT439" s="109">
        <f t="shared" si="120"/>
        <v>4.3792091314047994</v>
      </c>
      <c r="AU439" s="109">
        <f t="shared" si="120"/>
        <v>4.5727701750128915</v>
      </c>
      <c r="AV439" s="109">
        <f t="shared" si="120"/>
        <v>4.7748866167484616</v>
      </c>
      <c r="AW439" s="109">
        <f t="shared" si="116"/>
        <v>21.937027267166151</v>
      </c>
      <c r="AX439" s="113">
        <f t="shared" si="117"/>
        <v>16.838369102829407</v>
      </c>
      <c r="AY439" s="100">
        <v>0.4</v>
      </c>
      <c r="AZ439" s="100">
        <v>4.8500000000000005</v>
      </c>
      <c r="BA439" s="100">
        <v>-31.78</v>
      </c>
      <c r="BB439" s="100">
        <v>-10.84</v>
      </c>
      <c r="BC439" s="100">
        <v>-20.94</v>
      </c>
      <c r="BE439" s="12">
        <v>1964</v>
      </c>
      <c r="BF439" s="12">
        <f t="shared" si="119"/>
        <v>7</v>
      </c>
      <c r="BG439" s="100">
        <v>13.98</v>
      </c>
      <c r="BH439" s="55" t="s">
        <v>121</v>
      </c>
      <c r="BI439" s="55" t="s">
        <v>122</v>
      </c>
    </row>
    <row r="440" spans="1:61" x14ac:dyDescent="0.2">
      <c r="A440" s="116" t="s">
        <v>1080</v>
      </c>
      <c r="B440" s="55" t="s">
        <v>1081</v>
      </c>
      <c r="C440" s="156" t="s">
        <v>134</v>
      </c>
      <c r="D440" s="98" t="s">
        <v>157</v>
      </c>
      <c r="E440" s="157">
        <v>11</v>
      </c>
      <c r="F440" s="2">
        <v>493</v>
      </c>
      <c r="G440" s="2" t="s">
        <v>146</v>
      </c>
      <c r="H440" s="2" t="s">
        <v>146</v>
      </c>
      <c r="I440" s="100">
        <v>42.7</v>
      </c>
      <c r="J440" s="101">
        <f t="shared" si="105"/>
        <v>2.9976580796252925</v>
      </c>
      <c r="K440" s="104">
        <v>0.32</v>
      </c>
      <c r="L440" s="71">
        <v>4</v>
      </c>
      <c r="M440" s="28">
        <f t="shared" si="106"/>
        <v>1.28</v>
      </c>
      <c r="N440" s="103" t="s">
        <v>209</v>
      </c>
      <c r="O440" s="104">
        <v>0.31</v>
      </c>
      <c r="P440" s="158">
        <v>46080</v>
      </c>
      <c r="Q440" s="158">
        <v>46094</v>
      </c>
      <c r="R440" s="28">
        <f t="shared" si="107"/>
        <v>3.2258064516129057</v>
      </c>
      <c r="S440" s="105">
        <f>IF(INDEX(Historical!$D$7:$D1449,MATCH(B440,Historical!$B$7:$B$1044,0))=0,"n/a",(INDEX(Historical!$C$7:$C$1044,MATCH(B440,Historical!$B$7:$B$1044,0))/INDEX(Historical!$D$7:$D$1044,MATCH(B440,Historical!$B$7:$B$1044,0))-1)*100)</f>
        <v>7.1428571428571397</v>
      </c>
      <c r="T440" s="105">
        <f>IF(INDEX(Historical!$F$7:$F$1044,MATCH(B440,Historical!$B$7:$B$1044,0))=0,"n/a",((INDEX(Historical!$C$7:$C$1044,MATCH(B440,Historical!$B$7:$B$1044,0))/INDEX(Historical!$F$7:$F$1044,MATCH(B440,Historical!$B$7:$B$1044,0)))^(1/3)-1)*100)</f>
        <v>8.4803632603543733</v>
      </c>
      <c r="U440" s="105">
        <f>IF(INDEX(Historical!$H$7:$H$1044,MATCH(B440,Historical!$B$7:$B$1044,0))=0,"n/a",((INDEX(Historical!$C$7:$C$1044,MATCH(B440,Historical!$B$7:$B$1044,0))/INDEX(Historical!$H$7:$H$1044,MATCH(B440,Historical!$B$7:$B$1044,0)))^(1/5)-1)*100)</f>
        <v>8.4471771197698544</v>
      </c>
      <c r="V440" s="105">
        <f>IF(INDEX(Historical!$M$7:$M$1044,MATCH(B440,Historical!$B$7:$B$1044,0))=0,"n/a",((INDEX(Historical!$C$7:$C$1044,MATCH(B440,Historical!$B$7:$B$1044,0))/INDEX(Historical!$M$7:$M$1044,MATCH(B440,Historical!$B$7:$B$1044,0)))^(1/10)-1)*100)</f>
        <v>19.623119885131544</v>
      </c>
      <c r="W440" s="106">
        <f t="shared" si="108"/>
        <v>0.43047064733932999</v>
      </c>
      <c r="X440" s="107">
        <f t="shared" si="109"/>
        <v>168.94354239539709</v>
      </c>
      <c r="Y440" s="165"/>
      <c r="Z440" s="101">
        <f t="shared" si="110"/>
        <v>47.761194029850742</v>
      </c>
      <c r="AA440" s="109">
        <f t="shared" si="111"/>
        <v>15.932835820895523</v>
      </c>
      <c r="AB440" s="71">
        <v>12</v>
      </c>
      <c r="AC440" s="100">
        <v>2.68</v>
      </c>
      <c r="AD440" s="100" t="s">
        <v>142</v>
      </c>
      <c r="AE440" s="100">
        <v>3.11</v>
      </c>
      <c r="AF440" s="100">
        <v>1.1499999999999999</v>
      </c>
      <c r="AG440" s="100">
        <v>7.04</v>
      </c>
      <c r="AH440" s="100">
        <v>13.4</v>
      </c>
      <c r="AI440" s="100">
        <v>18.95</v>
      </c>
      <c r="AJ440" s="100">
        <v>0.05</v>
      </c>
      <c r="AK440" s="100" t="s">
        <v>142</v>
      </c>
      <c r="AL440" s="100">
        <v>1910</v>
      </c>
      <c r="AM440" s="100">
        <v>5.67</v>
      </c>
      <c r="AN440" s="100">
        <v>0.13</v>
      </c>
      <c r="AO440" s="110">
        <f t="shared" si="112"/>
        <v>-4.488000621500376</v>
      </c>
      <c r="AP440" s="111">
        <f t="shared" si="113"/>
        <v>11.444835199395147</v>
      </c>
      <c r="AQ440" s="112">
        <f t="shared" si="114"/>
        <v>-9.758937176201087</v>
      </c>
      <c r="AR440" s="101">
        <f>INDEX(Historical!$C$7:$C$1045,MATCH(B440,Historical!$B$7:$B$1045,0))*IF(AH440="n/a",1.03,IF(AH440&lt;0,1.01,IF(AH440&gt;10,1.1,(1+AH440/100))))</f>
        <v>1.32</v>
      </c>
      <c r="AS440" s="109">
        <f t="shared" si="115"/>
        <v>1.4520000000000002</v>
      </c>
      <c r="AT440" s="109">
        <f t="shared" si="120"/>
        <v>1.4955600000000002</v>
      </c>
      <c r="AU440" s="109">
        <f t="shared" si="120"/>
        <v>1.5404268000000003</v>
      </c>
      <c r="AV440" s="109">
        <f t="shared" si="120"/>
        <v>1.5866396040000004</v>
      </c>
      <c r="AW440" s="109">
        <f t="shared" si="116"/>
        <v>7.3946264040000012</v>
      </c>
      <c r="AX440" s="113">
        <f t="shared" si="117"/>
        <v>17.317626238875881</v>
      </c>
      <c r="AY440" s="100">
        <v>0.79</v>
      </c>
      <c r="AZ440" s="100">
        <v>21.790000000000003</v>
      </c>
      <c r="BA440" s="100">
        <v>-2.64</v>
      </c>
      <c r="BB440" s="100">
        <v>5.6099999999999994</v>
      </c>
      <c r="BC440" s="100">
        <v>9.25</v>
      </c>
      <c r="BE440" s="12">
        <v>2016</v>
      </c>
      <c r="BF440" s="12">
        <f t="shared" si="119"/>
        <v>1</v>
      </c>
      <c r="BG440" s="100">
        <v>0.92999999999999994</v>
      </c>
      <c r="BH440" s="55" t="s">
        <v>121</v>
      </c>
      <c r="BI440" s="55" t="s">
        <v>122</v>
      </c>
    </row>
    <row r="441" spans="1:61" ht="12.75" customHeight="1" x14ac:dyDescent="0.2">
      <c r="A441" s="146" t="s">
        <v>1082</v>
      </c>
      <c r="B441" s="55" t="s">
        <v>1083</v>
      </c>
      <c r="C441" s="156" t="s">
        <v>134</v>
      </c>
      <c r="D441" s="98" t="s">
        <v>157</v>
      </c>
      <c r="E441" s="157">
        <v>13</v>
      </c>
      <c r="F441" s="2">
        <v>411</v>
      </c>
      <c r="G441" s="2" t="s">
        <v>146</v>
      </c>
      <c r="H441" s="2" t="s">
        <v>146</v>
      </c>
      <c r="I441" s="100">
        <v>43.69</v>
      </c>
      <c r="J441" s="101">
        <f t="shared" si="105"/>
        <v>3.387502861066606</v>
      </c>
      <c r="K441" s="104">
        <v>0.37</v>
      </c>
      <c r="L441" s="71">
        <v>4</v>
      </c>
      <c r="M441" s="28">
        <f t="shared" si="106"/>
        <v>1.48</v>
      </c>
      <c r="N441" s="103" t="s">
        <v>158</v>
      </c>
      <c r="O441" s="104">
        <v>0.34</v>
      </c>
      <c r="P441" s="158">
        <v>45901</v>
      </c>
      <c r="Q441" s="158">
        <v>45915</v>
      </c>
      <c r="R441" s="28">
        <f t="shared" si="107"/>
        <v>8.8235294117646959</v>
      </c>
      <c r="S441" s="105">
        <f>IF(INDEX(Historical!$D$7:$D1450,MATCH(B441,Historical!$B$7:$B$1044,0))=0,"n/a",(INDEX(Historical!$C$7:$C$1044,MATCH(B441,Historical!$B$7:$B$1044,0))/INDEX(Historical!$D$7:$D$1044,MATCH(B441,Historical!$B$7:$B$1044,0))-1)*100)</f>
        <v>7.575757575757569</v>
      </c>
      <c r="T441" s="105">
        <f>IF(INDEX(Historical!$F$7:$F$1044,MATCH(B441,Historical!$B$7:$B$1044,0))=0,"n/a",((INDEX(Historical!$C$7:$C$1044,MATCH(B441,Historical!$B$7:$B$1044,0))/INDEX(Historical!$F$7:$F$1044,MATCH(B441,Historical!$B$7:$B$1044,0)))^(1/3)-1)*100)</f>
        <v>6.9736427650992416</v>
      </c>
      <c r="U441" s="105">
        <f>IF(INDEX(Historical!$H$7:$H$1044,MATCH(B441,Historical!$B$7:$B$1044,0))=0,"n/a",((INDEX(Historical!$C$7:$C$1044,MATCH(B441,Historical!$B$7:$B$1044,0))/INDEX(Historical!$H$7:$H$1044,MATCH(B441,Historical!$B$7:$B$1044,0)))^(1/5)-1)*100)</f>
        <v>5.6265068998998302</v>
      </c>
      <c r="V441" s="105">
        <f>IF(INDEX(Historical!$M$7:$M$1044,MATCH(B441,Historical!$B$7:$B$1044,0))=0,"n/a",((INDEX(Historical!$C$7:$C$1044,MATCH(B441,Historical!$B$7:$B$1044,0))/INDEX(Historical!$M$7:$M$1044,MATCH(B441,Historical!$B$7:$B$1044,0)))^(1/10)-1)*100)</f>
        <v>5.0211837577747387</v>
      </c>
      <c r="W441" s="106">
        <f t="shared" si="108"/>
        <v>1.120553871621969</v>
      </c>
      <c r="X441" s="107">
        <f t="shared" si="109"/>
        <v>0.8049366094277296</v>
      </c>
      <c r="Y441" s="165"/>
      <c r="Z441" s="101">
        <f t="shared" si="110"/>
        <v>42.165242165242169</v>
      </c>
      <c r="AA441" s="109">
        <f t="shared" si="111"/>
        <v>12.447293447293447</v>
      </c>
      <c r="AB441" s="71">
        <v>12</v>
      </c>
      <c r="AC441" s="100">
        <v>3.51</v>
      </c>
      <c r="AD441" s="100" t="s">
        <v>142</v>
      </c>
      <c r="AE441" s="100">
        <v>2.42</v>
      </c>
      <c r="AF441" s="100">
        <v>1.2</v>
      </c>
      <c r="AG441" s="100">
        <v>10.549999999999999</v>
      </c>
      <c r="AH441" s="100">
        <v>9.2200000000000006</v>
      </c>
      <c r="AI441" s="100">
        <v>8.42</v>
      </c>
      <c r="AJ441" s="100">
        <v>6.99</v>
      </c>
      <c r="AK441" s="100" t="s">
        <v>142</v>
      </c>
      <c r="AL441" s="100">
        <v>2270</v>
      </c>
      <c r="AM441" s="100">
        <v>2.25</v>
      </c>
      <c r="AN441" s="100">
        <v>0.16</v>
      </c>
      <c r="AO441" s="110">
        <f t="shared" si="112"/>
        <v>-3.4332836863270106</v>
      </c>
      <c r="AP441" s="111">
        <f t="shared" si="113"/>
        <v>9.0140097609664362</v>
      </c>
      <c r="AQ441" s="112">
        <f t="shared" si="114"/>
        <v>-18.522662628046238</v>
      </c>
      <c r="AR441" s="101">
        <f>INDEX(Historical!$C$7:$C$1045,MATCH(B441,Historical!$B$7:$B$1045,0))*IF(AH441="n/a",1.03,IF(AH441&lt;0,1.01,IF(AH441&gt;10,1.1,(1+AH441/100))))</f>
        <v>1.550924</v>
      </c>
      <c r="AS441" s="109">
        <f t="shared" si="115"/>
        <v>1.6815118008000001</v>
      </c>
      <c r="AT441" s="109">
        <f t="shared" si="120"/>
        <v>1.731957154824</v>
      </c>
      <c r="AU441" s="109">
        <f t="shared" si="120"/>
        <v>1.7839158694687201</v>
      </c>
      <c r="AV441" s="109">
        <f t="shared" si="120"/>
        <v>1.8374333455527816</v>
      </c>
      <c r="AW441" s="109">
        <f t="shared" si="116"/>
        <v>8.5857421706455028</v>
      </c>
      <c r="AX441" s="113">
        <f t="shared" si="117"/>
        <v>19.651504167190438</v>
      </c>
      <c r="AY441" s="100">
        <v>0.49</v>
      </c>
      <c r="AZ441" s="100">
        <v>11.469999999999999</v>
      </c>
      <c r="BA441" s="100">
        <v>-6.88</v>
      </c>
      <c r="BB441" s="100">
        <v>0.85000000000000009</v>
      </c>
      <c r="BC441" s="100">
        <v>2.1800000000000002</v>
      </c>
      <c r="BE441" s="12">
        <v>2013</v>
      </c>
      <c r="BF441" s="12">
        <f t="shared" si="119"/>
        <v>1</v>
      </c>
      <c r="BG441" s="100">
        <v>1.22</v>
      </c>
      <c r="BH441" s="55" t="s">
        <v>121</v>
      </c>
      <c r="BI441" s="55" t="s">
        <v>122</v>
      </c>
    </row>
    <row r="442" spans="1:61" ht="12.75" customHeight="1" x14ac:dyDescent="0.2">
      <c r="A442" s="123" t="s">
        <v>400</v>
      </c>
      <c r="B442" s="55" t="s">
        <v>401</v>
      </c>
      <c r="C442" s="156" t="s">
        <v>263</v>
      </c>
      <c r="D442" s="98" t="s">
        <v>264</v>
      </c>
      <c r="E442" s="157">
        <v>40</v>
      </c>
      <c r="F442" s="2">
        <v>68</v>
      </c>
      <c r="G442" s="2" t="s">
        <v>146</v>
      </c>
      <c r="H442" s="2" t="s">
        <v>146</v>
      </c>
      <c r="I442" s="100">
        <v>48.18</v>
      </c>
      <c r="J442" s="101">
        <f t="shared" si="105"/>
        <v>2.0963055209630554</v>
      </c>
      <c r="K442" s="104">
        <v>0.2525</v>
      </c>
      <c r="L442" s="71">
        <v>4</v>
      </c>
      <c r="M442" s="28">
        <f t="shared" si="106"/>
        <v>1.01</v>
      </c>
      <c r="N442" s="103" t="s">
        <v>158</v>
      </c>
      <c r="O442" s="104">
        <v>0.22750000000000001</v>
      </c>
      <c r="P442" s="163">
        <v>45807</v>
      </c>
      <c r="Q442" s="163">
        <v>45824</v>
      </c>
      <c r="R442" s="28">
        <f t="shared" si="107"/>
        <v>10.989010989010985</v>
      </c>
      <c r="S442" s="105">
        <f>IF(INDEX(Historical!$D$7:$D1451,MATCH(B442,Historical!$B$7:$B$1044,0))=0,"n/a",(INDEX(Historical!$C$7:$C$1044,MATCH(B442,Historical!$B$7:$B$1044,0))/INDEX(Historical!$D$7:$D$1044,MATCH(B442,Historical!$B$7:$B$1044,0))-1)*100)</f>
        <v>9.4444444444444322</v>
      </c>
      <c r="T442" s="105">
        <f>IF(INDEX(Historical!$F$7:$F$1044,MATCH(B442,Historical!$B$7:$B$1044,0))=0,"n/a",((INDEX(Historical!$C$7:$C$1044,MATCH(B442,Historical!$B$7:$B$1044,0))/INDEX(Historical!$F$7:$F$1044,MATCH(B442,Historical!$B$7:$B$1044,0)))^(1/3)-1)*100)</f>
        <v>6.3018426497345237</v>
      </c>
      <c r="U442" s="105">
        <f>IF(INDEX(Historical!$H$7:$H$1044,MATCH(B442,Historical!$B$7:$B$1044,0))=0,"n/a",((INDEX(Historical!$C$7:$C$1044,MATCH(B442,Historical!$B$7:$B$1044,0))/INDEX(Historical!$H$7:$H$1044,MATCH(B442,Historical!$B$7:$B$1044,0)))^(1/5)-1)*100)</f>
        <v>5.1166639219326404</v>
      </c>
      <c r="V442" s="105">
        <f>IF(INDEX(Historical!$M$7:$M$1044,MATCH(B442,Historical!$B$7:$B$1044,0))=0,"n/a",((INDEX(Historical!$C$7:$C$1044,MATCH(B442,Historical!$B$7:$B$1044,0))/INDEX(Historical!$M$7:$M$1044,MATCH(B442,Historical!$B$7:$B$1044,0)))^(1/10)-1)*100)</f>
        <v>11.571214247876993</v>
      </c>
      <c r="W442" s="106">
        <f t="shared" si="108"/>
        <v>0.44218902289112921</v>
      </c>
      <c r="X442" s="107">
        <f t="shared" si="109"/>
        <v>2.2150060268106668</v>
      </c>
      <c r="Y442" s="165"/>
      <c r="Z442" s="101">
        <f t="shared" si="110"/>
        <v>42.79661016949153</v>
      </c>
      <c r="AA442" s="109">
        <f t="shared" si="111"/>
        <v>20.415254237288135</v>
      </c>
      <c r="AB442" s="71">
        <v>12</v>
      </c>
      <c r="AC442" s="100">
        <v>2.36</v>
      </c>
      <c r="AD442" s="100" t="s">
        <v>142</v>
      </c>
      <c r="AE442" s="100">
        <v>1.31</v>
      </c>
      <c r="AF442" s="100">
        <v>0.83</v>
      </c>
      <c r="AG442" s="100">
        <v>4.21</v>
      </c>
      <c r="AH442" s="100" t="s">
        <v>142</v>
      </c>
      <c r="AI442" s="100" t="s">
        <v>142</v>
      </c>
      <c r="AJ442" s="100">
        <v>2.31</v>
      </c>
      <c r="AK442" s="100" t="s">
        <v>142</v>
      </c>
      <c r="AL442" s="100">
        <v>363.02</v>
      </c>
      <c r="AM442" s="100">
        <v>51.72</v>
      </c>
      <c r="AN442" s="100">
        <v>0.26</v>
      </c>
      <c r="AO442" s="110">
        <f t="shared" si="112"/>
        <v>-13.202284794392439</v>
      </c>
      <c r="AP442" s="111">
        <f t="shared" si="113"/>
        <v>7.2129694428956963</v>
      </c>
      <c r="AQ442" s="112">
        <f t="shared" si="114"/>
        <v>-13.218893461898052</v>
      </c>
      <c r="AR442" s="101">
        <f>INDEX(Historical!$C$7:$C$1045,MATCH(B442,Historical!$B$7:$B$1045,0))*IF(AH442="n/a",1.03,IF(AH442&lt;0,1.01,IF(AH442&gt;10,1.1,(1+AH442/100))))</f>
        <v>1.0145500000000001</v>
      </c>
      <c r="AS442" s="109">
        <f t="shared" si="115"/>
        <v>1.0449865</v>
      </c>
      <c r="AT442" s="109">
        <f t="shared" si="120"/>
        <v>1.076336095</v>
      </c>
      <c r="AU442" s="109">
        <f t="shared" si="120"/>
        <v>1.1086261778500002</v>
      </c>
      <c r="AV442" s="109">
        <f t="shared" si="120"/>
        <v>1.1418849631855001</v>
      </c>
      <c r="AW442" s="109">
        <f t="shared" si="116"/>
        <v>5.3863837360355014</v>
      </c>
      <c r="AX442" s="113">
        <f t="shared" si="117"/>
        <v>11.179708875125574</v>
      </c>
      <c r="AY442" s="100">
        <v>0.46</v>
      </c>
      <c r="AZ442" s="100">
        <v>49.82</v>
      </c>
      <c r="BA442" s="100">
        <v>-18.920000000000002</v>
      </c>
      <c r="BB442" s="100">
        <v>-6.7299999999999995</v>
      </c>
      <c r="BC442" s="100">
        <v>4.04</v>
      </c>
      <c r="BE442" s="12">
        <v>1987</v>
      </c>
      <c r="BF442" s="12">
        <f t="shared" si="119"/>
        <v>4</v>
      </c>
      <c r="BG442" s="100">
        <v>2.58</v>
      </c>
      <c r="BH442" s="55" t="s">
        <v>121</v>
      </c>
      <c r="BI442" s="55" t="s">
        <v>122</v>
      </c>
    </row>
    <row r="443" spans="1:61" ht="12.75" customHeight="1" x14ac:dyDescent="0.2">
      <c r="A443" s="123" t="s">
        <v>1084</v>
      </c>
      <c r="B443" s="55" t="s">
        <v>1085</v>
      </c>
      <c r="C443" s="156" t="s">
        <v>134</v>
      </c>
      <c r="D443" s="98" t="s">
        <v>186</v>
      </c>
      <c r="E443" s="157">
        <v>15</v>
      </c>
      <c r="F443" s="2">
        <v>352</v>
      </c>
      <c r="G443" s="2" t="s">
        <v>146</v>
      </c>
      <c r="H443" s="2" t="s">
        <v>146</v>
      </c>
      <c r="I443" s="100">
        <v>91.91</v>
      </c>
      <c r="J443" s="101">
        <f t="shared" si="105"/>
        <v>1.3491459036013491</v>
      </c>
      <c r="K443" s="104">
        <v>0.31</v>
      </c>
      <c r="L443" s="71">
        <v>4</v>
      </c>
      <c r="M443" s="28">
        <f t="shared" si="106"/>
        <v>1.24</v>
      </c>
      <c r="N443" s="103" t="s">
        <v>182</v>
      </c>
      <c r="O443" s="104">
        <v>0.27</v>
      </c>
      <c r="P443" s="158">
        <v>46185</v>
      </c>
      <c r="Q443" s="158">
        <v>46199</v>
      </c>
      <c r="R443" s="28">
        <f t="shared" si="107"/>
        <v>14.814814814814806</v>
      </c>
      <c r="S443" s="105">
        <f>IF(INDEX(Historical!$D$7:$D1452,MATCH(B443,Historical!$B$7:$B$1044,0))=0,"n/a",(INDEX(Historical!$C$7:$C$1044,MATCH(B443,Historical!$B$7:$B$1044,0))/INDEX(Historical!$D$7:$D$1044,MATCH(B443,Historical!$B$7:$B$1044,0))-1)*100)</f>
        <v>11.702127659574479</v>
      </c>
      <c r="T443" s="105">
        <f>IF(INDEX(Historical!$F$7:$F$1044,MATCH(B443,Historical!$B$7:$B$1044,0))=0,"n/a",((INDEX(Historical!$C$7:$C$1044,MATCH(B443,Historical!$B$7:$B$1044,0))/INDEX(Historical!$F$7:$F$1044,MATCH(B443,Historical!$B$7:$B$1044,0)))^(1/3)-1)*100)</f>
        <v>10.415886963424924</v>
      </c>
      <c r="U443" s="105">
        <f>IF(INDEX(Historical!$H$7:$H$1044,MATCH(B443,Historical!$B$7:$B$1044,0))=0,"n/a",((INDEX(Historical!$C$7:$C$1044,MATCH(B443,Historical!$B$7:$B$1044,0))/INDEX(Historical!$H$7:$H$1044,MATCH(B443,Historical!$B$7:$B$1044,0)))^(1/5)-1)*100)</f>
        <v>10.179745473033265</v>
      </c>
      <c r="V443" s="105">
        <f>IF(INDEX(Historical!$M$7:$M$1044,MATCH(B443,Historical!$B$7:$B$1044,0))=0,"n/a",((INDEX(Historical!$C$7:$C$1044,MATCH(B443,Historical!$B$7:$B$1044,0))/INDEX(Historical!$M$7:$M$1044,MATCH(B443,Historical!$B$7:$B$1044,0)))^(1/10)-1)*100)</f>
        <v>13.346158167069744</v>
      </c>
      <c r="W443" s="106">
        <f t="shared" si="108"/>
        <v>0.7627472524753024</v>
      </c>
      <c r="X443" s="107">
        <f t="shared" si="109"/>
        <v>0.95584464535523606</v>
      </c>
      <c r="Y443" s="165"/>
      <c r="Z443" s="101">
        <f t="shared" si="110"/>
        <v>37.349397590361448</v>
      </c>
      <c r="AA443" s="109">
        <f t="shared" si="111"/>
        <v>27.683734939759038</v>
      </c>
      <c r="AB443" s="71">
        <v>12</v>
      </c>
      <c r="AC443" s="100">
        <v>3.32</v>
      </c>
      <c r="AD443" s="100">
        <v>1.56</v>
      </c>
      <c r="AE443" s="100">
        <v>6.29</v>
      </c>
      <c r="AF443" s="100">
        <v>4.3099999999999996</v>
      </c>
      <c r="AG443" s="100">
        <v>16.23</v>
      </c>
      <c r="AH443" s="100">
        <v>12.94</v>
      </c>
      <c r="AI443" s="100">
        <v>12.709999999999999</v>
      </c>
      <c r="AJ443" s="100">
        <v>10.65</v>
      </c>
      <c r="AK443" s="100">
        <v>13.26</v>
      </c>
      <c r="AL443" s="100">
        <v>51980</v>
      </c>
      <c r="AM443" s="100">
        <v>21.23</v>
      </c>
      <c r="AN443" s="100">
        <v>0.79</v>
      </c>
      <c r="AO443" s="110">
        <f t="shared" si="112"/>
        <v>-16.154843563124423</v>
      </c>
      <c r="AP443" s="111">
        <f t="shared" si="113"/>
        <v>11.528891376634613</v>
      </c>
      <c r="AQ443" s="112">
        <f t="shared" si="114"/>
        <v>130.28185395810686</v>
      </c>
      <c r="AR443" s="101">
        <f>INDEX(Historical!$C$7:$C$1045,MATCH(B443,Historical!$B$7:$B$1045,0))*IF(AH443="n/a",1.03,IF(AH443&lt;0,1.01,IF(AH443&gt;10,1.1,(1+AH443/100))))</f>
        <v>1.1550000000000002</v>
      </c>
      <c r="AS443" s="109">
        <f t="shared" si="115"/>
        <v>1.2705000000000004</v>
      </c>
      <c r="AT443" s="109">
        <f t="shared" si="120"/>
        <v>1.3975500000000005</v>
      </c>
      <c r="AU443" s="109">
        <f t="shared" si="120"/>
        <v>1.5373050000000006</v>
      </c>
      <c r="AV443" s="109">
        <f t="shared" si="120"/>
        <v>1.6910355000000008</v>
      </c>
      <c r="AW443" s="109">
        <f t="shared" si="116"/>
        <v>7.0513905000000028</v>
      </c>
      <c r="AX443" s="113">
        <f t="shared" si="117"/>
        <v>7.6720601675552196</v>
      </c>
      <c r="AY443" s="100">
        <v>0.99</v>
      </c>
      <c r="AZ443" s="100">
        <v>24.02</v>
      </c>
      <c r="BA443" s="100">
        <v>-9.7000000000000011</v>
      </c>
      <c r="BB443" s="100">
        <v>6.4</v>
      </c>
      <c r="BC443" s="100">
        <v>1.5699999999999998</v>
      </c>
      <c r="BE443" s="12">
        <v>2012</v>
      </c>
      <c r="BF443" s="12">
        <f t="shared" si="119"/>
        <v>1</v>
      </c>
      <c r="BG443" s="100">
        <v>6.6000000000000005</v>
      </c>
      <c r="BH443" s="55" t="s">
        <v>121</v>
      </c>
      <c r="BI443" s="55" t="s">
        <v>122</v>
      </c>
    </row>
    <row r="444" spans="1:61" ht="12.75" customHeight="1" x14ac:dyDescent="0.2">
      <c r="A444" s="55" t="s">
        <v>402</v>
      </c>
      <c r="B444" s="55" t="s">
        <v>403</v>
      </c>
      <c r="C444" s="156" t="s">
        <v>116</v>
      </c>
      <c r="D444" s="98" t="s">
        <v>215</v>
      </c>
      <c r="E444" s="157">
        <v>62</v>
      </c>
      <c r="F444" s="2">
        <v>15</v>
      </c>
      <c r="G444" s="2" t="s">
        <v>119</v>
      </c>
      <c r="H444" s="2" t="s">
        <v>119</v>
      </c>
      <c r="I444" s="100">
        <v>288.45</v>
      </c>
      <c r="J444" s="101">
        <f t="shared" si="105"/>
        <v>1.1371121511527127</v>
      </c>
      <c r="K444" s="104">
        <v>0.82</v>
      </c>
      <c r="L444" s="71">
        <v>4</v>
      </c>
      <c r="M444" s="28">
        <f t="shared" si="106"/>
        <v>3.28</v>
      </c>
      <c r="N444" s="103" t="s">
        <v>404</v>
      </c>
      <c r="O444" s="104">
        <v>0.78</v>
      </c>
      <c r="P444" s="158">
        <v>45911</v>
      </c>
      <c r="Q444" s="158">
        <v>45925</v>
      </c>
      <c r="R444" s="28">
        <f t="shared" si="107"/>
        <v>5.128205128205118</v>
      </c>
      <c r="S444" s="105">
        <f>IF(INDEX(Historical!$D$7:$D1453,MATCH(B444,Historical!$B$7:$B$1044,0))=0,"n/a",(INDEX(Historical!$C$7:$C$1044,MATCH(B444,Historical!$B$7:$B$1044,0))/INDEX(Historical!$D$7:$D$1044,MATCH(B444,Historical!$B$7:$B$1044,0))-1)*100)</f>
        <v>12.056737588652489</v>
      </c>
      <c r="T444" s="105">
        <f>IF(INDEX(Historical!$F$7:$F$1044,MATCH(B444,Historical!$B$7:$B$1044,0))=0,"n/a",((INDEX(Historical!$C$7:$C$1044,MATCH(B444,Historical!$B$7:$B$1044,0))/INDEX(Historical!$F$7:$F$1044,MATCH(B444,Historical!$B$7:$B$1044,0)))^(1/3)-1)*100)</f>
        <v>13.173182755920099</v>
      </c>
      <c r="U444" s="105">
        <f>IF(INDEX(Historical!$H$7:$H$1044,MATCH(B444,Historical!$B$7:$B$1044,0))=0,"n/a",((INDEX(Historical!$C$7:$C$1044,MATCH(B444,Historical!$B$7:$B$1044,0))/INDEX(Historical!$H$7:$H$1044,MATCH(B444,Historical!$B$7:$B$1044,0)))^(1/5)-1)*100)</f>
        <v>15.610992717245331</v>
      </c>
      <c r="V444" s="105">
        <f>IF(INDEX(Historical!$M$7:$M$1044,MATCH(B444,Historical!$B$7:$B$1044,0))=0,"n/a",((INDEX(Historical!$C$7:$C$1044,MATCH(B444,Historical!$B$7:$B$1044,0))/INDEX(Historical!$M$7:$M$1044,MATCH(B444,Historical!$B$7:$B$1044,0)))^(1/10)-1)*100)</f>
        <v>13.382089773385996</v>
      </c>
      <c r="W444" s="106">
        <f t="shared" si="108"/>
        <v>1.1665586602394589</v>
      </c>
      <c r="X444" s="107">
        <f t="shared" si="109"/>
        <v>1.0540845859044787</v>
      </c>
      <c r="Y444" s="165"/>
      <c r="Z444" s="101">
        <f t="shared" si="110"/>
        <v>35.45945945945946</v>
      </c>
      <c r="AA444" s="109">
        <f t="shared" si="111"/>
        <v>31.183783783783781</v>
      </c>
      <c r="AB444" s="71">
        <v>10</v>
      </c>
      <c r="AC444" s="100">
        <v>9.25</v>
      </c>
      <c r="AD444" s="100">
        <v>2.64</v>
      </c>
      <c r="AE444" s="100">
        <v>5.65</v>
      </c>
      <c r="AF444" s="100">
        <v>5.17</v>
      </c>
      <c r="AG444" s="100">
        <v>17.47</v>
      </c>
      <c r="AH444" s="100">
        <v>11.63</v>
      </c>
      <c r="AI444" s="100">
        <v>8.15</v>
      </c>
      <c r="AJ444" s="100">
        <v>14.81</v>
      </c>
      <c r="AK444" s="100">
        <v>8.84</v>
      </c>
      <c r="AL444" s="100">
        <v>16090</v>
      </c>
      <c r="AM444" s="100">
        <v>5.74</v>
      </c>
      <c r="AN444" s="100">
        <v>0.67</v>
      </c>
      <c r="AO444" s="110">
        <f t="shared" si="112"/>
        <v>-14.435678915385736</v>
      </c>
      <c r="AP444" s="111">
        <f t="shared" si="113"/>
        <v>16.748104868398045</v>
      </c>
      <c r="AQ444" s="112">
        <f t="shared" si="114"/>
        <v>167.6815372890058</v>
      </c>
      <c r="AR444" s="101">
        <f>INDEX(Historical!$C$7:$C$1045,MATCH(B444,Historical!$B$7:$B$1045,0))*IF(AH444="n/a",1.03,IF(AH444&lt;0,1.01,IF(AH444&gt;10,1.1,(1+AH444/100))))</f>
        <v>3.4760000000000004</v>
      </c>
      <c r="AS444" s="109">
        <f t="shared" si="115"/>
        <v>3.7592940000000001</v>
      </c>
      <c r="AT444" s="109">
        <f t="shared" si="120"/>
        <v>4.0916155895999999</v>
      </c>
      <c r="AU444" s="109">
        <f t="shared" si="120"/>
        <v>4.4533144077206401</v>
      </c>
      <c r="AV444" s="109">
        <f t="shared" si="120"/>
        <v>4.8469874013631449</v>
      </c>
      <c r="AW444" s="109">
        <f t="shared" si="116"/>
        <v>20.627211398683784</v>
      </c>
      <c r="AX444" s="113">
        <f t="shared" si="117"/>
        <v>7.1510526603167905</v>
      </c>
      <c r="AY444" s="100">
        <v>0.98</v>
      </c>
      <c r="AZ444" s="100">
        <v>56.269999999999996</v>
      </c>
      <c r="BA444" s="100">
        <v>-5.5100000000000007</v>
      </c>
      <c r="BB444" s="100">
        <v>4.25</v>
      </c>
      <c r="BC444" s="100">
        <v>16.420000000000002</v>
      </c>
      <c r="BE444" s="12">
        <v>1964</v>
      </c>
      <c r="BF444" s="12">
        <f t="shared" si="119"/>
        <v>7</v>
      </c>
      <c r="BG444" s="100">
        <v>8.84</v>
      </c>
      <c r="BH444" s="55" t="s">
        <v>121</v>
      </c>
      <c r="BI444" s="55" t="s">
        <v>122</v>
      </c>
    </row>
    <row r="445" spans="1:61" ht="12.75" customHeight="1" x14ac:dyDescent="0.2">
      <c r="A445" s="123" t="s">
        <v>405</v>
      </c>
      <c r="B445" s="55" t="s">
        <v>406</v>
      </c>
      <c r="C445" s="156" t="s">
        <v>162</v>
      </c>
      <c r="D445" s="98" t="s">
        <v>296</v>
      </c>
      <c r="E445" s="157">
        <v>32</v>
      </c>
      <c r="F445" s="2">
        <v>112</v>
      </c>
      <c r="G445" s="2" t="s">
        <v>119</v>
      </c>
      <c r="H445" s="2" t="s">
        <v>119</v>
      </c>
      <c r="I445" s="100">
        <v>97.88</v>
      </c>
      <c r="J445" s="101">
        <f t="shared" si="105"/>
        <v>2.5467919901920721</v>
      </c>
      <c r="K445" s="104">
        <v>0.62319999999999998</v>
      </c>
      <c r="L445" s="71">
        <v>4</v>
      </c>
      <c r="M445" s="28">
        <f t="shared" si="106"/>
        <v>2.4927999999999999</v>
      </c>
      <c r="N445" s="103" t="s">
        <v>158</v>
      </c>
      <c r="O445" s="104">
        <v>0.5665</v>
      </c>
      <c r="P445" s="158">
        <v>46080</v>
      </c>
      <c r="Q445" s="158">
        <v>46097</v>
      </c>
      <c r="R445" s="28">
        <f t="shared" si="107"/>
        <v>10.008826125330975</v>
      </c>
      <c r="S445" s="105">
        <f>IF(INDEX(Historical!$D$7:$D1454,MATCH(B445,Historical!$B$7:$B$1044,0))=0,"n/a",(INDEX(Historical!$C$7:$C$1044,MATCH(B445,Historical!$B$7:$B$1044,0))/INDEX(Historical!$D$7:$D$1044,MATCH(B445,Historical!$B$7:$B$1044,0))-1)*100)</f>
        <v>10.000000000000009</v>
      </c>
      <c r="T445" s="105">
        <f>IF(INDEX(Historical!$F$7:$F$1044,MATCH(B445,Historical!$B$7:$B$1044,0))=0,"n/a",((INDEX(Historical!$C$7:$C$1044,MATCH(B445,Historical!$B$7:$B$1044,0))/INDEX(Historical!$F$7:$F$1044,MATCH(B445,Historical!$B$7:$B$1044,0)))^(1/3)-1)*100)</f>
        <v>10.053449959820382</v>
      </c>
      <c r="U445" s="105">
        <f>IF(INDEX(Historical!$H$7:$H$1044,MATCH(B445,Historical!$B$7:$B$1044,0))=0,"n/a",((INDEX(Historical!$C$7:$C$1044,MATCH(B445,Historical!$B$7:$B$1044,0))/INDEX(Historical!$H$7:$H$1044,MATCH(B445,Historical!$B$7:$B$1044,0)))^(1/5)-1)*100)</f>
        <v>10.109901458146965</v>
      </c>
      <c r="V445" s="105">
        <f>IF(INDEX(Historical!$M$7:$M$1044,MATCH(B445,Historical!$B$7:$B$1044,0))=0,"n/a",((INDEX(Historical!$C$7:$C$1044,MATCH(B445,Historical!$B$7:$B$1044,0))/INDEX(Historical!$M$7:$M$1044,MATCH(B445,Historical!$B$7:$B$1044,0)))^(1/10)-1)*100)</f>
        <v>11.397877980429861</v>
      </c>
      <c r="W445" s="106">
        <f t="shared" si="108"/>
        <v>0.88699856898851259</v>
      </c>
      <c r="X445" s="107">
        <f t="shared" si="109"/>
        <v>0.5823675955153782</v>
      </c>
      <c r="Y445" s="55"/>
      <c r="Z445" s="101">
        <f t="shared" si="110"/>
        <v>63.26903553299492</v>
      </c>
      <c r="AA445" s="109">
        <f t="shared" si="111"/>
        <v>24.842639593908629</v>
      </c>
      <c r="AB445" s="71">
        <v>12</v>
      </c>
      <c r="AC445" s="100">
        <v>3.94</v>
      </c>
      <c r="AD445" s="100">
        <v>2.54</v>
      </c>
      <c r="AE445" s="100">
        <v>7.41</v>
      </c>
      <c r="AF445" s="100">
        <v>3.7</v>
      </c>
      <c r="AG445" s="100">
        <v>15.58</v>
      </c>
      <c r="AH445" s="100">
        <v>9.01</v>
      </c>
      <c r="AI445" s="100">
        <v>8.81</v>
      </c>
      <c r="AJ445" s="100">
        <v>17.36</v>
      </c>
      <c r="AK445" s="100">
        <v>8.74</v>
      </c>
      <c r="AL445" s="100">
        <v>204110</v>
      </c>
      <c r="AM445" s="100">
        <v>0.25</v>
      </c>
      <c r="AN445" s="100">
        <v>1.89</v>
      </c>
      <c r="AO445" s="110">
        <f t="shared" si="112"/>
        <v>-12.185946145569591</v>
      </c>
      <c r="AP445" s="111">
        <f t="shared" si="113"/>
        <v>12.656693448339038</v>
      </c>
      <c r="AQ445" s="112">
        <f t="shared" si="114"/>
        <v>102.11961969472094</v>
      </c>
      <c r="AR445" s="101">
        <f>INDEX(Historical!$C$7:$C$1045,MATCH(B445,Historical!$B$7:$B$1045,0))*IF(AH445="n/a",1.03,IF(AH445&lt;0,1.01,IF(AH445&gt;10,1.1,(1+AH445/100))))</f>
        <v>2.4701666000000002</v>
      </c>
      <c r="AS445" s="109">
        <f t="shared" si="115"/>
        <v>2.6877882774600006</v>
      </c>
      <c r="AT445" s="109">
        <f t="shared" si="120"/>
        <v>2.9227009729100044</v>
      </c>
      <c r="AU445" s="109">
        <f t="shared" si="120"/>
        <v>3.1781450379423384</v>
      </c>
      <c r="AV445" s="109">
        <f t="shared" si="120"/>
        <v>3.4559149142584986</v>
      </c>
      <c r="AW445" s="109">
        <f t="shared" si="116"/>
        <v>14.714715802570842</v>
      </c>
      <c r="AX445" s="113">
        <f t="shared" si="117"/>
        <v>15.033424399847611</v>
      </c>
      <c r="AY445" s="100">
        <v>0.7</v>
      </c>
      <c r="AZ445" s="100">
        <v>53.22</v>
      </c>
      <c r="BA445" s="100">
        <v>0.26</v>
      </c>
      <c r="BB445" s="100">
        <v>5.6099999999999994</v>
      </c>
      <c r="BC445" s="100">
        <v>17.77</v>
      </c>
      <c r="BE445" s="12">
        <v>1995</v>
      </c>
      <c r="BF445" s="12">
        <f t="shared" si="119"/>
        <v>3</v>
      </c>
      <c r="BG445" s="100">
        <v>3.94</v>
      </c>
      <c r="BH445" s="55" t="s">
        <v>121</v>
      </c>
      <c r="BI445" s="55" t="s">
        <v>122</v>
      </c>
    </row>
    <row r="446" spans="1:61" x14ac:dyDescent="0.2">
      <c r="A446" s="123" t="s">
        <v>1086</v>
      </c>
      <c r="B446" s="55" t="s">
        <v>1087</v>
      </c>
      <c r="C446" s="156" t="s">
        <v>139</v>
      </c>
      <c r="D446" s="98" t="s">
        <v>140</v>
      </c>
      <c r="E446" s="157">
        <v>21</v>
      </c>
      <c r="F446" s="2">
        <v>203</v>
      </c>
      <c r="G446" s="2" t="s">
        <v>146</v>
      </c>
      <c r="H446" s="2" t="s">
        <v>146</v>
      </c>
      <c r="I446" s="100">
        <v>675.62</v>
      </c>
      <c r="J446" s="101">
        <f t="shared" si="105"/>
        <v>1.7761463544596074</v>
      </c>
      <c r="K446" s="104">
        <v>3</v>
      </c>
      <c r="L446" s="71">
        <v>4</v>
      </c>
      <c r="M446" s="28">
        <f t="shared" si="106"/>
        <v>12</v>
      </c>
      <c r="N446" s="103" t="s">
        <v>361</v>
      </c>
      <c r="O446" s="104">
        <v>2.75</v>
      </c>
      <c r="P446" s="158">
        <v>46006</v>
      </c>
      <c r="Q446" s="158">
        <v>46024</v>
      </c>
      <c r="R446" s="28">
        <f t="shared" si="107"/>
        <v>9.0909090909090917</v>
      </c>
      <c r="S446" s="105">
        <f>IF(INDEX(Historical!$D$7:$D1455,MATCH(B446,Historical!$B$7:$B$1044,0))=0,"n/a",(INDEX(Historical!$C$7:$C$1044,MATCH(B446,Historical!$B$7:$B$1044,0))/INDEX(Historical!$D$7:$D$1044,MATCH(B446,Historical!$B$7:$B$1044,0))-1)*100)</f>
        <v>10.256410256410264</v>
      </c>
      <c r="T446" s="105">
        <f>IF(INDEX(Historical!$F$7:$F$1044,MATCH(B446,Historical!$B$7:$B$1044,0))=0,"n/a",((INDEX(Historical!$C$7:$C$1044,MATCH(B446,Historical!$B$7:$B$1044,0))/INDEX(Historical!$F$7:$F$1044,MATCH(B446,Historical!$B$7:$B$1044,0)))^(1/3)-1)*100)</f>
        <v>8.5699720597817386</v>
      </c>
      <c r="U446" s="105">
        <f>IF(INDEX(Historical!$H$7:$H$1044,MATCH(B446,Historical!$B$7:$B$1044,0))=0,"n/a",((INDEX(Historical!$C$7:$C$1044,MATCH(B446,Historical!$B$7:$B$1044,0))/INDEX(Historical!$H$7:$H$1044,MATCH(B446,Historical!$B$7:$B$1044,0)))^(1/5)-1)*100)</f>
        <v>7.1812886733651604</v>
      </c>
      <c r="V446" s="105">
        <f>IF(INDEX(Historical!$M$7:$M$1044,MATCH(B446,Historical!$B$7:$B$1044,0))=0,"n/a",((INDEX(Historical!$C$7:$C$1044,MATCH(B446,Historical!$B$7:$B$1044,0))/INDEX(Historical!$M$7:$M$1044,MATCH(B446,Historical!$B$7:$B$1044,0)))^(1/10)-1)*100)</f>
        <v>6.7387330854334238</v>
      </c>
      <c r="W446" s="106">
        <f t="shared" si="108"/>
        <v>1.0656734110582853</v>
      </c>
      <c r="X446" s="107">
        <f t="shared" si="109"/>
        <v>0.57358535729753668</v>
      </c>
      <c r="Y446" s="165"/>
      <c r="Z446" s="101">
        <f t="shared" si="110"/>
        <v>27.434842249657066</v>
      </c>
      <c r="AA446" s="109">
        <f t="shared" si="111"/>
        <v>15.446273433927754</v>
      </c>
      <c r="AB446" s="71">
        <v>12</v>
      </c>
      <c r="AC446" s="100">
        <v>43.74</v>
      </c>
      <c r="AD446" s="100" t="s">
        <v>142</v>
      </c>
      <c r="AE446" s="100">
        <v>2.31</v>
      </c>
      <c r="AF446" s="100">
        <v>3.59</v>
      </c>
      <c r="AG446" s="100">
        <v>25.169999999999998</v>
      </c>
      <c r="AH446" s="100" t="s">
        <v>142</v>
      </c>
      <c r="AI446" s="100" t="s">
        <v>142</v>
      </c>
      <c r="AJ446" s="100">
        <v>12.520000000000001</v>
      </c>
      <c r="AK446" s="100" t="s">
        <v>142</v>
      </c>
      <c r="AL446" s="100">
        <v>6210</v>
      </c>
      <c r="AM446" s="100">
        <v>18.77</v>
      </c>
      <c r="AN446" s="100">
        <v>0.59</v>
      </c>
      <c r="AO446" s="110">
        <f t="shared" si="112"/>
        <v>-6.4888384061029853</v>
      </c>
      <c r="AP446" s="111">
        <f t="shared" si="113"/>
        <v>8.9574350278247685</v>
      </c>
      <c r="AQ446" s="112">
        <f t="shared" si="114"/>
        <v>56.988494451452134</v>
      </c>
      <c r="AR446" s="101">
        <f>INDEX(Historical!$C$7:$C$1045,MATCH(B446,Historical!$B$7:$B$1045,0))*IF(AH446="n/a",1.03,IF(AH446&lt;0,1.01,IF(AH446&gt;10,1.1,(1+AH446/100))))</f>
        <v>11.0725</v>
      </c>
      <c r="AS446" s="109">
        <f t="shared" si="115"/>
        <v>11.404674999999999</v>
      </c>
      <c r="AT446" s="109">
        <f t="shared" si="120"/>
        <v>11.746815249999999</v>
      </c>
      <c r="AU446" s="109">
        <f t="shared" si="120"/>
        <v>12.0992197075</v>
      </c>
      <c r="AV446" s="109">
        <f t="shared" si="120"/>
        <v>12.462196298725001</v>
      </c>
      <c r="AW446" s="109">
        <f t="shared" si="116"/>
        <v>58.785406256225002</v>
      </c>
      <c r="AX446" s="113">
        <f t="shared" si="117"/>
        <v>8.7009570847850863</v>
      </c>
      <c r="AY446" s="100">
        <v>0.53</v>
      </c>
      <c r="AZ446" s="100">
        <v>16.48</v>
      </c>
      <c r="BA446" s="100">
        <v>-22.869999999999997</v>
      </c>
      <c r="BB446" s="100">
        <v>6.59</v>
      </c>
      <c r="BC446" s="100">
        <v>-6.2700000000000005</v>
      </c>
      <c r="BE446" s="12">
        <v>2006</v>
      </c>
      <c r="BF446" s="12">
        <f t="shared" si="119"/>
        <v>2</v>
      </c>
      <c r="BG446" s="100">
        <v>12.15</v>
      </c>
      <c r="BH446" s="55" t="s">
        <v>121</v>
      </c>
      <c r="BI446" s="55" t="s">
        <v>122</v>
      </c>
    </row>
    <row r="447" spans="1:61" ht="12.75" customHeight="1" x14ac:dyDescent="0.2">
      <c r="A447" s="55" t="s">
        <v>407</v>
      </c>
      <c r="B447" s="55" t="s">
        <v>408</v>
      </c>
      <c r="C447" s="156" t="s">
        <v>162</v>
      </c>
      <c r="D447" s="98" t="s">
        <v>167</v>
      </c>
      <c r="E447" s="157">
        <v>55</v>
      </c>
      <c r="F447" s="2">
        <v>30</v>
      </c>
      <c r="G447" s="2" t="s">
        <v>119</v>
      </c>
      <c r="H447" s="2" t="s">
        <v>119</v>
      </c>
      <c r="I447" s="100">
        <v>84.38</v>
      </c>
      <c r="J447" s="101">
        <f t="shared" si="105"/>
        <v>2.536146006162598</v>
      </c>
      <c r="K447" s="104">
        <v>0.53500000000000003</v>
      </c>
      <c r="L447" s="71">
        <v>4</v>
      </c>
      <c r="M447" s="28">
        <f t="shared" si="106"/>
        <v>2.14</v>
      </c>
      <c r="N447" s="103" t="s">
        <v>409</v>
      </c>
      <c r="O447" s="104">
        <v>0.51500000000000001</v>
      </c>
      <c r="P447" s="158">
        <v>45838</v>
      </c>
      <c r="Q447" s="158">
        <v>45853</v>
      </c>
      <c r="R447" s="28">
        <f t="shared" si="107"/>
        <v>3.8834951456310711</v>
      </c>
      <c r="S447" s="105">
        <f>IF(INDEX(Historical!$D$7:$D1456,MATCH(B447,Historical!$B$7:$B$1044,0))=0,"n/a",(INDEX(Historical!$C$7:$C$1044,MATCH(B447,Historical!$B$7:$B$1044,0))/INDEX(Historical!$D$7:$D$1044,MATCH(B447,Historical!$B$7:$B$1044,0))-1)*100)</f>
        <v>3.9603960396039639</v>
      </c>
      <c r="T447" s="105">
        <f>IF(INDEX(Historical!$F$7:$F$1044,MATCH(B447,Historical!$B$7:$B$1044,0))=0,"n/a",((INDEX(Historical!$C$7:$C$1044,MATCH(B447,Historical!$B$7:$B$1044,0))/INDEX(Historical!$F$7:$F$1044,MATCH(B447,Historical!$B$7:$B$1044,0)))^(1/3)-1)*100)</f>
        <v>4.128301283656044</v>
      </c>
      <c r="U447" s="105">
        <f>IF(INDEX(Historical!$H$7:$H$1044,MATCH(B447,Historical!$B$7:$B$1044,0))=0,"n/a",((INDEX(Historical!$C$7:$C$1044,MATCH(B447,Historical!$B$7:$B$1044,0))/INDEX(Historical!$H$7:$H$1044,MATCH(B447,Historical!$B$7:$B$1044,0)))^(1/5)-1)*100)</f>
        <v>3.5956036510160105</v>
      </c>
      <c r="V447" s="105">
        <f>IF(INDEX(Historical!$M$7:$M$1044,MATCH(B447,Historical!$B$7:$B$1044,0))=0,"n/a",((INDEX(Historical!$C$7:$C$1044,MATCH(B447,Historical!$B$7:$B$1044,0))/INDEX(Historical!$M$7:$M$1044,MATCH(B447,Historical!$B$7:$B$1044,0)))^(1/10)-1)*100)</f>
        <v>3.017135486046052</v>
      </c>
      <c r="W447" s="106">
        <f t="shared" si="108"/>
        <v>1.191727606415196</v>
      </c>
      <c r="X447" s="107" t="str">
        <f t="shared" si="109"/>
        <v>n/a</v>
      </c>
      <c r="Y447" s="55"/>
      <c r="Z447" s="101">
        <f t="shared" si="110"/>
        <v>28.958051420838977</v>
      </c>
      <c r="AA447" s="109">
        <f t="shared" si="111"/>
        <v>11.418132611637347</v>
      </c>
      <c r="AB447" s="71">
        <v>9</v>
      </c>
      <c r="AC447" s="100">
        <v>7.39</v>
      </c>
      <c r="AD447" s="100">
        <v>1.87</v>
      </c>
      <c r="AE447" s="100">
        <v>3.26</v>
      </c>
      <c r="AF447" s="100">
        <v>2.1</v>
      </c>
      <c r="AG447" s="100">
        <v>20.830000000000002</v>
      </c>
      <c r="AH447" s="100">
        <v>12.659999999999998</v>
      </c>
      <c r="AI447" s="100">
        <v>3.36</v>
      </c>
      <c r="AJ447" s="100" t="s">
        <v>142</v>
      </c>
      <c r="AK447" s="100">
        <v>5.6099999999999994</v>
      </c>
      <c r="AL447" s="100">
        <v>8020</v>
      </c>
      <c r="AM447" s="100">
        <v>1.41</v>
      </c>
      <c r="AN447" s="100">
        <v>0.63</v>
      </c>
      <c r="AO447" s="110">
        <f t="shared" si="112"/>
        <v>-5.2863829544587384</v>
      </c>
      <c r="AP447" s="111">
        <f t="shared" si="113"/>
        <v>6.1317496571786085</v>
      </c>
      <c r="AQ447" s="112">
        <f t="shared" si="114"/>
        <v>3.2323775317682157</v>
      </c>
      <c r="AR447" s="101">
        <f>INDEX(Historical!$C$7:$C$1045,MATCH(B447,Historical!$B$7:$B$1045,0))*IF(AH447="n/a",1.03,IF(AH447&lt;0,1.01,IF(AH447&gt;10,1.1,(1+AH447/100))))</f>
        <v>2.3100000000000005</v>
      </c>
      <c r="AS447" s="109">
        <f t="shared" si="115"/>
        <v>2.3876160000000008</v>
      </c>
      <c r="AT447" s="109">
        <f t="shared" ref="AT447:AV466" si="121">IF($AK447="n/a",1.03*AS447,IF($AK447&lt;0,1.01*AS447,IF($AK447&gt;10,1.1*AS447,(1+$AK447/100)*AS447)))</f>
        <v>2.521561257600001</v>
      </c>
      <c r="AU447" s="109">
        <f t="shared" si="121"/>
        <v>2.6630208441513612</v>
      </c>
      <c r="AV447" s="109">
        <f t="shared" si="121"/>
        <v>2.8124163135082525</v>
      </c>
      <c r="AW447" s="109">
        <f t="shared" si="116"/>
        <v>12.694614415259617</v>
      </c>
      <c r="AX447" s="113">
        <f t="shared" si="117"/>
        <v>15.044577406091037</v>
      </c>
      <c r="AY447" s="100">
        <v>0.47</v>
      </c>
      <c r="AZ447" s="100">
        <v>11.42</v>
      </c>
      <c r="BA447" s="100">
        <v>-13.059999999999999</v>
      </c>
      <c r="BB447" s="100">
        <v>-7.8</v>
      </c>
      <c r="BC447" s="100">
        <v>-2.09</v>
      </c>
      <c r="BE447" s="12">
        <v>1971</v>
      </c>
      <c r="BF447" s="12">
        <f t="shared" si="119"/>
        <v>6</v>
      </c>
      <c r="BG447" s="100">
        <v>7.8</v>
      </c>
      <c r="BH447" s="55" t="s">
        <v>121</v>
      </c>
      <c r="BI447" s="55" t="s">
        <v>122</v>
      </c>
    </row>
    <row r="448" spans="1:61" ht="12.75" customHeight="1" x14ac:dyDescent="0.2">
      <c r="A448" s="123" t="s">
        <v>1088</v>
      </c>
      <c r="B448" s="55" t="s">
        <v>1089</v>
      </c>
      <c r="C448" s="156" t="s">
        <v>162</v>
      </c>
      <c r="D448" s="98" t="s">
        <v>192</v>
      </c>
      <c r="E448" s="157">
        <v>15</v>
      </c>
      <c r="F448" s="2">
        <v>336</v>
      </c>
      <c r="G448" s="2" t="s">
        <v>119</v>
      </c>
      <c r="H448" s="2" t="s">
        <v>119</v>
      </c>
      <c r="I448" s="100">
        <v>48.28</v>
      </c>
      <c r="J448" s="101">
        <f t="shared" si="105"/>
        <v>2.4855012427506216</v>
      </c>
      <c r="K448" s="104">
        <v>0.3</v>
      </c>
      <c r="L448" s="71">
        <v>4</v>
      </c>
      <c r="M448" s="28">
        <f t="shared" si="106"/>
        <v>1.2</v>
      </c>
      <c r="N448" s="103" t="s">
        <v>874</v>
      </c>
      <c r="O448" s="104">
        <v>0.28000000000000003</v>
      </c>
      <c r="P448" s="158">
        <v>46056</v>
      </c>
      <c r="Q448" s="158">
        <v>46073</v>
      </c>
      <c r="R448" s="28">
        <f t="shared" si="107"/>
        <v>7.1428571428571281</v>
      </c>
      <c r="S448" s="105">
        <f>IF(INDEX(Historical!$D$7:$D1457,MATCH(B448,Historical!$B$7:$B$1044,0))=0,"n/a",(INDEX(Historical!$C$7:$C$1044,MATCH(B448,Historical!$B$7:$B$1044,0))/INDEX(Historical!$D$7:$D$1044,MATCH(B448,Historical!$B$7:$B$1044,0))-1)*100)</f>
        <v>5.6603773584905648</v>
      </c>
      <c r="T448" s="105">
        <f>IF(INDEX(Historical!$F$7:$F$1044,MATCH(B448,Historical!$B$7:$B$1044,0))=0,"n/a",((INDEX(Historical!$C$7:$C$1044,MATCH(B448,Historical!$B$7:$B$1044,0))/INDEX(Historical!$F$7:$F$1044,MATCH(B448,Historical!$B$7:$B$1044,0)))^(1/3)-1)*100)</f>
        <v>6.014041147633864</v>
      </c>
      <c r="U448" s="105">
        <f>IF(INDEX(Historical!$H$7:$H$1044,MATCH(B448,Historical!$B$7:$B$1044,0))=0,"n/a",((INDEX(Historical!$C$7:$C$1044,MATCH(B448,Historical!$B$7:$B$1044,0))/INDEX(Historical!$H$7:$H$1044,MATCH(B448,Historical!$B$7:$B$1044,0)))^(1/5)-1)*100)</f>
        <v>5.9223841048812176</v>
      </c>
      <c r="V448" s="105">
        <f>IF(INDEX(Historical!$M$7:$M$1044,MATCH(B448,Historical!$B$7:$B$1044,0))=0,"n/a",((INDEX(Historical!$C$7:$C$1044,MATCH(B448,Historical!$B$7:$B$1044,0))/INDEX(Historical!$M$7:$M$1044,MATCH(B448,Historical!$B$7:$B$1044,0)))^(1/10)-1)*100)</f>
        <v>8.0932216710607019</v>
      </c>
      <c r="W448" s="106">
        <f t="shared" si="108"/>
        <v>0.73177089984550325</v>
      </c>
      <c r="X448" s="107" t="str">
        <f t="shared" si="109"/>
        <v>n/a</v>
      </c>
      <c r="Y448" s="166"/>
      <c r="Z448" s="101">
        <f t="shared" si="110"/>
        <v>61.53846153846154</v>
      </c>
      <c r="AA448" s="109">
        <f t="shared" si="111"/>
        <v>24.75897435897436</v>
      </c>
      <c r="AB448" s="71">
        <v>12</v>
      </c>
      <c r="AC448" s="100">
        <v>1.95</v>
      </c>
      <c r="AD448" s="100">
        <v>2.5</v>
      </c>
      <c r="AE448" s="100">
        <v>3.48</v>
      </c>
      <c r="AF448" s="100">
        <v>2.44</v>
      </c>
      <c r="AG448" s="100">
        <v>10.220000000000001</v>
      </c>
      <c r="AH448" s="100">
        <v>8.3000000000000007</v>
      </c>
      <c r="AI448" s="100">
        <v>8.3699999999999992</v>
      </c>
      <c r="AJ448" s="100" t="s">
        <v>142</v>
      </c>
      <c r="AK448" s="100">
        <v>8.6499999999999986</v>
      </c>
      <c r="AL448" s="100">
        <v>23140</v>
      </c>
      <c r="AM448" s="100">
        <v>0.45999999999999996</v>
      </c>
      <c r="AN448" s="100">
        <v>1.72</v>
      </c>
      <c r="AO448" s="110">
        <f t="shared" si="112"/>
        <v>-16.35108901134252</v>
      </c>
      <c r="AP448" s="111">
        <f t="shared" si="113"/>
        <v>8.40788534763184</v>
      </c>
      <c r="AQ448" s="112">
        <f t="shared" si="114"/>
        <v>63.85887889806947</v>
      </c>
      <c r="AR448" s="101">
        <f>INDEX(Historical!$C$7:$C$1045,MATCH(B448,Historical!$B$7:$B$1045,0))*IF(AH448="n/a",1.03,IF(AH448&lt;0,1.01,IF(AH448&gt;10,1.1,(1+AH448/100))))</f>
        <v>1.21296</v>
      </c>
      <c r="AS448" s="109">
        <f t="shared" si="115"/>
        <v>1.3144847519999998</v>
      </c>
      <c r="AT448" s="109">
        <f t="shared" si="121"/>
        <v>1.4281876830479998</v>
      </c>
      <c r="AU448" s="109">
        <f t="shared" si="121"/>
        <v>1.5517259176316518</v>
      </c>
      <c r="AV448" s="109">
        <f t="shared" si="121"/>
        <v>1.6859502095067898</v>
      </c>
      <c r="AW448" s="109">
        <f t="shared" si="116"/>
        <v>7.1933085621864414</v>
      </c>
      <c r="AX448" s="113">
        <f t="shared" si="117"/>
        <v>14.899147809002573</v>
      </c>
      <c r="AY448" s="100">
        <v>0.56999999999999995</v>
      </c>
      <c r="AZ448" s="100">
        <v>29.720000000000002</v>
      </c>
      <c r="BA448" s="100">
        <v>-1.1299999999999999</v>
      </c>
      <c r="BB448" s="100">
        <v>2.67</v>
      </c>
      <c r="BC448" s="100">
        <v>10.5</v>
      </c>
      <c r="BE448" s="12">
        <v>2012</v>
      </c>
      <c r="BF448" s="12">
        <f t="shared" si="119"/>
        <v>1</v>
      </c>
      <c r="BG448" s="100">
        <v>2.69</v>
      </c>
      <c r="BH448" s="55" t="s">
        <v>121</v>
      </c>
      <c r="BI448" s="55" t="s">
        <v>122</v>
      </c>
    </row>
    <row r="449" spans="1:61" ht="12.75" customHeight="1" x14ac:dyDescent="0.2">
      <c r="A449" s="55" t="s">
        <v>410</v>
      </c>
      <c r="B449" s="55" t="s">
        <v>411</v>
      </c>
      <c r="C449" s="156" t="s">
        <v>134</v>
      </c>
      <c r="D449" s="98" t="s">
        <v>412</v>
      </c>
      <c r="E449" s="157">
        <v>31</v>
      </c>
      <c r="F449" s="2">
        <v>116</v>
      </c>
      <c r="G449" s="2" t="s">
        <v>146</v>
      </c>
      <c r="H449" s="2" t="s">
        <v>146</v>
      </c>
      <c r="I449" s="100">
        <v>22.75</v>
      </c>
      <c r="J449" s="101">
        <f t="shared" si="105"/>
        <v>3.3406593406593412</v>
      </c>
      <c r="K449" s="104">
        <v>0.19</v>
      </c>
      <c r="L449" s="71">
        <v>4</v>
      </c>
      <c r="M449" s="28">
        <f t="shared" si="106"/>
        <v>0.76</v>
      </c>
      <c r="N449" s="103" t="s">
        <v>413</v>
      </c>
      <c r="O449" s="104">
        <v>0.18</v>
      </c>
      <c r="P449" s="158">
        <v>45974</v>
      </c>
      <c r="Q449" s="158">
        <v>45989</v>
      </c>
      <c r="R449" s="28">
        <f t="shared" si="107"/>
        <v>5.5555555555555607</v>
      </c>
      <c r="S449" s="105">
        <f>IF(INDEX(Historical!$D$7:$D1458,MATCH(B449,Historical!$B$7:$B$1044,0))=0,"n/a",(INDEX(Historical!$C$7:$C$1044,MATCH(B449,Historical!$B$7:$B$1044,0))/INDEX(Historical!$D$7:$D$1044,MATCH(B449,Historical!$B$7:$B$1044,0))-1)*100)</f>
        <v>5.7971014492753659</v>
      </c>
      <c r="T449" s="105">
        <f>IF(INDEX(Historical!$F$7:$F$1044,MATCH(B449,Historical!$B$7:$B$1044,0))=0,"n/a",((INDEX(Historical!$C$7:$C$1044,MATCH(B449,Historical!$B$7:$B$1044,0))/INDEX(Historical!$F$7:$F$1044,MATCH(B449,Historical!$B$7:$B$1044,0)))^(1/3)-1)*100)</f>
        <v>6.1689873505176962</v>
      </c>
      <c r="U449" s="105">
        <f>IF(INDEX(Historical!$H$7:$H$1044,MATCH(B449,Historical!$B$7:$B$1044,0))=0,"n/a",((INDEX(Historical!$C$7:$C$1044,MATCH(B449,Historical!$B$7:$B$1044,0))/INDEX(Historical!$H$7:$H$1044,MATCH(B449,Historical!$B$7:$B$1044,0)))^(1/5)-1)*100)</f>
        <v>6.0193827877357053</v>
      </c>
      <c r="V449" s="105">
        <f>IF(INDEX(Historical!$M$7:$M$1044,MATCH(B449,Historical!$B$7:$B$1044,0))=0,"n/a",((INDEX(Historical!$C$7:$C$1044,MATCH(B449,Historical!$B$7:$B$1044,0))/INDEX(Historical!$M$7:$M$1044,MATCH(B449,Historical!$B$7:$B$1044,0)))^(1/10)-1)*100)</f>
        <v>6.0685870694289656</v>
      </c>
      <c r="W449" s="106">
        <f t="shared" si="108"/>
        <v>0.99189197071240331</v>
      </c>
      <c r="X449" s="107" t="str">
        <f t="shared" si="109"/>
        <v>n/a</v>
      </c>
      <c r="Y449" s="164"/>
      <c r="Z449" s="101" t="str">
        <f t="shared" si="110"/>
        <v>n/a</v>
      </c>
      <c r="AA449" s="109" t="str">
        <f t="shared" si="111"/>
        <v>n/a</v>
      </c>
      <c r="AB449" s="71">
        <v>12</v>
      </c>
      <c r="AC449" s="100" t="s">
        <v>142</v>
      </c>
      <c r="AD449" s="100" t="s">
        <v>142</v>
      </c>
      <c r="AE449" s="100" t="s">
        <v>142</v>
      </c>
      <c r="AF449" s="100" t="s">
        <v>142</v>
      </c>
      <c r="AG449" s="100" t="s">
        <v>142</v>
      </c>
      <c r="AH449" s="100" t="s">
        <v>142</v>
      </c>
      <c r="AI449" s="100" t="s">
        <v>142</v>
      </c>
      <c r="AJ449" s="100" t="s">
        <v>142</v>
      </c>
      <c r="AK449" s="100" t="s">
        <v>142</v>
      </c>
      <c r="AL449" s="100" t="s">
        <v>142</v>
      </c>
      <c r="AM449" s="100" t="s">
        <v>142</v>
      </c>
      <c r="AN449" s="100" t="s">
        <v>142</v>
      </c>
      <c r="AO449" s="110" t="str">
        <f t="shared" si="112"/>
        <v>n/a</v>
      </c>
      <c r="AP449" s="111">
        <f t="shared" si="113"/>
        <v>9.3600421283950475</v>
      </c>
      <c r="AQ449" s="112" t="str">
        <f t="shared" si="114"/>
        <v>n/a</v>
      </c>
      <c r="AR449" s="101">
        <f>INDEX(Historical!$C$7:$C$1045,MATCH(B449,Historical!$B$7:$B$1045,0))*IF(AH449="n/a",1.03,IF(AH449&lt;0,1.01,IF(AH449&gt;10,1.1,(1+AH449/100))))</f>
        <v>0.75190000000000001</v>
      </c>
      <c r="AS449" s="109">
        <f t="shared" si="115"/>
        <v>0.77445700000000006</v>
      </c>
      <c r="AT449" s="109">
        <f t="shared" si="121"/>
        <v>0.79769071000000014</v>
      </c>
      <c r="AU449" s="109">
        <f t="shared" si="121"/>
        <v>0.8216214313000002</v>
      </c>
      <c r="AV449" s="109">
        <f t="shared" si="121"/>
        <v>0.84627007423900025</v>
      </c>
      <c r="AW449" s="109">
        <f t="shared" si="116"/>
        <v>3.9919392155390008</v>
      </c>
      <c r="AX449" s="113">
        <f t="shared" si="117"/>
        <v>17.546985562808796</v>
      </c>
      <c r="AY449" s="100" t="s">
        <v>142</v>
      </c>
      <c r="AZ449" s="100" t="s">
        <v>142</v>
      </c>
      <c r="BA449" s="100" t="s">
        <v>142</v>
      </c>
      <c r="BB449" s="100" t="s">
        <v>142</v>
      </c>
      <c r="BC449" s="100" t="s">
        <v>142</v>
      </c>
      <c r="BD449" s="20" t="s">
        <v>108</v>
      </c>
      <c r="BE449" s="12">
        <v>1996</v>
      </c>
      <c r="BF449" s="12">
        <f t="shared" si="119"/>
        <v>3</v>
      </c>
      <c r="BG449" s="100" t="s">
        <v>142</v>
      </c>
      <c r="BH449" s="55" t="s">
        <v>121</v>
      </c>
      <c r="BI449" s="55" t="s">
        <v>122</v>
      </c>
    </row>
    <row r="450" spans="1:61" ht="12.75" customHeight="1" x14ac:dyDescent="0.2">
      <c r="A450" s="55" t="s">
        <v>414</v>
      </c>
      <c r="B450" s="55" t="s">
        <v>415</v>
      </c>
      <c r="C450" s="156" t="s">
        <v>162</v>
      </c>
      <c r="D450" s="98" t="s">
        <v>167</v>
      </c>
      <c r="E450" s="157">
        <v>30</v>
      </c>
      <c r="F450" s="2">
        <v>123</v>
      </c>
      <c r="G450" s="2" t="s">
        <v>119</v>
      </c>
      <c r="H450" s="2" t="s">
        <v>119</v>
      </c>
      <c r="I450" s="100">
        <v>56.31</v>
      </c>
      <c r="J450" s="101">
        <f t="shared" si="105"/>
        <v>3.3741786538803051</v>
      </c>
      <c r="K450" s="104">
        <v>0.47499999999999998</v>
      </c>
      <c r="L450" s="71">
        <v>4</v>
      </c>
      <c r="M450" s="28">
        <f t="shared" si="106"/>
        <v>1.9</v>
      </c>
      <c r="N450" s="103" t="s">
        <v>141</v>
      </c>
      <c r="O450" s="104">
        <v>0.45</v>
      </c>
      <c r="P450" s="158">
        <v>45922</v>
      </c>
      <c r="Q450" s="158">
        <v>45931</v>
      </c>
      <c r="R450" s="28">
        <f t="shared" si="107"/>
        <v>5.5555555555555483</v>
      </c>
      <c r="S450" s="105">
        <f>IF(INDEX(Historical!$D$7:$D1459,MATCH(B450,Historical!$B$7:$B$1044,0))=0,"n/a",(INDEX(Historical!$C$7:$C$1044,MATCH(B450,Historical!$B$7:$B$1044,0))/INDEX(Historical!$D$7:$D$1044,MATCH(B450,Historical!$B$7:$B$1044,0))-1)*100)</f>
        <v>6.7251461988304007</v>
      </c>
      <c r="T450" s="105">
        <f>IF(INDEX(Historical!$F$7:$F$1044,MATCH(B450,Historical!$B$7:$B$1044,0))=0,"n/a",((INDEX(Historical!$C$7:$C$1044,MATCH(B450,Historical!$B$7:$B$1044,0))/INDEX(Historical!$F$7:$F$1044,MATCH(B450,Historical!$B$7:$B$1044,0)))^(1/3)-1)*100)</f>
        <v>7.2947469277035992</v>
      </c>
      <c r="U450" s="105">
        <f>IF(INDEX(Historical!$H$7:$H$1044,MATCH(B450,Historical!$B$7:$B$1044,0))=0,"n/a",((INDEX(Historical!$C$7:$C$1044,MATCH(B450,Historical!$B$7:$B$1044,0))/INDEX(Historical!$H$7:$H$1044,MATCH(B450,Historical!$B$7:$B$1044,0)))^(1/5)-1)*100)</f>
        <v>7.5206372219683848</v>
      </c>
      <c r="V450" s="105">
        <f>IF(INDEX(Historical!$M$7:$M$1044,MATCH(B450,Historical!$B$7:$B$1044,0))=0,"n/a",((INDEX(Historical!$C$7:$C$1044,MATCH(B450,Historical!$B$7:$B$1044,0))/INDEX(Historical!$M$7:$M$1044,MATCH(B450,Historical!$B$7:$B$1044,0)))^(1/10)-1)*100)</f>
        <v>7.1480267590504409</v>
      </c>
      <c r="W450" s="106">
        <f t="shared" si="108"/>
        <v>1.0521277375530478</v>
      </c>
      <c r="X450" s="107">
        <f t="shared" si="109"/>
        <v>0.52924962856920366</v>
      </c>
      <c r="Y450" s="165"/>
      <c r="Z450" s="101">
        <f t="shared" si="110"/>
        <v>58.82352941176471</v>
      </c>
      <c r="AA450" s="109">
        <f t="shared" si="111"/>
        <v>17.433436532507741</v>
      </c>
      <c r="AB450" s="71">
        <v>9</v>
      </c>
      <c r="AC450" s="100">
        <v>3.23</v>
      </c>
      <c r="AD450" s="100">
        <v>4.34</v>
      </c>
      <c r="AE450" s="100">
        <v>2.64</v>
      </c>
      <c r="AF450" s="100">
        <v>2.29</v>
      </c>
      <c r="AG450" s="100">
        <v>13.66</v>
      </c>
      <c r="AH450" s="100">
        <v>2.79</v>
      </c>
      <c r="AI450" s="100">
        <v>0.89</v>
      </c>
      <c r="AJ450" s="100">
        <v>14.21</v>
      </c>
      <c r="AK450" s="100">
        <v>3.8</v>
      </c>
      <c r="AL450" s="100">
        <v>5680</v>
      </c>
      <c r="AM450" s="100">
        <v>0.57999999999999996</v>
      </c>
      <c r="AN450" s="100">
        <v>1.61</v>
      </c>
      <c r="AO450" s="110">
        <f t="shared" si="112"/>
        <v>-6.5386206566590523</v>
      </c>
      <c r="AP450" s="111">
        <f t="shared" si="113"/>
        <v>10.894815875848689</v>
      </c>
      <c r="AQ450" s="112">
        <f t="shared" si="114"/>
        <v>33.204220252534242</v>
      </c>
      <c r="AR450" s="101">
        <f>INDEX(Historical!$C$7:$C$1045,MATCH(B450,Historical!$B$7:$B$1045,0))*IF(AH450="n/a",1.03,IF(AH450&lt;0,1.01,IF(AH450&gt;10,1.1,(1+AH450/100))))</f>
        <v>1.8759175000000001</v>
      </c>
      <c r="AS450" s="109">
        <f t="shared" si="115"/>
        <v>1.89261316575</v>
      </c>
      <c r="AT450" s="109">
        <f t="shared" si="121"/>
        <v>1.9645324660485002</v>
      </c>
      <c r="AU450" s="109">
        <f t="shared" si="121"/>
        <v>2.0391846997583434</v>
      </c>
      <c r="AV450" s="109">
        <f t="shared" si="121"/>
        <v>2.1166737183491606</v>
      </c>
      <c r="AW450" s="109">
        <f t="shared" si="116"/>
        <v>9.888921549906005</v>
      </c>
      <c r="AX450" s="113">
        <f t="shared" si="117"/>
        <v>17.561572633468309</v>
      </c>
      <c r="AY450" s="100">
        <v>0.52</v>
      </c>
      <c r="AZ450" s="100">
        <v>29.57</v>
      </c>
      <c r="BA450" s="100">
        <v>-2.41</v>
      </c>
      <c r="BB450" s="100">
        <v>2.44</v>
      </c>
      <c r="BC450" s="100">
        <v>14.760000000000002</v>
      </c>
      <c r="BE450" s="12">
        <v>1996</v>
      </c>
      <c r="BF450" s="12">
        <f t="shared" si="119"/>
        <v>3</v>
      </c>
      <c r="BG450" s="100">
        <v>4.33</v>
      </c>
      <c r="BH450" s="55" t="s">
        <v>121</v>
      </c>
      <c r="BI450" s="55" t="s">
        <v>122</v>
      </c>
    </row>
    <row r="451" spans="1:61" ht="12.75" customHeight="1" x14ac:dyDescent="0.2">
      <c r="A451" s="123" t="s">
        <v>1090</v>
      </c>
      <c r="B451" s="55" t="s">
        <v>1091</v>
      </c>
      <c r="C451" s="156" t="s">
        <v>335</v>
      </c>
      <c r="D451" s="98" t="s">
        <v>1092</v>
      </c>
      <c r="E451" s="157">
        <v>23</v>
      </c>
      <c r="F451" s="2">
        <v>162</v>
      </c>
      <c r="G451" s="2" t="s">
        <v>118</v>
      </c>
      <c r="H451" s="2" t="s">
        <v>118</v>
      </c>
      <c r="I451" s="100">
        <v>44.36</v>
      </c>
      <c r="J451" s="101">
        <f t="shared" si="105"/>
        <v>3.6970243462578898</v>
      </c>
      <c r="K451" s="104">
        <v>0.41</v>
      </c>
      <c r="L451" s="71">
        <v>4</v>
      </c>
      <c r="M451" s="28">
        <f t="shared" si="106"/>
        <v>1.64</v>
      </c>
      <c r="N451" s="103" t="s">
        <v>141</v>
      </c>
      <c r="O451" s="104">
        <v>0.4</v>
      </c>
      <c r="P451" s="158">
        <v>45992</v>
      </c>
      <c r="Q451" s="158">
        <v>46024</v>
      </c>
      <c r="R451" s="28">
        <f t="shared" si="107"/>
        <v>2.4999999999999885</v>
      </c>
      <c r="S451" s="105">
        <f>IF(INDEX(Historical!$D$7:$D1460,MATCH(B451,Historical!$B$7:$B$1044,0))=0,"n/a",(INDEX(Historical!$C$7:$C$1044,MATCH(B451,Historical!$B$7:$B$1044,0))/INDEX(Historical!$D$7:$D$1044,MATCH(B451,Historical!$B$7:$B$1044,0))-1)*100)</f>
        <v>8.1081081081081141</v>
      </c>
      <c r="T451" s="105">
        <f>IF(INDEX(Historical!$F$7:$F$1044,MATCH(B451,Historical!$B$7:$B$1044,0))=0,"n/a",((INDEX(Historical!$C$7:$C$1044,MATCH(B451,Historical!$B$7:$B$1044,0))/INDEX(Historical!$F$7:$F$1044,MATCH(B451,Historical!$B$7:$B$1044,0)))^(1/3)-1)*100)</f>
        <v>8.4323205776936518</v>
      </c>
      <c r="U451" s="105">
        <f>IF(INDEX(Historical!$H$7:$H$1044,MATCH(B451,Historical!$B$7:$B$1044,0))=0,"n/a",((INDEX(Historical!$C$7:$C$1044,MATCH(B451,Historical!$B$7:$B$1044,0))/INDEX(Historical!$H$7:$H$1044,MATCH(B451,Historical!$B$7:$B$1044,0)))^(1/5)-1)*100)</f>
        <v>10.300830235778413</v>
      </c>
      <c r="V451" s="105">
        <f>IF(INDEX(Historical!$M$7:$M$1044,MATCH(B451,Historical!$B$7:$B$1044,0))=0,"n/a",((INDEX(Historical!$C$7:$C$1044,MATCH(B451,Historical!$B$7:$B$1044,0))/INDEX(Historical!$M$7:$M$1044,MATCH(B451,Historical!$B$7:$B$1044,0)))^(1/10)-1)*100)</f>
        <v>11.069085371075271</v>
      </c>
      <c r="W451" s="106">
        <f t="shared" si="108"/>
        <v>0.93059452434034051</v>
      </c>
      <c r="X451" s="107">
        <f t="shared" si="109"/>
        <v>1.6376518657835315</v>
      </c>
      <c r="Y451" s="159"/>
      <c r="Z451" s="101">
        <f t="shared" si="110"/>
        <v>107.89473684210526</v>
      </c>
      <c r="AA451" s="109">
        <f t="shared" si="111"/>
        <v>29.184210526315788</v>
      </c>
      <c r="AB451" s="71">
        <v>5</v>
      </c>
      <c r="AC451" s="100">
        <v>1.52</v>
      </c>
      <c r="AD451" s="100">
        <v>7.1</v>
      </c>
      <c r="AE451" s="100">
        <v>1.41</v>
      </c>
      <c r="AF451" s="100">
        <v>4.66</v>
      </c>
      <c r="AG451" s="100">
        <v>16.02</v>
      </c>
      <c r="AH451" s="100">
        <v>-31.080000000000002</v>
      </c>
      <c r="AI451" s="100">
        <v>24.169999999999998</v>
      </c>
      <c r="AJ451" s="100">
        <v>6.29</v>
      </c>
      <c r="AK451" s="100">
        <v>3.38</v>
      </c>
      <c r="AL451" s="100">
        <v>65690</v>
      </c>
      <c r="AM451" s="100">
        <v>21.08</v>
      </c>
      <c r="AN451" s="100">
        <v>0.79</v>
      </c>
      <c r="AO451" s="110">
        <f t="shared" si="112"/>
        <v>-15.186355944279484</v>
      </c>
      <c r="AP451" s="111">
        <f t="shared" si="113"/>
        <v>13.997854582036304</v>
      </c>
      <c r="AQ451" s="112">
        <f t="shared" si="114"/>
        <v>145.85309168293668</v>
      </c>
      <c r="AR451" s="101">
        <f>INDEX(Historical!$C$7:$C$1045,MATCH(B451,Historical!$B$7:$B$1045,0))*IF(AH451="n/a",1.03,IF(AH451&lt;0,1.01,IF(AH451&gt;10,1.1,(1+AH451/100))))</f>
        <v>1.6160000000000001</v>
      </c>
      <c r="AS451" s="109">
        <f t="shared" si="115"/>
        <v>1.7776000000000003</v>
      </c>
      <c r="AT451" s="109">
        <f t="shared" si="121"/>
        <v>1.8376828800000005</v>
      </c>
      <c r="AU451" s="109">
        <f t="shared" si="121"/>
        <v>1.8997965613440007</v>
      </c>
      <c r="AV451" s="109">
        <f t="shared" si="121"/>
        <v>1.964009685117428</v>
      </c>
      <c r="AW451" s="109">
        <f t="shared" si="116"/>
        <v>9.0950891264614295</v>
      </c>
      <c r="AX451" s="113">
        <f t="shared" si="117"/>
        <v>20.502906056044701</v>
      </c>
      <c r="AY451" s="100">
        <v>1.1599999999999999</v>
      </c>
      <c r="AZ451" s="100">
        <v>5.3900000000000006</v>
      </c>
      <c r="BA451" s="100">
        <v>-44.66</v>
      </c>
      <c r="BB451" s="100">
        <v>-14.38</v>
      </c>
      <c r="BC451" s="100">
        <v>-30.880000000000003</v>
      </c>
      <c r="BE451" s="12">
        <v>2003</v>
      </c>
      <c r="BF451" s="12">
        <f t="shared" si="119"/>
        <v>2</v>
      </c>
      <c r="BG451" s="100">
        <v>6.01</v>
      </c>
      <c r="BH451" s="55" t="s">
        <v>121</v>
      </c>
      <c r="BI451" s="55" t="s">
        <v>122</v>
      </c>
    </row>
    <row r="452" spans="1:61" ht="12.75" customHeight="1" x14ac:dyDescent="0.2">
      <c r="A452" s="116" t="s">
        <v>1093</v>
      </c>
      <c r="B452" s="55" t="s">
        <v>1094</v>
      </c>
      <c r="C452" s="156" t="s">
        <v>134</v>
      </c>
      <c r="D452" s="98" t="s">
        <v>827</v>
      </c>
      <c r="E452" s="157">
        <v>11</v>
      </c>
      <c r="F452" s="2">
        <v>486</v>
      </c>
      <c r="G452" s="2" t="s">
        <v>146</v>
      </c>
      <c r="H452" s="2" t="s">
        <v>146</v>
      </c>
      <c r="I452" s="100">
        <v>141.69999999999999</v>
      </c>
      <c r="J452" s="101">
        <f t="shared" si="105"/>
        <v>0.93154551870148206</v>
      </c>
      <c r="K452" s="104">
        <v>0.33</v>
      </c>
      <c r="L452" s="71">
        <v>4</v>
      </c>
      <c r="M452" s="28">
        <f t="shared" si="106"/>
        <v>1.32</v>
      </c>
      <c r="N452" s="103" t="s">
        <v>697</v>
      </c>
      <c r="O452" s="104">
        <v>0.3</v>
      </c>
      <c r="P452" s="158">
        <v>45992</v>
      </c>
      <c r="Q452" s="158">
        <v>46006</v>
      </c>
      <c r="R452" s="28">
        <f t="shared" si="107"/>
        <v>10.000000000000009</v>
      </c>
      <c r="S452" s="105">
        <f>IF(INDEX(Historical!$D$7:$D1461,MATCH(B452,Historical!$B$7:$B$1044,0))=0,"n/a",(INDEX(Historical!$C$7:$C$1044,MATCH(B452,Historical!$B$7:$B$1044,0))/INDEX(Historical!$D$7:$D$1044,MATCH(B452,Historical!$B$7:$B$1044,0))-1)*100)</f>
        <v>6.2499999999999778</v>
      </c>
      <c r="T452" s="105">
        <f>IF(INDEX(Historical!$F$7:$F$1044,MATCH(B452,Historical!$B$7:$B$1044,0))=0,"n/a",((INDEX(Historical!$C$7:$C$1044,MATCH(B452,Historical!$B$7:$B$1044,0))/INDEX(Historical!$F$7:$F$1044,MATCH(B452,Historical!$B$7:$B$1044,0)))^(1/3)-1)*100)</f>
        <v>6.6858844342181811</v>
      </c>
      <c r="U452" s="105">
        <f>IF(INDEX(Historical!$H$7:$H$1044,MATCH(B452,Historical!$B$7:$B$1044,0))=0,"n/a",((INDEX(Historical!$C$7:$C$1044,MATCH(B452,Historical!$B$7:$B$1044,0))/INDEX(Historical!$H$7:$H$1044,MATCH(B452,Historical!$B$7:$B$1044,0)))^(1/5)-1)*100)</f>
        <v>7.7324711661702183</v>
      </c>
      <c r="V452" s="105">
        <f>IF(INDEX(Historical!$M$7:$M$1044,MATCH(B452,Historical!$B$7:$B$1044,0))=0,"n/a",((INDEX(Historical!$C$7:$C$1044,MATCH(B452,Historical!$B$7:$B$1044,0))/INDEX(Historical!$M$7:$M$1044,MATCH(B452,Historical!$B$7:$B$1044,0)))^(1/10)-1)*100)</f>
        <v>10.97617886603237</v>
      </c>
      <c r="W452" s="106">
        <f t="shared" si="108"/>
        <v>0.70447751084848387</v>
      </c>
      <c r="X452" s="107">
        <f t="shared" si="109"/>
        <v>1.5132037507182423</v>
      </c>
      <c r="Y452" s="165"/>
      <c r="Z452" s="101">
        <f t="shared" si="110"/>
        <v>11.418685121107266</v>
      </c>
      <c r="AA452" s="109">
        <f t="shared" si="111"/>
        <v>12.257785467128025</v>
      </c>
      <c r="AB452" s="71">
        <v>12</v>
      </c>
      <c r="AC452" s="100">
        <v>11.56</v>
      </c>
      <c r="AD452" s="100" t="s">
        <v>142</v>
      </c>
      <c r="AE452" s="100">
        <v>2.25</v>
      </c>
      <c r="AF452" s="100">
        <v>1.38</v>
      </c>
      <c r="AG452" s="100">
        <v>11.959999999999999</v>
      </c>
      <c r="AH452" s="100">
        <v>-23.22</v>
      </c>
      <c r="AI452" s="100">
        <v>8.6900000000000013</v>
      </c>
      <c r="AJ452" s="100">
        <v>5.1100000000000003</v>
      </c>
      <c r="AK452" s="100" t="s">
        <v>142</v>
      </c>
      <c r="AL452" s="100">
        <v>5100</v>
      </c>
      <c r="AM452" s="100">
        <v>59.63</v>
      </c>
      <c r="AN452" s="100">
        <v>2.11</v>
      </c>
      <c r="AO452" s="110">
        <f t="shared" si="112"/>
        <v>-3.5937687822563245</v>
      </c>
      <c r="AP452" s="111">
        <f t="shared" si="113"/>
        <v>8.6640166848717008</v>
      </c>
      <c r="AQ452" s="112">
        <f t="shared" si="114"/>
        <v>-13.292973642048356</v>
      </c>
      <c r="AR452" s="101">
        <f>INDEX(Historical!$C$7:$C$1045,MATCH(B452,Historical!$B$7:$B$1045,0))*IF(AH452="n/a",1.03,IF(AH452&lt;0,1.01,IF(AH452&gt;10,1.1,(1+AH452/100))))</f>
        <v>1.2019</v>
      </c>
      <c r="AS452" s="109">
        <f t="shared" si="115"/>
        <v>1.3063451099999999</v>
      </c>
      <c r="AT452" s="109">
        <f t="shared" si="121"/>
        <v>1.3455354632999998</v>
      </c>
      <c r="AU452" s="109">
        <f t="shared" si="121"/>
        <v>1.3859015271989998</v>
      </c>
      <c r="AV452" s="109">
        <f t="shared" si="121"/>
        <v>1.4274785730149699</v>
      </c>
      <c r="AW452" s="109">
        <f t="shared" si="116"/>
        <v>6.667160673513969</v>
      </c>
      <c r="AX452" s="113">
        <f t="shared" si="117"/>
        <v>4.7051239756626462</v>
      </c>
      <c r="AY452" s="100">
        <v>0.84</v>
      </c>
      <c r="AZ452" s="100">
        <v>35.6</v>
      </c>
      <c r="BA452" s="100">
        <v>-1.8599999999999999</v>
      </c>
      <c r="BB452" s="100">
        <v>6.8000000000000007</v>
      </c>
      <c r="BC452" s="100">
        <v>8.86</v>
      </c>
      <c r="BE452" s="12">
        <v>2015</v>
      </c>
      <c r="BF452" s="12">
        <f t="shared" si="119"/>
        <v>1</v>
      </c>
      <c r="BG452" s="100">
        <v>3.02</v>
      </c>
      <c r="BH452" s="55" t="s">
        <v>121</v>
      </c>
      <c r="BI452" s="55" t="s">
        <v>122</v>
      </c>
    </row>
    <row r="453" spans="1:61" ht="12.75" customHeight="1" x14ac:dyDescent="0.2">
      <c r="A453" s="123" t="s">
        <v>416</v>
      </c>
      <c r="B453" s="55" t="s">
        <v>417</v>
      </c>
      <c r="C453" s="156" t="s">
        <v>300</v>
      </c>
      <c r="D453" s="98" t="s">
        <v>323</v>
      </c>
      <c r="E453" s="157">
        <v>36</v>
      </c>
      <c r="F453" s="2">
        <v>79</v>
      </c>
      <c r="G453" s="2" t="s">
        <v>119</v>
      </c>
      <c r="H453" s="2" t="s">
        <v>119</v>
      </c>
      <c r="I453" s="100">
        <v>43.79</v>
      </c>
      <c r="J453" s="101">
        <f t="shared" si="105"/>
        <v>5.4807033569308059</v>
      </c>
      <c r="K453" s="104">
        <v>0.6</v>
      </c>
      <c r="L453" s="71">
        <v>4</v>
      </c>
      <c r="M453" s="28">
        <f t="shared" si="106"/>
        <v>2.4</v>
      </c>
      <c r="N453" s="103" t="s">
        <v>151</v>
      </c>
      <c r="O453" s="104">
        <v>0.57999999999999996</v>
      </c>
      <c r="P453" s="158">
        <v>45869</v>
      </c>
      <c r="Q453" s="158">
        <v>45884</v>
      </c>
      <c r="R453" s="28">
        <f t="shared" si="107"/>
        <v>3.4482758620689689</v>
      </c>
      <c r="S453" s="105">
        <f>IF(INDEX(Historical!$D$7:$D1462,MATCH(B453,Historical!$B$7:$B$1044,0))=0,"n/a",(INDEX(Historical!$C$7:$C$1044,MATCH(B453,Historical!$B$7:$B$1044,0))/INDEX(Historical!$D$7:$D$1044,MATCH(B453,Historical!$B$7:$B$1044,0))-1)*100)</f>
        <v>3.0567685589519611</v>
      </c>
      <c r="T453" s="105">
        <f>IF(INDEX(Historical!$F$7:$F$1044,MATCH(B453,Historical!$B$7:$B$1044,0))=0,"n/a",((INDEX(Historical!$C$7:$C$1044,MATCH(B453,Historical!$B$7:$B$1044,0))/INDEX(Historical!$F$7:$F$1044,MATCH(B453,Historical!$B$7:$B$1044,0)))^(1/3)-1)*100)</f>
        <v>2.9957767644273936</v>
      </c>
      <c r="U453" s="105">
        <f>IF(INDEX(Historical!$H$7:$H$1044,MATCH(B453,Historical!$B$7:$B$1044,0))=0,"n/a",((INDEX(Historical!$C$7:$C$1044,MATCH(B453,Historical!$B$7:$B$1044,0))/INDEX(Historical!$H$7:$H$1044,MATCH(B453,Historical!$B$7:$B$1044,0)))^(1/5)-1)*100)</f>
        <v>2.6569439812986984</v>
      </c>
      <c r="V453" s="105">
        <f>IF(INDEX(Historical!$M$7:$M$1044,MATCH(B453,Historical!$B$7:$B$1044,0))=0,"n/a",((INDEX(Historical!$C$7:$C$1044,MATCH(B453,Historical!$B$7:$B$1044,0))/INDEX(Historical!$M$7:$M$1044,MATCH(B453,Historical!$B$7:$B$1044,0)))^(1/10)-1)*100)</f>
        <v>3.2741405033333892</v>
      </c>
      <c r="W453" s="106">
        <f t="shared" si="108"/>
        <v>0.81149357475455752</v>
      </c>
      <c r="X453" s="107">
        <f t="shared" si="109"/>
        <v>0.238504845718016</v>
      </c>
      <c r="Y453" s="55"/>
      <c r="Z453" s="101">
        <f t="shared" si="110"/>
        <v>115.94202898550725</v>
      </c>
      <c r="AA453" s="109">
        <f t="shared" si="111"/>
        <v>21.154589371980677</v>
      </c>
      <c r="AB453" s="71">
        <v>12</v>
      </c>
      <c r="AC453" s="100">
        <v>2.0699999999999998</v>
      </c>
      <c r="AD453" s="100">
        <v>11.32</v>
      </c>
      <c r="AE453" s="100">
        <v>9</v>
      </c>
      <c r="AF453" s="100">
        <v>1.89</v>
      </c>
      <c r="AG453" s="100">
        <v>8.89</v>
      </c>
      <c r="AH453" s="100">
        <v>-0.85000000000000009</v>
      </c>
      <c r="AI453" s="100">
        <v>2.98</v>
      </c>
      <c r="AJ453" s="100">
        <v>11.14</v>
      </c>
      <c r="AK453" s="100">
        <v>1.83</v>
      </c>
      <c r="AL453" s="100">
        <v>8330</v>
      </c>
      <c r="AM453" s="100">
        <v>0.86999999999999988</v>
      </c>
      <c r="AN453" s="100">
        <v>1.1000000000000001</v>
      </c>
      <c r="AO453" s="110">
        <f t="shared" si="112"/>
        <v>-13.016942033751173</v>
      </c>
      <c r="AP453" s="111">
        <f t="shared" si="113"/>
        <v>8.1376473382295043</v>
      </c>
      <c r="AQ453" s="112">
        <f t="shared" si="114"/>
        <v>33.303619877570355</v>
      </c>
      <c r="AR453" s="101">
        <f>INDEX(Historical!$C$7:$C$1045,MATCH(B453,Historical!$B$7:$B$1045,0))*IF(AH453="n/a",1.03,IF(AH453&lt;0,1.01,IF(AH453&gt;10,1.1,(1+AH453/100))))</f>
        <v>2.3835999999999999</v>
      </c>
      <c r="AS453" s="109">
        <f t="shared" si="115"/>
        <v>2.4546312800000001</v>
      </c>
      <c r="AT453" s="109">
        <f t="shared" si="121"/>
        <v>2.4995510324240002</v>
      </c>
      <c r="AU453" s="109">
        <f t="shared" si="121"/>
        <v>2.5452928163173594</v>
      </c>
      <c r="AV453" s="109">
        <f t="shared" si="121"/>
        <v>2.5918716748559669</v>
      </c>
      <c r="AW453" s="109">
        <f t="shared" si="116"/>
        <v>12.474946803597327</v>
      </c>
      <c r="AX453" s="113">
        <f t="shared" si="117"/>
        <v>28.488117843337125</v>
      </c>
      <c r="AY453" s="100">
        <v>0.8</v>
      </c>
      <c r="AZ453" s="100">
        <v>12.57</v>
      </c>
      <c r="BA453" s="100">
        <v>-4.87</v>
      </c>
      <c r="BB453" s="100">
        <v>-0.54</v>
      </c>
      <c r="BC453" s="100">
        <v>3.56</v>
      </c>
      <c r="BD453" s="69"/>
      <c r="BE453" s="12">
        <v>1990</v>
      </c>
      <c r="BF453" s="12">
        <f t="shared" si="119"/>
        <v>4</v>
      </c>
      <c r="BG453" s="100">
        <v>4.2700000000000005</v>
      </c>
      <c r="BH453" s="55" t="s">
        <v>121</v>
      </c>
      <c r="BI453" s="55" t="s">
        <v>302</v>
      </c>
    </row>
    <row r="454" spans="1:61" ht="12.75" customHeight="1" x14ac:dyDescent="0.2">
      <c r="A454" s="123" t="s">
        <v>1095</v>
      </c>
      <c r="B454" s="55" t="s">
        <v>1096</v>
      </c>
      <c r="C454" s="156" t="s">
        <v>116</v>
      </c>
      <c r="D454" s="98" t="s">
        <v>329</v>
      </c>
      <c r="E454" s="157">
        <v>22</v>
      </c>
      <c r="F454" s="2">
        <v>177</v>
      </c>
      <c r="G454" s="2" t="s">
        <v>119</v>
      </c>
      <c r="H454" s="2" t="s">
        <v>119</v>
      </c>
      <c r="I454" s="100">
        <v>579.48</v>
      </c>
      <c r="J454" s="101">
        <f t="shared" si="105"/>
        <v>1.5945330296127564</v>
      </c>
      <c r="K454" s="104">
        <v>2.31</v>
      </c>
      <c r="L454" s="71">
        <v>4</v>
      </c>
      <c r="M454" s="28">
        <f t="shared" si="106"/>
        <v>9.24</v>
      </c>
      <c r="N454" s="103" t="s">
        <v>581</v>
      </c>
      <c r="O454" s="104">
        <v>2.06</v>
      </c>
      <c r="P454" s="158">
        <v>45810</v>
      </c>
      <c r="Q454" s="158">
        <v>45826</v>
      </c>
      <c r="R454" s="28">
        <f t="shared" si="107"/>
        <v>12.135922330097088</v>
      </c>
      <c r="S454" s="105">
        <f>IF(INDEX(Historical!$D$7:$D1463,MATCH(B454,Historical!$B$7:$B$1044,0))=0,"n/a",(INDEX(Historical!$C$7:$C$1044,MATCH(B454,Historical!$B$7:$B$1044,0))/INDEX(Historical!$D$7:$D$1044,MATCH(B454,Historical!$B$7:$B$1044,0))-1)*100)</f>
        <v>11.67701863354036</v>
      </c>
      <c r="T454" s="105">
        <f>IF(INDEX(Historical!$F$7:$F$1044,MATCH(B454,Historical!$B$7:$B$1044,0))=0,"n/a",((INDEX(Historical!$C$7:$C$1044,MATCH(B454,Historical!$B$7:$B$1044,0))/INDEX(Historical!$F$7:$F$1044,MATCH(B454,Historical!$B$7:$B$1044,0)))^(1/3)-1)*100)</f>
        <v>9.9691830148052283</v>
      </c>
      <c r="U454" s="105">
        <f>IF(INDEX(Historical!$H$7:$H$1044,MATCH(B454,Historical!$B$7:$B$1044,0))=0,"n/a",((INDEX(Historical!$C$7:$C$1044,MATCH(B454,Historical!$B$7:$B$1044,0))/INDEX(Historical!$H$7:$H$1044,MATCH(B454,Historical!$B$7:$B$1044,0)))^(1/5)-1)*100)</f>
        <v>9.656738997058989</v>
      </c>
      <c r="V454" s="105">
        <f>IF(INDEX(Historical!$M$7:$M$1044,MATCH(B454,Historical!$B$7:$B$1044,0))=0,"n/a",((INDEX(Historical!$C$7:$C$1044,MATCH(B454,Historical!$B$7:$B$1044,0))/INDEX(Historical!$M$7:$M$1044,MATCH(B454,Historical!$B$7:$B$1044,0)))^(1/10)-1)*100)</f>
        <v>11.234574993260459</v>
      </c>
      <c r="W454" s="106">
        <f t="shared" si="108"/>
        <v>0.85955534613921736</v>
      </c>
      <c r="X454" s="107">
        <f t="shared" si="109"/>
        <v>1.0899253947019176</v>
      </c>
      <c r="Y454" s="55"/>
      <c r="Z454" s="101">
        <f t="shared" si="110"/>
        <v>28.865979381443303</v>
      </c>
      <c r="AA454" s="109">
        <f t="shared" si="111"/>
        <v>18.103092783505158</v>
      </c>
      <c r="AB454" s="71">
        <v>12</v>
      </c>
      <c r="AC454" s="100">
        <v>32.01</v>
      </c>
      <c r="AD454" s="100">
        <v>2.56</v>
      </c>
      <c r="AE454" s="100">
        <v>1.94</v>
      </c>
      <c r="AF454" s="100">
        <v>4.8099999999999996</v>
      </c>
      <c r="AG454" s="100">
        <v>28.51</v>
      </c>
      <c r="AH454" s="100">
        <v>6.04</v>
      </c>
      <c r="AI454" s="100">
        <v>8</v>
      </c>
      <c r="AJ454" s="100">
        <v>8.86</v>
      </c>
      <c r="AK454" s="100">
        <v>7.51</v>
      </c>
      <c r="AL454" s="100">
        <v>82310</v>
      </c>
      <c r="AM454" s="100">
        <v>0.16999999999999998</v>
      </c>
      <c r="AN454" s="100">
        <v>1</v>
      </c>
      <c r="AO454" s="110">
        <f t="shared" si="112"/>
        <v>-6.851820756833412</v>
      </c>
      <c r="AP454" s="111">
        <f t="shared" si="113"/>
        <v>11.251272026671746</v>
      </c>
      <c r="AQ454" s="112">
        <f t="shared" si="114"/>
        <v>96.724145598923798</v>
      </c>
      <c r="AR454" s="101">
        <f>INDEX(Historical!$C$7:$C$1045,MATCH(B454,Historical!$B$7:$B$1045,0))*IF(AH454="n/a",1.03,IF(AH454&lt;0,1.01,IF(AH454&gt;10,1.1,(1+AH454/100))))</f>
        <v>9.5329960000000007</v>
      </c>
      <c r="AS454" s="109">
        <f t="shared" si="115"/>
        <v>10.295635680000002</v>
      </c>
      <c r="AT454" s="109">
        <f t="shared" si="121"/>
        <v>11.068837919568001</v>
      </c>
      <c r="AU454" s="109">
        <f t="shared" si="121"/>
        <v>11.900107647327557</v>
      </c>
      <c r="AV454" s="109">
        <f t="shared" si="121"/>
        <v>12.793805731641855</v>
      </c>
      <c r="AW454" s="109">
        <f t="shared" si="116"/>
        <v>55.591382978537411</v>
      </c>
      <c r="AX454" s="113">
        <f t="shared" si="117"/>
        <v>9.5933221126764359</v>
      </c>
      <c r="AY454" s="100">
        <v>-0.11</v>
      </c>
      <c r="AZ454" s="100">
        <v>27.92</v>
      </c>
      <c r="BA454" s="100">
        <v>-25.130000000000003</v>
      </c>
      <c r="BB454" s="100">
        <v>-15.870000000000001</v>
      </c>
      <c r="BC454" s="100">
        <v>-6.58</v>
      </c>
      <c r="BE454" s="12">
        <v>2004</v>
      </c>
      <c r="BF454" s="12">
        <f t="shared" si="119"/>
        <v>2</v>
      </c>
      <c r="BG454" s="100">
        <v>9.2899999999999991</v>
      </c>
      <c r="BH454" s="55" t="s">
        <v>121</v>
      </c>
      <c r="BI454" s="55" t="s">
        <v>122</v>
      </c>
    </row>
    <row r="455" spans="1:61" ht="12.75" customHeight="1" x14ac:dyDescent="0.2">
      <c r="A455" s="116" t="s">
        <v>1097</v>
      </c>
      <c r="B455" s="55" t="s">
        <v>1098</v>
      </c>
      <c r="C455" s="156" t="s">
        <v>116</v>
      </c>
      <c r="D455" s="98" t="s">
        <v>215</v>
      </c>
      <c r="E455" s="157">
        <v>12</v>
      </c>
      <c r="F455" s="2">
        <v>471</v>
      </c>
      <c r="G455" s="2" t="s">
        <v>146</v>
      </c>
      <c r="H455" s="2" t="s">
        <v>146</v>
      </c>
      <c r="I455" s="100">
        <v>291.55</v>
      </c>
      <c r="J455" s="101">
        <f t="shared" ref="J455:J518" si="122">(M455/I455)*100</f>
        <v>0.43903275595952662</v>
      </c>
      <c r="K455" s="104">
        <v>0.32</v>
      </c>
      <c r="L455" s="71">
        <v>4</v>
      </c>
      <c r="M455" s="28">
        <f t="shared" ref="M455:M518" si="123">K455*L455</f>
        <v>1.28</v>
      </c>
      <c r="N455" s="103" t="s">
        <v>312</v>
      </c>
      <c r="O455" s="104">
        <v>0.31</v>
      </c>
      <c r="P455" s="158">
        <v>46085</v>
      </c>
      <c r="Q455" s="158">
        <v>46099</v>
      </c>
      <c r="R455" s="28">
        <f t="shared" ref="R455:R518" si="124">(K455-O455)/O455*100</f>
        <v>3.2258064516129057</v>
      </c>
      <c r="S455" s="105">
        <f>IF(INDEX(Historical!$D$7:$D1464,MATCH(B455,Historical!$B$7:$B$1044,0))=0,"n/a",(INDEX(Historical!$C$7:$C$1044,MATCH(B455,Historical!$B$7:$B$1044,0))/INDEX(Historical!$D$7:$D$1044,MATCH(B455,Historical!$B$7:$B$1044,0))-1)*100)</f>
        <v>3.3333333333333437</v>
      </c>
      <c r="T455" s="105">
        <f>IF(INDEX(Historical!$F$7:$F$1044,MATCH(B455,Historical!$B$7:$B$1044,0))=0,"n/a",((INDEX(Historical!$C$7:$C$1044,MATCH(B455,Historical!$B$7:$B$1044,0))/INDEX(Historical!$F$7:$F$1044,MATCH(B455,Historical!$B$7:$B$1044,0)))^(1/3)-1)*100)</f>
        <v>3.4509669068251148</v>
      </c>
      <c r="U455" s="105">
        <f>IF(INDEX(Historical!$H$7:$H$1044,MATCH(B455,Historical!$B$7:$B$1044,0))=0,"n/a",((INDEX(Historical!$C$7:$C$1044,MATCH(B455,Historical!$B$7:$B$1044,0))/INDEX(Historical!$H$7:$H$1044,MATCH(B455,Historical!$B$7:$B$1044,0)))^(1/5)-1)*100)</f>
        <v>3.5804203580214189</v>
      </c>
      <c r="V455" s="105">
        <f>IF(INDEX(Historical!$M$7:$M$1044,MATCH(B455,Historical!$B$7:$B$1044,0))=0,"n/a",((INDEX(Historical!$C$7:$C$1044,MATCH(B455,Historical!$B$7:$B$1044,0))/INDEX(Historical!$M$7:$M$1044,MATCH(B455,Historical!$B$7:$B$1044,0)))^(1/10)-1)*100)</f>
        <v>4.4800014160264245</v>
      </c>
      <c r="W455" s="106">
        <f t="shared" ref="W455:W518" si="125">IF(OR(U455&lt;=0,U455="n/a",V455&lt;=0,V455="n/a"),"n/a",U455/V455)</f>
        <v>0.79920072016341082</v>
      </c>
      <c r="X455" s="107" t="str">
        <f t="shared" ref="X455:X518" si="126">IF(OR(AJ455&lt;=0,AJ455="n/a",U455&lt;=0,U455="n/a"),"n/a",U455/AJ455)</f>
        <v>n/a</v>
      </c>
      <c r="Y455" s="123"/>
      <c r="Z455" s="101">
        <f t="shared" ref="Z455:Z518" si="127">IF(OR(AC455&lt;0.01,AC455="n/a"),"n/a",M455/AC455*100)</f>
        <v>67.368421052631589</v>
      </c>
      <c r="AA455" s="109">
        <f t="shared" ref="AA455:AA518" si="128">IF(OR(AC455&lt;0.01,AC455="n/a"),"n/a",I455/AC455)</f>
        <v>153.44736842105266</v>
      </c>
      <c r="AB455" s="71">
        <v>12</v>
      </c>
      <c r="AC455" s="100">
        <v>1.9</v>
      </c>
      <c r="AD455" s="100" t="s">
        <v>142</v>
      </c>
      <c r="AE455" s="100">
        <v>5.39</v>
      </c>
      <c r="AF455" s="100">
        <v>3.98</v>
      </c>
      <c r="AG455" s="100">
        <v>2.7199999999999998</v>
      </c>
      <c r="AH455" s="100">
        <v>12.770000000000001</v>
      </c>
      <c r="AI455" s="100">
        <v>13.04</v>
      </c>
      <c r="AJ455" s="100" t="s">
        <v>142</v>
      </c>
      <c r="AK455" s="100" t="s">
        <v>142</v>
      </c>
      <c r="AL455" s="100">
        <v>6160</v>
      </c>
      <c r="AM455" s="100">
        <v>0.67</v>
      </c>
      <c r="AN455" s="100">
        <v>0.47</v>
      </c>
      <c r="AO455" s="110">
        <f t="shared" ref="AO455:AO518" si="129">IF(U455="n/a","n/a",IF(AA455&lt;0,"n/a",IF(AA455="n/a","n/a",J455+U455-AA455)))</f>
        <v>-149.42791530707171</v>
      </c>
      <c r="AP455" s="111">
        <f t="shared" ref="AP455:AP518" si="130">IF(U455="n/a","n/a",J455+U455)</f>
        <v>4.019453113980946</v>
      </c>
      <c r="AQ455" s="112">
        <f t="shared" ref="AQ455:AQ518" si="131">IF(OR(AC455&lt;0.01,AC455="n/a",AF455="n/a"),"n/a",(I455/SQRT(22.5*AC455*(I455/AF455))-1)*100)</f>
        <v>420.99073411073232</v>
      </c>
      <c r="AR455" s="101">
        <f>INDEX(Historical!$C$7:$C$1045,MATCH(B455,Historical!$B$7:$B$1045,0))*IF(AH455="n/a",1.03,IF(AH455&lt;0,1.01,IF(AH455&gt;10,1.1,(1+AH455/100))))</f>
        <v>1.3640000000000001</v>
      </c>
      <c r="AS455" s="109">
        <f t="shared" ref="AS455:AS518" si="132">IF($AI455="n/a",1.03*AR455,IF($AI455&lt;0,1.01*AR455,IF($AI455&gt;10,1.1*AR455,(1+$AI455/100)*AR455)))</f>
        <v>1.5004000000000002</v>
      </c>
      <c r="AT455" s="109">
        <f t="shared" si="121"/>
        <v>1.5454120000000002</v>
      </c>
      <c r="AU455" s="109">
        <f t="shared" si="121"/>
        <v>1.5917743600000003</v>
      </c>
      <c r="AV455" s="109">
        <f t="shared" si="121"/>
        <v>1.6395275908000004</v>
      </c>
      <c r="AW455" s="109">
        <f t="shared" ref="AW455:AW518" si="133">SUM(AR455:AV455)</f>
        <v>7.6411139508000012</v>
      </c>
      <c r="AX455" s="113">
        <f t="shared" ref="AX455:AX518" si="134">AW455/I455*100</f>
        <v>2.6208588409535247</v>
      </c>
      <c r="AY455" s="100">
        <v>1.55</v>
      </c>
      <c r="AZ455" s="100">
        <v>99.039999999999992</v>
      </c>
      <c r="BA455" s="100">
        <v>-3.0300000000000002</v>
      </c>
      <c r="BB455" s="100">
        <v>10.11</v>
      </c>
      <c r="BC455" s="100">
        <v>23.96</v>
      </c>
      <c r="BE455" s="12">
        <v>2015</v>
      </c>
      <c r="BF455" s="12">
        <f t="shared" si="119"/>
        <v>1</v>
      </c>
      <c r="BG455" s="100">
        <v>1.5699999999999998</v>
      </c>
      <c r="BH455" s="55" t="s">
        <v>121</v>
      </c>
      <c r="BI455" s="55" t="s">
        <v>122</v>
      </c>
    </row>
    <row r="456" spans="1:61" ht="12.75" customHeight="1" x14ac:dyDescent="0.2">
      <c r="A456" s="116" t="s">
        <v>1568</v>
      </c>
      <c r="B456" s="55" t="s">
        <v>1569</v>
      </c>
      <c r="C456" s="156" t="s">
        <v>162</v>
      </c>
      <c r="D456" s="98" t="s">
        <v>296</v>
      </c>
      <c r="E456" s="157">
        <v>7</v>
      </c>
      <c r="F456" s="2">
        <v>606</v>
      </c>
      <c r="G456" s="2" t="s">
        <v>146</v>
      </c>
      <c r="H456" s="2" t="s">
        <v>146</v>
      </c>
      <c r="I456" s="100">
        <v>155.58000000000001</v>
      </c>
      <c r="J456" s="101">
        <f t="shared" si="122"/>
        <v>1.2212366628101297</v>
      </c>
      <c r="K456" s="104">
        <v>0.47499999999999998</v>
      </c>
      <c r="L456" s="71">
        <v>4</v>
      </c>
      <c r="M456" s="28">
        <f t="shared" si="123"/>
        <v>1.9</v>
      </c>
      <c r="N456" s="103" t="s">
        <v>151</v>
      </c>
      <c r="O456" s="104">
        <v>0.44</v>
      </c>
      <c r="P456" s="158">
        <v>46055</v>
      </c>
      <c r="Q456" s="158">
        <v>46070</v>
      </c>
      <c r="R456" s="28">
        <f t="shared" si="124"/>
        <v>7.9545454545454488</v>
      </c>
      <c r="S456" s="105">
        <f>IF(INDEX(Historical!$D$7:$D1465,MATCH(B456,Historical!$B$7:$B$1044,0))=0,"n/a",(INDEX(Historical!$C$7:$C$1044,MATCH(B456,Historical!$B$7:$B$1044,0))/INDEX(Historical!$D$7:$D$1044,MATCH(B456,Historical!$B$7:$B$1044,0))-1)*100)</f>
        <v>7.9754601226993849</v>
      </c>
      <c r="T456" s="105">
        <f>IF(INDEX(Historical!$F$7:$F$1044,MATCH(B456,Historical!$B$7:$B$1044,0))=0,"n/a",((INDEX(Historical!$C$7:$C$1044,MATCH(B456,Historical!$B$7:$B$1044,0))/INDEX(Historical!$F$7:$F$1044,MATCH(B456,Historical!$B$7:$B$1044,0)))^(1/3)-1)*100)</f>
        <v>7.9265291666473336</v>
      </c>
      <c r="U456" s="105">
        <f>IF(INDEX(Historical!$H$7:$H$1044,MATCH(B456,Historical!$B$7:$B$1044,0))=0,"n/a",((INDEX(Historical!$C$7:$C$1044,MATCH(B456,Historical!$B$7:$B$1044,0))/INDEX(Historical!$H$7:$H$1044,MATCH(B456,Historical!$B$7:$B$1044,0)))^(1/5)-1)*100)</f>
        <v>7.9608473046602901</v>
      </c>
      <c r="V456" s="105">
        <f>IF(INDEX(Historical!$M$7:$M$1044,MATCH(B456,Historical!$B$7:$B$1044,0))=0,"n/a",((INDEX(Historical!$C$7:$C$1044,MATCH(B456,Historical!$B$7:$B$1044,0))/INDEX(Historical!$M$7:$M$1044,MATCH(B456,Historical!$B$7:$B$1044,0)))^(1/10)-1)*100)</f>
        <v>11.739948645007514</v>
      </c>
      <c r="W456" s="106">
        <f t="shared" si="125"/>
        <v>0.67809898879291008</v>
      </c>
      <c r="X456" s="107">
        <f t="shared" si="126"/>
        <v>0.56540108697871383</v>
      </c>
      <c r="Y456" s="162"/>
      <c r="Z456" s="101">
        <f t="shared" si="127"/>
        <v>48.101265822784804</v>
      </c>
      <c r="AA456" s="109">
        <f t="shared" si="128"/>
        <v>39.387341772151899</v>
      </c>
      <c r="AB456" s="71">
        <v>12</v>
      </c>
      <c r="AC456" s="100">
        <v>3.95</v>
      </c>
      <c r="AD456" s="100">
        <v>0.76</v>
      </c>
      <c r="AE456" s="100">
        <v>1.0900000000000001</v>
      </c>
      <c r="AF456" s="100">
        <v>28.73</v>
      </c>
      <c r="AG456" s="100">
        <v>41.55</v>
      </c>
      <c r="AH456" s="100">
        <v>13.600000000000001</v>
      </c>
      <c r="AI456" s="100">
        <v>25.21</v>
      </c>
      <c r="AJ456" s="100">
        <v>14.08</v>
      </c>
      <c r="AK456" s="100">
        <v>17.84</v>
      </c>
      <c r="AL456" s="100">
        <v>33380</v>
      </c>
      <c r="AM456" s="100">
        <v>4.55</v>
      </c>
      <c r="AN456" s="100">
        <v>9.89</v>
      </c>
      <c r="AO456" s="110">
        <f t="shared" si="129"/>
        <v>-30.20525780468148</v>
      </c>
      <c r="AP456" s="111">
        <f t="shared" si="130"/>
        <v>9.1820839674704189</v>
      </c>
      <c r="AQ456" s="112">
        <f t="shared" si="131"/>
        <v>609.17740426306568</v>
      </c>
      <c r="AR456" s="101">
        <f>INDEX(Historical!$C$7:$C$1045,MATCH(B456,Historical!$B$7:$B$1045,0))*IF(AH456="n/a",1.03,IF(AH456&lt;0,1.01,IF(AH456&gt;10,1.1,(1+AH456/100))))</f>
        <v>1.9360000000000002</v>
      </c>
      <c r="AS456" s="109">
        <f t="shared" si="132"/>
        <v>2.1296000000000004</v>
      </c>
      <c r="AT456" s="109">
        <f t="shared" si="121"/>
        <v>2.3425600000000006</v>
      </c>
      <c r="AU456" s="109">
        <f t="shared" si="121"/>
        <v>2.5768160000000009</v>
      </c>
      <c r="AV456" s="109">
        <f t="shared" si="121"/>
        <v>2.8344976000000011</v>
      </c>
      <c r="AW456" s="109">
        <f t="shared" si="133"/>
        <v>11.819473600000004</v>
      </c>
      <c r="AX456" s="113">
        <f t="shared" si="134"/>
        <v>7.59703920812444</v>
      </c>
      <c r="AY456" s="100">
        <v>1.3</v>
      </c>
      <c r="AZ456" s="100">
        <v>47.75</v>
      </c>
      <c r="BA456" s="100">
        <v>-18.099999999999998</v>
      </c>
      <c r="BB456" s="100">
        <v>-2.46</v>
      </c>
      <c r="BC456" s="100">
        <v>-2.63</v>
      </c>
      <c r="BE456" s="12">
        <v>2020</v>
      </c>
      <c r="BF456" s="12">
        <f t="shared" si="119"/>
        <v>1</v>
      </c>
      <c r="BG456" s="100">
        <v>3.25</v>
      </c>
      <c r="BH456" s="55" t="s">
        <v>121</v>
      </c>
      <c r="BI456" s="55" t="s">
        <v>122</v>
      </c>
    </row>
    <row r="457" spans="1:61" ht="12.75" customHeight="1" x14ac:dyDescent="0.2">
      <c r="A457" s="123" t="s">
        <v>1099</v>
      </c>
      <c r="B457" s="55" t="s">
        <v>1100</v>
      </c>
      <c r="C457" s="156" t="s">
        <v>134</v>
      </c>
      <c r="D457" s="98" t="s">
        <v>157</v>
      </c>
      <c r="E457" s="157">
        <v>16</v>
      </c>
      <c r="F457" s="2">
        <v>254</v>
      </c>
      <c r="G457" s="2" t="s">
        <v>146</v>
      </c>
      <c r="H457" s="2" t="s">
        <v>146</v>
      </c>
      <c r="I457" s="100">
        <v>24.53</v>
      </c>
      <c r="J457" s="101">
        <f t="shared" si="122"/>
        <v>2.6090501426824297</v>
      </c>
      <c r="K457" s="104">
        <v>0.16</v>
      </c>
      <c r="L457" s="71">
        <v>4</v>
      </c>
      <c r="M457" s="28">
        <f t="shared" si="123"/>
        <v>0.64</v>
      </c>
      <c r="N457" s="103" t="s">
        <v>355</v>
      </c>
      <c r="O457" s="104">
        <v>0.155</v>
      </c>
      <c r="P457" s="115">
        <v>45722</v>
      </c>
      <c r="Q457" s="115">
        <v>45730</v>
      </c>
      <c r="R457" s="28">
        <f t="shared" si="124"/>
        <v>3.2258064516129057</v>
      </c>
      <c r="S457" s="105">
        <f>IF(INDEX(Historical!$D$7:$D1466,MATCH(B457,Historical!$B$7:$B$1044,0))=0,"n/a",(INDEX(Historical!$C$7:$C$1044,MATCH(B457,Historical!$B$7:$B$1044,0))/INDEX(Historical!$D$7:$D$1044,MATCH(B457,Historical!$B$7:$B$1044,0))-1)*100)</f>
        <v>4.0650406504065151</v>
      </c>
      <c r="T457" s="105">
        <f>IF(INDEX(Historical!$F$7:$F$1044,MATCH(B457,Historical!$B$7:$B$1044,0))=0,"n/a",((INDEX(Historical!$C$7:$C$1044,MATCH(B457,Historical!$B$7:$B$1044,0))/INDEX(Historical!$F$7:$F$1044,MATCH(B457,Historical!$B$7:$B$1044,0)))^(1/3)-1)*100)</f>
        <v>12.044237589467022</v>
      </c>
      <c r="U457" s="105">
        <f>IF(INDEX(Historical!$H$7:$H$1044,MATCH(B457,Historical!$B$7:$B$1044,0))=0,"n/a",((INDEX(Historical!$C$7:$C$1044,MATCH(B457,Historical!$B$7:$B$1044,0))/INDEX(Historical!$H$7:$H$1044,MATCH(B457,Historical!$B$7:$B$1044,0)))^(1/5)-1)*100)</f>
        <v>13.154590110316878</v>
      </c>
      <c r="V457" s="105">
        <f>IF(INDEX(Historical!$M$7:$M$1044,MATCH(B457,Historical!$B$7:$B$1044,0))=0,"n/a",((INDEX(Historical!$C$7:$C$1044,MATCH(B457,Historical!$B$7:$B$1044,0))/INDEX(Historical!$M$7:$M$1044,MATCH(B457,Historical!$B$7:$B$1044,0)))^(1/10)-1)*100)</f>
        <v>13.214179793258163</v>
      </c>
      <c r="W457" s="106">
        <f t="shared" si="125"/>
        <v>0.99549047433336069</v>
      </c>
      <c r="X457" s="107">
        <f t="shared" si="126"/>
        <v>0.74827019967672792</v>
      </c>
      <c r="Y457" s="55"/>
      <c r="Z457" s="101">
        <f t="shared" si="127"/>
        <v>22.145328719723185</v>
      </c>
      <c r="AA457" s="109">
        <f t="shared" si="128"/>
        <v>8.4878892733564015</v>
      </c>
      <c r="AB457" s="71">
        <v>12</v>
      </c>
      <c r="AC457" s="100">
        <v>2.89</v>
      </c>
      <c r="AD457" s="100" t="s">
        <v>142</v>
      </c>
      <c r="AE457" s="100">
        <v>2.09</v>
      </c>
      <c r="AF457" s="100">
        <v>1.62</v>
      </c>
      <c r="AG457" s="100">
        <v>21.11</v>
      </c>
      <c r="AH457" s="100">
        <v>9.24</v>
      </c>
      <c r="AI457" s="100">
        <v>5.7700000000000005</v>
      </c>
      <c r="AJ457" s="100">
        <v>17.580000000000002</v>
      </c>
      <c r="AK457" s="100" t="s">
        <v>142</v>
      </c>
      <c r="AL457" s="100">
        <v>545.54</v>
      </c>
      <c r="AM457" s="100">
        <v>2.81</v>
      </c>
      <c r="AN457" s="100">
        <v>0.28000000000000003</v>
      </c>
      <c r="AO457" s="110">
        <f t="shared" si="129"/>
        <v>7.2757509796429058</v>
      </c>
      <c r="AP457" s="111">
        <f t="shared" si="130"/>
        <v>15.763640252999307</v>
      </c>
      <c r="AQ457" s="112">
        <f t="shared" si="131"/>
        <v>-21.825322022942693</v>
      </c>
      <c r="AR457" s="101">
        <f>INDEX(Historical!$C$7:$C$1045,MATCH(B457,Historical!$B$7:$B$1045,0))*IF(AH457="n/a",1.03,IF(AH457&lt;0,1.01,IF(AH457&gt;10,1.1,(1+AH457/100))))</f>
        <v>0.69913600000000009</v>
      </c>
      <c r="AS457" s="109">
        <f t="shared" si="132"/>
        <v>0.7394761472000001</v>
      </c>
      <c r="AT457" s="109">
        <f t="shared" si="121"/>
        <v>0.76166043161600017</v>
      </c>
      <c r="AU457" s="109">
        <f t="shared" si="121"/>
        <v>0.78451024456448015</v>
      </c>
      <c r="AV457" s="109">
        <f t="shared" si="121"/>
        <v>0.80804555190141458</v>
      </c>
      <c r="AW457" s="109">
        <f t="shared" si="133"/>
        <v>3.7928283752818954</v>
      </c>
      <c r="AX457" s="113">
        <f t="shared" si="134"/>
        <v>15.461999083904995</v>
      </c>
      <c r="AY457" s="100">
        <v>0.92</v>
      </c>
      <c r="AZ457" s="100">
        <v>25.15</v>
      </c>
      <c r="BA457" s="100">
        <v>-20.41</v>
      </c>
      <c r="BB457" s="100">
        <v>3.0300000000000002</v>
      </c>
      <c r="BC457" s="100">
        <v>3.11</v>
      </c>
      <c r="BE457" s="12">
        <v>2010</v>
      </c>
      <c r="BF457" s="12">
        <f t="shared" si="119"/>
        <v>1</v>
      </c>
      <c r="BG457" s="100">
        <v>2</v>
      </c>
      <c r="BH457" s="55" t="s">
        <v>121</v>
      </c>
      <c r="BI457" s="55" t="s">
        <v>122</v>
      </c>
    </row>
    <row r="458" spans="1:61" ht="12.75" customHeight="1" x14ac:dyDescent="0.2">
      <c r="A458" s="116" t="s">
        <v>1101</v>
      </c>
      <c r="B458" s="55" t="s">
        <v>1102</v>
      </c>
      <c r="C458" s="156" t="s">
        <v>300</v>
      </c>
      <c r="D458" s="98" t="s">
        <v>612</v>
      </c>
      <c r="E458" s="157">
        <v>10</v>
      </c>
      <c r="F458" s="2">
        <v>500</v>
      </c>
      <c r="G458" s="2" t="s">
        <v>146</v>
      </c>
      <c r="H458" s="2" t="s">
        <v>146</v>
      </c>
      <c r="I458" s="100">
        <v>42.56</v>
      </c>
      <c r="J458" s="101">
        <f t="shared" si="122"/>
        <v>5.3571428571428559</v>
      </c>
      <c r="K458" s="104">
        <v>0.56999999999999995</v>
      </c>
      <c r="L458" s="71">
        <v>4</v>
      </c>
      <c r="M458" s="28">
        <f t="shared" si="123"/>
        <v>2.2799999999999998</v>
      </c>
      <c r="N458" s="103" t="s">
        <v>270</v>
      </c>
      <c r="O458" s="104">
        <v>0.56000000000000005</v>
      </c>
      <c r="P458" s="115">
        <v>45639</v>
      </c>
      <c r="Q458" s="115">
        <v>45657</v>
      </c>
      <c r="R458" s="28">
        <f t="shared" si="124"/>
        <v>1.7857142857142672</v>
      </c>
      <c r="S458" s="105">
        <f>IF(INDEX(Historical!$D$7:$D1467,MATCH(B458,Historical!$B$7:$B$1044,0))=0,"n/a",(INDEX(Historical!$C$7:$C$1044,MATCH(B458,Historical!$B$7:$B$1044,0))/INDEX(Historical!$D$7:$D$1044,MATCH(B458,Historical!$B$7:$B$1044,0))-1)*100)</f>
        <v>1.3333333333333197</v>
      </c>
      <c r="T458" s="105">
        <f>IF(INDEX(Historical!$F$7:$F$1044,MATCH(B458,Historical!$B$7:$B$1044,0))=0,"n/a",((INDEX(Historical!$C$7:$C$1044,MATCH(B458,Historical!$B$7:$B$1044,0))/INDEX(Historical!$F$7:$F$1044,MATCH(B458,Historical!$B$7:$B$1044,0)))^(1/3)-1)*100)</f>
        <v>1.9761932225807799</v>
      </c>
      <c r="U458" s="105">
        <f>IF(INDEX(Historical!$H$7:$H$1044,MATCH(B458,Historical!$B$7:$B$1044,0))=0,"n/a",((INDEX(Historical!$C$7:$C$1044,MATCH(B458,Historical!$B$7:$B$1044,0))/INDEX(Historical!$H$7:$H$1044,MATCH(B458,Historical!$B$7:$B$1044,0)))^(1/5)-1)*100)</f>
        <v>11.050422629436895</v>
      </c>
      <c r="V458" s="105">
        <f>IF(INDEX(Historical!$M$7:$M$1044,MATCH(B458,Historical!$B$7:$B$1044,0))=0,"n/a",((INDEX(Historical!$C$7:$C$1044,MATCH(B458,Historical!$B$7:$B$1044,0))/INDEX(Historical!$M$7:$M$1044,MATCH(B458,Historical!$B$7:$B$1044,0)))^(1/10)-1)*100)</f>
        <v>15.492586785551342</v>
      </c>
      <c r="W458" s="106">
        <f t="shared" si="125"/>
        <v>0.71327162999936922</v>
      </c>
      <c r="X458" s="107">
        <f t="shared" si="126"/>
        <v>2.0201869523650631</v>
      </c>
      <c r="Y458" s="123"/>
      <c r="Z458" s="101">
        <f t="shared" si="127"/>
        <v>330.43478260869563</v>
      </c>
      <c r="AA458" s="109">
        <f t="shared" si="128"/>
        <v>61.681159420289866</v>
      </c>
      <c r="AB458" s="71">
        <v>12</v>
      </c>
      <c r="AC458" s="100">
        <v>0.69</v>
      </c>
      <c r="AD458" s="100" t="s">
        <v>142</v>
      </c>
      <c r="AE458" s="100">
        <v>7.59</v>
      </c>
      <c r="AF458" s="100">
        <v>5.42</v>
      </c>
      <c r="AG458" s="100">
        <v>7.2900000000000009</v>
      </c>
      <c r="AH458" s="100">
        <v>-23.75</v>
      </c>
      <c r="AI458" s="100">
        <v>13.05</v>
      </c>
      <c r="AJ458" s="100">
        <v>5.47</v>
      </c>
      <c r="AK458" s="100">
        <v>-6.98</v>
      </c>
      <c r="AL458" s="100">
        <v>5710</v>
      </c>
      <c r="AM458" s="100">
        <v>7.6</v>
      </c>
      <c r="AN458" s="100">
        <v>3.62</v>
      </c>
      <c r="AO458" s="110">
        <f t="shared" si="129"/>
        <v>-45.273593933710117</v>
      </c>
      <c r="AP458" s="111">
        <f t="shared" si="130"/>
        <v>16.407565486579749</v>
      </c>
      <c r="AQ458" s="112">
        <f t="shared" si="131"/>
        <v>285.46473195523407</v>
      </c>
      <c r="AR458" s="101">
        <f>INDEX(Historical!$C$7:$C$1045,MATCH(B458,Historical!$B$7:$B$1045,0))*IF(AH458="n/a",1.03,IF(AH458&lt;0,1.01,IF(AH458&gt;10,1.1,(1+AH458/100))))</f>
        <v>2.3028</v>
      </c>
      <c r="AS458" s="109">
        <f t="shared" si="132"/>
        <v>2.53308</v>
      </c>
      <c r="AT458" s="109">
        <f t="shared" si="121"/>
        <v>2.5584107999999999</v>
      </c>
      <c r="AU458" s="109">
        <f t="shared" si="121"/>
        <v>2.5839949079999998</v>
      </c>
      <c r="AV458" s="109">
        <f t="shared" si="121"/>
        <v>2.6098348570799996</v>
      </c>
      <c r="AW458" s="109">
        <f t="shared" si="133"/>
        <v>12.588120565079999</v>
      </c>
      <c r="AX458" s="113">
        <f t="shared" si="134"/>
        <v>29.577350951785707</v>
      </c>
      <c r="AY458" s="100">
        <v>1.08</v>
      </c>
      <c r="AZ458" s="100">
        <v>55.16</v>
      </c>
      <c r="BA458" s="100">
        <v>-3.3099999999999996</v>
      </c>
      <c r="BB458" s="100">
        <v>11.5</v>
      </c>
      <c r="BC458" s="100">
        <v>30.620000000000005</v>
      </c>
      <c r="BE458" s="12">
        <v>2015</v>
      </c>
      <c r="BF458" s="12">
        <f t="shared" si="119"/>
        <v>1</v>
      </c>
      <c r="BG458" s="100">
        <v>1.41</v>
      </c>
      <c r="BH458" s="55" t="s">
        <v>121</v>
      </c>
      <c r="BI458" s="55" t="s">
        <v>302</v>
      </c>
    </row>
    <row r="459" spans="1:61" ht="12.75" customHeight="1" x14ac:dyDescent="0.2">
      <c r="A459" s="55" t="s">
        <v>1103</v>
      </c>
      <c r="B459" s="55" t="s">
        <v>1104</v>
      </c>
      <c r="C459" s="156" t="s">
        <v>116</v>
      </c>
      <c r="D459" s="98" t="s">
        <v>130</v>
      </c>
      <c r="E459" s="157">
        <v>15</v>
      </c>
      <c r="F459" s="2">
        <v>305</v>
      </c>
      <c r="G459" s="2" t="s">
        <v>146</v>
      </c>
      <c r="H459" s="2" t="s">
        <v>146</v>
      </c>
      <c r="I459" s="100">
        <v>35.57</v>
      </c>
      <c r="J459" s="101">
        <f t="shared" si="122"/>
        <v>6.7472589260612876</v>
      </c>
      <c r="K459" s="104">
        <v>0.6</v>
      </c>
      <c r="L459" s="71">
        <v>4</v>
      </c>
      <c r="M459" s="28">
        <f t="shared" si="123"/>
        <v>2.4</v>
      </c>
      <c r="N459" s="103" t="s">
        <v>668</v>
      </c>
      <c r="O459" s="104">
        <v>0.56999999999999995</v>
      </c>
      <c r="P459" s="115">
        <v>45450</v>
      </c>
      <c r="Q459" s="115">
        <v>45464</v>
      </c>
      <c r="R459" s="28">
        <f t="shared" si="124"/>
        <v>5.2631578947368478</v>
      </c>
      <c r="S459" s="105">
        <f>IF(INDEX(Historical!$D$7:$D1468,MATCH(B459,Historical!$B$7:$B$1044,0))=0,"n/a",(INDEX(Historical!$C$7:$C$1044,MATCH(B459,Historical!$B$7:$B$1044,0))/INDEX(Historical!$D$7:$D$1044,MATCH(B459,Historical!$B$7:$B$1044,0))-1)*100)</f>
        <v>1.2658227848101111</v>
      </c>
      <c r="T459" s="105">
        <f>IF(INDEX(Historical!$F$7:$F$1044,MATCH(B459,Historical!$B$7:$B$1044,0))=0,"n/a",((INDEX(Historical!$C$7:$C$1044,MATCH(B459,Historical!$B$7:$B$1044,0))/INDEX(Historical!$F$7:$F$1044,MATCH(B459,Historical!$B$7:$B$1044,0)))^(1/3)-1)*100)</f>
        <v>6.0893352362600073</v>
      </c>
      <c r="U459" s="105">
        <f>IF(INDEX(Historical!$H$7:$H$1044,MATCH(B459,Historical!$B$7:$B$1044,0))=0,"n/a",((INDEX(Historical!$C$7:$C$1044,MATCH(B459,Historical!$B$7:$B$1044,0))/INDEX(Historical!$H$7:$H$1044,MATCH(B459,Historical!$B$7:$B$1044,0)))^(1/5)-1)*100)</f>
        <v>8.4471771197698544</v>
      </c>
      <c r="V459" s="105">
        <f>IF(INDEX(Historical!$M$7:$M$1044,MATCH(B459,Historical!$B$7:$B$1044,0))=0,"n/a",((INDEX(Historical!$C$7:$C$1044,MATCH(B459,Historical!$B$7:$B$1044,0))/INDEX(Historical!$M$7:$M$1044,MATCH(B459,Historical!$B$7:$B$1044,0)))^(1/10)-1)*100)</f>
        <v>18.900103090210997</v>
      </c>
      <c r="W459" s="106">
        <f t="shared" si="125"/>
        <v>0.44693815051966213</v>
      </c>
      <c r="X459" s="107" t="str">
        <f t="shared" si="126"/>
        <v>n/a</v>
      </c>
      <c r="Y459" s="165" t="s">
        <v>1721</v>
      </c>
      <c r="Z459" s="101" t="str">
        <f t="shared" si="127"/>
        <v>n/a</v>
      </c>
      <c r="AA459" s="109" t="str">
        <f t="shared" si="128"/>
        <v>n/a</v>
      </c>
      <c r="AB459" s="71">
        <v>12</v>
      </c>
      <c r="AC459" s="100">
        <v>-0.19</v>
      </c>
      <c r="AD459" s="100">
        <v>0.21</v>
      </c>
      <c r="AE459" s="100">
        <v>0.2</v>
      </c>
      <c r="AF459" s="100">
        <v>29.15</v>
      </c>
      <c r="AG459" s="100">
        <v>-9.7900000000000009</v>
      </c>
      <c r="AH459" s="100">
        <v>107.88</v>
      </c>
      <c r="AI459" s="100">
        <v>44.39</v>
      </c>
      <c r="AJ459" s="100" t="s">
        <v>142</v>
      </c>
      <c r="AK459" s="100">
        <v>56.110000000000007</v>
      </c>
      <c r="AL459" s="100">
        <v>1360</v>
      </c>
      <c r="AM459" s="100">
        <v>5.9700000000000006</v>
      </c>
      <c r="AN459" s="100">
        <v>9.8699999999999992</v>
      </c>
      <c r="AO459" s="110" t="str">
        <f t="shared" si="129"/>
        <v>n/a</v>
      </c>
      <c r="AP459" s="111">
        <f t="shared" si="130"/>
        <v>15.194436045831143</v>
      </c>
      <c r="AQ459" s="112" t="str">
        <f t="shared" si="131"/>
        <v>n/a</v>
      </c>
      <c r="AR459" s="101">
        <f>INDEX(Historical!$C$7:$C$1045,MATCH(B459,Historical!$B$7:$B$1045,0))*IF(AH459="n/a",1.03,IF(AH459&lt;0,1.01,IF(AH459&gt;10,1.1,(1+AH459/100))))</f>
        <v>2.64</v>
      </c>
      <c r="AS459" s="109">
        <f t="shared" si="132"/>
        <v>2.9040000000000004</v>
      </c>
      <c r="AT459" s="109">
        <f t="shared" si="121"/>
        <v>3.1944000000000008</v>
      </c>
      <c r="AU459" s="109">
        <f t="shared" si="121"/>
        <v>3.513840000000001</v>
      </c>
      <c r="AV459" s="109">
        <f t="shared" si="121"/>
        <v>3.8652240000000013</v>
      </c>
      <c r="AW459" s="109">
        <f t="shared" si="133"/>
        <v>16.117464000000005</v>
      </c>
      <c r="AX459" s="113">
        <f t="shared" si="134"/>
        <v>45.311959516446457</v>
      </c>
      <c r="AY459" s="100">
        <v>0.65</v>
      </c>
      <c r="AZ459" s="100">
        <v>91.55</v>
      </c>
      <c r="BA459" s="100">
        <v>-50.749999999999993</v>
      </c>
      <c r="BB459" s="100">
        <v>36.36</v>
      </c>
      <c r="BC459" s="100">
        <v>-11.66</v>
      </c>
      <c r="BE459" s="12">
        <v>2011</v>
      </c>
      <c r="BF459" s="12">
        <f t="shared" si="119"/>
        <v>1</v>
      </c>
      <c r="BG459" s="100">
        <v>-0.28999999999999998</v>
      </c>
      <c r="BH459" s="55" t="s">
        <v>121</v>
      </c>
      <c r="BI459" s="55" t="s">
        <v>122</v>
      </c>
    </row>
    <row r="460" spans="1:61" ht="12.75" customHeight="1" x14ac:dyDescent="0.2">
      <c r="A460" s="116" t="s">
        <v>1570</v>
      </c>
      <c r="B460" s="55" t="s">
        <v>1571</v>
      </c>
      <c r="C460" s="156" t="s">
        <v>139</v>
      </c>
      <c r="D460" s="98" t="s">
        <v>140</v>
      </c>
      <c r="E460" s="157">
        <v>9</v>
      </c>
      <c r="F460" s="2">
        <v>554</v>
      </c>
      <c r="G460" s="2" t="s">
        <v>146</v>
      </c>
      <c r="H460" s="2" t="s">
        <v>146</v>
      </c>
      <c r="I460" s="100">
        <v>76</v>
      </c>
      <c r="J460" s="101">
        <f t="shared" si="122"/>
        <v>2.8947368421052633</v>
      </c>
      <c r="K460" s="104">
        <v>0.55000000000000004</v>
      </c>
      <c r="L460" s="71">
        <v>4</v>
      </c>
      <c r="M460" s="28">
        <f t="shared" si="123"/>
        <v>2.2000000000000002</v>
      </c>
      <c r="N460" s="103" t="s">
        <v>209</v>
      </c>
      <c r="O460" s="104">
        <v>0.54500000000000004</v>
      </c>
      <c r="P460" s="158">
        <v>46112</v>
      </c>
      <c r="Q460" s="158">
        <v>46128</v>
      </c>
      <c r="R460" s="28">
        <f t="shared" si="124"/>
        <v>0.91743119266055118</v>
      </c>
      <c r="S460" s="105">
        <f>IF(INDEX(Historical!$D$7:$D1469,MATCH(B460,Historical!$B$7:$B$1044,0))=0,"n/a",(INDEX(Historical!$C$7:$C$1044,MATCH(B460,Historical!$B$7:$B$1044,0))/INDEX(Historical!$D$7:$D$1044,MATCH(B460,Historical!$B$7:$B$1044,0))-1)*100)</f>
        <v>1.1627906976744207</v>
      </c>
      <c r="T460" s="105">
        <f>IF(INDEX(Historical!$F$7:$F$1044,MATCH(B460,Historical!$B$7:$B$1044,0))=0,"n/a",((INDEX(Historical!$C$7:$C$1044,MATCH(B460,Historical!$B$7:$B$1044,0))/INDEX(Historical!$F$7:$F$1044,MATCH(B460,Historical!$B$7:$B$1044,0)))^(1/3)-1)*100)</f>
        <v>4.6088802698113662</v>
      </c>
      <c r="U460" s="105">
        <f>IF(INDEX(Historical!$H$7:$H$1044,MATCH(B460,Historical!$B$7:$B$1044,0))=0,"n/a",((INDEX(Historical!$C$7:$C$1044,MATCH(B460,Historical!$B$7:$B$1044,0))/INDEX(Historical!$H$7:$H$1044,MATCH(B460,Historical!$B$7:$B$1044,0)))^(1/5)-1)*100)</f>
        <v>3.8573773084258578</v>
      </c>
      <c r="V460" s="105" t="str">
        <f>IF(INDEX(Historical!$M$7:$M$1044,MATCH(B460,Historical!$B$7:$B$1044,0))=0,"n/a",((INDEX(Historical!$C$7:$C$1044,MATCH(B460,Historical!$B$7:$B$1044,0))/INDEX(Historical!$M$7:$M$1044,MATCH(B460,Historical!$B$7:$B$1044,0)))^(1/10)-1)*100)</f>
        <v>n/a</v>
      </c>
      <c r="W460" s="106" t="str">
        <f t="shared" si="125"/>
        <v>n/a</v>
      </c>
      <c r="X460" s="107">
        <f t="shared" si="126"/>
        <v>9.1711300723391773E-2</v>
      </c>
      <c r="Y460" s="162"/>
      <c r="Z460" s="101">
        <f t="shared" si="127"/>
        <v>47.210300429184556</v>
      </c>
      <c r="AA460" s="109">
        <f t="shared" si="128"/>
        <v>16.309012875536482</v>
      </c>
      <c r="AB460" s="71">
        <v>12</v>
      </c>
      <c r="AC460" s="100">
        <v>4.66</v>
      </c>
      <c r="AD460" s="100">
        <v>3.68</v>
      </c>
      <c r="AE460" s="100">
        <v>1.36</v>
      </c>
      <c r="AF460" s="100">
        <v>1.45</v>
      </c>
      <c r="AG460" s="100">
        <v>9.120000000000001</v>
      </c>
      <c r="AH460" s="100">
        <v>25.180000000000003</v>
      </c>
      <c r="AI460" s="100">
        <v>-6.79</v>
      </c>
      <c r="AJ460" s="100">
        <v>42.059999999999995</v>
      </c>
      <c r="AK460" s="100">
        <v>3.88</v>
      </c>
      <c r="AL460" s="100">
        <v>36570</v>
      </c>
      <c r="AM460" s="100">
        <v>6.9999999999999993E-2</v>
      </c>
      <c r="AN460" s="100">
        <v>0.47</v>
      </c>
      <c r="AO460" s="110">
        <f t="shared" si="129"/>
        <v>-9.556898725005361</v>
      </c>
      <c r="AP460" s="111">
        <f t="shared" si="130"/>
        <v>6.7521141505311206</v>
      </c>
      <c r="AQ460" s="112">
        <f t="shared" si="131"/>
        <v>2.5195237114004509</v>
      </c>
      <c r="AR460" s="101">
        <f>INDEX(Historical!$C$7:$C$1045,MATCH(B460,Historical!$B$7:$B$1045,0))*IF(AH460="n/a",1.03,IF(AH460&lt;0,1.01,IF(AH460&gt;10,1.1,(1+AH460/100))))</f>
        <v>2.3925000000000001</v>
      </c>
      <c r="AS460" s="109">
        <f t="shared" si="132"/>
        <v>2.4164250000000003</v>
      </c>
      <c r="AT460" s="109">
        <f t="shared" si="121"/>
        <v>2.5101822899999999</v>
      </c>
      <c r="AU460" s="109">
        <f t="shared" si="121"/>
        <v>2.6075773628519996</v>
      </c>
      <c r="AV460" s="109">
        <f t="shared" si="121"/>
        <v>2.7087513645306571</v>
      </c>
      <c r="AW460" s="109">
        <f t="shared" si="133"/>
        <v>12.635436017382657</v>
      </c>
      <c r="AX460" s="113">
        <f t="shared" si="134"/>
        <v>16.625573707082445</v>
      </c>
      <c r="AY460" s="100">
        <v>0.65</v>
      </c>
      <c r="AZ460" s="100">
        <v>43.32</v>
      </c>
      <c r="BA460" s="100">
        <v>-10.97</v>
      </c>
      <c r="BB460" s="100">
        <v>1.6199999999999999</v>
      </c>
      <c r="BC460" s="100">
        <v>18.88</v>
      </c>
      <c r="BE460" s="12">
        <v>2018</v>
      </c>
      <c r="BF460" s="12">
        <f t="shared" si="119"/>
        <v>1</v>
      </c>
      <c r="BG460" s="100">
        <v>4.3499999999999996</v>
      </c>
      <c r="BH460" s="55" t="s">
        <v>121</v>
      </c>
      <c r="BI460" s="55" t="s">
        <v>122</v>
      </c>
    </row>
    <row r="461" spans="1:61" ht="12.75" customHeight="1" x14ac:dyDescent="0.2">
      <c r="A461" s="55" t="s">
        <v>418</v>
      </c>
      <c r="B461" s="55" t="s">
        <v>419</v>
      </c>
      <c r="C461" s="156" t="s">
        <v>139</v>
      </c>
      <c r="D461" s="98" t="s">
        <v>420</v>
      </c>
      <c r="E461" s="157">
        <v>53</v>
      </c>
      <c r="F461" s="2">
        <v>41</v>
      </c>
      <c r="G461" s="2" t="s">
        <v>119</v>
      </c>
      <c r="H461" s="2" t="s">
        <v>119</v>
      </c>
      <c r="I461" s="100">
        <v>225.29</v>
      </c>
      <c r="J461" s="101">
        <f t="shared" si="122"/>
        <v>0.99427404678414499</v>
      </c>
      <c r="K461" s="104">
        <v>0.56000000000000005</v>
      </c>
      <c r="L461" s="71">
        <v>4</v>
      </c>
      <c r="M461" s="28">
        <f t="shared" si="123"/>
        <v>2.2400000000000002</v>
      </c>
      <c r="N461" s="103" t="s">
        <v>372</v>
      </c>
      <c r="O461" s="104">
        <v>0.55000000000000004</v>
      </c>
      <c r="P461" s="158">
        <v>46022</v>
      </c>
      <c r="Q461" s="158">
        <v>46064</v>
      </c>
      <c r="R461" s="28">
        <f t="shared" si="124"/>
        <v>1.8181818181818195</v>
      </c>
      <c r="S461" s="105">
        <f>IF(INDEX(Historical!$D$7:$D1470,MATCH(B461,Historical!$B$7:$B$1044,0))=0,"n/a",(INDEX(Historical!$C$7:$C$1044,MATCH(B461,Historical!$B$7:$B$1044,0))/INDEX(Historical!$D$7:$D$1044,MATCH(B461,Historical!$B$7:$B$1044,0))-1)*100)</f>
        <v>1.8518518518518601</v>
      </c>
      <c r="T461" s="105">
        <f>IF(INDEX(Historical!$F$7:$F$1044,MATCH(B461,Historical!$B$7:$B$1044,0))=0,"n/a",((INDEX(Historical!$C$7:$C$1044,MATCH(B461,Historical!$B$7:$B$1044,0))/INDEX(Historical!$F$7:$F$1044,MATCH(B461,Historical!$B$7:$B$1044,0)))^(1/3)-1)*100)</f>
        <v>3.228011545636722</v>
      </c>
      <c r="U461" s="105">
        <f>IF(INDEX(Historical!$H$7:$H$1044,MATCH(B461,Historical!$B$7:$B$1044,0))=0,"n/a",((INDEX(Historical!$C$7:$C$1044,MATCH(B461,Historical!$B$7:$B$1044,0))/INDEX(Historical!$H$7:$H$1044,MATCH(B461,Historical!$B$7:$B$1044,0)))^(1/5)-1)*100)</f>
        <v>6.4435526169243307</v>
      </c>
      <c r="V461" s="105">
        <f>IF(INDEX(Historical!$M$7:$M$1044,MATCH(B461,Historical!$B$7:$B$1044,0))=0,"n/a",((INDEX(Historical!$C$7:$C$1044,MATCH(B461,Historical!$B$7:$B$1044,0))/INDEX(Historical!$M$7:$M$1044,MATCH(B461,Historical!$B$7:$B$1044,0)))^(1/10)-1)*100)</f>
        <v>3.9737340496767137</v>
      </c>
      <c r="W461" s="106">
        <f t="shared" si="125"/>
        <v>1.6215359499080093</v>
      </c>
      <c r="X461" s="107">
        <f t="shared" si="126"/>
        <v>0.24754331989720826</v>
      </c>
      <c r="Y461" s="177"/>
      <c r="Z461" s="101">
        <f t="shared" si="127"/>
        <v>29.708222811671092</v>
      </c>
      <c r="AA461" s="109">
        <f t="shared" si="128"/>
        <v>29.879310344827584</v>
      </c>
      <c r="AB461" s="71">
        <v>12</v>
      </c>
      <c r="AC461" s="100">
        <v>7.54</v>
      </c>
      <c r="AD461" s="100">
        <v>0.52</v>
      </c>
      <c r="AE461" s="100">
        <v>1.58</v>
      </c>
      <c r="AF461" s="100">
        <v>2.46</v>
      </c>
      <c r="AG461" s="100">
        <v>8.43</v>
      </c>
      <c r="AH461" s="100">
        <v>83.3</v>
      </c>
      <c r="AI461" s="100">
        <v>9.07</v>
      </c>
      <c r="AJ461" s="100">
        <v>26.029999999999998</v>
      </c>
      <c r="AK461" s="100">
        <v>27.98</v>
      </c>
      <c r="AL461" s="100">
        <v>51320</v>
      </c>
      <c r="AM461" s="100">
        <v>0.64</v>
      </c>
      <c r="AN461" s="100">
        <v>0.35</v>
      </c>
      <c r="AO461" s="110">
        <f t="shared" si="129"/>
        <v>-22.441483681119109</v>
      </c>
      <c r="AP461" s="111">
        <f t="shared" si="130"/>
        <v>7.437826663708476</v>
      </c>
      <c r="AQ461" s="112">
        <f t="shared" si="131"/>
        <v>80.743038529873928</v>
      </c>
      <c r="AR461" s="101">
        <f>INDEX(Historical!$C$7:$C$1045,MATCH(B461,Historical!$B$7:$B$1045,0))*IF(AH461="n/a",1.03,IF(AH461&lt;0,1.01,IF(AH461&gt;10,1.1,(1+AH461/100))))</f>
        <v>2.4200000000000004</v>
      </c>
      <c r="AS461" s="109">
        <f t="shared" si="132"/>
        <v>2.6394940000000005</v>
      </c>
      <c r="AT461" s="109">
        <f t="shared" si="121"/>
        <v>2.9034434000000009</v>
      </c>
      <c r="AU461" s="109">
        <f t="shared" si="121"/>
        <v>3.1937877400000012</v>
      </c>
      <c r="AV461" s="109">
        <f t="shared" si="121"/>
        <v>3.5131665140000017</v>
      </c>
      <c r="AW461" s="109">
        <f t="shared" si="133"/>
        <v>14.669891654000004</v>
      </c>
      <c r="AX461" s="113">
        <f t="shared" si="134"/>
        <v>6.5115591699587219</v>
      </c>
      <c r="AY461" s="100">
        <v>1.87</v>
      </c>
      <c r="AZ461" s="100">
        <v>112.12</v>
      </c>
      <c r="BA461" s="100">
        <v>-0.96</v>
      </c>
      <c r="BB461" s="100">
        <v>24.41</v>
      </c>
      <c r="BC461" s="100">
        <v>40.57</v>
      </c>
      <c r="BE461" s="12">
        <v>1974</v>
      </c>
      <c r="BF461" s="12">
        <f t="shared" si="119"/>
        <v>5</v>
      </c>
      <c r="BG461" s="100">
        <v>5.0299999999999994</v>
      </c>
      <c r="BH461" s="55" t="s">
        <v>121</v>
      </c>
      <c r="BI461" s="55" t="s">
        <v>122</v>
      </c>
    </row>
    <row r="462" spans="1:61" ht="12.75" customHeight="1" x14ac:dyDescent="0.2">
      <c r="A462" s="116" t="s">
        <v>1572</v>
      </c>
      <c r="B462" s="55" t="s">
        <v>1573</v>
      </c>
      <c r="C462" s="156" t="s">
        <v>180</v>
      </c>
      <c r="D462" s="98" t="s">
        <v>358</v>
      </c>
      <c r="E462" s="157">
        <v>7</v>
      </c>
      <c r="F462" s="2">
        <v>614</v>
      </c>
      <c r="G462" s="2" t="s">
        <v>146</v>
      </c>
      <c r="H462" s="2" t="s">
        <v>146</v>
      </c>
      <c r="I462" s="100">
        <v>147.85</v>
      </c>
      <c r="J462" s="101">
        <f t="shared" si="122"/>
        <v>3.228271897193101</v>
      </c>
      <c r="K462" s="104">
        <v>4.7729999999999997</v>
      </c>
      <c r="L462" s="71">
        <v>1</v>
      </c>
      <c r="M462" s="28">
        <f t="shared" si="123"/>
        <v>4.7729999999999997</v>
      </c>
      <c r="N462" s="103" t="s">
        <v>1574</v>
      </c>
      <c r="O462" s="104">
        <v>3.9940000000000002</v>
      </c>
      <c r="P462" s="158">
        <v>46092</v>
      </c>
      <c r="Q462" s="158">
        <v>46097</v>
      </c>
      <c r="R462" s="28">
        <f t="shared" si="124"/>
        <v>19.504256384576852</v>
      </c>
      <c r="S462" s="105">
        <f>IF(INDEX(Historical!$D$7:$D1471,MATCH(B462,Historical!$B$7:$B$1044,0))=0,"n/a",(INDEX(Historical!$C$7:$C$1044,MATCH(B462,Historical!$B$7:$B$1044,0))/INDEX(Historical!$D$7:$D$1044,MATCH(B462,Historical!$B$7:$B$1044,0))-1)*100)</f>
        <v>6.8044517186518272</v>
      </c>
      <c r="T462" s="105">
        <f>IF(INDEX(Historical!$F$7:$F$1044,MATCH(B462,Historical!$B$7:$B$1044,0))=0,"n/a",((INDEX(Historical!$C$7:$C$1044,MATCH(B462,Historical!$B$7:$B$1044,0))/INDEX(Historical!$F$7:$F$1044,MATCH(B462,Historical!$B$7:$B$1044,0)))^(1/3)-1)*100)</f>
        <v>8.2583519211608003</v>
      </c>
      <c r="U462" s="105">
        <f>IF(INDEX(Historical!$H$7:$H$1044,MATCH(B462,Historical!$B$7:$B$1044,0))=0,"n/a",((INDEX(Historical!$C$7:$C$1044,MATCH(B462,Historical!$B$7:$B$1044,0))/INDEX(Historical!$H$7:$H$1044,MATCH(B462,Historical!$B$7:$B$1044,0)))^(1/5)-1)*100)</f>
        <v>6.4447116910304691</v>
      </c>
      <c r="V462" s="105">
        <f>IF(INDEX(Historical!$M$7:$M$1044,MATCH(B462,Historical!$B$7:$B$1044,0))=0,"n/a",((INDEX(Historical!$C$7:$C$1044,MATCH(B462,Historical!$B$7:$B$1044,0))/INDEX(Historical!$M$7:$M$1044,MATCH(B462,Historical!$B$7:$B$1044,0)))^(1/10)-1)*100)</f>
        <v>4.6973522158447523</v>
      </c>
      <c r="W462" s="106">
        <f t="shared" si="125"/>
        <v>1.3719881743786757</v>
      </c>
      <c r="X462" s="107">
        <f t="shared" si="126"/>
        <v>0.41903196950783289</v>
      </c>
      <c r="Y462" s="162"/>
      <c r="Z462" s="101">
        <f t="shared" si="127"/>
        <v>67.991452991452988</v>
      </c>
      <c r="AA462" s="109">
        <f t="shared" si="128"/>
        <v>21.061253561253562</v>
      </c>
      <c r="AB462" s="71">
        <v>12</v>
      </c>
      <c r="AC462" s="100">
        <v>7.02</v>
      </c>
      <c r="AD462" s="100">
        <v>2.4700000000000002</v>
      </c>
      <c r="AE462" s="100">
        <v>4.95</v>
      </c>
      <c r="AF462" s="100">
        <v>7.33</v>
      </c>
      <c r="AG462" s="100">
        <v>35.380000000000003</v>
      </c>
      <c r="AH462" s="100">
        <v>-2.36</v>
      </c>
      <c r="AI462" s="100">
        <v>10.97</v>
      </c>
      <c r="AJ462" s="100">
        <v>15.379999999999999</v>
      </c>
      <c r="AK462" s="100">
        <v>6.16</v>
      </c>
      <c r="AL462" s="100">
        <v>270650</v>
      </c>
      <c r="AM462" s="100">
        <v>0.01</v>
      </c>
      <c r="AN462" s="100">
        <v>1.22</v>
      </c>
      <c r="AO462" s="110">
        <f t="shared" si="129"/>
        <v>-11.388269973029992</v>
      </c>
      <c r="AP462" s="111">
        <f t="shared" si="130"/>
        <v>9.6729835882235697</v>
      </c>
      <c r="AQ462" s="112">
        <f t="shared" si="131"/>
        <v>161.94061125376291</v>
      </c>
      <c r="AR462" s="101">
        <f>INDEX(Historical!$C$7:$C$1045,MATCH(B462,Historical!$B$7:$B$1045,0))*IF(AH462="n/a",1.03,IF(AH462&lt;0,1.01,IF(AH462&gt;10,1.1,(1+AH462/100))))</f>
        <v>4.0339400000000003</v>
      </c>
      <c r="AS462" s="109">
        <f t="shared" si="132"/>
        <v>4.4373340000000008</v>
      </c>
      <c r="AT462" s="109">
        <f t="shared" si="121"/>
        <v>4.7106737744000009</v>
      </c>
      <c r="AU462" s="109">
        <f t="shared" si="121"/>
        <v>5.000851278903041</v>
      </c>
      <c r="AV462" s="109">
        <f t="shared" si="121"/>
        <v>5.308903717683469</v>
      </c>
      <c r="AW462" s="109">
        <f t="shared" si="133"/>
        <v>23.491702770986514</v>
      </c>
      <c r="AX462" s="113">
        <f t="shared" si="134"/>
        <v>15.888875732828215</v>
      </c>
      <c r="AY462" s="100">
        <v>0.46</v>
      </c>
      <c r="AZ462" s="100">
        <v>40.9</v>
      </c>
      <c r="BA462" s="100">
        <v>-13.26</v>
      </c>
      <c r="BB462" s="100">
        <v>-4.3</v>
      </c>
      <c r="BC462" s="100">
        <v>7.61</v>
      </c>
      <c r="BE462" s="12">
        <v>2020</v>
      </c>
      <c r="BF462" s="12">
        <f t="shared" si="119"/>
        <v>1</v>
      </c>
      <c r="BG462" s="100">
        <v>12.45</v>
      </c>
      <c r="BH462" s="55" t="s">
        <v>1013</v>
      </c>
      <c r="BI462" s="55" t="s">
        <v>122</v>
      </c>
    </row>
    <row r="463" spans="1:61" ht="12.75" customHeight="1" x14ac:dyDescent="0.2">
      <c r="A463" s="123" t="s">
        <v>1105</v>
      </c>
      <c r="B463" s="55" t="s">
        <v>1106</v>
      </c>
      <c r="C463" s="156" t="s">
        <v>162</v>
      </c>
      <c r="D463" s="98" t="s">
        <v>192</v>
      </c>
      <c r="E463" s="157">
        <v>22</v>
      </c>
      <c r="F463" s="2">
        <v>185</v>
      </c>
      <c r="G463" s="2" t="s">
        <v>119</v>
      </c>
      <c r="H463" s="2" t="s">
        <v>119</v>
      </c>
      <c r="I463" s="100">
        <v>72.34</v>
      </c>
      <c r="J463" s="101">
        <f t="shared" si="122"/>
        <v>3.7047276748686757</v>
      </c>
      <c r="K463" s="104">
        <v>0.67</v>
      </c>
      <c r="L463" s="71">
        <v>4</v>
      </c>
      <c r="M463" s="28">
        <f t="shared" si="123"/>
        <v>2.68</v>
      </c>
      <c r="N463" s="103" t="s">
        <v>270</v>
      </c>
      <c r="O463" s="104">
        <v>0.66</v>
      </c>
      <c r="P463" s="158">
        <v>46094</v>
      </c>
      <c r="Q463" s="158">
        <v>46112</v>
      </c>
      <c r="R463" s="28">
        <f t="shared" si="124"/>
        <v>1.5151515151515165</v>
      </c>
      <c r="S463" s="105">
        <f>IF(INDEX(Historical!$D$7:$D1472,MATCH(B463,Historical!$B$7:$B$1044,0))=0,"n/a",(INDEX(Historical!$C$7:$C$1044,MATCH(B463,Historical!$B$7:$B$1044,0))/INDEX(Historical!$D$7:$D$1044,MATCH(B463,Historical!$B$7:$B$1044,0))-1)*100)</f>
        <v>1.538461538461533</v>
      </c>
      <c r="T463" s="105">
        <f>IF(INDEX(Historical!$F$7:$F$1044,MATCH(B463,Historical!$B$7:$B$1044,0))=0,"n/a",((INDEX(Historical!$C$7:$C$1044,MATCH(B463,Historical!$B$7:$B$1044,0))/INDEX(Historical!$F$7:$F$1044,MATCH(B463,Historical!$B$7:$B$1044,0)))^(1/3)-1)*100)</f>
        <v>1.5627524178942975</v>
      </c>
      <c r="U463" s="105">
        <f>IF(INDEX(Historical!$H$7:$H$1044,MATCH(B463,Historical!$B$7:$B$1044,0))=0,"n/a",((INDEX(Historical!$C$7:$C$1044,MATCH(B463,Historical!$B$7:$B$1044,0))/INDEX(Historical!$H$7:$H$1044,MATCH(B463,Historical!$B$7:$B$1044,0)))^(1/5)-1)*100)</f>
        <v>1.9244876491456564</v>
      </c>
      <c r="V463" s="105">
        <f>IF(INDEX(Historical!$M$7:$M$1044,MATCH(B463,Historical!$B$7:$B$1044,0))=0,"n/a",((INDEX(Historical!$C$7:$C$1044,MATCH(B463,Historical!$B$7:$B$1044,0))/INDEX(Historical!$M$7:$M$1044,MATCH(B463,Historical!$B$7:$B$1044,0)))^(1/10)-1)*100)</f>
        <v>3.2357862679155636</v>
      </c>
      <c r="W463" s="106">
        <f t="shared" si="125"/>
        <v>0.59475116395291994</v>
      </c>
      <c r="X463" s="107" t="str">
        <f t="shared" si="126"/>
        <v>n/a</v>
      </c>
      <c r="Y463" s="165"/>
      <c r="Z463" s="101">
        <f t="shared" si="127"/>
        <v>98.52941176470587</v>
      </c>
      <c r="AA463" s="109">
        <f t="shared" si="128"/>
        <v>26.595588235294116</v>
      </c>
      <c r="AB463" s="71">
        <v>12</v>
      </c>
      <c r="AC463" s="100">
        <v>2.72</v>
      </c>
      <c r="AD463" s="100">
        <v>3.25</v>
      </c>
      <c r="AE463" s="100">
        <v>2.71</v>
      </c>
      <c r="AF463" s="100">
        <v>1.54</v>
      </c>
      <c r="AG463" s="100">
        <v>6.3100000000000005</v>
      </c>
      <c r="AH463" s="100">
        <v>4.8</v>
      </c>
      <c r="AI463" s="100">
        <v>6.15</v>
      </c>
      <c r="AJ463" s="100">
        <v>-0.79</v>
      </c>
      <c r="AK463" s="100">
        <v>5.59</v>
      </c>
      <c r="AL463" s="100">
        <v>4450</v>
      </c>
      <c r="AM463" s="100">
        <v>0.69</v>
      </c>
      <c r="AN463" s="100">
        <v>0.08</v>
      </c>
      <c r="AO463" s="110">
        <f t="shared" si="129"/>
        <v>-20.966372911279784</v>
      </c>
      <c r="AP463" s="111">
        <f t="shared" si="130"/>
        <v>5.6292153240143321</v>
      </c>
      <c r="AQ463" s="112">
        <f t="shared" si="131"/>
        <v>34.919244788796114</v>
      </c>
      <c r="AR463" s="101">
        <f>INDEX(Historical!$C$7:$C$1045,MATCH(B463,Historical!$B$7:$B$1045,0))*IF(AH463="n/a",1.03,IF(AH463&lt;0,1.01,IF(AH463&gt;10,1.1,(1+AH463/100))))</f>
        <v>2.7667200000000003</v>
      </c>
      <c r="AS463" s="109">
        <f t="shared" si="132"/>
        <v>2.9368732800000008</v>
      </c>
      <c r="AT463" s="109">
        <f t="shared" si="121"/>
        <v>3.1010444963520012</v>
      </c>
      <c r="AU463" s="109">
        <f t="shared" si="121"/>
        <v>3.2743928836980785</v>
      </c>
      <c r="AV463" s="109">
        <f t="shared" si="121"/>
        <v>3.4574314458968014</v>
      </c>
      <c r="AW463" s="109">
        <f t="shared" si="133"/>
        <v>15.536462105946883</v>
      </c>
      <c r="AX463" s="113">
        <f t="shared" si="134"/>
        <v>21.477000422929059</v>
      </c>
      <c r="AY463" s="100">
        <v>0.36</v>
      </c>
      <c r="AZ463" s="100">
        <v>43.36</v>
      </c>
      <c r="BA463" s="100">
        <v>-3.7800000000000002</v>
      </c>
      <c r="BB463" s="100">
        <v>4.62</v>
      </c>
      <c r="BC463" s="100">
        <v>14.09</v>
      </c>
      <c r="BE463" s="12">
        <v>2005</v>
      </c>
      <c r="BF463" s="12">
        <f t="shared" si="119"/>
        <v>2</v>
      </c>
      <c r="BG463" s="100">
        <v>2.13</v>
      </c>
      <c r="BH463" s="55" t="s">
        <v>121</v>
      </c>
      <c r="BI463" s="55" t="s">
        <v>122</v>
      </c>
    </row>
    <row r="464" spans="1:61" ht="12.75" customHeight="1" x14ac:dyDescent="0.2">
      <c r="A464" s="55" t="s">
        <v>421</v>
      </c>
      <c r="B464" s="55" t="s">
        <v>422</v>
      </c>
      <c r="C464" s="156" t="s">
        <v>134</v>
      </c>
      <c r="D464" s="98" t="s">
        <v>157</v>
      </c>
      <c r="E464" s="157">
        <v>28</v>
      </c>
      <c r="F464" s="2">
        <v>133</v>
      </c>
      <c r="G464" s="2" t="s">
        <v>119</v>
      </c>
      <c r="H464" s="2" t="s">
        <v>119</v>
      </c>
      <c r="I464" s="100">
        <v>29.27</v>
      </c>
      <c r="J464" s="101">
        <f t="shared" si="122"/>
        <v>4.3730782371028356</v>
      </c>
      <c r="K464" s="104">
        <v>0.32</v>
      </c>
      <c r="L464" s="71">
        <v>4</v>
      </c>
      <c r="M464" s="28">
        <f t="shared" si="123"/>
        <v>1.28</v>
      </c>
      <c r="N464" s="103" t="s">
        <v>423</v>
      </c>
      <c r="O464" s="104">
        <v>0.31</v>
      </c>
      <c r="P464" s="158">
        <v>46037</v>
      </c>
      <c r="Q464" s="158">
        <v>46055</v>
      </c>
      <c r="R464" s="28">
        <f t="shared" si="124"/>
        <v>3.2258064516129057</v>
      </c>
      <c r="S464" s="105">
        <f>IF(INDEX(Historical!$D$7:$D1473,MATCH(B464,Historical!$B$7:$B$1044,0))=0,"n/a",(INDEX(Historical!$C$7:$C$1044,MATCH(B464,Historical!$B$7:$B$1044,0))/INDEX(Historical!$D$7:$D$1044,MATCH(B464,Historical!$B$7:$B$1044,0))-1)*100)</f>
        <v>3.3333333333333437</v>
      </c>
      <c r="T464" s="105">
        <f>IF(INDEX(Historical!$F$7:$F$1044,MATCH(B464,Historical!$B$7:$B$1044,0))=0,"n/a",((INDEX(Historical!$C$7:$C$1044,MATCH(B464,Historical!$B$7:$B$1044,0))/INDEX(Historical!$F$7:$F$1044,MATCH(B464,Historical!$B$7:$B$1044,0)))^(1/3)-1)*100)</f>
        <v>3.4509669068251148</v>
      </c>
      <c r="U464" s="105">
        <f>IF(INDEX(Historical!$H$7:$H$1044,MATCH(B464,Historical!$B$7:$B$1044,0))=0,"n/a",((INDEX(Historical!$C$7:$C$1044,MATCH(B464,Historical!$B$7:$B$1044,0))/INDEX(Historical!$H$7:$H$1044,MATCH(B464,Historical!$B$7:$B$1044,0)))^(1/5)-1)*100)</f>
        <v>4.3961149790192833</v>
      </c>
      <c r="V464" s="105">
        <f>IF(INDEX(Historical!$M$7:$M$1044,MATCH(B464,Historical!$B$7:$B$1044,0))=0,"n/a",((INDEX(Historical!$C$7:$C$1044,MATCH(B464,Historical!$B$7:$B$1044,0))/INDEX(Historical!$M$7:$M$1044,MATCH(B464,Historical!$B$7:$B$1044,0)))^(1/10)-1)*100)</f>
        <v>4.222331254582623</v>
      </c>
      <c r="W464" s="106">
        <f t="shared" si="125"/>
        <v>1.041158240308135</v>
      </c>
      <c r="X464" s="107">
        <f t="shared" si="126"/>
        <v>0.57996239828750429</v>
      </c>
      <c r="Y464" s="170"/>
      <c r="Z464" s="101">
        <f t="shared" si="127"/>
        <v>47.058823529411761</v>
      </c>
      <c r="AA464" s="109">
        <f t="shared" si="128"/>
        <v>10.761029411764705</v>
      </c>
      <c r="AB464" s="71">
        <v>12</v>
      </c>
      <c r="AC464" s="100">
        <v>2.72</v>
      </c>
      <c r="AD464" s="100" t="s">
        <v>142</v>
      </c>
      <c r="AE464" s="100">
        <v>2.2000000000000002</v>
      </c>
      <c r="AF464" s="100">
        <v>1.1200000000000001</v>
      </c>
      <c r="AG464" s="100">
        <v>10.190000000000001</v>
      </c>
      <c r="AH464" s="100">
        <v>10.93</v>
      </c>
      <c r="AI464" s="100">
        <v>6.23</v>
      </c>
      <c r="AJ464" s="100">
        <v>7.580000000000001</v>
      </c>
      <c r="AK464" s="100" t="s">
        <v>142</v>
      </c>
      <c r="AL464" s="100">
        <v>318.76</v>
      </c>
      <c r="AM464" s="100">
        <v>9.1399999999999988</v>
      </c>
      <c r="AN464" s="100">
        <v>0.31</v>
      </c>
      <c r="AO464" s="110">
        <f t="shared" si="129"/>
        <v>-1.9918361956425858</v>
      </c>
      <c r="AP464" s="111">
        <f t="shared" si="130"/>
        <v>8.7691932161221189</v>
      </c>
      <c r="AQ464" s="112">
        <f t="shared" si="131"/>
        <v>-26.811194112832105</v>
      </c>
      <c r="AR464" s="101">
        <f>INDEX(Historical!$C$7:$C$1045,MATCH(B464,Historical!$B$7:$B$1045,0))*IF(AH464="n/a",1.03,IF(AH464&lt;0,1.01,IF(AH464&gt;10,1.1,(1+AH464/100))))</f>
        <v>1.3640000000000001</v>
      </c>
      <c r="AS464" s="109">
        <f t="shared" si="132"/>
        <v>1.4489772000000001</v>
      </c>
      <c r="AT464" s="109">
        <f t="shared" si="121"/>
        <v>1.4924465160000002</v>
      </c>
      <c r="AU464" s="109">
        <f t="shared" si="121"/>
        <v>1.5372199114800003</v>
      </c>
      <c r="AV464" s="109">
        <f t="shared" si="121"/>
        <v>1.5833365088244002</v>
      </c>
      <c r="AW464" s="109">
        <f t="shared" si="133"/>
        <v>7.4259801363044007</v>
      </c>
      <c r="AX464" s="113">
        <f t="shared" si="134"/>
        <v>25.370618846274002</v>
      </c>
      <c r="AY464" s="100">
        <v>0.55000000000000004</v>
      </c>
      <c r="AZ464" s="100">
        <v>23.5</v>
      </c>
      <c r="BA464" s="100">
        <v>-9.1800000000000015</v>
      </c>
      <c r="BB464" s="100">
        <v>-1.6400000000000001</v>
      </c>
      <c r="BC464" s="100">
        <v>5.41</v>
      </c>
      <c r="BE464" s="12">
        <v>2000</v>
      </c>
      <c r="BF464" s="12">
        <f t="shared" si="119"/>
        <v>3</v>
      </c>
      <c r="BG464" s="100">
        <v>0.97</v>
      </c>
      <c r="BH464" s="55" t="s">
        <v>121</v>
      </c>
      <c r="BI464" s="55" t="s">
        <v>122</v>
      </c>
    </row>
    <row r="465" spans="1:61" ht="12.75" customHeight="1" x14ac:dyDescent="0.2">
      <c r="A465" s="55" t="s">
        <v>424</v>
      </c>
      <c r="B465" s="55" t="s">
        <v>425</v>
      </c>
      <c r="C465" s="156" t="s">
        <v>162</v>
      </c>
      <c r="D465" s="98" t="s">
        <v>167</v>
      </c>
      <c r="E465" s="157">
        <v>70</v>
      </c>
      <c r="F465" s="2">
        <v>3</v>
      </c>
      <c r="G465" s="2" t="s">
        <v>119</v>
      </c>
      <c r="H465" s="2" t="s">
        <v>119</v>
      </c>
      <c r="I465" s="100">
        <v>53</v>
      </c>
      <c r="J465" s="101">
        <f t="shared" si="122"/>
        <v>3.716981132075472</v>
      </c>
      <c r="K465" s="104">
        <v>0.49249999999999999</v>
      </c>
      <c r="L465" s="71">
        <v>4</v>
      </c>
      <c r="M465" s="28">
        <f t="shared" si="123"/>
        <v>1.97</v>
      </c>
      <c r="N465" s="103" t="s">
        <v>151</v>
      </c>
      <c r="O465" s="104">
        <v>0.49</v>
      </c>
      <c r="P465" s="158">
        <v>45961</v>
      </c>
      <c r="Q465" s="158">
        <v>45975</v>
      </c>
      <c r="R465" s="28">
        <f t="shared" si="124"/>
        <v>0.51020408163265352</v>
      </c>
      <c r="S465" s="105">
        <f>IF(INDEX(Historical!$D$7:$D1474,MATCH(B465,Historical!$B$7:$B$1044,0))=0,"n/a",(INDEX(Historical!$C$7:$C$1044,MATCH(B465,Historical!$B$7:$B$1044,0))/INDEX(Historical!$D$7:$D$1044,MATCH(B465,Historical!$B$7:$B$1044,0))-1)*100)</f>
        <v>0.51216389244559402</v>
      </c>
      <c r="T465" s="105">
        <f>IF(INDEX(Historical!$F$7:$F$1044,MATCH(B465,Historical!$B$7:$B$1044,0))=0,"n/a",((INDEX(Historical!$C$7:$C$1044,MATCH(B465,Historical!$B$7:$B$1044,0))/INDEX(Historical!$F$7:$F$1044,MATCH(B465,Historical!$B$7:$B$1044,0)))^(1/3)-1)*100)</f>
        <v>0.51480958722898151</v>
      </c>
      <c r="U465" s="105">
        <f>IF(INDEX(Historical!$H$7:$H$1044,MATCH(B465,Historical!$B$7:$B$1044,0))=0,"n/a",((INDEX(Historical!$C$7:$C$1044,MATCH(B465,Historical!$B$7:$B$1044,0))/INDEX(Historical!$H$7:$H$1044,MATCH(B465,Historical!$B$7:$B$1044,0)))^(1/5)-1)*100)</f>
        <v>0.51749206772790934</v>
      </c>
      <c r="V465" s="105">
        <f>IF(INDEX(Historical!$M$7:$M$1044,MATCH(B465,Historical!$B$7:$B$1044,0))=0,"n/a",((INDEX(Historical!$C$7:$C$1044,MATCH(B465,Historical!$B$7:$B$1044,0))/INDEX(Historical!$M$7:$M$1044,MATCH(B465,Historical!$B$7:$B$1044,0)))^(1/10)-1)*100)</f>
        <v>0.56493451655938998</v>
      </c>
      <c r="W465" s="106">
        <f t="shared" si="125"/>
        <v>0.91602133089615678</v>
      </c>
      <c r="X465" s="107">
        <f t="shared" si="126"/>
        <v>0.14255979827215134</v>
      </c>
      <c r="Y465" s="55"/>
      <c r="Z465" s="101">
        <f t="shared" si="127"/>
        <v>70.863309352517987</v>
      </c>
      <c r="AA465" s="109">
        <f t="shared" si="128"/>
        <v>19.064748201438849</v>
      </c>
      <c r="AB465" s="71">
        <v>12</v>
      </c>
      <c r="AC465" s="100">
        <v>2.78</v>
      </c>
      <c r="AD465" s="100">
        <v>3.48</v>
      </c>
      <c r="AE465" s="100">
        <v>1.71</v>
      </c>
      <c r="AF465" s="100">
        <v>1.49</v>
      </c>
      <c r="AG465" s="100">
        <v>7.9200000000000008</v>
      </c>
      <c r="AH465" s="100">
        <v>4.01</v>
      </c>
      <c r="AI465" s="100">
        <v>5.74</v>
      </c>
      <c r="AJ465" s="100">
        <v>3.63</v>
      </c>
      <c r="AK465" s="100">
        <v>4.72</v>
      </c>
      <c r="AL465" s="100">
        <v>2200</v>
      </c>
      <c r="AM465" s="100">
        <v>1.05</v>
      </c>
      <c r="AN465" s="100">
        <v>1.82</v>
      </c>
      <c r="AO465" s="110">
        <f t="shared" si="129"/>
        <v>-14.830275001635467</v>
      </c>
      <c r="AP465" s="111">
        <f t="shared" si="130"/>
        <v>4.2344731998033813</v>
      </c>
      <c r="AQ465" s="112">
        <f t="shared" si="131"/>
        <v>12.361469908790124</v>
      </c>
      <c r="AR465" s="101">
        <f>INDEX(Historical!$C$7:$C$1045,MATCH(B465,Historical!$B$7:$B$1045,0))*IF(AH465="n/a",1.03,IF(AH465&lt;0,1.01,IF(AH465&gt;10,1.1,(1+AH465/100))))</f>
        <v>2.04119625</v>
      </c>
      <c r="AS465" s="109">
        <f t="shared" si="132"/>
        <v>2.1583609147499998</v>
      </c>
      <c r="AT465" s="109">
        <f t="shared" si="121"/>
        <v>2.2602355499261995</v>
      </c>
      <c r="AU465" s="109">
        <f t="shared" si="121"/>
        <v>2.3669186678827159</v>
      </c>
      <c r="AV465" s="109">
        <f t="shared" si="121"/>
        <v>2.4786372290067797</v>
      </c>
      <c r="AW465" s="109">
        <f t="shared" si="133"/>
        <v>11.305348611565694</v>
      </c>
      <c r="AX465" s="113">
        <f t="shared" si="134"/>
        <v>21.330846436916403</v>
      </c>
      <c r="AY465" s="100">
        <v>0.47</v>
      </c>
      <c r="AZ465" s="100">
        <v>35.549999999999997</v>
      </c>
      <c r="BA465" s="100">
        <v>-5.34</v>
      </c>
      <c r="BB465" s="100">
        <v>0.36</v>
      </c>
      <c r="BC465" s="100">
        <v>12.97</v>
      </c>
      <c r="BE465" s="12">
        <v>1957</v>
      </c>
      <c r="BF465" s="12">
        <f t="shared" si="119"/>
        <v>9</v>
      </c>
      <c r="BG465" s="100">
        <v>1.96</v>
      </c>
      <c r="BH465" s="55" t="s">
        <v>121</v>
      </c>
      <c r="BI465" s="55" t="s">
        <v>122</v>
      </c>
    </row>
    <row r="466" spans="1:61" ht="12.75" customHeight="1" x14ac:dyDescent="0.2">
      <c r="A466" s="116" t="s">
        <v>1107</v>
      </c>
      <c r="B466" s="55" t="s">
        <v>1108</v>
      </c>
      <c r="C466" s="156" t="s">
        <v>300</v>
      </c>
      <c r="D466" s="98" t="s">
        <v>301</v>
      </c>
      <c r="E466" s="157">
        <v>11</v>
      </c>
      <c r="F466" s="2">
        <v>487</v>
      </c>
      <c r="G466" s="2" t="s">
        <v>146</v>
      </c>
      <c r="H466" s="2" t="s">
        <v>146</v>
      </c>
      <c r="I466" s="100">
        <v>28.89</v>
      </c>
      <c r="J466" s="101">
        <f t="shared" si="122"/>
        <v>7.3381793007961233</v>
      </c>
      <c r="K466" s="104">
        <v>0.53</v>
      </c>
      <c r="L466" s="71">
        <v>4</v>
      </c>
      <c r="M466" s="28">
        <f t="shared" si="123"/>
        <v>2.12</v>
      </c>
      <c r="N466" s="103" t="s">
        <v>270</v>
      </c>
      <c r="O466" s="104">
        <v>0.51</v>
      </c>
      <c r="P466" s="158">
        <v>46006</v>
      </c>
      <c r="Q466" s="158">
        <v>46022</v>
      </c>
      <c r="R466" s="28">
        <f t="shared" si="124"/>
        <v>3.9215686274509838</v>
      </c>
      <c r="S466" s="105">
        <f>IF(INDEX(Historical!$D$7:$D1475,MATCH(B466,Historical!$B$7:$B$1044,0))=0,"n/a",(INDEX(Historical!$C$7:$C$1044,MATCH(B466,Historical!$B$7:$B$1044,0))/INDEX(Historical!$D$7:$D$1044,MATCH(B466,Historical!$B$7:$B$1044,0))-1)*100)</f>
        <v>8.5810668353362818</v>
      </c>
      <c r="T466" s="105">
        <f>IF(INDEX(Historical!$F$7:$F$1044,MATCH(B466,Historical!$B$7:$B$1044,0))=0,"n/a",((INDEX(Historical!$C$7:$C$1044,MATCH(B466,Historical!$B$7:$B$1044,0))/INDEX(Historical!$F$7:$F$1044,MATCH(B466,Historical!$B$7:$B$1044,0)))^(1/3)-1)*100)</f>
        <v>9.7103348725905647</v>
      </c>
      <c r="U466" s="105">
        <f>IF(INDEX(Historical!$H$7:$H$1044,MATCH(B466,Historical!$B$7:$B$1044,0))=0,"n/a",((INDEX(Historical!$C$7:$C$1044,MATCH(B466,Historical!$B$7:$B$1044,0))/INDEX(Historical!$H$7:$H$1044,MATCH(B466,Historical!$B$7:$B$1044,0)))^(1/5)-1)*100)</f>
        <v>10.005985163737851</v>
      </c>
      <c r="V466" s="105">
        <f>IF(INDEX(Historical!$M$7:$M$1044,MATCH(B466,Historical!$B$7:$B$1044,0))=0,"n/a",((INDEX(Historical!$C$7:$C$1044,MATCH(B466,Historical!$B$7:$B$1044,0))/INDEX(Historical!$M$7:$M$1044,MATCH(B466,Historical!$B$7:$B$1044,0)))^(1/10)-1)*100)</f>
        <v>12.79448730054995</v>
      </c>
      <c r="W466" s="106">
        <f t="shared" si="125"/>
        <v>0.78205440583052988</v>
      </c>
      <c r="X466" s="107" t="str">
        <f t="shared" si="126"/>
        <v>n/a</v>
      </c>
      <c r="Y466" s="123"/>
      <c r="Z466" s="101" t="str">
        <f t="shared" si="127"/>
        <v>n/a</v>
      </c>
      <c r="AA466" s="109" t="str">
        <f t="shared" si="128"/>
        <v>n/a</v>
      </c>
      <c r="AB466" s="71">
        <v>12</v>
      </c>
      <c r="AC466" s="100">
        <v>-1.26</v>
      </c>
      <c r="AD466" s="100" t="s">
        <v>142</v>
      </c>
      <c r="AE466" s="100">
        <v>2.94</v>
      </c>
      <c r="AF466" s="100">
        <v>2.7</v>
      </c>
      <c r="AG466" s="100">
        <v>-9.7799999999999994</v>
      </c>
      <c r="AH466" s="100">
        <v>-21.13</v>
      </c>
      <c r="AI466" s="100">
        <v>-13.91</v>
      </c>
      <c r="AJ466" s="100" t="s">
        <v>142</v>
      </c>
      <c r="AK466" s="100">
        <v>-0.79</v>
      </c>
      <c r="AL466" s="100">
        <v>739.42</v>
      </c>
      <c r="AM466" s="100">
        <v>19.009999999999998</v>
      </c>
      <c r="AN466" s="100">
        <v>5.75</v>
      </c>
      <c r="AO466" s="110" t="str">
        <f t="shared" si="129"/>
        <v>n/a</v>
      </c>
      <c r="AP466" s="111">
        <f t="shared" si="130"/>
        <v>17.344164464533975</v>
      </c>
      <c r="AQ466" s="112" t="str">
        <f t="shared" si="131"/>
        <v>n/a</v>
      </c>
      <c r="AR466" s="101">
        <f>INDEX(Historical!$C$7:$C$1045,MATCH(B466,Historical!$B$7:$B$1045,0))*IF(AH466="n/a",1.03,IF(AH466&lt;0,1.01,IF(AH466&gt;10,1.1,(1+AH466/100))))</f>
        <v>2.0806</v>
      </c>
      <c r="AS466" s="109">
        <f t="shared" si="132"/>
        <v>2.1014059999999999</v>
      </c>
      <c r="AT466" s="109">
        <f t="shared" si="121"/>
        <v>2.1224200600000001</v>
      </c>
      <c r="AU466" s="109">
        <f t="shared" si="121"/>
        <v>2.1436442605999999</v>
      </c>
      <c r="AV466" s="109">
        <f t="shared" si="121"/>
        <v>2.1650807032059998</v>
      </c>
      <c r="AW466" s="109">
        <f t="shared" si="133"/>
        <v>10.613151023805999</v>
      </c>
      <c r="AX466" s="113">
        <f t="shared" si="134"/>
        <v>36.736417527885081</v>
      </c>
      <c r="AY466" s="100">
        <v>1.19</v>
      </c>
      <c r="AZ466" s="100">
        <v>21.44</v>
      </c>
      <c r="BA466" s="100">
        <v>-25.790000000000003</v>
      </c>
      <c r="BB466" s="100">
        <v>8.77</v>
      </c>
      <c r="BC466" s="100">
        <v>-4.2</v>
      </c>
      <c r="BE466" s="12">
        <v>2015</v>
      </c>
      <c r="BF466" s="12">
        <f t="shared" si="119"/>
        <v>1</v>
      </c>
      <c r="BG466" s="100">
        <v>-1.7000000000000002</v>
      </c>
      <c r="BH466" s="55" t="s">
        <v>121</v>
      </c>
      <c r="BI466" s="55" t="s">
        <v>302</v>
      </c>
    </row>
    <row r="467" spans="1:61" ht="12.75" customHeight="1" x14ac:dyDescent="0.2">
      <c r="A467" s="123" t="s">
        <v>1109</v>
      </c>
      <c r="B467" s="55" t="s">
        <v>1110</v>
      </c>
      <c r="C467" s="156" t="s">
        <v>527</v>
      </c>
      <c r="D467" s="98" t="s">
        <v>528</v>
      </c>
      <c r="E467" s="157">
        <v>13</v>
      </c>
      <c r="F467" s="2">
        <v>407</v>
      </c>
      <c r="G467" s="2" t="s">
        <v>146</v>
      </c>
      <c r="H467" s="2" t="s">
        <v>146</v>
      </c>
      <c r="I467" s="100">
        <v>208.14</v>
      </c>
      <c r="J467" s="101">
        <f t="shared" si="122"/>
        <v>3.5745171519169796</v>
      </c>
      <c r="K467" s="104">
        <v>1.86</v>
      </c>
      <c r="L467" s="71">
        <v>4</v>
      </c>
      <c r="M467" s="28">
        <f t="shared" si="123"/>
        <v>7.44</v>
      </c>
      <c r="N467" s="103" t="s">
        <v>671</v>
      </c>
      <c r="O467" s="104">
        <v>1.69</v>
      </c>
      <c r="P467" s="115">
        <v>45700</v>
      </c>
      <c r="Q467" s="115">
        <v>45714</v>
      </c>
      <c r="R467" s="28">
        <f t="shared" si="124"/>
        <v>10.059171597633146</v>
      </c>
      <c r="S467" s="105">
        <f>IF(INDEX(Historical!$D$7:$D1476,MATCH(B467,Historical!$B$7:$B$1044,0))=0,"n/a",(INDEX(Historical!$C$7:$C$1044,MATCH(B467,Historical!$B$7:$B$1044,0))/INDEX(Historical!$D$7:$D$1044,MATCH(B467,Historical!$B$7:$B$1044,0))-1)*100)</f>
        <v>10.059171597633142</v>
      </c>
      <c r="T467" s="105">
        <f>IF(INDEX(Historical!$F$7:$F$1044,MATCH(B467,Historical!$B$7:$B$1044,0))=0,"n/a",((INDEX(Historical!$C$7:$C$1044,MATCH(B467,Historical!$B$7:$B$1044,0))/INDEX(Historical!$F$7:$F$1044,MATCH(B467,Historical!$B$7:$B$1044,0)))^(1/3)-1)*100)</f>
        <v>27.37674448553733</v>
      </c>
      <c r="U467" s="105">
        <f>IF(INDEX(Historical!$H$7:$H$1044,MATCH(B467,Historical!$B$7:$B$1044,0))=0,"n/a",((INDEX(Historical!$C$7:$C$1044,MATCH(B467,Historical!$B$7:$B$1044,0))/INDEX(Historical!$H$7:$H$1044,MATCH(B467,Historical!$B$7:$B$1044,0)))^(1/5)-1)*100)</f>
        <v>27.134957864314835</v>
      </c>
      <c r="V467" s="105">
        <f>IF(INDEX(Historical!$M$7:$M$1044,MATCH(B467,Historical!$B$7:$B$1044,0))=0,"n/a",((INDEX(Historical!$C$7:$C$1044,MATCH(B467,Historical!$B$7:$B$1044,0))/INDEX(Historical!$M$7:$M$1044,MATCH(B467,Historical!$B$7:$B$1044,0)))^(1/10)-1)*100)</f>
        <v>25.62495937657836</v>
      </c>
      <c r="W467" s="106">
        <f t="shared" si="125"/>
        <v>1.0589268636701388</v>
      </c>
      <c r="X467" s="107" t="str">
        <f t="shared" si="126"/>
        <v>n/a</v>
      </c>
      <c r="Y467" s="165"/>
      <c r="Z467" s="101">
        <f t="shared" si="127"/>
        <v>253.92491467576792</v>
      </c>
      <c r="AA467" s="109">
        <f t="shared" si="128"/>
        <v>71.037542662116039</v>
      </c>
      <c r="AB467" s="71">
        <v>12</v>
      </c>
      <c r="AC467" s="100">
        <v>2.93</v>
      </c>
      <c r="AD467" s="100">
        <v>0.11</v>
      </c>
      <c r="AE467" s="100">
        <v>1.28</v>
      </c>
      <c r="AF467" s="100">
        <v>3.06</v>
      </c>
      <c r="AG467" s="100">
        <v>4.26</v>
      </c>
      <c r="AH467" s="100">
        <v>721.72</v>
      </c>
      <c r="AI467" s="100">
        <v>-33.4</v>
      </c>
      <c r="AJ467" s="100">
        <v>-29.630000000000003</v>
      </c>
      <c r="AK467" s="100">
        <v>114.83000000000001</v>
      </c>
      <c r="AL467" s="100">
        <v>6310</v>
      </c>
      <c r="AM467" s="100">
        <v>7.02</v>
      </c>
      <c r="AN467" s="100">
        <v>3.21</v>
      </c>
      <c r="AO467" s="110">
        <f t="shared" si="129"/>
        <v>-40.328067645884225</v>
      </c>
      <c r="AP467" s="111">
        <f t="shared" si="130"/>
        <v>30.709475016231814</v>
      </c>
      <c r="AQ467" s="112">
        <f t="shared" si="131"/>
        <v>210.82319414818093</v>
      </c>
      <c r="AR467" s="101">
        <f>INDEX(Historical!$C$7:$C$1045,MATCH(B467,Historical!$B$7:$B$1045,0))*IF(AH467="n/a",1.03,IF(AH467&lt;0,1.01,IF(AH467&gt;10,1.1,(1+AH467/100))))</f>
        <v>8.1840000000000011</v>
      </c>
      <c r="AS467" s="109">
        <f t="shared" si="132"/>
        <v>8.2658400000000007</v>
      </c>
      <c r="AT467" s="109">
        <f t="shared" ref="AT467:AV486" si="135">IF($AK467="n/a",1.03*AS467,IF($AK467&lt;0,1.01*AS467,IF($AK467&gt;10,1.1*AS467,(1+$AK467/100)*AS467)))</f>
        <v>9.0924240000000012</v>
      </c>
      <c r="AU467" s="109">
        <f t="shared" si="135"/>
        <v>10.001666400000001</v>
      </c>
      <c r="AV467" s="109">
        <f t="shared" si="135"/>
        <v>11.001833040000003</v>
      </c>
      <c r="AW467" s="109">
        <f t="shared" si="133"/>
        <v>46.545763440000009</v>
      </c>
      <c r="AX467" s="113">
        <f t="shared" si="134"/>
        <v>22.362719054482564</v>
      </c>
      <c r="AY467" s="100">
        <v>0.94</v>
      </c>
      <c r="AZ467" s="100">
        <v>46.93</v>
      </c>
      <c r="BA467" s="100">
        <v>-18.149999999999999</v>
      </c>
      <c r="BB467" s="100">
        <v>-3.92</v>
      </c>
      <c r="BC467" s="100">
        <v>1.5699999999999998</v>
      </c>
      <c r="BE467" s="12">
        <v>2013</v>
      </c>
      <c r="BF467" s="12">
        <f t="shared" si="119"/>
        <v>1</v>
      </c>
      <c r="BG467" s="100">
        <v>0.80999999999999994</v>
      </c>
      <c r="BH467" s="55" t="s">
        <v>121</v>
      </c>
      <c r="BI467" s="55" t="s">
        <v>122</v>
      </c>
    </row>
    <row r="468" spans="1:61" ht="12.75" customHeight="1" x14ac:dyDescent="0.2">
      <c r="A468" s="116" t="s">
        <v>1575</v>
      </c>
      <c r="B468" s="55" t="s">
        <v>1576</v>
      </c>
      <c r="C468" s="156" t="s">
        <v>527</v>
      </c>
      <c r="D468" s="98" t="s">
        <v>528</v>
      </c>
      <c r="E468" s="157">
        <v>8</v>
      </c>
      <c r="F468" s="2">
        <v>583</v>
      </c>
      <c r="G468" s="2" t="s">
        <v>146</v>
      </c>
      <c r="H468" s="2" t="s">
        <v>146</v>
      </c>
      <c r="I468" s="100">
        <v>79.03</v>
      </c>
      <c r="J468" s="101">
        <f t="shared" si="122"/>
        <v>1.1641148930785776</v>
      </c>
      <c r="K468" s="104">
        <v>0.23</v>
      </c>
      <c r="L468" s="71">
        <v>4</v>
      </c>
      <c r="M468" s="28">
        <f t="shared" si="123"/>
        <v>0.92</v>
      </c>
      <c r="N468" s="103" t="s">
        <v>433</v>
      </c>
      <c r="O468" s="104">
        <v>0.18</v>
      </c>
      <c r="P468" s="158">
        <v>46113</v>
      </c>
      <c r="Q468" s="158">
        <v>46128</v>
      </c>
      <c r="R468" s="28">
        <f t="shared" si="124"/>
        <v>27.777777777777789</v>
      </c>
      <c r="S468" s="105">
        <f>IF(INDEX(Historical!$D$7:$D1477,MATCH(B468,Historical!$B$7:$B$1044,0))=0,"n/a",(INDEX(Historical!$C$7:$C$1044,MATCH(B468,Historical!$B$7:$B$1044,0))/INDEX(Historical!$D$7:$D$1044,MATCH(B468,Historical!$B$7:$B$1044,0))-1)*100)</f>
        <v>34.000000000000007</v>
      </c>
      <c r="T468" s="105">
        <f>IF(INDEX(Historical!$F$7:$F$1044,MATCH(B468,Historical!$B$7:$B$1044,0))=0,"n/a",((INDEX(Historical!$C$7:$C$1044,MATCH(B468,Historical!$B$7:$B$1044,0))/INDEX(Historical!$F$7:$F$1044,MATCH(B468,Historical!$B$7:$B$1044,0)))^(1/3)-1)*100)</f>
        <v>25.371444160194766</v>
      </c>
      <c r="U468" s="105">
        <f>IF(INDEX(Historical!$H$7:$H$1044,MATCH(B468,Historical!$B$7:$B$1044,0))=0,"n/a",((INDEX(Historical!$C$7:$C$1044,MATCH(B468,Historical!$B$7:$B$1044,0))/INDEX(Historical!$H$7:$H$1044,MATCH(B468,Historical!$B$7:$B$1044,0)))^(1/5)-1)*100)</f>
        <v>23.842409558387544</v>
      </c>
      <c r="V468" s="105">
        <f>IF(INDEX(Historical!$M$7:$M$1044,MATCH(B468,Historical!$B$7:$B$1044,0))=0,"n/a",((INDEX(Historical!$C$7:$C$1044,MATCH(B468,Historical!$B$7:$B$1044,0))/INDEX(Historical!$M$7:$M$1044,MATCH(B468,Historical!$B$7:$B$1044,0)))^(1/10)-1)*100)</f>
        <v>15.397256008634862</v>
      </c>
      <c r="W468" s="106">
        <f t="shared" si="125"/>
        <v>1.5484843237662993</v>
      </c>
      <c r="X468" s="107">
        <f t="shared" si="126"/>
        <v>0.83716325696585481</v>
      </c>
      <c r="Y468" s="165"/>
      <c r="Z468" s="101">
        <f t="shared" si="127"/>
        <v>44.019138755980869</v>
      </c>
      <c r="AA468" s="109">
        <f t="shared" si="128"/>
        <v>37.813397129186605</v>
      </c>
      <c r="AB468" s="71">
        <v>12</v>
      </c>
      <c r="AC468" s="100">
        <v>2.09</v>
      </c>
      <c r="AD468" s="100">
        <v>2.7</v>
      </c>
      <c r="AE468" s="100">
        <v>4.53</v>
      </c>
      <c r="AF468" s="100">
        <v>6.27</v>
      </c>
      <c r="AG468" s="100">
        <v>17.34</v>
      </c>
      <c r="AH468" s="100">
        <v>10.780000000000001</v>
      </c>
      <c r="AI468" s="100">
        <v>15.36</v>
      </c>
      <c r="AJ468" s="100">
        <v>28.48</v>
      </c>
      <c r="AK468" s="100">
        <v>9.3000000000000007</v>
      </c>
      <c r="AL468" s="100">
        <v>12800</v>
      </c>
      <c r="AM468" s="100">
        <v>2.25</v>
      </c>
      <c r="AN468" s="100">
        <v>0.02</v>
      </c>
      <c r="AO468" s="110">
        <f t="shared" si="129"/>
        <v>-12.806872677720484</v>
      </c>
      <c r="AP468" s="111">
        <f t="shared" si="130"/>
        <v>25.00652445146612</v>
      </c>
      <c r="AQ468" s="112">
        <f t="shared" si="131"/>
        <v>224.61258961003549</v>
      </c>
      <c r="AR468" s="101">
        <f>INDEX(Historical!$C$7:$C$1045,MATCH(B468,Historical!$B$7:$B$1045,0))*IF(AH468="n/a",1.03,IF(AH468&lt;0,1.01,IF(AH468&gt;10,1.1,(1+AH468/100))))</f>
        <v>0.7370000000000001</v>
      </c>
      <c r="AS468" s="109">
        <f t="shared" si="132"/>
        <v>0.8107000000000002</v>
      </c>
      <c r="AT468" s="109">
        <f t="shared" si="135"/>
        <v>0.88609510000000025</v>
      </c>
      <c r="AU468" s="109">
        <f t="shared" si="135"/>
        <v>0.96850194430000025</v>
      </c>
      <c r="AV468" s="109">
        <f t="shared" si="135"/>
        <v>1.0585726251199004</v>
      </c>
      <c r="AW468" s="109">
        <f t="shared" si="133"/>
        <v>4.4608696694199015</v>
      </c>
      <c r="AX468" s="113">
        <f t="shared" si="134"/>
        <v>5.6445269763632817</v>
      </c>
      <c r="AY468" s="100">
        <v>1</v>
      </c>
      <c r="AZ468" s="100">
        <v>54.96</v>
      </c>
      <c r="BA468" s="100">
        <v>-9.27</v>
      </c>
      <c r="BB468" s="100">
        <v>-2.08</v>
      </c>
      <c r="BC468" s="100">
        <v>18.149999999999999</v>
      </c>
      <c r="BE468" s="12">
        <v>2019</v>
      </c>
      <c r="BF468" s="12">
        <f t="shared" si="119"/>
        <v>1</v>
      </c>
      <c r="BG468" s="100">
        <v>11.53</v>
      </c>
      <c r="BH468" s="55" t="s">
        <v>121</v>
      </c>
      <c r="BI468" s="55" t="s">
        <v>122</v>
      </c>
    </row>
    <row r="469" spans="1:61" ht="12.75" customHeight="1" x14ac:dyDescent="0.2">
      <c r="A469" s="55" t="s">
        <v>426</v>
      </c>
      <c r="B469" s="55" t="s">
        <v>427</v>
      </c>
      <c r="C469" s="156" t="s">
        <v>300</v>
      </c>
      <c r="D469" s="98" t="s">
        <v>323</v>
      </c>
      <c r="E469" s="157">
        <v>33</v>
      </c>
      <c r="F469" s="2">
        <v>102</v>
      </c>
      <c r="G469" s="2" t="s">
        <v>118</v>
      </c>
      <c r="H469" s="2" t="s">
        <v>118</v>
      </c>
      <c r="I469" s="100">
        <v>64.239999999999995</v>
      </c>
      <c r="J469" s="101">
        <f t="shared" si="122"/>
        <v>5.0529265255292666</v>
      </c>
      <c r="K469" s="104">
        <v>0.27050000000000002</v>
      </c>
      <c r="L469" s="71">
        <v>12</v>
      </c>
      <c r="M469" s="28">
        <f t="shared" si="123"/>
        <v>3.2460000000000004</v>
      </c>
      <c r="N469" s="103" t="s">
        <v>428</v>
      </c>
      <c r="O469" s="104">
        <v>0.27</v>
      </c>
      <c r="P469" s="158">
        <v>46112</v>
      </c>
      <c r="Q469" s="158">
        <v>46127</v>
      </c>
      <c r="R469" s="28">
        <f t="shared" si="124"/>
        <v>0.18518518518518534</v>
      </c>
      <c r="S469" s="105">
        <f>IF(INDEX(Historical!$D$7:$D1478,MATCH(B469,Historical!$B$7:$B$1044,0))=0,"n/a",(INDEX(Historical!$C$7:$C$1044,MATCH(B469,Historical!$B$7:$B$1044,0))/INDEX(Historical!$D$7:$D$1044,MATCH(B469,Historical!$B$7:$B$1044,0))-1)*100)</f>
        <v>2.92753159494481</v>
      </c>
      <c r="T469" s="105">
        <f>IF(INDEX(Historical!$F$7:$F$1044,MATCH(B469,Historical!$B$7:$B$1044,0))=0,"n/a",((INDEX(Historical!$C$7:$C$1044,MATCH(B469,Historical!$B$7:$B$1044,0))/INDEX(Historical!$F$7:$F$1044,MATCH(B469,Historical!$B$7:$B$1044,0)))^(1/3)-1)*100)</f>
        <v>2.7332840986951767</v>
      </c>
      <c r="U469" s="105">
        <f>IF(INDEX(Historical!$H$7:$H$1044,MATCH(B469,Historical!$B$7:$B$1044,0))=0,"n/a",((INDEX(Historical!$C$7:$C$1044,MATCH(B469,Historical!$B$7:$B$1044,0))/INDEX(Historical!$H$7:$H$1044,MATCH(B469,Historical!$B$7:$B$1044,0)))^(1/5)-1)*100)</f>
        <v>2.8596238546019004</v>
      </c>
      <c r="V469" s="105">
        <f>IF(INDEX(Historical!$M$7:$M$1044,MATCH(B469,Historical!$B$7:$B$1044,0))=0,"n/a",((INDEX(Historical!$C$7:$C$1044,MATCH(B469,Historical!$B$7:$B$1044,0))/INDEX(Historical!$M$7:$M$1044,MATCH(B469,Historical!$B$7:$B$1044,0)))^(1/10)-1)*100)</f>
        <v>3.5417318209834292</v>
      </c>
      <c r="W469" s="106">
        <f t="shared" si="125"/>
        <v>0.80740835250701493</v>
      </c>
      <c r="X469" s="107">
        <f t="shared" si="126"/>
        <v>9.5320795153396691</v>
      </c>
      <c r="Y469" s="123"/>
      <c r="Z469" s="101">
        <f t="shared" si="127"/>
        <v>279.82758620689663</v>
      </c>
      <c r="AA469" s="109">
        <f t="shared" si="128"/>
        <v>55.379310344827587</v>
      </c>
      <c r="AB469" s="71">
        <v>12</v>
      </c>
      <c r="AC469" s="100">
        <v>1.1599999999999999</v>
      </c>
      <c r="AD469" s="100">
        <v>2.19</v>
      </c>
      <c r="AE469" s="100">
        <v>10.4</v>
      </c>
      <c r="AF469" s="100">
        <v>1.52</v>
      </c>
      <c r="AG469" s="100">
        <v>2.7</v>
      </c>
      <c r="AH469" s="100">
        <v>42.230000000000004</v>
      </c>
      <c r="AI469" s="100">
        <v>8.09</v>
      </c>
      <c r="AJ469" s="100">
        <v>0.3</v>
      </c>
      <c r="AK469" s="100">
        <v>16.329999999999998</v>
      </c>
      <c r="AL469" s="100">
        <v>59900</v>
      </c>
      <c r="AM469" s="100">
        <v>0.12</v>
      </c>
      <c r="AN469" s="100">
        <v>0.78</v>
      </c>
      <c r="AO469" s="110">
        <f t="shared" si="129"/>
        <v>-47.466759964696422</v>
      </c>
      <c r="AP469" s="111">
        <f t="shared" si="130"/>
        <v>7.912550380131167</v>
      </c>
      <c r="AQ469" s="112">
        <f t="shared" si="131"/>
        <v>93.421303806699441</v>
      </c>
      <c r="AR469" s="101">
        <f>INDEX(Historical!$C$7:$C$1045,MATCH(B469,Historical!$B$7:$B$1045,0))*IF(AH469="n/a",1.03,IF(AH469&lt;0,1.01,IF(AH469&gt;10,1.1,(1+AH469/100))))</f>
        <v>3.5387000000000004</v>
      </c>
      <c r="AS469" s="109">
        <f t="shared" si="132"/>
        <v>3.8249808300000003</v>
      </c>
      <c r="AT469" s="109">
        <f t="shared" si="135"/>
        <v>4.207478913000001</v>
      </c>
      <c r="AU469" s="109">
        <f t="shared" si="135"/>
        <v>4.6282268043000014</v>
      </c>
      <c r="AV469" s="109">
        <f t="shared" si="135"/>
        <v>5.0910494847300019</v>
      </c>
      <c r="AW469" s="109">
        <f t="shared" si="133"/>
        <v>21.290436032030009</v>
      </c>
      <c r="AX469" s="113">
        <f t="shared" si="134"/>
        <v>33.14202371113015</v>
      </c>
      <c r="AY469" s="100">
        <v>0.75</v>
      </c>
      <c r="AZ469" s="100">
        <v>18.13</v>
      </c>
      <c r="BA469" s="100">
        <v>-5.4399999999999995</v>
      </c>
      <c r="BB469" s="100">
        <v>0.66</v>
      </c>
      <c r="BC469" s="100">
        <v>6.98</v>
      </c>
      <c r="BE469" s="12">
        <v>1994</v>
      </c>
      <c r="BF469" s="12">
        <f t="shared" si="119"/>
        <v>3</v>
      </c>
      <c r="BG469" s="100">
        <v>1.49</v>
      </c>
      <c r="BH469" s="55" t="s">
        <v>121</v>
      </c>
      <c r="BI469" s="55" t="s">
        <v>302</v>
      </c>
    </row>
    <row r="470" spans="1:61" ht="12.75" customHeight="1" x14ac:dyDescent="0.2">
      <c r="A470" s="55" t="s">
        <v>1111</v>
      </c>
      <c r="B470" s="55" t="s">
        <v>1112</v>
      </c>
      <c r="C470" s="156" t="s">
        <v>116</v>
      </c>
      <c r="D470" s="98" t="s">
        <v>150</v>
      </c>
      <c r="E470" s="157">
        <v>13</v>
      </c>
      <c r="F470" s="2">
        <v>422</v>
      </c>
      <c r="G470" s="2" t="s">
        <v>146</v>
      </c>
      <c r="H470" s="2" t="s">
        <v>146</v>
      </c>
      <c r="I470" s="100">
        <v>123.34</v>
      </c>
      <c r="J470" s="101">
        <f t="shared" si="122"/>
        <v>2.5620236743959786</v>
      </c>
      <c r="K470" s="104">
        <v>0.79</v>
      </c>
      <c r="L470" s="71">
        <v>4</v>
      </c>
      <c r="M470" s="28">
        <f t="shared" si="123"/>
        <v>3.16</v>
      </c>
      <c r="N470" s="103" t="s">
        <v>743</v>
      </c>
      <c r="O470" s="104">
        <v>0.69</v>
      </c>
      <c r="P470" s="158">
        <v>46027</v>
      </c>
      <c r="Q470" s="158">
        <v>46043</v>
      </c>
      <c r="R470" s="28">
        <f t="shared" si="124"/>
        <v>14.49275362318842</v>
      </c>
      <c r="S470" s="105">
        <f>IF(INDEX(Historical!$D$7:$D1479,MATCH(B470,Historical!$B$7:$B$1044,0))=0,"n/a",(INDEX(Historical!$C$7:$C$1044,MATCH(B470,Historical!$B$7:$B$1044,0))/INDEX(Historical!$D$7:$D$1044,MATCH(B470,Historical!$B$7:$B$1044,0))-1)*100)</f>
        <v>14.999999999999991</v>
      </c>
      <c r="T470" s="105">
        <f>IF(INDEX(Historical!$F$7:$F$1044,MATCH(B470,Historical!$B$7:$B$1044,0))=0,"n/a",((INDEX(Historical!$C$7:$C$1044,MATCH(B470,Historical!$B$7:$B$1044,0))/INDEX(Historical!$F$7:$F$1044,MATCH(B470,Historical!$B$7:$B$1044,0)))^(1/3)-1)*100)</f>
        <v>25.389262728393792</v>
      </c>
      <c r="U470" s="105">
        <f>IF(INDEX(Historical!$H$7:$H$1044,MATCH(B470,Historical!$B$7:$B$1044,0))=0,"n/a",((INDEX(Historical!$C$7:$C$1044,MATCH(B470,Historical!$B$7:$B$1044,0))/INDEX(Historical!$H$7:$H$1044,MATCH(B470,Historical!$B$7:$B$1044,0)))^(1/5)-1)*100)</f>
        <v>23.517237451927929</v>
      </c>
      <c r="V470" s="105">
        <f>IF(INDEX(Historical!$M$7:$M$1044,MATCH(B470,Historical!$B$7:$B$1044,0))=0,"n/a",((INDEX(Historical!$C$7:$C$1044,MATCH(B470,Historical!$B$7:$B$1044,0))/INDEX(Historical!$M$7:$M$1044,MATCH(B470,Historical!$B$7:$B$1044,0)))^(1/10)-1)*100)</f>
        <v>15.208209716265863</v>
      </c>
      <c r="W470" s="106">
        <f t="shared" si="125"/>
        <v>1.5463514700731138</v>
      </c>
      <c r="X470" s="107" t="str">
        <f t="shared" si="126"/>
        <v>n/a</v>
      </c>
      <c r="Y470" s="159"/>
      <c r="Z470" s="101" t="str">
        <f t="shared" si="127"/>
        <v>n/a</v>
      </c>
      <c r="AA470" s="109" t="str">
        <f t="shared" si="128"/>
        <v>n/a</v>
      </c>
      <c r="AB470" s="71">
        <v>12</v>
      </c>
      <c r="AC470" s="100">
        <v>-6.48</v>
      </c>
      <c r="AD470" s="100">
        <v>2.06</v>
      </c>
      <c r="AE470" s="100">
        <v>0.98</v>
      </c>
      <c r="AF470" s="100">
        <v>2.57</v>
      </c>
      <c r="AG470" s="100">
        <v>-4.21</v>
      </c>
      <c r="AH470" s="100">
        <v>-22.28</v>
      </c>
      <c r="AI470" s="100">
        <v>24</v>
      </c>
      <c r="AJ470" s="100">
        <v>-11.88</v>
      </c>
      <c r="AK470" s="100">
        <v>5.1499999999999995</v>
      </c>
      <c r="AL470" s="100">
        <v>9910</v>
      </c>
      <c r="AM470" s="100">
        <v>1.1100000000000001</v>
      </c>
      <c r="AN470" s="100">
        <v>1.48</v>
      </c>
      <c r="AO470" s="110" t="str">
        <f t="shared" si="129"/>
        <v>n/a</v>
      </c>
      <c r="AP470" s="111">
        <f t="shared" si="130"/>
        <v>26.079261126323907</v>
      </c>
      <c r="AQ470" s="112" t="str">
        <f t="shared" si="131"/>
        <v>n/a</v>
      </c>
      <c r="AR470" s="101">
        <f>INDEX(Historical!$C$7:$C$1045,MATCH(B470,Historical!$B$7:$B$1045,0))*IF(AH470="n/a",1.03,IF(AH470&lt;0,1.01,IF(AH470&gt;10,1.1,(1+AH470/100))))</f>
        <v>2.7875999999999999</v>
      </c>
      <c r="AS470" s="109">
        <f t="shared" si="132"/>
        <v>3.06636</v>
      </c>
      <c r="AT470" s="109">
        <f t="shared" si="135"/>
        <v>3.2242775400000001</v>
      </c>
      <c r="AU470" s="109">
        <f t="shared" si="135"/>
        <v>3.3903278333100006</v>
      </c>
      <c r="AV470" s="109">
        <f t="shared" si="135"/>
        <v>3.5649297167254659</v>
      </c>
      <c r="AW470" s="109">
        <f t="shared" si="133"/>
        <v>16.033495090035466</v>
      </c>
      <c r="AX470" s="113">
        <f t="shared" si="134"/>
        <v>12.999428482272958</v>
      </c>
      <c r="AY470" s="100">
        <v>1.35</v>
      </c>
      <c r="AZ470" s="100">
        <v>26.46</v>
      </c>
      <c r="BA470" s="100">
        <v>-22.63</v>
      </c>
      <c r="BB470" s="100">
        <v>7.48</v>
      </c>
      <c r="BC470" s="100">
        <v>-2.1</v>
      </c>
      <c r="BE470" s="12">
        <v>2014</v>
      </c>
      <c r="BF470" s="12">
        <f t="shared" si="119"/>
        <v>1</v>
      </c>
      <c r="BG470" s="100">
        <v>-1.39</v>
      </c>
      <c r="BH470" s="55" t="s">
        <v>121</v>
      </c>
      <c r="BI470" s="55" t="s">
        <v>122</v>
      </c>
    </row>
    <row r="471" spans="1:61" ht="12.75" customHeight="1" x14ac:dyDescent="0.2">
      <c r="A471" s="123" t="s">
        <v>1113</v>
      </c>
      <c r="B471" s="55" t="s">
        <v>1114</v>
      </c>
      <c r="C471" s="156" t="s">
        <v>125</v>
      </c>
      <c r="D471" s="98" t="s">
        <v>233</v>
      </c>
      <c r="E471" s="157">
        <v>24</v>
      </c>
      <c r="F471" s="2">
        <v>152</v>
      </c>
      <c r="G471" s="2" t="s">
        <v>146</v>
      </c>
      <c r="H471" s="2" t="s">
        <v>146</v>
      </c>
      <c r="I471" s="100">
        <v>72.95</v>
      </c>
      <c r="J471" s="101">
        <f t="shared" si="122"/>
        <v>1.1240575736806031</v>
      </c>
      <c r="K471" s="104">
        <v>0.20499999999999999</v>
      </c>
      <c r="L471" s="71">
        <v>4</v>
      </c>
      <c r="M471" s="28">
        <f t="shared" si="123"/>
        <v>0.82</v>
      </c>
      <c r="N471" s="103" t="s">
        <v>136</v>
      </c>
      <c r="O471" s="104">
        <v>0.18</v>
      </c>
      <c r="P471" s="158">
        <v>46073</v>
      </c>
      <c r="Q471" s="158">
        <v>46087</v>
      </c>
      <c r="R471" s="28">
        <f t="shared" si="124"/>
        <v>13.888888888888888</v>
      </c>
      <c r="S471" s="105">
        <f>IF(INDEX(Historical!$D$7:$D1480,MATCH(B471,Historical!$B$7:$B$1044,0))=0,"n/a",(INDEX(Historical!$C$7:$C$1044,MATCH(B471,Historical!$B$7:$B$1044,0))/INDEX(Historical!$D$7:$D$1044,MATCH(B471,Historical!$B$7:$B$1044,0))-1)*100)</f>
        <v>11.66666666666667</v>
      </c>
      <c r="T471" s="105">
        <f>IF(INDEX(Historical!$F$7:$F$1044,MATCH(B471,Historical!$B$7:$B$1044,0))=0,"n/a",((INDEX(Historical!$C$7:$C$1044,MATCH(B471,Historical!$B$7:$B$1044,0))/INDEX(Historical!$F$7:$F$1044,MATCH(B471,Historical!$B$7:$B$1044,0)))^(1/3)-1)*100)</f>
        <v>6.799865166668817</v>
      </c>
      <c r="U471" s="105">
        <f>IF(INDEX(Historical!$H$7:$H$1044,MATCH(B471,Historical!$B$7:$B$1044,0))=0,"n/a",((INDEX(Historical!$C$7:$C$1044,MATCH(B471,Historical!$B$7:$B$1044,0))/INDEX(Historical!$H$7:$H$1044,MATCH(B471,Historical!$B$7:$B$1044,0)))^(1/5)-1)*100)</f>
        <v>5.6089987757983018</v>
      </c>
      <c r="V471" s="105">
        <f>IF(INDEX(Historical!$M$7:$M$1044,MATCH(B471,Historical!$B$7:$B$1044,0))=0,"n/a",((INDEX(Historical!$C$7:$C$1044,MATCH(B471,Historical!$B$7:$B$1044,0))/INDEX(Historical!$M$7:$M$1044,MATCH(B471,Historical!$B$7:$B$1044,0)))^(1/10)-1)*100)</f>
        <v>5.0338040057319455</v>
      </c>
      <c r="W471" s="106">
        <f t="shared" si="125"/>
        <v>1.1142664214600702</v>
      </c>
      <c r="X471" s="107">
        <f t="shared" si="126"/>
        <v>0.24176718861199573</v>
      </c>
      <c r="Y471" s="164"/>
      <c r="Z471" s="101">
        <f t="shared" si="127"/>
        <v>22.343324250681199</v>
      </c>
      <c r="AA471" s="109">
        <f t="shared" si="128"/>
        <v>19.877384196185286</v>
      </c>
      <c r="AB471" s="71">
        <v>7</v>
      </c>
      <c r="AC471" s="100">
        <v>3.67</v>
      </c>
      <c r="AD471" s="100" t="s">
        <v>142</v>
      </c>
      <c r="AE471" s="100">
        <v>2.04</v>
      </c>
      <c r="AF471" s="100">
        <v>3.59</v>
      </c>
      <c r="AG471" s="100">
        <v>19.809999999999999</v>
      </c>
      <c r="AH471" s="100" t="s">
        <v>142</v>
      </c>
      <c r="AI471" s="100" t="s">
        <v>142</v>
      </c>
      <c r="AJ471" s="100">
        <v>23.200000000000003</v>
      </c>
      <c r="AK471" s="100" t="s">
        <v>142</v>
      </c>
      <c r="AL471" s="100">
        <v>979.1</v>
      </c>
      <c r="AM471" s="100">
        <v>27.38</v>
      </c>
      <c r="AN471" s="100">
        <v>0.2</v>
      </c>
      <c r="AO471" s="110">
        <f t="shared" si="129"/>
        <v>-13.144327846706382</v>
      </c>
      <c r="AP471" s="111">
        <f t="shared" si="130"/>
        <v>6.7330563494789049</v>
      </c>
      <c r="AQ471" s="112">
        <f t="shared" si="131"/>
        <v>78.088379138380716</v>
      </c>
      <c r="AR471" s="101">
        <f>INDEX(Historical!$C$7:$C$1045,MATCH(B471,Historical!$B$7:$B$1045,0))*IF(AH471="n/a",1.03,IF(AH471&lt;0,1.01,IF(AH471&gt;10,1.1,(1+AH471/100))))</f>
        <v>0.69010000000000005</v>
      </c>
      <c r="AS471" s="109">
        <f t="shared" si="132"/>
        <v>0.71080300000000007</v>
      </c>
      <c r="AT471" s="109">
        <f t="shared" si="135"/>
        <v>0.73212709000000009</v>
      </c>
      <c r="AU471" s="109">
        <f t="shared" si="135"/>
        <v>0.75409090270000012</v>
      </c>
      <c r="AV471" s="109">
        <f t="shared" si="135"/>
        <v>0.77671362978100011</v>
      </c>
      <c r="AW471" s="109">
        <f t="shared" si="133"/>
        <v>3.6638346224810006</v>
      </c>
      <c r="AX471" s="113">
        <f t="shared" si="134"/>
        <v>5.0223915318451002</v>
      </c>
      <c r="AY471" s="100">
        <v>0.82</v>
      </c>
      <c r="AZ471" s="100">
        <v>75.78</v>
      </c>
      <c r="BA471" s="100">
        <v>-3.26</v>
      </c>
      <c r="BB471" s="100">
        <v>8.49</v>
      </c>
      <c r="BC471" s="100">
        <v>21.02</v>
      </c>
      <c r="BE471" s="12">
        <v>2003</v>
      </c>
      <c r="BF471" s="12">
        <f t="shared" si="119"/>
        <v>2</v>
      </c>
      <c r="BG471" s="100">
        <v>13.569999999999999</v>
      </c>
      <c r="BH471" s="55" t="s">
        <v>121</v>
      </c>
      <c r="BI471" s="55" t="s">
        <v>122</v>
      </c>
    </row>
    <row r="472" spans="1:61" ht="12.75" customHeight="1" x14ac:dyDescent="0.2">
      <c r="A472" s="116" t="s">
        <v>1577</v>
      </c>
      <c r="B472" s="55" t="s">
        <v>1578</v>
      </c>
      <c r="C472" s="156" t="s">
        <v>116</v>
      </c>
      <c r="D472" s="98" t="s">
        <v>248</v>
      </c>
      <c r="E472" s="157">
        <v>10</v>
      </c>
      <c r="F472" s="2">
        <v>517</v>
      </c>
      <c r="G472" s="2" t="s">
        <v>146</v>
      </c>
      <c r="H472" s="2" t="s">
        <v>146</v>
      </c>
      <c r="I472" s="100">
        <v>212.38</v>
      </c>
      <c r="J472" s="101">
        <f t="shared" si="122"/>
        <v>0.54619079009322913</v>
      </c>
      <c r="K472" s="104">
        <v>0.28999999999999998</v>
      </c>
      <c r="L472" s="71">
        <v>4</v>
      </c>
      <c r="M472" s="28">
        <f t="shared" si="123"/>
        <v>1.1599999999999999</v>
      </c>
      <c r="N472" s="103" t="s">
        <v>312</v>
      </c>
      <c r="O472" s="104">
        <v>0.28000000000000003</v>
      </c>
      <c r="P472" s="158">
        <v>46085</v>
      </c>
      <c r="Q472" s="158">
        <v>46099</v>
      </c>
      <c r="R472" s="28">
        <f t="shared" si="124"/>
        <v>3.5714285714285547</v>
      </c>
      <c r="S472" s="105">
        <f>IF(INDEX(Historical!$D$7:$D1481,MATCH(B472,Historical!$B$7:$B$1044,0))=0,"n/a",(INDEX(Historical!$C$7:$C$1044,MATCH(B472,Historical!$B$7:$B$1044,0))/INDEX(Historical!$D$7:$D$1044,MATCH(B472,Historical!$B$7:$B$1044,0))-1)*100)</f>
        <v>7.6923076923077094</v>
      </c>
      <c r="T472" s="105">
        <f>IF(INDEX(Historical!$F$7:$F$1044,MATCH(B472,Historical!$B$7:$B$1044,0))=0,"n/a",((INDEX(Historical!$C$7:$C$1044,MATCH(B472,Historical!$B$7:$B$1044,0))/INDEX(Historical!$F$7:$F$1044,MATCH(B472,Historical!$B$7:$B$1044,0)))^(1/3)-1)*100)</f>
        <v>23.127650029855573</v>
      </c>
      <c r="U472" s="105">
        <f>IF(INDEX(Historical!$H$7:$H$1044,MATCH(B472,Historical!$B$7:$B$1044,0))=0,"n/a",((INDEX(Historical!$C$7:$C$1044,MATCH(B472,Historical!$B$7:$B$1044,0))/INDEX(Historical!$H$7:$H$1044,MATCH(B472,Historical!$B$7:$B$1044,0)))^(1/5)-1)*100)</f>
        <v>29.999876163746752</v>
      </c>
      <c r="V472" s="105" t="str">
        <f>IF(INDEX(Historical!$M$7:$M$1044,MATCH(B472,Historical!$B$7:$B$1044,0))=0,"n/a",((INDEX(Historical!$C$7:$C$1044,MATCH(B472,Historical!$B$7:$B$1044,0))/INDEX(Historical!$M$7:$M$1044,MATCH(B472,Historical!$B$7:$B$1044,0)))^(1/10)-1)*100)</f>
        <v>n/a</v>
      </c>
      <c r="W472" s="106" t="str">
        <f t="shared" si="125"/>
        <v>n/a</v>
      </c>
      <c r="X472" s="107">
        <f t="shared" si="126"/>
        <v>2.6666556589997112</v>
      </c>
      <c r="Y472" s="165"/>
      <c r="Z472" s="101">
        <f t="shared" si="127"/>
        <v>24.26778242677824</v>
      </c>
      <c r="AA472" s="109">
        <f t="shared" si="128"/>
        <v>44.430962343096233</v>
      </c>
      <c r="AB472" s="71">
        <v>12</v>
      </c>
      <c r="AC472" s="100">
        <v>4.78</v>
      </c>
      <c r="AD472" s="100">
        <v>2.57</v>
      </c>
      <c r="AE472" s="100">
        <v>8.11</v>
      </c>
      <c r="AF472" s="100">
        <v>10.27</v>
      </c>
      <c r="AG472" s="100">
        <v>23.330000000000002</v>
      </c>
      <c r="AH472" s="100">
        <v>9.85</v>
      </c>
      <c r="AI472" s="100">
        <v>16.59</v>
      </c>
      <c r="AJ472" s="100">
        <v>11.25</v>
      </c>
      <c r="AK472" s="100">
        <v>13.34</v>
      </c>
      <c r="AL472" s="100">
        <v>44240</v>
      </c>
      <c r="AM472" s="100">
        <v>12.21</v>
      </c>
      <c r="AN472" s="100">
        <v>0.01</v>
      </c>
      <c r="AO472" s="110">
        <f t="shared" si="129"/>
        <v>-13.884895389256254</v>
      </c>
      <c r="AP472" s="111">
        <f t="shared" si="130"/>
        <v>30.546066953839979</v>
      </c>
      <c r="AQ472" s="112">
        <f t="shared" si="131"/>
        <v>350.33616247006626</v>
      </c>
      <c r="AR472" s="101">
        <f>INDEX(Historical!$C$7:$C$1045,MATCH(B472,Historical!$B$7:$B$1045,0))*IF(AH472="n/a",1.03,IF(AH472&lt;0,1.01,IF(AH472&gt;10,1.1,(1+AH472/100))))</f>
        <v>1.2303200000000001</v>
      </c>
      <c r="AS472" s="109">
        <f t="shared" si="132"/>
        <v>1.3533520000000001</v>
      </c>
      <c r="AT472" s="109">
        <f t="shared" si="135"/>
        <v>1.4886872000000002</v>
      </c>
      <c r="AU472" s="109">
        <f t="shared" si="135"/>
        <v>1.6375559200000003</v>
      </c>
      <c r="AV472" s="109">
        <f t="shared" si="135"/>
        <v>1.8013115120000005</v>
      </c>
      <c r="AW472" s="109">
        <f t="shared" si="133"/>
        <v>7.5112266320000014</v>
      </c>
      <c r="AX472" s="113">
        <f t="shared" si="134"/>
        <v>3.5366920764667111</v>
      </c>
      <c r="AY472" s="100">
        <v>1.17</v>
      </c>
      <c r="AZ472" s="100">
        <v>68.540000000000006</v>
      </c>
      <c r="BA472" s="100">
        <v>-9.16</v>
      </c>
      <c r="BB472" s="100">
        <v>5.6899999999999995</v>
      </c>
      <c r="BC472" s="100">
        <v>28.22</v>
      </c>
      <c r="BE472" s="12">
        <v>2017</v>
      </c>
      <c r="BF472" s="12">
        <f t="shared" si="119"/>
        <v>1</v>
      </c>
      <c r="BG472" s="100">
        <v>18.07</v>
      </c>
      <c r="BH472" s="55" t="s">
        <v>121</v>
      </c>
      <c r="BI472" s="55" t="s">
        <v>122</v>
      </c>
    </row>
    <row r="473" spans="1:61" ht="12.75" customHeight="1" x14ac:dyDescent="0.2">
      <c r="A473" s="116" t="s">
        <v>5593</v>
      </c>
      <c r="B473" s="55" t="s">
        <v>5583</v>
      </c>
      <c r="C473" s="156" t="s">
        <v>134</v>
      </c>
      <c r="D473" s="98" t="s">
        <v>157</v>
      </c>
      <c r="E473" s="157">
        <v>6</v>
      </c>
      <c r="F473" s="2">
        <v>660</v>
      </c>
      <c r="G473" s="2" t="s">
        <v>146</v>
      </c>
      <c r="H473" s="2" t="s">
        <v>146</v>
      </c>
      <c r="I473" s="100">
        <v>45.96</v>
      </c>
      <c r="J473" s="101">
        <f t="shared" si="122"/>
        <v>3.0461270670147953</v>
      </c>
      <c r="K473" s="104">
        <v>0.35</v>
      </c>
      <c r="L473" s="71">
        <v>4</v>
      </c>
      <c r="M473" s="28">
        <f t="shared" si="123"/>
        <v>1.4</v>
      </c>
      <c r="N473" s="103" t="s">
        <v>209</v>
      </c>
      <c r="O473" s="104">
        <v>0.3</v>
      </c>
      <c r="P473" s="158">
        <v>46112</v>
      </c>
      <c r="Q473" s="158">
        <v>46127</v>
      </c>
      <c r="R473" s="28">
        <f t="shared" si="124"/>
        <v>16.666666666666664</v>
      </c>
      <c r="S473" s="105">
        <f>IF(INDEX(Historical!$D$7:$D1712,MATCH(B473,Historical!$B$7:$B$1044,0))=0,"n/a",(INDEX(Historical!$C$7:$C$1044,MATCH(B473,Historical!$B$7:$B$1044,0))/INDEX(Historical!$D$7:$D$1044,MATCH(B473,Historical!$B$7:$B$1044,0))-1)*100)</f>
        <v>18.556701030927837</v>
      </c>
      <c r="T473" s="105">
        <f>IF(INDEX(Historical!$F$7:$F$1044,MATCH(B473,Historical!$B$7:$B$1044,0))=0,"n/a",((INDEX(Historical!$C$7:$C$1044,MATCH(B473,Historical!$B$7:$B$1044,0))/INDEX(Historical!$F$7:$F$1044,MATCH(B473,Historical!$B$7:$B$1044,0)))^(1/3)-1)*100)</f>
        <v>22.86703656058322</v>
      </c>
      <c r="U473" s="105">
        <f>IF(INDEX(Historical!$H$7:$H$1044,MATCH(B473,Historical!$B$7:$B$1044,0))=0,"n/a",((INDEX(Historical!$C$7:$C$1044,MATCH(B473,Historical!$B$7:$B$1044,0))/INDEX(Historical!$H$7:$H$1044,MATCH(B473,Historical!$B$7:$B$1044,0)))^(1/5)-1)*100)</f>
        <v>32.650216092590931</v>
      </c>
      <c r="V473" s="105">
        <f>IF(INDEX(Historical!$M$7:$M$1044,MATCH(B473,Historical!$B$7:$B$1044,0))=0,"n/a",((INDEX(Historical!$C$7:$C$1044,MATCH(B473,Historical!$B$7:$B$1044,0))/INDEX(Historical!$M$7:$M$1044,MATCH(B473,Historical!$B$7:$B$1044,0)))^(1/10)-1)*100)</f>
        <v>11.138309080140285</v>
      </c>
      <c r="W473" s="106">
        <f t="shared" si="125"/>
        <v>2.9313440539019147</v>
      </c>
      <c r="X473" s="107">
        <f t="shared" si="126"/>
        <v>1.1516831073224314</v>
      </c>
      <c r="Y473" s="162"/>
      <c r="Z473" s="101">
        <f t="shared" si="127"/>
        <v>28.925619834710741</v>
      </c>
      <c r="AA473" s="109">
        <f t="shared" si="128"/>
        <v>9.4958677685950423</v>
      </c>
      <c r="AB473" s="71">
        <v>12</v>
      </c>
      <c r="AC473" s="100">
        <v>4.84</v>
      </c>
      <c r="AD473" s="100">
        <v>2.4500000000000002</v>
      </c>
      <c r="AE473" s="100">
        <v>2.17</v>
      </c>
      <c r="AF473" s="100">
        <v>1.42</v>
      </c>
      <c r="AG473" s="100">
        <v>16.04</v>
      </c>
      <c r="AH473" s="100">
        <v>2.9499999999999997</v>
      </c>
      <c r="AI473" s="100">
        <v>-0.32</v>
      </c>
      <c r="AJ473" s="100">
        <v>28.349999999999998</v>
      </c>
      <c r="AK473" s="100">
        <v>3.9899999999999998</v>
      </c>
      <c r="AL473" s="100">
        <v>1980</v>
      </c>
      <c r="AM473" s="100">
        <v>1.1100000000000001</v>
      </c>
      <c r="AN473" s="100">
        <v>0.42</v>
      </c>
      <c r="AO473" s="110">
        <f t="shared" si="129"/>
        <v>26.200475391010684</v>
      </c>
      <c r="AP473" s="111">
        <f t="shared" si="130"/>
        <v>35.696343159605725</v>
      </c>
      <c r="AQ473" s="112">
        <f t="shared" si="131"/>
        <v>-22.585869129711188</v>
      </c>
      <c r="AR473" s="101">
        <f>INDEX(Historical!$C$7:$C$1045,MATCH(B473,Historical!$B$7:$B$1045,0))*IF(AH473="n/a",1.03,IF(AH473&lt;0,1.01,IF(AH473&gt;10,1.1,(1+AH473/100))))</f>
        <v>1.1839249999999999</v>
      </c>
      <c r="AS473" s="109">
        <f t="shared" si="132"/>
        <v>1.1957642499999999</v>
      </c>
      <c r="AT473" s="109">
        <f t="shared" si="135"/>
        <v>1.2434752435749998</v>
      </c>
      <c r="AU473" s="109">
        <f t="shared" si="135"/>
        <v>1.2930899057936425</v>
      </c>
      <c r="AV473" s="109">
        <f t="shared" si="135"/>
        <v>1.3446841930348088</v>
      </c>
      <c r="AW473" s="109">
        <f t="shared" si="133"/>
        <v>6.2609385924034502</v>
      </c>
      <c r="AX473" s="113">
        <f t="shared" si="134"/>
        <v>13.622581793741187</v>
      </c>
      <c r="AY473" s="100">
        <v>0.72</v>
      </c>
      <c r="AZ473" s="100">
        <v>28.7</v>
      </c>
      <c r="BA473" s="100">
        <v>-1.9</v>
      </c>
      <c r="BB473" s="100">
        <v>10.6</v>
      </c>
      <c r="BC473" s="100">
        <v>9.85</v>
      </c>
      <c r="BE473" s="12">
        <v>2021</v>
      </c>
      <c r="BF473" s="12">
        <f t="shared" si="119"/>
        <v>0</v>
      </c>
      <c r="BG473" s="100">
        <v>1.7999999999999998</v>
      </c>
      <c r="BH473" s="55" t="s">
        <v>121</v>
      </c>
      <c r="BI473" s="55" t="s">
        <v>122</v>
      </c>
    </row>
    <row r="474" spans="1:61" ht="12.75" customHeight="1" x14ac:dyDescent="0.2">
      <c r="A474" s="116" t="s">
        <v>1579</v>
      </c>
      <c r="B474" s="55" t="s">
        <v>1580</v>
      </c>
      <c r="C474" s="156" t="s">
        <v>116</v>
      </c>
      <c r="D474" s="98" t="s">
        <v>215</v>
      </c>
      <c r="E474" s="157">
        <v>9</v>
      </c>
      <c r="F474" s="2">
        <v>526</v>
      </c>
      <c r="G474" s="2" t="s">
        <v>146</v>
      </c>
      <c r="H474" s="2" t="s">
        <v>146</v>
      </c>
      <c r="I474" s="100">
        <v>31.52</v>
      </c>
      <c r="J474" s="101">
        <f t="shared" si="122"/>
        <v>4.3147208121827418</v>
      </c>
      <c r="K474" s="104">
        <v>0.34</v>
      </c>
      <c r="L474" s="71">
        <v>4</v>
      </c>
      <c r="M474" s="28">
        <f t="shared" si="123"/>
        <v>1.36</v>
      </c>
      <c r="N474" s="103" t="s">
        <v>395</v>
      </c>
      <c r="O474" s="104">
        <v>0.33</v>
      </c>
      <c r="P474" s="115">
        <v>45469</v>
      </c>
      <c r="Q474" s="115">
        <v>45483</v>
      </c>
      <c r="R474" s="28">
        <f t="shared" si="124"/>
        <v>3.0303030303030329</v>
      </c>
      <c r="S474" s="105">
        <f>IF(INDEX(Historical!$D$7:$D1482,MATCH(B474,Historical!$B$7:$B$1044,0))=0,"n/a",(INDEX(Historical!$C$7:$C$1044,MATCH(B474,Historical!$B$7:$B$1044,0))/INDEX(Historical!$D$7:$D$1044,MATCH(B474,Historical!$B$7:$B$1044,0))-1)*100)</f>
        <v>1.4925373134328401</v>
      </c>
      <c r="T474" s="105">
        <f>IF(INDEX(Historical!$F$7:$F$1044,MATCH(B474,Historical!$B$7:$B$1044,0))=0,"n/a",((INDEX(Historical!$C$7:$C$1044,MATCH(B474,Historical!$B$7:$B$1044,0))/INDEX(Historical!$F$7:$F$1044,MATCH(B474,Historical!$B$7:$B$1044,0)))^(1/3)-1)*100)</f>
        <v>3.1270055989971013</v>
      </c>
      <c r="U474" s="105">
        <f>IF(INDEX(Historical!$H$7:$H$1044,MATCH(B474,Historical!$B$7:$B$1044,0))=0,"n/a",((INDEX(Historical!$C$7:$C$1044,MATCH(B474,Historical!$B$7:$B$1044,0))/INDEX(Historical!$H$7:$H$1044,MATCH(B474,Historical!$B$7:$B$1044,0)))^(1/5)-1)*100)</f>
        <v>3.9594988207552584</v>
      </c>
      <c r="V474" s="105" t="str">
        <f>IF(INDEX(Historical!$M$7:$M$1044,MATCH(B474,Historical!$B$7:$B$1044,0))=0,"n/a",((INDEX(Historical!$C$7:$C$1044,MATCH(B474,Historical!$B$7:$B$1044,0))/INDEX(Historical!$M$7:$M$1044,MATCH(B474,Historical!$B$7:$B$1044,0)))^(1/10)-1)*100)</f>
        <v>n/a</v>
      </c>
      <c r="W474" s="106" t="str">
        <f t="shared" si="125"/>
        <v>n/a</v>
      </c>
      <c r="X474" s="107" t="str">
        <f t="shared" si="126"/>
        <v>n/a</v>
      </c>
      <c r="Y474" s="165" t="s">
        <v>1722</v>
      </c>
      <c r="Z474" s="101">
        <f t="shared" si="127"/>
        <v>103.03030303030303</v>
      </c>
      <c r="AA474" s="109">
        <f t="shared" si="128"/>
        <v>23.878787878787879</v>
      </c>
      <c r="AB474" s="71">
        <v>12</v>
      </c>
      <c r="AC474" s="100">
        <v>1.32</v>
      </c>
      <c r="AD474" s="100" t="s">
        <v>142</v>
      </c>
      <c r="AE474" s="100">
        <v>3.24</v>
      </c>
      <c r="AF474" s="100">
        <v>3.78</v>
      </c>
      <c r="AG474" s="100">
        <v>17.73</v>
      </c>
      <c r="AH474" s="100" t="s">
        <v>142</v>
      </c>
      <c r="AI474" s="100" t="s">
        <v>142</v>
      </c>
      <c r="AJ474" s="100">
        <v>-5.7299999999999995</v>
      </c>
      <c r="AK474" s="100" t="s">
        <v>142</v>
      </c>
      <c r="AL474" s="100">
        <v>318.17</v>
      </c>
      <c r="AM474" s="100">
        <v>65.16</v>
      </c>
      <c r="AN474" s="100">
        <v>0.06</v>
      </c>
      <c r="AO474" s="110">
        <f t="shared" si="129"/>
        <v>-15.60456824584988</v>
      </c>
      <c r="AP474" s="111">
        <f t="shared" si="130"/>
        <v>8.2742196329379993</v>
      </c>
      <c r="AQ474" s="112">
        <f t="shared" si="131"/>
        <v>100.29069782784133</v>
      </c>
      <c r="AR474" s="101">
        <f>INDEX(Historical!$C$7:$C$1045,MATCH(B474,Historical!$B$7:$B$1045,0))*IF(AH474="n/a",1.03,IF(AH474&lt;0,1.01,IF(AH474&gt;10,1.1,(1+AH474/100))))</f>
        <v>1.4008</v>
      </c>
      <c r="AS474" s="109">
        <f t="shared" si="132"/>
        <v>1.4428240000000001</v>
      </c>
      <c r="AT474" s="109">
        <f t="shared" si="135"/>
        <v>1.48610872</v>
      </c>
      <c r="AU474" s="109">
        <f t="shared" si="135"/>
        <v>1.5306919816000002</v>
      </c>
      <c r="AV474" s="109">
        <f t="shared" si="135"/>
        <v>1.5766127410480002</v>
      </c>
      <c r="AW474" s="109">
        <f t="shared" si="133"/>
        <v>7.4370374426480002</v>
      </c>
      <c r="AX474" s="113">
        <f t="shared" si="134"/>
        <v>23.594661937335026</v>
      </c>
      <c r="AY474" s="100">
        <v>0.53</v>
      </c>
      <c r="AZ474" s="100">
        <v>23.22</v>
      </c>
      <c r="BA474" s="100">
        <v>-16.88</v>
      </c>
      <c r="BB474" s="100">
        <v>-2.8899999999999997</v>
      </c>
      <c r="BC474" s="100">
        <v>-0.67999999999999994</v>
      </c>
      <c r="BE474" s="12">
        <v>2017</v>
      </c>
      <c r="BF474" s="12">
        <f t="shared" si="119"/>
        <v>1</v>
      </c>
      <c r="BG474" s="100">
        <v>14.06</v>
      </c>
      <c r="BH474" s="55" t="s">
        <v>121</v>
      </c>
      <c r="BI474" s="55" t="s">
        <v>122</v>
      </c>
    </row>
    <row r="475" spans="1:61" ht="12.75" customHeight="1" x14ac:dyDescent="0.2">
      <c r="A475" s="123" t="s">
        <v>1115</v>
      </c>
      <c r="B475" s="55" t="s">
        <v>1116</v>
      </c>
      <c r="C475" s="156" t="s">
        <v>162</v>
      </c>
      <c r="D475" s="98" t="s">
        <v>296</v>
      </c>
      <c r="E475" s="157">
        <v>19</v>
      </c>
      <c r="F475" s="2">
        <v>216</v>
      </c>
      <c r="G475" s="2" t="s">
        <v>119</v>
      </c>
      <c r="H475" s="2" t="s">
        <v>119</v>
      </c>
      <c r="I475" s="100">
        <v>48.8</v>
      </c>
      <c r="J475" s="101">
        <f t="shared" si="122"/>
        <v>3.4836065573770494</v>
      </c>
      <c r="K475" s="104">
        <v>0.42499999999999999</v>
      </c>
      <c r="L475" s="71">
        <v>4</v>
      </c>
      <c r="M475" s="28">
        <f t="shared" si="123"/>
        <v>1.7</v>
      </c>
      <c r="N475" s="103" t="s">
        <v>386</v>
      </c>
      <c r="O475" s="104">
        <v>0.42130000000000001</v>
      </c>
      <c r="P475" s="158">
        <v>45936</v>
      </c>
      <c r="Q475" s="158">
        <v>45961</v>
      </c>
      <c r="R475" s="28">
        <f t="shared" si="124"/>
        <v>0.87823403750296247</v>
      </c>
      <c r="S475" s="105">
        <f>IF(INDEX(Historical!$D$7:$D1483,MATCH(B475,Historical!$B$7:$B$1044,0))=0,"n/a",(INDEX(Historical!$C$7:$C$1044,MATCH(B475,Historical!$B$7:$B$1044,0))/INDEX(Historical!$D$7:$D$1044,MATCH(B475,Historical!$B$7:$B$1044,0))-1)*100)</f>
        <v>0.76975862994896893</v>
      </c>
      <c r="T475" s="105">
        <f>IF(INDEX(Historical!$F$7:$F$1044,MATCH(B475,Historical!$B$7:$B$1044,0))=0,"n/a",((INDEX(Historical!$C$7:$C$1044,MATCH(B475,Historical!$B$7:$B$1044,0))/INDEX(Historical!$F$7:$F$1044,MATCH(B475,Historical!$B$7:$B$1044,0)))^(1/3)-1)*100)</f>
        <v>0.8971837233190838</v>
      </c>
      <c r="U475" s="105">
        <f>IF(INDEX(Historical!$H$7:$H$1044,MATCH(B475,Historical!$B$7:$B$1044,0))=0,"n/a",((INDEX(Historical!$C$7:$C$1044,MATCH(B475,Historical!$B$7:$B$1044,0))/INDEX(Historical!$H$7:$H$1044,MATCH(B475,Historical!$B$7:$B$1044,0)))^(1/5)-1)*100)</f>
        <v>1.5336979864031486</v>
      </c>
      <c r="V475" s="105">
        <f>IF(INDEX(Historical!$M$7:$M$1044,MATCH(B475,Historical!$B$7:$B$1044,0))=0,"n/a",((INDEX(Historical!$C$7:$C$1044,MATCH(B475,Historical!$B$7:$B$1044,0))/INDEX(Historical!$M$7:$M$1044,MATCH(B475,Historical!$B$7:$B$1044,0)))^(1/10)-1)*100)</f>
        <v>5.1197089254336303</v>
      </c>
      <c r="W475" s="106">
        <f t="shared" si="125"/>
        <v>0.29956741852726465</v>
      </c>
      <c r="X475" s="107" t="str">
        <f t="shared" si="126"/>
        <v>n/a</v>
      </c>
      <c r="Y475" s="123"/>
      <c r="Z475" s="101">
        <f t="shared" si="127"/>
        <v>75.221238938053105</v>
      </c>
      <c r="AA475" s="109">
        <f t="shared" si="128"/>
        <v>21.592920353982301</v>
      </c>
      <c r="AB475" s="71">
        <v>12</v>
      </c>
      <c r="AC475" s="100">
        <v>2.2599999999999998</v>
      </c>
      <c r="AD475" s="100">
        <v>2.8</v>
      </c>
      <c r="AE475" s="100">
        <v>3.08</v>
      </c>
      <c r="AF475" s="100">
        <v>2.04</v>
      </c>
      <c r="AG475" s="100">
        <v>9.59</v>
      </c>
      <c r="AH475" s="100">
        <v>4.72</v>
      </c>
      <c r="AI475" s="100">
        <v>7.2499999999999991</v>
      </c>
      <c r="AJ475" s="100" t="s">
        <v>142</v>
      </c>
      <c r="AK475" s="100">
        <v>6.69</v>
      </c>
      <c r="AL475" s="100">
        <v>10070</v>
      </c>
      <c r="AM475" s="100">
        <v>0.6</v>
      </c>
      <c r="AN475" s="100">
        <v>1.19</v>
      </c>
      <c r="AO475" s="110">
        <f t="shared" si="129"/>
        <v>-16.575615810202102</v>
      </c>
      <c r="AP475" s="111">
        <f t="shared" si="130"/>
        <v>5.017304543780198</v>
      </c>
      <c r="AQ475" s="112">
        <f t="shared" si="131"/>
        <v>39.919909666008422</v>
      </c>
      <c r="AR475" s="101">
        <f>INDEX(Historical!$C$7:$C$1045,MATCH(B475,Historical!$B$7:$B$1045,0))*IF(AH475="n/a",1.03,IF(AH475&lt;0,1.01,IF(AH475&gt;10,1.1,(1+AH475/100))))</f>
        <v>1.7684589999999998</v>
      </c>
      <c r="AS475" s="109">
        <f t="shared" si="132"/>
        <v>1.8966722774999998</v>
      </c>
      <c r="AT475" s="109">
        <f t="shared" si="135"/>
        <v>2.0235596528647495</v>
      </c>
      <c r="AU475" s="109">
        <f t="shared" si="135"/>
        <v>2.1589357936414011</v>
      </c>
      <c r="AV475" s="109">
        <f t="shared" si="135"/>
        <v>2.3033685982360108</v>
      </c>
      <c r="AW475" s="109">
        <f t="shared" si="133"/>
        <v>10.15099532224216</v>
      </c>
      <c r="AX475" s="113">
        <f t="shared" si="134"/>
        <v>20.801219922627379</v>
      </c>
      <c r="AY475" s="100">
        <v>0.53</v>
      </c>
      <c r="AZ475" s="100">
        <v>17.04</v>
      </c>
      <c r="BA475" s="100">
        <v>-2.65</v>
      </c>
      <c r="BB475" s="100">
        <v>1.63</v>
      </c>
      <c r="BC475" s="100">
        <v>7.4899999999999993</v>
      </c>
      <c r="BE475" s="12">
        <v>2007</v>
      </c>
      <c r="BF475" s="12">
        <f t="shared" si="119"/>
        <v>2</v>
      </c>
      <c r="BG475" s="100">
        <v>3.2199999999999998</v>
      </c>
      <c r="BH475" s="55" t="s">
        <v>121</v>
      </c>
      <c r="BI475" s="55" t="s">
        <v>122</v>
      </c>
    </row>
    <row r="476" spans="1:61" ht="12.75" customHeight="1" x14ac:dyDescent="0.2">
      <c r="A476" s="123" t="s">
        <v>1117</v>
      </c>
      <c r="B476" s="55" t="s">
        <v>1118</v>
      </c>
      <c r="C476" s="156" t="s">
        <v>162</v>
      </c>
      <c r="D476" s="98" t="s">
        <v>167</v>
      </c>
      <c r="E476" s="157">
        <v>13</v>
      </c>
      <c r="F476" s="2">
        <v>430</v>
      </c>
      <c r="G476" s="2" t="s">
        <v>118</v>
      </c>
      <c r="H476" s="2" t="s">
        <v>118</v>
      </c>
      <c r="I476" s="100">
        <v>89.22</v>
      </c>
      <c r="J476" s="101">
        <f t="shared" si="122"/>
        <v>3.048643801838153</v>
      </c>
      <c r="K476" s="104">
        <v>0.68</v>
      </c>
      <c r="L476" s="71">
        <v>4</v>
      </c>
      <c r="M476" s="28">
        <f t="shared" si="123"/>
        <v>2.72</v>
      </c>
      <c r="N476" s="103" t="s">
        <v>349</v>
      </c>
      <c r="O476" s="104">
        <v>0.67</v>
      </c>
      <c r="P476" s="158">
        <v>46073</v>
      </c>
      <c r="Q476" s="158">
        <v>46087</v>
      </c>
      <c r="R476" s="28">
        <f t="shared" si="124"/>
        <v>1.492537313432837</v>
      </c>
      <c r="S476" s="105">
        <f>IF(INDEX(Historical!$D$7:$D1484,MATCH(B476,Historical!$B$7:$B$1044,0))=0,"n/a",(INDEX(Historical!$C$7:$C$1044,MATCH(B476,Historical!$B$7:$B$1044,0))/INDEX(Historical!$D$7:$D$1044,MATCH(B476,Historical!$B$7:$B$1044,0))-1)*100)</f>
        <v>1.5151515151515138</v>
      </c>
      <c r="T476" s="105">
        <f>IF(INDEX(Historical!$F$7:$F$1044,MATCH(B476,Historical!$B$7:$B$1044,0))=0,"n/a",((INDEX(Historical!$C$7:$C$1044,MATCH(B476,Historical!$B$7:$B$1044,0))/INDEX(Historical!$F$7:$F$1044,MATCH(B476,Historical!$B$7:$B$1044,0)))^(1/3)-1)*100)</f>
        <v>2.6189825540382738</v>
      </c>
      <c r="U476" s="105">
        <f>IF(INDEX(Historical!$H$7:$H$1044,MATCH(B476,Historical!$B$7:$B$1044,0))=0,"n/a",((INDEX(Historical!$C$7:$C$1044,MATCH(B476,Historical!$B$7:$B$1044,0))/INDEX(Historical!$H$7:$H$1044,MATCH(B476,Historical!$B$7:$B$1044,0)))^(1/5)-1)*100)</f>
        <v>4.4085846538828521</v>
      </c>
      <c r="V476" s="105">
        <f>IF(INDEX(Historical!$M$7:$M$1044,MATCH(B476,Historical!$B$7:$B$1044,0))=0,"n/a",((INDEX(Historical!$C$7:$C$1044,MATCH(B476,Historical!$B$7:$B$1044,0))/INDEX(Historical!$M$7:$M$1044,MATCH(B476,Historical!$B$7:$B$1044,0)))^(1/10)-1)*100)</f>
        <v>8.3665768436569579</v>
      </c>
      <c r="W476" s="106">
        <f t="shared" si="125"/>
        <v>0.52692812559597535</v>
      </c>
      <c r="X476" s="107">
        <f t="shared" si="126"/>
        <v>1.2668346706559921</v>
      </c>
      <c r="Y476" s="166"/>
      <c r="Z476" s="101">
        <f t="shared" si="127"/>
        <v>62.242562929061783</v>
      </c>
      <c r="AA476" s="109">
        <f t="shared" si="128"/>
        <v>20.416475972540045</v>
      </c>
      <c r="AB476" s="71">
        <v>12</v>
      </c>
      <c r="AC476" s="100">
        <v>4.37</v>
      </c>
      <c r="AD476" s="100">
        <v>2.61</v>
      </c>
      <c r="AE476" s="100">
        <v>2.31</v>
      </c>
      <c r="AF476" s="100">
        <v>1.63</v>
      </c>
      <c r="AG476" s="100">
        <v>8.07</v>
      </c>
      <c r="AH476" s="100">
        <v>7.3800000000000008</v>
      </c>
      <c r="AI476" s="100">
        <v>4.66</v>
      </c>
      <c r="AJ476" s="100">
        <v>3.4799999999999995</v>
      </c>
      <c r="AK476" s="100">
        <v>6.8000000000000007</v>
      </c>
      <c r="AL476" s="100">
        <v>5600</v>
      </c>
      <c r="AM476" s="100">
        <v>1.04</v>
      </c>
      <c r="AN476" s="100">
        <v>0.98</v>
      </c>
      <c r="AO476" s="110">
        <f t="shared" si="129"/>
        <v>-12.95924751681904</v>
      </c>
      <c r="AP476" s="111">
        <f t="shared" si="130"/>
        <v>7.4572284557210047</v>
      </c>
      <c r="AQ476" s="112">
        <f t="shared" si="131"/>
        <v>21.616621369943179</v>
      </c>
      <c r="AR476" s="101">
        <f>INDEX(Historical!$C$7:$C$1045,MATCH(B476,Historical!$B$7:$B$1045,0))*IF(AH476="n/a",1.03,IF(AH476&lt;0,1.01,IF(AH476&gt;10,1.1,(1+AH476/100))))</f>
        <v>2.8777840000000006</v>
      </c>
      <c r="AS476" s="109">
        <f t="shared" si="132"/>
        <v>3.0118887344000007</v>
      </c>
      <c r="AT476" s="109">
        <f t="shared" si="135"/>
        <v>3.2166971683392012</v>
      </c>
      <c r="AU476" s="109">
        <f t="shared" si="135"/>
        <v>3.4354325757862672</v>
      </c>
      <c r="AV476" s="109">
        <f t="shared" si="135"/>
        <v>3.6690419909397334</v>
      </c>
      <c r="AW476" s="109">
        <f t="shared" si="133"/>
        <v>16.210844469465204</v>
      </c>
      <c r="AX476" s="113">
        <f t="shared" si="134"/>
        <v>18.169518571469631</v>
      </c>
      <c r="AY476" s="100">
        <v>0.7</v>
      </c>
      <c r="AZ476" s="100">
        <v>25.89</v>
      </c>
      <c r="BA476" s="100">
        <v>-1.72</v>
      </c>
      <c r="BB476" s="100">
        <v>2.29</v>
      </c>
      <c r="BC476" s="100">
        <v>10.68</v>
      </c>
      <c r="BE476" s="12">
        <v>2014</v>
      </c>
      <c r="BF476" s="12">
        <f t="shared" si="119"/>
        <v>1</v>
      </c>
      <c r="BG476" s="100">
        <v>2.8899999999999997</v>
      </c>
      <c r="BH476" s="55" t="s">
        <v>121</v>
      </c>
      <c r="BI476" s="55" t="s">
        <v>122</v>
      </c>
    </row>
    <row r="477" spans="1:61" ht="12.75" customHeight="1" x14ac:dyDescent="0.2">
      <c r="A477" s="116" t="s">
        <v>1581</v>
      </c>
      <c r="B477" s="55" t="s">
        <v>1582</v>
      </c>
      <c r="C477" s="156" t="s">
        <v>198</v>
      </c>
      <c r="D477" s="98" t="s">
        <v>565</v>
      </c>
      <c r="E477" s="157">
        <v>10</v>
      </c>
      <c r="F477" s="2">
        <v>521</v>
      </c>
      <c r="G477" s="2" t="s">
        <v>146</v>
      </c>
      <c r="H477" s="2" t="s">
        <v>146</v>
      </c>
      <c r="I477" s="100">
        <v>87.18</v>
      </c>
      <c r="J477" s="101">
        <f t="shared" si="122"/>
        <v>2.2941041523285155</v>
      </c>
      <c r="K477" s="104">
        <v>0.5</v>
      </c>
      <c r="L477" s="71">
        <v>4</v>
      </c>
      <c r="M477" s="28">
        <f t="shared" si="123"/>
        <v>2</v>
      </c>
      <c r="N477" s="103" t="s">
        <v>158</v>
      </c>
      <c r="O477" s="104">
        <v>0.45</v>
      </c>
      <c r="P477" s="158">
        <v>46098</v>
      </c>
      <c r="Q477" s="158">
        <v>46112</v>
      </c>
      <c r="R477" s="28">
        <f t="shared" si="124"/>
        <v>11.111111111111107</v>
      </c>
      <c r="S477" s="105">
        <f>IF(INDEX(Historical!$D$7:$D1485,MATCH(B477,Historical!$B$7:$B$1044,0))=0,"n/a",(INDEX(Historical!$C$7:$C$1044,MATCH(B477,Historical!$B$7:$B$1044,0))/INDEX(Historical!$D$7:$D$1044,MATCH(B477,Historical!$B$7:$B$1044,0))-1)*100)</f>
        <v>12.5</v>
      </c>
      <c r="T477" s="105">
        <f>IF(INDEX(Historical!$F$7:$F$1044,MATCH(B477,Historical!$B$7:$B$1044,0))=0,"n/a",((INDEX(Historical!$C$7:$C$1044,MATCH(B477,Historical!$B$7:$B$1044,0))/INDEX(Historical!$F$7:$F$1044,MATCH(B477,Historical!$B$7:$B$1044,0)))^(1/3)-1)*100)</f>
        <v>14.471424255333186</v>
      </c>
      <c r="U477" s="105">
        <f>IF(INDEX(Historical!$H$7:$H$1044,MATCH(B477,Historical!$B$7:$B$1044,0))=0,"n/a",((INDEX(Historical!$C$7:$C$1044,MATCH(B477,Historical!$B$7:$B$1044,0))/INDEX(Historical!$H$7:$H$1044,MATCH(B477,Historical!$B$7:$B$1044,0)))^(1/5)-1)*100)</f>
        <v>24.573093961551741</v>
      </c>
      <c r="V477" s="105" t="str">
        <f>IF(INDEX(Historical!$M$7:$M$1044,MATCH(B477,Historical!$B$7:$B$1044,0))=0,"n/a",((INDEX(Historical!$C$7:$C$1044,MATCH(B477,Historical!$B$7:$B$1044,0))/INDEX(Historical!$M$7:$M$1044,MATCH(B477,Historical!$B$7:$B$1044,0)))^(1/10)-1)*100)</f>
        <v>n/a</v>
      </c>
      <c r="W477" s="106" t="str">
        <f t="shared" si="125"/>
        <v>n/a</v>
      </c>
      <c r="X477" s="107">
        <f t="shared" si="126"/>
        <v>1.947154830550851</v>
      </c>
      <c r="Y477" s="165"/>
      <c r="Z477" s="101">
        <f t="shared" si="127"/>
        <v>39.447731755424059</v>
      </c>
      <c r="AA477" s="109">
        <f t="shared" si="128"/>
        <v>17.19526627218935</v>
      </c>
      <c r="AB477" s="71">
        <v>12</v>
      </c>
      <c r="AC477" s="100">
        <v>5.07</v>
      </c>
      <c r="AD477" s="100">
        <v>2.4700000000000002</v>
      </c>
      <c r="AE477" s="100">
        <v>6.31</v>
      </c>
      <c r="AF477" s="100">
        <v>2.34</v>
      </c>
      <c r="AG477" s="100">
        <v>14.330000000000002</v>
      </c>
      <c r="AH477" s="100">
        <v>-6.0600000000000005</v>
      </c>
      <c r="AI477" s="100">
        <v>13.530000000000001</v>
      </c>
      <c r="AJ477" s="100">
        <v>12.620000000000001</v>
      </c>
      <c r="AK477" s="100">
        <v>6.52</v>
      </c>
      <c r="AL477" s="100">
        <v>4110</v>
      </c>
      <c r="AM477" s="100">
        <v>8.02</v>
      </c>
      <c r="AN477" s="100">
        <v>0.01</v>
      </c>
      <c r="AO477" s="110">
        <f t="shared" si="129"/>
        <v>9.6719318416909061</v>
      </c>
      <c r="AP477" s="111">
        <f t="shared" si="130"/>
        <v>26.867198113880256</v>
      </c>
      <c r="AQ477" s="112">
        <f t="shared" si="131"/>
        <v>33.727622139470206</v>
      </c>
      <c r="AR477" s="101">
        <f>INDEX(Historical!$C$7:$C$1045,MATCH(B477,Historical!$B$7:$B$1045,0))*IF(AH477="n/a",1.03,IF(AH477&lt;0,1.01,IF(AH477&gt;10,1.1,(1+AH477/100))))</f>
        <v>1.8180000000000001</v>
      </c>
      <c r="AS477" s="109">
        <f t="shared" si="132"/>
        <v>1.9998000000000002</v>
      </c>
      <c r="AT477" s="109">
        <f t="shared" si="135"/>
        <v>2.1301869600000001</v>
      </c>
      <c r="AU477" s="109">
        <f t="shared" si="135"/>
        <v>2.2690751497920001</v>
      </c>
      <c r="AV477" s="109">
        <f t="shared" si="135"/>
        <v>2.4170188495584384</v>
      </c>
      <c r="AW477" s="109">
        <f t="shared" si="133"/>
        <v>10.634080959350438</v>
      </c>
      <c r="AX477" s="113">
        <f t="shared" si="134"/>
        <v>12.197844642521723</v>
      </c>
      <c r="AY477" s="100">
        <v>1.59</v>
      </c>
      <c r="AZ477" s="100">
        <v>0.86999999999999988</v>
      </c>
      <c r="BA477" s="100">
        <v>-46.58</v>
      </c>
      <c r="BB477" s="100">
        <v>-10.459999999999999</v>
      </c>
      <c r="BC477" s="100">
        <v>-29.64</v>
      </c>
      <c r="BE477" s="12">
        <v>2017</v>
      </c>
      <c r="BF477" s="12">
        <f t="shared" si="119"/>
        <v>1</v>
      </c>
      <c r="BG477" s="100">
        <v>12.690000000000001</v>
      </c>
      <c r="BH477" s="55" t="s">
        <v>121</v>
      </c>
      <c r="BI477" s="55" t="s">
        <v>122</v>
      </c>
    </row>
    <row r="478" spans="1:61" ht="12.75" customHeight="1" x14ac:dyDescent="0.2">
      <c r="A478" s="116" t="s">
        <v>1583</v>
      </c>
      <c r="B478" s="55" t="s">
        <v>1584</v>
      </c>
      <c r="C478" s="156" t="s">
        <v>134</v>
      </c>
      <c r="D478" s="98" t="s">
        <v>827</v>
      </c>
      <c r="E478" s="157">
        <v>7</v>
      </c>
      <c r="F478" s="2">
        <v>596</v>
      </c>
      <c r="G478" s="2" t="s">
        <v>146</v>
      </c>
      <c r="H478" s="2" t="s">
        <v>146</v>
      </c>
      <c r="I478" s="100">
        <v>58.77</v>
      </c>
      <c r="J478" s="101">
        <f t="shared" si="122"/>
        <v>7.1465033180193984</v>
      </c>
      <c r="K478" s="104">
        <v>1.05</v>
      </c>
      <c r="L478" s="71">
        <v>4</v>
      </c>
      <c r="M478" s="28">
        <f t="shared" si="123"/>
        <v>4.2</v>
      </c>
      <c r="N478" s="103" t="s">
        <v>326</v>
      </c>
      <c r="O478" s="104">
        <v>1.04</v>
      </c>
      <c r="P478" s="158">
        <v>45971</v>
      </c>
      <c r="Q478" s="158">
        <v>45975</v>
      </c>
      <c r="R478" s="28">
        <f t="shared" si="124"/>
        <v>0.96153846153846234</v>
      </c>
      <c r="S478" s="105">
        <f>IF(INDEX(Historical!$D$7:$D1486,MATCH(B478,Historical!$B$7:$B$1044,0))=0,"n/a",(INDEX(Historical!$C$7:$C$1044,MATCH(B478,Historical!$B$7:$B$1044,0))/INDEX(Historical!$D$7:$D$1044,MATCH(B478,Historical!$B$7:$B$1044,0))-1)*100)</f>
        <v>1.2135922330096971</v>
      </c>
      <c r="T478" s="105">
        <f>IF(INDEX(Historical!$F$7:$F$1044,MATCH(B478,Historical!$B$7:$B$1044,0))=0,"n/a",((INDEX(Historical!$C$7:$C$1044,MATCH(B478,Historical!$B$7:$B$1044,0))/INDEX(Historical!$F$7:$F$1044,MATCH(B478,Historical!$B$7:$B$1044,0)))^(1/3)-1)*100)</f>
        <v>3.1456268246499164</v>
      </c>
      <c r="U478" s="105">
        <f>IF(INDEX(Historical!$H$7:$H$1044,MATCH(B478,Historical!$B$7:$B$1044,0))=0,"n/a",((INDEX(Historical!$C$7:$C$1044,MATCH(B478,Historical!$B$7:$B$1044,0))/INDEX(Historical!$H$7:$H$1044,MATCH(B478,Historical!$B$7:$B$1044,0)))^(1/5)-1)*100)</f>
        <v>23.695731314586066</v>
      </c>
      <c r="V478" s="105" t="str">
        <f>IF(INDEX(Historical!$M$7:$M$1044,MATCH(B478,Historical!$B$7:$B$1044,0))=0,"n/a",((INDEX(Historical!$C$7:$C$1044,MATCH(B478,Historical!$B$7:$B$1044,0))/INDEX(Historical!$M$7:$M$1044,MATCH(B478,Historical!$B$7:$B$1044,0)))^(1/10)-1)*100)</f>
        <v>n/a</v>
      </c>
      <c r="W478" s="106" t="str">
        <f t="shared" si="125"/>
        <v>n/a</v>
      </c>
      <c r="X478" s="107">
        <f t="shared" si="126"/>
        <v>6.0141450037020476</v>
      </c>
      <c r="Y478" s="162"/>
      <c r="Z478" s="101">
        <f t="shared" si="127"/>
        <v>63.926940639269404</v>
      </c>
      <c r="AA478" s="109">
        <f t="shared" si="128"/>
        <v>8.9452054794520546</v>
      </c>
      <c r="AB478" s="71">
        <v>12</v>
      </c>
      <c r="AC478" s="100">
        <v>6.57</v>
      </c>
      <c r="AD478" s="100">
        <v>0.42</v>
      </c>
      <c r="AE478" s="100">
        <v>1.1000000000000001</v>
      </c>
      <c r="AF478" s="100">
        <v>2.0299999999999998</v>
      </c>
      <c r="AG478" s="100">
        <v>23.76</v>
      </c>
      <c r="AH478" s="100">
        <v>10.89</v>
      </c>
      <c r="AI478" s="100">
        <v>19.46</v>
      </c>
      <c r="AJ478" s="100">
        <v>3.94</v>
      </c>
      <c r="AK478" s="100">
        <v>15.840000000000002</v>
      </c>
      <c r="AL478" s="100">
        <v>6890</v>
      </c>
      <c r="AM478" s="100">
        <v>0.88</v>
      </c>
      <c r="AN478" s="100">
        <v>6.67</v>
      </c>
      <c r="AO478" s="110">
        <f t="shared" si="129"/>
        <v>21.897029153153412</v>
      </c>
      <c r="AP478" s="111">
        <f t="shared" si="130"/>
        <v>30.842234632605464</v>
      </c>
      <c r="AQ478" s="112">
        <f t="shared" si="131"/>
        <v>-10.163686819273188</v>
      </c>
      <c r="AR478" s="101">
        <f>INDEX(Historical!$C$7:$C$1045,MATCH(B478,Historical!$B$7:$B$1045,0))*IF(AH478="n/a",1.03,IF(AH478&lt;0,1.01,IF(AH478&gt;10,1.1,(1+AH478/100))))</f>
        <v>4.5870000000000006</v>
      </c>
      <c r="AS478" s="109">
        <f t="shared" si="132"/>
        <v>5.045700000000001</v>
      </c>
      <c r="AT478" s="109">
        <f t="shared" si="135"/>
        <v>5.5502700000000011</v>
      </c>
      <c r="AU478" s="109">
        <f t="shared" si="135"/>
        <v>6.105297000000002</v>
      </c>
      <c r="AV478" s="109">
        <f t="shared" si="135"/>
        <v>6.7158267000000027</v>
      </c>
      <c r="AW478" s="109">
        <f t="shared" si="133"/>
        <v>28.004093700000006</v>
      </c>
      <c r="AX478" s="113">
        <f t="shared" si="134"/>
        <v>47.650321082184796</v>
      </c>
      <c r="AY478" s="100">
        <v>1.25</v>
      </c>
      <c r="AZ478" s="100">
        <v>30.54</v>
      </c>
      <c r="BA478" s="100">
        <v>-18.3</v>
      </c>
      <c r="BB478" s="100">
        <v>6.45</v>
      </c>
      <c r="BC478" s="100">
        <v>-1.27</v>
      </c>
      <c r="BE478" s="12">
        <v>2019</v>
      </c>
      <c r="BF478" s="12">
        <f t="shared" ref="BF478:BF541" si="136">IF(BE478&gt;2020,0,IF(BE478&gt;2008,1,IF(BE478&gt;2001,2,IF(BE478&gt;1990,3,IF(BE478&gt;1980,4,IF(BE478&gt;1973,5,IF(BE478&gt;1970,6,IF(BE478&gt;1960,7,IF(BE478&gt;1958,8,IF(BE478&gt;1953,9,10))))))))))</f>
        <v>1</v>
      </c>
      <c r="BG478" s="100">
        <v>2.94</v>
      </c>
      <c r="BH478" s="55" t="s">
        <v>121</v>
      </c>
      <c r="BI478" s="55" t="s">
        <v>122</v>
      </c>
    </row>
    <row r="479" spans="1:61" ht="12.75" customHeight="1" x14ac:dyDescent="0.2">
      <c r="A479" s="116" t="s">
        <v>5566</v>
      </c>
      <c r="B479" s="55" t="s">
        <v>5556</v>
      </c>
      <c r="C479" s="156" t="s">
        <v>139</v>
      </c>
      <c r="D479" s="98" t="s">
        <v>420</v>
      </c>
      <c r="E479" s="157">
        <v>5</v>
      </c>
      <c r="F479" s="2">
        <v>680</v>
      </c>
      <c r="G479" s="2" t="s">
        <v>146</v>
      </c>
      <c r="H479" s="2" t="s">
        <v>146</v>
      </c>
      <c r="I479" s="100">
        <v>36.909999999999997</v>
      </c>
      <c r="J479" s="101">
        <f t="shared" si="122"/>
        <v>0.59604443240314275</v>
      </c>
      <c r="K479" s="104">
        <v>5.5E-2</v>
      </c>
      <c r="L479" s="71">
        <v>4</v>
      </c>
      <c r="M479" s="28">
        <f t="shared" si="123"/>
        <v>0.22</v>
      </c>
      <c r="N479" s="103" t="s">
        <v>209</v>
      </c>
      <c r="O479" s="104">
        <v>4.5199999999999997E-2</v>
      </c>
      <c r="P479" s="158">
        <v>45838</v>
      </c>
      <c r="Q479" s="158">
        <v>45853</v>
      </c>
      <c r="R479" s="28">
        <f t="shared" si="124"/>
        <v>21.681415929203549</v>
      </c>
      <c r="S479" s="105">
        <f>IF(INDEX(Historical!$D$7:$D1722,MATCH(B479,Historical!$B$7:$B$1044,0))=0,"n/a",(INDEX(Historical!$C$7:$C$1044,MATCH(B479,Historical!$B$7:$B$1044,0))/INDEX(Historical!$D$7:$D$1044,MATCH(B479,Historical!$B$7:$B$1044,0))-1)*100)</f>
        <v>8.1489476524554849</v>
      </c>
      <c r="T479" s="105">
        <f>IF(INDEX(Historical!$F$7:$F$1044,MATCH(B479,Historical!$B$7:$B$1044,0))=0,"n/a",((INDEX(Historical!$C$7:$C$1044,MATCH(B479,Historical!$B$7:$B$1044,0))/INDEX(Historical!$F$7:$F$1044,MATCH(B479,Historical!$B$7:$B$1044,0)))^(1/3)-1)*100)</f>
        <v>5.6577714177270533</v>
      </c>
      <c r="U479" s="105">
        <f>IF(INDEX(Historical!$H$7:$H$1044,MATCH(B479,Historical!$B$7:$B$1044,0))=0,"n/a",((INDEX(Historical!$C$7:$C$1044,MATCH(B479,Historical!$B$7:$B$1044,0))/INDEX(Historical!$H$7:$H$1044,MATCH(B479,Historical!$B$7:$B$1044,0)))^(1/5)-1)*100)</f>
        <v>6.3359331898567905</v>
      </c>
      <c r="V479" s="105">
        <f>IF(INDEX(Historical!$M$7:$M$1044,MATCH(B479,Historical!$B$7:$B$1044,0))=0,"n/a",((INDEX(Historical!$C$7:$C$1044,MATCH(B479,Historical!$B$7:$B$1044,0))/INDEX(Historical!$M$7:$M$1044,MATCH(B479,Historical!$B$7:$B$1044,0)))^(1/10)-1)*100)</f>
        <v>7.5813625340257262</v>
      </c>
      <c r="W479" s="106">
        <f t="shared" si="125"/>
        <v>0.8357248662652188</v>
      </c>
      <c r="X479" s="107">
        <f t="shared" si="126"/>
        <v>9.0629855383447144E-2</v>
      </c>
      <c r="Y479" s="123" t="s">
        <v>509</v>
      </c>
      <c r="Z479" s="101">
        <f t="shared" si="127"/>
        <v>20.183486238532108</v>
      </c>
      <c r="AA479" s="109">
        <f t="shared" si="128"/>
        <v>33.862385321100909</v>
      </c>
      <c r="AB479" s="71">
        <v>12</v>
      </c>
      <c r="AC479" s="100">
        <v>1.0900000000000001</v>
      </c>
      <c r="AD479" s="100">
        <v>0.77</v>
      </c>
      <c r="AE479" s="100">
        <v>24.94</v>
      </c>
      <c r="AF479" s="100">
        <v>4.82</v>
      </c>
      <c r="AG479" s="100">
        <v>15.73</v>
      </c>
      <c r="AH479" s="100">
        <v>67.040000000000006</v>
      </c>
      <c r="AI479" s="100">
        <v>14.32</v>
      </c>
      <c r="AJ479" s="100">
        <v>69.910000000000011</v>
      </c>
      <c r="AK479" s="100">
        <v>28.549999999999997</v>
      </c>
      <c r="AL479" s="100">
        <v>6920</v>
      </c>
      <c r="AM479" s="100">
        <v>0.41000000000000003</v>
      </c>
      <c r="AN479" s="100">
        <v>0</v>
      </c>
      <c r="AO479" s="110">
        <f t="shared" si="129"/>
        <v>-26.930407698840977</v>
      </c>
      <c r="AP479" s="111">
        <f t="shared" si="130"/>
        <v>6.9319776222599332</v>
      </c>
      <c r="AQ479" s="112">
        <f t="shared" si="131"/>
        <v>169.33390861960541</v>
      </c>
      <c r="AR479" s="101">
        <f>INDEX(Historical!$C$7:$C$1045,MATCH(B479,Historical!$B$7:$B$1045,0))*IF(AH479="n/a",1.03,IF(AH479&lt;0,1.01,IF(AH479&gt;10,1.1,(1+AH479/100))))</f>
        <v>0.22044000000000002</v>
      </c>
      <c r="AS479" s="109">
        <f t="shared" si="132"/>
        <v>0.24248400000000006</v>
      </c>
      <c r="AT479" s="109">
        <f t="shared" si="135"/>
        <v>0.26673240000000009</v>
      </c>
      <c r="AU479" s="109">
        <f t="shared" si="135"/>
        <v>0.29340564000000013</v>
      </c>
      <c r="AV479" s="109">
        <f t="shared" si="135"/>
        <v>0.32274620400000015</v>
      </c>
      <c r="AW479" s="109">
        <f t="shared" si="133"/>
        <v>1.3458082440000005</v>
      </c>
      <c r="AX479" s="113">
        <f t="shared" si="134"/>
        <v>3.646188685992958</v>
      </c>
      <c r="AY479" s="100">
        <v>0.73</v>
      </c>
      <c r="AZ479" s="100">
        <v>64.78</v>
      </c>
      <c r="BA479" s="100">
        <v>-23.200000000000003</v>
      </c>
      <c r="BB479" s="100">
        <v>-8.5</v>
      </c>
      <c r="BC479" s="100">
        <v>0.92999999999999994</v>
      </c>
      <c r="BE479" s="12">
        <v>2021</v>
      </c>
      <c r="BF479" s="12">
        <f t="shared" si="136"/>
        <v>0</v>
      </c>
      <c r="BG479" s="100">
        <v>13.900000000000002</v>
      </c>
      <c r="BH479" s="55" t="s">
        <v>121</v>
      </c>
      <c r="BI479" s="55" t="s">
        <v>122</v>
      </c>
    </row>
    <row r="480" spans="1:61" ht="12.75" customHeight="1" x14ac:dyDescent="0.2">
      <c r="A480" s="55" t="s">
        <v>1119</v>
      </c>
      <c r="B480" s="55" t="s">
        <v>1120</v>
      </c>
      <c r="C480" s="156" t="s">
        <v>198</v>
      </c>
      <c r="D480" s="98" t="s">
        <v>958</v>
      </c>
      <c r="E480" s="157">
        <v>17</v>
      </c>
      <c r="F480" s="2">
        <v>231</v>
      </c>
      <c r="G480" s="2" t="s">
        <v>146</v>
      </c>
      <c r="H480" s="2" t="s">
        <v>146</v>
      </c>
      <c r="I480" s="100">
        <v>161.38999999999999</v>
      </c>
      <c r="J480" s="101">
        <f t="shared" si="122"/>
        <v>1.2392341532932649</v>
      </c>
      <c r="K480" s="104">
        <v>0.5</v>
      </c>
      <c r="L480" s="71">
        <v>4</v>
      </c>
      <c r="M480" s="28">
        <f t="shared" si="123"/>
        <v>2</v>
      </c>
      <c r="N480" s="103" t="s">
        <v>380</v>
      </c>
      <c r="O480" s="104">
        <v>0.4</v>
      </c>
      <c r="P480" s="115">
        <v>45757</v>
      </c>
      <c r="Q480" s="115">
        <v>45770</v>
      </c>
      <c r="R480" s="28">
        <f t="shared" si="124"/>
        <v>24.999999999999993</v>
      </c>
      <c r="S480" s="105">
        <f>IF(INDEX(Historical!$D$7:$D1487,MATCH(B480,Historical!$B$7:$B$1044,0))=0,"n/a",(INDEX(Historical!$C$7:$C$1044,MATCH(B480,Historical!$B$7:$B$1044,0))/INDEX(Historical!$D$7:$D$1044,MATCH(B480,Historical!$B$7:$B$1044,0))-1)*100)</f>
        <v>18.749999999999979</v>
      </c>
      <c r="T480" s="105">
        <f>IF(INDEX(Historical!$F$7:$F$1044,MATCH(B480,Historical!$B$7:$B$1044,0))=0,"n/a",((INDEX(Historical!$C$7:$C$1044,MATCH(B480,Historical!$B$7:$B$1044,0))/INDEX(Historical!$F$7:$F$1044,MATCH(B480,Historical!$B$7:$B$1044,0)))^(1/3)-1)*100)</f>
        <v>14.072565884674159</v>
      </c>
      <c r="U480" s="105">
        <f>IF(INDEX(Historical!$H$7:$H$1044,MATCH(B480,Historical!$B$7:$B$1044,0))=0,"n/a",((INDEX(Historical!$C$7:$C$1044,MATCH(B480,Historical!$B$7:$B$1044,0))/INDEX(Historical!$H$7:$H$1044,MATCH(B480,Historical!$B$7:$B$1044,0)))^(1/5)-1)*100)</f>
        <v>14.629519930531231</v>
      </c>
      <c r="V480" s="105">
        <f>IF(INDEX(Historical!$M$7:$M$1044,MATCH(B480,Historical!$B$7:$B$1044,0))=0,"n/a",((INDEX(Historical!$C$7:$C$1044,MATCH(B480,Historical!$B$7:$B$1044,0))/INDEX(Historical!$M$7:$M$1044,MATCH(B480,Historical!$B$7:$B$1044,0)))^(1/10)-1)*100)</f>
        <v>12.79448730054995</v>
      </c>
      <c r="W480" s="106">
        <f t="shared" si="125"/>
        <v>1.1434236938827869</v>
      </c>
      <c r="X480" s="107">
        <f t="shared" si="126"/>
        <v>2.0518260772133563</v>
      </c>
      <c r="Y480" s="165"/>
      <c r="Z480" s="101">
        <f t="shared" si="127"/>
        <v>35.906642728904849</v>
      </c>
      <c r="AA480" s="109">
        <f t="shared" si="128"/>
        <v>28.974865350089761</v>
      </c>
      <c r="AB480" s="71">
        <v>5</v>
      </c>
      <c r="AC480" s="100">
        <v>5.57</v>
      </c>
      <c r="AD480" s="100">
        <v>0.95</v>
      </c>
      <c r="AE480" s="100">
        <v>7.24</v>
      </c>
      <c r="AF480" s="100">
        <v>13.83</v>
      </c>
      <c r="AG480" s="100">
        <v>58.709999999999994</v>
      </c>
      <c r="AH480" s="100">
        <v>24.12</v>
      </c>
      <c r="AI480" s="100">
        <v>6.81</v>
      </c>
      <c r="AJ480" s="100">
        <v>7.13</v>
      </c>
      <c r="AK480" s="100">
        <v>21.310000000000002</v>
      </c>
      <c r="AL480" s="100">
        <v>464170</v>
      </c>
      <c r="AM480" s="100">
        <v>40.510000000000005</v>
      </c>
      <c r="AN480" s="100">
        <v>4.21</v>
      </c>
      <c r="AO480" s="110">
        <f t="shared" si="129"/>
        <v>-13.106111266265266</v>
      </c>
      <c r="AP480" s="111">
        <f t="shared" si="130"/>
        <v>15.868754083824495</v>
      </c>
      <c r="AQ480" s="112">
        <f t="shared" si="131"/>
        <v>322.01758140929593</v>
      </c>
      <c r="AR480" s="101">
        <f>INDEX(Historical!$C$7:$C$1045,MATCH(B480,Historical!$B$7:$B$1045,0))*IF(AH480="n/a",1.03,IF(AH480&lt;0,1.01,IF(AH480&gt;10,1.1,(1+AH480/100))))</f>
        <v>2.09</v>
      </c>
      <c r="AS480" s="109">
        <f t="shared" si="132"/>
        <v>2.232329</v>
      </c>
      <c r="AT480" s="109">
        <f t="shared" si="135"/>
        <v>2.4555619000000002</v>
      </c>
      <c r="AU480" s="109">
        <f t="shared" si="135"/>
        <v>2.7011180900000005</v>
      </c>
      <c r="AV480" s="109">
        <f t="shared" si="135"/>
        <v>2.9712298990000008</v>
      </c>
      <c r="AW480" s="109">
        <f t="shared" si="133"/>
        <v>12.450238889000001</v>
      </c>
      <c r="AX480" s="113">
        <f t="shared" si="134"/>
        <v>7.7143806239543977</v>
      </c>
      <c r="AY480" s="100">
        <v>1.57</v>
      </c>
      <c r="AZ480" s="100">
        <v>19.93</v>
      </c>
      <c r="BA480" s="100">
        <v>-53.32</v>
      </c>
      <c r="BB480" s="100">
        <v>4.01</v>
      </c>
      <c r="BC480" s="100">
        <v>-24.11</v>
      </c>
      <c r="BE480" s="12">
        <v>2010</v>
      </c>
      <c r="BF480" s="12">
        <f t="shared" si="136"/>
        <v>1</v>
      </c>
      <c r="BG480" s="100">
        <v>7.9699999999999989</v>
      </c>
      <c r="BH480" s="55" t="s">
        <v>121</v>
      </c>
      <c r="BI480" s="55" t="s">
        <v>122</v>
      </c>
    </row>
    <row r="481" spans="1:61" ht="12.75" customHeight="1" x14ac:dyDescent="0.2">
      <c r="A481" s="123" t="s">
        <v>429</v>
      </c>
      <c r="B481" s="55" t="s">
        <v>430</v>
      </c>
      <c r="C481" s="156" t="s">
        <v>134</v>
      </c>
      <c r="D481" s="98" t="s">
        <v>135</v>
      </c>
      <c r="E481" s="157">
        <v>45</v>
      </c>
      <c r="F481" s="2">
        <v>60</v>
      </c>
      <c r="G481" s="2" t="s">
        <v>119</v>
      </c>
      <c r="H481" s="2" t="s">
        <v>118</v>
      </c>
      <c r="I481" s="100">
        <v>39.950000000000003</v>
      </c>
      <c r="J481" s="101">
        <f t="shared" si="122"/>
        <v>3.1539424280350432</v>
      </c>
      <c r="K481" s="104">
        <v>0.315</v>
      </c>
      <c r="L481" s="71">
        <v>4</v>
      </c>
      <c r="M481" s="28">
        <f t="shared" si="123"/>
        <v>1.26</v>
      </c>
      <c r="N481" s="103" t="s">
        <v>158</v>
      </c>
      <c r="O481" s="104">
        <v>0.28999999999999998</v>
      </c>
      <c r="P481" s="158">
        <v>46090</v>
      </c>
      <c r="Q481" s="158">
        <v>46100</v>
      </c>
      <c r="R481" s="28">
        <f t="shared" si="124"/>
        <v>8.6206896551724235</v>
      </c>
      <c r="S481" s="105">
        <f>IF(INDEX(Historical!$D$7:$D1488,MATCH(B481,Historical!$B$7:$B$1044,0))=0,"n/a",(INDEX(Historical!$C$7:$C$1044,MATCH(B481,Historical!$B$7:$B$1044,0))/INDEX(Historical!$D$7:$D$1044,MATCH(B481,Historical!$B$7:$B$1044,0))-1)*100)</f>
        <v>9.4339622641509422</v>
      </c>
      <c r="T481" s="105">
        <f>IF(INDEX(Historical!$F$7:$F$1044,MATCH(B481,Historical!$B$7:$B$1044,0))=0,"n/a",((INDEX(Historical!$C$7:$C$1044,MATCH(B481,Historical!$B$7:$B$1044,0))/INDEX(Historical!$F$7:$F$1044,MATCH(B481,Historical!$B$7:$B$1044,0)))^(1/3)-1)*100)</f>
        <v>8.0330707256288658</v>
      </c>
      <c r="U481" s="105">
        <f>IF(INDEX(Historical!$H$7:$H$1044,MATCH(B481,Historical!$B$7:$B$1044,0))=0,"n/a",((INDEX(Historical!$C$7:$C$1044,MATCH(B481,Historical!$B$7:$B$1044,0))/INDEX(Historical!$H$7:$H$1044,MATCH(B481,Historical!$B$7:$B$1044,0)))^(1/5)-1)*100)</f>
        <v>6.6683901275273794</v>
      </c>
      <c r="V481" s="105">
        <f>IF(INDEX(Historical!$M$7:$M$1044,MATCH(B481,Historical!$B$7:$B$1044,0))=0,"n/a",((INDEX(Historical!$C$7:$C$1044,MATCH(B481,Historical!$B$7:$B$1044,0))/INDEX(Historical!$M$7:$M$1044,MATCH(B481,Historical!$B$7:$B$1044,0)))^(1/10)-1)*100)</f>
        <v>4.5978185005758787</v>
      </c>
      <c r="W481" s="106">
        <f t="shared" si="125"/>
        <v>1.4503378344952418</v>
      </c>
      <c r="X481" s="107">
        <f t="shared" si="126"/>
        <v>0.45148206686035069</v>
      </c>
      <c r="Y481" s="159"/>
      <c r="Z481" s="101">
        <f t="shared" si="127"/>
        <v>30.95823095823096</v>
      </c>
      <c r="AA481" s="109">
        <f t="shared" si="128"/>
        <v>9.8157248157248151</v>
      </c>
      <c r="AB481" s="71">
        <v>12</v>
      </c>
      <c r="AC481" s="100">
        <v>4.07</v>
      </c>
      <c r="AD481" s="100">
        <v>5.82</v>
      </c>
      <c r="AE481" s="100">
        <v>1.03</v>
      </c>
      <c r="AF481" s="100">
        <v>1.66</v>
      </c>
      <c r="AG481" s="100">
        <v>17.25</v>
      </c>
      <c r="AH481" s="100">
        <v>-2.36</v>
      </c>
      <c r="AI481" s="100">
        <v>7.7299999999999995</v>
      </c>
      <c r="AJ481" s="100">
        <v>14.77</v>
      </c>
      <c r="AK481" s="100">
        <v>2.0699999999999998</v>
      </c>
      <c r="AL481" s="100">
        <v>9730</v>
      </c>
      <c r="AM481" s="100">
        <v>7.88</v>
      </c>
      <c r="AN481" s="100">
        <v>0.27</v>
      </c>
      <c r="AO481" s="110">
        <f t="shared" si="129"/>
        <v>6.6077398376069851E-3</v>
      </c>
      <c r="AP481" s="111">
        <f t="shared" si="130"/>
        <v>9.8223325555624221</v>
      </c>
      <c r="AQ481" s="112">
        <f t="shared" si="131"/>
        <v>-14.901094943450399</v>
      </c>
      <c r="AR481" s="101">
        <f>INDEX(Historical!$C$7:$C$1045,MATCH(B481,Historical!$B$7:$B$1045,0))*IF(AH481="n/a",1.03,IF(AH481&lt;0,1.01,IF(AH481&gt;10,1.1,(1+AH481/100))))</f>
        <v>1.1716</v>
      </c>
      <c r="AS481" s="109">
        <f t="shared" si="132"/>
        <v>1.2621646799999999</v>
      </c>
      <c r="AT481" s="109">
        <f t="shared" si="135"/>
        <v>1.2882914888759998</v>
      </c>
      <c r="AU481" s="109">
        <f t="shared" si="135"/>
        <v>1.3149591226957329</v>
      </c>
      <c r="AV481" s="109">
        <f t="shared" si="135"/>
        <v>1.3421787765355344</v>
      </c>
      <c r="AW481" s="109">
        <f t="shared" si="133"/>
        <v>6.3791940681072665</v>
      </c>
      <c r="AX481" s="113">
        <f t="shared" si="134"/>
        <v>15.967945101645222</v>
      </c>
      <c r="AY481" s="100">
        <v>0.64</v>
      </c>
      <c r="AZ481" s="100">
        <v>18.72</v>
      </c>
      <c r="BA481" s="100">
        <v>-9.74</v>
      </c>
      <c r="BB481" s="100">
        <v>-2.08</v>
      </c>
      <c r="BC481" s="100">
        <v>0.19</v>
      </c>
      <c r="BE481" s="12">
        <v>1982</v>
      </c>
      <c r="BF481" s="12">
        <f t="shared" si="136"/>
        <v>4</v>
      </c>
      <c r="BG481" s="100">
        <v>4.8</v>
      </c>
      <c r="BH481" s="55" t="s">
        <v>121</v>
      </c>
      <c r="BI481" s="55" t="s">
        <v>122</v>
      </c>
    </row>
    <row r="482" spans="1:61" ht="12.75" customHeight="1" x14ac:dyDescent="0.2">
      <c r="A482" s="123" t="s">
        <v>1121</v>
      </c>
      <c r="B482" s="55" t="s">
        <v>1122</v>
      </c>
      <c r="C482" s="156" t="s">
        <v>134</v>
      </c>
      <c r="D482" s="98" t="s">
        <v>157</v>
      </c>
      <c r="E482" s="157">
        <v>12</v>
      </c>
      <c r="F482" s="2">
        <v>466</v>
      </c>
      <c r="G482" s="2" t="s">
        <v>146</v>
      </c>
      <c r="H482" s="2" t="s">
        <v>146</v>
      </c>
      <c r="I482" s="100">
        <v>36.74</v>
      </c>
      <c r="J482" s="101">
        <f t="shared" si="122"/>
        <v>3.2661948829613499</v>
      </c>
      <c r="K482" s="104">
        <v>0.3</v>
      </c>
      <c r="L482" s="71">
        <v>4</v>
      </c>
      <c r="M482" s="28">
        <f t="shared" si="123"/>
        <v>1.2</v>
      </c>
      <c r="N482" s="103" t="s">
        <v>326</v>
      </c>
      <c r="O482" s="104">
        <v>0.27</v>
      </c>
      <c r="P482" s="158">
        <v>46063</v>
      </c>
      <c r="Q482" s="158">
        <v>46070</v>
      </c>
      <c r="R482" s="28">
        <f t="shared" si="124"/>
        <v>11.1111111111111</v>
      </c>
      <c r="S482" s="105">
        <f>IF(INDEX(Historical!$D$7:$D1489,MATCH(B482,Historical!$B$7:$B$1044,0))=0,"n/a",(INDEX(Historical!$C$7:$C$1044,MATCH(B482,Historical!$B$7:$B$1044,0))/INDEX(Historical!$D$7:$D$1044,MATCH(B482,Historical!$B$7:$B$1044,0))-1)*100)</f>
        <v>23.255813953488392</v>
      </c>
      <c r="T482" s="105">
        <f>IF(INDEX(Historical!$F$7:$F$1044,MATCH(B482,Historical!$B$7:$B$1044,0))=0,"n/a",((INDEX(Historical!$C$7:$C$1044,MATCH(B482,Historical!$B$7:$B$1044,0))/INDEX(Historical!$F$7:$F$1044,MATCH(B482,Historical!$B$7:$B$1044,0)))^(1/3)-1)*100)</f>
        <v>11.72853158368412</v>
      </c>
      <c r="U482" s="105">
        <f>IF(INDEX(Historical!$H$7:$H$1044,MATCH(B482,Historical!$B$7:$B$1044,0))=0,"n/a",((INDEX(Historical!$C$7:$C$1044,MATCH(B482,Historical!$B$7:$B$1044,0))/INDEX(Historical!$H$7:$H$1044,MATCH(B482,Historical!$B$7:$B$1044,0)))^(1/5)-1)*100)</f>
        <v>9.2847065672327478</v>
      </c>
      <c r="V482" s="105">
        <f>IF(INDEX(Historical!$M$7:$M$1044,MATCH(B482,Historical!$B$7:$B$1044,0))=0,"n/a",((INDEX(Historical!$C$7:$C$1044,MATCH(B482,Historical!$B$7:$B$1044,0))/INDEX(Historical!$M$7:$M$1044,MATCH(B482,Historical!$B$7:$B$1044,0)))^(1/10)-1)*100)</f>
        <v>17.027605342220898</v>
      </c>
      <c r="W482" s="106">
        <f t="shared" si="125"/>
        <v>0.54527377048203007</v>
      </c>
      <c r="X482" s="107">
        <f t="shared" si="126"/>
        <v>0.79086086603345385</v>
      </c>
      <c r="Y482" s="165"/>
      <c r="Z482" s="101">
        <f t="shared" si="127"/>
        <v>27.52293577981651</v>
      </c>
      <c r="AA482" s="109">
        <f t="shared" si="128"/>
        <v>8.4266055045871564</v>
      </c>
      <c r="AB482" s="71">
        <v>12</v>
      </c>
      <c r="AC482" s="100">
        <v>4.3600000000000003</v>
      </c>
      <c r="AD482" s="100" t="s">
        <v>142</v>
      </c>
      <c r="AE482" s="100">
        <v>2.0099999999999998</v>
      </c>
      <c r="AF482" s="100">
        <v>1.19</v>
      </c>
      <c r="AG482" s="100">
        <v>14.899999999999999</v>
      </c>
      <c r="AH482" s="100">
        <v>-2.21</v>
      </c>
      <c r="AI482" s="100">
        <v>2.29</v>
      </c>
      <c r="AJ482" s="100">
        <v>11.74</v>
      </c>
      <c r="AK482" s="100" t="s">
        <v>142</v>
      </c>
      <c r="AL482" s="100">
        <v>720.83</v>
      </c>
      <c r="AM482" s="100">
        <v>5.1400000000000006</v>
      </c>
      <c r="AN482" s="100">
        <v>0.44</v>
      </c>
      <c r="AO482" s="110">
        <f t="shared" si="129"/>
        <v>4.1242959456069404</v>
      </c>
      <c r="AP482" s="111">
        <f t="shared" si="130"/>
        <v>12.550901450194097</v>
      </c>
      <c r="AQ482" s="112">
        <f t="shared" si="131"/>
        <v>-33.241195169280516</v>
      </c>
      <c r="AR482" s="101">
        <f>INDEX(Historical!$C$7:$C$1045,MATCH(B482,Historical!$B$7:$B$1045,0))*IF(AH482="n/a",1.03,IF(AH482&lt;0,1.01,IF(AH482&gt;10,1.1,(1+AH482/100))))</f>
        <v>1.0706</v>
      </c>
      <c r="AS482" s="109">
        <f t="shared" si="132"/>
        <v>1.0951167399999999</v>
      </c>
      <c r="AT482" s="109">
        <f t="shared" si="135"/>
        <v>1.1279702422</v>
      </c>
      <c r="AU482" s="109">
        <f t="shared" si="135"/>
        <v>1.161809349466</v>
      </c>
      <c r="AV482" s="109">
        <f t="shared" si="135"/>
        <v>1.19666362994998</v>
      </c>
      <c r="AW482" s="109">
        <f t="shared" si="133"/>
        <v>5.6521599616159799</v>
      </c>
      <c r="AX482" s="113">
        <f t="shared" si="134"/>
        <v>15.384213286924279</v>
      </c>
      <c r="AY482" s="100">
        <v>0.7</v>
      </c>
      <c r="AZ482" s="100">
        <v>25.369999999999997</v>
      </c>
      <c r="BA482" s="100">
        <v>-9.77</v>
      </c>
      <c r="BB482" s="100">
        <v>0.92999999999999994</v>
      </c>
      <c r="BC482" s="100">
        <v>3.88</v>
      </c>
      <c r="BE482" s="12">
        <v>2015</v>
      </c>
      <c r="BF482" s="12">
        <f t="shared" si="136"/>
        <v>1</v>
      </c>
      <c r="BG482" s="100">
        <v>1.54</v>
      </c>
      <c r="BH482" s="55" t="s">
        <v>121</v>
      </c>
      <c r="BI482" s="55" t="s">
        <v>122</v>
      </c>
    </row>
    <row r="483" spans="1:61" ht="12.75" customHeight="1" x14ac:dyDescent="0.2">
      <c r="A483" s="123" t="s">
        <v>1123</v>
      </c>
      <c r="B483" s="55" t="s">
        <v>1124</v>
      </c>
      <c r="C483" s="156" t="s">
        <v>116</v>
      </c>
      <c r="D483" s="98" t="s">
        <v>215</v>
      </c>
      <c r="E483" s="157">
        <v>14</v>
      </c>
      <c r="F483" s="2">
        <v>385</v>
      </c>
      <c r="G483" s="2" t="s">
        <v>146</v>
      </c>
      <c r="H483" s="2" t="s">
        <v>146</v>
      </c>
      <c r="I483" s="100">
        <v>156.30000000000001</v>
      </c>
      <c r="J483" s="101">
        <f t="shared" si="122"/>
        <v>1.4587332053742801</v>
      </c>
      <c r="K483" s="104">
        <v>0.56999999999999995</v>
      </c>
      <c r="L483" s="71">
        <v>4</v>
      </c>
      <c r="M483" s="28">
        <f t="shared" si="123"/>
        <v>2.2799999999999998</v>
      </c>
      <c r="N483" s="103" t="s">
        <v>697</v>
      </c>
      <c r="O483" s="104">
        <v>0.51</v>
      </c>
      <c r="P483" s="158">
        <v>46070</v>
      </c>
      <c r="Q483" s="158">
        <v>46084</v>
      </c>
      <c r="R483" s="28">
        <f t="shared" si="124"/>
        <v>11.76470588235293</v>
      </c>
      <c r="S483" s="105">
        <f>IF(INDEX(Historical!$D$7:$D1490,MATCH(B483,Historical!$B$7:$B$1044,0))=0,"n/a",(INDEX(Historical!$C$7:$C$1044,MATCH(B483,Historical!$B$7:$B$1044,0))/INDEX(Historical!$D$7:$D$1044,MATCH(B483,Historical!$B$7:$B$1044,0))-1)*100)</f>
        <v>10.869565217391308</v>
      </c>
      <c r="T483" s="105">
        <f>IF(INDEX(Historical!$F$7:$F$1044,MATCH(B483,Historical!$B$7:$B$1044,0))=0,"n/a",((INDEX(Historical!$C$7:$C$1044,MATCH(B483,Historical!$B$7:$B$1044,0))/INDEX(Historical!$F$7:$F$1044,MATCH(B483,Historical!$B$7:$B$1044,0)))^(1/3)-1)*100)</f>
        <v>11.290002117788411</v>
      </c>
      <c r="U483" s="105">
        <f>IF(INDEX(Historical!$H$7:$H$1044,MATCH(B483,Historical!$B$7:$B$1044,0))=0,"n/a",((INDEX(Historical!$C$7:$C$1044,MATCH(B483,Historical!$B$7:$B$1044,0))/INDEX(Historical!$H$7:$H$1044,MATCH(B483,Historical!$B$7:$B$1044,0)))^(1/5)-1)*100)</f>
        <v>10.64836761310486</v>
      </c>
      <c r="V483" s="105">
        <f>IF(INDEX(Historical!$M$7:$M$1044,MATCH(B483,Historical!$B$7:$B$1044,0))=0,"n/a",((INDEX(Historical!$C$7:$C$1044,MATCH(B483,Historical!$B$7:$B$1044,0))/INDEX(Historical!$M$7:$M$1044,MATCH(B483,Historical!$B$7:$B$1044,0)))^(1/10)-1)*100)</f>
        <v>11.289249260474055</v>
      </c>
      <c r="W483" s="106">
        <f t="shared" si="125"/>
        <v>0.94323080015488259</v>
      </c>
      <c r="X483" s="107">
        <f t="shared" si="126"/>
        <v>0.65447864862353167</v>
      </c>
      <c r="Y483" s="165"/>
      <c r="Z483" s="101">
        <f t="shared" si="127"/>
        <v>22.754491017964071</v>
      </c>
      <c r="AA483" s="109">
        <f t="shared" si="128"/>
        <v>15.598802395209583</v>
      </c>
      <c r="AB483" s="71">
        <v>9</v>
      </c>
      <c r="AC483" s="100">
        <v>10.02</v>
      </c>
      <c r="AD483" s="100">
        <v>0.75</v>
      </c>
      <c r="AE483" s="100">
        <v>0.94</v>
      </c>
      <c r="AF483" s="100">
        <v>2.16</v>
      </c>
      <c r="AG483" s="100">
        <v>14.899999999999999</v>
      </c>
      <c r="AH483" s="100">
        <v>3.46</v>
      </c>
      <c r="AI483" s="100">
        <v>27.650000000000002</v>
      </c>
      <c r="AJ483" s="100">
        <v>16.27</v>
      </c>
      <c r="AK483" s="100">
        <v>14.64</v>
      </c>
      <c r="AL483" s="100">
        <v>9790</v>
      </c>
      <c r="AM483" s="100">
        <v>0.88</v>
      </c>
      <c r="AN483" s="100">
        <v>0.3</v>
      </c>
      <c r="AO483" s="110">
        <f t="shared" si="129"/>
        <v>-3.4917015767304438</v>
      </c>
      <c r="AP483" s="111">
        <f t="shared" si="130"/>
        <v>12.10710081847914</v>
      </c>
      <c r="AQ483" s="112">
        <f t="shared" si="131"/>
        <v>22.371770843610818</v>
      </c>
      <c r="AR483" s="101">
        <f>INDEX(Historical!$C$7:$C$1045,MATCH(B483,Historical!$B$7:$B$1045,0))*IF(AH483="n/a",1.03,IF(AH483&lt;0,1.01,IF(AH483&gt;10,1.1,(1+AH483/100))))</f>
        <v>2.1105839999999998</v>
      </c>
      <c r="AS483" s="109">
        <f t="shared" si="132"/>
        <v>2.3216424</v>
      </c>
      <c r="AT483" s="109">
        <f t="shared" si="135"/>
        <v>2.5538066400000003</v>
      </c>
      <c r="AU483" s="109">
        <f t="shared" si="135"/>
        <v>2.8091873040000008</v>
      </c>
      <c r="AV483" s="109">
        <f t="shared" si="135"/>
        <v>3.0901060344000011</v>
      </c>
      <c r="AW483" s="109">
        <f t="shared" si="133"/>
        <v>12.885326378400002</v>
      </c>
      <c r="AX483" s="113">
        <f t="shared" si="134"/>
        <v>8.2439708115163164</v>
      </c>
      <c r="AY483" s="100">
        <v>1.31</v>
      </c>
      <c r="AZ483" s="100">
        <v>90.28</v>
      </c>
      <c r="BA483" s="100">
        <v>-13.4</v>
      </c>
      <c r="BB483" s="100">
        <v>1.7399999999999998</v>
      </c>
      <c r="BC483" s="100">
        <v>11.09</v>
      </c>
      <c r="BE483" s="12">
        <v>2014</v>
      </c>
      <c r="BF483" s="12">
        <f t="shared" si="136"/>
        <v>1</v>
      </c>
      <c r="BG483" s="100">
        <v>6.64</v>
      </c>
      <c r="BH483" s="55" t="s">
        <v>121</v>
      </c>
      <c r="BI483" s="55" t="s">
        <v>122</v>
      </c>
    </row>
    <row r="484" spans="1:61" ht="12.75" customHeight="1" x14ac:dyDescent="0.2">
      <c r="A484" s="123" t="s">
        <v>1125</v>
      </c>
      <c r="B484" s="55" t="s">
        <v>1126</v>
      </c>
      <c r="C484" s="156" t="s">
        <v>198</v>
      </c>
      <c r="D484" s="98" t="s">
        <v>958</v>
      </c>
      <c r="E484" s="157">
        <v>13</v>
      </c>
      <c r="F484" s="2">
        <v>413</v>
      </c>
      <c r="G484" s="2" t="s">
        <v>146</v>
      </c>
      <c r="H484" s="2" t="s">
        <v>146</v>
      </c>
      <c r="I484" s="100">
        <v>22.66</v>
      </c>
      <c r="J484" s="101">
        <f t="shared" si="122"/>
        <v>4.8543689320388355</v>
      </c>
      <c r="K484" s="104">
        <v>0.27500000000000002</v>
      </c>
      <c r="L484" s="71">
        <v>4</v>
      </c>
      <c r="M484" s="28">
        <f t="shared" si="123"/>
        <v>1.1000000000000001</v>
      </c>
      <c r="N484" s="103" t="s">
        <v>355</v>
      </c>
      <c r="O484" s="104">
        <v>0.26250000000000001</v>
      </c>
      <c r="P484" s="158">
        <v>45905</v>
      </c>
      <c r="Q484" s="158">
        <v>45919</v>
      </c>
      <c r="R484" s="28">
        <f t="shared" si="124"/>
        <v>4.7619047619047654</v>
      </c>
      <c r="S484" s="105">
        <f>IF(INDEX(Historical!$D$7:$D1491,MATCH(B484,Historical!$B$7:$B$1044,0))=0,"n/a",(INDEX(Historical!$C$7:$C$1044,MATCH(B484,Historical!$B$7:$B$1044,0))/INDEX(Historical!$D$7:$D$1044,MATCH(B484,Historical!$B$7:$B$1044,0))-1)*100)</f>
        <v>4.8780487804878092</v>
      </c>
      <c r="T484" s="105">
        <f>IF(INDEX(Historical!$F$7:$F$1044,MATCH(B484,Historical!$B$7:$B$1044,0))=0,"n/a",((INDEX(Historical!$C$7:$C$1044,MATCH(B484,Historical!$B$7:$B$1044,0))/INDEX(Historical!$F$7:$F$1044,MATCH(B484,Historical!$B$7:$B$1044,0)))^(1/3)-1)*100)</f>
        <v>5.0311285640682657</v>
      </c>
      <c r="U484" s="105">
        <f>IF(INDEX(Historical!$H$7:$H$1044,MATCH(B484,Historical!$B$7:$B$1044,0))=0,"n/a",((INDEX(Historical!$C$7:$C$1044,MATCH(B484,Historical!$B$7:$B$1044,0))/INDEX(Historical!$H$7:$H$1044,MATCH(B484,Historical!$B$7:$B$1044,0)))^(1/5)-1)*100)</f>
        <v>8.2086619726523313</v>
      </c>
      <c r="V484" s="105">
        <f>IF(INDEX(Historical!$M$7:$M$1044,MATCH(B484,Historical!$B$7:$B$1044,0))=0,"n/a",((INDEX(Historical!$C$7:$C$1044,MATCH(B484,Historical!$B$7:$B$1044,0))/INDEX(Historical!$M$7:$M$1044,MATCH(B484,Historical!$B$7:$B$1044,0)))^(1/10)-1)*100)</f>
        <v>10.770954145062772</v>
      </c>
      <c r="W484" s="106">
        <f t="shared" si="125"/>
        <v>0.76211093855738365</v>
      </c>
      <c r="X484" s="107">
        <f t="shared" si="126"/>
        <v>0.5931114142089835</v>
      </c>
      <c r="Y484" s="123" t="s">
        <v>509</v>
      </c>
      <c r="Z484" s="101">
        <f t="shared" si="127"/>
        <v>64.705882352941174</v>
      </c>
      <c r="AA484" s="109">
        <f t="shared" si="128"/>
        <v>13.329411764705883</v>
      </c>
      <c r="AB484" s="71">
        <v>6</v>
      </c>
      <c r="AC484" s="100">
        <v>1.7</v>
      </c>
      <c r="AD484" s="100">
        <v>0.39</v>
      </c>
      <c r="AE484" s="100">
        <v>1.1000000000000001</v>
      </c>
      <c r="AF484" s="100">
        <v>1.41</v>
      </c>
      <c r="AG484" s="100">
        <v>10.549999999999999</v>
      </c>
      <c r="AH484" s="100">
        <v>8.5299999999999994</v>
      </c>
      <c r="AI484" s="100">
        <v>6.2600000000000007</v>
      </c>
      <c r="AJ484" s="100">
        <v>13.84</v>
      </c>
      <c r="AK484" s="100">
        <v>13.03</v>
      </c>
      <c r="AL484" s="100">
        <v>5680</v>
      </c>
      <c r="AM484" s="100">
        <v>1.81</v>
      </c>
      <c r="AN484" s="100">
        <v>1.63</v>
      </c>
      <c r="AO484" s="110">
        <f t="shared" si="129"/>
        <v>-0.26638086001471528</v>
      </c>
      <c r="AP484" s="111">
        <f t="shared" si="130"/>
        <v>13.063030904691168</v>
      </c>
      <c r="AQ484" s="112">
        <f t="shared" si="131"/>
        <v>-8.6047154432150936</v>
      </c>
      <c r="AR484" s="101">
        <f>INDEX(Historical!$C$7:$C$1045,MATCH(B484,Historical!$B$7:$B$1045,0))*IF(AH484="n/a",1.03,IF(AH484&lt;0,1.01,IF(AH484&gt;10,1.1,(1+AH484/100))))</f>
        <v>1.1666974999999999</v>
      </c>
      <c r="AS484" s="109">
        <f t="shared" si="132"/>
        <v>1.2397327634999999</v>
      </c>
      <c r="AT484" s="109">
        <f t="shared" si="135"/>
        <v>1.3637060398500001</v>
      </c>
      <c r="AU484" s="109">
        <f t="shared" si="135"/>
        <v>1.5000766438350002</v>
      </c>
      <c r="AV484" s="109">
        <f t="shared" si="135"/>
        <v>1.6500843082185004</v>
      </c>
      <c r="AW484" s="109">
        <f t="shared" si="133"/>
        <v>6.9202972554035007</v>
      </c>
      <c r="AX484" s="113">
        <f t="shared" si="134"/>
        <v>30.539705451913061</v>
      </c>
      <c r="AY484" s="100">
        <v>1.06</v>
      </c>
      <c r="AZ484" s="100">
        <v>13.33</v>
      </c>
      <c r="BA484" s="100">
        <v>-43.21</v>
      </c>
      <c r="BB484" s="100">
        <v>-2.1800000000000002</v>
      </c>
      <c r="BC484" s="100">
        <v>-25.669999999999998</v>
      </c>
      <c r="BE484" s="12">
        <v>2013</v>
      </c>
      <c r="BF484" s="12">
        <f t="shared" si="136"/>
        <v>1</v>
      </c>
      <c r="BG484" s="100">
        <v>3.2</v>
      </c>
      <c r="BH484" s="55" t="s">
        <v>121</v>
      </c>
      <c r="BI484" s="55" t="s">
        <v>122</v>
      </c>
    </row>
    <row r="485" spans="1:61" ht="12.75" customHeight="1" x14ac:dyDescent="0.2">
      <c r="A485" s="116" t="s">
        <v>1585</v>
      </c>
      <c r="B485" s="55" t="s">
        <v>1586</v>
      </c>
      <c r="C485" s="156" t="s">
        <v>116</v>
      </c>
      <c r="D485" s="98" t="s">
        <v>215</v>
      </c>
      <c r="E485" s="157">
        <v>7</v>
      </c>
      <c r="F485" s="2">
        <v>621</v>
      </c>
      <c r="G485" s="2" t="s">
        <v>146</v>
      </c>
      <c r="H485" s="2" t="s">
        <v>146</v>
      </c>
      <c r="I485" s="100">
        <v>77.88</v>
      </c>
      <c r="J485" s="101">
        <f t="shared" si="122"/>
        <v>2.2598870056497176</v>
      </c>
      <c r="K485" s="104">
        <v>0.44</v>
      </c>
      <c r="L485" s="71">
        <v>4</v>
      </c>
      <c r="M485" s="28">
        <f t="shared" si="123"/>
        <v>1.76</v>
      </c>
      <c r="N485" s="103" t="s">
        <v>874</v>
      </c>
      <c r="O485" s="104">
        <v>0.42</v>
      </c>
      <c r="P485" s="158">
        <v>46157</v>
      </c>
      <c r="Q485" s="158">
        <v>46185</v>
      </c>
      <c r="R485" s="28">
        <f t="shared" si="124"/>
        <v>4.7619047619047663</v>
      </c>
      <c r="S485" s="105">
        <f>IF(INDEX(Historical!$D$7:$D1492,MATCH(B485,Historical!$B$7:$B$1044,0))=0,"n/a",(INDEX(Historical!$C$7:$C$1044,MATCH(B485,Historical!$B$7:$B$1044,0))/INDEX(Historical!$D$7:$D$1044,MATCH(B485,Historical!$B$7:$B$1044,0))-1)*100)</f>
        <v>9.27152317880795</v>
      </c>
      <c r="T485" s="105">
        <f>IF(INDEX(Historical!$F$7:$F$1044,MATCH(B485,Historical!$B$7:$B$1044,0))=0,"n/a",((INDEX(Historical!$C$7:$C$1044,MATCH(B485,Historical!$B$7:$B$1044,0))/INDEX(Historical!$F$7:$F$1044,MATCH(B485,Historical!$B$7:$B$1044,0)))^(1/3)-1)*100)</f>
        <v>14.126628720201207</v>
      </c>
      <c r="U485" s="105">
        <f>IF(INDEX(Historical!$H$7:$H$1044,MATCH(B485,Historical!$B$7:$B$1044,0))=0,"n/a",((INDEX(Historical!$C$7:$C$1044,MATCH(B485,Historical!$B$7:$B$1044,0))/INDEX(Historical!$H$7:$H$1044,MATCH(B485,Historical!$B$7:$B$1044,0)))^(1/5)-1)*100)</f>
        <v>22.423992536427463</v>
      </c>
      <c r="V485" s="105" t="str">
        <f>IF(INDEX(Historical!$M$7:$M$1044,MATCH(B485,Historical!$B$7:$B$1044,0))=0,"n/a",((INDEX(Historical!$C$7:$C$1044,MATCH(B485,Historical!$B$7:$B$1044,0))/INDEX(Historical!$M$7:$M$1044,MATCH(B485,Historical!$B$7:$B$1044,0)))^(1/10)-1)*100)</f>
        <v>n/a</v>
      </c>
      <c r="W485" s="106" t="str">
        <f t="shared" si="125"/>
        <v>n/a</v>
      </c>
      <c r="X485" s="107">
        <f t="shared" si="126"/>
        <v>2.047853199673741</v>
      </c>
      <c r="Y485" s="162"/>
      <c r="Z485" s="101">
        <f t="shared" si="127"/>
        <v>46.684350132625994</v>
      </c>
      <c r="AA485" s="109">
        <f t="shared" si="128"/>
        <v>20.657824933687003</v>
      </c>
      <c r="AB485" s="71">
        <v>12</v>
      </c>
      <c r="AC485" s="100">
        <v>3.77</v>
      </c>
      <c r="AD485" s="100">
        <v>1.88</v>
      </c>
      <c r="AE485" s="100">
        <v>2.04</v>
      </c>
      <c r="AF485" s="100" t="s">
        <v>142</v>
      </c>
      <c r="AG485" s="100" t="s">
        <v>142</v>
      </c>
      <c r="AH485" s="100">
        <v>4.17</v>
      </c>
      <c r="AI485" s="100">
        <v>11.940000000000001</v>
      </c>
      <c r="AJ485" s="100">
        <v>10.95</v>
      </c>
      <c r="AK485" s="100">
        <v>8.77</v>
      </c>
      <c r="AL485" s="100">
        <v>29880</v>
      </c>
      <c r="AM485" s="100">
        <v>0.13</v>
      </c>
      <c r="AN485" s="100" t="s">
        <v>142</v>
      </c>
      <c r="AO485" s="110">
        <f t="shared" si="129"/>
        <v>4.0260546083901758</v>
      </c>
      <c r="AP485" s="111">
        <f t="shared" si="130"/>
        <v>24.683879542077179</v>
      </c>
      <c r="AQ485" s="112" t="str">
        <f t="shared" si="131"/>
        <v>n/a</v>
      </c>
      <c r="AR485" s="101">
        <f>INDEX(Historical!$C$7:$C$1045,MATCH(B485,Historical!$B$7:$B$1045,0))*IF(AH485="n/a",1.03,IF(AH485&lt;0,1.01,IF(AH485&gt;10,1.1,(1+AH485/100))))</f>
        <v>1.7188049999999999</v>
      </c>
      <c r="AS485" s="109">
        <f t="shared" si="132"/>
        <v>1.8906855</v>
      </c>
      <c r="AT485" s="109">
        <f t="shared" si="135"/>
        <v>2.05649861835</v>
      </c>
      <c r="AU485" s="109">
        <f t="shared" si="135"/>
        <v>2.2368535471792947</v>
      </c>
      <c r="AV485" s="109">
        <f t="shared" si="135"/>
        <v>2.4330256032669189</v>
      </c>
      <c r="AW485" s="109">
        <f t="shared" si="133"/>
        <v>10.335868268796213</v>
      </c>
      <c r="AX485" s="113">
        <f t="shared" si="134"/>
        <v>13.271530904977164</v>
      </c>
      <c r="AY485" s="100">
        <v>0.95</v>
      </c>
      <c r="AZ485" s="100">
        <v>3.47</v>
      </c>
      <c r="BA485" s="100">
        <v>-23.21</v>
      </c>
      <c r="BB485" s="100">
        <v>-5.7700000000000005</v>
      </c>
      <c r="BC485" s="100">
        <v>-11.19</v>
      </c>
      <c r="BE485" s="12">
        <v>2018</v>
      </c>
      <c r="BF485" s="12">
        <f t="shared" si="136"/>
        <v>1</v>
      </c>
      <c r="BG485" s="100">
        <v>13.639999999999999</v>
      </c>
      <c r="BH485" s="55" t="s">
        <v>121</v>
      </c>
      <c r="BI485" s="55" t="s">
        <v>122</v>
      </c>
    </row>
    <row r="486" spans="1:61" ht="12.75" customHeight="1" x14ac:dyDescent="0.2">
      <c r="A486" s="55" t="s">
        <v>1127</v>
      </c>
      <c r="B486" s="55" t="s">
        <v>1128</v>
      </c>
      <c r="C486" s="156" t="s">
        <v>162</v>
      </c>
      <c r="D486" s="98" t="s">
        <v>296</v>
      </c>
      <c r="E486" s="157">
        <v>13</v>
      </c>
      <c r="F486" s="2">
        <v>428</v>
      </c>
      <c r="G486" s="2" t="s">
        <v>119</v>
      </c>
      <c r="H486" s="2" t="s">
        <v>119</v>
      </c>
      <c r="I486" s="100">
        <v>89.24</v>
      </c>
      <c r="J486" s="101">
        <f t="shared" si="122"/>
        <v>2.5885253249663829</v>
      </c>
      <c r="K486" s="104">
        <v>0.57750000000000001</v>
      </c>
      <c r="L486" s="71">
        <v>4</v>
      </c>
      <c r="M486" s="28">
        <f t="shared" si="123"/>
        <v>2.31</v>
      </c>
      <c r="N486" s="103" t="s">
        <v>395</v>
      </c>
      <c r="O486" s="104">
        <v>0.52500000000000002</v>
      </c>
      <c r="P486" s="158">
        <v>46066</v>
      </c>
      <c r="Q486" s="158">
        <v>46091</v>
      </c>
      <c r="R486" s="28">
        <f t="shared" si="124"/>
        <v>9.9999999999999982</v>
      </c>
      <c r="S486" s="105">
        <f>IF(INDEX(Historical!$D$7:$D1493,MATCH(B486,Historical!$B$7:$B$1044,0))=0,"n/a",(INDEX(Historical!$C$7:$C$1044,MATCH(B486,Historical!$B$7:$B$1044,0))/INDEX(Historical!$D$7:$D$1044,MATCH(B486,Historical!$B$7:$B$1044,0))-1)*100)</f>
        <v>12.299465240641716</v>
      </c>
      <c r="T486" s="105">
        <f>IF(INDEX(Historical!$F$7:$F$1044,MATCH(B486,Historical!$B$7:$B$1044,0))=0,"n/a",((INDEX(Historical!$C$7:$C$1044,MATCH(B486,Historical!$B$7:$B$1044,0))/INDEX(Historical!$F$7:$F$1044,MATCH(B486,Historical!$B$7:$B$1044,0)))^(1/3)-1)*100)</f>
        <v>8.3706762661827092</v>
      </c>
      <c r="U486" s="105">
        <f>IF(INDEX(Historical!$H$7:$H$1044,MATCH(B486,Historical!$B$7:$B$1044,0))=0,"n/a",((INDEX(Historical!$C$7:$C$1044,MATCH(B486,Historical!$B$7:$B$1044,0))/INDEX(Historical!$H$7:$H$1044,MATCH(B486,Historical!$B$7:$B$1044,0)))^(1/5)-1)*100)</f>
        <v>7.2485713934655305</v>
      </c>
      <c r="V486" s="105">
        <f>IF(INDEX(Historical!$M$7:$M$1044,MATCH(B486,Historical!$B$7:$B$1044,0))=0,"n/a",((INDEX(Historical!$C$7:$C$1044,MATCH(B486,Historical!$B$7:$B$1044,0))/INDEX(Historical!$M$7:$M$1044,MATCH(B486,Historical!$B$7:$B$1044,0)))^(1/10)-1)*100)</f>
        <v>5.4948887128035251</v>
      </c>
      <c r="W486" s="106">
        <f t="shared" si="125"/>
        <v>1.3191479886709601</v>
      </c>
      <c r="X486" s="107">
        <f t="shared" si="126"/>
        <v>0.31750203212726807</v>
      </c>
      <c r="Y486" s="166"/>
      <c r="Z486" s="101">
        <f t="shared" si="127"/>
        <v>35.267175572519086</v>
      </c>
      <c r="AA486" s="109">
        <f t="shared" si="128"/>
        <v>13.62442748091603</v>
      </c>
      <c r="AB486" s="71">
        <v>12</v>
      </c>
      <c r="AC486" s="100">
        <v>6.55</v>
      </c>
      <c r="AD486" s="100" t="s">
        <v>142</v>
      </c>
      <c r="AE486" s="100">
        <v>2.87</v>
      </c>
      <c r="AF486" s="100">
        <v>2.0099999999999998</v>
      </c>
      <c r="AG486" s="100">
        <v>15.629999999999999</v>
      </c>
      <c r="AH486" s="100">
        <v>-15.57</v>
      </c>
      <c r="AI486" s="100">
        <v>-5.24</v>
      </c>
      <c r="AJ486" s="100">
        <v>22.830000000000002</v>
      </c>
      <c r="AK486" s="100">
        <v>-12.42</v>
      </c>
      <c r="AL486" s="100">
        <v>3740</v>
      </c>
      <c r="AM486" s="100">
        <v>9.06</v>
      </c>
      <c r="AN486" s="100">
        <v>0.61</v>
      </c>
      <c r="AO486" s="110">
        <f t="shared" si="129"/>
        <v>-3.7873307624841157</v>
      </c>
      <c r="AP486" s="111">
        <f t="shared" si="130"/>
        <v>9.8370967184319138</v>
      </c>
      <c r="AQ486" s="112">
        <f t="shared" si="131"/>
        <v>10.322958699832686</v>
      </c>
      <c r="AR486" s="101">
        <f>INDEX(Historical!$C$7:$C$1045,MATCH(B486,Historical!$B$7:$B$1045,0))*IF(AH486="n/a",1.03,IF(AH486&lt;0,1.01,IF(AH486&gt;10,1.1,(1+AH486/100))))</f>
        <v>2.121</v>
      </c>
      <c r="AS486" s="109">
        <f t="shared" si="132"/>
        <v>2.1422099999999999</v>
      </c>
      <c r="AT486" s="109">
        <f t="shared" si="135"/>
        <v>2.1636321000000001</v>
      </c>
      <c r="AU486" s="109">
        <f t="shared" si="135"/>
        <v>2.185268421</v>
      </c>
      <c r="AV486" s="109">
        <f t="shared" si="135"/>
        <v>2.2071211052100002</v>
      </c>
      <c r="AW486" s="109">
        <f t="shared" si="133"/>
        <v>10.81923162621</v>
      </c>
      <c r="AX486" s="113">
        <f t="shared" si="134"/>
        <v>12.12374677970641</v>
      </c>
      <c r="AY486" s="100">
        <v>0.46</v>
      </c>
      <c r="AZ486" s="100">
        <v>21.02</v>
      </c>
      <c r="BA486" s="100">
        <v>-3.25</v>
      </c>
      <c r="BB486" s="100">
        <v>2.04</v>
      </c>
      <c r="BC486" s="100">
        <v>6.72</v>
      </c>
      <c r="BE486" s="12">
        <v>2014</v>
      </c>
      <c r="BF486" s="12">
        <f t="shared" si="136"/>
        <v>1</v>
      </c>
      <c r="BG486" s="100">
        <v>6.93</v>
      </c>
      <c r="BH486" s="55" t="s">
        <v>121</v>
      </c>
      <c r="BI486" s="55" t="s">
        <v>122</v>
      </c>
    </row>
    <row r="487" spans="1:61" ht="12.75" customHeight="1" x14ac:dyDescent="0.2">
      <c r="A487" s="123" t="s">
        <v>1129</v>
      </c>
      <c r="B487" s="55" t="s">
        <v>1130</v>
      </c>
      <c r="C487" s="156" t="s">
        <v>134</v>
      </c>
      <c r="D487" s="98" t="s">
        <v>157</v>
      </c>
      <c r="E487" s="157">
        <v>13</v>
      </c>
      <c r="F487" s="2">
        <v>424</v>
      </c>
      <c r="G487" s="2" t="s">
        <v>146</v>
      </c>
      <c r="H487" s="2" t="s">
        <v>146</v>
      </c>
      <c r="I487" s="100">
        <v>33.08</v>
      </c>
      <c r="J487" s="101">
        <f t="shared" si="122"/>
        <v>2.2672309552599761</v>
      </c>
      <c r="K487" s="104">
        <v>0.375</v>
      </c>
      <c r="L487" s="71">
        <v>2</v>
      </c>
      <c r="M487" s="28">
        <f t="shared" si="123"/>
        <v>0.75</v>
      </c>
      <c r="N487" s="103" t="s">
        <v>372</v>
      </c>
      <c r="O487" s="104">
        <v>0.3</v>
      </c>
      <c r="P487" s="158">
        <v>46055</v>
      </c>
      <c r="Q487" s="158">
        <v>46066</v>
      </c>
      <c r="R487" s="28">
        <f t="shared" si="124"/>
        <v>25.000000000000007</v>
      </c>
      <c r="S487" s="105">
        <f>IF(INDEX(Historical!$D$7:$D1494,MATCH(B487,Historical!$B$7:$B$1044,0))=0,"n/a",(INDEX(Historical!$C$7:$C$1044,MATCH(B487,Historical!$B$7:$B$1044,0))/INDEX(Historical!$D$7:$D$1044,MATCH(B487,Historical!$B$7:$B$1044,0))-1)*100)</f>
        <v>33.333333333333329</v>
      </c>
      <c r="T487" s="105">
        <f>IF(INDEX(Historical!$F$7:$F$1044,MATCH(B487,Historical!$B$7:$B$1044,0))=0,"n/a",((INDEX(Historical!$C$7:$C$1044,MATCH(B487,Historical!$B$7:$B$1044,0))/INDEX(Historical!$F$7:$F$1044,MATCH(B487,Historical!$B$7:$B$1044,0)))^(1/3)-1)*100)</f>
        <v>25.99210498948732</v>
      </c>
      <c r="U487" s="105">
        <f>IF(INDEX(Historical!$H$7:$H$1044,MATCH(B487,Historical!$B$7:$B$1044,0))=0,"n/a",((INDEX(Historical!$C$7:$C$1044,MATCH(B487,Historical!$B$7:$B$1044,0))/INDEX(Historical!$H$7:$H$1044,MATCH(B487,Historical!$B$7:$B$1044,0)))^(1/5)-1)*100)</f>
        <v>16.465861577965679</v>
      </c>
      <c r="V487" s="105">
        <f>IF(INDEX(Historical!$M$7:$M$1044,MATCH(B487,Historical!$B$7:$B$1044,0))=0,"n/a",((INDEX(Historical!$C$7:$C$1044,MATCH(B487,Historical!$B$7:$B$1044,0))/INDEX(Historical!$M$7:$M$1044,MATCH(B487,Historical!$B$7:$B$1044,0)))^(1/10)-1)*100)</f>
        <v>11.069085371075271</v>
      </c>
      <c r="W487" s="106">
        <f t="shared" si="125"/>
        <v>1.4875539419898931</v>
      </c>
      <c r="X487" s="107">
        <f t="shared" si="126"/>
        <v>1.4456419295843441</v>
      </c>
      <c r="Y487" s="123"/>
      <c r="Z487" s="101">
        <f t="shared" si="127"/>
        <v>26.041666666666668</v>
      </c>
      <c r="AA487" s="109">
        <f t="shared" si="128"/>
        <v>11.486111111111111</v>
      </c>
      <c r="AB487" s="71">
        <v>12</v>
      </c>
      <c r="AC487" s="100">
        <v>2.88</v>
      </c>
      <c r="AD487" s="100" t="s">
        <v>142</v>
      </c>
      <c r="AE487" s="100">
        <v>2.99</v>
      </c>
      <c r="AF487" s="100">
        <v>1.35</v>
      </c>
      <c r="AG487" s="100">
        <v>12.280000000000001</v>
      </c>
      <c r="AH487" s="100" t="s">
        <v>142</v>
      </c>
      <c r="AI487" s="100" t="s">
        <v>142</v>
      </c>
      <c r="AJ487" s="100">
        <v>11.39</v>
      </c>
      <c r="AK487" s="100" t="s">
        <v>142</v>
      </c>
      <c r="AL487" s="100">
        <v>278.32</v>
      </c>
      <c r="AM487" s="100">
        <v>18.45</v>
      </c>
      <c r="AN487" s="100">
        <v>0.04</v>
      </c>
      <c r="AO487" s="110">
        <f t="shared" si="129"/>
        <v>7.2469814221145441</v>
      </c>
      <c r="AP487" s="111">
        <f t="shared" si="130"/>
        <v>18.733092533225655</v>
      </c>
      <c r="AQ487" s="112">
        <f t="shared" si="131"/>
        <v>-16.983937297251515</v>
      </c>
      <c r="AR487" s="101">
        <f>INDEX(Historical!$C$7:$C$1045,MATCH(B487,Historical!$B$7:$B$1045,0))*IF(AH487="n/a",1.03,IF(AH487&lt;0,1.01,IF(AH487&gt;10,1.1,(1+AH487/100))))</f>
        <v>0.61799999999999999</v>
      </c>
      <c r="AS487" s="109">
        <f t="shared" si="132"/>
        <v>0.63653999999999999</v>
      </c>
      <c r="AT487" s="109">
        <f t="shared" ref="AT487:AV506" si="137">IF($AK487="n/a",1.03*AS487,IF($AK487&lt;0,1.01*AS487,IF($AK487&gt;10,1.1*AS487,(1+$AK487/100)*AS487)))</f>
        <v>0.6556362</v>
      </c>
      <c r="AU487" s="109">
        <f t="shared" si="137"/>
        <v>0.67530528600000006</v>
      </c>
      <c r="AV487" s="109">
        <f t="shared" si="137"/>
        <v>0.69556444458000011</v>
      </c>
      <c r="AW487" s="109">
        <f t="shared" si="133"/>
        <v>3.2810459305799999</v>
      </c>
      <c r="AX487" s="113">
        <f t="shared" si="134"/>
        <v>9.918518532587667</v>
      </c>
      <c r="AY487" s="100">
        <v>0.22</v>
      </c>
      <c r="AZ487" s="100">
        <v>35.020000000000003</v>
      </c>
      <c r="BA487" s="100">
        <v>-6.74</v>
      </c>
      <c r="BB487" s="100">
        <v>0.26</v>
      </c>
      <c r="BC487" s="100">
        <v>10.48</v>
      </c>
      <c r="BE487" s="12">
        <v>2014</v>
      </c>
      <c r="BF487" s="12">
        <f t="shared" si="136"/>
        <v>1</v>
      </c>
      <c r="BG487" s="100">
        <v>1.22</v>
      </c>
      <c r="BH487" s="55" t="s">
        <v>121</v>
      </c>
      <c r="BI487" s="55" t="s">
        <v>122</v>
      </c>
    </row>
    <row r="488" spans="1:61" ht="12.75" customHeight="1" x14ac:dyDescent="0.2">
      <c r="A488" s="116" t="s">
        <v>5597</v>
      </c>
      <c r="B488" s="55" t="s">
        <v>5587</v>
      </c>
      <c r="C488" s="156" t="s">
        <v>134</v>
      </c>
      <c r="D488" s="98" t="s">
        <v>186</v>
      </c>
      <c r="E488" s="157">
        <v>6</v>
      </c>
      <c r="F488" s="2">
        <v>667</v>
      </c>
      <c r="G488" s="2" t="s">
        <v>146</v>
      </c>
      <c r="H488" s="2" t="s">
        <v>146</v>
      </c>
      <c r="I488" s="100">
        <v>9.75</v>
      </c>
      <c r="J488" s="101">
        <f t="shared" si="122"/>
        <v>9.4358974358974361</v>
      </c>
      <c r="K488" s="104">
        <v>0.23</v>
      </c>
      <c r="L488" s="71">
        <v>4</v>
      </c>
      <c r="M488" s="28">
        <f t="shared" si="123"/>
        <v>0.92</v>
      </c>
      <c r="N488" s="103" t="s">
        <v>697</v>
      </c>
      <c r="O488" s="104">
        <v>0.22500000000000001</v>
      </c>
      <c r="P488" s="158">
        <v>46155</v>
      </c>
      <c r="Q488" s="158">
        <v>46169</v>
      </c>
      <c r="R488" s="28">
        <f t="shared" si="124"/>
        <v>2.2222222222222241</v>
      </c>
      <c r="S488" s="105">
        <f>IF(INDEX(Historical!$D$7:$D1716,MATCH(B488,Historical!$B$7:$B$1044,0))=0,"n/a",(INDEX(Historical!$C$7:$C$1044,MATCH(B488,Historical!$B$7:$B$1044,0))/INDEX(Historical!$D$7:$D$1044,MATCH(B488,Historical!$B$7:$B$1044,0))-1)*100)</f>
        <v>25.735294117647058</v>
      </c>
      <c r="T488" s="105">
        <f>IF(INDEX(Historical!$F$7:$F$1044,MATCH(B488,Historical!$B$7:$B$1044,0))=0,"n/a",((INDEX(Historical!$C$7:$C$1044,MATCH(B488,Historical!$B$7:$B$1044,0))/INDEX(Historical!$F$7:$F$1044,MATCH(B488,Historical!$B$7:$B$1044,0)))^(1/3)-1)*100)</f>
        <v>25.747459509892899</v>
      </c>
      <c r="U488" s="105" t="str">
        <f>IF(INDEX(Historical!$H$7:$H$1044,MATCH(B488,Historical!$B$7:$B$1044,0))=0,"n/a",((INDEX(Historical!$C$7:$C$1044,MATCH(B488,Historical!$B$7:$B$1044,0))/INDEX(Historical!$H$7:$H$1044,MATCH(B488,Historical!$B$7:$B$1044,0)))^(1/5)-1)*100)</f>
        <v>n/a</v>
      </c>
      <c r="V488" s="105" t="str">
        <f>IF(INDEX(Historical!$M$7:$M$1044,MATCH(B488,Historical!$B$7:$B$1044,0))=0,"n/a",((INDEX(Historical!$C$7:$C$1044,MATCH(B488,Historical!$B$7:$B$1044,0))/INDEX(Historical!$M$7:$M$1044,MATCH(B488,Historical!$B$7:$B$1044,0)))^(1/10)-1)*100)</f>
        <v>n/a</v>
      </c>
      <c r="W488" s="106" t="str">
        <f t="shared" si="125"/>
        <v>n/a</v>
      </c>
      <c r="X488" s="107" t="str">
        <f t="shared" si="126"/>
        <v>n/a</v>
      </c>
      <c r="Y488" s="162"/>
      <c r="Z488" s="101">
        <f t="shared" si="127"/>
        <v>1533.3333333333335</v>
      </c>
      <c r="AA488" s="109">
        <f t="shared" si="128"/>
        <v>162.5</v>
      </c>
      <c r="AB488" s="71">
        <v>12</v>
      </c>
      <c r="AC488" s="100">
        <v>0.06</v>
      </c>
      <c r="AD488" s="100">
        <v>0.9</v>
      </c>
      <c r="AE488" s="100">
        <v>5.3</v>
      </c>
      <c r="AF488" s="100">
        <v>2.95</v>
      </c>
      <c r="AG488" s="100">
        <v>3.64</v>
      </c>
      <c r="AH488" s="100">
        <v>5.27</v>
      </c>
      <c r="AI488" s="100">
        <v>14.149999999999999</v>
      </c>
      <c r="AJ488" s="100" t="s">
        <v>142</v>
      </c>
      <c r="AK488" s="100">
        <v>10.69</v>
      </c>
      <c r="AL488" s="100">
        <v>15200</v>
      </c>
      <c r="AM488" s="100">
        <v>6.4600000000000009</v>
      </c>
      <c r="AN488" s="100">
        <v>1.75</v>
      </c>
      <c r="AO488" s="110" t="str">
        <f t="shared" si="129"/>
        <v>n/a</v>
      </c>
      <c r="AP488" s="111" t="str">
        <f t="shared" si="130"/>
        <v>n/a</v>
      </c>
      <c r="AQ488" s="112">
        <f t="shared" si="131"/>
        <v>361.57941413754099</v>
      </c>
      <c r="AR488" s="101">
        <f>INDEX(Historical!$C$7:$C$1045,MATCH(B488,Historical!$B$7:$B$1045,0))*IF(AH488="n/a",1.03,IF(AH488&lt;0,1.01,IF(AH488&gt;10,1.1,(1+AH488/100))))</f>
        <v>0.90005849999999998</v>
      </c>
      <c r="AS488" s="109">
        <f t="shared" si="132"/>
        <v>0.99006435000000004</v>
      </c>
      <c r="AT488" s="109">
        <f t="shared" si="137"/>
        <v>1.0890707850000001</v>
      </c>
      <c r="AU488" s="109">
        <f t="shared" si="137"/>
        <v>1.1979778635000002</v>
      </c>
      <c r="AV488" s="109">
        <f t="shared" si="137"/>
        <v>1.3177756498500004</v>
      </c>
      <c r="AW488" s="109">
        <f t="shared" si="133"/>
        <v>5.4949471483500005</v>
      </c>
      <c r="AX488" s="113">
        <f t="shared" si="134"/>
        <v>56.358432290769237</v>
      </c>
      <c r="AY488" s="100">
        <v>1.1299999999999999</v>
      </c>
      <c r="AZ488" s="100">
        <v>22.64</v>
      </c>
      <c r="BA488" s="100">
        <v>-53.75</v>
      </c>
      <c r="BB488" s="100">
        <v>3.05</v>
      </c>
      <c r="BC488" s="100">
        <v>-33.97</v>
      </c>
      <c r="BE488" s="12">
        <v>2021</v>
      </c>
      <c r="BF488" s="12">
        <f t="shared" si="136"/>
        <v>0</v>
      </c>
      <c r="BG488" s="100">
        <v>0.67</v>
      </c>
      <c r="BH488" s="55" t="s">
        <v>121</v>
      </c>
      <c r="BI488" s="55" t="s">
        <v>122</v>
      </c>
    </row>
    <row r="489" spans="1:61" ht="12.75" customHeight="1" x14ac:dyDescent="0.2">
      <c r="A489" s="116" t="s">
        <v>1587</v>
      </c>
      <c r="B489" s="55" t="s">
        <v>1588</v>
      </c>
      <c r="C489" s="156" t="s">
        <v>335</v>
      </c>
      <c r="D489" s="98" t="s">
        <v>1092</v>
      </c>
      <c r="E489" s="157">
        <v>6</v>
      </c>
      <c r="F489" s="2">
        <v>664</v>
      </c>
      <c r="G489" s="2" t="s">
        <v>146</v>
      </c>
      <c r="H489" s="2" t="s">
        <v>146</v>
      </c>
      <c r="I489" s="100">
        <v>42.84</v>
      </c>
      <c r="J489" s="101">
        <f t="shared" si="122"/>
        <v>6.5359477124182996</v>
      </c>
      <c r="K489" s="104">
        <v>0.7</v>
      </c>
      <c r="L489" s="71">
        <v>4</v>
      </c>
      <c r="M489" s="28">
        <f t="shared" si="123"/>
        <v>2.8</v>
      </c>
      <c r="N489" s="103" t="s">
        <v>1445</v>
      </c>
      <c r="O489" s="104">
        <v>0.69</v>
      </c>
      <c r="P489" s="158">
        <v>46129</v>
      </c>
      <c r="Q489" s="158">
        <v>46143</v>
      </c>
      <c r="R489" s="28">
        <f t="shared" si="124"/>
        <v>1.4492753623188419</v>
      </c>
      <c r="S489" s="105">
        <f>IF(INDEX(Historical!$D$7:$D1495,MATCH(B489,Historical!$B$7:$B$1044,0))=0,"n/a",(INDEX(Historical!$C$7:$C$1044,MATCH(B489,Historical!$B$7:$B$1044,0))/INDEX(Historical!$D$7:$D$1044,MATCH(B489,Historical!$B$7:$B$1044,0))-1)*100)</f>
        <v>3.007518796992481</v>
      </c>
      <c r="T489" s="105">
        <f>IF(INDEX(Historical!$F$7:$F$1044,MATCH(B489,Historical!$B$7:$B$1044,0))=0,"n/a",((INDEX(Historical!$C$7:$C$1044,MATCH(B489,Historical!$B$7:$B$1044,0))/INDEX(Historical!$F$7:$F$1044,MATCH(B489,Historical!$B$7:$B$1044,0)))^(1/3)-1)*100)</f>
        <v>9.7977412125350725</v>
      </c>
      <c r="U489" s="105">
        <f>IF(INDEX(Historical!$H$7:$H$1044,MATCH(B489,Historical!$B$7:$B$1044,0))=0,"n/a",((INDEX(Historical!$C$7:$C$1044,MATCH(B489,Historical!$B$7:$B$1044,0))/INDEX(Historical!$H$7:$H$1044,MATCH(B489,Historical!$B$7:$B$1044,0)))^(1/5)-1)*100)</f>
        <v>19.593205895205855</v>
      </c>
      <c r="V489" s="105">
        <f>IF(INDEX(Historical!$M$7:$M$1044,MATCH(B489,Historical!$B$7:$B$1044,0))=0,"n/a",((INDEX(Historical!$C$7:$C$1044,MATCH(B489,Historical!$B$7:$B$1044,0))/INDEX(Historical!$M$7:$M$1044,MATCH(B489,Historical!$B$7:$B$1044,0)))^(1/10)-1)*100)</f>
        <v>11.0575102478067</v>
      </c>
      <c r="W489" s="106">
        <f t="shared" si="125"/>
        <v>1.7719364898705152</v>
      </c>
      <c r="X489" s="107">
        <f t="shared" si="126"/>
        <v>0.96804376952598103</v>
      </c>
      <c r="Y489" s="162"/>
      <c r="Z489" s="101" t="str">
        <f t="shared" si="127"/>
        <v>n/a</v>
      </c>
      <c r="AA489" s="109" t="str">
        <f t="shared" si="128"/>
        <v>n/a</v>
      </c>
      <c r="AB489" s="71">
        <v>12</v>
      </c>
      <c r="AC489" s="100">
        <v>-1.94</v>
      </c>
      <c r="AD489" s="100">
        <v>1.05</v>
      </c>
      <c r="AE489" s="100">
        <v>0.43</v>
      </c>
      <c r="AF489" s="100">
        <v>1.25</v>
      </c>
      <c r="AG489" s="100">
        <v>-4.9000000000000004</v>
      </c>
      <c r="AH489" s="100">
        <v>13.66</v>
      </c>
      <c r="AI489" s="100">
        <v>26.02</v>
      </c>
      <c r="AJ489" s="100">
        <v>20.239999999999998</v>
      </c>
      <c r="AK489" s="100">
        <v>13.44</v>
      </c>
      <c r="AL489" s="100">
        <v>637.78</v>
      </c>
      <c r="AM489" s="100">
        <v>7.35</v>
      </c>
      <c r="AN489" s="100">
        <v>1.0900000000000001</v>
      </c>
      <c r="AO489" s="110" t="str">
        <f t="shared" si="129"/>
        <v>n/a</v>
      </c>
      <c r="AP489" s="111">
        <f t="shared" si="130"/>
        <v>26.129153607624154</v>
      </c>
      <c r="AQ489" s="112" t="str">
        <f t="shared" si="131"/>
        <v>n/a</v>
      </c>
      <c r="AR489" s="101">
        <f>INDEX(Historical!$C$7:$C$1045,MATCH(B489,Historical!$B$7:$B$1045,0))*IF(AH489="n/a",1.03,IF(AH489&lt;0,1.01,IF(AH489&gt;10,1.1,(1+AH489/100))))</f>
        <v>3.0140000000000007</v>
      </c>
      <c r="AS489" s="109">
        <f t="shared" si="132"/>
        <v>3.3154000000000012</v>
      </c>
      <c r="AT489" s="109">
        <f t="shared" si="137"/>
        <v>3.6469400000000016</v>
      </c>
      <c r="AU489" s="109">
        <f t="shared" si="137"/>
        <v>4.0116340000000017</v>
      </c>
      <c r="AV489" s="109">
        <f t="shared" si="137"/>
        <v>4.4127974000000023</v>
      </c>
      <c r="AW489" s="109">
        <f t="shared" si="133"/>
        <v>18.400771400000007</v>
      </c>
      <c r="AX489" s="113">
        <f t="shared" si="134"/>
        <v>42.952314192343614</v>
      </c>
      <c r="AY489" s="100">
        <v>0.98</v>
      </c>
      <c r="AZ489" s="100">
        <v>40.160000000000004</v>
      </c>
      <c r="BA489" s="100">
        <v>-28.970000000000002</v>
      </c>
      <c r="BB489" s="100">
        <v>8.07</v>
      </c>
      <c r="BC489" s="100">
        <v>8.32</v>
      </c>
      <c r="BE489" s="12">
        <v>2021</v>
      </c>
      <c r="BF489" s="12">
        <f t="shared" si="136"/>
        <v>0</v>
      </c>
      <c r="BG489" s="100">
        <v>-2.15</v>
      </c>
      <c r="BH489" s="55" t="s">
        <v>121</v>
      </c>
      <c r="BI489" s="55" t="s">
        <v>122</v>
      </c>
    </row>
    <row r="490" spans="1:61" ht="12.75" customHeight="1" x14ac:dyDescent="0.2">
      <c r="A490" s="55" t="s">
        <v>431</v>
      </c>
      <c r="B490" s="55" t="s">
        <v>432</v>
      </c>
      <c r="C490" s="156" t="s">
        <v>134</v>
      </c>
      <c r="D490" s="98" t="s">
        <v>157</v>
      </c>
      <c r="E490" s="157">
        <v>30</v>
      </c>
      <c r="F490" s="2">
        <v>125</v>
      </c>
      <c r="G490" s="2" t="s">
        <v>146</v>
      </c>
      <c r="H490" s="2" t="s">
        <v>146</v>
      </c>
      <c r="I490" s="100">
        <v>48.16</v>
      </c>
      <c r="J490" s="101">
        <f t="shared" si="122"/>
        <v>3.9036544850498336</v>
      </c>
      <c r="K490" s="104">
        <v>0.47</v>
      </c>
      <c r="L490" s="71">
        <v>4</v>
      </c>
      <c r="M490" s="28">
        <f t="shared" si="123"/>
        <v>1.88</v>
      </c>
      <c r="N490" s="103" t="s">
        <v>433</v>
      </c>
      <c r="O490" s="104">
        <v>0.46</v>
      </c>
      <c r="P490" s="158">
        <v>46125</v>
      </c>
      <c r="Q490" s="158">
        <v>46132</v>
      </c>
      <c r="R490" s="28">
        <f t="shared" si="124"/>
        <v>2.1739130434782505</v>
      </c>
      <c r="S490" s="105">
        <f>IF(INDEX(Historical!$D$7:$D1496,MATCH(B490,Historical!$B$7:$B$1044,0))=0,"n/a",(INDEX(Historical!$C$7:$C$1044,MATCH(B490,Historical!$B$7:$B$1044,0))/INDEX(Historical!$D$7:$D$1044,MATCH(B490,Historical!$B$7:$B$1044,0))-1)*100)</f>
        <v>10.126582278480999</v>
      </c>
      <c r="T490" s="105">
        <f>IF(INDEX(Historical!$F$7:$F$1044,MATCH(B490,Historical!$B$7:$B$1044,0))=0,"n/a",((INDEX(Historical!$C$7:$C$1044,MATCH(B490,Historical!$B$7:$B$1044,0))/INDEX(Historical!$F$7:$F$1044,MATCH(B490,Historical!$B$7:$B$1044,0)))^(1/3)-1)*100)</f>
        <v>11.359233863244601</v>
      </c>
      <c r="U490" s="105">
        <f>IF(INDEX(Historical!$H$7:$H$1044,MATCH(B490,Historical!$B$7:$B$1044,0))=0,"n/a",((INDEX(Historical!$C$7:$C$1044,MATCH(B490,Historical!$B$7:$B$1044,0))/INDEX(Historical!$H$7:$H$1044,MATCH(B490,Historical!$B$7:$B$1044,0)))^(1/5)-1)*100)</f>
        <v>10.059210696821875</v>
      </c>
      <c r="V490" s="105">
        <f>IF(INDEX(Historical!$M$7:$M$1044,MATCH(B490,Historical!$B$7:$B$1044,0))=0,"n/a",((INDEX(Historical!$C$7:$C$1044,MATCH(B490,Historical!$B$7:$B$1044,0))/INDEX(Historical!$M$7:$M$1044,MATCH(B490,Historical!$B$7:$B$1044,0)))^(1/10)-1)*100)</f>
        <v>12.20666536017565</v>
      </c>
      <c r="W490" s="106">
        <f t="shared" si="125"/>
        <v>0.82407524086308903</v>
      </c>
      <c r="X490" s="107">
        <f t="shared" si="126"/>
        <v>0.4506814828325213</v>
      </c>
      <c r="Y490" s="123" t="s">
        <v>434</v>
      </c>
      <c r="Z490" s="101">
        <f t="shared" si="127"/>
        <v>30.569105691056908</v>
      </c>
      <c r="AA490" s="109">
        <f t="shared" si="128"/>
        <v>7.8308943089430887</v>
      </c>
      <c r="AB490" s="71">
        <v>12</v>
      </c>
      <c r="AC490" s="100">
        <v>6.15</v>
      </c>
      <c r="AD490" s="100">
        <v>1.59</v>
      </c>
      <c r="AE490" s="100">
        <v>1.95</v>
      </c>
      <c r="AF490" s="100">
        <v>0.91</v>
      </c>
      <c r="AG490" s="100">
        <v>11.790000000000001</v>
      </c>
      <c r="AH490" s="100">
        <v>-3.9800000000000004</v>
      </c>
      <c r="AI490" s="100">
        <v>8.1199999999999992</v>
      </c>
      <c r="AJ490" s="100">
        <v>22.32</v>
      </c>
      <c r="AK490" s="100">
        <v>4.71</v>
      </c>
      <c r="AL490" s="100">
        <v>5460</v>
      </c>
      <c r="AM490" s="100">
        <v>0</v>
      </c>
      <c r="AN490" s="100">
        <v>0.13</v>
      </c>
      <c r="AO490" s="110">
        <f t="shared" si="129"/>
        <v>6.1319708729286209</v>
      </c>
      <c r="AP490" s="111">
        <f t="shared" si="130"/>
        <v>13.96286518187171</v>
      </c>
      <c r="AQ490" s="112">
        <f t="shared" si="131"/>
        <v>-43.722458313429783</v>
      </c>
      <c r="AR490" s="101">
        <f>INDEX(Historical!$C$7:$C$1045,MATCH(B490,Historical!$B$7:$B$1045,0))*IF(AH490="n/a",1.03,IF(AH490&lt;0,1.01,IF(AH490&gt;10,1.1,(1+AH490/100))))</f>
        <v>1.7574000000000001</v>
      </c>
      <c r="AS490" s="109">
        <f t="shared" si="132"/>
        <v>1.9001008799999999</v>
      </c>
      <c r="AT490" s="109">
        <f t="shared" si="137"/>
        <v>1.9895956314479997</v>
      </c>
      <c r="AU490" s="109">
        <f t="shared" si="137"/>
        <v>2.0833055856892004</v>
      </c>
      <c r="AV490" s="109">
        <f t="shared" si="137"/>
        <v>2.1814292787751617</v>
      </c>
      <c r="AW490" s="109">
        <f t="shared" si="133"/>
        <v>9.911831375912362</v>
      </c>
      <c r="AX490" s="113">
        <f t="shared" si="134"/>
        <v>20.581045215764874</v>
      </c>
      <c r="AY490" s="100">
        <v>0.9</v>
      </c>
      <c r="AZ490" s="100">
        <v>15.53</v>
      </c>
      <c r="BA490" s="100">
        <v>-10.25</v>
      </c>
      <c r="BB490" s="100">
        <v>3.25</v>
      </c>
      <c r="BC490" s="100">
        <v>0.03</v>
      </c>
      <c r="BE490" s="12">
        <v>1997</v>
      </c>
      <c r="BF490" s="12">
        <f t="shared" si="136"/>
        <v>3</v>
      </c>
      <c r="BG490" s="100">
        <v>1.7500000000000002</v>
      </c>
      <c r="BH490" s="55" t="s">
        <v>121</v>
      </c>
      <c r="BI490" s="55" t="s">
        <v>122</v>
      </c>
    </row>
    <row r="491" spans="1:61" ht="12.75" customHeight="1" x14ac:dyDescent="0.2">
      <c r="A491" s="116" t="s">
        <v>5591</v>
      </c>
      <c r="B491" s="55" t="s">
        <v>3682</v>
      </c>
      <c r="C491" s="156" t="s">
        <v>263</v>
      </c>
      <c r="D491" s="98" t="s">
        <v>264</v>
      </c>
      <c r="E491" s="157">
        <v>5</v>
      </c>
      <c r="F491" s="2">
        <v>701</v>
      </c>
      <c r="G491" s="2" t="s">
        <v>146</v>
      </c>
      <c r="H491" s="2" t="s">
        <v>146</v>
      </c>
      <c r="I491" s="100">
        <v>23.02</v>
      </c>
      <c r="J491" s="101">
        <f t="shared" si="122"/>
        <v>7.2545612510860114</v>
      </c>
      <c r="K491" s="104">
        <v>0.41749999999999998</v>
      </c>
      <c r="L491" s="71">
        <v>4</v>
      </c>
      <c r="M491" s="28">
        <f t="shared" si="123"/>
        <v>1.67</v>
      </c>
      <c r="N491" s="103" t="s">
        <v>151</v>
      </c>
      <c r="O491" s="104">
        <v>0.38</v>
      </c>
      <c r="P491" s="158">
        <v>46052</v>
      </c>
      <c r="Q491" s="158">
        <v>46066</v>
      </c>
      <c r="R491" s="28">
        <f t="shared" si="124"/>
        <v>9.8684210526315734</v>
      </c>
      <c r="S491" s="105">
        <f>IF(INDEX(Historical!$D$7:$D1721,MATCH(B491,Historical!$B$7:$B$1044,0))=0,"n/a",(INDEX(Historical!$C$7:$C$1044,MATCH(B491,Historical!$B$7:$B$1044,0))/INDEX(Historical!$D$7:$D$1044,MATCH(B491,Historical!$B$7:$B$1044,0))-1)*100)</f>
        <v>19.685039370078748</v>
      </c>
      <c r="T491" s="105">
        <f>IF(INDEX(Historical!$F$7:$F$1044,MATCH(B491,Historical!$B$7:$B$1044,0))=0,"n/a",((INDEX(Historical!$C$7:$C$1044,MATCH(B491,Historical!$B$7:$B$1044,0))/INDEX(Historical!$F$7:$F$1044,MATCH(B491,Historical!$B$7:$B$1044,0)))^(1/3)-1)*100)</f>
        <v>22.223049490177349</v>
      </c>
      <c r="U491" s="105">
        <f>IF(INDEX(Historical!$H$7:$H$1044,MATCH(B491,Historical!$B$7:$B$1044,0))=0,"n/a",((INDEX(Historical!$C$7:$C$1044,MATCH(B491,Historical!$B$7:$B$1044,0))/INDEX(Historical!$H$7:$H$1044,MATCH(B491,Historical!$B$7:$B$1044,0)))^(1/5)-1)*100)</f>
        <v>11.050422629436895</v>
      </c>
      <c r="V491" s="105">
        <f>IF(INDEX(Historical!$M$7:$M$1044,MATCH(B491,Historical!$B$7:$B$1044,0))=0,"n/a",((INDEX(Historical!$C$7:$C$1044,MATCH(B491,Historical!$B$7:$B$1044,0))/INDEX(Historical!$M$7:$M$1044,MATCH(B491,Historical!$B$7:$B$1044,0)))^(1/10)-1)*100)</f>
        <v>-5.7736868655755558</v>
      </c>
      <c r="W491" s="106" t="str">
        <f t="shared" si="125"/>
        <v>n/a</v>
      </c>
      <c r="X491" s="107" t="str">
        <f t="shared" si="126"/>
        <v>n/a</v>
      </c>
      <c r="Y491" s="162"/>
      <c r="Z491" s="101">
        <f t="shared" si="127"/>
        <v>99.404761904761912</v>
      </c>
      <c r="AA491" s="109">
        <f t="shared" si="128"/>
        <v>13.702380952380953</v>
      </c>
      <c r="AB491" s="71">
        <v>12</v>
      </c>
      <c r="AC491" s="100">
        <v>1.68</v>
      </c>
      <c r="AD491" s="100">
        <v>3.28</v>
      </c>
      <c r="AE491" s="100">
        <v>0.36</v>
      </c>
      <c r="AF491" s="100">
        <v>2.08</v>
      </c>
      <c r="AG491" s="100">
        <v>12.030000000000001</v>
      </c>
      <c r="AH491" s="100">
        <v>4.18</v>
      </c>
      <c r="AI491" s="100">
        <v>2.96</v>
      </c>
      <c r="AJ491" s="100" t="s">
        <v>142</v>
      </c>
      <c r="AK491" s="100">
        <v>4.25</v>
      </c>
      <c r="AL491" s="100">
        <v>16239.999999999998</v>
      </c>
      <c r="AM491" s="100">
        <v>34.83</v>
      </c>
      <c r="AN491" s="100">
        <v>1.17</v>
      </c>
      <c r="AO491" s="110">
        <f t="shared" si="129"/>
        <v>4.6026029281419518</v>
      </c>
      <c r="AP491" s="111">
        <f t="shared" si="130"/>
        <v>18.304983880522904</v>
      </c>
      <c r="AQ491" s="112">
        <f t="shared" si="131"/>
        <v>12.548167231145735</v>
      </c>
      <c r="AR491" s="101">
        <f>INDEX(Historical!$C$7:$C$1045,MATCH(B491,Historical!$B$7:$B$1045,0))*IF(AH491="n/a",1.03,IF(AH491&lt;0,1.01,IF(AH491&gt;10,1.1,(1+AH491/100))))</f>
        <v>1.5835360000000001</v>
      </c>
      <c r="AS491" s="109">
        <f t="shared" si="132"/>
        <v>1.6304086656000001</v>
      </c>
      <c r="AT491" s="109">
        <f t="shared" si="137"/>
        <v>1.6997010338880001</v>
      </c>
      <c r="AU491" s="109">
        <f t="shared" si="137"/>
        <v>1.7719383278282401</v>
      </c>
      <c r="AV491" s="109">
        <f t="shared" si="137"/>
        <v>1.8472457067609402</v>
      </c>
      <c r="AW491" s="109">
        <f t="shared" si="133"/>
        <v>8.5328297340771808</v>
      </c>
      <c r="AX491" s="113">
        <f t="shared" si="134"/>
        <v>37.067027515539444</v>
      </c>
      <c r="AY491" s="100">
        <v>0.48</v>
      </c>
      <c r="AZ491" s="100">
        <v>46.760000000000005</v>
      </c>
      <c r="BA491" s="100">
        <v>1.01</v>
      </c>
      <c r="BB491" s="100">
        <v>6.4799999999999995</v>
      </c>
      <c r="BC491" s="100">
        <v>22.939999999999998</v>
      </c>
      <c r="BE491" s="12">
        <v>2022</v>
      </c>
      <c r="BF491" s="12">
        <f t="shared" si="136"/>
        <v>0</v>
      </c>
      <c r="BG491" s="100">
        <v>4.17</v>
      </c>
      <c r="BH491" s="55" t="s">
        <v>121</v>
      </c>
      <c r="BI491" s="55" t="s">
        <v>290</v>
      </c>
    </row>
    <row r="492" spans="1:61" ht="12.75" customHeight="1" x14ac:dyDescent="0.2">
      <c r="A492" s="116" t="s">
        <v>1589</v>
      </c>
      <c r="B492" s="55" t="s">
        <v>1590</v>
      </c>
      <c r="C492" s="156" t="s">
        <v>335</v>
      </c>
      <c r="D492" s="98" t="s">
        <v>371</v>
      </c>
      <c r="E492" s="157">
        <v>6</v>
      </c>
      <c r="F492" s="2">
        <v>644</v>
      </c>
      <c r="G492" s="2" t="s">
        <v>146</v>
      </c>
      <c r="H492" s="2" t="s">
        <v>146</v>
      </c>
      <c r="I492" s="100">
        <v>171.52</v>
      </c>
      <c r="J492" s="101">
        <f t="shared" si="122"/>
        <v>3.2649253731343282</v>
      </c>
      <c r="K492" s="104">
        <v>1.4</v>
      </c>
      <c r="L492" s="71">
        <v>4</v>
      </c>
      <c r="M492" s="28">
        <f t="shared" si="123"/>
        <v>5.6</v>
      </c>
      <c r="N492" s="103" t="s">
        <v>151</v>
      </c>
      <c r="O492" s="104">
        <v>1.38</v>
      </c>
      <c r="P492" s="158">
        <v>46078</v>
      </c>
      <c r="Q492" s="158">
        <v>46086</v>
      </c>
      <c r="R492" s="28">
        <f t="shared" si="124"/>
        <v>1.4492753623188419</v>
      </c>
      <c r="S492" s="105">
        <f>IF(INDEX(Historical!$D$7:$D1497,MATCH(B492,Historical!$B$7:$B$1044,0))=0,"n/a",(INDEX(Historical!$C$7:$C$1044,MATCH(B492,Historical!$B$7:$B$1044,0))/INDEX(Historical!$D$7:$D$1044,MATCH(B492,Historical!$B$7:$B$1044,0))-1)*100)</f>
        <v>26.650366748166256</v>
      </c>
      <c r="T492" s="105">
        <f>IF(INDEX(Historical!$F$7:$F$1044,MATCH(B492,Historical!$B$7:$B$1044,0))=0,"n/a",((INDEX(Historical!$C$7:$C$1044,MATCH(B492,Historical!$B$7:$B$1044,0))/INDEX(Historical!$F$7:$F$1044,MATCH(B492,Historical!$B$7:$B$1044,0)))^(1/3)-1)*100)</f>
        <v>35.764577188472678</v>
      </c>
      <c r="U492" s="105">
        <f>IF(INDEX(Historical!$H$7:$H$1044,MATCH(B492,Historical!$B$7:$B$1044,0))=0,"n/a",((INDEX(Historical!$C$7:$C$1044,MATCH(B492,Historical!$B$7:$B$1044,0))/INDEX(Historical!$H$7:$H$1044,MATCH(B492,Historical!$B$7:$B$1044,0)))^(1/5)-1)*100)</f>
        <v>43.883202206454406</v>
      </c>
      <c r="V492" s="105">
        <f>IF(INDEX(Historical!$M$7:$M$1044,MATCH(B492,Historical!$B$7:$B$1044,0))=0,"n/a",((INDEX(Historical!$C$7:$C$1044,MATCH(B492,Historical!$B$7:$B$1044,0))/INDEX(Historical!$M$7:$M$1044,MATCH(B492,Historical!$B$7:$B$1044,0)))^(1/10)-1)*100)</f>
        <v>18.609695403488956</v>
      </c>
      <c r="W492" s="106">
        <f t="shared" si="125"/>
        <v>2.3580827764772097</v>
      </c>
      <c r="X492" s="107">
        <f t="shared" si="126"/>
        <v>2.7530239778202268</v>
      </c>
      <c r="Y492" s="162"/>
      <c r="Z492" s="101">
        <f t="shared" si="127"/>
        <v>41.512231282431429</v>
      </c>
      <c r="AA492" s="109">
        <f t="shared" si="128"/>
        <v>12.714603409933284</v>
      </c>
      <c r="AB492" s="71">
        <v>12</v>
      </c>
      <c r="AC492" s="100">
        <v>13.49</v>
      </c>
      <c r="AD492" s="100">
        <v>2.79</v>
      </c>
      <c r="AE492" s="100">
        <v>0.36</v>
      </c>
      <c r="AF492" s="100">
        <v>2.0299999999999998</v>
      </c>
      <c r="AG492" s="100">
        <v>15.950000000000001</v>
      </c>
      <c r="AH492" s="100">
        <v>-0.15</v>
      </c>
      <c r="AI492" s="100">
        <v>7.66</v>
      </c>
      <c r="AJ492" s="100">
        <v>15.939999999999998</v>
      </c>
      <c r="AK492" s="100">
        <v>4.29</v>
      </c>
      <c r="AL492" s="100">
        <v>11280</v>
      </c>
      <c r="AM492" s="100">
        <v>73.2</v>
      </c>
      <c r="AN492" s="100">
        <v>1.62</v>
      </c>
      <c r="AO492" s="110">
        <f t="shared" si="129"/>
        <v>34.433524169655449</v>
      </c>
      <c r="AP492" s="111">
        <f t="shared" si="130"/>
        <v>47.148127579588731</v>
      </c>
      <c r="AQ492" s="112">
        <f t="shared" si="131"/>
        <v>7.104611213449874</v>
      </c>
      <c r="AR492" s="101">
        <f>INDEX(Historical!$C$7:$C$1045,MATCH(B492,Historical!$B$7:$B$1045,0))*IF(AH492="n/a",1.03,IF(AH492&lt;0,1.01,IF(AH492&gt;10,1.1,(1+AH492/100))))</f>
        <v>5.2317999999999998</v>
      </c>
      <c r="AS492" s="109">
        <f t="shared" si="132"/>
        <v>5.63255588</v>
      </c>
      <c r="AT492" s="109">
        <f t="shared" si="137"/>
        <v>5.8741925272519993</v>
      </c>
      <c r="AU492" s="109">
        <f t="shared" si="137"/>
        <v>6.1261953866711094</v>
      </c>
      <c r="AV492" s="109">
        <f t="shared" si="137"/>
        <v>6.3890091687592996</v>
      </c>
      <c r="AW492" s="109">
        <f t="shared" si="133"/>
        <v>29.253752962682405</v>
      </c>
      <c r="AX492" s="113">
        <f t="shared" si="134"/>
        <v>17.055592912011662</v>
      </c>
      <c r="AY492" s="100">
        <v>0.89</v>
      </c>
      <c r="AZ492" s="100">
        <v>22.41</v>
      </c>
      <c r="BA492" s="100">
        <v>-9.49</v>
      </c>
      <c r="BB492" s="100">
        <v>10.84</v>
      </c>
      <c r="BC492" s="100">
        <v>3.65</v>
      </c>
      <c r="BE492" s="12">
        <v>2021</v>
      </c>
      <c r="BF492" s="12">
        <f t="shared" si="136"/>
        <v>0</v>
      </c>
      <c r="BG492" s="100">
        <v>5.01</v>
      </c>
      <c r="BH492" s="55" t="s">
        <v>121</v>
      </c>
      <c r="BI492" s="55" t="s">
        <v>122</v>
      </c>
    </row>
    <row r="493" spans="1:61" ht="12.75" customHeight="1" x14ac:dyDescent="0.2">
      <c r="A493" s="116" t="s">
        <v>1591</v>
      </c>
      <c r="B493" s="55" t="s">
        <v>1592</v>
      </c>
      <c r="C493" s="156" t="s">
        <v>335</v>
      </c>
      <c r="D493" s="98" t="s">
        <v>1593</v>
      </c>
      <c r="E493" s="157">
        <v>7</v>
      </c>
      <c r="F493" s="2">
        <v>600</v>
      </c>
      <c r="G493" s="2" t="s">
        <v>146</v>
      </c>
      <c r="H493" s="2" t="s">
        <v>146</v>
      </c>
      <c r="I493" s="100">
        <v>93</v>
      </c>
      <c r="J493" s="101">
        <f t="shared" si="122"/>
        <v>2.021505376344086</v>
      </c>
      <c r="K493" s="104">
        <v>0.47</v>
      </c>
      <c r="L493" s="71">
        <v>4</v>
      </c>
      <c r="M493" s="28">
        <f t="shared" si="123"/>
        <v>1.88</v>
      </c>
      <c r="N493" s="103" t="s">
        <v>395</v>
      </c>
      <c r="O493" s="104">
        <v>0.4</v>
      </c>
      <c r="P493" s="158">
        <v>45992</v>
      </c>
      <c r="Q493" s="158">
        <v>46006</v>
      </c>
      <c r="R493" s="28">
        <f t="shared" si="124"/>
        <v>17.499999999999989</v>
      </c>
      <c r="S493" s="105">
        <f>IF(INDEX(Historical!$D$7:$D1498,MATCH(B493,Historical!$B$7:$B$1044,0))=0,"n/a",(INDEX(Historical!$C$7:$C$1044,MATCH(B493,Historical!$B$7:$B$1044,0))/INDEX(Historical!$D$7:$D$1044,MATCH(B493,Historical!$B$7:$B$1044,0))-1)*100)</f>
        <v>11.333333333333329</v>
      </c>
      <c r="T493" s="105">
        <f>IF(INDEX(Historical!$F$7:$F$1044,MATCH(B493,Historical!$B$7:$B$1044,0))=0,"n/a",((INDEX(Historical!$C$7:$C$1044,MATCH(B493,Historical!$B$7:$B$1044,0))/INDEX(Historical!$F$7:$F$1044,MATCH(B493,Historical!$B$7:$B$1044,0)))^(1/3)-1)*100)</f>
        <v>20.267535811034286</v>
      </c>
      <c r="U493" s="105">
        <f>IF(INDEX(Historical!$H$7:$H$1044,MATCH(B493,Historical!$B$7:$B$1044,0))=0,"n/a",((INDEX(Historical!$C$7:$C$1044,MATCH(B493,Historical!$B$7:$B$1044,0))/INDEX(Historical!$H$7:$H$1044,MATCH(B493,Historical!$B$7:$B$1044,0)))^(1/5)-1)*100)</f>
        <v>19.452185796766642</v>
      </c>
      <c r="V493" s="105" t="str">
        <f>IF(INDEX(Historical!$M$7:$M$1044,MATCH(B493,Historical!$B$7:$B$1044,0))=0,"n/a",((INDEX(Historical!$C$7:$C$1044,MATCH(B493,Historical!$B$7:$B$1044,0))/INDEX(Historical!$M$7:$M$1044,MATCH(B493,Historical!$B$7:$B$1044,0)))^(1/10)-1)*100)</f>
        <v>n/a</v>
      </c>
      <c r="W493" s="106" t="str">
        <f t="shared" si="125"/>
        <v>n/a</v>
      </c>
      <c r="X493" s="107">
        <f t="shared" si="126"/>
        <v>2.8480506291019974</v>
      </c>
      <c r="Y493" s="162"/>
      <c r="Z493" s="101">
        <f t="shared" si="127"/>
        <v>48.205128205128204</v>
      </c>
      <c r="AA493" s="109">
        <f t="shared" si="128"/>
        <v>23.846153846153847</v>
      </c>
      <c r="AB493" s="71">
        <v>12</v>
      </c>
      <c r="AC493" s="100">
        <v>3.9</v>
      </c>
      <c r="AD493" s="100" t="s">
        <v>142</v>
      </c>
      <c r="AE493" s="100">
        <v>0.78</v>
      </c>
      <c r="AF493" s="100">
        <v>2.61</v>
      </c>
      <c r="AG493" s="100">
        <v>11.68</v>
      </c>
      <c r="AH493" s="100">
        <v>17.77</v>
      </c>
      <c r="AI493" s="100">
        <v>20.34</v>
      </c>
      <c r="AJ493" s="100">
        <v>6.83</v>
      </c>
      <c r="AK493" s="100" t="s">
        <v>142</v>
      </c>
      <c r="AL493" s="100">
        <v>3080</v>
      </c>
      <c r="AM493" s="100">
        <v>4.16</v>
      </c>
      <c r="AN493" s="100">
        <v>1.26</v>
      </c>
      <c r="AO493" s="110">
        <f t="shared" si="129"/>
        <v>-2.3724626730431169</v>
      </c>
      <c r="AP493" s="111">
        <f t="shared" si="130"/>
        <v>21.47369117311073</v>
      </c>
      <c r="AQ493" s="112">
        <f t="shared" si="131"/>
        <v>66.31758314002299</v>
      </c>
      <c r="AR493" s="101">
        <f>INDEX(Historical!$C$7:$C$1045,MATCH(B493,Historical!$B$7:$B$1045,0))*IF(AH493="n/a",1.03,IF(AH493&lt;0,1.01,IF(AH493&gt;10,1.1,(1+AH493/100))))</f>
        <v>1.837</v>
      </c>
      <c r="AS493" s="109">
        <f t="shared" si="132"/>
        <v>2.0207000000000002</v>
      </c>
      <c r="AT493" s="109">
        <f t="shared" si="137"/>
        <v>2.0813210000000004</v>
      </c>
      <c r="AU493" s="109">
        <f t="shared" si="137"/>
        <v>2.1437606300000005</v>
      </c>
      <c r="AV493" s="109">
        <f t="shared" si="137"/>
        <v>2.2080734489000005</v>
      </c>
      <c r="AW493" s="109">
        <f t="shared" si="133"/>
        <v>10.290855078900002</v>
      </c>
      <c r="AX493" s="113">
        <f t="shared" si="134"/>
        <v>11.065435568709679</v>
      </c>
      <c r="AY493" s="100">
        <v>1.1399999999999999</v>
      </c>
      <c r="AZ493" s="100">
        <v>23.57</v>
      </c>
      <c r="BA493" s="100">
        <v>-37.369999999999997</v>
      </c>
      <c r="BB493" s="100">
        <v>-17.59</v>
      </c>
      <c r="BC493" s="100">
        <v>-16.3</v>
      </c>
      <c r="BE493" s="12">
        <v>2019</v>
      </c>
      <c r="BF493" s="12">
        <f t="shared" si="136"/>
        <v>1</v>
      </c>
      <c r="BG493" s="100">
        <v>4.2799999999999994</v>
      </c>
      <c r="BH493" s="55" t="s">
        <v>121</v>
      </c>
      <c r="BI493" s="55" t="s">
        <v>122</v>
      </c>
    </row>
    <row r="494" spans="1:61" ht="12.75" customHeight="1" x14ac:dyDescent="0.2">
      <c r="A494" s="55" t="s">
        <v>1131</v>
      </c>
      <c r="B494" s="55" t="s">
        <v>1132</v>
      </c>
      <c r="C494" s="156" t="s">
        <v>116</v>
      </c>
      <c r="D494" s="98" t="s">
        <v>130</v>
      </c>
      <c r="E494" s="157">
        <v>15</v>
      </c>
      <c r="F494" s="2">
        <v>309</v>
      </c>
      <c r="G494" s="2" t="s">
        <v>119</v>
      </c>
      <c r="H494" s="2" t="s">
        <v>119</v>
      </c>
      <c r="I494" s="100">
        <v>92.63</v>
      </c>
      <c r="J494" s="101">
        <f t="shared" si="122"/>
        <v>4.6637158587930481</v>
      </c>
      <c r="K494" s="104">
        <v>1.08</v>
      </c>
      <c r="L494" s="71">
        <v>4</v>
      </c>
      <c r="M494" s="28">
        <f t="shared" si="123"/>
        <v>4.32</v>
      </c>
      <c r="N494" s="103" t="s">
        <v>1133</v>
      </c>
      <c r="O494" s="104">
        <v>0.98</v>
      </c>
      <c r="P494" s="163">
        <v>45789</v>
      </c>
      <c r="Q494" s="163">
        <v>45806</v>
      </c>
      <c r="R494" s="28">
        <f t="shared" si="124"/>
        <v>10.204081632653072</v>
      </c>
      <c r="S494" s="105">
        <f>IF(INDEX(Historical!$D$7:$D1499,MATCH(B494,Historical!$B$7:$B$1044,0))=0,"n/a",(INDEX(Historical!$C$7:$C$1044,MATCH(B494,Historical!$B$7:$B$1044,0))/INDEX(Historical!$D$7:$D$1044,MATCH(B494,Historical!$B$7:$B$1044,0))-1)*100)</f>
        <v>10.182767624020883</v>
      </c>
      <c r="T494" s="105">
        <f>IF(INDEX(Historical!$F$7:$F$1044,MATCH(B494,Historical!$B$7:$B$1044,0))=0,"n/a",((INDEX(Historical!$C$7:$C$1044,MATCH(B494,Historical!$B$7:$B$1044,0))/INDEX(Historical!$F$7:$F$1044,MATCH(B494,Historical!$B$7:$B$1044,0)))^(1/3)-1)*100)</f>
        <v>11.675166201424037</v>
      </c>
      <c r="U494" s="105">
        <f>IF(INDEX(Historical!$H$7:$H$1044,MATCH(B494,Historical!$B$7:$B$1044,0))=0,"n/a",((INDEX(Historical!$C$7:$C$1044,MATCH(B494,Historical!$B$7:$B$1044,0))/INDEX(Historical!$H$7:$H$1044,MATCH(B494,Historical!$B$7:$B$1044,0)))^(1/5)-1)*100)</f>
        <v>11.21725043122408</v>
      </c>
      <c r="V494" s="105">
        <f>IF(INDEX(Historical!$M$7:$M$1044,MATCH(B494,Historical!$B$7:$B$1044,0))=0,"n/a",((INDEX(Historical!$C$7:$C$1044,MATCH(B494,Historical!$B$7:$B$1044,0))/INDEX(Historical!$M$7:$M$1044,MATCH(B494,Historical!$B$7:$B$1044,0)))^(1/10)-1)*100)</f>
        <v>10.184180729815552</v>
      </c>
      <c r="W494" s="106">
        <f t="shared" si="125"/>
        <v>1.1014386653983936</v>
      </c>
      <c r="X494" s="107">
        <f t="shared" si="126"/>
        <v>1.3165786891108076</v>
      </c>
      <c r="Y494" s="165"/>
      <c r="Z494" s="101">
        <f t="shared" si="127"/>
        <v>95.154185022026439</v>
      </c>
      <c r="AA494" s="109">
        <f t="shared" si="128"/>
        <v>20.403083700440529</v>
      </c>
      <c r="AB494" s="71">
        <v>5</v>
      </c>
      <c r="AC494" s="100">
        <v>4.54</v>
      </c>
      <c r="AD494" s="100">
        <v>1.93</v>
      </c>
      <c r="AE494" s="100">
        <v>5.24</v>
      </c>
      <c r="AF494" s="100">
        <v>8.27</v>
      </c>
      <c r="AG494" s="100">
        <v>40.26</v>
      </c>
      <c r="AH494" s="100">
        <v>10.35</v>
      </c>
      <c r="AI494" s="100">
        <v>7.55</v>
      </c>
      <c r="AJ494" s="100">
        <v>8.52</v>
      </c>
      <c r="AK494" s="100">
        <v>8.1100000000000012</v>
      </c>
      <c r="AL494" s="100">
        <v>33190</v>
      </c>
      <c r="AM494" s="100">
        <v>10.32</v>
      </c>
      <c r="AN494" s="100">
        <v>1.25</v>
      </c>
      <c r="AO494" s="110">
        <f t="shared" si="129"/>
        <v>-4.5221174104234017</v>
      </c>
      <c r="AP494" s="111">
        <f t="shared" si="130"/>
        <v>15.880966290017128</v>
      </c>
      <c r="AQ494" s="112">
        <f t="shared" si="131"/>
        <v>173.84789143905994</v>
      </c>
      <c r="AR494" s="101">
        <f>INDEX(Historical!$C$7:$C$1045,MATCH(B494,Historical!$B$7:$B$1045,0))*IF(AH494="n/a",1.03,IF(AH494&lt;0,1.01,IF(AH494&gt;10,1.1,(1+AH494/100))))</f>
        <v>4.6420000000000003</v>
      </c>
      <c r="AS494" s="109">
        <f t="shared" si="132"/>
        <v>4.9924710000000001</v>
      </c>
      <c r="AT494" s="109">
        <f t="shared" si="137"/>
        <v>5.3973603981</v>
      </c>
      <c r="AU494" s="109">
        <f t="shared" si="137"/>
        <v>5.8350863263859098</v>
      </c>
      <c r="AV494" s="109">
        <f t="shared" si="137"/>
        <v>6.3083118274558068</v>
      </c>
      <c r="AW494" s="109">
        <f t="shared" si="133"/>
        <v>27.175229551941719</v>
      </c>
      <c r="AX494" s="113">
        <f t="shared" si="134"/>
        <v>29.337395608271315</v>
      </c>
      <c r="AY494" s="100">
        <v>0.85</v>
      </c>
      <c r="AZ494" s="100">
        <v>8.4</v>
      </c>
      <c r="BA494" s="100">
        <v>-42.55</v>
      </c>
      <c r="BB494" s="100">
        <v>0.37</v>
      </c>
      <c r="BC494" s="100">
        <v>-18.970000000000002</v>
      </c>
      <c r="BE494" s="12">
        <v>2011</v>
      </c>
      <c r="BF494" s="12">
        <f t="shared" si="136"/>
        <v>1</v>
      </c>
      <c r="BG494" s="100">
        <v>11.39</v>
      </c>
      <c r="BH494" s="55" t="s">
        <v>121</v>
      </c>
      <c r="BI494" s="55" t="s">
        <v>122</v>
      </c>
    </row>
    <row r="495" spans="1:61" ht="12.75" customHeight="1" x14ac:dyDescent="0.2">
      <c r="A495" s="55" t="s">
        <v>435</v>
      </c>
      <c r="B495" s="55" t="s">
        <v>436</v>
      </c>
      <c r="C495" s="156" t="s">
        <v>134</v>
      </c>
      <c r="D495" s="98" t="s">
        <v>157</v>
      </c>
      <c r="E495" s="157">
        <v>28</v>
      </c>
      <c r="F495" s="2">
        <v>131</v>
      </c>
      <c r="G495" s="2" t="s">
        <v>119</v>
      </c>
      <c r="H495" s="2" t="s">
        <v>119</v>
      </c>
      <c r="I495" s="100">
        <v>69.650000000000006</v>
      </c>
      <c r="J495" s="101">
        <f t="shared" si="122"/>
        <v>3.4458004307250532</v>
      </c>
      <c r="K495" s="104">
        <v>0.6</v>
      </c>
      <c r="L495" s="71">
        <v>4</v>
      </c>
      <c r="M495" s="28">
        <f t="shared" si="123"/>
        <v>2.4</v>
      </c>
      <c r="N495" s="103" t="s">
        <v>141</v>
      </c>
      <c r="O495" s="104">
        <v>0.57999999999999996</v>
      </c>
      <c r="P495" s="158">
        <v>46006</v>
      </c>
      <c r="Q495" s="158">
        <v>46024</v>
      </c>
      <c r="R495" s="28">
        <f t="shared" si="124"/>
        <v>3.4482758620689689</v>
      </c>
      <c r="S495" s="105">
        <f>IF(INDEX(Historical!$D$7:$D1500,MATCH(B495,Historical!$B$7:$B$1044,0))=0,"n/a",(INDEX(Historical!$C$7:$C$1044,MATCH(B495,Historical!$B$7:$B$1044,0))/INDEX(Historical!$D$7:$D$1044,MATCH(B495,Historical!$B$7:$B$1044,0))-1)*100)</f>
        <v>3.5714285714285587</v>
      </c>
      <c r="T495" s="105">
        <f>IF(INDEX(Historical!$F$7:$F$1044,MATCH(B495,Historical!$B$7:$B$1044,0))=0,"n/a",((INDEX(Historical!$C$7:$C$1044,MATCH(B495,Historical!$B$7:$B$1044,0))/INDEX(Historical!$F$7:$F$1044,MATCH(B495,Historical!$B$7:$B$1044,0)))^(1/3)-1)*100)</f>
        <v>3.7070347012313709</v>
      </c>
      <c r="U495" s="105">
        <f>IF(INDEX(Historical!$H$7:$H$1044,MATCH(B495,Historical!$B$7:$B$1044,0))=0,"n/a",((INDEX(Historical!$C$7:$C$1044,MATCH(B495,Historical!$B$7:$B$1044,0))/INDEX(Historical!$H$7:$H$1044,MATCH(B495,Historical!$B$7:$B$1044,0)))^(1/5)-1)*100)</f>
        <v>4.7451763732829999</v>
      </c>
      <c r="V495" s="105">
        <f>IF(INDEX(Historical!$M$7:$M$1044,MATCH(B495,Historical!$B$7:$B$1044,0))=0,"n/a",((INDEX(Historical!$C$7:$C$1044,MATCH(B495,Historical!$B$7:$B$1044,0))/INDEX(Historical!$M$7:$M$1044,MATCH(B495,Historical!$B$7:$B$1044,0)))^(1/10)-1)*100)</f>
        <v>7.8465231981656114</v>
      </c>
      <c r="W495" s="106">
        <f t="shared" si="125"/>
        <v>0.60474891279138054</v>
      </c>
      <c r="X495" s="107">
        <f t="shared" si="126"/>
        <v>39.543136444025002</v>
      </c>
      <c r="Y495" s="161"/>
      <c r="Z495" s="101">
        <f t="shared" si="127"/>
        <v>43.478260869565219</v>
      </c>
      <c r="AA495" s="109">
        <f t="shared" si="128"/>
        <v>12.617753623188408</v>
      </c>
      <c r="AB495" s="71">
        <v>12</v>
      </c>
      <c r="AC495" s="100">
        <v>5.52</v>
      </c>
      <c r="AD495" s="100">
        <v>0.84</v>
      </c>
      <c r="AE495" s="100">
        <v>3.92</v>
      </c>
      <c r="AF495" s="100">
        <v>0.86</v>
      </c>
      <c r="AG495" s="100">
        <v>6.7299999999999995</v>
      </c>
      <c r="AH495" s="100">
        <v>-1.06</v>
      </c>
      <c r="AI495" s="100">
        <v>26.35</v>
      </c>
      <c r="AJ495" s="100">
        <v>0.12</v>
      </c>
      <c r="AK495" s="100">
        <v>11.65</v>
      </c>
      <c r="AL495" s="100">
        <v>7020</v>
      </c>
      <c r="AM495" s="100">
        <v>4.04</v>
      </c>
      <c r="AN495" s="100">
        <v>0.3</v>
      </c>
      <c r="AO495" s="110">
        <f t="shared" si="129"/>
        <v>-4.4267768191803558</v>
      </c>
      <c r="AP495" s="111">
        <f t="shared" si="130"/>
        <v>8.1909768040080522</v>
      </c>
      <c r="AQ495" s="112">
        <f t="shared" si="131"/>
        <v>-30.553719831026449</v>
      </c>
      <c r="AR495" s="101">
        <f>INDEX(Historical!$C$7:$C$1045,MATCH(B495,Historical!$B$7:$B$1045,0))*IF(AH495="n/a",1.03,IF(AH495&lt;0,1.01,IF(AH495&gt;10,1.1,(1+AH495/100))))</f>
        <v>2.3431999999999999</v>
      </c>
      <c r="AS495" s="109">
        <f t="shared" si="132"/>
        <v>2.5775200000000003</v>
      </c>
      <c r="AT495" s="109">
        <f t="shared" si="137"/>
        <v>2.8352720000000007</v>
      </c>
      <c r="AU495" s="109">
        <f t="shared" si="137"/>
        <v>3.1187992000000011</v>
      </c>
      <c r="AV495" s="109">
        <f t="shared" si="137"/>
        <v>3.4306791200000015</v>
      </c>
      <c r="AW495" s="109">
        <f t="shared" si="133"/>
        <v>14.305470320000005</v>
      </c>
      <c r="AX495" s="113">
        <f t="shared" si="134"/>
        <v>20.539081579325202</v>
      </c>
      <c r="AY495" s="100">
        <v>0.67</v>
      </c>
      <c r="AZ495" s="100">
        <v>14.06</v>
      </c>
      <c r="BA495" s="100">
        <v>-9.7799999999999994</v>
      </c>
      <c r="BB495" s="100">
        <v>2.0099999999999998</v>
      </c>
      <c r="BC495" s="100">
        <v>1.66</v>
      </c>
      <c r="BE495" s="12">
        <v>2000</v>
      </c>
      <c r="BF495" s="12">
        <f t="shared" si="136"/>
        <v>3</v>
      </c>
      <c r="BG495" s="100">
        <v>1.28</v>
      </c>
      <c r="BH495" s="55" t="s">
        <v>121</v>
      </c>
      <c r="BI495" s="55" t="s">
        <v>122</v>
      </c>
    </row>
    <row r="496" spans="1:61" ht="12.75" customHeight="1" x14ac:dyDescent="0.2">
      <c r="A496" s="116" t="s">
        <v>5565</v>
      </c>
      <c r="B496" s="55" t="s">
        <v>2802</v>
      </c>
      <c r="C496" s="156" t="s">
        <v>116</v>
      </c>
      <c r="D496" s="98" t="s">
        <v>215</v>
      </c>
      <c r="E496" s="157">
        <v>6</v>
      </c>
      <c r="F496" s="2">
        <v>668</v>
      </c>
      <c r="G496" s="2" t="s">
        <v>146</v>
      </c>
      <c r="H496" s="2" t="s">
        <v>146</v>
      </c>
      <c r="I496" s="100">
        <v>118.8</v>
      </c>
      <c r="J496" s="101">
        <f t="shared" si="122"/>
        <v>1.1784511784511784</v>
      </c>
      <c r="K496" s="104">
        <v>0.35</v>
      </c>
      <c r="L496" s="71">
        <v>4</v>
      </c>
      <c r="M496" s="28">
        <f t="shared" si="123"/>
        <v>1.4</v>
      </c>
      <c r="N496" s="103" t="s">
        <v>1553</v>
      </c>
      <c r="O496" s="104">
        <v>0.33</v>
      </c>
      <c r="P496" s="158">
        <v>46155</v>
      </c>
      <c r="Q496" s="158">
        <v>46176</v>
      </c>
      <c r="R496" s="28">
        <f t="shared" si="124"/>
        <v>6.060606060606049</v>
      </c>
      <c r="S496" s="105">
        <f>IF(INDEX(Historical!$D$7:$D1723,MATCH(B496,Historical!$B$7:$B$1044,0))=0,"n/a",(INDEX(Historical!$C$7:$C$1044,MATCH(B496,Historical!$B$7:$B$1044,0))/INDEX(Historical!$D$7:$D$1044,MATCH(B496,Historical!$B$7:$B$1044,0))-1)*100)</f>
        <v>12.820512820512842</v>
      </c>
      <c r="T496" s="105">
        <f>IF(INDEX(Historical!$F$7:$F$1044,MATCH(B496,Historical!$B$7:$B$1044,0))=0,"n/a",((INDEX(Historical!$C$7:$C$1044,MATCH(B496,Historical!$B$7:$B$1044,0))/INDEX(Historical!$F$7:$F$1044,MATCH(B496,Historical!$B$7:$B$1044,0)))^(1/3)-1)*100)</f>
        <v>12.516650879409564</v>
      </c>
      <c r="U496" s="105">
        <f>IF(INDEX(Historical!$H$7:$H$1044,MATCH(B496,Historical!$B$7:$B$1044,0))=0,"n/a",((INDEX(Historical!$C$7:$C$1044,MATCH(B496,Historical!$B$7:$B$1044,0))/INDEX(Historical!$H$7:$H$1044,MATCH(B496,Historical!$B$7:$B$1044,0)))^(1/5)-1)*100)</f>
        <v>9.1166550047236292</v>
      </c>
      <c r="V496" s="105">
        <f>IF(INDEX(Historical!$M$7:$M$1044,MATCH(B496,Historical!$B$7:$B$1044,0))=0,"n/a",((INDEX(Historical!$C$7:$C$1044,MATCH(B496,Historical!$B$7:$B$1044,0))/INDEX(Historical!$M$7:$M$1044,MATCH(B496,Historical!$B$7:$B$1044,0)))^(1/10)-1)*100)</f>
        <v>7.9661801530624743</v>
      </c>
      <c r="W496" s="106">
        <f t="shared" si="125"/>
        <v>1.1444198887742794</v>
      </c>
      <c r="X496" s="107">
        <f t="shared" si="126"/>
        <v>0.7235440479939389</v>
      </c>
      <c r="Y496" s="162"/>
      <c r="Z496" s="101">
        <f t="shared" si="127"/>
        <v>29.787234042553191</v>
      </c>
      <c r="AA496" s="109">
        <f t="shared" si="128"/>
        <v>25.276595744680851</v>
      </c>
      <c r="AB496" s="71">
        <v>12</v>
      </c>
      <c r="AC496" s="100">
        <v>4.7</v>
      </c>
      <c r="AD496" s="100">
        <v>1.1299999999999999</v>
      </c>
      <c r="AE496" s="100">
        <v>2.25</v>
      </c>
      <c r="AF496" s="100">
        <v>3.16</v>
      </c>
      <c r="AG496" s="100">
        <v>13.11</v>
      </c>
      <c r="AH496" s="100">
        <v>14.13</v>
      </c>
      <c r="AI496" s="100">
        <v>18.95</v>
      </c>
      <c r="AJ496" s="100">
        <v>12.6</v>
      </c>
      <c r="AK496" s="100">
        <v>15.509999999999998</v>
      </c>
      <c r="AL496" s="100">
        <v>62520</v>
      </c>
      <c r="AM496" s="100">
        <v>1.8800000000000001</v>
      </c>
      <c r="AN496" s="100">
        <v>0.76</v>
      </c>
      <c r="AO496" s="110">
        <f t="shared" si="129"/>
        <v>-14.981489561506043</v>
      </c>
      <c r="AP496" s="111">
        <f t="shared" si="130"/>
        <v>10.295106183174807</v>
      </c>
      <c r="AQ496" s="112">
        <f t="shared" si="131"/>
        <v>88.413307566331696</v>
      </c>
      <c r="AR496" s="101">
        <f>INDEX(Historical!$C$7:$C$1045,MATCH(B496,Historical!$B$7:$B$1045,0))*IF(AH496="n/a",1.03,IF(AH496&lt;0,1.01,IF(AH496&gt;10,1.1,(1+AH496/100))))</f>
        <v>1.4520000000000002</v>
      </c>
      <c r="AS496" s="109">
        <f t="shared" si="132"/>
        <v>1.5972000000000004</v>
      </c>
      <c r="AT496" s="109">
        <f t="shared" si="137"/>
        <v>1.7569200000000005</v>
      </c>
      <c r="AU496" s="109">
        <f t="shared" si="137"/>
        <v>1.9326120000000007</v>
      </c>
      <c r="AV496" s="109">
        <f t="shared" si="137"/>
        <v>2.1258732000000009</v>
      </c>
      <c r="AW496" s="109">
        <f t="shared" si="133"/>
        <v>8.8646052000000033</v>
      </c>
      <c r="AX496" s="113">
        <f t="shared" si="134"/>
        <v>7.4617888888888917</v>
      </c>
      <c r="AY496" s="100">
        <v>1.03</v>
      </c>
      <c r="AZ496" s="100">
        <v>38.93</v>
      </c>
      <c r="BA496" s="100">
        <v>-9.91</v>
      </c>
      <c r="BB496" s="100">
        <v>-1.8599999999999999</v>
      </c>
      <c r="BC496" s="100">
        <v>9.36</v>
      </c>
      <c r="BE496" s="12">
        <v>2021</v>
      </c>
      <c r="BF496" s="12">
        <f t="shared" si="136"/>
        <v>0</v>
      </c>
      <c r="BG496" s="100">
        <v>5.74</v>
      </c>
      <c r="BH496" s="55" t="s">
        <v>121</v>
      </c>
      <c r="BI496" s="55" t="s">
        <v>122</v>
      </c>
    </row>
    <row r="497" spans="1:61" ht="12.75" customHeight="1" x14ac:dyDescent="0.2">
      <c r="A497" s="116" t="s">
        <v>1594</v>
      </c>
      <c r="B497" s="55" t="s">
        <v>1595</v>
      </c>
      <c r="C497" s="156" t="s">
        <v>134</v>
      </c>
      <c r="D497" s="98" t="s">
        <v>157</v>
      </c>
      <c r="E497" s="157">
        <v>8</v>
      </c>
      <c r="F497" s="2">
        <v>573</v>
      </c>
      <c r="G497" s="2" t="s">
        <v>146</v>
      </c>
      <c r="H497" s="2" t="s">
        <v>146</v>
      </c>
      <c r="I497" s="100">
        <v>24.13</v>
      </c>
      <c r="J497" s="101">
        <f t="shared" si="122"/>
        <v>3.646912556983009</v>
      </c>
      <c r="K497" s="104">
        <v>0.22</v>
      </c>
      <c r="L497" s="71">
        <v>4</v>
      </c>
      <c r="M497" s="28">
        <f t="shared" si="123"/>
        <v>0.88</v>
      </c>
      <c r="N497" s="103" t="s">
        <v>326</v>
      </c>
      <c r="O497" s="104">
        <v>0.2</v>
      </c>
      <c r="P497" s="158">
        <v>46066</v>
      </c>
      <c r="Q497" s="158">
        <v>46073</v>
      </c>
      <c r="R497" s="28">
        <f t="shared" si="124"/>
        <v>9.9999999999999947</v>
      </c>
      <c r="S497" s="105">
        <f>IF(INDEX(Historical!$D$7:$D1501,MATCH(B497,Historical!$B$7:$B$1044,0))=0,"n/a",(INDEX(Historical!$C$7:$C$1044,MATCH(B497,Historical!$B$7:$B$1044,0))/INDEX(Historical!$D$7:$D$1044,MATCH(B497,Historical!$B$7:$B$1044,0))-1)*100)</f>
        <v>11.111111111111116</v>
      </c>
      <c r="T497" s="105">
        <f>IF(INDEX(Historical!$F$7:$F$1044,MATCH(B497,Historical!$B$7:$B$1044,0))=0,"n/a",((INDEX(Historical!$C$7:$C$1044,MATCH(B497,Historical!$B$7:$B$1044,0))/INDEX(Historical!$F$7:$F$1044,MATCH(B497,Historical!$B$7:$B$1044,0)))^(1/3)-1)*100)</f>
        <v>10.064241629820891</v>
      </c>
      <c r="U497" s="105">
        <f>IF(INDEX(Historical!$H$7:$H$1044,MATCH(B497,Historical!$B$7:$B$1044,0))=0,"n/a",((INDEX(Historical!$C$7:$C$1044,MATCH(B497,Historical!$B$7:$B$1044,0))/INDEX(Historical!$H$7:$H$1044,MATCH(B497,Historical!$B$7:$B$1044,0)))^(1/5)-1)*100)</f>
        <v>14.869835499703509</v>
      </c>
      <c r="V497" s="105">
        <f>IF(INDEX(Historical!$M$7:$M$1044,MATCH(B497,Historical!$B$7:$B$1044,0))=0,"n/a",((INDEX(Historical!$C$7:$C$1044,MATCH(B497,Historical!$B$7:$B$1044,0))/INDEX(Historical!$M$7:$M$1044,MATCH(B497,Historical!$B$7:$B$1044,0)))^(1/10)-1)*100)</f>
        <v>26.812856355887082</v>
      </c>
      <c r="W497" s="106">
        <f t="shared" si="125"/>
        <v>0.55457856866632038</v>
      </c>
      <c r="X497" s="107">
        <f t="shared" si="126"/>
        <v>0.74986563286452379</v>
      </c>
      <c r="Y497" s="165"/>
      <c r="Z497" s="101">
        <f t="shared" si="127"/>
        <v>31.654676258992808</v>
      </c>
      <c r="AA497" s="109">
        <f t="shared" si="128"/>
        <v>8.6798561151079134</v>
      </c>
      <c r="AB497" s="71">
        <v>12</v>
      </c>
      <c r="AC497" s="100">
        <v>2.78</v>
      </c>
      <c r="AD497" s="100" t="s">
        <v>142</v>
      </c>
      <c r="AE497" s="100">
        <v>1.62</v>
      </c>
      <c r="AF497" s="100">
        <v>1.05</v>
      </c>
      <c r="AG497" s="100">
        <v>9.99</v>
      </c>
      <c r="AH497" s="100">
        <v>12.659999999999998</v>
      </c>
      <c r="AI497" s="100">
        <v>6.08</v>
      </c>
      <c r="AJ497" s="100">
        <v>19.830000000000002</v>
      </c>
      <c r="AK497" s="100" t="s">
        <v>142</v>
      </c>
      <c r="AL497" s="100">
        <v>343.4</v>
      </c>
      <c r="AM497" s="100">
        <v>22.64</v>
      </c>
      <c r="AN497" s="100">
        <v>0.17</v>
      </c>
      <c r="AO497" s="110">
        <f t="shared" si="129"/>
        <v>9.8368919415786031</v>
      </c>
      <c r="AP497" s="111">
        <f t="shared" si="130"/>
        <v>18.516748056686517</v>
      </c>
      <c r="AQ497" s="112">
        <f t="shared" si="131"/>
        <v>-36.355679590526755</v>
      </c>
      <c r="AR497" s="101">
        <f>INDEX(Historical!$C$7:$C$1045,MATCH(B497,Historical!$B$7:$B$1045,0))*IF(AH497="n/a",1.03,IF(AH497&lt;0,1.01,IF(AH497&gt;10,1.1,(1+AH497/100))))</f>
        <v>0.88000000000000012</v>
      </c>
      <c r="AS497" s="109">
        <f t="shared" si="132"/>
        <v>0.93350400000000011</v>
      </c>
      <c r="AT497" s="109">
        <f t="shared" si="137"/>
        <v>0.96150912000000011</v>
      </c>
      <c r="AU497" s="109">
        <f t="shared" si="137"/>
        <v>0.9903543936000001</v>
      </c>
      <c r="AV497" s="109">
        <f t="shared" si="137"/>
        <v>1.0200650254080001</v>
      </c>
      <c r="AW497" s="109">
        <f t="shared" si="133"/>
        <v>4.785432539008001</v>
      </c>
      <c r="AX497" s="113">
        <f t="shared" si="134"/>
        <v>19.831879564890183</v>
      </c>
      <c r="AY497" s="100">
        <v>0.52</v>
      </c>
      <c r="AZ497" s="100">
        <v>28.49</v>
      </c>
      <c r="BA497" s="100">
        <v>-3.44</v>
      </c>
      <c r="BB497" s="100">
        <v>5.21</v>
      </c>
      <c r="BC497" s="100">
        <v>9.58</v>
      </c>
      <c r="BE497" s="12">
        <v>2019</v>
      </c>
      <c r="BF497" s="12">
        <f t="shared" si="136"/>
        <v>1</v>
      </c>
      <c r="BG497" s="100">
        <v>1.21</v>
      </c>
      <c r="BH497" s="55" t="s">
        <v>121</v>
      </c>
      <c r="BI497" s="55" t="s">
        <v>122</v>
      </c>
    </row>
    <row r="498" spans="1:61" ht="12.75" customHeight="1" x14ac:dyDescent="0.2">
      <c r="A498" s="116" t="s">
        <v>1134</v>
      </c>
      <c r="B498" s="55" t="s">
        <v>1135</v>
      </c>
      <c r="C498" s="156" t="s">
        <v>134</v>
      </c>
      <c r="D498" s="98" t="s">
        <v>157</v>
      </c>
      <c r="E498" s="157">
        <v>11</v>
      </c>
      <c r="F498" s="2">
        <v>496</v>
      </c>
      <c r="G498" s="2" t="s">
        <v>146</v>
      </c>
      <c r="H498" s="2" t="s">
        <v>146</v>
      </c>
      <c r="I498" s="100">
        <v>34.4</v>
      </c>
      <c r="J498" s="101">
        <f t="shared" si="122"/>
        <v>4.8837209302325579</v>
      </c>
      <c r="K498" s="104">
        <v>0.42</v>
      </c>
      <c r="L498" s="71">
        <v>4</v>
      </c>
      <c r="M498" s="28">
        <f t="shared" si="123"/>
        <v>1.68</v>
      </c>
      <c r="N498" s="103" t="s">
        <v>874</v>
      </c>
      <c r="O498" s="104">
        <v>0.41</v>
      </c>
      <c r="P498" s="158">
        <v>46146</v>
      </c>
      <c r="Q498" s="158">
        <v>46160</v>
      </c>
      <c r="R498" s="28">
        <f t="shared" si="124"/>
        <v>2.4390243902439046</v>
      </c>
      <c r="S498" s="105">
        <f>IF(INDEX(Historical!$D$7:$D1502,MATCH(B498,Historical!$B$7:$B$1044,0))=0,"n/a",(INDEX(Historical!$C$7:$C$1044,MATCH(B498,Historical!$B$7:$B$1044,0))/INDEX(Historical!$D$7:$D$1044,MATCH(B498,Historical!$B$7:$B$1044,0))-1)*100)</f>
        <v>2.5157232704402288</v>
      </c>
      <c r="T498" s="105">
        <f>IF(INDEX(Historical!$F$7:$F$1044,MATCH(B498,Historical!$B$7:$B$1044,0))=0,"n/a",((INDEX(Historical!$C$7:$C$1044,MATCH(B498,Historical!$B$7:$B$1044,0))/INDEX(Historical!$F$7:$F$1044,MATCH(B498,Historical!$B$7:$B$1044,0)))^(1/3)-1)*100)</f>
        <v>2.8092320468116938</v>
      </c>
      <c r="U498" s="105">
        <f>IF(INDEX(Historical!$H$7:$H$1044,MATCH(B498,Historical!$B$7:$B$1044,0))=0,"n/a",((INDEX(Historical!$C$7:$C$1044,MATCH(B498,Historical!$B$7:$B$1044,0))/INDEX(Historical!$H$7:$H$1044,MATCH(B498,Historical!$B$7:$B$1044,0)))^(1/5)-1)*100)</f>
        <v>3.536482755213588</v>
      </c>
      <c r="V498" s="105">
        <f>IF(INDEX(Historical!$M$7:$M$1044,MATCH(B498,Historical!$B$7:$B$1044,0))=0,"n/a",((INDEX(Historical!$C$7:$C$1044,MATCH(B498,Historical!$B$7:$B$1044,0))/INDEX(Historical!$M$7:$M$1044,MATCH(B498,Historical!$B$7:$B$1044,0)))^(1/10)-1)*100)</f>
        <v>10.510523293259677</v>
      </c>
      <c r="W498" s="106">
        <f t="shared" si="125"/>
        <v>0.33647066435612288</v>
      </c>
      <c r="X498" s="107">
        <f t="shared" si="126"/>
        <v>0.30645431154363845</v>
      </c>
      <c r="Y498" s="123"/>
      <c r="Z498" s="101">
        <f t="shared" si="127"/>
        <v>53.846153846153847</v>
      </c>
      <c r="AA498" s="109">
        <f t="shared" si="128"/>
        <v>11.025641025641026</v>
      </c>
      <c r="AB498" s="71">
        <v>12</v>
      </c>
      <c r="AC498" s="100">
        <v>3.12</v>
      </c>
      <c r="AD498" s="100" t="s">
        <v>142</v>
      </c>
      <c r="AE498" s="100">
        <v>1.99</v>
      </c>
      <c r="AF498" s="100">
        <v>1.01</v>
      </c>
      <c r="AG498" s="100">
        <v>9.39</v>
      </c>
      <c r="AH498" s="100">
        <v>7.62</v>
      </c>
      <c r="AI498" s="100">
        <v>8.2100000000000009</v>
      </c>
      <c r="AJ498" s="100">
        <v>11.540000000000001</v>
      </c>
      <c r="AK498" s="100" t="s">
        <v>142</v>
      </c>
      <c r="AL498" s="100">
        <v>1240</v>
      </c>
      <c r="AM498" s="100">
        <v>3.42</v>
      </c>
      <c r="AN498" s="100">
        <v>0.56999999999999995</v>
      </c>
      <c r="AO498" s="110">
        <f t="shared" si="129"/>
        <v>-2.6054373401948787</v>
      </c>
      <c r="AP498" s="111">
        <f t="shared" si="130"/>
        <v>8.4202036854461468</v>
      </c>
      <c r="AQ498" s="112">
        <f t="shared" si="131"/>
        <v>-29.648825530146627</v>
      </c>
      <c r="AR498" s="101">
        <f>INDEX(Historical!$C$7:$C$1045,MATCH(B498,Historical!$B$7:$B$1045,0))*IF(AH498="n/a",1.03,IF(AH498&lt;0,1.01,IF(AH498&gt;10,1.1,(1+AH498/100))))</f>
        <v>1.7542059999999999</v>
      </c>
      <c r="AS498" s="109">
        <f t="shared" si="132"/>
        <v>1.8982263126000001</v>
      </c>
      <c r="AT498" s="109">
        <f t="shared" si="137"/>
        <v>1.9551731019780001</v>
      </c>
      <c r="AU498" s="109">
        <f t="shared" si="137"/>
        <v>2.0138282950373401</v>
      </c>
      <c r="AV498" s="109">
        <f t="shared" si="137"/>
        <v>2.0742431438884603</v>
      </c>
      <c r="AW498" s="109">
        <f t="shared" si="133"/>
        <v>9.6956768535038016</v>
      </c>
      <c r="AX498" s="113">
        <f t="shared" si="134"/>
        <v>28.185107132278493</v>
      </c>
      <c r="AY498" s="100">
        <v>0.62</v>
      </c>
      <c r="AZ498" s="100">
        <v>25.14</v>
      </c>
      <c r="BA498" s="100">
        <v>-2.9899999999999998</v>
      </c>
      <c r="BB498" s="100">
        <v>4.04</v>
      </c>
      <c r="BC498" s="100">
        <v>10.84</v>
      </c>
      <c r="BE498" s="12">
        <v>2016</v>
      </c>
      <c r="BF498" s="12">
        <f t="shared" si="136"/>
        <v>1</v>
      </c>
      <c r="BG498" s="100">
        <v>1.17</v>
      </c>
      <c r="BH498" s="55" t="s">
        <v>121</v>
      </c>
      <c r="BI498" s="55" t="s">
        <v>122</v>
      </c>
    </row>
    <row r="499" spans="1:61" ht="12.75" customHeight="1" x14ac:dyDescent="0.2">
      <c r="A499" s="116" t="s">
        <v>1596</v>
      </c>
      <c r="B499" s="55" t="s">
        <v>1597</v>
      </c>
      <c r="C499" s="156" t="s">
        <v>300</v>
      </c>
      <c r="D499" s="98" t="s">
        <v>323</v>
      </c>
      <c r="E499" s="157">
        <v>5</v>
      </c>
      <c r="F499" s="2">
        <v>687</v>
      </c>
      <c r="G499" s="2" t="s">
        <v>146</v>
      </c>
      <c r="H499" s="2" t="s">
        <v>146</v>
      </c>
      <c r="I499" s="100">
        <v>40.17</v>
      </c>
      <c r="J499" s="101">
        <f t="shared" si="122"/>
        <v>3.2352501867064967</v>
      </c>
      <c r="K499" s="104">
        <v>0.10829999999999999</v>
      </c>
      <c r="L499" s="71">
        <v>12</v>
      </c>
      <c r="M499" s="28">
        <f t="shared" si="123"/>
        <v>1.2995999999999999</v>
      </c>
      <c r="N499" s="103" t="s">
        <v>562</v>
      </c>
      <c r="O499" s="104">
        <v>0.10249999999999999</v>
      </c>
      <c r="P499" s="158">
        <v>45915</v>
      </c>
      <c r="Q499" s="158">
        <v>45931</v>
      </c>
      <c r="R499" s="28">
        <f t="shared" si="124"/>
        <v>5.6585365853658542</v>
      </c>
      <c r="S499" s="105">
        <f>IF(INDEX(Historical!$D$7:$D1503,MATCH(B499,Historical!$B$7:$B$1044,0))=0,"n/a",(INDEX(Historical!$C$7:$C$1044,MATCH(B499,Historical!$B$7:$B$1044,0))/INDEX(Historical!$D$7:$D$1044,MATCH(B499,Historical!$B$7:$B$1044,0))-1)*100)</f>
        <v>5.2658227848101369</v>
      </c>
      <c r="T499" s="105">
        <f>IF(INDEX(Historical!$F$7:$F$1044,MATCH(B499,Historical!$B$7:$B$1044,0))=0,"n/a",((INDEX(Historical!$C$7:$C$1044,MATCH(B499,Historical!$B$7:$B$1044,0))/INDEX(Historical!$F$7:$F$1044,MATCH(B499,Historical!$B$7:$B$1044,0)))^(1/3)-1)*100)</f>
        <v>4.6019295136268124</v>
      </c>
      <c r="U499" s="105" t="str">
        <f>IF(INDEX(Historical!$H$7:$H$1044,MATCH(B499,Historical!$B$7:$B$1044,0))=0,"n/a",((INDEX(Historical!$C$7:$C$1044,MATCH(B499,Historical!$B$7:$B$1044,0))/INDEX(Historical!$H$7:$H$1044,MATCH(B499,Historical!$B$7:$B$1044,0)))^(1/5)-1)*100)</f>
        <v>n/a</v>
      </c>
      <c r="V499" s="105" t="str">
        <f>IF(INDEX(Historical!$M$7:$M$1044,MATCH(B499,Historical!$B$7:$B$1044,0))=0,"n/a",((INDEX(Historical!$C$7:$C$1044,MATCH(B499,Historical!$B$7:$B$1044,0))/INDEX(Historical!$M$7:$M$1044,MATCH(B499,Historical!$B$7:$B$1044,0)))^(1/10)-1)*100)</f>
        <v>n/a</v>
      </c>
      <c r="W499" s="106" t="str">
        <f t="shared" si="125"/>
        <v>n/a</v>
      </c>
      <c r="X499" s="107" t="str">
        <f t="shared" si="126"/>
        <v>n/a</v>
      </c>
      <c r="Y499" s="162"/>
      <c r="Z499" s="101">
        <f t="shared" si="127"/>
        <v>152.89411764705881</v>
      </c>
      <c r="AA499" s="109">
        <f t="shared" si="128"/>
        <v>47.258823529411771</v>
      </c>
      <c r="AB499" s="71">
        <v>12</v>
      </c>
      <c r="AC499" s="100">
        <v>0.85</v>
      </c>
      <c r="AD499" s="100">
        <v>822.75</v>
      </c>
      <c r="AE499" s="100">
        <v>7.48</v>
      </c>
      <c r="AF499" s="100">
        <v>2.2200000000000002</v>
      </c>
      <c r="AG499" s="100">
        <v>5.0299999999999994</v>
      </c>
      <c r="AH499" s="100">
        <v>-16.420000000000002</v>
      </c>
      <c r="AI499" s="100">
        <v>9.379999999999999</v>
      </c>
      <c r="AJ499" s="100" t="s">
        <v>142</v>
      </c>
      <c r="AK499" s="100">
        <v>0.06</v>
      </c>
      <c r="AL499" s="100">
        <v>5570</v>
      </c>
      <c r="AM499" s="100">
        <v>0.59</v>
      </c>
      <c r="AN499" s="100">
        <v>1.1499999999999999</v>
      </c>
      <c r="AO499" s="110" t="str">
        <f t="shared" si="129"/>
        <v>n/a</v>
      </c>
      <c r="AP499" s="111" t="str">
        <f t="shared" si="130"/>
        <v>n/a</v>
      </c>
      <c r="AQ499" s="112">
        <f t="shared" si="131"/>
        <v>115.93680992909232</v>
      </c>
      <c r="AR499" s="101">
        <f>INDEX(Historical!$C$7:$C$1045,MATCH(B499,Historical!$B$7:$B$1045,0))*IF(AH499="n/a",1.03,IF(AH499&lt;0,1.01,IF(AH499&gt;10,1.1,(1+AH499/100))))</f>
        <v>1.2598740000000002</v>
      </c>
      <c r="AS499" s="109">
        <f t="shared" si="132"/>
        <v>1.3780501812000001</v>
      </c>
      <c r="AT499" s="109">
        <f t="shared" si="137"/>
        <v>1.3788770113087201</v>
      </c>
      <c r="AU499" s="109">
        <f t="shared" si="137"/>
        <v>1.3797043375155051</v>
      </c>
      <c r="AV499" s="109">
        <f t="shared" si="137"/>
        <v>1.3805321601180143</v>
      </c>
      <c r="AW499" s="109">
        <f t="shared" si="133"/>
        <v>6.7770376901422393</v>
      </c>
      <c r="AX499" s="113">
        <f t="shared" si="134"/>
        <v>16.870892930401389</v>
      </c>
      <c r="AY499" s="100">
        <v>0.54</v>
      </c>
      <c r="AZ499" s="100">
        <v>22.31</v>
      </c>
      <c r="BA499" s="100">
        <v>-1.34</v>
      </c>
      <c r="BB499" s="100">
        <v>4.3900000000000006</v>
      </c>
      <c r="BC499" s="100">
        <v>11.99</v>
      </c>
      <c r="BE499" s="12">
        <v>2021</v>
      </c>
      <c r="BF499" s="12">
        <f t="shared" si="136"/>
        <v>0</v>
      </c>
      <c r="BG499" s="100">
        <v>2.19</v>
      </c>
      <c r="BH499" s="55" t="s">
        <v>121</v>
      </c>
      <c r="BI499" s="55" t="s">
        <v>302</v>
      </c>
    </row>
    <row r="500" spans="1:61" ht="12.75" customHeight="1" x14ac:dyDescent="0.2">
      <c r="A500" s="123" t="s">
        <v>1136</v>
      </c>
      <c r="B500" s="55" t="s">
        <v>91</v>
      </c>
      <c r="C500" s="156" t="s">
        <v>162</v>
      </c>
      <c r="D500" s="98" t="s">
        <v>192</v>
      </c>
      <c r="E500" s="157">
        <v>15</v>
      </c>
      <c r="F500" s="2">
        <v>341</v>
      </c>
      <c r="G500" s="2" t="s">
        <v>119</v>
      </c>
      <c r="H500" s="2" t="s">
        <v>119</v>
      </c>
      <c r="I500" s="100">
        <v>81.66</v>
      </c>
      <c r="J500" s="101">
        <f t="shared" si="122"/>
        <v>3.2819005633112908</v>
      </c>
      <c r="K500" s="104">
        <v>0.67</v>
      </c>
      <c r="L500" s="71">
        <v>4</v>
      </c>
      <c r="M500" s="28">
        <f t="shared" si="123"/>
        <v>2.68</v>
      </c>
      <c r="N500" s="103" t="s">
        <v>270</v>
      </c>
      <c r="O500" s="104">
        <v>0.63</v>
      </c>
      <c r="P500" s="158">
        <v>46091</v>
      </c>
      <c r="Q500" s="158">
        <v>46112</v>
      </c>
      <c r="R500" s="28">
        <f t="shared" si="124"/>
        <v>6.3492063492063542</v>
      </c>
      <c r="S500" s="105">
        <f>IF(INDEX(Historical!$D$7:$D1504,MATCH(B500,Historical!$B$7:$B$1044,0))=0,"n/a",(INDEX(Historical!$C$7:$C$1044,MATCH(B500,Historical!$B$7:$B$1044,0))/INDEX(Historical!$D$7:$D$1044,MATCH(B500,Historical!$B$7:$B$1044,0))-1)*100)</f>
        <v>5.0000000000000044</v>
      </c>
      <c r="T500" s="105">
        <f>IF(INDEX(Historical!$F$7:$F$1044,MATCH(B500,Historical!$B$7:$B$1044,0))=0,"n/a",((INDEX(Historical!$C$7:$C$1044,MATCH(B500,Historical!$B$7:$B$1044,0))/INDEX(Historical!$F$7:$F$1044,MATCH(B500,Historical!$B$7:$B$1044,0)))^(1/3)-1)*100)</f>
        <v>5.2726599609396407</v>
      </c>
      <c r="U500" s="105">
        <f>IF(INDEX(Historical!$H$7:$H$1044,MATCH(B500,Historical!$B$7:$B$1044,0))=0,"n/a",((INDEX(Historical!$C$7:$C$1044,MATCH(B500,Historical!$B$7:$B$1044,0))/INDEX(Historical!$H$7:$H$1044,MATCH(B500,Historical!$B$7:$B$1044,0)))^(1/5)-1)*100)</f>
        <v>5.1547496797280434</v>
      </c>
      <c r="V500" s="105">
        <f>IF(INDEX(Historical!$M$7:$M$1044,MATCH(B500,Historical!$B$7:$B$1044,0))=0,"n/a",((INDEX(Historical!$C$7:$C$1044,MATCH(B500,Historical!$B$7:$B$1044,0))/INDEX(Historical!$M$7:$M$1044,MATCH(B500,Historical!$B$7:$B$1044,0)))^(1/10)-1)*100)</f>
        <v>4.9125865114427736</v>
      </c>
      <c r="W500" s="106">
        <f t="shared" si="125"/>
        <v>1.0492944333338874</v>
      </c>
      <c r="X500" s="107">
        <f t="shared" si="126"/>
        <v>2.221874861951743</v>
      </c>
      <c r="Y500" s="166"/>
      <c r="Z500" s="101">
        <f t="shared" si="127"/>
        <v>63.507109004739348</v>
      </c>
      <c r="AA500" s="109">
        <f t="shared" si="128"/>
        <v>19.350710900473935</v>
      </c>
      <c r="AB500" s="71">
        <v>12</v>
      </c>
      <c r="AC500" s="100">
        <v>4.22</v>
      </c>
      <c r="AD500" s="100">
        <v>2.3199999999999998</v>
      </c>
      <c r="AE500" s="100">
        <v>3.32</v>
      </c>
      <c r="AF500" s="100">
        <v>2.39</v>
      </c>
      <c r="AG500" s="100">
        <v>12.76</v>
      </c>
      <c r="AH500" s="100">
        <v>7.89</v>
      </c>
      <c r="AI500" s="100">
        <v>7.48</v>
      </c>
      <c r="AJ500" s="100">
        <v>2.3199999999999998</v>
      </c>
      <c r="AK500" s="100">
        <v>7.48</v>
      </c>
      <c r="AL500" s="100">
        <v>40730</v>
      </c>
      <c r="AM500" s="100">
        <v>0.16999999999999998</v>
      </c>
      <c r="AN500" s="100">
        <v>1.43</v>
      </c>
      <c r="AO500" s="110">
        <f t="shared" si="129"/>
        <v>-10.9140606574346</v>
      </c>
      <c r="AP500" s="111">
        <f t="shared" si="130"/>
        <v>8.4366502430393346</v>
      </c>
      <c r="AQ500" s="112">
        <f t="shared" si="131"/>
        <v>43.369296344374945</v>
      </c>
      <c r="AR500" s="101">
        <f>INDEX(Historical!$C$7:$C$1045,MATCH(B500,Historical!$B$7:$B$1045,0))*IF(AH500="n/a",1.03,IF(AH500&lt;0,1.01,IF(AH500&gt;10,1.1,(1+AH500/100))))</f>
        <v>2.7188279999999998</v>
      </c>
      <c r="AS500" s="109">
        <f t="shared" si="132"/>
        <v>2.9221963343999997</v>
      </c>
      <c r="AT500" s="109">
        <f t="shared" si="137"/>
        <v>3.1407766202131198</v>
      </c>
      <c r="AU500" s="109">
        <f t="shared" si="137"/>
        <v>3.3757067114050612</v>
      </c>
      <c r="AV500" s="109">
        <f t="shared" si="137"/>
        <v>3.6282095734181596</v>
      </c>
      <c r="AW500" s="109">
        <f t="shared" si="133"/>
        <v>15.785717239436339</v>
      </c>
      <c r="AX500" s="113">
        <f t="shared" si="134"/>
        <v>19.331027724021968</v>
      </c>
      <c r="AY500" s="100">
        <v>0.54</v>
      </c>
      <c r="AZ500" s="100">
        <v>7.4499999999999993</v>
      </c>
      <c r="BA500" s="100">
        <v>-10.51</v>
      </c>
      <c r="BB500" s="100">
        <v>-0.95</v>
      </c>
      <c r="BC500" s="100">
        <v>-0.86</v>
      </c>
      <c r="BE500" s="12">
        <v>2012</v>
      </c>
      <c r="BF500" s="12">
        <f t="shared" si="136"/>
        <v>1</v>
      </c>
      <c r="BG500" s="100">
        <v>3.7600000000000002</v>
      </c>
      <c r="BH500" s="55" t="s">
        <v>121</v>
      </c>
      <c r="BI500" s="55" t="s">
        <v>122</v>
      </c>
    </row>
    <row r="501" spans="1:61" ht="12.75" customHeight="1" x14ac:dyDescent="0.2">
      <c r="A501" s="55" t="s">
        <v>437</v>
      </c>
      <c r="B501" s="55" t="s">
        <v>438</v>
      </c>
      <c r="C501" s="156" t="s">
        <v>125</v>
      </c>
      <c r="D501" s="98" t="s">
        <v>189</v>
      </c>
      <c r="E501" s="157">
        <v>53</v>
      </c>
      <c r="F501" s="2">
        <v>38</v>
      </c>
      <c r="G501" s="2" t="s">
        <v>118</v>
      </c>
      <c r="H501" s="2" t="s">
        <v>118</v>
      </c>
      <c r="I501" s="100">
        <v>158.46</v>
      </c>
      <c r="J501" s="101">
        <f t="shared" si="122"/>
        <v>3.590811561277294</v>
      </c>
      <c r="K501" s="104">
        <v>1.4225000000000001</v>
      </c>
      <c r="L501" s="71">
        <v>4</v>
      </c>
      <c r="M501" s="28">
        <f t="shared" si="123"/>
        <v>5.69</v>
      </c>
      <c r="N501" s="103" t="s">
        <v>270</v>
      </c>
      <c r="O501" s="104">
        <v>1.355</v>
      </c>
      <c r="P501" s="158">
        <v>45814</v>
      </c>
      <c r="Q501" s="158">
        <v>45838</v>
      </c>
      <c r="R501" s="28">
        <f t="shared" si="124"/>
        <v>4.9815498154981634</v>
      </c>
      <c r="S501" s="105">
        <f>IF(INDEX(Historical!$D$7:$D1505,MATCH(B501,Historical!$B$7:$B$1044,0))=0,"n/a",(INDEX(Historical!$C$7:$C$1044,MATCH(B501,Historical!$B$7:$B$1044,0))/INDEX(Historical!$D$7:$D$1044,MATCH(B501,Historical!$B$7:$B$1044,0))-1)*100)</f>
        <v>6.0114503816793841</v>
      </c>
      <c r="T501" s="105">
        <f>IF(INDEX(Historical!$F$7:$F$1044,MATCH(B501,Historical!$B$7:$B$1044,0))=0,"n/a",((INDEX(Historical!$C$7:$C$1044,MATCH(B501,Historical!$B$7:$B$1044,0))/INDEX(Historical!$F$7:$F$1044,MATCH(B501,Historical!$B$7:$B$1044,0)))^(1/3)-1)*100)</f>
        <v>7.6732984633639312</v>
      </c>
      <c r="U501" s="105">
        <f>IF(INDEX(Historical!$H$7:$H$1044,MATCH(B501,Historical!$B$7:$B$1044,0))=0,"n/a",((INDEX(Historical!$C$7:$C$1044,MATCH(B501,Historical!$B$7:$B$1044,0))/INDEX(Historical!$H$7:$H$1044,MATCH(B501,Historical!$B$7:$B$1044,0)))^(1/5)-1)*100)</f>
        <v>7.0304903447478528</v>
      </c>
      <c r="V501" s="105">
        <f>IF(INDEX(Historical!$M$7:$M$1044,MATCH(B501,Historical!$B$7:$B$1044,0))=0,"n/a",((INDEX(Historical!$C$7:$C$1044,MATCH(B501,Historical!$B$7:$B$1044,0))/INDEX(Historical!$M$7:$M$1044,MATCH(B501,Historical!$B$7:$B$1044,0)))^(1/10)-1)*100)</f>
        <v>7.4215520670788404</v>
      </c>
      <c r="W501" s="106">
        <f t="shared" si="125"/>
        <v>0.94730728575418977</v>
      </c>
      <c r="X501" s="107">
        <f t="shared" si="126"/>
        <v>2.1632277983839545</v>
      </c>
      <c r="Y501" s="162"/>
      <c r="Z501" s="101">
        <f t="shared" si="127"/>
        <v>89.324960753532196</v>
      </c>
      <c r="AA501" s="109">
        <f t="shared" si="128"/>
        <v>24.875981161695449</v>
      </c>
      <c r="AB501" s="71">
        <v>12</v>
      </c>
      <c r="AC501" s="100">
        <v>6.37</v>
      </c>
      <c r="AD501" s="100">
        <v>2.8</v>
      </c>
      <c r="AE501" s="100">
        <v>2.27</v>
      </c>
      <c r="AF501" s="100">
        <v>10.14</v>
      </c>
      <c r="AG501" s="100">
        <v>43.919999999999995</v>
      </c>
      <c r="AH501" s="100">
        <v>6.38</v>
      </c>
      <c r="AI501" s="100">
        <v>5.58</v>
      </c>
      <c r="AJ501" s="100">
        <v>3.25</v>
      </c>
      <c r="AK501" s="100">
        <v>6.1899999999999995</v>
      </c>
      <c r="AL501" s="100">
        <v>216580</v>
      </c>
      <c r="AM501" s="100">
        <v>0.37</v>
      </c>
      <c r="AN501" s="100">
        <v>2.4700000000000002</v>
      </c>
      <c r="AO501" s="110">
        <f t="shared" si="129"/>
        <v>-14.254679255670302</v>
      </c>
      <c r="AP501" s="111">
        <f t="shared" si="130"/>
        <v>10.621301906025147</v>
      </c>
      <c r="AQ501" s="112">
        <f t="shared" si="131"/>
        <v>234.82496188611873</v>
      </c>
      <c r="AR501" s="101">
        <f>INDEX(Historical!$C$7:$C$1045,MATCH(B501,Historical!$B$7:$B$1045,0))*IF(AH501="n/a",1.03,IF(AH501&lt;0,1.01,IF(AH501&gt;10,1.1,(1+AH501/100))))</f>
        <v>5.9094090000000001</v>
      </c>
      <c r="AS501" s="109">
        <f t="shared" si="132"/>
        <v>6.2391540222000001</v>
      </c>
      <c r="AT501" s="109">
        <f t="shared" si="137"/>
        <v>6.6253576561741809</v>
      </c>
      <c r="AU501" s="109">
        <f t="shared" si="137"/>
        <v>7.0354672950913635</v>
      </c>
      <c r="AV501" s="109">
        <f t="shared" si="137"/>
        <v>7.4709627206575195</v>
      </c>
      <c r="AW501" s="109">
        <f t="shared" si="133"/>
        <v>33.280350694123065</v>
      </c>
      <c r="AX501" s="113">
        <f t="shared" si="134"/>
        <v>21.002366965873446</v>
      </c>
      <c r="AY501" s="100">
        <v>0.38</v>
      </c>
      <c r="AZ501" s="100">
        <v>24.18</v>
      </c>
      <c r="BA501" s="100">
        <v>-7.59</v>
      </c>
      <c r="BB501" s="100">
        <v>0.22</v>
      </c>
      <c r="BC501" s="100">
        <v>5.74</v>
      </c>
      <c r="BE501" s="12">
        <v>1973</v>
      </c>
      <c r="BF501" s="12">
        <f t="shared" si="136"/>
        <v>6</v>
      </c>
      <c r="BG501" s="100">
        <v>8.2199999999999989</v>
      </c>
      <c r="BH501" s="55" t="s">
        <v>121</v>
      </c>
      <c r="BI501" s="55" t="s">
        <v>122</v>
      </c>
    </row>
    <row r="502" spans="1:61" ht="12.75" customHeight="1" x14ac:dyDescent="0.2">
      <c r="A502" s="116" t="s">
        <v>1598</v>
      </c>
      <c r="B502" s="55" t="s">
        <v>1599</v>
      </c>
      <c r="C502" s="156" t="s">
        <v>134</v>
      </c>
      <c r="D502" s="98" t="s">
        <v>157</v>
      </c>
      <c r="E502" s="157">
        <v>6</v>
      </c>
      <c r="F502" s="2">
        <v>635</v>
      </c>
      <c r="G502" s="2" t="s">
        <v>146</v>
      </c>
      <c r="H502" s="2" t="s">
        <v>146</v>
      </c>
      <c r="I502" s="100">
        <v>94.73</v>
      </c>
      <c r="J502" s="101">
        <f t="shared" si="122"/>
        <v>3.3780217460149897</v>
      </c>
      <c r="K502" s="104">
        <v>0.8</v>
      </c>
      <c r="L502" s="71">
        <v>4</v>
      </c>
      <c r="M502" s="28">
        <f t="shared" si="123"/>
        <v>3.2</v>
      </c>
      <c r="N502" s="103" t="s">
        <v>433</v>
      </c>
      <c r="O502" s="104">
        <v>0.75</v>
      </c>
      <c r="P502" s="158">
        <v>46028</v>
      </c>
      <c r="Q502" s="158">
        <v>46042</v>
      </c>
      <c r="R502" s="28">
        <f t="shared" si="124"/>
        <v>6.6666666666666723</v>
      </c>
      <c r="S502" s="105">
        <f>IF(INDEX(Historical!$D$7:$D1506,MATCH(B502,Historical!$B$7:$B$1044,0))=0,"n/a",(INDEX(Historical!$C$7:$C$1044,MATCH(B502,Historical!$B$7:$B$1044,0))/INDEX(Historical!$D$7:$D$1044,MATCH(B502,Historical!$B$7:$B$1044,0))-1)*100)</f>
        <v>7.1428571428571397</v>
      </c>
      <c r="T502" s="105">
        <f>IF(INDEX(Historical!$F$7:$F$1044,MATCH(B502,Historical!$B$7:$B$1044,0))=0,"n/a",((INDEX(Historical!$C$7:$C$1044,MATCH(B502,Historical!$B$7:$B$1044,0))/INDEX(Historical!$F$7:$F$1044,MATCH(B502,Historical!$B$7:$B$1044,0)))^(1/3)-1)*100)</f>
        <v>20.373513195449799</v>
      </c>
      <c r="U502" s="105">
        <f>IF(INDEX(Historical!$H$7:$H$1044,MATCH(B502,Historical!$B$7:$B$1044,0))=0,"n/a",((INDEX(Historical!$C$7:$C$1044,MATCH(B502,Historical!$B$7:$B$1044,0))/INDEX(Historical!$H$7:$H$1044,MATCH(B502,Historical!$B$7:$B$1044,0)))^(1/5)-1)*100)</f>
        <v>20.112443398143132</v>
      </c>
      <c r="V502" s="105">
        <f>IF(INDEX(Historical!$M$7:$M$1044,MATCH(B502,Historical!$B$7:$B$1044,0))=0,"n/a",((INDEX(Historical!$C$7:$C$1044,MATCH(B502,Historical!$B$7:$B$1044,0))/INDEX(Historical!$M$7:$M$1044,MATCH(B502,Historical!$B$7:$B$1044,0)))^(1/10)-1)*100)</f>
        <v>20.624726681628914</v>
      </c>
      <c r="W502" s="106">
        <f t="shared" si="125"/>
        <v>0.97516169346660531</v>
      </c>
      <c r="X502" s="107">
        <f t="shared" si="126"/>
        <v>1.1512560617139744</v>
      </c>
      <c r="Y502" s="162"/>
      <c r="Z502" s="101">
        <f t="shared" si="127"/>
        <v>29.795158286778399</v>
      </c>
      <c r="AA502" s="109">
        <f t="shared" si="128"/>
        <v>8.8202979515828677</v>
      </c>
      <c r="AB502" s="71">
        <v>12</v>
      </c>
      <c r="AC502" s="100">
        <v>10.74</v>
      </c>
      <c r="AD502" s="100" t="s">
        <v>142</v>
      </c>
      <c r="AE502" s="100">
        <v>2.5099999999999998</v>
      </c>
      <c r="AF502" s="100">
        <v>1.46</v>
      </c>
      <c r="AG502" s="100">
        <v>17.399999999999999</v>
      </c>
      <c r="AH502" s="100">
        <v>2.0699999999999998</v>
      </c>
      <c r="AI502" s="100">
        <v>5.5</v>
      </c>
      <c r="AJ502" s="100">
        <v>17.47</v>
      </c>
      <c r="AK502" s="100" t="s">
        <v>142</v>
      </c>
      <c r="AL502" s="100">
        <v>1270</v>
      </c>
      <c r="AM502" s="100">
        <v>0</v>
      </c>
      <c r="AN502" s="100">
        <v>0.5</v>
      </c>
      <c r="AO502" s="110">
        <f t="shared" si="129"/>
        <v>14.670167192575255</v>
      </c>
      <c r="AP502" s="111">
        <f t="shared" si="130"/>
        <v>23.490465144158122</v>
      </c>
      <c r="AQ502" s="112">
        <f t="shared" si="131"/>
        <v>-24.346888117728106</v>
      </c>
      <c r="AR502" s="101">
        <f>INDEX(Historical!$C$7:$C$1045,MATCH(B502,Historical!$B$7:$B$1045,0))*IF(AH502="n/a",1.03,IF(AH502&lt;0,1.01,IF(AH502&gt;10,1.1,(1+AH502/100))))</f>
        <v>3.0621</v>
      </c>
      <c r="AS502" s="109">
        <f t="shared" si="132"/>
        <v>3.2305154999999997</v>
      </c>
      <c r="AT502" s="109">
        <f t="shared" si="137"/>
        <v>3.3274309649999996</v>
      </c>
      <c r="AU502" s="109">
        <f t="shared" si="137"/>
        <v>3.4272538939499997</v>
      </c>
      <c r="AV502" s="109">
        <f t="shared" si="137"/>
        <v>3.5300715107684999</v>
      </c>
      <c r="AW502" s="109">
        <f t="shared" si="133"/>
        <v>16.577371869718501</v>
      </c>
      <c r="AX502" s="113">
        <f t="shared" si="134"/>
        <v>17.499600833651961</v>
      </c>
      <c r="AY502" s="100">
        <v>0.56000000000000005</v>
      </c>
      <c r="AZ502" s="100">
        <v>19.91</v>
      </c>
      <c r="BA502" s="100">
        <v>-8.07</v>
      </c>
      <c r="BB502" s="100">
        <v>3.6999999999999997</v>
      </c>
      <c r="BC502" s="100">
        <v>2.4899999999999998</v>
      </c>
      <c r="BE502" s="12">
        <v>2021</v>
      </c>
      <c r="BF502" s="12">
        <f t="shared" si="136"/>
        <v>0</v>
      </c>
      <c r="BG502" s="100">
        <v>1.83</v>
      </c>
      <c r="BH502" s="55" t="s">
        <v>121</v>
      </c>
      <c r="BI502" s="55" t="s">
        <v>122</v>
      </c>
    </row>
    <row r="503" spans="1:61" ht="12.75" customHeight="1" x14ac:dyDescent="0.2">
      <c r="A503" s="55" t="s">
        <v>1137</v>
      </c>
      <c r="B503" s="55" t="s">
        <v>1138</v>
      </c>
      <c r="C503" s="156" t="s">
        <v>180</v>
      </c>
      <c r="D503" s="98" t="s">
        <v>358</v>
      </c>
      <c r="E503" s="157">
        <v>15</v>
      </c>
      <c r="F503" s="2">
        <v>306</v>
      </c>
      <c r="G503" s="2" t="s">
        <v>119</v>
      </c>
      <c r="H503" s="2" t="s">
        <v>119</v>
      </c>
      <c r="I503" s="100">
        <v>26.7</v>
      </c>
      <c r="J503" s="101">
        <f t="shared" si="122"/>
        <v>6.4419475655430709</v>
      </c>
      <c r="K503" s="104">
        <v>0.43</v>
      </c>
      <c r="L503" s="71">
        <v>4</v>
      </c>
      <c r="M503" s="28">
        <f t="shared" si="123"/>
        <v>1.72</v>
      </c>
      <c r="N503" s="103" t="s">
        <v>136</v>
      </c>
      <c r="O503" s="104">
        <v>0.42</v>
      </c>
      <c r="P503" s="115">
        <v>45681</v>
      </c>
      <c r="Q503" s="115">
        <v>45723</v>
      </c>
      <c r="R503" s="28">
        <f t="shared" si="124"/>
        <v>2.3809523809523832</v>
      </c>
      <c r="S503" s="105">
        <f>IF(INDEX(Historical!$D$7:$D1507,MATCH(B503,Historical!$B$7:$B$1044,0))=0,"n/a",(INDEX(Historical!$C$7:$C$1044,MATCH(B503,Historical!$B$7:$B$1044,0))/INDEX(Historical!$D$7:$D$1044,MATCH(B503,Historical!$B$7:$B$1044,0))-1)*100)</f>
        <v>2.3809523809523725</v>
      </c>
      <c r="T503" s="105">
        <f>IF(INDEX(Historical!$F$7:$F$1044,MATCH(B503,Historical!$B$7:$B$1044,0))=0,"n/a",((INDEX(Historical!$C$7:$C$1044,MATCH(B503,Historical!$B$7:$B$1044,0))/INDEX(Historical!$F$7:$F$1044,MATCH(B503,Historical!$B$7:$B$1044,0)))^(1/3)-1)*100)</f>
        <v>2.4399807259133155</v>
      </c>
      <c r="U503" s="105">
        <f>IF(INDEX(Historical!$H$7:$H$1044,MATCH(B503,Historical!$B$7:$B$1044,0))=0,"n/a",((INDEX(Historical!$C$7:$C$1044,MATCH(B503,Historical!$B$7:$B$1044,0))/INDEX(Historical!$H$7:$H$1044,MATCH(B503,Historical!$B$7:$B$1044,0)))^(1/5)-1)*100)</f>
        <v>2.5030933534903488</v>
      </c>
      <c r="V503" s="105">
        <f>IF(INDEX(Historical!$M$7:$M$1044,MATCH(B503,Historical!$B$7:$B$1044,0))=0,"n/a",((INDEX(Historical!$C$7:$C$1044,MATCH(B503,Historical!$B$7:$B$1044,0))/INDEX(Historical!$M$7:$M$1044,MATCH(B503,Historical!$B$7:$B$1044,0)))^(1/10)-1)*100)</f>
        <v>4.3833047570025707</v>
      </c>
      <c r="W503" s="106">
        <f t="shared" si="125"/>
        <v>0.57105163620930521</v>
      </c>
      <c r="X503" s="107" t="str">
        <f t="shared" si="126"/>
        <v>n/a</v>
      </c>
      <c r="Y503" s="159"/>
      <c r="Z503" s="101">
        <f t="shared" si="127"/>
        <v>126.47058823529412</v>
      </c>
      <c r="AA503" s="109">
        <f t="shared" si="128"/>
        <v>19.632352941176467</v>
      </c>
      <c r="AB503" s="71">
        <v>12</v>
      </c>
      <c r="AC503" s="100">
        <v>1.36</v>
      </c>
      <c r="AD503" s="100" t="s">
        <v>142</v>
      </c>
      <c r="AE503" s="100">
        <v>2.4300000000000002</v>
      </c>
      <c r="AF503" s="100">
        <v>1.76</v>
      </c>
      <c r="AG503" s="100">
        <v>8.870000000000001</v>
      </c>
      <c r="AH503" s="100">
        <v>-8.0500000000000007</v>
      </c>
      <c r="AI503" s="100">
        <v>-4.78</v>
      </c>
      <c r="AJ503" s="100">
        <v>-3.5700000000000003</v>
      </c>
      <c r="AK503" s="100">
        <v>-8.85</v>
      </c>
      <c r="AL503" s="100">
        <v>151880</v>
      </c>
      <c r="AM503" s="100">
        <v>6.9999999999999993E-2</v>
      </c>
      <c r="AN503" s="100">
        <v>0.78</v>
      </c>
      <c r="AO503" s="110">
        <f t="shared" si="129"/>
        <v>-10.687312022143047</v>
      </c>
      <c r="AP503" s="111">
        <f t="shared" si="130"/>
        <v>8.9450409190334206</v>
      </c>
      <c r="AQ503" s="112">
        <f t="shared" si="131"/>
        <v>23.922809623967289</v>
      </c>
      <c r="AR503" s="101">
        <f>INDEX(Historical!$C$7:$C$1045,MATCH(B503,Historical!$B$7:$B$1045,0))*IF(AH503="n/a",1.03,IF(AH503&lt;0,1.01,IF(AH503&gt;10,1.1,(1+AH503/100))))</f>
        <v>1.7372000000000001</v>
      </c>
      <c r="AS503" s="109">
        <f t="shared" si="132"/>
        <v>1.754572</v>
      </c>
      <c r="AT503" s="109">
        <f t="shared" si="137"/>
        <v>1.77211772</v>
      </c>
      <c r="AU503" s="109">
        <f t="shared" si="137"/>
        <v>1.7898388972000001</v>
      </c>
      <c r="AV503" s="109">
        <f t="shared" si="137"/>
        <v>1.807737286172</v>
      </c>
      <c r="AW503" s="109">
        <f t="shared" si="133"/>
        <v>8.8614659033720002</v>
      </c>
      <c r="AX503" s="113">
        <f t="shared" si="134"/>
        <v>33.189010874052435</v>
      </c>
      <c r="AY503" s="100">
        <v>0.3</v>
      </c>
      <c r="AZ503" s="100">
        <v>21.529999999999998</v>
      </c>
      <c r="BA503" s="100">
        <v>-7.1099999999999994</v>
      </c>
      <c r="BB503" s="100">
        <v>-1.6199999999999999</v>
      </c>
      <c r="BC503" s="100">
        <v>3.9800000000000004</v>
      </c>
      <c r="BE503" s="12">
        <v>2011</v>
      </c>
      <c r="BF503" s="12">
        <f t="shared" si="136"/>
        <v>1</v>
      </c>
      <c r="BG503" s="100">
        <v>3.6700000000000004</v>
      </c>
      <c r="BH503" s="55" t="s">
        <v>121</v>
      </c>
      <c r="BI503" s="55" t="s">
        <v>122</v>
      </c>
    </row>
    <row r="504" spans="1:61" ht="12.75" customHeight="1" x14ac:dyDescent="0.2">
      <c r="A504" s="123" t="s">
        <v>1139</v>
      </c>
      <c r="B504" s="55" t="s">
        <v>1140</v>
      </c>
      <c r="C504" s="156" t="s">
        <v>134</v>
      </c>
      <c r="D504" s="98" t="s">
        <v>135</v>
      </c>
      <c r="E504" s="157">
        <v>18</v>
      </c>
      <c r="F504" s="2">
        <v>230</v>
      </c>
      <c r="G504" s="2" t="s">
        <v>146</v>
      </c>
      <c r="H504" s="2" t="s">
        <v>146</v>
      </c>
      <c r="I504" s="100">
        <v>100.91</v>
      </c>
      <c r="J504" s="101">
        <f t="shared" si="122"/>
        <v>3.2504211673768704</v>
      </c>
      <c r="K504" s="104">
        <v>0.82</v>
      </c>
      <c r="L504" s="71">
        <v>4</v>
      </c>
      <c r="M504" s="28">
        <f t="shared" si="123"/>
        <v>3.28</v>
      </c>
      <c r="N504" s="103" t="s">
        <v>182</v>
      </c>
      <c r="O504" s="104">
        <v>0.8</v>
      </c>
      <c r="P504" s="158">
        <v>46174</v>
      </c>
      <c r="Q504" s="158">
        <v>46199</v>
      </c>
      <c r="R504" s="28">
        <f t="shared" si="124"/>
        <v>2.4999999999999885</v>
      </c>
      <c r="S504" s="105">
        <f>IF(INDEX(Historical!$D$7:$D1508,MATCH(B504,Historical!$B$7:$B$1044,0))=0,"n/a",(INDEX(Historical!$C$7:$C$1044,MATCH(B504,Historical!$B$7:$B$1044,0))/INDEX(Historical!$D$7:$D$1044,MATCH(B504,Historical!$B$7:$B$1044,0))-1)*100)</f>
        <v>8.0701754385964932</v>
      </c>
      <c r="T504" s="105">
        <f>IF(INDEX(Historical!$F$7:$F$1044,MATCH(B504,Historical!$B$7:$B$1044,0))=0,"n/a",((INDEX(Historical!$C$7:$C$1044,MATCH(B504,Historical!$B$7:$B$1044,0))/INDEX(Historical!$F$7:$F$1044,MATCH(B504,Historical!$B$7:$B$1044,0)))^(1/3)-1)*100)</f>
        <v>6.3580216278751545</v>
      </c>
      <c r="U504" s="105">
        <f>IF(INDEX(Historical!$H$7:$H$1044,MATCH(B504,Historical!$B$7:$B$1044,0))=0,"n/a",((INDEX(Historical!$C$7:$C$1044,MATCH(B504,Historical!$B$7:$B$1044,0))/INDEX(Historical!$H$7:$H$1044,MATCH(B504,Historical!$B$7:$B$1044,0)))^(1/5)-1)*100)</f>
        <v>6.5762756635474151</v>
      </c>
      <c r="V504" s="105">
        <f>IF(INDEX(Historical!$M$7:$M$1044,MATCH(B504,Historical!$B$7:$B$1044,0))=0,"n/a",((INDEX(Historical!$C$7:$C$1044,MATCH(B504,Historical!$B$7:$B$1044,0))/INDEX(Historical!$M$7:$M$1044,MATCH(B504,Historical!$B$7:$B$1044,0)))^(1/10)-1)*100)</f>
        <v>7.4597796615712753</v>
      </c>
      <c r="W504" s="106">
        <f t="shared" si="125"/>
        <v>0.88156433056928052</v>
      </c>
      <c r="X504" s="107">
        <f t="shared" si="126"/>
        <v>8.2203445794342684</v>
      </c>
      <c r="Y504" s="165"/>
      <c r="Z504" s="101">
        <f t="shared" si="127"/>
        <v>46.924177396280399</v>
      </c>
      <c r="AA504" s="109">
        <f t="shared" si="128"/>
        <v>14.436337625178826</v>
      </c>
      <c r="AB504" s="71">
        <v>12</v>
      </c>
      <c r="AC504" s="100">
        <v>6.99</v>
      </c>
      <c r="AD504" s="100">
        <v>0.98</v>
      </c>
      <c r="AE504" s="100">
        <v>1.41</v>
      </c>
      <c r="AF504" s="100">
        <v>1.85</v>
      </c>
      <c r="AG504" s="100">
        <v>13.56</v>
      </c>
      <c r="AH504" s="100">
        <v>12.53</v>
      </c>
      <c r="AI504" s="100">
        <v>9.5</v>
      </c>
      <c r="AJ504" s="100">
        <v>0.8</v>
      </c>
      <c r="AK504" s="100">
        <v>10.100000000000001</v>
      </c>
      <c r="AL504" s="100">
        <v>21860</v>
      </c>
      <c r="AM504" s="100">
        <v>0.76</v>
      </c>
      <c r="AN504" s="100">
        <v>0.33</v>
      </c>
      <c r="AO504" s="110">
        <f t="shared" si="129"/>
        <v>-4.6096407942545401</v>
      </c>
      <c r="AP504" s="111">
        <f t="shared" si="130"/>
        <v>9.8266968309242859</v>
      </c>
      <c r="AQ504" s="112">
        <f t="shared" si="131"/>
        <v>8.9489678837060715</v>
      </c>
      <c r="AR504" s="101">
        <f>INDEX(Historical!$C$7:$C$1045,MATCH(B504,Historical!$B$7:$B$1045,0))*IF(AH504="n/a",1.03,IF(AH504&lt;0,1.01,IF(AH504&gt;10,1.1,(1+AH504/100))))</f>
        <v>3.3880000000000003</v>
      </c>
      <c r="AS504" s="109">
        <f t="shared" si="132"/>
        <v>3.7098600000000004</v>
      </c>
      <c r="AT504" s="109">
        <f t="shared" si="137"/>
        <v>4.0808460000000011</v>
      </c>
      <c r="AU504" s="109">
        <f t="shared" si="137"/>
        <v>4.4889306000000015</v>
      </c>
      <c r="AV504" s="109">
        <f t="shared" si="137"/>
        <v>4.9378236600000021</v>
      </c>
      <c r="AW504" s="109">
        <f t="shared" si="133"/>
        <v>20.605460260000005</v>
      </c>
      <c r="AX504" s="113">
        <f t="shared" si="134"/>
        <v>20.419641522148453</v>
      </c>
      <c r="AY504" s="100">
        <v>0.89</v>
      </c>
      <c r="AZ504" s="100">
        <v>39.75</v>
      </c>
      <c r="BA504" s="100">
        <v>-0.62</v>
      </c>
      <c r="BB504" s="100">
        <v>9.19</v>
      </c>
      <c r="BC504" s="100">
        <v>16.760000000000002</v>
      </c>
      <c r="BE504" s="12">
        <v>2009</v>
      </c>
      <c r="BF504" s="12">
        <f t="shared" si="136"/>
        <v>1</v>
      </c>
      <c r="BG504" s="100">
        <v>0.51</v>
      </c>
      <c r="BH504" s="55" t="s">
        <v>121</v>
      </c>
      <c r="BI504" s="55" t="s">
        <v>122</v>
      </c>
    </row>
    <row r="505" spans="1:61" ht="12.75" customHeight="1" x14ac:dyDescent="0.2">
      <c r="A505" s="116" t="s">
        <v>1600</v>
      </c>
      <c r="B505" s="55" t="s">
        <v>1601</v>
      </c>
      <c r="C505" s="156" t="s">
        <v>134</v>
      </c>
      <c r="D505" s="98" t="s">
        <v>157</v>
      </c>
      <c r="E505" s="157">
        <v>10</v>
      </c>
      <c r="F505" s="2">
        <v>516</v>
      </c>
      <c r="G505" s="2" t="s">
        <v>146</v>
      </c>
      <c r="H505" s="2" t="s">
        <v>146</v>
      </c>
      <c r="I505" s="100">
        <v>56.96</v>
      </c>
      <c r="J505" s="101">
        <f t="shared" si="122"/>
        <v>4.3890449438202239</v>
      </c>
      <c r="K505" s="104">
        <v>0.625</v>
      </c>
      <c r="L505" s="71">
        <v>4</v>
      </c>
      <c r="M505" s="28">
        <f t="shared" si="123"/>
        <v>2.5</v>
      </c>
      <c r="N505" s="103" t="s">
        <v>158</v>
      </c>
      <c r="O505" s="104">
        <v>0.61750000000000005</v>
      </c>
      <c r="P505" s="158">
        <v>46080</v>
      </c>
      <c r="Q505" s="158">
        <v>46094</v>
      </c>
      <c r="R505" s="28">
        <f t="shared" si="124"/>
        <v>1.214574898785417</v>
      </c>
      <c r="S505" s="105">
        <f>IF(INDEX(Historical!$D$7:$D1509,MATCH(B505,Historical!$B$7:$B$1044,0))=0,"n/a",(INDEX(Historical!$C$7:$C$1044,MATCH(B505,Historical!$B$7:$B$1044,0))/INDEX(Historical!$D$7:$D$1044,MATCH(B505,Historical!$B$7:$B$1044,0))-1)*100)</f>
        <v>20.194647201946481</v>
      </c>
      <c r="T505" s="105">
        <f>IF(INDEX(Historical!$F$7:$F$1044,MATCH(B505,Historical!$B$7:$B$1044,0))=0,"n/a",((INDEX(Historical!$C$7:$C$1044,MATCH(B505,Historical!$B$7:$B$1044,0))/INDEX(Historical!$F$7:$F$1044,MATCH(B505,Historical!$B$7:$B$1044,0)))^(1/3)-1)*100)</f>
        <v>16.05930229881476</v>
      </c>
      <c r="U505" s="105">
        <f>IF(INDEX(Historical!$H$7:$H$1044,MATCH(B505,Historical!$B$7:$B$1044,0))=0,"n/a",((INDEX(Historical!$C$7:$C$1044,MATCH(B505,Historical!$B$7:$B$1044,0))/INDEX(Historical!$H$7:$H$1044,MATCH(B505,Historical!$B$7:$B$1044,0)))^(1/5)-1)*100)</f>
        <v>11.395306360732583</v>
      </c>
      <c r="V505" s="105">
        <f>IF(INDEX(Historical!$M$7:$M$1044,MATCH(B505,Historical!$B$7:$B$1044,0))=0,"n/a",((INDEX(Historical!$C$7:$C$1044,MATCH(B505,Historical!$B$7:$B$1044,0))/INDEX(Historical!$M$7:$M$1044,MATCH(B505,Historical!$B$7:$B$1044,0)))^(1/10)-1)*100)</f>
        <v>7.1340509635580585</v>
      </c>
      <c r="W505" s="106">
        <f t="shared" si="125"/>
        <v>1.5973121609225585</v>
      </c>
      <c r="X505" s="107">
        <f t="shared" si="126"/>
        <v>1.4261960401417499</v>
      </c>
      <c r="Y505" s="165" t="s">
        <v>1722</v>
      </c>
      <c r="Z505" s="101">
        <f t="shared" si="127"/>
        <v>42.517006802721092</v>
      </c>
      <c r="AA505" s="109">
        <f t="shared" si="128"/>
        <v>9.6870748299319729</v>
      </c>
      <c r="AB505" s="71">
        <v>12</v>
      </c>
      <c r="AC505" s="100">
        <v>5.88</v>
      </c>
      <c r="AD505" s="100" t="s">
        <v>142</v>
      </c>
      <c r="AE505" s="100">
        <v>2.0299999999999998</v>
      </c>
      <c r="AF505" s="100">
        <v>1.1000000000000001</v>
      </c>
      <c r="AG505" s="100">
        <v>11.97</v>
      </c>
      <c r="AH505" s="100">
        <v>7.66</v>
      </c>
      <c r="AI505" s="100">
        <v>10.639999999999999</v>
      </c>
      <c r="AJ505" s="100">
        <v>7.99</v>
      </c>
      <c r="AK505" s="100" t="s">
        <v>142</v>
      </c>
      <c r="AL505" s="100">
        <v>569.91999999999996</v>
      </c>
      <c r="AM505" s="100">
        <v>8.4500000000000011</v>
      </c>
      <c r="AN505" s="100">
        <v>0.53</v>
      </c>
      <c r="AO505" s="110">
        <f t="shared" si="129"/>
        <v>6.0972764746208341</v>
      </c>
      <c r="AP505" s="111">
        <f t="shared" si="130"/>
        <v>15.784351304552807</v>
      </c>
      <c r="AQ505" s="112">
        <f t="shared" si="131"/>
        <v>-31.182100800816627</v>
      </c>
      <c r="AR505" s="101">
        <f>INDEX(Historical!$C$7:$C$1045,MATCH(B505,Historical!$B$7:$B$1045,0))*IF(AH505="n/a",1.03,IF(AH505&lt;0,1.01,IF(AH505&gt;10,1.1,(1+AH505/100))))</f>
        <v>2.6592020000000001</v>
      </c>
      <c r="AS505" s="109">
        <f t="shared" si="132"/>
        <v>2.9251222000000001</v>
      </c>
      <c r="AT505" s="109">
        <f t="shared" si="137"/>
        <v>3.0128758660000003</v>
      </c>
      <c r="AU505" s="109">
        <f t="shared" si="137"/>
        <v>3.1032621419800006</v>
      </c>
      <c r="AV505" s="109">
        <f t="shared" si="137"/>
        <v>3.1963600062394009</v>
      </c>
      <c r="AW505" s="109">
        <f t="shared" si="133"/>
        <v>14.896822214219402</v>
      </c>
      <c r="AX505" s="113">
        <f t="shared" si="134"/>
        <v>26.153128887323383</v>
      </c>
      <c r="AY505" s="100">
        <v>0.76</v>
      </c>
      <c r="AZ505" s="100">
        <v>33.22</v>
      </c>
      <c r="BA505" s="100">
        <v>-4.1500000000000004</v>
      </c>
      <c r="BB505" s="100">
        <v>3.81</v>
      </c>
      <c r="BC505" s="100">
        <v>11.09</v>
      </c>
      <c r="BE505" s="12">
        <v>2017</v>
      </c>
      <c r="BF505" s="12">
        <f t="shared" si="136"/>
        <v>1</v>
      </c>
      <c r="BG505" s="100">
        <v>1.1400000000000001</v>
      </c>
      <c r="BH505" s="55" t="s">
        <v>121</v>
      </c>
      <c r="BI505" s="55" t="s">
        <v>122</v>
      </c>
    </row>
    <row r="506" spans="1:61" ht="12.75" customHeight="1" x14ac:dyDescent="0.2">
      <c r="A506" s="55" t="s">
        <v>439</v>
      </c>
      <c r="B506" s="55" t="s">
        <v>440</v>
      </c>
      <c r="C506" s="156" t="s">
        <v>125</v>
      </c>
      <c r="D506" s="98" t="s">
        <v>233</v>
      </c>
      <c r="E506" s="157">
        <v>70</v>
      </c>
      <c r="F506" s="2">
        <v>5</v>
      </c>
      <c r="G506" s="2" t="s">
        <v>119</v>
      </c>
      <c r="H506" s="2" t="s">
        <v>118</v>
      </c>
      <c r="I506" s="100">
        <v>147.09</v>
      </c>
      <c r="J506" s="101">
        <f t="shared" si="122"/>
        <v>2.9600924603983954</v>
      </c>
      <c r="K506" s="104">
        <v>1.0885</v>
      </c>
      <c r="L506" s="71">
        <v>4</v>
      </c>
      <c r="M506" s="28">
        <f t="shared" si="123"/>
        <v>4.3540000000000001</v>
      </c>
      <c r="N506" s="103" t="s">
        <v>151</v>
      </c>
      <c r="O506" s="104">
        <v>1.0568</v>
      </c>
      <c r="P506" s="158">
        <v>46136</v>
      </c>
      <c r="Q506" s="158">
        <v>46157</v>
      </c>
      <c r="R506" s="28">
        <f t="shared" si="124"/>
        <v>2.9996214988645025</v>
      </c>
      <c r="S506" s="105">
        <f>IF(INDEX(Historical!$D$7:$D1510,MATCH(B506,Historical!$B$7:$B$1044,0))=0,"n/a",(INDEX(Historical!$C$7:$C$1044,MATCH(B506,Historical!$B$7:$B$1044,0))/INDEX(Historical!$D$7:$D$1044,MATCH(B506,Historical!$B$7:$B$1044,0))-1)*100)</f>
        <v>5.4719458613201377</v>
      </c>
      <c r="T506" s="105">
        <f>IF(INDEX(Historical!$F$7:$F$1044,MATCH(B506,Historical!$B$7:$B$1044,0))=0,"n/a",((INDEX(Historical!$C$7:$C$1044,MATCH(B506,Historical!$B$7:$B$1044,0))/INDEX(Historical!$F$7:$F$1044,MATCH(B506,Historical!$B$7:$B$1044,0)))^(1/3)-1)*100)</f>
        <v>4.9850975569414313</v>
      </c>
      <c r="U506" s="105">
        <f>IF(INDEX(Historical!$H$7:$H$1044,MATCH(B506,Historical!$B$7:$B$1044,0))=0,"n/a",((INDEX(Historical!$C$7:$C$1044,MATCH(B506,Historical!$B$7:$B$1044,0))/INDEX(Historical!$H$7:$H$1044,MATCH(B506,Historical!$B$7:$B$1044,0)))^(1/5)-1)*100)</f>
        <v>6.0219025694604245</v>
      </c>
      <c r="V506" s="105">
        <f>IF(INDEX(Historical!$M$7:$M$1044,MATCH(B506,Historical!$B$7:$B$1044,0))=0,"n/a",((INDEX(Historical!$C$7:$C$1044,MATCH(B506,Historical!$B$7:$B$1044,0))/INDEX(Historical!$M$7:$M$1044,MATCH(B506,Historical!$B$7:$B$1044,0)))^(1/10)-1)*100)</f>
        <v>4.7253617984869711</v>
      </c>
      <c r="W506" s="106">
        <f t="shared" si="125"/>
        <v>1.2743791536530804</v>
      </c>
      <c r="X506" s="107">
        <f t="shared" si="126"/>
        <v>1.0791940088638754</v>
      </c>
      <c r="Y506" s="55"/>
      <c r="Z506" s="101">
        <f t="shared" si="127"/>
        <v>63.654970760233923</v>
      </c>
      <c r="AA506" s="109">
        <f t="shared" si="128"/>
        <v>21.504385964912281</v>
      </c>
      <c r="AB506" s="71">
        <v>6</v>
      </c>
      <c r="AC506" s="100">
        <v>6.84</v>
      </c>
      <c r="AD506" s="100">
        <v>6.1</v>
      </c>
      <c r="AE506" s="100">
        <v>3.95</v>
      </c>
      <c r="AF506" s="100">
        <v>6.37</v>
      </c>
      <c r="AG506" s="100">
        <v>31.119999999999997</v>
      </c>
      <c r="AH506" s="100">
        <v>1.01</v>
      </c>
      <c r="AI506" s="100">
        <v>3.1199999999999997</v>
      </c>
      <c r="AJ506" s="100">
        <v>5.58</v>
      </c>
      <c r="AK506" s="100">
        <v>3.39</v>
      </c>
      <c r="AL506" s="100">
        <v>342510</v>
      </c>
      <c r="AM506" s="100">
        <v>0.08</v>
      </c>
      <c r="AN506" s="100">
        <v>0.68</v>
      </c>
      <c r="AO506" s="110">
        <f t="shared" si="129"/>
        <v>-12.522390935053462</v>
      </c>
      <c r="AP506" s="111">
        <f t="shared" si="130"/>
        <v>8.9819950298588189</v>
      </c>
      <c r="AQ506" s="112">
        <f t="shared" si="131"/>
        <v>146.74137480950571</v>
      </c>
      <c r="AR506" s="101">
        <f>INDEX(Historical!$C$7:$C$1045,MATCH(B506,Historical!$B$7:$B$1045,0))*IF(AH506="n/a",1.03,IF(AH506&lt;0,1.01,IF(AH506&gt;10,1.1,(1+AH506/100))))</f>
        <v>4.2190866900000001</v>
      </c>
      <c r="AS506" s="109">
        <f t="shared" si="132"/>
        <v>4.3507221947279993</v>
      </c>
      <c r="AT506" s="109">
        <f t="shared" si="137"/>
        <v>4.4982116771292784</v>
      </c>
      <c r="AU506" s="109">
        <f t="shared" si="137"/>
        <v>4.650701052983961</v>
      </c>
      <c r="AV506" s="109">
        <f t="shared" si="137"/>
        <v>4.8083598186801177</v>
      </c>
      <c r="AW506" s="109">
        <f t="shared" si="133"/>
        <v>22.527081433521357</v>
      </c>
      <c r="AX506" s="113">
        <f t="shared" si="134"/>
        <v>15.315168559060002</v>
      </c>
      <c r="AY506" s="100">
        <v>0.4</v>
      </c>
      <c r="AZ506" s="100">
        <v>6.88</v>
      </c>
      <c r="BA506" s="100">
        <v>-13.98</v>
      </c>
      <c r="BB506" s="100">
        <v>-1.78</v>
      </c>
      <c r="BC506" s="100">
        <v>-2.41</v>
      </c>
      <c r="BE506" s="12">
        <v>1957</v>
      </c>
      <c r="BF506" s="12">
        <f t="shared" si="136"/>
        <v>9</v>
      </c>
      <c r="BG506" s="100">
        <v>13.22</v>
      </c>
      <c r="BH506" s="55" t="s">
        <v>121</v>
      </c>
      <c r="BI506" s="55" t="s">
        <v>122</v>
      </c>
    </row>
    <row r="507" spans="1:61" ht="12.75" customHeight="1" x14ac:dyDescent="0.2">
      <c r="A507" s="55" t="s">
        <v>441</v>
      </c>
      <c r="B507" s="55" t="s">
        <v>442</v>
      </c>
      <c r="C507" s="156" t="s">
        <v>116</v>
      </c>
      <c r="D507" s="98" t="s">
        <v>215</v>
      </c>
      <c r="E507" s="157">
        <v>70</v>
      </c>
      <c r="F507" s="2">
        <v>6</v>
      </c>
      <c r="G507" s="2" t="s">
        <v>119</v>
      </c>
      <c r="H507" s="2" t="s">
        <v>119</v>
      </c>
      <c r="I507" s="100">
        <v>909.42</v>
      </c>
      <c r="J507" s="101">
        <f t="shared" si="122"/>
        <v>0.87968155527698966</v>
      </c>
      <c r="K507" s="104">
        <v>2</v>
      </c>
      <c r="L507" s="71">
        <v>4</v>
      </c>
      <c r="M507" s="28">
        <f t="shared" si="123"/>
        <v>8</v>
      </c>
      <c r="N507" s="103" t="s">
        <v>395</v>
      </c>
      <c r="O507" s="104">
        <v>1.8</v>
      </c>
      <c r="P507" s="158">
        <v>46150</v>
      </c>
      <c r="Q507" s="158">
        <v>46178</v>
      </c>
      <c r="R507" s="28">
        <f t="shared" si="124"/>
        <v>11.111111111111107</v>
      </c>
      <c r="S507" s="105">
        <f>IF(INDEX(Historical!$D$7:$D1511,MATCH(B507,Historical!$B$7:$B$1044,0))=0,"n/a",(INDEX(Historical!$C$7:$C$1044,MATCH(B507,Historical!$B$7:$B$1044,0))/INDEX(Historical!$D$7:$D$1044,MATCH(B507,Historical!$B$7:$B$1044,0))-1)*100)</f>
        <v>10.361067503924648</v>
      </c>
      <c r="T507" s="105">
        <f>IF(INDEX(Historical!$F$7:$F$1044,MATCH(B507,Historical!$B$7:$B$1044,0))=0,"n/a",((INDEX(Historical!$C$7:$C$1044,MATCH(B507,Historical!$B$7:$B$1044,0))/INDEX(Historical!$F$7:$F$1044,MATCH(B507,Historical!$B$7:$B$1044,0)))^(1/3)-1)*100)</f>
        <v>11.879504935150887</v>
      </c>
      <c r="U507" s="105">
        <f>IF(INDEX(Historical!$H$7:$H$1044,MATCH(B507,Historical!$B$7:$B$1044,0))=0,"n/a",((INDEX(Historical!$C$7:$C$1044,MATCH(B507,Historical!$B$7:$B$1044,0))/INDEX(Historical!$H$7:$H$1044,MATCH(B507,Historical!$B$7:$B$1044,0)))^(1/5)-1)*100)</f>
        <v>14.837183466143177</v>
      </c>
      <c r="V507" s="105">
        <f>IF(INDEX(Historical!$M$7:$M$1044,MATCH(B507,Historical!$B$7:$B$1044,0))=0,"n/a",((INDEX(Historical!$C$7:$C$1044,MATCH(B507,Historical!$B$7:$B$1044,0))/INDEX(Historical!$M$7:$M$1044,MATCH(B507,Historical!$B$7:$B$1044,0)))^(1/10)-1)*100)</f>
        <v>10.804010157782983</v>
      </c>
      <c r="W507" s="106">
        <f t="shared" si="125"/>
        <v>1.3733033613870476</v>
      </c>
      <c r="X507" s="107">
        <f t="shared" si="126"/>
        <v>0.6210625142797479</v>
      </c>
      <c r="Y507" s="165"/>
      <c r="Z507" s="101">
        <f t="shared" si="127"/>
        <v>29.175784099197667</v>
      </c>
      <c r="AA507" s="109">
        <f t="shared" si="128"/>
        <v>33.166301969365421</v>
      </c>
      <c r="AB507" s="71">
        <v>6</v>
      </c>
      <c r="AC507" s="100">
        <v>27.42</v>
      </c>
      <c r="AD507" s="100">
        <v>2.42</v>
      </c>
      <c r="AE507" s="100">
        <v>5.61</v>
      </c>
      <c r="AF507" s="100">
        <v>8.02</v>
      </c>
      <c r="AG507" s="100">
        <v>25.790000000000003</v>
      </c>
      <c r="AH507" s="100">
        <v>13.450000000000001</v>
      </c>
      <c r="AI507" s="100">
        <v>9.879999999999999</v>
      </c>
      <c r="AJ507" s="100">
        <v>23.89</v>
      </c>
      <c r="AK507" s="100">
        <v>11.04</v>
      </c>
      <c r="AL507" s="100">
        <v>114780</v>
      </c>
      <c r="AM507" s="100">
        <v>0.16999999999999998</v>
      </c>
      <c r="AN507" s="100">
        <v>0.69</v>
      </c>
      <c r="AO507" s="110">
        <f t="shared" si="129"/>
        <v>-17.449436947945252</v>
      </c>
      <c r="AP507" s="111">
        <f t="shared" si="130"/>
        <v>15.716865021420167</v>
      </c>
      <c r="AQ507" s="112">
        <f t="shared" si="131"/>
        <v>243.83054081548869</v>
      </c>
      <c r="AR507" s="101">
        <f>INDEX(Historical!$C$7:$C$1045,MATCH(B507,Historical!$B$7:$B$1045,0))*IF(AH507="n/a",1.03,IF(AH507&lt;0,1.01,IF(AH507&gt;10,1.1,(1+AH507/100))))</f>
        <v>7.7330000000000005</v>
      </c>
      <c r="AS507" s="109">
        <f t="shared" si="132"/>
        <v>8.4970204000000003</v>
      </c>
      <c r="AT507" s="109">
        <f t="shared" ref="AT507:AV526" si="138">IF($AK507="n/a",1.03*AS507,IF($AK507&lt;0,1.01*AS507,IF($AK507&gt;10,1.1*AS507,(1+$AK507/100)*AS507)))</f>
        <v>9.3467224400000006</v>
      </c>
      <c r="AU507" s="109">
        <f t="shared" si="138"/>
        <v>10.281394684000002</v>
      </c>
      <c r="AV507" s="109">
        <f t="shared" si="138"/>
        <v>11.309534152400003</v>
      </c>
      <c r="AW507" s="109">
        <f t="shared" si="133"/>
        <v>47.167671676400005</v>
      </c>
      <c r="AX507" s="113">
        <f t="shared" si="134"/>
        <v>5.1865663473862469</v>
      </c>
      <c r="AY507" s="100">
        <v>1.23</v>
      </c>
      <c r="AZ507" s="100">
        <v>55.75</v>
      </c>
      <c r="BA507" s="100">
        <v>-12.13</v>
      </c>
      <c r="BB507" s="100">
        <v>-4.32</v>
      </c>
      <c r="BC507" s="100">
        <v>6.76</v>
      </c>
      <c r="BE507" s="12">
        <v>1957</v>
      </c>
      <c r="BF507" s="12">
        <f t="shared" si="136"/>
        <v>9</v>
      </c>
      <c r="BG507" s="100">
        <v>12.030000000000001</v>
      </c>
      <c r="BH507" s="55" t="s">
        <v>121</v>
      </c>
      <c r="BI507" s="55" t="s">
        <v>122</v>
      </c>
    </row>
    <row r="508" spans="1:61" ht="12.75" customHeight="1" x14ac:dyDescent="0.2">
      <c r="A508" s="55" t="s">
        <v>1602</v>
      </c>
      <c r="B508" s="55" t="s">
        <v>1603</v>
      </c>
      <c r="C508" s="156" t="s">
        <v>335</v>
      </c>
      <c r="D508" s="98" t="s">
        <v>772</v>
      </c>
      <c r="E508" s="157">
        <v>8</v>
      </c>
      <c r="F508" s="2">
        <v>571</v>
      </c>
      <c r="G508" s="2" t="s">
        <v>146</v>
      </c>
      <c r="H508" s="2" t="s">
        <v>146</v>
      </c>
      <c r="I508" s="100">
        <v>122.36</v>
      </c>
      <c r="J508" s="101">
        <f t="shared" si="122"/>
        <v>0.84995096436744044</v>
      </c>
      <c r="K508" s="104">
        <v>0.26</v>
      </c>
      <c r="L508" s="71">
        <v>4</v>
      </c>
      <c r="M508" s="28">
        <f t="shared" si="123"/>
        <v>1.04</v>
      </c>
      <c r="N508" s="103" t="s">
        <v>1504</v>
      </c>
      <c r="O508" s="104">
        <v>0.22</v>
      </c>
      <c r="P508" s="158">
        <v>46007</v>
      </c>
      <c r="Q508" s="158">
        <v>46028</v>
      </c>
      <c r="R508" s="28">
        <f t="shared" si="124"/>
        <v>18.181818181818183</v>
      </c>
      <c r="S508" s="105">
        <f>IF(INDEX(Historical!$D$7:$D1512,MATCH(B508,Historical!$B$7:$B$1044,0))=0,"n/a",(INDEX(Historical!$C$7:$C$1044,MATCH(B508,Historical!$B$7:$B$1044,0))/INDEX(Historical!$D$7:$D$1044,MATCH(B508,Historical!$B$7:$B$1044,0))-1)*100)</f>
        <v>9.9999999999999858</v>
      </c>
      <c r="T508" s="105">
        <f>IF(INDEX(Historical!$F$7:$F$1044,MATCH(B508,Historical!$B$7:$B$1044,0))=0,"n/a",((INDEX(Historical!$C$7:$C$1044,MATCH(B508,Historical!$B$7:$B$1044,0))/INDEX(Historical!$F$7:$F$1044,MATCH(B508,Historical!$B$7:$B$1044,0)))^(1/3)-1)*100)</f>
        <v>13.617128057248994</v>
      </c>
      <c r="U508" s="105">
        <f>IF(INDEX(Historical!$H$7:$H$1044,MATCH(B508,Historical!$B$7:$B$1044,0))=0,"n/a",((INDEX(Historical!$C$7:$C$1044,MATCH(B508,Historical!$B$7:$B$1044,0))/INDEX(Historical!$H$7:$H$1044,MATCH(B508,Historical!$B$7:$B$1044,0)))^(1/5)-1)*100)</f>
        <v>12.888132073019754</v>
      </c>
      <c r="V508" s="105">
        <f>IF(INDEX(Historical!$M$7:$M$1044,MATCH(B508,Historical!$B$7:$B$1044,0))=0,"n/a",((INDEX(Historical!$C$7:$C$1044,MATCH(B508,Historical!$B$7:$B$1044,0))/INDEX(Historical!$M$7:$M$1044,MATCH(B508,Historical!$B$7:$B$1044,0)))^(1/10)-1)*100)</f>
        <v>10.645376106020565</v>
      </c>
      <c r="W508" s="106">
        <f t="shared" si="125"/>
        <v>1.2106788848663397</v>
      </c>
      <c r="X508" s="107">
        <f t="shared" si="126"/>
        <v>0.77968131113247152</v>
      </c>
      <c r="Y508" s="55"/>
      <c r="Z508" s="101">
        <f t="shared" si="127"/>
        <v>10.048309178743962</v>
      </c>
      <c r="AA508" s="109">
        <f t="shared" si="128"/>
        <v>11.822222222222223</v>
      </c>
      <c r="AB508" s="71">
        <v>12</v>
      </c>
      <c r="AC508" s="100">
        <v>10.35</v>
      </c>
      <c r="AD508" s="100">
        <v>1.9</v>
      </c>
      <c r="AE508" s="100">
        <v>1.39</v>
      </c>
      <c r="AF508" s="100">
        <v>1.8</v>
      </c>
      <c r="AG508" s="100">
        <v>16.18</v>
      </c>
      <c r="AH508" s="100">
        <v>-10.029999999999999</v>
      </c>
      <c r="AI508" s="100">
        <v>11.540000000000001</v>
      </c>
      <c r="AJ508" s="100">
        <v>16.53</v>
      </c>
      <c r="AK508" s="100">
        <v>5.7700000000000005</v>
      </c>
      <c r="AL508" s="100">
        <v>23310</v>
      </c>
      <c r="AM508" s="100">
        <v>0.66</v>
      </c>
      <c r="AN508" s="100">
        <v>0.19</v>
      </c>
      <c r="AO508" s="110">
        <f t="shared" si="129"/>
        <v>1.9158608151649723</v>
      </c>
      <c r="AP508" s="111">
        <f t="shared" si="130"/>
        <v>13.738083037387195</v>
      </c>
      <c r="AQ508" s="112">
        <f t="shared" si="131"/>
        <v>-2.7488931796774918</v>
      </c>
      <c r="AR508" s="101">
        <f>INDEX(Historical!$C$7:$C$1045,MATCH(B508,Historical!$B$7:$B$1045,0))*IF(AH508="n/a",1.03,IF(AH508&lt;0,1.01,IF(AH508&gt;10,1.1,(1+AH508/100))))</f>
        <v>0.88880000000000003</v>
      </c>
      <c r="AS508" s="109">
        <f t="shared" si="132"/>
        <v>0.9776800000000001</v>
      </c>
      <c r="AT508" s="109">
        <f t="shared" si="138"/>
        <v>1.0340921360000002</v>
      </c>
      <c r="AU508" s="109">
        <f t="shared" si="138"/>
        <v>1.0937592522472002</v>
      </c>
      <c r="AV508" s="109">
        <f t="shared" si="138"/>
        <v>1.1568691611018638</v>
      </c>
      <c r="AW508" s="109">
        <f t="shared" si="133"/>
        <v>5.1512005493490642</v>
      </c>
      <c r="AX508" s="113">
        <f t="shared" si="134"/>
        <v>4.2098729563166595</v>
      </c>
      <c r="AY508" s="100">
        <v>1.25</v>
      </c>
      <c r="AZ508" s="100">
        <v>28.53</v>
      </c>
      <c r="BA508" s="100">
        <v>-15.32</v>
      </c>
      <c r="BB508" s="100">
        <v>-1.83</v>
      </c>
      <c r="BC508" s="100">
        <v>-2.4299999999999997</v>
      </c>
      <c r="BE508" s="12">
        <v>2019</v>
      </c>
      <c r="BF508" s="12">
        <f t="shared" si="136"/>
        <v>1</v>
      </c>
      <c r="BG508" s="100">
        <v>11.5</v>
      </c>
      <c r="BH508" s="55" t="s">
        <v>121</v>
      </c>
      <c r="BI508" s="55" t="s">
        <v>122</v>
      </c>
    </row>
    <row r="509" spans="1:61" ht="12.75" customHeight="1" x14ac:dyDescent="0.2">
      <c r="A509" s="55" t="s">
        <v>443</v>
      </c>
      <c r="B509" s="55" t="s">
        <v>444</v>
      </c>
      <c r="C509" s="156" t="s">
        <v>335</v>
      </c>
      <c r="D509" s="98" t="s">
        <v>445</v>
      </c>
      <c r="E509" s="157">
        <v>31</v>
      </c>
      <c r="F509" s="2">
        <v>119</v>
      </c>
      <c r="G509" s="2" t="s">
        <v>119</v>
      </c>
      <c r="H509" s="2" t="s">
        <v>119</v>
      </c>
      <c r="I509" s="100">
        <v>66.27</v>
      </c>
      <c r="J509" s="101">
        <f t="shared" si="122"/>
        <v>4.1044213067753139</v>
      </c>
      <c r="K509" s="104">
        <v>0.68</v>
      </c>
      <c r="L509" s="71">
        <v>4</v>
      </c>
      <c r="M509" s="28">
        <f t="shared" si="123"/>
        <v>2.72</v>
      </c>
      <c r="N509" s="103" t="s">
        <v>158</v>
      </c>
      <c r="O509" s="104">
        <v>0.67</v>
      </c>
      <c r="P509" s="158">
        <v>46083</v>
      </c>
      <c r="Q509" s="158">
        <v>46097</v>
      </c>
      <c r="R509" s="28">
        <f t="shared" si="124"/>
        <v>1.492537313432837</v>
      </c>
      <c r="S509" s="105">
        <f>IF(INDEX(Historical!$D$7:$D1513,MATCH(B509,Historical!$B$7:$B$1044,0))=0,"n/a",(INDEX(Historical!$C$7:$C$1044,MATCH(B509,Historical!$B$7:$B$1044,0))/INDEX(Historical!$D$7:$D$1044,MATCH(B509,Historical!$B$7:$B$1044,0))-1)*100)</f>
        <v>1.5151515151515138</v>
      </c>
      <c r="T509" s="105">
        <f>IF(INDEX(Historical!$F$7:$F$1044,MATCH(B509,Historical!$B$7:$B$1044,0))=0,"n/a",((INDEX(Historical!$C$7:$C$1044,MATCH(B509,Historical!$B$7:$B$1044,0))/INDEX(Historical!$F$7:$F$1044,MATCH(B509,Historical!$B$7:$B$1044,0)))^(1/3)-1)*100)</f>
        <v>1.5387025111419872</v>
      </c>
      <c r="U509" s="105">
        <f>IF(INDEX(Historical!$H$7:$H$1044,MATCH(B509,Historical!$B$7:$B$1044,0))=0,"n/a",((INDEX(Historical!$C$7:$C$1044,MATCH(B509,Historical!$B$7:$B$1044,0))/INDEX(Historical!$H$7:$H$1044,MATCH(B509,Historical!$B$7:$B$1044,0)))^(1/5)-1)*100)</f>
        <v>1.5632576929179187</v>
      </c>
      <c r="V509" s="105">
        <f>IF(INDEX(Historical!$M$7:$M$1044,MATCH(B509,Historical!$B$7:$B$1044,0))=0,"n/a",((INDEX(Historical!$C$7:$C$1044,MATCH(B509,Historical!$B$7:$B$1044,0))/INDEX(Historical!$M$7:$M$1044,MATCH(B509,Historical!$B$7:$B$1044,0)))^(1/10)-1)*100)</f>
        <v>2.3716948149264727</v>
      </c>
      <c r="W509" s="106">
        <f t="shared" si="125"/>
        <v>0.65913104969468128</v>
      </c>
      <c r="X509" s="107" t="str">
        <f t="shared" si="126"/>
        <v>n/a</v>
      </c>
      <c r="Y509" s="165"/>
      <c r="Z509" s="101" t="str">
        <f t="shared" si="127"/>
        <v>n/a</v>
      </c>
      <c r="AA509" s="109" t="str">
        <f t="shared" si="128"/>
        <v>n/a</v>
      </c>
      <c r="AB509" s="71">
        <v>12</v>
      </c>
      <c r="AC509" s="100">
        <v>-7.83</v>
      </c>
      <c r="AD509" s="100" t="s">
        <v>142</v>
      </c>
      <c r="AE509" s="100">
        <v>0.52</v>
      </c>
      <c r="AF509" s="100">
        <v>5.03</v>
      </c>
      <c r="AG509" s="100">
        <v>-45.129999999999995</v>
      </c>
      <c r="AH509" s="100">
        <v>18100.97</v>
      </c>
      <c r="AI509" s="100">
        <v>75.5</v>
      </c>
      <c r="AJ509" s="100" t="s">
        <v>142</v>
      </c>
      <c r="AK509" s="100" t="s">
        <v>142</v>
      </c>
      <c r="AL509" s="100">
        <v>3770</v>
      </c>
      <c r="AM509" s="100">
        <v>6.47</v>
      </c>
      <c r="AN509" s="100">
        <v>2.94</v>
      </c>
      <c r="AO509" s="110" t="str">
        <f t="shared" si="129"/>
        <v>n/a</v>
      </c>
      <c r="AP509" s="111">
        <f t="shared" si="130"/>
        <v>5.6676789996932326</v>
      </c>
      <c r="AQ509" s="112" t="str">
        <f t="shared" si="131"/>
        <v>n/a</v>
      </c>
      <c r="AR509" s="101">
        <f>INDEX(Historical!$C$7:$C$1045,MATCH(B509,Historical!$B$7:$B$1045,0))*IF(AH509="n/a",1.03,IF(AH509&lt;0,1.01,IF(AH509&gt;10,1.1,(1+AH509/100))))</f>
        <v>2.9480000000000004</v>
      </c>
      <c r="AS509" s="109">
        <f t="shared" si="132"/>
        <v>3.2428000000000008</v>
      </c>
      <c r="AT509" s="109">
        <f t="shared" si="138"/>
        <v>3.3400840000000009</v>
      </c>
      <c r="AU509" s="109">
        <f t="shared" si="138"/>
        <v>3.4402865200000012</v>
      </c>
      <c r="AV509" s="109">
        <f t="shared" si="138"/>
        <v>3.5434951156000012</v>
      </c>
      <c r="AW509" s="109">
        <f t="shared" si="133"/>
        <v>16.514665635600004</v>
      </c>
      <c r="AX509" s="113">
        <f t="shared" si="134"/>
        <v>24.920274084201001</v>
      </c>
      <c r="AY509" s="100">
        <v>1.27</v>
      </c>
      <c r="AZ509" s="100">
        <v>108.07</v>
      </c>
      <c r="BA509" s="100">
        <v>-11.93</v>
      </c>
      <c r="BB509" s="100">
        <v>16.14</v>
      </c>
      <c r="BC509" s="100">
        <v>8.4</v>
      </c>
      <c r="BE509" s="12">
        <v>1996</v>
      </c>
      <c r="BF509" s="12">
        <f t="shared" si="136"/>
        <v>3</v>
      </c>
      <c r="BG509" s="100">
        <v>-8.34</v>
      </c>
      <c r="BH509" s="55" t="s">
        <v>121</v>
      </c>
      <c r="BI509" s="55" t="s">
        <v>122</v>
      </c>
    </row>
    <row r="510" spans="1:61" ht="12.75" customHeight="1" x14ac:dyDescent="0.2">
      <c r="A510" s="116" t="s">
        <v>1604</v>
      </c>
      <c r="B510" s="55" t="s">
        <v>1605</v>
      </c>
      <c r="C510" s="156" t="s">
        <v>300</v>
      </c>
      <c r="D510" s="98" t="s">
        <v>1404</v>
      </c>
      <c r="E510" s="157">
        <v>8</v>
      </c>
      <c r="F510" s="2">
        <v>577</v>
      </c>
      <c r="G510" s="2" t="s">
        <v>146</v>
      </c>
      <c r="H510" s="2" t="s">
        <v>146</v>
      </c>
      <c r="I510" s="100">
        <v>18.8</v>
      </c>
      <c r="J510" s="101">
        <f t="shared" si="122"/>
        <v>6.3829787234042552</v>
      </c>
      <c r="K510" s="104">
        <v>0.3</v>
      </c>
      <c r="L510" s="71">
        <v>4</v>
      </c>
      <c r="M510" s="28">
        <f t="shared" si="123"/>
        <v>1.2</v>
      </c>
      <c r="N510" s="103" t="s">
        <v>270</v>
      </c>
      <c r="O510" s="104">
        <v>0.28499999999999998</v>
      </c>
      <c r="P510" s="158">
        <v>46093</v>
      </c>
      <c r="Q510" s="158">
        <v>46112</v>
      </c>
      <c r="R510" s="28">
        <f t="shared" si="124"/>
        <v>5.2631578947368478</v>
      </c>
      <c r="S510" s="105">
        <f>IF(INDEX(Historical!$D$7:$D1514,MATCH(B510,Historical!$B$7:$B$1044,0))=0,"n/a",(INDEX(Historical!$C$7:$C$1044,MATCH(B510,Historical!$B$7:$B$1044,0))/INDEX(Historical!$D$7:$D$1044,MATCH(B510,Historical!$B$7:$B$1044,0))-1)*100)</f>
        <v>2.7027027027026751</v>
      </c>
      <c r="T510" s="105">
        <f>IF(INDEX(Historical!$F$7:$F$1044,MATCH(B510,Historical!$B$7:$B$1044,0))=0,"n/a",((INDEX(Historical!$C$7:$C$1044,MATCH(B510,Historical!$B$7:$B$1044,0))/INDEX(Historical!$F$7:$F$1044,MATCH(B510,Historical!$B$7:$B$1044,0)))^(1/3)-1)*100)</f>
        <v>1.5062501795746419</v>
      </c>
      <c r="U510" s="105">
        <f>IF(INDEX(Historical!$H$7:$H$1044,MATCH(B510,Historical!$B$7:$B$1044,0))=0,"n/a",((INDEX(Historical!$C$7:$C$1044,MATCH(B510,Historical!$B$7:$B$1044,0))/INDEX(Historical!$H$7:$H$1044,MATCH(B510,Historical!$B$7:$B$1044,0)))^(1/5)-1)*100)</f>
        <v>6.8115456707136923</v>
      </c>
      <c r="V510" s="105" t="str">
        <f>IF(INDEX(Historical!$M$7:$M$1044,MATCH(B510,Historical!$B$7:$B$1044,0))=0,"n/a",((INDEX(Historical!$C$7:$C$1044,MATCH(B510,Historical!$B$7:$B$1044,0))/INDEX(Historical!$M$7:$M$1044,MATCH(B510,Historical!$B$7:$B$1044,0)))^(1/10)-1)*100)</f>
        <v>n/a</v>
      </c>
      <c r="W510" s="106" t="str">
        <f t="shared" si="125"/>
        <v>n/a</v>
      </c>
      <c r="X510" s="107" t="str">
        <f t="shared" si="126"/>
        <v>n/a</v>
      </c>
      <c r="Y510" s="162"/>
      <c r="Z510" s="101" t="str">
        <f t="shared" si="127"/>
        <v>n/a</v>
      </c>
      <c r="AA510" s="109" t="str">
        <f t="shared" si="128"/>
        <v>n/a</v>
      </c>
      <c r="AB510" s="71">
        <v>12</v>
      </c>
      <c r="AC510" s="100">
        <v>-0.08</v>
      </c>
      <c r="AD510" s="100" t="s">
        <v>142</v>
      </c>
      <c r="AE510" s="100">
        <v>4.8</v>
      </c>
      <c r="AF510" s="100">
        <v>0.99</v>
      </c>
      <c r="AG510" s="100">
        <v>0.26</v>
      </c>
      <c r="AH510" s="100">
        <v>250.48</v>
      </c>
      <c r="AI510" s="100">
        <v>-11.97</v>
      </c>
      <c r="AJ510" s="100" t="s">
        <v>142</v>
      </c>
      <c r="AK510" s="100" t="s">
        <v>142</v>
      </c>
      <c r="AL510" s="100">
        <v>310.67</v>
      </c>
      <c r="AM510" s="100">
        <v>9.2200000000000006</v>
      </c>
      <c r="AN510" s="100">
        <v>1.18</v>
      </c>
      <c r="AO510" s="110" t="str">
        <f t="shared" si="129"/>
        <v>n/a</v>
      </c>
      <c r="AP510" s="111">
        <f t="shared" si="130"/>
        <v>13.194524394117948</v>
      </c>
      <c r="AQ510" s="112" t="str">
        <f t="shared" si="131"/>
        <v>n/a</v>
      </c>
      <c r="AR510" s="101">
        <f>INDEX(Historical!$C$7:$C$1045,MATCH(B510,Historical!$B$7:$B$1045,0))*IF(AH510="n/a",1.03,IF(AH510&lt;0,1.01,IF(AH510&gt;10,1.1,(1+AH510/100))))</f>
        <v>1.254</v>
      </c>
      <c r="AS510" s="109">
        <f t="shared" si="132"/>
        <v>1.26654</v>
      </c>
      <c r="AT510" s="109">
        <f t="shared" si="138"/>
        <v>1.3045362</v>
      </c>
      <c r="AU510" s="109">
        <f t="shared" si="138"/>
        <v>1.3436722860000001</v>
      </c>
      <c r="AV510" s="109">
        <f t="shared" si="138"/>
        <v>1.3839824545800001</v>
      </c>
      <c r="AW510" s="109">
        <f t="shared" si="133"/>
        <v>6.5527309405800001</v>
      </c>
      <c r="AX510" s="113">
        <f t="shared" si="134"/>
        <v>34.85495181159574</v>
      </c>
      <c r="AY510" s="100">
        <v>0.61</v>
      </c>
      <c r="AZ510" s="100">
        <v>43.51</v>
      </c>
      <c r="BA510" s="100">
        <v>-9.6199999999999992</v>
      </c>
      <c r="BB510" s="100">
        <v>-1.7500000000000002</v>
      </c>
      <c r="BC510" s="100">
        <v>13.120000000000001</v>
      </c>
      <c r="BE510" s="12">
        <v>2019</v>
      </c>
      <c r="BF510" s="12">
        <f t="shared" si="136"/>
        <v>1</v>
      </c>
      <c r="BG510" s="100">
        <v>0.1</v>
      </c>
      <c r="BH510" s="55" t="s">
        <v>121</v>
      </c>
      <c r="BI510" s="55" t="s">
        <v>302</v>
      </c>
    </row>
    <row r="511" spans="1:61" ht="12.75" customHeight="1" x14ac:dyDescent="0.2">
      <c r="A511" s="116" t="s">
        <v>1606</v>
      </c>
      <c r="B511" s="55" t="s">
        <v>1607</v>
      </c>
      <c r="C511" s="156" t="s">
        <v>134</v>
      </c>
      <c r="D511" s="98" t="s">
        <v>157</v>
      </c>
      <c r="E511" s="157">
        <v>6</v>
      </c>
      <c r="F511" s="2">
        <v>639</v>
      </c>
      <c r="G511" s="2" t="s">
        <v>146</v>
      </c>
      <c r="H511" s="2" t="s">
        <v>146</v>
      </c>
      <c r="I511" s="100">
        <v>51.01</v>
      </c>
      <c r="J511" s="101">
        <f t="shared" si="122"/>
        <v>2.5877278964908843</v>
      </c>
      <c r="K511" s="104">
        <v>0.33</v>
      </c>
      <c r="L511" s="71">
        <v>4</v>
      </c>
      <c r="M511" s="28">
        <f t="shared" si="123"/>
        <v>1.32</v>
      </c>
      <c r="N511" s="103" t="s">
        <v>151</v>
      </c>
      <c r="O511" s="104">
        <v>0.3</v>
      </c>
      <c r="P511" s="158">
        <v>46057</v>
      </c>
      <c r="Q511" s="158">
        <v>46071</v>
      </c>
      <c r="R511" s="28">
        <f t="shared" si="124"/>
        <v>10.000000000000009</v>
      </c>
      <c r="S511" s="105">
        <f>IF(INDEX(Historical!$D$7:$D1515,MATCH(B511,Historical!$B$7:$B$1044,0))=0,"n/a",(INDEX(Historical!$C$7:$C$1044,MATCH(B511,Historical!$B$7:$B$1044,0))/INDEX(Historical!$D$7:$D$1044,MATCH(B511,Historical!$B$7:$B$1044,0))-1)*100)</f>
        <v>11.111111111111093</v>
      </c>
      <c r="T511" s="105">
        <f>IF(INDEX(Historical!$F$7:$F$1044,MATCH(B511,Historical!$B$7:$B$1044,0))=0,"n/a",((INDEX(Historical!$C$7:$C$1044,MATCH(B511,Historical!$B$7:$B$1044,0))/INDEX(Historical!$F$7:$F$1044,MATCH(B511,Historical!$B$7:$B$1044,0)))^(1/3)-1)*100)</f>
        <v>23.310603716523492</v>
      </c>
      <c r="U511" s="105">
        <f>IF(INDEX(Historical!$H$7:$H$1044,MATCH(B511,Historical!$B$7:$B$1044,0))=0,"n/a",((INDEX(Historical!$C$7:$C$1044,MATCH(B511,Historical!$B$7:$B$1044,0))/INDEX(Historical!$H$7:$H$1044,MATCH(B511,Historical!$B$7:$B$1044,0)))^(1/5)-1)*100)</f>
        <v>27.22596365393921</v>
      </c>
      <c r="V511" s="105" t="str">
        <f>IF(INDEX(Historical!$M$7:$M$1044,MATCH(B511,Historical!$B$7:$B$1044,0))=0,"n/a",((INDEX(Historical!$C$7:$C$1044,MATCH(B511,Historical!$B$7:$B$1044,0))/INDEX(Historical!$M$7:$M$1044,MATCH(B511,Historical!$B$7:$B$1044,0)))^(1/10)-1)*100)</f>
        <v>n/a</v>
      </c>
      <c r="W511" s="106" t="str">
        <f t="shared" si="125"/>
        <v>n/a</v>
      </c>
      <c r="X511" s="107">
        <f t="shared" si="126"/>
        <v>2.6103512611638746</v>
      </c>
      <c r="Y511" s="162"/>
      <c r="Z511" s="101">
        <f t="shared" si="127"/>
        <v>27.966101694915256</v>
      </c>
      <c r="AA511" s="109">
        <f t="shared" si="128"/>
        <v>10.807203389830509</v>
      </c>
      <c r="AB511" s="71">
        <v>12</v>
      </c>
      <c r="AC511" s="100">
        <v>4.72</v>
      </c>
      <c r="AD511" s="100" t="s">
        <v>142</v>
      </c>
      <c r="AE511" s="100">
        <v>3.09</v>
      </c>
      <c r="AF511" s="100">
        <v>1.34</v>
      </c>
      <c r="AG511" s="100">
        <v>14.219999999999999</v>
      </c>
      <c r="AH511" s="100">
        <v>22.13</v>
      </c>
      <c r="AI511" s="100">
        <v>2.4899999999999998</v>
      </c>
      <c r="AJ511" s="100">
        <v>10.43</v>
      </c>
      <c r="AK511" s="100" t="s">
        <v>142</v>
      </c>
      <c r="AL511" s="100">
        <v>355.78</v>
      </c>
      <c r="AM511" s="100">
        <v>8.83</v>
      </c>
      <c r="AN511" s="100">
        <v>0.54</v>
      </c>
      <c r="AO511" s="110">
        <f t="shared" si="129"/>
        <v>19.006488160599584</v>
      </c>
      <c r="AP511" s="111">
        <f t="shared" si="130"/>
        <v>29.813691550430093</v>
      </c>
      <c r="AQ511" s="112">
        <f t="shared" si="131"/>
        <v>-19.773507998714081</v>
      </c>
      <c r="AR511" s="101">
        <f>INDEX(Historical!$C$7:$C$1045,MATCH(B511,Historical!$B$7:$B$1045,0))*IF(AH511="n/a",1.03,IF(AH511&lt;0,1.01,IF(AH511&gt;10,1.1,(1+AH511/100))))</f>
        <v>1.32</v>
      </c>
      <c r="AS511" s="109">
        <f t="shared" si="132"/>
        <v>1.352868</v>
      </c>
      <c r="AT511" s="109">
        <f t="shared" si="138"/>
        <v>1.3934540399999999</v>
      </c>
      <c r="AU511" s="109">
        <f t="shared" si="138"/>
        <v>1.4352576612000001</v>
      </c>
      <c r="AV511" s="109">
        <f t="shared" si="138"/>
        <v>1.4783153910360001</v>
      </c>
      <c r="AW511" s="109">
        <f t="shared" si="133"/>
        <v>6.979895092236001</v>
      </c>
      <c r="AX511" s="113">
        <f t="shared" si="134"/>
        <v>13.683385791484026</v>
      </c>
      <c r="AY511" s="100">
        <v>0.61</v>
      </c>
      <c r="AZ511" s="100">
        <v>28.49</v>
      </c>
      <c r="BA511" s="100">
        <v>-6.54</v>
      </c>
      <c r="BB511" s="100">
        <v>1.29</v>
      </c>
      <c r="BC511" s="100">
        <v>11.66</v>
      </c>
      <c r="BE511" s="12">
        <v>2021</v>
      </c>
      <c r="BF511" s="12">
        <f t="shared" si="136"/>
        <v>0</v>
      </c>
      <c r="BG511" s="100">
        <v>1.68</v>
      </c>
      <c r="BH511" s="55" t="s">
        <v>121</v>
      </c>
      <c r="BI511" s="55" t="s">
        <v>122</v>
      </c>
    </row>
    <row r="512" spans="1:61" ht="12.75" customHeight="1" x14ac:dyDescent="0.2">
      <c r="A512" s="55" t="s">
        <v>1141</v>
      </c>
      <c r="B512" s="55" t="s">
        <v>1142</v>
      </c>
      <c r="C512" s="156" t="s">
        <v>300</v>
      </c>
      <c r="D512" s="98" t="s">
        <v>795</v>
      </c>
      <c r="E512" s="157">
        <v>13</v>
      </c>
      <c r="F512" s="2">
        <v>436</v>
      </c>
      <c r="G512" s="2" t="s">
        <v>146</v>
      </c>
      <c r="H512" s="2" t="s">
        <v>146</v>
      </c>
      <c r="I512" s="100">
        <v>142.02000000000001</v>
      </c>
      <c r="J512" s="101">
        <f t="shared" si="122"/>
        <v>3.0136600478805802</v>
      </c>
      <c r="K512" s="104">
        <v>1.07</v>
      </c>
      <c r="L512" s="71">
        <v>4</v>
      </c>
      <c r="M512" s="28">
        <f t="shared" si="123"/>
        <v>4.28</v>
      </c>
      <c r="N512" s="103" t="s">
        <v>182</v>
      </c>
      <c r="O512" s="104">
        <v>1.01</v>
      </c>
      <c r="P512" s="158">
        <v>46098</v>
      </c>
      <c r="Q512" s="158">
        <v>46112</v>
      </c>
      <c r="R512" s="28">
        <f t="shared" si="124"/>
        <v>5.9405940594059459</v>
      </c>
      <c r="S512" s="105">
        <f>IF(INDEX(Historical!$D$7:$D1516,MATCH(B512,Historical!$B$7:$B$1044,0))=0,"n/a",(INDEX(Historical!$C$7:$C$1044,MATCH(B512,Historical!$B$7:$B$1044,0))/INDEX(Historical!$D$7:$D$1044,MATCH(B512,Historical!$B$7:$B$1044,0))-1)*100)</f>
        <v>5.2083333333333481</v>
      </c>
      <c r="T512" s="105">
        <f>IF(INDEX(Historical!$F$7:$F$1044,MATCH(B512,Historical!$B$7:$B$1044,0))=0,"n/a",((INDEX(Historical!$C$7:$C$1044,MATCH(B512,Historical!$B$7:$B$1044,0))/INDEX(Historical!$F$7:$F$1044,MATCH(B512,Historical!$B$7:$B$1044,0)))^(1/3)-1)*100)</f>
        <v>8.5337380171791608</v>
      </c>
      <c r="U512" s="105">
        <f>IF(INDEX(Historical!$H$7:$H$1044,MATCH(B512,Historical!$B$7:$B$1044,0))=0,"n/a",((INDEX(Historical!$C$7:$C$1044,MATCH(B512,Historical!$B$7:$B$1044,0))/INDEX(Historical!$H$7:$H$1044,MATCH(B512,Historical!$B$7:$B$1044,0)))^(1/5)-1)*100)</f>
        <v>11.732283861391091</v>
      </c>
      <c r="V512" s="105">
        <f>IF(INDEX(Historical!$M$7:$M$1044,MATCH(B512,Historical!$B$7:$B$1044,0))=0,"n/a",((INDEX(Historical!$C$7:$C$1044,MATCH(B512,Historical!$B$7:$B$1044,0))/INDEX(Historical!$M$7:$M$1044,MATCH(B512,Historical!$B$7:$B$1044,0)))^(1/10)-1)*100)</f>
        <v>10.269086739811751</v>
      </c>
      <c r="W512" s="106">
        <f t="shared" si="125"/>
        <v>1.1424856132441397</v>
      </c>
      <c r="X512" s="107">
        <f t="shared" si="126"/>
        <v>0.92162481236379346</v>
      </c>
      <c r="Y512" s="165"/>
      <c r="Z512" s="101">
        <f t="shared" si="127"/>
        <v>107.80856423173803</v>
      </c>
      <c r="AA512" s="109">
        <f t="shared" si="128"/>
        <v>35.77329974811083</v>
      </c>
      <c r="AB512" s="71">
        <v>12</v>
      </c>
      <c r="AC512" s="100">
        <v>3.97</v>
      </c>
      <c r="AD512" s="100">
        <v>9.64</v>
      </c>
      <c r="AE512" s="100">
        <v>15.14</v>
      </c>
      <c r="AF512" s="100">
        <v>2.48</v>
      </c>
      <c r="AG512" s="100">
        <v>6.21</v>
      </c>
      <c r="AH512" s="100">
        <v>-3.42</v>
      </c>
      <c r="AI512" s="100">
        <v>8.52</v>
      </c>
      <c r="AJ512" s="100">
        <v>12.73</v>
      </c>
      <c r="AK512" s="100">
        <v>3.95</v>
      </c>
      <c r="AL512" s="100">
        <v>135490</v>
      </c>
      <c r="AM512" s="100">
        <v>0.26</v>
      </c>
      <c r="AN512" s="100">
        <v>0.65</v>
      </c>
      <c r="AO512" s="110">
        <f t="shared" si="129"/>
        <v>-21.02735583883916</v>
      </c>
      <c r="AP512" s="111">
        <f t="shared" si="130"/>
        <v>14.74594390927167</v>
      </c>
      <c r="AQ512" s="112">
        <f t="shared" si="131"/>
        <v>98.570204070460647</v>
      </c>
      <c r="AR512" s="101">
        <f>INDEX(Historical!$C$7:$C$1045,MATCH(B512,Historical!$B$7:$B$1045,0))*IF(AH512="n/a",1.03,IF(AH512&lt;0,1.01,IF(AH512&gt;10,1.1,(1+AH512/100))))</f>
        <v>4.0804</v>
      </c>
      <c r="AS512" s="109">
        <f t="shared" si="132"/>
        <v>4.4280500800000002</v>
      </c>
      <c r="AT512" s="109">
        <f t="shared" si="138"/>
        <v>4.6029580581600005</v>
      </c>
      <c r="AU512" s="109">
        <f t="shared" si="138"/>
        <v>4.7847749014573209</v>
      </c>
      <c r="AV512" s="109">
        <f t="shared" si="138"/>
        <v>4.9737735100648859</v>
      </c>
      <c r="AW512" s="109">
        <f t="shared" si="133"/>
        <v>22.869956549682207</v>
      </c>
      <c r="AX512" s="113">
        <f t="shared" si="134"/>
        <v>16.103335128631326</v>
      </c>
      <c r="AY512" s="100">
        <v>1.35</v>
      </c>
      <c r="AZ512" s="100">
        <v>41.71</v>
      </c>
      <c r="BA512" s="100">
        <v>-2.35</v>
      </c>
      <c r="BB512" s="100">
        <v>3.7699999999999996</v>
      </c>
      <c r="BC512" s="100">
        <v>13.569999999999999</v>
      </c>
      <c r="BE512" s="12">
        <v>2014</v>
      </c>
      <c r="BF512" s="12">
        <f t="shared" si="136"/>
        <v>1</v>
      </c>
      <c r="BG512" s="100">
        <v>3.83</v>
      </c>
      <c r="BH512" s="55" t="s">
        <v>121</v>
      </c>
      <c r="BI512" s="55" t="s">
        <v>302</v>
      </c>
    </row>
    <row r="513" spans="1:61" ht="12.75" customHeight="1" x14ac:dyDescent="0.2">
      <c r="A513" s="55" t="s">
        <v>1143</v>
      </c>
      <c r="B513" s="55" t="s">
        <v>1144</v>
      </c>
      <c r="C513" s="156" t="s">
        <v>125</v>
      </c>
      <c r="D513" s="98" t="s">
        <v>392</v>
      </c>
      <c r="E513" s="157">
        <v>18</v>
      </c>
      <c r="F513" s="2">
        <v>224</v>
      </c>
      <c r="G513" s="2" t="s">
        <v>118</v>
      </c>
      <c r="H513" s="2" t="s">
        <v>118</v>
      </c>
      <c r="I513" s="100">
        <v>165.07</v>
      </c>
      <c r="J513" s="101">
        <f t="shared" si="122"/>
        <v>3.5621251590234446</v>
      </c>
      <c r="K513" s="104">
        <v>1.47</v>
      </c>
      <c r="L513" s="71">
        <v>4</v>
      </c>
      <c r="M513" s="28">
        <f t="shared" si="123"/>
        <v>5.88</v>
      </c>
      <c r="N513" s="103" t="s">
        <v>147</v>
      </c>
      <c r="O513" s="104">
        <v>1.35</v>
      </c>
      <c r="P513" s="158">
        <v>45933</v>
      </c>
      <c r="Q513" s="158">
        <v>45950</v>
      </c>
      <c r="R513" s="28">
        <f t="shared" si="124"/>
        <v>8.8888888888888786</v>
      </c>
      <c r="S513" s="105">
        <f>IF(INDEX(Historical!$D$7:$D1517,MATCH(B513,Historical!$B$7:$B$1044,0))=0,"n/a",(INDEX(Historical!$C$7:$C$1044,MATCH(B513,Historical!$B$7:$B$1044,0))/INDEX(Historical!$D$7:$D$1044,MATCH(B513,Historical!$B$7:$B$1044,0))-1)*100)</f>
        <v>5.1428571428571379</v>
      </c>
      <c r="T513" s="105">
        <f>IF(INDEX(Historical!$F$7:$F$1044,MATCH(B513,Historical!$B$7:$B$1044,0))=0,"n/a",((INDEX(Historical!$C$7:$C$1044,MATCH(B513,Historical!$B$7:$B$1044,0))/INDEX(Historical!$F$7:$F$1044,MATCH(B513,Historical!$B$7:$B$1044,0)))^(1/3)-1)*100)</f>
        <v>3.2155474050246546</v>
      </c>
      <c r="U513" s="105">
        <f>IF(INDEX(Historical!$H$7:$H$1044,MATCH(B513,Historical!$B$7:$B$1044,0))=0,"n/a",((INDEX(Historical!$C$7:$C$1044,MATCH(B513,Historical!$B$7:$B$1044,0))/INDEX(Historical!$H$7:$H$1044,MATCH(B513,Historical!$B$7:$B$1044,0)))^(1/5)-1)*100)</f>
        <v>3.2247011297944939</v>
      </c>
      <c r="V513" s="105">
        <f>IF(INDEX(Historical!$M$7:$M$1044,MATCH(B513,Historical!$B$7:$B$1044,0))=0,"n/a",((INDEX(Historical!$C$7:$C$1044,MATCH(B513,Historical!$B$7:$B$1044,0))/INDEX(Historical!$M$7:$M$1044,MATCH(B513,Historical!$B$7:$B$1044,0)))^(1/10)-1)*100)</f>
        <v>3.2217701383970843</v>
      </c>
      <c r="W513" s="106">
        <f t="shared" si="125"/>
        <v>1.0009097456589091</v>
      </c>
      <c r="X513" s="107">
        <f t="shared" si="126"/>
        <v>0.45482385469597936</v>
      </c>
      <c r="Y513" s="55"/>
      <c r="Z513" s="101">
        <f t="shared" si="127"/>
        <v>82.816901408450704</v>
      </c>
      <c r="AA513" s="109">
        <f t="shared" si="128"/>
        <v>23.249295774647887</v>
      </c>
      <c r="AB513" s="71">
        <v>12</v>
      </c>
      <c r="AC513" s="100">
        <v>7.1</v>
      </c>
      <c r="AD513" s="100">
        <v>1.86</v>
      </c>
      <c r="AE513" s="100">
        <v>6.21</v>
      </c>
      <c r="AF513" s="100" t="s">
        <v>142</v>
      </c>
      <c r="AG513" s="100" t="s">
        <v>142</v>
      </c>
      <c r="AH513" s="100">
        <v>11.34</v>
      </c>
      <c r="AI513" s="100">
        <v>9.01</v>
      </c>
      <c r="AJ513" s="100">
        <v>7.0900000000000007</v>
      </c>
      <c r="AK513" s="100">
        <v>9.7199999999999989</v>
      </c>
      <c r="AL513" s="100">
        <v>257269.99999999997</v>
      </c>
      <c r="AM513" s="100">
        <v>0.22999999999999998</v>
      </c>
      <c r="AN513" s="100" t="s">
        <v>142</v>
      </c>
      <c r="AO513" s="110">
        <f t="shared" si="129"/>
        <v>-16.462469485829949</v>
      </c>
      <c r="AP513" s="111">
        <f t="shared" si="130"/>
        <v>6.786826288817938</v>
      </c>
      <c r="AQ513" s="112" t="str">
        <f t="shared" si="131"/>
        <v>n/a</v>
      </c>
      <c r="AR513" s="101">
        <f>INDEX(Historical!$C$7:$C$1045,MATCH(B513,Historical!$B$7:$B$1045,0))*IF(AH513="n/a",1.03,IF(AH513&lt;0,1.01,IF(AH513&gt;10,1.1,(1+AH513/100))))</f>
        <v>6.0720000000000001</v>
      </c>
      <c r="AS513" s="109">
        <f t="shared" si="132"/>
        <v>6.6190872000000001</v>
      </c>
      <c r="AT513" s="109">
        <f t="shared" si="138"/>
        <v>7.2624624758399996</v>
      </c>
      <c r="AU513" s="109">
        <f t="shared" si="138"/>
        <v>7.9683738284916474</v>
      </c>
      <c r="AV513" s="109">
        <f t="shared" si="138"/>
        <v>8.7428997646210345</v>
      </c>
      <c r="AW513" s="109">
        <f t="shared" si="133"/>
        <v>36.664823268952681</v>
      </c>
      <c r="AX513" s="113">
        <f t="shared" si="134"/>
        <v>22.211681873721865</v>
      </c>
      <c r="AY513" s="100">
        <v>0.39</v>
      </c>
      <c r="AZ513" s="100">
        <v>16.16</v>
      </c>
      <c r="BA513" s="100">
        <v>-13.71</v>
      </c>
      <c r="BB513" s="100">
        <v>-1.82</v>
      </c>
      <c r="BC513" s="100">
        <v>0.45999999999999996</v>
      </c>
      <c r="BE513" s="12">
        <v>2008</v>
      </c>
      <c r="BF513" s="12">
        <f t="shared" si="136"/>
        <v>2</v>
      </c>
      <c r="BG513" s="100">
        <v>16.520000000000003</v>
      </c>
      <c r="BH513" s="55" t="s">
        <v>121</v>
      </c>
      <c r="BI513" s="55" t="s">
        <v>122</v>
      </c>
    </row>
    <row r="514" spans="1:61" ht="12.75" customHeight="1" x14ac:dyDescent="0.2">
      <c r="A514" s="55" t="s">
        <v>1145</v>
      </c>
      <c r="B514" s="55" t="s">
        <v>1146</v>
      </c>
      <c r="C514" s="156" t="s">
        <v>134</v>
      </c>
      <c r="D514" s="98" t="s">
        <v>157</v>
      </c>
      <c r="E514" s="157">
        <v>15</v>
      </c>
      <c r="F514" s="2">
        <v>311</v>
      </c>
      <c r="G514" s="2" t="s">
        <v>119</v>
      </c>
      <c r="H514" s="2" t="s">
        <v>118</v>
      </c>
      <c r="I514" s="100">
        <v>223</v>
      </c>
      <c r="J514" s="101">
        <f t="shared" si="122"/>
        <v>3.0493273542600896</v>
      </c>
      <c r="K514" s="104">
        <v>1.7</v>
      </c>
      <c r="L514" s="71">
        <v>4</v>
      </c>
      <c r="M514" s="28">
        <f t="shared" si="123"/>
        <v>6.8</v>
      </c>
      <c r="N514" s="103" t="s">
        <v>120</v>
      </c>
      <c r="O514" s="104">
        <v>1.6</v>
      </c>
      <c r="P514" s="158">
        <v>45853</v>
      </c>
      <c r="Q514" s="158">
        <v>45874</v>
      </c>
      <c r="R514" s="28">
        <f t="shared" si="124"/>
        <v>6.249999999999992</v>
      </c>
      <c r="S514" s="105">
        <f>IF(INDEX(Historical!$D$7:$D1518,MATCH(B514,Historical!$B$7:$B$1044,0))=0,"n/a",(INDEX(Historical!$C$7:$C$1044,MATCH(B514,Historical!$B$7:$B$1044,0))/INDEX(Historical!$D$7:$D$1044,MATCH(B514,Historical!$B$7:$B$1044,0))-1)*100)</f>
        <v>4.7619047619047672</v>
      </c>
      <c r="T514" s="105">
        <f>IF(INDEX(Historical!$F$7:$F$1044,MATCH(B514,Historical!$B$7:$B$1044,0))=0,"n/a",((INDEX(Historical!$C$7:$C$1044,MATCH(B514,Historical!$B$7:$B$1044,0))/INDEX(Historical!$F$7:$F$1044,MATCH(B514,Historical!$B$7:$B$1044,0)))^(1/3)-1)*100)</f>
        <v>4.7028966897414426</v>
      </c>
      <c r="U514" s="105">
        <f>IF(INDEX(Historical!$H$7:$H$1044,MATCH(B514,Historical!$B$7:$B$1044,0))=0,"n/a",((INDEX(Historical!$C$7:$C$1044,MATCH(B514,Historical!$B$7:$B$1044,0))/INDEX(Historical!$H$7:$H$1044,MATCH(B514,Historical!$B$7:$B$1044,0)))^(1/5)-1)*100)</f>
        <v>7.4873165575328748</v>
      </c>
      <c r="V514" s="105">
        <f>IF(INDEX(Historical!$M$7:$M$1044,MATCH(B514,Historical!$B$7:$B$1044,0))=0,"n/a",((INDEX(Historical!$C$7:$C$1044,MATCH(B514,Historical!$B$7:$B$1044,0))/INDEX(Historical!$M$7:$M$1044,MATCH(B514,Historical!$B$7:$B$1044,0)))^(1/10)-1)*100)</f>
        <v>12.624995805364048</v>
      </c>
      <c r="W514" s="106">
        <f t="shared" si="125"/>
        <v>0.59305497387584871</v>
      </c>
      <c r="X514" s="107" t="str">
        <f t="shared" si="126"/>
        <v>n/a</v>
      </c>
      <c r="Y514" s="165"/>
      <c r="Z514" s="101">
        <f t="shared" si="127"/>
        <v>39.488966318234617</v>
      </c>
      <c r="AA514" s="109">
        <f t="shared" si="128"/>
        <v>12.950058072009293</v>
      </c>
      <c r="AB514" s="71">
        <v>12</v>
      </c>
      <c r="AC514" s="100">
        <v>17.22</v>
      </c>
      <c r="AD514" s="100">
        <v>0.91</v>
      </c>
      <c r="AE514" s="100">
        <v>2.6</v>
      </c>
      <c r="AF514" s="100">
        <v>1.41</v>
      </c>
      <c r="AG514" s="100">
        <v>11.95</v>
      </c>
      <c r="AH514" s="100">
        <v>11.33</v>
      </c>
      <c r="AI514" s="100">
        <v>13.919999999999998</v>
      </c>
      <c r="AJ514" s="100">
        <v>-0.44</v>
      </c>
      <c r="AK514" s="100">
        <v>11.59</v>
      </c>
      <c r="AL514" s="100">
        <v>89950</v>
      </c>
      <c r="AM514" s="100">
        <v>0.42</v>
      </c>
      <c r="AN514" s="100">
        <v>1.05</v>
      </c>
      <c r="AO514" s="110">
        <f t="shared" si="129"/>
        <v>-2.4134141602163286</v>
      </c>
      <c r="AP514" s="111">
        <f t="shared" si="130"/>
        <v>10.536643911792964</v>
      </c>
      <c r="AQ514" s="112">
        <f t="shared" si="131"/>
        <v>-9.9146531053699967</v>
      </c>
      <c r="AR514" s="101">
        <f>INDEX(Historical!$C$7:$C$1045,MATCH(B514,Historical!$B$7:$B$1045,0))*IF(AH514="n/a",1.03,IF(AH514&lt;0,1.01,IF(AH514&gt;10,1.1,(1+AH514/100))))</f>
        <v>7.26</v>
      </c>
      <c r="AS514" s="109">
        <f t="shared" si="132"/>
        <v>7.9860000000000007</v>
      </c>
      <c r="AT514" s="109">
        <f t="shared" si="138"/>
        <v>8.7846000000000011</v>
      </c>
      <c r="AU514" s="109">
        <f t="shared" si="138"/>
        <v>9.6630600000000015</v>
      </c>
      <c r="AV514" s="109">
        <f t="shared" si="138"/>
        <v>10.629366000000003</v>
      </c>
      <c r="AW514" s="109">
        <f t="shared" si="133"/>
        <v>44.323026000000006</v>
      </c>
      <c r="AX514" s="113">
        <f t="shared" si="134"/>
        <v>19.875796412556056</v>
      </c>
      <c r="AY514" s="100">
        <v>0.93</v>
      </c>
      <c r="AZ514" s="100">
        <v>42.309999999999995</v>
      </c>
      <c r="BA514" s="100">
        <v>-8.58</v>
      </c>
      <c r="BB514" s="100">
        <v>4.04</v>
      </c>
      <c r="BC514" s="100">
        <v>8.870000000000001</v>
      </c>
      <c r="BE514" s="12">
        <v>2011</v>
      </c>
      <c r="BF514" s="12">
        <f t="shared" si="136"/>
        <v>1</v>
      </c>
      <c r="BG514" s="100">
        <v>1.24</v>
      </c>
      <c r="BH514" s="55" t="s">
        <v>121</v>
      </c>
      <c r="BI514" s="55" t="s">
        <v>122</v>
      </c>
    </row>
    <row r="515" spans="1:61" ht="12.75" customHeight="1" x14ac:dyDescent="0.2">
      <c r="A515" s="123" t="s">
        <v>446</v>
      </c>
      <c r="B515" s="55" t="s">
        <v>447</v>
      </c>
      <c r="C515" s="156" t="s">
        <v>116</v>
      </c>
      <c r="D515" s="98" t="s">
        <v>215</v>
      </c>
      <c r="E515" s="157">
        <v>50</v>
      </c>
      <c r="F515" s="2">
        <v>53</v>
      </c>
      <c r="G515" s="2" t="s">
        <v>119</v>
      </c>
      <c r="H515" s="2" t="s">
        <v>119</v>
      </c>
      <c r="I515" s="100">
        <v>80.709999999999994</v>
      </c>
      <c r="J515" s="101">
        <f t="shared" si="122"/>
        <v>1.3381241481848596</v>
      </c>
      <c r="K515" s="104">
        <v>0.27</v>
      </c>
      <c r="L515" s="71">
        <v>4</v>
      </c>
      <c r="M515" s="28">
        <f t="shared" si="123"/>
        <v>1.08</v>
      </c>
      <c r="N515" s="103" t="s">
        <v>372</v>
      </c>
      <c r="O515" s="104">
        <v>0.25</v>
      </c>
      <c r="P515" s="158">
        <v>46045</v>
      </c>
      <c r="Q515" s="158">
        <v>46059</v>
      </c>
      <c r="R515" s="28">
        <f t="shared" si="124"/>
        <v>8.0000000000000071</v>
      </c>
      <c r="S515" s="105">
        <f>IF(INDEX(Historical!$D$7:$D1519,MATCH(B515,Historical!$B$7:$B$1044,0))=0,"n/a",(INDEX(Historical!$C$7:$C$1044,MATCH(B515,Historical!$B$7:$B$1044,0))/INDEX(Historical!$D$7:$D$1044,MATCH(B515,Historical!$B$7:$B$1044,0))-1)*100)</f>
        <v>8.6956521739130377</v>
      </c>
      <c r="T515" s="105">
        <f>IF(INDEX(Historical!$F$7:$F$1044,MATCH(B515,Historical!$B$7:$B$1044,0))=0,"n/a",((INDEX(Historical!$C$7:$C$1044,MATCH(B515,Historical!$B$7:$B$1044,0))/INDEX(Historical!$F$7:$F$1044,MATCH(B515,Historical!$B$7:$B$1044,0)))^(1/3)-1)*100)</f>
        <v>5.983983294832651</v>
      </c>
      <c r="U515" s="105">
        <f>IF(INDEX(Historical!$H$7:$H$1044,MATCH(B515,Historical!$B$7:$B$1044,0))=0,"n/a",((INDEX(Historical!$C$7:$C$1044,MATCH(B515,Historical!$B$7:$B$1044,0))/INDEX(Historical!$H$7:$H$1044,MATCH(B515,Historical!$B$7:$B$1044,0)))^(1/5)-1)*100)</f>
        <v>5.6421622299043017</v>
      </c>
      <c r="V515" s="105">
        <f>IF(INDEX(Historical!$M$7:$M$1044,MATCH(B515,Historical!$B$7:$B$1044,0))=0,"n/a",((INDEX(Historical!$C$7:$C$1044,MATCH(B515,Historical!$B$7:$B$1044,0))/INDEX(Historical!$M$7:$M$1044,MATCH(B515,Historical!$B$7:$B$1044,0)))^(1/10)-1)*100)</f>
        <v>1.5239421142770215</v>
      </c>
      <c r="W515" s="106">
        <f t="shared" si="125"/>
        <v>3.7023468129437571</v>
      </c>
      <c r="X515" s="107">
        <f t="shared" si="126"/>
        <v>0.43334579338742713</v>
      </c>
      <c r="Y515" s="167" t="s">
        <v>448</v>
      </c>
      <c r="Z515" s="101">
        <f t="shared" si="127"/>
        <v>26.535626535626534</v>
      </c>
      <c r="AA515" s="109">
        <f t="shared" si="128"/>
        <v>19.830466830466829</v>
      </c>
      <c r="AB515" s="71">
        <v>12</v>
      </c>
      <c r="AC515" s="100">
        <v>4.07</v>
      </c>
      <c r="AD515" s="100">
        <v>1.66</v>
      </c>
      <c r="AE515" s="100">
        <v>3.1</v>
      </c>
      <c r="AF515" s="100">
        <v>3.42</v>
      </c>
      <c r="AG515" s="100">
        <v>17.61</v>
      </c>
      <c r="AH515" s="100">
        <v>8.7900000000000009</v>
      </c>
      <c r="AI515" s="100">
        <v>8.6900000000000013</v>
      </c>
      <c r="AJ515" s="100">
        <v>13.020000000000001</v>
      </c>
      <c r="AK515" s="100">
        <v>8.3800000000000008</v>
      </c>
      <c r="AL515" s="100">
        <v>13040</v>
      </c>
      <c r="AM515" s="100">
        <v>0.57999999999999996</v>
      </c>
      <c r="AN515" s="100">
        <v>0.55000000000000004</v>
      </c>
      <c r="AO515" s="110">
        <f t="shared" si="129"/>
        <v>-12.850180452377668</v>
      </c>
      <c r="AP515" s="111">
        <f t="shared" si="130"/>
        <v>6.9802863780891613</v>
      </c>
      <c r="AQ515" s="112">
        <f t="shared" si="131"/>
        <v>73.61540709945524</v>
      </c>
      <c r="AR515" s="101">
        <f>INDEX(Historical!$C$7:$C$1045,MATCH(B515,Historical!$B$7:$B$1045,0))*IF(AH515="n/a",1.03,IF(AH515&lt;0,1.01,IF(AH515&gt;10,1.1,(1+AH515/100))))</f>
        <v>1.0879000000000001</v>
      </c>
      <c r="AS515" s="109">
        <f t="shared" si="132"/>
        <v>1.1824385100000001</v>
      </c>
      <c r="AT515" s="109">
        <f t="shared" si="138"/>
        <v>1.2815268571380003</v>
      </c>
      <c r="AU515" s="109">
        <f t="shared" si="138"/>
        <v>1.3889188077661649</v>
      </c>
      <c r="AV515" s="109">
        <f t="shared" si="138"/>
        <v>1.5053102038569697</v>
      </c>
      <c r="AW515" s="109">
        <f t="shared" si="133"/>
        <v>6.4460943787611349</v>
      </c>
      <c r="AX515" s="113">
        <f t="shared" si="134"/>
        <v>7.9867356941656986</v>
      </c>
      <c r="AY515" s="100">
        <v>1.1200000000000001</v>
      </c>
      <c r="AZ515" s="100">
        <v>0.26</v>
      </c>
      <c r="BA515" s="100">
        <v>-29.17</v>
      </c>
      <c r="BB515" s="100">
        <v>-11.14</v>
      </c>
      <c r="BC515" s="100">
        <v>-21.02</v>
      </c>
      <c r="BE515" s="12">
        <v>1977</v>
      </c>
      <c r="BF515" s="12">
        <f t="shared" si="136"/>
        <v>5</v>
      </c>
      <c r="BG515" s="100">
        <v>9.49</v>
      </c>
      <c r="BH515" s="55" t="s">
        <v>121</v>
      </c>
      <c r="BI515" s="55" t="s">
        <v>122</v>
      </c>
    </row>
    <row r="516" spans="1:61" ht="12.75" customHeight="1" x14ac:dyDescent="0.2">
      <c r="A516" s="123" t="s">
        <v>1147</v>
      </c>
      <c r="B516" s="55" t="s">
        <v>1148</v>
      </c>
      <c r="C516" s="156" t="s">
        <v>162</v>
      </c>
      <c r="D516" s="98" t="s">
        <v>296</v>
      </c>
      <c r="E516" s="157">
        <v>14</v>
      </c>
      <c r="F516" s="2">
        <v>368</v>
      </c>
      <c r="G516" s="2" t="s">
        <v>119</v>
      </c>
      <c r="H516" s="2" t="s">
        <v>119</v>
      </c>
      <c r="I516" s="100">
        <v>103.72</v>
      </c>
      <c r="J516" s="101">
        <f t="shared" si="122"/>
        <v>3.5094485152333204</v>
      </c>
      <c r="K516" s="104">
        <v>0.91</v>
      </c>
      <c r="L516" s="71">
        <v>4</v>
      </c>
      <c r="M516" s="28">
        <f t="shared" si="123"/>
        <v>3.64</v>
      </c>
      <c r="N516" s="103" t="s">
        <v>136</v>
      </c>
      <c r="O516" s="104">
        <v>0.89500000000000002</v>
      </c>
      <c r="P516" s="158">
        <v>45964</v>
      </c>
      <c r="Q516" s="158">
        <v>45992</v>
      </c>
      <c r="R516" s="28">
        <f t="shared" si="124"/>
        <v>1.6759776536312863</v>
      </c>
      <c r="S516" s="105">
        <f>IF(INDEX(Historical!$D$7:$D1520,MATCH(B516,Historical!$B$7:$B$1044,0))=0,"n/a",(INDEX(Historical!$C$7:$C$1044,MATCH(B516,Historical!$B$7:$B$1044,0))/INDEX(Historical!$D$7:$D$1044,MATCH(B516,Historical!$B$7:$B$1044,0))-1)*100)</f>
        <v>1.6973125884016893</v>
      </c>
      <c r="T516" s="105">
        <f>IF(INDEX(Historical!$F$7:$F$1044,MATCH(B516,Historical!$B$7:$B$1044,0))=0,"n/a",((INDEX(Historical!$C$7:$C$1044,MATCH(B516,Historical!$B$7:$B$1044,0))/INDEX(Historical!$F$7:$F$1044,MATCH(B516,Historical!$B$7:$B$1044,0)))^(1/3)-1)*100)</f>
        <v>1.7269590542156266</v>
      </c>
      <c r="U516" s="105">
        <f>IF(INDEX(Historical!$H$7:$H$1044,MATCH(B516,Historical!$B$7:$B$1044,0))=0,"n/a",((INDEX(Historical!$C$7:$C$1044,MATCH(B516,Historical!$B$7:$B$1044,0))/INDEX(Historical!$H$7:$H$1044,MATCH(B516,Historical!$B$7:$B$1044,0)))^(1/5)-1)*100)</f>
        <v>2.4997171852536137</v>
      </c>
      <c r="V516" s="105">
        <f>IF(INDEX(Historical!$M$7:$M$1044,MATCH(B516,Historical!$B$7:$B$1044,0))=0,"n/a",((INDEX(Historical!$C$7:$C$1044,MATCH(B516,Historical!$B$7:$B$1044,0))/INDEX(Historical!$M$7:$M$1044,MATCH(B516,Historical!$B$7:$B$1044,0)))^(1/10)-1)*100)</f>
        <v>4.0802160860085479</v>
      </c>
      <c r="W516" s="106">
        <f t="shared" si="125"/>
        <v>0.61264333372572688</v>
      </c>
      <c r="X516" s="107">
        <f t="shared" si="126"/>
        <v>3.4242701167857725</v>
      </c>
      <c r="Y516" s="166"/>
      <c r="Z516" s="101">
        <f t="shared" si="127"/>
        <v>71.93675889328064</v>
      </c>
      <c r="AA516" s="109">
        <f t="shared" si="128"/>
        <v>20.49802371541502</v>
      </c>
      <c r="AB516" s="71">
        <v>12</v>
      </c>
      <c r="AC516" s="100">
        <v>5.0599999999999996</v>
      </c>
      <c r="AD516" s="100">
        <v>2.88</v>
      </c>
      <c r="AE516" s="100">
        <v>2.35</v>
      </c>
      <c r="AF516" s="100">
        <v>1.78</v>
      </c>
      <c r="AG516" s="100">
        <v>8.93</v>
      </c>
      <c r="AH516" s="100">
        <v>-6.6199999999999992</v>
      </c>
      <c r="AI516" s="100">
        <v>17.96</v>
      </c>
      <c r="AJ516" s="100">
        <v>0.73</v>
      </c>
      <c r="AK516" s="100">
        <v>6.47</v>
      </c>
      <c r="AL516" s="100">
        <v>12550</v>
      </c>
      <c r="AM516" s="100">
        <v>0.19</v>
      </c>
      <c r="AN516" s="100">
        <v>2.0299999999999998</v>
      </c>
      <c r="AO516" s="110">
        <f t="shared" si="129"/>
        <v>-14.488858014928086</v>
      </c>
      <c r="AP516" s="111">
        <f t="shared" si="130"/>
        <v>6.0091657004869337</v>
      </c>
      <c r="AQ516" s="112">
        <f t="shared" si="131"/>
        <v>27.342900536637238</v>
      </c>
      <c r="AR516" s="101">
        <f>INDEX(Historical!$C$7:$C$1045,MATCH(B516,Historical!$B$7:$B$1045,0))*IF(AH516="n/a",1.03,IF(AH516&lt;0,1.01,IF(AH516&gt;10,1.1,(1+AH516/100))))</f>
        <v>3.6309500000000003</v>
      </c>
      <c r="AS516" s="109">
        <f t="shared" si="132"/>
        <v>3.9940450000000007</v>
      </c>
      <c r="AT516" s="109">
        <f t="shared" si="138"/>
        <v>4.2524597115000011</v>
      </c>
      <c r="AU516" s="109">
        <f t="shared" si="138"/>
        <v>4.5275938548340511</v>
      </c>
      <c r="AV516" s="109">
        <f t="shared" si="138"/>
        <v>4.8205291772418137</v>
      </c>
      <c r="AW516" s="109">
        <f t="shared" si="133"/>
        <v>21.225577743575865</v>
      </c>
      <c r="AX516" s="113">
        <f t="shared" si="134"/>
        <v>20.464305576143332</v>
      </c>
      <c r="AY516" s="100">
        <v>0.45</v>
      </c>
      <c r="AZ516" s="100">
        <v>21.560000000000002</v>
      </c>
      <c r="BA516" s="100">
        <v>-1.1400000000000001</v>
      </c>
      <c r="BB516" s="100">
        <v>2.34</v>
      </c>
      <c r="BC516" s="100">
        <v>11.34</v>
      </c>
      <c r="BE516" s="12">
        <v>2013</v>
      </c>
      <c r="BF516" s="12">
        <f t="shared" si="136"/>
        <v>1</v>
      </c>
      <c r="BG516" s="100">
        <v>2.09</v>
      </c>
      <c r="BH516" s="55" t="s">
        <v>121</v>
      </c>
      <c r="BI516" s="55" t="s">
        <v>122</v>
      </c>
    </row>
    <row r="517" spans="1:61" ht="12.75" customHeight="1" x14ac:dyDescent="0.2">
      <c r="A517" s="55" t="s">
        <v>1149</v>
      </c>
      <c r="B517" s="55" t="s">
        <v>1150</v>
      </c>
      <c r="C517" s="156" t="s">
        <v>335</v>
      </c>
      <c r="D517" s="98" t="s">
        <v>336</v>
      </c>
      <c r="E517" s="157">
        <v>16</v>
      </c>
      <c r="F517" s="2">
        <v>302</v>
      </c>
      <c r="G517" s="2" t="s">
        <v>146</v>
      </c>
      <c r="H517" s="2" t="s">
        <v>146</v>
      </c>
      <c r="I517" s="100">
        <v>213.32</v>
      </c>
      <c r="J517" s="101">
        <f t="shared" si="122"/>
        <v>2.4376523532720795</v>
      </c>
      <c r="K517" s="104">
        <v>1.3</v>
      </c>
      <c r="L517" s="71">
        <v>4</v>
      </c>
      <c r="M517" s="28">
        <f t="shared" si="123"/>
        <v>5.2</v>
      </c>
      <c r="N517" s="103" t="s">
        <v>273</v>
      </c>
      <c r="O517" s="104">
        <v>1.25</v>
      </c>
      <c r="P517" s="158">
        <v>46156</v>
      </c>
      <c r="Q517" s="158">
        <v>46170</v>
      </c>
      <c r="R517" s="28">
        <f t="shared" si="124"/>
        <v>4.0000000000000036</v>
      </c>
      <c r="S517" s="105">
        <f>IF(INDEX(Historical!$D$7:$D1521,MATCH(B517,Historical!$B$7:$B$1044,0))=0,"n/a",(INDEX(Historical!$C$7:$C$1044,MATCH(B517,Historical!$B$7:$B$1044,0))/INDEX(Historical!$D$7:$D$1044,MATCH(B517,Historical!$B$7:$B$1044,0))-1)*100)</f>
        <v>5.3191489361702038</v>
      </c>
      <c r="T517" s="105">
        <f>IF(INDEX(Historical!$F$7:$F$1044,MATCH(B517,Historical!$B$7:$B$1044,0))=0,"n/a",((INDEX(Historical!$C$7:$C$1044,MATCH(B517,Historical!$B$7:$B$1044,0))/INDEX(Historical!$F$7:$F$1044,MATCH(B517,Historical!$B$7:$B$1044,0)))^(1/3)-1)*100)</f>
        <v>9.2128819145921739</v>
      </c>
      <c r="U517" s="105">
        <f>IF(INDEX(Historical!$H$7:$H$1044,MATCH(B517,Historical!$B$7:$B$1044,0))=0,"n/a",((INDEX(Historical!$C$7:$C$1044,MATCH(B517,Historical!$B$7:$B$1044,0))/INDEX(Historical!$H$7:$H$1044,MATCH(B517,Historical!$B$7:$B$1044,0)))^(1/5)-1)*100)</f>
        <v>16.668588412984487</v>
      </c>
      <c r="V517" s="105">
        <f>IF(INDEX(Historical!$M$7:$M$1044,MATCH(B517,Historical!$B$7:$B$1044,0))=0,"n/a",((INDEX(Historical!$C$7:$C$1044,MATCH(B517,Historical!$B$7:$B$1044,0))/INDEX(Historical!$M$7:$M$1044,MATCH(B517,Historical!$B$7:$B$1044,0)))^(1/10)-1)*100)</f>
        <v>17.343900463843287</v>
      </c>
      <c r="W517" s="106">
        <f t="shared" si="125"/>
        <v>0.96106342674955858</v>
      </c>
      <c r="X517" s="107">
        <f t="shared" si="126"/>
        <v>4.3182871536229239</v>
      </c>
      <c r="Y517" s="166"/>
      <c r="Z517" s="101">
        <f t="shared" si="127"/>
        <v>47.838086476540944</v>
      </c>
      <c r="AA517" s="109">
        <f t="shared" si="128"/>
        <v>19.624655013799448</v>
      </c>
      <c r="AB517" s="71">
        <v>12</v>
      </c>
      <c r="AC517" s="100">
        <v>10.87</v>
      </c>
      <c r="AD517" s="100">
        <v>2.5</v>
      </c>
      <c r="AE517" s="100">
        <v>1.45</v>
      </c>
      <c r="AF517" s="100">
        <v>6.86</v>
      </c>
      <c r="AG517" s="100">
        <v>34.07</v>
      </c>
      <c r="AH517" s="100">
        <v>3.15</v>
      </c>
      <c r="AI517" s="100">
        <v>8.6300000000000008</v>
      </c>
      <c r="AJ517" s="100">
        <v>3.8600000000000003</v>
      </c>
      <c r="AK517" s="100">
        <v>7.1</v>
      </c>
      <c r="AL517" s="100">
        <v>7770</v>
      </c>
      <c r="AM517" s="100">
        <v>3.34</v>
      </c>
      <c r="AN517" s="100">
        <v>1.4</v>
      </c>
      <c r="AO517" s="110">
        <f t="shared" si="129"/>
        <v>-0.51841424754288212</v>
      </c>
      <c r="AP517" s="111">
        <f t="shared" si="130"/>
        <v>19.106240766256565</v>
      </c>
      <c r="AQ517" s="112">
        <f t="shared" si="131"/>
        <v>144.60865197259639</v>
      </c>
      <c r="AR517" s="101">
        <f>INDEX(Historical!$C$7:$C$1045,MATCH(B517,Historical!$B$7:$B$1045,0))*IF(AH517="n/a",1.03,IF(AH517&lt;0,1.01,IF(AH517&gt;10,1.1,(1+AH517/100))))</f>
        <v>5.1059250000000009</v>
      </c>
      <c r="AS517" s="109">
        <f t="shared" si="132"/>
        <v>5.5465663275000017</v>
      </c>
      <c r="AT517" s="109">
        <f t="shared" si="138"/>
        <v>5.9403725367525011</v>
      </c>
      <c r="AU517" s="109">
        <f t="shared" si="138"/>
        <v>6.362138986861928</v>
      </c>
      <c r="AV517" s="109">
        <f t="shared" si="138"/>
        <v>6.8138508549291243</v>
      </c>
      <c r="AW517" s="109">
        <f t="shared" si="133"/>
        <v>29.768853706043558</v>
      </c>
      <c r="AX517" s="113">
        <f t="shared" si="134"/>
        <v>13.955022363605643</v>
      </c>
      <c r="AY517" s="100">
        <v>1.1599999999999999</v>
      </c>
      <c r="AZ517" s="100">
        <v>9.120000000000001</v>
      </c>
      <c r="BA517" s="100">
        <v>-38.17</v>
      </c>
      <c r="BB517" s="100">
        <v>-0.43</v>
      </c>
      <c r="BC517" s="100">
        <v>-18.96</v>
      </c>
      <c r="BE517" s="12">
        <v>2011</v>
      </c>
      <c r="BF517" s="12">
        <f t="shared" si="136"/>
        <v>1</v>
      </c>
      <c r="BG517" s="100">
        <v>10.48</v>
      </c>
      <c r="BH517" s="55" t="s">
        <v>121</v>
      </c>
      <c r="BI517" s="55" t="s">
        <v>122</v>
      </c>
    </row>
    <row r="518" spans="1:61" ht="12.75" customHeight="1" x14ac:dyDescent="0.2">
      <c r="A518" s="123" t="s">
        <v>1151</v>
      </c>
      <c r="B518" s="55" t="s">
        <v>1152</v>
      </c>
      <c r="C518" s="156" t="s">
        <v>162</v>
      </c>
      <c r="D518" s="98" t="s">
        <v>296</v>
      </c>
      <c r="E518" s="157">
        <v>21</v>
      </c>
      <c r="F518" s="2">
        <v>207</v>
      </c>
      <c r="G518" s="2" t="s">
        <v>146</v>
      </c>
      <c r="H518" s="2" t="s">
        <v>146</v>
      </c>
      <c r="I518" s="100">
        <v>51.93</v>
      </c>
      <c r="J518" s="101">
        <f t="shared" si="122"/>
        <v>4.2461005199306765</v>
      </c>
      <c r="K518" s="104">
        <v>0.55125000000000002</v>
      </c>
      <c r="L518" s="71">
        <v>4</v>
      </c>
      <c r="M518" s="28">
        <f t="shared" si="123"/>
        <v>2.2050000000000001</v>
      </c>
      <c r="N518" s="103" t="s">
        <v>240</v>
      </c>
      <c r="O518" s="104">
        <v>0.52500000000000002</v>
      </c>
      <c r="P518" s="158">
        <v>46198</v>
      </c>
      <c r="Q518" s="158">
        <v>46218</v>
      </c>
      <c r="R518" s="28">
        <f t="shared" si="124"/>
        <v>4.9999999999999991</v>
      </c>
      <c r="S518" s="105">
        <f>IF(INDEX(Historical!$D$7:$D1522,MATCH(B518,Historical!$B$7:$B$1044,0))=0,"n/a",(INDEX(Historical!$C$7:$C$1044,MATCH(B518,Historical!$B$7:$B$1044,0))/INDEX(Historical!$D$7:$D$1044,MATCH(B518,Historical!$B$7:$B$1044,0))-1)*100)</f>
        <v>5.1282051282051322</v>
      </c>
      <c r="T518" s="105">
        <f>IF(INDEX(Historical!$F$7:$F$1044,MATCH(B518,Historical!$B$7:$B$1044,0))=0,"n/a",((INDEX(Historical!$C$7:$C$1044,MATCH(B518,Historical!$B$7:$B$1044,0))/INDEX(Historical!$F$7:$F$1044,MATCH(B518,Historical!$B$7:$B$1044,0)))^(1/3)-1)*100)</f>
        <v>5.1162156261971736</v>
      </c>
      <c r="U518" s="105">
        <f>IF(INDEX(Historical!$H$7:$H$1044,MATCH(B518,Historical!$B$7:$B$1044,0))=0,"n/a",((INDEX(Historical!$C$7:$C$1044,MATCH(B518,Historical!$B$7:$B$1044,0))/INDEX(Historical!$H$7:$H$1044,MATCH(B518,Historical!$B$7:$B$1044,0)))^(1/5)-1)*100)</f>
        <v>5.5812421240159171</v>
      </c>
      <c r="V518" s="105">
        <f>IF(INDEX(Historical!$M$7:$M$1044,MATCH(B518,Historical!$B$7:$B$1044,0))=0,"n/a",((INDEX(Historical!$C$7:$C$1044,MATCH(B518,Historical!$B$7:$B$1044,0))/INDEX(Historical!$M$7:$M$1044,MATCH(B518,Historical!$B$7:$B$1044,0)))^(1/10)-1)*100)</f>
        <v>5.8594387700312556</v>
      </c>
      <c r="W518" s="106">
        <f t="shared" si="125"/>
        <v>0.95252162247377581</v>
      </c>
      <c r="X518" s="107">
        <f t="shared" si="126"/>
        <v>0.56777641139531199</v>
      </c>
      <c r="Y518" s="55"/>
      <c r="Z518" s="101">
        <f t="shared" si="127"/>
        <v>79.891304347826093</v>
      </c>
      <c r="AA518" s="109">
        <f t="shared" si="128"/>
        <v>18.815217391304348</v>
      </c>
      <c r="AB518" s="71">
        <v>12</v>
      </c>
      <c r="AC518" s="100">
        <v>2.76</v>
      </c>
      <c r="AD518" s="100">
        <v>1.97</v>
      </c>
      <c r="AE518" s="100">
        <v>1.78</v>
      </c>
      <c r="AF518" s="100">
        <v>1.45</v>
      </c>
      <c r="AG518" s="100">
        <v>7.7200000000000006</v>
      </c>
      <c r="AH518" s="100">
        <v>11.87</v>
      </c>
      <c r="AI518" s="100">
        <v>4.7600000000000007</v>
      </c>
      <c r="AJ518" s="100">
        <v>9.83</v>
      </c>
      <c r="AK518" s="100">
        <v>7.3599999999999994</v>
      </c>
      <c r="AL518" s="100">
        <v>6010</v>
      </c>
      <c r="AM518" s="100">
        <v>0.49</v>
      </c>
      <c r="AN518" s="100">
        <v>1.27</v>
      </c>
      <c r="AO518" s="110">
        <f t="shared" si="129"/>
        <v>-8.987874747357754</v>
      </c>
      <c r="AP518" s="111">
        <f t="shared" si="130"/>
        <v>9.8273426439465936</v>
      </c>
      <c r="AQ518" s="112">
        <f t="shared" si="131"/>
        <v>10.115222920541655</v>
      </c>
      <c r="AR518" s="101">
        <f>INDEX(Historical!$C$7:$C$1045,MATCH(B518,Historical!$B$7:$B$1045,0))*IF(AH518="n/a",1.03,IF(AH518&lt;0,1.01,IF(AH518&gt;10,1.1,(1+AH518/100))))</f>
        <v>2.2549999999999999</v>
      </c>
      <c r="AS518" s="109">
        <f t="shared" si="132"/>
        <v>2.3623380000000003</v>
      </c>
      <c r="AT518" s="109">
        <f t="shared" si="138"/>
        <v>2.5362060768000001</v>
      </c>
      <c r="AU518" s="109">
        <f t="shared" si="138"/>
        <v>2.7228708440524798</v>
      </c>
      <c r="AV518" s="109">
        <f t="shared" si="138"/>
        <v>2.923274138174742</v>
      </c>
      <c r="AW518" s="109">
        <f t="shared" si="133"/>
        <v>12.799689059027221</v>
      </c>
      <c r="AX518" s="113">
        <f t="shared" si="134"/>
        <v>24.647966607023342</v>
      </c>
      <c r="AY518" s="100">
        <v>0.56000000000000005</v>
      </c>
      <c r="AZ518" s="100">
        <v>31.319999999999997</v>
      </c>
      <c r="BA518" s="100">
        <v>-4.92</v>
      </c>
      <c r="BB518" s="100">
        <v>-1.22</v>
      </c>
      <c r="BC518" s="100">
        <v>8.9599999999999991</v>
      </c>
      <c r="BE518" s="12">
        <v>2006</v>
      </c>
      <c r="BF518" s="12">
        <f t="shared" si="136"/>
        <v>2</v>
      </c>
      <c r="BG518" s="100">
        <v>2.33</v>
      </c>
      <c r="BH518" s="55" t="s">
        <v>121</v>
      </c>
      <c r="BI518" s="55" t="s">
        <v>122</v>
      </c>
    </row>
    <row r="519" spans="1:61" ht="12.75" customHeight="1" x14ac:dyDescent="0.2">
      <c r="A519" s="55" t="s">
        <v>1153</v>
      </c>
      <c r="B519" s="55" t="s">
        <v>1154</v>
      </c>
      <c r="C519" s="156" t="s">
        <v>198</v>
      </c>
      <c r="D519" s="98" t="s">
        <v>565</v>
      </c>
      <c r="E519" s="157">
        <v>14</v>
      </c>
      <c r="F519" s="2">
        <v>387</v>
      </c>
      <c r="G519" s="2" t="s">
        <v>146</v>
      </c>
      <c r="H519" s="2" t="s">
        <v>146</v>
      </c>
      <c r="I519" s="100">
        <v>72.709999999999994</v>
      </c>
      <c r="J519" s="101">
        <f t="shared" ref="J519:J582" si="139">(M519/I519)*100</f>
        <v>1.1827809104662359</v>
      </c>
      <c r="K519" s="104">
        <v>0.215</v>
      </c>
      <c r="L519" s="71">
        <v>4</v>
      </c>
      <c r="M519" s="28">
        <f t="shared" ref="M519:M582" si="140">K519*L519</f>
        <v>0.86</v>
      </c>
      <c r="N519" s="103" t="s">
        <v>270</v>
      </c>
      <c r="O519" s="104">
        <v>0.21</v>
      </c>
      <c r="P519" s="158">
        <v>46080</v>
      </c>
      <c r="Q519" s="158">
        <v>46112</v>
      </c>
      <c r="R519" s="28">
        <f t="shared" ref="R519:R582" si="141">(K519-O519)/O519*100</f>
        <v>2.3809523809523832</v>
      </c>
      <c r="S519" s="105">
        <f>IF(INDEX(Historical!$D$7:$D1523,MATCH(B519,Historical!$B$7:$B$1044,0))=0,"n/a",(INDEX(Historical!$C$7:$C$1044,MATCH(B519,Historical!$B$7:$B$1044,0))/INDEX(Historical!$D$7:$D$1044,MATCH(B519,Historical!$B$7:$B$1044,0))-1)*100)</f>
        <v>3.7037037037036979</v>
      </c>
      <c r="T519" s="105">
        <f>IF(INDEX(Historical!$F$7:$F$1044,MATCH(B519,Historical!$B$7:$B$1044,0))=0,"n/a",((INDEX(Historical!$C$7:$C$1044,MATCH(B519,Historical!$B$7:$B$1044,0))/INDEX(Historical!$F$7:$F$1044,MATCH(B519,Historical!$B$7:$B$1044,0)))^(1/3)-1)*100)</f>
        <v>5.2726599609396629</v>
      </c>
      <c r="U519" s="105">
        <f>IF(INDEX(Historical!$H$7:$H$1044,MATCH(B519,Historical!$B$7:$B$1044,0))=0,"n/a",((INDEX(Historical!$C$7:$C$1044,MATCH(B519,Historical!$B$7:$B$1044,0))/INDEX(Historical!$H$7:$H$1044,MATCH(B519,Historical!$B$7:$B$1044,0)))^(1/5)-1)*100)</f>
        <v>14.869835499703509</v>
      </c>
      <c r="V519" s="105">
        <f>IF(INDEX(Historical!$M$7:$M$1044,MATCH(B519,Historical!$B$7:$B$1044,0))=0,"n/a",((INDEX(Historical!$C$7:$C$1044,MATCH(B519,Historical!$B$7:$B$1044,0))/INDEX(Historical!$M$7:$M$1044,MATCH(B519,Historical!$B$7:$B$1044,0)))^(1/10)-1)*100)</f>
        <v>13.346158167069744</v>
      </c>
      <c r="W519" s="106">
        <f t="shared" ref="W519:W582" si="142">IF(OR(U519&lt;=0,U519="n/a",V519&lt;=0,V519="n/a"),"n/a",U519/V519)</f>
        <v>1.1141659879614854</v>
      </c>
      <c r="X519" s="107" t="str">
        <f t="shared" ref="X519:X582" si="143">IF(OR(AJ519&lt;=0,AJ519="n/a",U519&lt;=0,U519="n/a"),"n/a",U519/AJ519)</f>
        <v>n/a</v>
      </c>
      <c r="Y519" s="162" t="s">
        <v>1723</v>
      </c>
      <c r="Z519" s="101">
        <f t="shared" ref="Z519:Z582" si="144">IF(OR(AC519&lt;0.01,AC519="n/a"),"n/a",M519/AC519*100)</f>
        <v>220.5128205128205</v>
      </c>
      <c r="AA519" s="109">
        <f t="shared" ref="AA519:AA582" si="145">IF(OR(AC519&lt;0.01,AC519="n/a"),"n/a",I519/AC519)</f>
        <v>186.4358974358974</v>
      </c>
      <c r="AB519" s="71">
        <v>12</v>
      </c>
      <c r="AC519" s="100">
        <v>0.39</v>
      </c>
      <c r="AD519" s="100">
        <v>1.9</v>
      </c>
      <c r="AE519" s="100">
        <v>9.1300000000000008</v>
      </c>
      <c r="AF519" s="100">
        <v>5.98</v>
      </c>
      <c r="AG519" s="100">
        <v>3.11</v>
      </c>
      <c r="AH519" s="100">
        <v>3.52</v>
      </c>
      <c r="AI519" s="100">
        <v>42.35</v>
      </c>
      <c r="AJ519" s="100">
        <v>-19.63</v>
      </c>
      <c r="AK519" s="100">
        <v>20.74</v>
      </c>
      <c r="AL519" s="100">
        <v>4050</v>
      </c>
      <c r="AM519" s="100">
        <v>2.4500000000000002</v>
      </c>
      <c r="AN519" s="100">
        <v>0.03</v>
      </c>
      <c r="AO519" s="110">
        <f t="shared" ref="AO519:AO582" si="146">IF(U519="n/a","n/a",IF(AA519&lt;0,"n/a",IF(AA519="n/a","n/a",J519+U519-AA519)))</f>
        <v>-170.38328102572765</v>
      </c>
      <c r="AP519" s="111">
        <f t="shared" ref="AP519:AP582" si="147">IF(U519="n/a","n/a",J519+U519)</f>
        <v>16.052616410169744</v>
      </c>
      <c r="AQ519" s="112">
        <f t="shared" ref="AQ519:AQ582" si="148">IF(OR(AC519&lt;0.01,AC519="n/a",AF519="n/a"),"n/a",(I519/SQRT(22.5*AC519*(I519/AF519))-1)*100)</f>
        <v>603.92129189646266</v>
      </c>
      <c r="AR519" s="101">
        <f>INDEX(Historical!$C$7:$C$1045,MATCH(B519,Historical!$B$7:$B$1045,0))*IF(AH519="n/a",1.03,IF(AH519&lt;0,1.01,IF(AH519&gt;10,1.1,(1+AH519/100))))</f>
        <v>0.8695679999999999</v>
      </c>
      <c r="AS519" s="109">
        <f t="shared" ref="AS519:AS582" si="149">IF($AI519="n/a",1.03*AR519,IF($AI519&lt;0,1.01*AR519,IF($AI519&gt;10,1.1*AR519,(1+$AI519/100)*AR519)))</f>
        <v>0.95652479999999995</v>
      </c>
      <c r="AT519" s="109">
        <f t="shared" si="138"/>
        <v>1.05217728</v>
      </c>
      <c r="AU519" s="109">
        <f t="shared" si="138"/>
        <v>1.1573950080000002</v>
      </c>
      <c r="AV519" s="109">
        <f t="shared" si="138"/>
        <v>1.2731345088000003</v>
      </c>
      <c r="AW519" s="109">
        <f t="shared" ref="AW519:AW582" si="150">SUM(AR519:AV519)</f>
        <v>5.3087995968000001</v>
      </c>
      <c r="AX519" s="113">
        <f t="shared" ref="AX519:AX582" si="151">AW519/I519*100</f>
        <v>7.3013335123091743</v>
      </c>
      <c r="AY519" s="100">
        <v>1.48</v>
      </c>
      <c r="AZ519" s="100">
        <v>135.61000000000001</v>
      </c>
      <c r="BA519" s="100">
        <v>-4.6100000000000003</v>
      </c>
      <c r="BB519" s="100">
        <v>36.809999999999995</v>
      </c>
      <c r="BC519" s="100">
        <v>61.360000000000007</v>
      </c>
      <c r="BE519" s="12">
        <v>2013</v>
      </c>
      <c r="BF519" s="12">
        <f t="shared" si="136"/>
        <v>1</v>
      </c>
      <c r="BG519" s="100">
        <v>2.76</v>
      </c>
      <c r="BH519" s="55" t="s">
        <v>121</v>
      </c>
      <c r="BI519" s="55" t="s">
        <v>122</v>
      </c>
    </row>
    <row r="520" spans="1:61" ht="12.75" customHeight="1" x14ac:dyDescent="0.2">
      <c r="A520" s="55" t="s">
        <v>449</v>
      </c>
      <c r="B520" s="55" t="s">
        <v>450</v>
      </c>
      <c r="C520" s="156" t="s">
        <v>139</v>
      </c>
      <c r="D520" s="98" t="s">
        <v>140</v>
      </c>
      <c r="E520" s="157">
        <v>54</v>
      </c>
      <c r="F520" s="2">
        <v>34</v>
      </c>
      <c r="G520" s="2" t="s">
        <v>119</v>
      </c>
      <c r="H520" s="2" t="s">
        <v>118</v>
      </c>
      <c r="I520" s="100">
        <v>108.5</v>
      </c>
      <c r="J520" s="101">
        <f t="shared" si="139"/>
        <v>2.617511520737327</v>
      </c>
      <c r="K520" s="104">
        <v>0.71</v>
      </c>
      <c r="L520" s="71">
        <v>4</v>
      </c>
      <c r="M520" s="28">
        <f t="shared" si="140"/>
        <v>2.84</v>
      </c>
      <c r="N520" s="103" t="s">
        <v>265</v>
      </c>
      <c r="O520" s="104">
        <v>0.68</v>
      </c>
      <c r="P520" s="158">
        <v>45880</v>
      </c>
      <c r="Q520" s="158">
        <v>45912</v>
      </c>
      <c r="R520" s="28">
        <f t="shared" si="141"/>
        <v>4.4117647058823399</v>
      </c>
      <c r="S520" s="105">
        <f>IF(INDEX(Historical!$D$7:$D1524,MATCH(B520,Historical!$B$7:$B$1044,0))=0,"n/a",(INDEX(Historical!$C$7:$C$1044,MATCH(B520,Historical!$B$7:$B$1044,0))/INDEX(Historical!$D$7:$D$1044,MATCH(B520,Historical!$B$7:$B$1044,0))-1)*100)</f>
        <v>4.5112781954887105</v>
      </c>
      <c r="T520" s="105">
        <f>IF(INDEX(Historical!$F$7:$F$1044,MATCH(B520,Historical!$B$7:$B$1044,0))=0,"n/a",((INDEX(Historical!$C$7:$C$1044,MATCH(B520,Historical!$B$7:$B$1044,0))/INDEX(Historical!$F$7:$F$1044,MATCH(B520,Historical!$B$7:$B$1044,0)))^(1/3)-1)*100)</f>
        <v>4.7312957325696958</v>
      </c>
      <c r="U520" s="105">
        <f>IF(INDEX(Historical!$H$7:$H$1044,MATCH(B520,Historical!$B$7:$B$1044,0))=0,"n/a",((INDEX(Historical!$C$7:$C$1044,MATCH(B520,Historical!$B$7:$B$1044,0))/INDEX(Historical!$H$7:$H$1044,MATCH(B520,Historical!$B$7:$B$1044,0)))^(1/5)-1)*100)</f>
        <v>5.7706322148565414</v>
      </c>
      <c r="V520" s="105">
        <f>IF(INDEX(Historical!$M$7:$M$1044,MATCH(B520,Historical!$B$7:$B$1044,0))=0,"n/a",((INDEX(Historical!$C$7:$C$1044,MATCH(B520,Historical!$B$7:$B$1044,0))/INDEX(Historical!$M$7:$M$1044,MATCH(B520,Historical!$B$7:$B$1044,0)))^(1/10)-1)*100)</f>
        <v>6.9864644132039633</v>
      </c>
      <c r="W520" s="106">
        <f t="shared" si="142"/>
        <v>0.82597317807136061</v>
      </c>
      <c r="X520" s="107">
        <f t="shared" si="143"/>
        <v>0.62588201896491769</v>
      </c>
      <c r="Y520" s="165"/>
      <c r="Z520" s="101">
        <f t="shared" si="144"/>
        <v>40.687679083094551</v>
      </c>
      <c r="AA520" s="109">
        <f t="shared" si="145"/>
        <v>15.544412607449855</v>
      </c>
      <c r="AB520" s="71">
        <v>12</v>
      </c>
      <c r="AC520" s="100">
        <v>6.98</v>
      </c>
      <c r="AD520" s="100">
        <v>1.68</v>
      </c>
      <c r="AE520" s="100">
        <v>1.51</v>
      </c>
      <c r="AF520" s="100">
        <v>2.98</v>
      </c>
      <c r="AG520" s="100">
        <v>21</v>
      </c>
      <c r="AH520" s="100">
        <v>4.1099999999999994</v>
      </c>
      <c r="AI520" s="100">
        <v>9.08</v>
      </c>
      <c r="AJ520" s="100">
        <v>9.2200000000000006</v>
      </c>
      <c r="AK520" s="100">
        <v>7.4899999999999993</v>
      </c>
      <c r="AL520" s="100">
        <v>24280</v>
      </c>
      <c r="AM520" s="100">
        <v>0.12</v>
      </c>
      <c r="AN520" s="100">
        <v>0.95</v>
      </c>
      <c r="AO520" s="110">
        <f t="shared" si="146"/>
        <v>-7.1562688718559873</v>
      </c>
      <c r="AP520" s="111">
        <f t="shared" si="147"/>
        <v>8.3881437355938679</v>
      </c>
      <c r="AQ520" s="112">
        <f t="shared" si="148"/>
        <v>43.484183518913142</v>
      </c>
      <c r="AR520" s="101">
        <f>INDEX(Historical!$C$7:$C$1045,MATCH(B520,Historical!$B$7:$B$1045,0))*IF(AH520="n/a",1.03,IF(AH520&lt;0,1.01,IF(AH520&gt;10,1.1,(1+AH520/100))))</f>
        <v>2.8942579999999998</v>
      </c>
      <c r="AS520" s="109">
        <f t="shared" si="149"/>
        <v>3.1570566263999997</v>
      </c>
      <c r="AT520" s="109">
        <f t="shared" si="138"/>
        <v>3.3935201677173596</v>
      </c>
      <c r="AU520" s="109">
        <f t="shared" si="138"/>
        <v>3.64769482827939</v>
      </c>
      <c r="AV520" s="109">
        <f t="shared" si="138"/>
        <v>3.9209071709175163</v>
      </c>
      <c r="AW520" s="109">
        <f t="shared" si="150"/>
        <v>17.013436793314263</v>
      </c>
      <c r="AX520" s="113">
        <f t="shared" si="151"/>
        <v>15.680586906280428</v>
      </c>
      <c r="AY520" s="100">
        <v>1.04</v>
      </c>
      <c r="AZ520" s="100">
        <v>16.189999999999998</v>
      </c>
      <c r="BA520" s="100">
        <v>-18.68</v>
      </c>
      <c r="BB520" s="100">
        <v>-1.22</v>
      </c>
      <c r="BC520" s="100">
        <v>0.57999999999999996</v>
      </c>
      <c r="BE520" s="12">
        <v>1972</v>
      </c>
      <c r="BF520" s="12">
        <f t="shared" si="136"/>
        <v>6</v>
      </c>
      <c r="BG520" s="100">
        <v>7.2900000000000009</v>
      </c>
      <c r="BH520" s="55" t="s">
        <v>121</v>
      </c>
      <c r="BI520" s="55" t="s">
        <v>122</v>
      </c>
    </row>
    <row r="521" spans="1:61" ht="12.75" customHeight="1" x14ac:dyDescent="0.2">
      <c r="A521" s="123" t="s">
        <v>1155</v>
      </c>
      <c r="B521" s="55" t="s">
        <v>1156</v>
      </c>
      <c r="C521" s="156" t="s">
        <v>134</v>
      </c>
      <c r="D521" s="98" t="s">
        <v>157</v>
      </c>
      <c r="E521" s="157">
        <v>14</v>
      </c>
      <c r="F521" s="2">
        <v>372</v>
      </c>
      <c r="G521" s="2" t="s">
        <v>146</v>
      </c>
      <c r="H521" s="2" t="s">
        <v>146</v>
      </c>
      <c r="I521" s="100">
        <v>60</v>
      </c>
      <c r="J521" s="101">
        <f t="shared" si="139"/>
        <v>2.2666666666666666</v>
      </c>
      <c r="K521" s="104">
        <v>0.34</v>
      </c>
      <c r="L521" s="71">
        <v>4</v>
      </c>
      <c r="M521" s="28">
        <f t="shared" si="140"/>
        <v>1.36</v>
      </c>
      <c r="N521" s="103" t="s">
        <v>182</v>
      </c>
      <c r="O521" s="104">
        <v>0.33</v>
      </c>
      <c r="P521" s="158">
        <v>45989</v>
      </c>
      <c r="Q521" s="158">
        <v>46003</v>
      </c>
      <c r="R521" s="28">
        <f t="shared" si="141"/>
        <v>3.0303030303030329</v>
      </c>
      <c r="S521" s="105">
        <f>IF(INDEX(Historical!$D$7:$D1525,MATCH(B521,Historical!$B$7:$B$1044,0))=0,"n/a",(INDEX(Historical!$C$7:$C$1044,MATCH(B521,Historical!$B$7:$B$1044,0))/INDEX(Historical!$D$7:$D$1044,MATCH(B521,Historical!$B$7:$B$1044,0))-1)*100)</f>
        <v>9.6199999999999832</v>
      </c>
      <c r="T521" s="105">
        <f>IF(INDEX(Historical!$F$7:$F$1044,MATCH(B521,Historical!$B$7:$B$1044,0))=0,"n/a",((INDEX(Historical!$C$7:$C$1044,MATCH(B521,Historical!$B$7:$B$1044,0))/INDEX(Historical!$F$7:$F$1044,MATCH(B521,Historical!$B$7:$B$1044,0)))^(1/3)-1)*100)</f>
        <v>7.1357504443796183</v>
      </c>
      <c r="U521" s="105">
        <f>IF(INDEX(Historical!$H$7:$H$1044,MATCH(B521,Historical!$B$7:$B$1044,0))=0,"n/a",((INDEX(Historical!$C$7:$C$1044,MATCH(B521,Historical!$B$7:$B$1044,0))/INDEX(Historical!$H$7:$H$1044,MATCH(B521,Historical!$B$7:$B$1044,0)))^(1/5)-1)*100)</f>
        <v>7.4981736890812334</v>
      </c>
      <c r="V521" s="105">
        <f>IF(INDEX(Historical!$M$7:$M$1044,MATCH(B521,Historical!$B$7:$B$1044,0))=0,"n/a",((INDEX(Historical!$C$7:$C$1044,MATCH(B521,Historical!$B$7:$B$1044,0))/INDEX(Historical!$M$7:$M$1044,MATCH(B521,Historical!$B$7:$B$1044,0)))^(1/10)-1)*100)</f>
        <v>8.9385461875319159</v>
      </c>
      <c r="W521" s="106">
        <f t="shared" si="142"/>
        <v>0.83885830332679712</v>
      </c>
      <c r="X521" s="107" t="str">
        <f t="shared" si="143"/>
        <v>n/a</v>
      </c>
      <c r="Y521" s="170"/>
      <c r="Z521" s="101" t="str">
        <f t="shared" si="144"/>
        <v>n/a</v>
      </c>
      <c r="AA521" s="109" t="str">
        <f t="shared" si="145"/>
        <v>n/a</v>
      </c>
      <c r="AB521" s="71">
        <v>12</v>
      </c>
      <c r="AC521" s="100" t="s">
        <v>142</v>
      </c>
      <c r="AD521" s="100" t="s">
        <v>142</v>
      </c>
      <c r="AE521" s="100" t="s">
        <v>142</v>
      </c>
      <c r="AF521" s="100" t="s">
        <v>142</v>
      </c>
      <c r="AG521" s="100" t="s">
        <v>142</v>
      </c>
      <c r="AH521" s="100" t="s">
        <v>142</v>
      </c>
      <c r="AI521" s="100" t="s">
        <v>142</v>
      </c>
      <c r="AJ521" s="100" t="s">
        <v>142</v>
      </c>
      <c r="AK521" s="100" t="s">
        <v>142</v>
      </c>
      <c r="AL521" s="100" t="s">
        <v>142</v>
      </c>
      <c r="AM521" s="100" t="s">
        <v>142</v>
      </c>
      <c r="AN521" s="100" t="s">
        <v>142</v>
      </c>
      <c r="AO521" s="110" t="str">
        <f t="shared" si="146"/>
        <v>n/a</v>
      </c>
      <c r="AP521" s="111">
        <f t="shared" si="147"/>
        <v>9.7648403557479</v>
      </c>
      <c r="AQ521" s="112" t="str">
        <f t="shared" si="148"/>
        <v>n/a</v>
      </c>
      <c r="AR521" s="101">
        <f>INDEX(Historical!$C$7:$C$1045,MATCH(B521,Historical!$B$7:$B$1045,0))*IF(AH521="n/a",1.03,IF(AH521&lt;0,1.01,IF(AH521&gt;10,1.1,(1+AH521/100))))</f>
        <v>1.2801428571428541</v>
      </c>
      <c r="AS521" s="109">
        <f t="shared" si="149"/>
        <v>1.3185471428571398</v>
      </c>
      <c r="AT521" s="109">
        <f t="shared" si="138"/>
        <v>1.3581035571428541</v>
      </c>
      <c r="AU521" s="109">
        <f t="shared" si="138"/>
        <v>1.3988466638571397</v>
      </c>
      <c r="AV521" s="109">
        <f t="shared" si="138"/>
        <v>1.4408120637728539</v>
      </c>
      <c r="AW521" s="109">
        <f t="shared" si="150"/>
        <v>6.7964522847728421</v>
      </c>
      <c r="AX521" s="113">
        <f t="shared" si="151"/>
        <v>11.327420474621404</v>
      </c>
      <c r="AY521" s="100" t="s">
        <v>142</v>
      </c>
      <c r="AZ521" s="100" t="s">
        <v>142</v>
      </c>
      <c r="BA521" s="100" t="s">
        <v>142</v>
      </c>
      <c r="BB521" s="100" t="s">
        <v>142</v>
      </c>
      <c r="BC521" s="100" t="s">
        <v>142</v>
      </c>
      <c r="BD521" s="20" t="s">
        <v>108</v>
      </c>
      <c r="BE521" s="12">
        <v>2012</v>
      </c>
      <c r="BF521" s="12">
        <f t="shared" si="136"/>
        <v>1</v>
      </c>
      <c r="BG521" s="100" t="s">
        <v>142</v>
      </c>
      <c r="BH521" s="55" t="s">
        <v>121</v>
      </c>
      <c r="BI521" s="55" t="s">
        <v>122</v>
      </c>
    </row>
    <row r="522" spans="1:61" ht="12.75" customHeight="1" x14ac:dyDescent="0.2">
      <c r="A522" s="123" t="s">
        <v>1157</v>
      </c>
      <c r="B522" s="55" t="s">
        <v>1158</v>
      </c>
      <c r="C522" s="156" t="s">
        <v>180</v>
      </c>
      <c r="D522" s="98" t="s">
        <v>358</v>
      </c>
      <c r="E522" s="157">
        <v>23</v>
      </c>
      <c r="F522" s="2">
        <v>158</v>
      </c>
      <c r="G522" s="2" t="s">
        <v>146</v>
      </c>
      <c r="H522" s="2" t="s">
        <v>146</v>
      </c>
      <c r="I522" s="100">
        <v>11.84</v>
      </c>
      <c r="J522" s="101">
        <f t="shared" si="139"/>
        <v>9.7972972972972965</v>
      </c>
      <c r="K522" s="104">
        <v>0.28999999999999998</v>
      </c>
      <c r="L522" s="71">
        <v>4</v>
      </c>
      <c r="M522" s="28">
        <f t="shared" si="140"/>
        <v>1.1599999999999999</v>
      </c>
      <c r="N522" s="103" t="s">
        <v>312</v>
      </c>
      <c r="O522" s="104">
        <v>0.27600000000000002</v>
      </c>
      <c r="P522" s="115">
        <v>45723</v>
      </c>
      <c r="Q522" s="115">
        <v>45741</v>
      </c>
      <c r="R522" s="28">
        <f t="shared" si="141"/>
        <v>5.0724637681159255</v>
      </c>
      <c r="S522" s="105">
        <f>IF(INDEX(Historical!$D$7:$D1526,MATCH(B522,Historical!$B$7:$B$1044,0))=0,"n/a",(INDEX(Historical!$C$7:$C$1044,MATCH(B522,Historical!$B$7:$B$1044,0))/INDEX(Historical!$D$7:$D$1044,MATCH(B522,Historical!$B$7:$B$1044,0))-1)*100)</f>
        <v>5.0724637681159201</v>
      </c>
      <c r="T522" s="105">
        <f>IF(INDEX(Historical!$F$7:$F$1044,MATCH(B522,Historical!$B$7:$B$1044,0))=0,"n/a",((INDEX(Historical!$C$7:$C$1044,MATCH(B522,Historical!$B$7:$B$1044,0))/INDEX(Historical!$F$7:$F$1044,MATCH(B522,Historical!$B$7:$B$1044,0)))^(1/3)-1)*100)</f>
        <v>3.7070347012313709</v>
      </c>
      <c r="U522" s="105">
        <f>IF(INDEX(Historical!$H$7:$H$1044,MATCH(B522,Historical!$B$7:$B$1044,0))=0,"n/a",((INDEX(Historical!$C$7:$C$1044,MATCH(B522,Historical!$B$7:$B$1044,0))/INDEX(Historical!$H$7:$H$1044,MATCH(B522,Historical!$B$7:$B$1044,0)))^(1/5)-1)*100)</f>
        <v>5.2066267398430677</v>
      </c>
      <c r="V522" s="105">
        <f>IF(INDEX(Historical!$M$7:$M$1044,MATCH(B522,Historical!$B$7:$B$1044,0))=0,"n/a",((INDEX(Historical!$C$7:$C$1044,MATCH(B522,Historical!$B$7:$B$1044,0))/INDEX(Historical!$M$7:$M$1044,MATCH(B522,Historical!$B$7:$B$1044,0)))^(1/10)-1)*100)</f>
        <v>8.7799358808551951</v>
      </c>
      <c r="W522" s="106">
        <f t="shared" si="142"/>
        <v>0.59301420995524678</v>
      </c>
      <c r="X522" s="107" t="str">
        <f t="shared" si="143"/>
        <v>n/a</v>
      </c>
      <c r="Y522" s="123" t="s">
        <v>559</v>
      </c>
      <c r="Z522" s="101" t="str">
        <f t="shared" si="144"/>
        <v>n/a</v>
      </c>
      <c r="AA522" s="109" t="str">
        <f t="shared" si="145"/>
        <v>n/a</v>
      </c>
      <c r="AB522" s="71">
        <v>6</v>
      </c>
      <c r="AC522" s="100">
        <v>-10.28</v>
      </c>
      <c r="AD522" s="100" t="s">
        <v>142</v>
      </c>
      <c r="AE522" s="100">
        <v>0.38</v>
      </c>
      <c r="AF522" s="100">
        <v>0.55000000000000004</v>
      </c>
      <c r="AG522" s="100">
        <v>-38.659999999999997</v>
      </c>
      <c r="AH522" s="100">
        <v>-23.36</v>
      </c>
      <c r="AI522" s="100">
        <v>13.59</v>
      </c>
      <c r="AJ522" s="100">
        <v>-53.83</v>
      </c>
      <c r="AK522" s="100">
        <v>-1.31</v>
      </c>
      <c r="AL522" s="100">
        <v>1630</v>
      </c>
      <c r="AM522" s="100">
        <v>0.38</v>
      </c>
      <c r="AN522" s="100">
        <v>1.3</v>
      </c>
      <c r="AO522" s="110" t="str">
        <f t="shared" si="146"/>
        <v>n/a</v>
      </c>
      <c r="AP522" s="111">
        <f t="shared" si="147"/>
        <v>15.003924037140365</v>
      </c>
      <c r="AQ522" s="112" t="str">
        <f t="shared" si="148"/>
        <v>n/a</v>
      </c>
      <c r="AR522" s="101">
        <f>INDEX(Historical!$C$7:$C$1045,MATCH(B522,Historical!$B$7:$B$1045,0))*IF(AH522="n/a",1.03,IF(AH522&lt;0,1.01,IF(AH522&gt;10,1.1,(1+AH522/100))))</f>
        <v>1.1716</v>
      </c>
      <c r="AS522" s="109">
        <f t="shared" si="149"/>
        <v>1.2887600000000001</v>
      </c>
      <c r="AT522" s="109">
        <f t="shared" si="138"/>
        <v>1.3016476000000001</v>
      </c>
      <c r="AU522" s="109">
        <f t="shared" si="138"/>
        <v>1.3146640760000001</v>
      </c>
      <c r="AV522" s="109">
        <f t="shared" si="138"/>
        <v>1.3278107167600002</v>
      </c>
      <c r="AW522" s="109">
        <f t="shared" si="150"/>
        <v>6.4044823927600003</v>
      </c>
      <c r="AX522" s="113">
        <f t="shared" si="151"/>
        <v>54.09191210101352</v>
      </c>
      <c r="AY522" s="100">
        <v>0.5</v>
      </c>
      <c r="AZ522" s="100">
        <v>28.349999999999998</v>
      </c>
      <c r="BA522" s="100">
        <v>-58.36</v>
      </c>
      <c r="BB522" s="100">
        <v>5.3100000000000005</v>
      </c>
      <c r="BC522" s="100">
        <v>-30.09</v>
      </c>
      <c r="BE522" s="12">
        <v>2003</v>
      </c>
      <c r="BF522" s="12">
        <f t="shared" si="136"/>
        <v>2</v>
      </c>
      <c r="BG522" s="100">
        <v>-15.42</v>
      </c>
      <c r="BH522" s="55" t="s">
        <v>121</v>
      </c>
      <c r="BI522" s="55" t="s">
        <v>122</v>
      </c>
    </row>
    <row r="523" spans="1:61" ht="12.75" customHeight="1" x14ac:dyDescent="0.2">
      <c r="A523" s="55" t="s">
        <v>1159</v>
      </c>
      <c r="B523" s="55" t="s">
        <v>1160</v>
      </c>
      <c r="C523" s="156" t="s">
        <v>134</v>
      </c>
      <c r="D523" s="98" t="s">
        <v>135</v>
      </c>
      <c r="E523" s="157">
        <v>17</v>
      </c>
      <c r="F523" s="2">
        <v>242</v>
      </c>
      <c r="G523" s="2" t="s">
        <v>146</v>
      </c>
      <c r="H523" s="2" t="s">
        <v>146</v>
      </c>
      <c r="I523" s="100">
        <v>281.27</v>
      </c>
      <c r="J523" s="101">
        <f t="shared" si="139"/>
        <v>1.7065453123333452</v>
      </c>
      <c r="K523" s="104">
        <v>1.2</v>
      </c>
      <c r="L523" s="71">
        <v>4</v>
      </c>
      <c r="M523" s="28">
        <f t="shared" si="140"/>
        <v>4.8</v>
      </c>
      <c r="N523" s="103" t="s">
        <v>355</v>
      </c>
      <c r="O523" s="104">
        <v>1.04</v>
      </c>
      <c r="P523" s="158">
        <v>46076</v>
      </c>
      <c r="Q523" s="158">
        <v>46094</v>
      </c>
      <c r="R523" s="28">
        <f t="shared" si="141"/>
        <v>15.384615384615378</v>
      </c>
      <c r="S523" s="105">
        <f>IF(INDEX(Historical!$D$7:$D1527,MATCH(B523,Historical!$B$7:$B$1044,0))=0,"n/a",(INDEX(Historical!$C$7:$C$1044,MATCH(B523,Historical!$B$7:$B$1044,0))/INDEX(Historical!$D$7:$D$1044,MATCH(B523,Historical!$B$7:$B$1044,0))-1)*100)</f>
        <v>26.060606060606073</v>
      </c>
      <c r="T523" s="105">
        <f>IF(INDEX(Historical!$F$7:$F$1044,MATCH(B523,Historical!$B$7:$B$1044,0))=0,"n/a",((INDEX(Historical!$C$7:$C$1044,MATCH(B523,Historical!$B$7:$B$1044,0))/INDEX(Historical!$F$7:$F$1044,MATCH(B523,Historical!$B$7:$B$1044,0)))^(1/3)-1)*100)</f>
        <v>23.658379218865932</v>
      </c>
      <c r="U523" s="105">
        <f>IF(INDEX(Historical!$H$7:$H$1044,MATCH(B523,Historical!$B$7:$B$1044,0))=0,"n/a",((INDEX(Historical!$C$7:$C$1044,MATCH(B523,Historical!$B$7:$B$1044,0))/INDEX(Historical!$H$7:$H$1044,MATCH(B523,Historical!$B$7:$B$1044,0)))^(1/5)-1)*100)</f>
        <v>21.058327510759469</v>
      </c>
      <c r="V523" s="105">
        <f>IF(INDEX(Historical!$M$7:$M$1044,MATCH(B523,Historical!$B$7:$B$1044,0))=0,"n/a",((INDEX(Historical!$C$7:$C$1044,MATCH(B523,Historical!$B$7:$B$1044,0))/INDEX(Historical!$M$7:$M$1044,MATCH(B523,Historical!$B$7:$B$1044,0)))^(1/10)-1)*100)</f>
        <v>20.58445799940376</v>
      </c>
      <c r="W523" s="106">
        <f t="shared" si="142"/>
        <v>1.0230207427064357</v>
      </c>
      <c r="X523" s="107">
        <f t="shared" si="143"/>
        <v>1.1036859282368696</v>
      </c>
      <c r="Y523" s="123"/>
      <c r="Z523" s="101">
        <f t="shared" si="144"/>
        <v>20.924149956408019</v>
      </c>
      <c r="AA523" s="109">
        <f t="shared" si="145"/>
        <v>12.261115954664341</v>
      </c>
      <c r="AB523" s="71">
        <v>12</v>
      </c>
      <c r="AC523" s="100">
        <v>22.94</v>
      </c>
      <c r="AD523" s="100">
        <v>1.35</v>
      </c>
      <c r="AE523" s="100">
        <v>2.64</v>
      </c>
      <c r="AF523" s="100">
        <v>3.66</v>
      </c>
      <c r="AG523" s="100">
        <v>31.830000000000002</v>
      </c>
      <c r="AH523" s="100">
        <v>4.32</v>
      </c>
      <c r="AI523" s="100">
        <v>9.6</v>
      </c>
      <c r="AJ523" s="100">
        <v>19.079999999999998</v>
      </c>
      <c r="AK523" s="100">
        <v>7.93</v>
      </c>
      <c r="AL523" s="100">
        <v>8830</v>
      </c>
      <c r="AM523" s="100">
        <v>0.66</v>
      </c>
      <c r="AN523" s="100">
        <v>0.74</v>
      </c>
      <c r="AO523" s="110">
        <f t="shared" si="146"/>
        <v>10.503756868428475</v>
      </c>
      <c r="AP523" s="111">
        <f t="shared" si="147"/>
        <v>22.764872823092816</v>
      </c>
      <c r="AQ523" s="112">
        <f t="shared" si="148"/>
        <v>41.225878009617368</v>
      </c>
      <c r="AR523" s="101">
        <f>INDEX(Historical!$C$7:$C$1045,MATCH(B523,Historical!$B$7:$B$1045,0))*IF(AH523="n/a",1.03,IF(AH523&lt;0,1.01,IF(AH523&gt;10,1.1,(1+AH523/100))))</f>
        <v>4.3397119999999996</v>
      </c>
      <c r="AS523" s="109">
        <f t="shared" si="149"/>
        <v>4.756324352</v>
      </c>
      <c r="AT523" s="109">
        <f t="shared" si="138"/>
        <v>5.1335008731135998</v>
      </c>
      <c r="AU523" s="109">
        <f t="shared" si="138"/>
        <v>5.5405874923515075</v>
      </c>
      <c r="AV523" s="109">
        <f t="shared" si="138"/>
        <v>5.9799560804949818</v>
      </c>
      <c r="AW523" s="109">
        <f t="shared" si="150"/>
        <v>25.750080797960091</v>
      </c>
      <c r="AX523" s="113">
        <f t="shared" si="151"/>
        <v>9.1549332662424341</v>
      </c>
      <c r="AY523" s="100">
        <v>0.91</v>
      </c>
      <c r="AZ523" s="100">
        <v>22.24</v>
      </c>
      <c r="BA523" s="100">
        <v>-2.35</v>
      </c>
      <c r="BB523" s="100">
        <v>7.9600000000000009</v>
      </c>
      <c r="BC523" s="100">
        <v>6.97</v>
      </c>
      <c r="BE523" s="12">
        <v>2010</v>
      </c>
      <c r="BF523" s="12">
        <f t="shared" si="136"/>
        <v>1</v>
      </c>
      <c r="BG523" s="100">
        <v>6.17</v>
      </c>
      <c r="BH523" s="55" t="s">
        <v>121</v>
      </c>
      <c r="BI523" s="55" t="s">
        <v>122</v>
      </c>
    </row>
    <row r="524" spans="1:61" ht="12.75" customHeight="1" x14ac:dyDescent="0.2">
      <c r="A524" s="116" t="s">
        <v>1608</v>
      </c>
      <c r="B524" s="55" t="s">
        <v>1609</v>
      </c>
      <c r="C524" s="156" t="s">
        <v>134</v>
      </c>
      <c r="D524" s="98" t="s">
        <v>157</v>
      </c>
      <c r="E524" s="157">
        <v>9</v>
      </c>
      <c r="F524" s="2">
        <v>541</v>
      </c>
      <c r="G524" s="2" t="s">
        <v>146</v>
      </c>
      <c r="H524" s="2" t="s">
        <v>146</v>
      </c>
      <c r="I524" s="100">
        <v>172.19</v>
      </c>
      <c r="J524" s="101">
        <f t="shared" si="139"/>
        <v>2.5553168012079683</v>
      </c>
      <c r="K524" s="104">
        <v>1.1000000000000001</v>
      </c>
      <c r="L524" s="71">
        <v>4</v>
      </c>
      <c r="M524" s="28">
        <f t="shared" si="140"/>
        <v>4.4000000000000004</v>
      </c>
      <c r="N524" s="103" t="s">
        <v>395</v>
      </c>
      <c r="O524" s="104">
        <v>1.07</v>
      </c>
      <c r="P524" s="158">
        <v>46073</v>
      </c>
      <c r="Q524" s="158">
        <v>46091</v>
      </c>
      <c r="R524" s="28">
        <f t="shared" si="141"/>
        <v>2.8037383177570119</v>
      </c>
      <c r="S524" s="105">
        <f>IF(INDEX(Historical!$D$7:$D1528,MATCH(B524,Historical!$B$7:$B$1044,0))=0,"n/a",(INDEX(Historical!$C$7:$C$1044,MATCH(B524,Historical!$B$7:$B$1044,0))/INDEX(Historical!$D$7:$D$1044,MATCH(B524,Historical!$B$7:$B$1044,0))-1)*100)</f>
        <v>0.94339622641510523</v>
      </c>
      <c r="T524" s="105">
        <f>IF(INDEX(Historical!$F$7:$F$1044,MATCH(B524,Historical!$B$7:$B$1044,0))=0,"n/a",((INDEX(Historical!$C$7:$C$1044,MATCH(B524,Historical!$B$7:$B$1044,0))/INDEX(Historical!$F$7:$F$1044,MATCH(B524,Historical!$B$7:$B$1044,0)))^(1/3)-1)*100)</f>
        <v>0.9524382750739413</v>
      </c>
      <c r="U524" s="105">
        <f>IF(INDEX(Historical!$H$7:$H$1044,MATCH(B524,Historical!$B$7:$B$1044,0))=0,"n/a",((INDEX(Historical!$C$7:$C$1044,MATCH(B524,Historical!$B$7:$B$1044,0))/INDEX(Historical!$H$7:$H$1044,MATCH(B524,Historical!$B$7:$B$1044,0)))^(1/5)-1)*100)</f>
        <v>0.96171546941912212</v>
      </c>
      <c r="V524" s="105">
        <f>IF(INDEX(Historical!$M$7:$M$1044,MATCH(B524,Historical!$B$7:$B$1044,0))=0,"n/a",((INDEX(Historical!$C$7:$C$1044,MATCH(B524,Historical!$B$7:$B$1044,0))/INDEX(Historical!$M$7:$M$1044,MATCH(B524,Historical!$B$7:$B$1044,0)))^(1/10)-1)*100)</f>
        <v>1.3037663992196746</v>
      </c>
      <c r="W524" s="106">
        <f t="shared" si="142"/>
        <v>0.73764400585467182</v>
      </c>
      <c r="X524" s="107">
        <f t="shared" si="143"/>
        <v>0.13084564209783975</v>
      </c>
      <c r="Y524" s="165"/>
      <c r="Z524" s="101">
        <f t="shared" si="144"/>
        <v>40.329972502291476</v>
      </c>
      <c r="AA524" s="109">
        <f t="shared" si="145"/>
        <v>15.782768102658112</v>
      </c>
      <c r="AB524" s="71">
        <v>12</v>
      </c>
      <c r="AC524" s="100">
        <v>10.91</v>
      </c>
      <c r="AD524" s="100" t="s">
        <v>142</v>
      </c>
      <c r="AE524" s="100">
        <v>4.4800000000000004</v>
      </c>
      <c r="AF524" s="100">
        <v>1.83</v>
      </c>
      <c r="AG524" s="100">
        <v>12.06</v>
      </c>
      <c r="AH524" s="100">
        <v>10.36</v>
      </c>
      <c r="AI524" s="100">
        <v>2.87</v>
      </c>
      <c r="AJ524" s="100">
        <v>7.35</v>
      </c>
      <c r="AK524" s="100" t="s">
        <v>142</v>
      </c>
      <c r="AL524" s="100">
        <v>3110</v>
      </c>
      <c r="AM524" s="100">
        <v>2.34</v>
      </c>
      <c r="AN524" s="100">
        <v>0.09</v>
      </c>
      <c r="AO524" s="110">
        <f t="shared" si="146"/>
        <v>-12.265735832031021</v>
      </c>
      <c r="AP524" s="111">
        <f t="shared" si="147"/>
        <v>3.5170322706270905</v>
      </c>
      <c r="AQ524" s="112">
        <f t="shared" si="148"/>
        <v>13.298946994938721</v>
      </c>
      <c r="AR524" s="101">
        <f>INDEX(Historical!$C$7:$C$1045,MATCH(B524,Historical!$B$7:$B$1045,0))*IF(AH524="n/a",1.03,IF(AH524&lt;0,1.01,IF(AH524&gt;10,1.1,(1+AH524/100))))</f>
        <v>4.7080000000000011</v>
      </c>
      <c r="AS524" s="109">
        <f t="shared" si="149"/>
        <v>4.8431196000000005</v>
      </c>
      <c r="AT524" s="109">
        <f t="shared" si="138"/>
        <v>4.9884131880000009</v>
      </c>
      <c r="AU524" s="109">
        <f t="shared" si="138"/>
        <v>5.1380655836400013</v>
      </c>
      <c r="AV524" s="109">
        <f t="shared" si="138"/>
        <v>5.2922075511492013</v>
      </c>
      <c r="AW524" s="109">
        <f t="shared" si="150"/>
        <v>24.969805922789202</v>
      </c>
      <c r="AX524" s="113">
        <f t="shared" si="151"/>
        <v>14.501310135773974</v>
      </c>
      <c r="AY524" s="100">
        <v>0.7</v>
      </c>
      <c r="AZ524" s="100">
        <v>16.869999999999997</v>
      </c>
      <c r="BA524" s="100">
        <v>-3.54</v>
      </c>
      <c r="BB524" s="100">
        <v>3.81</v>
      </c>
      <c r="BC524" s="100">
        <v>5.72</v>
      </c>
      <c r="BE524" s="12">
        <v>2018</v>
      </c>
      <c r="BF524" s="12">
        <f t="shared" si="136"/>
        <v>1</v>
      </c>
      <c r="BG524" s="100">
        <v>1.5699999999999998</v>
      </c>
      <c r="BH524" s="55" t="s">
        <v>121</v>
      </c>
      <c r="BI524" s="55" t="s">
        <v>122</v>
      </c>
    </row>
    <row r="525" spans="1:61" ht="12.75" customHeight="1" x14ac:dyDescent="0.2">
      <c r="A525" s="55" t="s">
        <v>1161</v>
      </c>
      <c r="B525" s="55" t="s">
        <v>1162</v>
      </c>
      <c r="C525" s="156" t="s">
        <v>134</v>
      </c>
      <c r="D525" s="98" t="s">
        <v>135</v>
      </c>
      <c r="E525" s="157">
        <v>18</v>
      </c>
      <c r="F525" s="2">
        <v>228</v>
      </c>
      <c r="G525" s="2" t="s">
        <v>146</v>
      </c>
      <c r="H525" s="2" t="s">
        <v>146</v>
      </c>
      <c r="I525" s="100">
        <v>98.11</v>
      </c>
      <c r="J525" s="101">
        <f t="shared" si="139"/>
        <v>5.7078789114259498</v>
      </c>
      <c r="K525" s="104">
        <v>1.4</v>
      </c>
      <c r="L525" s="71">
        <v>4</v>
      </c>
      <c r="M525" s="28">
        <f t="shared" si="140"/>
        <v>5.6</v>
      </c>
      <c r="N525" s="103" t="s">
        <v>158</v>
      </c>
      <c r="O525" s="104">
        <v>1.35</v>
      </c>
      <c r="P525" s="158">
        <v>46070</v>
      </c>
      <c r="Q525" s="158">
        <v>46093</v>
      </c>
      <c r="R525" s="28">
        <f t="shared" si="141"/>
        <v>3.7037037037036904</v>
      </c>
      <c r="S525" s="105">
        <f>IF(INDEX(Historical!$D$7:$D1529,MATCH(B525,Historical!$B$7:$B$1044,0))=0,"n/a",(INDEX(Historical!$C$7:$C$1044,MATCH(B525,Historical!$B$7:$B$1044,0))/INDEX(Historical!$D$7:$D$1044,MATCH(B525,Historical!$B$7:$B$1044,0))-1)*100)</f>
        <v>3.8461538461538547</v>
      </c>
      <c r="T525" s="105">
        <f>IF(INDEX(Historical!$F$7:$F$1044,MATCH(B525,Historical!$B$7:$B$1044,0))=0,"n/a",((INDEX(Historical!$C$7:$C$1044,MATCH(B525,Historical!$B$7:$B$1044,0))/INDEX(Historical!$F$7:$F$1044,MATCH(B525,Historical!$B$7:$B$1044,0)))^(1/3)-1)*100)</f>
        <v>4.0041911525952045</v>
      </c>
      <c r="U525" s="105">
        <f>IF(INDEX(Historical!$H$7:$H$1044,MATCH(B525,Historical!$B$7:$B$1044,0))=0,"n/a",((INDEX(Historical!$C$7:$C$1044,MATCH(B525,Historical!$B$7:$B$1044,0))/INDEX(Historical!$H$7:$H$1044,MATCH(B525,Historical!$B$7:$B$1044,0)))^(1/5)-1)*100)</f>
        <v>4.1809268102644292</v>
      </c>
      <c r="V525" s="105">
        <f>IF(INDEX(Historical!$M$7:$M$1044,MATCH(B525,Historical!$B$7:$B$1044,0))=0,"n/a",((INDEX(Historical!$C$7:$C$1044,MATCH(B525,Historical!$B$7:$B$1044,0))/INDEX(Historical!$M$7:$M$1044,MATCH(B525,Historical!$B$7:$B$1044,0)))^(1/10)-1)*100)</f>
        <v>8.2680695730485088</v>
      </c>
      <c r="W525" s="106">
        <f t="shared" si="142"/>
        <v>0.5056714597435209</v>
      </c>
      <c r="X525" s="107" t="str">
        <f t="shared" si="143"/>
        <v>n/a</v>
      </c>
      <c r="Y525" s="165"/>
      <c r="Z525" s="101">
        <f t="shared" si="144"/>
        <v>55.999999999999993</v>
      </c>
      <c r="AA525" s="109">
        <f t="shared" si="145"/>
        <v>9.8109999999999999</v>
      </c>
      <c r="AB525" s="71">
        <v>12</v>
      </c>
      <c r="AC525" s="100">
        <v>10</v>
      </c>
      <c r="AD525" s="100">
        <v>1.91</v>
      </c>
      <c r="AE525" s="100">
        <v>0.56000000000000005</v>
      </c>
      <c r="AF525" s="100">
        <v>1.05</v>
      </c>
      <c r="AG525" s="100">
        <v>11.86</v>
      </c>
      <c r="AH525" s="100">
        <v>-6.23</v>
      </c>
      <c r="AI525" s="100">
        <v>8.92</v>
      </c>
      <c r="AJ525" s="100" t="s">
        <v>142</v>
      </c>
      <c r="AK525" s="100">
        <v>3.49</v>
      </c>
      <c r="AL525" s="100">
        <v>34120</v>
      </c>
      <c r="AM525" s="100">
        <v>0.26</v>
      </c>
      <c r="AN525" s="100">
        <v>1.02</v>
      </c>
      <c r="AO525" s="110">
        <f t="shared" si="146"/>
        <v>7.7805721690378249E-2</v>
      </c>
      <c r="AP525" s="111">
        <f t="shared" si="147"/>
        <v>9.8888057216903782</v>
      </c>
      <c r="AQ525" s="112">
        <f t="shared" si="148"/>
        <v>-32.335632222958985</v>
      </c>
      <c r="AR525" s="101">
        <f>INDEX(Historical!$C$7:$C$1045,MATCH(B525,Historical!$B$7:$B$1045,0))*IF(AH525="n/a",1.03,IF(AH525&lt;0,1.01,IF(AH525&gt;10,1.1,(1+AH525/100))))</f>
        <v>5.4540000000000006</v>
      </c>
      <c r="AS525" s="109">
        <f t="shared" si="149"/>
        <v>5.9404968</v>
      </c>
      <c r="AT525" s="109">
        <f t="shared" si="138"/>
        <v>6.1478201383199993</v>
      </c>
      <c r="AU525" s="109">
        <f t="shared" si="138"/>
        <v>6.362379061147367</v>
      </c>
      <c r="AV525" s="109">
        <f t="shared" si="138"/>
        <v>6.5844260903814096</v>
      </c>
      <c r="AW525" s="109">
        <f t="shared" si="150"/>
        <v>30.489122089848774</v>
      </c>
      <c r="AX525" s="113">
        <f t="shared" si="151"/>
        <v>31.076467322239093</v>
      </c>
      <c r="AY525" s="100">
        <v>0.85</v>
      </c>
      <c r="AZ525" s="100">
        <v>6.77</v>
      </c>
      <c r="BA525" s="100">
        <v>-18.079999999999998</v>
      </c>
      <c r="BB525" s="100">
        <v>1.0699999999999998</v>
      </c>
      <c r="BC525" s="100">
        <v>-6.11</v>
      </c>
      <c r="BE525" s="12">
        <v>2009</v>
      </c>
      <c r="BF525" s="12">
        <f t="shared" si="136"/>
        <v>1</v>
      </c>
      <c r="BG525" s="100">
        <v>0.47000000000000003</v>
      </c>
      <c r="BH525" s="55" t="s">
        <v>121</v>
      </c>
      <c r="BI525" s="55" t="s">
        <v>122</v>
      </c>
    </row>
    <row r="526" spans="1:61" ht="12.75" customHeight="1" x14ac:dyDescent="0.2">
      <c r="A526" s="123" t="s">
        <v>451</v>
      </c>
      <c r="B526" s="55" t="s">
        <v>452</v>
      </c>
      <c r="C526" s="156" t="s">
        <v>134</v>
      </c>
      <c r="D526" s="98" t="s">
        <v>157</v>
      </c>
      <c r="E526" s="157">
        <v>33</v>
      </c>
      <c r="F526" s="2">
        <v>103</v>
      </c>
      <c r="G526" s="2" t="s">
        <v>146</v>
      </c>
      <c r="H526" s="2" t="s">
        <v>146</v>
      </c>
      <c r="I526" s="100">
        <v>27.29</v>
      </c>
      <c r="J526" s="101">
        <f t="shared" si="139"/>
        <v>2.6383290582630998</v>
      </c>
      <c r="K526" s="104">
        <v>0.18</v>
      </c>
      <c r="L526" s="71">
        <v>4</v>
      </c>
      <c r="M526" s="28">
        <f t="shared" si="140"/>
        <v>0.72</v>
      </c>
      <c r="N526" s="103" t="s">
        <v>386</v>
      </c>
      <c r="O526" s="104">
        <v>0.17</v>
      </c>
      <c r="P526" s="158">
        <v>46122</v>
      </c>
      <c r="Q526" s="158">
        <v>46142</v>
      </c>
      <c r="R526" s="28">
        <f t="shared" si="141"/>
        <v>5.8823529411764595</v>
      </c>
      <c r="S526" s="105">
        <f>IF(INDEX(Historical!$D$7:$D1530,MATCH(B526,Historical!$B$7:$B$1044,0))=0,"n/a",(INDEX(Historical!$C$7:$C$1044,MATCH(B526,Historical!$B$7:$B$1044,0))/INDEX(Historical!$D$7:$D$1044,MATCH(B526,Historical!$B$7:$B$1044,0))-1)*100)</f>
        <v>6.4516129032258229</v>
      </c>
      <c r="T526" s="105">
        <f>IF(INDEX(Historical!$F$7:$F$1044,MATCH(B526,Historical!$B$7:$B$1044,0))=0,"n/a",((INDEX(Historical!$C$7:$C$1044,MATCH(B526,Historical!$B$7:$B$1044,0))/INDEX(Historical!$F$7:$F$1044,MATCH(B526,Historical!$B$7:$B$1044,0)))^(1/3)-1)*100)</f>
        <v>11.199004528465784</v>
      </c>
      <c r="U526" s="105">
        <f>IF(INDEX(Historical!$H$7:$H$1044,MATCH(B526,Historical!$B$7:$B$1044,0))=0,"n/a",((INDEX(Historical!$C$7:$C$1044,MATCH(B526,Historical!$B$7:$B$1044,0))/INDEX(Historical!$H$7:$H$1044,MATCH(B526,Historical!$B$7:$B$1044,0)))^(1/5)-1)*100)</f>
        <v>9.9896995609093597</v>
      </c>
      <c r="V526" s="105">
        <f>IF(INDEX(Historical!$M$7:$M$1044,MATCH(B526,Historical!$B$7:$B$1044,0))=0,"n/a",((INDEX(Historical!$C$7:$C$1044,MATCH(B526,Historical!$B$7:$B$1044,0))/INDEX(Historical!$M$7:$M$1044,MATCH(B526,Historical!$B$7:$B$1044,0)))^(1/10)-1)*100)</f>
        <v>9.2157151221023312</v>
      </c>
      <c r="W526" s="106">
        <f t="shared" si="142"/>
        <v>1.0839852825909038</v>
      </c>
      <c r="X526" s="107" t="str">
        <f t="shared" si="143"/>
        <v>n/a</v>
      </c>
      <c r="Y526" s="167" t="s">
        <v>453</v>
      </c>
      <c r="Z526" s="101" t="str">
        <f t="shared" si="144"/>
        <v>n/a</v>
      </c>
      <c r="AA526" s="109" t="str">
        <f t="shared" si="145"/>
        <v>n/a</v>
      </c>
      <c r="AB526" s="71">
        <v>12</v>
      </c>
      <c r="AC526" s="100" t="s">
        <v>142</v>
      </c>
      <c r="AD526" s="100" t="s">
        <v>142</v>
      </c>
      <c r="AE526" s="100" t="s">
        <v>142</v>
      </c>
      <c r="AF526" s="100" t="s">
        <v>142</v>
      </c>
      <c r="AG526" s="100" t="s">
        <v>142</v>
      </c>
      <c r="AH526" s="100" t="s">
        <v>142</v>
      </c>
      <c r="AI526" s="100" t="s">
        <v>142</v>
      </c>
      <c r="AJ526" s="100" t="s">
        <v>142</v>
      </c>
      <c r="AK526" s="100" t="s">
        <v>142</v>
      </c>
      <c r="AL526" s="100" t="s">
        <v>142</v>
      </c>
      <c r="AM526" s="100" t="s">
        <v>142</v>
      </c>
      <c r="AN526" s="100" t="s">
        <v>142</v>
      </c>
      <c r="AO526" s="110" t="str">
        <f t="shared" si="146"/>
        <v>n/a</v>
      </c>
      <c r="AP526" s="111">
        <f t="shared" si="147"/>
        <v>12.62802861917246</v>
      </c>
      <c r="AQ526" s="112" t="str">
        <f t="shared" si="148"/>
        <v>n/a</v>
      </c>
      <c r="AR526" s="101">
        <f>INDEX(Historical!$C$7:$C$1045,MATCH(B526,Historical!$B$7:$B$1045,0))*IF(AH526="n/a",1.03,IF(AH526&lt;0,1.01,IF(AH526&gt;10,1.1,(1+AH526/100))))</f>
        <v>0.67980000000000007</v>
      </c>
      <c r="AS526" s="109">
        <f t="shared" si="149"/>
        <v>0.70019400000000009</v>
      </c>
      <c r="AT526" s="109">
        <f t="shared" si="138"/>
        <v>0.72119982000000016</v>
      </c>
      <c r="AU526" s="109">
        <f t="shared" si="138"/>
        <v>0.74283581460000014</v>
      </c>
      <c r="AV526" s="109">
        <f t="shared" si="138"/>
        <v>0.76512088903800013</v>
      </c>
      <c r="AW526" s="109">
        <f t="shared" si="150"/>
        <v>3.6091505236380006</v>
      </c>
      <c r="AX526" s="113">
        <f t="shared" si="151"/>
        <v>13.225175975221696</v>
      </c>
      <c r="AY526" s="100" t="s">
        <v>142</v>
      </c>
      <c r="AZ526" s="100" t="s">
        <v>142</v>
      </c>
      <c r="BA526" s="100" t="s">
        <v>142</v>
      </c>
      <c r="BB526" s="100" t="s">
        <v>142</v>
      </c>
      <c r="BC526" s="100" t="s">
        <v>142</v>
      </c>
      <c r="BD526" s="20" t="s">
        <v>108</v>
      </c>
      <c r="BE526" s="12">
        <v>1994</v>
      </c>
      <c r="BF526" s="12">
        <f t="shared" si="136"/>
        <v>3</v>
      </c>
      <c r="BG526" s="100" t="s">
        <v>142</v>
      </c>
      <c r="BH526" s="55" t="s">
        <v>121</v>
      </c>
      <c r="BI526" s="55" t="s">
        <v>122</v>
      </c>
    </row>
    <row r="527" spans="1:61" ht="12.75" customHeight="1" x14ac:dyDescent="0.2">
      <c r="A527" s="116" t="s">
        <v>1610</v>
      </c>
      <c r="B527" s="55" t="s">
        <v>1611</v>
      </c>
      <c r="C527" s="156" t="s">
        <v>300</v>
      </c>
      <c r="D527" s="98" t="s">
        <v>626</v>
      </c>
      <c r="E527" s="157">
        <v>8</v>
      </c>
      <c r="F527" s="2">
        <v>574</v>
      </c>
      <c r="G527" s="2" t="s">
        <v>146</v>
      </c>
      <c r="H527" s="2" t="s">
        <v>146</v>
      </c>
      <c r="I527" s="100">
        <v>21.88</v>
      </c>
      <c r="J527" s="101">
        <f t="shared" si="139"/>
        <v>4.4789762340036567</v>
      </c>
      <c r="K527" s="104">
        <v>0.245</v>
      </c>
      <c r="L527" s="71">
        <v>4</v>
      </c>
      <c r="M527" s="28">
        <f t="shared" si="140"/>
        <v>0.98</v>
      </c>
      <c r="N527" s="103" t="s">
        <v>585</v>
      </c>
      <c r="O527" s="104">
        <v>0.24249999999999999</v>
      </c>
      <c r="P527" s="158">
        <v>46066</v>
      </c>
      <c r="Q527" s="158">
        <v>46080</v>
      </c>
      <c r="R527" s="28">
        <f t="shared" si="141"/>
        <v>1.0309278350515474</v>
      </c>
      <c r="S527" s="105">
        <f>IF(INDEX(Historical!$D$7:$D1531,MATCH(B527,Historical!$B$7:$B$1044,0))=0,"n/a",(INDEX(Historical!$C$7:$C$1044,MATCH(B527,Historical!$B$7:$B$1044,0))/INDEX(Historical!$D$7:$D$1044,MATCH(B527,Historical!$B$7:$B$1044,0))-1)*100)</f>
        <v>1.0416666666666741</v>
      </c>
      <c r="T527" s="105">
        <f>IF(INDEX(Historical!$F$7:$F$1044,MATCH(B527,Historical!$B$7:$B$1044,0))=0,"n/a",((INDEX(Historical!$C$7:$C$1044,MATCH(B527,Historical!$B$7:$B$1044,0))/INDEX(Historical!$F$7:$F$1044,MATCH(B527,Historical!$B$7:$B$1044,0)))^(1/3)-1)*100)</f>
        <v>1.5960135148907151</v>
      </c>
      <c r="U527" s="105">
        <f>IF(INDEX(Historical!$H$7:$H$1044,MATCH(B527,Historical!$B$7:$B$1044,0))=0,"n/a",((INDEX(Historical!$C$7:$C$1044,MATCH(B527,Historical!$B$7:$B$1044,0))/INDEX(Historical!$H$7:$H$1044,MATCH(B527,Historical!$B$7:$B$1044,0)))^(1/5)-1)*100)</f>
        <v>4.1906934671165352</v>
      </c>
      <c r="V527" s="105" t="str">
        <f>IF(INDEX(Historical!$M$7:$M$1044,MATCH(B527,Historical!$B$7:$B$1044,0))=0,"n/a",((INDEX(Historical!$C$7:$C$1044,MATCH(B527,Historical!$B$7:$B$1044,0))/INDEX(Historical!$M$7:$M$1044,MATCH(B527,Historical!$B$7:$B$1044,0)))^(1/10)-1)*100)</f>
        <v>n/a</v>
      </c>
      <c r="W527" s="106" t="str">
        <f t="shared" si="142"/>
        <v>n/a</v>
      </c>
      <c r="X527" s="107" t="str">
        <f t="shared" si="143"/>
        <v>n/a</v>
      </c>
      <c r="Y527" s="165"/>
      <c r="Z527" s="101">
        <f t="shared" si="144"/>
        <v>208.51063829787236</v>
      </c>
      <c r="AA527" s="109">
        <f t="shared" si="145"/>
        <v>46.553191489361701</v>
      </c>
      <c r="AB527" s="71">
        <v>12</v>
      </c>
      <c r="AC527" s="100">
        <v>0.47</v>
      </c>
      <c r="AD527" s="100">
        <v>5.05</v>
      </c>
      <c r="AE527" s="100">
        <v>7.48</v>
      </c>
      <c r="AF527" s="100">
        <v>2.06</v>
      </c>
      <c r="AG527" s="100">
        <v>4.2799999999999994</v>
      </c>
      <c r="AH527" s="100">
        <v>21.060000000000002</v>
      </c>
      <c r="AI527" s="100">
        <v>7.9600000000000009</v>
      </c>
      <c r="AJ527" s="100" t="s">
        <v>142</v>
      </c>
      <c r="AK527" s="100">
        <v>7.06</v>
      </c>
      <c r="AL527" s="100">
        <v>719.5</v>
      </c>
      <c r="AM527" s="100">
        <v>5.9499999999999993</v>
      </c>
      <c r="AN527" s="100">
        <v>1.34</v>
      </c>
      <c r="AO527" s="110">
        <f t="shared" si="146"/>
        <v>-37.883521788241509</v>
      </c>
      <c r="AP527" s="111">
        <f t="shared" si="147"/>
        <v>8.669669701120192</v>
      </c>
      <c r="AQ527" s="112">
        <f t="shared" si="148"/>
        <v>106.45104285744526</v>
      </c>
      <c r="AR527" s="101">
        <f>INDEX(Historical!$C$7:$C$1045,MATCH(B527,Historical!$B$7:$B$1045,0))*IF(AH527="n/a",1.03,IF(AH527&lt;0,1.01,IF(AH527&gt;10,1.1,(1+AH527/100))))</f>
        <v>1.0669999999999999</v>
      </c>
      <c r="AS527" s="109">
        <f t="shared" si="149"/>
        <v>1.1519332</v>
      </c>
      <c r="AT527" s="109">
        <f t="shared" ref="AT527:AV546" si="152">IF($AK527="n/a",1.03*AS527,IF($AK527&lt;0,1.01*AS527,IF($AK527&gt;10,1.1*AS527,(1+$AK527/100)*AS527)))</f>
        <v>1.2332596839200001</v>
      </c>
      <c r="AU527" s="109">
        <f t="shared" si="152"/>
        <v>1.3203278176047522</v>
      </c>
      <c r="AV527" s="109">
        <f t="shared" si="152"/>
        <v>1.4135429615276476</v>
      </c>
      <c r="AW527" s="109">
        <f t="shared" si="150"/>
        <v>6.1860636630523995</v>
      </c>
      <c r="AX527" s="113">
        <f t="shared" si="151"/>
        <v>28.27268584576051</v>
      </c>
      <c r="AY527" s="100">
        <v>0.76</v>
      </c>
      <c r="AZ527" s="100">
        <v>78.47</v>
      </c>
      <c r="BA527" s="100">
        <v>-0.32</v>
      </c>
      <c r="BB527" s="100">
        <v>10.459999999999999</v>
      </c>
      <c r="BC527" s="100">
        <v>30.06</v>
      </c>
      <c r="BE527" s="12">
        <v>2019</v>
      </c>
      <c r="BF527" s="12">
        <f t="shared" si="136"/>
        <v>1</v>
      </c>
      <c r="BG527" s="100">
        <v>1.6400000000000001</v>
      </c>
      <c r="BH527" s="55" t="s">
        <v>121</v>
      </c>
      <c r="BI527" s="55" t="s">
        <v>302</v>
      </c>
    </row>
    <row r="528" spans="1:61" ht="12.75" customHeight="1" x14ac:dyDescent="0.2">
      <c r="A528" s="123" t="s">
        <v>1163</v>
      </c>
      <c r="B528" s="55" t="s">
        <v>1164</v>
      </c>
      <c r="C528" s="156" t="s">
        <v>263</v>
      </c>
      <c r="D528" s="98" t="s">
        <v>264</v>
      </c>
      <c r="E528" s="157">
        <v>15</v>
      </c>
      <c r="F528" s="2">
        <v>338</v>
      </c>
      <c r="G528" s="2" t="s">
        <v>119</v>
      </c>
      <c r="H528" s="2" t="s">
        <v>119</v>
      </c>
      <c r="I528" s="100">
        <v>179.15</v>
      </c>
      <c r="J528" s="101">
        <f t="shared" si="139"/>
        <v>2.8356126151269883</v>
      </c>
      <c r="K528" s="104">
        <v>1.27</v>
      </c>
      <c r="L528" s="71">
        <v>4</v>
      </c>
      <c r="M528" s="28">
        <f t="shared" si="140"/>
        <v>5.08</v>
      </c>
      <c r="N528" s="103" t="s">
        <v>136</v>
      </c>
      <c r="O528" s="104">
        <v>1.2</v>
      </c>
      <c r="P528" s="158">
        <v>46076</v>
      </c>
      <c r="Q528" s="158">
        <v>46085</v>
      </c>
      <c r="R528" s="28">
        <f t="shared" si="141"/>
        <v>5.8333333333333393</v>
      </c>
      <c r="S528" s="105">
        <f>IF(INDEX(Historical!$D$7:$D1532,MATCH(B528,Historical!$B$7:$B$1044,0))=0,"n/a",(INDEX(Historical!$C$7:$C$1044,MATCH(B528,Historical!$B$7:$B$1044,0))/INDEX(Historical!$D$7:$D$1044,MATCH(B528,Historical!$B$7:$B$1044,0))-1)*100)</f>
        <v>5.555555555555558</v>
      </c>
      <c r="T528" s="105">
        <f>IF(INDEX(Historical!$F$7:$F$1044,MATCH(B528,Historical!$B$7:$B$1044,0))=0,"n/a",((INDEX(Historical!$C$7:$C$1044,MATCH(B528,Historical!$B$7:$B$1044,0))/INDEX(Historical!$F$7:$F$1044,MATCH(B528,Historical!$B$7:$B$1044,0)))^(1/3)-1)*100)</f>
        <v>7.4397391422039494</v>
      </c>
      <c r="U528" s="105">
        <f>IF(INDEX(Historical!$H$7:$H$1044,MATCH(B528,Historical!$B$7:$B$1044,0))=0,"n/a",((INDEX(Historical!$C$7:$C$1044,MATCH(B528,Historical!$B$7:$B$1044,0))/INDEX(Historical!$H$7:$H$1044,MATCH(B528,Historical!$B$7:$B$1044,0)))^(1/5)-1)*100)</f>
        <v>5.7007872172952334</v>
      </c>
      <c r="V528" s="105">
        <f>IF(INDEX(Historical!$M$7:$M$1044,MATCH(B528,Historical!$B$7:$B$1044,0))=0,"n/a",((INDEX(Historical!$C$7:$C$1044,MATCH(B528,Historical!$B$7:$B$1044,0))/INDEX(Historical!$M$7:$M$1044,MATCH(B528,Historical!$B$7:$B$1044,0)))^(1/10)-1)*100)</f>
        <v>8.0995065751611417</v>
      </c>
      <c r="W528" s="106">
        <f t="shared" si="142"/>
        <v>0.70384376682622973</v>
      </c>
      <c r="X528" s="107" t="str">
        <f t="shared" si="143"/>
        <v>n/a</v>
      </c>
      <c r="Y528" s="165"/>
      <c r="Z528" s="101">
        <f t="shared" si="144"/>
        <v>50</v>
      </c>
      <c r="AA528" s="109">
        <f t="shared" si="145"/>
        <v>17.632874015748033</v>
      </c>
      <c r="AB528" s="71">
        <v>12</v>
      </c>
      <c r="AC528" s="100">
        <v>10.16</v>
      </c>
      <c r="AD528" s="100">
        <v>0.4</v>
      </c>
      <c r="AE528" s="100">
        <v>0.53</v>
      </c>
      <c r="AF528" s="100">
        <v>2.52</v>
      </c>
      <c r="AG528" s="100">
        <v>14.75</v>
      </c>
      <c r="AH528" s="100">
        <v>132.88</v>
      </c>
      <c r="AI528" s="100">
        <v>4.07</v>
      </c>
      <c r="AJ528" s="100" t="s">
        <v>142</v>
      </c>
      <c r="AK528" s="100">
        <v>29.01</v>
      </c>
      <c r="AL528" s="100">
        <v>71840</v>
      </c>
      <c r="AM528" s="100">
        <v>0.12</v>
      </c>
      <c r="AN528" s="100">
        <v>0.95</v>
      </c>
      <c r="AO528" s="110">
        <f t="shared" si="146"/>
        <v>-9.096474183325812</v>
      </c>
      <c r="AP528" s="111">
        <f t="shared" si="147"/>
        <v>8.5363998324222212</v>
      </c>
      <c r="AQ528" s="112">
        <f t="shared" si="148"/>
        <v>40.530490989100997</v>
      </c>
      <c r="AR528" s="101">
        <f>INDEX(Historical!$C$7:$C$1045,MATCH(B528,Historical!$B$7:$B$1045,0))*IF(AH528="n/a",1.03,IF(AH528&lt;0,1.01,IF(AH528&gt;10,1.1,(1+AH528/100))))</f>
        <v>5.2250000000000005</v>
      </c>
      <c r="AS528" s="109">
        <f t="shared" si="149"/>
        <v>5.4376575000000003</v>
      </c>
      <c r="AT528" s="109">
        <f t="shared" si="152"/>
        <v>5.9814232500000006</v>
      </c>
      <c r="AU528" s="109">
        <f t="shared" si="152"/>
        <v>6.5795655750000011</v>
      </c>
      <c r="AV528" s="109">
        <f t="shared" si="152"/>
        <v>7.2375221325000014</v>
      </c>
      <c r="AW528" s="109">
        <f t="shared" si="150"/>
        <v>30.461168457500001</v>
      </c>
      <c r="AX528" s="113">
        <f t="shared" si="151"/>
        <v>17.003164084566006</v>
      </c>
      <c r="AY528" s="100">
        <v>0.69</v>
      </c>
      <c r="AZ528" s="100">
        <v>75.36</v>
      </c>
      <c r="BA528" s="100">
        <v>-6.01</v>
      </c>
      <c r="BB528" s="100">
        <v>7.0900000000000007</v>
      </c>
      <c r="BC528" s="100">
        <v>25.47</v>
      </c>
      <c r="BE528" s="12">
        <v>2012</v>
      </c>
      <c r="BF528" s="12">
        <f t="shared" si="136"/>
        <v>1</v>
      </c>
      <c r="BG528" s="100">
        <v>5.28</v>
      </c>
      <c r="BH528" s="55" t="s">
        <v>121</v>
      </c>
      <c r="BI528" s="55" t="s">
        <v>122</v>
      </c>
    </row>
    <row r="529" spans="1:61" ht="12.75" customHeight="1" x14ac:dyDescent="0.2">
      <c r="A529" s="55" t="s">
        <v>1612</v>
      </c>
      <c r="B529" s="55" t="s">
        <v>1613</v>
      </c>
      <c r="C529" s="156" t="s">
        <v>116</v>
      </c>
      <c r="D529" s="98" t="s">
        <v>841</v>
      </c>
      <c r="E529" s="157">
        <v>7</v>
      </c>
      <c r="F529" s="2">
        <v>603</v>
      </c>
      <c r="G529" s="2" t="s">
        <v>146</v>
      </c>
      <c r="H529" s="2" t="s">
        <v>146</v>
      </c>
      <c r="I529" s="100">
        <v>727.77</v>
      </c>
      <c r="J529" s="101">
        <f t="shared" si="139"/>
        <v>6.04586613902744E-2</v>
      </c>
      <c r="K529" s="104">
        <v>0.11</v>
      </c>
      <c r="L529" s="71">
        <v>4</v>
      </c>
      <c r="M529" s="28">
        <f t="shared" si="140"/>
        <v>0.44</v>
      </c>
      <c r="N529" s="103" t="s">
        <v>209</v>
      </c>
      <c r="O529" s="104">
        <v>0.1</v>
      </c>
      <c r="P529" s="158">
        <v>46024</v>
      </c>
      <c r="Q529" s="158">
        <v>42381</v>
      </c>
      <c r="R529" s="28">
        <f t="shared" si="141"/>
        <v>9.9999999999999947</v>
      </c>
      <c r="S529" s="105">
        <f>IF(INDEX(Historical!$D$7:$D1533,MATCH(B529,Historical!$B$7:$B$1044,0))=0,"n/a",(INDEX(Historical!$C$7:$C$1044,MATCH(B529,Historical!$B$7:$B$1044,0))/INDEX(Historical!$D$7:$D$1044,MATCH(B529,Historical!$B$7:$B$1044,0))-1)*100)</f>
        <v>11.111111111111116</v>
      </c>
      <c r="T529" s="105">
        <f>IF(INDEX(Historical!$F$7:$F$1044,MATCH(B529,Historical!$B$7:$B$1044,0))=0,"n/a",((INDEX(Historical!$C$7:$C$1044,MATCH(B529,Historical!$B$7:$B$1044,0))/INDEX(Historical!$F$7:$F$1044,MATCH(B529,Historical!$B$7:$B$1044,0)))^(1/3)-1)*100)</f>
        <v>12.624788044360603</v>
      </c>
      <c r="U529" s="105">
        <f>IF(INDEX(Historical!$H$7:$H$1044,MATCH(B529,Historical!$B$7:$B$1044,0))=0,"n/a",((INDEX(Historical!$C$7:$C$1044,MATCH(B529,Historical!$B$7:$B$1044,0))/INDEX(Historical!$H$7:$H$1044,MATCH(B529,Historical!$B$7:$B$1044,0)))^(1/5)-1)*100)</f>
        <v>14.869835499703509</v>
      </c>
      <c r="V529" s="105" t="str">
        <f>IF(INDEX(Historical!$M$7:$M$1044,MATCH(B529,Historical!$B$7:$B$1044,0))=0,"n/a",((INDEX(Historical!$C$7:$C$1044,MATCH(B529,Historical!$B$7:$B$1044,0))/INDEX(Historical!$M$7:$M$1044,MATCH(B529,Historical!$B$7:$B$1044,0)))^(1/10)-1)*100)</f>
        <v>n/a</v>
      </c>
      <c r="W529" s="106" t="str">
        <f t="shared" si="142"/>
        <v>n/a</v>
      </c>
      <c r="X529" s="107">
        <f t="shared" si="143"/>
        <v>0.86201944925817442</v>
      </c>
      <c r="Y529" s="55"/>
      <c r="Z529" s="101">
        <f t="shared" si="144"/>
        <v>6.4801178203240068</v>
      </c>
      <c r="AA529" s="109">
        <f t="shared" si="145"/>
        <v>107.18262150220913</v>
      </c>
      <c r="AB529" s="71">
        <v>12</v>
      </c>
      <c r="AC529" s="100">
        <v>6.79</v>
      </c>
      <c r="AD529" s="100">
        <v>2.4500000000000002</v>
      </c>
      <c r="AE529" s="100">
        <v>3.83</v>
      </c>
      <c r="AF529" s="100">
        <v>12.18</v>
      </c>
      <c r="AG529" s="100">
        <v>12.65</v>
      </c>
      <c r="AH529" s="100">
        <v>21.67</v>
      </c>
      <c r="AI529" s="100">
        <v>17.02</v>
      </c>
      <c r="AJ529" s="100">
        <v>17.25</v>
      </c>
      <c r="AK529" s="100">
        <v>19.43</v>
      </c>
      <c r="AL529" s="100">
        <v>109210</v>
      </c>
      <c r="AM529" s="100">
        <v>1.0999999999999999</v>
      </c>
      <c r="AN529" s="100">
        <v>0.72</v>
      </c>
      <c r="AO529" s="110">
        <f t="shared" si="146"/>
        <v>-92.252327341115347</v>
      </c>
      <c r="AP529" s="111">
        <f t="shared" si="147"/>
        <v>14.930294161093784</v>
      </c>
      <c r="AQ529" s="112">
        <f t="shared" si="148"/>
        <v>661.71862110096708</v>
      </c>
      <c r="AR529" s="101">
        <f>INDEX(Historical!$C$7:$C$1045,MATCH(B529,Historical!$B$7:$B$1045,0))*IF(AH529="n/a",1.03,IF(AH529&lt;0,1.01,IF(AH529&gt;10,1.1,(1+AH529/100))))</f>
        <v>0.44000000000000006</v>
      </c>
      <c r="AS529" s="109">
        <f t="shared" si="149"/>
        <v>0.4840000000000001</v>
      </c>
      <c r="AT529" s="109">
        <f t="shared" si="152"/>
        <v>0.5324000000000001</v>
      </c>
      <c r="AU529" s="109">
        <f t="shared" si="152"/>
        <v>0.58564000000000016</v>
      </c>
      <c r="AV529" s="109">
        <f t="shared" si="152"/>
        <v>0.64420400000000022</v>
      </c>
      <c r="AW529" s="109">
        <f t="shared" si="150"/>
        <v>2.6862440000000007</v>
      </c>
      <c r="AX529" s="113">
        <f t="shared" si="151"/>
        <v>0.36910617365376436</v>
      </c>
      <c r="AY529" s="100">
        <v>1.1100000000000001</v>
      </c>
      <c r="AZ529" s="100">
        <v>158.84</v>
      </c>
      <c r="BA529" s="100">
        <v>13.61</v>
      </c>
      <c r="BB529" s="100">
        <v>25.740000000000002</v>
      </c>
      <c r="BC529" s="100">
        <v>56.089999999999996</v>
      </c>
      <c r="BE529" s="12">
        <v>2019</v>
      </c>
      <c r="BF529" s="12">
        <f t="shared" si="136"/>
        <v>1</v>
      </c>
      <c r="BG529" s="100">
        <v>4.72</v>
      </c>
      <c r="BH529" s="55" t="s">
        <v>121</v>
      </c>
      <c r="BI529" s="55" t="s">
        <v>122</v>
      </c>
    </row>
    <row r="530" spans="1:61" ht="12.75" customHeight="1" x14ac:dyDescent="0.2">
      <c r="A530" s="123" t="s">
        <v>1165</v>
      </c>
      <c r="B530" s="55" t="s">
        <v>1166</v>
      </c>
      <c r="C530" s="156" t="s">
        <v>198</v>
      </c>
      <c r="D530" s="98" t="s">
        <v>565</v>
      </c>
      <c r="E530" s="157">
        <v>24</v>
      </c>
      <c r="F530" s="2">
        <v>157</v>
      </c>
      <c r="G530" s="2" t="s">
        <v>119</v>
      </c>
      <c r="H530" s="2" t="s">
        <v>118</v>
      </c>
      <c r="I530" s="100">
        <v>179.58</v>
      </c>
      <c r="J530" s="101">
        <f t="shared" si="139"/>
        <v>2.0492259717117718</v>
      </c>
      <c r="K530" s="104">
        <v>0.92</v>
      </c>
      <c r="L530" s="71">
        <v>4</v>
      </c>
      <c r="M530" s="28">
        <f t="shared" si="140"/>
        <v>3.68</v>
      </c>
      <c r="N530" s="103" t="s">
        <v>312</v>
      </c>
      <c r="O530" s="104">
        <v>0.89</v>
      </c>
      <c r="P530" s="158">
        <v>46177</v>
      </c>
      <c r="Q530" s="158">
        <v>46198</v>
      </c>
      <c r="R530" s="28">
        <f t="shared" si="141"/>
        <v>3.3707865168539355</v>
      </c>
      <c r="S530" s="105">
        <f>IF(INDEX(Historical!$D$7:$D1534,MATCH(B530,Historical!$B$7:$B$1044,0))=0,"n/a",(INDEX(Historical!$C$7:$C$1044,MATCH(B530,Historical!$B$7:$B$1044,0))/INDEX(Historical!$D$7:$D$1044,MATCH(B530,Historical!$B$7:$B$1044,0))-1)*100)</f>
        <v>5.0746268656716387</v>
      </c>
      <c r="T530" s="105">
        <f>IF(INDEX(Historical!$F$7:$F$1044,MATCH(B530,Historical!$B$7:$B$1044,0))=0,"n/a",((INDEX(Historical!$C$7:$C$1044,MATCH(B530,Historical!$B$7:$B$1044,0))/INDEX(Historical!$F$7:$F$1044,MATCH(B530,Historical!$B$7:$B$1044,0)))^(1/3)-1)*100)</f>
        <v>6.3061396578730999</v>
      </c>
      <c r="U530" s="105">
        <f>IF(INDEX(Historical!$H$7:$H$1044,MATCH(B530,Historical!$B$7:$B$1044,0))=0,"n/a",((INDEX(Historical!$C$7:$C$1044,MATCH(B530,Historical!$B$7:$B$1044,0))/INDEX(Historical!$H$7:$H$1044,MATCH(B530,Historical!$B$7:$B$1044,0)))^(1/5)-1)*100)</f>
        <v>6.4932075379008136</v>
      </c>
      <c r="V530" s="105">
        <f>IF(INDEX(Historical!$M$7:$M$1044,MATCH(B530,Historical!$B$7:$B$1044,0))=0,"n/a",((INDEX(Historical!$C$7:$C$1044,MATCH(B530,Historical!$B$7:$B$1044,0))/INDEX(Historical!$M$7:$M$1044,MATCH(B530,Historical!$B$7:$B$1044,0)))^(1/10)-1)*100)</f>
        <v>6.5866890969401126</v>
      </c>
      <c r="W530" s="106">
        <f t="shared" si="142"/>
        <v>0.98580750394265204</v>
      </c>
      <c r="X530" s="107">
        <f t="shared" si="143"/>
        <v>3.1217343932215451</v>
      </c>
      <c r="Y530" s="165"/>
      <c r="Z530" s="101">
        <f t="shared" si="144"/>
        <v>40.043525571273122</v>
      </c>
      <c r="AA530" s="109">
        <f t="shared" si="145"/>
        <v>19.540805223068556</v>
      </c>
      <c r="AB530" s="71">
        <v>9</v>
      </c>
      <c r="AC530" s="100">
        <v>9.19</v>
      </c>
      <c r="AD530" s="100" t="s">
        <v>142</v>
      </c>
      <c r="AE530" s="100">
        <v>4.3099999999999996</v>
      </c>
      <c r="AF530" s="100">
        <v>6.97</v>
      </c>
      <c r="AG530" s="100">
        <v>36.08</v>
      </c>
      <c r="AH530" s="100">
        <v>-10.48</v>
      </c>
      <c r="AI530" s="100">
        <v>-1.54</v>
      </c>
      <c r="AJ530" s="100">
        <v>2.08</v>
      </c>
      <c r="AK530" s="100">
        <v>-0.63</v>
      </c>
      <c r="AL530" s="100">
        <v>191610</v>
      </c>
      <c r="AM530" s="100">
        <v>0.1</v>
      </c>
      <c r="AN530" s="100">
        <v>0.56000000000000005</v>
      </c>
      <c r="AO530" s="110">
        <f t="shared" si="146"/>
        <v>-10.99837171345597</v>
      </c>
      <c r="AP530" s="111">
        <f t="shared" si="147"/>
        <v>8.5424335096125859</v>
      </c>
      <c r="AQ530" s="112">
        <f t="shared" si="148"/>
        <v>146.03469710572466</v>
      </c>
      <c r="AR530" s="101">
        <f>INDEX(Historical!$C$7:$C$1045,MATCH(B530,Historical!$B$7:$B$1045,0))*IF(AH530="n/a",1.03,IF(AH530&lt;0,1.01,IF(AH530&gt;10,1.1,(1+AH530/100))))</f>
        <v>3.5552000000000001</v>
      </c>
      <c r="AS530" s="109">
        <f t="shared" si="149"/>
        <v>3.5907520000000002</v>
      </c>
      <c r="AT530" s="109">
        <f t="shared" si="152"/>
        <v>3.62665952</v>
      </c>
      <c r="AU530" s="109">
        <f t="shared" si="152"/>
        <v>3.6629261151999999</v>
      </c>
      <c r="AV530" s="109">
        <f t="shared" si="152"/>
        <v>3.6995553763519999</v>
      </c>
      <c r="AW530" s="109">
        <f t="shared" si="150"/>
        <v>18.135093011551998</v>
      </c>
      <c r="AX530" s="113">
        <f t="shared" si="151"/>
        <v>10.09861510833723</v>
      </c>
      <c r="AY530" s="100">
        <v>1.35</v>
      </c>
      <c r="AZ530" s="100">
        <v>47.21</v>
      </c>
      <c r="BA530" s="100">
        <v>-12.8</v>
      </c>
      <c r="BB530" s="100">
        <v>32.06</v>
      </c>
      <c r="BC530" s="100">
        <v>14.67</v>
      </c>
      <c r="BE530" s="12">
        <v>2003</v>
      </c>
      <c r="BF530" s="12">
        <f t="shared" si="136"/>
        <v>2</v>
      </c>
      <c r="BG530" s="100">
        <v>17.64</v>
      </c>
      <c r="BH530" s="55" t="s">
        <v>121</v>
      </c>
      <c r="BI530" s="55" t="s">
        <v>122</v>
      </c>
    </row>
    <row r="531" spans="1:61" ht="12.75" customHeight="1" x14ac:dyDescent="0.2">
      <c r="A531" s="55" t="s">
        <v>1167</v>
      </c>
      <c r="B531" s="55" t="s">
        <v>1168</v>
      </c>
      <c r="C531" s="156" t="s">
        <v>335</v>
      </c>
      <c r="D531" s="98" t="s">
        <v>377</v>
      </c>
      <c r="E531" s="157">
        <v>12</v>
      </c>
      <c r="F531" s="2">
        <v>473</v>
      </c>
      <c r="G531" s="2" t="s">
        <v>146</v>
      </c>
      <c r="H531" s="2" t="s">
        <v>146</v>
      </c>
      <c r="I531" s="100">
        <v>80.680000000000007</v>
      </c>
      <c r="J531" s="101">
        <f t="shared" si="139"/>
        <v>3.2226078334159642</v>
      </c>
      <c r="K531" s="104">
        <v>0.65</v>
      </c>
      <c r="L531" s="71">
        <v>4</v>
      </c>
      <c r="M531" s="28">
        <f t="shared" si="140"/>
        <v>2.6</v>
      </c>
      <c r="N531" s="103" t="s">
        <v>1169</v>
      </c>
      <c r="O531" s="104">
        <v>0.62</v>
      </c>
      <c r="P531" s="158">
        <v>46097</v>
      </c>
      <c r="Q531" s="158">
        <v>46114</v>
      </c>
      <c r="R531" s="28">
        <f t="shared" si="141"/>
        <v>4.8387096774193585</v>
      </c>
      <c r="S531" s="105">
        <f>IF(INDEX(Historical!$D$7:$D1535,MATCH(B531,Historical!$B$7:$B$1044,0))=0,"n/a",(INDEX(Historical!$C$7:$C$1044,MATCH(B531,Historical!$B$7:$B$1044,0))/INDEX(Historical!$D$7:$D$1044,MATCH(B531,Historical!$B$7:$B$1044,0))-1)*100)</f>
        <v>6.5502183406113579</v>
      </c>
      <c r="T531" s="105">
        <f>IF(INDEX(Historical!$F$7:$F$1044,MATCH(B531,Historical!$B$7:$B$1044,0))=0,"n/a",((INDEX(Historical!$C$7:$C$1044,MATCH(B531,Historical!$B$7:$B$1044,0))/INDEX(Historical!$F$7:$F$1044,MATCH(B531,Historical!$B$7:$B$1044,0)))^(1/3)-1)*100)</f>
        <v>4.3078808270978319</v>
      </c>
      <c r="U531" s="105">
        <f>IF(INDEX(Historical!$H$7:$H$1044,MATCH(B531,Historical!$B$7:$B$1044,0))=0,"n/a",((INDEX(Historical!$C$7:$C$1044,MATCH(B531,Historical!$B$7:$B$1044,0))/INDEX(Historical!$H$7:$H$1044,MATCH(B531,Historical!$B$7:$B$1044,0)))^(1/5)-1)*100)</f>
        <v>3.4438131609215938</v>
      </c>
      <c r="V531" s="105">
        <f>IF(INDEX(Historical!$M$7:$M$1044,MATCH(B531,Historical!$B$7:$B$1044,0))=0,"n/a",((INDEX(Historical!$C$7:$C$1044,MATCH(B531,Historical!$B$7:$B$1044,0))/INDEX(Historical!$M$7:$M$1044,MATCH(B531,Historical!$B$7:$B$1044,0)))^(1/10)-1)*100)</f>
        <v>18.684420877085483</v>
      </c>
      <c r="W531" s="106">
        <f t="shared" si="142"/>
        <v>0.1843146856719052</v>
      </c>
      <c r="X531" s="107">
        <f t="shared" si="143"/>
        <v>0.43758744103196867</v>
      </c>
      <c r="Y531" s="123"/>
      <c r="Z531" s="101">
        <f t="shared" si="144"/>
        <v>115.04424778761064</v>
      </c>
      <c r="AA531" s="109">
        <f t="shared" si="145"/>
        <v>35.699115044247797</v>
      </c>
      <c r="AB531" s="71">
        <v>12</v>
      </c>
      <c r="AC531" s="100">
        <v>2.2599999999999998</v>
      </c>
      <c r="AD531" s="100">
        <v>1.97</v>
      </c>
      <c r="AE531" s="100">
        <v>3.9</v>
      </c>
      <c r="AF531" s="100">
        <v>7.69</v>
      </c>
      <c r="AG531" s="100">
        <v>26.75</v>
      </c>
      <c r="AH531" s="100">
        <v>10.01</v>
      </c>
      <c r="AI531" s="100">
        <v>8.66</v>
      </c>
      <c r="AJ531" s="100">
        <v>7.870000000000001</v>
      </c>
      <c r="AK531" s="100">
        <v>9.3000000000000007</v>
      </c>
      <c r="AL531" s="100">
        <v>36780</v>
      </c>
      <c r="AM531" s="100">
        <v>1.49</v>
      </c>
      <c r="AN531" s="100">
        <v>4.3099999999999996</v>
      </c>
      <c r="AO531" s="110">
        <f t="shared" si="146"/>
        <v>-29.032694049910241</v>
      </c>
      <c r="AP531" s="111">
        <f t="shared" si="147"/>
        <v>6.6664209943375585</v>
      </c>
      <c r="AQ531" s="112">
        <f t="shared" si="148"/>
        <v>249.30164912946302</v>
      </c>
      <c r="AR531" s="101">
        <f>INDEX(Historical!$C$7:$C$1045,MATCH(B531,Historical!$B$7:$B$1045,0))*IF(AH531="n/a",1.03,IF(AH531&lt;0,1.01,IF(AH531&gt;10,1.1,(1+AH531/100))))</f>
        <v>2.6840000000000002</v>
      </c>
      <c r="AS531" s="109">
        <f t="shared" si="149"/>
        <v>2.9164344000000004</v>
      </c>
      <c r="AT531" s="109">
        <f t="shared" si="152"/>
        <v>3.1876627992000004</v>
      </c>
      <c r="AU531" s="109">
        <f t="shared" si="152"/>
        <v>3.4841154395256004</v>
      </c>
      <c r="AV531" s="109">
        <f t="shared" si="152"/>
        <v>3.8081381754014814</v>
      </c>
      <c r="AW531" s="109">
        <f t="shared" si="150"/>
        <v>16.080350814127083</v>
      </c>
      <c r="AX531" s="113">
        <f t="shared" si="151"/>
        <v>19.931024806801041</v>
      </c>
      <c r="AY531" s="100">
        <v>0.53</v>
      </c>
      <c r="AZ531" s="100">
        <v>31.55</v>
      </c>
      <c r="BA531" s="100">
        <v>-1.21</v>
      </c>
      <c r="BB531" s="100">
        <v>7.99</v>
      </c>
      <c r="BC531" s="100">
        <v>16.36</v>
      </c>
      <c r="BE531" s="12">
        <v>2015</v>
      </c>
      <c r="BF531" s="12">
        <f t="shared" si="136"/>
        <v>1</v>
      </c>
      <c r="BG531" s="100">
        <v>3.5900000000000003</v>
      </c>
      <c r="BH531" s="55" t="s">
        <v>121</v>
      </c>
      <c r="BI531" s="55" t="s">
        <v>122</v>
      </c>
    </row>
    <row r="532" spans="1:61" ht="12.75" customHeight="1" x14ac:dyDescent="0.2">
      <c r="A532" s="123" t="s">
        <v>1170</v>
      </c>
      <c r="B532" s="55" t="s">
        <v>1171</v>
      </c>
      <c r="C532" s="156" t="s">
        <v>116</v>
      </c>
      <c r="D532" s="98" t="s">
        <v>248</v>
      </c>
      <c r="E532" s="157">
        <v>21</v>
      </c>
      <c r="F532" s="2">
        <v>194</v>
      </c>
      <c r="G532" s="2" t="s">
        <v>118</v>
      </c>
      <c r="H532" s="2" t="s">
        <v>118</v>
      </c>
      <c r="I532" s="100">
        <v>253.77</v>
      </c>
      <c r="J532" s="101">
        <f t="shared" si="139"/>
        <v>1.434369704850849</v>
      </c>
      <c r="K532" s="104">
        <v>0.91</v>
      </c>
      <c r="L532" s="71">
        <v>4</v>
      </c>
      <c r="M532" s="28">
        <f t="shared" si="140"/>
        <v>3.64</v>
      </c>
      <c r="N532" s="103" t="s">
        <v>355</v>
      </c>
      <c r="O532" s="104">
        <v>0.81</v>
      </c>
      <c r="P532" s="158">
        <v>45887</v>
      </c>
      <c r="Q532" s="158">
        <v>45919</v>
      </c>
      <c r="R532" s="28">
        <f t="shared" si="141"/>
        <v>12.345679012345675</v>
      </c>
      <c r="S532" s="105">
        <f>IF(INDEX(Historical!$D$7:$D1536,MATCH(B532,Historical!$B$7:$B$1044,0))=0,"n/a",(INDEX(Historical!$C$7:$C$1044,MATCH(B532,Historical!$B$7:$B$1044,0))/INDEX(Historical!$D$7:$D$1044,MATCH(B532,Historical!$B$7:$B$1044,0))-1)*100)</f>
        <v>13.157894736842103</v>
      </c>
      <c r="T532" s="105">
        <f>IF(INDEX(Historical!$F$7:$F$1044,MATCH(B532,Historical!$B$7:$B$1044,0))=0,"n/a",((INDEX(Historical!$C$7:$C$1044,MATCH(B532,Historical!$B$7:$B$1044,0))/INDEX(Historical!$F$7:$F$1044,MATCH(B532,Historical!$B$7:$B$1044,0)))^(1/3)-1)*100)</f>
        <v>12.749787911711174</v>
      </c>
      <c r="U532" s="105">
        <f>IF(INDEX(Historical!$H$7:$H$1044,MATCH(B532,Historical!$B$7:$B$1044,0))=0,"n/a",((INDEX(Historical!$C$7:$C$1044,MATCH(B532,Historical!$B$7:$B$1044,0))/INDEX(Historical!$H$7:$H$1044,MATCH(B532,Historical!$B$7:$B$1044,0)))^(1/5)-1)*100)</f>
        <v>8.9587431199327661</v>
      </c>
      <c r="V532" s="105">
        <f>IF(INDEX(Historical!$M$7:$M$1044,MATCH(B532,Historical!$B$7:$B$1044,0))=0,"n/a",((INDEX(Historical!$C$7:$C$1044,MATCH(B532,Historical!$B$7:$B$1044,0))/INDEX(Historical!$M$7:$M$1044,MATCH(B532,Historical!$B$7:$B$1044,0)))^(1/10)-1)*100)</f>
        <v>8.2289348806302129</v>
      </c>
      <c r="W532" s="106">
        <f t="shared" si="142"/>
        <v>1.0886880562173875</v>
      </c>
      <c r="X532" s="107" t="str">
        <f t="shared" si="143"/>
        <v>n/a</v>
      </c>
      <c r="Y532" s="162"/>
      <c r="Z532" s="101">
        <f t="shared" si="144"/>
        <v>30.63973063973064</v>
      </c>
      <c r="AA532" s="109">
        <f t="shared" si="145"/>
        <v>21.361111111111111</v>
      </c>
      <c r="AB532" s="71">
        <v>12</v>
      </c>
      <c r="AC532" s="100">
        <v>11.88</v>
      </c>
      <c r="AD532" s="100">
        <v>0.9</v>
      </c>
      <c r="AE532" s="100">
        <v>0.78</v>
      </c>
      <c r="AF532" s="100">
        <v>3.44</v>
      </c>
      <c r="AG532" s="100">
        <v>16.82</v>
      </c>
      <c r="AH532" s="100">
        <v>12.920000000000002</v>
      </c>
      <c r="AI532" s="100">
        <v>19.34</v>
      </c>
      <c r="AJ532" s="100" t="s">
        <v>142</v>
      </c>
      <c r="AK532" s="100">
        <v>16.18</v>
      </c>
      <c r="AL532" s="100">
        <v>9820</v>
      </c>
      <c r="AM532" s="100">
        <v>2.91</v>
      </c>
      <c r="AN532" s="100">
        <v>3.05</v>
      </c>
      <c r="AO532" s="110">
        <f t="shared" si="146"/>
        <v>-10.967998286327497</v>
      </c>
      <c r="AP532" s="111">
        <f t="shared" si="147"/>
        <v>10.393112824783614</v>
      </c>
      <c r="AQ532" s="112">
        <f t="shared" si="148"/>
        <v>80.71736339405453</v>
      </c>
      <c r="AR532" s="101">
        <f>INDEX(Historical!$C$7:$C$1045,MATCH(B532,Historical!$B$7:$B$1045,0))*IF(AH532="n/a",1.03,IF(AH532&lt;0,1.01,IF(AH532&gt;10,1.1,(1+AH532/100))))</f>
        <v>3.7840000000000003</v>
      </c>
      <c r="AS532" s="109">
        <f t="shared" si="149"/>
        <v>4.1624000000000008</v>
      </c>
      <c r="AT532" s="109">
        <f t="shared" si="152"/>
        <v>4.5786400000000009</v>
      </c>
      <c r="AU532" s="109">
        <f t="shared" si="152"/>
        <v>5.0365040000000016</v>
      </c>
      <c r="AV532" s="109">
        <f t="shared" si="152"/>
        <v>5.5401544000000023</v>
      </c>
      <c r="AW532" s="109">
        <f t="shared" si="150"/>
        <v>23.101698400000004</v>
      </c>
      <c r="AX532" s="113">
        <f t="shared" si="151"/>
        <v>9.103400086692675</v>
      </c>
      <c r="AY532" s="100">
        <v>1</v>
      </c>
      <c r="AZ532" s="100">
        <v>89.759999999999991</v>
      </c>
      <c r="BA532" s="100">
        <v>-1.0900000000000001</v>
      </c>
      <c r="BB532" s="100">
        <v>18.34</v>
      </c>
      <c r="BC532" s="100">
        <v>32.07</v>
      </c>
      <c r="BE532" s="12">
        <v>2005</v>
      </c>
      <c r="BF532" s="12">
        <f t="shared" si="136"/>
        <v>2</v>
      </c>
      <c r="BG532" s="100">
        <v>3.02</v>
      </c>
      <c r="BH532" s="55" t="s">
        <v>121</v>
      </c>
      <c r="BI532" s="55" t="s">
        <v>122</v>
      </c>
    </row>
    <row r="533" spans="1:61" ht="12.75" customHeight="1" x14ac:dyDescent="0.2">
      <c r="A533" s="146" t="s">
        <v>5623</v>
      </c>
      <c r="B533" s="55" t="s">
        <v>5610</v>
      </c>
      <c r="C533" s="156" t="s">
        <v>335</v>
      </c>
      <c r="D533" s="98" t="s">
        <v>1267</v>
      </c>
      <c r="E533" s="157">
        <v>5</v>
      </c>
      <c r="F533" s="2">
        <v>709</v>
      </c>
      <c r="G533" s="2" t="s">
        <v>146</v>
      </c>
      <c r="H533" s="2" t="s">
        <v>146</v>
      </c>
      <c r="I533" s="100">
        <v>347.3</v>
      </c>
      <c r="J533" s="101">
        <f t="shared" si="139"/>
        <v>1.2244169306075439</v>
      </c>
      <c r="K533" s="104">
        <v>4.2523999999999997</v>
      </c>
      <c r="L533" s="71">
        <v>1</v>
      </c>
      <c r="M533" s="28">
        <f t="shared" si="140"/>
        <v>4.2523999999999997</v>
      </c>
      <c r="N533" s="103" t="s">
        <v>5612</v>
      </c>
      <c r="O533" s="104">
        <v>3.3887999999999998</v>
      </c>
      <c r="P533" s="158">
        <v>46133</v>
      </c>
      <c r="Q533" s="158">
        <v>46147</v>
      </c>
      <c r="R533" s="28">
        <f t="shared" si="141"/>
        <v>25.483947119924455</v>
      </c>
      <c r="S533" s="105">
        <f>IF(INDEX(Historical!$D$7:$D1721,MATCH(B533,Historical!$B$7:$B$1044,0))=0,"n/a",(INDEX(Historical!$C$7:$C$1044,MATCH(B533,Historical!$B$7:$B$1044,0))/INDEX(Historical!$D$7:$D$1044,MATCH(B533,Historical!$B$7:$B$1044,0))-1)*100)</f>
        <v>30.283341663142505</v>
      </c>
      <c r="T533" s="105">
        <f>IF(INDEX(Historical!$F$7:$F$1044,MATCH(B533,Historical!$B$7:$B$1044,0))=0,"n/a",((INDEX(Historical!$C$7:$C$1044,MATCH(B533,Historical!$B$7:$B$1044,0))/INDEX(Historical!$F$7:$F$1044,MATCH(B533,Historical!$B$7:$B$1044,0)))^(1/3)-1)*100)</f>
        <v>32.117024072117232</v>
      </c>
      <c r="U533" s="105">
        <f>IF(INDEX(Historical!$H$7:$H$1044,MATCH(B533,Historical!$B$7:$B$1044,0))=0,"n/a",((INDEX(Historical!$C$7:$C$1044,MATCH(B533,Historical!$B$7:$B$1044,0))/INDEX(Historical!$H$7:$H$1044,MATCH(B533,Historical!$B$7:$B$1044,0)))^(1/5)-1)*100)</f>
        <v>22.497460520320956</v>
      </c>
      <c r="V533" s="105" t="str">
        <f>IF(INDEX(Historical!$M$7:$M$1044,MATCH(B533,Historical!$B$7:$B$1044,0))=0,"n/a",((INDEX(Historical!$C$7:$C$1044,MATCH(B533,Historical!$B$7:$B$1044,0))/INDEX(Historical!$M$7:$M$1044,MATCH(B533,Historical!$B$7:$B$1044,0)))^(1/10)-1)*100)</f>
        <v>n/a</v>
      </c>
      <c r="W533" s="106" t="str">
        <f t="shared" si="142"/>
        <v>n/a</v>
      </c>
      <c r="X533" s="107">
        <f t="shared" si="143"/>
        <v>1.0244745227832859</v>
      </c>
      <c r="Y533" s="159"/>
      <c r="Z533" s="101">
        <f t="shared" si="144"/>
        <v>42.1029702970297</v>
      </c>
      <c r="AA533" s="109">
        <f t="shared" si="145"/>
        <v>34.386138613861391</v>
      </c>
      <c r="AB533" s="71">
        <v>12</v>
      </c>
      <c r="AC533" s="100">
        <v>10.1</v>
      </c>
      <c r="AD533" s="100">
        <v>3.75</v>
      </c>
      <c r="AE533" s="100">
        <v>7.63</v>
      </c>
      <c r="AF533" s="100">
        <v>13.42</v>
      </c>
      <c r="AG533" s="100">
        <v>43.69</v>
      </c>
      <c r="AH533" s="100">
        <v>5.0999999999999996</v>
      </c>
      <c r="AI533" s="100">
        <v>10.01</v>
      </c>
      <c r="AJ533" s="100">
        <v>21.959999999999997</v>
      </c>
      <c r="AK533" s="100">
        <v>7.51</v>
      </c>
      <c r="AL533" s="100">
        <v>61570</v>
      </c>
      <c r="AM533" s="100">
        <v>29.470000000000002</v>
      </c>
      <c r="AN533" s="100">
        <v>0.74</v>
      </c>
      <c r="AO533" s="110">
        <f t="shared" si="146"/>
        <v>-10.664261162932892</v>
      </c>
      <c r="AP533" s="111">
        <f t="shared" si="147"/>
        <v>23.721877450928499</v>
      </c>
      <c r="AQ533" s="112">
        <f t="shared" si="148"/>
        <v>352.87328627480565</v>
      </c>
      <c r="AR533" s="101">
        <f>INDEX(Historical!$C$7:$C$1045,MATCH(B533,Historical!$B$7:$B$1045,0))*IF(AH533="n/a",1.03,IF(AH533&lt;0,1.01,IF(AH533&gt;10,1.1,(1+AH533/100))))</f>
        <v>3.5616287999999994</v>
      </c>
      <c r="AS533" s="109">
        <f t="shared" si="149"/>
        <v>3.9177916799999997</v>
      </c>
      <c r="AT533" s="109">
        <f t="shared" si="152"/>
        <v>4.2120178351679991</v>
      </c>
      <c r="AU533" s="109">
        <f t="shared" si="152"/>
        <v>4.5283403745891153</v>
      </c>
      <c r="AV533" s="109">
        <f t="shared" si="152"/>
        <v>4.8684187367207574</v>
      </c>
      <c r="AW533" s="109">
        <f t="shared" si="150"/>
        <v>21.088197426477869</v>
      </c>
      <c r="AX533" s="113">
        <f t="shared" si="151"/>
        <v>6.0720407217039645</v>
      </c>
      <c r="AY533" s="100">
        <v>0.95</v>
      </c>
      <c r="AZ533" s="100">
        <v>11.129999999999999</v>
      </c>
      <c r="BA533" s="100">
        <v>-33.1</v>
      </c>
      <c r="BB533" s="100">
        <v>-0.15</v>
      </c>
      <c r="BC533" s="100">
        <v>-13.28</v>
      </c>
      <c r="BE533" s="12">
        <v>2022</v>
      </c>
      <c r="BF533" s="12">
        <f t="shared" si="136"/>
        <v>0</v>
      </c>
      <c r="BG533" s="100">
        <v>16.82</v>
      </c>
      <c r="BH533" s="55" t="s">
        <v>5613</v>
      </c>
      <c r="BI533" s="55" t="s">
        <v>122</v>
      </c>
    </row>
    <row r="534" spans="1:61" ht="12.75" customHeight="1" x14ac:dyDescent="0.2">
      <c r="A534" s="123" t="s">
        <v>1172</v>
      </c>
      <c r="B534" s="55" t="s">
        <v>1173</v>
      </c>
      <c r="C534" s="156" t="s">
        <v>116</v>
      </c>
      <c r="D534" s="98" t="s">
        <v>117</v>
      </c>
      <c r="E534" s="157">
        <v>23</v>
      </c>
      <c r="F534" s="2">
        <v>160</v>
      </c>
      <c r="G534" s="2" t="s">
        <v>146</v>
      </c>
      <c r="H534" s="2" t="s">
        <v>146</v>
      </c>
      <c r="I534" s="100">
        <v>104.3</v>
      </c>
      <c r="J534" s="101">
        <f t="shared" si="139"/>
        <v>1.1888782358581016</v>
      </c>
      <c r="K534" s="104">
        <v>0.31</v>
      </c>
      <c r="L534" s="71">
        <v>4</v>
      </c>
      <c r="M534" s="28">
        <f t="shared" si="140"/>
        <v>1.24</v>
      </c>
      <c r="N534" s="103" t="s">
        <v>609</v>
      </c>
      <c r="O534" s="104">
        <v>0.28999999999999998</v>
      </c>
      <c r="P534" s="158">
        <v>45897</v>
      </c>
      <c r="Q534" s="158">
        <v>45918</v>
      </c>
      <c r="R534" s="28">
        <f t="shared" si="141"/>
        <v>6.8965517241379377</v>
      </c>
      <c r="S534" s="105">
        <f>IF(INDEX(Historical!$D$7:$D1537,MATCH(B534,Historical!$B$7:$B$1044,0))=0,"n/a",(INDEX(Historical!$C$7:$C$1044,MATCH(B534,Historical!$B$7:$B$1044,0))/INDEX(Historical!$D$7:$D$1044,MATCH(B534,Historical!$B$7:$B$1044,0))-1)*100)</f>
        <v>7.1428571428571397</v>
      </c>
      <c r="T534" s="105">
        <f>IF(INDEX(Historical!$F$7:$F$1044,MATCH(B534,Historical!$B$7:$B$1044,0))=0,"n/a",((INDEX(Historical!$C$7:$C$1044,MATCH(B534,Historical!$B$7:$B$1044,0))/INDEX(Historical!$F$7:$F$1044,MATCH(B534,Historical!$B$7:$B$1044,0)))^(1/3)-1)*100)</f>
        <v>4.8856246288386806</v>
      </c>
      <c r="U534" s="105">
        <f>IF(INDEX(Historical!$H$7:$H$1044,MATCH(B534,Historical!$B$7:$B$1044,0))=0,"n/a",((INDEX(Historical!$C$7:$C$1044,MATCH(B534,Historical!$B$7:$B$1044,0))/INDEX(Historical!$H$7:$H$1044,MATCH(B534,Historical!$B$7:$B$1044,0)))^(1/5)-1)*100)</f>
        <v>7.3940923785779322</v>
      </c>
      <c r="V534" s="105">
        <f>IF(INDEX(Historical!$M$7:$M$1044,MATCH(B534,Historical!$B$7:$B$1044,0))=0,"n/a",((INDEX(Historical!$C$7:$C$1044,MATCH(B534,Historical!$B$7:$B$1044,0))/INDEX(Historical!$M$7:$M$1044,MATCH(B534,Historical!$B$7:$B$1044,0)))^(1/10)-1)*100)</f>
        <v>7.1773462536293131</v>
      </c>
      <c r="W534" s="106">
        <f t="shared" si="142"/>
        <v>1.0301986440794908</v>
      </c>
      <c r="X534" s="107">
        <f t="shared" si="143"/>
        <v>1.3274851667105803</v>
      </c>
      <c r="Y534" s="162" t="s">
        <v>509</v>
      </c>
      <c r="Z534" s="101">
        <f t="shared" si="144"/>
        <v>60.487804878048792</v>
      </c>
      <c r="AA534" s="109">
        <f t="shared" si="145"/>
        <v>50.878048780487809</v>
      </c>
      <c r="AB534" s="71">
        <v>12</v>
      </c>
      <c r="AC534" s="100">
        <v>2.0499999999999998</v>
      </c>
      <c r="AD534" s="100" t="s">
        <v>142</v>
      </c>
      <c r="AE534" s="100">
        <v>4.22</v>
      </c>
      <c r="AF534" s="100">
        <v>3.48</v>
      </c>
      <c r="AG534" s="100">
        <v>7.28</v>
      </c>
      <c r="AH534" s="100">
        <v>8.99</v>
      </c>
      <c r="AI534" s="100">
        <v>10.96</v>
      </c>
      <c r="AJ534" s="100">
        <v>5.57</v>
      </c>
      <c r="AK534" s="100" t="s">
        <v>142</v>
      </c>
      <c r="AL534" s="100">
        <v>19390</v>
      </c>
      <c r="AM534" s="100">
        <v>0.22</v>
      </c>
      <c r="AN534" s="100">
        <v>0.69</v>
      </c>
      <c r="AO534" s="110">
        <f t="shared" si="146"/>
        <v>-42.295078166051773</v>
      </c>
      <c r="AP534" s="111">
        <f t="shared" si="147"/>
        <v>8.582970614436034</v>
      </c>
      <c r="AQ534" s="112">
        <f t="shared" si="148"/>
        <v>180.51984263830815</v>
      </c>
      <c r="AR534" s="101">
        <f>INDEX(Historical!$C$7:$C$1045,MATCH(B534,Historical!$B$7:$B$1045,0))*IF(AH534="n/a",1.03,IF(AH534&lt;0,1.01,IF(AH534&gt;10,1.1,(1+AH534/100))))</f>
        <v>1.3078800000000002</v>
      </c>
      <c r="AS534" s="109">
        <f t="shared" si="149"/>
        <v>1.4386680000000003</v>
      </c>
      <c r="AT534" s="109">
        <f t="shared" si="152"/>
        <v>1.4818280400000003</v>
      </c>
      <c r="AU534" s="109">
        <f t="shared" si="152"/>
        <v>1.5262828812000004</v>
      </c>
      <c r="AV534" s="109">
        <f t="shared" si="152"/>
        <v>1.5720713676360005</v>
      </c>
      <c r="AW534" s="109">
        <f t="shared" si="150"/>
        <v>7.3267302888360017</v>
      </c>
      <c r="AX534" s="113">
        <f t="shared" si="151"/>
        <v>7.0246695003221493</v>
      </c>
      <c r="AY534" s="100">
        <v>0.57999999999999996</v>
      </c>
      <c r="AZ534" s="100">
        <v>11.459999999999999</v>
      </c>
      <c r="BA534" s="100">
        <v>-12.78</v>
      </c>
      <c r="BB534" s="100">
        <v>3.36</v>
      </c>
      <c r="BC534" s="100">
        <v>-1.76</v>
      </c>
      <c r="BE534" s="12">
        <v>2001</v>
      </c>
      <c r="BF534" s="12">
        <f t="shared" si="136"/>
        <v>3</v>
      </c>
      <c r="BG534" s="100">
        <v>3.5700000000000003</v>
      </c>
      <c r="BH534" s="55" t="s">
        <v>121</v>
      </c>
      <c r="BI534" s="55" t="s">
        <v>122</v>
      </c>
    </row>
    <row r="535" spans="1:61" ht="12.75" customHeight="1" x14ac:dyDescent="0.2">
      <c r="A535" s="55" t="s">
        <v>454</v>
      </c>
      <c r="B535" s="55" t="s">
        <v>455</v>
      </c>
      <c r="C535" s="156" t="s">
        <v>134</v>
      </c>
      <c r="D535" s="98" t="s">
        <v>157</v>
      </c>
      <c r="E535" s="157">
        <v>28</v>
      </c>
      <c r="F535" s="2">
        <v>135</v>
      </c>
      <c r="G535" s="2" t="s">
        <v>119</v>
      </c>
      <c r="H535" s="2" t="s">
        <v>118</v>
      </c>
      <c r="I535" s="100">
        <v>75.73</v>
      </c>
      <c r="J535" s="101">
        <f t="shared" si="139"/>
        <v>2.6145516968176414</v>
      </c>
      <c r="K535" s="104">
        <v>0.495</v>
      </c>
      <c r="L535" s="71">
        <v>4</v>
      </c>
      <c r="M535" s="28">
        <f t="shared" si="140"/>
        <v>1.98</v>
      </c>
      <c r="N535" s="103" t="s">
        <v>433</v>
      </c>
      <c r="O535" s="104">
        <v>0.45100000000000001</v>
      </c>
      <c r="P535" s="158">
        <v>46101</v>
      </c>
      <c r="Q535" s="158">
        <v>46129</v>
      </c>
      <c r="R535" s="28">
        <f t="shared" si="141"/>
        <v>9.756097560975606</v>
      </c>
      <c r="S535" s="105">
        <f>IF(INDEX(Historical!$D$7:$D1538,MATCH(B535,Historical!$B$7:$B$1044,0))=0,"n/a",(INDEX(Historical!$C$7:$C$1044,MATCH(B535,Historical!$B$7:$B$1044,0))/INDEX(Historical!$D$7:$D$1044,MATCH(B535,Historical!$B$7:$B$1044,0))-1)*100)</f>
        <v>10.344827586206895</v>
      </c>
      <c r="T535" s="105">
        <f>IF(INDEX(Historical!$F$7:$F$1044,MATCH(B535,Historical!$B$7:$B$1044,0))=0,"n/a",((INDEX(Historical!$C$7:$C$1044,MATCH(B535,Historical!$B$7:$B$1044,0))/INDEX(Historical!$F$7:$F$1044,MATCH(B535,Historical!$B$7:$B$1044,0)))^(1/3)-1)*100)</f>
        <v>9.7601952145033763</v>
      </c>
      <c r="U535" s="105">
        <f>IF(INDEX(Historical!$H$7:$H$1044,MATCH(B535,Historical!$B$7:$B$1044,0))=0,"n/a",((INDEX(Historical!$C$7:$C$1044,MATCH(B535,Historical!$B$7:$B$1044,0))/INDEX(Historical!$H$7:$H$1044,MATCH(B535,Historical!$B$7:$B$1044,0)))^(1/5)-1)*100)</f>
        <v>9.4218270822189698</v>
      </c>
      <c r="V535" s="105">
        <f>IF(INDEX(Historical!$M$7:$M$1044,MATCH(B535,Historical!$B$7:$B$1044,0))=0,"n/a",((INDEX(Historical!$C$7:$C$1044,MATCH(B535,Historical!$B$7:$B$1044,0))/INDEX(Historical!$M$7:$M$1044,MATCH(B535,Historical!$B$7:$B$1044,0)))^(1/10)-1)*100)</f>
        <v>8.6180981564665249</v>
      </c>
      <c r="W535" s="106">
        <f t="shared" si="142"/>
        <v>1.0932605908125301</v>
      </c>
      <c r="X535" s="107">
        <f t="shared" si="143"/>
        <v>0.50654984313005214</v>
      </c>
      <c r="Y535" s="174"/>
      <c r="Z535" s="101">
        <f t="shared" si="144"/>
        <v>29.508196721311474</v>
      </c>
      <c r="AA535" s="109">
        <f t="shared" si="145"/>
        <v>11.286140089418778</v>
      </c>
      <c r="AB535" s="71">
        <v>12</v>
      </c>
      <c r="AC535" s="100">
        <v>6.71</v>
      </c>
      <c r="AD535" s="100" t="s">
        <v>142</v>
      </c>
      <c r="AE535" s="100">
        <v>2.63</v>
      </c>
      <c r="AF535" s="100">
        <v>1.3</v>
      </c>
      <c r="AG535" s="100">
        <v>11.68</v>
      </c>
      <c r="AH535" s="100">
        <v>1.1900000000000002</v>
      </c>
      <c r="AI535" s="100">
        <v>-2.65</v>
      </c>
      <c r="AJ535" s="100">
        <v>18.600000000000001</v>
      </c>
      <c r="AK535" s="100" t="s">
        <v>142</v>
      </c>
      <c r="AL535" s="100">
        <v>1320</v>
      </c>
      <c r="AM535" s="100">
        <v>55.1</v>
      </c>
      <c r="AN535" s="100">
        <v>0.42</v>
      </c>
      <c r="AO535" s="110">
        <f t="shared" si="146"/>
        <v>0.75023868961783258</v>
      </c>
      <c r="AP535" s="111">
        <f t="shared" si="147"/>
        <v>12.03637877903661</v>
      </c>
      <c r="AQ535" s="112">
        <f t="shared" si="148"/>
        <v>-19.24802825594243</v>
      </c>
      <c r="AR535" s="101">
        <f>INDEX(Historical!$C$7:$C$1045,MATCH(B535,Historical!$B$7:$B$1045,0))*IF(AH535="n/a",1.03,IF(AH535&lt;0,1.01,IF(AH535&gt;10,1.1,(1+AH535/100))))</f>
        <v>1.7809440000000001</v>
      </c>
      <c r="AS535" s="109">
        <f t="shared" si="149"/>
        <v>1.79875344</v>
      </c>
      <c r="AT535" s="109">
        <f t="shared" si="152"/>
        <v>1.8527160432000001</v>
      </c>
      <c r="AU535" s="109">
        <f t="shared" si="152"/>
        <v>1.9082975244960001</v>
      </c>
      <c r="AV535" s="109">
        <f t="shared" si="152"/>
        <v>1.9655464502308801</v>
      </c>
      <c r="AW535" s="109">
        <f t="shared" si="150"/>
        <v>9.3062574579268809</v>
      </c>
      <c r="AX535" s="113">
        <f t="shared" si="151"/>
        <v>12.288732943254827</v>
      </c>
      <c r="AY535" s="100">
        <v>0.57999999999999996</v>
      </c>
      <c r="AZ535" s="100">
        <v>18.39</v>
      </c>
      <c r="BA535" s="100">
        <v>-3.2199999999999998</v>
      </c>
      <c r="BB535" s="100">
        <v>6.25</v>
      </c>
      <c r="BC535" s="100">
        <v>6.1899999999999995</v>
      </c>
      <c r="BE535" s="12">
        <v>1999</v>
      </c>
      <c r="BF535" s="12">
        <f t="shared" si="136"/>
        <v>3</v>
      </c>
      <c r="BG535" s="100">
        <v>1.77</v>
      </c>
      <c r="BH535" s="55" t="s">
        <v>121</v>
      </c>
      <c r="BI535" s="55" t="s">
        <v>122</v>
      </c>
    </row>
    <row r="536" spans="1:61" ht="12.75" customHeight="1" x14ac:dyDescent="0.2">
      <c r="A536" s="55" t="s">
        <v>1614</v>
      </c>
      <c r="B536" s="55" t="s">
        <v>1615</v>
      </c>
      <c r="C536" s="156" t="s">
        <v>134</v>
      </c>
      <c r="D536" s="98" t="s">
        <v>354</v>
      </c>
      <c r="E536" s="157">
        <v>6</v>
      </c>
      <c r="F536" s="2">
        <v>623</v>
      </c>
      <c r="G536" s="2" t="s">
        <v>146</v>
      </c>
      <c r="H536" s="2" t="s">
        <v>146</v>
      </c>
      <c r="I536" s="100">
        <v>35.83</v>
      </c>
      <c r="J536" s="101">
        <f t="shared" si="139"/>
        <v>2.846776444320402</v>
      </c>
      <c r="K536" s="104">
        <v>0.255</v>
      </c>
      <c r="L536" s="71">
        <v>4</v>
      </c>
      <c r="M536" s="28">
        <f t="shared" si="140"/>
        <v>1.02</v>
      </c>
      <c r="N536" s="103" t="s">
        <v>151</v>
      </c>
      <c r="O536" s="104">
        <v>0.245</v>
      </c>
      <c r="P536" s="115">
        <v>45712</v>
      </c>
      <c r="Q536" s="115">
        <v>45727</v>
      </c>
      <c r="R536" s="28">
        <f t="shared" si="141"/>
        <v>4.0816326530612281</v>
      </c>
      <c r="S536" s="105">
        <f>IF(INDEX(Historical!$D$7:$D1539,MATCH(B536,Historical!$B$7:$B$1044,0))=0,"n/a",(INDEX(Historical!$C$7:$C$1044,MATCH(B536,Historical!$B$7:$B$1044,0))/INDEX(Historical!$D$7:$D$1044,MATCH(B536,Historical!$B$7:$B$1044,0))-1)*100)</f>
        <v>4.081632653061229</v>
      </c>
      <c r="T536" s="105">
        <f>IF(INDEX(Historical!$F$7:$F$1044,MATCH(B536,Historical!$B$7:$B$1044,0))=0,"n/a",((INDEX(Historical!$C$7:$C$1044,MATCH(B536,Historical!$B$7:$B$1044,0))/INDEX(Historical!$F$7:$F$1044,MATCH(B536,Historical!$B$7:$B$1044,0)))^(1/3)-1)*100)</f>
        <v>8.4351442625098407</v>
      </c>
      <c r="U536" s="105">
        <f>IF(INDEX(Historical!$H$7:$H$1044,MATCH(B536,Historical!$B$7:$B$1044,0))=0,"n/a",((INDEX(Historical!$C$7:$C$1044,MATCH(B536,Historical!$B$7:$B$1044,0))/INDEX(Historical!$H$7:$H$1044,MATCH(B536,Historical!$B$7:$B$1044,0)))^(1/5)-1)*100)</f>
        <v>15.325682508681805</v>
      </c>
      <c r="V536" s="105">
        <f>IF(INDEX(Historical!$M$7:$M$1044,MATCH(B536,Historical!$B$7:$B$1044,0))=0,"n/a",((INDEX(Historical!$C$7:$C$1044,MATCH(B536,Historical!$B$7:$B$1044,0))/INDEX(Historical!$M$7:$M$1044,MATCH(B536,Historical!$B$7:$B$1044,0)))^(1/10)-1)*100)</f>
        <v>58.803480696498809</v>
      </c>
      <c r="W536" s="106">
        <f t="shared" si="142"/>
        <v>0.26062543113360814</v>
      </c>
      <c r="X536" s="107">
        <f t="shared" si="143"/>
        <v>0.98052991098412068</v>
      </c>
      <c r="Y536" s="55"/>
      <c r="Z536" s="101">
        <f t="shared" si="144"/>
        <v>24.578313253012045</v>
      </c>
      <c r="AA536" s="109">
        <f t="shared" si="145"/>
        <v>8.6337349397590355</v>
      </c>
      <c r="AB536" s="71">
        <v>12</v>
      </c>
      <c r="AC536" s="100">
        <v>4.1500000000000004</v>
      </c>
      <c r="AD536" s="100">
        <v>0.89</v>
      </c>
      <c r="AE536" s="100">
        <v>3.9</v>
      </c>
      <c r="AF536" s="100">
        <v>1.02</v>
      </c>
      <c r="AG536" s="100">
        <v>12.72</v>
      </c>
      <c r="AH536" s="100">
        <v>11.29</v>
      </c>
      <c r="AI536" s="100">
        <v>5.7</v>
      </c>
      <c r="AJ536" s="100">
        <v>15.629999999999999</v>
      </c>
      <c r="AK536" s="100">
        <v>7.68</v>
      </c>
      <c r="AL536" s="100">
        <v>4830</v>
      </c>
      <c r="AM536" s="100">
        <v>1.51</v>
      </c>
      <c r="AN536" s="100">
        <v>0.24</v>
      </c>
      <c r="AO536" s="110">
        <f t="shared" si="146"/>
        <v>9.5387240132431703</v>
      </c>
      <c r="AP536" s="111">
        <f t="shared" si="147"/>
        <v>18.172458953002206</v>
      </c>
      <c r="AQ536" s="112">
        <f t="shared" si="148"/>
        <v>-37.438351689254311</v>
      </c>
      <c r="AR536" s="101">
        <f>INDEX(Historical!$C$7:$C$1045,MATCH(B536,Historical!$B$7:$B$1045,0))*IF(AH536="n/a",1.03,IF(AH536&lt;0,1.01,IF(AH536&gt;10,1.1,(1+AH536/100))))</f>
        <v>1.1220000000000001</v>
      </c>
      <c r="AS536" s="109">
        <f t="shared" si="149"/>
        <v>1.185954</v>
      </c>
      <c r="AT536" s="109">
        <f t="shared" si="152"/>
        <v>1.2770352671999998</v>
      </c>
      <c r="AU536" s="109">
        <f t="shared" si="152"/>
        <v>1.3751115757209598</v>
      </c>
      <c r="AV536" s="109">
        <f t="shared" si="152"/>
        <v>1.4807201447363294</v>
      </c>
      <c r="AW536" s="109">
        <f t="shared" si="150"/>
        <v>6.4408209876572897</v>
      </c>
      <c r="AX536" s="113">
        <f t="shared" si="151"/>
        <v>17.97605634288945</v>
      </c>
      <c r="AY536" s="100">
        <v>0.8</v>
      </c>
      <c r="AZ536" s="100">
        <v>22.2</v>
      </c>
      <c r="BA536" s="100">
        <v>-7.75</v>
      </c>
      <c r="BB536" s="100">
        <v>5.01</v>
      </c>
      <c r="BC536" s="100">
        <v>3.95</v>
      </c>
      <c r="BE536" s="12">
        <v>2020</v>
      </c>
      <c r="BF536" s="12">
        <f t="shared" si="136"/>
        <v>1</v>
      </c>
      <c r="BG536" s="100">
        <v>7.6499999999999995</v>
      </c>
      <c r="BH536" s="55" t="s">
        <v>121</v>
      </c>
      <c r="BI536" s="55" t="s">
        <v>122</v>
      </c>
    </row>
    <row r="537" spans="1:61" ht="12.75" customHeight="1" x14ac:dyDescent="0.2">
      <c r="A537" s="123" t="s">
        <v>1174</v>
      </c>
      <c r="B537" s="55" t="s">
        <v>1175</v>
      </c>
      <c r="C537" s="156" t="s">
        <v>300</v>
      </c>
      <c r="D537" s="98" t="s">
        <v>323</v>
      </c>
      <c r="E537" s="157">
        <v>12</v>
      </c>
      <c r="F537" s="2">
        <v>463</v>
      </c>
      <c r="G537" s="2" t="s">
        <v>146</v>
      </c>
      <c r="H537" s="2" t="s">
        <v>146</v>
      </c>
      <c r="I537" s="100">
        <v>77.849999999999994</v>
      </c>
      <c r="J537" s="101">
        <f t="shared" si="139"/>
        <v>3.879254977520874</v>
      </c>
      <c r="K537" s="104">
        <v>0.755</v>
      </c>
      <c r="L537" s="71">
        <v>4</v>
      </c>
      <c r="M537" s="28">
        <f t="shared" si="140"/>
        <v>3.02</v>
      </c>
      <c r="N537" s="103" t="s">
        <v>1077</v>
      </c>
      <c r="O537" s="104">
        <v>0.70499999999999996</v>
      </c>
      <c r="P537" s="158">
        <v>46006</v>
      </c>
      <c r="Q537" s="158">
        <v>46028</v>
      </c>
      <c r="R537" s="28">
        <f t="shared" si="141"/>
        <v>7.0921985815602895</v>
      </c>
      <c r="S537" s="105">
        <f>IF(INDEX(Historical!$D$7:$D1540,MATCH(B537,Historical!$B$7:$B$1044,0))=0,"n/a",(INDEX(Historical!$C$7:$C$1044,MATCH(B537,Historical!$B$7:$B$1044,0))/INDEX(Historical!$D$7:$D$1044,MATCH(B537,Historical!$B$7:$B$1044,0))-1)*100)</f>
        <v>5.2238805970149071</v>
      </c>
      <c r="T537" s="105">
        <f>IF(INDEX(Historical!$F$7:$F$1044,MATCH(B537,Historical!$B$7:$B$1044,0))=0,"n/a",((INDEX(Historical!$C$7:$C$1044,MATCH(B537,Historical!$B$7:$B$1044,0))/INDEX(Historical!$F$7:$F$1044,MATCH(B537,Historical!$B$7:$B$1044,0)))^(1/3)-1)*100)</f>
        <v>4.0965572678840267</v>
      </c>
      <c r="U537" s="105">
        <f>IF(INDEX(Historical!$H$7:$H$1044,MATCH(B537,Historical!$B$7:$B$1044,0))=0,"n/a",((INDEX(Historical!$C$7:$C$1044,MATCH(B537,Historical!$B$7:$B$1044,0))/INDEX(Historical!$H$7:$H$1044,MATCH(B537,Historical!$B$7:$B$1044,0)))^(1/5)-1)*100)</f>
        <v>3.4509373905457164</v>
      </c>
      <c r="V537" s="105">
        <f>IF(INDEX(Historical!$M$7:$M$1044,MATCH(B537,Historical!$B$7:$B$1044,0))=0,"n/a",((INDEX(Historical!$C$7:$C$1044,MATCH(B537,Historical!$B$7:$B$1044,0))/INDEX(Historical!$M$7:$M$1044,MATCH(B537,Historical!$B$7:$B$1044,0)))^(1/10)-1)*100)</f>
        <v>3.8113258667158201</v>
      </c>
      <c r="W537" s="106">
        <f t="shared" si="142"/>
        <v>0.90544275436604249</v>
      </c>
      <c r="X537" s="107">
        <f t="shared" si="143"/>
        <v>5.70591499759543E-2</v>
      </c>
      <c r="Y537" s="178"/>
      <c r="Z537" s="101">
        <f t="shared" si="144"/>
        <v>103.78006872852232</v>
      </c>
      <c r="AA537" s="109">
        <f t="shared" si="145"/>
        <v>26.752577319587626</v>
      </c>
      <c r="AB537" s="71">
        <v>12</v>
      </c>
      <c r="AC537" s="100">
        <v>2.91</v>
      </c>
      <c r="AD537" s="100" t="s">
        <v>142</v>
      </c>
      <c r="AE537" s="100">
        <v>8.98</v>
      </c>
      <c r="AF537" s="100">
        <v>2.14</v>
      </c>
      <c r="AG537" s="100">
        <v>8.0399999999999991</v>
      </c>
      <c r="AH537" s="100">
        <v>-13.87</v>
      </c>
      <c r="AI537" s="100">
        <v>5.1499999999999995</v>
      </c>
      <c r="AJ537" s="100">
        <v>60.480000000000004</v>
      </c>
      <c r="AK537" s="100">
        <v>-0.64</v>
      </c>
      <c r="AL537" s="100">
        <v>14250</v>
      </c>
      <c r="AM537" s="100">
        <v>0.66</v>
      </c>
      <c r="AN537" s="100">
        <v>0.81</v>
      </c>
      <c r="AO537" s="110">
        <f t="shared" si="146"/>
        <v>-19.422384951521035</v>
      </c>
      <c r="AP537" s="111">
        <f t="shared" si="147"/>
        <v>7.3301923680665908</v>
      </c>
      <c r="AQ537" s="112">
        <f t="shared" si="148"/>
        <v>59.513866292303554</v>
      </c>
      <c r="AR537" s="101">
        <f>INDEX(Historical!$C$7:$C$1045,MATCH(B537,Historical!$B$7:$B$1045,0))*IF(AH537="n/a",1.03,IF(AH537&lt;0,1.01,IF(AH537&gt;10,1.1,(1+AH537/100))))</f>
        <v>2.8481999999999998</v>
      </c>
      <c r="AS537" s="109">
        <f t="shared" si="149"/>
        <v>2.9948823</v>
      </c>
      <c r="AT537" s="109">
        <f t="shared" si="152"/>
        <v>3.0248311230000002</v>
      </c>
      <c r="AU537" s="109">
        <f t="shared" si="152"/>
        <v>3.0550794342300001</v>
      </c>
      <c r="AV537" s="109">
        <f t="shared" si="152"/>
        <v>3.0856302285723003</v>
      </c>
      <c r="AW537" s="109">
        <f t="shared" si="150"/>
        <v>15.008623085802302</v>
      </c>
      <c r="AX537" s="113">
        <f t="shared" si="151"/>
        <v>19.278899275275919</v>
      </c>
      <c r="AY537" s="100">
        <v>0.87</v>
      </c>
      <c r="AZ537" s="100">
        <v>16.45</v>
      </c>
      <c r="BA537" s="100">
        <v>-4.67</v>
      </c>
      <c r="BB537" s="100">
        <v>0.04</v>
      </c>
      <c r="BC537" s="100">
        <v>6.9500000000000011</v>
      </c>
      <c r="BE537" s="12">
        <v>2014</v>
      </c>
      <c r="BF537" s="12">
        <f t="shared" si="136"/>
        <v>1</v>
      </c>
      <c r="BG537" s="100">
        <v>4.2700000000000005</v>
      </c>
      <c r="BH537" s="55" t="s">
        <v>121</v>
      </c>
      <c r="BI537" s="55" t="s">
        <v>302</v>
      </c>
    </row>
    <row r="538" spans="1:61" ht="12.75" customHeight="1" x14ac:dyDescent="0.2">
      <c r="A538" s="116" t="s">
        <v>5602</v>
      </c>
      <c r="B538" s="55" t="s">
        <v>5588</v>
      </c>
      <c r="C538" s="156" t="s">
        <v>263</v>
      </c>
      <c r="D538" s="98" t="s">
        <v>264</v>
      </c>
      <c r="E538" s="157">
        <v>5</v>
      </c>
      <c r="F538" s="2">
        <v>692</v>
      </c>
      <c r="G538" s="2" t="s">
        <v>146</v>
      </c>
      <c r="H538" s="2" t="s">
        <v>146</v>
      </c>
      <c r="I538" s="100">
        <v>36.17</v>
      </c>
      <c r="J538" s="101">
        <f t="shared" si="139"/>
        <v>4.4235554326790165</v>
      </c>
      <c r="K538" s="104">
        <v>0.4</v>
      </c>
      <c r="L538" s="71">
        <v>4</v>
      </c>
      <c r="M538" s="28">
        <f t="shared" si="140"/>
        <v>1.6</v>
      </c>
      <c r="N538" s="103" t="s">
        <v>902</v>
      </c>
      <c r="O538" s="104">
        <v>0.38</v>
      </c>
      <c r="P538" s="158">
        <v>45951</v>
      </c>
      <c r="Q538" s="158">
        <v>45967</v>
      </c>
      <c r="R538" s="28">
        <f t="shared" si="141"/>
        <v>5.2631578947368469</v>
      </c>
      <c r="S538" s="105">
        <f>IF(INDEX(Historical!$D$7:$D1717,MATCH(B538,Historical!$B$7:$B$1044,0))=0,"n/a",(INDEX(Historical!$C$7:$C$1044,MATCH(B538,Historical!$B$7:$B$1044,0))/INDEX(Historical!$D$7:$D$1044,MATCH(B538,Historical!$B$7:$B$1044,0))-1)*100)</f>
        <v>5.4794520547945202</v>
      </c>
      <c r="T538" s="105">
        <f>IF(INDEX(Historical!$F$7:$F$1044,MATCH(B538,Historical!$B$7:$B$1044,0))=0,"n/a",((INDEX(Historical!$C$7:$C$1044,MATCH(B538,Historical!$B$7:$B$1044,0))/INDEX(Historical!$F$7:$F$1044,MATCH(B538,Historical!$B$7:$B$1044,0)))^(1/3)-1)*100)</f>
        <v>6.6364470386156116</v>
      </c>
      <c r="U538" s="105" t="str">
        <f>IF(INDEX(Historical!$H$7:$H$1044,MATCH(B538,Historical!$B$7:$B$1044,0))=0,"n/a",((INDEX(Historical!$C$7:$C$1044,MATCH(B538,Historical!$B$7:$B$1044,0))/INDEX(Historical!$H$7:$H$1044,MATCH(B538,Historical!$B$7:$B$1044,0)))^(1/5)-1)*100)</f>
        <v>n/a</v>
      </c>
      <c r="V538" s="105" t="str">
        <f>IF(INDEX(Historical!$M$7:$M$1044,MATCH(B538,Historical!$B$7:$B$1044,0))=0,"n/a",((INDEX(Historical!$C$7:$C$1044,MATCH(B538,Historical!$B$7:$B$1044,0))/INDEX(Historical!$M$7:$M$1044,MATCH(B538,Historical!$B$7:$B$1044,0)))^(1/10)-1)*100)</f>
        <v>n/a</v>
      </c>
      <c r="W538" s="106" t="str">
        <f t="shared" si="142"/>
        <v>n/a</v>
      </c>
      <c r="X538" s="107" t="str">
        <f t="shared" si="143"/>
        <v>n/a</v>
      </c>
      <c r="Y538" s="162"/>
      <c r="Z538" s="101">
        <f t="shared" si="144"/>
        <v>21.333333333333336</v>
      </c>
      <c r="AA538" s="109">
        <f t="shared" si="145"/>
        <v>4.8226666666666667</v>
      </c>
      <c r="AB538" s="71">
        <v>12</v>
      </c>
      <c r="AC538" s="100">
        <v>7.5</v>
      </c>
      <c r="AD538" s="100">
        <v>0.17</v>
      </c>
      <c r="AE538" s="100">
        <v>2</v>
      </c>
      <c r="AF538" s="100">
        <v>1.24</v>
      </c>
      <c r="AG538" s="100">
        <v>28.1</v>
      </c>
      <c r="AH538" s="100">
        <v>17.98</v>
      </c>
      <c r="AI538" s="100">
        <v>50.360000000000007</v>
      </c>
      <c r="AJ538" s="100" t="s">
        <v>142</v>
      </c>
      <c r="AK538" s="100">
        <v>26.33</v>
      </c>
      <c r="AL538" s="100">
        <v>784.83</v>
      </c>
      <c r="AM538" s="100">
        <v>31.5</v>
      </c>
      <c r="AN538" s="100">
        <v>0.4</v>
      </c>
      <c r="AO538" s="110" t="str">
        <f t="shared" si="146"/>
        <v>n/a</v>
      </c>
      <c r="AP538" s="111" t="str">
        <f t="shared" si="147"/>
        <v>n/a</v>
      </c>
      <c r="AQ538" s="112">
        <f t="shared" si="148"/>
        <v>-48.445900403700335</v>
      </c>
      <c r="AR538" s="101">
        <f>INDEX(Historical!$C$7:$C$1045,MATCH(B538,Historical!$B$7:$B$1045,0))*IF(AH538="n/a",1.03,IF(AH538&lt;0,1.01,IF(AH538&gt;10,1.1,(1+AH538/100))))</f>
        <v>1.6940000000000002</v>
      </c>
      <c r="AS538" s="109">
        <f t="shared" si="149"/>
        <v>1.8634000000000004</v>
      </c>
      <c r="AT538" s="109">
        <f t="shared" si="152"/>
        <v>2.0497400000000008</v>
      </c>
      <c r="AU538" s="109">
        <f t="shared" si="152"/>
        <v>2.2547140000000012</v>
      </c>
      <c r="AV538" s="109">
        <f t="shared" si="152"/>
        <v>2.4801854000000016</v>
      </c>
      <c r="AW538" s="109">
        <f t="shared" si="150"/>
        <v>10.342039400000004</v>
      </c>
      <c r="AX538" s="113">
        <f t="shared" si="151"/>
        <v>28.592865358031528</v>
      </c>
      <c r="AY538" s="100">
        <v>0.94</v>
      </c>
      <c r="AZ538" s="100">
        <v>50.21</v>
      </c>
      <c r="BA538" s="100">
        <v>-12.34</v>
      </c>
      <c r="BB538" s="100">
        <v>5.96</v>
      </c>
      <c r="BC538" s="100">
        <v>25.569999999999997</v>
      </c>
      <c r="BE538" s="12">
        <v>2021</v>
      </c>
      <c r="BF538" s="12">
        <f t="shared" si="136"/>
        <v>0</v>
      </c>
      <c r="BG538" s="100">
        <v>14.799999999999999</v>
      </c>
      <c r="BH538" s="55" t="s">
        <v>121</v>
      </c>
      <c r="BI538" s="55" t="s">
        <v>122</v>
      </c>
    </row>
    <row r="539" spans="1:61" ht="12.75" customHeight="1" x14ac:dyDescent="0.2">
      <c r="A539" s="116" t="s">
        <v>1176</v>
      </c>
      <c r="B539" s="55" t="s">
        <v>1177</v>
      </c>
      <c r="C539" s="156" t="s">
        <v>300</v>
      </c>
      <c r="D539" s="98" t="s">
        <v>795</v>
      </c>
      <c r="E539" s="157">
        <v>13</v>
      </c>
      <c r="F539" s="2">
        <v>439</v>
      </c>
      <c r="G539" s="2" t="s">
        <v>146</v>
      </c>
      <c r="H539" s="2" t="s">
        <v>146</v>
      </c>
      <c r="I539" s="100">
        <v>35.89</v>
      </c>
      <c r="J539" s="101">
        <f t="shared" si="139"/>
        <v>4.8481471161883531</v>
      </c>
      <c r="K539" s="104">
        <v>0.435</v>
      </c>
      <c r="L539" s="71">
        <v>4</v>
      </c>
      <c r="M539" s="28">
        <f t="shared" si="140"/>
        <v>1.74</v>
      </c>
      <c r="N539" s="103" t="s">
        <v>209</v>
      </c>
      <c r="O539" s="104">
        <v>0.43</v>
      </c>
      <c r="P539" s="158">
        <v>46112</v>
      </c>
      <c r="Q539" s="158">
        <v>46127</v>
      </c>
      <c r="R539" s="28">
        <f t="shared" si="141"/>
        <v>1.1627906976744196</v>
      </c>
      <c r="S539" s="105">
        <f>IF(INDEX(Historical!$D$7:$D1541,MATCH(B539,Historical!$B$7:$B$1044,0))=0,"n/a",(INDEX(Historical!$C$7:$C$1044,MATCH(B539,Historical!$B$7:$B$1044,0))/INDEX(Historical!$D$7:$D$1044,MATCH(B539,Historical!$B$7:$B$1044,0))-1)*100)</f>
        <v>4.5941807044410421</v>
      </c>
      <c r="T539" s="105">
        <f>IF(INDEX(Historical!$F$7:$F$1044,MATCH(B539,Historical!$B$7:$B$1044,0))=0,"n/a",((INDEX(Historical!$C$7:$C$1044,MATCH(B539,Historical!$B$7:$B$1044,0))/INDEX(Historical!$F$7:$F$1044,MATCH(B539,Historical!$B$7:$B$1044,0)))^(1/3)-1)*100)</f>
        <v>12.94858313012468</v>
      </c>
      <c r="U539" s="105">
        <f>IF(INDEX(Historical!$H$7:$H$1044,MATCH(B539,Historical!$B$7:$B$1044,0))=0,"n/a",((INDEX(Historical!$C$7:$C$1044,MATCH(B539,Historical!$B$7:$B$1044,0))/INDEX(Historical!$H$7:$H$1044,MATCH(B539,Historical!$B$7:$B$1044,0)))^(1/5)-1)*100)</f>
        <v>15.519825446458668</v>
      </c>
      <c r="V539" s="105">
        <f>IF(INDEX(Historical!$M$7:$M$1044,MATCH(B539,Historical!$B$7:$B$1044,0))=0,"n/a",((INDEX(Historical!$C$7:$C$1044,MATCH(B539,Historical!$B$7:$B$1044,0))/INDEX(Historical!$M$7:$M$1044,MATCH(B539,Historical!$B$7:$B$1044,0)))^(1/10)-1)*100)</f>
        <v>12.844151056768194</v>
      </c>
      <c r="W539" s="106">
        <f t="shared" si="142"/>
        <v>1.208318508390676</v>
      </c>
      <c r="X539" s="107">
        <f t="shared" si="143"/>
        <v>1.3856987005766668</v>
      </c>
      <c r="Y539" s="123"/>
      <c r="Z539" s="101">
        <f t="shared" si="144"/>
        <v>185.10638297872342</v>
      </c>
      <c r="AA539" s="109">
        <f t="shared" si="145"/>
        <v>38.180851063829792</v>
      </c>
      <c r="AB539" s="71">
        <v>12</v>
      </c>
      <c r="AC539" s="100">
        <v>0.94</v>
      </c>
      <c r="AD539" s="100">
        <v>4.03</v>
      </c>
      <c r="AE539" s="100">
        <v>8.17</v>
      </c>
      <c r="AF539" s="100">
        <v>1</v>
      </c>
      <c r="AG539" s="100">
        <v>2.68</v>
      </c>
      <c r="AH539" s="100">
        <v>36.020000000000003</v>
      </c>
      <c r="AI539" s="100">
        <v>-7.46</v>
      </c>
      <c r="AJ539" s="100">
        <v>11.200000000000001</v>
      </c>
      <c r="AK539" s="100">
        <v>8.2199999999999989</v>
      </c>
      <c r="AL539" s="100">
        <v>8100</v>
      </c>
      <c r="AM539" s="100">
        <v>0.45999999999999996</v>
      </c>
      <c r="AN539" s="100">
        <v>0.41</v>
      </c>
      <c r="AO539" s="110">
        <f t="shared" si="146"/>
        <v>-17.812878501182769</v>
      </c>
      <c r="AP539" s="111">
        <f t="shared" si="147"/>
        <v>20.367972562647022</v>
      </c>
      <c r="AQ539" s="112">
        <f t="shared" si="148"/>
        <v>30.266139650639467</v>
      </c>
      <c r="AR539" s="101">
        <f>INDEX(Historical!$C$7:$C$1045,MATCH(B539,Historical!$B$7:$B$1045,0))*IF(AH539="n/a",1.03,IF(AH539&lt;0,1.01,IF(AH539&gt;10,1.1,(1+AH539/100))))</f>
        <v>1.8782500000000002</v>
      </c>
      <c r="AS539" s="109">
        <f t="shared" si="149"/>
        <v>1.8970325000000001</v>
      </c>
      <c r="AT539" s="109">
        <f t="shared" si="152"/>
        <v>2.0529685715000001</v>
      </c>
      <c r="AU539" s="109">
        <f t="shared" si="152"/>
        <v>2.2217225880773004</v>
      </c>
      <c r="AV539" s="109">
        <f t="shared" si="152"/>
        <v>2.4043481848172545</v>
      </c>
      <c r="AW539" s="109">
        <f t="shared" si="150"/>
        <v>10.454321844394556</v>
      </c>
      <c r="AX539" s="113">
        <f t="shared" si="151"/>
        <v>29.128787529658833</v>
      </c>
      <c r="AY539" s="100">
        <v>1.25</v>
      </c>
      <c r="AZ539" s="100">
        <v>11.67</v>
      </c>
      <c r="BA539" s="100">
        <v>-19.13</v>
      </c>
      <c r="BB539" s="100">
        <v>1.58</v>
      </c>
      <c r="BC539" s="100">
        <v>-8.0299999999999994</v>
      </c>
      <c r="BE539" s="12">
        <v>2014</v>
      </c>
      <c r="BF539" s="12">
        <f t="shared" si="136"/>
        <v>1</v>
      </c>
      <c r="BG539" s="100">
        <v>1.7999999999999998</v>
      </c>
      <c r="BH539" s="55" t="s">
        <v>121</v>
      </c>
      <c r="BI539" s="55" t="s">
        <v>302</v>
      </c>
    </row>
    <row r="540" spans="1:61" ht="12.75" customHeight="1" x14ac:dyDescent="0.2">
      <c r="A540" s="123" t="s">
        <v>1178</v>
      </c>
      <c r="B540" s="55" t="s">
        <v>1179</v>
      </c>
      <c r="C540" s="156" t="s">
        <v>134</v>
      </c>
      <c r="D540" s="98" t="s">
        <v>157</v>
      </c>
      <c r="E540" s="157">
        <v>13</v>
      </c>
      <c r="F540" s="2">
        <v>412</v>
      </c>
      <c r="G540" s="2" t="s">
        <v>118</v>
      </c>
      <c r="H540" s="2" t="s">
        <v>118</v>
      </c>
      <c r="I540" s="100">
        <v>28.55</v>
      </c>
      <c r="J540" s="101">
        <f t="shared" si="139"/>
        <v>3.7127845884413313</v>
      </c>
      <c r="K540" s="104">
        <v>0.26500000000000001</v>
      </c>
      <c r="L540" s="71">
        <v>4</v>
      </c>
      <c r="M540" s="28">
        <f t="shared" si="140"/>
        <v>1.06</v>
      </c>
      <c r="N540" s="103" t="s">
        <v>182</v>
      </c>
      <c r="O540" s="104">
        <v>0.25</v>
      </c>
      <c r="P540" s="158">
        <v>45902</v>
      </c>
      <c r="Q540" s="158">
        <v>45931</v>
      </c>
      <c r="R540" s="28">
        <f t="shared" si="141"/>
        <v>6.0000000000000053</v>
      </c>
      <c r="S540" s="105">
        <f>IF(INDEX(Historical!$D$7:$D1542,MATCH(B540,Historical!$B$7:$B$1044,0))=0,"n/a",(INDEX(Historical!$C$7:$C$1044,MATCH(B540,Historical!$B$7:$B$1044,0))/INDEX(Historical!$D$7:$D$1044,MATCH(B540,Historical!$B$7:$B$1044,0))-1)*100)</f>
        <v>4.6391752577319423</v>
      </c>
      <c r="T540" s="105">
        <f>IF(INDEX(Historical!$F$7:$F$1044,MATCH(B540,Historical!$B$7:$B$1044,0))=0,"n/a",((INDEX(Historical!$C$7:$C$1044,MATCH(B540,Historical!$B$7:$B$1044,0))/INDEX(Historical!$F$7:$F$1044,MATCH(B540,Historical!$B$7:$B$1044,0)))^(1/3)-1)*100)</f>
        <v>12.651219584416772</v>
      </c>
      <c r="U540" s="105">
        <f>IF(INDEX(Historical!$H$7:$H$1044,MATCH(B540,Historical!$B$7:$B$1044,0))=0,"n/a",((INDEX(Historical!$C$7:$C$1044,MATCH(B540,Historical!$B$7:$B$1044,0))/INDEX(Historical!$H$7:$H$1044,MATCH(B540,Historical!$B$7:$B$1044,0)))^(1/5)-1)*100)</f>
        <v>10.360807763812808</v>
      </c>
      <c r="V540" s="105">
        <f>IF(INDEX(Historical!$M$7:$M$1044,MATCH(B540,Historical!$B$7:$B$1044,0))=0,"n/a",((INDEX(Historical!$C$7:$C$1044,MATCH(B540,Historical!$B$7:$B$1044,0))/INDEX(Historical!$M$7:$M$1044,MATCH(B540,Historical!$B$7:$B$1044,0)))^(1/10)-1)*100)</f>
        <v>16.521035682043951</v>
      </c>
      <c r="W540" s="106">
        <f t="shared" si="142"/>
        <v>0.62712822387240241</v>
      </c>
      <c r="X540" s="107">
        <f t="shared" si="143"/>
        <v>0.5944238533455426</v>
      </c>
      <c r="Y540" s="165"/>
      <c r="Z540" s="101">
        <f t="shared" si="144"/>
        <v>43.983402489626556</v>
      </c>
      <c r="AA540" s="109">
        <f t="shared" si="145"/>
        <v>11.846473029045642</v>
      </c>
      <c r="AB540" s="71">
        <v>12</v>
      </c>
      <c r="AC540" s="100">
        <v>2.41</v>
      </c>
      <c r="AD540" s="100">
        <v>0.94</v>
      </c>
      <c r="AE540" s="100">
        <v>2.54</v>
      </c>
      <c r="AF540" s="100">
        <v>1.4</v>
      </c>
      <c r="AG540" s="100">
        <v>11.93</v>
      </c>
      <c r="AH540" s="100">
        <v>12.18</v>
      </c>
      <c r="AI540" s="100">
        <v>9.27</v>
      </c>
      <c r="AJ540" s="100">
        <v>17.43</v>
      </c>
      <c r="AK540" s="100">
        <v>10.63</v>
      </c>
      <c r="AL540" s="100">
        <v>24390</v>
      </c>
      <c r="AM540" s="100">
        <v>0.27999999999999997</v>
      </c>
      <c r="AN540" s="100">
        <v>0.34</v>
      </c>
      <c r="AO540" s="110">
        <f t="shared" si="146"/>
        <v>2.2271193232084965</v>
      </c>
      <c r="AP540" s="111">
        <f t="shared" si="147"/>
        <v>14.073592352254138</v>
      </c>
      <c r="AQ540" s="112">
        <f t="shared" si="148"/>
        <v>-14.144663685776649</v>
      </c>
      <c r="AR540" s="101">
        <f>INDEX(Historical!$C$7:$C$1045,MATCH(B540,Historical!$B$7:$B$1045,0))*IF(AH540="n/a",1.03,IF(AH540&lt;0,1.01,IF(AH540&gt;10,1.1,(1+AH540/100))))</f>
        <v>1.1165</v>
      </c>
      <c r="AS540" s="109">
        <f t="shared" si="149"/>
        <v>1.21999955</v>
      </c>
      <c r="AT540" s="109">
        <f t="shared" si="152"/>
        <v>1.3419995050000002</v>
      </c>
      <c r="AU540" s="109">
        <f t="shared" si="152"/>
        <v>1.4761994555000004</v>
      </c>
      <c r="AV540" s="109">
        <f t="shared" si="152"/>
        <v>1.6238194010500007</v>
      </c>
      <c r="AW540" s="109">
        <f t="shared" si="150"/>
        <v>6.7785179115500016</v>
      </c>
      <c r="AX540" s="113">
        <f t="shared" si="151"/>
        <v>23.742619655166379</v>
      </c>
      <c r="AY540" s="100">
        <v>1.03</v>
      </c>
      <c r="AZ540" s="100">
        <v>43.25</v>
      </c>
      <c r="BA540" s="100">
        <v>-9.4499999999999993</v>
      </c>
      <c r="BB540" s="100">
        <v>4.96</v>
      </c>
      <c r="BC540" s="100">
        <v>6.98</v>
      </c>
      <c r="BE540" s="12">
        <v>2013</v>
      </c>
      <c r="BF540" s="12">
        <f t="shared" si="136"/>
        <v>1</v>
      </c>
      <c r="BG540" s="100">
        <v>1.39</v>
      </c>
      <c r="BH540" s="55" t="s">
        <v>121</v>
      </c>
      <c r="BI540" s="55" t="s">
        <v>122</v>
      </c>
    </row>
    <row r="541" spans="1:61" ht="12.75" customHeight="1" x14ac:dyDescent="0.2">
      <c r="A541" s="55" t="s">
        <v>1180</v>
      </c>
      <c r="B541" s="55" t="s">
        <v>1181</v>
      </c>
      <c r="C541" s="156" t="s">
        <v>134</v>
      </c>
      <c r="D541" s="98" t="s">
        <v>135</v>
      </c>
      <c r="E541" s="157">
        <v>17</v>
      </c>
      <c r="F541" s="2">
        <v>234</v>
      </c>
      <c r="G541" s="2" t="s">
        <v>146</v>
      </c>
      <c r="H541" s="2" t="s">
        <v>146</v>
      </c>
      <c r="I541" s="100">
        <v>211.46</v>
      </c>
      <c r="J541" s="101">
        <f t="shared" si="139"/>
        <v>1.759197957060437</v>
      </c>
      <c r="K541" s="104">
        <v>0.93</v>
      </c>
      <c r="L541" s="71">
        <v>4</v>
      </c>
      <c r="M541" s="28">
        <f t="shared" si="140"/>
        <v>3.72</v>
      </c>
      <c r="N541" s="103" t="s">
        <v>1182</v>
      </c>
      <c r="O541" s="104">
        <v>0.89</v>
      </c>
      <c r="P541" s="158">
        <v>45881</v>
      </c>
      <c r="Q541" s="158">
        <v>45895</v>
      </c>
      <c r="R541" s="28">
        <f t="shared" si="141"/>
        <v>4.494382022471914</v>
      </c>
      <c r="S541" s="105">
        <f>IF(INDEX(Historical!$D$7:$D1543,MATCH(B541,Historical!$B$7:$B$1044,0))=0,"n/a",(INDEX(Historical!$C$7:$C$1044,MATCH(B541,Historical!$B$7:$B$1044,0))/INDEX(Historical!$D$7:$D$1044,MATCH(B541,Historical!$B$7:$B$1044,0))-1)*100)</f>
        <v>4.5977011494252817</v>
      </c>
      <c r="T541" s="105">
        <f>IF(INDEX(Historical!$F$7:$F$1044,MATCH(B541,Historical!$B$7:$B$1044,0))=0,"n/a",((INDEX(Historical!$C$7:$C$1044,MATCH(B541,Historical!$B$7:$B$1044,0))/INDEX(Historical!$F$7:$F$1044,MATCH(B541,Historical!$B$7:$B$1044,0)))^(1/3)-1)*100)</f>
        <v>5.9562678167658811</v>
      </c>
      <c r="U541" s="105">
        <f>IF(INDEX(Historical!$H$7:$H$1044,MATCH(B541,Historical!$B$7:$B$1044,0))=0,"n/a",((INDEX(Historical!$C$7:$C$1044,MATCH(B541,Historical!$B$7:$B$1044,0))/INDEX(Historical!$H$7:$H$1044,MATCH(B541,Historical!$B$7:$B$1044,0)))^(1/5)-1)*100)</f>
        <v>5.387395206178347</v>
      </c>
      <c r="V541" s="105">
        <f>IF(INDEX(Historical!$M$7:$M$1044,MATCH(B541,Historical!$B$7:$B$1044,0))=0,"n/a",((INDEX(Historical!$C$7:$C$1044,MATCH(B541,Historical!$B$7:$B$1044,0))/INDEX(Historical!$M$7:$M$1044,MATCH(B541,Historical!$B$7:$B$1044,0)))^(1/10)-1)*100)</f>
        <v>10.026509310601806</v>
      </c>
      <c r="W541" s="106">
        <f t="shared" si="142"/>
        <v>0.53731513523673047</v>
      </c>
      <c r="X541" s="107">
        <f t="shared" si="143"/>
        <v>0.235154744922669</v>
      </c>
      <c r="Y541" s="165"/>
      <c r="Z541" s="101">
        <f t="shared" si="144"/>
        <v>21.016949152542374</v>
      </c>
      <c r="AA541" s="109">
        <f t="shared" si="145"/>
        <v>11.946892655367233</v>
      </c>
      <c r="AB541" s="71">
        <v>12</v>
      </c>
      <c r="AC541" s="100">
        <v>17.7</v>
      </c>
      <c r="AD541" s="100">
        <v>0.63</v>
      </c>
      <c r="AE541" s="100">
        <v>0.57999999999999996</v>
      </c>
      <c r="AF541" s="100">
        <v>1.03</v>
      </c>
      <c r="AG541" s="100">
        <v>9.74</v>
      </c>
      <c r="AH541" s="100">
        <v>15.15</v>
      </c>
      <c r="AI541" s="100">
        <v>10.57</v>
      </c>
      <c r="AJ541" s="100">
        <v>22.91</v>
      </c>
      <c r="AK541" s="100">
        <v>11.64</v>
      </c>
      <c r="AL541" s="100">
        <v>13850</v>
      </c>
      <c r="AM541" s="100">
        <v>0.4</v>
      </c>
      <c r="AN541" s="100">
        <v>0.42</v>
      </c>
      <c r="AO541" s="110">
        <f t="shared" si="146"/>
        <v>-4.800299492128449</v>
      </c>
      <c r="AP541" s="111">
        <f t="shared" si="147"/>
        <v>7.1465931632387836</v>
      </c>
      <c r="AQ541" s="112">
        <f t="shared" si="148"/>
        <v>-26.047163873698086</v>
      </c>
      <c r="AR541" s="101">
        <f>INDEX(Historical!$C$7:$C$1045,MATCH(B541,Historical!$B$7:$B$1045,0))*IF(AH541="n/a",1.03,IF(AH541&lt;0,1.01,IF(AH541&gt;10,1.1,(1+AH541/100))))</f>
        <v>4.0040000000000004</v>
      </c>
      <c r="AS541" s="109">
        <f t="shared" si="149"/>
        <v>4.4044000000000008</v>
      </c>
      <c r="AT541" s="109">
        <f t="shared" si="152"/>
        <v>4.8448400000000014</v>
      </c>
      <c r="AU541" s="109">
        <f t="shared" si="152"/>
        <v>5.3293240000000015</v>
      </c>
      <c r="AV541" s="109">
        <f t="shared" si="152"/>
        <v>5.8622564000000024</v>
      </c>
      <c r="AW541" s="109">
        <f t="shared" si="150"/>
        <v>24.444820400000008</v>
      </c>
      <c r="AX541" s="113">
        <f t="shared" si="151"/>
        <v>11.560020996878846</v>
      </c>
      <c r="AY541" s="100">
        <v>0.49</v>
      </c>
      <c r="AZ541" s="100">
        <v>27.750000000000004</v>
      </c>
      <c r="BA541" s="100">
        <v>-7.7399999999999993</v>
      </c>
      <c r="BB541" s="100">
        <v>1.43</v>
      </c>
      <c r="BC541" s="100">
        <v>6.64</v>
      </c>
      <c r="BE541" s="12">
        <v>2009</v>
      </c>
      <c r="BF541" s="12">
        <f t="shared" si="136"/>
        <v>1</v>
      </c>
      <c r="BG541" s="100">
        <v>0.89999999999999991</v>
      </c>
      <c r="BH541" s="55" t="s">
        <v>121</v>
      </c>
      <c r="BI541" s="55" t="s">
        <v>122</v>
      </c>
    </row>
    <row r="542" spans="1:61" ht="12.75" customHeight="1" x14ac:dyDescent="0.2">
      <c r="A542" s="123" t="s">
        <v>1183</v>
      </c>
      <c r="B542" s="55" t="s">
        <v>1184</v>
      </c>
      <c r="C542" s="156" t="s">
        <v>162</v>
      </c>
      <c r="D542" s="98" t="s">
        <v>167</v>
      </c>
      <c r="E542" s="157">
        <v>22</v>
      </c>
      <c r="F542" s="2">
        <v>183</v>
      </c>
      <c r="G542" s="2" t="s">
        <v>119</v>
      </c>
      <c r="H542" s="2" t="s">
        <v>119</v>
      </c>
      <c r="I542" s="100">
        <v>22.73</v>
      </c>
      <c r="J542" s="101">
        <f t="shared" si="139"/>
        <v>3.827540695116586</v>
      </c>
      <c r="K542" s="104">
        <v>0.2175</v>
      </c>
      <c r="L542" s="71">
        <v>4</v>
      </c>
      <c r="M542" s="28">
        <f t="shared" si="140"/>
        <v>0.87</v>
      </c>
      <c r="N542" s="103" t="s">
        <v>423</v>
      </c>
      <c r="O542" s="104">
        <v>0.20749999999999999</v>
      </c>
      <c r="P542" s="158">
        <v>46038</v>
      </c>
      <c r="Q542" s="158">
        <v>46055</v>
      </c>
      <c r="R542" s="28">
        <f t="shared" si="141"/>
        <v>4.8192771084337398</v>
      </c>
      <c r="S542" s="105">
        <f>IF(INDEX(Historical!$D$7:$D1544,MATCH(B542,Historical!$B$7:$B$1044,0))=0,"n/a",(INDEX(Historical!$C$7:$C$1044,MATCH(B542,Historical!$B$7:$B$1044,0))/INDEX(Historical!$D$7:$D$1044,MATCH(B542,Historical!$B$7:$B$1044,0))-1)*100)</f>
        <v>3.7499999999999867</v>
      </c>
      <c r="T542" s="105">
        <f>IF(INDEX(Historical!$F$7:$F$1044,MATCH(B542,Historical!$B$7:$B$1044,0))=0,"n/a",((INDEX(Historical!$C$7:$C$1044,MATCH(B542,Historical!$B$7:$B$1044,0))/INDEX(Historical!$F$7:$F$1044,MATCH(B542,Historical!$B$7:$B$1044,0)))^(1/3)-1)*100)</f>
        <v>2.0926546307085125</v>
      </c>
      <c r="U542" s="105">
        <f>IF(INDEX(Historical!$H$7:$H$1044,MATCH(B542,Historical!$B$7:$B$1044,0))=0,"n/a",((INDEX(Historical!$C$7:$C$1044,MATCH(B542,Historical!$B$7:$B$1044,0))/INDEX(Historical!$H$7:$H$1044,MATCH(B542,Historical!$B$7:$B$1044,0)))^(1/5)-1)*100)</f>
        <v>3.4656071213384987</v>
      </c>
      <c r="V542" s="105">
        <f>IF(INDEX(Historical!$M$7:$M$1044,MATCH(B542,Historical!$B$7:$B$1044,0))=0,"n/a",((INDEX(Historical!$C$7:$C$1044,MATCH(B542,Historical!$B$7:$B$1044,0))/INDEX(Historical!$M$7:$M$1044,MATCH(B542,Historical!$B$7:$B$1044,0)))^(1/10)-1)*100)</f>
        <v>4.9223146021241337</v>
      </c>
      <c r="W542" s="106">
        <f t="shared" si="142"/>
        <v>0.70406046778135234</v>
      </c>
      <c r="X542" s="107" t="str">
        <f t="shared" si="143"/>
        <v>n/a</v>
      </c>
      <c r="Y542" s="159"/>
      <c r="Z542" s="101">
        <f t="shared" si="144"/>
        <v>69.599999999999994</v>
      </c>
      <c r="AA542" s="109">
        <f t="shared" si="145"/>
        <v>18.184000000000001</v>
      </c>
      <c r="AB542" s="71">
        <v>9</v>
      </c>
      <c r="AC542" s="100">
        <v>1.25</v>
      </c>
      <c r="AD542" s="100" t="s">
        <v>142</v>
      </c>
      <c r="AE542" s="100">
        <v>2.4</v>
      </c>
      <c r="AF542" s="100">
        <v>2.02</v>
      </c>
      <c r="AG542" s="100">
        <v>11.3</v>
      </c>
      <c r="AH542" s="100" t="s">
        <v>142</v>
      </c>
      <c r="AI542" s="100" t="s">
        <v>142</v>
      </c>
      <c r="AJ542" s="100">
        <v>-0.12</v>
      </c>
      <c r="AK542" s="100" t="s">
        <v>142</v>
      </c>
      <c r="AL542" s="100">
        <v>236.26</v>
      </c>
      <c r="AM542" s="100">
        <v>20.21</v>
      </c>
      <c r="AN542" s="100">
        <v>1.34</v>
      </c>
      <c r="AO542" s="110">
        <f t="shared" si="146"/>
        <v>-10.890852183544917</v>
      </c>
      <c r="AP542" s="111">
        <f t="shared" si="147"/>
        <v>7.2931478164550843</v>
      </c>
      <c r="AQ542" s="112">
        <f t="shared" si="148"/>
        <v>27.770071265187557</v>
      </c>
      <c r="AR542" s="101">
        <f>INDEX(Historical!$C$7:$C$1045,MATCH(B542,Historical!$B$7:$B$1045,0))*IF(AH542="n/a",1.03,IF(AH542&lt;0,1.01,IF(AH542&gt;10,1.1,(1+AH542/100))))</f>
        <v>0.85489999999999999</v>
      </c>
      <c r="AS542" s="109">
        <f t="shared" si="149"/>
        <v>0.88054699999999997</v>
      </c>
      <c r="AT542" s="109">
        <f t="shared" si="152"/>
        <v>0.90696341000000003</v>
      </c>
      <c r="AU542" s="109">
        <f t="shared" si="152"/>
        <v>0.93417231230000009</v>
      </c>
      <c r="AV542" s="109">
        <f t="shared" si="152"/>
        <v>0.9621974816690001</v>
      </c>
      <c r="AW542" s="109">
        <f t="shared" si="150"/>
        <v>4.5387802039690008</v>
      </c>
      <c r="AX542" s="113">
        <f t="shared" si="151"/>
        <v>19.968236709058516</v>
      </c>
      <c r="AY542" s="100">
        <v>0.5</v>
      </c>
      <c r="AZ542" s="100">
        <v>15.5</v>
      </c>
      <c r="BA542" s="100">
        <v>-5.29</v>
      </c>
      <c r="BB542" s="100">
        <v>3.2199999999999998</v>
      </c>
      <c r="BC542" s="100">
        <v>4.2799999999999994</v>
      </c>
      <c r="BE542" s="12">
        <v>2004</v>
      </c>
      <c r="BF542" s="12">
        <f t="shared" ref="BF542:BF605" si="153">IF(BE542&gt;2020,0,IF(BE542&gt;2008,1,IF(BE542&gt;2001,2,IF(BE542&gt;1990,3,IF(BE542&gt;1980,4,IF(BE542&gt;1973,5,IF(BE542&gt;1970,6,IF(BE542&gt;1960,7,IF(BE542&gt;1958,8,IF(BE542&gt;1953,9,10))))))))))</f>
        <v>2</v>
      </c>
      <c r="BG542" s="100">
        <v>3.81</v>
      </c>
      <c r="BH542" s="55" t="s">
        <v>121</v>
      </c>
      <c r="BI542" s="55" t="s">
        <v>122</v>
      </c>
    </row>
    <row r="543" spans="1:61" ht="12.75" customHeight="1" x14ac:dyDescent="0.2">
      <c r="A543" s="123" t="s">
        <v>456</v>
      </c>
      <c r="B543" s="55" t="s">
        <v>457</v>
      </c>
      <c r="C543" s="156" t="s">
        <v>139</v>
      </c>
      <c r="D543" s="98" t="s">
        <v>420</v>
      </c>
      <c r="E543" s="157">
        <v>25</v>
      </c>
      <c r="F543" s="2">
        <v>145</v>
      </c>
      <c r="G543" s="2" t="s">
        <v>146</v>
      </c>
      <c r="H543" s="2" t="s">
        <v>146</v>
      </c>
      <c r="I543" s="100">
        <v>233.38</v>
      </c>
      <c r="J543" s="101">
        <f t="shared" si="139"/>
        <v>0.81412288970777269</v>
      </c>
      <c r="K543" s="104">
        <v>0.47499999999999998</v>
      </c>
      <c r="L543" s="71">
        <v>4</v>
      </c>
      <c r="M543" s="28">
        <f t="shared" si="140"/>
        <v>1.9</v>
      </c>
      <c r="N543" s="103" t="s">
        <v>458</v>
      </c>
      <c r="O543" s="104">
        <v>0.45</v>
      </c>
      <c r="P543" s="158">
        <v>46024</v>
      </c>
      <c r="Q543" s="158">
        <v>46038</v>
      </c>
      <c r="R543" s="28">
        <f t="shared" si="141"/>
        <v>5.5555555555555483</v>
      </c>
      <c r="S543" s="105">
        <f>IF(INDEX(Historical!$D$7:$D1545,MATCH(B543,Historical!$B$7:$B$1044,0))=0,"n/a",(INDEX(Historical!$C$7:$C$1044,MATCH(B543,Historical!$B$7:$B$1044,0))/INDEX(Historical!$D$7:$D$1044,MATCH(B543,Historical!$B$7:$B$1044,0))-1)*100)</f>
        <v>12.5</v>
      </c>
      <c r="T543" s="105">
        <f>IF(INDEX(Historical!$F$7:$F$1044,MATCH(B543,Historical!$B$7:$B$1044,0))=0,"n/a",((INDEX(Historical!$C$7:$C$1044,MATCH(B543,Historical!$B$7:$B$1044,0))/INDEX(Historical!$F$7:$F$1044,MATCH(B543,Historical!$B$7:$B$1044,0)))^(1/3)-1)*100)</f>
        <v>8.7380373002892142</v>
      </c>
      <c r="U543" s="105">
        <f>IF(INDEX(Historical!$H$7:$H$1044,MATCH(B543,Historical!$B$7:$B$1044,0))=0,"n/a",((INDEX(Historical!$C$7:$C$1044,MATCH(B543,Historical!$B$7:$B$1044,0))/INDEX(Historical!$H$7:$H$1044,MATCH(B543,Historical!$B$7:$B$1044,0)))^(1/5)-1)*100)</f>
        <v>9.9539654079581652</v>
      </c>
      <c r="V543" s="105">
        <f>IF(INDEX(Historical!$M$7:$M$1044,MATCH(B543,Historical!$B$7:$B$1044,0))=0,"n/a",((INDEX(Historical!$C$7:$C$1044,MATCH(B543,Historical!$B$7:$B$1044,0))/INDEX(Historical!$M$7:$M$1044,MATCH(B543,Historical!$B$7:$B$1044,0)))^(1/10)-1)*100)</f>
        <v>7.4184752002476984</v>
      </c>
      <c r="W543" s="106">
        <f t="shared" si="142"/>
        <v>1.3417805060028789</v>
      </c>
      <c r="X543" s="107">
        <f t="shared" si="143"/>
        <v>0.58006791421667625</v>
      </c>
      <c r="Y543" s="159"/>
      <c r="Z543" s="101">
        <f t="shared" si="144"/>
        <v>27.859237536656888</v>
      </c>
      <c r="AA543" s="109">
        <f t="shared" si="145"/>
        <v>34.219941348973606</v>
      </c>
      <c r="AB543" s="71">
        <v>6</v>
      </c>
      <c r="AC543" s="100">
        <v>6.82</v>
      </c>
      <c r="AD543" s="100">
        <v>0.73</v>
      </c>
      <c r="AE543" s="100">
        <v>19.21</v>
      </c>
      <c r="AF543" s="100">
        <v>2.76</v>
      </c>
      <c r="AG543" s="100">
        <v>9.08</v>
      </c>
      <c r="AH543" s="100">
        <v>64.319999999999993</v>
      </c>
      <c r="AI543" s="100">
        <v>17.239999999999998</v>
      </c>
      <c r="AJ543" s="100">
        <v>17.16</v>
      </c>
      <c r="AK543" s="100">
        <v>22.58</v>
      </c>
      <c r="AL543" s="100">
        <v>19800</v>
      </c>
      <c r="AM543" s="100">
        <v>0.27999999999999997</v>
      </c>
      <c r="AN543" s="100">
        <v>0.13</v>
      </c>
      <c r="AO543" s="110">
        <f t="shared" si="146"/>
        <v>-23.451853051307666</v>
      </c>
      <c r="AP543" s="111">
        <f t="shared" si="147"/>
        <v>10.768088297665939</v>
      </c>
      <c r="AQ543" s="112">
        <f t="shared" si="148"/>
        <v>104.88157893786907</v>
      </c>
      <c r="AR543" s="101">
        <f>INDEX(Historical!$C$7:$C$1045,MATCH(B543,Historical!$B$7:$B$1045,0))*IF(AH543="n/a",1.03,IF(AH543&lt;0,1.01,IF(AH543&gt;10,1.1,(1+AH543/100))))</f>
        <v>1.9800000000000002</v>
      </c>
      <c r="AS543" s="109">
        <f t="shared" si="149"/>
        <v>2.1780000000000004</v>
      </c>
      <c r="AT543" s="109">
        <f t="shared" si="152"/>
        <v>2.3958000000000008</v>
      </c>
      <c r="AU543" s="109">
        <f t="shared" si="152"/>
        <v>2.6353800000000009</v>
      </c>
      <c r="AV543" s="109">
        <f t="shared" si="152"/>
        <v>2.8989180000000014</v>
      </c>
      <c r="AW543" s="109">
        <f t="shared" si="150"/>
        <v>12.088098000000004</v>
      </c>
      <c r="AX543" s="113">
        <f t="shared" si="151"/>
        <v>5.179577513068816</v>
      </c>
      <c r="AY543" s="100">
        <v>0.45</v>
      </c>
      <c r="AZ543" s="100">
        <v>54.81</v>
      </c>
      <c r="BA543" s="100">
        <v>-23.79</v>
      </c>
      <c r="BB543" s="100">
        <v>-10.530000000000001</v>
      </c>
      <c r="BC543" s="100">
        <v>6.81</v>
      </c>
      <c r="BE543" s="12">
        <v>2002</v>
      </c>
      <c r="BF543" s="12">
        <f t="shared" si="153"/>
        <v>2</v>
      </c>
      <c r="BG543" s="100">
        <v>7.21</v>
      </c>
      <c r="BH543" s="55" t="s">
        <v>121</v>
      </c>
      <c r="BI543" s="55" t="s">
        <v>122</v>
      </c>
    </row>
    <row r="544" spans="1:61" ht="12.75" customHeight="1" x14ac:dyDescent="0.2">
      <c r="A544" s="123" t="s">
        <v>1185</v>
      </c>
      <c r="B544" s="55" t="s">
        <v>1186</v>
      </c>
      <c r="C544" s="156" t="s">
        <v>116</v>
      </c>
      <c r="D544" s="98" t="s">
        <v>130</v>
      </c>
      <c r="E544" s="157">
        <v>22</v>
      </c>
      <c r="F544" s="2">
        <v>176</v>
      </c>
      <c r="G544" s="2" t="s">
        <v>146</v>
      </c>
      <c r="H544" s="2" t="s">
        <v>146</v>
      </c>
      <c r="I544" s="100">
        <v>26.61</v>
      </c>
      <c r="J544" s="101">
        <f t="shared" si="139"/>
        <v>8.8688462983840655</v>
      </c>
      <c r="K544" s="104">
        <v>0.59</v>
      </c>
      <c r="L544" s="71">
        <v>4</v>
      </c>
      <c r="M544" s="28">
        <f t="shared" si="140"/>
        <v>2.36</v>
      </c>
      <c r="N544" s="103" t="s">
        <v>158</v>
      </c>
      <c r="O544" s="104">
        <v>0.53</v>
      </c>
      <c r="P544" s="115">
        <v>45713</v>
      </c>
      <c r="Q544" s="115">
        <v>45730</v>
      </c>
      <c r="R544" s="28">
        <f t="shared" si="141"/>
        <v>11.320754716981121</v>
      </c>
      <c r="S544" s="105">
        <f>IF(INDEX(Historical!$D$7:$D1546,MATCH(B544,Historical!$B$7:$B$1044,0))=0,"n/a",(INDEX(Historical!$C$7:$C$1044,MATCH(B544,Historical!$B$7:$B$1044,0))/INDEX(Historical!$D$7:$D$1044,MATCH(B544,Historical!$B$7:$B$1044,0))-1)*100)</f>
        <v>11.32075471698113</v>
      </c>
      <c r="T544" s="105">
        <f>IF(INDEX(Historical!$F$7:$F$1044,MATCH(B544,Historical!$B$7:$B$1044,0))=0,"n/a",((INDEX(Historical!$C$7:$C$1044,MATCH(B544,Historical!$B$7:$B$1044,0))/INDEX(Historical!$F$7:$F$1044,MATCH(B544,Historical!$B$7:$B$1044,0)))^(1/3)-1)*100)</f>
        <v>11.120584894184994</v>
      </c>
      <c r="U544" s="105">
        <f>IF(INDEX(Historical!$H$7:$H$1044,MATCH(B544,Historical!$B$7:$B$1044,0))=0,"n/a",((INDEX(Historical!$C$7:$C$1044,MATCH(B544,Historical!$B$7:$B$1044,0))/INDEX(Historical!$H$7:$H$1044,MATCH(B544,Historical!$B$7:$B$1044,0)))^(1/5)-1)*100)</f>
        <v>11.654085522403058</v>
      </c>
      <c r="V544" s="105">
        <f>IF(INDEX(Historical!$M$7:$M$1044,MATCH(B544,Historical!$B$7:$B$1044,0))=0,"n/a",((INDEX(Historical!$C$7:$C$1044,MATCH(B544,Historical!$B$7:$B$1044,0))/INDEX(Historical!$M$7:$M$1044,MATCH(B544,Historical!$B$7:$B$1044,0)))^(1/10)-1)*100)</f>
        <v>11.424886813500068</v>
      </c>
      <c r="W544" s="106">
        <f t="shared" si="142"/>
        <v>1.0200613548864361</v>
      </c>
      <c r="X544" s="107" t="str">
        <f t="shared" si="143"/>
        <v>n/a</v>
      </c>
      <c r="Y544" s="55"/>
      <c r="Z544" s="101">
        <f t="shared" si="144"/>
        <v>182.94573643410851</v>
      </c>
      <c r="AA544" s="109">
        <f t="shared" si="145"/>
        <v>20.627906976744185</v>
      </c>
      <c r="AB544" s="71">
        <v>12</v>
      </c>
      <c r="AC544" s="100">
        <v>1.29</v>
      </c>
      <c r="AD544" s="100">
        <v>0.46</v>
      </c>
      <c r="AE544" s="100">
        <v>0.51</v>
      </c>
      <c r="AF544" s="100">
        <v>2.11</v>
      </c>
      <c r="AG544" s="100">
        <v>10.17</v>
      </c>
      <c r="AH544" s="100">
        <v>-0.76</v>
      </c>
      <c r="AI544" s="100">
        <v>57.02</v>
      </c>
      <c r="AJ544" s="100">
        <v>-13.28</v>
      </c>
      <c r="AK544" s="100">
        <v>27.860000000000003</v>
      </c>
      <c r="AL544" s="100">
        <v>2720</v>
      </c>
      <c r="AM544" s="100">
        <v>3.7699999999999996</v>
      </c>
      <c r="AN544" s="100">
        <v>0.2</v>
      </c>
      <c r="AO544" s="110">
        <f t="shared" si="146"/>
        <v>-0.10497515595706375</v>
      </c>
      <c r="AP544" s="111">
        <f t="shared" si="147"/>
        <v>20.522931820787122</v>
      </c>
      <c r="AQ544" s="112">
        <f t="shared" si="148"/>
        <v>39.084121181599585</v>
      </c>
      <c r="AR544" s="101">
        <f>INDEX(Historical!$C$7:$C$1045,MATCH(B544,Historical!$B$7:$B$1045,0))*IF(AH544="n/a",1.03,IF(AH544&lt;0,1.01,IF(AH544&gt;10,1.1,(1+AH544/100))))</f>
        <v>2.3835999999999999</v>
      </c>
      <c r="AS544" s="109">
        <f t="shared" si="149"/>
        <v>2.6219600000000001</v>
      </c>
      <c r="AT544" s="109">
        <f t="shared" si="152"/>
        <v>2.8841560000000004</v>
      </c>
      <c r="AU544" s="109">
        <f t="shared" si="152"/>
        <v>3.1725716000000008</v>
      </c>
      <c r="AV544" s="109">
        <f t="shared" si="152"/>
        <v>3.4898287600000013</v>
      </c>
      <c r="AW544" s="109">
        <f t="shared" si="150"/>
        <v>14.552116360000003</v>
      </c>
      <c r="AX544" s="113">
        <f t="shared" si="151"/>
        <v>54.686645471627216</v>
      </c>
      <c r="AY544" s="100">
        <v>0.81</v>
      </c>
      <c r="AZ544" s="100">
        <v>21.9</v>
      </c>
      <c r="BA544" s="100">
        <v>-45.18</v>
      </c>
      <c r="BB544" s="100">
        <v>6.5</v>
      </c>
      <c r="BC544" s="100">
        <v>-10.870000000000001</v>
      </c>
      <c r="BE544" s="12">
        <v>2004</v>
      </c>
      <c r="BF544" s="12">
        <f t="shared" si="153"/>
        <v>2</v>
      </c>
      <c r="BG544" s="100">
        <v>4.79</v>
      </c>
      <c r="BH544" s="55" t="s">
        <v>121</v>
      </c>
      <c r="BI544" s="55" t="s">
        <v>122</v>
      </c>
    </row>
    <row r="545" spans="1:61" ht="12.75" customHeight="1" x14ac:dyDescent="0.2">
      <c r="A545" s="116" t="s">
        <v>1616</v>
      </c>
      <c r="B545" s="55" t="s">
        <v>1617</v>
      </c>
      <c r="C545" s="156" t="s">
        <v>335</v>
      </c>
      <c r="D545" s="98" t="s">
        <v>377</v>
      </c>
      <c r="E545" s="157">
        <v>8</v>
      </c>
      <c r="F545" s="2">
        <v>581</v>
      </c>
      <c r="G545" s="2" t="s">
        <v>146</v>
      </c>
      <c r="H545" s="2" t="s">
        <v>146</v>
      </c>
      <c r="I545" s="100">
        <v>25.02</v>
      </c>
      <c r="J545" s="101">
        <f t="shared" si="139"/>
        <v>1.2789768185451638</v>
      </c>
      <c r="K545" s="104">
        <v>0.08</v>
      </c>
      <c r="L545" s="71">
        <v>4</v>
      </c>
      <c r="M545" s="28">
        <f t="shared" si="140"/>
        <v>0.32</v>
      </c>
      <c r="N545" s="103" t="s">
        <v>270</v>
      </c>
      <c r="O545" s="104">
        <v>7.0000000000000007E-2</v>
      </c>
      <c r="P545" s="158">
        <v>46097</v>
      </c>
      <c r="Q545" s="158">
        <v>46112</v>
      </c>
      <c r="R545" s="28">
        <f t="shared" si="141"/>
        <v>14.285714285714276</v>
      </c>
      <c r="S545" s="105">
        <f>IF(INDEX(Historical!$D$7:$D1547,MATCH(B545,Historical!$B$7:$B$1044,0))=0,"n/a",(INDEX(Historical!$C$7:$C$1044,MATCH(B545,Historical!$B$7:$B$1044,0))/INDEX(Historical!$D$7:$D$1044,MATCH(B545,Historical!$B$7:$B$1044,0))-1)*100)</f>
        <v>7.6923076923077094</v>
      </c>
      <c r="T545" s="105">
        <f>IF(INDEX(Historical!$F$7:$F$1044,MATCH(B545,Historical!$B$7:$B$1044,0))=0,"n/a",((INDEX(Historical!$C$7:$C$1044,MATCH(B545,Historical!$B$7:$B$1044,0))/INDEX(Historical!$F$7:$F$1044,MATCH(B545,Historical!$B$7:$B$1044,0)))^(1/3)-1)*100)</f>
        <v>11.868894208139679</v>
      </c>
      <c r="U545" s="105">
        <f>IF(INDEX(Historical!$H$7:$H$1044,MATCH(B545,Historical!$B$7:$B$1044,0))=0,"n/a",((INDEX(Historical!$C$7:$C$1044,MATCH(B545,Historical!$B$7:$B$1044,0))/INDEX(Historical!$H$7:$H$1044,MATCH(B545,Historical!$B$7:$B$1044,0)))^(1/5)-1)*100)</f>
        <v>13.295681060117071</v>
      </c>
      <c r="V545" s="105" t="str">
        <f>IF(INDEX(Historical!$M$7:$M$1044,MATCH(B545,Historical!$B$7:$B$1044,0))=0,"n/a",((INDEX(Historical!$C$7:$C$1044,MATCH(B545,Historical!$B$7:$B$1044,0))/INDEX(Historical!$M$7:$M$1044,MATCH(B545,Historical!$B$7:$B$1044,0)))^(1/10)-1)*100)</f>
        <v>n/a</v>
      </c>
      <c r="W545" s="106" t="str">
        <f t="shared" si="142"/>
        <v>n/a</v>
      </c>
      <c r="X545" s="107" t="str">
        <f t="shared" si="143"/>
        <v>n/a</v>
      </c>
      <c r="Y545" s="162" t="s">
        <v>1712</v>
      </c>
      <c r="Z545" s="101">
        <f t="shared" si="144"/>
        <v>26.446280991735538</v>
      </c>
      <c r="AA545" s="109">
        <f t="shared" si="145"/>
        <v>20.677685950413224</v>
      </c>
      <c r="AB545" s="71">
        <v>9</v>
      </c>
      <c r="AC545" s="100">
        <v>1.21</v>
      </c>
      <c r="AD545" s="100" t="s">
        <v>142</v>
      </c>
      <c r="AE545" s="100">
        <v>0.69</v>
      </c>
      <c r="AF545" s="100">
        <v>0.83</v>
      </c>
      <c r="AG545" s="100">
        <v>4.12</v>
      </c>
      <c r="AH545" s="100" t="s">
        <v>142</v>
      </c>
      <c r="AI545" s="100" t="s">
        <v>142</v>
      </c>
      <c r="AJ545" s="100" t="s">
        <v>142</v>
      </c>
      <c r="AK545" s="100" t="s">
        <v>142</v>
      </c>
      <c r="AL545" s="100">
        <v>192.91</v>
      </c>
      <c r="AM545" s="100">
        <v>13.63</v>
      </c>
      <c r="AN545" s="100">
        <v>1.02</v>
      </c>
      <c r="AO545" s="110">
        <f t="shared" si="146"/>
        <v>-6.1030280717509893</v>
      </c>
      <c r="AP545" s="111">
        <f t="shared" si="147"/>
        <v>14.574657878662235</v>
      </c>
      <c r="AQ545" s="112">
        <f t="shared" si="148"/>
        <v>-12.662902526810971</v>
      </c>
      <c r="AR545" s="101">
        <f>INDEX(Historical!$C$7:$C$1045,MATCH(B545,Historical!$B$7:$B$1045,0))*IF(AH545="n/a",1.03,IF(AH545&lt;0,1.01,IF(AH545&gt;10,1.1,(1+AH545/100))))</f>
        <v>0.28840000000000005</v>
      </c>
      <c r="AS545" s="109">
        <f t="shared" si="149"/>
        <v>0.29705200000000004</v>
      </c>
      <c r="AT545" s="109">
        <f t="shared" si="152"/>
        <v>0.30596356000000002</v>
      </c>
      <c r="AU545" s="109">
        <f t="shared" si="152"/>
        <v>0.31514246680000002</v>
      </c>
      <c r="AV545" s="109">
        <f t="shared" si="152"/>
        <v>0.32459674080400003</v>
      </c>
      <c r="AW545" s="109">
        <f t="shared" si="150"/>
        <v>1.5311547676040003</v>
      </c>
      <c r="AX545" s="113">
        <f t="shared" si="151"/>
        <v>6.1197232917825755</v>
      </c>
      <c r="AY545" s="100">
        <v>0.77</v>
      </c>
      <c r="AZ545" s="100">
        <v>20.52</v>
      </c>
      <c r="BA545" s="100">
        <v>-46.77</v>
      </c>
      <c r="BB545" s="100">
        <v>6.2600000000000007</v>
      </c>
      <c r="BC545" s="100">
        <v>-8.81</v>
      </c>
      <c r="BE545" s="12">
        <v>2019</v>
      </c>
      <c r="BF545" s="12">
        <f t="shared" si="153"/>
        <v>1</v>
      </c>
      <c r="BG545" s="100">
        <v>1.81</v>
      </c>
      <c r="BH545" s="55" t="s">
        <v>121</v>
      </c>
      <c r="BI545" s="55" t="s">
        <v>122</v>
      </c>
    </row>
    <row r="546" spans="1:61" ht="12.75" customHeight="1" x14ac:dyDescent="0.2">
      <c r="A546" s="123" t="s">
        <v>1187</v>
      </c>
      <c r="B546" s="55" t="s">
        <v>1188</v>
      </c>
      <c r="C546" s="156" t="s">
        <v>134</v>
      </c>
      <c r="D546" s="98" t="s">
        <v>186</v>
      </c>
      <c r="E546" s="157">
        <v>14</v>
      </c>
      <c r="F546" s="2">
        <v>377</v>
      </c>
      <c r="G546" s="2" t="s">
        <v>146</v>
      </c>
      <c r="H546" s="2" t="s">
        <v>146</v>
      </c>
      <c r="I546" s="100">
        <v>158.32</v>
      </c>
      <c r="J546" s="101">
        <f t="shared" si="139"/>
        <v>1.3643254168772108</v>
      </c>
      <c r="K546" s="104">
        <v>0.54</v>
      </c>
      <c r="L546" s="71">
        <v>4</v>
      </c>
      <c r="M546" s="28">
        <f t="shared" si="140"/>
        <v>2.16</v>
      </c>
      <c r="N546" s="103" t="s">
        <v>743</v>
      </c>
      <c r="O546" s="104">
        <v>0.5</v>
      </c>
      <c r="P546" s="158">
        <v>46024</v>
      </c>
      <c r="Q546" s="158">
        <v>46038</v>
      </c>
      <c r="R546" s="28">
        <f t="shared" si="141"/>
        <v>8.0000000000000071</v>
      </c>
      <c r="S546" s="105">
        <f>IF(INDEX(Historical!$D$7:$D1548,MATCH(B546,Historical!$B$7:$B$1044,0))=0,"n/a",(INDEX(Historical!$C$7:$C$1044,MATCH(B546,Historical!$B$7:$B$1044,0))/INDEX(Historical!$D$7:$D$1044,MATCH(B546,Historical!$B$7:$B$1044,0))-1)*100)</f>
        <v>11.111111111111116</v>
      </c>
      <c r="T546" s="105">
        <f>IF(INDEX(Historical!$F$7:$F$1044,MATCH(B546,Historical!$B$7:$B$1044,0))=0,"n/a",((INDEX(Historical!$C$7:$C$1044,MATCH(B546,Historical!$B$7:$B$1044,0))/INDEX(Historical!$F$7:$F$1044,MATCH(B546,Historical!$B$7:$B$1044,0)))^(1/3)-1)*100)</f>
        <v>13.718300976297648</v>
      </c>
      <c r="U546" s="105">
        <f>IF(INDEX(Historical!$H$7:$H$1044,MATCH(B546,Historical!$B$7:$B$1044,0))=0,"n/a",((INDEX(Historical!$C$7:$C$1044,MATCH(B546,Historical!$B$7:$B$1044,0))/INDEX(Historical!$H$7:$H$1044,MATCH(B546,Historical!$B$7:$B$1044,0)))^(1/5)-1)*100)</f>
        <v>15.178629837003466</v>
      </c>
      <c r="V546" s="105">
        <f>IF(INDEX(Historical!$M$7:$M$1044,MATCH(B546,Historical!$B$7:$B$1044,0))=0,"n/a",((INDEX(Historical!$C$7:$C$1044,MATCH(B546,Historical!$B$7:$B$1044,0))/INDEX(Historical!$M$7:$M$1044,MATCH(B546,Historical!$B$7:$B$1044,0)))^(1/10)-1)*100)</f>
        <v>15.339715498651451</v>
      </c>
      <c r="W546" s="106">
        <f t="shared" si="142"/>
        <v>0.98949878427261928</v>
      </c>
      <c r="X546" s="107">
        <f t="shared" si="143"/>
        <v>0.70532666528826515</v>
      </c>
      <c r="Y546" s="167" t="s">
        <v>453</v>
      </c>
      <c r="Z546" s="101">
        <f t="shared" si="144"/>
        <v>20.415879017013232</v>
      </c>
      <c r="AA546" s="109">
        <f t="shared" si="145"/>
        <v>14.964083175803403</v>
      </c>
      <c r="AB546" s="71">
        <v>9</v>
      </c>
      <c r="AC546" s="100">
        <v>10.58</v>
      </c>
      <c r="AD546" s="100">
        <v>0.93</v>
      </c>
      <c r="AE546" s="100">
        <v>1.89</v>
      </c>
      <c r="AF546" s="100">
        <v>2.4500000000000002</v>
      </c>
      <c r="AG546" s="100">
        <v>17.29</v>
      </c>
      <c r="AH546" s="100">
        <v>11.62</v>
      </c>
      <c r="AI546" s="100">
        <v>13.120000000000001</v>
      </c>
      <c r="AJ546" s="100">
        <v>21.52</v>
      </c>
      <c r="AK546" s="100">
        <v>12.6</v>
      </c>
      <c r="AL546" s="100">
        <v>31200</v>
      </c>
      <c r="AM546" s="100">
        <v>10.440000000000001</v>
      </c>
      <c r="AN546" s="100">
        <v>0.45</v>
      </c>
      <c r="AO546" s="110">
        <f t="shared" si="146"/>
        <v>1.5788720780772749</v>
      </c>
      <c r="AP546" s="111">
        <f t="shared" si="147"/>
        <v>16.542955253880677</v>
      </c>
      <c r="AQ546" s="112">
        <f t="shared" si="148"/>
        <v>27.648830400209647</v>
      </c>
      <c r="AR546" s="101">
        <f>INDEX(Historical!$C$7:$C$1045,MATCH(B546,Historical!$B$7:$B$1045,0))*IF(AH546="n/a",1.03,IF(AH546&lt;0,1.01,IF(AH546&gt;10,1.1,(1+AH546/100))))</f>
        <v>2.2000000000000002</v>
      </c>
      <c r="AS546" s="109">
        <f t="shared" si="149"/>
        <v>2.4200000000000004</v>
      </c>
      <c r="AT546" s="109">
        <f t="shared" si="152"/>
        <v>2.6620000000000008</v>
      </c>
      <c r="AU546" s="109">
        <f t="shared" si="152"/>
        <v>2.9282000000000012</v>
      </c>
      <c r="AV546" s="109">
        <f t="shared" si="152"/>
        <v>3.2210200000000015</v>
      </c>
      <c r="AW546" s="109">
        <f t="shared" si="150"/>
        <v>13.431220000000005</v>
      </c>
      <c r="AX546" s="113">
        <f t="shared" si="151"/>
        <v>8.4835901970692316</v>
      </c>
      <c r="AY546" s="100">
        <v>0.99</v>
      </c>
      <c r="AZ546" s="100">
        <v>18.25</v>
      </c>
      <c r="BA546" s="100">
        <v>-10.89</v>
      </c>
      <c r="BB546" s="100">
        <v>5.57</v>
      </c>
      <c r="BC546" s="100">
        <v>-1.67</v>
      </c>
      <c r="BE546" s="12">
        <v>2013</v>
      </c>
      <c r="BF546" s="12">
        <f t="shared" si="153"/>
        <v>1</v>
      </c>
      <c r="BG546" s="100">
        <v>2.4500000000000002</v>
      </c>
      <c r="BH546" s="55" t="s">
        <v>121</v>
      </c>
      <c r="BI546" s="55" t="s">
        <v>122</v>
      </c>
    </row>
    <row r="547" spans="1:61" ht="12.75" customHeight="1" x14ac:dyDescent="0.2">
      <c r="A547" s="55" t="s">
        <v>459</v>
      </c>
      <c r="B547" s="55" t="s">
        <v>460</v>
      </c>
      <c r="C547" s="156" t="s">
        <v>134</v>
      </c>
      <c r="D547" s="98" t="s">
        <v>135</v>
      </c>
      <c r="E547" s="157">
        <v>50</v>
      </c>
      <c r="F547" s="2">
        <v>48</v>
      </c>
      <c r="G547" s="2" t="s">
        <v>119</v>
      </c>
      <c r="H547" s="2" t="s">
        <v>119</v>
      </c>
      <c r="I547" s="100">
        <v>51.77</v>
      </c>
      <c r="J547" s="101">
        <f t="shared" si="139"/>
        <v>1.2362372030133282</v>
      </c>
      <c r="K547" s="104">
        <v>0.16</v>
      </c>
      <c r="L547" s="71">
        <v>4</v>
      </c>
      <c r="M547" s="28">
        <f t="shared" si="140"/>
        <v>0.64</v>
      </c>
      <c r="N547" s="103" t="s">
        <v>312</v>
      </c>
      <c r="O547" s="104">
        <v>0.15</v>
      </c>
      <c r="P547" s="163">
        <v>45807</v>
      </c>
      <c r="Q547" s="163">
        <v>45828</v>
      </c>
      <c r="R547" s="28">
        <f t="shared" si="141"/>
        <v>6.6666666666666732</v>
      </c>
      <c r="S547" s="105">
        <f>IF(INDEX(Historical!$D$7:$D1549,MATCH(B547,Historical!$B$7:$B$1044,0))=0,"n/a",(INDEX(Historical!$C$7:$C$1044,MATCH(B547,Historical!$B$7:$B$1044,0))/INDEX(Historical!$D$7:$D$1044,MATCH(B547,Historical!$B$7:$B$1044,0))-1)*100)</f>
        <v>10.526315789473696</v>
      </c>
      <c r="T547" s="105">
        <f>IF(INDEX(Historical!$F$7:$F$1044,MATCH(B547,Historical!$B$7:$B$1044,0))=0,"n/a",((INDEX(Historical!$C$7:$C$1044,MATCH(B547,Historical!$B$7:$B$1044,0))/INDEX(Historical!$F$7:$F$1044,MATCH(B547,Historical!$B$7:$B$1044,0)))^(1/3)-1)*100)</f>
        <v>6.9492574166740928</v>
      </c>
      <c r="U547" s="105">
        <f>IF(INDEX(Historical!$H$7:$H$1044,MATCH(B547,Historical!$B$7:$B$1044,0))=0,"n/a",((INDEX(Historical!$C$7:$C$1044,MATCH(B547,Historical!$B$7:$B$1044,0))/INDEX(Historical!$H$7:$H$1044,MATCH(B547,Historical!$B$7:$B$1044,0)))^(1/5)-1)*100)</f>
        <v>5.8106513834120799</v>
      </c>
      <c r="V547" s="105">
        <f>IF(INDEX(Historical!$M$7:$M$1044,MATCH(B547,Historical!$B$7:$B$1044,0))=0,"n/a",((INDEX(Historical!$C$7:$C$1044,MATCH(B547,Historical!$B$7:$B$1044,0))/INDEX(Historical!$M$7:$M$1044,MATCH(B547,Historical!$B$7:$B$1044,0)))^(1/10)-1)*100)</f>
        <v>5.3248691300327167</v>
      </c>
      <c r="W547" s="106">
        <f t="shared" si="142"/>
        <v>1.0912289563398863</v>
      </c>
      <c r="X547" s="107">
        <f t="shared" si="143"/>
        <v>0.28595725312067322</v>
      </c>
      <c r="Y547" s="164"/>
      <c r="Z547" s="101">
        <f t="shared" si="144"/>
        <v>14.953271028037381</v>
      </c>
      <c r="AA547" s="109">
        <f t="shared" si="145"/>
        <v>12.095794392523365</v>
      </c>
      <c r="AB547" s="71">
        <v>12</v>
      </c>
      <c r="AC547" s="100">
        <v>4.28</v>
      </c>
      <c r="AD547" s="100" t="s">
        <v>142</v>
      </c>
      <c r="AE547" s="100">
        <v>2.52</v>
      </c>
      <c r="AF547" s="100">
        <v>2.65</v>
      </c>
      <c r="AG547" s="100">
        <v>23.23</v>
      </c>
      <c r="AH547" s="100">
        <v>-20.29</v>
      </c>
      <c r="AI547" s="100">
        <v>1.82</v>
      </c>
      <c r="AJ547" s="100">
        <v>20.32</v>
      </c>
      <c r="AK547" s="100">
        <v>-6.88</v>
      </c>
      <c r="AL547" s="100">
        <v>4760</v>
      </c>
      <c r="AM547" s="100">
        <v>1.44</v>
      </c>
      <c r="AN547" s="100">
        <v>0.2</v>
      </c>
      <c r="AO547" s="110">
        <f t="shared" si="146"/>
        <v>-5.0489058060979568</v>
      </c>
      <c r="AP547" s="111">
        <f t="shared" si="147"/>
        <v>7.0468885864254078</v>
      </c>
      <c r="AQ547" s="112">
        <f t="shared" si="148"/>
        <v>19.357269741239769</v>
      </c>
      <c r="AR547" s="101">
        <f>INDEX(Historical!$C$7:$C$1045,MATCH(B547,Historical!$B$7:$B$1045,0))*IF(AH547="n/a",1.03,IF(AH547&lt;0,1.01,IF(AH547&gt;10,1.1,(1+AH547/100))))</f>
        <v>0.63629999999999998</v>
      </c>
      <c r="AS547" s="109">
        <f t="shared" si="149"/>
        <v>0.64788066</v>
      </c>
      <c r="AT547" s="109">
        <f t="shared" ref="AT547:AV566" si="154">IF($AK547="n/a",1.03*AS547,IF($AK547&lt;0,1.01*AS547,IF($AK547&gt;10,1.1*AS547,(1+$AK547/100)*AS547)))</f>
        <v>0.65435946659999999</v>
      </c>
      <c r="AU547" s="109">
        <f t="shared" si="154"/>
        <v>0.66090306126599996</v>
      </c>
      <c r="AV547" s="109">
        <f t="shared" si="154"/>
        <v>0.66751209187866001</v>
      </c>
      <c r="AW547" s="109">
        <f t="shared" si="150"/>
        <v>3.2669552797446602</v>
      </c>
      <c r="AX547" s="113">
        <f t="shared" si="151"/>
        <v>6.3105182146893171</v>
      </c>
      <c r="AY547" s="100">
        <v>0.43</v>
      </c>
      <c r="AZ547" s="100">
        <v>1.7500000000000002</v>
      </c>
      <c r="BA547" s="100">
        <v>-30.81</v>
      </c>
      <c r="BB547" s="100">
        <v>-11.68</v>
      </c>
      <c r="BC547" s="100">
        <v>-15.790000000000001</v>
      </c>
      <c r="BE547" s="12">
        <v>1976</v>
      </c>
      <c r="BF547" s="12">
        <f t="shared" si="153"/>
        <v>5</v>
      </c>
      <c r="BG547" s="100">
        <v>7.6</v>
      </c>
      <c r="BH547" s="55" t="s">
        <v>121</v>
      </c>
      <c r="BI547" s="55" t="s">
        <v>122</v>
      </c>
    </row>
    <row r="548" spans="1:61" ht="12.75" customHeight="1" x14ac:dyDescent="0.2">
      <c r="A548" s="123" t="s">
        <v>1189</v>
      </c>
      <c r="B548" s="55" t="s">
        <v>1190</v>
      </c>
      <c r="C548" s="156" t="s">
        <v>180</v>
      </c>
      <c r="D548" s="98" t="s">
        <v>181</v>
      </c>
      <c r="E548" s="157">
        <v>14</v>
      </c>
      <c r="F548" s="2">
        <v>363</v>
      </c>
      <c r="G548" s="2" t="s">
        <v>146</v>
      </c>
      <c r="H548" s="2" t="s">
        <v>146</v>
      </c>
      <c r="I548" s="100">
        <v>213.81</v>
      </c>
      <c r="J548" s="101">
        <f t="shared" si="139"/>
        <v>1.1224919320892379</v>
      </c>
      <c r="K548" s="104">
        <v>0.6</v>
      </c>
      <c r="L548" s="71">
        <v>4</v>
      </c>
      <c r="M548" s="28">
        <f t="shared" si="140"/>
        <v>2.4</v>
      </c>
      <c r="N548" s="103" t="s">
        <v>581</v>
      </c>
      <c r="O548" s="104">
        <v>0.53</v>
      </c>
      <c r="P548" s="158">
        <v>45883</v>
      </c>
      <c r="Q548" s="158">
        <v>45918</v>
      </c>
      <c r="R548" s="28">
        <f t="shared" si="141"/>
        <v>13.20754716981131</v>
      </c>
      <c r="S548" s="105">
        <f>IF(INDEX(Historical!$D$7:$D1550,MATCH(B548,Historical!$B$7:$B$1044,0))=0,"n/a",(INDEX(Historical!$C$7:$C$1044,MATCH(B548,Historical!$B$7:$B$1044,0))/INDEX(Historical!$D$7:$D$1044,MATCH(B548,Historical!$B$7:$B$1044,0))-1)*100)</f>
        <v>11.88118811881187</v>
      </c>
      <c r="T548" s="105">
        <f>IF(INDEX(Historical!$F$7:$F$1044,MATCH(B548,Historical!$B$7:$B$1044,0))=0,"n/a",((INDEX(Historical!$C$7:$C$1044,MATCH(B548,Historical!$B$7:$B$1044,0))/INDEX(Historical!$F$7:$F$1044,MATCH(B548,Historical!$B$7:$B$1044,0)))^(1/3)-1)*100)</f>
        <v>9.5283799689441793</v>
      </c>
      <c r="U548" s="105">
        <f>IF(INDEX(Historical!$H$7:$H$1044,MATCH(B548,Historical!$B$7:$B$1044,0))=0,"n/a",((INDEX(Historical!$C$7:$C$1044,MATCH(B548,Historical!$B$7:$B$1044,0))/INDEX(Historical!$H$7:$H$1044,MATCH(B548,Historical!$B$7:$B$1044,0)))^(1/5)-1)*100)</f>
        <v>7.6953044071672361</v>
      </c>
      <c r="V548" s="105">
        <f>IF(INDEX(Historical!$M$7:$M$1044,MATCH(B548,Historical!$B$7:$B$1044,0))=0,"n/a",((INDEX(Historical!$C$7:$C$1044,MATCH(B548,Historical!$B$7:$B$1044,0))/INDEX(Historical!$M$7:$M$1044,MATCH(B548,Historical!$B$7:$B$1044,0)))^(1/10)-1)*100)</f>
        <v>6.896883779327867</v>
      </c>
      <c r="W548" s="106">
        <f t="shared" si="142"/>
        <v>1.1157654171631088</v>
      </c>
      <c r="X548" s="107">
        <f t="shared" si="143"/>
        <v>0.44302270622724443</v>
      </c>
      <c r="Y548" s="165"/>
      <c r="Z548" s="101">
        <f t="shared" si="144"/>
        <v>23.715415019762847</v>
      </c>
      <c r="AA548" s="109">
        <f t="shared" si="145"/>
        <v>21.127470355731226</v>
      </c>
      <c r="AB548" s="71">
        <v>6</v>
      </c>
      <c r="AC548" s="100">
        <v>10.119999999999999</v>
      </c>
      <c r="AD548" s="100">
        <v>1.48</v>
      </c>
      <c r="AE548" s="100">
        <v>5.77</v>
      </c>
      <c r="AF548" s="100">
        <v>4.93</v>
      </c>
      <c r="AG548" s="100">
        <v>25.679999999999996</v>
      </c>
      <c r="AH548" s="100">
        <v>15.379999999999999</v>
      </c>
      <c r="AI548" s="100">
        <v>10.74</v>
      </c>
      <c r="AJ548" s="100">
        <v>17.37</v>
      </c>
      <c r="AK548" s="100">
        <v>11.83</v>
      </c>
      <c r="AL548" s="100">
        <v>31150</v>
      </c>
      <c r="AM548" s="100">
        <v>0.88</v>
      </c>
      <c r="AN548" s="100">
        <v>0.13</v>
      </c>
      <c r="AO548" s="110">
        <f t="shared" si="146"/>
        <v>-12.309674016474752</v>
      </c>
      <c r="AP548" s="111">
        <f t="shared" si="147"/>
        <v>8.8177963392564749</v>
      </c>
      <c r="AQ548" s="112">
        <f t="shared" si="148"/>
        <v>115.15723331116088</v>
      </c>
      <c r="AR548" s="101">
        <f>INDEX(Historical!$C$7:$C$1045,MATCH(B548,Historical!$B$7:$B$1045,0))*IF(AH548="n/a",1.03,IF(AH548&lt;0,1.01,IF(AH548&gt;10,1.1,(1+AH548/100))))</f>
        <v>2.4859999999999998</v>
      </c>
      <c r="AS548" s="109">
        <f t="shared" si="149"/>
        <v>2.7345999999999999</v>
      </c>
      <c r="AT548" s="109">
        <f t="shared" si="154"/>
        <v>3.00806</v>
      </c>
      <c r="AU548" s="109">
        <f t="shared" si="154"/>
        <v>3.3088660000000001</v>
      </c>
      <c r="AV548" s="109">
        <f t="shared" si="154"/>
        <v>3.6397526000000004</v>
      </c>
      <c r="AW548" s="109">
        <f t="shared" si="150"/>
        <v>15.177278600000001</v>
      </c>
      <c r="AX548" s="113">
        <f t="shared" si="151"/>
        <v>7.0984886581544364</v>
      </c>
      <c r="AY548" s="100">
        <v>0.86</v>
      </c>
      <c r="AZ548" s="100">
        <v>0.89</v>
      </c>
      <c r="BA548" s="100">
        <v>-27.229999999999997</v>
      </c>
      <c r="BB548" s="100">
        <v>-8.61</v>
      </c>
      <c r="BC548" s="100">
        <v>-16.470000000000002</v>
      </c>
      <c r="BE548" s="12">
        <v>2012</v>
      </c>
      <c r="BF548" s="12">
        <f t="shared" si="153"/>
        <v>1</v>
      </c>
      <c r="BG548" s="100">
        <v>19</v>
      </c>
      <c r="BH548" s="55" t="s">
        <v>121</v>
      </c>
      <c r="BI548" s="55" t="s">
        <v>122</v>
      </c>
    </row>
    <row r="549" spans="1:61" ht="12.75" customHeight="1" x14ac:dyDescent="0.2">
      <c r="A549" s="55" t="s">
        <v>461</v>
      </c>
      <c r="B549" s="55" t="s">
        <v>462</v>
      </c>
      <c r="C549" s="156" t="s">
        <v>134</v>
      </c>
      <c r="D549" s="98" t="s">
        <v>135</v>
      </c>
      <c r="E549" s="157">
        <v>31</v>
      </c>
      <c r="F549" s="2">
        <v>121</v>
      </c>
      <c r="G549" s="2" t="s">
        <v>146</v>
      </c>
      <c r="H549" s="2" t="s">
        <v>146</v>
      </c>
      <c r="I549" s="100">
        <v>306.97000000000003</v>
      </c>
      <c r="J549" s="101">
        <f t="shared" si="139"/>
        <v>0.53425416164446027</v>
      </c>
      <c r="K549" s="104">
        <v>0.41</v>
      </c>
      <c r="L549" s="71">
        <v>4</v>
      </c>
      <c r="M549" s="28">
        <f t="shared" si="140"/>
        <v>1.64</v>
      </c>
      <c r="N549" s="103" t="s">
        <v>182</v>
      </c>
      <c r="O549" s="104">
        <v>0.4</v>
      </c>
      <c r="P549" s="158">
        <v>46094</v>
      </c>
      <c r="Q549" s="158">
        <v>46112</v>
      </c>
      <c r="R549" s="28">
        <f t="shared" si="141"/>
        <v>2.4999999999999885</v>
      </c>
      <c r="S549" s="105">
        <f>IF(INDEX(Historical!$D$7:$D1551,MATCH(B549,Historical!$B$7:$B$1044,0))=0,"n/a",(INDEX(Historical!$C$7:$C$1044,MATCH(B549,Historical!$B$7:$B$1044,0))/INDEX(Historical!$D$7:$D$1044,MATCH(B549,Historical!$B$7:$B$1044,0))-1)*100)</f>
        <v>2.5641025641025772</v>
      </c>
      <c r="T549" s="105">
        <f>IF(INDEX(Historical!$F$7:$F$1044,MATCH(B549,Historical!$B$7:$B$1044,0))=0,"n/a",((INDEX(Historical!$C$7:$C$1044,MATCH(B549,Historical!$B$7:$B$1044,0))/INDEX(Historical!$F$7:$F$1044,MATCH(B549,Historical!$B$7:$B$1044,0)))^(1/3)-1)*100)</f>
        <v>2.6327791369625153</v>
      </c>
      <c r="U549" s="105">
        <f>IF(INDEX(Historical!$H$7:$H$1044,MATCH(B549,Historical!$B$7:$B$1044,0))=0,"n/a",((INDEX(Historical!$C$7:$C$1044,MATCH(B549,Historical!$B$7:$B$1044,0))/INDEX(Historical!$H$7:$H$1044,MATCH(B549,Historical!$B$7:$B$1044,0)))^(1/5)-1)*100)</f>
        <v>2.7066087089351765</v>
      </c>
      <c r="V549" s="105">
        <f>IF(INDEX(Historical!$M$7:$M$1044,MATCH(B549,Historical!$B$7:$B$1044,0))=0,"n/a",((INDEX(Historical!$C$7:$C$1044,MATCH(B549,Historical!$B$7:$B$1044,0))/INDEX(Historical!$M$7:$M$1044,MATCH(B549,Historical!$B$7:$B$1044,0)))^(1/10)-1)*100)</f>
        <v>2.9186008964760646</v>
      </c>
      <c r="W549" s="106">
        <f t="shared" si="142"/>
        <v>0.92736513313730262</v>
      </c>
      <c r="X549" s="107">
        <f t="shared" si="143"/>
        <v>9.1377741692612299E-2</v>
      </c>
      <c r="Y549" s="123" t="s">
        <v>463</v>
      </c>
      <c r="Z549" s="101">
        <f t="shared" si="144"/>
        <v>2.7369826435246996</v>
      </c>
      <c r="AA549" s="109">
        <f t="shared" si="145"/>
        <v>5.1229973297730309</v>
      </c>
      <c r="AB549" s="71">
        <v>12</v>
      </c>
      <c r="AC549" s="100">
        <v>59.92</v>
      </c>
      <c r="AD549" s="100">
        <v>1.47</v>
      </c>
      <c r="AE549" s="100">
        <v>1.1499999999999999</v>
      </c>
      <c r="AF549" s="100">
        <v>1.23</v>
      </c>
      <c r="AG549" s="100">
        <v>25.25</v>
      </c>
      <c r="AH549" s="100">
        <v>0.31</v>
      </c>
      <c r="AI549" s="100">
        <v>4.7300000000000004</v>
      </c>
      <c r="AJ549" s="100">
        <v>29.62</v>
      </c>
      <c r="AK549" s="100">
        <v>5.0999999999999996</v>
      </c>
      <c r="AL549" s="100">
        <v>13250</v>
      </c>
      <c r="AM549" s="100">
        <v>5.3100000000000005</v>
      </c>
      <c r="AN549" s="100">
        <v>0.2</v>
      </c>
      <c r="AO549" s="110">
        <f t="shared" si="146"/>
        <v>-1.8821344591933942</v>
      </c>
      <c r="AP549" s="111">
        <f t="shared" si="147"/>
        <v>3.2408628705796367</v>
      </c>
      <c r="AQ549" s="112">
        <f t="shared" si="148"/>
        <v>-47.079570356909827</v>
      </c>
      <c r="AR549" s="101">
        <f>INDEX(Historical!$C$7:$C$1045,MATCH(B549,Historical!$B$7:$B$1045,0))*IF(AH549="n/a",1.03,IF(AH549&lt;0,1.01,IF(AH549&gt;10,1.1,(1+AH549/100))))</f>
        <v>1.6049600000000002</v>
      </c>
      <c r="AS549" s="109">
        <f t="shared" si="149"/>
        <v>1.6808746080000001</v>
      </c>
      <c r="AT549" s="109">
        <f t="shared" si="154"/>
        <v>1.7665992130079999</v>
      </c>
      <c r="AU549" s="109">
        <f t="shared" si="154"/>
        <v>1.8566957728714077</v>
      </c>
      <c r="AV549" s="109">
        <f t="shared" si="154"/>
        <v>1.9513872572878495</v>
      </c>
      <c r="AW549" s="109">
        <f t="shared" si="150"/>
        <v>8.8605168511672581</v>
      </c>
      <c r="AX549" s="113">
        <f t="shared" si="151"/>
        <v>2.8864439036932787</v>
      </c>
      <c r="AY549" s="100">
        <v>0.22</v>
      </c>
      <c r="AZ549" s="100">
        <v>32.79</v>
      </c>
      <c r="BA549" s="100">
        <v>-3.53</v>
      </c>
      <c r="BB549" s="100">
        <v>1.7999999999999998</v>
      </c>
      <c r="BC549" s="100">
        <v>13.459999999999999</v>
      </c>
      <c r="BE549" s="12">
        <v>1996</v>
      </c>
      <c r="BF549" s="12">
        <f t="shared" si="153"/>
        <v>3</v>
      </c>
      <c r="BG549" s="100">
        <v>5.72</v>
      </c>
      <c r="BH549" s="55" t="s">
        <v>121</v>
      </c>
      <c r="BI549" s="55" t="s">
        <v>122</v>
      </c>
    </row>
    <row r="550" spans="1:61" ht="12.75" customHeight="1" x14ac:dyDescent="0.2">
      <c r="A550" s="55" t="s">
        <v>1191</v>
      </c>
      <c r="B550" s="55" t="s">
        <v>1192</v>
      </c>
      <c r="C550" s="156" t="s">
        <v>116</v>
      </c>
      <c r="D550" s="98" t="s">
        <v>287</v>
      </c>
      <c r="E550" s="157">
        <v>16</v>
      </c>
      <c r="F550" s="2">
        <v>269</v>
      </c>
      <c r="G550" s="2" t="s">
        <v>119</v>
      </c>
      <c r="H550" s="2" t="s">
        <v>118</v>
      </c>
      <c r="I550" s="100">
        <v>408.91</v>
      </c>
      <c r="J550" s="101">
        <f t="shared" si="139"/>
        <v>1.349930302511555</v>
      </c>
      <c r="K550" s="104">
        <v>1.38</v>
      </c>
      <c r="L550" s="71">
        <v>4</v>
      </c>
      <c r="M550" s="28">
        <f t="shared" si="140"/>
        <v>5.52</v>
      </c>
      <c r="N550" s="103" t="s">
        <v>168</v>
      </c>
      <c r="O550" s="104">
        <v>1.31</v>
      </c>
      <c r="P550" s="158">
        <v>45978</v>
      </c>
      <c r="Q550" s="158">
        <v>46001</v>
      </c>
      <c r="R550" s="28">
        <f t="shared" si="141"/>
        <v>5.3435114503816665</v>
      </c>
      <c r="S550" s="105">
        <f>IF(INDEX(Historical!$D$7:$D1552,MATCH(B550,Historical!$B$7:$B$1044,0))=0,"n/a",(INDEX(Historical!$C$7:$C$1044,MATCH(B550,Historical!$B$7:$B$1044,0))/INDEX(Historical!$D$7:$D$1044,MATCH(B550,Historical!$B$7:$B$1044,0))-1)*100)</f>
        <v>4.9407114624505866</v>
      </c>
      <c r="T550" s="105">
        <f>IF(INDEX(Historical!$F$7:$F$1044,MATCH(B550,Historical!$B$7:$B$1044,0))=0,"n/a",((INDEX(Historical!$C$7:$C$1044,MATCH(B550,Historical!$B$7:$B$1044,0))/INDEX(Historical!$F$7:$F$1044,MATCH(B550,Historical!$B$7:$B$1044,0)))^(1/3)-1)*100)</f>
        <v>5.3609204591764437</v>
      </c>
      <c r="U550" s="105">
        <f>IF(INDEX(Historical!$H$7:$H$1044,MATCH(B550,Historical!$B$7:$B$1044,0))=0,"n/a",((INDEX(Historical!$C$7:$C$1044,MATCH(B550,Historical!$B$7:$B$1044,0))/INDEX(Historical!$H$7:$H$1044,MATCH(B550,Historical!$B$7:$B$1044,0)))^(1/5)-1)*100)</f>
        <v>5.1547496797280434</v>
      </c>
      <c r="V550" s="105">
        <f>IF(INDEX(Historical!$M$7:$M$1044,MATCH(B550,Historical!$B$7:$B$1044,0))=0,"n/a",((INDEX(Historical!$C$7:$C$1044,MATCH(B550,Historical!$B$7:$B$1044,0))/INDEX(Historical!$M$7:$M$1044,MATCH(B550,Historical!$B$7:$B$1044,0)))^(1/10)-1)*100)</f>
        <v>7.0969427697109566</v>
      </c>
      <c r="W550" s="106">
        <f t="shared" si="142"/>
        <v>0.72633383796301709</v>
      </c>
      <c r="X550" s="107" t="str">
        <f t="shared" si="143"/>
        <v>n/a</v>
      </c>
      <c r="Y550" s="174"/>
      <c r="Z550" s="101">
        <f t="shared" si="144"/>
        <v>63.157894736842103</v>
      </c>
      <c r="AA550" s="109">
        <f t="shared" si="145"/>
        <v>46.786041189931353</v>
      </c>
      <c r="AB550" s="71">
        <v>9</v>
      </c>
      <c r="AC550" s="100">
        <v>8.74</v>
      </c>
      <c r="AD550" s="100">
        <v>2.25</v>
      </c>
      <c r="AE550" s="100">
        <v>5.36</v>
      </c>
      <c r="AF550" s="100">
        <v>12.27</v>
      </c>
      <c r="AG550" s="100">
        <v>27.71</v>
      </c>
      <c r="AH550" s="100">
        <v>15.28</v>
      </c>
      <c r="AI550" s="100">
        <v>12.93</v>
      </c>
      <c r="AJ550" s="100">
        <v>-2.65</v>
      </c>
      <c r="AK550" s="100">
        <v>13.28</v>
      </c>
      <c r="AL550" s="100">
        <v>45940</v>
      </c>
      <c r="AM550" s="100">
        <v>0.22</v>
      </c>
      <c r="AN550" s="100">
        <v>1.01</v>
      </c>
      <c r="AO550" s="110">
        <f t="shared" si="146"/>
        <v>-40.281361207691752</v>
      </c>
      <c r="AP550" s="111">
        <f t="shared" si="147"/>
        <v>6.5046799822395984</v>
      </c>
      <c r="AQ550" s="112">
        <f t="shared" si="148"/>
        <v>405.11372774431595</v>
      </c>
      <c r="AR550" s="101">
        <f>INDEX(Historical!$C$7:$C$1045,MATCH(B550,Historical!$B$7:$B$1045,0))*IF(AH550="n/a",1.03,IF(AH550&lt;0,1.01,IF(AH550&gt;10,1.1,(1+AH550/100))))</f>
        <v>5.8410000000000002</v>
      </c>
      <c r="AS550" s="109">
        <f t="shared" si="149"/>
        <v>6.4251000000000005</v>
      </c>
      <c r="AT550" s="109">
        <f t="shared" si="154"/>
        <v>7.0676100000000011</v>
      </c>
      <c r="AU550" s="109">
        <f t="shared" si="154"/>
        <v>7.7743710000000021</v>
      </c>
      <c r="AV550" s="109">
        <f t="shared" si="154"/>
        <v>8.5518081000000024</v>
      </c>
      <c r="AW550" s="109">
        <f t="shared" si="150"/>
        <v>35.659889100000008</v>
      </c>
      <c r="AX550" s="113">
        <f t="shared" si="151"/>
        <v>8.7207182754151287</v>
      </c>
      <c r="AY550" s="100">
        <v>1.55</v>
      </c>
      <c r="AZ550" s="100">
        <v>70.289999999999992</v>
      </c>
      <c r="BA550" s="100">
        <v>-6.79</v>
      </c>
      <c r="BB550" s="100">
        <v>6.419999999999999</v>
      </c>
      <c r="BC550" s="100">
        <v>8.83</v>
      </c>
      <c r="BE550" s="12">
        <v>2010</v>
      </c>
      <c r="BF550" s="12">
        <f t="shared" si="153"/>
        <v>1</v>
      </c>
      <c r="BG550" s="100">
        <v>8.91</v>
      </c>
      <c r="BH550" s="55" t="s">
        <v>121</v>
      </c>
      <c r="BI550" s="55" t="s">
        <v>122</v>
      </c>
    </row>
    <row r="551" spans="1:61" ht="12.75" customHeight="1" x14ac:dyDescent="0.2">
      <c r="A551" s="116" t="s">
        <v>1618</v>
      </c>
      <c r="B551" s="55" t="s">
        <v>1619</v>
      </c>
      <c r="C551" s="156" t="s">
        <v>116</v>
      </c>
      <c r="D551" s="98" t="s">
        <v>117</v>
      </c>
      <c r="E551" s="157">
        <v>5</v>
      </c>
      <c r="F551" s="2">
        <v>695</v>
      </c>
      <c r="G551" s="2" t="s">
        <v>146</v>
      </c>
      <c r="H551" s="2" t="s">
        <v>146</v>
      </c>
      <c r="I551" s="100">
        <v>55.73</v>
      </c>
      <c r="J551" s="101">
        <f t="shared" si="139"/>
        <v>1.3098869549614212</v>
      </c>
      <c r="K551" s="104">
        <v>0.1825</v>
      </c>
      <c r="L551" s="71">
        <v>4</v>
      </c>
      <c r="M551" s="28">
        <f t="shared" si="140"/>
        <v>0.73</v>
      </c>
      <c r="N551" s="103" t="s">
        <v>395</v>
      </c>
      <c r="O551" s="104">
        <v>0.16500000000000001</v>
      </c>
      <c r="P551" s="158">
        <v>45971</v>
      </c>
      <c r="Q551" s="158">
        <v>46001</v>
      </c>
      <c r="R551" s="28">
        <f t="shared" si="141"/>
        <v>10.606060606060598</v>
      </c>
      <c r="S551" s="105">
        <f>IF(INDEX(Historical!$D$7:$D1553,MATCH(B551,Historical!$B$7:$B$1044,0))=0,"n/a",(INDEX(Historical!$C$7:$C$1044,MATCH(B551,Historical!$B$7:$B$1044,0))/INDEX(Historical!$D$7:$D$1044,MATCH(B551,Historical!$B$7:$B$1044,0))-1)*100)</f>
        <v>10.162601626016254</v>
      </c>
      <c r="T551" s="105">
        <f>IF(INDEX(Historical!$F$7:$F$1044,MATCH(B551,Historical!$B$7:$B$1044,0))=0,"n/a",((INDEX(Historical!$C$7:$C$1044,MATCH(B551,Historical!$B$7:$B$1044,0))/INDEX(Historical!$F$7:$F$1044,MATCH(B551,Historical!$B$7:$B$1044,0)))^(1/3)-1)*100)</f>
        <v>16.362653082831557</v>
      </c>
      <c r="U551" s="105">
        <f>IF(INDEX(Historical!$H$7:$H$1044,MATCH(B551,Historical!$B$7:$B$1044,0))=0,"n/a",((INDEX(Historical!$C$7:$C$1044,MATCH(B551,Historical!$B$7:$B$1044,0))/INDEX(Historical!$H$7:$H$1044,MATCH(B551,Historical!$B$7:$B$1044,0)))^(1/5)-1)*100)</f>
        <v>23.066432582998143</v>
      </c>
      <c r="V551" s="105">
        <f>IF(INDEX(Historical!$M$7:$M$1044,MATCH(B551,Historical!$B$7:$B$1044,0))=0,"n/a",((INDEX(Historical!$C$7:$C$1044,MATCH(B551,Historical!$B$7:$B$1044,0))/INDEX(Historical!$M$7:$M$1044,MATCH(B551,Historical!$B$7:$B$1044,0)))^(1/10)-1)*100)</f>
        <v>16.894528603405124</v>
      </c>
      <c r="W551" s="106">
        <f t="shared" si="142"/>
        <v>1.3653196916278008</v>
      </c>
      <c r="X551" s="107">
        <f t="shared" si="143"/>
        <v>1.4939399341320039</v>
      </c>
      <c r="Y551" s="162"/>
      <c r="Z551" s="101">
        <f t="shared" si="144"/>
        <v>66.972477064220186</v>
      </c>
      <c r="AA551" s="109">
        <f t="shared" si="145"/>
        <v>51.12844036697247</v>
      </c>
      <c r="AB551" s="71">
        <v>12</v>
      </c>
      <c r="AC551" s="100">
        <v>1.0900000000000001</v>
      </c>
      <c r="AD551" s="100">
        <v>3.71</v>
      </c>
      <c r="AE551" s="100">
        <v>6.98</v>
      </c>
      <c r="AF551" s="100">
        <v>19.420000000000002</v>
      </c>
      <c r="AG551" s="100">
        <v>38.67</v>
      </c>
      <c r="AH551" s="100">
        <v>11.690000000000001</v>
      </c>
      <c r="AI551" s="100">
        <v>12.3</v>
      </c>
      <c r="AJ551" s="100">
        <v>15.440000000000001</v>
      </c>
      <c r="AK551" s="100">
        <v>10.979999999999999</v>
      </c>
      <c r="AL551" s="100">
        <v>26830</v>
      </c>
      <c r="AM551" s="100">
        <v>36.130000000000003</v>
      </c>
      <c r="AN551" s="100">
        <v>0.77</v>
      </c>
      <c r="AO551" s="110">
        <f t="shared" si="146"/>
        <v>-26.752120829012906</v>
      </c>
      <c r="AP551" s="111">
        <f t="shared" si="147"/>
        <v>24.376319537959564</v>
      </c>
      <c r="AQ551" s="112">
        <f t="shared" si="148"/>
        <v>564.3005718386504</v>
      </c>
      <c r="AR551" s="101">
        <f>INDEX(Historical!$C$7:$C$1045,MATCH(B551,Historical!$B$7:$B$1045,0))*IF(AH551="n/a",1.03,IF(AH551&lt;0,1.01,IF(AH551&gt;10,1.1,(1+AH551/100))))</f>
        <v>0.74525000000000008</v>
      </c>
      <c r="AS551" s="109">
        <f t="shared" si="149"/>
        <v>0.81977500000000014</v>
      </c>
      <c r="AT551" s="109">
        <f t="shared" si="154"/>
        <v>0.90175250000000018</v>
      </c>
      <c r="AU551" s="109">
        <f t="shared" si="154"/>
        <v>0.99192775000000033</v>
      </c>
      <c r="AV551" s="109">
        <f t="shared" si="154"/>
        <v>1.0911205250000005</v>
      </c>
      <c r="AW551" s="109">
        <f t="shared" si="150"/>
        <v>4.5498257750000013</v>
      </c>
      <c r="AX551" s="113">
        <f t="shared" si="151"/>
        <v>8.1640512739996431</v>
      </c>
      <c r="AY551" s="100">
        <v>0.8</v>
      </c>
      <c r="AZ551" s="100">
        <v>6.52</v>
      </c>
      <c r="BA551" s="100">
        <v>-15.740000000000002</v>
      </c>
      <c r="BB551" s="100">
        <v>-0.38999999999999996</v>
      </c>
      <c r="BC551" s="100">
        <v>-4.12</v>
      </c>
      <c r="BE551" s="12">
        <v>2021</v>
      </c>
      <c r="BF551" s="12">
        <f t="shared" si="153"/>
        <v>0</v>
      </c>
      <c r="BG551" s="100">
        <v>17.330000000000002</v>
      </c>
      <c r="BH551" s="55" t="s">
        <v>121</v>
      </c>
      <c r="BI551" s="55" t="s">
        <v>122</v>
      </c>
    </row>
    <row r="552" spans="1:61" ht="12.75" customHeight="1" x14ac:dyDescent="0.2">
      <c r="A552" s="123" t="s">
        <v>464</v>
      </c>
      <c r="B552" s="55" t="s">
        <v>465</v>
      </c>
      <c r="C552" s="156" t="s">
        <v>116</v>
      </c>
      <c r="D552" s="98" t="s">
        <v>255</v>
      </c>
      <c r="E552" s="157">
        <v>33</v>
      </c>
      <c r="F552" s="2">
        <v>98</v>
      </c>
      <c r="G552" s="2" t="s">
        <v>146</v>
      </c>
      <c r="H552" s="2" t="s">
        <v>146</v>
      </c>
      <c r="I552" s="100">
        <v>354.81</v>
      </c>
      <c r="J552" s="101">
        <f t="shared" si="139"/>
        <v>1.0259011865505481</v>
      </c>
      <c r="K552" s="104">
        <v>0.91</v>
      </c>
      <c r="L552" s="71">
        <v>4</v>
      </c>
      <c r="M552" s="28">
        <f t="shared" si="140"/>
        <v>3.64</v>
      </c>
      <c r="N552" s="103" t="s">
        <v>293</v>
      </c>
      <c r="O552" s="104">
        <v>0.82499999999999996</v>
      </c>
      <c r="P552" s="158">
        <v>46024</v>
      </c>
      <c r="Q552" s="158">
        <v>46038</v>
      </c>
      <c r="R552" s="28">
        <f t="shared" si="141"/>
        <v>10.303030303030312</v>
      </c>
      <c r="S552" s="105">
        <f>IF(INDEX(Historical!$D$7:$D1554,MATCH(B552,Historical!$B$7:$B$1044,0))=0,"n/a",(INDEX(Historical!$C$7:$C$1044,MATCH(B552,Historical!$B$7:$B$1044,0))/INDEX(Historical!$D$7:$D$1044,MATCH(B552,Historical!$B$7:$B$1044,0))-1)*100)</f>
        <v>9.9999999999999858</v>
      </c>
      <c r="T552" s="105">
        <f>IF(INDEX(Historical!$F$7:$F$1044,MATCH(B552,Historical!$B$7:$B$1044,0))=0,"n/a",((INDEX(Historical!$C$7:$C$1044,MATCH(B552,Historical!$B$7:$B$1044,0))/INDEX(Historical!$F$7:$F$1044,MATCH(B552,Historical!$B$7:$B$1044,0)))^(1/3)-1)*100)</f>
        <v>9.9902239601333811</v>
      </c>
      <c r="U552" s="105">
        <f>IF(INDEX(Historical!$H$7:$H$1044,MATCH(B552,Historical!$B$7:$B$1044,0))=0,"n/a",((INDEX(Historical!$C$7:$C$1044,MATCH(B552,Historical!$B$7:$B$1044,0))/INDEX(Historical!$H$7:$H$1044,MATCH(B552,Historical!$B$7:$B$1044,0)))^(1/5)-1)*100)</f>
        <v>9.9896995609093597</v>
      </c>
      <c r="V552" s="105">
        <f>IF(INDEX(Historical!$M$7:$M$1044,MATCH(B552,Historical!$B$7:$B$1044,0))=0,"n/a",((INDEX(Historical!$C$7:$C$1044,MATCH(B552,Historical!$B$7:$B$1044,0))/INDEX(Historical!$M$7:$M$1044,MATCH(B552,Historical!$B$7:$B$1044,0)))^(1/10)-1)*100)</f>
        <v>12.681181999924206</v>
      </c>
      <c r="W552" s="106">
        <f t="shared" si="142"/>
        <v>0.78775776272031006</v>
      </c>
      <c r="X552" s="107">
        <f t="shared" si="143"/>
        <v>1.0427661337066136</v>
      </c>
      <c r="Y552" s="159"/>
      <c r="Z552" s="101">
        <f t="shared" si="144"/>
        <v>22.735790131168017</v>
      </c>
      <c r="AA552" s="109">
        <f t="shared" si="145"/>
        <v>22.161773891317925</v>
      </c>
      <c r="AB552" s="71">
        <v>12</v>
      </c>
      <c r="AC552" s="100">
        <v>16.010000000000002</v>
      </c>
      <c r="AD552" s="100">
        <v>1.77</v>
      </c>
      <c r="AE552" s="100">
        <v>4.4800000000000004</v>
      </c>
      <c r="AF552" s="100">
        <v>1.9</v>
      </c>
      <c r="AG552" s="100">
        <v>9.01</v>
      </c>
      <c r="AH552" s="100">
        <v>9.6</v>
      </c>
      <c r="AI552" s="100">
        <v>8.81</v>
      </c>
      <c r="AJ552" s="100">
        <v>9.58</v>
      </c>
      <c r="AK552" s="100">
        <v>8.41</v>
      </c>
      <c r="AL552" s="100">
        <v>36320</v>
      </c>
      <c r="AM552" s="100">
        <v>0.4</v>
      </c>
      <c r="AN552" s="100">
        <v>0.56000000000000005</v>
      </c>
      <c r="AO552" s="110">
        <f t="shared" si="146"/>
        <v>-11.146173143858016</v>
      </c>
      <c r="AP552" s="111">
        <f t="shared" si="147"/>
        <v>11.015600747459908</v>
      </c>
      <c r="AQ552" s="112">
        <f t="shared" si="148"/>
        <v>36.800536700545706</v>
      </c>
      <c r="AR552" s="101">
        <f>INDEX(Historical!$C$7:$C$1045,MATCH(B552,Historical!$B$7:$B$1045,0))*IF(AH552="n/a",1.03,IF(AH552&lt;0,1.01,IF(AH552&gt;10,1.1,(1+AH552/100))))</f>
        <v>3.6168</v>
      </c>
      <c r="AS552" s="109">
        <f t="shared" si="149"/>
        <v>3.9354400800000002</v>
      </c>
      <c r="AT552" s="109">
        <f t="shared" si="154"/>
        <v>4.2664105907280003</v>
      </c>
      <c r="AU552" s="109">
        <f t="shared" si="154"/>
        <v>4.6252157214082255</v>
      </c>
      <c r="AV552" s="109">
        <f t="shared" si="154"/>
        <v>5.0141963635786579</v>
      </c>
      <c r="AW552" s="109">
        <f t="shared" si="150"/>
        <v>21.458062755714884</v>
      </c>
      <c r="AX552" s="113">
        <f t="shared" si="151"/>
        <v>6.0477615500450614</v>
      </c>
      <c r="AY552" s="100">
        <v>0.82</v>
      </c>
      <c r="AZ552" s="100">
        <v>13.33</v>
      </c>
      <c r="BA552" s="100">
        <v>-39.25</v>
      </c>
      <c r="BB552" s="100">
        <v>0.42</v>
      </c>
      <c r="BC552" s="100">
        <v>-19.53</v>
      </c>
      <c r="BE552" s="12">
        <v>1994</v>
      </c>
      <c r="BF552" s="12">
        <f t="shared" si="153"/>
        <v>3</v>
      </c>
      <c r="BG552" s="100">
        <v>5.2</v>
      </c>
      <c r="BH552" s="55" t="s">
        <v>121</v>
      </c>
      <c r="BI552" s="55" t="s">
        <v>122</v>
      </c>
    </row>
    <row r="553" spans="1:61" ht="12.75" customHeight="1" x14ac:dyDescent="0.2">
      <c r="A553" s="116" t="s">
        <v>1620</v>
      </c>
      <c r="B553" s="55" t="s">
        <v>1621</v>
      </c>
      <c r="C553" s="156" t="s">
        <v>335</v>
      </c>
      <c r="D553" s="98" t="s">
        <v>371</v>
      </c>
      <c r="E553" s="157">
        <v>6</v>
      </c>
      <c r="F553" s="2">
        <v>653</v>
      </c>
      <c r="G553" s="2" t="s">
        <v>146</v>
      </c>
      <c r="H553" s="2" t="s">
        <v>146</v>
      </c>
      <c r="I553" s="100">
        <v>227.79</v>
      </c>
      <c r="J553" s="101">
        <f t="shared" si="139"/>
        <v>0.78142148470082096</v>
      </c>
      <c r="K553" s="104">
        <v>0.44500000000000001</v>
      </c>
      <c r="L553" s="71">
        <v>4</v>
      </c>
      <c r="M553" s="28">
        <f t="shared" si="140"/>
        <v>1.78</v>
      </c>
      <c r="N553" s="103" t="s">
        <v>270</v>
      </c>
      <c r="O553" s="104">
        <v>0.40500000000000003</v>
      </c>
      <c r="P553" s="158">
        <v>46094</v>
      </c>
      <c r="Q553" s="158">
        <v>46112</v>
      </c>
      <c r="R553" s="28">
        <f t="shared" si="141"/>
        <v>9.8765432098765373</v>
      </c>
      <c r="S553" s="105">
        <f>IF(INDEX(Historical!$D$7:$D1555,MATCH(B553,Historical!$B$7:$B$1044,0))=0,"n/a",(INDEX(Historical!$C$7:$C$1044,MATCH(B553,Historical!$B$7:$B$1044,0))/INDEX(Historical!$D$7:$D$1044,MATCH(B553,Historical!$B$7:$B$1044,0))-1)*100)</f>
        <v>10.204081632653072</v>
      </c>
      <c r="T553" s="105">
        <f>IF(INDEX(Historical!$F$7:$F$1044,MATCH(B553,Historical!$B$7:$B$1044,0))=0,"n/a",((INDEX(Historical!$C$7:$C$1044,MATCH(B553,Historical!$B$7:$B$1044,0))/INDEX(Historical!$F$7:$F$1044,MATCH(B553,Historical!$B$7:$B$1044,0)))^(1/3)-1)*100)</f>
        <v>9.319535187362149</v>
      </c>
      <c r="U553" s="105">
        <f>IF(INDEX(Historical!$H$7:$H$1044,MATCH(B553,Historical!$B$7:$B$1044,0))=0,"n/a",((INDEX(Historical!$C$7:$C$1044,MATCH(B553,Historical!$B$7:$B$1044,0))/INDEX(Historical!$H$7:$H$1044,MATCH(B553,Historical!$B$7:$B$1044,0)))^(1/5)-1)*100)</f>
        <v>41.557873799261259</v>
      </c>
      <c r="V553" s="105">
        <f>IF(INDEX(Historical!$M$7:$M$1044,MATCH(B553,Historical!$B$7:$B$1044,0))=0,"n/a",((INDEX(Historical!$C$7:$C$1044,MATCH(B553,Historical!$B$7:$B$1044,0))/INDEX(Historical!$M$7:$M$1044,MATCH(B553,Historical!$B$7:$B$1044,0)))^(1/10)-1)*100)</f>
        <v>13.172710042288838</v>
      </c>
      <c r="W553" s="106">
        <f t="shared" si="142"/>
        <v>3.1548461680129964</v>
      </c>
      <c r="X553" s="107">
        <f t="shared" si="143"/>
        <v>0.44224618281644418</v>
      </c>
      <c r="Y553" s="162"/>
      <c r="Z553" s="101">
        <f t="shared" si="144"/>
        <v>26.888217522658607</v>
      </c>
      <c r="AA553" s="109">
        <f t="shared" si="145"/>
        <v>34.409365558912384</v>
      </c>
      <c r="AB553" s="71">
        <v>1</v>
      </c>
      <c r="AC553" s="100">
        <v>6.62</v>
      </c>
      <c r="AD553" s="100">
        <v>2.44</v>
      </c>
      <c r="AE553" s="100">
        <v>3.23</v>
      </c>
      <c r="AF553" s="100">
        <v>11.87</v>
      </c>
      <c r="AG553" s="100">
        <v>36.68</v>
      </c>
      <c r="AH553" s="100">
        <v>11.57</v>
      </c>
      <c r="AI553" s="100">
        <v>10.77</v>
      </c>
      <c r="AJ553" s="100">
        <v>93.97</v>
      </c>
      <c r="AK553" s="100">
        <v>11.41</v>
      </c>
      <c r="AL553" s="100">
        <v>73380</v>
      </c>
      <c r="AM553" s="100">
        <v>2.1399999999999997</v>
      </c>
      <c r="AN553" s="100">
        <v>0.84</v>
      </c>
      <c r="AO553" s="110">
        <f t="shared" si="146"/>
        <v>7.9299297250496963</v>
      </c>
      <c r="AP553" s="111">
        <f t="shared" si="147"/>
        <v>42.33929528396208</v>
      </c>
      <c r="AQ553" s="112">
        <f t="shared" si="148"/>
        <v>326.06163830772442</v>
      </c>
      <c r="AR553" s="101">
        <f>INDEX(Historical!$C$7:$C$1045,MATCH(B553,Historical!$B$7:$B$1045,0))*IF(AH553="n/a",1.03,IF(AH553&lt;0,1.01,IF(AH553&gt;10,1.1,(1+AH553/100))))</f>
        <v>1.7820000000000003</v>
      </c>
      <c r="AS553" s="109">
        <f t="shared" si="149"/>
        <v>1.9602000000000004</v>
      </c>
      <c r="AT553" s="109">
        <f t="shared" si="154"/>
        <v>2.1562200000000007</v>
      </c>
      <c r="AU553" s="109">
        <f t="shared" si="154"/>
        <v>2.3718420000000009</v>
      </c>
      <c r="AV553" s="109">
        <f t="shared" si="154"/>
        <v>2.6090262000000011</v>
      </c>
      <c r="AW553" s="109">
        <f t="shared" si="150"/>
        <v>10.879288200000003</v>
      </c>
      <c r="AX553" s="113">
        <f t="shared" si="151"/>
        <v>4.77601659423153</v>
      </c>
      <c r="AY553" s="100">
        <v>0.88</v>
      </c>
      <c r="AZ553" s="100">
        <v>82.98</v>
      </c>
      <c r="BA553" s="100">
        <v>-1.1499999999999999</v>
      </c>
      <c r="BB553" s="100">
        <v>5.89</v>
      </c>
      <c r="BC553" s="100">
        <v>28.82</v>
      </c>
      <c r="BE553" s="12">
        <v>2021</v>
      </c>
      <c r="BF553" s="12">
        <f t="shared" si="153"/>
        <v>0</v>
      </c>
      <c r="BG553" s="100">
        <v>13.139999999999999</v>
      </c>
      <c r="BH553" s="55" t="s">
        <v>121</v>
      </c>
      <c r="BI553" s="55" t="s">
        <v>122</v>
      </c>
    </row>
    <row r="554" spans="1:61" ht="12.75" customHeight="1" x14ac:dyDescent="0.2">
      <c r="A554" s="55" t="s">
        <v>466</v>
      </c>
      <c r="B554" s="55" t="s">
        <v>467</v>
      </c>
      <c r="C554" s="156" t="s">
        <v>139</v>
      </c>
      <c r="D554" s="98" t="s">
        <v>140</v>
      </c>
      <c r="E554" s="157">
        <v>52</v>
      </c>
      <c r="F554" s="2">
        <v>44</v>
      </c>
      <c r="G554" s="2" t="s">
        <v>119</v>
      </c>
      <c r="H554" s="2" t="s">
        <v>119</v>
      </c>
      <c r="I554" s="100">
        <v>101.89</v>
      </c>
      <c r="J554" s="101">
        <f t="shared" si="139"/>
        <v>2.1199332613602904</v>
      </c>
      <c r="K554" s="104">
        <v>0.54</v>
      </c>
      <c r="L554" s="71">
        <v>4</v>
      </c>
      <c r="M554" s="28">
        <f t="shared" si="140"/>
        <v>2.16</v>
      </c>
      <c r="N554" s="103" t="s">
        <v>202</v>
      </c>
      <c r="O554" s="104">
        <v>0.51</v>
      </c>
      <c r="P554" s="158">
        <v>45950</v>
      </c>
      <c r="Q554" s="158">
        <v>45961</v>
      </c>
      <c r="R554" s="28">
        <f t="shared" si="141"/>
        <v>5.8823529411764754</v>
      </c>
      <c r="S554" s="105">
        <f>IF(INDEX(Historical!$D$7:$D1556,MATCH(B554,Historical!$B$7:$B$1044,0))=0,"n/a",(INDEX(Historical!$C$7:$C$1044,MATCH(B554,Historical!$B$7:$B$1044,0))/INDEX(Historical!$D$7:$D$1044,MATCH(B554,Historical!$B$7:$B$1044,0))-1)*100)</f>
        <v>9.5238095238095113</v>
      </c>
      <c r="T554" s="105">
        <f>IF(INDEX(Historical!$F$7:$F$1044,MATCH(B554,Historical!$B$7:$B$1044,0))=0,"n/a",((INDEX(Historical!$C$7:$C$1044,MATCH(B554,Historical!$B$7:$B$1044,0))/INDEX(Historical!$F$7:$F$1044,MATCH(B554,Historical!$B$7:$B$1044,0)))^(1/3)-1)*100)</f>
        <v>8.5138345254405436</v>
      </c>
      <c r="U554" s="105">
        <f>IF(INDEX(Historical!$H$7:$H$1044,MATCH(B554,Historical!$B$7:$B$1044,0))=0,"n/a",((INDEX(Historical!$C$7:$C$1044,MATCH(B554,Historical!$B$7:$B$1044,0))/INDEX(Historical!$H$7:$H$1044,MATCH(B554,Historical!$B$7:$B$1044,0)))^(1/5)-1)*100)</f>
        <v>7.2317757507352143</v>
      </c>
      <c r="V554" s="105">
        <f>IF(INDEX(Historical!$M$7:$M$1044,MATCH(B554,Historical!$B$7:$B$1044,0))=0,"n/a",((INDEX(Historical!$C$7:$C$1044,MATCH(B554,Historical!$B$7:$B$1044,0))/INDEX(Historical!$M$7:$M$1044,MATCH(B554,Historical!$B$7:$B$1044,0)))^(1/10)-1)*100)</f>
        <v>6.9724120621657004</v>
      </c>
      <c r="W554" s="106">
        <f t="shared" si="142"/>
        <v>1.0371985600186908</v>
      </c>
      <c r="X554" s="107">
        <f t="shared" si="143"/>
        <v>0.4024360462290047</v>
      </c>
      <c r="Y554" s="161"/>
      <c r="Z554" s="101">
        <f t="shared" si="144"/>
        <v>41.618497109826592</v>
      </c>
      <c r="AA554" s="109">
        <f t="shared" si="145"/>
        <v>19.631984585741808</v>
      </c>
      <c r="AB554" s="71">
        <v>5</v>
      </c>
      <c r="AC554" s="100">
        <v>5.19</v>
      </c>
      <c r="AD554" s="100">
        <v>2.29</v>
      </c>
      <c r="AE554" s="100">
        <v>1.69</v>
      </c>
      <c r="AF554" s="100">
        <v>4.1399999999999997</v>
      </c>
      <c r="AG554" s="100">
        <v>22.79</v>
      </c>
      <c r="AH554" s="100">
        <v>3.55</v>
      </c>
      <c r="AI554" s="100">
        <v>6.98</v>
      </c>
      <c r="AJ554" s="100">
        <v>17.97</v>
      </c>
      <c r="AK554" s="100">
        <v>7.57</v>
      </c>
      <c r="AL554" s="100">
        <v>13000</v>
      </c>
      <c r="AM554" s="100">
        <v>1.3299999999999998</v>
      </c>
      <c r="AN554" s="100">
        <v>0.92</v>
      </c>
      <c r="AO554" s="110">
        <f t="shared" si="146"/>
        <v>-10.280275573646303</v>
      </c>
      <c r="AP554" s="111">
        <f t="shared" si="147"/>
        <v>9.3517090120955046</v>
      </c>
      <c r="AQ554" s="112">
        <f t="shared" si="148"/>
        <v>90.060126375220847</v>
      </c>
      <c r="AR554" s="101">
        <f>INDEX(Historical!$C$7:$C$1045,MATCH(B554,Historical!$B$7:$B$1045,0))*IF(AH554="n/a",1.03,IF(AH554&lt;0,1.01,IF(AH554&gt;10,1.1,(1+AH554/100))))</f>
        <v>2.1434850000000001</v>
      </c>
      <c r="AS554" s="109">
        <f t="shared" si="149"/>
        <v>2.2931002530000004</v>
      </c>
      <c r="AT554" s="109">
        <f t="shared" si="154"/>
        <v>2.4666879421521006</v>
      </c>
      <c r="AU554" s="109">
        <f t="shared" si="154"/>
        <v>2.6534162193730149</v>
      </c>
      <c r="AV554" s="109">
        <f t="shared" si="154"/>
        <v>2.8542798271795524</v>
      </c>
      <c r="AW554" s="109">
        <f t="shared" si="150"/>
        <v>12.41096924170467</v>
      </c>
      <c r="AX554" s="113">
        <f t="shared" si="151"/>
        <v>12.180753009819089</v>
      </c>
      <c r="AY554" s="100">
        <v>1.04</v>
      </c>
      <c r="AZ554" s="100">
        <v>9.65</v>
      </c>
      <c r="BA554" s="100">
        <v>-21.09</v>
      </c>
      <c r="BB554" s="100">
        <v>-2.54</v>
      </c>
      <c r="BC554" s="100">
        <v>-8.5299999999999994</v>
      </c>
      <c r="BE554" s="12">
        <v>1975</v>
      </c>
      <c r="BF554" s="12">
        <f t="shared" si="153"/>
        <v>5</v>
      </c>
      <c r="BG554" s="100">
        <v>9.15</v>
      </c>
      <c r="BH554" s="55" t="s">
        <v>121</v>
      </c>
      <c r="BI554" s="55" t="s">
        <v>122</v>
      </c>
    </row>
    <row r="555" spans="1:61" ht="12.75" customHeight="1" x14ac:dyDescent="0.2">
      <c r="A555" s="116" t="s">
        <v>1622</v>
      </c>
      <c r="B555" s="55" t="s">
        <v>1623</v>
      </c>
      <c r="C555" s="156" t="s">
        <v>180</v>
      </c>
      <c r="D555" s="98" t="s">
        <v>358</v>
      </c>
      <c r="E555" s="157">
        <v>7</v>
      </c>
      <c r="F555" s="2">
        <v>609</v>
      </c>
      <c r="G555" s="2" t="s">
        <v>146</v>
      </c>
      <c r="H555" s="2" t="s">
        <v>146</v>
      </c>
      <c r="I555" s="100">
        <v>50.09</v>
      </c>
      <c r="J555" s="101">
        <f t="shared" si="139"/>
        <v>1.8766220802555398</v>
      </c>
      <c r="K555" s="104">
        <v>0.23499999999999999</v>
      </c>
      <c r="L555" s="71">
        <v>4</v>
      </c>
      <c r="M555" s="28">
        <f t="shared" si="140"/>
        <v>0.94</v>
      </c>
      <c r="N555" s="103" t="s">
        <v>158</v>
      </c>
      <c r="O555" s="104">
        <v>0.22</v>
      </c>
      <c r="P555" s="158">
        <v>46073</v>
      </c>
      <c r="Q555" s="158">
        <v>46091</v>
      </c>
      <c r="R555" s="28">
        <f t="shared" si="141"/>
        <v>6.8181818181818121</v>
      </c>
      <c r="S555" s="105">
        <f>IF(INDEX(Historical!$D$7:$D1557,MATCH(B555,Historical!$B$7:$B$1044,0))=0,"n/a",(INDEX(Historical!$C$7:$C$1044,MATCH(B555,Historical!$B$7:$B$1044,0))/INDEX(Historical!$D$7:$D$1044,MATCH(B555,Historical!$B$7:$B$1044,0))-1)*100)</f>
        <v>4.7619047619047672</v>
      </c>
      <c r="T555" s="105">
        <f>IF(INDEX(Historical!$F$7:$F$1044,MATCH(B555,Historical!$B$7:$B$1044,0))=0,"n/a",((INDEX(Historical!$C$7:$C$1044,MATCH(B555,Historical!$B$7:$B$1044,0))/INDEX(Historical!$F$7:$F$1044,MATCH(B555,Historical!$B$7:$B$1044,0)))^(1/3)-1)*100)</f>
        <v>5.0081546755695205</v>
      </c>
      <c r="U555" s="105">
        <f>IF(INDEX(Historical!$H$7:$H$1044,MATCH(B555,Historical!$B$7:$B$1044,0))=0,"n/a",((INDEX(Historical!$C$7:$C$1044,MATCH(B555,Historical!$B$7:$B$1044,0))/INDEX(Historical!$H$7:$H$1044,MATCH(B555,Historical!$B$7:$B$1044,0)))^(1/5)-1)*100)</f>
        <v>24.014447702949361</v>
      </c>
      <c r="V555" s="105" t="str">
        <f>IF(INDEX(Historical!$M$7:$M$1044,MATCH(B555,Historical!$B$7:$B$1044,0))=0,"n/a",((INDEX(Historical!$C$7:$C$1044,MATCH(B555,Historical!$B$7:$B$1044,0))/INDEX(Historical!$M$7:$M$1044,MATCH(B555,Historical!$B$7:$B$1044,0)))^(1/10)-1)*100)</f>
        <v>n/a</v>
      </c>
      <c r="W555" s="106" t="str">
        <f t="shared" si="142"/>
        <v>n/a</v>
      </c>
      <c r="X555" s="107" t="str">
        <f t="shared" si="143"/>
        <v>n/a</v>
      </c>
      <c r="Y555" s="162"/>
      <c r="Z555" s="101">
        <f t="shared" si="144"/>
        <v>52.80898876404494</v>
      </c>
      <c r="AA555" s="109">
        <f t="shared" si="145"/>
        <v>28.14044943820225</v>
      </c>
      <c r="AB555" s="71">
        <v>12</v>
      </c>
      <c r="AC555" s="100">
        <v>1.78</v>
      </c>
      <c r="AD555" s="100">
        <v>1.02</v>
      </c>
      <c r="AE555" s="100">
        <v>12.15</v>
      </c>
      <c r="AF555" s="100">
        <v>3.32</v>
      </c>
      <c r="AG555" s="100">
        <v>11.48</v>
      </c>
      <c r="AH555" s="100">
        <v>1.35</v>
      </c>
      <c r="AI555" s="100">
        <v>8.99</v>
      </c>
      <c r="AJ555" s="100">
        <v>-7.26</v>
      </c>
      <c r="AK555" s="100">
        <v>9.19</v>
      </c>
      <c r="AL555" s="100">
        <v>28900</v>
      </c>
      <c r="AM555" s="100">
        <v>7.3</v>
      </c>
      <c r="AN555" s="100">
        <v>1.38</v>
      </c>
      <c r="AO555" s="110">
        <f t="shared" si="146"/>
        <v>-2.2493796549973482</v>
      </c>
      <c r="AP555" s="111">
        <f t="shared" si="147"/>
        <v>25.891069783204902</v>
      </c>
      <c r="AQ555" s="112">
        <f t="shared" si="148"/>
        <v>103.77143201236416</v>
      </c>
      <c r="AR555" s="101">
        <f>INDEX(Historical!$C$7:$C$1045,MATCH(B555,Historical!$B$7:$B$1045,0))*IF(AH555="n/a",1.03,IF(AH555&lt;0,1.01,IF(AH555&gt;10,1.1,(1+AH555/100))))</f>
        <v>0.89188000000000012</v>
      </c>
      <c r="AS555" s="109">
        <f t="shared" si="149"/>
        <v>0.97206001200000025</v>
      </c>
      <c r="AT555" s="109">
        <f t="shared" si="154"/>
        <v>1.0613923271028003</v>
      </c>
      <c r="AU555" s="109">
        <f t="shared" si="154"/>
        <v>1.1589342819635478</v>
      </c>
      <c r="AV555" s="109">
        <f t="shared" si="154"/>
        <v>1.2654403424759979</v>
      </c>
      <c r="AW555" s="109">
        <f t="shared" si="150"/>
        <v>5.3497069635423466</v>
      </c>
      <c r="AX555" s="113">
        <f t="shared" si="151"/>
        <v>10.680189585830197</v>
      </c>
      <c r="AY555" s="100">
        <v>0.39</v>
      </c>
      <c r="AZ555" s="100">
        <v>56.68</v>
      </c>
      <c r="BA555" s="100">
        <v>-0.32</v>
      </c>
      <c r="BB555" s="100">
        <v>6.03</v>
      </c>
      <c r="BC555" s="100">
        <v>23.75</v>
      </c>
      <c r="BE555" s="12">
        <v>2020</v>
      </c>
      <c r="BF555" s="12">
        <f t="shared" si="153"/>
        <v>1</v>
      </c>
      <c r="BG555" s="100">
        <v>4.07</v>
      </c>
      <c r="BH555" s="55" t="s">
        <v>121</v>
      </c>
      <c r="BI555" s="55" t="s">
        <v>122</v>
      </c>
    </row>
    <row r="556" spans="1:61" ht="12.75" customHeight="1" x14ac:dyDescent="0.2">
      <c r="A556" s="55" t="s">
        <v>1193</v>
      </c>
      <c r="B556" s="55" t="s">
        <v>1194</v>
      </c>
      <c r="C556" s="156" t="s">
        <v>139</v>
      </c>
      <c r="D556" s="98" t="s">
        <v>420</v>
      </c>
      <c r="E556" s="157">
        <v>16</v>
      </c>
      <c r="F556" s="2">
        <v>290</v>
      </c>
      <c r="G556" s="2" t="s">
        <v>146</v>
      </c>
      <c r="H556" s="2" t="s">
        <v>146</v>
      </c>
      <c r="I556" s="100">
        <v>362.5</v>
      </c>
      <c r="J556" s="101">
        <f t="shared" si="139"/>
        <v>1.3793103448275863</v>
      </c>
      <c r="K556" s="104">
        <v>1.25</v>
      </c>
      <c r="L556" s="71">
        <v>4</v>
      </c>
      <c r="M556" s="28">
        <f t="shared" si="140"/>
        <v>5</v>
      </c>
      <c r="N556" s="103" t="s">
        <v>270</v>
      </c>
      <c r="O556" s="104">
        <v>1.2</v>
      </c>
      <c r="P556" s="158">
        <v>46087</v>
      </c>
      <c r="Q556" s="158">
        <v>46101</v>
      </c>
      <c r="R556" s="28">
        <f t="shared" si="141"/>
        <v>4.1666666666666705</v>
      </c>
      <c r="S556" s="105">
        <f>IF(INDEX(Historical!$D$7:$D1558,MATCH(B556,Historical!$B$7:$B$1044,0))=0,"n/a",(INDEX(Historical!$C$7:$C$1044,MATCH(B556,Historical!$B$7:$B$1044,0))/INDEX(Historical!$D$7:$D$1044,MATCH(B556,Historical!$B$7:$B$1044,0))-1)*100)</f>
        <v>9.0909090909090828</v>
      </c>
      <c r="T556" s="105">
        <f>IF(INDEX(Historical!$F$7:$F$1044,MATCH(B556,Historical!$B$7:$B$1044,0))=0,"n/a",((INDEX(Historical!$C$7:$C$1044,MATCH(B556,Historical!$B$7:$B$1044,0))/INDEX(Historical!$F$7:$F$1044,MATCH(B556,Historical!$B$7:$B$1044,0)))^(1/3)-1)*100)</f>
        <v>11.102644857564847</v>
      </c>
      <c r="U556" s="105">
        <f>IF(INDEX(Historical!$H$7:$H$1044,MATCH(B556,Historical!$B$7:$B$1044,0))=0,"n/a",((INDEX(Historical!$C$7:$C$1044,MATCH(B556,Historical!$B$7:$B$1044,0))/INDEX(Historical!$H$7:$H$1044,MATCH(B556,Historical!$B$7:$B$1044,0)))^(1/5)-1)*100)</f>
        <v>13.935810405670246</v>
      </c>
      <c r="V556" s="105">
        <f>IF(INDEX(Historical!$M$7:$M$1044,MATCH(B556,Historical!$B$7:$B$1044,0))=0,"n/a",((INDEX(Historical!$C$7:$C$1044,MATCH(B556,Historical!$B$7:$B$1044,0))/INDEX(Historical!$M$7:$M$1044,MATCH(B556,Historical!$B$7:$B$1044,0)))^(1/10)-1)*100)</f>
        <v>11.612317403390438</v>
      </c>
      <c r="W556" s="106">
        <f t="shared" si="142"/>
        <v>1.2000886577214485</v>
      </c>
      <c r="X556" s="107">
        <f t="shared" si="143"/>
        <v>0.70205593983225412</v>
      </c>
      <c r="Y556" s="174"/>
      <c r="Z556" s="101">
        <f t="shared" si="144"/>
        <v>32.637075718015666</v>
      </c>
      <c r="AA556" s="109">
        <f t="shared" si="145"/>
        <v>23.661879895561356</v>
      </c>
      <c r="AB556" s="71">
        <v>12</v>
      </c>
      <c r="AC556" s="100">
        <v>15.32</v>
      </c>
      <c r="AD556" s="100">
        <v>1.62</v>
      </c>
      <c r="AE556" s="100">
        <v>1.25</v>
      </c>
      <c r="AF556" s="100">
        <v>2.6</v>
      </c>
      <c r="AG556" s="100">
        <v>11.31</v>
      </c>
      <c r="AH556" s="100">
        <v>37.159999999999997</v>
      </c>
      <c r="AI556" s="100">
        <v>7.2700000000000005</v>
      </c>
      <c r="AJ556" s="100">
        <v>19.850000000000001</v>
      </c>
      <c r="AK556" s="100">
        <v>10.69</v>
      </c>
      <c r="AL556" s="100">
        <v>18530</v>
      </c>
      <c r="AM556" s="100">
        <v>0.45999999999999996</v>
      </c>
      <c r="AN556" s="100">
        <v>0.28000000000000003</v>
      </c>
      <c r="AO556" s="110">
        <f t="shared" si="146"/>
        <v>-8.3467591450635226</v>
      </c>
      <c r="AP556" s="111">
        <f t="shared" si="147"/>
        <v>15.315120750497833</v>
      </c>
      <c r="AQ556" s="112">
        <f t="shared" si="148"/>
        <v>65.356030335165698</v>
      </c>
      <c r="AR556" s="101">
        <f>INDEX(Historical!$C$7:$C$1045,MATCH(B556,Historical!$B$7:$B$1045,0))*IF(AH556="n/a",1.03,IF(AH556&lt;0,1.01,IF(AH556&gt;10,1.1,(1+AH556/100))))</f>
        <v>5.28</v>
      </c>
      <c r="AS556" s="109">
        <f t="shared" si="149"/>
        <v>5.663856</v>
      </c>
      <c r="AT556" s="109">
        <f t="shared" si="154"/>
        <v>6.2302416000000003</v>
      </c>
      <c r="AU556" s="109">
        <f t="shared" si="154"/>
        <v>6.8532657600000011</v>
      </c>
      <c r="AV556" s="109">
        <f t="shared" si="154"/>
        <v>7.5385923360000016</v>
      </c>
      <c r="AW556" s="109">
        <f t="shared" si="150"/>
        <v>31.565955696000003</v>
      </c>
      <c r="AX556" s="113">
        <f t="shared" si="151"/>
        <v>8.7078498471724153</v>
      </c>
      <c r="AY556" s="100">
        <v>0.94</v>
      </c>
      <c r="AZ556" s="100">
        <v>39.26</v>
      </c>
      <c r="BA556" s="100">
        <v>-0.85000000000000009</v>
      </c>
      <c r="BB556" s="100">
        <v>14.39</v>
      </c>
      <c r="BC556" s="100">
        <v>20.3</v>
      </c>
      <c r="BE556" s="12">
        <v>2011</v>
      </c>
      <c r="BF556" s="12">
        <f t="shared" si="153"/>
        <v>1</v>
      </c>
      <c r="BG556" s="100">
        <v>7.6</v>
      </c>
      <c r="BH556" s="55" t="s">
        <v>121</v>
      </c>
      <c r="BI556" s="55" t="s">
        <v>122</v>
      </c>
    </row>
    <row r="557" spans="1:61" ht="12.75" customHeight="1" x14ac:dyDescent="0.2">
      <c r="A557" s="123" t="s">
        <v>1195</v>
      </c>
      <c r="B557" s="55" t="s">
        <v>1196</v>
      </c>
      <c r="C557" s="156" t="s">
        <v>116</v>
      </c>
      <c r="D557" s="98" t="s">
        <v>117</v>
      </c>
      <c r="E557" s="157">
        <v>23</v>
      </c>
      <c r="F557" s="2">
        <v>161</v>
      </c>
      <c r="G557" s="2" t="s">
        <v>146</v>
      </c>
      <c r="H557" s="2" t="s">
        <v>146</v>
      </c>
      <c r="I557" s="100">
        <v>209.22</v>
      </c>
      <c r="J557" s="101">
        <f t="shared" si="139"/>
        <v>1.1949144441258006</v>
      </c>
      <c r="K557" s="104">
        <v>0.625</v>
      </c>
      <c r="L557" s="71">
        <v>4</v>
      </c>
      <c r="M557" s="28">
        <f t="shared" si="140"/>
        <v>2.5</v>
      </c>
      <c r="N557" s="103" t="s">
        <v>240</v>
      </c>
      <c r="O557" s="104">
        <v>0.57999999999999996</v>
      </c>
      <c r="P557" s="158">
        <v>45932</v>
      </c>
      <c r="Q557" s="158">
        <v>45945</v>
      </c>
      <c r="R557" s="28">
        <f t="shared" si="141"/>
        <v>7.7586206896551797</v>
      </c>
      <c r="S557" s="105">
        <f>IF(INDEX(Historical!$D$7:$D1559,MATCH(B557,Historical!$B$7:$B$1044,0))=0,"n/a",(INDEX(Historical!$C$7:$C$1044,MATCH(B557,Historical!$B$7:$B$1044,0))/INDEX(Historical!$D$7:$D$1044,MATCH(B557,Historical!$B$7:$B$1044,0))-1)*100)</f>
        <v>8.2379862700229012</v>
      </c>
      <c r="T557" s="105">
        <f>IF(INDEX(Historical!$F$7:$F$1044,MATCH(B557,Historical!$B$7:$B$1044,0))=0,"n/a",((INDEX(Historical!$C$7:$C$1044,MATCH(B557,Historical!$B$7:$B$1044,0))/INDEX(Historical!$F$7:$F$1044,MATCH(B557,Historical!$B$7:$B$1044,0)))^(1/3)-1)*100)</f>
        <v>8.0463145359580768</v>
      </c>
      <c r="U557" s="105">
        <f>IF(INDEX(Historical!$H$7:$H$1044,MATCH(B557,Historical!$B$7:$B$1044,0))=0,"n/a",((INDEX(Historical!$C$7:$C$1044,MATCH(B557,Historical!$B$7:$B$1044,0))/INDEX(Historical!$H$7:$H$1044,MATCH(B557,Historical!$B$7:$B$1044,0)))^(1/5)-1)*100)</f>
        <v>7.5963302873188976</v>
      </c>
      <c r="V557" s="105">
        <f>IF(INDEX(Historical!$M$7:$M$1044,MATCH(B557,Historical!$B$7:$B$1044,0))=0,"n/a",((INDEX(Historical!$C$7:$C$1044,MATCH(B557,Historical!$B$7:$B$1044,0))/INDEX(Historical!$M$7:$M$1044,MATCH(B557,Historical!$B$7:$B$1044,0)))^(1/10)-1)*100)</f>
        <v>7.5703618120804395</v>
      </c>
      <c r="W557" s="106">
        <f t="shared" si="142"/>
        <v>1.0034302819182326</v>
      </c>
      <c r="X557" s="107">
        <f t="shared" si="143"/>
        <v>0.42724017363998296</v>
      </c>
      <c r="Y557" s="55"/>
      <c r="Z557" s="101">
        <f t="shared" si="144"/>
        <v>36.443148688046648</v>
      </c>
      <c r="AA557" s="109">
        <f t="shared" si="145"/>
        <v>30.498542274052475</v>
      </c>
      <c r="AB557" s="71">
        <v>12</v>
      </c>
      <c r="AC557" s="100">
        <v>6.86</v>
      </c>
      <c r="AD557" s="100">
        <v>3.13</v>
      </c>
      <c r="AE557" s="100">
        <v>3.9</v>
      </c>
      <c r="AF557" s="100">
        <v>5.38</v>
      </c>
      <c r="AG557" s="100">
        <v>18.310000000000002</v>
      </c>
      <c r="AH557" s="100">
        <v>3.1399999999999997</v>
      </c>
      <c r="AI557" s="100">
        <v>11.33</v>
      </c>
      <c r="AJ557" s="100">
        <v>17.78</v>
      </c>
      <c r="AK557" s="100">
        <v>8.3000000000000007</v>
      </c>
      <c r="AL557" s="100">
        <v>64640</v>
      </c>
      <c r="AM557" s="100">
        <v>35.699999999999996</v>
      </c>
      <c r="AN557" s="100">
        <v>1.1499999999999999</v>
      </c>
      <c r="AO557" s="110">
        <f t="shared" si="146"/>
        <v>-21.707297542607776</v>
      </c>
      <c r="AP557" s="111">
        <f t="shared" si="147"/>
        <v>8.7912447314446975</v>
      </c>
      <c r="AQ557" s="112">
        <f t="shared" si="148"/>
        <v>170.0470390583441</v>
      </c>
      <c r="AR557" s="101">
        <f>INDEX(Historical!$C$7:$C$1045,MATCH(B557,Historical!$B$7:$B$1045,0))*IF(AH557="n/a",1.03,IF(AH557&lt;0,1.01,IF(AH557&gt;10,1.1,(1+AH557/100))))</f>
        <v>2.4392610000000006</v>
      </c>
      <c r="AS557" s="109">
        <f t="shared" si="149"/>
        <v>2.6831871000000009</v>
      </c>
      <c r="AT557" s="109">
        <f t="shared" si="154"/>
        <v>2.905891629300001</v>
      </c>
      <c r="AU557" s="109">
        <f t="shared" si="154"/>
        <v>3.1470806345319011</v>
      </c>
      <c r="AV557" s="109">
        <f t="shared" si="154"/>
        <v>3.4082883271980489</v>
      </c>
      <c r="AW557" s="109">
        <f t="shared" si="150"/>
        <v>14.583708691029953</v>
      </c>
      <c r="AX557" s="113">
        <f t="shared" si="151"/>
        <v>6.9705136655338658</v>
      </c>
      <c r="AY557" s="100">
        <v>0.45</v>
      </c>
      <c r="AZ557" s="100">
        <v>3.8699999999999997</v>
      </c>
      <c r="BA557" s="100">
        <v>-19.139999999999997</v>
      </c>
      <c r="BB557" s="100">
        <v>-4.37</v>
      </c>
      <c r="BC557" s="100">
        <v>-5.37</v>
      </c>
      <c r="BE557" s="12">
        <v>2003</v>
      </c>
      <c r="BF557" s="12">
        <f t="shared" si="153"/>
        <v>2</v>
      </c>
      <c r="BG557" s="100">
        <v>6.41</v>
      </c>
      <c r="BH557" s="55" t="s">
        <v>121</v>
      </c>
      <c r="BI557" s="55" t="s">
        <v>122</v>
      </c>
    </row>
    <row r="558" spans="1:61" ht="12.75" customHeight="1" x14ac:dyDescent="0.2">
      <c r="A558" s="116" t="s">
        <v>1624</v>
      </c>
      <c r="B558" s="55" t="s">
        <v>1625</v>
      </c>
      <c r="C558" s="156" t="s">
        <v>116</v>
      </c>
      <c r="D558" s="98" t="s">
        <v>308</v>
      </c>
      <c r="E558" s="157">
        <v>8</v>
      </c>
      <c r="F558" s="2">
        <v>563</v>
      </c>
      <c r="G558" s="2" t="s">
        <v>146</v>
      </c>
      <c r="H558" s="2" t="s">
        <v>146</v>
      </c>
      <c r="I558" s="100">
        <v>74.03</v>
      </c>
      <c r="J558" s="101">
        <f t="shared" si="139"/>
        <v>1.0266108334459003</v>
      </c>
      <c r="K558" s="104">
        <v>0.19</v>
      </c>
      <c r="L558" s="71">
        <v>4</v>
      </c>
      <c r="M558" s="28">
        <f t="shared" si="140"/>
        <v>0.76</v>
      </c>
      <c r="N558" s="103" t="s">
        <v>395</v>
      </c>
      <c r="O558" s="104">
        <v>0.18</v>
      </c>
      <c r="P558" s="158">
        <v>45881</v>
      </c>
      <c r="Q558" s="158">
        <v>45912</v>
      </c>
      <c r="R558" s="28">
        <f t="shared" si="141"/>
        <v>5.5555555555555607</v>
      </c>
      <c r="S558" s="105">
        <f>IF(INDEX(Historical!$D$7:$D1560,MATCH(B558,Historical!$B$7:$B$1044,0))=0,"n/a",(INDEX(Historical!$C$7:$C$1044,MATCH(B558,Historical!$B$7:$B$1044,0))/INDEX(Historical!$D$7:$D$1044,MATCH(B558,Historical!$B$7:$B$1044,0))-1)*100)</f>
        <v>5.7142857142857162</v>
      </c>
      <c r="T558" s="105">
        <f>IF(INDEX(Historical!$F$7:$F$1044,MATCH(B558,Historical!$B$7:$B$1044,0))=0,"n/a",((INDEX(Historical!$C$7:$C$1044,MATCH(B558,Historical!$B$7:$B$1044,0))/INDEX(Historical!$F$7:$F$1044,MATCH(B558,Historical!$B$7:$B$1044,0)))^(1/3)-1)*100)</f>
        <v>11.534955223781029</v>
      </c>
      <c r="U558" s="105">
        <f>IF(INDEX(Historical!$H$7:$H$1044,MATCH(B558,Historical!$B$7:$B$1044,0))=0,"n/a",((INDEX(Historical!$C$7:$C$1044,MATCH(B558,Historical!$B$7:$B$1044,0))/INDEX(Historical!$H$7:$H$1044,MATCH(B558,Historical!$B$7:$B$1044,0)))^(1/5)-1)*100)</f>
        <v>22.240996213524866</v>
      </c>
      <c r="V558" s="105" t="str">
        <f>IF(INDEX(Historical!$M$7:$M$1044,MATCH(B558,Historical!$B$7:$B$1044,0))=0,"n/a",((INDEX(Historical!$C$7:$C$1044,MATCH(B558,Historical!$B$7:$B$1044,0))/INDEX(Historical!$M$7:$M$1044,MATCH(B558,Historical!$B$7:$B$1044,0)))^(1/10)-1)*100)</f>
        <v>n/a</v>
      </c>
      <c r="W558" s="106" t="str">
        <f t="shared" si="142"/>
        <v>n/a</v>
      </c>
      <c r="X558" s="107">
        <f t="shared" si="143"/>
        <v>1.1626239526149957</v>
      </c>
      <c r="Y558" s="165"/>
      <c r="Z558" s="101">
        <f t="shared" si="144"/>
        <v>22.9607250755287</v>
      </c>
      <c r="AA558" s="109">
        <f t="shared" si="145"/>
        <v>22.365558912386707</v>
      </c>
      <c r="AB558" s="71">
        <v>12</v>
      </c>
      <c r="AC558" s="100">
        <v>3.31</v>
      </c>
      <c r="AD558" s="100">
        <v>1.4</v>
      </c>
      <c r="AE558" s="100">
        <v>0.8</v>
      </c>
      <c r="AF558" s="100">
        <v>2.5299999999999998</v>
      </c>
      <c r="AG558" s="100">
        <v>11.940000000000001</v>
      </c>
      <c r="AH558" s="100">
        <v>13.44</v>
      </c>
      <c r="AI558" s="100">
        <v>22.74</v>
      </c>
      <c r="AJ558" s="100">
        <v>19.13</v>
      </c>
      <c r="AK558" s="100">
        <v>11.61</v>
      </c>
      <c r="AL558" s="100">
        <v>5780</v>
      </c>
      <c r="AM558" s="100">
        <v>23.35</v>
      </c>
      <c r="AN558" s="100">
        <v>0.63</v>
      </c>
      <c r="AO558" s="110">
        <f t="shared" si="146"/>
        <v>0.90204813458406008</v>
      </c>
      <c r="AP558" s="111">
        <f t="shared" si="147"/>
        <v>23.267607046970767</v>
      </c>
      <c r="AQ558" s="112">
        <f t="shared" si="148"/>
        <v>58.583821576881419</v>
      </c>
      <c r="AR558" s="101">
        <f>INDEX(Historical!$C$7:$C$1045,MATCH(B558,Historical!$B$7:$B$1045,0))*IF(AH558="n/a",1.03,IF(AH558&lt;0,1.01,IF(AH558&gt;10,1.1,(1+AH558/100))))</f>
        <v>0.81400000000000006</v>
      </c>
      <c r="AS558" s="109">
        <f t="shared" si="149"/>
        <v>0.89540000000000008</v>
      </c>
      <c r="AT558" s="109">
        <f t="shared" si="154"/>
        <v>0.98494000000000015</v>
      </c>
      <c r="AU558" s="109">
        <f t="shared" si="154"/>
        <v>1.0834340000000002</v>
      </c>
      <c r="AV558" s="109">
        <f t="shared" si="154"/>
        <v>1.1917774000000003</v>
      </c>
      <c r="AW558" s="109">
        <f t="shared" si="150"/>
        <v>4.9695514000000012</v>
      </c>
      <c r="AX558" s="113">
        <f t="shared" si="151"/>
        <v>6.7128885586924234</v>
      </c>
      <c r="AY558" s="100">
        <v>0.91</v>
      </c>
      <c r="AZ558" s="100">
        <v>62.1</v>
      </c>
      <c r="BA558" s="100">
        <v>-3.84</v>
      </c>
      <c r="BB558" s="100">
        <v>7.04</v>
      </c>
      <c r="BC558" s="100">
        <v>24.75</v>
      </c>
      <c r="BE558" s="12">
        <v>2018</v>
      </c>
      <c r="BF558" s="12">
        <f t="shared" si="153"/>
        <v>1</v>
      </c>
      <c r="BG558" s="100">
        <v>5.76</v>
      </c>
      <c r="BH558" s="55" t="s">
        <v>121</v>
      </c>
      <c r="BI558" s="55" t="s">
        <v>122</v>
      </c>
    </row>
    <row r="559" spans="1:61" ht="12.75" customHeight="1" x14ac:dyDescent="0.2">
      <c r="A559" s="116" t="s">
        <v>1197</v>
      </c>
      <c r="B559" s="55" t="s">
        <v>1198</v>
      </c>
      <c r="C559" s="156" t="s">
        <v>134</v>
      </c>
      <c r="D559" s="98" t="s">
        <v>157</v>
      </c>
      <c r="E559" s="157">
        <v>11</v>
      </c>
      <c r="F559" s="2">
        <v>490</v>
      </c>
      <c r="G559" s="2" t="s">
        <v>146</v>
      </c>
      <c r="H559" s="2" t="s">
        <v>146</v>
      </c>
      <c r="I559" s="100">
        <v>179.97</v>
      </c>
      <c r="J559" s="101">
        <f t="shared" si="139"/>
        <v>2.6131021836972828</v>
      </c>
      <c r="K559" s="104">
        <v>1.1757</v>
      </c>
      <c r="L559" s="71">
        <v>4</v>
      </c>
      <c r="M559" s="28">
        <f t="shared" si="140"/>
        <v>4.7027999999999999</v>
      </c>
      <c r="N559" s="103" t="s">
        <v>671</v>
      </c>
      <c r="O559" s="104">
        <v>1.1242000000000001</v>
      </c>
      <c r="P559" s="158">
        <v>46048</v>
      </c>
      <c r="Q559" s="158">
        <v>46077</v>
      </c>
      <c r="R559" s="28">
        <f t="shared" si="141"/>
        <v>4.5810354029531997</v>
      </c>
      <c r="S559" s="105">
        <f>IF(INDEX(Historical!$D$7:$D1561,MATCH(B559,Historical!$B$7:$B$1044,0))=0,"n/a",(INDEX(Historical!$C$7:$C$1044,MATCH(B559,Historical!$B$7:$B$1044,0))/INDEX(Historical!$D$7:$D$1044,MATCH(B559,Historical!$B$7:$B$1044,0))-1)*100)</f>
        <v>5.9165074231956272</v>
      </c>
      <c r="T559" s="105">
        <f>IF(INDEX(Historical!$F$7:$F$1044,MATCH(B559,Historical!$B$7:$B$1044,0))=0,"n/a",((INDEX(Historical!$C$7:$C$1044,MATCH(B559,Historical!$B$7:$B$1044,0))/INDEX(Historical!$F$7:$F$1044,MATCH(B559,Historical!$B$7:$B$1044,0)))^(1/3)-1)*100)</f>
        <v>4.1202222826653534</v>
      </c>
      <c r="U559" s="105">
        <f>IF(INDEX(Historical!$H$7:$H$1044,MATCH(B559,Historical!$B$7:$B$1044,0))=0,"n/a",((INDEX(Historical!$C$7:$C$1044,MATCH(B559,Historical!$B$7:$B$1044,0))/INDEX(Historical!$H$7:$H$1044,MATCH(B559,Historical!$B$7:$B$1044,0)))^(1/5)-1)*100)</f>
        <v>6.2745921793501136</v>
      </c>
      <c r="V559" s="105">
        <f>IF(INDEX(Historical!$M$7:$M$1044,MATCH(B559,Historical!$B$7:$B$1044,0))=0,"n/a",((INDEX(Historical!$C$7:$C$1044,MATCH(B559,Historical!$B$7:$B$1044,0))/INDEX(Historical!$M$7:$M$1044,MATCH(B559,Historical!$B$7:$B$1044,0)))^(1/10)-1)*100)</f>
        <v>5.9296008017970303</v>
      </c>
      <c r="W559" s="106">
        <f t="shared" si="142"/>
        <v>1.0581812147368386</v>
      </c>
      <c r="X559" s="107">
        <f t="shared" si="143"/>
        <v>0.54278479060122098</v>
      </c>
      <c r="Y559" s="165" t="s">
        <v>672</v>
      </c>
      <c r="Z559" s="101">
        <f t="shared" si="144"/>
        <v>44.916905444126073</v>
      </c>
      <c r="AA559" s="109">
        <f t="shared" si="145"/>
        <v>17.189111747851001</v>
      </c>
      <c r="AB559" s="71">
        <v>10</v>
      </c>
      <c r="AC559" s="100">
        <v>10.47</v>
      </c>
      <c r="AD559" s="100">
        <v>1.32</v>
      </c>
      <c r="AE559" s="100">
        <v>2.57</v>
      </c>
      <c r="AF559" s="100">
        <v>2.65</v>
      </c>
      <c r="AG559" s="100">
        <v>15.479999999999999</v>
      </c>
      <c r="AH559" s="100">
        <v>12.31</v>
      </c>
      <c r="AI559" s="100">
        <v>9.7199999999999989</v>
      </c>
      <c r="AJ559" s="100">
        <v>11.559999999999999</v>
      </c>
      <c r="AK559" s="100">
        <v>10.72</v>
      </c>
      <c r="AL559" s="100">
        <v>251350</v>
      </c>
      <c r="AM559" s="100">
        <v>0.04</v>
      </c>
      <c r="AN559" s="100">
        <v>2.59</v>
      </c>
      <c r="AO559" s="110">
        <f t="shared" si="146"/>
        <v>-8.3014173848036048</v>
      </c>
      <c r="AP559" s="111">
        <f t="shared" si="147"/>
        <v>8.8876943630473964</v>
      </c>
      <c r="AQ559" s="112">
        <f t="shared" si="148"/>
        <v>42.284763191136676</v>
      </c>
      <c r="AR559" s="101">
        <f>INDEX(Historical!$C$7:$C$1045,MATCH(B559,Historical!$B$7:$B$1045,0))*IF(AH559="n/a",1.03,IF(AH559&lt;0,1.01,IF(AH559&gt;10,1.1,(1+AH559/100))))</f>
        <v>4.75563</v>
      </c>
      <c r="AS559" s="109">
        <f t="shared" si="149"/>
        <v>5.2178772359999996</v>
      </c>
      <c r="AT559" s="109">
        <f t="shared" si="154"/>
        <v>5.7396649595999998</v>
      </c>
      <c r="AU559" s="109">
        <f t="shared" si="154"/>
        <v>6.3136314555600004</v>
      </c>
      <c r="AV559" s="109">
        <f t="shared" si="154"/>
        <v>6.9449946011160009</v>
      </c>
      <c r="AW559" s="109">
        <f t="shared" si="150"/>
        <v>28.971798252275999</v>
      </c>
      <c r="AX559" s="113">
        <f t="shared" si="151"/>
        <v>16.098126494569094</v>
      </c>
      <c r="AY559" s="100">
        <v>0.78</v>
      </c>
      <c r="AZ559" s="100">
        <v>53.26</v>
      </c>
      <c r="BA559" s="100">
        <v>-0.45999999999999996</v>
      </c>
      <c r="BB559" s="100">
        <v>6.9</v>
      </c>
      <c r="BC559" s="100">
        <v>15.45</v>
      </c>
      <c r="BE559" s="12">
        <v>2016</v>
      </c>
      <c r="BF559" s="12">
        <f t="shared" si="153"/>
        <v>1</v>
      </c>
      <c r="BG559" s="100">
        <v>0.92999999999999994</v>
      </c>
      <c r="BH559" s="55" t="s">
        <v>250</v>
      </c>
      <c r="BI559" s="55" t="s">
        <v>122</v>
      </c>
    </row>
    <row r="560" spans="1:61" ht="12.75" customHeight="1" x14ac:dyDescent="0.2">
      <c r="A560" s="116" t="s">
        <v>1199</v>
      </c>
      <c r="B560" s="55" t="s">
        <v>1200</v>
      </c>
      <c r="C560" s="156" t="s">
        <v>335</v>
      </c>
      <c r="D560" s="98" t="s">
        <v>371</v>
      </c>
      <c r="E560" s="157">
        <v>11</v>
      </c>
      <c r="F560" s="2">
        <v>497</v>
      </c>
      <c r="G560" s="2" t="s">
        <v>146</v>
      </c>
      <c r="H560" s="2" t="s">
        <v>146</v>
      </c>
      <c r="I560" s="100">
        <v>78.75</v>
      </c>
      <c r="J560" s="101">
        <f t="shared" si="139"/>
        <v>2.0825396825396822</v>
      </c>
      <c r="K560" s="104">
        <v>0.41</v>
      </c>
      <c r="L560" s="71">
        <v>4</v>
      </c>
      <c r="M560" s="28">
        <f t="shared" si="140"/>
        <v>1.64</v>
      </c>
      <c r="N560" s="103" t="s">
        <v>209</v>
      </c>
      <c r="O560" s="104">
        <v>0.38</v>
      </c>
      <c r="P560" s="158">
        <v>46188</v>
      </c>
      <c r="Q560" s="158">
        <v>46218</v>
      </c>
      <c r="R560" s="28">
        <f t="shared" si="141"/>
        <v>7.8947368421052557</v>
      </c>
      <c r="S560" s="105">
        <f>IF(INDEX(Historical!$D$7:$D1562,MATCH(B560,Historical!$B$7:$B$1044,0))=0,"n/a",(INDEX(Historical!$C$7:$C$1044,MATCH(B560,Historical!$B$7:$B$1044,0))/INDEX(Historical!$D$7:$D$1044,MATCH(B560,Historical!$B$7:$B$1044,0))-1)*100)</f>
        <v>19.166666666666664</v>
      </c>
      <c r="T560" s="105">
        <f>IF(INDEX(Historical!$F$7:$F$1044,MATCH(B560,Historical!$B$7:$B$1044,0))=0,"n/a",((INDEX(Historical!$C$7:$C$1044,MATCH(B560,Historical!$B$7:$B$1044,0))/INDEX(Historical!$F$7:$F$1044,MATCH(B560,Historical!$B$7:$B$1044,0)))^(1/3)-1)*100)</f>
        <v>18.015466729676731</v>
      </c>
      <c r="U560" s="105">
        <f>IF(INDEX(Historical!$H$7:$H$1044,MATCH(B560,Historical!$B$7:$B$1044,0))=0,"n/a",((INDEX(Historical!$C$7:$C$1044,MATCH(B560,Historical!$B$7:$B$1044,0))/INDEX(Historical!$H$7:$H$1044,MATCH(B560,Historical!$B$7:$B$1044,0)))^(1/5)-1)*100)</f>
        <v>29.019456841547097</v>
      </c>
      <c r="V560" s="105">
        <f>IF(INDEX(Historical!$M$7:$M$1044,MATCH(B560,Historical!$B$7:$B$1044,0))=0,"n/a",((INDEX(Historical!$C$7:$C$1044,MATCH(B560,Historical!$B$7:$B$1044,0))/INDEX(Historical!$M$7:$M$1044,MATCH(B560,Historical!$B$7:$B$1044,0)))^(1/10)-1)*100)</f>
        <v>30.476892186334425</v>
      </c>
      <c r="W560" s="106">
        <f t="shared" si="142"/>
        <v>0.95217900382110388</v>
      </c>
      <c r="X560" s="107" t="str">
        <f t="shared" si="143"/>
        <v>n/a</v>
      </c>
      <c r="Y560" s="165"/>
      <c r="Z560" s="101">
        <f t="shared" si="144"/>
        <v>48.235294117647058</v>
      </c>
      <c r="AA560" s="109">
        <f t="shared" si="145"/>
        <v>23.161764705882355</v>
      </c>
      <c r="AB560" s="71">
        <v>12</v>
      </c>
      <c r="AC560" s="100">
        <v>3.4</v>
      </c>
      <c r="AD560" s="100">
        <v>2.81</v>
      </c>
      <c r="AE560" s="100">
        <v>0.17</v>
      </c>
      <c r="AF560" s="100">
        <v>2.48</v>
      </c>
      <c r="AG560" s="100">
        <v>11.14</v>
      </c>
      <c r="AH560" s="100">
        <v>-1.8800000000000001</v>
      </c>
      <c r="AI560" s="100">
        <v>10.38</v>
      </c>
      <c r="AJ560" s="100" t="s">
        <v>142</v>
      </c>
      <c r="AK560" s="100">
        <v>3.92</v>
      </c>
      <c r="AL560" s="100">
        <v>2640</v>
      </c>
      <c r="AM560" s="100">
        <v>62.77</v>
      </c>
      <c r="AN560" s="100">
        <v>3.96</v>
      </c>
      <c r="AO560" s="110">
        <f t="shared" si="146"/>
        <v>7.940231818204424</v>
      </c>
      <c r="AP560" s="111">
        <f t="shared" si="147"/>
        <v>31.101996524086779</v>
      </c>
      <c r="AQ560" s="112">
        <f t="shared" si="148"/>
        <v>59.779259494797628</v>
      </c>
      <c r="AR560" s="101">
        <f>INDEX(Historical!$C$7:$C$1045,MATCH(B560,Historical!$B$7:$B$1045,0))*IF(AH560="n/a",1.03,IF(AH560&lt;0,1.01,IF(AH560&gt;10,1.1,(1+AH560/100))))</f>
        <v>1.4442999999999999</v>
      </c>
      <c r="AS560" s="109">
        <f t="shared" si="149"/>
        <v>1.58873</v>
      </c>
      <c r="AT560" s="109">
        <f t="shared" si="154"/>
        <v>1.6510082159999999</v>
      </c>
      <c r="AU560" s="109">
        <f t="shared" si="154"/>
        <v>1.7157277380671998</v>
      </c>
      <c r="AV560" s="109">
        <f t="shared" si="154"/>
        <v>1.7829842653994339</v>
      </c>
      <c r="AW560" s="109">
        <f t="shared" si="150"/>
        <v>8.1827502194666337</v>
      </c>
      <c r="AX560" s="113">
        <f t="shared" si="151"/>
        <v>10.39079392948144</v>
      </c>
      <c r="AY560" s="100">
        <v>0.84</v>
      </c>
      <c r="AZ560" s="100">
        <v>45.540000000000006</v>
      </c>
      <c r="BA560" s="100">
        <v>-12.13</v>
      </c>
      <c r="BB560" s="100">
        <v>20.21</v>
      </c>
      <c r="BC560" s="100">
        <v>14.680000000000001</v>
      </c>
      <c r="BE560" s="12">
        <v>2016</v>
      </c>
      <c r="BF560" s="12">
        <f t="shared" si="153"/>
        <v>1</v>
      </c>
      <c r="BG560" s="100">
        <v>2</v>
      </c>
      <c r="BH560" s="55" t="s">
        <v>121</v>
      </c>
      <c r="BI560" s="55" t="s">
        <v>122</v>
      </c>
    </row>
    <row r="561" spans="1:61" ht="12.75" customHeight="1" x14ac:dyDescent="0.2">
      <c r="A561" s="116" t="s">
        <v>1626</v>
      </c>
      <c r="B561" s="55" t="s">
        <v>1627</v>
      </c>
      <c r="C561" s="156" t="s">
        <v>134</v>
      </c>
      <c r="D561" s="98" t="s">
        <v>186</v>
      </c>
      <c r="E561" s="157">
        <v>8</v>
      </c>
      <c r="F561" s="2">
        <v>564</v>
      </c>
      <c r="G561" s="2" t="s">
        <v>146</v>
      </c>
      <c r="H561" s="2" t="s">
        <v>146</v>
      </c>
      <c r="I561" s="100">
        <v>13.15</v>
      </c>
      <c r="J561" s="101">
        <f t="shared" si="139"/>
        <v>6.3878326996197723</v>
      </c>
      <c r="K561" s="104">
        <v>0.21</v>
      </c>
      <c r="L561" s="71">
        <v>4</v>
      </c>
      <c r="M561" s="28">
        <f t="shared" si="140"/>
        <v>0.84</v>
      </c>
      <c r="N561" s="103" t="s">
        <v>312</v>
      </c>
      <c r="O561" s="104">
        <v>0.2</v>
      </c>
      <c r="P561" s="158">
        <v>45912</v>
      </c>
      <c r="Q561" s="158">
        <v>45919</v>
      </c>
      <c r="R561" s="28">
        <f t="shared" si="141"/>
        <v>4.9999999999999902</v>
      </c>
      <c r="S561" s="105">
        <f>IF(INDEX(Historical!$D$7:$D1563,MATCH(B561,Historical!$B$7:$B$1044,0))=0,"n/a",(INDEX(Historical!$C$7:$C$1044,MATCH(B561,Historical!$B$7:$B$1044,0))/INDEX(Historical!$D$7:$D$1044,MATCH(B561,Historical!$B$7:$B$1044,0))-1)*100)</f>
        <v>5.12820512820511</v>
      </c>
      <c r="T561" s="105">
        <f>IF(INDEX(Historical!$F$7:$F$1044,MATCH(B561,Historical!$B$7:$B$1044,0))=0,"n/a",((INDEX(Historical!$C$7:$C$1044,MATCH(B561,Historical!$B$7:$B$1044,0))/INDEX(Historical!$F$7:$F$1044,MATCH(B561,Historical!$B$7:$B$1044,0)))^(1/3)-1)*100)</f>
        <v>5.4156936422339763</v>
      </c>
      <c r="U561" s="105">
        <f>IF(INDEX(Historical!$H$7:$H$1044,MATCH(B561,Historical!$B$7:$B$1044,0))=0,"n/a",((INDEX(Historical!$C$7:$C$1044,MATCH(B561,Historical!$B$7:$B$1044,0))/INDEX(Historical!$H$7:$H$1044,MATCH(B561,Historical!$B$7:$B$1044,0)))^(1/5)-1)*100)</f>
        <v>5.0816239137892349</v>
      </c>
      <c r="V561" s="105">
        <f>IF(INDEX(Historical!$M$7:$M$1044,MATCH(B561,Historical!$B$7:$B$1044,0))=0,"n/a",((INDEX(Historical!$C$7:$C$1044,MATCH(B561,Historical!$B$7:$B$1044,0))/INDEX(Historical!$M$7:$M$1044,MATCH(B561,Historical!$B$7:$B$1044,0)))^(1/10)-1)*100)</f>
        <v>5.5011664891012169</v>
      </c>
      <c r="W561" s="106">
        <f t="shared" si="142"/>
        <v>0.92373570657365667</v>
      </c>
      <c r="X561" s="107" t="str">
        <f t="shared" si="143"/>
        <v>n/a</v>
      </c>
      <c r="Y561" s="165"/>
      <c r="Z561" s="101">
        <f t="shared" si="144"/>
        <v>158.49056603773585</v>
      </c>
      <c r="AA561" s="109">
        <f t="shared" si="145"/>
        <v>24.811320754716981</v>
      </c>
      <c r="AB561" s="71">
        <v>12</v>
      </c>
      <c r="AC561" s="100">
        <v>0.53</v>
      </c>
      <c r="AD561" s="100">
        <v>0.77</v>
      </c>
      <c r="AE561" s="100">
        <v>1.24</v>
      </c>
      <c r="AF561" s="100">
        <v>2.04</v>
      </c>
      <c r="AG561" s="100">
        <v>7.46</v>
      </c>
      <c r="AH561" s="100">
        <v>-12.64</v>
      </c>
      <c r="AI561" s="100">
        <v>52.2</v>
      </c>
      <c r="AJ561" s="100">
        <v>-11.91</v>
      </c>
      <c r="AK561" s="100">
        <v>14.05</v>
      </c>
      <c r="AL561" s="100">
        <v>155.09</v>
      </c>
      <c r="AM561" s="100">
        <v>4.7</v>
      </c>
      <c r="AN561" s="100">
        <v>0.48</v>
      </c>
      <c r="AO561" s="110">
        <f t="shared" si="146"/>
        <v>-13.341864141307973</v>
      </c>
      <c r="AP561" s="111">
        <f t="shared" si="147"/>
        <v>11.469456613409008</v>
      </c>
      <c r="AQ561" s="112">
        <f t="shared" si="148"/>
        <v>49.985324229661643</v>
      </c>
      <c r="AR561" s="101">
        <f>INDEX(Historical!$C$7:$C$1045,MATCH(B561,Historical!$B$7:$B$1045,0))*IF(AH561="n/a",1.03,IF(AH561&lt;0,1.01,IF(AH561&gt;10,1.1,(1+AH561/100))))</f>
        <v>0.82819999999999994</v>
      </c>
      <c r="AS561" s="109">
        <f t="shared" si="149"/>
        <v>0.91102000000000005</v>
      </c>
      <c r="AT561" s="109">
        <f t="shared" si="154"/>
        <v>1.0021220000000002</v>
      </c>
      <c r="AU561" s="109">
        <f t="shared" si="154"/>
        <v>1.1023342000000003</v>
      </c>
      <c r="AV561" s="109">
        <f t="shared" si="154"/>
        <v>1.2125676200000004</v>
      </c>
      <c r="AW561" s="109">
        <f t="shared" si="150"/>
        <v>5.0562438200000015</v>
      </c>
      <c r="AX561" s="113">
        <f t="shared" si="151"/>
        <v>38.450523346007614</v>
      </c>
      <c r="AY561" s="100">
        <v>0.73</v>
      </c>
      <c r="AZ561" s="100">
        <v>2.81</v>
      </c>
      <c r="BA561" s="100">
        <v>-22.6</v>
      </c>
      <c r="BB561" s="100">
        <v>-5.99</v>
      </c>
      <c r="BC561" s="100">
        <v>-12.18</v>
      </c>
      <c r="BE561" s="12">
        <v>2018</v>
      </c>
      <c r="BF561" s="12">
        <f t="shared" si="153"/>
        <v>1</v>
      </c>
      <c r="BG561" s="100">
        <v>2.71</v>
      </c>
      <c r="BH561" s="55" t="s">
        <v>121</v>
      </c>
      <c r="BI561" s="55" t="s">
        <v>122</v>
      </c>
    </row>
    <row r="562" spans="1:61" ht="12.75" customHeight="1" x14ac:dyDescent="0.2">
      <c r="A562" s="116" t="s">
        <v>1628</v>
      </c>
      <c r="B562" s="55" t="s">
        <v>1629</v>
      </c>
      <c r="C562" s="156" t="s">
        <v>300</v>
      </c>
      <c r="D562" s="98" t="s">
        <v>612</v>
      </c>
      <c r="E562" s="157">
        <v>8</v>
      </c>
      <c r="F562" s="2">
        <v>579</v>
      </c>
      <c r="G562" s="2" t="s">
        <v>146</v>
      </c>
      <c r="H562" s="2" t="s">
        <v>146</v>
      </c>
      <c r="I562" s="100">
        <v>221.2</v>
      </c>
      <c r="J562" s="101">
        <f t="shared" si="139"/>
        <v>2.2603978300180834</v>
      </c>
      <c r="K562" s="104">
        <v>1.25</v>
      </c>
      <c r="L562" s="71">
        <v>4</v>
      </c>
      <c r="M562" s="28">
        <f t="shared" si="140"/>
        <v>5</v>
      </c>
      <c r="N562" s="103" t="s">
        <v>312</v>
      </c>
      <c r="O562" s="104">
        <v>1.1100000000000001</v>
      </c>
      <c r="P562" s="158">
        <v>46094</v>
      </c>
      <c r="Q562" s="158">
        <v>46108</v>
      </c>
      <c r="R562" s="28">
        <f t="shared" si="141"/>
        <v>12.612612612612603</v>
      </c>
      <c r="S562" s="105">
        <f>IF(INDEX(Historical!$D$7:$D1564,MATCH(B562,Historical!$B$7:$B$1044,0))=0,"n/a",(INDEX(Historical!$C$7:$C$1044,MATCH(B562,Historical!$B$7:$B$1044,0))/INDEX(Historical!$D$7:$D$1044,MATCH(B562,Historical!$B$7:$B$1044,0))-1)*100)</f>
        <v>13.265306122448983</v>
      </c>
      <c r="T562" s="105">
        <f>IF(INDEX(Historical!$F$7:$F$1044,MATCH(B562,Historical!$B$7:$B$1044,0))=0,"n/a",((INDEX(Historical!$C$7:$C$1044,MATCH(B562,Historical!$B$7:$B$1044,0))/INDEX(Historical!$F$7:$F$1044,MATCH(B562,Historical!$B$7:$B$1044,0)))^(1/3)-1)*100)</f>
        <v>16.061508246171385</v>
      </c>
      <c r="U562" s="105">
        <f>IF(INDEX(Historical!$H$7:$H$1044,MATCH(B562,Historical!$B$7:$B$1044,0))=0,"n/a",((INDEX(Historical!$C$7:$C$1044,MATCH(B562,Historical!$B$7:$B$1044,0))/INDEX(Historical!$H$7:$H$1044,MATCH(B562,Historical!$B$7:$B$1044,0)))^(1/5)-1)*100)</f>
        <v>19.00741043454741</v>
      </c>
      <c r="V562" s="105" t="str">
        <f>IF(INDEX(Historical!$M$7:$M$1044,MATCH(B562,Historical!$B$7:$B$1044,0))=0,"n/a",((INDEX(Historical!$C$7:$C$1044,MATCH(B562,Historical!$B$7:$B$1044,0))/INDEX(Historical!$M$7:$M$1044,MATCH(B562,Historical!$B$7:$B$1044,0)))^(1/10)-1)*100)</f>
        <v>n/a</v>
      </c>
      <c r="W562" s="106" t="str">
        <f t="shared" si="142"/>
        <v>n/a</v>
      </c>
      <c r="X562" s="107">
        <f t="shared" si="143"/>
        <v>0.1650235321631135</v>
      </c>
      <c r="Y562" s="162"/>
      <c r="Z562" s="101">
        <f t="shared" si="144"/>
        <v>52.576235541535233</v>
      </c>
      <c r="AA562" s="109">
        <f t="shared" si="145"/>
        <v>23.259726603575185</v>
      </c>
      <c r="AB562" s="71">
        <v>12</v>
      </c>
      <c r="AC562" s="100">
        <v>9.51</v>
      </c>
      <c r="AD562" s="100" t="s">
        <v>142</v>
      </c>
      <c r="AE562" s="100">
        <v>8.2200000000000006</v>
      </c>
      <c r="AF562" s="100" t="s">
        <v>142</v>
      </c>
      <c r="AG562" s="100" t="s">
        <v>142</v>
      </c>
      <c r="AH562" s="100">
        <v>-24.01</v>
      </c>
      <c r="AI562" s="100">
        <v>12.09</v>
      </c>
      <c r="AJ562" s="100">
        <v>115.17999999999999</v>
      </c>
      <c r="AK562" s="100">
        <v>-2.1399999999999997</v>
      </c>
      <c r="AL562" s="100">
        <v>23460</v>
      </c>
      <c r="AM562" s="100">
        <v>1.1599999999999999</v>
      </c>
      <c r="AN562" s="100" t="s">
        <v>142</v>
      </c>
      <c r="AO562" s="110">
        <f t="shared" si="146"/>
        <v>-1.9919183390096933</v>
      </c>
      <c r="AP562" s="111">
        <f t="shared" si="147"/>
        <v>21.267808264565492</v>
      </c>
      <c r="AQ562" s="112" t="str">
        <f t="shared" si="148"/>
        <v>n/a</v>
      </c>
      <c r="AR562" s="101">
        <f>INDEX(Historical!$C$7:$C$1045,MATCH(B562,Historical!$B$7:$B$1045,0))*IF(AH562="n/a",1.03,IF(AH562&lt;0,1.01,IF(AH562&gt;10,1.1,(1+AH562/100))))</f>
        <v>4.4844000000000008</v>
      </c>
      <c r="AS562" s="109">
        <f t="shared" si="149"/>
        <v>4.9328400000000014</v>
      </c>
      <c r="AT562" s="109">
        <f t="shared" si="154"/>
        <v>4.9821684000000017</v>
      </c>
      <c r="AU562" s="109">
        <f t="shared" si="154"/>
        <v>5.031990084000002</v>
      </c>
      <c r="AV562" s="109">
        <f t="shared" si="154"/>
        <v>5.082309984840002</v>
      </c>
      <c r="AW562" s="109">
        <f t="shared" si="150"/>
        <v>24.513708468840008</v>
      </c>
      <c r="AX562" s="113">
        <f t="shared" si="151"/>
        <v>11.082146685732374</v>
      </c>
      <c r="AY562" s="100">
        <v>0.99</v>
      </c>
      <c r="AZ562" s="100">
        <v>36.199999999999996</v>
      </c>
      <c r="BA562" s="100">
        <v>-9.77</v>
      </c>
      <c r="BB562" s="100">
        <v>11.43</v>
      </c>
      <c r="BC562" s="100">
        <v>11.09</v>
      </c>
      <c r="BE562" s="12">
        <v>2019</v>
      </c>
      <c r="BF562" s="12">
        <f t="shared" si="153"/>
        <v>1</v>
      </c>
      <c r="BG562" s="100">
        <v>9.1800000000000015</v>
      </c>
      <c r="BH562" s="55" t="s">
        <v>121</v>
      </c>
      <c r="BI562" s="55" t="s">
        <v>302</v>
      </c>
    </row>
    <row r="563" spans="1:61" ht="12.75" customHeight="1" x14ac:dyDescent="0.2">
      <c r="A563" s="123" t="s">
        <v>1201</v>
      </c>
      <c r="B563" s="55" t="s">
        <v>1202</v>
      </c>
      <c r="C563" s="156" t="s">
        <v>134</v>
      </c>
      <c r="D563" s="98" t="s">
        <v>157</v>
      </c>
      <c r="E563" s="157">
        <v>14</v>
      </c>
      <c r="F563" s="2">
        <v>406</v>
      </c>
      <c r="G563" s="2" t="s">
        <v>146</v>
      </c>
      <c r="H563" s="2" t="s">
        <v>146</v>
      </c>
      <c r="I563" s="100">
        <v>20.84</v>
      </c>
      <c r="J563" s="101">
        <f t="shared" si="139"/>
        <v>3.0710172744721693</v>
      </c>
      <c r="K563" s="104">
        <v>0.16</v>
      </c>
      <c r="L563" s="71">
        <v>4</v>
      </c>
      <c r="M563" s="28">
        <f t="shared" si="140"/>
        <v>0.64</v>
      </c>
      <c r="N563" s="103" t="s">
        <v>671</v>
      </c>
      <c r="O563" s="104">
        <v>0.155</v>
      </c>
      <c r="P563" s="158">
        <v>46157</v>
      </c>
      <c r="Q563" s="158">
        <v>46171</v>
      </c>
      <c r="R563" s="28">
        <f t="shared" si="141"/>
        <v>3.2258064516129057</v>
      </c>
      <c r="S563" s="105">
        <f>IF(INDEX(Historical!$D$7:$D1565,MATCH(B563,Historical!$B$7:$B$1044,0))=0,"n/a",(INDEX(Historical!$C$7:$C$1044,MATCH(B563,Historical!$B$7:$B$1044,0))/INDEX(Historical!$D$7:$D$1044,MATCH(B563,Historical!$B$7:$B$1044,0))-1)*100)</f>
        <v>7.1428571428571397</v>
      </c>
      <c r="T563" s="105">
        <f>IF(INDEX(Historical!$F$7:$F$1044,MATCH(B563,Historical!$B$7:$B$1044,0))=0,"n/a",((INDEX(Historical!$C$7:$C$1044,MATCH(B563,Historical!$B$7:$B$1044,0))/INDEX(Historical!$F$7:$F$1044,MATCH(B563,Historical!$B$7:$B$1044,0)))^(1/3)-1)*100)</f>
        <v>7.7217345015941907</v>
      </c>
      <c r="U563" s="105">
        <f>IF(INDEX(Historical!$H$7:$H$1044,MATCH(B563,Historical!$B$7:$B$1044,0))=0,"n/a",((INDEX(Historical!$C$7:$C$1044,MATCH(B563,Historical!$B$7:$B$1044,0))/INDEX(Historical!$H$7:$H$1044,MATCH(B563,Historical!$B$7:$B$1044,0)))^(1/5)-1)*100)</f>
        <v>8.4471771197698544</v>
      </c>
      <c r="V563" s="105">
        <f>IF(INDEX(Historical!$M$7:$M$1044,MATCH(B563,Historical!$B$7:$B$1044,0))=0,"n/a",((INDEX(Historical!$C$7:$C$1044,MATCH(B563,Historical!$B$7:$B$1044,0))/INDEX(Historical!$M$7:$M$1044,MATCH(B563,Historical!$B$7:$B$1044,0)))^(1/10)-1)*100)</f>
        <v>11.612317403390438</v>
      </c>
      <c r="W563" s="106">
        <f t="shared" si="142"/>
        <v>0.72743250346425592</v>
      </c>
      <c r="X563" s="107">
        <f t="shared" si="143"/>
        <v>2.6315193519532261</v>
      </c>
      <c r="Y563" s="123"/>
      <c r="Z563" s="101">
        <f t="shared" si="144"/>
        <v>25.098039215686274</v>
      </c>
      <c r="AA563" s="109">
        <f t="shared" si="145"/>
        <v>8.1725490196078443</v>
      </c>
      <c r="AB563" s="71">
        <v>12</v>
      </c>
      <c r="AC563" s="100">
        <v>2.5499999999999998</v>
      </c>
      <c r="AD563" s="100" t="s">
        <v>142</v>
      </c>
      <c r="AE563" s="100">
        <v>1.4</v>
      </c>
      <c r="AF563" s="100">
        <v>0.9</v>
      </c>
      <c r="AG563" s="100">
        <v>11.690000000000001</v>
      </c>
      <c r="AH563" s="100">
        <v>6.93</v>
      </c>
      <c r="AI563" s="100">
        <v>4.45</v>
      </c>
      <c r="AJ563" s="100">
        <v>3.2099999999999995</v>
      </c>
      <c r="AK563" s="100" t="s">
        <v>142</v>
      </c>
      <c r="AL563" s="100">
        <v>131.35</v>
      </c>
      <c r="AM563" s="100">
        <v>10.96</v>
      </c>
      <c r="AN563" s="100">
        <v>0.47</v>
      </c>
      <c r="AO563" s="110">
        <f t="shared" si="146"/>
        <v>3.345645374634179</v>
      </c>
      <c r="AP563" s="111">
        <f t="shared" si="147"/>
        <v>11.518194394242023</v>
      </c>
      <c r="AQ563" s="112">
        <f t="shared" si="148"/>
        <v>-42.824659092899687</v>
      </c>
      <c r="AR563" s="101">
        <f>INDEX(Historical!$C$7:$C$1045,MATCH(B563,Historical!$B$7:$B$1045,0))*IF(AH563="n/a",1.03,IF(AH563&lt;0,1.01,IF(AH563&gt;10,1.1,(1+AH563/100))))</f>
        <v>0.64157999999999993</v>
      </c>
      <c r="AS563" s="109">
        <f t="shared" si="149"/>
        <v>0.6701303099999999</v>
      </c>
      <c r="AT563" s="109">
        <f t="shared" si="154"/>
        <v>0.69023421929999995</v>
      </c>
      <c r="AU563" s="109">
        <f t="shared" si="154"/>
        <v>0.71094124587899998</v>
      </c>
      <c r="AV563" s="109">
        <f t="shared" si="154"/>
        <v>0.73226948325537</v>
      </c>
      <c r="AW563" s="109">
        <f t="shared" si="150"/>
        <v>3.4451552584343696</v>
      </c>
      <c r="AX563" s="113">
        <f t="shared" si="151"/>
        <v>16.531455174829031</v>
      </c>
      <c r="AY563" s="100">
        <v>0.21</v>
      </c>
      <c r="AZ563" s="100">
        <v>21.87</v>
      </c>
      <c r="BA563" s="100">
        <v>-12.91</v>
      </c>
      <c r="BB563" s="100">
        <v>-1.0900000000000001</v>
      </c>
      <c r="BC563" s="100">
        <v>-0.38</v>
      </c>
      <c r="BE563" s="12">
        <v>2013</v>
      </c>
      <c r="BF563" s="12">
        <f t="shared" si="153"/>
        <v>1</v>
      </c>
      <c r="BG563" s="100">
        <v>1.04</v>
      </c>
      <c r="BH563" s="55" t="s">
        <v>121</v>
      </c>
      <c r="BI563" s="55" t="s">
        <v>122</v>
      </c>
    </row>
    <row r="564" spans="1:61" ht="12.75" customHeight="1" x14ac:dyDescent="0.2">
      <c r="A564" s="55" t="s">
        <v>1203</v>
      </c>
      <c r="B564" s="55" t="s">
        <v>1204</v>
      </c>
      <c r="C564" s="156" t="s">
        <v>335</v>
      </c>
      <c r="D564" s="98" t="s">
        <v>377</v>
      </c>
      <c r="E564" s="157">
        <v>16</v>
      </c>
      <c r="F564" s="2">
        <v>268</v>
      </c>
      <c r="G564" s="2" t="s">
        <v>118</v>
      </c>
      <c r="H564" s="2" t="s">
        <v>118</v>
      </c>
      <c r="I564" s="100">
        <v>105.33</v>
      </c>
      <c r="J564" s="101">
        <f t="shared" si="139"/>
        <v>2.3545048893952343</v>
      </c>
      <c r="K564" s="104">
        <v>0.62</v>
      </c>
      <c r="L564" s="71">
        <v>4</v>
      </c>
      <c r="M564" s="28">
        <f t="shared" si="140"/>
        <v>2.48</v>
      </c>
      <c r="N564" s="103" t="s">
        <v>136</v>
      </c>
      <c r="O564" s="104">
        <v>0.61</v>
      </c>
      <c r="P564" s="158">
        <v>45975</v>
      </c>
      <c r="Q564" s="158">
        <v>45989</v>
      </c>
      <c r="R564" s="28">
        <f t="shared" si="141"/>
        <v>1.6393442622950833</v>
      </c>
      <c r="S564" s="105">
        <f>IF(INDEX(Historical!$D$7:$D1566,MATCH(B564,Historical!$B$7:$B$1044,0))=0,"n/a",(INDEX(Historical!$C$7:$C$1044,MATCH(B564,Historical!$B$7:$B$1044,0))/INDEX(Historical!$D$7:$D$1044,MATCH(B564,Historical!$B$7:$B$1044,0))-1)*100)</f>
        <v>5.6034482758620774</v>
      </c>
      <c r="T564" s="105">
        <f>IF(INDEX(Historical!$F$7:$F$1044,MATCH(B564,Historical!$B$7:$B$1044,0))=0,"n/a",((INDEX(Historical!$C$7:$C$1044,MATCH(B564,Historical!$B$7:$B$1044,0))/INDEX(Historical!$F$7:$F$1044,MATCH(B564,Historical!$B$7:$B$1044,0)))^(1/3)-1)*100)</f>
        <v>6.998748056507953</v>
      </c>
      <c r="U564" s="105">
        <f>IF(INDEX(Historical!$H$7:$H$1044,MATCH(B564,Historical!$B$7:$B$1044,0))=0,"n/a",((INDEX(Historical!$C$7:$C$1044,MATCH(B564,Historical!$B$7:$B$1044,0))/INDEX(Historical!$H$7:$H$1044,MATCH(B564,Historical!$B$7:$B$1044,0)))^(1/5)-1)*100)</f>
        <v>7.8378847447949207</v>
      </c>
      <c r="V564" s="105">
        <f>IF(INDEX(Historical!$M$7:$M$1044,MATCH(B564,Historical!$B$7:$B$1044,0))=0,"n/a",((INDEX(Historical!$C$7:$C$1044,MATCH(B564,Historical!$B$7:$B$1044,0))/INDEX(Historical!$M$7:$M$1044,MATCH(B564,Historical!$B$7:$B$1044,0)))^(1/10)-1)*100)</f>
        <v>13.675197432489172</v>
      </c>
      <c r="W564" s="106">
        <f t="shared" si="142"/>
        <v>0.57314600271685157</v>
      </c>
      <c r="X564" s="107">
        <f t="shared" si="143"/>
        <v>0.49922832769394404</v>
      </c>
      <c r="Y564" s="165"/>
      <c r="Z564" s="101">
        <f t="shared" si="144"/>
        <v>189.31297709923663</v>
      </c>
      <c r="AA564" s="109">
        <f t="shared" si="145"/>
        <v>80.404580152671755</v>
      </c>
      <c r="AB564" s="71">
        <v>9</v>
      </c>
      <c r="AC564" s="100">
        <v>1.31</v>
      </c>
      <c r="AD564" s="100">
        <v>1.76</v>
      </c>
      <c r="AE564" s="100">
        <v>3.12</v>
      </c>
      <c r="AF564" s="100" t="s">
        <v>142</v>
      </c>
      <c r="AG564" s="100" t="s">
        <v>142</v>
      </c>
      <c r="AH564" s="100">
        <v>11.23</v>
      </c>
      <c r="AI564" s="100">
        <v>27.38</v>
      </c>
      <c r="AJ564" s="100">
        <v>15.7</v>
      </c>
      <c r="AK564" s="100">
        <v>19.88</v>
      </c>
      <c r="AL564" s="100">
        <v>120040</v>
      </c>
      <c r="AM564" s="100">
        <v>0.22</v>
      </c>
      <c r="AN564" s="100" t="s">
        <v>142</v>
      </c>
      <c r="AO564" s="110">
        <f t="shared" si="146"/>
        <v>-70.212190518481606</v>
      </c>
      <c r="AP564" s="111">
        <f t="shared" si="147"/>
        <v>10.192389634190155</v>
      </c>
      <c r="AQ564" s="112" t="str">
        <f t="shared" si="148"/>
        <v>n/a</v>
      </c>
      <c r="AR564" s="101">
        <f>INDEX(Historical!$C$7:$C$1045,MATCH(B564,Historical!$B$7:$B$1045,0))*IF(AH564="n/a",1.03,IF(AH564&lt;0,1.01,IF(AH564&gt;10,1.1,(1+AH564/100))))</f>
        <v>2.6950000000000003</v>
      </c>
      <c r="AS564" s="109">
        <f t="shared" si="149"/>
        <v>2.9645000000000006</v>
      </c>
      <c r="AT564" s="109">
        <f t="shared" si="154"/>
        <v>3.2609500000000007</v>
      </c>
      <c r="AU564" s="109">
        <f t="shared" si="154"/>
        <v>3.5870450000000011</v>
      </c>
      <c r="AV564" s="109">
        <f t="shared" si="154"/>
        <v>3.9457495000000016</v>
      </c>
      <c r="AW564" s="109">
        <f t="shared" si="150"/>
        <v>16.453244500000004</v>
      </c>
      <c r="AX564" s="113">
        <f t="shared" si="151"/>
        <v>15.620663153897279</v>
      </c>
      <c r="AY564" s="100">
        <v>1.01</v>
      </c>
      <c r="AZ564" s="100">
        <v>39.51</v>
      </c>
      <c r="BA564" s="100">
        <v>-1.81</v>
      </c>
      <c r="BB564" s="100">
        <v>8.99</v>
      </c>
      <c r="BC564" s="100">
        <v>16.97</v>
      </c>
      <c r="BD564" s="69"/>
      <c r="BE564" s="12">
        <v>2010</v>
      </c>
      <c r="BF564" s="12">
        <f t="shared" si="153"/>
        <v>1</v>
      </c>
      <c r="BG564" s="100">
        <v>4.8099999999999996</v>
      </c>
      <c r="BH564" s="55" t="s">
        <v>121</v>
      </c>
      <c r="BI564" s="55" t="s">
        <v>122</v>
      </c>
    </row>
    <row r="565" spans="1:61" ht="12.75" customHeight="1" x14ac:dyDescent="0.2">
      <c r="A565" s="123" t="s">
        <v>1205</v>
      </c>
      <c r="B565" s="55" t="s">
        <v>1206</v>
      </c>
      <c r="C565" s="156" t="s">
        <v>335</v>
      </c>
      <c r="D565" s="98" t="s">
        <v>927</v>
      </c>
      <c r="E565" s="157">
        <v>15</v>
      </c>
      <c r="F565" s="2">
        <v>329</v>
      </c>
      <c r="G565" s="2" t="s">
        <v>146</v>
      </c>
      <c r="H565" s="2" t="s">
        <v>146</v>
      </c>
      <c r="I565" s="100">
        <v>81.03</v>
      </c>
      <c r="J565" s="101">
        <f t="shared" si="139"/>
        <v>1.6783907194866099</v>
      </c>
      <c r="K565" s="104">
        <v>0.34</v>
      </c>
      <c r="L565" s="71">
        <v>4</v>
      </c>
      <c r="M565" s="28">
        <f t="shared" si="140"/>
        <v>1.36</v>
      </c>
      <c r="N565" s="103" t="s">
        <v>270</v>
      </c>
      <c r="O565" s="104">
        <v>0.32</v>
      </c>
      <c r="P565" s="158">
        <v>46006</v>
      </c>
      <c r="Q565" s="158">
        <v>46022</v>
      </c>
      <c r="R565" s="28">
        <f t="shared" si="141"/>
        <v>6.2500000000000053</v>
      </c>
      <c r="S565" s="105">
        <f>IF(INDEX(Historical!$D$7:$D1567,MATCH(B565,Historical!$B$7:$B$1044,0))=0,"n/a",(INDEX(Historical!$C$7:$C$1044,MATCH(B565,Historical!$B$7:$B$1044,0))/INDEX(Historical!$D$7:$D$1044,MATCH(B565,Historical!$B$7:$B$1044,0))-1)*100)</f>
        <v>8.3333333333333481</v>
      </c>
      <c r="T565" s="105">
        <f>IF(INDEX(Historical!$F$7:$F$1044,MATCH(B565,Historical!$B$7:$B$1044,0))=0,"n/a",((INDEX(Historical!$C$7:$C$1044,MATCH(B565,Historical!$B$7:$B$1044,0))/INDEX(Historical!$F$7:$F$1044,MATCH(B565,Historical!$B$7:$B$1044,0)))^(1/3)-1)*100)</f>
        <v>8.4212458844721283</v>
      </c>
      <c r="U565" s="105">
        <f>IF(INDEX(Historical!$H$7:$H$1044,MATCH(B565,Historical!$B$7:$B$1044,0))=0,"n/a",((INDEX(Historical!$C$7:$C$1044,MATCH(B565,Historical!$B$7:$B$1044,0))/INDEX(Historical!$H$7:$H$1044,MATCH(B565,Historical!$B$7:$B$1044,0)))^(1/5)-1)*100)</f>
        <v>10.756634324829006</v>
      </c>
      <c r="V565" s="105">
        <f>IF(INDEX(Historical!$M$7:$M$1044,MATCH(B565,Historical!$B$7:$B$1044,0))=0,"n/a",((INDEX(Historical!$C$7:$C$1044,MATCH(B565,Historical!$B$7:$B$1044,0))/INDEX(Historical!$M$7:$M$1044,MATCH(B565,Historical!$B$7:$B$1044,0)))^(1/10)-1)*100)</f>
        <v>11.442043624433351</v>
      </c>
      <c r="W565" s="106">
        <f t="shared" si="142"/>
        <v>0.94009730061326446</v>
      </c>
      <c r="X565" s="107">
        <f t="shared" si="143"/>
        <v>1.8871288289173695</v>
      </c>
      <c r="Y565" s="123"/>
      <c r="Z565" s="101">
        <f t="shared" si="144"/>
        <v>35.88390501319261</v>
      </c>
      <c r="AA565" s="109">
        <f t="shared" si="145"/>
        <v>21.379947229551451</v>
      </c>
      <c r="AB565" s="71">
        <v>12</v>
      </c>
      <c r="AC565" s="100">
        <v>3.79</v>
      </c>
      <c r="AD565" s="100">
        <v>1.65</v>
      </c>
      <c r="AE565" s="100">
        <v>2.6</v>
      </c>
      <c r="AF565" s="100">
        <v>7.07</v>
      </c>
      <c r="AG565" s="100">
        <v>33.1</v>
      </c>
      <c r="AH565" s="100">
        <v>8.9499999999999993</v>
      </c>
      <c r="AI565" s="100">
        <v>10.33</v>
      </c>
      <c r="AJ565" s="100">
        <v>5.7</v>
      </c>
      <c r="AK565" s="100">
        <v>10.58</v>
      </c>
      <c r="AL565" s="100">
        <v>11240</v>
      </c>
      <c r="AM565" s="100">
        <v>2.12</v>
      </c>
      <c r="AN565" s="100">
        <v>3.26</v>
      </c>
      <c r="AO565" s="110">
        <f t="shared" si="146"/>
        <v>-8.9449221852358356</v>
      </c>
      <c r="AP565" s="111">
        <f t="shared" si="147"/>
        <v>12.435025044315616</v>
      </c>
      <c r="AQ565" s="112">
        <f t="shared" si="148"/>
        <v>159.19210114244416</v>
      </c>
      <c r="AR565" s="101">
        <f>INDEX(Historical!$C$7:$C$1045,MATCH(B565,Historical!$B$7:$B$1045,0))*IF(AH565="n/a",1.03,IF(AH565&lt;0,1.01,IF(AH565&gt;10,1.1,(1+AH565/100))))</f>
        <v>1.41635</v>
      </c>
      <c r="AS565" s="109">
        <f t="shared" si="149"/>
        <v>1.5579850000000002</v>
      </c>
      <c r="AT565" s="109">
        <f t="shared" si="154"/>
        <v>1.7137835000000003</v>
      </c>
      <c r="AU565" s="109">
        <f t="shared" si="154"/>
        <v>1.8851618500000005</v>
      </c>
      <c r="AV565" s="109">
        <f t="shared" si="154"/>
        <v>2.0736780350000008</v>
      </c>
      <c r="AW565" s="109">
        <f t="shared" si="150"/>
        <v>8.6469583850000014</v>
      </c>
      <c r="AX565" s="113">
        <f t="shared" si="151"/>
        <v>10.67130493027274</v>
      </c>
      <c r="AY565" s="100">
        <v>0.95</v>
      </c>
      <c r="AZ565" s="100">
        <v>9.2899999999999991</v>
      </c>
      <c r="BA565" s="100">
        <v>-8.61</v>
      </c>
      <c r="BB565" s="100">
        <v>-0.89</v>
      </c>
      <c r="BC565" s="100">
        <v>0.67999999999999994</v>
      </c>
      <c r="BE565" s="12">
        <v>2011</v>
      </c>
      <c r="BF565" s="12">
        <f t="shared" si="153"/>
        <v>1</v>
      </c>
      <c r="BG565" s="100">
        <v>2.98</v>
      </c>
      <c r="BH565" s="55" t="s">
        <v>121</v>
      </c>
      <c r="BI565" s="55" t="s">
        <v>122</v>
      </c>
    </row>
    <row r="566" spans="1:61" ht="12.75" customHeight="1" x14ac:dyDescent="0.2">
      <c r="A566" s="55" t="s">
        <v>471</v>
      </c>
      <c r="B566" s="55" t="s">
        <v>472</v>
      </c>
      <c r="C566" s="156" t="s">
        <v>139</v>
      </c>
      <c r="D566" s="98" t="s">
        <v>140</v>
      </c>
      <c r="E566" s="157">
        <v>58</v>
      </c>
      <c r="F566" s="2">
        <v>24</v>
      </c>
      <c r="G566" s="2" t="s">
        <v>146</v>
      </c>
      <c r="H566" s="2" t="s">
        <v>146</v>
      </c>
      <c r="I566" s="100">
        <v>50.03</v>
      </c>
      <c r="J566" s="101">
        <f t="shared" si="139"/>
        <v>3.1581051369178494</v>
      </c>
      <c r="K566" s="104">
        <v>0.39500000000000002</v>
      </c>
      <c r="L566" s="71">
        <v>4</v>
      </c>
      <c r="M566" s="28">
        <f t="shared" si="140"/>
        <v>1.58</v>
      </c>
      <c r="N566" s="103" t="s">
        <v>158</v>
      </c>
      <c r="O566" s="104">
        <v>0.38500000000000001</v>
      </c>
      <c r="P566" s="158">
        <v>45989</v>
      </c>
      <c r="Q566" s="158">
        <v>46006</v>
      </c>
      <c r="R566" s="28">
        <f t="shared" si="141"/>
        <v>2.5974025974025996</v>
      </c>
      <c r="S566" s="105">
        <f>IF(INDEX(Historical!$D$7:$D1568,MATCH(B566,Historical!$B$7:$B$1044,0))=0,"n/a",(INDEX(Historical!$C$7:$C$1044,MATCH(B566,Historical!$B$7:$B$1044,0))/INDEX(Historical!$D$7:$D$1044,MATCH(B566,Historical!$B$7:$B$1044,0))-1)*100)</f>
        <v>2.6490066225165476</v>
      </c>
      <c r="T566" s="105">
        <f>IF(INDEX(Historical!$F$7:$F$1044,MATCH(B566,Historical!$B$7:$B$1044,0))=0,"n/a",((INDEX(Historical!$C$7:$C$1044,MATCH(B566,Historical!$B$7:$B$1044,0))/INDEX(Historical!$F$7:$F$1044,MATCH(B566,Historical!$B$7:$B$1044,0)))^(1/3)-1)*100)</f>
        <v>4.2006377440747755</v>
      </c>
      <c r="U566" s="105">
        <f>IF(INDEX(Historical!$H$7:$H$1044,MATCH(B566,Historical!$B$7:$B$1044,0))=0,"n/a",((INDEX(Historical!$C$7:$C$1044,MATCH(B566,Historical!$B$7:$B$1044,0))/INDEX(Historical!$H$7:$H$1044,MATCH(B566,Historical!$B$7:$B$1044,0)))^(1/5)-1)*100)</f>
        <v>6.5247812238131697</v>
      </c>
      <c r="V566" s="105">
        <f>IF(INDEX(Historical!$M$7:$M$1044,MATCH(B566,Historical!$B$7:$B$1044,0))=0,"n/a",((INDEX(Historical!$C$7:$C$1044,MATCH(B566,Historical!$B$7:$B$1044,0))/INDEX(Historical!$M$7:$M$1044,MATCH(B566,Historical!$B$7:$B$1044,0)))^(1/10)-1)*100)</f>
        <v>7.8203863781534544</v>
      </c>
      <c r="W566" s="106">
        <f t="shared" si="142"/>
        <v>0.83432977711183087</v>
      </c>
      <c r="X566" s="107" t="str">
        <f t="shared" si="143"/>
        <v>n/a</v>
      </c>
      <c r="Y566" s="165"/>
      <c r="Z566" s="101" t="str">
        <f t="shared" si="144"/>
        <v>n/a</v>
      </c>
      <c r="AA566" s="109" t="str">
        <f t="shared" si="145"/>
        <v>n/a</v>
      </c>
      <c r="AB566" s="71">
        <v>12</v>
      </c>
      <c r="AC566" s="100">
        <v>-0.62</v>
      </c>
      <c r="AD566" s="100" t="s">
        <v>142</v>
      </c>
      <c r="AE566" s="100">
        <v>0.48</v>
      </c>
      <c r="AF566" s="100">
        <v>0.91</v>
      </c>
      <c r="AG566" s="100">
        <v>-1.1900000000000002</v>
      </c>
      <c r="AH566" s="100">
        <v>49.730000000000004</v>
      </c>
      <c r="AI566" s="100">
        <v>51.93</v>
      </c>
      <c r="AJ566" s="100">
        <v>-17.78</v>
      </c>
      <c r="AK566" s="100" t="s">
        <v>142</v>
      </c>
      <c r="AL566" s="100">
        <v>1140</v>
      </c>
      <c r="AM566" s="100">
        <v>4.84</v>
      </c>
      <c r="AN566" s="100">
        <v>0.28000000000000003</v>
      </c>
      <c r="AO566" s="110" t="str">
        <f t="shared" si="146"/>
        <v>n/a</v>
      </c>
      <c r="AP566" s="111">
        <f t="shared" si="147"/>
        <v>9.6828863607310183</v>
      </c>
      <c r="AQ566" s="112" t="str">
        <f t="shared" si="148"/>
        <v>n/a</v>
      </c>
      <c r="AR566" s="101">
        <f>INDEX(Historical!$C$7:$C$1045,MATCH(B566,Historical!$B$7:$B$1045,0))*IF(AH566="n/a",1.03,IF(AH566&lt;0,1.01,IF(AH566&gt;10,1.1,(1+AH566/100))))</f>
        <v>1.7050000000000003</v>
      </c>
      <c r="AS566" s="109">
        <f t="shared" si="149"/>
        <v>1.8755000000000004</v>
      </c>
      <c r="AT566" s="109">
        <f t="shared" si="154"/>
        <v>1.9317650000000004</v>
      </c>
      <c r="AU566" s="109">
        <f t="shared" si="154"/>
        <v>1.9897179500000004</v>
      </c>
      <c r="AV566" s="109">
        <f t="shared" si="154"/>
        <v>2.0494094885000003</v>
      </c>
      <c r="AW566" s="109">
        <f t="shared" si="150"/>
        <v>9.5513924385000024</v>
      </c>
      <c r="AX566" s="113">
        <f t="shared" si="151"/>
        <v>19.091330078952634</v>
      </c>
      <c r="AY566" s="100">
        <v>0.95</v>
      </c>
      <c r="AZ566" s="100">
        <v>19.63</v>
      </c>
      <c r="BA566" s="100">
        <v>-26.43</v>
      </c>
      <c r="BB566" s="100">
        <v>-0.67999999999999994</v>
      </c>
      <c r="BC566" s="100">
        <v>0.04</v>
      </c>
      <c r="BE566" s="12">
        <v>1969</v>
      </c>
      <c r="BF566" s="12">
        <f t="shared" si="153"/>
        <v>7</v>
      </c>
      <c r="BG566" s="100">
        <v>-0.6</v>
      </c>
      <c r="BH566" s="55" t="s">
        <v>121</v>
      </c>
      <c r="BI566" s="55" t="s">
        <v>122</v>
      </c>
    </row>
    <row r="567" spans="1:61" ht="12.75" customHeight="1" x14ac:dyDescent="0.2">
      <c r="A567" s="123" t="s">
        <v>1207</v>
      </c>
      <c r="B567" s="55" t="s">
        <v>1208</v>
      </c>
      <c r="C567" s="156" t="s">
        <v>335</v>
      </c>
      <c r="D567" s="98" t="s">
        <v>371</v>
      </c>
      <c r="E567" s="157">
        <v>15</v>
      </c>
      <c r="F567" s="2">
        <v>349</v>
      </c>
      <c r="G567" s="2" t="s">
        <v>146</v>
      </c>
      <c r="H567" s="2" t="s">
        <v>146</v>
      </c>
      <c r="I567" s="100">
        <v>18.52</v>
      </c>
      <c r="J567" s="101">
        <f t="shared" si="139"/>
        <v>3.6717062634989204</v>
      </c>
      <c r="K567" s="104">
        <v>0.17</v>
      </c>
      <c r="L567" s="71">
        <v>4</v>
      </c>
      <c r="M567" s="28">
        <f t="shared" si="140"/>
        <v>0.68</v>
      </c>
      <c r="N567" s="103" t="s">
        <v>743</v>
      </c>
      <c r="O567" s="104">
        <v>0.15</v>
      </c>
      <c r="P567" s="158">
        <v>46118</v>
      </c>
      <c r="Q567" s="158">
        <v>46132</v>
      </c>
      <c r="R567" s="28">
        <f t="shared" si="141"/>
        <v>13.333333333333346</v>
      </c>
      <c r="S567" s="105">
        <f>IF(INDEX(Historical!$D$7:$D1569,MATCH(B567,Historical!$B$7:$B$1044,0))=0,"n/a",(INDEX(Historical!$C$7:$C$1044,MATCH(B567,Historical!$B$7:$B$1044,0))/INDEX(Historical!$D$7:$D$1044,MATCH(B567,Historical!$B$7:$B$1044,0))-1)*100)</f>
        <v>11.428571428571409</v>
      </c>
      <c r="T567" s="105">
        <f>IF(INDEX(Historical!$F$7:$F$1044,MATCH(B567,Historical!$B$7:$B$1044,0))=0,"n/a",((INDEX(Historical!$C$7:$C$1044,MATCH(B567,Historical!$B$7:$B$1044,0))/INDEX(Historical!$F$7:$F$1044,MATCH(B567,Historical!$B$7:$B$1044,0)))^(1/3)-1)*100)</f>
        <v>19.828185488068904</v>
      </c>
      <c r="U567" s="105">
        <f>IF(INDEX(Historical!$H$7:$H$1044,MATCH(B567,Historical!$B$7:$B$1044,0))=0,"n/a",((INDEX(Historical!$C$7:$C$1044,MATCH(B567,Historical!$B$7:$B$1044,0))/INDEX(Historical!$H$7:$H$1044,MATCH(B567,Historical!$B$7:$B$1044,0)))^(1/5)-1)*100)</f>
        <v>27.298581260404475</v>
      </c>
      <c r="V567" s="105">
        <f>IF(INDEX(Historical!$M$7:$M$1044,MATCH(B567,Historical!$B$7:$B$1044,0))=0,"n/a",((INDEX(Historical!$C$7:$C$1044,MATCH(B567,Historical!$B$7:$B$1044,0))/INDEX(Historical!$M$7:$M$1044,MATCH(B567,Historical!$B$7:$B$1044,0)))^(1/10)-1)*100)</f>
        <v>16.687567174574959</v>
      </c>
      <c r="W567" s="106">
        <f t="shared" si="142"/>
        <v>1.6358634530020872</v>
      </c>
      <c r="X567" s="107">
        <f t="shared" si="143"/>
        <v>0.98907903117407514</v>
      </c>
      <c r="Y567" s="55"/>
      <c r="Z567" s="101">
        <f t="shared" si="144"/>
        <v>35.789473684210535</v>
      </c>
      <c r="AA567" s="109">
        <f t="shared" si="145"/>
        <v>9.7473684210526326</v>
      </c>
      <c r="AB567" s="71">
        <v>1</v>
      </c>
      <c r="AC567" s="100">
        <v>1.9</v>
      </c>
      <c r="AD567" s="100">
        <v>3.11</v>
      </c>
      <c r="AE567" s="100">
        <v>0.45</v>
      </c>
      <c r="AF567" s="100">
        <v>0.74</v>
      </c>
      <c r="AG567" s="100">
        <v>7.8100000000000005</v>
      </c>
      <c r="AH567" s="100">
        <v>-21.29</v>
      </c>
      <c r="AI567" s="100">
        <v>23.35</v>
      </c>
      <c r="AJ567" s="100">
        <v>27.6</v>
      </c>
      <c r="AK567" s="100">
        <v>3.2300000000000004</v>
      </c>
      <c r="AL567" s="100">
        <v>508.73</v>
      </c>
      <c r="AM567" s="100">
        <v>34.910000000000004</v>
      </c>
      <c r="AN567" s="100">
        <v>0.54</v>
      </c>
      <c r="AO567" s="110">
        <f t="shared" si="146"/>
        <v>21.22291910285076</v>
      </c>
      <c r="AP567" s="111">
        <f t="shared" si="147"/>
        <v>30.970287523903394</v>
      </c>
      <c r="AQ567" s="112">
        <f t="shared" si="148"/>
        <v>-43.380205143513251</v>
      </c>
      <c r="AR567" s="101">
        <f>INDEX(Historical!$C$7:$C$1045,MATCH(B567,Historical!$B$7:$B$1045,0))*IF(AH567="n/a",1.03,IF(AH567&lt;0,1.01,IF(AH567&gt;10,1.1,(1+AH567/100))))</f>
        <v>0.59084999999999999</v>
      </c>
      <c r="AS567" s="109">
        <f t="shared" si="149"/>
        <v>0.64993500000000004</v>
      </c>
      <c r="AT567" s="109">
        <f t="shared" ref="AT567:AV586" si="155">IF($AK567="n/a",1.03*AS567,IF($AK567&lt;0,1.01*AS567,IF($AK567&gt;10,1.1*AS567,(1+$AK567/100)*AS567)))</f>
        <v>0.67092790050000006</v>
      </c>
      <c r="AU567" s="109">
        <f t="shared" si="155"/>
        <v>0.69259887168615009</v>
      </c>
      <c r="AV567" s="109">
        <f t="shared" si="155"/>
        <v>0.71496981524161274</v>
      </c>
      <c r="AW567" s="109">
        <f t="shared" si="150"/>
        <v>3.319281587427763</v>
      </c>
      <c r="AX567" s="113">
        <f t="shared" si="151"/>
        <v>17.922686757169348</v>
      </c>
      <c r="AY567" s="100">
        <v>1.43</v>
      </c>
      <c r="AZ567" s="100">
        <v>23.14</v>
      </c>
      <c r="BA567" s="100">
        <v>-30.3</v>
      </c>
      <c r="BB567" s="100">
        <v>1.08</v>
      </c>
      <c r="BC567" s="100">
        <v>-4.6399999999999997</v>
      </c>
      <c r="BE567" s="12">
        <v>2012</v>
      </c>
      <c r="BF567" s="12">
        <f t="shared" si="153"/>
        <v>1</v>
      </c>
      <c r="BG567" s="100">
        <v>4.1500000000000004</v>
      </c>
      <c r="BH567" s="55" t="s">
        <v>121</v>
      </c>
      <c r="BI567" s="55" t="s">
        <v>122</v>
      </c>
    </row>
    <row r="568" spans="1:61" ht="12.75" customHeight="1" x14ac:dyDescent="0.2">
      <c r="A568" s="123" t="s">
        <v>473</v>
      </c>
      <c r="B568" s="55" t="s">
        <v>474</v>
      </c>
      <c r="C568" s="156" t="s">
        <v>134</v>
      </c>
      <c r="D568" s="98" t="s">
        <v>186</v>
      </c>
      <c r="E568" s="157">
        <v>35</v>
      </c>
      <c r="F568" s="2">
        <v>84</v>
      </c>
      <c r="G568" s="2" t="s">
        <v>146</v>
      </c>
      <c r="H568" s="2" t="s">
        <v>146</v>
      </c>
      <c r="I568" s="100">
        <v>90.68</v>
      </c>
      <c r="J568" s="101">
        <f t="shared" si="139"/>
        <v>1.1468901632112924</v>
      </c>
      <c r="K568" s="104">
        <v>0.52</v>
      </c>
      <c r="L568" s="71">
        <v>2</v>
      </c>
      <c r="M568" s="28">
        <f t="shared" si="140"/>
        <v>1.04</v>
      </c>
      <c r="N568" s="103" t="s">
        <v>475</v>
      </c>
      <c r="O568" s="104">
        <v>0.49</v>
      </c>
      <c r="P568" s="158">
        <v>46020</v>
      </c>
      <c r="Q568" s="158">
        <v>46034</v>
      </c>
      <c r="R568" s="28">
        <f t="shared" si="141"/>
        <v>6.1224489795918418</v>
      </c>
      <c r="S568" s="105">
        <f>IF(INDEX(Historical!$D$7:$D1570,MATCH(B568,Historical!$B$7:$B$1044,0))=0,"n/a",(INDEX(Historical!$C$7:$C$1044,MATCH(B568,Historical!$B$7:$B$1044,0))/INDEX(Historical!$D$7:$D$1044,MATCH(B568,Historical!$B$7:$B$1044,0))-1)*100)</f>
        <v>6.5217391304347672</v>
      </c>
      <c r="T568" s="105">
        <f>IF(INDEX(Historical!$F$7:$F$1044,MATCH(B568,Historical!$B$7:$B$1044,0))=0,"n/a",((INDEX(Historical!$C$7:$C$1044,MATCH(B568,Historical!$B$7:$B$1044,0))/INDEX(Historical!$F$7:$F$1044,MATCH(B568,Historical!$B$7:$B$1044,0)))^(1/3)-1)*100)</f>
        <v>6.998748056507953</v>
      </c>
      <c r="U568" s="105">
        <f>IF(INDEX(Historical!$H$7:$H$1044,MATCH(B568,Historical!$B$7:$B$1044,0))=0,"n/a",((INDEX(Historical!$C$7:$C$1044,MATCH(B568,Historical!$B$7:$B$1044,0))/INDEX(Historical!$H$7:$H$1044,MATCH(B568,Historical!$B$7:$B$1044,0)))^(1/5)-1)*100)</f>
        <v>6.9610375725068785</v>
      </c>
      <c r="V568" s="105">
        <f>IF(INDEX(Historical!$M$7:$M$1044,MATCH(B568,Historical!$B$7:$B$1044,0))=0,"n/a",((INDEX(Historical!$C$7:$C$1044,MATCH(B568,Historical!$B$7:$B$1044,0))/INDEX(Historical!$M$7:$M$1044,MATCH(B568,Historical!$B$7:$B$1044,0)))^(1/10)-1)*100)</f>
        <v>7.3985662936320251</v>
      </c>
      <c r="W568" s="106">
        <f t="shared" si="142"/>
        <v>0.94086303970787832</v>
      </c>
      <c r="X568" s="107">
        <f t="shared" si="143"/>
        <v>0.51948041585872229</v>
      </c>
      <c r="Y568" s="123"/>
      <c r="Z568" s="101">
        <f t="shared" si="144"/>
        <v>17.747440273037544</v>
      </c>
      <c r="AA568" s="109">
        <f t="shared" si="145"/>
        <v>15.474402730375427</v>
      </c>
      <c r="AB568" s="71">
        <v>12</v>
      </c>
      <c r="AC568" s="100">
        <v>5.86</v>
      </c>
      <c r="AD568" s="100">
        <v>0.94</v>
      </c>
      <c r="AE568" s="100">
        <v>4.5999999999999996</v>
      </c>
      <c r="AF568" s="100">
        <v>4.46</v>
      </c>
      <c r="AG568" s="100">
        <v>31.36</v>
      </c>
      <c r="AH568" s="100">
        <v>15.55</v>
      </c>
      <c r="AI568" s="100">
        <v>12.42</v>
      </c>
      <c r="AJ568" s="100">
        <v>13.4</v>
      </c>
      <c r="AK568" s="100">
        <v>14.540000000000001</v>
      </c>
      <c r="AL568" s="100">
        <v>10910</v>
      </c>
      <c r="AM568" s="100">
        <v>18.04</v>
      </c>
      <c r="AN568" s="100">
        <v>0.03</v>
      </c>
      <c r="AO568" s="110">
        <f t="shared" si="146"/>
        <v>-7.3664749946572563</v>
      </c>
      <c r="AP568" s="111">
        <f t="shared" si="147"/>
        <v>8.1079277357181709</v>
      </c>
      <c r="AQ568" s="112">
        <f t="shared" si="148"/>
        <v>75.139101767042305</v>
      </c>
      <c r="AR568" s="101">
        <f>INDEX(Historical!$C$7:$C$1045,MATCH(B568,Historical!$B$7:$B$1045,0))*IF(AH568="n/a",1.03,IF(AH568&lt;0,1.01,IF(AH568&gt;10,1.1,(1+AH568/100))))</f>
        <v>1.0780000000000001</v>
      </c>
      <c r="AS568" s="109">
        <f t="shared" si="149"/>
        <v>1.1858000000000002</v>
      </c>
      <c r="AT568" s="109">
        <f t="shared" si="155"/>
        <v>1.3043800000000003</v>
      </c>
      <c r="AU568" s="109">
        <f t="shared" si="155"/>
        <v>1.4348180000000004</v>
      </c>
      <c r="AV568" s="109">
        <f t="shared" si="155"/>
        <v>1.5782998000000006</v>
      </c>
      <c r="AW568" s="109">
        <f t="shared" si="150"/>
        <v>6.5812978000000024</v>
      </c>
      <c r="AX568" s="113">
        <f t="shared" si="151"/>
        <v>7.2577170269078106</v>
      </c>
      <c r="AY568" s="100">
        <v>1</v>
      </c>
      <c r="AZ568" s="100">
        <v>20.78</v>
      </c>
      <c r="BA568" s="100">
        <v>-3.49</v>
      </c>
      <c r="BB568" s="100">
        <v>12.25</v>
      </c>
      <c r="BC568" s="100">
        <v>8.1199999999999992</v>
      </c>
      <c r="BE568" s="12">
        <v>1992</v>
      </c>
      <c r="BF568" s="12">
        <f t="shared" si="153"/>
        <v>3</v>
      </c>
      <c r="BG568" s="100">
        <v>25.28</v>
      </c>
      <c r="BH568" s="55" t="s">
        <v>121</v>
      </c>
      <c r="BI568" s="55" t="s">
        <v>122</v>
      </c>
    </row>
    <row r="569" spans="1:61" ht="12.75" customHeight="1" x14ac:dyDescent="0.2">
      <c r="A569" s="116" t="s">
        <v>1630</v>
      </c>
      <c r="B569" s="55" t="s">
        <v>1631</v>
      </c>
      <c r="C569" s="156" t="s">
        <v>134</v>
      </c>
      <c r="D569" s="98" t="s">
        <v>186</v>
      </c>
      <c r="E569" s="157">
        <v>10</v>
      </c>
      <c r="F569" s="2">
        <v>514</v>
      </c>
      <c r="G569" s="2" t="s">
        <v>146</v>
      </c>
      <c r="H569" s="2" t="s">
        <v>146</v>
      </c>
      <c r="I569" s="100">
        <v>78.81</v>
      </c>
      <c r="J569" s="101">
        <f t="shared" si="139"/>
        <v>1.7256693313031342</v>
      </c>
      <c r="K569" s="104">
        <v>0.34</v>
      </c>
      <c r="L569" s="71">
        <v>4</v>
      </c>
      <c r="M569" s="28">
        <f t="shared" si="140"/>
        <v>1.36</v>
      </c>
      <c r="N569" s="103" t="s">
        <v>158</v>
      </c>
      <c r="O569" s="104">
        <v>0.3066666666666667</v>
      </c>
      <c r="P569" s="158">
        <v>46065</v>
      </c>
      <c r="Q569" s="158">
        <v>46079</v>
      </c>
      <c r="R569" s="28">
        <f t="shared" si="141"/>
        <v>10.869565217391301</v>
      </c>
      <c r="S569" s="105">
        <f>IF(INDEX(Historical!$D$7:$D1571,MATCH(B569,Historical!$B$7:$B$1044,0))=0,"n/a",(INDEX(Historical!$C$7:$C$1044,MATCH(B569,Historical!$B$7:$B$1044,0))/INDEX(Historical!$D$7:$D$1044,MATCH(B569,Historical!$B$7:$B$1044,0))-1)*100)</f>
        <v>9.5238095238095575</v>
      </c>
      <c r="T569" s="105">
        <f>IF(INDEX(Historical!$F$7:$F$1044,MATCH(B569,Historical!$B$7:$B$1044,0))=0,"n/a",((INDEX(Historical!$C$7:$C$1044,MATCH(B569,Historical!$B$7:$B$1044,0))/INDEX(Historical!$F$7:$F$1044,MATCH(B569,Historical!$B$7:$B$1044,0)))^(1/3)-1)*100)</f>
        <v>15.313156133323268</v>
      </c>
      <c r="U569" s="105">
        <f>IF(INDEX(Historical!$H$7:$H$1044,MATCH(B569,Historical!$B$7:$B$1044,0))=0,"n/a",((INDEX(Historical!$C$7:$C$1044,MATCH(B569,Historical!$B$7:$B$1044,0))/INDEX(Historical!$H$7:$H$1044,MATCH(B569,Historical!$B$7:$B$1044,0)))^(1/5)-1)*100)</f>
        <v>32.336618691666487</v>
      </c>
      <c r="V569" s="105" t="str">
        <f>IF(INDEX(Historical!$M$7:$M$1044,MATCH(B569,Historical!$B$7:$B$1044,0))=0,"n/a",((INDEX(Historical!$C$7:$C$1044,MATCH(B569,Historical!$B$7:$B$1044,0))/INDEX(Historical!$M$7:$M$1044,MATCH(B569,Historical!$B$7:$B$1044,0)))^(1/10)-1)*100)</f>
        <v>n/a</v>
      </c>
      <c r="W569" s="106" t="str">
        <f t="shared" si="142"/>
        <v>n/a</v>
      </c>
      <c r="X569" s="107">
        <f t="shared" si="143"/>
        <v>4.5162875267690623</v>
      </c>
      <c r="Y569" s="165"/>
      <c r="Z569" s="101">
        <f t="shared" si="144"/>
        <v>26.459143968871601</v>
      </c>
      <c r="AA569" s="109">
        <f t="shared" si="145"/>
        <v>15.332684824902724</v>
      </c>
      <c r="AB569" s="71">
        <v>12</v>
      </c>
      <c r="AC569" s="100">
        <v>5.14</v>
      </c>
      <c r="AD569" s="100">
        <v>0.8</v>
      </c>
      <c r="AE569" s="100">
        <v>1.85</v>
      </c>
      <c r="AF569" s="100">
        <v>2.29</v>
      </c>
      <c r="AG569" s="100">
        <v>15.32</v>
      </c>
      <c r="AH569" s="100">
        <v>18.88</v>
      </c>
      <c r="AI569" s="100">
        <v>13.930000000000001</v>
      </c>
      <c r="AJ569" s="100">
        <v>7.16</v>
      </c>
      <c r="AK569" s="100">
        <v>13.780000000000001</v>
      </c>
      <c r="AL569" s="100">
        <v>12120</v>
      </c>
      <c r="AM569" s="100">
        <v>4.1399999999999997</v>
      </c>
      <c r="AN569" s="100">
        <v>0.36</v>
      </c>
      <c r="AO569" s="110">
        <f t="shared" si="146"/>
        <v>18.729603198066901</v>
      </c>
      <c r="AP569" s="111">
        <f t="shared" si="147"/>
        <v>34.062288022969625</v>
      </c>
      <c r="AQ569" s="112">
        <f t="shared" si="148"/>
        <v>24.921038614224432</v>
      </c>
      <c r="AR569" s="101">
        <f>INDEX(Historical!$C$7:$C$1045,MATCH(B569,Historical!$B$7:$B$1045,0))*IF(AH569="n/a",1.03,IF(AH569&lt;0,1.01,IF(AH569&gt;10,1.1,(1+AH569/100))))</f>
        <v>1.3493333333333335</v>
      </c>
      <c r="AS569" s="109">
        <f t="shared" si="149"/>
        <v>1.4842666666666671</v>
      </c>
      <c r="AT569" s="109">
        <f t="shared" si="155"/>
        <v>1.632693333333334</v>
      </c>
      <c r="AU569" s="109">
        <f t="shared" si="155"/>
        <v>1.7959626666666675</v>
      </c>
      <c r="AV569" s="109">
        <f t="shared" si="155"/>
        <v>1.9755589333333343</v>
      </c>
      <c r="AW569" s="109">
        <f t="shared" si="150"/>
        <v>8.2378149333333361</v>
      </c>
      <c r="AX569" s="113">
        <f t="shared" si="151"/>
        <v>10.452753373091404</v>
      </c>
      <c r="AY569" s="100">
        <v>1.06</v>
      </c>
      <c r="AZ569" s="100">
        <v>42.05</v>
      </c>
      <c r="BA569" s="100">
        <v>-12.26</v>
      </c>
      <c r="BB569" s="100">
        <v>4.5600000000000005</v>
      </c>
      <c r="BC569" s="100">
        <v>0.6</v>
      </c>
      <c r="BE569" s="12">
        <v>2017</v>
      </c>
      <c r="BF569" s="12">
        <f t="shared" si="153"/>
        <v>1</v>
      </c>
      <c r="BG569" s="100">
        <v>2.12</v>
      </c>
      <c r="BH569" s="55" t="s">
        <v>121</v>
      </c>
      <c r="BI569" s="55" t="s">
        <v>122</v>
      </c>
    </row>
    <row r="570" spans="1:61" ht="12.75" customHeight="1" x14ac:dyDescent="0.2">
      <c r="A570" s="146" t="s">
        <v>1209</v>
      </c>
      <c r="B570" s="55" t="s">
        <v>1210</v>
      </c>
      <c r="C570" s="156" t="s">
        <v>134</v>
      </c>
      <c r="D570" s="98" t="s">
        <v>157</v>
      </c>
      <c r="E570" s="157">
        <v>13</v>
      </c>
      <c r="F570" s="2">
        <v>421</v>
      </c>
      <c r="G570" s="2" t="s">
        <v>146</v>
      </c>
      <c r="H570" s="2" t="s">
        <v>146</v>
      </c>
      <c r="I570" s="100">
        <v>79.62</v>
      </c>
      <c r="J570" s="101">
        <f t="shared" si="139"/>
        <v>1.9090680733484051</v>
      </c>
      <c r="K570" s="104">
        <v>0.38</v>
      </c>
      <c r="L570" s="71">
        <v>4</v>
      </c>
      <c r="M570" s="28">
        <f t="shared" si="140"/>
        <v>1.52</v>
      </c>
      <c r="N570" s="103" t="s">
        <v>177</v>
      </c>
      <c r="O570" s="104">
        <v>0.33500000000000002</v>
      </c>
      <c r="P570" s="158">
        <v>46024</v>
      </c>
      <c r="Q570" s="158">
        <v>46035</v>
      </c>
      <c r="R570" s="28">
        <f t="shared" si="141"/>
        <v>13.432835820895516</v>
      </c>
      <c r="S570" s="105">
        <f>IF(INDEX(Historical!$D$7:$D1572,MATCH(B570,Historical!$B$7:$B$1044,0))=0,"n/a",(INDEX(Historical!$C$7:$C$1044,MATCH(B570,Historical!$B$7:$B$1044,0))/INDEX(Historical!$D$7:$D$1044,MATCH(B570,Historical!$B$7:$B$1044,0))-1)*100)</f>
        <v>11.66666666666667</v>
      </c>
      <c r="T570" s="105">
        <f>IF(INDEX(Historical!$F$7:$F$1044,MATCH(B570,Historical!$B$7:$B$1044,0))=0,"n/a",((INDEX(Historical!$C$7:$C$1044,MATCH(B570,Historical!$B$7:$B$1044,0))/INDEX(Historical!$F$7:$F$1044,MATCH(B570,Historical!$B$7:$B$1044,0)))^(1/3)-1)*100)</f>
        <v>13.354558651041915</v>
      </c>
      <c r="U570" s="105">
        <f>IF(INDEX(Historical!$H$7:$H$1044,MATCH(B570,Historical!$B$7:$B$1044,0))=0,"n/a",((INDEX(Historical!$C$7:$C$1044,MATCH(B570,Historical!$B$7:$B$1044,0))/INDEX(Historical!$H$7:$H$1044,MATCH(B570,Historical!$B$7:$B$1044,0)))^(1/5)-1)*100)</f>
        <v>13.867910589603927</v>
      </c>
      <c r="V570" s="105">
        <f>IF(INDEX(Historical!$M$7:$M$1044,MATCH(B570,Historical!$B$7:$B$1044,0))=0,"n/a",((INDEX(Historical!$C$7:$C$1044,MATCH(B570,Historical!$B$7:$B$1044,0))/INDEX(Historical!$M$7:$M$1044,MATCH(B570,Historical!$B$7:$B$1044,0)))^(1/10)-1)*100)</f>
        <v>27.832327328211104</v>
      </c>
      <c r="W570" s="106">
        <f t="shared" si="142"/>
        <v>0.49826629394183952</v>
      </c>
      <c r="X570" s="107">
        <f t="shared" si="143"/>
        <v>1.3730604544162301</v>
      </c>
      <c r="Y570" s="165"/>
      <c r="Z570" s="101">
        <f t="shared" si="144"/>
        <v>28.044280442804432</v>
      </c>
      <c r="AA570" s="109">
        <f t="shared" si="145"/>
        <v>14.690036900369005</v>
      </c>
      <c r="AB570" s="71">
        <v>12</v>
      </c>
      <c r="AC570" s="100">
        <v>5.42</v>
      </c>
      <c r="AD570" s="100" t="s">
        <v>142</v>
      </c>
      <c r="AE570" s="100">
        <v>4.2699999999999996</v>
      </c>
      <c r="AF570" s="100">
        <v>2.2799999999999998</v>
      </c>
      <c r="AG570" s="100">
        <v>16.55</v>
      </c>
      <c r="AH570" s="100">
        <v>21.65</v>
      </c>
      <c r="AI570" s="100">
        <v>12.21</v>
      </c>
      <c r="AJ570" s="100">
        <v>10.100000000000001</v>
      </c>
      <c r="AK570" s="100" t="s">
        <v>142</v>
      </c>
      <c r="AL570" s="100">
        <v>4350</v>
      </c>
      <c r="AM570" s="100">
        <v>6.5600000000000005</v>
      </c>
      <c r="AN570" s="100">
        <v>0.83</v>
      </c>
      <c r="AO570" s="110">
        <f t="shared" si="146"/>
        <v>1.0869417625833258</v>
      </c>
      <c r="AP570" s="111">
        <f t="shared" si="147"/>
        <v>15.776978662952331</v>
      </c>
      <c r="AQ570" s="112">
        <f t="shared" si="148"/>
        <v>22.00780327110472</v>
      </c>
      <c r="AR570" s="101">
        <f>INDEX(Historical!$C$7:$C$1045,MATCH(B570,Historical!$B$7:$B$1045,0))*IF(AH570="n/a",1.03,IF(AH570&lt;0,1.01,IF(AH570&gt;10,1.1,(1+AH570/100))))</f>
        <v>1.4740000000000002</v>
      </c>
      <c r="AS570" s="109">
        <f t="shared" si="149"/>
        <v>1.6214000000000004</v>
      </c>
      <c r="AT570" s="109">
        <f t="shared" si="155"/>
        <v>1.6700420000000005</v>
      </c>
      <c r="AU570" s="109">
        <f t="shared" si="155"/>
        <v>1.7201432600000006</v>
      </c>
      <c r="AV570" s="109">
        <f t="shared" si="155"/>
        <v>1.7717475578000006</v>
      </c>
      <c r="AW570" s="109">
        <f t="shared" si="150"/>
        <v>8.2573328178000018</v>
      </c>
      <c r="AX570" s="113">
        <f t="shared" si="151"/>
        <v>10.370927929917109</v>
      </c>
      <c r="AY570" s="100">
        <v>0.89</v>
      </c>
      <c r="AZ570" s="100">
        <v>18.48</v>
      </c>
      <c r="BA570" s="100">
        <v>-12.16</v>
      </c>
      <c r="BB570" s="100">
        <v>3.02</v>
      </c>
      <c r="BC570" s="100">
        <v>1.81</v>
      </c>
      <c r="BE570" s="12">
        <v>2014</v>
      </c>
      <c r="BF570" s="12">
        <f t="shared" si="153"/>
        <v>1</v>
      </c>
      <c r="BG570" s="100">
        <v>1.6099999999999999</v>
      </c>
      <c r="BH570" s="55" t="s">
        <v>121</v>
      </c>
      <c r="BI570" s="55" t="s">
        <v>122</v>
      </c>
    </row>
    <row r="571" spans="1:61" ht="12.75" customHeight="1" x14ac:dyDescent="0.2">
      <c r="A571" s="123" t="s">
        <v>1211</v>
      </c>
      <c r="B571" s="55" t="s">
        <v>1212</v>
      </c>
      <c r="C571" s="156" t="s">
        <v>134</v>
      </c>
      <c r="D571" s="98" t="s">
        <v>157</v>
      </c>
      <c r="E571" s="157">
        <v>15</v>
      </c>
      <c r="F571" s="2">
        <v>343</v>
      </c>
      <c r="G571" s="2" t="s">
        <v>146</v>
      </c>
      <c r="H571" s="2" t="s">
        <v>146</v>
      </c>
      <c r="I571" s="100">
        <v>21.26</v>
      </c>
      <c r="J571" s="101">
        <f t="shared" si="139"/>
        <v>4.0451552210724362</v>
      </c>
      <c r="K571" s="104">
        <v>0.215</v>
      </c>
      <c r="L571" s="71">
        <v>4</v>
      </c>
      <c r="M571" s="28">
        <f t="shared" si="140"/>
        <v>0.86</v>
      </c>
      <c r="N571" s="103" t="s">
        <v>740</v>
      </c>
      <c r="O571" s="104">
        <v>0.21249999999999999</v>
      </c>
      <c r="P571" s="158">
        <v>46094</v>
      </c>
      <c r="Q571" s="158">
        <v>46113</v>
      </c>
      <c r="R571" s="28">
        <f t="shared" si="141"/>
        <v>1.176470588235295</v>
      </c>
      <c r="S571" s="105">
        <f>IF(INDEX(Historical!$D$7:$D1573,MATCH(B571,Historical!$B$7:$B$1044,0))=0,"n/a",(INDEX(Historical!$C$7:$C$1044,MATCH(B571,Historical!$B$7:$B$1044,0))/INDEX(Historical!$D$7:$D$1044,MATCH(B571,Historical!$B$7:$B$1044,0))-1)*100)</f>
        <v>2.108433734939763</v>
      </c>
      <c r="T571" s="105">
        <f>IF(INDEX(Historical!$F$7:$F$1044,MATCH(B571,Historical!$B$7:$B$1044,0))=0,"n/a",((INDEX(Historical!$C$7:$C$1044,MATCH(B571,Historical!$B$7:$B$1044,0))/INDEX(Historical!$F$7:$F$1044,MATCH(B571,Historical!$B$7:$B$1044,0)))^(1/3)-1)*100)</f>
        <v>4.1580437306558915</v>
      </c>
      <c r="U571" s="105">
        <f>IF(INDEX(Historical!$H$7:$H$1044,MATCH(B571,Historical!$B$7:$B$1044,0))=0,"n/a",((INDEX(Historical!$C$7:$C$1044,MATCH(B571,Historical!$B$7:$B$1044,0))/INDEX(Historical!$H$7:$H$1044,MATCH(B571,Historical!$B$7:$B$1044,0)))^(1/5)-1)*100)</f>
        <v>4.8124760795454025</v>
      </c>
      <c r="V571" s="105">
        <f>IF(INDEX(Historical!$M$7:$M$1044,MATCH(B571,Historical!$B$7:$B$1044,0))=0,"n/a",((INDEX(Historical!$C$7:$C$1044,MATCH(B571,Historical!$B$7:$B$1044,0))/INDEX(Historical!$M$7:$M$1044,MATCH(B571,Historical!$B$7:$B$1044,0)))^(1/10)-1)*100)</f>
        <v>6.417445828293511</v>
      </c>
      <c r="W571" s="106">
        <f t="shared" si="142"/>
        <v>0.74990521280724354</v>
      </c>
      <c r="X571" s="107" t="str">
        <f t="shared" si="143"/>
        <v>n/a</v>
      </c>
      <c r="Y571" s="159"/>
      <c r="Z571" s="101" t="str">
        <f t="shared" si="144"/>
        <v>n/a</v>
      </c>
      <c r="AA571" s="109" t="str">
        <f t="shared" si="145"/>
        <v>n/a</v>
      </c>
      <c r="AB571" s="71">
        <v>12</v>
      </c>
      <c r="AC571" s="100">
        <v>-2.57</v>
      </c>
      <c r="AD571" s="100">
        <v>0.79</v>
      </c>
      <c r="AE571" s="100">
        <v>4.97</v>
      </c>
      <c r="AF571" s="100">
        <v>0.9</v>
      </c>
      <c r="AG571" s="100">
        <v>-10.37</v>
      </c>
      <c r="AH571" s="100">
        <v>19.32</v>
      </c>
      <c r="AI571" s="100">
        <v>6.99</v>
      </c>
      <c r="AJ571" s="100" t="s">
        <v>142</v>
      </c>
      <c r="AK571" s="100">
        <v>12.15</v>
      </c>
      <c r="AL571" s="100">
        <v>3080</v>
      </c>
      <c r="AM571" s="100">
        <v>1.35</v>
      </c>
      <c r="AN571" s="100">
        <v>0.22</v>
      </c>
      <c r="AO571" s="110" t="str">
        <f t="shared" si="146"/>
        <v>n/a</v>
      </c>
      <c r="AP571" s="111">
        <f t="shared" si="147"/>
        <v>8.8576313006178395</v>
      </c>
      <c r="AQ571" s="112" t="str">
        <f t="shared" si="148"/>
        <v>n/a</v>
      </c>
      <c r="AR571" s="101">
        <f>INDEX(Historical!$C$7:$C$1045,MATCH(B571,Historical!$B$7:$B$1045,0))*IF(AH571="n/a",1.03,IF(AH571&lt;0,1.01,IF(AH571&gt;10,1.1,(1+AH571/100))))</f>
        <v>0.93225000000000013</v>
      </c>
      <c r="AS571" s="109">
        <f t="shared" si="149"/>
        <v>0.99741427500000024</v>
      </c>
      <c r="AT571" s="109">
        <f t="shared" si="155"/>
        <v>1.0971557025000003</v>
      </c>
      <c r="AU571" s="109">
        <f t="shared" si="155"/>
        <v>1.2068712727500004</v>
      </c>
      <c r="AV571" s="109">
        <f t="shared" si="155"/>
        <v>1.3275584000250005</v>
      </c>
      <c r="AW571" s="109">
        <f t="shared" si="150"/>
        <v>5.5612496502750011</v>
      </c>
      <c r="AX571" s="113">
        <f t="shared" si="151"/>
        <v>26.158276812206022</v>
      </c>
      <c r="AY571" s="100">
        <v>0.94</v>
      </c>
      <c r="AZ571" s="100">
        <v>25.06</v>
      </c>
      <c r="BA571" s="100">
        <v>-4.1300000000000008</v>
      </c>
      <c r="BB571" s="100">
        <v>5.76</v>
      </c>
      <c r="BC571" s="100">
        <v>8.5500000000000007</v>
      </c>
      <c r="BE571" s="12">
        <v>2012</v>
      </c>
      <c r="BF571" s="12">
        <f t="shared" si="153"/>
        <v>1</v>
      </c>
      <c r="BG571" s="100">
        <v>-1.4000000000000001</v>
      </c>
      <c r="BH571" s="55" t="s">
        <v>121</v>
      </c>
      <c r="BI571" s="55" t="s">
        <v>122</v>
      </c>
    </row>
    <row r="572" spans="1:61" ht="12.75" customHeight="1" x14ac:dyDescent="0.2">
      <c r="A572" s="116" t="s">
        <v>5601</v>
      </c>
      <c r="B572" s="55" t="s">
        <v>5589</v>
      </c>
      <c r="C572" s="156" t="s">
        <v>335</v>
      </c>
      <c r="D572" s="98" t="s">
        <v>371</v>
      </c>
      <c r="E572" s="157">
        <v>6</v>
      </c>
      <c r="F572" s="2">
        <v>648</v>
      </c>
      <c r="G572" s="2" t="s">
        <v>146</v>
      </c>
      <c r="H572" s="2" t="s">
        <v>146</v>
      </c>
      <c r="I572" s="100">
        <v>75.86</v>
      </c>
      <c r="J572" s="101">
        <f t="shared" si="139"/>
        <v>0.8963880833113631</v>
      </c>
      <c r="K572" s="104">
        <v>0.17</v>
      </c>
      <c r="L572" s="71">
        <v>4</v>
      </c>
      <c r="M572" s="28">
        <f t="shared" si="140"/>
        <v>0.68</v>
      </c>
      <c r="N572" s="103" t="s">
        <v>1553</v>
      </c>
      <c r="O572" s="104">
        <v>0.15</v>
      </c>
      <c r="P572" s="158">
        <v>46086</v>
      </c>
      <c r="Q572" s="158">
        <v>46100</v>
      </c>
      <c r="R572" s="28">
        <f t="shared" si="141"/>
        <v>13.333333333333346</v>
      </c>
      <c r="S572" s="105">
        <f>IF(INDEX(Historical!$D$7:$D1718,MATCH(B572,Historical!$B$7:$B$1044,0))=0,"n/a",(INDEX(Historical!$C$7:$C$1044,MATCH(B572,Historical!$B$7:$B$1044,0))/INDEX(Historical!$D$7:$D$1044,MATCH(B572,Historical!$B$7:$B$1044,0))-1)*100)</f>
        <v>15.384615384615374</v>
      </c>
      <c r="T572" s="105">
        <f>IF(INDEX(Historical!$F$7:$F$1044,MATCH(B572,Historical!$B$7:$B$1044,0))=0,"n/a",((INDEX(Historical!$C$7:$C$1044,MATCH(B572,Historical!$B$7:$B$1044,0))/INDEX(Historical!$F$7:$F$1044,MATCH(B572,Historical!$B$7:$B$1044,0)))^(1/3)-1)*100)</f>
        <v>14.471424255333186</v>
      </c>
      <c r="U572" s="105" t="str">
        <f>IF(INDEX(Historical!$H$7:$H$1044,MATCH(B572,Historical!$B$7:$B$1044,0))=0,"n/a",((INDEX(Historical!$C$7:$C$1044,MATCH(B572,Historical!$B$7:$B$1044,0))/INDEX(Historical!$H$7:$H$1044,MATCH(B572,Historical!$B$7:$B$1044,0)))^(1/5)-1)*100)</f>
        <v>n/a</v>
      </c>
      <c r="V572" s="105" t="str">
        <f>IF(INDEX(Historical!$M$7:$M$1044,MATCH(B572,Historical!$B$7:$B$1044,0))=0,"n/a",((INDEX(Historical!$C$7:$C$1044,MATCH(B572,Historical!$B$7:$B$1044,0))/INDEX(Historical!$M$7:$M$1044,MATCH(B572,Historical!$B$7:$B$1044,0)))^(1/10)-1)*100)</f>
        <v>n/a</v>
      </c>
      <c r="W572" s="106" t="str">
        <f t="shared" si="142"/>
        <v>n/a</v>
      </c>
      <c r="X572" s="107" t="str">
        <f t="shared" si="143"/>
        <v>n/a</v>
      </c>
      <c r="Y572" s="162"/>
      <c r="Z572" s="101">
        <f t="shared" si="144"/>
        <v>37.988826815642462</v>
      </c>
      <c r="AA572" s="109">
        <f t="shared" si="145"/>
        <v>42.379888268156421</v>
      </c>
      <c r="AB572" s="71">
        <v>12</v>
      </c>
      <c r="AC572" s="100">
        <v>1.79</v>
      </c>
      <c r="AD572" s="100">
        <v>0.82</v>
      </c>
      <c r="AE572" s="100">
        <v>2.13</v>
      </c>
      <c r="AF572" s="100">
        <v>5.12</v>
      </c>
      <c r="AG572" s="100">
        <v>20.95</v>
      </c>
      <c r="AH572" s="100">
        <v>19.89</v>
      </c>
      <c r="AI572" s="100">
        <v>24.75</v>
      </c>
      <c r="AJ572" s="100">
        <v>-9.69</v>
      </c>
      <c r="AK572" s="100">
        <v>23</v>
      </c>
      <c r="AL572" s="100">
        <v>15960</v>
      </c>
      <c r="AM572" s="100">
        <v>11.18</v>
      </c>
      <c r="AN572" s="100">
        <v>2.15</v>
      </c>
      <c r="AO572" s="110" t="str">
        <f t="shared" si="146"/>
        <v>n/a</v>
      </c>
      <c r="AP572" s="111" t="str">
        <f t="shared" si="147"/>
        <v>n/a</v>
      </c>
      <c r="AQ572" s="112">
        <f t="shared" si="148"/>
        <v>210.54434496932495</v>
      </c>
      <c r="AR572" s="101">
        <f>INDEX(Historical!$C$7:$C$1045,MATCH(B572,Historical!$B$7:$B$1045,0))*IF(AH572="n/a",1.03,IF(AH572&lt;0,1.01,IF(AH572&gt;10,1.1,(1+AH572/100))))</f>
        <v>0.66</v>
      </c>
      <c r="AS572" s="109">
        <f t="shared" si="149"/>
        <v>0.72600000000000009</v>
      </c>
      <c r="AT572" s="109">
        <f t="shared" si="155"/>
        <v>0.7986000000000002</v>
      </c>
      <c r="AU572" s="109">
        <f t="shared" si="155"/>
        <v>0.87846000000000024</v>
      </c>
      <c r="AV572" s="109">
        <f t="shared" si="155"/>
        <v>0.96630600000000033</v>
      </c>
      <c r="AW572" s="109">
        <f t="shared" si="150"/>
        <v>4.0293660000000013</v>
      </c>
      <c r="AX572" s="113">
        <f t="shared" si="151"/>
        <v>5.311581861323492</v>
      </c>
      <c r="AY572" s="100">
        <v>1.26</v>
      </c>
      <c r="AZ572" s="100">
        <v>35.11</v>
      </c>
      <c r="BA572" s="100">
        <v>-23.03</v>
      </c>
      <c r="BB572" s="100">
        <v>-4.53</v>
      </c>
      <c r="BC572" s="100">
        <v>-9.98</v>
      </c>
      <c r="BE572" s="12">
        <v>2021</v>
      </c>
      <c r="BF572" s="12">
        <f t="shared" si="153"/>
        <v>0</v>
      </c>
      <c r="BG572" s="100">
        <v>4.37</v>
      </c>
      <c r="BH572" s="55" t="s">
        <v>121</v>
      </c>
      <c r="BI572" s="55" t="s">
        <v>122</v>
      </c>
    </row>
    <row r="573" spans="1:61" ht="12.75" customHeight="1" x14ac:dyDescent="0.2">
      <c r="A573" s="123" t="s">
        <v>1213</v>
      </c>
      <c r="B573" s="55" t="s">
        <v>1214</v>
      </c>
      <c r="C573" s="156" t="s">
        <v>162</v>
      </c>
      <c r="D573" s="98" t="s">
        <v>167</v>
      </c>
      <c r="E573" s="157">
        <v>14</v>
      </c>
      <c r="F573" s="2">
        <v>400</v>
      </c>
      <c r="G573" s="2" t="s">
        <v>146</v>
      </c>
      <c r="H573" s="2" t="s">
        <v>146</v>
      </c>
      <c r="I573" s="100">
        <v>12.67</v>
      </c>
      <c r="J573" s="101">
        <f t="shared" si="139"/>
        <v>6.235201262825572</v>
      </c>
      <c r="K573" s="104">
        <v>0.19750000000000001</v>
      </c>
      <c r="L573" s="71">
        <v>4</v>
      </c>
      <c r="M573" s="28">
        <f t="shared" si="140"/>
        <v>0.79</v>
      </c>
      <c r="N573" s="103" t="s">
        <v>332</v>
      </c>
      <c r="O573" s="104">
        <v>0.185</v>
      </c>
      <c r="P573" s="158">
        <v>46139</v>
      </c>
      <c r="Q573" s="158">
        <v>46148</v>
      </c>
      <c r="R573" s="28">
        <f t="shared" si="141"/>
        <v>6.7567567567567623</v>
      </c>
      <c r="S573" s="105">
        <f>IF(INDEX(Historical!$D$7:$D1574,MATCH(B573,Historical!$B$7:$B$1044,0))=0,"n/a",(INDEX(Historical!$C$7:$C$1044,MATCH(B573,Historical!$B$7:$B$1044,0))/INDEX(Historical!$D$7:$D$1044,MATCH(B573,Historical!$B$7:$B$1044,0))-1)*100)</f>
        <v>6.9852941176470562</v>
      </c>
      <c r="T573" s="105">
        <f>IF(INDEX(Historical!$F$7:$F$1044,MATCH(B573,Historical!$B$7:$B$1044,0))=0,"n/a",((INDEX(Historical!$C$7:$C$1044,MATCH(B573,Historical!$B$7:$B$1044,0))/INDEX(Historical!$F$7:$F$1044,MATCH(B573,Historical!$B$7:$B$1044,0)))^(1/3)-1)*100)</f>
        <v>6.6335617752943499</v>
      </c>
      <c r="U573" s="105">
        <f>IF(INDEX(Historical!$H$7:$H$1044,MATCH(B573,Historical!$B$7:$B$1044,0))=0,"n/a",((INDEX(Historical!$C$7:$C$1044,MATCH(B573,Historical!$B$7:$B$1044,0))/INDEX(Historical!$H$7:$H$1044,MATCH(B573,Historical!$B$7:$B$1044,0)))^(1/5)-1)*100)</f>
        <v>6.8438036558605697</v>
      </c>
      <c r="V573" s="105">
        <f>IF(INDEX(Historical!$M$7:$M$1044,MATCH(B573,Historical!$B$7:$B$1044,0))=0,"n/a",((INDEX(Historical!$C$7:$C$1044,MATCH(B573,Historical!$B$7:$B$1044,0))/INDEX(Historical!$M$7:$M$1044,MATCH(B573,Historical!$B$7:$B$1044,0)))^(1/10)-1)*100)</f>
        <v>6.9228858995565412</v>
      </c>
      <c r="W573" s="106">
        <f t="shared" si="142"/>
        <v>0.98857669404878723</v>
      </c>
      <c r="X573" s="107">
        <f t="shared" si="143"/>
        <v>0.60618278617011256</v>
      </c>
      <c r="Y573" s="123"/>
      <c r="Z573" s="101">
        <f t="shared" si="144"/>
        <v>44.632768361581924</v>
      </c>
      <c r="AA573" s="109">
        <f t="shared" si="145"/>
        <v>7.1581920903954801</v>
      </c>
      <c r="AB573" s="71">
        <v>9</v>
      </c>
      <c r="AC573" s="100">
        <v>1.77</v>
      </c>
      <c r="AD573" s="100" t="s">
        <v>142</v>
      </c>
      <c r="AE573" s="100">
        <v>0.23</v>
      </c>
      <c r="AF573" s="100">
        <v>1.27</v>
      </c>
      <c r="AG573" s="100">
        <v>19.41</v>
      </c>
      <c r="AH573" s="100" t="s">
        <v>142</v>
      </c>
      <c r="AI573" s="100" t="s">
        <v>142</v>
      </c>
      <c r="AJ573" s="100">
        <v>11.29</v>
      </c>
      <c r="AK573" s="100" t="s">
        <v>142</v>
      </c>
      <c r="AL573" s="100">
        <v>416.58</v>
      </c>
      <c r="AM573" s="100">
        <v>22.32</v>
      </c>
      <c r="AN573" s="100">
        <v>1.08</v>
      </c>
      <c r="AO573" s="110">
        <f t="shared" si="146"/>
        <v>5.9208128282906616</v>
      </c>
      <c r="AP573" s="111">
        <f t="shared" si="147"/>
        <v>13.079004918686142</v>
      </c>
      <c r="AQ573" s="112">
        <f t="shared" si="148"/>
        <v>-36.435845339610687</v>
      </c>
      <c r="AR573" s="101">
        <f>INDEX(Historical!$C$7:$C$1045,MATCH(B573,Historical!$B$7:$B$1045,0))*IF(AH573="n/a",1.03,IF(AH573&lt;0,1.01,IF(AH573&gt;10,1.1,(1+AH573/100))))</f>
        <v>0.74932500000000002</v>
      </c>
      <c r="AS573" s="109">
        <f t="shared" si="149"/>
        <v>0.77180475000000004</v>
      </c>
      <c r="AT573" s="109">
        <f t="shared" si="155"/>
        <v>0.79495889250000007</v>
      </c>
      <c r="AU573" s="109">
        <f t="shared" si="155"/>
        <v>0.8188076592750001</v>
      </c>
      <c r="AV573" s="109">
        <f t="shared" si="155"/>
        <v>0.84337188905325011</v>
      </c>
      <c r="AW573" s="109">
        <f t="shared" si="150"/>
        <v>3.97826819082825</v>
      </c>
      <c r="AX573" s="113">
        <f t="shared" si="151"/>
        <v>31.399117528241909</v>
      </c>
      <c r="AY573" s="100">
        <v>0.33</v>
      </c>
      <c r="AZ573" s="100">
        <v>12.02</v>
      </c>
      <c r="BA573" s="100">
        <v>-6.11</v>
      </c>
      <c r="BB573" s="100">
        <v>6.9999999999999993E-2</v>
      </c>
      <c r="BC573" s="100">
        <v>4.55</v>
      </c>
      <c r="BE573" s="12">
        <v>2013</v>
      </c>
      <c r="BF573" s="12">
        <f t="shared" si="153"/>
        <v>1</v>
      </c>
      <c r="BG573" s="100">
        <v>5.9499999999999993</v>
      </c>
      <c r="BH573" s="55" t="s">
        <v>121</v>
      </c>
      <c r="BI573" s="55" t="s">
        <v>122</v>
      </c>
    </row>
    <row r="574" spans="1:61" ht="12.75" customHeight="1" x14ac:dyDescent="0.2">
      <c r="A574" s="55" t="s">
        <v>476</v>
      </c>
      <c r="B574" s="55" t="s">
        <v>477</v>
      </c>
      <c r="C574" s="156" t="s">
        <v>139</v>
      </c>
      <c r="D574" s="98" t="s">
        <v>140</v>
      </c>
      <c r="E574" s="157">
        <v>48</v>
      </c>
      <c r="F574" s="2">
        <v>57</v>
      </c>
      <c r="G574" s="2" t="s">
        <v>119</v>
      </c>
      <c r="H574" s="2" t="s">
        <v>119</v>
      </c>
      <c r="I574" s="100">
        <v>321.61</v>
      </c>
      <c r="J574" s="101">
        <f t="shared" si="139"/>
        <v>0.99499393675569792</v>
      </c>
      <c r="K574" s="104">
        <v>0.8</v>
      </c>
      <c r="L574" s="71">
        <v>4</v>
      </c>
      <c r="M574" s="28">
        <f t="shared" si="140"/>
        <v>3.2</v>
      </c>
      <c r="N574" s="103" t="s">
        <v>349</v>
      </c>
      <c r="O574" s="104">
        <v>0.79</v>
      </c>
      <c r="P574" s="158">
        <v>46083</v>
      </c>
      <c r="Q574" s="158">
        <v>46094</v>
      </c>
      <c r="R574" s="28">
        <f t="shared" si="141"/>
        <v>1.2658227848101276</v>
      </c>
      <c r="S574" s="105">
        <f>IF(INDEX(Historical!$D$7:$D1575,MATCH(B574,Historical!$B$7:$B$1044,0))=0,"n/a",(INDEX(Historical!$C$7:$C$1044,MATCH(B574,Historical!$B$7:$B$1044,0))/INDEX(Historical!$D$7:$D$1044,MATCH(B574,Historical!$B$7:$B$1044,0))-1)*100)</f>
        <v>10.489510489510501</v>
      </c>
      <c r="T574" s="105">
        <f>IF(INDEX(Historical!$F$7:$F$1044,MATCH(B574,Historical!$B$7:$B$1044,0))=0,"n/a",((INDEX(Historical!$C$7:$C$1044,MATCH(B574,Historical!$B$7:$B$1044,0))/INDEX(Historical!$F$7:$F$1044,MATCH(B574,Historical!$B$7:$B$1044,0)))^(1/3)-1)*100)</f>
        <v>9.6037164041921308</v>
      </c>
      <c r="U574" s="105">
        <f>IF(INDEX(Historical!$H$7:$H$1044,MATCH(B574,Historical!$B$7:$B$1044,0))=0,"n/a",((INDEX(Historical!$C$7:$C$1044,MATCH(B574,Historical!$B$7:$B$1044,0))/INDEX(Historical!$H$7:$H$1044,MATCH(B574,Historical!$B$7:$B$1044,0)))^(1/5)-1)*100)</f>
        <v>12.080151554250707</v>
      </c>
      <c r="V574" s="105">
        <f>IF(INDEX(Historical!$M$7:$M$1044,MATCH(B574,Historical!$B$7:$B$1044,0))=0,"n/a",((INDEX(Historical!$C$7:$C$1044,MATCH(B574,Historical!$B$7:$B$1044,0))/INDEX(Historical!$M$7:$M$1044,MATCH(B574,Historical!$B$7:$B$1044,0)))^(1/10)-1)*100)</f>
        <v>13.466420459176476</v>
      </c>
      <c r="W574" s="106">
        <f t="shared" si="142"/>
        <v>0.89705735766024453</v>
      </c>
      <c r="X574" s="107">
        <f t="shared" si="143"/>
        <v>1.7609550370627853</v>
      </c>
      <c r="Y574" s="55"/>
      <c r="Z574" s="101">
        <f t="shared" si="144"/>
        <v>30.710172744721692</v>
      </c>
      <c r="AA574" s="109">
        <f t="shared" si="145"/>
        <v>30.864683301343572</v>
      </c>
      <c r="AB574" s="71">
        <v>12</v>
      </c>
      <c r="AC574" s="100">
        <v>10.42</v>
      </c>
      <c r="AD574" s="100">
        <v>2.5499999999999998</v>
      </c>
      <c r="AE574" s="100">
        <v>3.31</v>
      </c>
      <c r="AF574" s="100">
        <v>17.899999999999999</v>
      </c>
      <c r="AG574" s="100">
        <v>60.72</v>
      </c>
      <c r="AH574" s="100">
        <v>2.73</v>
      </c>
      <c r="AI574" s="100">
        <v>12.94</v>
      </c>
      <c r="AJ574" s="100">
        <v>6.8599999999999994</v>
      </c>
      <c r="AK574" s="100">
        <v>9.51</v>
      </c>
      <c r="AL574" s="100">
        <v>79320</v>
      </c>
      <c r="AM574" s="100">
        <v>6.370000000000001</v>
      </c>
      <c r="AN574" s="100">
        <v>3.3</v>
      </c>
      <c r="AO574" s="110">
        <f t="shared" si="146"/>
        <v>-17.789537810337166</v>
      </c>
      <c r="AP574" s="111">
        <f t="shared" si="147"/>
        <v>13.075145491006404</v>
      </c>
      <c r="AQ574" s="112">
        <f t="shared" si="148"/>
        <v>395.52568319761849</v>
      </c>
      <c r="AR574" s="101">
        <f>INDEX(Historical!$C$7:$C$1045,MATCH(B574,Historical!$B$7:$B$1045,0))*IF(AH574="n/a",1.03,IF(AH574&lt;0,1.01,IF(AH574&gt;10,1.1,(1+AH574/100))))</f>
        <v>3.2462680000000006</v>
      </c>
      <c r="AS574" s="109">
        <f t="shared" si="149"/>
        <v>3.5708948000000009</v>
      </c>
      <c r="AT574" s="109">
        <f t="shared" si="155"/>
        <v>3.9104868954800009</v>
      </c>
      <c r="AU574" s="109">
        <f t="shared" si="155"/>
        <v>4.2823741992401487</v>
      </c>
      <c r="AV574" s="109">
        <f t="shared" si="155"/>
        <v>4.6896279855878866</v>
      </c>
      <c r="AW574" s="109">
        <f t="shared" si="150"/>
        <v>19.699651880308039</v>
      </c>
      <c r="AX574" s="113">
        <f t="shared" si="151"/>
        <v>6.1253231803451502</v>
      </c>
      <c r="AY574" s="100">
        <v>1.17</v>
      </c>
      <c r="AZ574" s="100">
        <v>6.64</v>
      </c>
      <c r="BA574" s="100">
        <v>-15.290000000000001</v>
      </c>
      <c r="BB574" s="100">
        <v>-3.16</v>
      </c>
      <c r="BC574" s="100">
        <v>-6.01</v>
      </c>
      <c r="BE574" s="12">
        <v>1979</v>
      </c>
      <c r="BF574" s="12">
        <f t="shared" si="153"/>
        <v>5</v>
      </c>
      <c r="BG574" s="100">
        <v>10.190000000000001</v>
      </c>
      <c r="BH574" s="55" t="s">
        <v>121</v>
      </c>
      <c r="BI574" s="55" t="s">
        <v>122</v>
      </c>
    </row>
    <row r="575" spans="1:61" ht="12.75" customHeight="1" x14ac:dyDescent="0.2">
      <c r="A575" s="146" t="s">
        <v>3037</v>
      </c>
      <c r="B575" s="55" t="s">
        <v>3038</v>
      </c>
      <c r="C575" s="156" t="s">
        <v>335</v>
      </c>
      <c r="D575" s="98" t="s">
        <v>371</v>
      </c>
      <c r="E575" s="157">
        <v>5</v>
      </c>
      <c r="F575" s="2">
        <v>710</v>
      </c>
      <c r="G575" s="2" t="s">
        <v>146</v>
      </c>
      <c r="H575" s="2" t="s">
        <v>146</v>
      </c>
      <c r="I575" s="100">
        <v>89.03</v>
      </c>
      <c r="J575" s="101">
        <f t="shared" si="139"/>
        <v>1.5725036504549028</v>
      </c>
      <c r="K575" s="104">
        <v>0.35</v>
      </c>
      <c r="L575" s="71">
        <v>4</v>
      </c>
      <c r="M575" s="28">
        <f t="shared" si="140"/>
        <v>1.4</v>
      </c>
      <c r="N575" s="103" t="s">
        <v>874</v>
      </c>
      <c r="O575" s="104">
        <v>0.32</v>
      </c>
      <c r="P575" s="158">
        <v>46136</v>
      </c>
      <c r="Q575" s="158">
        <v>46164</v>
      </c>
      <c r="R575" s="28">
        <f t="shared" si="141"/>
        <v>9.3749999999999911</v>
      </c>
      <c r="S575" s="105">
        <f>IF(INDEX(Historical!$D$7:$D1712,MATCH(B575,Historical!$B$7:$B$1044,0))=0,"n/a",(INDEX(Historical!$C$7:$C$1044,MATCH(B575,Historical!$B$7:$B$1044,0))/INDEX(Historical!$D$7:$D$1044,MATCH(B575,Historical!$B$7:$B$1044,0))-1)*100)</f>
        <v>13.636363636363647</v>
      </c>
      <c r="T575" s="105">
        <f>IF(INDEX(Historical!$F$7:$F$1044,MATCH(B575,Historical!$B$7:$B$1044,0))=0,"n/a",((INDEX(Historical!$C$7:$C$1044,MATCH(B575,Historical!$B$7:$B$1044,0))/INDEX(Historical!$F$7:$F$1044,MATCH(B575,Historical!$B$7:$B$1044,0)))^(1/3)-1)*100)</f>
        <v>17.023155194157557</v>
      </c>
      <c r="U575" s="105">
        <f>IF(INDEX(Historical!$H$7:$H$1044,MATCH(B575,Historical!$B$7:$B$1044,0))=0,"n/a",((INDEX(Historical!$C$7:$C$1044,MATCH(B575,Historical!$B$7:$B$1044,0))/INDEX(Historical!$H$7:$H$1044,MATCH(B575,Historical!$B$7:$B$1044,0)))^(1/5)-1)*100)</f>
        <v>27.567973868918337</v>
      </c>
      <c r="V575" s="105">
        <f>IF(INDEX(Historical!$M$7:$M$1044,MATCH(B575,Historical!$B$7:$B$1044,0))=0,"n/a",((INDEX(Historical!$C$7:$C$1044,MATCH(B575,Historical!$B$7:$B$1044,0))/INDEX(Historical!$M$7:$M$1044,MATCH(B575,Historical!$B$7:$B$1044,0)))^(1/10)-1)*100)</f>
        <v>4.0550285452680246</v>
      </c>
      <c r="W575" s="106">
        <f t="shared" si="142"/>
        <v>6.7984660431277382</v>
      </c>
      <c r="X575" s="107" t="str">
        <f t="shared" si="143"/>
        <v>n/a</v>
      </c>
      <c r="Y575" s="159"/>
      <c r="Z575" s="101">
        <f t="shared" si="144"/>
        <v>19.635343618513325</v>
      </c>
      <c r="AA575" s="109">
        <f t="shared" si="145"/>
        <v>12.486676016830295</v>
      </c>
      <c r="AB575" s="71">
        <v>1</v>
      </c>
      <c r="AC575" s="100">
        <v>7.13</v>
      </c>
      <c r="AD575" s="100">
        <v>0.66</v>
      </c>
      <c r="AE575" s="100">
        <v>0.52</v>
      </c>
      <c r="AF575" s="100">
        <v>1.83</v>
      </c>
      <c r="AG575" s="100">
        <v>15.42</v>
      </c>
      <c r="AH575" s="100">
        <v>9</v>
      </c>
      <c r="AI575" s="100">
        <v>16.239999999999998</v>
      </c>
      <c r="AJ575" s="100" t="s">
        <v>142</v>
      </c>
      <c r="AK575" s="100">
        <v>11.020000000000001</v>
      </c>
      <c r="AL575" s="100">
        <v>3570</v>
      </c>
      <c r="AM575" s="100">
        <v>4.29</v>
      </c>
      <c r="AN575" s="100">
        <v>0.62</v>
      </c>
      <c r="AO575" s="110">
        <f t="shared" si="146"/>
        <v>16.653801502542944</v>
      </c>
      <c r="AP575" s="111">
        <f t="shared" si="147"/>
        <v>29.140477519373238</v>
      </c>
      <c r="AQ575" s="112">
        <f t="shared" si="148"/>
        <v>0.77613719041811358</v>
      </c>
      <c r="AR575" s="101">
        <f>INDEX(Historical!$C$7:$C$1045,MATCH(B575,Historical!$B$7:$B$1045,0))*IF(AH575="n/a",1.03,IF(AH575&lt;0,1.01,IF(AH575&gt;10,1.1,(1+AH575/100))))</f>
        <v>1.3625</v>
      </c>
      <c r="AS575" s="109">
        <f t="shared" si="149"/>
        <v>1.4987500000000002</v>
      </c>
      <c r="AT575" s="109">
        <f t="shared" si="155"/>
        <v>1.6486250000000005</v>
      </c>
      <c r="AU575" s="109">
        <f t="shared" si="155"/>
        <v>1.8134875000000006</v>
      </c>
      <c r="AV575" s="109">
        <f t="shared" si="155"/>
        <v>1.9948362500000008</v>
      </c>
      <c r="AW575" s="109">
        <f t="shared" si="150"/>
        <v>8.3181987500000023</v>
      </c>
      <c r="AX575" s="113">
        <f t="shared" si="151"/>
        <v>9.3431413568460098</v>
      </c>
      <c r="AY575" s="100">
        <v>1.18</v>
      </c>
      <c r="AZ575" s="100">
        <v>57.52</v>
      </c>
      <c r="BA575" s="100">
        <v>-19.21</v>
      </c>
      <c r="BB575" s="100">
        <v>-1.47</v>
      </c>
      <c r="BC575" s="100">
        <v>-2.17</v>
      </c>
      <c r="BE575" s="12">
        <v>2022</v>
      </c>
      <c r="BF575" s="12">
        <f t="shared" si="153"/>
        <v>0</v>
      </c>
      <c r="BG575" s="100">
        <v>5.04</v>
      </c>
      <c r="BH575" s="55" t="s">
        <v>121</v>
      </c>
      <c r="BI575" s="55" t="s">
        <v>122</v>
      </c>
    </row>
    <row r="576" spans="1:61" ht="12.75" customHeight="1" x14ac:dyDescent="0.2">
      <c r="A576" s="146" t="s">
        <v>1215</v>
      </c>
      <c r="B576" s="55" t="s">
        <v>1216</v>
      </c>
      <c r="C576" s="156" t="s">
        <v>134</v>
      </c>
      <c r="D576" s="98" t="s">
        <v>135</v>
      </c>
      <c r="E576" s="157">
        <v>12</v>
      </c>
      <c r="F576" s="2">
        <v>459</v>
      </c>
      <c r="G576" s="2" t="s">
        <v>146</v>
      </c>
      <c r="H576" s="2" t="s">
        <v>146</v>
      </c>
      <c r="I576" s="100">
        <v>83.95</v>
      </c>
      <c r="J576" s="101">
        <f t="shared" si="139"/>
        <v>2.0488385944014293</v>
      </c>
      <c r="K576" s="104">
        <v>0.43</v>
      </c>
      <c r="L576" s="71">
        <v>4</v>
      </c>
      <c r="M576" s="28">
        <f t="shared" si="140"/>
        <v>1.72</v>
      </c>
      <c r="N576" s="103" t="s">
        <v>708</v>
      </c>
      <c r="O576" s="104">
        <v>0.38</v>
      </c>
      <c r="P576" s="158">
        <v>45975</v>
      </c>
      <c r="Q576" s="158">
        <v>45992</v>
      </c>
      <c r="R576" s="28">
        <f t="shared" si="141"/>
        <v>13.157894736842103</v>
      </c>
      <c r="S576" s="105">
        <f>IF(INDEX(Historical!$D$7:$D1576,MATCH(B576,Historical!$B$7:$B$1044,0))=0,"n/a",(INDEX(Historical!$C$7:$C$1044,MATCH(B576,Historical!$B$7:$B$1044,0))/INDEX(Historical!$D$7:$D$1044,MATCH(B576,Historical!$B$7:$B$1044,0))-1)*100)</f>
        <v>9.7902097902097918</v>
      </c>
      <c r="T576" s="105">
        <f>IF(INDEX(Historical!$F$7:$F$1044,MATCH(B576,Historical!$B$7:$B$1044,0))=0,"n/a",((INDEX(Historical!$C$7:$C$1044,MATCH(B576,Historical!$B$7:$B$1044,0))/INDEX(Historical!$F$7:$F$1044,MATCH(B576,Historical!$B$7:$B$1044,0)))^(1/3)-1)*100)</f>
        <v>11.258090089280316</v>
      </c>
      <c r="U576" s="105">
        <f>IF(INDEX(Historical!$H$7:$H$1044,MATCH(B576,Historical!$B$7:$B$1044,0))=0,"n/a",((INDEX(Historical!$C$7:$C$1044,MATCH(B576,Historical!$B$7:$B$1044,0))/INDEX(Historical!$H$7:$H$1044,MATCH(B576,Historical!$B$7:$B$1044,0)))^(1/5)-1)*100)</f>
        <v>10.803724747600763</v>
      </c>
      <c r="V576" s="105">
        <f>IF(INDEX(Historical!$M$7:$M$1044,MATCH(B576,Historical!$B$7:$B$1044,0))=0,"n/a",((INDEX(Historical!$C$7:$C$1044,MATCH(B576,Historical!$B$7:$B$1044,0))/INDEX(Historical!$M$7:$M$1044,MATCH(B576,Historical!$B$7:$B$1044,0)))^(1/10)-1)*100)</f>
        <v>10.663010244085802</v>
      </c>
      <c r="W576" s="106">
        <f t="shared" si="142"/>
        <v>1.0131965083305634</v>
      </c>
      <c r="X576" s="107">
        <f t="shared" si="143"/>
        <v>0.83879850524850652</v>
      </c>
      <c r="Y576" s="159"/>
      <c r="Z576" s="101">
        <f t="shared" si="144"/>
        <v>23.52941176470588</v>
      </c>
      <c r="AA576" s="109">
        <f t="shared" si="145"/>
        <v>11.484268125854994</v>
      </c>
      <c r="AB576" s="71">
        <v>12</v>
      </c>
      <c r="AC576" s="100">
        <v>7.31</v>
      </c>
      <c r="AD576" s="100">
        <v>1.35</v>
      </c>
      <c r="AE576" s="100">
        <v>0.93</v>
      </c>
      <c r="AF576" s="100">
        <v>1.48</v>
      </c>
      <c r="AG576" s="100">
        <v>13.270000000000001</v>
      </c>
      <c r="AH576" s="100">
        <v>4.8500000000000005</v>
      </c>
      <c r="AI576" s="100">
        <v>12.959999999999999</v>
      </c>
      <c r="AJ576" s="100">
        <v>12.879999999999999</v>
      </c>
      <c r="AK576" s="100">
        <v>7.12</v>
      </c>
      <c r="AL576" s="100">
        <v>5030</v>
      </c>
      <c r="AM576" s="100">
        <v>0.89</v>
      </c>
      <c r="AN576" s="100">
        <v>0.25</v>
      </c>
      <c r="AO576" s="110">
        <f t="shared" si="146"/>
        <v>1.3682952161471977</v>
      </c>
      <c r="AP576" s="111">
        <f t="shared" si="147"/>
        <v>12.852563342002192</v>
      </c>
      <c r="AQ576" s="112">
        <f t="shared" si="148"/>
        <v>-13.08569526695239</v>
      </c>
      <c r="AR576" s="101">
        <f>INDEX(Historical!$C$7:$C$1045,MATCH(B576,Historical!$B$7:$B$1045,0))*IF(AH576="n/a",1.03,IF(AH576&lt;0,1.01,IF(AH576&gt;10,1.1,(1+AH576/100))))</f>
        <v>1.646145</v>
      </c>
      <c r="AS576" s="109">
        <f t="shared" si="149"/>
        <v>1.8107595000000001</v>
      </c>
      <c r="AT576" s="109">
        <f t="shared" si="155"/>
        <v>1.9396855764000001</v>
      </c>
      <c r="AU576" s="109">
        <f t="shared" si="155"/>
        <v>2.0777911894396799</v>
      </c>
      <c r="AV576" s="109">
        <f t="shared" si="155"/>
        <v>2.2257299221277851</v>
      </c>
      <c r="AW576" s="109">
        <f t="shared" si="150"/>
        <v>9.7001111879674653</v>
      </c>
      <c r="AX576" s="113">
        <f t="shared" si="151"/>
        <v>11.554629169705139</v>
      </c>
      <c r="AY576" s="100">
        <v>0.31</v>
      </c>
      <c r="AZ576" s="100">
        <v>17</v>
      </c>
      <c r="BA576" s="100">
        <v>-8.3800000000000008</v>
      </c>
      <c r="BB576" s="100">
        <v>5.26</v>
      </c>
      <c r="BC576" s="100">
        <v>4.08</v>
      </c>
      <c r="BE576" s="12">
        <v>2014</v>
      </c>
      <c r="BF576" s="12">
        <f t="shared" si="153"/>
        <v>1</v>
      </c>
      <c r="BG576" s="100">
        <v>3.34</v>
      </c>
      <c r="BH576" s="55" t="s">
        <v>121</v>
      </c>
      <c r="BI576" s="55" t="s">
        <v>122</v>
      </c>
    </row>
    <row r="577" spans="1:61" ht="12.75" customHeight="1" x14ac:dyDescent="0.2">
      <c r="A577" s="116" t="s">
        <v>1632</v>
      </c>
      <c r="B577" s="55" t="s">
        <v>1633</v>
      </c>
      <c r="C577" s="156" t="s">
        <v>527</v>
      </c>
      <c r="D577" s="98" t="s">
        <v>528</v>
      </c>
      <c r="E577" s="157">
        <v>10</v>
      </c>
      <c r="F577" s="2">
        <v>498</v>
      </c>
      <c r="G577" s="2" t="s">
        <v>146</v>
      </c>
      <c r="H577" s="2" t="s">
        <v>146</v>
      </c>
      <c r="I577" s="100">
        <v>26.94</v>
      </c>
      <c r="J577" s="101">
        <f t="shared" si="139"/>
        <v>4.0089086859688194</v>
      </c>
      <c r="K577" s="104">
        <v>0.27</v>
      </c>
      <c r="L577" s="71">
        <v>4</v>
      </c>
      <c r="M577" s="28">
        <f t="shared" si="140"/>
        <v>1.08</v>
      </c>
      <c r="N577" s="103" t="s">
        <v>697</v>
      </c>
      <c r="O577" s="104">
        <v>0.26600000000000001</v>
      </c>
      <c r="P577" s="115">
        <v>45601</v>
      </c>
      <c r="Q577" s="115">
        <v>45617</v>
      </c>
      <c r="R577" s="28">
        <f t="shared" si="141"/>
        <v>1.5037593984962419</v>
      </c>
      <c r="S577" s="105">
        <f>IF(INDEX(Historical!$D$7:$D1577,MATCH(B577,Historical!$B$7:$B$1044,0))=0,"n/a",(INDEX(Historical!$C$7:$C$1044,MATCH(B577,Historical!$B$7:$B$1044,0))/INDEX(Historical!$D$7:$D$1044,MATCH(B577,Historical!$B$7:$B$1044,0))-1)*100)</f>
        <v>1.1235955056179803</v>
      </c>
      <c r="T577" s="105">
        <f>IF(INDEX(Historical!$F$7:$F$1044,MATCH(B577,Historical!$B$7:$B$1044,0))=0,"n/a",((INDEX(Historical!$C$7:$C$1044,MATCH(B577,Historical!$B$7:$B$1044,0))/INDEX(Historical!$F$7:$F$1044,MATCH(B577,Historical!$B$7:$B$1044,0)))^(1/3)-1)*100)</f>
        <v>6.232620442220993</v>
      </c>
      <c r="U577" s="105">
        <f>IF(INDEX(Historical!$H$7:$H$1044,MATCH(B577,Historical!$B$7:$B$1044,0))=0,"n/a",((INDEX(Historical!$C$7:$C$1044,MATCH(B577,Historical!$B$7:$B$1044,0))/INDEX(Historical!$H$7:$H$1044,MATCH(B577,Historical!$B$7:$B$1044,0)))^(1/5)-1)*100)</f>
        <v>14.628436464634609</v>
      </c>
      <c r="V577" s="105" t="str">
        <f>IF(INDEX(Historical!$M$7:$M$1044,MATCH(B577,Historical!$B$7:$B$1044,0))=0,"n/a",((INDEX(Historical!$C$7:$C$1044,MATCH(B577,Historical!$B$7:$B$1044,0))/INDEX(Historical!$M$7:$M$1044,MATCH(B577,Historical!$B$7:$B$1044,0)))^(1/10)-1)*100)</f>
        <v>n/a</v>
      </c>
      <c r="W577" s="106" t="str">
        <f t="shared" si="142"/>
        <v>n/a</v>
      </c>
      <c r="X577" s="107">
        <f t="shared" si="143"/>
        <v>0.29186824550348384</v>
      </c>
      <c r="Y577" s="165" t="s">
        <v>1719</v>
      </c>
      <c r="Z577" s="101">
        <f t="shared" si="144"/>
        <v>48.000000000000007</v>
      </c>
      <c r="AA577" s="109">
        <f t="shared" si="145"/>
        <v>11.973333333333334</v>
      </c>
      <c r="AB577" s="71">
        <v>12</v>
      </c>
      <c r="AC577" s="100">
        <v>2.25</v>
      </c>
      <c r="AD577" s="100">
        <v>0.54</v>
      </c>
      <c r="AE577" s="100">
        <v>1.06</v>
      </c>
      <c r="AF577" s="100">
        <v>0.78</v>
      </c>
      <c r="AG577" s="100">
        <v>7.1099999999999994</v>
      </c>
      <c r="AH577" s="100">
        <v>41.85</v>
      </c>
      <c r="AI577" s="100">
        <v>4.6500000000000004</v>
      </c>
      <c r="AJ577" s="100">
        <v>50.12</v>
      </c>
      <c r="AK577" s="100">
        <v>15.160000000000002</v>
      </c>
      <c r="AL577" s="100">
        <v>9070</v>
      </c>
      <c r="AM577" s="100">
        <v>2.5</v>
      </c>
      <c r="AN577" s="100">
        <v>0.84</v>
      </c>
      <c r="AO577" s="110">
        <f t="shared" si="146"/>
        <v>6.6640118172700955</v>
      </c>
      <c r="AP577" s="111">
        <f t="shared" si="147"/>
        <v>18.63734515060343</v>
      </c>
      <c r="AQ577" s="112">
        <f t="shared" si="148"/>
        <v>-35.573642384847219</v>
      </c>
      <c r="AR577" s="101">
        <f>INDEX(Historical!$C$7:$C$1045,MATCH(B577,Historical!$B$7:$B$1045,0))*IF(AH577="n/a",1.03,IF(AH577&lt;0,1.01,IF(AH577&gt;10,1.1,(1+AH577/100))))</f>
        <v>1.1880000000000002</v>
      </c>
      <c r="AS577" s="109">
        <f t="shared" si="149"/>
        <v>1.2432420000000002</v>
      </c>
      <c r="AT577" s="109">
        <f t="shared" si="155"/>
        <v>1.3675662000000004</v>
      </c>
      <c r="AU577" s="109">
        <f t="shared" si="155"/>
        <v>1.5043228200000005</v>
      </c>
      <c r="AV577" s="109">
        <f t="shared" si="155"/>
        <v>1.6547551020000006</v>
      </c>
      <c r="AW577" s="109">
        <f t="shared" si="150"/>
        <v>6.9578861220000014</v>
      </c>
      <c r="AX577" s="113">
        <f t="shared" si="151"/>
        <v>25.827342694877508</v>
      </c>
      <c r="AY577" s="100">
        <v>0.92</v>
      </c>
      <c r="AZ577" s="100">
        <v>38.79</v>
      </c>
      <c r="BA577" s="100">
        <v>-6.36</v>
      </c>
      <c r="BB577" s="100">
        <v>15.03</v>
      </c>
      <c r="BC577" s="100">
        <v>20.919999999999998</v>
      </c>
      <c r="BE577" s="12">
        <v>2016</v>
      </c>
      <c r="BF577" s="12">
        <f t="shared" si="153"/>
        <v>1</v>
      </c>
      <c r="BG577" s="100">
        <v>2.94</v>
      </c>
      <c r="BH577" s="55" t="s">
        <v>121</v>
      </c>
      <c r="BI577" s="55" t="s">
        <v>122</v>
      </c>
    </row>
    <row r="578" spans="1:61" ht="12.75" customHeight="1" x14ac:dyDescent="0.2">
      <c r="A578" s="55" t="s">
        <v>478</v>
      </c>
      <c r="B578" s="55" t="s">
        <v>479</v>
      </c>
      <c r="C578" s="156" t="s">
        <v>125</v>
      </c>
      <c r="D578" s="98" t="s">
        <v>126</v>
      </c>
      <c r="E578" s="157">
        <v>28</v>
      </c>
      <c r="F578" s="2">
        <v>130</v>
      </c>
      <c r="G578" s="2" t="s">
        <v>119</v>
      </c>
      <c r="H578" s="2" t="s">
        <v>118</v>
      </c>
      <c r="I578" s="100">
        <v>98.03</v>
      </c>
      <c r="J578" s="101">
        <f t="shared" si="139"/>
        <v>4.4884219116596968</v>
      </c>
      <c r="K578" s="104">
        <v>1.1000000000000001</v>
      </c>
      <c r="L578" s="71">
        <v>4</v>
      </c>
      <c r="M578" s="28">
        <f t="shared" si="140"/>
        <v>4.4000000000000004</v>
      </c>
      <c r="N578" s="103" t="s">
        <v>136</v>
      </c>
      <c r="O578" s="104">
        <v>1.08</v>
      </c>
      <c r="P578" s="158">
        <v>45884</v>
      </c>
      <c r="Q578" s="158">
        <v>45902</v>
      </c>
      <c r="R578" s="28">
        <f t="shared" si="141"/>
        <v>1.8518518518518534</v>
      </c>
      <c r="S578" s="105">
        <f>IF(INDEX(Historical!$D$7:$D1578,MATCH(B578,Historical!$B$7:$B$1044,0))=0,"n/a",(INDEX(Historical!$C$7:$C$1044,MATCH(B578,Historical!$B$7:$B$1044,0))/INDEX(Historical!$D$7:$D$1044,MATCH(B578,Historical!$B$7:$B$1044,0))-1)*100)</f>
        <v>1.8691588785046731</v>
      </c>
      <c r="T578" s="105">
        <f>IF(INDEX(Historical!$F$7:$F$1044,MATCH(B578,Historical!$B$7:$B$1044,0))=0,"n/a",((INDEX(Historical!$C$7:$C$1044,MATCH(B578,Historical!$B$7:$B$1044,0))/INDEX(Historical!$F$7:$F$1044,MATCH(B578,Historical!$B$7:$B$1044,0)))^(1/3)-1)*100)</f>
        <v>2.7432924443053119</v>
      </c>
      <c r="U578" s="105">
        <f>IF(INDEX(Historical!$H$7:$H$1044,MATCH(B578,Historical!$B$7:$B$1044,0))=0,"n/a",((INDEX(Historical!$C$7:$C$1044,MATCH(B578,Historical!$B$7:$B$1044,0))/INDEX(Historical!$H$7:$H$1044,MATCH(B578,Historical!$B$7:$B$1044,0)))^(1/5)-1)*100)</f>
        <v>4.1375361551367229</v>
      </c>
      <c r="V578" s="105">
        <f>IF(INDEX(Historical!$M$7:$M$1044,MATCH(B578,Historical!$B$7:$B$1044,0))=0,"n/a",((INDEX(Historical!$C$7:$C$1044,MATCH(B578,Historical!$B$7:$B$1044,0))/INDEX(Historical!$M$7:$M$1044,MATCH(B578,Historical!$B$7:$B$1044,0)))^(1/10)-1)*100)</f>
        <v>5.2248995407145893</v>
      </c>
      <c r="W578" s="106">
        <f t="shared" si="142"/>
        <v>0.79188817371421616</v>
      </c>
      <c r="X578" s="107" t="str">
        <f t="shared" si="143"/>
        <v>n/a</v>
      </c>
      <c r="Y578" s="123"/>
      <c r="Z578" s="101" t="str">
        <f t="shared" si="144"/>
        <v>n/a</v>
      </c>
      <c r="AA578" s="109" t="str">
        <f t="shared" si="145"/>
        <v>n/a</v>
      </c>
      <c r="AB578" s="71">
        <v>4</v>
      </c>
      <c r="AC578" s="100">
        <v>-11.79</v>
      </c>
      <c r="AD578" s="100">
        <v>3.69</v>
      </c>
      <c r="AE578" s="100">
        <v>1.17</v>
      </c>
      <c r="AF578" s="100">
        <v>2</v>
      </c>
      <c r="AG578" s="100">
        <v>-20.68</v>
      </c>
      <c r="AH578" s="100">
        <v>-10.79</v>
      </c>
      <c r="AI578" s="100">
        <v>11.459999999999999</v>
      </c>
      <c r="AJ578" s="100" t="s">
        <v>142</v>
      </c>
      <c r="AK578" s="100">
        <v>2.64</v>
      </c>
      <c r="AL578" s="100">
        <v>10450</v>
      </c>
      <c r="AM578" s="100">
        <v>2.25</v>
      </c>
      <c r="AN578" s="100">
        <v>1.43</v>
      </c>
      <c r="AO578" s="110" t="str">
        <f t="shared" si="146"/>
        <v>n/a</v>
      </c>
      <c r="AP578" s="111">
        <f t="shared" si="147"/>
        <v>8.6259580667964197</v>
      </c>
      <c r="AQ578" s="112" t="str">
        <f t="shared" si="148"/>
        <v>n/a</v>
      </c>
      <c r="AR578" s="101">
        <f>INDEX(Historical!$C$7:$C$1045,MATCH(B578,Historical!$B$7:$B$1045,0))*IF(AH578="n/a",1.03,IF(AH578&lt;0,1.01,IF(AH578&gt;10,1.1,(1+AH578/100))))</f>
        <v>4.4036</v>
      </c>
      <c r="AS578" s="109">
        <f t="shared" si="149"/>
        <v>4.84396</v>
      </c>
      <c r="AT578" s="109">
        <f t="shared" si="155"/>
        <v>4.971840544</v>
      </c>
      <c r="AU578" s="109">
        <f t="shared" si="155"/>
        <v>5.1030971343616001</v>
      </c>
      <c r="AV578" s="109">
        <f t="shared" si="155"/>
        <v>5.2378188987087464</v>
      </c>
      <c r="AW578" s="109">
        <f t="shared" si="150"/>
        <v>24.560316577070346</v>
      </c>
      <c r="AX578" s="113">
        <f t="shared" si="151"/>
        <v>25.053877973141226</v>
      </c>
      <c r="AY578" s="100">
        <v>0.24</v>
      </c>
      <c r="AZ578" s="100">
        <v>11.08</v>
      </c>
      <c r="BA578" s="100">
        <v>-17.89</v>
      </c>
      <c r="BB578" s="100">
        <v>-2.96</v>
      </c>
      <c r="BC578" s="100">
        <v>-6.2</v>
      </c>
      <c r="BE578" s="12">
        <v>1998</v>
      </c>
      <c r="BF578" s="12">
        <f t="shared" si="153"/>
        <v>3</v>
      </c>
      <c r="BG578" s="100">
        <v>-7.24</v>
      </c>
      <c r="BH578" s="55" t="s">
        <v>121</v>
      </c>
      <c r="BI578" s="55" t="s">
        <v>122</v>
      </c>
    </row>
    <row r="579" spans="1:61" ht="12.75" customHeight="1" x14ac:dyDescent="0.2">
      <c r="A579" s="116" t="s">
        <v>1634</v>
      </c>
      <c r="B579" s="55" t="s">
        <v>1635</v>
      </c>
      <c r="C579" s="156" t="s">
        <v>300</v>
      </c>
      <c r="D579" s="98" t="s">
        <v>323</v>
      </c>
      <c r="E579" s="157">
        <v>6</v>
      </c>
      <c r="F579" s="2">
        <v>666</v>
      </c>
      <c r="G579" s="2" t="s">
        <v>146</v>
      </c>
      <c r="H579" s="2" t="s">
        <v>146</v>
      </c>
      <c r="I579" s="100">
        <v>37.08</v>
      </c>
      <c r="J579" s="101">
        <f t="shared" si="139"/>
        <v>3.3710895361380797</v>
      </c>
      <c r="K579" s="104">
        <v>0.3125</v>
      </c>
      <c r="L579" s="71">
        <v>4</v>
      </c>
      <c r="M579" s="28">
        <f t="shared" si="140"/>
        <v>1.25</v>
      </c>
      <c r="N579" s="103" t="s">
        <v>151</v>
      </c>
      <c r="O579" s="104">
        <v>0.29249999999999998</v>
      </c>
      <c r="P579" s="158">
        <v>46142</v>
      </c>
      <c r="Q579" s="158">
        <v>46157</v>
      </c>
      <c r="R579" s="28">
        <f t="shared" si="141"/>
        <v>6.8376068376068435</v>
      </c>
      <c r="S579" s="105">
        <f>IF(INDEX(Historical!$D$7:$D1579,MATCH(B579,Historical!$B$7:$B$1044,0))=0,"n/a",(INDEX(Historical!$C$7:$C$1044,MATCH(B579,Historical!$B$7:$B$1044,0))/INDEX(Historical!$D$7:$D$1044,MATCH(B579,Historical!$B$7:$B$1044,0))-1)*100)</f>
        <v>6.2211981566820285</v>
      </c>
      <c r="T579" s="105">
        <f>IF(INDEX(Historical!$F$7:$F$1044,MATCH(B579,Historical!$B$7:$B$1044,0))=0,"n/a",((INDEX(Historical!$C$7:$C$1044,MATCH(B579,Historical!$B$7:$B$1044,0))/INDEX(Historical!$F$7:$F$1044,MATCH(B579,Historical!$B$7:$B$1044,0)))^(1/3)-1)*100)</f>
        <v>12.823256517151949</v>
      </c>
      <c r="U579" s="105">
        <f>IF(INDEX(Historical!$H$7:$H$1044,MATCH(B579,Historical!$B$7:$B$1044,0))=0,"n/a",((INDEX(Historical!$C$7:$C$1044,MATCH(B579,Historical!$B$7:$B$1044,0))/INDEX(Historical!$H$7:$H$1044,MATCH(B579,Historical!$B$7:$B$1044,0)))^(1/5)-1)*100)</f>
        <v>10.095916995746723</v>
      </c>
      <c r="V579" s="105">
        <f>IF(INDEX(Historical!$M$7:$M$1044,MATCH(B579,Historical!$B$7:$B$1044,0))=0,"n/a",((INDEX(Historical!$C$7:$C$1044,MATCH(B579,Historical!$B$7:$B$1044,0))/INDEX(Historical!$M$7:$M$1044,MATCH(B579,Historical!$B$7:$B$1044,0)))^(1/10)-1)*100)</f>
        <v>0.51310321509958623</v>
      </c>
      <c r="W579" s="106">
        <f t="shared" si="142"/>
        <v>19.676191258687094</v>
      </c>
      <c r="X579" s="107" t="str">
        <f t="shared" si="143"/>
        <v>n/a</v>
      </c>
      <c r="Y579" s="162"/>
      <c r="Z579" s="101">
        <f t="shared" si="144"/>
        <v>126.26262626262626</v>
      </c>
      <c r="AA579" s="109">
        <f t="shared" si="145"/>
        <v>37.454545454545453</v>
      </c>
      <c r="AB579" s="71">
        <v>12</v>
      </c>
      <c r="AC579" s="100">
        <v>0.99</v>
      </c>
      <c r="AD579" s="100" t="s">
        <v>142</v>
      </c>
      <c r="AE579" s="100">
        <v>7.3</v>
      </c>
      <c r="AF579" s="100">
        <v>6.04</v>
      </c>
      <c r="AG579" s="100">
        <v>16.760000000000002</v>
      </c>
      <c r="AH579" s="100">
        <v>6.36</v>
      </c>
      <c r="AI579" s="100">
        <v>10.6</v>
      </c>
      <c r="AJ579" s="100" t="s">
        <v>142</v>
      </c>
      <c r="AK579" s="100" t="s">
        <v>142</v>
      </c>
      <c r="AL579" s="100">
        <v>4250</v>
      </c>
      <c r="AM579" s="100">
        <v>2.5</v>
      </c>
      <c r="AN579" s="100">
        <v>2.44</v>
      </c>
      <c r="AO579" s="110">
        <f t="shared" si="146"/>
        <v>-23.987538922660651</v>
      </c>
      <c r="AP579" s="111">
        <f t="shared" si="147"/>
        <v>13.467006531884802</v>
      </c>
      <c r="AQ579" s="112">
        <f t="shared" si="148"/>
        <v>217.08775830146215</v>
      </c>
      <c r="AR579" s="101">
        <f>INDEX(Historical!$C$7:$C$1045,MATCH(B579,Historical!$B$7:$B$1045,0))*IF(AH579="n/a",1.03,IF(AH579&lt;0,1.01,IF(AH579&gt;10,1.1,(1+AH579/100))))</f>
        <v>1.2257990000000003</v>
      </c>
      <c r="AS579" s="109">
        <f t="shared" si="149"/>
        <v>1.3483789000000004</v>
      </c>
      <c r="AT579" s="109">
        <f t="shared" si="155"/>
        <v>1.3888302670000003</v>
      </c>
      <c r="AU579" s="109">
        <f t="shared" si="155"/>
        <v>1.4304951750100003</v>
      </c>
      <c r="AV579" s="109">
        <f t="shared" si="155"/>
        <v>1.4734100302603004</v>
      </c>
      <c r="AW579" s="109">
        <f t="shared" si="150"/>
        <v>6.866913372270302</v>
      </c>
      <c r="AX579" s="113">
        <f t="shared" si="151"/>
        <v>18.519183851861655</v>
      </c>
      <c r="AY579" s="100">
        <v>1.1299999999999999</v>
      </c>
      <c r="AZ579" s="100">
        <v>29.24</v>
      </c>
      <c r="BA579" s="100">
        <v>-2.29</v>
      </c>
      <c r="BB579" s="100">
        <v>3.46</v>
      </c>
      <c r="BC579" s="100">
        <v>9.65</v>
      </c>
      <c r="BE579" s="12">
        <v>2021</v>
      </c>
      <c r="BF579" s="12">
        <f t="shared" si="153"/>
        <v>0</v>
      </c>
      <c r="BG579" s="100">
        <v>4.5199999999999996</v>
      </c>
      <c r="BH579" s="55" t="s">
        <v>121</v>
      </c>
      <c r="BI579" s="55" t="s">
        <v>302</v>
      </c>
    </row>
    <row r="580" spans="1:61" ht="12.75" customHeight="1" x14ac:dyDescent="0.2">
      <c r="A580" s="116" t="s">
        <v>5599</v>
      </c>
      <c r="B580" s="55" t="s">
        <v>3486</v>
      </c>
      <c r="C580" s="156" t="s">
        <v>263</v>
      </c>
      <c r="D580" s="98" t="s">
        <v>5600</v>
      </c>
      <c r="E580" s="157">
        <v>5</v>
      </c>
      <c r="F580" s="2">
        <v>703</v>
      </c>
      <c r="G580" s="2" t="s">
        <v>146</v>
      </c>
      <c r="H580" s="2" t="s">
        <v>146</v>
      </c>
      <c r="I580" s="100">
        <v>56.88</v>
      </c>
      <c r="J580" s="101">
        <f t="shared" si="139"/>
        <v>2.0745428973277074</v>
      </c>
      <c r="K580" s="104">
        <v>0.29499999999999998</v>
      </c>
      <c r="L580" s="71">
        <v>4</v>
      </c>
      <c r="M580" s="28">
        <f t="shared" si="140"/>
        <v>1.18</v>
      </c>
      <c r="N580" s="103" t="s">
        <v>147</v>
      </c>
      <c r="O580" s="104">
        <v>0.28499999999999998</v>
      </c>
      <c r="P580" s="158">
        <v>46064</v>
      </c>
      <c r="Q580" s="158">
        <v>46114</v>
      </c>
      <c r="R580" s="28">
        <f t="shared" si="141"/>
        <v>3.5087719298245648</v>
      </c>
      <c r="S580" s="105">
        <f>IF(INDEX(Historical!$D$7:$D1719,MATCH(B580,Historical!$B$7:$B$1044,0))=0,"n/a",(INDEX(Historical!$C$7:$C$1044,MATCH(B580,Historical!$B$7:$B$1044,0))/INDEX(Historical!$D$7:$D$1044,MATCH(B580,Historical!$B$7:$B$1044,0))-1)*100)</f>
        <v>5.1162790697674154</v>
      </c>
      <c r="T580" s="105">
        <f>IF(INDEX(Historical!$F$7:$F$1044,MATCH(B580,Historical!$B$7:$B$1044,0))=0,"n/a",((INDEX(Historical!$C$7:$C$1044,MATCH(B580,Historical!$B$7:$B$1044,0))/INDEX(Historical!$F$7:$F$1044,MATCH(B580,Historical!$B$7:$B$1044,0)))^(1/3)-1)*100)</f>
        <v>23.493016118117694</v>
      </c>
      <c r="U580" s="105">
        <f>IF(INDEX(Historical!$H$7:$H$1044,MATCH(B580,Historical!$B$7:$B$1044,0))=0,"n/a",((INDEX(Historical!$C$7:$C$1044,MATCH(B580,Historical!$B$7:$B$1044,0))/INDEX(Historical!$H$7:$H$1044,MATCH(B580,Historical!$B$7:$B$1044,0)))^(1/5)-1)*100)</f>
        <v>-1.9982826721994806</v>
      </c>
      <c r="V580" s="105">
        <f>IF(INDEX(Historical!$M$7:$M$1044,MATCH(B580,Historical!$B$7:$B$1044,0))=0,"n/a",((INDEX(Historical!$C$7:$C$1044,MATCH(B580,Historical!$B$7:$B$1044,0))/INDEX(Historical!$M$7:$M$1044,MATCH(B580,Historical!$B$7:$B$1044,0)))^(1/10)-1)*100)</f>
        <v>-5.0636601018877903</v>
      </c>
      <c r="W580" s="106" t="str">
        <f t="shared" si="142"/>
        <v>n/a</v>
      </c>
      <c r="X580" s="107" t="str">
        <f t="shared" si="143"/>
        <v>n/a</v>
      </c>
      <c r="Y580" s="162"/>
      <c r="Z580" s="101">
        <f t="shared" si="144"/>
        <v>51.754385964912288</v>
      </c>
      <c r="AA580" s="109">
        <f t="shared" si="145"/>
        <v>24.947368421052634</v>
      </c>
      <c r="AB580" s="71">
        <v>12</v>
      </c>
      <c r="AC580" s="100">
        <v>2.2799999999999998</v>
      </c>
      <c r="AD580" s="100">
        <v>1.85</v>
      </c>
      <c r="AE580" s="100">
        <v>2.38</v>
      </c>
      <c r="AF580" s="100">
        <v>3.25</v>
      </c>
      <c r="AG580" s="100">
        <v>14.57</v>
      </c>
      <c r="AH580" s="100">
        <v>-10.26</v>
      </c>
      <c r="AI580" s="100">
        <v>26.91</v>
      </c>
      <c r="AJ580" s="100" t="s">
        <v>142</v>
      </c>
      <c r="AK580" s="100">
        <v>9.2299999999999986</v>
      </c>
      <c r="AL580" s="100">
        <v>85380</v>
      </c>
      <c r="AM580" s="100">
        <v>0.38</v>
      </c>
      <c r="AN580" s="100">
        <v>0.44</v>
      </c>
      <c r="AO580" s="110">
        <f t="shared" si="146"/>
        <v>-24.871108195924407</v>
      </c>
      <c r="AP580" s="111">
        <f t="shared" si="147"/>
        <v>7.6260225128226722E-2</v>
      </c>
      <c r="AQ580" s="112">
        <f t="shared" si="148"/>
        <v>89.829101349867457</v>
      </c>
      <c r="AR580" s="101">
        <f>INDEX(Historical!$C$7:$C$1045,MATCH(B580,Historical!$B$7:$B$1045,0))*IF(AH580="n/a",1.03,IF(AH580&lt;0,1.01,IF(AH580&gt;10,1.1,(1+AH580/100))))</f>
        <v>1.1413</v>
      </c>
      <c r="AS580" s="109">
        <f t="shared" si="149"/>
        <v>1.25543</v>
      </c>
      <c r="AT580" s="109">
        <f t="shared" si="155"/>
        <v>1.371306189</v>
      </c>
      <c r="AU580" s="109">
        <f t="shared" si="155"/>
        <v>1.4978777502447</v>
      </c>
      <c r="AV580" s="109">
        <f t="shared" si="155"/>
        <v>1.6361318665922859</v>
      </c>
      <c r="AW580" s="109">
        <f t="shared" si="150"/>
        <v>6.9020458058369858</v>
      </c>
      <c r="AX580" s="113">
        <f t="shared" si="151"/>
        <v>12.134398392821705</v>
      </c>
      <c r="AY580" s="100">
        <v>0.72</v>
      </c>
      <c r="AZ580" s="100">
        <v>79.77</v>
      </c>
      <c r="BA580" s="100">
        <v>-0.03</v>
      </c>
      <c r="BB580" s="100">
        <v>12.15</v>
      </c>
      <c r="BC580" s="100">
        <v>37.76</v>
      </c>
      <c r="BE580" s="12">
        <v>2022</v>
      </c>
      <c r="BF580" s="12">
        <f t="shared" si="153"/>
        <v>0</v>
      </c>
      <c r="BG580" s="100">
        <v>6.43</v>
      </c>
      <c r="BH580" s="55" t="s">
        <v>121</v>
      </c>
      <c r="BI580" s="55" t="s">
        <v>122</v>
      </c>
    </row>
    <row r="581" spans="1:61" ht="12.75" customHeight="1" x14ac:dyDescent="0.2">
      <c r="A581" s="123" t="s">
        <v>1217</v>
      </c>
      <c r="B581" s="55" t="s">
        <v>1218</v>
      </c>
      <c r="C581" s="156" t="s">
        <v>139</v>
      </c>
      <c r="D581" s="98" t="s">
        <v>171</v>
      </c>
      <c r="E581" s="157">
        <v>23</v>
      </c>
      <c r="F581" s="2">
        <v>171</v>
      </c>
      <c r="G581" s="2" t="s">
        <v>146</v>
      </c>
      <c r="H581" s="2" t="s">
        <v>146</v>
      </c>
      <c r="I581" s="100">
        <v>40.549999999999997</v>
      </c>
      <c r="J581" s="101">
        <f t="shared" si="139"/>
        <v>2.0715166461159065</v>
      </c>
      <c r="K581" s="104">
        <v>0.21</v>
      </c>
      <c r="L581" s="71">
        <v>4</v>
      </c>
      <c r="M581" s="28">
        <f t="shared" si="140"/>
        <v>0.84</v>
      </c>
      <c r="N581" s="103" t="s">
        <v>270</v>
      </c>
      <c r="O581" s="104">
        <v>0.2</v>
      </c>
      <c r="P581" s="158">
        <v>46098</v>
      </c>
      <c r="Q581" s="158">
        <v>46112</v>
      </c>
      <c r="R581" s="28">
        <f t="shared" si="141"/>
        <v>4.9999999999999902</v>
      </c>
      <c r="S581" s="105">
        <f>IF(INDEX(Historical!$D$7:$D1580,MATCH(B581,Historical!$B$7:$B$1044,0))=0,"n/a",(INDEX(Historical!$C$7:$C$1044,MATCH(B581,Historical!$B$7:$B$1044,0))/INDEX(Historical!$D$7:$D$1044,MATCH(B581,Historical!$B$7:$B$1044,0))-1)*100)</f>
        <v>5.2631578947368363</v>
      </c>
      <c r="T581" s="105">
        <f>IF(INDEX(Historical!$F$7:$F$1044,MATCH(B581,Historical!$B$7:$B$1044,0))=0,"n/a",((INDEX(Historical!$C$7:$C$1044,MATCH(B581,Historical!$B$7:$B$1044,0))/INDEX(Historical!$F$7:$F$1044,MATCH(B581,Historical!$B$7:$B$1044,0)))^(1/3)-1)*100)</f>
        <v>7.7217345015941907</v>
      </c>
      <c r="U581" s="105">
        <f>IF(INDEX(Historical!$H$7:$H$1044,MATCH(B581,Historical!$B$7:$B$1044,0))=0,"n/a",((INDEX(Historical!$C$7:$C$1044,MATCH(B581,Historical!$B$7:$B$1044,0))/INDEX(Historical!$H$7:$H$1044,MATCH(B581,Historical!$B$7:$B$1044,0)))^(1/5)-1)*100)</f>
        <v>10.756634324829006</v>
      </c>
      <c r="V581" s="105">
        <f>IF(INDEX(Historical!$M$7:$M$1044,MATCH(B581,Historical!$B$7:$B$1044,0))=0,"n/a",((INDEX(Historical!$C$7:$C$1044,MATCH(B581,Historical!$B$7:$B$1044,0))/INDEX(Historical!$M$7:$M$1044,MATCH(B581,Historical!$B$7:$B$1044,0)))^(1/10)-1)*100)</f>
        <v>9.5958226385217227</v>
      </c>
      <c r="W581" s="106">
        <f t="shared" si="142"/>
        <v>1.1209705233241067</v>
      </c>
      <c r="X581" s="107" t="str">
        <f t="shared" si="143"/>
        <v>n/a</v>
      </c>
      <c r="Y581" s="159"/>
      <c r="Z581" s="101">
        <f t="shared" si="144"/>
        <v>31.578947368421051</v>
      </c>
      <c r="AA581" s="109">
        <f t="shared" si="145"/>
        <v>15.244360902255638</v>
      </c>
      <c r="AB581" s="71">
        <v>12</v>
      </c>
      <c r="AC581" s="100">
        <v>2.66</v>
      </c>
      <c r="AD581" s="100">
        <v>1.68</v>
      </c>
      <c r="AE581" s="100">
        <v>0.65</v>
      </c>
      <c r="AF581" s="100">
        <v>1.88</v>
      </c>
      <c r="AG581" s="100">
        <v>12.870000000000001</v>
      </c>
      <c r="AH581" s="100">
        <v>2.08</v>
      </c>
      <c r="AI581" s="100">
        <v>7.4499999999999993</v>
      </c>
      <c r="AJ581" s="100">
        <v>-0.52</v>
      </c>
      <c r="AK581" s="100">
        <v>5.8999999999999995</v>
      </c>
      <c r="AL581" s="100">
        <v>4290</v>
      </c>
      <c r="AM581" s="100">
        <v>17.14</v>
      </c>
      <c r="AN581" s="100">
        <v>2.0099999999999998</v>
      </c>
      <c r="AO581" s="110">
        <f t="shared" si="146"/>
        <v>-2.4162099313107248</v>
      </c>
      <c r="AP581" s="111">
        <f t="shared" si="147"/>
        <v>12.828150970944913</v>
      </c>
      <c r="AQ581" s="112">
        <f t="shared" si="148"/>
        <v>12.860579667010397</v>
      </c>
      <c r="AR581" s="101">
        <f>INDEX(Historical!$C$7:$C$1045,MATCH(B581,Historical!$B$7:$B$1045,0))*IF(AH581="n/a",1.03,IF(AH581&lt;0,1.01,IF(AH581&gt;10,1.1,(1+AH581/100))))</f>
        <v>0.81664000000000003</v>
      </c>
      <c r="AS581" s="109">
        <f t="shared" si="149"/>
        <v>0.8774796800000001</v>
      </c>
      <c r="AT581" s="109">
        <f t="shared" si="155"/>
        <v>0.92925098112000004</v>
      </c>
      <c r="AU581" s="109">
        <f t="shared" si="155"/>
        <v>0.98407678900607998</v>
      </c>
      <c r="AV581" s="109">
        <f t="shared" si="155"/>
        <v>1.0421373195574386</v>
      </c>
      <c r="AW581" s="109">
        <f t="shared" si="150"/>
        <v>4.6495847696835186</v>
      </c>
      <c r="AX581" s="113">
        <f t="shared" si="151"/>
        <v>11.466300295150479</v>
      </c>
      <c r="AY581" s="100">
        <v>0.73</v>
      </c>
      <c r="AZ581" s="100">
        <v>12.17</v>
      </c>
      <c r="BA581" s="100">
        <v>-28.910000000000004</v>
      </c>
      <c r="BB581" s="100">
        <v>-3.54</v>
      </c>
      <c r="BC581" s="100">
        <v>-6.34</v>
      </c>
      <c r="BE581" s="12">
        <v>2004</v>
      </c>
      <c r="BF581" s="12">
        <f t="shared" si="153"/>
        <v>2</v>
      </c>
      <c r="BG581" s="100">
        <v>3.1300000000000003</v>
      </c>
      <c r="BH581" s="55" t="s">
        <v>121</v>
      </c>
      <c r="BI581" s="55" t="s">
        <v>122</v>
      </c>
    </row>
    <row r="582" spans="1:61" ht="12.75" customHeight="1" x14ac:dyDescent="0.2">
      <c r="A582" s="123" t="s">
        <v>1219</v>
      </c>
      <c r="B582" s="55" t="s">
        <v>1220</v>
      </c>
      <c r="C582" s="156" t="s">
        <v>134</v>
      </c>
      <c r="D582" s="98" t="s">
        <v>412</v>
      </c>
      <c r="E582" s="157">
        <v>14</v>
      </c>
      <c r="F582" s="2">
        <v>364</v>
      </c>
      <c r="G582" s="2" t="s">
        <v>146</v>
      </c>
      <c r="H582" s="2" t="s">
        <v>146</v>
      </c>
      <c r="I582" s="100">
        <v>68.239999999999995</v>
      </c>
      <c r="J582" s="101">
        <f t="shared" si="139"/>
        <v>1.4654161781946073</v>
      </c>
      <c r="K582" s="104">
        <v>0.25</v>
      </c>
      <c r="L582" s="71">
        <v>4</v>
      </c>
      <c r="M582" s="28">
        <f t="shared" si="140"/>
        <v>1</v>
      </c>
      <c r="N582" s="103" t="s">
        <v>273</v>
      </c>
      <c r="O582" s="104">
        <v>0.23</v>
      </c>
      <c r="P582" s="158">
        <v>45884</v>
      </c>
      <c r="Q582" s="158">
        <v>45898</v>
      </c>
      <c r="R582" s="28">
        <f t="shared" si="141"/>
        <v>8.6956521739130395</v>
      </c>
      <c r="S582" s="105">
        <f>IF(INDEX(Historical!$D$7:$D1581,MATCH(B582,Historical!$B$7:$B$1044,0))=0,"n/a",(INDEX(Historical!$C$7:$C$1044,MATCH(B582,Historical!$B$7:$B$1044,0))/INDEX(Historical!$D$7:$D$1044,MATCH(B582,Historical!$B$7:$B$1044,0))-1)*100)</f>
        <v>11.363636363636353</v>
      </c>
      <c r="T582" s="105">
        <f>IF(INDEX(Historical!$F$7:$F$1044,MATCH(B582,Historical!$B$7:$B$1044,0))=0,"n/a",((INDEX(Historical!$C$7:$C$1044,MATCH(B582,Historical!$B$7:$B$1044,0))/INDEX(Historical!$F$7:$F$1044,MATCH(B582,Historical!$B$7:$B$1044,0)))^(1/3)-1)*100)</f>
        <v>6.1216696897209211</v>
      </c>
      <c r="U582" s="105">
        <f>IF(INDEX(Historical!$H$7:$H$1044,MATCH(B582,Historical!$B$7:$B$1044,0))=0,"n/a",((INDEX(Historical!$C$7:$C$1044,MATCH(B582,Historical!$B$7:$B$1044,0))/INDEX(Historical!$H$7:$H$1044,MATCH(B582,Historical!$B$7:$B$1044,0)))^(1/5)-1)*100)</f>
        <v>10.310020440058288</v>
      </c>
      <c r="V582" s="105">
        <f>IF(INDEX(Historical!$M$7:$M$1044,MATCH(B582,Historical!$B$7:$B$1044,0))=0,"n/a",((INDEX(Historical!$C$7:$C$1044,MATCH(B582,Historical!$B$7:$B$1044,0))/INDEX(Historical!$M$7:$M$1044,MATCH(B582,Historical!$B$7:$B$1044,0)))^(1/10)-1)*100)</f>
        <v>10.8449222600272</v>
      </c>
      <c r="W582" s="106">
        <f t="shared" si="142"/>
        <v>0.95067721029771857</v>
      </c>
      <c r="X582" s="107">
        <f t="shared" si="143"/>
        <v>0.89032991710347908</v>
      </c>
      <c r="Y582" s="162"/>
      <c r="Z582" s="101">
        <f t="shared" si="144"/>
        <v>16.694490818030051</v>
      </c>
      <c r="AA582" s="109">
        <f t="shared" si="145"/>
        <v>11.392320534223705</v>
      </c>
      <c r="AB582" s="71">
        <v>12</v>
      </c>
      <c r="AC582" s="100">
        <v>5.99</v>
      </c>
      <c r="AD582" s="100" t="s">
        <v>142</v>
      </c>
      <c r="AE582" s="100">
        <v>2.41</v>
      </c>
      <c r="AF582" s="100">
        <v>1.31</v>
      </c>
      <c r="AG582" s="100">
        <v>12.17</v>
      </c>
      <c r="AH582" s="100">
        <v>20.849999999999998</v>
      </c>
      <c r="AI582" s="100">
        <v>7.1400000000000006</v>
      </c>
      <c r="AJ582" s="100">
        <v>11.58</v>
      </c>
      <c r="AK582" s="100" t="s">
        <v>142</v>
      </c>
      <c r="AL582" s="100">
        <v>758.03</v>
      </c>
      <c r="AM582" s="100">
        <v>14.64</v>
      </c>
      <c r="AN582" s="100">
        <v>0.26</v>
      </c>
      <c r="AO582" s="110">
        <f t="shared" si="146"/>
        <v>0.38311608402919006</v>
      </c>
      <c r="AP582" s="111">
        <f t="shared" si="147"/>
        <v>11.775436618252895</v>
      </c>
      <c r="AQ582" s="112">
        <f t="shared" si="148"/>
        <v>-18.557614366329013</v>
      </c>
      <c r="AR582" s="101">
        <f>INDEX(Historical!$C$7:$C$1045,MATCH(B582,Historical!$B$7:$B$1045,0))*IF(AH582="n/a",1.03,IF(AH582&lt;0,1.01,IF(AH582&gt;10,1.1,(1+AH582/100))))</f>
        <v>1.0780000000000001</v>
      </c>
      <c r="AS582" s="109">
        <f t="shared" si="149"/>
        <v>1.1549692</v>
      </c>
      <c r="AT582" s="109">
        <f t="shared" si="155"/>
        <v>1.189618276</v>
      </c>
      <c r="AU582" s="109">
        <f t="shared" si="155"/>
        <v>1.22530682428</v>
      </c>
      <c r="AV582" s="109">
        <f t="shared" si="155"/>
        <v>1.2620660290084</v>
      </c>
      <c r="AW582" s="109">
        <f t="shared" si="150"/>
        <v>5.9099603292884009</v>
      </c>
      <c r="AX582" s="113">
        <f t="shared" si="151"/>
        <v>8.6605514790275517</v>
      </c>
      <c r="AY582" s="100">
        <v>0.89</v>
      </c>
      <c r="AZ582" s="100">
        <v>43.36</v>
      </c>
      <c r="BA582" s="100">
        <v>-2.65</v>
      </c>
      <c r="BB582" s="100">
        <v>5.88</v>
      </c>
      <c r="BC582" s="100">
        <v>16.05</v>
      </c>
      <c r="BE582" s="12">
        <v>2012</v>
      </c>
      <c r="BF582" s="12">
        <f t="shared" si="153"/>
        <v>1</v>
      </c>
      <c r="BG582" s="100">
        <v>1.32</v>
      </c>
      <c r="BH582" s="55" t="s">
        <v>121</v>
      </c>
      <c r="BI582" s="55" t="s">
        <v>122</v>
      </c>
    </row>
    <row r="583" spans="1:61" ht="12.75" customHeight="1" x14ac:dyDescent="0.2">
      <c r="A583" s="55" t="s">
        <v>1221</v>
      </c>
      <c r="B583" s="55" t="s">
        <v>1222</v>
      </c>
      <c r="C583" s="156" t="s">
        <v>116</v>
      </c>
      <c r="D583" s="98" t="s">
        <v>215</v>
      </c>
      <c r="E583" s="157">
        <v>16</v>
      </c>
      <c r="F583" s="2">
        <v>270</v>
      </c>
      <c r="G583" s="2" t="s">
        <v>119</v>
      </c>
      <c r="H583" s="2" t="s">
        <v>119</v>
      </c>
      <c r="I583" s="100">
        <v>383.4</v>
      </c>
      <c r="J583" s="101">
        <f t="shared" ref="J583:J646" si="156">(M583/I583)*100</f>
        <v>2.545644235785081</v>
      </c>
      <c r="K583" s="104">
        <v>2.44</v>
      </c>
      <c r="L583" s="71">
        <v>4</v>
      </c>
      <c r="M583" s="28">
        <f t="shared" ref="M583:M646" si="157">K583*L583</f>
        <v>9.76</v>
      </c>
      <c r="N583" s="103" t="s">
        <v>339</v>
      </c>
      <c r="O583" s="104">
        <v>2.14</v>
      </c>
      <c r="P583" s="158">
        <v>45982</v>
      </c>
      <c r="Q583" s="158">
        <v>46001</v>
      </c>
      <c r="R583" s="28">
        <f t="shared" ref="R583:R646" si="158">(K583-O583)/O583*100</f>
        <v>14.018691588785037</v>
      </c>
      <c r="S583" s="105">
        <f>IF(INDEX(Historical!$D$7:$D1582,MATCH(B583,Historical!$B$7:$B$1044,0))=0,"n/a",(INDEX(Historical!$C$7:$C$1044,MATCH(B583,Historical!$B$7:$B$1044,0))/INDEX(Historical!$D$7:$D$1044,MATCH(B583,Historical!$B$7:$B$1044,0))-1)*100)</f>
        <v>14.766839378238327</v>
      </c>
      <c r="T583" s="105">
        <f>IF(INDEX(Historical!$F$7:$F$1044,MATCH(B583,Historical!$B$7:$B$1044,0))=0,"n/a",((INDEX(Historical!$C$7:$C$1044,MATCH(B583,Historical!$B$7:$B$1044,0))/INDEX(Historical!$F$7:$F$1044,MATCH(B583,Historical!$B$7:$B$1044,0)))^(1/3)-1)*100)</f>
        <v>14.644211573066723</v>
      </c>
      <c r="U583" s="105">
        <f>IF(INDEX(Historical!$H$7:$H$1044,MATCH(B583,Historical!$B$7:$B$1044,0))=0,"n/a",((INDEX(Historical!$C$7:$C$1044,MATCH(B583,Historical!$B$7:$B$1044,0))/INDEX(Historical!$H$7:$H$1044,MATCH(B583,Historical!$B$7:$B$1044,0)))^(1/5)-1)*100)</f>
        <v>14.663512055894312</v>
      </c>
      <c r="V583" s="105">
        <f>IF(INDEX(Historical!$M$7:$M$1044,MATCH(B583,Historical!$B$7:$B$1044,0))=0,"n/a",((INDEX(Historical!$C$7:$C$1044,MATCH(B583,Historical!$B$7:$B$1044,0))/INDEX(Historical!$M$7:$M$1044,MATCH(B583,Historical!$B$7:$B$1044,0)))^(1/10)-1)*100)</f>
        <v>14.947916573600551</v>
      </c>
      <c r="W583" s="106">
        <f t="shared" ref="W583:W646" si="159">IF(OR(U583&lt;=0,U583="n/a",V583&lt;=0,V583="n/a"),"n/a",U583/V583)</f>
        <v>0.98097363493394629</v>
      </c>
      <c r="X583" s="107">
        <f t="shared" ref="X583:X646" si="160">IF(OR(AJ583&lt;=0,AJ583="n/a",U583&lt;=0,U583="n/a"),"n/a",U583/AJ583)</f>
        <v>1.3465116672079258</v>
      </c>
      <c r="Y583" s="55"/>
      <c r="Z583" s="101">
        <f t="shared" ref="Z583:Z646" si="161">IF(OR(AC583&lt;0.01,AC583="n/a"),"n/a",M583/AC583*100)</f>
        <v>50.413223140495866</v>
      </c>
      <c r="AA583" s="109">
        <f t="shared" ref="AA583:AA646" si="162">IF(OR(AC583&lt;0.01,AC583="n/a"),"n/a",I583/AC583)</f>
        <v>19.803719008264462</v>
      </c>
      <c r="AB583" s="71">
        <v>12</v>
      </c>
      <c r="AC583" s="100">
        <v>19.36</v>
      </c>
      <c r="AD583" s="100" t="s">
        <v>142</v>
      </c>
      <c r="AE583" s="100">
        <v>3.8</v>
      </c>
      <c r="AF583" s="100">
        <v>3.33</v>
      </c>
      <c r="AG583" s="100">
        <v>17.829999999999998</v>
      </c>
      <c r="AH583" s="100">
        <v>3.81</v>
      </c>
      <c r="AI583" s="100">
        <v>5.91</v>
      </c>
      <c r="AJ583" s="100">
        <v>10.89</v>
      </c>
      <c r="AK583" s="100" t="s">
        <v>142</v>
      </c>
      <c r="AL583" s="100">
        <v>19860</v>
      </c>
      <c r="AM583" s="100">
        <v>2.33</v>
      </c>
      <c r="AN583" s="100">
        <v>0.22</v>
      </c>
      <c r="AO583" s="110">
        <f t="shared" ref="AO583:AO646" si="163">IF(U583="n/a","n/a",IF(AA583&lt;0,"n/a",IF(AA583="n/a","n/a",J583+U583-AA583)))</f>
        <v>-2.5945627165850702</v>
      </c>
      <c r="AP583" s="111">
        <f t="shared" ref="AP583:AP646" si="164">IF(U583="n/a","n/a",J583+U583)</f>
        <v>17.209156291679392</v>
      </c>
      <c r="AQ583" s="112">
        <f t="shared" ref="AQ583:AQ646" si="165">IF(OR(AC583&lt;0.01,AC583="n/a",AF583="n/a"),"n/a",(I583/SQRT(22.5*AC583*(I583/AF583))-1)*100)</f>
        <v>71.200187301975234</v>
      </c>
      <c r="AR583" s="101">
        <f>INDEX(Historical!$C$7:$C$1045,MATCH(B583,Historical!$B$7:$B$1045,0))*IF(AH583="n/a",1.03,IF(AH583&lt;0,1.01,IF(AH583&gt;10,1.1,(1+AH583/100))))</f>
        <v>9.1975660000000001</v>
      </c>
      <c r="AS583" s="109">
        <f t="shared" ref="AS583:AS646" si="166">IF($AI583="n/a",1.03*AR583,IF($AI583&lt;0,1.01*AR583,IF($AI583&gt;10,1.1*AR583,(1+$AI583/100)*AR583)))</f>
        <v>9.7411421506</v>
      </c>
      <c r="AT583" s="109">
        <f t="shared" si="155"/>
        <v>10.033376415118001</v>
      </c>
      <c r="AU583" s="109">
        <f t="shared" si="155"/>
        <v>10.334377707571541</v>
      </c>
      <c r="AV583" s="109">
        <f t="shared" si="155"/>
        <v>10.644409038798686</v>
      </c>
      <c r="AW583" s="109">
        <f t="shared" ref="AW583:AW646" si="167">SUM(AR583:AV583)</f>
        <v>49.950871312088225</v>
      </c>
      <c r="AX583" s="113">
        <f t="shared" ref="AX583:AX646" si="168">AW583/I583*100</f>
        <v>13.028396273366779</v>
      </c>
      <c r="AY583" s="100">
        <v>0.74</v>
      </c>
      <c r="AZ583" s="100">
        <v>27.05</v>
      </c>
      <c r="BA583" s="100">
        <v>-4.3600000000000003</v>
      </c>
      <c r="BB583" s="100">
        <v>2.31</v>
      </c>
      <c r="BC583" s="100">
        <v>9.26</v>
      </c>
      <c r="BE583" s="12">
        <v>2011</v>
      </c>
      <c r="BF583" s="12">
        <f t="shared" si="153"/>
        <v>1</v>
      </c>
      <c r="BG583" s="100">
        <v>12.34</v>
      </c>
      <c r="BH583" s="55" t="s">
        <v>121</v>
      </c>
      <c r="BI583" s="55" t="s">
        <v>122</v>
      </c>
    </row>
    <row r="584" spans="1:61" ht="12.75" customHeight="1" x14ac:dyDescent="0.2">
      <c r="A584" s="116" t="s">
        <v>1636</v>
      </c>
      <c r="B584" s="55" t="s">
        <v>1637</v>
      </c>
      <c r="C584" s="156" t="s">
        <v>116</v>
      </c>
      <c r="D584" s="98" t="s">
        <v>248</v>
      </c>
      <c r="E584" s="157">
        <v>10</v>
      </c>
      <c r="F584" s="2">
        <v>519</v>
      </c>
      <c r="G584" s="2" t="s">
        <v>146</v>
      </c>
      <c r="H584" s="2" t="s">
        <v>146</v>
      </c>
      <c r="I584" s="100">
        <v>31.09</v>
      </c>
      <c r="J584" s="101">
        <f t="shared" si="156"/>
        <v>1.286587327114828</v>
      </c>
      <c r="K584" s="104">
        <v>0.1</v>
      </c>
      <c r="L584" s="71">
        <v>4</v>
      </c>
      <c r="M584" s="28">
        <f t="shared" si="157"/>
        <v>0.4</v>
      </c>
      <c r="N584" s="103" t="s">
        <v>147</v>
      </c>
      <c r="O584" s="104">
        <v>9.5000000000000001E-2</v>
      </c>
      <c r="P584" s="158">
        <v>46094</v>
      </c>
      <c r="Q584" s="158">
        <v>46120</v>
      </c>
      <c r="R584" s="28">
        <f t="shared" si="158"/>
        <v>5.2631578947368469</v>
      </c>
      <c r="S584" s="105">
        <f>IF(INDEX(Historical!$D$7:$D1583,MATCH(B584,Historical!$B$7:$B$1044,0))=0,"n/a",(INDEX(Historical!$C$7:$C$1044,MATCH(B584,Historical!$B$7:$B$1044,0))/INDEX(Historical!$D$7:$D$1044,MATCH(B584,Historical!$B$7:$B$1044,0))-1)*100)</f>
        <v>1.3333333333333419</v>
      </c>
      <c r="T584" s="105">
        <f>IF(INDEX(Historical!$F$7:$F$1044,MATCH(B584,Historical!$B$7:$B$1044,0))=0,"n/a",((INDEX(Historical!$C$7:$C$1044,MATCH(B584,Historical!$B$7:$B$1044,0))/INDEX(Historical!$F$7:$F$1044,MATCH(B584,Historical!$B$7:$B$1044,0)))^(1/3)-1)*100)</f>
        <v>7.0222229910164247</v>
      </c>
      <c r="U584" s="105">
        <f>IF(INDEX(Historical!$H$7:$H$1044,MATCH(B584,Historical!$B$7:$B$1044,0))=0,"n/a",((INDEX(Historical!$C$7:$C$1044,MATCH(B584,Historical!$B$7:$B$1044,0))/INDEX(Historical!$H$7:$H$1044,MATCH(B584,Historical!$B$7:$B$1044,0)))^(1/5)-1)*100)</f>
        <v>8.3050440268092487</v>
      </c>
      <c r="V584" s="105" t="str">
        <f>IF(INDEX(Historical!$M$7:$M$1044,MATCH(B584,Historical!$B$7:$B$1044,0))=0,"n/a",((INDEX(Historical!$C$7:$C$1044,MATCH(B584,Historical!$B$7:$B$1044,0))/INDEX(Historical!$M$7:$M$1044,MATCH(B584,Historical!$B$7:$B$1044,0)))^(1/10)-1)*100)</f>
        <v>n/a</v>
      </c>
      <c r="W584" s="106" t="str">
        <f t="shared" si="159"/>
        <v>n/a</v>
      </c>
      <c r="X584" s="107" t="str">
        <f t="shared" si="160"/>
        <v>n/a</v>
      </c>
      <c r="Y584" s="165" t="s">
        <v>1722</v>
      </c>
      <c r="Z584" s="101">
        <f t="shared" si="161"/>
        <v>67.79661016949153</v>
      </c>
      <c r="AA584" s="109">
        <f t="shared" si="162"/>
        <v>52.694915254237287</v>
      </c>
      <c r="AB584" s="71">
        <v>12</v>
      </c>
      <c r="AC584" s="100">
        <v>0.59</v>
      </c>
      <c r="AD584" s="100">
        <v>0.54</v>
      </c>
      <c r="AE584" s="100">
        <v>0.96</v>
      </c>
      <c r="AF584" s="100">
        <v>1.8</v>
      </c>
      <c r="AG584" s="100">
        <v>3.45</v>
      </c>
      <c r="AH584" s="100">
        <v>35.589999999999996</v>
      </c>
      <c r="AI584" s="100">
        <v>65.69</v>
      </c>
      <c r="AJ584" s="100">
        <v>-13.15</v>
      </c>
      <c r="AK584" s="100">
        <v>40.56</v>
      </c>
      <c r="AL584" s="100">
        <v>5450</v>
      </c>
      <c r="AM584" s="100">
        <v>70.56</v>
      </c>
      <c r="AN584" s="100">
        <v>0.16</v>
      </c>
      <c r="AO584" s="110">
        <f t="shared" si="163"/>
        <v>-43.103283900313208</v>
      </c>
      <c r="AP584" s="111">
        <f t="shared" si="164"/>
        <v>9.5916313539240772</v>
      </c>
      <c r="AQ584" s="112">
        <f t="shared" si="165"/>
        <v>105.31909848669665</v>
      </c>
      <c r="AR584" s="101">
        <f>INDEX(Historical!$C$7:$C$1045,MATCH(B584,Historical!$B$7:$B$1045,0))*IF(AH584="n/a",1.03,IF(AH584&lt;0,1.01,IF(AH584&gt;10,1.1,(1+AH584/100))))</f>
        <v>0.41800000000000004</v>
      </c>
      <c r="AS584" s="109">
        <f t="shared" si="166"/>
        <v>0.4598000000000001</v>
      </c>
      <c r="AT584" s="109">
        <f t="shared" si="155"/>
        <v>0.50578000000000012</v>
      </c>
      <c r="AU584" s="109">
        <f t="shared" si="155"/>
        <v>0.55635800000000013</v>
      </c>
      <c r="AV584" s="109">
        <f t="shared" si="155"/>
        <v>0.61199380000000014</v>
      </c>
      <c r="AW584" s="109">
        <f t="shared" si="167"/>
        <v>2.5519318000000006</v>
      </c>
      <c r="AX584" s="113">
        <f t="shared" si="168"/>
        <v>8.2082077838533323</v>
      </c>
      <c r="AY584" s="100">
        <v>1.1299999999999999</v>
      </c>
      <c r="AZ584" s="100">
        <v>54.6</v>
      </c>
      <c r="BA584" s="100">
        <v>-1.49</v>
      </c>
      <c r="BB584" s="100">
        <v>13.98</v>
      </c>
      <c r="BC584" s="100">
        <v>21.6</v>
      </c>
      <c r="BE584" s="12">
        <v>2017</v>
      </c>
      <c r="BF584" s="12">
        <f t="shared" si="153"/>
        <v>1</v>
      </c>
      <c r="BG584" s="100">
        <v>2.09</v>
      </c>
      <c r="BH584" s="55" t="s">
        <v>121</v>
      </c>
      <c r="BI584" s="55" t="s">
        <v>122</v>
      </c>
    </row>
    <row r="585" spans="1:61" ht="12.75" customHeight="1" x14ac:dyDescent="0.2">
      <c r="A585" s="116" t="s">
        <v>1638</v>
      </c>
      <c r="B585" s="55" t="s">
        <v>1639</v>
      </c>
      <c r="C585" s="156" t="s">
        <v>198</v>
      </c>
      <c r="D585" s="98" t="s">
        <v>199</v>
      </c>
      <c r="E585" s="157">
        <v>6</v>
      </c>
      <c r="F585" s="2">
        <v>638</v>
      </c>
      <c r="G585" s="2" t="s">
        <v>146</v>
      </c>
      <c r="H585" s="2" t="s">
        <v>146</v>
      </c>
      <c r="I585" s="100">
        <v>228.18</v>
      </c>
      <c r="J585" s="101">
        <f t="shared" si="156"/>
        <v>0.84144096765711263</v>
      </c>
      <c r="K585" s="104">
        <v>0.48</v>
      </c>
      <c r="L585" s="71">
        <v>4</v>
      </c>
      <c r="M585" s="28">
        <f t="shared" si="157"/>
        <v>1.92</v>
      </c>
      <c r="N585" s="103" t="s">
        <v>386</v>
      </c>
      <c r="O585" s="104">
        <v>0.44</v>
      </c>
      <c r="P585" s="158">
        <v>46038</v>
      </c>
      <c r="Q585" s="158">
        <v>46052</v>
      </c>
      <c r="R585" s="28">
        <f t="shared" si="158"/>
        <v>9.0909090909090864</v>
      </c>
      <c r="S585" s="105">
        <f>IF(INDEX(Historical!$D$7:$D1585,MATCH(B585,Historical!$B$7:$B$1044,0))=0,"n/a",(INDEX(Historical!$C$7:$C$1044,MATCH(B585,Historical!$B$7:$B$1044,0))/INDEX(Historical!$D$7:$D$1044,MATCH(B585,Historical!$B$7:$B$1044,0))-1)*100)</f>
        <v>9.9999999999999858</v>
      </c>
      <c r="T585" s="105">
        <f>IF(INDEX(Historical!$F$7:$F$1044,MATCH(B585,Historical!$B$7:$B$1044,0))=0,"n/a",((INDEX(Historical!$C$7:$C$1044,MATCH(B585,Historical!$B$7:$B$1044,0))/INDEX(Historical!$F$7:$F$1044,MATCH(B585,Historical!$B$7:$B$1044,0)))^(1/3)-1)*100)</f>
        <v>13.617128057248994</v>
      </c>
      <c r="U585" s="105">
        <f>IF(INDEX(Historical!$H$7:$H$1044,MATCH(B585,Historical!$B$7:$B$1044,0))=0,"n/a",((INDEX(Historical!$C$7:$C$1044,MATCH(B585,Historical!$B$7:$B$1044,0))/INDEX(Historical!$H$7:$H$1044,MATCH(B585,Historical!$B$7:$B$1044,0)))^(1/5)-1)*100)</f>
        <v>54.428955760232412</v>
      </c>
      <c r="V585" s="105">
        <f>IF(INDEX(Historical!$M$7:$M$1044,MATCH(B585,Historical!$B$7:$B$1044,0))=0,"n/a",((INDEX(Historical!$C$7:$C$1044,MATCH(B585,Historical!$B$7:$B$1044,0))/INDEX(Historical!$M$7:$M$1044,MATCH(B585,Historical!$B$7:$B$1044,0)))^(1/10)-1)*100)</f>
        <v>19.840491646247727</v>
      </c>
      <c r="W585" s="106">
        <f t="shared" si="159"/>
        <v>2.7433269664225342</v>
      </c>
      <c r="X585" s="107" t="str">
        <f t="shared" si="160"/>
        <v>n/a</v>
      </c>
      <c r="Y585" s="162"/>
      <c r="Z585" s="101">
        <f t="shared" si="161"/>
        <v>15.946843853820599</v>
      </c>
      <c r="AA585" s="109">
        <f t="shared" si="162"/>
        <v>18.951827242524917</v>
      </c>
      <c r="AB585" s="71">
        <v>11</v>
      </c>
      <c r="AC585" s="100">
        <v>12.04</v>
      </c>
      <c r="AD585" s="100">
        <v>0.78</v>
      </c>
      <c r="AE585" s="100">
        <v>0.28000000000000003</v>
      </c>
      <c r="AF585" s="100">
        <v>2.0699999999999998</v>
      </c>
      <c r="AG585" s="100">
        <v>11.62</v>
      </c>
      <c r="AH585" s="100">
        <v>26.979999999999997</v>
      </c>
      <c r="AI585" s="100">
        <v>8.32</v>
      </c>
      <c r="AJ585" s="100">
        <v>-0.52</v>
      </c>
      <c r="AK585" s="100">
        <v>16.03</v>
      </c>
      <c r="AL585" s="100">
        <v>18340</v>
      </c>
      <c r="AM585" s="100">
        <v>7.89</v>
      </c>
      <c r="AN585" s="100">
        <v>0.54</v>
      </c>
      <c r="AO585" s="110">
        <f t="shared" si="163"/>
        <v>36.318569485364605</v>
      </c>
      <c r="AP585" s="111">
        <f t="shared" si="164"/>
        <v>55.270396727889526</v>
      </c>
      <c r="AQ585" s="112">
        <f t="shared" si="165"/>
        <v>32.044239037994096</v>
      </c>
      <c r="AR585" s="101">
        <f>INDEX(Historical!$C$7:$C$1045,MATCH(B585,Historical!$B$7:$B$1045,0))*IF(AH585="n/a",1.03,IF(AH585&lt;0,1.01,IF(AH585&gt;10,1.1,(1+AH585/100))))</f>
        <v>1.9360000000000002</v>
      </c>
      <c r="AS585" s="109">
        <f t="shared" si="166"/>
        <v>2.0970751999999999</v>
      </c>
      <c r="AT585" s="109">
        <f t="shared" si="155"/>
        <v>2.3067827200000002</v>
      </c>
      <c r="AU585" s="109">
        <f t="shared" si="155"/>
        <v>2.5374609920000002</v>
      </c>
      <c r="AV585" s="109">
        <f t="shared" si="155"/>
        <v>2.7912070912000004</v>
      </c>
      <c r="AW585" s="109">
        <f t="shared" si="167"/>
        <v>11.6685260032</v>
      </c>
      <c r="AX585" s="113">
        <f t="shared" si="168"/>
        <v>5.113737401700412</v>
      </c>
      <c r="AY585" s="100">
        <v>1.38</v>
      </c>
      <c r="AZ585" s="100">
        <v>110.91</v>
      </c>
      <c r="BA585" s="100">
        <v>-0.55999999999999994</v>
      </c>
      <c r="BB585" s="100">
        <v>27.01</v>
      </c>
      <c r="BC585" s="100">
        <v>43.21</v>
      </c>
      <c r="BE585" s="12">
        <v>2021</v>
      </c>
      <c r="BF585" s="12">
        <f t="shared" si="153"/>
        <v>0</v>
      </c>
      <c r="BG585" s="100">
        <v>3.06</v>
      </c>
      <c r="BH585" s="55" t="s">
        <v>121</v>
      </c>
      <c r="BI585" s="55" t="s">
        <v>122</v>
      </c>
    </row>
    <row r="586" spans="1:61" ht="12.75" customHeight="1" x14ac:dyDescent="0.2">
      <c r="A586" s="55" t="s">
        <v>480</v>
      </c>
      <c r="B586" s="55" t="s">
        <v>481</v>
      </c>
      <c r="C586" s="156" t="s">
        <v>162</v>
      </c>
      <c r="D586" s="98" t="s">
        <v>296</v>
      </c>
      <c r="E586" s="157">
        <v>26</v>
      </c>
      <c r="F586" s="2">
        <v>143</v>
      </c>
      <c r="G586" s="2" t="s">
        <v>119</v>
      </c>
      <c r="H586" s="2" t="s">
        <v>118</v>
      </c>
      <c r="I586" s="100">
        <v>96.7</v>
      </c>
      <c r="J586" s="101">
        <f t="shared" si="156"/>
        <v>3.143743536711479</v>
      </c>
      <c r="K586" s="104">
        <v>0.76</v>
      </c>
      <c r="L586" s="71">
        <v>4</v>
      </c>
      <c r="M586" s="28">
        <f t="shared" si="157"/>
        <v>3.04</v>
      </c>
      <c r="N586" s="103" t="s">
        <v>482</v>
      </c>
      <c r="O586" s="104">
        <v>0.74</v>
      </c>
      <c r="P586" s="158">
        <v>46160</v>
      </c>
      <c r="Q586" s="158">
        <v>46181</v>
      </c>
      <c r="R586" s="28">
        <f t="shared" si="158"/>
        <v>2.7027027027027053</v>
      </c>
      <c r="S586" s="105">
        <f>IF(INDEX(Historical!$D$7:$D1586,MATCH(B586,Historical!$B$7:$B$1044,0))=0,"n/a",(INDEX(Historical!$C$7:$C$1044,MATCH(B586,Historical!$B$7:$B$1044,0))/INDEX(Historical!$D$7:$D$1044,MATCH(B586,Historical!$B$7:$B$1044,0))-1)*100)</f>
        <v>2.7972027972027913</v>
      </c>
      <c r="T586" s="105">
        <f>IF(INDEX(Historical!$F$7:$F$1044,MATCH(B586,Historical!$B$7:$B$1044,0))=0,"n/a",((INDEX(Historical!$C$7:$C$1044,MATCH(B586,Historical!$B$7:$B$1044,0))/INDEX(Historical!$F$7:$F$1044,MATCH(B586,Historical!$B$7:$B$1044,0)))^(1/3)-1)*100)</f>
        <v>2.8792656052861521</v>
      </c>
      <c r="U586" s="105">
        <f>IF(INDEX(Historical!$H$7:$H$1044,MATCH(B586,Historical!$B$7:$B$1044,0))=0,"n/a",((INDEX(Historical!$C$7:$C$1044,MATCH(B586,Historical!$B$7:$B$1044,0))/INDEX(Historical!$H$7:$H$1044,MATCH(B586,Historical!$B$7:$B$1044,0)))^(1/5)-1)*100)</f>
        <v>2.968105614851102</v>
      </c>
      <c r="V586" s="105">
        <f>IF(INDEX(Historical!$M$7:$M$1044,MATCH(B586,Historical!$B$7:$B$1044,0))=0,"n/a",((INDEX(Historical!$C$7:$C$1044,MATCH(B586,Historical!$B$7:$B$1044,0))/INDEX(Historical!$M$7:$M$1044,MATCH(B586,Historical!$B$7:$B$1044,0)))^(1/10)-1)*100)</f>
        <v>3.1669085860400958</v>
      </c>
      <c r="W586" s="106">
        <f t="shared" si="159"/>
        <v>0.93722491010150144</v>
      </c>
      <c r="X586" s="107">
        <f t="shared" si="160"/>
        <v>0.43971935034831139</v>
      </c>
      <c r="Y586" s="55"/>
      <c r="Z586" s="101">
        <f t="shared" si="161"/>
        <v>77.749360613810737</v>
      </c>
      <c r="AA586" s="109">
        <f t="shared" si="162"/>
        <v>24.73145780051151</v>
      </c>
      <c r="AB586" s="71">
        <v>12</v>
      </c>
      <c r="AC586" s="100">
        <v>3.91</v>
      </c>
      <c r="AD586" s="100">
        <v>2.56</v>
      </c>
      <c r="AE586" s="100">
        <v>3.69</v>
      </c>
      <c r="AF586" s="100">
        <v>2.95</v>
      </c>
      <c r="AG586" s="100">
        <v>12.540000000000001</v>
      </c>
      <c r="AH586" s="100">
        <v>6.370000000000001</v>
      </c>
      <c r="AI586" s="100">
        <v>7.71</v>
      </c>
      <c r="AJ586" s="100">
        <v>6.75</v>
      </c>
      <c r="AK586" s="100">
        <v>7.6700000000000008</v>
      </c>
      <c r="AL586" s="100">
        <v>109010</v>
      </c>
      <c r="AM586" s="100">
        <v>0.13</v>
      </c>
      <c r="AN586" s="100">
        <v>2.06</v>
      </c>
      <c r="AO586" s="110">
        <f t="shared" si="163"/>
        <v>-18.61960864894893</v>
      </c>
      <c r="AP586" s="111">
        <f t="shared" si="164"/>
        <v>6.1118491515625806</v>
      </c>
      <c r="AQ586" s="112">
        <f t="shared" si="165"/>
        <v>80.071344517183547</v>
      </c>
      <c r="AR586" s="101">
        <f>INDEX(Historical!$C$7:$C$1045,MATCH(B586,Historical!$B$7:$B$1045,0))*IF(AH586="n/a",1.03,IF(AH586&lt;0,1.01,IF(AH586&gt;10,1.1,(1+AH586/100))))</f>
        <v>3.127278</v>
      </c>
      <c r="AS586" s="109">
        <f t="shared" si="166"/>
        <v>3.3683911337999999</v>
      </c>
      <c r="AT586" s="109">
        <f t="shared" si="155"/>
        <v>3.6267467337624599</v>
      </c>
      <c r="AU586" s="109">
        <f t="shared" si="155"/>
        <v>3.9049182082420404</v>
      </c>
      <c r="AV586" s="109">
        <f t="shared" si="155"/>
        <v>4.2044254348142047</v>
      </c>
      <c r="AW586" s="109">
        <f t="shared" si="167"/>
        <v>18.231759510618705</v>
      </c>
      <c r="AX586" s="113">
        <f t="shared" si="168"/>
        <v>18.853939514600519</v>
      </c>
      <c r="AY586" s="100">
        <v>0.34</v>
      </c>
      <c r="AZ586" s="100">
        <v>16.38</v>
      </c>
      <c r="BA586" s="100">
        <v>-4.1000000000000005</v>
      </c>
      <c r="BB586" s="100">
        <v>0.91</v>
      </c>
      <c r="BC586" s="100">
        <v>4.32</v>
      </c>
      <c r="BE586" s="12">
        <v>2001</v>
      </c>
      <c r="BF586" s="12">
        <f t="shared" si="153"/>
        <v>3</v>
      </c>
      <c r="BG586" s="100">
        <v>2.8899999999999997</v>
      </c>
      <c r="BH586" s="55" t="s">
        <v>121</v>
      </c>
      <c r="BI586" s="55" t="s">
        <v>122</v>
      </c>
    </row>
    <row r="587" spans="1:61" ht="12.75" customHeight="1" x14ac:dyDescent="0.2">
      <c r="A587" s="123" t="s">
        <v>1225</v>
      </c>
      <c r="B587" s="55" t="s">
        <v>1226</v>
      </c>
      <c r="C587" s="156" t="s">
        <v>134</v>
      </c>
      <c r="D587" s="98" t="s">
        <v>157</v>
      </c>
      <c r="E587" s="157">
        <v>15</v>
      </c>
      <c r="F587" s="2">
        <v>347</v>
      </c>
      <c r="G587" s="2" t="s">
        <v>146</v>
      </c>
      <c r="H587" s="2" t="s">
        <v>146</v>
      </c>
      <c r="I587" s="100">
        <v>28</v>
      </c>
      <c r="J587" s="101">
        <f t="shared" si="156"/>
        <v>2.4285714285714288</v>
      </c>
      <c r="K587" s="104">
        <v>0.17</v>
      </c>
      <c r="L587" s="71">
        <v>4</v>
      </c>
      <c r="M587" s="28">
        <f t="shared" si="157"/>
        <v>0.68</v>
      </c>
      <c r="N587" s="103" t="s">
        <v>219</v>
      </c>
      <c r="O587" s="104">
        <v>0.16</v>
      </c>
      <c r="P587" s="158">
        <v>46114</v>
      </c>
      <c r="Q587" s="158">
        <v>46129</v>
      </c>
      <c r="R587" s="28">
        <f t="shared" si="158"/>
        <v>6.2500000000000053</v>
      </c>
      <c r="S587" s="105">
        <f>IF(INDEX(Historical!$D$7:$D1587,MATCH(B587,Historical!$B$7:$B$1044,0))=0,"n/a",(INDEX(Historical!$C$7:$C$1044,MATCH(B587,Historical!$B$7:$B$1044,0))/INDEX(Historical!$D$7:$D$1044,MATCH(B587,Historical!$B$7:$B$1044,0))-1)*100)</f>
        <v>6.7796610169491567</v>
      </c>
      <c r="T587" s="105">
        <f>IF(INDEX(Historical!$F$7:$F$1044,MATCH(B587,Historical!$B$7:$B$1044,0))=0,"n/a",((INDEX(Historical!$C$7:$C$1044,MATCH(B587,Historical!$B$7:$B$1044,0))/INDEX(Historical!$F$7:$F$1044,MATCH(B587,Historical!$B$7:$B$1044,0)))^(1/3)-1)*100)</f>
        <v>7.2976287935406559</v>
      </c>
      <c r="U587" s="105">
        <f>IF(INDEX(Historical!$H$7:$H$1044,MATCH(B587,Historical!$B$7:$B$1044,0))=0,"n/a",((INDEX(Historical!$C$7:$C$1044,MATCH(B587,Historical!$B$7:$B$1044,0))/INDEX(Historical!$H$7:$H$1044,MATCH(B587,Historical!$B$7:$B$1044,0)))^(1/5)-1)*100)</f>
        <v>6.49189212487713</v>
      </c>
      <c r="V587" s="105">
        <f>IF(INDEX(Historical!$M$7:$M$1044,MATCH(B587,Historical!$B$7:$B$1044,0))=0,"n/a",((INDEX(Historical!$C$7:$C$1044,MATCH(B587,Historical!$B$7:$B$1044,0))/INDEX(Historical!$M$7:$M$1044,MATCH(B587,Historical!$B$7:$B$1044,0)))^(1/10)-1)*100)</f>
        <v>7.348970932152854</v>
      </c>
      <c r="W587" s="106">
        <f t="shared" si="159"/>
        <v>0.88337430979269826</v>
      </c>
      <c r="X587" s="107" t="str">
        <f t="shared" si="160"/>
        <v>n/a</v>
      </c>
      <c r="Y587" s="165"/>
      <c r="Z587" s="101" t="str">
        <f t="shared" si="161"/>
        <v>n/a</v>
      </c>
      <c r="AA587" s="109" t="str">
        <f t="shared" si="162"/>
        <v>n/a</v>
      </c>
      <c r="AB587" s="71">
        <v>12</v>
      </c>
      <c r="AC587" s="100" t="s">
        <v>142</v>
      </c>
      <c r="AD587" s="100" t="s">
        <v>142</v>
      </c>
      <c r="AE587" s="100" t="s">
        <v>142</v>
      </c>
      <c r="AF587" s="100" t="s">
        <v>142</v>
      </c>
      <c r="AG587" s="100" t="s">
        <v>142</v>
      </c>
      <c r="AH587" s="100" t="s">
        <v>142</v>
      </c>
      <c r="AI587" s="100" t="s">
        <v>142</v>
      </c>
      <c r="AJ587" s="100" t="s">
        <v>142</v>
      </c>
      <c r="AK587" s="100" t="s">
        <v>142</v>
      </c>
      <c r="AL587" s="100" t="s">
        <v>142</v>
      </c>
      <c r="AM587" s="100" t="s">
        <v>142</v>
      </c>
      <c r="AN587" s="100" t="s">
        <v>142</v>
      </c>
      <c r="AO587" s="110" t="str">
        <f t="shared" si="163"/>
        <v>n/a</v>
      </c>
      <c r="AP587" s="111">
        <f t="shared" si="164"/>
        <v>8.9204635534485597</v>
      </c>
      <c r="AQ587" s="112" t="str">
        <f t="shared" si="165"/>
        <v>n/a</v>
      </c>
      <c r="AR587" s="101">
        <f>INDEX(Historical!$C$7:$C$1045,MATCH(B587,Historical!$B$7:$B$1045,0))*IF(AH587="n/a",1.03,IF(AH587&lt;0,1.01,IF(AH587&gt;10,1.1,(1+AH587/100))))</f>
        <v>0.64890000000000003</v>
      </c>
      <c r="AS587" s="109">
        <f t="shared" si="166"/>
        <v>0.66836700000000004</v>
      </c>
      <c r="AT587" s="109">
        <f t="shared" ref="AT587:AV606" si="169">IF($AK587="n/a",1.03*AS587,IF($AK587&lt;0,1.01*AS587,IF($AK587&gt;10,1.1*AS587,(1+$AK587/100)*AS587)))</f>
        <v>0.68841801000000002</v>
      </c>
      <c r="AU587" s="109">
        <f t="shared" si="169"/>
        <v>0.70907055029999999</v>
      </c>
      <c r="AV587" s="109">
        <f t="shared" si="169"/>
        <v>0.73034266680900006</v>
      </c>
      <c r="AW587" s="109">
        <f t="shared" si="167"/>
        <v>3.4450982271089998</v>
      </c>
      <c r="AX587" s="113">
        <f t="shared" si="168"/>
        <v>12.303922239675</v>
      </c>
      <c r="AY587" s="100" t="s">
        <v>142</v>
      </c>
      <c r="AZ587" s="100" t="s">
        <v>142</v>
      </c>
      <c r="BA587" s="100" t="s">
        <v>142</v>
      </c>
      <c r="BB587" s="100" t="s">
        <v>142</v>
      </c>
      <c r="BC587" s="100" t="s">
        <v>142</v>
      </c>
      <c r="BD587" s="20" t="s">
        <v>108</v>
      </c>
      <c r="BE587" s="12">
        <v>2012</v>
      </c>
      <c r="BF587" s="12">
        <f t="shared" si="153"/>
        <v>1</v>
      </c>
      <c r="BG587" s="100" t="s">
        <v>142</v>
      </c>
      <c r="BH587" s="55" t="s">
        <v>121</v>
      </c>
      <c r="BI587" s="55" t="s">
        <v>122</v>
      </c>
    </row>
    <row r="588" spans="1:61" ht="12.75" customHeight="1" x14ac:dyDescent="0.2">
      <c r="A588" s="55" t="s">
        <v>483</v>
      </c>
      <c r="B588" s="55" t="s">
        <v>484</v>
      </c>
      <c r="C588" s="156" t="s">
        <v>139</v>
      </c>
      <c r="D588" s="98" t="s">
        <v>171</v>
      </c>
      <c r="E588" s="157">
        <v>44</v>
      </c>
      <c r="F588" s="2">
        <v>63</v>
      </c>
      <c r="G588" s="2" t="s">
        <v>119</v>
      </c>
      <c r="H588" s="2" t="s">
        <v>119</v>
      </c>
      <c r="I588" s="100">
        <v>49.96</v>
      </c>
      <c r="J588" s="101">
        <f t="shared" si="156"/>
        <v>4.3234587670136113</v>
      </c>
      <c r="K588" s="104">
        <v>0.54</v>
      </c>
      <c r="L588" s="71">
        <v>4</v>
      </c>
      <c r="M588" s="28">
        <f t="shared" si="157"/>
        <v>2.16</v>
      </c>
      <c r="N588" s="103" t="s">
        <v>339</v>
      </c>
      <c r="O588" s="104">
        <v>0.53</v>
      </c>
      <c r="P588" s="158">
        <v>46150</v>
      </c>
      <c r="Q588" s="158">
        <v>46183</v>
      </c>
      <c r="R588" s="28">
        <f t="shared" si="158"/>
        <v>1.8867924528301903</v>
      </c>
      <c r="S588" s="105">
        <f>IF(INDEX(Historical!$D$7:$D1588,MATCH(B588,Historical!$B$7:$B$1044,0))=0,"n/a",(INDEX(Historical!$C$7:$C$1044,MATCH(B588,Historical!$B$7:$B$1044,0))/INDEX(Historical!$D$7:$D$1044,MATCH(B588,Historical!$B$7:$B$1044,0))-1)*100)</f>
        <v>1.9323671497584627</v>
      </c>
      <c r="T588" s="105">
        <f>IF(INDEX(Historical!$F$7:$F$1044,MATCH(B588,Historical!$B$7:$B$1044,0))=0,"n/a",((INDEX(Historical!$C$7:$C$1044,MATCH(B588,Historical!$B$7:$B$1044,0))/INDEX(Historical!$F$7:$F$1044,MATCH(B588,Historical!$B$7:$B$1044,0)))^(1/3)-1)*100)</f>
        <v>3.1954166550752783</v>
      </c>
      <c r="U588" s="105">
        <f>IF(INDEX(Historical!$H$7:$H$1044,MATCH(B588,Historical!$B$7:$B$1044,0))=0,"n/a",((INDEX(Historical!$C$7:$C$1044,MATCH(B588,Historical!$B$7:$B$1044,0))/INDEX(Historical!$H$7:$H$1044,MATCH(B588,Historical!$B$7:$B$1044,0)))^(1/5)-1)*100)</f>
        <v>4.1719518853543081</v>
      </c>
      <c r="V588" s="105">
        <f>IF(INDEX(Historical!$M$7:$M$1044,MATCH(B588,Historical!$B$7:$B$1044,0))=0,"n/a",((INDEX(Historical!$C$7:$C$1044,MATCH(B588,Historical!$B$7:$B$1044,0))/INDEX(Historical!$M$7:$M$1044,MATCH(B588,Historical!$B$7:$B$1044,0)))^(1/10)-1)*100)</f>
        <v>4.4133882065490848</v>
      </c>
      <c r="W588" s="106">
        <f t="shared" si="159"/>
        <v>0.94529456510612275</v>
      </c>
      <c r="X588" s="107">
        <f t="shared" si="160"/>
        <v>0.29379942854607805</v>
      </c>
      <c r="Y588" s="162"/>
      <c r="Z588" s="101">
        <f t="shared" si="161"/>
        <v>52.682926829268304</v>
      </c>
      <c r="AA588" s="109">
        <f t="shared" si="162"/>
        <v>12.185365853658539</v>
      </c>
      <c r="AB588" s="71">
        <v>12</v>
      </c>
      <c r="AC588" s="100">
        <v>4.0999999999999996</v>
      </c>
      <c r="AD588" s="100">
        <v>1.03</v>
      </c>
      <c r="AE588" s="100">
        <v>0.66</v>
      </c>
      <c r="AF588" s="100">
        <v>1.38</v>
      </c>
      <c r="AG588" s="100">
        <v>20.239999999999998</v>
      </c>
      <c r="AH588" s="100">
        <v>2.29</v>
      </c>
      <c r="AI588" s="100">
        <v>10.33</v>
      </c>
      <c r="AJ588" s="100">
        <v>14.2</v>
      </c>
      <c r="AK588" s="100">
        <v>7.51</v>
      </c>
      <c r="AL588" s="100">
        <v>4940</v>
      </c>
      <c r="AM588" s="100">
        <v>1.24</v>
      </c>
      <c r="AN588" s="100">
        <v>1.4</v>
      </c>
      <c r="AO588" s="110">
        <f t="shared" si="163"/>
        <v>-3.6899552012906192</v>
      </c>
      <c r="AP588" s="111">
        <f t="shared" si="164"/>
        <v>8.4954106523679194</v>
      </c>
      <c r="AQ588" s="112">
        <f t="shared" si="165"/>
        <v>-13.549487815799665</v>
      </c>
      <c r="AR588" s="101">
        <f>INDEX(Historical!$C$7:$C$1045,MATCH(B588,Historical!$B$7:$B$1045,0))*IF(AH588="n/a",1.03,IF(AH588&lt;0,1.01,IF(AH588&gt;10,1.1,(1+AH588/100))))</f>
        <v>2.1583189999999997</v>
      </c>
      <c r="AS588" s="109">
        <f t="shared" si="166"/>
        <v>2.3741508999999996</v>
      </c>
      <c r="AT588" s="109">
        <f t="shared" si="169"/>
        <v>2.5524496325899992</v>
      </c>
      <c r="AU588" s="109">
        <f t="shared" si="169"/>
        <v>2.7441385999975081</v>
      </c>
      <c r="AV588" s="109">
        <f t="shared" si="169"/>
        <v>2.9502234088573207</v>
      </c>
      <c r="AW588" s="109">
        <f t="shared" si="167"/>
        <v>12.779281541444826</v>
      </c>
      <c r="AX588" s="113">
        <f t="shared" si="168"/>
        <v>25.5790263039328</v>
      </c>
      <c r="AY588" s="100">
        <v>0.39</v>
      </c>
      <c r="AZ588" s="100">
        <v>29.26</v>
      </c>
      <c r="BA588" s="100">
        <v>-14.510000000000002</v>
      </c>
      <c r="BB588" s="100">
        <v>-7.16</v>
      </c>
      <c r="BC588" s="100">
        <v>6.22</v>
      </c>
      <c r="BE588" s="12">
        <v>1983</v>
      </c>
      <c r="BF588" s="12">
        <f t="shared" si="153"/>
        <v>4</v>
      </c>
      <c r="BG588" s="100">
        <v>5.13</v>
      </c>
      <c r="BH588" s="55" t="s">
        <v>121</v>
      </c>
      <c r="BI588" s="55" t="s">
        <v>122</v>
      </c>
    </row>
    <row r="589" spans="1:61" ht="12.75" customHeight="1" x14ac:dyDescent="0.2">
      <c r="A589" s="55" t="s">
        <v>1640</v>
      </c>
      <c r="B589" s="55" t="s">
        <v>1641</v>
      </c>
      <c r="C589" s="156" t="s">
        <v>134</v>
      </c>
      <c r="D589" s="98" t="s">
        <v>157</v>
      </c>
      <c r="E589" s="157">
        <v>8</v>
      </c>
      <c r="F589" s="2">
        <v>572</v>
      </c>
      <c r="G589" s="2" t="s">
        <v>146</v>
      </c>
      <c r="H589" s="2" t="s">
        <v>146</v>
      </c>
      <c r="I589" s="100">
        <v>41.08</v>
      </c>
      <c r="J589" s="101">
        <f t="shared" si="156"/>
        <v>1.6553067185978581</v>
      </c>
      <c r="K589" s="104">
        <v>0.17</v>
      </c>
      <c r="L589" s="71">
        <v>4</v>
      </c>
      <c r="M589" s="28">
        <f t="shared" si="157"/>
        <v>0.68</v>
      </c>
      <c r="N589" s="103" t="s">
        <v>151</v>
      </c>
      <c r="O589" s="104">
        <v>0.16</v>
      </c>
      <c r="P589" s="158">
        <v>46055</v>
      </c>
      <c r="Q589" s="158">
        <v>46070</v>
      </c>
      <c r="R589" s="28">
        <f t="shared" si="158"/>
        <v>6.2500000000000053</v>
      </c>
      <c r="S589" s="105">
        <f>IF(INDEX(Historical!$D$7:$D1589,MATCH(B589,Historical!$B$7:$B$1044,0))=0,"n/a",(INDEX(Historical!$C$7:$C$1044,MATCH(B589,Historical!$B$7:$B$1044,0))/INDEX(Historical!$D$7:$D$1044,MATCH(B589,Historical!$B$7:$B$1044,0))-1)*100)</f>
        <v>10.714285714285698</v>
      </c>
      <c r="T589" s="105">
        <f>IF(INDEX(Historical!$F$7:$F$1044,MATCH(B589,Historical!$B$7:$B$1044,0))=0,"n/a",((INDEX(Historical!$C$7:$C$1044,MATCH(B589,Historical!$B$7:$B$1044,0))/INDEX(Historical!$F$7:$F$1044,MATCH(B589,Historical!$B$7:$B$1044,0)))^(1/3)-1)*100)</f>
        <v>10.461588908611908</v>
      </c>
      <c r="U589" s="105">
        <f>IF(INDEX(Historical!$H$7:$H$1044,MATCH(B589,Historical!$B$7:$B$1044,0))=0,"n/a",((INDEX(Historical!$C$7:$C$1044,MATCH(B589,Historical!$B$7:$B$1044,0))/INDEX(Historical!$H$7:$H$1044,MATCH(B589,Historical!$B$7:$B$1044,0)))^(1/5)-1)*100)</f>
        <v>34.664378400618446</v>
      </c>
      <c r="V589" s="105" t="str">
        <f>IF(INDEX(Historical!$M$7:$M$1044,MATCH(B589,Historical!$B$7:$B$1044,0))=0,"n/a",((INDEX(Historical!$C$7:$C$1044,MATCH(B589,Historical!$B$7:$B$1044,0))/INDEX(Historical!$M$7:$M$1044,MATCH(B589,Historical!$B$7:$B$1044,0)))^(1/10)-1)*100)</f>
        <v>n/a</v>
      </c>
      <c r="W589" s="106" t="str">
        <f t="shared" si="159"/>
        <v>n/a</v>
      </c>
      <c r="X589" s="107">
        <f t="shared" si="160"/>
        <v>5.0678915790377843</v>
      </c>
      <c r="Y589" s="55"/>
      <c r="Z589" s="101">
        <f t="shared" si="161"/>
        <v>19.047619047619051</v>
      </c>
      <c r="AA589" s="109">
        <f t="shared" si="162"/>
        <v>11.507002801120448</v>
      </c>
      <c r="AB589" s="71">
        <v>12</v>
      </c>
      <c r="AC589" s="100">
        <v>3.57</v>
      </c>
      <c r="AD589" s="100" t="s">
        <v>142</v>
      </c>
      <c r="AE589" s="100">
        <v>2.2400000000000002</v>
      </c>
      <c r="AF589" s="100">
        <v>1.33</v>
      </c>
      <c r="AG589" s="100">
        <v>12.8</v>
      </c>
      <c r="AH589" s="100">
        <v>11.82</v>
      </c>
      <c r="AI589" s="100">
        <v>6.59</v>
      </c>
      <c r="AJ589" s="100">
        <v>6.84</v>
      </c>
      <c r="AK589" s="100" t="s">
        <v>142</v>
      </c>
      <c r="AL589" s="100">
        <v>671.33</v>
      </c>
      <c r="AM589" s="100">
        <v>26.88</v>
      </c>
      <c r="AN589" s="100">
        <v>0.12</v>
      </c>
      <c r="AO589" s="110">
        <f t="shared" si="163"/>
        <v>24.812682318095852</v>
      </c>
      <c r="AP589" s="111">
        <f t="shared" si="164"/>
        <v>36.319685119216302</v>
      </c>
      <c r="AQ589" s="112">
        <f t="shared" si="165"/>
        <v>-17.526263505713668</v>
      </c>
      <c r="AR589" s="101">
        <f>INDEX(Historical!$C$7:$C$1045,MATCH(B589,Historical!$B$7:$B$1045,0))*IF(AH589="n/a",1.03,IF(AH589&lt;0,1.01,IF(AH589&gt;10,1.1,(1+AH589/100))))</f>
        <v>0.68200000000000005</v>
      </c>
      <c r="AS589" s="109">
        <f t="shared" si="166"/>
        <v>0.72694380000000014</v>
      </c>
      <c r="AT589" s="109">
        <f t="shared" si="169"/>
        <v>0.74875211400000019</v>
      </c>
      <c r="AU589" s="109">
        <f t="shared" si="169"/>
        <v>0.77121467742000016</v>
      </c>
      <c r="AV589" s="109">
        <f t="shared" si="169"/>
        <v>0.79435111774260014</v>
      </c>
      <c r="AW589" s="109">
        <f t="shared" si="167"/>
        <v>3.7232617091626006</v>
      </c>
      <c r="AX589" s="113">
        <f t="shared" si="168"/>
        <v>9.0634413562867593</v>
      </c>
      <c r="AY589" s="100">
        <v>0.49</v>
      </c>
      <c r="AZ589" s="100">
        <v>25.28</v>
      </c>
      <c r="BA589" s="100">
        <v>-8.89</v>
      </c>
      <c r="BB589" s="100">
        <v>-2.62</v>
      </c>
      <c r="BC589" s="100">
        <v>2.64</v>
      </c>
      <c r="BE589" s="12">
        <v>2019</v>
      </c>
      <c r="BF589" s="12">
        <f t="shared" si="153"/>
        <v>1</v>
      </c>
      <c r="BG589" s="100">
        <v>1.34</v>
      </c>
      <c r="BH589" s="55" t="s">
        <v>121</v>
      </c>
      <c r="BI589" s="55" t="s">
        <v>122</v>
      </c>
    </row>
    <row r="590" spans="1:61" ht="12.75" customHeight="1" x14ac:dyDescent="0.2">
      <c r="A590" s="123" t="s">
        <v>485</v>
      </c>
      <c r="B590" s="123" t="s">
        <v>486</v>
      </c>
      <c r="C590" s="156" t="s">
        <v>134</v>
      </c>
      <c r="D590" s="98" t="s">
        <v>186</v>
      </c>
      <c r="E590" s="157">
        <v>53</v>
      </c>
      <c r="F590" s="2">
        <v>42</v>
      </c>
      <c r="G590" s="2" t="s">
        <v>119</v>
      </c>
      <c r="H590" s="2" t="s">
        <v>119</v>
      </c>
      <c r="I590" s="100">
        <v>431.23</v>
      </c>
      <c r="J590" s="101">
        <f t="shared" si="156"/>
        <v>0.89975187255061095</v>
      </c>
      <c r="K590" s="104">
        <v>0.97</v>
      </c>
      <c r="L590" s="71">
        <v>4</v>
      </c>
      <c r="M590" s="28">
        <f t="shared" si="157"/>
        <v>3.88</v>
      </c>
      <c r="N590" s="103" t="s">
        <v>265</v>
      </c>
      <c r="O590" s="104">
        <v>0.96</v>
      </c>
      <c r="P590" s="158">
        <v>46078</v>
      </c>
      <c r="Q590" s="158">
        <v>46092</v>
      </c>
      <c r="R590" s="28">
        <f t="shared" si="158"/>
        <v>1.0416666666666676</v>
      </c>
      <c r="S590" s="105">
        <f>IF(INDEX(Historical!$D$7:$D1590,MATCH(B590,Historical!$B$7:$B$1044,0))=0,"n/a",(INDEX(Historical!$C$7:$C$1044,MATCH(B590,Historical!$B$7:$B$1044,0))/INDEX(Historical!$D$7:$D$1044,MATCH(B590,Historical!$B$7:$B$1044,0))-1)*100)</f>
        <v>5.4945054945054972</v>
      </c>
      <c r="T590" s="105">
        <f>IF(INDEX(Historical!$F$7:$F$1044,MATCH(B590,Historical!$B$7:$B$1044,0))=0,"n/a",((INDEX(Historical!$C$7:$C$1044,MATCH(B590,Historical!$B$7:$B$1044,0))/INDEX(Historical!$F$7:$F$1044,MATCH(B590,Historical!$B$7:$B$1044,0)))^(1/3)-1)*100)</f>
        <v>4.9698025338545726</v>
      </c>
      <c r="U590" s="105">
        <f>IF(INDEX(Historical!$H$7:$H$1044,MATCH(B590,Historical!$B$7:$B$1044,0))=0,"n/a",((INDEX(Historical!$C$7:$C$1044,MATCH(B590,Historical!$B$7:$B$1044,0))/INDEX(Historical!$H$7:$H$1044,MATCH(B590,Historical!$B$7:$B$1044,0)))^(1/5)-1)*100)</f>
        <v>7.4581318351847781</v>
      </c>
      <c r="V590" s="105">
        <f>IF(INDEX(Historical!$M$7:$M$1044,MATCH(B590,Historical!$B$7:$B$1044,0))=0,"n/a",((INDEX(Historical!$C$7:$C$1044,MATCH(B590,Historical!$B$7:$B$1044,0))/INDEX(Historical!$M$7:$M$1044,MATCH(B590,Historical!$B$7:$B$1044,0)))^(1/10)-1)*100)</f>
        <v>11.269395674088711</v>
      </c>
      <c r="W590" s="106">
        <f t="shared" si="159"/>
        <v>0.66180406215862797</v>
      </c>
      <c r="X590" s="107">
        <f t="shared" si="160"/>
        <v>0.85824301900860489</v>
      </c>
      <c r="Y590" s="174"/>
      <c r="Z590" s="101">
        <f t="shared" si="161"/>
        <v>24.541429475015811</v>
      </c>
      <c r="AA590" s="109">
        <f t="shared" si="162"/>
        <v>27.275774826059457</v>
      </c>
      <c r="AB590" s="71">
        <v>12</v>
      </c>
      <c r="AC590" s="100">
        <v>15.81</v>
      </c>
      <c r="AD590" s="100">
        <v>1.57</v>
      </c>
      <c r="AE590" s="100">
        <v>8.11</v>
      </c>
      <c r="AF590" s="100">
        <v>4.09</v>
      </c>
      <c r="AG590" s="100">
        <v>14.799999999999999</v>
      </c>
      <c r="AH590" s="100">
        <v>10.11</v>
      </c>
      <c r="AI590" s="100">
        <v>13.01</v>
      </c>
      <c r="AJ590" s="100">
        <v>8.6900000000000013</v>
      </c>
      <c r="AK590" s="100">
        <v>12.379999999999999</v>
      </c>
      <c r="AL590" s="100">
        <v>127640</v>
      </c>
      <c r="AM590" s="100">
        <v>0.25</v>
      </c>
      <c r="AN590" s="100">
        <v>0.45</v>
      </c>
      <c r="AO590" s="110">
        <f t="shared" si="163"/>
        <v>-18.917891118324068</v>
      </c>
      <c r="AP590" s="111">
        <f t="shared" si="164"/>
        <v>8.3578837077353896</v>
      </c>
      <c r="AQ590" s="112">
        <f t="shared" si="165"/>
        <v>122.66858186659699</v>
      </c>
      <c r="AR590" s="101">
        <f>INDEX(Historical!$C$7:$C$1045,MATCH(B590,Historical!$B$7:$B$1045,0))*IF(AH590="n/a",1.03,IF(AH590&lt;0,1.01,IF(AH590&gt;10,1.1,(1+AH590/100))))</f>
        <v>4.2240000000000002</v>
      </c>
      <c r="AS590" s="109">
        <f t="shared" si="166"/>
        <v>4.6464000000000008</v>
      </c>
      <c r="AT590" s="109">
        <f t="shared" si="169"/>
        <v>5.1110400000000009</v>
      </c>
      <c r="AU590" s="109">
        <f t="shared" si="169"/>
        <v>5.6221440000000014</v>
      </c>
      <c r="AV590" s="109">
        <f t="shared" si="169"/>
        <v>6.1843584000000016</v>
      </c>
      <c r="AW590" s="109">
        <f t="shared" si="167"/>
        <v>25.787942400000002</v>
      </c>
      <c r="AX590" s="113">
        <f t="shared" si="168"/>
        <v>5.9800900679451807</v>
      </c>
      <c r="AY590" s="100">
        <v>1.1299999999999999</v>
      </c>
      <c r="AZ590" s="100">
        <v>13</v>
      </c>
      <c r="BA590" s="100">
        <v>-25.53</v>
      </c>
      <c r="BB590" s="100">
        <v>0.26</v>
      </c>
      <c r="BC590" s="100">
        <v>-12.07</v>
      </c>
      <c r="BE590" s="12">
        <v>1974</v>
      </c>
      <c r="BF590" s="12">
        <f t="shared" si="153"/>
        <v>5</v>
      </c>
      <c r="BG590" s="100">
        <v>7.9200000000000008</v>
      </c>
      <c r="BH590" s="55" t="s">
        <v>121</v>
      </c>
      <c r="BI590" s="55" t="s">
        <v>122</v>
      </c>
    </row>
    <row r="591" spans="1:61" ht="12.75" customHeight="1" x14ac:dyDescent="0.2">
      <c r="A591" s="123" t="s">
        <v>1227</v>
      </c>
      <c r="B591" s="55" t="s">
        <v>1228</v>
      </c>
      <c r="C591" s="156" t="s">
        <v>162</v>
      </c>
      <c r="D591" s="98" t="s">
        <v>167</v>
      </c>
      <c r="E591" s="157">
        <v>23</v>
      </c>
      <c r="F591" s="2">
        <v>163</v>
      </c>
      <c r="G591" s="2" t="s">
        <v>119</v>
      </c>
      <c r="H591" s="2" t="s">
        <v>119</v>
      </c>
      <c r="I591" s="100">
        <v>91.18</v>
      </c>
      <c r="J591" s="101">
        <f t="shared" si="156"/>
        <v>3.6192147400745771</v>
      </c>
      <c r="K591" s="104">
        <v>0.82499999999999996</v>
      </c>
      <c r="L591" s="71">
        <v>4</v>
      </c>
      <c r="M591" s="28">
        <f t="shared" si="157"/>
        <v>3.3</v>
      </c>
      <c r="N591" s="103" t="s">
        <v>361</v>
      </c>
      <c r="O591" s="104">
        <v>0.78500000000000003</v>
      </c>
      <c r="P591" s="158">
        <v>46002</v>
      </c>
      <c r="Q591" s="158">
        <v>46027</v>
      </c>
      <c r="R591" s="28">
        <f t="shared" si="158"/>
        <v>5.0955414012738753</v>
      </c>
      <c r="S591" s="105">
        <f>IF(INDEX(Historical!$D$7:$D1591,MATCH(B591,Historical!$B$7:$B$1044,0))=0,"n/a",(INDEX(Historical!$C$7:$C$1044,MATCH(B591,Historical!$B$7:$B$1044,0))/INDEX(Historical!$D$7:$D$1044,MATCH(B591,Historical!$B$7:$B$1044,0))-1)*100)</f>
        <v>3.9735099337748325</v>
      </c>
      <c r="T591" s="105">
        <f>IF(INDEX(Historical!$F$7:$F$1044,MATCH(B591,Historical!$B$7:$B$1044,0))=0,"n/a",((INDEX(Historical!$C$7:$C$1044,MATCH(B591,Historical!$B$7:$B$1044,0))/INDEX(Historical!$F$7:$F$1044,MATCH(B591,Historical!$B$7:$B$1044,0)))^(1/3)-1)*100)</f>
        <v>4.6468985969915444</v>
      </c>
      <c r="U591" s="105">
        <f>IF(INDEX(Historical!$H$7:$H$1044,MATCH(B591,Historical!$B$7:$B$1044,0))=0,"n/a",((INDEX(Historical!$C$7:$C$1044,MATCH(B591,Historical!$B$7:$B$1044,0))/INDEX(Historical!$H$7:$H$1044,MATCH(B591,Historical!$B$7:$B$1044,0)))^(1/5)-1)*100)</f>
        <v>4.7480773392046594</v>
      </c>
      <c r="V591" s="105">
        <f>IF(INDEX(Historical!$M$7:$M$1044,MATCH(B591,Historical!$B$7:$B$1044,0))=0,"n/a",((INDEX(Historical!$C$7:$C$1044,MATCH(B591,Historical!$B$7:$B$1044,0))/INDEX(Historical!$M$7:$M$1044,MATCH(B591,Historical!$B$7:$B$1044,0)))^(1/10)-1)*100)</f>
        <v>5.4899733241458692</v>
      </c>
      <c r="W591" s="106">
        <f t="shared" si="159"/>
        <v>0.8648634626914814</v>
      </c>
      <c r="X591" s="107">
        <f t="shared" si="160"/>
        <v>0.19045637140812913</v>
      </c>
      <c r="Y591" s="161"/>
      <c r="Z591" s="101">
        <f t="shared" si="161"/>
        <v>71.583514099783073</v>
      </c>
      <c r="AA591" s="109">
        <f t="shared" si="162"/>
        <v>19.778741865509762</v>
      </c>
      <c r="AB591" s="71">
        <v>9</v>
      </c>
      <c r="AC591" s="100">
        <v>4.6100000000000003</v>
      </c>
      <c r="AD591" s="100">
        <v>1.41</v>
      </c>
      <c r="AE591" s="100">
        <v>2.1</v>
      </c>
      <c r="AF591" s="100">
        <v>1.69</v>
      </c>
      <c r="AG591" s="100">
        <v>8.4599999999999991</v>
      </c>
      <c r="AH591" s="100">
        <v>16.96</v>
      </c>
      <c r="AI591" s="100">
        <v>6.9099999999999993</v>
      </c>
      <c r="AJ591" s="100">
        <v>24.93</v>
      </c>
      <c r="AK591" s="100">
        <v>11.63</v>
      </c>
      <c r="AL591" s="100">
        <v>5390</v>
      </c>
      <c r="AM591" s="100">
        <v>2.39</v>
      </c>
      <c r="AN591" s="100">
        <v>1.56</v>
      </c>
      <c r="AO591" s="110">
        <f t="shared" si="163"/>
        <v>-11.411449786230525</v>
      </c>
      <c r="AP591" s="111">
        <f t="shared" si="164"/>
        <v>8.3672920792792365</v>
      </c>
      <c r="AQ591" s="112">
        <f t="shared" si="165"/>
        <v>21.885326348100207</v>
      </c>
      <c r="AR591" s="101">
        <f>INDEX(Historical!$C$7:$C$1045,MATCH(B591,Historical!$B$7:$B$1045,0))*IF(AH591="n/a",1.03,IF(AH591&lt;0,1.01,IF(AH591&gt;10,1.1,(1+AH591/100))))</f>
        <v>3.4540000000000006</v>
      </c>
      <c r="AS591" s="109">
        <f t="shared" si="166"/>
        <v>3.6926714000000005</v>
      </c>
      <c r="AT591" s="109">
        <f t="shared" si="169"/>
        <v>4.0619385400000008</v>
      </c>
      <c r="AU591" s="109">
        <f t="shared" si="169"/>
        <v>4.4681323940000013</v>
      </c>
      <c r="AV591" s="109">
        <f t="shared" si="169"/>
        <v>4.9149456334000021</v>
      </c>
      <c r="AW591" s="109">
        <f t="shared" si="167"/>
        <v>20.591687967400006</v>
      </c>
      <c r="AX591" s="113">
        <f t="shared" si="168"/>
        <v>22.583557762009217</v>
      </c>
      <c r="AY591" s="100">
        <v>0.57999999999999996</v>
      </c>
      <c r="AZ591" s="100">
        <v>30.37</v>
      </c>
      <c r="BA591" s="100">
        <v>-4.33</v>
      </c>
      <c r="BB591" s="100">
        <v>-0.22999999999999998</v>
      </c>
      <c r="BC591" s="100">
        <v>8.129999999999999</v>
      </c>
      <c r="BE591" s="12">
        <v>2004</v>
      </c>
      <c r="BF591" s="12">
        <f t="shared" si="153"/>
        <v>2</v>
      </c>
      <c r="BG591" s="100">
        <v>2.46</v>
      </c>
      <c r="BH591" s="55" t="s">
        <v>121</v>
      </c>
      <c r="BI591" s="55" t="s">
        <v>122</v>
      </c>
    </row>
    <row r="592" spans="1:61" ht="12.75" customHeight="1" x14ac:dyDescent="0.2">
      <c r="A592" s="123" t="s">
        <v>487</v>
      </c>
      <c r="B592" s="55" t="s">
        <v>488</v>
      </c>
      <c r="C592" s="156" t="s">
        <v>134</v>
      </c>
      <c r="D592" s="98" t="s">
        <v>157</v>
      </c>
      <c r="E592" s="157">
        <v>39</v>
      </c>
      <c r="F592" s="2">
        <v>77</v>
      </c>
      <c r="G592" s="2" t="s">
        <v>146</v>
      </c>
      <c r="H592" s="2" t="s">
        <v>146</v>
      </c>
      <c r="I592" s="100">
        <v>73.53</v>
      </c>
      <c r="J592" s="101">
        <f t="shared" si="156"/>
        <v>2.3391812865497075</v>
      </c>
      <c r="K592" s="104">
        <v>0.43</v>
      </c>
      <c r="L592" s="71">
        <v>4</v>
      </c>
      <c r="M592" s="28">
        <f t="shared" si="157"/>
        <v>1.72</v>
      </c>
      <c r="N592" s="103" t="s">
        <v>151</v>
      </c>
      <c r="O592" s="104">
        <v>0.4</v>
      </c>
      <c r="P592" s="158">
        <v>46147</v>
      </c>
      <c r="Q592" s="158">
        <v>46157</v>
      </c>
      <c r="R592" s="28">
        <f t="shared" si="158"/>
        <v>7.4999999999999929</v>
      </c>
      <c r="S592" s="105">
        <f>IF(INDEX(Historical!$D$7:$D1592,MATCH(B592,Historical!$B$7:$B$1044,0))=0,"n/a",(INDEX(Historical!$C$7:$C$1044,MATCH(B592,Historical!$B$7:$B$1044,0))/INDEX(Historical!$D$7:$D$1044,MATCH(B592,Historical!$B$7:$B$1044,0))-1)*100)</f>
        <v>8.5714285714285854</v>
      </c>
      <c r="T592" s="105">
        <f>IF(INDEX(Historical!$F$7:$F$1044,MATCH(B592,Historical!$B$7:$B$1044,0))=0,"n/a",((INDEX(Historical!$C$7:$C$1044,MATCH(B592,Historical!$B$7:$B$1044,0))/INDEX(Historical!$F$7:$F$1044,MATCH(B592,Historical!$B$7:$B$1044,0)))^(1/3)-1)*100)</f>
        <v>6.4529450807832456</v>
      </c>
      <c r="U592" s="105">
        <f>IF(INDEX(Historical!$H$7:$H$1044,MATCH(B592,Historical!$B$7:$B$1044,0))=0,"n/a",((INDEX(Historical!$C$7:$C$1044,MATCH(B592,Historical!$B$7:$B$1044,0))/INDEX(Historical!$H$7:$H$1044,MATCH(B592,Historical!$B$7:$B$1044,0)))^(1/5)-1)*100)</f>
        <v>6.1091972309491371</v>
      </c>
      <c r="V592" s="105">
        <f>IF(INDEX(Historical!$M$7:$M$1044,MATCH(B592,Historical!$B$7:$B$1044,0))=0,"n/a",((INDEX(Historical!$C$7:$C$1044,MATCH(B592,Historical!$B$7:$B$1044,0))/INDEX(Historical!$M$7:$M$1044,MATCH(B592,Historical!$B$7:$B$1044,0)))^(1/10)-1)*100)</f>
        <v>8.5220505158172255</v>
      </c>
      <c r="W592" s="106">
        <f t="shared" si="159"/>
        <v>0.71686939893283341</v>
      </c>
      <c r="X592" s="107">
        <f t="shared" si="160"/>
        <v>0.39877266520555726</v>
      </c>
      <c r="Y592" s="165"/>
      <c r="Z592" s="101">
        <f t="shared" si="161"/>
        <v>26.13981762917933</v>
      </c>
      <c r="AA592" s="109">
        <f t="shared" si="162"/>
        <v>11.174772036474165</v>
      </c>
      <c r="AB592" s="71">
        <v>12</v>
      </c>
      <c r="AC592" s="100">
        <v>6.58</v>
      </c>
      <c r="AD592" s="100" t="s">
        <v>142</v>
      </c>
      <c r="AE592" s="100">
        <v>2.94</v>
      </c>
      <c r="AF592" s="100">
        <v>1.38</v>
      </c>
      <c r="AG592" s="100">
        <v>13.120000000000001</v>
      </c>
      <c r="AH592" s="100">
        <v>5.88</v>
      </c>
      <c r="AI592" s="100">
        <v>3.05</v>
      </c>
      <c r="AJ592" s="100">
        <v>15.32</v>
      </c>
      <c r="AK592" s="100" t="s">
        <v>142</v>
      </c>
      <c r="AL592" s="100">
        <v>1770</v>
      </c>
      <c r="AM592" s="100">
        <v>26.68</v>
      </c>
      <c r="AN592" s="100">
        <v>0.3</v>
      </c>
      <c r="AO592" s="110">
        <f t="shared" si="163"/>
        <v>-2.7263935189753195</v>
      </c>
      <c r="AP592" s="111">
        <f t="shared" si="164"/>
        <v>8.4483785174988455</v>
      </c>
      <c r="AQ592" s="112">
        <f t="shared" si="165"/>
        <v>-17.211956283707131</v>
      </c>
      <c r="AR592" s="101">
        <f>INDEX(Historical!$C$7:$C$1045,MATCH(B592,Historical!$B$7:$B$1045,0))*IF(AH592="n/a",1.03,IF(AH592&lt;0,1.01,IF(AH592&gt;10,1.1,(1+AH592/100))))</f>
        <v>1.6093759999999999</v>
      </c>
      <c r="AS592" s="109">
        <f t="shared" si="166"/>
        <v>1.6584619679999999</v>
      </c>
      <c r="AT592" s="109">
        <f t="shared" si="169"/>
        <v>1.7082158270399999</v>
      </c>
      <c r="AU592" s="109">
        <f t="shared" si="169"/>
        <v>1.7594623018511999</v>
      </c>
      <c r="AV592" s="109">
        <f t="shared" si="169"/>
        <v>1.8122461709067359</v>
      </c>
      <c r="AW592" s="109">
        <f t="shared" si="167"/>
        <v>8.5477622677979355</v>
      </c>
      <c r="AX592" s="113">
        <f t="shared" si="168"/>
        <v>11.624863685295709</v>
      </c>
      <c r="AY592" s="100">
        <v>0.57999999999999996</v>
      </c>
      <c r="AZ592" s="100">
        <v>29.25</v>
      </c>
      <c r="BA592" s="100">
        <v>-3.81</v>
      </c>
      <c r="BB592" s="100">
        <v>4.72</v>
      </c>
      <c r="BC592" s="100">
        <v>13.33</v>
      </c>
      <c r="BE592" s="12">
        <v>1988</v>
      </c>
      <c r="BF592" s="12">
        <f t="shared" si="153"/>
        <v>4</v>
      </c>
      <c r="BG592" s="100">
        <v>1.77</v>
      </c>
      <c r="BH592" s="55" t="s">
        <v>121</v>
      </c>
      <c r="BI592" s="55" t="s">
        <v>122</v>
      </c>
    </row>
    <row r="593" spans="1:61" ht="12.75" customHeight="1" x14ac:dyDescent="0.2">
      <c r="A593" s="123" t="s">
        <v>1229</v>
      </c>
      <c r="B593" s="55" t="s">
        <v>1230</v>
      </c>
      <c r="C593" s="156" t="s">
        <v>162</v>
      </c>
      <c r="D593" s="98" t="s">
        <v>192</v>
      </c>
      <c r="E593" s="157">
        <v>23</v>
      </c>
      <c r="F593" s="2">
        <v>172</v>
      </c>
      <c r="G593" s="2" t="s">
        <v>119</v>
      </c>
      <c r="H593" s="2" t="s">
        <v>119</v>
      </c>
      <c r="I593" s="100">
        <v>95.12</v>
      </c>
      <c r="J593" s="101">
        <f t="shared" si="156"/>
        <v>2.7649285113540789</v>
      </c>
      <c r="K593" s="104">
        <v>0.65749999999999997</v>
      </c>
      <c r="L593" s="71">
        <v>4</v>
      </c>
      <c r="M593" s="28">
        <f t="shared" si="157"/>
        <v>2.63</v>
      </c>
      <c r="N593" s="103" t="s">
        <v>209</v>
      </c>
      <c r="O593" s="104">
        <v>0.64500000000000002</v>
      </c>
      <c r="P593" s="158">
        <v>46100</v>
      </c>
      <c r="Q593" s="158">
        <v>46127</v>
      </c>
      <c r="R593" s="28">
        <f t="shared" si="158"/>
        <v>1.937984496124024</v>
      </c>
      <c r="S593" s="105">
        <f>IF(INDEX(Historical!$D$7:$D1593,MATCH(B593,Historical!$B$7:$B$1044,0))=0,"n/a",(INDEX(Historical!$C$7:$C$1044,MATCH(B593,Historical!$B$7:$B$1044,0))/INDEX(Historical!$D$7:$D$1044,MATCH(B593,Historical!$B$7:$B$1044,0))-1)*100)</f>
        <v>4.0733197556008127</v>
      </c>
      <c r="T593" s="105">
        <f>IF(INDEX(Historical!$F$7:$F$1044,MATCH(B593,Historical!$B$7:$B$1044,0))=0,"n/a",((INDEX(Historical!$C$7:$C$1044,MATCH(B593,Historical!$B$7:$B$1044,0))/INDEX(Historical!$F$7:$F$1044,MATCH(B593,Historical!$B$7:$B$1044,0)))^(1/3)-1)*100)</f>
        <v>4.0593725556910876</v>
      </c>
      <c r="U593" s="105">
        <f>IF(INDEX(Historical!$H$7:$H$1044,MATCH(B593,Historical!$B$7:$B$1044,0))=0,"n/a",((INDEX(Historical!$C$7:$C$1044,MATCH(B593,Historical!$B$7:$B$1044,0))/INDEX(Historical!$H$7:$H$1044,MATCH(B593,Historical!$B$7:$B$1044,0)))^(1/5)-1)*100)</f>
        <v>4.4899357374966087</v>
      </c>
      <c r="V593" s="105">
        <f>IF(INDEX(Historical!$M$7:$M$1044,MATCH(B593,Historical!$B$7:$B$1044,0))=0,"n/a",((INDEX(Historical!$C$7:$C$1044,MATCH(B593,Historical!$B$7:$B$1044,0))/INDEX(Historical!$M$7:$M$1044,MATCH(B593,Historical!$B$7:$B$1044,0)))^(1/10)-1)*100)</f>
        <v>6.3533518634894648</v>
      </c>
      <c r="W593" s="106">
        <f t="shared" si="159"/>
        <v>0.70670345889367947</v>
      </c>
      <c r="X593" s="107" t="str">
        <f t="shared" si="160"/>
        <v>n/a</v>
      </c>
      <c r="Y593" s="55"/>
      <c r="Z593" s="101">
        <f t="shared" si="161"/>
        <v>95.636363636363626</v>
      </c>
      <c r="AA593" s="109">
        <f t="shared" si="162"/>
        <v>34.589090909090913</v>
      </c>
      <c r="AB593" s="71">
        <v>12</v>
      </c>
      <c r="AC593" s="100">
        <v>2.75</v>
      </c>
      <c r="AD593" s="100">
        <v>2.0299999999999998</v>
      </c>
      <c r="AE593" s="100">
        <v>4.53</v>
      </c>
      <c r="AF593" s="100">
        <v>1.97</v>
      </c>
      <c r="AG593" s="100">
        <v>5.8500000000000005</v>
      </c>
      <c r="AH593" s="100">
        <v>8.9499999999999993</v>
      </c>
      <c r="AI593" s="100">
        <v>7.95</v>
      </c>
      <c r="AJ593" s="100">
        <v>-15.67</v>
      </c>
      <c r="AK593" s="100">
        <v>8.48</v>
      </c>
      <c r="AL593" s="100">
        <v>62140</v>
      </c>
      <c r="AM593" s="100">
        <v>0.1</v>
      </c>
      <c r="AN593" s="100">
        <v>1.1499999999999999</v>
      </c>
      <c r="AO593" s="110">
        <f t="shared" si="163"/>
        <v>-27.334226660240226</v>
      </c>
      <c r="AP593" s="111">
        <f t="shared" si="164"/>
        <v>7.2548642488506871</v>
      </c>
      <c r="AQ593" s="112">
        <f t="shared" si="165"/>
        <v>74.024914041267991</v>
      </c>
      <c r="AR593" s="101">
        <f>INDEX(Historical!$C$7:$C$1045,MATCH(B593,Historical!$B$7:$B$1045,0))*IF(AH593="n/a",1.03,IF(AH593&lt;0,1.01,IF(AH593&gt;10,1.1,(1+AH593/100))))</f>
        <v>2.7836724999999998</v>
      </c>
      <c r="AS593" s="109">
        <f t="shared" si="166"/>
        <v>3.0049744637499995</v>
      </c>
      <c r="AT593" s="109">
        <f t="shared" si="169"/>
        <v>3.2597962982759996</v>
      </c>
      <c r="AU593" s="109">
        <f t="shared" si="169"/>
        <v>3.5362270243698042</v>
      </c>
      <c r="AV593" s="109">
        <f t="shared" si="169"/>
        <v>3.8360990760363634</v>
      </c>
      <c r="AW593" s="109">
        <f t="shared" si="167"/>
        <v>16.420769362432164</v>
      </c>
      <c r="AX593" s="113">
        <f t="shared" si="168"/>
        <v>17.263214216181836</v>
      </c>
      <c r="AY593" s="100">
        <v>0.6</v>
      </c>
      <c r="AZ593" s="100">
        <v>30.320000000000004</v>
      </c>
      <c r="BA593" s="100">
        <v>-5.86</v>
      </c>
      <c r="BB593" s="100">
        <v>0.11</v>
      </c>
      <c r="BC593" s="100">
        <v>6.5600000000000005</v>
      </c>
      <c r="BE593" s="12">
        <v>2004</v>
      </c>
      <c r="BF593" s="12">
        <f t="shared" si="153"/>
        <v>2</v>
      </c>
      <c r="BG593" s="100">
        <v>1.77</v>
      </c>
      <c r="BH593" s="55" t="s">
        <v>121</v>
      </c>
      <c r="BI593" s="55" t="s">
        <v>122</v>
      </c>
    </row>
    <row r="594" spans="1:61" ht="12.75" customHeight="1" x14ac:dyDescent="0.2">
      <c r="A594" s="55" t="s">
        <v>1231</v>
      </c>
      <c r="B594" s="55" t="s">
        <v>1232</v>
      </c>
      <c r="C594" s="156" t="s">
        <v>134</v>
      </c>
      <c r="D594" s="98" t="s">
        <v>157</v>
      </c>
      <c r="E594" s="157">
        <v>14</v>
      </c>
      <c r="F594" s="2">
        <v>362</v>
      </c>
      <c r="G594" s="2" t="s">
        <v>146</v>
      </c>
      <c r="H594" s="2" t="s">
        <v>146</v>
      </c>
      <c r="I594" s="100">
        <v>97.67</v>
      </c>
      <c r="J594" s="101">
        <f t="shared" si="156"/>
        <v>2.4572540186341763</v>
      </c>
      <c r="K594" s="104">
        <v>0.6</v>
      </c>
      <c r="L594" s="71">
        <v>4</v>
      </c>
      <c r="M594" s="28">
        <f t="shared" si="157"/>
        <v>2.4</v>
      </c>
      <c r="N594" s="103" t="s">
        <v>550</v>
      </c>
      <c r="O594" s="104">
        <v>0.54</v>
      </c>
      <c r="P594" s="158">
        <v>45877</v>
      </c>
      <c r="Q594" s="158">
        <v>45884</v>
      </c>
      <c r="R594" s="28">
        <f t="shared" si="158"/>
        <v>11.1111111111111</v>
      </c>
      <c r="S594" s="105">
        <f>IF(INDEX(Historical!$D$7:$D1594,MATCH(B594,Historical!$B$7:$B$1044,0))=0,"n/a",(INDEX(Historical!$C$7:$C$1044,MATCH(B594,Historical!$B$7:$B$1044,0))/INDEX(Historical!$D$7:$D$1044,MATCH(B594,Historical!$B$7:$B$1044,0))-1)*100)</f>
        <v>7.5471698113207308</v>
      </c>
      <c r="T594" s="105">
        <f>IF(INDEX(Historical!$F$7:$F$1044,MATCH(B594,Historical!$B$7:$B$1044,0))=0,"n/a",((INDEX(Historical!$C$7:$C$1044,MATCH(B594,Historical!$B$7:$B$1044,0))/INDEX(Historical!$F$7:$F$1044,MATCH(B594,Historical!$B$7:$B$1044,0)))^(1/3)-1)*100)</f>
        <v>4.8149469628073316</v>
      </c>
      <c r="U594" s="105">
        <f>IF(INDEX(Historical!$H$7:$H$1044,MATCH(B594,Historical!$B$7:$B$1044,0))=0,"n/a",((INDEX(Historical!$C$7:$C$1044,MATCH(B594,Historical!$B$7:$B$1044,0))/INDEX(Historical!$H$7:$H$1044,MATCH(B594,Historical!$B$7:$B$1044,0)))^(1/5)-1)*100)</f>
        <v>3.9334633807695418</v>
      </c>
      <c r="V594" s="105">
        <f>IF(INDEX(Historical!$M$7:$M$1044,MATCH(B594,Historical!$B$7:$B$1044,0))=0,"n/a",((INDEX(Historical!$C$7:$C$1044,MATCH(B594,Historical!$B$7:$B$1044,0))/INDEX(Historical!$M$7:$M$1044,MATCH(B594,Historical!$B$7:$B$1044,0)))^(1/10)-1)*100)</f>
        <v>8.8105178338498078</v>
      </c>
      <c r="W594" s="106">
        <f t="shared" si="159"/>
        <v>0.44645087325710475</v>
      </c>
      <c r="X594" s="107">
        <f t="shared" si="160"/>
        <v>0.13498501649861158</v>
      </c>
      <c r="Y594" s="123"/>
      <c r="Z594" s="101">
        <f t="shared" si="161"/>
        <v>25.862068965517242</v>
      </c>
      <c r="AA594" s="109">
        <f t="shared" si="162"/>
        <v>10.524784482758621</v>
      </c>
      <c r="AB594" s="71">
        <v>12</v>
      </c>
      <c r="AC594" s="100">
        <v>9.2799999999999994</v>
      </c>
      <c r="AD594" s="100">
        <v>0.66</v>
      </c>
      <c r="AE594" s="100">
        <v>2.54</v>
      </c>
      <c r="AF594" s="100">
        <v>1.06</v>
      </c>
      <c r="AG594" s="100">
        <v>10.6</v>
      </c>
      <c r="AH594" s="100">
        <v>20.190000000000001</v>
      </c>
      <c r="AI594" s="100">
        <v>10.69</v>
      </c>
      <c r="AJ594" s="100">
        <v>29.14</v>
      </c>
      <c r="AK594" s="100">
        <v>14.099999999999998</v>
      </c>
      <c r="AL594" s="100">
        <v>9580</v>
      </c>
      <c r="AM594" s="100">
        <v>1.35</v>
      </c>
      <c r="AN594" s="100">
        <v>0.15</v>
      </c>
      <c r="AO594" s="110">
        <f t="shared" si="163"/>
        <v>-4.1340670833549034</v>
      </c>
      <c r="AP594" s="111">
        <f t="shared" si="164"/>
        <v>6.3907173994037176</v>
      </c>
      <c r="AQ594" s="112">
        <f t="shared" si="165"/>
        <v>-29.584498071252842</v>
      </c>
      <c r="AR594" s="101">
        <f>INDEX(Historical!$C$7:$C$1045,MATCH(B594,Historical!$B$7:$B$1045,0))*IF(AH594="n/a",1.03,IF(AH594&lt;0,1.01,IF(AH594&gt;10,1.1,(1+AH594/100))))</f>
        <v>2.508</v>
      </c>
      <c r="AS594" s="109">
        <f t="shared" si="166"/>
        <v>2.7588000000000004</v>
      </c>
      <c r="AT594" s="109">
        <f t="shared" si="169"/>
        <v>3.0346800000000007</v>
      </c>
      <c r="AU594" s="109">
        <f t="shared" si="169"/>
        <v>3.3381480000000012</v>
      </c>
      <c r="AV594" s="109">
        <f t="shared" si="169"/>
        <v>3.6719628000000015</v>
      </c>
      <c r="AW594" s="109">
        <f t="shared" si="167"/>
        <v>15.311590800000003</v>
      </c>
      <c r="AX594" s="113">
        <f t="shared" si="168"/>
        <v>15.67686167707587</v>
      </c>
      <c r="AY594" s="100">
        <v>0.72</v>
      </c>
      <c r="AZ594" s="100">
        <v>15.620000000000001</v>
      </c>
      <c r="BA594" s="100">
        <v>-9.9500000000000011</v>
      </c>
      <c r="BB594" s="100">
        <v>1.92</v>
      </c>
      <c r="BC594" s="100">
        <v>1.37</v>
      </c>
      <c r="BE594" s="12">
        <v>2012</v>
      </c>
      <c r="BF594" s="12">
        <f t="shared" si="153"/>
        <v>1</v>
      </c>
      <c r="BG594" s="100">
        <v>1.41</v>
      </c>
      <c r="BH594" s="55" t="s">
        <v>121</v>
      </c>
      <c r="BI594" s="55" t="s">
        <v>122</v>
      </c>
    </row>
    <row r="595" spans="1:61" ht="12.75" customHeight="1" x14ac:dyDescent="0.2">
      <c r="A595" s="55" t="s">
        <v>1233</v>
      </c>
      <c r="B595" s="55" t="s">
        <v>1234</v>
      </c>
      <c r="C595" s="156" t="s">
        <v>116</v>
      </c>
      <c r="D595" s="98" t="s">
        <v>150</v>
      </c>
      <c r="E595" s="157">
        <v>12</v>
      </c>
      <c r="F595" s="2">
        <v>447</v>
      </c>
      <c r="G595" s="2" t="s">
        <v>146</v>
      </c>
      <c r="H595" s="2" t="s">
        <v>146</v>
      </c>
      <c r="I595" s="100">
        <v>190.73</v>
      </c>
      <c r="J595" s="101">
        <f t="shared" si="156"/>
        <v>0.60818958737482309</v>
      </c>
      <c r="K595" s="104">
        <v>0.28999999999999998</v>
      </c>
      <c r="L595" s="2">
        <v>4</v>
      </c>
      <c r="M595" s="28">
        <f t="shared" si="157"/>
        <v>1.1599999999999999</v>
      </c>
      <c r="N595" s="2" t="s">
        <v>575</v>
      </c>
      <c r="O595" s="104">
        <v>0.28000000000000003</v>
      </c>
      <c r="P595" s="158">
        <v>45841</v>
      </c>
      <c r="Q595" s="158">
        <v>45862</v>
      </c>
      <c r="R595" s="28">
        <f t="shared" si="158"/>
        <v>3.5714285714285547</v>
      </c>
      <c r="S595" s="105">
        <f>IF(INDEX(Historical!$D$7:$D1595,MATCH(B595,Historical!$B$7:$B$1044,0))=0,"n/a",(INDEX(Historical!$C$7:$C$1044,MATCH(B595,Historical!$B$7:$B$1044,0))/INDEX(Historical!$D$7:$D$1044,MATCH(B595,Historical!$B$7:$B$1044,0))-1)*100)</f>
        <v>3.6363636363636154</v>
      </c>
      <c r="T595" s="105">
        <f>IF(INDEX(Historical!$F$7:$F$1044,MATCH(B595,Historical!$B$7:$B$1044,0))=0,"n/a",((INDEX(Historical!$C$7:$C$1044,MATCH(B595,Historical!$B$7:$B$1044,0))/INDEX(Historical!$F$7:$F$1044,MATCH(B595,Historical!$B$7:$B$1044,0)))^(1/3)-1)*100)</f>
        <v>3.7771070432953691</v>
      </c>
      <c r="U595" s="105">
        <f>IF(INDEX(Historical!$H$7:$H$1044,MATCH(B595,Historical!$B$7:$B$1044,0))=0,"n/a",((INDEX(Historical!$C$7:$C$1044,MATCH(B595,Historical!$B$7:$B$1044,0))/INDEX(Historical!$H$7:$H$1044,MATCH(B595,Historical!$B$7:$B$1044,0)))^(1/5)-1)*100)</f>
        <v>4.3814690588328764</v>
      </c>
      <c r="V595" s="105">
        <f>IF(INDEX(Historical!$M$7:$M$1044,MATCH(B595,Historical!$B$7:$B$1044,0))=0,"n/a",((INDEX(Historical!$C$7:$C$1044,MATCH(B595,Historical!$B$7:$B$1044,0))/INDEX(Historical!$M$7:$M$1044,MATCH(B595,Historical!$B$7:$B$1044,0)))^(1/10)-1)*100)</f>
        <v>6.629005847852576</v>
      </c>
      <c r="W595" s="106">
        <f t="shared" si="159"/>
        <v>0.66095417011168056</v>
      </c>
      <c r="X595" s="107">
        <f t="shared" si="160"/>
        <v>0.31096302759637162</v>
      </c>
      <c r="Y595" s="162"/>
      <c r="Z595" s="101">
        <f t="shared" si="161"/>
        <v>14.043583535108958</v>
      </c>
      <c r="AA595" s="109">
        <f t="shared" si="162"/>
        <v>23.090799031476998</v>
      </c>
      <c r="AB595" s="2">
        <v>12</v>
      </c>
      <c r="AC595" s="100">
        <v>8.26</v>
      </c>
      <c r="AD595" s="100">
        <v>1.92</v>
      </c>
      <c r="AE595" s="100">
        <v>3.37</v>
      </c>
      <c r="AF595" s="100">
        <v>3.88</v>
      </c>
      <c r="AG595" s="100">
        <v>18</v>
      </c>
      <c r="AH595" s="100">
        <v>10.119999999999999</v>
      </c>
      <c r="AI595" s="100">
        <v>7.7799999999999994</v>
      </c>
      <c r="AJ595" s="100">
        <v>14.09</v>
      </c>
      <c r="AK595" s="100">
        <v>10.14</v>
      </c>
      <c r="AL595" s="100">
        <v>7860</v>
      </c>
      <c r="AM595" s="100">
        <v>0.41000000000000003</v>
      </c>
      <c r="AN595" s="100">
        <v>0.24</v>
      </c>
      <c r="AO595" s="110">
        <f t="shared" si="163"/>
        <v>-18.101140385269296</v>
      </c>
      <c r="AP595" s="111">
        <f t="shared" si="164"/>
        <v>4.9896586462076993</v>
      </c>
      <c r="AQ595" s="112">
        <f t="shared" si="165"/>
        <v>99.546486081849281</v>
      </c>
      <c r="AR595" s="101">
        <f>INDEX(Historical!$C$7:$C$1045,MATCH(B595,Historical!$B$7:$B$1045,0))*IF(AH595="n/a",1.03,IF(AH595&lt;0,1.01,IF(AH595&gt;10,1.1,(1+AH595/100))))</f>
        <v>1.254</v>
      </c>
      <c r="AS595" s="109">
        <f t="shared" si="166"/>
        <v>1.3515612000000001</v>
      </c>
      <c r="AT595" s="109">
        <f t="shared" si="169"/>
        <v>1.4867173200000003</v>
      </c>
      <c r="AU595" s="109">
        <f t="shared" si="169"/>
        <v>1.6353890520000005</v>
      </c>
      <c r="AV595" s="109">
        <f t="shared" si="169"/>
        <v>1.7989279572000008</v>
      </c>
      <c r="AW595" s="109">
        <f t="shared" si="167"/>
        <v>7.5265955292000024</v>
      </c>
      <c r="AX595" s="113">
        <f t="shared" si="168"/>
        <v>3.9462043355528778</v>
      </c>
      <c r="AY595" s="100">
        <v>1.34</v>
      </c>
      <c r="AZ595" s="100">
        <v>27.33</v>
      </c>
      <c r="BA595" s="100">
        <v>-10.02</v>
      </c>
      <c r="BB595" s="100">
        <v>5.48</v>
      </c>
      <c r="BC595" s="100">
        <v>7.0499999999999989</v>
      </c>
      <c r="BE595" s="12">
        <v>2014</v>
      </c>
      <c r="BF595" s="12">
        <f t="shared" si="153"/>
        <v>1</v>
      </c>
      <c r="BG595" s="100">
        <v>11.88</v>
      </c>
      <c r="BH595" s="55" t="s">
        <v>121</v>
      </c>
      <c r="BI595" s="55" t="s">
        <v>122</v>
      </c>
    </row>
    <row r="596" spans="1:61" ht="12.75" customHeight="1" x14ac:dyDescent="0.2">
      <c r="A596" s="116" t="s">
        <v>1642</v>
      </c>
      <c r="B596" s="55" t="s">
        <v>1643</v>
      </c>
      <c r="C596" s="156" t="s">
        <v>198</v>
      </c>
      <c r="D596" s="98" t="s">
        <v>958</v>
      </c>
      <c r="E596" s="157">
        <v>9</v>
      </c>
      <c r="F596" s="2">
        <v>536</v>
      </c>
      <c r="G596" s="2" t="s">
        <v>146</v>
      </c>
      <c r="H596" s="2" t="s">
        <v>146</v>
      </c>
      <c r="I596" s="100">
        <v>69.3</v>
      </c>
      <c r="J596" s="101">
        <f t="shared" si="156"/>
        <v>1.5584415584415585</v>
      </c>
      <c r="K596" s="104">
        <v>0.27</v>
      </c>
      <c r="L596" s="71">
        <v>4</v>
      </c>
      <c r="M596" s="28">
        <f t="shared" si="157"/>
        <v>1.08</v>
      </c>
      <c r="N596" s="103" t="s">
        <v>158</v>
      </c>
      <c r="O596" s="104">
        <v>0.25</v>
      </c>
      <c r="P596" s="158">
        <v>45902</v>
      </c>
      <c r="Q596" s="158">
        <v>45915</v>
      </c>
      <c r="R596" s="28">
        <f t="shared" si="158"/>
        <v>8.0000000000000071</v>
      </c>
      <c r="S596" s="105">
        <f>IF(INDEX(Historical!$D$7:$D1596,MATCH(B596,Historical!$B$7:$B$1044,0))=0,"n/a",(INDEX(Historical!$C$7:$C$1044,MATCH(B596,Historical!$B$7:$B$1044,0))/INDEX(Historical!$D$7:$D$1044,MATCH(B596,Historical!$B$7:$B$1044,0))-1)*100)</f>
        <v>6.1224489795918435</v>
      </c>
      <c r="T596" s="105">
        <f>IF(INDEX(Historical!$F$7:$F$1044,MATCH(B596,Historical!$B$7:$B$1044,0))=0,"n/a",((INDEX(Historical!$C$7:$C$1044,MATCH(B596,Historical!$B$7:$B$1044,0))/INDEX(Historical!$F$7:$F$1044,MATCH(B596,Historical!$B$7:$B$1044,0)))^(1/3)-1)*100)</f>
        <v>9.1392883061105934</v>
      </c>
      <c r="U596" s="105">
        <f>IF(INDEX(Historical!$H$7:$H$1044,MATCH(B596,Historical!$B$7:$B$1044,0))=0,"n/a",((INDEX(Historical!$C$7:$C$1044,MATCH(B596,Historical!$B$7:$B$1044,0))/INDEX(Historical!$H$7:$H$1044,MATCH(B596,Historical!$B$7:$B$1044,0)))^(1/5)-1)*100)</f>
        <v>14.433055410624828</v>
      </c>
      <c r="V596" s="105">
        <f>IF(INDEX(Historical!$M$7:$M$1044,MATCH(B596,Historical!$B$7:$B$1044,0))=0,"n/a",((INDEX(Historical!$C$7:$C$1044,MATCH(B596,Historical!$B$7:$B$1044,0))/INDEX(Historical!$M$7:$M$1044,MATCH(B596,Historical!$B$7:$B$1044,0)))^(1/10)-1)*100)</f>
        <v>15.321247843556506</v>
      </c>
      <c r="W596" s="106">
        <f t="shared" si="159"/>
        <v>0.94202871450152703</v>
      </c>
      <c r="X596" s="107">
        <f t="shared" si="160"/>
        <v>2.3777686014208945</v>
      </c>
      <c r="Y596" s="165"/>
      <c r="Z596" s="101">
        <f t="shared" si="161"/>
        <v>33.43653250773994</v>
      </c>
      <c r="AA596" s="109">
        <f t="shared" si="162"/>
        <v>21.455108359133128</v>
      </c>
      <c r="AB596" s="71">
        <v>12</v>
      </c>
      <c r="AC596" s="100">
        <v>3.23</v>
      </c>
      <c r="AD596" s="100">
        <v>1.04</v>
      </c>
      <c r="AE596" s="100">
        <v>2.6</v>
      </c>
      <c r="AF596" s="100">
        <v>2.4300000000000002</v>
      </c>
      <c r="AG596" s="100">
        <v>11.89</v>
      </c>
      <c r="AH596" s="100">
        <v>12.6</v>
      </c>
      <c r="AI596" s="100">
        <v>8.83</v>
      </c>
      <c r="AJ596" s="100">
        <v>6.0699999999999994</v>
      </c>
      <c r="AK596" s="100">
        <v>8.89</v>
      </c>
      <c r="AL596" s="100">
        <v>16680</v>
      </c>
      <c r="AM596" s="100">
        <v>13.91</v>
      </c>
      <c r="AN596" s="100">
        <v>1.1200000000000001</v>
      </c>
      <c r="AO596" s="110">
        <f t="shared" si="163"/>
        <v>-5.4636113900667418</v>
      </c>
      <c r="AP596" s="111">
        <f t="shared" si="164"/>
        <v>15.991496969066386</v>
      </c>
      <c r="AQ596" s="112">
        <f t="shared" si="165"/>
        <v>52.221933465134306</v>
      </c>
      <c r="AR596" s="101">
        <f>INDEX(Historical!$C$7:$C$1045,MATCH(B596,Historical!$B$7:$B$1045,0))*IF(AH596="n/a",1.03,IF(AH596&lt;0,1.01,IF(AH596&gt;10,1.1,(1+AH596/100))))</f>
        <v>1.1440000000000001</v>
      </c>
      <c r="AS596" s="109">
        <f t="shared" si="166"/>
        <v>1.2450152000000001</v>
      </c>
      <c r="AT596" s="109">
        <f t="shared" si="169"/>
        <v>1.3556970512800002</v>
      </c>
      <c r="AU596" s="109">
        <f t="shared" si="169"/>
        <v>1.4762185191387922</v>
      </c>
      <c r="AV596" s="109">
        <f t="shared" si="169"/>
        <v>1.6074543454902308</v>
      </c>
      <c r="AW596" s="109">
        <f t="shared" si="167"/>
        <v>6.8283851159090236</v>
      </c>
      <c r="AX596" s="113">
        <f t="shared" si="168"/>
        <v>9.8533695756262976</v>
      </c>
      <c r="AY596" s="100">
        <v>1.1399999999999999</v>
      </c>
      <c r="AZ596" s="100">
        <v>6.5299999999999994</v>
      </c>
      <c r="BA596" s="100">
        <v>-23.9</v>
      </c>
      <c r="BB596" s="100">
        <v>-2.12</v>
      </c>
      <c r="BC596" s="100">
        <v>-15.049999999999999</v>
      </c>
      <c r="BE596" s="12">
        <v>2017</v>
      </c>
      <c r="BF596" s="12">
        <f t="shared" si="153"/>
        <v>1</v>
      </c>
      <c r="BG596" s="100">
        <v>3.9800000000000004</v>
      </c>
      <c r="BH596" s="55" t="s">
        <v>121</v>
      </c>
      <c r="BI596" s="55" t="s">
        <v>122</v>
      </c>
    </row>
    <row r="597" spans="1:61" ht="12.75" customHeight="1" x14ac:dyDescent="0.2">
      <c r="A597" s="55" t="s">
        <v>1644</v>
      </c>
      <c r="B597" s="55" t="s">
        <v>1645</v>
      </c>
      <c r="C597" s="156" t="s">
        <v>527</v>
      </c>
      <c r="D597" s="98" t="s">
        <v>1646</v>
      </c>
      <c r="E597" s="157">
        <v>7</v>
      </c>
      <c r="F597" s="2">
        <v>611</v>
      </c>
      <c r="G597" s="2" t="s">
        <v>146</v>
      </c>
      <c r="H597" s="2" t="s">
        <v>146</v>
      </c>
      <c r="I597" s="100">
        <v>16.170000000000002</v>
      </c>
      <c r="J597" s="101">
        <f t="shared" si="156"/>
        <v>8.9053803339517614</v>
      </c>
      <c r="K597" s="104">
        <v>0.36</v>
      </c>
      <c r="L597" s="71">
        <v>4</v>
      </c>
      <c r="M597" s="28">
        <f t="shared" si="157"/>
        <v>1.44</v>
      </c>
      <c r="N597" s="103" t="s">
        <v>158</v>
      </c>
      <c r="O597" s="104">
        <v>0.33</v>
      </c>
      <c r="P597" s="158">
        <v>46086</v>
      </c>
      <c r="Q597" s="158">
        <v>46100</v>
      </c>
      <c r="R597" s="28">
        <f t="shared" si="158"/>
        <v>9.0909090909090811</v>
      </c>
      <c r="S597" s="105">
        <f>IF(INDEX(Historical!$D$7:$D1597,MATCH(B597,Historical!$B$7:$B$1044,0))=0,"n/a",(INDEX(Historical!$C$7:$C$1044,MATCH(B597,Historical!$B$7:$B$1044,0))/INDEX(Historical!$D$7:$D$1044,MATCH(B597,Historical!$B$7:$B$1044,0))-1)*100)</f>
        <v>10.000000000000009</v>
      </c>
      <c r="T597" s="105">
        <f>IF(INDEX(Historical!$F$7:$F$1044,MATCH(B597,Historical!$B$7:$B$1044,0))=0,"n/a",((INDEX(Historical!$C$7:$C$1044,MATCH(B597,Historical!$B$7:$B$1044,0))/INDEX(Historical!$F$7:$F$1044,MATCH(B597,Historical!$B$7:$B$1044,0)))^(1/3)-1)*100)</f>
        <v>11.199004528465784</v>
      </c>
      <c r="U597" s="105">
        <f>IF(INDEX(Historical!$H$7:$H$1044,MATCH(B597,Historical!$B$7:$B$1044,0))=0,"n/a",((INDEX(Historical!$C$7:$C$1044,MATCH(B597,Historical!$B$7:$B$1044,0))/INDEX(Historical!$H$7:$H$1044,MATCH(B597,Historical!$B$7:$B$1044,0)))^(1/5)-1)*100)</f>
        <v>14.186037876324487</v>
      </c>
      <c r="V597" s="105" t="str">
        <f>IF(INDEX(Historical!$M$7:$M$1044,MATCH(B597,Historical!$B$7:$B$1044,0))=0,"n/a",((INDEX(Historical!$C$7:$C$1044,MATCH(B597,Historical!$B$7:$B$1044,0))/INDEX(Historical!$M$7:$M$1044,MATCH(B597,Historical!$B$7:$B$1044,0)))^(1/10)-1)*100)</f>
        <v>n/a</v>
      </c>
      <c r="W597" s="106" t="str">
        <f t="shared" si="159"/>
        <v>n/a</v>
      </c>
      <c r="X597" s="107" t="str">
        <f t="shared" si="160"/>
        <v>n/a</v>
      </c>
      <c r="Y597" s="55"/>
      <c r="Z597" s="101" t="str">
        <f t="shared" si="161"/>
        <v>n/a</v>
      </c>
      <c r="AA597" s="109" t="str">
        <f t="shared" si="162"/>
        <v>n/a</v>
      </c>
      <c r="AB597" s="71">
        <v>12</v>
      </c>
      <c r="AC597" s="100">
        <v>-0.61</v>
      </c>
      <c r="AD597" s="100" t="s">
        <v>142</v>
      </c>
      <c r="AE597" s="100">
        <v>0.63</v>
      </c>
      <c r="AF597" s="100">
        <v>1.08</v>
      </c>
      <c r="AG597" s="100">
        <v>-3.85</v>
      </c>
      <c r="AH597" s="100">
        <v>-244.79999999999998</v>
      </c>
      <c r="AI597" s="100">
        <v>44.2</v>
      </c>
      <c r="AJ597" s="100">
        <v>-8.66</v>
      </c>
      <c r="AK597" s="100" t="s">
        <v>142</v>
      </c>
      <c r="AL597" s="100">
        <v>594.05999999999995</v>
      </c>
      <c r="AM597" s="100">
        <v>32.21</v>
      </c>
      <c r="AN597" s="100">
        <v>0.54</v>
      </c>
      <c r="AO597" s="110" t="str">
        <f t="shared" si="163"/>
        <v>n/a</v>
      </c>
      <c r="AP597" s="111">
        <f t="shared" si="164"/>
        <v>23.091418210276249</v>
      </c>
      <c r="AQ597" s="112" t="str">
        <f t="shared" si="165"/>
        <v>n/a</v>
      </c>
      <c r="AR597" s="101">
        <f>INDEX(Historical!$C$7:$C$1045,MATCH(B597,Historical!$B$7:$B$1045,0))*IF(AH597="n/a",1.03,IF(AH597&lt;0,1.01,IF(AH597&gt;10,1.1,(1+AH597/100))))</f>
        <v>1.3332000000000002</v>
      </c>
      <c r="AS597" s="109">
        <f t="shared" si="166"/>
        <v>1.4665200000000003</v>
      </c>
      <c r="AT597" s="109">
        <f t="shared" si="169"/>
        <v>1.5105156000000004</v>
      </c>
      <c r="AU597" s="109">
        <f t="shared" si="169"/>
        <v>1.5558310680000005</v>
      </c>
      <c r="AV597" s="109">
        <f t="shared" si="169"/>
        <v>1.6025060000400004</v>
      </c>
      <c r="AW597" s="109">
        <f t="shared" si="167"/>
        <v>7.468572668040002</v>
      </c>
      <c r="AX597" s="113">
        <f t="shared" si="168"/>
        <v>46.187833444897969</v>
      </c>
      <c r="AY597" s="100">
        <v>1.1499999999999999</v>
      </c>
      <c r="AZ597" s="100">
        <v>12.6</v>
      </c>
      <c r="BA597" s="100">
        <v>-45.190000000000005</v>
      </c>
      <c r="BB597" s="100">
        <v>-3.95</v>
      </c>
      <c r="BC597" s="100">
        <v>-17.380000000000003</v>
      </c>
      <c r="BE597" s="12">
        <v>2020</v>
      </c>
      <c r="BF597" s="12">
        <f t="shared" si="153"/>
        <v>1</v>
      </c>
      <c r="BG597" s="100">
        <v>-1.58</v>
      </c>
      <c r="BH597" s="55" t="s">
        <v>121</v>
      </c>
      <c r="BI597" s="55" t="s">
        <v>122</v>
      </c>
    </row>
    <row r="598" spans="1:61" ht="12.75" customHeight="1" x14ac:dyDescent="0.2">
      <c r="A598" s="55" t="s">
        <v>1235</v>
      </c>
      <c r="B598" s="55" t="s">
        <v>1236</v>
      </c>
      <c r="C598" s="156" t="s">
        <v>300</v>
      </c>
      <c r="D598" s="98" t="s">
        <v>795</v>
      </c>
      <c r="E598" s="157">
        <v>16</v>
      </c>
      <c r="F598" s="2">
        <v>297</v>
      </c>
      <c r="G598" s="2" t="s">
        <v>146</v>
      </c>
      <c r="H598" s="2" t="s">
        <v>146</v>
      </c>
      <c r="I598" s="100">
        <v>38.58</v>
      </c>
      <c r="J598" s="101">
        <f t="shared" si="156"/>
        <v>4.0176257128045627</v>
      </c>
      <c r="K598" s="104">
        <v>0.38750000000000001</v>
      </c>
      <c r="L598" s="71">
        <v>4</v>
      </c>
      <c r="M598" s="28">
        <f t="shared" si="157"/>
        <v>1.55</v>
      </c>
      <c r="N598" s="103" t="s">
        <v>209</v>
      </c>
      <c r="O598" s="104">
        <v>0.37250099999999997</v>
      </c>
      <c r="P598" s="158">
        <v>46112</v>
      </c>
      <c r="Q598" s="158">
        <v>46127</v>
      </c>
      <c r="R598" s="28">
        <f t="shared" si="158"/>
        <v>4.0265663716339128</v>
      </c>
      <c r="S598" s="105">
        <f>IF(INDEX(Historical!$D$7:$D1598,MATCH(B598,Historical!$B$7:$B$1044,0))=0,"n/a",(INDEX(Historical!$C$7:$C$1044,MATCH(B598,Historical!$B$7:$B$1044,0))/INDEX(Historical!$D$7:$D$1044,MATCH(B598,Historical!$B$7:$B$1044,0))-1)*100)</f>
        <v>0.67653125450002349</v>
      </c>
      <c r="T598" s="105">
        <f>IF(INDEX(Historical!$F$7:$F$1044,MATCH(B598,Historical!$B$7:$B$1044,0))=0,"n/a",((INDEX(Historical!$C$7:$C$1044,MATCH(B598,Historical!$B$7:$B$1044,0))/INDEX(Historical!$F$7:$F$1044,MATCH(B598,Historical!$B$7:$B$1044,0)))^(1/3)-1)*100)</f>
        <v>0.68067737785768578</v>
      </c>
      <c r="U598" s="105">
        <f>IF(INDEX(Historical!$H$7:$H$1044,MATCH(B598,Historical!$B$7:$B$1044,0))=0,"n/a",((INDEX(Historical!$C$7:$C$1044,MATCH(B598,Historical!$B$7:$B$1044,0))/INDEX(Historical!$H$7:$H$1044,MATCH(B598,Historical!$B$7:$B$1044,0)))^(1/5)-1)*100)</f>
        <v>0.6849655134525845</v>
      </c>
      <c r="V598" s="105">
        <f>IF(INDEX(Historical!$M$7:$M$1044,MATCH(B598,Historical!$B$7:$B$1044,0))=0,"n/a",((INDEX(Historical!$C$7:$C$1044,MATCH(B598,Historical!$B$7:$B$1044,0))/INDEX(Historical!$M$7:$M$1044,MATCH(B598,Historical!$B$7:$B$1044,0)))^(1/10)-1)*100)</f>
        <v>0.91147100745487819</v>
      </c>
      <c r="W598" s="106">
        <f t="shared" si="159"/>
        <v>0.75149457069976333</v>
      </c>
      <c r="X598" s="107">
        <f t="shared" si="160"/>
        <v>0.33090121422830171</v>
      </c>
      <c r="Y598" s="123"/>
      <c r="Z598" s="101">
        <f t="shared" si="161"/>
        <v>120.15503875968992</v>
      </c>
      <c r="AA598" s="109">
        <f t="shared" si="162"/>
        <v>29.906976744186043</v>
      </c>
      <c r="AB598" s="71">
        <v>12</v>
      </c>
      <c r="AC598" s="100">
        <v>1.29</v>
      </c>
      <c r="AD598" s="100" t="s">
        <v>142</v>
      </c>
      <c r="AE598" s="100">
        <v>8.5399999999999991</v>
      </c>
      <c r="AF598" s="100">
        <v>2.06</v>
      </c>
      <c r="AG598" s="100">
        <v>6.92</v>
      </c>
      <c r="AH598" s="100">
        <v>-30.44</v>
      </c>
      <c r="AI598" s="100">
        <v>12.36</v>
      </c>
      <c r="AJ598" s="100">
        <v>2.0699999999999998</v>
      </c>
      <c r="AK598" s="100">
        <v>-2.34</v>
      </c>
      <c r="AL598" s="100">
        <v>7380</v>
      </c>
      <c r="AM598" s="100">
        <v>0.13999999999999999</v>
      </c>
      <c r="AN598" s="100">
        <v>0.91</v>
      </c>
      <c r="AO598" s="110">
        <f t="shared" si="163"/>
        <v>-25.204385517928895</v>
      </c>
      <c r="AP598" s="111">
        <f t="shared" si="164"/>
        <v>4.7025912262571472</v>
      </c>
      <c r="AQ598" s="112">
        <f t="shared" si="165"/>
        <v>65.473558939216431</v>
      </c>
      <c r="AR598" s="101">
        <f>INDEX(Historical!$C$7:$C$1045,MATCH(B598,Historical!$B$7:$B$1045,0))*IF(AH598="n/a",1.03,IF(AH598&lt;0,1.01,IF(AH598&gt;10,1.1,(1+AH598/100))))</f>
        <v>1.5040617000000001</v>
      </c>
      <c r="AS598" s="109">
        <f t="shared" si="166"/>
        <v>1.6544678700000002</v>
      </c>
      <c r="AT598" s="109">
        <f t="shared" si="169"/>
        <v>1.6710125487000003</v>
      </c>
      <c r="AU598" s="109">
        <f t="shared" si="169"/>
        <v>1.6877226741870004</v>
      </c>
      <c r="AV598" s="109">
        <f t="shared" si="169"/>
        <v>1.7045999009288704</v>
      </c>
      <c r="AW598" s="109">
        <f t="shared" si="167"/>
        <v>8.2218646938158724</v>
      </c>
      <c r="AX598" s="113">
        <f t="shared" si="168"/>
        <v>21.311209678112682</v>
      </c>
      <c r="AY598" s="100">
        <v>1.01</v>
      </c>
      <c r="AZ598" s="100">
        <v>21.36</v>
      </c>
      <c r="BA598" s="100">
        <v>-3.53</v>
      </c>
      <c r="BB598" s="100">
        <v>1.05</v>
      </c>
      <c r="BC598" s="100">
        <v>3.32</v>
      </c>
      <c r="BE598" s="12">
        <v>2011</v>
      </c>
      <c r="BF598" s="12">
        <f t="shared" si="153"/>
        <v>1</v>
      </c>
      <c r="BG598" s="100">
        <v>3.4799999999999995</v>
      </c>
      <c r="BH598" s="55" t="s">
        <v>121</v>
      </c>
      <c r="BI598" s="55" t="s">
        <v>302</v>
      </c>
    </row>
    <row r="599" spans="1:61" ht="12.75" customHeight="1" x14ac:dyDescent="0.2">
      <c r="A599" s="123" t="s">
        <v>1237</v>
      </c>
      <c r="B599" s="55" t="s">
        <v>1238</v>
      </c>
      <c r="C599" s="156" t="s">
        <v>134</v>
      </c>
      <c r="D599" s="98" t="s">
        <v>157</v>
      </c>
      <c r="E599" s="157">
        <v>14</v>
      </c>
      <c r="F599" s="2">
        <v>404</v>
      </c>
      <c r="G599" s="2" t="s">
        <v>118</v>
      </c>
      <c r="H599" s="2" t="s">
        <v>118</v>
      </c>
      <c r="I599" s="100">
        <v>44.13</v>
      </c>
      <c r="J599" s="101">
        <f t="shared" si="156"/>
        <v>3.3537276229322455</v>
      </c>
      <c r="K599" s="104">
        <v>0.37</v>
      </c>
      <c r="L599" s="71">
        <v>4</v>
      </c>
      <c r="M599" s="28">
        <f t="shared" si="157"/>
        <v>1.48</v>
      </c>
      <c r="N599" s="103" t="s">
        <v>315</v>
      </c>
      <c r="O599" s="104">
        <v>0.36</v>
      </c>
      <c r="P599" s="158">
        <v>46156</v>
      </c>
      <c r="Q599" s="158">
        <v>46170</v>
      </c>
      <c r="R599" s="28">
        <f t="shared" si="158"/>
        <v>2.7777777777777803</v>
      </c>
      <c r="S599" s="105">
        <f>IF(INDEX(Historical!$D$7:$D1599,MATCH(B599,Historical!$B$7:$B$1044,0))=0,"n/a",(INDEX(Historical!$C$7:$C$1044,MATCH(B599,Historical!$B$7:$B$1044,0))/INDEX(Historical!$D$7:$D$1044,MATCH(B599,Historical!$B$7:$B$1044,0))-1)*100)</f>
        <v>3.7593984962405846</v>
      </c>
      <c r="T599" s="105">
        <f>IF(INDEX(Historical!$F$7:$F$1044,MATCH(B599,Historical!$B$7:$B$1044,0))=0,"n/a",((INDEX(Historical!$C$7:$C$1044,MATCH(B599,Historical!$B$7:$B$1044,0))/INDEX(Historical!$F$7:$F$1044,MATCH(B599,Historical!$B$7:$B$1044,0)))^(1/3)-1)*100)</f>
        <v>4.7689553171647248</v>
      </c>
      <c r="U599" s="105">
        <f>IF(INDEX(Historical!$H$7:$H$1044,MATCH(B599,Historical!$B$7:$B$1044,0))=0,"n/a",((INDEX(Historical!$C$7:$C$1044,MATCH(B599,Historical!$B$7:$B$1044,0))/INDEX(Historical!$H$7:$H$1044,MATCH(B599,Historical!$B$7:$B$1044,0)))^(1/5)-1)*100)</f>
        <v>4.2634791538352701</v>
      </c>
      <c r="V599" s="105">
        <f>IF(INDEX(Historical!$M$7:$M$1044,MATCH(B599,Historical!$B$7:$B$1044,0))=0,"n/a",((INDEX(Historical!$C$7:$C$1044,MATCH(B599,Historical!$B$7:$B$1044,0))/INDEX(Historical!$M$7:$M$1044,MATCH(B599,Historical!$B$7:$B$1044,0)))^(1/10)-1)*100)</f>
        <v>6.575069032667602</v>
      </c>
      <c r="W599" s="106">
        <f t="shared" si="159"/>
        <v>0.64843108606960342</v>
      </c>
      <c r="X599" s="107">
        <f t="shared" si="160"/>
        <v>9.3476850555476221E-2</v>
      </c>
      <c r="Y599" s="165"/>
      <c r="Z599" s="101">
        <f t="shared" si="161"/>
        <v>41.573033707865171</v>
      </c>
      <c r="AA599" s="109">
        <f t="shared" si="162"/>
        <v>12.396067415730338</v>
      </c>
      <c r="AB599" s="71">
        <v>12</v>
      </c>
      <c r="AC599" s="100">
        <v>3.56</v>
      </c>
      <c r="AD599" s="100" t="s">
        <v>142</v>
      </c>
      <c r="AE599" s="100">
        <v>2.82</v>
      </c>
      <c r="AF599" s="100">
        <v>1.1200000000000001</v>
      </c>
      <c r="AG599" s="100">
        <v>9.5399999999999991</v>
      </c>
      <c r="AH599" s="100">
        <v>6.67</v>
      </c>
      <c r="AI599" s="100">
        <v>2.8000000000000003</v>
      </c>
      <c r="AJ599" s="100">
        <v>45.61</v>
      </c>
      <c r="AK599" s="100" t="s">
        <v>142</v>
      </c>
      <c r="AL599" s="100">
        <v>1620</v>
      </c>
      <c r="AM599" s="100">
        <v>1.43</v>
      </c>
      <c r="AN599" s="100">
        <v>0.11</v>
      </c>
      <c r="AO599" s="110">
        <f t="shared" si="163"/>
        <v>-4.7788606389628221</v>
      </c>
      <c r="AP599" s="111">
        <f t="shared" si="164"/>
        <v>7.6172067767675156</v>
      </c>
      <c r="AQ599" s="112">
        <f t="shared" si="165"/>
        <v>-21.447553243799156</v>
      </c>
      <c r="AR599" s="101">
        <f>INDEX(Historical!$C$7:$C$1045,MATCH(B599,Historical!$B$7:$B$1045,0))*IF(AH599="n/a",1.03,IF(AH599&lt;0,1.01,IF(AH599&gt;10,1.1,(1+AH599/100))))</f>
        <v>1.472046</v>
      </c>
      <c r="AS599" s="109">
        <f t="shared" si="166"/>
        <v>1.5132632880000001</v>
      </c>
      <c r="AT599" s="109">
        <f t="shared" si="169"/>
        <v>1.5586611866400002</v>
      </c>
      <c r="AU599" s="109">
        <f t="shared" si="169"/>
        <v>1.6054210222392002</v>
      </c>
      <c r="AV599" s="109">
        <f t="shared" si="169"/>
        <v>1.6535836529063763</v>
      </c>
      <c r="AW599" s="109">
        <f t="shared" si="167"/>
        <v>7.8029751497855768</v>
      </c>
      <c r="AX599" s="113">
        <f t="shared" si="168"/>
        <v>17.681792770871464</v>
      </c>
      <c r="AY599" s="100">
        <v>0.85</v>
      </c>
      <c r="AZ599" s="100">
        <v>29.759999999999998</v>
      </c>
      <c r="BA599" s="100">
        <v>-1.7399999999999998</v>
      </c>
      <c r="BB599" s="100">
        <v>4</v>
      </c>
      <c r="BC599" s="100">
        <v>10.33</v>
      </c>
      <c r="BE599" s="12">
        <v>2013</v>
      </c>
      <c r="BF599" s="12">
        <f t="shared" si="153"/>
        <v>1</v>
      </c>
      <c r="BG599" s="100">
        <v>1.38</v>
      </c>
      <c r="BH599" s="55" t="s">
        <v>121</v>
      </c>
      <c r="BI599" s="55" t="s">
        <v>122</v>
      </c>
    </row>
    <row r="600" spans="1:61" ht="12.75" customHeight="1" x14ac:dyDescent="0.2">
      <c r="A600" s="116" t="s">
        <v>1647</v>
      </c>
      <c r="B600" s="55" t="s">
        <v>1648</v>
      </c>
      <c r="C600" s="156" t="s">
        <v>134</v>
      </c>
      <c r="D600" s="98" t="s">
        <v>135</v>
      </c>
      <c r="E600" s="157">
        <v>5</v>
      </c>
      <c r="F600" s="2">
        <v>689</v>
      </c>
      <c r="G600" s="2" t="s">
        <v>146</v>
      </c>
      <c r="H600" s="2" t="s">
        <v>146</v>
      </c>
      <c r="I600" s="100">
        <v>69.989999999999995</v>
      </c>
      <c r="J600" s="101">
        <f t="shared" si="156"/>
        <v>3.000428632661809</v>
      </c>
      <c r="K600" s="104">
        <v>0.52500000000000002</v>
      </c>
      <c r="L600" s="71">
        <v>4</v>
      </c>
      <c r="M600" s="28">
        <f t="shared" si="157"/>
        <v>2.1</v>
      </c>
      <c r="N600" s="103" t="s">
        <v>270</v>
      </c>
      <c r="O600" s="104">
        <v>0.5</v>
      </c>
      <c r="P600" s="158">
        <v>45916</v>
      </c>
      <c r="Q600" s="158">
        <v>45930</v>
      </c>
      <c r="R600" s="28">
        <f t="shared" si="158"/>
        <v>5.0000000000000044</v>
      </c>
      <c r="S600" s="105">
        <f>IF(INDEX(Historical!$D$7:$D1600,MATCH(B600,Historical!$B$7:$B$1044,0))=0,"n/a",(INDEX(Historical!$C$7:$C$1044,MATCH(B600,Historical!$B$7:$B$1044,0))/INDEX(Historical!$D$7:$D$1044,MATCH(B600,Historical!$B$7:$B$1044,0))-1)*100)</f>
        <v>5.1282051282051322</v>
      </c>
      <c r="T600" s="105">
        <f>IF(INDEX(Historical!$F$7:$F$1044,MATCH(B600,Historical!$B$7:$B$1044,0))=0,"n/a",((INDEX(Historical!$C$7:$C$1044,MATCH(B600,Historical!$B$7:$B$1044,0))/INDEX(Historical!$F$7:$F$1044,MATCH(B600,Historical!$B$7:$B$1044,0)))^(1/3)-1)*100)</f>
        <v>7.5036737139838161</v>
      </c>
      <c r="U600" s="105">
        <f>IF(INDEX(Historical!$H$7:$H$1044,MATCH(B600,Historical!$B$7:$B$1044,0))=0,"n/a",((INDEX(Historical!$C$7:$C$1044,MATCH(B600,Historical!$B$7:$B$1044,0))/INDEX(Historical!$H$7:$H$1044,MATCH(B600,Historical!$B$7:$B$1044,0)))^(1/5)-1)*100)</f>
        <v>11.304961305610561</v>
      </c>
      <c r="V600" s="105">
        <f>IF(INDEX(Historical!$M$7:$M$1044,MATCH(B600,Historical!$B$7:$B$1044,0))=0,"n/a",((INDEX(Historical!$C$7:$C$1044,MATCH(B600,Historical!$B$7:$B$1044,0))/INDEX(Historical!$M$7:$M$1044,MATCH(B600,Historical!$B$7:$B$1044,0)))^(1/10)-1)*100)</f>
        <v>9.8667777493209208</v>
      </c>
      <c r="W600" s="106">
        <f t="shared" si="159"/>
        <v>1.1457602058978802</v>
      </c>
      <c r="X600" s="107" t="str">
        <f t="shared" si="160"/>
        <v>n/a</v>
      </c>
      <c r="Y600" s="162"/>
      <c r="Z600" s="101">
        <f t="shared" si="161"/>
        <v>46.875</v>
      </c>
      <c r="AA600" s="109">
        <f t="shared" si="162"/>
        <v>15.622767857142854</v>
      </c>
      <c r="AB600" s="71">
        <v>12</v>
      </c>
      <c r="AC600" s="100">
        <v>4.4800000000000004</v>
      </c>
      <c r="AD600" s="100">
        <v>0.59</v>
      </c>
      <c r="AE600" s="100">
        <v>0.69</v>
      </c>
      <c r="AF600" s="100">
        <v>1.3</v>
      </c>
      <c r="AG600" s="100">
        <v>8.52</v>
      </c>
      <c r="AH600" s="100">
        <v>24.13</v>
      </c>
      <c r="AI600" s="100">
        <v>21.38</v>
      </c>
      <c r="AJ600" s="100">
        <v>-8.24</v>
      </c>
      <c r="AK600" s="100">
        <v>16.04</v>
      </c>
      <c r="AL600" s="100">
        <v>2130</v>
      </c>
      <c r="AM600" s="100">
        <v>2.0299999999999998</v>
      </c>
      <c r="AN600" s="100">
        <v>0.47</v>
      </c>
      <c r="AO600" s="110">
        <f t="shared" si="163"/>
        <v>-1.3173779188704842</v>
      </c>
      <c r="AP600" s="111">
        <f t="shared" si="164"/>
        <v>14.30538993827237</v>
      </c>
      <c r="AQ600" s="112">
        <f t="shared" si="165"/>
        <v>-4.9921682426227854</v>
      </c>
      <c r="AR600" s="101">
        <f>INDEX(Historical!$C$7:$C$1045,MATCH(B600,Historical!$B$7:$B$1045,0))*IF(AH600="n/a",1.03,IF(AH600&lt;0,1.01,IF(AH600&gt;10,1.1,(1+AH600/100))))</f>
        <v>2.2549999999999999</v>
      </c>
      <c r="AS600" s="109">
        <f t="shared" si="166"/>
        <v>2.4805000000000001</v>
      </c>
      <c r="AT600" s="109">
        <f t="shared" si="169"/>
        <v>2.7285500000000003</v>
      </c>
      <c r="AU600" s="109">
        <f t="shared" si="169"/>
        <v>3.0014050000000005</v>
      </c>
      <c r="AV600" s="109">
        <f t="shared" si="169"/>
        <v>3.3015455000000009</v>
      </c>
      <c r="AW600" s="109">
        <f t="shared" si="167"/>
        <v>13.767000500000002</v>
      </c>
      <c r="AX600" s="113">
        <f t="shared" si="168"/>
        <v>19.669953564794977</v>
      </c>
      <c r="AY600" s="100">
        <v>1.05</v>
      </c>
      <c r="AZ600" s="100">
        <v>24.12</v>
      </c>
      <c r="BA600" s="100">
        <v>-10.97</v>
      </c>
      <c r="BB600" s="100">
        <v>7.08</v>
      </c>
      <c r="BC600" s="100">
        <v>1.1499999999999999</v>
      </c>
      <c r="BE600" s="12">
        <v>2021</v>
      </c>
      <c r="BF600" s="12">
        <f t="shared" si="153"/>
        <v>0</v>
      </c>
      <c r="BG600" s="100">
        <v>4.3499999999999996</v>
      </c>
      <c r="BH600" s="55" t="s">
        <v>121</v>
      </c>
      <c r="BI600" s="55" t="s">
        <v>122</v>
      </c>
    </row>
    <row r="601" spans="1:61" ht="12.75" customHeight="1" x14ac:dyDescent="0.2">
      <c r="A601" s="123" t="s">
        <v>1239</v>
      </c>
      <c r="B601" s="55" t="s">
        <v>1240</v>
      </c>
      <c r="C601" s="156" t="s">
        <v>180</v>
      </c>
      <c r="D601" s="98" t="s">
        <v>181</v>
      </c>
      <c r="E601" s="157">
        <v>21</v>
      </c>
      <c r="F601" s="2">
        <v>195</v>
      </c>
      <c r="G601" s="2" t="s">
        <v>146</v>
      </c>
      <c r="H601" s="2" t="s">
        <v>146</v>
      </c>
      <c r="I601" s="100">
        <v>216.88</v>
      </c>
      <c r="J601" s="101">
        <f t="shared" si="156"/>
        <v>1.1619328661010697</v>
      </c>
      <c r="K601" s="104">
        <v>0.63</v>
      </c>
      <c r="L601" s="71">
        <v>4</v>
      </c>
      <c r="M601" s="28">
        <f t="shared" si="157"/>
        <v>2.52</v>
      </c>
      <c r="N601" s="103" t="s">
        <v>885</v>
      </c>
      <c r="O601" s="104">
        <v>0.56999999999999995</v>
      </c>
      <c r="P601" s="158">
        <v>45904</v>
      </c>
      <c r="Q601" s="158">
        <v>45926</v>
      </c>
      <c r="R601" s="28">
        <f t="shared" si="158"/>
        <v>10.526315789473696</v>
      </c>
      <c r="S601" s="105">
        <f>IF(INDEX(Historical!$D$7:$D1601,MATCH(B601,Historical!$B$7:$B$1044,0))=0,"n/a",(INDEX(Historical!$C$7:$C$1044,MATCH(B601,Historical!$B$7:$B$1044,0))/INDEX(Historical!$D$7:$D$1044,MATCH(B601,Historical!$B$7:$B$1044,0))-1)*100)</f>
        <v>10.091743119266038</v>
      </c>
      <c r="T601" s="105">
        <f>IF(INDEX(Historical!$F$7:$F$1044,MATCH(B601,Historical!$B$7:$B$1044,0))=0,"n/a",((INDEX(Historical!$C$7:$C$1044,MATCH(B601,Historical!$B$7:$B$1044,0))/INDEX(Historical!$F$7:$F$1044,MATCH(B601,Historical!$B$7:$B$1044,0)))^(1/3)-1)*100)</f>
        <v>10.064241629820891</v>
      </c>
      <c r="U601" s="105">
        <f>IF(INDEX(Historical!$H$7:$H$1044,MATCH(B601,Historical!$B$7:$B$1044,0))=0,"n/a",((INDEX(Historical!$C$7:$C$1044,MATCH(B601,Historical!$B$7:$B$1044,0))/INDEX(Historical!$H$7:$H$1044,MATCH(B601,Historical!$B$7:$B$1044,0)))^(1/5)-1)*100)</f>
        <v>9.2793502614398662</v>
      </c>
      <c r="V601" s="105">
        <f>IF(INDEX(Historical!$M$7:$M$1044,MATCH(B601,Historical!$B$7:$B$1044,0))=0,"n/a",((INDEX(Historical!$C$7:$C$1044,MATCH(B601,Historical!$B$7:$B$1044,0))/INDEX(Historical!$M$7:$M$1044,MATCH(B601,Historical!$B$7:$B$1044,0)))^(1/10)-1)*100)</f>
        <v>9.5958226385217227</v>
      </c>
      <c r="W601" s="106">
        <f t="shared" si="159"/>
        <v>0.96701977631272573</v>
      </c>
      <c r="X601" s="107">
        <f t="shared" si="160"/>
        <v>1.5674578144324098</v>
      </c>
      <c r="Y601" s="55" t="s">
        <v>559</v>
      </c>
      <c r="Z601" s="101">
        <f t="shared" si="161"/>
        <v>34.854771784232362</v>
      </c>
      <c r="AA601" s="109">
        <f t="shared" si="162"/>
        <v>29.997233748271089</v>
      </c>
      <c r="AB601" s="71">
        <v>3</v>
      </c>
      <c r="AC601" s="100">
        <v>7.23</v>
      </c>
      <c r="AD601" s="100">
        <v>2.0499999999999998</v>
      </c>
      <c r="AE601" s="100">
        <v>3.65</v>
      </c>
      <c r="AF601" s="100">
        <v>2.97</v>
      </c>
      <c r="AG601" s="100">
        <v>10.440000000000001</v>
      </c>
      <c r="AH601" s="100">
        <v>9.2899999999999991</v>
      </c>
      <c r="AI601" s="100">
        <v>8.8800000000000008</v>
      </c>
      <c r="AJ601" s="100">
        <v>5.92</v>
      </c>
      <c r="AK601" s="100">
        <v>9.5299999999999994</v>
      </c>
      <c r="AL601" s="100">
        <v>21270</v>
      </c>
      <c r="AM601" s="100">
        <v>0.33</v>
      </c>
      <c r="AN601" s="100">
        <v>0.28999999999999998</v>
      </c>
      <c r="AO601" s="110">
        <f t="shared" si="163"/>
        <v>-19.555950620730151</v>
      </c>
      <c r="AP601" s="111">
        <f t="shared" si="164"/>
        <v>10.441283127540936</v>
      </c>
      <c r="AQ601" s="112">
        <f t="shared" si="165"/>
        <v>98.988312590759534</v>
      </c>
      <c r="AR601" s="101">
        <f>INDEX(Historical!$C$7:$C$1045,MATCH(B601,Historical!$B$7:$B$1045,0))*IF(AH601="n/a",1.03,IF(AH601&lt;0,1.01,IF(AH601&gt;10,1.1,(1+AH601/100))))</f>
        <v>2.62296</v>
      </c>
      <c r="AS601" s="109">
        <f t="shared" si="166"/>
        <v>2.8558788480000001</v>
      </c>
      <c r="AT601" s="109">
        <f t="shared" si="169"/>
        <v>3.1280441022144001</v>
      </c>
      <c r="AU601" s="109">
        <f t="shared" si="169"/>
        <v>3.4261467051554324</v>
      </c>
      <c r="AV601" s="109">
        <f t="shared" si="169"/>
        <v>3.7526584861567449</v>
      </c>
      <c r="AW601" s="109">
        <f t="shared" si="167"/>
        <v>15.785688141526578</v>
      </c>
      <c r="AX601" s="113">
        <f t="shared" si="168"/>
        <v>7.2785356609768437</v>
      </c>
      <c r="AY601" s="100">
        <v>0.96</v>
      </c>
      <c r="AZ601" s="100">
        <v>3.29</v>
      </c>
      <c r="BA601" s="100">
        <v>-19.509999999999998</v>
      </c>
      <c r="BB601" s="100">
        <v>-4.47</v>
      </c>
      <c r="BC601" s="100">
        <v>-10.82</v>
      </c>
      <c r="BE601" s="12">
        <v>2005</v>
      </c>
      <c r="BF601" s="12">
        <f t="shared" si="153"/>
        <v>2</v>
      </c>
      <c r="BG601" s="100">
        <v>6.88</v>
      </c>
      <c r="BH601" s="55" t="s">
        <v>121</v>
      </c>
      <c r="BI601" s="55" t="s">
        <v>122</v>
      </c>
    </row>
    <row r="602" spans="1:61" ht="12.75" customHeight="1" x14ac:dyDescent="0.2">
      <c r="A602" s="116" t="s">
        <v>5598</v>
      </c>
      <c r="B602" s="55" t="s">
        <v>5590</v>
      </c>
      <c r="C602" s="156" t="s">
        <v>134</v>
      </c>
      <c r="D602" s="98" t="s">
        <v>186</v>
      </c>
      <c r="E602" s="157">
        <v>5</v>
      </c>
      <c r="F602" s="2">
        <v>684</v>
      </c>
      <c r="G602" s="2" t="s">
        <v>146</v>
      </c>
      <c r="H602" s="2" t="s">
        <v>146</v>
      </c>
      <c r="I602" s="100">
        <v>52.9</v>
      </c>
      <c r="J602" s="101">
        <f t="shared" si="156"/>
        <v>2.1172022684310021</v>
      </c>
      <c r="K602" s="104">
        <v>0.28000000000000003</v>
      </c>
      <c r="L602" s="71">
        <v>4</v>
      </c>
      <c r="M602" s="28">
        <f t="shared" si="157"/>
        <v>1.1200000000000001</v>
      </c>
      <c r="N602" s="103" t="s">
        <v>158</v>
      </c>
      <c r="O602" s="104">
        <v>0.24</v>
      </c>
      <c r="P602" s="158">
        <v>45898</v>
      </c>
      <c r="Q602" s="158">
        <v>42262</v>
      </c>
      <c r="R602" s="28">
        <f t="shared" si="158"/>
        <v>16.666666666666682</v>
      </c>
      <c r="S602" s="105">
        <f>IF(INDEX(Historical!$D$7:$D1720,MATCH(B602,Historical!$B$7:$B$1044,0))=0,"n/a",(INDEX(Historical!$C$7:$C$1044,MATCH(B602,Historical!$B$7:$B$1044,0))/INDEX(Historical!$D$7:$D$1044,MATCH(B602,Historical!$B$7:$B$1044,0))-1)*100)</f>
        <v>15.555555555555568</v>
      </c>
      <c r="T602" s="105">
        <f>IF(INDEX(Historical!$F$7:$F$1044,MATCH(B602,Historical!$B$7:$B$1044,0))=0,"n/a",((INDEX(Historical!$C$7:$C$1044,MATCH(B602,Historical!$B$7:$B$1044,0))/INDEX(Historical!$F$7:$F$1044,MATCH(B602,Historical!$B$7:$B$1044,0)))^(1/3)-1)*100)</f>
        <v>11.512621431589265</v>
      </c>
      <c r="U602" s="105" t="str">
        <f>IF(INDEX(Historical!$H$7:$H$1044,MATCH(B602,Historical!$B$7:$B$1044,0))=0,"n/a",((INDEX(Historical!$C$7:$C$1044,MATCH(B602,Historical!$B$7:$B$1044,0))/INDEX(Historical!$H$7:$H$1044,MATCH(B602,Historical!$B$7:$B$1044,0)))^(1/5)-1)*100)</f>
        <v>n/a</v>
      </c>
      <c r="V602" s="105" t="str">
        <f>IF(INDEX(Historical!$M$7:$M$1044,MATCH(B602,Historical!$B$7:$B$1044,0))=0,"n/a",((INDEX(Historical!$C$7:$C$1044,MATCH(B602,Historical!$B$7:$B$1044,0))/INDEX(Historical!$M$7:$M$1044,MATCH(B602,Historical!$B$7:$B$1044,0)))^(1/10)-1)*100)</f>
        <v>n/a</v>
      </c>
      <c r="W602" s="106" t="str">
        <f t="shared" si="159"/>
        <v>n/a</v>
      </c>
      <c r="X602" s="107" t="str">
        <f t="shared" si="160"/>
        <v>n/a</v>
      </c>
      <c r="Y602" s="162"/>
      <c r="Z602" s="101" t="str">
        <f t="shared" si="161"/>
        <v>n/a</v>
      </c>
      <c r="AA602" s="109" t="str">
        <f t="shared" si="162"/>
        <v>n/a</v>
      </c>
      <c r="AB602" s="71">
        <v>3</v>
      </c>
      <c r="AC602" s="100">
        <v>-6.95</v>
      </c>
      <c r="AD602" s="100">
        <v>1.36</v>
      </c>
      <c r="AE602" s="100">
        <v>3.53</v>
      </c>
      <c r="AF602" s="100" t="s">
        <v>142</v>
      </c>
      <c r="AG602" s="100">
        <v>-750.11</v>
      </c>
      <c r="AH602" s="100">
        <v>2.06</v>
      </c>
      <c r="AI602" s="100">
        <v>18.14</v>
      </c>
      <c r="AJ602" s="100" t="s">
        <v>142</v>
      </c>
      <c r="AK602" s="100">
        <v>15.76</v>
      </c>
      <c r="AL602" s="100">
        <v>6300</v>
      </c>
      <c r="AM602" s="100">
        <v>5.9499999999999993</v>
      </c>
      <c r="AN602" s="100" t="s">
        <v>142</v>
      </c>
      <c r="AO602" s="110" t="str">
        <f t="shared" si="163"/>
        <v>n/a</v>
      </c>
      <c r="AP602" s="111" t="str">
        <f t="shared" si="164"/>
        <v>n/a</v>
      </c>
      <c r="AQ602" s="112" t="str">
        <f t="shared" si="165"/>
        <v>n/a</v>
      </c>
      <c r="AR602" s="101">
        <f>INDEX(Historical!$C$7:$C$1045,MATCH(B602,Historical!$B$7:$B$1045,0))*IF(AH602="n/a",1.03,IF(AH602&lt;0,1.01,IF(AH602&gt;10,1.1,(1+AH602/100))))</f>
        <v>1.0614239999999999</v>
      </c>
      <c r="AS602" s="109">
        <f t="shared" si="166"/>
        <v>1.1675664000000001</v>
      </c>
      <c r="AT602" s="109">
        <f t="shared" si="169"/>
        <v>1.2843230400000003</v>
      </c>
      <c r="AU602" s="109">
        <f t="shared" si="169"/>
        <v>1.4127553440000005</v>
      </c>
      <c r="AV602" s="109">
        <f t="shared" si="169"/>
        <v>1.5540308784000005</v>
      </c>
      <c r="AW602" s="109">
        <f t="shared" si="167"/>
        <v>6.4800996624000016</v>
      </c>
      <c r="AX602" s="113">
        <f t="shared" si="168"/>
        <v>12.249715807939513</v>
      </c>
      <c r="AY602" s="100">
        <v>1.33</v>
      </c>
      <c r="AZ602" s="100">
        <v>30.36</v>
      </c>
      <c r="BA602" s="100">
        <v>-32</v>
      </c>
      <c r="BB602" s="100">
        <v>9.27</v>
      </c>
      <c r="BC602" s="100">
        <v>-11.59</v>
      </c>
      <c r="BE602" s="12">
        <v>2021</v>
      </c>
      <c r="BF602" s="12">
        <f t="shared" si="153"/>
        <v>0</v>
      </c>
      <c r="BG602" s="100">
        <v>-11.4</v>
      </c>
      <c r="BH602" s="55" t="s">
        <v>121</v>
      </c>
      <c r="BI602" s="55" t="s">
        <v>122</v>
      </c>
    </row>
    <row r="603" spans="1:61" ht="12.75" customHeight="1" x14ac:dyDescent="0.2">
      <c r="A603" s="116" t="s">
        <v>1241</v>
      </c>
      <c r="B603" s="55" t="s">
        <v>1242</v>
      </c>
      <c r="C603" s="156" t="s">
        <v>139</v>
      </c>
      <c r="D603" s="98" t="s">
        <v>420</v>
      </c>
      <c r="E603" s="157">
        <v>16</v>
      </c>
      <c r="F603" s="2">
        <v>298</v>
      </c>
      <c r="G603" s="2" t="s">
        <v>119</v>
      </c>
      <c r="H603" s="2" t="s">
        <v>118</v>
      </c>
      <c r="I603" s="100">
        <v>228.66</v>
      </c>
      <c r="J603" s="101">
        <f t="shared" si="156"/>
        <v>0.92714073296597566</v>
      </c>
      <c r="K603" s="104">
        <v>0.53</v>
      </c>
      <c r="L603" s="71">
        <v>4</v>
      </c>
      <c r="M603" s="28">
        <f t="shared" si="157"/>
        <v>2.12</v>
      </c>
      <c r="N603" s="103" t="s">
        <v>177</v>
      </c>
      <c r="O603" s="104">
        <v>0.5</v>
      </c>
      <c r="P603" s="158">
        <v>46112</v>
      </c>
      <c r="Q603" s="158">
        <v>46122</v>
      </c>
      <c r="R603" s="28">
        <f t="shared" si="158"/>
        <v>6.0000000000000053</v>
      </c>
      <c r="S603" s="105">
        <f>IF(INDEX(Historical!$D$7:$D1602,MATCH(B603,Historical!$B$7:$B$1044,0))=0,"n/a",(INDEX(Historical!$C$7:$C$1044,MATCH(B603,Historical!$B$7:$B$1044,0))/INDEX(Historical!$D$7:$D$1044,MATCH(B603,Historical!$B$7:$B$1044,0))-1)*100)</f>
        <v>8.5872576177285396</v>
      </c>
      <c r="T603" s="105">
        <f>IF(INDEX(Historical!$F$7:$F$1044,MATCH(B603,Historical!$B$7:$B$1044,0))=0,"n/a",((INDEX(Historical!$C$7:$C$1044,MATCH(B603,Historical!$B$7:$B$1044,0))/INDEX(Historical!$F$7:$F$1044,MATCH(B603,Historical!$B$7:$B$1044,0)))^(1/3)-1)*100)</f>
        <v>15.260907301461168</v>
      </c>
      <c r="U603" s="105">
        <f>IF(INDEX(Historical!$H$7:$H$1044,MATCH(B603,Historical!$B$7:$B$1044,0))=0,"n/a",((INDEX(Historical!$C$7:$C$1044,MATCH(B603,Historical!$B$7:$B$1044,0))/INDEX(Historical!$H$7:$H$1044,MATCH(B603,Historical!$B$7:$B$1044,0)))^(1/5)-1)*100)</f>
        <v>14.636831885679747</v>
      </c>
      <c r="V603" s="105">
        <f>IF(INDEX(Historical!$M$7:$M$1044,MATCH(B603,Historical!$B$7:$B$1044,0))=0,"n/a",((INDEX(Historical!$C$7:$C$1044,MATCH(B603,Historical!$B$7:$B$1044,0))/INDEX(Historical!$M$7:$M$1044,MATCH(B603,Historical!$B$7:$B$1044,0)))^(1/10)-1)*100)</f>
        <v>14.025861128918393</v>
      </c>
      <c r="W603" s="106">
        <f t="shared" si="159"/>
        <v>1.0435603027254889</v>
      </c>
      <c r="X603" s="107">
        <f t="shared" si="160"/>
        <v>0.58013602400633157</v>
      </c>
      <c r="Y603" s="165"/>
      <c r="Z603" s="101">
        <f t="shared" si="161"/>
        <v>22.698072805139187</v>
      </c>
      <c r="AA603" s="109">
        <f t="shared" si="162"/>
        <v>24.481798715203425</v>
      </c>
      <c r="AB603" s="71">
        <v>12</v>
      </c>
      <c r="AC603" s="100">
        <v>9.34</v>
      </c>
      <c r="AD603" s="100">
        <v>0.46</v>
      </c>
      <c r="AE603" s="100">
        <v>1.73</v>
      </c>
      <c r="AF603" s="100">
        <v>3.6</v>
      </c>
      <c r="AG603" s="100">
        <v>15.25</v>
      </c>
      <c r="AH603" s="100">
        <v>88.13</v>
      </c>
      <c r="AI603" s="100">
        <v>13.38</v>
      </c>
      <c r="AJ603" s="100">
        <v>25.230000000000004</v>
      </c>
      <c r="AK603" s="100">
        <v>29.160000000000004</v>
      </c>
      <c r="AL603" s="100">
        <v>32980</v>
      </c>
      <c r="AM603" s="100">
        <v>6.8000000000000007</v>
      </c>
      <c r="AN603" s="100">
        <v>0.46</v>
      </c>
      <c r="AO603" s="110">
        <f t="shared" si="163"/>
        <v>-8.9178260965577021</v>
      </c>
      <c r="AP603" s="111">
        <f t="shared" si="164"/>
        <v>15.563972618645723</v>
      </c>
      <c r="AQ603" s="112">
        <f t="shared" si="165"/>
        <v>97.91634077136095</v>
      </c>
      <c r="AR603" s="101">
        <f>INDEX(Historical!$C$7:$C$1045,MATCH(B603,Historical!$B$7:$B$1045,0))*IF(AH603="n/a",1.03,IF(AH603&lt;0,1.01,IF(AH603&gt;10,1.1,(1+AH603/100))))</f>
        <v>2.1560000000000001</v>
      </c>
      <c r="AS603" s="109">
        <f t="shared" si="166"/>
        <v>2.3716000000000004</v>
      </c>
      <c r="AT603" s="109">
        <f t="shared" si="169"/>
        <v>2.6087600000000006</v>
      </c>
      <c r="AU603" s="109">
        <f t="shared" si="169"/>
        <v>2.8696360000000007</v>
      </c>
      <c r="AV603" s="109">
        <f t="shared" si="169"/>
        <v>3.1565996000000012</v>
      </c>
      <c r="AW603" s="109">
        <f t="shared" si="167"/>
        <v>13.162595600000005</v>
      </c>
      <c r="AX603" s="113">
        <f t="shared" si="168"/>
        <v>5.7564049680748735</v>
      </c>
      <c r="AY603" s="100">
        <v>1.48</v>
      </c>
      <c r="AZ603" s="100">
        <v>90.72</v>
      </c>
      <c r="BA603" s="100">
        <v>-0.15</v>
      </c>
      <c r="BB603" s="100">
        <v>19.830000000000002</v>
      </c>
      <c r="BC603" s="100">
        <v>40.229999999999997</v>
      </c>
      <c r="BE603" s="12">
        <v>2011</v>
      </c>
      <c r="BF603" s="12">
        <f t="shared" si="153"/>
        <v>1</v>
      </c>
      <c r="BG603" s="100">
        <v>8.4</v>
      </c>
      <c r="BH603" s="55" t="s">
        <v>121</v>
      </c>
      <c r="BI603" s="55" t="s">
        <v>122</v>
      </c>
    </row>
    <row r="604" spans="1:61" ht="12.75" customHeight="1" x14ac:dyDescent="0.2">
      <c r="A604" s="55" t="s">
        <v>1243</v>
      </c>
      <c r="B604" s="55" t="s">
        <v>1244</v>
      </c>
      <c r="C604" s="156" t="s">
        <v>134</v>
      </c>
      <c r="D604" s="98" t="s">
        <v>186</v>
      </c>
      <c r="E604" s="157">
        <v>15</v>
      </c>
      <c r="F604" s="2">
        <v>319</v>
      </c>
      <c r="G604" s="2" t="s">
        <v>118</v>
      </c>
      <c r="H604" s="2" t="s">
        <v>118</v>
      </c>
      <c r="I604" s="100">
        <v>152.84</v>
      </c>
      <c r="J604" s="101">
        <f t="shared" si="156"/>
        <v>2.1983773881182933</v>
      </c>
      <c r="K604" s="104">
        <v>0.84</v>
      </c>
      <c r="L604" s="71">
        <v>4</v>
      </c>
      <c r="M604" s="28">
        <f t="shared" si="157"/>
        <v>3.36</v>
      </c>
      <c r="N604" s="103" t="s">
        <v>240</v>
      </c>
      <c r="O604" s="104">
        <v>0.76</v>
      </c>
      <c r="P604" s="158">
        <v>45931</v>
      </c>
      <c r="Q604" s="158">
        <v>45944</v>
      </c>
      <c r="R604" s="28">
        <f t="shared" si="158"/>
        <v>10.52631578947368</v>
      </c>
      <c r="S604" s="105">
        <f>IF(INDEX(Historical!$D$7:$D1603,MATCH(B604,Historical!$B$7:$B$1044,0))=0,"n/a",(INDEX(Historical!$C$7:$C$1044,MATCH(B604,Historical!$B$7:$B$1044,0))/INDEX(Historical!$D$7:$D$1044,MATCH(B604,Historical!$B$7:$B$1044,0))-1)*100)</f>
        <v>10.24734982332156</v>
      </c>
      <c r="T604" s="105">
        <f>IF(INDEX(Historical!$F$7:$F$1044,MATCH(B604,Historical!$B$7:$B$1044,0))=0,"n/a",((INDEX(Historical!$C$7:$C$1044,MATCH(B604,Historical!$B$7:$B$1044,0))/INDEX(Historical!$F$7:$F$1044,MATCH(B604,Historical!$B$7:$B$1044,0)))^(1/3)-1)*100)</f>
        <v>10.064241629820891</v>
      </c>
      <c r="U604" s="105">
        <f>IF(INDEX(Historical!$H$7:$H$1044,MATCH(B604,Historical!$B$7:$B$1044,0))=0,"n/a",((INDEX(Historical!$C$7:$C$1044,MATCH(B604,Historical!$B$7:$B$1044,0))/INDEX(Historical!$H$7:$H$1044,MATCH(B604,Historical!$B$7:$B$1044,0)))^(1/5)-1)*100)</f>
        <v>8.4471771197698544</v>
      </c>
      <c r="V604" s="105">
        <f>IF(INDEX(Historical!$M$7:$M$1044,MATCH(B604,Historical!$B$7:$B$1044,0))=0,"n/a",((INDEX(Historical!$C$7:$C$1044,MATCH(B604,Historical!$B$7:$B$1044,0))/INDEX(Historical!$M$7:$M$1044,MATCH(B604,Historical!$B$7:$B$1044,0)))^(1/10)-1)*100)</f>
        <v>9.3187009928353159</v>
      </c>
      <c r="W604" s="106">
        <f t="shared" si="159"/>
        <v>0.90647581956588874</v>
      </c>
      <c r="X604" s="107">
        <f t="shared" si="160"/>
        <v>1.0226606682530088</v>
      </c>
      <c r="Y604" s="165"/>
      <c r="Z604" s="101">
        <f t="shared" si="161"/>
        <v>34.077079107505071</v>
      </c>
      <c r="AA604" s="109">
        <f t="shared" si="162"/>
        <v>15.501014198782963</v>
      </c>
      <c r="AB604" s="71">
        <v>12</v>
      </c>
      <c r="AC604" s="100">
        <v>9.86</v>
      </c>
      <c r="AD604" s="100">
        <v>0.73</v>
      </c>
      <c r="AE604" s="100">
        <v>1.96</v>
      </c>
      <c r="AF604" s="100">
        <v>1.75</v>
      </c>
      <c r="AG604" s="100">
        <v>11.25</v>
      </c>
      <c r="AH604" s="100">
        <v>20.22</v>
      </c>
      <c r="AI604" s="100">
        <v>10.96</v>
      </c>
      <c r="AJ604" s="100">
        <v>8.2600000000000016</v>
      </c>
      <c r="AK604" s="100">
        <v>15.120000000000001</v>
      </c>
      <c r="AL604" s="100">
        <v>42330</v>
      </c>
      <c r="AM604" s="100">
        <v>0.43</v>
      </c>
      <c r="AN604" s="100">
        <v>1.0900000000000001</v>
      </c>
      <c r="AO604" s="110">
        <f t="shared" si="163"/>
        <v>-4.8554596908948149</v>
      </c>
      <c r="AP604" s="111">
        <f t="shared" si="164"/>
        <v>10.645554507888148</v>
      </c>
      <c r="AQ604" s="112">
        <f t="shared" si="165"/>
        <v>9.8013860423956203</v>
      </c>
      <c r="AR604" s="101">
        <f>INDEX(Historical!$C$7:$C$1045,MATCH(B604,Historical!$B$7:$B$1045,0))*IF(AH604="n/a",1.03,IF(AH604&lt;0,1.01,IF(AH604&gt;10,1.1,(1+AH604/100))))</f>
        <v>3.4320000000000004</v>
      </c>
      <c r="AS604" s="109">
        <f t="shared" si="166"/>
        <v>3.7752000000000008</v>
      </c>
      <c r="AT604" s="109">
        <f t="shared" si="169"/>
        <v>4.1527200000000013</v>
      </c>
      <c r="AU604" s="109">
        <f t="shared" si="169"/>
        <v>4.5679920000000021</v>
      </c>
      <c r="AV604" s="109">
        <f t="shared" si="169"/>
        <v>5.0247912000000028</v>
      </c>
      <c r="AW604" s="109">
        <f t="shared" si="167"/>
        <v>20.952703200000009</v>
      </c>
      <c r="AX604" s="113">
        <f t="shared" si="168"/>
        <v>13.708913373462451</v>
      </c>
      <c r="AY604" s="100">
        <v>1.45</v>
      </c>
      <c r="AZ604" s="100">
        <v>78.38000000000001</v>
      </c>
      <c r="BA604" s="100">
        <v>-2.1399999999999997</v>
      </c>
      <c r="BB604" s="100">
        <v>15.120000000000001</v>
      </c>
      <c r="BC604" s="100">
        <v>24.59</v>
      </c>
      <c r="BE604" s="12">
        <v>2011</v>
      </c>
      <c r="BF604" s="12">
        <f t="shared" si="153"/>
        <v>1</v>
      </c>
      <c r="BG604" s="100">
        <v>0.8</v>
      </c>
      <c r="BH604" s="55" t="s">
        <v>121</v>
      </c>
      <c r="BI604" s="55" t="s">
        <v>122</v>
      </c>
    </row>
    <row r="605" spans="1:61" ht="12.75" customHeight="1" x14ac:dyDescent="0.2">
      <c r="A605" s="116" t="s">
        <v>1245</v>
      </c>
      <c r="B605" s="55" t="s">
        <v>1246</v>
      </c>
      <c r="C605" s="156" t="s">
        <v>125</v>
      </c>
      <c r="D605" s="98" t="s">
        <v>189</v>
      </c>
      <c r="E605" s="157">
        <v>12</v>
      </c>
      <c r="F605" s="2">
        <v>477</v>
      </c>
      <c r="G605" s="2" t="s">
        <v>146</v>
      </c>
      <c r="H605" s="2" t="s">
        <v>146</v>
      </c>
      <c r="I605" s="100">
        <v>156.58000000000001</v>
      </c>
      <c r="J605" s="101">
        <f t="shared" si="156"/>
        <v>2.6312428151743514</v>
      </c>
      <c r="K605" s="104">
        <v>1.03</v>
      </c>
      <c r="L605" s="71">
        <v>4</v>
      </c>
      <c r="M605" s="28">
        <f t="shared" si="157"/>
        <v>4.12</v>
      </c>
      <c r="N605" s="103" t="s">
        <v>671</v>
      </c>
      <c r="O605" s="104">
        <v>1.02</v>
      </c>
      <c r="P605" s="158">
        <v>46141</v>
      </c>
      <c r="Q605" s="158">
        <v>46156</v>
      </c>
      <c r="R605" s="28">
        <f t="shared" si="158"/>
        <v>0.98039215686274594</v>
      </c>
      <c r="S605" s="105">
        <f>IF(INDEX(Historical!$D$7:$D1604,MATCH(B605,Historical!$B$7:$B$1044,0))=0,"n/a",(INDEX(Historical!$C$7:$C$1044,MATCH(B605,Historical!$B$7:$B$1044,0))/INDEX(Historical!$D$7:$D$1044,MATCH(B605,Historical!$B$7:$B$1044,0))-1)*100)</f>
        <v>3.8265306122449161</v>
      </c>
      <c r="T605" s="105">
        <f>IF(INDEX(Historical!$F$7:$F$1044,MATCH(B605,Historical!$B$7:$B$1044,0))=0,"n/a",((INDEX(Historical!$C$7:$C$1044,MATCH(B605,Historical!$B$7:$B$1044,0))/INDEX(Historical!$F$7:$F$1044,MATCH(B605,Historical!$B$7:$B$1044,0)))^(1/3)-1)*100)</f>
        <v>8.8017236433604253</v>
      </c>
      <c r="U605" s="105">
        <f>IF(INDEX(Historical!$H$7:$H$1044,MATCH(B605,Historical!$B$7:$B$1044,0))=0,"n/a",((INDEX(Historical!$C$7:$C$1044,MATCH(B605,Historical!$B$7:$B$1044,0))/INDEX(Historical!$H$7:$H$1044,MATCH(B605,Historical!$B$7:$B$1044,0)))^(1/5)-1)*100)</f>
        <v>6.2905442699547232</v>
      </c>
      <c r="V605" s="105">
        <f>IF(INDEX(Historical!$M$7:$M$1044,MATCH(B605,Historical!$B$7:$B$1044,0))=0,"n/a",((INDEX(Historical!$C$7:$C$1044,MATCH(B605,Historical!$B$7:$B$1044,0))/INDEX(Historical!$M$7:$M$1044,MATCH(B605,Historical!$B$7:$B$1044,0)))^(1/10)-1)*100)</f>
        <v>15.907395220508945</v>
      </c>
      <c r="W605" s="106">
        <f t="shared" si="159"/>
        <v>0.39544778907891254</v>
      </c>
      <c r="X605" s="107">
        <f t="shared" si="160"/>
        <v>7.4887431785175282</v>
      </c>
      <c r="Y605" s="165"/>
      <c r="Z605" s="101">
        <f t="shared" si="161"/>
        <v>42.961418143899898</v>
      </c>
      <c r="AA605" s="109">
        <f t="shared" si="162"/>
        <v>16.327424400417101</v>
      </c>
      <c r="AB605" s="71">
        <v>2</v>
      </c>
      <c r="AC605" s="100">
        <v>9.59</v>
      </c>
      <c r="AD605" s="100" t="s">
        <v>142</v>
      </c>
      <c r="AE605" s="100">
        <v>2.95</v>
      </c>
      <c r="AF605" s="100">
        <v>3.35</v>
      </c>
      <c r="AG605" s="100">
        <v>22.54</v>
      </c>
      <c r="AH605" s="100">
        <v>0.11</v>
      </c>
      <c r="AI605" s="100" t="s">
        <v>142</v>
      </c>
      <c r="AJ605" s="100">
        <v>0.84</v>
      </c>
      <c r="AK605" s="100">
        <v>4.18</v>
      </c>
      <c r="AL605" s="100">
        <v>26960</v>
      </c>
      <c r="AM605" s="100">
        <v>12.26</v>
      </c>
      <c r="AN605" s="100">
        <v>1.39</v>
      </c>
      <c r="AO605" s="110">
        <f t="shared" si="163"/>
        <v>-7.4056373152880255</v>
      </c>
      <c r="AP605" s="111">
        <f t="shared" si="164"/>
        <v>8.9217870851290755</v>
      </c>
      <c r="AQ605" s="112">
        <f t="shared" si="165"/>
        <v>55.915748960630495</v>
      </c>
      <c r="AR605" s="101">
        <f>INDEX(Historical!$C$7:$C$1045,MATCH(B605,Historical!$B$7:$B$1045,0))*IF(AH605="n/a",1.03,IF(AH605&lt;0,1.01,IF(AH605&gt;10,1.1,(1+AH605/100))))</f>
        <v>4.0744770000000008</v>
      </c>
      <c r="AS605" s="109">
        <f t="shared" si="166"/>
        <v>4.1967113100000013</v>
      </c>
      <c r="AT605" s="109">
        <f t="shared" si="169"/>
        <v>4.3721338427580019</v>
      </c>
      <c r="AU605" s="109">
        <f t="shared" si="169"/>
        <v>4.5548890373852871</v>
      </c>
      <c r="AV605" s="109">
        <f t="shared" si="169"/>
        <v>4.7452833991479926</v>
      </c>
      <c r="AW605" s="109">
        <f t="shared" si="167"/>
        <v>21.943494589291284</v>
      </c>
      <c r="AX605" s="113">
        <f t="shared" si="168"/>
        <v>14.014238465507271</v>
      </c>
      <c r="AY605" s="100">
        <v>0.4</v>
      </c>
      <c r="AZ605" s="100">
        <v>23.830000000000002</v>
      </c>
      <c r="BA605" s="100">
        <v>-20.48</v>
      </c>
      <c r="BB605" s="100">
        <v>1.1900000000000002</v>
      </c>
      <c r="BC605" s="100">
        <v>4.37</v>
      </c>
      <c r="BE605" s="12">
        <v>2015</v>
      </c>
      <c r="BF605" s="12">
        <f t="shared" si="153"/>
        <v>1</v>
      </c>
      <c r="BG605" s="100">
        <v>7.75</v>
      </c>
      <c r="BH605" s="55" t="s">
        <v>121</v>
      </c>
      <c r="BI605" s="55" t="s">
        <v>122</v>
      </c>
    </row>
    <row r="606" spans="1:61" ht="12.75" customHeight="1" x14ac:dyDescent="0.2">
      <c r="A606" s="146" t="s">
        <v>3836</v>
      </c>
      <c r="B606" s="55" t="s">
        <v>3837</v>
      </c>
      <c r="C606" s="156" t="s">
        <v>263</v>
      </c>
      <c r="D606" s="98" t="s">
        <v>264</v>
      </c>
      <c r="E606" s="157">
        <v>6</v>
      </c>
      <c r="F606" s="2">
        <v>646</v>
      </c>
      <c r="G606" s="2"/>
      <c r="H606" s="2"/>
      <c r="I606" s="100">
        <v>68.459999999999994</v>
      </c>
      <c r="J606" s="101">
        <f t="shared" si="156"/>
        <v>2.5667543090855975</v>
      </c>
      <c r="K606" s="104">
        <v>0.43930000000000002</v>
      </c>
      <c r="L606" s="71">
        <v>4</v>
      </c>
      <c r="M606" s="28">
        <f t="shared" si="157"/>
        <v>1.7572000000000001</v>
      </c>
      <c r="N606" s="103" t="s">
        <v>1517</v>
      </c>
      <c r="O606" s="104">
        <v>0.41689999999999999</v>
      </c>
      <c r="P606" s="158">
        <v>46085</v>
      </c>
      <c r="Q606" s="158">
        <v>46106</v>
      </c>
      <c r="R606" s="28">
        <f t="shared" si="158"/>
        <v>5.3729911249700244</v>
      </c>
      <c r="S606" s="105">
        <f>IF(INDEX(Historical!$D$7:$D1716,MATCH(B606,Historical!$B$7:$B$1044,0))=0,"n/a",(INDEX(Historical!$C$7:$C$1044,MATCH(B606,Historical!$B$7:$B$1044,0))/INDEX(Historical!$D$7:$D$1044,MATCH(B606,Historical!$B$7:$B$1044,0))-1)*100)</f>
        <v>2.7166480169091178</v>
      </c>
      <c r="T606" s="105">
        <f>IF(INDEX(Historical!$F$7:$F$1044,MATCH(B606,Historical!$B$7:$B$1044,0))=0,"n/a",((INDEX(Historical!$C$7:$C$1044,MATCH(B606,Historical!$B$7:$B$1044,0))/INDEX(Historical!$F$7:$F$1044,MATCH(B606,Historical!$B$7:$B$1044,0)))^(1/3)-1)*100)</f>
        <v>4.4640554917513731</v>
      </c>
      <c r="U606" s="105">
        <f>IF(INDEX(Historical!$H$7:$H$1044,MATCH(B606,Historical!$B$7:$B$1044,0))=0,"n/a",((INDEX(Historical!$C$7:$C$1044,MATCH(B606,Historical!$B$7:$B$1044,0))/INDEX(Historical!$H$7:$H$1044,MATCH(B606,Historical!$B$7:$B$1044,0)))^(1/5)-1)*100)</f>
        <v>14.857325776511644</v>
      </c>
      <c r="V606" s="105">
        <f>IF(INDEX(Historical!$M$7:$M$1044,MATCH(B606,Historical!$B$7:$B$1044,0))=0,"n/a",((INDEX(Historical!$C$7:$C$1044,MATCH(B606,Historical!$B$7:$B$1044,0))/INDEX(Historical!$M$7:$M$1044,MATCH(B606,Historical!$B$7:$B$1044,0)))^(1/10)-1)*100)</f>
        <v>6.4483922822824891</v>
      </c>
      <c r="W606" s="106">
        <f t="shared" si="159"/>
        <v>2.3040356613125756</v>
      </c>
      <c r="X606" s="107" t="str">
        <f t="shared" si="160"/>
        <v>n/a</v>
      </c>
      <c r="Y606" s="165" t="s">
        <v>672</v>
      </c>
      <c r="Z606" s="101">
        <f t="shared" si="161"/>
        <v>50.639769452449571</v>
      </c>
      <c r="AA606" s="109">
        <f t="shared" si="162"/>
        <v>19.729106628242072</v>
      </c>
      <c r="AB606" s="71">
        <v>12</v>
      </c>
      <c r="AC606" s="100">
        <v>3.47</v>
      </c>
      <c r="AD606" s="100">
        <v>0.78</v>
      </c>
      <c r="AE606" s="100">
        <v>2.3199999999999998</v>
      </c>
      <c r="AF606" s="100">
        <v>2.48</v>
      </c>
      <c r="AG606" s="100">
        <v>13.25</v>
      </c>
      <c r="AH606" s="100">
        <v>74.650000000000006</v>
      </c>
      <c r="AI606" s="100">
        <v>-15.659999999999998</v>
      </c>
      <c r="AJ606" s="100" t="s">
        <v>142</v>
      </c>
      <c r="AK606" s="100">
        <v>17.78</v>
      </c>
      <c r="AL606" s="100">
        <v>81260</v>
      </c>
      <c r="AM606" s="100">
        <v>0.03</v>
      </c>
      <c r="AN606" s="100">
        <v>0.32</v>
      </c>
      <c r="AO606" s="110">
        <f t="shared" si="163"/>
        <v>-2.305026542644832</v>
      </c>
      <c r="AP606" s="111">
        <f t="shared" si="164"/>
        <v>17.42408008559724</v>
      </c>
      <c r="AQ606" s="112">
        <f t="shared" si="165"/>
        <v>47.464774608176</v>
      </c>
      <c r="AR606" s="101">
        <f>INDEX(Historical!$C$7:$C$1045,MATCH(B606,Historical!$B$7:$B$1045,0))*IF(AH606="n/a",1.03,IF(AH606&lt;0,1.01,IF(AH606&gt;10,1.1,(1+AH606/100))))</f>
        <v>1.8175300000000003</v>
      </c>
      <c r="AS606" s="109">
        <f t="shared" si="166"/>
        <v>1.8357053000000003</v>
      </c>
      <c r="AT606" s="109">
        <f t="shared" si="169"/>
        <v>2.0192758300000007</v>
      </c>
      <c r="AU606" s="109">
        <f t="shared" si="169"/>
        <v>2.2212034130000009</v>
      </c>
      <c r="AV606" s="109">
        <f t="shared" si="169"/>
        <v>2.443323754300001</v>
      </c>
      <c r="AW606" s="109">
        <f t="shared" si="167"/>
        <v>10.337038297300003</v>
      </c>
      <c r="AX606" s="113">
        <f t="shared" si="168"/>
        <v>15.099384015921713</v>
      </c>
      <c r="AY606" s="100">
        <v>0.32</v>
      </c>
      <c r="AZ606" s="100">
        <v>104.36000000000001</v>
      </c>
      <c r="BA606" s="100">
        <v>1.03</v>
      </c>
      <c r="BB606" s="100">
        <v>10.7</v>
      </c>
      <c r="BC606" s="100">
        <v>42.5</v>
      </c>
      <c r="BE606" s="12">
        <v>2021</v>
      </c>
      <c r="BF606" s="12">
        <f t="shared" ref="BF606:BF669" si="170">IF(BE606&gt;2020,0,IF(BE606&gt;2008,1,IF(BE606&gt;2001,2,IF(BE606&gt;1990,3,IF(BE606&gt;1980,4,IF(BE606&gt;1973,5,IF(BE606&gt;1970,6,IF(BE606&gt;1960,7,IF(BE606&gt;1958,8,IF(BE606&gt;1953,9,10))))))))))</f>
        <v>0</v>
      </c>
      <c r="BG606" s="100">
        <v>6.61</v>
      </c>
      <c r="BH606" s="55" t="s">
        <v>250</v>
      </c>
      <c r="BI606" s="55" t="s">
        <v>122</v>
      </c>
    </row>
    <row r="607" spans="1:61" ht="12.75" customHeight="1" x14ac:dyDescent="0.2">
      <c r="A607" s="116" t="s">
        <v>1649</v>
      </c>
      <c r="B607" s="55" t="s">
        <v>1650</v>
      </c>
      <c r="C607" s="156" t="s">
        <v>300</v>
      </c>
      <c r="D607" s="98" t="s">
        <v>301</v>
      </c>
      <c r="E607" s="157">
        <v>10</v>
      </c>
      <c r="F607" s="2">
        <v>522</v>
      </c>
      <c r="G607" s="2" t="s">
        <v>146</v>
      </c>
      <c r="H607" s="2" t="s">
        <v>146</v>
      </c>
      <c r="I607" s="100">
        <v>127.84</v>
      </c>
      <c r="J607" s="101">
        <f t="shared" si="156"/>
        <v>3.5043804755944938</v>
      </c>
      <c r="K607" s="104">
        <v>1.1200000000000001</v>
      </c>
      <c r="L607" s="71">
        <v>4</v>
      </c>
      <c r="M607" s="28">
        <f t="shared" si="157"/>
        <v>4.4800000000000004</v>
      </c>
      <c r="N607" s="103" t="s">
        <v>209</v>
      </c>
      <c r="O607" s="104">
        <v>1.04</v>
      </c>
      <c r="P607" s="158">
        <v>46112</v>
      </c>
      <c r="Q607" s="158">
        <v>46127</v>
      </c>
      <c r="R607" s="28">
        <f t="shared" si="158"/>
        <v>7.6923076923076987</v>
      </c>
      <c r="S607" s="105">
        <f>IF(INDEX(Historical!$D$7:$D1605,MATCH(B607,Historical!$B$7:$B$1044,0))=0,"n/a",(INDEX(Historical!$C$7:$C$1044,MATCH(B607,Historical!$B$7:$B$1044,0))/INDEX(Historical!$D$7:$D$1044,MATCH(B607,Historical!$B$7:$B$1044,0))-1)*100)</f>
        <v>5.600000000000005</v>
      </c>
      <c r="T607" s="105">
        <f>IF(INDEX(Historical!$F$7:$F$1044,MATCH(B607,Historical!$B$7:$B$1044,0))=0,"n/a",((INDEX(Historical!$C$7:$C$1044,MATCH(B607,Historical!$B$7:$B$1044,0))/INDEX(Historical!$F$7:$F$1044,MATCH(B607,Historical!$B$7:$B$1044,0)))^(1/3)-1)*100)</f>
        <v>4.5013506732246134</v>
      </c>
      <c r="U607" s="105">
        <f>IF(INDEX(Historical!$H$7:$H$1044,MATCH(B607,Historical!$B$7:$B$1044,0))=0,"n/a",((INDEX(Historical!$C$7:$C$1044,MATCH(B607,Historical!$B$7:$B$1044,0))/INDEX(Historical!$H$7:$H$1044,MATCH(B607,Historical!$B$7:$B$1044,0)))^(1/5)-1)*100)</f>
        <v>4.8837286784054301</v>
      </c>
      <c r="V607" s="105">
        <f>IF(INDEX(Historical!$M$7:$M$1044,MATCH(B607,Historical!$B$7:$B$1044,0))=0,"n/a",((INDEX(Historical!$C$7:$C$1044,MATCH(B607,Historical!$B$7:$B$1044,0))/INDEX(Historical!$M$7:$M$1044,MATCH(B607,Historical!$B$7:$B$1044,0)))^(1/10)-1)*100)</f>
        <v>4.2970881937946848</v>
      </c>
      <c r="W607" s="106">
        <f t="shared" si="159"/>
        <v>1.136520466453981</v>
      </c>
      <c r="X607" s="107">
        <f t="shared" si="160"/>
        <v>9.4153242305869092E-2</v>
      </c>
      <c r="Y607" s="165"/>
      <c r="Z607" s="101">
        <f t="shared" si="161"/>
        <v>40.727272727272727</v>
      </c>
      <c r="AA607" s="109">
        <f t="shared" si="162"/>
        <v>11.621818181818183</v>
      </c>
      <c r="AB607" s="71">
        <v>12</v>
      </c>
      <c r="AC607" s="100">
        <v>11</v>
      </c>
      <c r="AD607" s="100" t="s">
        <v>142</v>
      </c>
      <c r="AE607" s="100">
        <v>6.68</v>
      </c>
      <c r="AF607" s="100">
        <v>2.33</v>
      </c>
      <c r="AG607" s="100">
        <v>-0.71000000000000008</v>
      </c>
      <c r="AH607" s="100">
        <v>-75.319999999999993</v>
      </c>
      <c r="AI607" s="100">
        <v>13.780000000000001</v>
      </c>
      <c r="AJ607" s="100">
        <v>51.870000000000005</v>
      </c>
      <c r="AK607" s="100" t="s">
        <v>142</v>
      </c>
      <c r="AL607" s="100">
        <v>15750</v>
      </c>
      <c r="AM607" s="100">
        <v>1.22</v>
      </c>
      <c r="AN607" s="100">
        <v>0.64</v>
      </c>
      <c r="AO607" s="110">
        <f t="shared" si="163"/>
        <v>-3.233709027818259</v>
      </c>
      <c r="AP607" s="111">
        <f t="shared" si="164"/>
        <v>8.388109153999924</v>
      </c>
      <c r="AQ607" s="112">
        <f t="shared" si="165"/>
        <v>9.7043225394441102</v>
      </c>
      <c r="AR607" s="101">
        <f>INDEX(Historical!$C$7:$C$1045,MATCH(B607,Historical!$B$7:$B$1045,0))*IF(AH607="n/a",1.03,IF(AH607&lt;0,1.01,IF(AH607&gt;10,1.1,(1+AH607/100))))</f>
        <v>3.9996</v>
      </c>
      <c r="AS607" s="109">
        <f t="shared" si="166"/>
        <v>4.3995600000000001</v>
      </c>
      <c r="AT607" s="109">
        <f t="shared" ref="AT607:AV626" si="171">IF($AK607="n/a",1.03*AS607,IF($AK607&lt;0,1.01*AS607,IF($AK607&gt;10,1.1*AS607,(1+$AK607/100)*AS607)))</f>
        <v>4.5315468000000001</v>
      </c>
      <c r="AU607" s="109">
        <f t="shared" si="171"/>
        <v>4.6674932040000003</v>
      </c>
      <c r="AV607" s="109">
        <f t="shared" si="171"/>
        <v>4.8075180001200009</v>
      </c>
      <c r="AW607" s="109">
        <f t="shared" si="167"/>
        <v>22.405718004120001</v>
      </c>
      <c r="AX607" s="113">
        <f t="shared" si="168"/>
        <v>17.526375159668337</v>
      </c>
      <c r="AY607" s="100">
        <v>0.83</v>
      </c>
      <c r="AZ607" s="100">
        <v>10.66</v>
      </c>
      <c r="BA607" s="100">
        <v>-7.26</v>
      </c>
      <c r="BB607" s="100">
        <v>-2.34</v>
      </c>
      <c r="BC607" s="100">
        <v>0.6</v>
      </c>
      <c r="BE607" s="12">
        <v>2017</v>
      </c>
      <c r="BF607" s="12">
        <f t="shared" si="170"/>
        <v>1</v>
      </c>
      <c r="BG607" s="100">
        <v>-0.33999999999999997</v>
      </c>
      <c r="BH607" s="55" t="s">
        <v>121</v>
      </c>
      <c r="BI607" s="55" t="s">
        <v>302</v>
      </c>
    </row>
    <row r="608" spans="1:61" ht="12.75" customHeight="1" x14ac:dyDescent="0.2">
      <c r="A608" s="116" t="s">
        <v>1651</v>
      </c>
      <c r="B608" s="55" t="s">
        <v>1652</v>
      </c>
      <c r="C608" s="156" t="s">
        <v>335</v>
      </c>
      <c r="D608" s="98" t="s">
        <v>445</v>
      </c>
      <c r="E608" s="157">
        <v>6</v>
      </c>
      <c r="F608" s="2">
        <v>622</v>
      </c>
      <c r="G608" s="2" t="s">
        <v>146</v>
      </c>
      <c r="H608" s="2" t="s">
        <v>146</v>
      </c>
      <c r="I608" s="100">
        <v>15.54</v>
      </c>
      <c r="J608" s="101">
        <f t="shared" si="156"/>
        <v>3.346203346203346</v>
      </c>
      <c r="K608" s="104">
        <v>0.13</v>
      </c>
      <c r="L608" s="71">
        <v>4</v>
      </c>
      <c r="M608" s="28">
        <f t="shared" si="157"/>
        <v>0.52</v>
      </c>
      <c r="N608" s="103" t="s">
        <v>320</v>
      </c>
      <c r="O608" s="104">
        <v>0.12</v>
      </c>
      <c r="P608" s="115">
        <v>45484</v>
      </c>
      <c r="Q608" s="115">
        <v>45498</v>
      </c>
      <c r="R608" s="28">
        <f t="shared" si="158"/>
        <v>8.333333333333341</v>
      </c>
      <c r="S608" s="105">
        <f>IF(INDEX(Historical!$D$7:$D1606,MATCH(B608,Historical!$B$7:$B$1044,0))=0,"n/a",(INDEX(Historical!$C$7:$C$1044,MATCH(B608,Historical!$B$7:$B$1044,0))/INDEX(Historical!$D$7:$D$1044,MATCH(B608,Historical!$B$7:$B$1044,0))-1)*100)</f>
        <v>4.0000000000000036</v>
      </c>
      <c r="T608" s="105">
        <f>IF(INDEX(Historical!$F$7:$F$1044,MATCH(B608,Historical!$B$7:$B$1044,0))=0,"n/a",((INDEX(Historical!$C$7:$C$1044,MATCH(B608,Historical!$B$7:$B$1044,0))/INDEX(Historical!$F$7:$F$1044,MATCH(B608,Historical!$B$7:$B$1044,0)))^(1/3)-1)*100)</f>
        <v>13.040381433805571</v>
      </c>
      <c r="U608" s="105">
        <f>IF(INDEX(Historical!$H$7:$H$1044,MATCH(B608,Historical!$B$7:$B$1044,0))=0,"n/a",((INDEX(Historical!$C$7:$C$1044,MATCH(B608,Historical!$B$7:$B$1044,0))/INDEX(Historical!$H$7:$H$1044,MATCH(B608,Historical!$B$7:$B$1044,0)))^(1/5)-1)*100)</f>
        <v>59.737420815383025</v>
      </c>
      <c r="V608" s="105" t="str">
        <f>IF(INDEX(Historical!$M$7:$M$1044,MATCH(B608,Historical!$B$7:$B$1044,0))=0,"n/a",((INDEX(Historical!$C$7:$C$1044,MATCH(B608,Historical!$B$7:$B$1044,0))/INDEX(Historical!$M$7:$M$1044,MATCH(B608,Historical!$B$7:$B$1044,0)))^(1/10)-1)*100)</f>
        <v>n/a</v>
      </c>
      <c r="W608" s="106" t="str">
        <f t="shared" si="159"/>
        <v>n/a</v>
      </c>
      <c r="X608" s="107" t="str">
        <f t="shared" si="160"/>
        <v>n/a</v>
      </c>
      <c r="Y608" s="162" t="s">
        <v>1711</v>
      </c>
      <c r="Z608" s="101">
        <f t="shared" si="161"/>
        <v>192.59259259259258</v>
      </c>
      <c r="AA608" s="109">
        <f t="shared" si="162"/>
        <v>57.55555555555555</v>
      </c>
      <c r="AB608" s="71">
        <v>4</v>
      </c>
      <c r="AC608" s="100">
        <v>0.27</v>
      </c>
      <c r="AD608" s="100" t="s">
        <v>142</v>
      </c>
      <c r="AE608" s="100">
        <v>1.42</v>
      </c>
      <c r="AF608" s="100">
        <v>1.9</v>
      </c>
      <c r="AG608" s="100">
        <v>3.3000000000000003</v>
      </c>
      <c r="AH608" s="100">
        <v>-8.33</v>
      </c>
      <c r="AI608" s="100">
        <v>76.36</v>
      </c>
      <c r="AJ608" s="100" t="s">
        <v>142</v>
      </c>
      <c r="AK608" s="100" t="s">
        <v>142</v>
      </c>
      <c r="AL608" s="100">
        <v>691.43</v>
      </c>
      <c r="AM608" s="100">
        <v>2.68</v>
      </c>
      <c r="AN608" s="100">
        <v>0.3</v>
      </c>
      <c r="AO608" s="110">
        <f t="shared" si="163"/>
        <v>5.5280686060308213</v>
      </c>
      <c r="AP608" s="111">
        <f t="shared" si="164"/>
        <v>63.083624161586371</v>
      </c>
      <c r="AQ608" s="112">
        <f t="shared" si="165"/>
        <v>120.45967689308279</v>
      </c>
      <c r="AR608" s="101">
        <f>INDEX(Historical!$C$7:$C$1045,MATCH(B608,Historical!$B$7:$B$1045,0))*IF(AH608="n/a",1.03,IF(AH608&lt;0,1.01,IF(AH608&gt;10,1.1,(1+AH608/100))))</f>
        <v>0.5252</v>
      </c>
      <c r="AS608" s="109">
        <f t="shared" si="166"/>
        <v>0.57772000000000001</v>
      </c>
      <c r="AT608" s="109">
        <f t="shared" si="171"/>
        <v>0.59505160000000001</v>
      </c>
      <c r="AU608" s="109">
        <f t="shared" si="171"/>
        <v>0.61290314800000001</v>
      </c>
      <c r="AV608" s="109">
        <f t="shared" si="171"/>
        <v>0.63129024243999998</v>
      </c>
      <c r="AW608" s="109">
        <f t="shared" si="167"/>
        <v>2.9421649904400002</v>
      </c>
      <c r="AX608" s="113">
        <f t="shared" si="168"/>
        <v>18.932850646332049</v>
      </c>
      <c r="AY608" s="100">
        <v>0.93</v>
      </c>
      <c r="AZ608" s="100">
        <v>101.03</v>
      </c>
      <c r="BA608" s="100">
        <v>-1.27</v>
      </c>
      <c r="BB608" s="100">
        <v>10.879999999999999</v>
      </c>
      <c r="BC608" s="100">
        <v>45.78</v>
      </c>
      <c r="BE608" s="12">
        <v>2020</v>
      </c>
      <c r="BF608" s="12">
        <f t="shared" si="170"/>
        <v>1</v>
      </c>
      <c r="BG608" s="100">
        <v>2.15</v>
      </c>
      <c r="BH608" s="55" t="s">
        <v>121</v>
      </c>
      <c r="BI608" s="55" t="s">
        <v>122</v>
      </c>
    </row>
    <row r="609" spans="1:61" ht="12.75" customHeight="1" x14ac:dyDescent="0.2">
      <c r="A609" s="123" t="s">
        <v>489</v>
      </c>
      <c r="B609" s="55" t="s">
        <v>490</v>
      </c>
      <c r="C609" s="156" t="s">
        <v>116</v>
      </c>
      <c r="D609" s="98" t="s">
        <v>215</v>
      </c>
      <c r="E609" s="157">
        <v>58</v>
      </c>
      <c r="F609" s="2">
        <v>22</v>
      </c>
      <c r="G609" s="2" t="s">
        <v>118</v>
      </c>
      <c r="H609" s="2" t="s">
        <v>118</v>
      </c>
      <c r="I609" s="100">
        <v>78.16</v>
      </c>
      <c r="J609" s="101">
        <f t="shared" si="156"/>
        <v>4.2476970317297846</v>
      </c>
      <c r="K609" s="104">
        <v>0.83</v>
      </c>
      <c r="L609" s="71">
        <v>4</v>
      </c>
      <c r="M609" s="28">
        <f t="shared" si="157"/>
        <v>3.32</v>
      </c>
      <c r="N609" s="103" t="s">
        <v>491</v>
      </c>
      <c r="O609" s="104">
        <v>0.82</v>
      </c>
      <c r="P609" s="158">
        <v>45902</v>
      </c>
      <c r="Q609" s="158">
        <v>45916</v>
      </c>
      <c r="R609" s="28">
        <f t="shared" si="158"/>
        <v>1.2195121951219523</v>
      </c>
      <c r="S609" s="105">
        <f>IF(INDEX(Historical!$D$7:$D1607,MATCH(B609,Historical!$B$7:$B$1044,0))=0,"n/a",(INDEX(Historical!$C$7:$C$1044,MATCH(B609,Historical!$B$7:$B$1044,0))/INDEX(Historical!$D$7:$D$1044,MATCH(B609,Historical!$B$7:$B$1044,0))-1)*100)</f>
        <v>1.2269938650306678</v>
      </c>
      <c r="T609" s="105">
        <f>IF(INDEX(Historical!$F$7:$F$1044,MATCH(B609,Historical!$B$7:$B$1044,0))=0,"n/a",((INDEX(Historical!$C$7:$C$1044,MATCH(B609,Historical!$B$7:$B$1044,0))/INDEX(Historical!$F$7:$F$1044,MATCH(B609,Historical!$B$7:$B$1044,0)))^(1/3)-1)*100)</f>
        <v>1.2423630573866307</v>
      </c>
      <c r="U609" s="105">
        <f>IF(INDEX(Historical!$H$7:$H$1044,MATCH(B609,Historical!$B$7:$B$1044,0))=0,"n/a",((INDEX(Historical!$C$7:$C$1044,MATCH(B609,Historical!$B$7:$B$1044,0))/INDEX(Historical!$H$7:$H$1044,MATCH(B609,Historical!$B$7:$B$1044,0)))^(1/5)-1)*100)</f>
        <v>3.4889138224710958</v>
      </c>
      <c r="V609" s="105">
        <f>IF(INDEX(Historical!$M$7:$M$1044,MATCH(B609,Historical!$B$7:$B$1044,0))=0,"n/a",((INDEX(Historical!$C$7:$C$1044,MATCH(B609,Historical!$B$7:$B$1044,0))/INDEX(Historical!$M$7:$M$1044,MATCH(B609,Historical!$B$7:$B$1044,0)))^(1/10)-1)*100)</f>
        <v>4.4263303358489825</v>
      </c>
      <c r="W609" s="106">
        <f t="shared" si="159"/>
        <v>0.78821813053903322</v>
      </c>
      <c r="X609" s="107" t="str">
        <f t="shared" si="160"/>
        <v>n/a</v>
      </c>
      <c r="Y609" s="55"/>
      <c r="Z609" s="101">
        <f t="shared" si="161"/>
        <v>136.0655737704918</v>
      </c>
      <c r="AA609" s="109">
        <f t="shared" si="162"/>
        <v>32.032786885245898</v>
      </c>
      <c r="AB609" s="71">
        <v>12</v>
      </c>
      <c r="AC609" s="100">
        <v>2.44</v>
      </c>
      <c r="AD609" s="100">
        <v>0.87</v>
      </c>
      <c r="AE609" s="100">
        <v>0.8</v>
      </c>
      <c r="AF609" s="100">
        <v>1.35</v>
      </c>
      <c r="AG609" s="100">
        <v>4.17</v>
      </c>
      <c r="AH609" s="100">
        <v>14.540000000000001</v>
      </c>
      <c r="AI609" s="100">
        <v>16.650000000000002</v>
      </c>
      <c r="AJ609" s="100">
        <v>-18.72</v>
      </c>
      <c r="AK609" s="100">
        <v>14.399999999999999</v>
      </c>
      <c r="AL609" s="100">
        <v>12140</v>
      </c>
      <c r="AM609" s="100">
        <v>0.27</v>
      </c>
      <c r="AN609" s="100">
        <v>0.72</v>
      </c>
      <c r="AO609" s="110">
        <f t="shared" si="163"/>
        <v>-24.296176031045018</v>
      </c>
      <c r="AP609" s="111">
        <f t="shared" si="164"/>
        <v>7.7366108542008805</v>
      </c>
      <c r="AQ609" s="112">
        <f t="shared" si="165"/>
        <v>38.635032120844336</v>
      </c>
      <c r="AR609" s="101">
        <f>INDEX(Historical!$C$7:$C$1045,MATCH(B609,Historical!$B$7:$B$1045,0))*IF(AH609="n/a",1.03,IF(AH609&lt;0,1.01,IF(AH609&gt;10,1.1,(1+AH609/100))))</f>
        <v>3.63</v>
      </c>
      <c r="AS609" s="109">
        <f t="shared" si="166"/>
        <v>3.9930000000000003</v>
      </c>
      <c r="AT609" s="109">
        <f t="shared" si="171"/>
        <v>4.3923000000000005</v>
      </c>
      <c r="AU609" s="109">
        <f t="shared" si="171"/>
        <v>4.8315300000000008</v>
      </c>
      <c r="AV609" s="109">
        <f t="shared" si="171"/>
        <v>5.3146830000000014</v>
      </c>
      <c r="AW609" s="109">
        <f t="shared" si="167"/>
        <v>22.161513000000003</v>
      </c>
      <c r="AX609" s="113">
        <f t="shared" si="168"/>
        <v>28.354034032753333</v>
      </c>
      <c r="AY609" s="100">
        <v>1.19</v>
      </c>
      <c r="AZ609" s="100">
        <v>34.229999999999997</v>
      </c>
      <c r="BA609" s="100">
        <v>-16.29</v>
      </c>
      <c r="BB609" s="100">
        <v>4.01</v>
      </c>
      <c r="BC609" s="100">
        <v>4.7699999999999996</v>
      </c>
      <c r="BE609" s="12">
        <v>1968</v>
      </c>
      <c r="BF609" s="12">
        <f t="shared" si="170"/>
        <v>7</v>
      </c>
      <c r="BG609" s="100">
        <v>1.68</v>
      </c>
      <c r="BH609" s="55" t="s">
        <v>121</v>
      </c>
      <c r="BI609" s="55" t="s">
        <v>122</v>
      </c>
    </row>
    <row r="610" spans="1:61" ht="12.75" customHeight="1" x14ac:dyDescent="0.2">
      <c r="A610" s="55" t="s">
        <v>1247</v>
      </c>
      <c r="B610" s="55" t="s">
        <v>1248</v>
      </c>
      <c r="C610" s="156" t="s">
        <v>198</v>
      </c>
      <c r="D610" s="98" t="s">
        <v>565</v>
      </c>
      <c r="E610" s="157">
        <v>12</v>
      </c>
      <c r="F610" s="2">
        <v>452</v>
      </c>
      <c r="G610" s="2" t="s">
        <v>146</v>
      </c>
      <c r="H610" s="2" t="s">
        <v>146</v>
      </c>
      <c r="I610" s="100">
        <v>70.17</v>
      </c>
      <c r="J610" s="101">
        <f t="shared" si="156"/>
        <v>4.0473136668091776</v>
      </c>
      <c r="K610" s="104">
        <v>0.71</v>
      </c>
      <c r="L610" s="2">
        <v>4</v>
      </c>
      <c r="M610" s="28">
        <f t="shared" si="157"/>
        <v>2.84</v>
      </c>
      <c r="N610" s="2" t="s">
        <v>158</v>
      </c>
      <c r="O610" s="104">
        <v>0.7</v>
      </c>
      <c r="P610" s="158">
        <v>45895</v>
      </c>
      <c r="Q610" s="158">
        <v>45916</v>
      </c>
      <c r="R610" s="28">
        <f t="shared" si="158"/>
        <v>1.4285714285714299</v>
      </c>
      <c r="S610" s="105">
        <f>IF(INDEX(Historical!$D$7:$D1608,MATCH(B610,Historical!$B$7:$B$1044,0))=0,"n/a",(INDEX(Historical!$C$7:$C$1044,MATCH(B610,Historical!$B$7:$B$1044,0))/INDEX(Historical!$D$7:$D$1044,MATCH(B610,Historical!$B$7:$B$1044,0))-1)*100)</f>
        <v>2.1739130434782705</v>
      </c>
      <c r="T610" s="105">
        <f>IF(INDEX(Historical!$F$7:$F$1044,MATCH(B610,Historical!$B$7:$B$1044,0))=0,"n/a",((INDEX(Historical!$C$7:$C$1044,MATCH(B610,Historical!$B$7:$B$1044,0))/INDEX(Historical!$F$7:$F$1044,MATCH(B610,Historical!$B$7:$B$1044,0)))^(1/3)-1)*100)</f>
        <v>6.1155514037638969</v>
      </c>
      <c r="U610" s="105">
        <f>IF(INDEX(Historical!$H$7:$H$1044,MATCH(B610,Historical!$B$7:$B$1044,0))=0,"n/a",((INDEX(Historical!$C$7:$C$1044,MATCH(B610,Historical!$B$7:$B$1044,0))/INDEX(Historical!$H$7:$H$1044,MATCH(B610,Historical!$B$7:$B$1044,0)))^(1/5)-1)*100)</f>
        <v>8.4471771197698544</v>
      </c>
      <c r="V610" s="105">
        <f>IF(INDEX(Historical!$M$7:$M$1044,MATCH(B610,Historical!$B$7:$B$1044,0))=0,"n/a",((INDEX(Historical!$C$7:$C$1044,MATCH(B610,Historical!$B$7:$B$1044,0))/INDEX(Historical!$M$7:$M$1044,MATCH(B610,Historical!$B$7:$B$1044,0)))^(1/10)-1)*100)</f>
        <v>13.714396429282981</v>
      </c>
      <c r="W610" s="106">
        <f t="shared" si="159"/>
        <v>0.61593502589245852</v>
      </c>
      <c r="X610" s="107" t="str">
        <f t="shared" si="160"/>
        <v>n/a</v>
      </c>
      <c r="Y610" s="55"/>
      <c r="Z610" s="101">
        <f t="shared" si="161"/>
        <v>109.23076923076923</v>
      </c>
      <c r="AA610" s="109">
        <f t="shared" si="162"/>
        <v>26.988461538461539</v>
      </c>
      <c r="AB610" s="2">
        <v>12</v>
      </c>
      <c r="AC610" s="100">
        <v>2.6</v>
      </c>
      <c r="AD610" s="100" t="s">
        <v>142</v>
      </c>
      <c r="AE610" s="100">
        <v>2.6</v>
      </c>
      <c r="AF610" s="100">
        <v>1.83</v>
      </c>
      <c r="AG610" s="100">
        <v>6.49</v>
      </c>
      <c r="AH610" s="100">
        <v>-20.49</v>
      </c>
      <c r="AI610" s="100">
        <v>5.46</v>
      </c>
      <c r="AJ610" s="100">
        <v>-8.5</v>
      </c>
      <c r="AK610" s="100">
        <v>-0.42</v>
      </c>
      <c r="AL610" s="100">
        <v>10550</v>
      </c>
      <c r="AM610" s="100">
        <v>0.41000000000000003</v>
      </c>
      <c r="AN610" s="100">
        <v>0.21</v>
      </c>
      <c r="AO610" s="110">
        <f t="shared" si="163"/>
        <v>-14.493970751882507</v>
      </c>
      <c r="AP610" s="111">
        <f t="shared" si="164"/>
        <v>12.494490786579032</v>
      </c>
      <c r="AQ610" s="112">
        <f t="shared" si="165"/>
        <v>48.157400708217679</v>
      </c>
      <c r="AR610" s="101">
        <f>INDEX(Historical!$C$7:$C$1045,MATCH(B610,Historical!$B$7:$B$1045,0))*IF(AH610="n/a",1.03,IF(AH610&lt;0,1.01,IF(AH610&gt;10,1.1,(1+AH610/100))))</f>
        <v>2.8481999999999998</v>
      </c>
      <c r="AS610" s="109">
        <f t="shared" si="166"/>
        <v>3.0037117199999996</v>
      </c>
      <c r="AT610" s="109">
        <f t="shared" si="171"/>
        <v>3.0337488371999997</v>
      </c>
      <c r="AU610" s="109">
        <f t="shared" si="171"/>
        <v>3.0640863255719997</v>
      </c>
      <c r="AV610" s="109">
        <f t="shared" si="171"/>
        <v>3.0947271888277199</v>
      </c>
      <c r="AW610" s="109">
        <f t="shared" si="167"/>
        <v>15.044474071599719</v>
      </c>
      <c r="AX610" s="113">
        <f t="shared" si="168"/>
        <v>21.440037154909106</v>
      </c>
      <c r="AY610" s="100">
        <v>1.37</v>
      </c>
      <c r="AZ610" s="100">
        <v>35.120000000000005</v>
      </c>
      <c r="BA610" s="100">
        <v>-22.81</v>
      </c>
      <c r="BB610" s="100">
        <v>22.18</v>
      </c>
      <c r="BC610" s="100">
        <v>5.8000000000000007</v>
      </c>
      <c r="BE610" s="12">
        <v>2014</v>
      </c>
      <c r="BF610" s="12">
        <f t="shared" si="170"/>
        <v>1</v>
      </c>
      <c r="BG610" s="100">
        <v>4.87</v>
      </c>
      <c r="BH610" s="55" t="s">
        <v>121</v>
      </c>
      <c r="BI610" s="55" t="s">
        <v>122</v>
      </c>
    </row>
    <row r="611" spans="1:61" ht="12.75" customHeight="1" x14ac:dyDescent="0.2">
      <c r="A611" s="123" t="s">
        <v>1249</v>
      </c>
      <c r="B611" s="55" t="s">
        <v>1250</v>
      </c>
      <c r="C611" s="156" t="s">
        <v>116</v>
      </c>
      <c r="D611" s="98" t="s">
        <v>215</v>
      </c>
      <c r="E611" s="157">
        <v>15</v>
      </c>
      <c r="F611" s="2">
        <v>322</v>
      </c>
      <c r="G611" s="2" t="s">
        <v>146</v>
      </c>
      <c r="H611" s="2" t="s">
        <v>146</v>
      </c>
      <c r="I611" s="100">
        <v>273</v>
      </c>
      <c r="J611" s="101">
        <f t="shared" si="156"/>
        <v>0.49816849816849818</v>
      </c>
      <c r="K611" s="104">
        <v>0.34</v>
      </c>
      <c r="L611" s="71">
        <v>4</v>
      </c>
      <c r="M611" s="28">
        <f t="shared" si="157"/>
        <v>1.36</v>
      </c>
      <c r="N611" s="103" t="s">
        <v>585</v>
      </c>
      <c r="O611" s="104">
        <v>0.32</v>
      </c>
      <c r="P611" s="158">
        <v>45968</v>
      </c>
      <c r="Q611" s="158">
        <v>45982</v>
      </c>
      <c r="R611" s="28">
        <f t="shared" si="158"/>
        <v>6.2500000000000053</v>
      </c>
      <c r="S611" s="105">
        <f>IF(INDEX(Historical!$D$7:$D1609,MATCH(B611,Historical!$B$7:$B$1044,0))=0,"n/a",(INDEX(Historical!$C$7:$C$1044,MATCH(B611,Historical!$B$7:$B$1044,0))/INDEX(Historical!$D$7:$D$1044,MATCH(B611,Historical!$B$7:$B$1044,0))-1)*100)</f>
        <v>6.5573770491803351</v>
      </c>
      <c r="T611" s="105">
        <f>IF(INDEX(Historical!$F$7:$F$1044,MATCH(B611,Historical!$B$7:$B$1044,0))=0,"n/a",((INDEX(Historical!$C$7:$C$1044,MATCH(B611,Historical!$B$7:$B$1044,0))/INDEX(Historical!$F$7:$F$1044,MATCH(B611,Historical!$B$7:$B$1044,0)))^(1/3)-1)*100)</f>
        <v>7.0399331060163606</v>
      </c>
      <c r="U611" s="105">
        <f>IF(INDEX(Historical!$H$7:$H$1044,MATCH(B611,Historical!$B$7:$B$1044,0))=0,"n/a",((INDEX(Historical!$C$7:$C$1044,MATCH(B611,Historical!$B$7:$B$1044,0))/INDEX(Historical!$H$7:$H$1044,MATCH(B611,Historical!$B$7:$B$1044,0)))^(1/5)-1)*100)</f>
        <v>7.6316922514810814</v>
      </c>
      <c r="V611" s="105">
        <f>IF(INDEX(Historical!$M$7:$M$1044,MATCH(B611,Historical!$B$7:$B$1044,0))=0,"n/a",((INDEX(Historical!$C$7:$C$1044,MATCH(B611,Historical!$B$7:$B$1044,0))/INDEX(Historical!$M$7:$M$1044,MATCH(B611,Historical!$B$7:$B$1044,0)))^(1/10)-1)*100)</f>
        <v>10.026509310601806</v>
      </c>
      <c r="W611" s="106">
        <f t="shared" si="159"/>
        <v>0.76115146508780485</v>
      </c>
      <c r="X611" s="107">
        <f t="shared" si="160"/>
        <v>1.0285299530297953</v>
      </c>
      <c r="Y611" s="123"/>
      <c r="Z611" s="101">
        <f t="shared" si="161"/>
        <v>30.425055928411638</v>
      </c>
      <c r="AA611" s="109">
        <f t="shared" si="162"/>
        <v>61.073825503355707</v>
      </c>
      <c r="AB611" s="71">
        <v>6</v>
      </c>
      <c r="AC611" s="100">
        <v>4.47</v>
      </c>
      <c r="AD611" s="100">
        <v>1.49</v>
      </c>
      <c r="AE611" s="100">
        <v>3.81</v>
      </c>
      <c r="AF611" s="100">
        <v>4.7</v>
      </c>
      <c r="AG611" s="100">
        <v>7.95</v>
      </c>
      <c r="AH611" s="100">
        <v>9.25</v>
      </c>
      <c r="AI611" s="100">
        <v>14.84</v>
      </c>
      <c r="AJ611" s="100">
        <v>7.42</v>
      </c>
      <c r="AK611" s="100">
        <v>18.27</v>
      </c>
      <c r="AL611" s="100">
        <v>3310</v>
      </c>
      <c r="AM611" s="100">
        <v>1.83</v>
      </c>
      <c r="AN611" s="100">
        <v>0.84</v>
      </c>
      <c r="AO611" s="110">
        <f t="shared" si="163"/>
        <v>-52.943964753706126</v>
      </c>
      <c r="AP611" s="111">
        <f t="shared" si="164"/>
        <v>8.1298607496495805</v>
      </c>
      <c r="AQ611" s="112">
        <f t="shared" si="165"/>
        <v>257.17843649344036</v>
      </c>
      <c r="AR611" s="101">
        <f>INDEX(Historical!$C$7:$C$1045,MATCH(B611,Historical!$B$7:$B$1045,0))*IF(AH611="n/a",1.03,IF(AH611&lt;0,1.01,IF(AH611&gt;10,1.1,(1+AH611/100))))</f>
        <v>1.42025</v>
      </c>
      <c r="AS611" s="109">
        <f t="shared" si="166"/>
        <v>1.5622750000000001</v>
      </c>
      <c r="AT611" s="109">
        <f t="shared" si="171"/>
        <v>1.7185025000000003</v>
      </c>
      <c r="AU611" s="109">
        <f t="shared" si="171"/>
        <v>1.8903527500000004</v>
      </c>
      <c r="AV611" s="109">
        <f t="shared" si="171"/>
        <v>2.0793880250000005</v>
      </c>
      <c r="AW611" s="109">
        <f t="shared" si="167"/>
        <v>8.6707682750000004</v>
      </c>
      <c r="AX611" s="113">
        <f t="shared" si="168"/>
        <v>3.1761055952380954</v>
      </c>
      <c r="AY611" s="100">
        <v>1.05</v>
      </c>
      <c r="AZ611" s="100">
        <v>97.34</v>
      </c>
      <c r="BA611" s="100">
        <v>-4.1099999999999994</v>
      </c>
      <c r="BB611" s="100">
        <v>4.3999999999999995</v>
      </c>
      <c r="BC611" s="100">
        <v>18.09</v>
      </c>
      <c r="BE611" s="12">
        <v>2012</v>
      </c>
      <c r="BF611" s="12">
        <f t="shared" si="170"/>
        <v>1</v>
      </c>
      <c r="BG611" s="100">
        <v>3.55</v>
      </c>
      <c r="BH611" s="55" t="s">
        <v>121</v>
      </c>
      <c r="BI611" s="55" t="s">
        <v>122</v>
      </c>
    </row>
    <row r="612" spans="1:61" ht="12.75" customHeight="1" x14ac:dyDescent="0.2">
      <c r="A612" s="55" t="s">
        <v>1251</v>
      </c>
      <c r="B612" s="55" t="s">
        <v>1252</v>
      </c>
      <c r="C612" s="156" t="s">
        <v>134</v>
      </c>
      <c r="D612" s="98" t="s">
        <v>157</v>
      </c>
      <c r="E612" s="157">
        <v>16</v>
      </c>
      <c r="F612" s="2">
        <v>263</v>
      </c>
      <c r="G612" s="2" t="s">
        <v>119</v>
      </c>
      <c r="H612" s="2" t="s">
        <v>119</v>
      </c>
      <c r="I612" s="100">
        <v>72.33</v>
      </c>
      <c r="J612" s="101">
        <f t="shared" si="156"/>
        <v>1.769666804921886</v>
      </c>
      <c r="K612" s="104">
        <v>0.32</v>
      </c>
      <c r="L612" s="71">
        <v>4</v>
      </c>
      <c r="M612" s="28">
        <f t="shared" si="157"/>
        <v>1.28</v>
      </c>
      <c r="N612" s="103" t="s">
        <v>141</v>
      </c>
      <c r="O612" s="104">
        <v>0.31</v>
      </c>
      <c r="P612" s="158">
        <v>45915</v>
      </c>
      <c r="Q612" s="158">
        <v>45931</v>
      </c>
      <c r="R612" s="28">
        <f t="shared" si="158"/>
        <v>3.2258064516129057</v>
      </c>
      <c r="S612" s="105">
        <f>IF(INDEX(Historical!$D$7:$D1610,MATCH(B612,Historical!$B$7:$B$1044,0))=0,"n/a",(INDEX(Historical!$C$7:$C$1044,MATCH(B612,Historical!$B$7:$B$1044,0))/INDEX(Historical!$D$7:$D$1044,MATCH(B612,Historical!$B$7:$B$1044,0))-1)*100)</f>
        <v>3.2786885245901676</v>
      </c>
      <c r="T612" s="105">
        <f>IF(INDEX(Historical!$F$7:$F$1044,MATCH(B612,Historical!$B$7:$B$1044,0))=0,"n/a",((INDEX(Historical!$C$7:$C$1044,MATCH(B612,Historical!$B$7:$B$1044,0))/INDEX(Historical!$F$7:$F$1044,MATCH(B612,Historical!$B$7:$B$1044,0)))^(1/3)-1)*100)</f>
        <v>3.3923876378405105</v>
      </c>
      <c r="U612" s="105">
        <f>IF(INDEX(Historical!$H$7:$H$1044,MATCH(B612,Historical!$B$7:$B$1044,0))=0,"n/a",((INDEX(Historical!$C$7:$C$1044,MATCH(B612,Historical!$B$7:$B$1044,0))/INDEX(Historical!$H$7:$H$1044,MATCH(B612,Historical!$B$7:$B$1044,0)))^(1/5)-1)*100)</f>
        <v>3.1310306477545069</v>
      </c>
      <c r="V612" s="105">
        <f>IF(INDEX(Historical!$M$7:$M$1044,MATCH(B612,Historical!$B$7:$B$1044,0))=0,"n/a",((INDEX(Historical!$C$7:$C$1044,MATCH(B612,Historical!$B$7:$B$1044,0))/INDEX(Historical!$M$7:$M$1044,MATCH(B612,Historical!$B$7:$B$1044,0)))^(1/10)-1)*100)</f>
        <v>7.0086923787872069</v>
      </c>
      <c r="W612" s="106">
        <f t="shared" si="159"/>
        <v>0.44673535069551795</v>
      </c>
      <c r="X612" s="107">
        <f t="shared" si="160"/>
        <v>0.24215240895239806</v>
      </c>
      <c r="Y612" s="165"/>
      <c r="Z612" s="101">
        <f t="shared" si="161"/>
        <v>26.337448559670779</v>
      </c>
      <c r="AA612" s="109">
        <f t="shared" si="162"/>
        <v>14.882716049382715</v>
      </c>
      <c r="AB612" s="71">
        <v>12</v>
      </c>
      <c r="AC612" s="100">
        <v>4.8600000000000003</v>
      </c>
      <c r="AD612" s="100" t="s">
        <v>142</v>
      </c>
      <c r="AE612" s="100">
        <v>3.73</v>
      </c>
      <c r="AF612" s="100" t="s">
        <v>142</v>
      </c>
      <c r="AG612" s="100">
        <v>31.39</v>
      </c>
      <c r="AH612" s="100">
        <v>4.51</v>
      </c>
      <c r="AI612" s="100">
        <v>11.89</v>
      </c>
      <c r="AJ612" s="100">
        <v>12.93</v>
      </c>
      <c r="AK612" s="100" t="s">
        <v>142</v>
      </c>
      <c r="AL612" s="100">
        <v>2130</v>
      </c>
      <c r="AM612" s="100">
        <v>7.76</v>
      </c>
      <c r="AN612" s="100" t="s">
        <v>142</v>
      </c>
      <c r="AO612" s="110">
        <f t="shared" si="163"/>
        <v>-9.9820185967063217</v>
      </c>
      <c r="AP612" s="111">
        <f t="shared" si="164"/>
        <v>4.9006974526763933</v>
      </c>
      <c r="AQ612" s="112" t="str">
        <f t="shared" si="165"/>
        <v>n/a</v>
      </c>
      <c r="AR612" s="101">
        <f>INDEX(Historical!$C$7:$C$1045,MATCH(B612,Historical!$B$7:$B$1045,0))*IF(AH612="n/a",1.03,IF(AH612&lt;0,1.01,IF(AH612&gt;10,1.1,(1+AH612/100))))</f>
        <v>1.3168259999999998</v>
      </c>
      <c r="AS612" s="109">
        <f t="shared" si="166"/>
        <v>1.4485086</v>
      </c>
      <c r="AT612" s="109">
        <f t="shared" si="171"/>
        <v>1.4919638580000001</v>
      </c>
      <c r="AU612" s="109">
        <f t="shared" si="171"/>
        <v>1.5367227737400002</v>
      </c>
      <c r="AV612" s="109">
        <f t="shared" si="171"/>
        <v>1.5828244569522003</v>
      </c>
      <c r="AW612" s="109">
        <f t="shared" si="167"/>
        <v>7.3768456886922005</v>
      </c>
      <c r="AX612" s="113">
        <f t="shared" si="168"/>
        <v>10.198874172116964</v>
      </c>
      <c r="AY612" s="100">
        <v>0.7</v>
      </c>
      <c r="AZ612" s="100">
        <v>17.59</v>
      </c>
      <c r="BA612" s="100">
        <v>-13.719999999999999</v>
      </c>
      <c r="BB612" s="100">
        <v>7.57</v>
      </c>
      <c r="BC612" s="100">
        <v>3.45</v>
      </c>
      <c r="BE612" s="12">
        <v>2010</v>
      </c>
      <c r="BF612" s="12">
        <f t="shared" si="170"/>
        <v>1</v>
      </c>
      <c r="BG612" s="100">
        <v>1.55</v>
      </c>
      <c r="BH612" s="55" t="s">
        <v>121</v>
      </c>
      <c r="BI612" s="55" t="s">
        <v>122</v>
      </c>
    </row>
    <row r="613" spans="1:61" ht="12.75" customHeight="1" x14ac:dyDescent="0.2">
      <c r="A613" s="55" t="s">
        <v>492</v>
      </c>
      <c r="B613" s="55" t="s">
        <v>493</v>
      </c>
      <c r="C613" s="156" t="s">
        <v>180</v>
      </c>
      <c r="D613" s="98" t="s">
        <v>181</v>
      </c>
      <c r="E613" s="157">
        <v>33</v>
      </c>
      <c r="F613" s="2">
        <v>97</v>
      </c>
      <c r="G613" s="2" t="s">
        <v>146</v>
      </c>
      <c r="H613" s="2" t="s">
        <v>146</v>
      </c>
      <c r="I613" s="100">
        <v>315.13</v>
      </c>
      <c r="J613" s="101">
        <f t="shared" si="156"/>
        <v>1.1169993336083521</v>
      </c>
      <c r="K613" s="104">
        <v>0.88</v>
      </c>
      <c r="L613" s="71">
        <v>4</v>
      </c>
      <c r="M613" s="28">
        <f t="shared" si="157"/>
        <v>3.52</v>
      </c>
      <c r="N613" s="103" t="s">
        <v>202</v>
      </c>
      <c r="O613" s="104">
        <v>0.84</v>
      </c>
      <c r="P613" s="158">
        <v>46022</v>
      </c>
      <c r="Q613" s="158">
        <v>46052</v>
      </c>
      <c r="R613" s="28">
        <f t="shared" si="158"/>
        <v>4.7619047619047663</v>
      </c>
      <c r="S613" s="105">
        <f>IF(INDEX(Historical!$D$7:$D1611,MATCH(B613,Historical!$B$7:$B$1044,0))=0,"n/a",(INDEX(Historical!$C$7:$C$1044,MATCH(B613,Historical!$B$7:$B$1044,0))/INDEX(Historical!$D$7:$D$1044,MATCH(B613,Historical!$B$7:$B$1044,0))-1)*100)</f>
        <v>4.9999999999999822</v>
      </c>
      <c r="T613" s="105">
        <f>IF(INDEX(Historical!$F$7:$F$1044,MATCH(B613,Historical!$B$7:$B$1044,0))=0,"n/a",((INDEX(Historical!$C$7:$C$1044,MATCH(B613,Historical!$B$7:$B$1044,0))/INDEX(Historical!$F$7:$F$1044,MATCH(B613,Historical!$B$7:$B$1044,0)))^(1/3)-1)*100)</f>
        <v>6.5200824251953504</v>
      </c>
      <c r="U613" s="105">
        <f>IF(INDEX(Historical!$H$7:$H$1044,MATCH(B613,Historical!$B$7:$B$1044,0))=0,"n/a",((INDEX(Historical!$C$7:$C$1044,MATCH(B613,Historical!$B$7:$B$1044,0))/INDEX(Historical!$H$7:$H$1044,MATCH(B613,Historical!$B$7:$B$1044,0)))^(1/5)-1)*100)</f>
        <v>7.8753675083670815</v>
      </c>
      <c r="V613" s="105">
        <f>IF(INDEX(Historical!$M$7:$M$1044,MATCH(B613,Historical!$B$7:$B$1044,0))=0,"n/a",((INDEX(Historical!$C$7:$C$1044,MATCH(B613,Historical!$B$7:$B$1044,0))/INDEX(Historical!$M$7:$M$1044,MATCH(B613,Historical!$B$7:$B$1044,0)))^(1/10)-1)*100)</f>
        <v>9.3065077284090627</v>
      </c>
      <c r="W613" s="106">
        <f t="shared" si="159"/>
        <v>0.84622156217919642</v>
      </c>
      <c r="X613" s="107">
        <f t="shared" si="160"/>
        <v>0.53068514207325346</v>
      </c>
      <c r="Y613" s="161"/>
      <c r="Z613" s="101">
        <f t="shared" si="161"/>
        <v>41.904761904761905</v>
      </c>
      <c r="AA613" s="109">
        <f t="shared" si="162"/>
        <v>37.515476190476186</v>
      </c>
      <c r="AB613" s="71">
        <v>12</v>
      </c>
      <c r="AC613" s="100">
        <v>8.4</v>
      </c>
      <c r="AD613" s="100">
        <v>1.67</v>
      </c>
      <c r="AE613" s="100">
        <v>4.8099999999999996</v>
      </c>
      <c r="AF613" s="100">
        <v>5.38</v>
      </c>
      <c r="AG613" s="100">
        <v>15.079999999999998</v>
      </c>
      <c r="AH613" s="100">
        <v>10.029999999999999</v>
      </c>
      <c r="AI613" s="100">
        <v>11.98</v>
      </c>
      <c r="AJ613" s="100">
        <v>14.84</v>
      </c>
      <c r="AK613" s="100">
        <v>11.219999999999999</v>
      </c>
      <c r="AL613" s="100">
        <v>120690</v>
      </c>
      <c r="AM613" s="100">
        <v>6.1</v>
      </c>
      <c r="AN613" s="100">
        <v>0.73</v>
      </c>
      <c r="AO613" s="110">
        <f t="shared" si="163"/>
        <v>-28.523109348500753</v>
      </c>
      <c r="AP613" s="111">
        <f t="shared" si="164"/>
        <v>8.9923668419754339</v>
      </c>
      <c r="AQ613" s="112">
        <f t="shared" si="165"/>
        <v>199.50571272961048</v>
      </c>
      <c r="AR613" s="101">
        <f>INDEX(Historical!$C$7:$C$1045,MATCH(B613,Historical!$B$7:$B$1045,0))*IF(AH613="n/a",1.03,IF(AH613&lt;0,1.01,IF(AH613&gt;10,1.1,(1+AH613/100))))</f>
        <v>3.6960000000000002</v>
      </c>
      <c r="AS613" s="109">
        <f t="shared" si="166"/>
        <v>4.0656000000000008</v>
      </c>
      <c r="AT613" s="109">
        <f t="shared" si="171"/>
        <v>4.4721600000000015</v>
      </c>
      <c r="AU613" s="109">
        <f t="shared" si="171"/>
        <v>4.9193760000000024</v>
      </c>
      <c r="AV613" s="109">
        <f t="shared" si="171"/>
        <v>5.4113136000000033</v>
      </c>
      <c r="AW613" s="109">
        <f t="shared" si="167"/>
        <v>22.56444960000001</v>
      </c>
      <c r="AX613" s="113">
        <f t="shared" si="168"/>
        <v>7.1603622631929706</v>
      </c>
      <c r="AY613" s="100">
        <v>0.83</v>
      </c>
      <c r="AZ613" s="100">
        <v>1.23</v>
      </c>
      <c r="BA613" s="100">
        <v>-22.17</v>
      </c>
      <c r="BB613" s="100">
        <v>-9.06</v>
      </c>
      <c r="BC613" s="100">
        <v>-13.68</v>
      </c>
      <c r="BE613" s="12">
        <v>1994</v>
      </c>
      <c r="BF613" s="12">
        <f t="shared" si="170"/>
        <v>3</v>
      </c>
      <c r="BG613" s="100">
        <v>7.1499999999999995</v>
      </c>
      <c r="BH613" s="55" t="s">
        <v>121</v>
      </c>
      <c r="BI613" s="55" t="s">
        <v>122</v>
      </c>
    </row>
    <row r="614" spans="1:61" ht="12.75" customHeight="1" x14ac:dyDescent="0.2">
      <c r="A614" s="55" t="s">
        <v>494</v>
      </c>
      <c r="B614" s="55" t="s">
        <v>495</v>
      </c>
      <c r="C614" s="156" t="s">
        <v>125</v>
      </c>
      <c r="D614" s="98" t="s">
        <v>212</v>
      </c>
      <c r="E614" s="157">
        <v>56</v>
      </c>
      <c r="F614" s="2">
        <v>29</v>
      </c>
      <c r="G614" s="2" t="s">
        <v>119</v>
      </c>
      <c r="H614" s="2" t="s">
        <v>118</v>
      </c>
      <c r="I614" s="100">
        <v>74.709999999999994</v>
      </c>
      <c r="J614" s="101">
        <f t="shared" si="156"/>
        <v>2.9447195823852232</v>
      </c>
      <c r="K614" s="104">
        <v>0.55000000000000004</v>
      </c>
      <c r="L614" s="71">
        <v>4</v>
      </c>
      <c r="M614" s="28">
        <f t="shared" si="157"/>
        <v>2.2000000000000002</v>
      </c>
      <c r="N614" s="103" t="s">
        <v>380</v>
      </c>
      <c r="O614" s="104">
        <v>0.54</v>
      </c>
      <c r="P614" s="158">
        <v>46205</v>
      </c>
      <c r="Q614" s="158">
        <v>46227</v>
      </c>
      <c r="R614" s="28">
        <f t="shared" si="158"/>
        <v>1.8518518518518534</v>
      </c>
      <c r="S614" s="105">
        <f>IF(INDEX(Historical!$D$7:$D1612,MATCH(B614,Historical!$B$7:$B$1044,0))=0,"n/a",(INDEX(Historical!$C$7:$C$1044,MATCH(B614,Historical!$B$7:$B$1044,0))/INDEX(Historical!$D$7:$D$1044,MATCH(B614,Historical!$B$7:$B$1044,0))-1)*100)</f>
        <v>3.9603960396039639</v>
      </c>
      <c r="T614" s="105">
        <f>IF(INDEX(Historical!$F$7:$F$1044,MATCH(B614,Historical!$B$7:$B$1044,0))=0,"n/a",((INDEX(Historical!$C$7:$C$1044,MATCH(B614,Historical!$B$7:$B$1044,0))/INDEX(Historical!$F$7:$F$1044,MATCH(B614,Historical!$B$7:$B$1044,0)))^(1/3)-1)*100)</f>
        <v>3.0321324952139239</v>
      </c>
      <c r="U614" s="105">
        <f>IF(INDEX(Historical!$H$7:$H$1044,MATCH(B614,Historical!$B$7:$B$1044,0))=0,"n/a",((INDEX(Historical!$C$7:$C$1044,MATCH(B614,Historical!$B$7:$B$1044,0))/INDEX(Historical!$H$7:$H$1044,MATCH(B614,Historical!$B$7:$B$1044,0)))^(1/5)-1)*100)</f>
        <v>3.1310306477545069</v>
      </c>
      <c r="V614" s="105">
        <f>IF(INDEX(Historical!$M$7:$M$1044,MATCH(B614,Historical!$B$7:$B$1044,0))=0,"n/a",((INDEX(Historical!$C$7:$C$1044,MATCH(B614,Historical!$B$7:$B$1044,0))/INDEX(Historical!$M$7:$M$1044,MATCH(B614,Historical!$B$7:$B$1044,0)))^(1/10)-1)*100)</f>
        <v>5.7557050338252314</v>
      </c>
      <c r="W614" s="106">
        <f t="shared" si="159"/>
        <v>0.54398733593087367</v>
      </c>
      <c r="X614" s="107">
        <f t="shared" si="160"/>
        <v>5.7146023868488896E-2</v>
      </c>
      <c r="Y614" s="161"/>
      <c r="Z614" s="101">
        <f t="shared" si="161"/>
        <v>60.94182825484765</v>
      </c>
      <c r="AA614" s="109">
        <f t="shared" si="162"/>
        <v>20.695290858725762</v>
      </c>
      <c r="AB614" s="71">
        <v>6</v>
      </c>
      <c r="AC614" s="100">
        <v>3.61</v>
      </c>
      <c r="AD614" s="100">
        <v>2.4700000000000002</v>
      </c>
      <c r="AE614" s="100">
        <v>0.43</v>
      </c>
      <c r="AF614" s="100">
        <v>15.55</v>
      </c>
      <c r="AG614" s="100">
        <v>82.289999999999992</v>
      </c>
      <c r="AH614" s="100">
        <v>2.92</v>
      </c>
      <c r="AI614" s="100">
        <v>8.08</v>
      </c>
      <c r="AJ614" s="100">
        <v>54.790000000000006</v>
      </c>
      <c r="AK614" s="100">
        <v>6.1</v>
      </c>
      <c r="AL614" s="100">
        <v>35720</v>
      </c>
      <c r="AM614" s="100">
        <v>0.2</v>
      </c>
      <c r="AN614" s="100">
        <v>6.7</v>
      </c>
      <c r="AO614" s="110">
        <f t="shared" si="163"/>
        <v>-14.619540628586032</v>
      </c>
      <c r="AP614" s="111">
        <f t="shared" si="164"/>
        <v>6.0757502301397306</v>
      </c>
      <c r="AQ614" s="112">
        <f t="shared" si="165"/>
        <v>278.18970715953628</v>
      </c>
      <c r="AR614" s="101">
        <f>INDEX(Historical!$C$7:$C$1045,MATCH(B614,Historical!$B$7:$B$1045,0))*IF(AH614="n/a",1.03,IF(AH614&lt;0,1.01,IF(AH614&gt;10,1.1,(1+AH614/100))))</f>
        <v>2.1613199999999999</v>
      </c>
      <c r="AS614" s="109">
        <f t="shared" si="166"/>
        <v>2.3359546559999997</v>
      </c>
      <c r="AT614" s="109">
        <f t="shared" si="171"/>
        <v>2.4784478900159996</v>
      </c>
      <c r="AU614" s="109">
        <f t="shared" si="171"/>
        <v>2.6296332113069756</v>
      </c>
      <c r="AV614" s="109">
        <f t="shared" si="171"/>
        <v>2.7900408371967012</v>
      </c>
      <c r="AW614" s="109">
        <f t="shared" si="167"/>
        <v>12.395396594519676</v>
      </c>
      <c r="AX614" s="113">
        <f t="shared" si="168"/>
        <v>16.591348674233274</v>
      </c>
      <c r="AY614" s="100">
        <v>0.66</v>
      </c>
      <c r="AZ614" s="100">
        <v>9.56</v>
      </c>
      <c r="BA614" s="100">
        <v>-18.66</v>
      </c>
      <c r="BB614" s="100">
        <v>-7.0000000000000009</v>
      </c>
      <c r="BC614" s="100">
        <v>-5.55</v>
      </c>
      <c r="BE614" s="12">
        <v>1971</v>
      </c>
      <c r="BF614" s="12">
        <f t="shared" si="170"/>
        <v>6</v>
      </c>
      <c r="BG614" s="100">
        <v>6.39</v>
      </c>
      <c r="BH614" s="55" t="s">
        <v>121</v>
      </c>
      <c r="BI614" s="55" t="s">
        <v>122</v>
      </c>
    </row>
    <row r="615" spans="1:61" ht="12.75" customHeight="1" x14ac:dyDescent="0.2">
      <c r="A615" s="116" t="s">
        <v>1653</v>
      </c>
      <c r="B615" s="55" t="s">
        <v>1654</v>
      </c>
      <c r="C615" s="156" t="s">
        <v>125</v>
      </c>
      <c r="D615" s="98" t="s">
        <v>189</v>
      </c>
      <c r="E615" s="157">
        <v>6</v>
      </c>
      <c r="F615" s="2">
        <v>649</v>
      </c>
      <c r="G615" s="2" t="s">
        <v>146</v>
      </c>
      <c r="H615" s="2" t="s">
        <v>146</v>
      </c>
      <c r="I615" s="100">
        <v>42.74</v>
      </c>
      <c r="J615" s="101">
        <f t="shared" si="156"/>
        <v>4.4922788956481048</v>
      </c>
      <c r="K615" s="104">
        <v>0.48</v>
      </c>
      <c r="L615" s="71">
        <v>4</v>
      </c>
      <c r="M615" s="28">
        <f t="shared" si="157"/>
        <v>1.92</v>
      </c>
      <c r="N615" s="103" t="s">
        <v>151</v>
      </c>
      <c r="O615" s="104">
        <v>0.47</v>
      </c>
      <c r="P615" s="158">
        <v>46087</v>
      </c>
      <c r="Q615" s="158">
        <v>46101</v>
      </c>
      <c r="R615" s="28">
        <f t="shared" si="158"/>
        <v>2.1276595744680873</v>
      </c>
      <c r="S615" s="105">
        <f>IF(INDEX(Historical!$D$7:$D1613,MATCH(B615,Historical!$B$7:$B$1044,0))=0,"n/a",(INDEX(Historical!$C$7:$C$1044,MATCH(B615,Historical!$B$7:$B$1044,0))/INDEX(Historical!$D$7:$D$1044,MATCH(B615,Historical!$B$7:$B$1044,0))-1)*100)</f>
        <v>6.8181818181818121</v>
      </c>
      <c r="T615" s="105">
        <f>IF(INDEX(Historical!$F$7:$F$1044,MATCH(B615,Historical!$B$7:$B$1044,0))=0,"n/a",((INDEX(Historical!$C$7:$C$1044,MATCH(B615,Historical!$B$7:$B$1044,0))/INDEX(Historical!$F$7:$F$1044,MATCH(B615,Historical!$B$7:$B$1044,0)))^(1/3)-1)*100)</f>
        <v>7.3424294788273059</v>
      </c>
      <c r="U615" s="105">
        <f>IF(INDEX(Historical!$H$7:$H$1044,MATCH(B615,Historical!$B$7:$B$1044,0))=0,"n/a",((INDEX(Historical!$C$7:$C$1044,MATCH(B615,Historical!$B$7:$B$1044,0))/INDEX(Historical!$H$7:$H$1044,MATCH(B615,Historical!$B$7:$B$1044,0)))^(1/5)-1)*100)</f>
        <v>26.95698457952458</v>
      </c>
      <c r="V615" s="105">
        <f>IF(INDEX(Historical!$M$7:$M$1044,MATCH(B615,Historical!$B$7:$B$1044,0))=0,"n/a",((INDEX(Historical!$C$7:$C$1044,MATCH(B615,Historical!$B$7:$B$1044,0))/INDEX(Historical!$M$7:$M$1044,MATCH(B615,Historical!$B$7:$B$1044,0)))^(1/10)-1)*100)</f>
        <v>1.3751243925832712</v>
      </c>
      <c r="W615" s="106">
        <f t="shared" si="159"/>
        <v>19.60330623536095</v>
      </c>
      <c r="X615" s="107" t="str">
        <f t="shared" si="160"/>
        <v>n/a</v>
      </c>
      <c r="Y615" s="162"/>
      <c r="Z615" s="101" t="str">
        <f t="shared" si="161"/>
        <v>n/a</v>
      </c>
      <c r="AA615" s="109" t="str">
        <f t="shared" si="162"/>
        <v>n/a</v>
      </c>
      <c r="AB615" s="71">
        <v>12</v>
      </c>
      <c r="AC615" s="100">
        <v>-10.85</v>
      </c>
      <c r="AD615" s="100" t="s">
        <v>142</v>
      </c>
      <c r="AE615" s="100">
        <v>0.76</v>
      </c>
      <c r="AF615" s="100">
        <v>0.76</v>
      </c>
      <c r="AG615" s="100">
        <v>-18.350000000000001</v>
      </c>
      <c r="AH615" s="100">
        <v>-13.61</v>
      </c>
      <c r="AI615" s="100">
        <v>5.7700000000000005</v>
      </c>
      <c r="AJ615" s="100">
        <v>-19.68</v>
      </c>
      <c r="AK615" s="100">
        <v>-0.38</v>
      </c>
      <c r="AL615" s="100">
        <v>8490</v>
      </c>
      <c r="AM615" s="100">
        <v>20.03</v>
      </c>
      <c r="AN615" s="100">
        <v>0.64</v>
      </c>
      <c r="AO615" s="110" t="str">
        <f t="shared" si="163"/>
        <v>n/a</v>
      </c>
      <c r="AP615" s="111">
        <f t="shared" si="164"/>
        <v>31.449263475172685</v>
      </c>
      <c r="AQ615" s="112" t="str">
        <f t="shared" si="165"/>
        <v>n/a</v>
      </c>
      <c r="AR615" s="101">
        <f>INDEX(Historical!$C$7:$C$1045,MATCH(B615,Historical!$B$7:$B$1045,0))*IF(AH615="n/a",1.03,IF(AH615&lt;0,1.01,IF(AH615&gt;10,1.1,(1+AH615/100))))</f>
        <v>1.8987999999999998</v>
      </c>
      <c r="AS615" s="109">
        <f t="shared" si="166"/>
        <v>2.00836076</v>
      </c>
      <c r="AT615" s="109">
        <f t="shared" si="171"/>
        <v>2.0284443676000001</v>
      </c>
      <c r="AU615" s="109">
        <f t="shared" si="171"/>
        <v>2.0487288112760003</v>
      </c>
      <c r="AV615" s="109">
        <f t="shared" si="171"/>
        <v>2.0692160993887603</v>
      </c>
      <c r="AW615" s="109">
        <f t="shared" si="167"/>
        <v>10.05355003826476</v>
      </c>
      <c r="AX615" s="113">
        <f t="shared" si="168"/>
        <v>23.522578470436965</v>
      </c>
      <c r="AY615" s="100">
        <v>0.44</v>
      </c>
      <c r="AZ615" s="100">
        <v>4.1399999999999997</v>
      </c>
      <c r="BA615" s="100">
        <v>-26.32</v>
      </c>
      <c r="BB615" s="100">
        <v>-4.07</v>
      </c>
      <c r="BC615" s="100">
        <v>-9.379999999999999</v>
      </c>
      <c r="BE615" s="12">
        <v>2021</v>
      </c>
      <c r="BF615" s="12">
        <f t="shared" si="170"/>
        <v>0</v>
      </c>
      <c r="BG615" s="100">
        <v>-8.77</v>
      </c>
      <c r="BH615" s="55" t="s">
        <v>121</v>
      </c>
      <c r="BI615" s="55" t="s">
        <v>122</v>
      </c>
    </row>
    <row r="616" spans="1:61" ht="12.75" customHeight="1" x14ac:dyDescent="0.2">
      <c r="A616" s="146" t="s">
        <v>1253</v>
      </c>
      <c r="B616" s="55" t="s">
        <v>1254</v>
      </c>
      <c r="C616" s="156" t="s">
        <v>134</v>
      </c>
      <c r="D616" s="98" t="s">
        <v>157</v>
      </c>
      <c r="E616" s="157">
        <v>13</v>
      </c>
      <c r="F616" s="2">
        <v>414</v>
      </c>
      <c r="G616" s="2" t="s">
        <v>146</v>
      </c>
      <c r="H616" s="2" t="s">
        <v>146</v>
      </c>
      <c r="I616" s="100">
        <v>50.27</v>
      </c>
      <c r="J616" s="101">
        <f t="shared" si="156"/>
        <v>2.8645315297394069</v>
      </c>
      <c r="K616" s="104">
        <v>0.36</v>
      </c>
      <c r="L616" s="71">
        <v>4</v>
      </c>
      <c r="M616" s="28">
        <f t="shared" si="157"/>
        <v>1.44</v>
      </c>
      <c r="N616" s="103" t="s">
        <v>270</v>
      </c>
      <c r="O616" s="104">
        <v>0.33</v>
      </c>
      <c r="P616" s="158">
        <v>45905</v>
      </c>
      <c r="Q616" s="158">
        <v>45919</v>
      </c>
      <c r="R616" s="28">
        <f t="shared" si="158"/>
        <v>9.0909090909090811</v>
      </c>
      <c r="S616" s="105">
        <f>IF(INDEX(Historical!$D$7:$D1614,MATCH(B616,Historical!$B$7:$B$1044,0))=0,"n/a",(INDEX(Historical!$C$7:$C$1044,MATCH(B616,Historical!$B$7:$B$1044,0))/INDEX(Historical!$D$7:$D$1044,MATCH(B616,Historical!$B$7:$B$1044,0))-1)*100)</f>
        <v>4.5454545454545414</v>
      </c>
      <c r="T616" s="105">
        <f>IF(INDEX(Historical!$F$7:$F$1044,MATCH(B616,Historical!$B$7:$B$1044,0))=0,"n/a",((INDEX(Historical!$C$7:$C$1044,MATCH(B616,Historical!$B$7:$B$1044,0))/INDEX(Historical!$F$7:$F$1044,MATCH(B616,Historical!$B$7:$B$1044,0)))^(1/3)-1)*100)</f>
        <v>7.8521483511042822</v>
      </c>
      <c r="U616" s="105">
        <f>IF(INDEX(Historical!$H$7:$H$1044,MATCH(B616,Historical!$B$7:$B$1044,0))=0,"n/a",((INDEX(Historical!$C$7:$C$1044,MATCH(B616,Historical!$B$7:$B$1044,0))/INDEX(Historical!$H$7:$H$1044,MATCH(B616,Historical!$B$7:$B$1044,0)))^(1/5)-1)*100)</f>
        <v>9.4156092263382618</v>
      </c>
      <c r="V616" s="105">
        <f>IF(INDEX(Historical!$M$7:$M$1044,MATCH(B616,Historical!$B$7:$B$1044,0))=0,"n/a",((INDEX(Historical!$C$7:$C$1044,MATCH(B616,Historical!$B$7:$B$1044,0))/INDEX(Historical!$M$7:$M$1044,MATCH(B616,Historical!$B$7:$B$1044,0)))^(1/10)-1)*100)</f>
        <v>10.252278705686614</v>
      </c>
      <c r="W616" s="106">
        <f t="shared" si="159"/>
        <v>0.91839185186369565</v>
      </c>
      <c r="X616" s="107">
        <f t="shared" si="160"/>
        <v>0.82738218157629728</v>
      </c>
      <c r="Y616" s="162"/>
      <c r="Z616" s="101">
        <f t="shared" si="161"/>
        <v>36.455696202531641</v>
      </c>
      <c r="AA616" s="109">
        <f t="shared" si="162"/>
        <v>12.726582278481013</v>
      </c>
      <c r="AB616" s="71">
        <v>12</v>
      </c>
      <c r="AC616" s="100">
        <v>3.95</v>
      </c>
      <c r="AD616" s="100" t="s">
        <v>142</v>
      </c>
      <c r="AE616" s="100">
        <v>2.95</v>
      </c>
      <c r="AF616" s="100">
        <v>1.21</v>
      </c>
      <c r="AG616" s="100">
        <v>9.99</v>
      </c>
      <c r="AH616" s="100">
        <v>14.01</v>
      </c>
      <c r="AI616" s="100">
        <v>3.08</v>
      </c>
      <c r="AJ616" s="100">
        <v>11.379999999999999</v>
      </c>
      <c r="AK616" s="100" t="s">
        <v>142</v>
      </c>
      <c r="AL616" s="100">
        <v>1600</v>
      </c>
      <c r="AM616" s="100">
        <v>8.41</v>
      </c>
      <c r="AN616" s="100">
        <v>0.06</v>
      </c>
      <c r="AO616" s="110">
        <f t="shared" si="163"/>
        <v>-0.44644152240334378</v>
      </c>
      <c r="AP616" s="111">
        <f t="shared" si="164"/>
        <v>12.280140756077669</v>
      </c>
      <c r="AQ616" s="112">
        <f t="shared" si="165"/>
        <v>-17.271086454447094</v>
      </c>
      <c r="AR616" s="101">
        <f>INDEX(Historical!$C$7:$C$1045,MATCH(B616,Historical!$B$7:$B$1045,0))*IF(AH616="n/a",1.03,IF(AH616&lt;0,1.01,IF(AH616&gt;10,1.1,(1+AH616/100))))</f>
        <v>1.518</v>
      </c>
      <c r="AS616" s="109">
        <f t="shared" si="166"/>
        <v>1.5647544</v>
      </c>
      <c r="AT616" s="109">
        <f t="shared" si="171"/>
        <v>1.6116970320000001</v>
      </c>
      <c r="AU616" s="109">
        <f t="shared" si="171"/>
        <v>1.6600479429600001</v>
      </c>
      <c r="AV616" s="109">
        <f t="shared" si="171"/>
        <v>1.7098493812488003</v>
      </c>
      <c r="AW616" s="109">
        <f t="shared" si="167"/>
        <v>8.0643487562088012</v>
      </c>
      <c r="AX616" s="113">
        <f t="shared" si="168"/>
        <v>16.042070332621446</v>
      </c>
      <c r="AY616" s="100">
        <v>0.62</v>
      </c>
      <c r="AZ616" s="100">
        <v>38.409999999999997</v>
      </c>
      <c r="BA616" s="100">
        <v>-5.47</v>
      </c>
      <c r="BB616" s="100">
        <v>3.3300000000000005</v>
      </c>
      <c r="BC616" s="100">
        <v>7.85</v>
      </c>
      <c r="BE616" s="12">
        <v>2014</v>
      </c>
      <c r="BF616" s="12">
        <f t="shared" si="170"/>
        <v>1</v>
      </c>
      <c r="BG616" s="100">
        <v>1.3</v>
      </c>
      <c r="BH616" s="55" t="s">
        <v>121</v>
      </c>
      <c r="BI616" s="55" t="s">
        <v>122</v>
      </c>
    </row>
    <row r="617" spans="1:61" ht="12.75" customHeight="1" x14ac:dyDescent="0.2">
      <c r="A617" s="55" t="s">
        <v>1257</v>
      </c>
      <c r="B617" s="55" t="s">
        <v>1258</v>
      </c>
      <c r="C617" s="156" t="s">
        <v>198</v>
      </c>
      <c r="D617" s="98" t="s">
        <v>199</v>
      </c>
      <c r="E617" s="157">
        <v>13</v>
      </c>
      <c r="F617" s="2">
        <v>442</v>
      </c>
      <c r="G617" s="2" t="s">
        <v>146</v>
      </c>
      <c r="H617" s="2" t="s">
        <v>146</v>
      </c>
      <c r="I617" s="100">
        <v>211.66</v>
      </c>
      <c r="J617" s="101">
        <f t="shared" si="156"/>
        <v>1.4740621751866201</v>
      </c>
      <c r="K617" s="104">
        <v>0.78</v>
      </c>
      <c r="L617" s="71">
        <v>4</v>
      </c>
      <c r="M617" s="28">
        <f t="shared" si="157"/>
        <v>3.12</v>
      </c>
      <c r="N617" s="103" t="s">
        <v>349</v>
      </c>
      <c r="O617" s="104">
        <v>0.71</v>
      </c>
      <c r="P617" s="158">
        <v>46164</v>
      </c>
      <c r="Q617" s="158">
        <v>46185</v>
      </c>
      <c r="R617" s="28">
        <f t="shared" si="158"/>
        <v>9.8591549295774747</v>
      </c>
      <c r="S617" s="105">
        <f>IF(INDEX(Historical!$D$7:$D1615,MATCH(B617,Historical!$B$7:$B$1044,0))=0,"n/a",(INDEX(Historical!$C$7:$C$1044,MATCH(B617,Historical!$B$7:$B$1044,0))/INDEX(Historical!$D$7:$D$1044,MATCH(B617,Historical!$B$7:$B$1044,0))-1)*100)</f>
        <v>9.4488188976377785</v>
      </c>
      <c r="T617" s="105">
        <f>IF(INDEX(Historical!$F$7:$F$1044,MATCH(B617,Historical!$B$7:$B$1044,0))=0,"n/a",((INDEX(Historical!$C$7:$C$1044,MATCH(B617,Historical!$B$7:$B$1044,0))/INDEX(Historical!$F$7:$F$1044,MATCH(B617,Historical!$B$7:$B$1044,0)))^(1/3)-1)*100)</f>
        <v>8.4416459500336707</v>
      </c>
      <c r="U617" s="105">
        <f>IF(INDEX(Historical!$H$7:$H$1044,MATCH(B617,Historical!$B$7:$B$1044,0))=0,"n/a",((INDEX(Historical!$C$7:$C$1044,MATCH(B617,Historical!$B$7:$B$1044,0))/INDEX(Historical!$H$7:$H$1044,MATCH(B617,Historical!$B$7:$B$1044,0)))^(1/5)-1)*100)</f>
        <v>7.9091418942949687</v>
      </c>
      <c r="V617" s="105">
        <f>IF(INDEX(Historical!$M$7:$M$1044,MATCH(B617,Historical!$B$7:$B$1044,0))=0,"n/a",((INDEX(Historical!$C$7:$C$1044,MATCH(B617,Historical!$B$7:$B$1044,0))/INDEX(Historical!$M$7:$M$1044,MATCH(B617,Historical!$B$7:$B$1044,0)))^(1/10)-1)*100)</f>
        <v>8.0646080521233685</v>
      </c>
      <c r="W617" s="106">
        <f t="shared" si="159"/>
        <v>0.98072241616411027</v>
      </c>
      <c r="X617" s="107" t="str">
        <f t="shared" si="160"/>
        <v>n/a</v>
      </c>
      <c r="Y617" s="123" t="s">
        <v>1259</v>
      </c>
      <c r="Z617" s="101">
        <f t="shared" si="161"/>
        <v>31.869254341164456</v>
      </c>
      <c r="AA617" s="109">
        <f t="shared" si="162"/>
        <v>21.620020429009195</v>
      </c>
      <c r="AB617" s="71">
        <v>9</v>
      </c>
      <c r="AC617" s="100">
        <v>9.7899999999999991</v>
      </c>
      <c r="AD617" s="100">
        <v>1.01</v>
      </c>
      <c r="AE617" s="100">
        <v>3.3</v>
      </c>
      <c r="AF617" s="100">
        <v>4.67</v>
      </c>
      <c r="AG617" s="100">
        <v>22.97</v>
      </c>
      <c r="AH617" s="100">
        <v>27.99</v>
      </c>
      <c r="AI617" s="100">
        <v>12.370000000000001</v>
      </c>
      <c r="AJ617" s="100" t="s">
        <v>142</v>
      </c>
      <c r="AK617" s="100">
        <v>16.689999999999998</v>
      </c>
      <c r="AL617" s="100">
        <v>61780</v>
      </c>
      <c r="AM617" s="100">
        <v>0.12</v>
      </c>
      <c r="AN617" s="100">
        <v>0.43</v>
      </c>
      <c r="AO617" s="110">
        <f t="shared" si="163"/>
        <v>-12.236816359527605</v>
      </c>
      <c r="AP617" s="111">
        <f t="shared" si="164"/>
        <v>9.3832040694815895</v>
      </c>
      <c r="AQ617" s="112">
        <f t="shared" si="165"/>
        <v>111.83378746709565</v>
      </c>
      <c r="AR617" s="101">
        <f>INDEX(Historical!$C$7:$C$1045,MATCH(B617,Historical!$B$7:$B$1045,0))*IF(AH617="n/a",1.03,IF(AH617&lt;0,1.01,IF(AH617&gt;10,1.1,(1+AH617/100))))</f>
        <v>3.0579999999999998</v>
      </c>
      <c r="AS617" s="109">
        <f t="shared" si="166"/>
        <v>3.3637999999999999</v>
      </c>
      <c r="AT617" s="109">
        <f t="shared" si="171"/>
        <v>3.70018</v>
      </c>
      <c r="AU617" s="109">
        <f t="shared" si="171"/>
        <v>4.0701980000000004</v>
      </c>
      <c r="AV617" s="109">
        <f t="shared" si="171"/>
        <v>4.4772178000000009</v>
      </c>
      <c r="AW617" s="109">
        <f t="shared" si="167"/>
        <v>18.6693958</v>
      </c>
      <c r="AX617" s="113">
        <f t="shared" si="168"/>
        <v>8.8204648020410108</v>
      </c>
      <c r="AY617" s="100">
        <v>1.17</v>
      </c>
      <c r="AZ617" s="100">
        <v>48.59</v>
      </c>
      <c r="BA617" s="100">
        <v>-16.189999999999998</v>
      </c>
      <c r="BB617" s="100">
        <v>-2.15</v>
      </c>
      <c r="BC617" s="100">
        <v>-3.8699999999999997</v>
      </c>
      <c r="BE617" s="12">
        <v>2013</v>
      </c>
      <c r="BF617" s="12">
        <f t="shared" si="170"/>
        <v>1</v>
      </c>
      <c r="BG617" s="100">
        <v>11.790000000000001</v>
      </c>
      <c r="BH617" s="55" t="s">
        <v>121</v>
      </c>
      <c r="BI617" s="55" t="s">
        <v>122</v>
      </c>
    </row>
    <row r="618" spans="1:61" ht="12.75" customHeight="1" x14ac:dyDescent="0.2">
      <c r="A618" s="116" t="s">
        <v>1260</v>
      </c>
      <c r="B618" s="55" t="s">
        <v>1261</v>
      </c>
      <c r="C618" s="156" t="s">
        <v>116</v>
      </c>
      <c r="D618" s="98" t="s">
        <v>1262</v>
      </c>
      <c r="E618" s="157">
        <v>10</v>
      </c>
      <c r="F618" s="2">
        <v>510</v>
      </c>
      <c r="G618" s="2" t="s">
        <v>146</v>
      </c>
      <c r="H618" s="2" t="s">
        <v>146</v>
      </c>
      <c r="I618" s="100">
        <v>143.18</v>
      </c>
      <c r="J618" s="101">
        <f t="shared" si="156"/>
        <v>1.3130325464450341</v>
      </c>
      <c r="K618" s="104">
        <v>0.47</v>
      </c>
      <c r="L618" s="71">
        <v>4</v>
      </c>
      <c r="M618" s="28">
        <f t="shared" si="157"/>
        <v>1.88</v>
      </c>
      <c r="N618" s="103" t="s">
        <v>270</v>
      </c>
      <c r="O618" s="104">
        <v>0.45</v>
      </c>
      <c r="P618" s="158">
        <v>46022</v>
      </c>
      <c r="Q618" s="158">
        <v>46037</v>
      </c>
      <c r="R618" s="28">
        <f t="shared" si="158"/>
        <v>4.4444444444444366</v>
      </c>
      <c r="S618" s="105">
        <f>IF(INDEX(Historical!$D$7:$D1616,MATCH(B618,Historical!$B$7:$B$1044,0))=0,"n/a",(INDEX(Historical!$C$7:$C$1044,MATCH(B618,Historical!$B$7:$B$1044,0))/INDEX(Historical!$D$7:$D$1044,MATCH(B618,Historical!$B$7:$B$1044,0))-1)*100)</f>
        <v>12.5</v>
      </c>
      <c r="T618" s="105">
        <f>IF(INDEX(Historical!$F$7:$F$1044,MATCH(B618,Historical!$B$7:$B$1044,0))=0,"n/a",((INDEX(Historical!$C$7:$C$1044,MATCH(B618,Historical!$B$7:$B$1044,0))/INDEX(Historical!$F$7:$F$1044,MATCH(B618,Historical!$B$7:$B$1044,0)))^(1/3)-1)*100)</f>
        <v>18.563110149668759</v>
      </c>
      <c r="U618" s="105">
        <f>IF(INDEX(Historical!$H$7:$H$1044,MATCH(B618,Historical!$B$7:$B$1044,0))=0,"n/a",((INDEX(Historical!$C$7:$C$1044,MATCH(B618,Historical!$B$7:$B$1044,0))/INDEX(Historical!$H$7:$H$1044,MATCH(B618,Historical!$B$7:$B$1044,0)))^(1/5)-1)*100)</f>
        <v>18.624593145367751</v>
      </c>
      <c r="V618" s="105">
        <f>IF(INDEX(Historical!$M$7:$M$1044,MATCH(B618,Historical!$B$7:$B$1044,0))=0,"n/a",((INDEX(Historical!$C$7:$C$1044,MATCH(B618,Historical!$B$7:$B$1044,0))/INDEX(Historical!$M$7:$M$1044,MATCH(B618,Historical!$B$7:$B$1044,0)))^(1/10)-1)*100)</f>
        <v>12.665793802809478</v>
      </c>
      <c r="W618" s="106">
        <f t="shared" si="159"/>
        <v>1.4704639468579155</v>
      </c>
      <c r="X618" s="107">
        <f t="shared" si="160"/>
        <v>4.8250241309242874</v>
      </c>
      <c r="Y618" s="162" t="s">
        <v>672</v>
      </c>
      <c r="Z618" s="101">
        <f t="shared" si="161"/>
        <v>52.367688022284121</v>
      </c>
      <c r="AA618" s="109">
        <f t="shared" si="162"/>
        <v>39.883008356545965</v>
      </c>
      <c r="AB618" s="71">
        <v>12</v>
      </c>
      <c r="AC618" s="100">
        <v>3.59</v>
      </c>
      <c r="AD618" s="100">
        <v>0.78</v>
      </c>
      <c r="AE618" s="100">
        <v>1.5</v>
      </c>
      <c r="AF618" s="100">
        <v>4.42</v>
      </c>
      <c r="AG618" s="100">
        <v>11.26</v>
      </c>
      <c r="AH618" s="100">
        <v>18.459999999999997</v>
      </c>
      <c r="AI618" s="100">
        <v>34.5</v>
      </c>
      <c r="AJ618" s="100">
        <v>3.8600000000000003</v>
      </c>
      <c r="AK618" s="100">
        <v>26.5</v>
      </c>
      <c r="AL618" s="100">
        <v>11770</v>
      </c>
      <c r="AM618" s="100">
        <v>6.49</v>
      </c>
      <c r="AN618" s="100">
        <v>1.2</v>
      </c>
      <c r="AO618" s="110">
        <f t="shared" si="163"/>
        <v>-19.945382664733181</v>
      </c>
      <c r="AP618" s="111">
        <f t="shared" si="164"/>
        <v>19.937625691812784</v>
      </c>
      <c r="AQ618" s="112">
        <f t="shared" si="165"/>
        <v>179.90704563077378</v>
      </c>
      <c r="AR618" s="101">
        <f>INDEX(Historical!$C$7:$C$1045,MATCH(B618,Historical!$B$7:$B$1045,0))*IF(AH618="n/a",1.03,IF(AH618&lt;0,1.01,IF(AH618&gt;10,1.1,(1+AH618/100))))</f>
        <v>1.9800000000000002</v>
      </c>
      <c r="AS618" s="109">
        <f t="shared" si="166"/>
        <v>2.1780000000000004</v>
      </c>
      <c r="AT618" s="109">
        <f t="shared" si="171"/>
        <v>2.3958000000000008</v>
      </c>
      <c r="AU618" s="109">
        <f t="shared" si="171"/>
        <v>2.6353800000000009</v>
      </c>
      <c r="AV618" s="109">
        <f t="shared" si="171"/>
        <v>2.8989180000000014</v>
      </c>
      <c r="AW618" s="109">
        <f t="shared" si="167"/>
        <v>12.088098000000004</v>
      </c>
      <c r="AX618" s="113">
        <f t="shared" si="168"/>
        <v>8.4425883503282595</v>
      </c>
      <c r="AY618" s="100">
        <v>1.61</v>
      </c>
      <c r="AZ618" s="100">
        <v>81.42</v>
      </c>
      <c r="BA618" s="100">
        <v>-3.9600000000000004</v>
      </c>
      <c r="BB618" s="100">
        <v>21.66</v>
      </c>
      <c r="BC618" s="100">
        <v>40.270000000000003</v>
      </c>
      <c r="BE618" s="12">
        <v>2017</v>
      </c>
      <c r="BF618" s="12">
        <f t="shared" si="170"/>
        <v>1</v>
      </c>
      <c r="BG618" s="100">
        <v>4.08</v>
      </c>
      <c r="BH618" s="55" t="s">
        <v>121</v>
      </c>
      <c r="BI618" s="55" t="s">
        <v>122</v>
      </c>
    </row>
    <row r="619" spans="1:61" ht="12.75" customHeight="1" x14ac:dyDescent="0.2">
      <c r="A619" s="146" t="s">
        <v>5632</v>
      </c>
      <c r="B619" s="55" t="s">
        <v>5631</v>
      </c>
      <c r="C619" s="156" t="s">
        <v>139</v>
      </c>
      <c r="D619" s="98" t="s">
        <v>420</v>
      </c>
      <c r="E619" s="157">
        <v>5</v>
      </c>
      <c r="F619" s="2">
        <v>685</v>
      </c>
      <c r="G619" s="2"/>
      <c r="H619" s="2"/>
      <c r="I619" s="100">
        <v>31.91</v>
      </c>
      <c r="J619" s="101">
        <f t="shared" si="156"/>
        <v>0.72077718583516148</v>
      </c>
      <c r="K619" s="104">
        <v>5.7500000000000002E-2</v>
      </c>
      <c r="L619" s="71">
        <v>4</v>
      </c>
      <c r="M619" s="28">
        <f t="shared" si="157"/>
        <v>0.23</v>
      </c>
      <c r="N619" s="103" t="s">
        <v>158</v>
      </c>
      <c r="O619" s="104">
        <v>5.5E-2</v>
      </c>
      <c r="P619" s="158">
        <v>45902</v>
      </c>
      <c r="Q619" s="158">
        <v>45915</v>
      </c>
      <c r="R619" s="28">
        <f t="shared" si="158"/>
        <v>4.5454545454545494</v>
      </c>
      <c r="S619" s="105">
        <f>IF(INDEX(Historical!$D$7:$D1715,MATCH(B619,Historical!$B$7:$B$1044,0))=0,"n/a",(INDEX(Historical!$C$7:$C$1044,MATCH(B619,Historical!$B$7:$B$1044,0))/INDEX(Historical!$D$7:$D$1044,MATCH(B619,Historical!$B$7:$B$1044,0))-1)*100)</f>
        <v>4.6511627906976827</v>
      </c>
      <c r="T619" s="105">
        <f>IF(INDEX(Historical!$F$7:$F$1044,MATCH(B619,Historical!$B$7:$B$1044,0))=0,"n/a",((INDEX(Historical!$C$7:$C$1044,MATCH(B619,Historical!$B$7:$B$1044,0))/INDEX(Historical!$F$7:$F$1044,MATCH(B619,Historical!$B$7:$B$1044,0)))^(1/3)-1)*100)</f>
        <v>4.8856246288386806</v>
      </c>
      <c r="U619" s="105" t="str">
        <f>IF(INDEX(Historical!$H$7:$H$1044,MATCH(B619,Historical!$B$7:$B$1044,0))=0,"n/a",((INDEX(Historical!$C$7:$C$1044,MATCH(B619,Historical!$B$7:$B$1044,0))/INDEX(Historical!$H$7:$H$1044,MATCH(B619,Historical!$B$7:$B$1044,0)))^(1/5)-1)*100)</f>
        <v>n/a</v>
      </c>
      <c r="V619" s="105" t="str">
        <f>IF(INDEX(Historical!$M$7:$M$1044,MATCH(B619,Historical!$B$7:$B$1044,0))=0,"n/a",((INDEX(Historical!$C$7:$C$1044,MATCH(B619,Historical!$B$7:$B$1044,0))/INDEX(Historical!$M$7:$M$1044,MATCH(B619,Historical!$B$7:$B$1044,0)))^(1/10)-1)*100)</f>
        <v>n/a</v>
      </c>
      <c r="W619" s="106" t="str">
        <f t="shared" si="159"/>
        <v>n/a</v>
      </c>
      <c r="X619" s="107" t="str">
        <f t="shared" si="160"/>
        <v>n/a</v>
      </c>
      <c r="Y619" s="123" t="s">
        <v>509</v>
      </c>
      <c r="Z619" s="101">
        <f t="shared" si="161"/>
        <v>19.658119658119659</v>
      </c>
      <c r="AA619" s="109">
        <f t="shared" si="162"/>
        <v>27.273504273504276</v>
      </c>
      <c r="AB619" s="71">
        <v>12</v>
      </c>
      <c r="AC619" s="100">
        <v>1.17</v>
      </c>
      <c r="AD619" s="100">
        <v>0.97</v>
      </c>
      <c r="AE619" s="100">
        <v>16.96</v>
      </c>
      <c r="AF619" s="100">
        <v>3.22</v>
      </c>
      <c r="AG619" s="100">
        <v>12.7</v>
      </c>
      <c r="AH619" s="100">
        <v>44.64</v>
      </c>
      <c r="AI619" s="100">
        <v>14.430000000000001</v>
      </c>
      <c r="AJ619" s="100">
        <v>26.900000000000002</v>
      </c>
      <c r="AK619" s="100">
        <v>19.59</v>
      </c>
      <c r="AL619" s="100">
        <v>6590</v>
      </c>
      <c r="AM619" s="100">
        <v>1.92</v>
      </c>
      <c r="AN619" s="100">
        <v>0</v>
      </c>
      <c r="AO619" s="110" t="str">
        <f t="shared" si="163"/>
        <v>n/a</v>
      </c>
      <c r="AP619" s="111" t="str">
        <f t="shared" si="164"/>
        <v>n/a</v>
      </c>
      <c r="AQ619" s="112">
        <f t="shared" si="165"/>
        <v>97.563698600599054</v>
      </c>
      <c r="AR619" s="101">
        <f>INDEX(Historical!$C$7:$C$1045,MATCH(B619,Historical!$B$7:$B$1045,0))*IF(AH619="n/a",1.03,IF(AH619&lt;0,1.01,IF(AH619&gt;10,1.1,(1+AH619/100))))</f>
        <v>0.24750000000000003</v>
      </c>
      <c r="AS619" s="109">
        <f t="shared" si="166"/>
        <v>0.27225000000000005</v>
      </c>
      <c r="AT619" s="109">
        <f t="shared" si="171"/>
        <v>0.2994750000000001</v>
      </c>
      <c r="AU619" s="109">
        <f t="shared" si="171"/>
        <v>0.32942250000000012</v>
      </c>
      <c r="AV619" s="109">
        <f t="shared" si="171"/>
        <v>0.36236475000000018</v>
      </c>
      <c r="AW619" s="109">
        <f t="shared" si="167"/>
        <v>1.5110122500000005</v>
      </c>
      <c r="AX619" s="113">
        <f t="shared" si="168"/>
        <v>4.7352311187715461</v>
      </c>
      <c r="AY619" s="100">
        <v>-0.2</v>
      </c>
      <c r="AZ619" s="100">
        <v>64.819999999999993</v>
      </c>
      <c r="BA619" s="100">
        <v>-23.48</v>
      </c>
      <c r="BB619" s="100">
        <v>-10.71</v>
      </c>
      <c r="BC619" s="100">
        <v>0.38</v>
      </c>
      <c r="BE619" s="12">
        <v>2021</v>
      </c>
      <c r="BF619" s="12">
        <f t="shared" si="170"/>
        <v>0</v>
      </c>
      <c r="BG619" s="100">
        <v>12.36</v>
      </c>
      <c r="BH619" s="55" t="s">
        <v>121</v>
      </c>
      <c r="BI619" s="55" t="s">
        <v>122</v>
      </c>
    </row>
    <row r="620" spans="1:61" ht="12.75" customHeight="1" x14ac:dyDescent="0.2">
      <c r="A620" s="55" t="s">
        <v>496</v>
      </c>
      <c r="B620" s="55" t="s">
        <v>497</v>
      </c>
      <c r="C620" s="156" t="s">
        <v>125</v>
      </c>
      <c r="D620" s="98" t="s">
        <v>212</v>
      </c>
      <c r="E620" s="157">
        <v>58</v>
      </c>
      <c r="F620" s="2">
        <v>21</v>
      </c>
      <c r="G620" s="2" t="s">
        <v>118</v>
      </c>
      <c r="H620" s="2" t="s">
        <v>118</v>
      </c>
      <c r="I620" s="100">
        <v>129.75</v>
      </c>
      <c r="J620" s="101">
        <f t="shared" si="156"/>
        <v>3.5144508670520227</v>
      </c>
      <c r="K620" s="104">
        <v>1.1399999999999999</v>
      </c>
      <c r="L620" s="71">
        <v>4</v>
      </c>
      <c r="M620" s="28">
        <f t="shared" si="157"/>
        <v>4.5599999999999996</v>
      </c>
      <c r="N620" s="103" t="s">
        <v>395</v>
      </c>
      <c r="O620" s="104">
        <v>1.1200000000000001</v>
      </c>
      <c r="P620" s="158">
        <v>45882</v>
      </c>
      <c r="Q620" s="158">
        <v>45901</v>
      </c>
      <c r="R620" s="28">
        <f t="shared" si="158"/>
        <v>1.7857142857142672</v>
      </c>
      <c r="S620" s="105">
        <f>IF(INDEX(Historical!$D$7:$D1617,MATCH(B620,Historical!$B$7:$B$1044,0))=0,"n/a",(INDEX(Historical!$C$7:$C$1044,MATCH(B620,Historical!$B$7:$B$1044,0))/INDEX(Historical!$D$7:$D$1044,MATCH(B620,Historical!$B$7:$B$1044,0))-1)*100)</f>
        <v>1.8018018018017834</v>
      </c>
      <c r="T620" s="105">
        <f>IF(INDEX(Historical!$F$7:$F$1044,MATCH(B620,Historical!$B$7:$B$1044,0))=0,"n/a",((INDEX(Historical!$C$7:$C$1044,MATCH(B620,Historical!$B$7:$B$1044,0))/INDEX(Historical!$F$7:$F$1044,MATCH(B620,Historical!$B$7:$B$1044,0)))^(1/3)-1)*100)</f>
        <v>4.5075699869106645</v>
      </c>
      <c r="U620" s="105">
        <f>IF(INDEX(Historical!$H$7:$H$1044,MATCH(B620,Historical!$B$7:$B$1044,0))=0,"n/a",((INDEX(Historical!$C$7:$C$1044,MATCH(B620,Historical!$B$7:$B$1044,0))/INDEX(Historical!$H$7:$H$1044,MATCH(B620,Historical!$B$7:$B$1044,0)))^(1/5)-1)*100)</f>
        <v>11.019873502812839</v>
      </c>
      <c r="V620" s="105">
        <f>IF(INDEX(Historical!$M$7:$M$1044,MATCH(B620,Historical!$B$7:$B$1044,0))=0,"n/a",((INDEX(Historical!$C$7:$C$1044,MATCH(B620,Historical!$B$7:$B$1044,0))/INDEX(Historical!$M$7:$M$1044,MATCH(B620,Historical!$B$7:$B$1044,0)))^(1/10)-1)*100)</f>
        <v>7.6634936312295121</v>
      </c>
      <c r="W620" s="106">
        <f t="shared" si="159"/>
        <v>1.4379699433566095</v>
      </c>
      <c r="X620" s="107" t="str">
        <f t="shared" si="160"/>
        <v>n/a</v>
      </c>
      <c r="Y620" s="55"/>
      <c r="Z620" s="101">
        <f t="shared" si="161"/>
        <v>56.08856088560885</v>
      </c>
      <c r="AA620" s="109">
        <f t="shared" si="162"/>
        <v>15.95940959409594</v>
      </c>
      <c r="AB620" s="71">
        <v>1</v>
      </c>
      <c r="AC620" s="100">
        <v>8.1300000000000008</v>
      </c>
      <c r="AD620" s="100">
        <v>2.5499999999999998</v>
      </c>
      <c r="AE620" s="100">
        <v>0.56000000000000005</v>
      </c>
      <c r="AF620" s="100">
        <v>3.63</v>
      </c>
      <c r="AG620" s="100">
        <v>24.04</v>
      </c>
      <c r="AH620" s="100">
        <v>5.6800000000000006</v>
      </c>
      <c r="AI620" s="100">
        <v>6.12</v>
      </c>
      <c r="AJ620" s="100">
        <v>-1.21</v>
      </c>
      <c r="AK620" s="100">
        <v>5.99</v>
      </c>
      <c r="AL620" s="100">
        <v>58760</v>
      </c>
      <c r="AM620" s="100">
        <v>0.3</v>
      </c>
      <c r="AN620" s="100">
        <v>1.26</v>
      </c>
      <c r="AO620" s="110">
        <f t="shared" si="163"/>
        <v>-1.4250852242310774</v>
      </c>
      <c r="AP620" s="111">
        <f t="shared" si="164"/>
        <v>14.534324369864862</v>
      </c>
      <c r="AQ620" s="112">
        <f t="shared" si="165"/>
        <v>60.461358209616243</v>
      </c>
      <c r="AR620" s="101">
        <f>INDEX(Historical!$C$7:$C$1045,MATCH(B620,Historical!$B$7:$B$1045,0))*IF(AH620="n/a",1.03,IF(AH620&lt;0,1.01,IF(AH620&gt;10,1.1,(1+AH620/100))))</f>
        <v>4.7767359999999996</v>
      </c>
      <c r="AS620" s="109">
        <f t="shared" si="166"/>
        <v>5.0690722431999991</v>
      </c>
      <c r="AT620" s="109">
        <f t="shared" si="171"/>
        <v>5.3727096705676791</v>
      </c>
      <c r="AU620" s="109">
        <f t="shared" si="171"/>
        <v>5.6945349798346836</v>
      </c>
      <c r="AV620" s="109">
        <f t="shared" si="171"/>
        <v>6.0356376251267818</v>
      </c>
      <c r="AW620" s="109">
        <f t="shared" si="167"/>
        <v>26.948690518729144</v>
      </c>
      <c r="AX620" s="113">
        <f t="shared" si="168"/>
        <v>20.769703675321114</v>
      </c>
      <c r="AY620" s="100">
        <v>1.01</v>
      </c>
      <c r="AZ620" s="100">
        <v>55.500000000000007</v>
      </c>
      <c r="BA620" s="100">
        <v>-2.52</v>
      </c>
      <c r="BB620" s="100">
        <v>7.6700000000000008</v>
      </c>
      <c r="BC620" s="100">
        <v>25.53</v>
      </c>
      <c r="BE620" s="12">
        <v>1968</v>
      </c>
      <c r="BF620" s="12">
        <f t="shared" si="170"/>
        <v>7</v>
      </c>
      <c r="BG620" s="100">
        <v>6.32</v>
      </c>
      <c r="BH620" s="55" t="s">
        <v>121</v>
      </c>
      <c r="BI620" s="55" t="s">
        <v>122</v>
      </c>
    </row>
    <row r="621" spans="1:61" ht="12.75" customHeight="1" x14ac:dyDescent="0.2">
      <c r="A621" s="123" t="s">
        <v>498</v>
      </c>
      <c r="B621" s="55" t="s">
        <v>499</v>
      </c>
      <c r="C621" s="156" t="s">
        <v>134</v>
      </c>
      <c r="D621" s="98" t="s">
        <v>157</v>
      </c>
      <c r="E621" s="157">
        <v>36</v>
      </c>
      <c r="F621" s="2">
        <v>80</v>
      </c>
      <c r="G621" s="2" t="s">
        <v>146</v>
      </c>
      <c r="H621" s="2" t="s">
        <v>146</v>
      </c>
      <c r="I621" s="100">
        <v>65.67</v>
      </c>
      <c r="J621" s="101">
        <f t="shared" si="156"/>
        <v>3.4109943657682358</v>
      </c>
      <c r="K621" s="104">
        <v>0.56000000000000005</v>
      </c>
      <c r="L621" s="71">
        <v>4</v>
      </c>
      <c r="M621" s="28">
        <f t="shared" si="157"/>
        <v>2.2400000000000002</v>
      </c>
      <c r="N621" s="103" t="s">
        <v>320</v>
      </c>
      <c r="O621" s="104">
        <v>0.51</v>
      </c>
      <c r="P621" s="158">
        <v>46023</v>
      </c>
      <c r="Q621" s="158">
        <v>46037</v>
      </c>
      <c r="R621" s="28">
        <f t="shared" si="158"/>
        <v>9.8039215686274588</v>
      </c>
      <c r="S621" s="105">
        <f>IF(INDEX(Historical!$D$7:$D1618,MATCH(B621,Historical!$B$7:$B$1044,0))=0,"n/a",(INDEX(Historical!$C$7:$C$1044,MATCH(B621,Historical!$B$7:$B$1044,0))/INDEX(Historical!$D$7:$D$1044,MATCH(B621,Historical!$B$7:$B$1044,0))-1)*100)</f>
        <v>13.33333333333333</v>
      </c>
      <c r="T621" s="105">
        <f>IF(INDEX(Historical!$F$7:$F$1044,MATCH(B621,Historical!$B$7:$B$1044,0))=0,"n/a",((INDEX(Historical!$C$7:$C$1044,MATCH(B621,Historical!$B$7:$B$1044,0))/INDEX(Historical!$F$7:$F$1044,MATCH(B621,Historical!$B$7:$B$1044,0)))^(1/3)-1)*100)</f>
        <v>23.998223528026251</v>
      </c>
      <c r="U621" s="105">
        <f>IF(INDEX(Historical!$H$7:$H$1044,MATCH(B621,Historical!$B$7:$B$1044,0))=0,"n/a",((INDEX(Historical!$C$7:$C$1044,MATCH(B621,Historical!$B$7:$B$1044,0))/INDEX(Historical!$H$7:$H$1044,MATCH(B621,Historical!$B$7:$B$1044,0)))^(1/5)-1)*100)</f>
        <v>14.424590174890017</v>
      </c>
      <c r="V621" s="105">
        <f>IF(INDEX(Historical!$M$7:$M$1044,MATCH(B621,Historical!$B$7:$B$1044,0))=0,"n/a",((INDEX(Historical!$C$7:$C$1044,MATCH(B621,Historical!$B$7:$B$1044,0))/INDEX(Historical!$M$7:$M$1044,MATCH(B621,Historical!$B$7:$B$1044,0)))^(1/10)-1)*100)</f>
        <v>7.6069716059302017</v>
      </c>
      <c r="W621" s="106">
        <f t="shared" si="159"/>
        <v>1.8962329455318294</v>
      </c>
      <c r="X621" s="107">
        <f t="shared" si="160"/>
        <v>1.2844692942911857</v>
      </c>
      <c r="Y621" s="123"/>
      <c r="Z621" s="101">
        <f t="shared" si="161"/>
        <v>32.989690721649488</v>
      </c>
      <c r="AA621" s="109">
        <f t="shared" si="162"/>
        <v>9.6715758468335782</v>
      </c>
      <c r="AB621" s="71">
        <v>12</v>
      </c>
      <c r="AC621" s="100">
        <v>6.79</v>
      </c>
      <c r="AD621" s="100" t="s">
        <v>142</v>
      </c>
      <c r="AE621" s="100">
        <v>2.21</v>
      </c>
      <c r="AF621" s="100">
        <v>1.19</v>
      </c>
      <c r="AG621" s="100">
        <v>13.139999999999999</v>
      </c>
      <c r="AH621" s="100">
        <v>7.41</v>
      </c>
      <c r="AI621" s="100">
        <v>3.9699999999999998</v>
      </c>
      <c r="AJ621" s="100">
        <v>11.23</v>
      </c>
      <c r="AK621" s="100" t="s">
        <v>142</v>
      </c>
      <c r="AL621" s="100">
        <v>780.94</v>
      </c>
      <c r="AM621" s="100">
        <v>4.9799999999999995</v>
      </c>
      <c r="AN621" s="100">
        <v>0.85</v>
      </c>
      <c r="AO621" s="110">
        <f t="shared" si="163"/>
        <v>8.164008693824675</v>
      </c>
      <c r="AP621" s="111">
        <f t="shared" si="164"/>
        <v>17.835584540658253</v>
      </c>
      <c r="AQ621" s="112">
        <f t="shared" si="165"/>
        <v>-28.479450481442569</v>
      </c>
      <c r="AR621" s="101">
        <f>INDEX(Historical!$C$7:$C$1045,MATCH(B621,Historical!$B$7:$B$1045,0))*IF(AH621="n/a",1.03,IF(AH621&lt;0,1.01,IF(AH621&gt;10,1.1,(1+AH621/100))))</f>
        <v>2.1911640000000001</v>
      </c>
      <c r="AS621" s="109">
        <f t="shared" si="166"/>
        <v>2.2781532108000002</v>
      </c>
      <c r="AT621" s="109">
        <f t="shared" si="171"/>
        <v>2.3464978071240004</v>
      </c>
      <c r="AU621" s="109">
        <f t="shared" si="171"/>
        <v>2.4168927413377204</v>
      </c>
      <c r="AV621" s="109">
        <f t="shared" si="171"/>
        <v>2.4893995235778519</v>
      </c>
      <c r="AW621" s="109">
        <f t="shared" si="167"/>
        <v>11.722107282839573</v>
      </c>
      <c r="AX621" s="113">
        <f t="shared" si="168"/>
        <v>17.850018703882402</v>
      </c>
      <c r="AY621" s="100">
        <v>0.4</v>
      </c>
      <c r="AZ621" s="100">
        <v>42.3</v>
      </c>
      <c r="BA621" s="100">
        <v>-5.1100000000000003</v>
      </c>
      <c r="BB621" s="100">
        <v>2.2399999999999998</v>
      </c>
      <c r="BC621" s="100">
        <v>9.35</v>
      </c>
      <c r="BE621" s="12">
        <v>1989</v>
      </c>
      <c r="BF621" s="12">
        <f t="shared" si="170"/>
        <v>4</v>
      </c>
      <c r="BG621" s="100">
        <v>1.38</v>
      </c>
      <c r="BH621" s="55" t="s">
        <v>121</v>
      </c>
      <c r="BI621" s="55" t="s">
        <v>122</v>
      </c>
    </row>
    <row r="622" spans="1:61" ht="12.75" customHeight="1" x14ac:dyDescent="0.2">
      <c r="A622" s="123" t="s">
        <v>1263</v>
      </c>
      <c r="B622" s="55" t="s">
        <v>1264</v>
      </c>
      <c r="C622" s="156" t="s">
        <v>134</v>
      </c>
      <c r="D622" s="98" t="s">
        <v>135</v>
      </c>
      <c r="E622" s="157">
        <v>21</v>
      </c>
      <c r="F622" s="2">
        <v>202</v>
      </c>
      <c r="G622" s="2" t="s">
        <v>146</v>
      </c>
      <c r="H622" s="2" t="s">
        <v>146</v>
      </c>
      <c r="I622" s="100">
        <v>187.69</v>
      </c>
      <c r="J622" s="101">
        <f t="shared" si="156"/>
        <v>2.0246150567425008</v>
      </c>
      <c r="K622" s="104">
        <v>0.95</v>
      </c>
      <c r="L622" s="71">
        <v>4</v>
      </c>
      <c r="M622" s="28">
        <f t="shared" si="157"/>
        <v>3.8</v>
      </c>
      <c r="N622" s="103" t="s">
        <v>182</v>
      </c>
      <c r="O622" s="104">
        <v>0.9</v>
      </c>
      <c r="P622" s="158">
        <v>46003</v>
      </c>
      <c r="Q622" s="158">
        <v>46017</v>
      </c>
      <c r="R622" s="28">
        <f t="shared" si="158"/>
        <v>5.5555555555555483</v>
      </c>
      <c r="S622" s="105">
        <f>IF(INDEX(Historical!$D$7:$D1619,MATCH(B622,Historical!$B$7:$B$1044,0))=0,"n/a",(INDEX(Historical!$C$7:$C$1044,MATCH(B622,Historical!$B$7:$B$1044,0))/INDEX(Historical!$D$7:$D$1044,MATCH(B622,Historical!$B$7:$B$1044,0))-1)*100)</f>
        <v>5.7971014492753437</v>
      </c>
      <c r="T622" s="105">
        <f>IF(INDEX(Historical!$F$7:$F$1044,MATCH(B622,Historical!$B$7:$B$1044,0))=0,"n/a",((INDEX(Historical!$C$7:$C$1044,MATCH(B622,Historical!$B$7:$B$1044,0))/INDEX(Historical!$F$7:$F$1044,MATCH(B622,Historical!$B$7:$B$1044,0)))^(1/3)-1)*100)</f>
        <v>6.0532086465170609</v>
      </c>
      <c r="U622" s="105">
        <f>IF(INDEX(Historical!$H$7:$H$1044,MATCH(B622,Historical!$B$7:$B$1044,0))=0,"n/a",((INDEX(Historical!$C$7:$C$1044,MATCH(B622,Historical!$B$7:$B$1044,0))/INDEX(Historical!$H$7:$H$1044,MATCH(B622,Historical!$B$7:$B$1044,0)))^(1/5)-1)*100)</f>
        <v>6.6128119339313285</v>
      </c>
      <c r="V622" s="105">
        <f>IF(INDEX(Historical!$M$7:$M$1044,MATCH(B622,Historical!$B$7:$B$1044,0))=0,"n/a",((INDEX(Historical!$C$7:$C$1044,MATCH(B622,Historical!$B$7:$B$1044,0))/INDEX(Historical!$M$7:$M$1044,MATCH(B622,Historical!$B$7:$B$1044,0)))^(1/10)-1)*100)</f>
        <v>8.0041929362099538</v>
      </c>
      <c r="W622" s="106">
        <f t="shared" si="159"/>
        <v>0.82616848277304833</v>
      </c>
      <c r="X622" s="107">
        <f t="shared" si="160"/>
        <v>0.47133370876203334</v>
      </c>
      <c r="Y622" s="165"/>
      <c r="Z622" s="101">
        <f t="shared" si="161"/>
        <v>19.10507792860734</v>
      </c>
      <c r="AA622" s="109">
        <f t="shared" si="162"/>
        <v>9.4364002011060837</v>
      </c>
      <c r="AB622" s="71">
        <v>12</v>
      </c>
      <c r="AC622" s="100">
        <v>19.89</v>
      </c>
      <c r="AD622" s="100" t="s">
        <v>142</v>
      </c>
      <c r="AE622" s="100">
        <v>0.99</v>
      </c>
      <c r="AF622" s="100">
        <v>1.86</v>
      </c>
      <c r="AG622" s="100">
        <v>20.599999999999998</v>
      </c>
      <c r="AH622" s="100">
        <v>-9.73</v>
      </c>
      <c r="AI622" s="100">
        <v>4.95</v>
      </c>
      <c r="AJ622" s="100">
        <v>14.030000000000001</v>
      </c>
      <c r="AK622" s="100">
        <v>-2.4899999999999998</v>
      </c>
      <c r="AL622" s="100">
        <v>6600</v>
      </c>
      <c r="AM622" s="100">
        <v>1.1100000000000001</v>
      </c>
      <c r="AN622" s="100">
        <v>0.24</v>
      </c>
      <c r="AO622" s="110">
        <f t="shared" si="163"/>
        <v>-0.79897321043225489</v>
      </c>
      <c r="AP622" s="111">
        <f t="shared" si="164"/>
        <v>8.6374269906738288</v>
      </c>
      <c r="AQ622" s="112">
        <f t="shared" si="165"/>
        <v>-11.678102943941315</v>
      </c>
      <c r="AR622" s="101">
        <f>INDEX(Historical!$C$7:$C$1045,MATCH(B622,Historical!$B$7:$B$1045,0))*IF(AH622="n/a",1.03,IF(AH622&lt;0,1.01,IF(AH622&gt;10,1.1,(1+AH622/100))))</f>
        <v>3.6865000000000001</v>
      </c>
      <c r="AS622" s="109">
        <f t="shared" si="166"/>
        <v>3.8689817500000006</v>
      </c>
      <c r="AT622" s="109">
        <f t="shared" si="171"/>
        <v>3.9076715675000004</v>
      </c>
      <c r="AU622" s="109">
        <f t="shared" si="171"/>
        <v>3.9467482831750003</v>
      </c>
      <c r="AV622" s="109">
        <f t="shared" si="171"/>
        <v>3.9862157660067501</v>
      </c>
      <c r="AW622" s="109">
        <f t="shared" si="167"/>
        <v>19.396117366681754</v>
      </c>
      <c r="AX622" s="113">
        <f t="shared" si="168"/>
        <v>10.334124016560155</v>
      </c>
      <c r="AY622" s="100">
        <v>0.28000000000000003</v>
      </c>
      <c r="AZ622" s="100">
        <v>16.8</v>
      </c>
      <c r="BA622" s="100">
        <v>-0.26</v>
      </c>
      <c r="BB622" s="100">
        <v>6.49</v>
      </c>
      <c r="BC622" s="100">
        <v>6.63</v>
      </c>
      <c r="BE622" s="12">
        <v>2006</v>
      </c>
      <c r="BF622" s="12">
        <f t="shared" si="170"/>
        <v>2</v>
      </c>
      <c r="BG622" s="100">
        <v>5.17</v>
      </c>
      <c r="BH622" s="55" t="s">
        <v>121</v>
      </c>
      <c r="BI622" s="55" t="s">
        <v>122</v>
      </c>
    </row>
    <row r="623" spans="1:61" ht="12.75" customHeight="1" x14ac:dyDescent="0.2">
      <c r="A623" s="55" t="s">
        <v>1265</v>
      </c>
      <c r="B623" s="55" t="s">
        <v>1266</v>
      </c>
      <c r="C623" s="156" t="s">
        <v>335</v>
      </c>
      <c r="D623" s="98" t="s">
        <v>1267</v>
      </c>
      <c r="E623" s="157">
        <v>16</v>
      </c>
      <c r="F623" s="2">
        <v>265</v>
      </c>
      <c r="G623" s="2" t="s">
        <v>146</v>
      </c>
      <c r="H623" s="2" t="s">
        <v>146</v>
      </c>
      <c r="I623" s="100">
        <v>79.040000000000006</v>
      </c>
      <c r="J623" s="101">
        <f t="shared" si="156"/>
        <v>2.6315789473684208</v>
      </c>
      <c r="K623" s="104">
        <v>0.52</v>
      </c>
      <c r="L623" s="71">
        <v>4</v>
      </c>
      <c r="M623" s="28">
        <f t="shared" si="157"/>
        <v>2.08</v>
      </c>
      <c r="N623" s="103" t="s">
        <v>332</v>
      </c>
      <c r="O623" s="104">
        <v>0.5</v>
      </c>
      <c r="P623" s="158">
        <v>45953</v>
      </c>
      <c r="Q623" s="158">
        <v>45967</v>
      </c>
      <c r="R623" s="28">
        <f t="shared" si="158"/>
        <v>4.0000000000000036</v>
      </c>
      <c r="S623" s="105">
        <f>IF(INDEX(Historical!$D$7:$D1620,MATCH(B623,Historical!$B$7:$B$1044,0))=0,"n/a",(INDEX(Historical!$C$7:$C$1044,MATCH(B623,Historical!$B$7:$B$1044,0))/INDEX(Historical!$D$7:$D$1044,MATCH(B623,Historical!$B$7:$B$1044,0))-1)*100)</f>
        <v>4.1237113402061931</v>
      </c>
      <c r="T623" s="105">
        <f>IF(INDEX(Historical!$F$7:$F$1044,MATCH(B623,Historical!$B$7:$B$1044,0))=0,"n/a",((INDEX(Historical!$C$7:$C$1044,MATCH(B623,Historical!$B$7:$B$1044,0))/INDEX(Historical!$F$7:$F$1044,MATCH(B623,Historical!$B$7:$B$1044,0)))^(1/3)-1)*100)</f>
        <v>5.0995138261193951</v>
      </c>
      <c r="U623" s="105">
        <f>IF(INDEX(Historical!$H$7:$H$1044,MATCH(B623,Historical!$B$7:$B$1044,0))=0,"n/a",((INDEX(Historical!$C$7:$C$1044,MATCH(B623,Historical!$B$7:$B$1044,0))/INDEX(Historical!$H$7:$H$1044,MATCH(B623,Historical!$B$7:$B$1044,0)))^(1/5)-1)*100)</f>
        <v>4.641775207811305</v>
      </c>
      <c r="V623" s="105">
        <f>IF(INDEX(Historical!$M$7:$M$1044,MATCH(B623,Historical!$B$7:$B$1044,0))=0,"n/a",((INDEX(Historical!$C$7:$C$1044,MATCH(B623,Historical!$B$7:$B$1044,0))/INDEX(Historical!$M$7:$M$1044,MATCH(B623,Historical!$B$7:$B$1044,0)))^(1/10)-1)*100)</f>
        <v>6.1702497728096217</v>
      </c>
      <c r="W623" s="106">
        <f t="shared" si="159"/>
        <v>0.75228319415304212</v>
      </c>
      <c r="X623" s="107">
        <f t="shared" si="160"/>
        <v>1.2345146829285385</v>
      </c>
      <c r="Y623" s="159"/>
      <c r="Z623" s="101">
        <f t="shared" si="161"/>
        <v>36.879432624113477</v>
      </c>
      <c r="AA623" s="109">
        <f t="shared" si="162"/>
        <v>14.014184397163122</v>
      </c>
      <c r="AB623" s="71">
        <v>7</v>
      </c>
      <c r="AC623" s="100">
        <v>5.64</v>
      </c>
      <c r="AD623" s="100">
        <v>1.23</v>
      </c>
      <c r="AE623" s="100">
        <v>0.42</v>
      </c>
      <c r="AF623" s="100">
        <v>0.96</v>
      </c>
      <c r="AG623" s="100">
        <v>7.26</v>
      </c>
      <c r="AH623" s="100">
        <v>-14.280000000000001</v>
      </c>
      <c r="AI623" s="100">
        <v>37.36</v>
      </c>
      <c r="AJ623" s="100">
        <v>3.7600000000000002</v>
      </c>
      <c r="AK623" s="100">
        <v>11.3</v>
      </c>
      <c r="AL623" s="100">
        <v>4160</v>
      </c>
      <c r="AM623" s="100">
        <v>4.83</v>
      </c>
      <c r="AN623" s="100">
        <v>0.23</v>
      </c>
      <c r="AO623" s="110">
        <f t="shared" si="163"/>
        <v>-6.7408302419833959</v>
      </c>
      <c r="AP623" s="111">
        <f t="shared" si="164"/>
        <v>7.2733541551797263</v>
      </c>
      <c r="AQ623" s="112">
        <f t="shared" si="165"/>
        <v>-22.673514609872512</v>
      </c>
      <c r="AR623" s="101">
        <f>INDEX(Historical!$C$7:$C$1045,MATCH(B623,Historical!$B$7:$B$1045,0))*IF(AH623="n/a",1.03,IF(AH623&lt;0,1.01,IF(AH623&gt;10,1.1,(1+AH623/100))))</f>
        <v>2.0402</v>
      </c>
      <c r="AS623" s="109">
        <f t="shared" si="166"/>
        <v>2.2442200000000003</v>
      </c>
      <c r="AT623" s="109">
        <f t="shared" si="171"/>
        <v>2.4686420000000004</v>
      </c>
      <c r="AU623" s="109">
        <f t="shared" si="171"/>
        <v>2.7155062000000005</v>
      </c>
      <c r="AV623" s="109">
        <f t="shared" si="171"/>
        <v>2.9870568200000007</v>
      </c>
      <c r="AW623" s="109">
        <f t="shared" si="167"/>
        <v>12.455625020000003</v>
      </c>
      <c r="AX623" s="113">
        <f t="shared" si="168"/>
        <v>15.758634893724699</v>
      </c>
      <c r="AY623" s="100">
        <v>1.35</v>
      </c>
      <c r="AZ623" s="100">
        <v>12.509999999999998</v>
      </c>
      <c r="BA623" s="100">
        <v>-35.65</v>
      </c>
      <c r="BB623" s="100">
        <v>-6.43</v>
      </c>
      <c r="BC623" s="100">
        <v>-21.14</v>
      </c>
      <c r="BE623" s="12">
        <v>2011</v>
      </c>
      <c r="BF623" s="12">
        <f t="shared" si="170"/>
        <v>1</v>
      </c>
      <c r="BG623" s="100">
        <v>4.38</v>
      </c>
      <c r="BH623" s="55" t="s">
        <v>121</v>
      </c>
      <c r="BI623" s="55" t="s">
        <v>122</v>
      </c>
    </row>
    <row r="624" spans="1:61" ht="12.75" customHeight="1" x14ac:dyDescent="0.2">
      <c r="A624" s="116" t="s">
        <v>1655</v>
      </c>
      <c r="B624" s="55" t="s">
        <v>1656</v>
      </c>
      <c r="C624" s="156" t="s">
        <v>335</v>
      </c>
      <c r="D624" s="98" t="s">
        <v>371</v>
      </c>
      <c r="E624" s="157">
        <v>6</v>
      </c>
      <c r="F624" s="2">
        <v>670</v>
      </c>
      <c r="G624" s="2" t="s">
        <v>146</v>
      </c>
      <c r="H624" s="2" t="s">
        <v>146</v>
      </c>
      <c r="I624" s="100">
        <v>156.75</v>
      </c>
      <c r="J624" s="101">
        <f t="shared" si="156"/>
        <v>1.2248803827751196</v>
      </c>
      <c r="K624" s="104">
        <v>0.48</v>
      </c>
      <c r="L624" s="71">
        <v>4</v>
      </c>
      <c r="M624" s="28">
        <f t="shared" si="157"/>
        <v>1.92</v>
      </c>
      <c r="N624" s="103" t="s">
        <v>395</v>
      </c>
      <c r="O624" s="104">
        <v>0.42499999999999999</v>
      </c>
      <c r="P624" s="158">
        <v>46156</v>
      </c>
      <c r="Q624" s="158">
        <v>46177</v>
      </c>
      <c r="R624" s="28">
        <f t="shared" si="158"/>
        <v>12.941176470588234</v>
      </c>
      <c r="S624" s="105">
        <f>IF(INDEX(Historical!$D$7:$D1621,MATCH(B624,Historical!$B$7:$B$1044,0))=0,"n/a",(INDEX(Historical!$C$7:$C$1044,MATCH(B624,Historical!$B$7:$B$1044,0))/INDEX(Historical!$D$7:$D$1044,MATCH(B624,Historical!$B$7:$B$1044,0))-1)*100)</f>
        <v>13.207547169811317</v>
      </c>
      <c r="T624" s="105">
        <f>IF(INDEX(Historical!$F$7:$F$1044,MATCH(B624,Historical!$B$7:$B$1044,0))=0,"n/a",((INDEX(Historical!$C$7:$C$1044,MATCH(B624,Historical!$B$7:$B$1044,0))/INDEX(Historical!$F$7:$F$1044,MATCH(B624,Historical!$B$7:$B$1044,0)))^(1/3)-1)*100)</f>
        <v>12.951712339818444</v>
      </c>
      <c r="U624" s="105">
        <f>IF(INDEX(Historical!$H$7:$H$1044,MATCH(B624,Historical!$B$7:$B$1044,0))=0,"n/a",((INDEX(Historical!$C$7:$C$1044,MATCH(B624,Historical!$B$7:$B$1044,0))/INDEX(Historical!$H$7:$H$1044,MATCH(B624,Historical!$B$7:$B$1044,0)))^(1/5)-1)*100)</f>
        <v>48.303438885299265</v>
      </c>
      <c r="V624" s="105">
        <f>IF(INDEX(Historical!$M$7:$M$1044,MATCH(B624,Historical!$B$7:$B$1044,0))=0,"n/a",((INDEX(Historical!$C$7:$C$1044,MATCH(B624,Historical!$B$7:$B$1044,0))/INDEX(Historical!$M$7:$M$1044,MATCH(B624,Historical!$B$7:$B$1044,0)))^(1/10)-1)*100)</f>
        <v>15.152085008259796</v>
      </c>
      <c r="W624" s="106">
        <f t="shared" si="159"/>
        <v>3.1879070675070662</v>
      </c>
      <c r="X624" s="107">
        <f t="shared" si="160"/>
        <v>0.3695183513257288</v>
      </c>
      <c r="Y624" s="162"/>
      <c r="Z624" s="101">
        <f t="shared" si="161"/>
        <v>39.425051334702253</v>
      </c>
      <c r="AA624" s="109">
        <f t="shared" si="162"/>
        <v>32.186858316221766</v>
      </c>
      <c r="AB624" s="71">
        <v>12</v>
      </c>
      <c r="AC624" s="100">
        <v>4.87</v>
      </c>
      <c r="AD624" s="100">
        <v>2.89</v>
      </c>
      <c r="AE624" s="100">
        <v>2.87</v>
      </c>
      <c r="AF624" s="100">
        <v>17.03</v>
      </c>
      <c r="AG624" s="100">
        <v>59.13</v>
      </c>
      <c r="AH624" s="100">
        <v>8.17</v>
      </c>
      <c r="AI624" s="100">
        <v>10.84</v>
      </c>
      <c r="AJ624" s="100">
        <v>130.72</v>
      </c>
      <c r="AK624" s="100">
        <v>9.56</v>
      </c>
      <c r="AL624" s="100">
        <v>173490</v>
      </c>
      <c r="AM624" s="100">
        <v>0.19</v>
      </c>
      <c r="AN624" s="100">
        <v>1.32</v>
      </c>
      <c r="AO624" s="110">
        <f t="shared" si="163"/>
        <v>17.341460951852618</v>
      </c>
      <c r="AP624" s="111">
        <f t="shared" si="164"/>
        <v>49.528319268074384</v>
      </c>
      <c r="AQ624" s="112">
        <f t="shared" si="165"/>
        <v>393.57750584674324</v>
      </c>
      <c r="AR624" s="101">
        <f>INDEX(Historical!$C$7:$C$1045,MATCH(B624,Historical!$B$7:$B$1045,0))*IF(AH624="n/a",1.03,IF(AH624&lt;0,1.01,IF(AH624&gt;10,1.1,(1+AH624/100))))</f>
        <v>1.784805</v>
      </c>
      <c r="AS624" s="109">
        <f t="shared" si="166"/>
        <v>1.9632855000000002</v>
      </c>
      <c r="AT624" s="109">
        <f t="shared" si="171"/>
        <v>2.1509755938000001</v>
      </c>
      <c r="AU624" s="109">
        <f t="shared" si="171"/>
        <v>2.3566088605672801</v>
      </c>
      <c r="AV624" s="109">
        <f t="shared" si="171"/>
        <v>2.581900667637512</v>
      </c>
      <c r="AW624" s="109">
        <f t="shared" si="167"/>
        <v>10.837575622004792</v>
      </c>
      <c r="AX624" s="113">
        <f t="shared" si="168"/>
        <v>6.9139238417893409</v>
      </c>
      <c r="AY624" s="100">
        <v>0.65</v>
      </c>
      <c r="AZ624" s="100">
        <v>30.8</v>
      </c>
      <c r="BA624" s="100">
        <v>-5.47</v>
      </c>
      <c r="BB624" s="100">
        <v>-1.05</v>
      </c>
      <c r="BC624" s="100">
        <v>6.01</v>
      </c>
      <c r="BE624" s="12">
        <v>2021</v>
      </c>
      <c r="BF624" s="12">
        <f t="shared" si="170"/>
        <v>0</v>
      </c>
      <c r="BG624" s="100">
        <v>16.27</v>
      </c>
      <c r="BH624" s="55" t="s">
        <v>121</v>
      </c>
      <c r="BI624" s="55" t="s">
        <v>122</v>
      </c>
    </row>
    <row r="625" spans="1:61" ht="12.75" customHeight="1" x14ac:dyDescent="0.2">
      <c r="A625" s="149" t="s">
        <v>1268</v>
      </c>
      <c r="B625" s="55" t="s">
        <v>1269</v>
      </c>
      <c r="C625" s="156" t="s">
        <v>116</v>
      </c>
      <c r="D625" s="98" t="s">
        <v>215</v>
      </c>
      <c r="E625" s="157">
        <v>12</v>
      </c>
      <c r="F625" s="2">
        <v>444</v>
      </c>
      <c r="G625" s="2" t="s">
        <v>146</v>
      </c>
      <c r="H625" s="2" t="s">
        <v>146</v>
      </c>
      <c r="I625" s="100">
        <v>110.89</v>
      </c>
      <c r="J625" s="101">
        <f t="shared" si="156"/>
        <v>1.262512399675354</v>
      </c>
      <c r="K625" s="104">
        <v>0.35</v>
      </c>
      <c r="L625" s="2">
        <v>4</v>
      </c>
      <c r="M625" s="28">
        <f t="shared" si="157"/>
        <v>1.4</v>
      </c>
      <c r="N625" s="2" t="s">
        <v>1032</v>
      </c>
      <c r="O625" s="104">
        <v>0.34</v>
      </c>
      <c r="P625" s="163">
        <v>45790</v>
      </c>
      <c r="Q625" s="163">
        <v>45800</v>
      </c>
      <c r="R625" s="28">
        <f t="shared" si="158"/>
        <v>2.9411764705882213</v>
      </c>
      <c r="S625" s="105">
        <f>IF(INDEX(Historical!$D$7:$D1622,MATCH(B625,Historical!$B$7:$B$1044,0))=0,"n/a",(INDEX(Historical!$C$7:$C$1044,MATCH(B625,Historical!$B$7:$B$1044,0))/INDEX(Historical!$D$7:$D$1044,MATCH(B625,Historical!$B$7:$B$1044,0))-1)*100)</f>
        <v>2.962962962962945</v>
      </c>
      <c r="T625" s="105">
        <f>IF(INDEX(Historical!$F$7:$F$1044,MATCH(B625,Historical!$B$7:$B$1044,0))=0,"n/a",((INDEX(Historical!$C$7:$C$1044,MATCH(B625,Historical!$B$7:$B$1044,0))/INDEX(Historical!$F$7:$F$1044,MATCH(B625,Historical!$B$7:$B$1044,0)))^(1/3)-1)*100)</f>
        <v>4.1605416452745958</v>
      </c>
      <c r="U625" s="105">
        <f>IF(INDEX(Historical!$H$7:$H$1044,MATCH(B625,Historical!$B$7:$B$1044,0))=0,"n/a",((INDEX(Historical!$C$7:$C$1044,MATCH(B625,Historical!$B$7:$B$1044,0))/INDEX(Historical!$H$7:$H$1044,MATCH(B625,Historical!$B$7:$B$1044,0)))^(1/5)-1)*100)</f>
        <v>4.2286880778094282</v>
      </c>
      <c r="V625" s="105">
        <f>IF(INDEX(Historical!$M$7:$M$1044,MATCH(B625,Historical!$B$7:$B$1044,0))=0,"n/a",((INDEX(Historical!$C$7:$C$1044,MATCH(B625,Historical!$B$7:$B$1044,0))/INDEX(Historical!$M$7:$M$1044,MATCH(B625,Historical!$B$7:$B$1044,0)))^(1/10)-1)*100)</f>
        <v>3.0428252020373803</v>
      </c>
      <c r="W625" s="106">
        <f t="shared" si="159"/>
        <v>1.3897242848448972</v>
      </c>
      <c r="X625" s="107">
        <f t="shared" si="160"/>
        <v>2.1357010493987008</v>
      </c>
      <c r="Y625" s="165"/>
      <c r="Z625" s="101">
        <f t="shared" si="161"/>
        <v>34.063260340632603</v>
      </c>
      <c r="AA625" s="109">
        <f t="shared" si="162"/>
        <v>26.980535279805352</v>
      </c>
      <c r="AB625" s="71">
        <v>12</v>
      </c>
      <c r="AC625" s="100">
        <v>4.1100000000000003</v>
      </c>
      <c r="AD625" s="100">
        <v>1.42</v>
      </c>
      <c r="AE625" s="100">
        <v>1.69</v>
      </c>
      <c r="AF625" s="100">
        <v>2.42</v>
      </c>
      <c r="AG625" s="100">
        <v>9.6</v>
      </c>
      <c r="AH625" s="100">
        <v>10.59</v>
      </c>
      <c r="AI625" s="100">
        <v>12.770000000000001</v>
      </c>
      <c r="AJ625" s="100">
        <v>1.9800000000000002</v>
      </c>
      <c r="AK625" s="100">
        <v>11.790000000000001</v>
      </c>
      <c r="AL625" s="100">
        <v>7740</v>
      </c>
      <c r="AM625" s="100">
        <v>9.43</v>
      </c>
      <c r="AN625" s="100">
        <v>0.65</v>
      </c>
      <c r="AO625" s="110">
        <f t="shared" si="163"/>
        <v>-21.48933480232057</v>
      </c>
      <c r="AP625" s="111">
        <f t="shared" si="164"/>
        <v>5.4912004774847825</v>
      </c>
      <c r="AQ625" s="112">
        <f t="shared" si="165"/>
        <v>70.349830091072633</v>
      </c>
      <c r="AR625" s="101">
        <f>INDEX(Historical!$C$7:$C$1045,MATCH(B625,Historical!$B$7:$B$1045,0))*IF(AH625="n/a",1.03,IF(AH625&lt;0,1.01,IF(AH625&gt;10,1.1,(1+AH625/100))))</f>
        <v>1.5289999999999999</v>
      </c>
      <c r="AS625" s="109">
        <f t="shared" si="166"/>
        <v>1.6819</v>
      </c>
      <c r="AT625" s="109">
        <f t="shared" si="171"/>
        <v>1.85009</v>
      </c>
      <c r="AU625" s="109">
        <f t="shared" si="171"/>
        <v>2.0350990000000002</v>
      </c>
      <c r="AV625" s="109">
        <f t="shared" si="171"/>
        <v>2.2386089000000005</v>
      </c>
      <c r="AW625" s="109">
        <f t="shared" si="167"/>
        <v>9.3346979000000001</v>
      </c>
      <c r="AX625" s="113">
        <f t="shared" si="168"/>
        <v>8.4179798899810621</v>
      </c>
      <c r="AY625" s="100">
        <v>1.1599999999999999</v>
      </c>
      <c r="AZ625" s="100">
        <v>78.539999999999992</v>
      </c>
      <c r="BA625" s="100">
        <v>-0.44999999999999996</v>
      </c>
      <c r="BB625" s="100">
        <v>6.8199999999999994</v>
      </c>
      <c r="BC625" s="100">
        <v>26.44</v>
      </c>
      <c r="BE625" s="12">
        <v>2014</v>
      </c>
      <c r="BF625" s="12">
        <f t="shared" si="170"/>
        <v>1</v>
      </c>
      <c r="BG625" s="100">
        <v>4.41</v>
      </c>
      <c r="BH625" s="55" t="s">
        <v>121</v>
      </c>
      <c r="BI625" s="55" t="s">
        <v>122</v>
      </c>
    </row>
    <row r="626" spans="1:61" ht="12.75" customHeight="1" x14ac:dyDescent="0.2">
      <c r="A626" s="116" t="s">
        <v>1657</v>
      </c>
      <c r="B626" s="55" t="s">
        <v>1658</v>
      </c>
      <c r="C626" s="156" t="s">
        <v>180</v>
      </c>
      <c r="D626" s="98" t="s">
        <v>545</v>
      </c>
      <c r="E626" s="157">
        <v>9</v>
      </c>
      <c r="F626" s="2">
        <v>548</v>
      </c>
      <c r="G626" s="2" t="s">
        <v>146</v>
      </c>
      <c r="H626" s="2" t="s">
        <v>146</v>
      </c>
      <c r="I626" s="100">
        <v>478.96</v>
      </c>
      <c r="J626" s="101">
        <f t="shared" si="156"/>
        <v>0.39251712042759312</v>
      </c>
      <c r="K626" s="104">
        <v>0.47</v>
      </c>
      <c r="L626" s="71">
        <v>4</v>
      </c>
      <c r="M626" s="28">
        <f t="shared" si="157"/>
        <v>1.88</v>
      </c>
      <c r="N626" s="103" t="s">
        <v>209</v>
      </c>
      <c r="O626" s="104">
        <v>0.43</v>
      </c>
      <c r="P626" s="158">
        <v>46094</v>
      </c>
      <c r="Q626" s="158">
        <v>46127</v>
      </c>
      <c r="R626" s="28">
        <f t="shared" si="158"/>
        <v>9.302325581395344</v>
      </c>
      <c r="S626" s="105">
        <f>IF(INDEX(Historical!$D$7:$D1623,MATCH(B626,Historical!$B$7:$B$1044,0))=0,"n/a",(INDEX(Historical!$C$7:$C$1044,MATCH(B626,Historical!$B$7:$B$1044,0))/INDEX(Historical!$D$7:$D$1044,MATCH(B626,Historical!$B$7:$B$1044,0))-1)*100)</f>
        <v>10.526315789473673</v>
      </c>
      <c r="T626" s="105">
        <f>IF(INDEX(Historical!$F$7:$F$1044,MATCH(B626,Historical!$B$7:$B$1044,0))=0,"n/a",((INDEX(Historical!$C$7:$C$1044,MATCH(B626,Historical!$B$7:$B$1044,0))/INDEX(Historical!$F$7:$F$1044,MATCH(B626,Historical!$B$7:$B$1044,0)))^(1/3)-1)*100)</f>
        <v>13.140240479934251</v>
      </c>
      <c r="U626" s="105">
        <f>IF(INDEX(Historical!$H$7:$H$1044,MATCH(B626,Historical!$B$7:$B$1044,0))=0,"n/a",((INDEX(Historical!$C$7:$C$1044,MATCH(B626,Historical!$B$7:$B$1044,0))/INDEX(Historical!$H$7:$H$1044,MATCH(B626,Historical!$B$7:$B$1044,0)))^(1/5)-1)*100)</f>
        <v>14.598272565858128</v>
      </c>
      <c r="V626" s="105">
        <f>IF(INDEX(Historical!$M$7:$M$1044,MATCH(B626,Historical!$B$7:$B$1044,0))=0,"n/a",((INDEX(Historical!$C$7:$C$1044,MATCH(B626,Historical!$B$7:$B$1044,0))/INDEX(Historical!$M$7:$M$1044,MATCH(B626,Historical!$B$7:$B$1044,0)))^(1/10)-1)*100)</f>
        <v>10.8449222600272</v>
      </c>
      <c r="W626" s="106">
        <f t="shared" si="159"/>
        <v>1.3460928733131845</v>
      </c>
      <c r="X626" s="107">
        <f t="shared" si="160"/>
        <v>6.9186125904540896</v>
      </c>
      <c r="Y626" s="165"/>
      <c r="Z626" s="101">
        <f t="shared" si="161"/>
        <v>10.33534909290819</v>
      </c>
      <c r="AA626" s="109">
        <f t="shared" si="162"/>
        <v>26.330951072017591</v>
      </c>
      <c r="AB626" s="71">
        <v>12</v>
      </c>
      <c r="AC626" s="100">
        <v>18.190000000000001</v>
      </c>
      <c r="AD626" s="100">
        <v>1.84</v>
      </c>
      <c r="AE626" s="100">
        <v>3.94</v>
      </c>
      <c r="AF626" s="100">
        <v>3.37</v>
      </c>
      <c r="AG626" s="100">
        <v>13.54</v>
      </c>
      <c r="AH626" s="100">
        <v>8.6</v>
      </c>
      <c r="AI626" s="100">
        <v>9.5</v>
      </c>
      <c r="AJ626" s="100">
        <v>2.11</v>
      </c>
      <c r="AK626" s="100">
        <v>9.59</v>
      </c>
      <c r="AL626" s="100">
        <v>177990</v>
      </c>
      <c r="AM626" s="100">
        <v>0.16999999999999998</v>
      </c>
      <c r="AN626" s="100">
        <v>0.83</v>
      </c>
      <c r="AO626" s="110">
        <f t="shared" si="163"/>
        <v>-11.34016138573187</v>
      </c>
      <c r="AP626" s="111">
        <f t="shared" si="164"/>
        <v>14.990789686285721</v>
      </c>
      <c r="AQ626" s="112">
        <f t="shared" si="165"/>
        <v>98.589811882236035</v>
      </c>
      <c r="AR626" s="101">
        <f>INDEX(Historical!$C$7:$C$1045,MATCH(B626,Historical!$B$7:$B$1045,0))*IF(AH626="n/a",1.03,IF(AH626&lt;0,1.01,IF(AH626&gt;10,1.1,(1+AH626/100))))</f>
        <v>1.8244800000000001</v>
      </c>
      <c r="AS626" s="109">
        <f t="shared" si="166"/>
        <v>1.9978056</v>
      </c>
      <c r="AT626" s="109">
        <f t="shared" si="171"/>
        <v>2.1893951570400003</v>
      </c>
      <c r="AU626" s="109">
        <f t="shared" si="171"/>
        <v>2.3993581526001364</v>
      </c>
      <c r="AV626" s="109">
        <f t="shared" si="171"/>
        <v>2.6294565994344898</v>
      </c>
      <c r="AW626" s="109">
        <f t="shared" si="167"/>
        <v>11.040495509074628</v>
      </c>
      <c r="AX626" s="113">
        <f t="shared" si="168"/>
        <v>2.3050976092105038</v>
      </c>
      <c r="AY626" s="100">
        <v>0.88</v>
      </c>
      <c r="AZ626" s="100">
        <v>24.26</v>
      </c>
      <c r="BA626" s="100">
        <v>-25.629999999999995</v>
      </c>
      <c r="BB626" s="100">
        <v>-3.51</v>
      </c>
      <c r="BC626" s="100">
        <v>-9.0300000000000011</v>
      </c>
      <c r="BE626" s="12">
        <v>2018</v>
      </c>
      <c r="BF626" s="12">
        <f t="shared" si="170"/>
        <v>1</v>
      </c>
      <c r="BG626" s="100">
        <v>6.4600000000000009</v>
      </c>
      <c r="BH626" s="55" t="s">
        <v>121</v>
      </c>
      <c r="BI626" s="55" t="s">
        <v>122</v>
      </c>
    </row>
    <row r="627" spans="1:61" ht="12.75" customHeight="1" x14ac:dyDescent="0.2">
      <c r="A627" s="55" t="s">
        <v>500</v>
      </c>
      <c r="B627" s="55" t="s">
        <v>501</v>
      </c>
      <c r="C627" s="156" t="s">
        <v>134</v>
      </c>
      <c r="D627" s="98" t="s">
        <v>157</v>
      </c>
      <c r="E627" s="157">
        <v>40</v>
      </c>
      <c r="F627" s="2">
        <v>71</v>
      </c>
      <c r="G627" s="2" t="s">
        <v>119</v>
      </c>
      <c r="H627" s="2" t="s">
        <v>119</v>
      </c>
      <c r="I627" s="100">
        <v>84.27</v>
      </c>
      <c r="J627" s="101">
        <f t="shared" si="156"/>
        <v>3.1802539456508843</v>
      </c>
      <c r="K627" s="104">
        <v>0.67</v>
      </c>
      <c r="L627" s="71">
        <v>4</v>
      </c>
      <c r="M627" s="28">
        <f t="shared" si="157"/>
        <v>2.68</v>
      </c>
      <c r="N627" s="103" t="s">
        <v>151</v>
      </c>
      <c r="O627" s="104">
        <v>0.65</v>
      </c>
      <c r="P627" s="158">
        <v>46066</v>
      </c>
      <c r="Q627" s="158">
        <v>46075</v>
      </c>
      <c r="R627" s="28">
        <f t="shared" si="158"/>
        <v>3.0769230769230793</v>
      </c>
      <c r="S627" s="105">
        <f>IF(INDEX(Historical!$D$7:$D1624,MATCH(B627,Historical!$B$7:$B$1044,0))=0,"n/a",(INDEX(Historical!$C$7:$C$1044,MATCH(B627,Historical!$B$7:$B$1044,0))/INDEX(Historical!$D$7:$D$1044,MATCH(B627,Historical!$B$7:$B$1044,0))-1)*100)</f>
        <v>2.86885245901638</v>
      </c>
      <c r="T627" s="105">
        <f>IF(INDEX(Historical!$F$7:$F$1044,MATCH(B627,Historical!$B$7:$B$1044,0))=0,"n/a",((INDEX(Historical!$C$7:$C$1044,MATCH(B627,Historical!$B$7:$B$1044,0))/INDEX(Historical!$F$7:$F$1044,MATCH(B627,Historical!$B$7:$B$1044,0)))^(1/3)-1)*100)</f>
        <v>2.8065015349638456</v>
      </c>
      <c r="U627" s="105">
        <f>IF(INDEX(Historical!$H$7:$H$1044,MATCH(B627,Historical!$B$7:$B$1044,0))=0,"n/a",((INDEX(Historical!$C$7:$C$1044,MATCH(B627,Historical!$B$7:$B$1044,0))/INDEX(Historical!$H$7:$H$1044,MATCH(B627,Historical!$B$7:$B$1044,0)))^(1/5)-1)*100)</f>
        <v>3.6312854836993091</v>
      </c>
      <c r="V627" s="105">
        <f>IF(INDEX(Historical!$M$7:$M$1044,MATCH(B627,Historical!$B$7:$B$1044,0))=0,"n/a",((INDEX(Historical!$C$7:$C$1044,MATCH(B627,Historical!$B$7:$B$1044,0))/INDEX(Historical!$M$7:$M$1044,MATCH(B627,Historical!$B$7:$B$1044,0)))^(1/10)-1)*100)</f>
        <v>3.9734560416951892</v>
      </c>
      <c r="W627" s="106">
        <f t="shared" si="159"/>
        <v>0.9138859082860521</v>
      </c>
      <c r="X627" s="107">
        <f t="shared" si="160"/>
        <v>0.21822629108769886</v>
      </c>
      <c r="Y627" s="162"/>
      <c r="Z627" s="101">
        <f t="shared" si="161"/>
        <v>22.964867180805484</v>
      </c>
      <c r="AA627" s="109">
        <f t="shared" si="162"/>
        <v>7.2210796915167093</v>
      </c>
      <c r="AB627" s="71">
        <v>12</v>
      </c>
      <c r="AC627" s="100">
        <v>11.67</v>
      </c>
      <c r="AD627" s="100" t="s">
        <v>142</v>
      </c>
      <c r="AE627" s="100">
        <v>3.11</v>
      </c>
      <c r="AF627" s="100">
        <v>1.28</v>
      </c>
      <c r="AG627" s="100">
        <v>19.84</v>
      </c>
      <c r="AH627" s="100">
        <v>-33.050000000000004</v>
      </c>
      <c r="AI627" s="100">
        <v>8.3099999999999987</v>
      </c>
      <c r="AJ627" s="100">
        <v>16.64</v>
      </c>
      <c r="AK627" s="100" t="s">
        <v>142</v>
      </c>
      <c r="AL627" s="100">
        <v>1210</v>
      </c>
      <c r="AM627" s="100">
        <v>6.77</v>
      </c>
      <c r="AN627" s="100">
        <v>0.6</v>
      </c>
      <c r="AO627" s="110">
        <f t="shared" si="163"/>
        <v>-0.40954026216651584</v>
      </c>
      <c r="AP627" s="111">
        <f t="shared" si="164"/>
        <v>6.8115394293501934</v>
      </c>
      <c r="AQ627" s="112">
        <f t="shared" si="165"/>
        <v>-35.906380955004103</v>
      </c>
      <c r="AR627" s="101">
        <f>INDEX(Historical!$C$7:$C$1045,MATCH(B627,Historical!$B$7:$B$1045,0))*IF(AH627="n/a",1.03,IF(AH627&lt;0,1.01,IF(AH627&gt;10,1.1,(1+AH627/100))))</f>
        <v>2.5350999999999999</v>
      </c>
      <c r="AS627" s="109">
        <f t="shared" si="166"/>
        <v>2.7457668099999997</v>
      </c>
      <c r="AT627" s="109">
        <f t="shared" ref="AT627:AV646" si="172">IF($AK627="n/a",1.03*AS627,IF($AK627&lt;0,1.01*AS627,IF($AK627&gt;10,1.1*AS627,(1+$AK627/100)*AS627)))</f>
        <v>2.8281398142999996</v>
      </c>
      <c r="AU627" s="109">
        <f t="shared" si="172"/>
        <v>2.9129840087289995</v>
      </c>
      <c r="AV627" s="109">
        <f t="shared" si="172"/>
        <v>3.0003735289908695</v>
      </c>
      <c r="AW627" s="109">
        <f t="shared" si="167"/>
        <v>14.022364162019869</v>
      </c>
      <c r="AX627" s="113">
        <f t="shared" si="168"/>
        <v>16.639805579707925</v>
      </c>
      <c r="AY627" s="100">
        <v>0.74</v>
      </c>
      <c r="AZ627" s="100">
        <v>44.99</v>
      </c>
      <c r="BA627" s="100">
        <v>-3.08</v>
      </c>
      <c r="BB627" s="100">
        <v>5.75</v>
      </c>
      <c r="BC627" s="100">
        <v>16.12</v>
      </c>
      <c r="BE627" s="12">
        <v>1987</v>
      </c>
      <c r="BF627" s="12">
        <f t="shared" si="170"/>
        <v>4</v>
      </c>
      <c r="BG627" s="100">
        <v>1.9800000000000002</v>
      </c>
      <c r="BH627" s="55" t="s">
        <v>121</v>
      </c>
      <c r="BI627" s="55" t="s">
        <v>122</v>
      </c>
    </row>
    <row r="628" spans="1:61" ht="12.75" customHeight="1" x14ac:dyDescent="0.2">
      <c r="A628" s="55" t="s">
        <v>502</v>
      </c>
      <c r="B628" s="55" t="s">
        <v>503</v>
      </c>
      <c r="C628" s="156" t="s">
        <v>116</v>
      </c>
      <c r="D628" s="98" t="s">
        <v>215</v>
      </c>
      <c r="E628" s="157">
        <v>54</v>
      </c>
      <c r="F628" s="2">
        <v>35</v>
      </c>
      <c r="G628" s="2" t="s">
        <v>119</v>
      </c>
      <c r="H628" s="2" t="s">
        <v>119</v>
      </c>
      <c r="I628" s="100">
        <v>83.04</v>
      </c>
      <c r="J628" s="101">
        <f t="shared" si="156"/>
        <v>1.493256262042389</v>
      </c>
      <c r="K628" s="104">
        <v>0.31</v>
      </c>
      <c r="L628" s="71">
        <v>4</v>
      </c>
      <c r="M628" s="28">
        <f t="shared" si="157"/>
        <v>1.24</v>
      </c>
      <c r="N628" s="103" t="s">
        <v>158</v>
      </c>
      <c r="O628" s="104">
        <v>0.29499999999999998</v>
      </c>
      <c r="P628" s="158">
        <v>45989</v>
      </c>
      <c r="Q628" s="158">
        <v>46006</v>
      </c>
      <c r="R628" s="28">
        <f t="shared" si="158"/>
        <v>5.0847457627118686</v>
      </c>
      <c r="S628" s="105">
        <f>IF(INDEX(Historical!$D$7:$D1625,MATCH(B628,Historical!$B$7:$B$1044,0))=0,"n/a",(INDEX(Historical!$C$7:$C$1044,MATCH(B628,Historical!$B$7:$B$1044,0))/INDEX(Historical!$D$7:$D$1044,MATCH(B628,Historical!$B$7:$B$1044,0))-1)*100)</f>
        <v>5.2863436123347984</v>
      </c>
      <c r="T628" s="105">
        <f>IF(INDEX(Historical!$F$7:$F$1044,MATCH(B628,Historical!$B$7:$B$1044,0))=0,"n/a",((INDEX(Historical!$C$7:$C$1044,MATCH(B628,Historical!$B$7:$B$1044,0))/INDEX(Historical!$F$7:$F$1044,MATCH(B628,Historical!$B$7:$B$1044,0)))^(1/3)-1)*100)</f>
        <v>5.5927144510541371</v>
      </c>
      <c r="U628" s="105">
        <f>IF(INDEX(Historical!$H$7:$H$1044,MATCH(B628,Historical!$B$7:$B$1044,0))=0,"n/a",((INDEX(Historical!$C$7:$C$1044,MATCH(B628,Historical!$B$7:$B$1044,0))/INDEX(Historical!$H$7:$H$1044,MATCH(B628,Historical!$B$7:$B$1044,0)))^(1/5)-1)*100)</f>
        <v>6.0707353644963158</v>
      </c>
      <c r="V628" s="105">
        <f>IF(INDEX(Historical!$M$7:$M$1044,MATCH(B628,Historical!$B$7:$B$1044,0))=0,"n/a",((INDEX(Historical!$C$7:$C$1044,MATCH(B628,Historical!$B$7:$B$1044,0))/INDEX(Historical!$M$7:$M$1044,MATCH(B628,Historical!$B$7:$B$1044,0)))^(1/10)-1)*100)</f>
        <v>4.0945020034373725</v>
      </c>
      <c r="W628" s="106">
        <f t="shared" si="159"/>
        <v>1.482655365512064</v>
      </c>
      <c r="X628" s="107">
        <f t="shared" si="160"/>
        <v>1.1138963971552873</v>
      </c>
      <c r="Y628" s="165"/>
      <c r="Z628" s="101">
        <f t="shared" si="161"/>
        <v>53.218884120171673</v>
      </c>
      <c r="AA628" s="109">
        <f t="shared" si="162"/>
        <v>35.639484978540771</v>
      </c>
      <c r="AB628" s="71">
        <v>12</v>
      </c>
      <c r="AC628" s="100">
        <v>2.33</v>
      </c>
      <c r="AD628" s="100" t="s">
        <v>142</v>
      </c>
      <c r="AE628" s="100">
        <v>1.24</v>
      </c>
      <c r="AF628" s="100">
        <v>2.46</v>
      </c>
      <c r="AG628" s="100">
        <v>7.17</v>
      </c>
      <c r="AH628" s="100">
        <v>9.19</v>
      </c>
      <c r="AI628" s="100">
        <v>23.549999999999997</v>
      </c>
      <c r="AJ628" s="100">
        <v>5.45</v>
      </c>
      <c r="AK628" s="100" t="s">
        <v>142</v>
      </c>
      <c r="AL628" s="100">
        <v>1500</v>
      </c>
      <c r="AM628" s="100">
        <v>2.3199999999999998</v>
      </c>
      <c r="AN628" s="100">
        <v>0.55000000000000004</v>
      </c>
      <c r="AO628" s="110">
        <f t="shared" si="163"/>
        <v>-28.075493352002066</v>
      </c>
      <c r="AP628" s="111">
        <f t="shared" si="164"/>
        <v>7.563991626538705</v>
      </c>
      <c r="AQ628" s="112">
        <f t="shared" si="165"/>
        <v>97.397661865259295</v>
      </c>
      <c r="AR628" s="101">
        <f>INDEX(Historical!$C$7:$C$1045,MATCH(B628,Historical!$B$7:$B$1045,0))*IF(AH628="n/a",1.03,IF(AH628&lt;0,1.01,IF(AH628&gt;10,1.1,(1+AH628/100))))</f>
        <v>1.3048205000000002</v>
      </c>
      <c r="AS628" s="109">
        <f t="shared" si="166"/>
        <v>1.4353025500000003</v>
      </c>
      <c r="AT628" s="109">
        <f t="shared" si="172"/>
        <v>1.4783616265000004</v>
      </c>
      <c r="AU628" s="109">
        <f t="shared" si="172"/>
        <v>1.5227124752950003</v>
      </c>
      <c r="AV628" s="109">
        <f t="shared" si="172"/>
        <v>1.5683938495538503</v>
      </c>
      <c r="AW628" s="109">
        <f t="shared" si="167"/>
        <v>7.309591001348851</v>
      </c>
      <c r="AX628" s="113">
        <f t="shared" si="168"/>
        <v>8.802493980429734</v>
      </c>
      <c r="AY628" s="100">
        <v>1.0900000000000001</v>
      </c>
      <c r="AZ628" s="100">
        <v>38</v>
      </c>
      <c r="BA628" s="100">
        <v>-3.34</v>
      </c>
      <c r="BB628" s="100">
        <v>17.150000000000002</v>
      </c>
      <c r="BC628" s="100">
        <v>8.0500000000000007</v>
      </c>
      <c r="BE628" s="12">
        <v>1973</v>
      </c>
      <c r="BF628" s="12">
        <f t="shared" si="170"/>
        <v>6</v>
      </c>
      <c r="BG628" s="100">
        <v>3.56</v>
      </c>
      <c r="BH628" s="55" t="s">
        <v>121</v>
      </c>
      <c r="BI628" s="55" t="s">
        <v>122</v>
      </c>
    </row>
    <row r="629" spans="1:61" ht="12.75" customHeight="1" x14ac:dyDescent="0.2">
      <c r="A629" s="116" t="s">
        <v>1659</v>
      </c>
      <c r="B629" s="55" t="s">
        <v>1660</v>
      </c>
      <c r="C629" s="156" t="s">
        <v>335</v>
      </c>
      <c r="D629" s="98" t="s">
        <v>772</v>
      </c>
      <c r="E629" s="157">
        <v>6</v>
      </c>
      <c r="F629" s="2">
        <v>662</v>
      </c>
      <c r="G629" s="2" t="s">
        <v>146</v>
      </c>
      <c r="H629" s="2" t="s">
        <v>146</v>
      </c>
      <c r="I629" s="100">
        <v>142.13999999999999</v>
      </c>
      <c r="J629" s="101">
        <f t="shared" si="156"/>
        <v>0.73167299845223033</v>
      </c>
      <c r="K629" s="104">
        <v>0.26</v>
      </c>
      <c r="L629" s="71">
        <v>4</v>
      </c>
      <c r="M629" s="28">
        <f t="shared" si="157"/>
        <v>1.04</v>
      </c>
      <c r="N629" s="103" t="s">
        <v>433</v>
      </c>
      <c r="O629" s="104">
        <v>0.25</v>
      </c>
      <c r="P629" s="158">
        <v>46122</v>
      </c>
      <c r="Q629" s="158">
        <v>46136</v>
      </c>
      <c r="R629" s="28">
        <f t="shared" si="158"/>
        <v>4.0000000000000036</v>
      </c>
      <c r="S629" s="105">
        <f>IF(INDEX(Historical!$D$7:$D1626,MATCH(B629,Historical!$B$7:$B$1044,0))=0,"n/a",(INDEX(Historical!$C$7:$C$1044,MATCH(B629,Historical!$B$7:$B$1044,0))/INDEX(Historical!$D$7:$D$1044,MATCH(B629,Historical!$B$7:$B$1044,0))-1)*100)</f>
        <v>8.8888888888888786</v>
      </c>
      <c r="T629" s="105">
        <f>IF(INDEX(Historical!$F$7:$F$1044,MATCH(B629,Historical!$B$7:$B$1044,0))=0,"n/a",((INDEX(Historical!$C$7:$C$1044,MATCH(B629,Historical!$B$7:$B$1044,0))/INDEX(Historical!$F$7:$F$1044,MATCH(B629,Historical!$B$7:$B$1044,0)))^(1/3)-1)*100)</f>
        <v>8.3706762661827092</v>
      </c>
      <c r="U629" s="105">
        <f>IF(INDEX(Historical!$H$7:$H$1044,MATCH(B629,Historical!$B$7:$B$1044,0))=0,"n/a",((INDEX(Historical!$C$7:$C$1044,MATCH(B629,Historical!$B$7:$B$1044,0))/INDEX(Historical!$H$7:$H$1044,MATCH(B629,Historical!$B$7:$B$1044,0)))^(1/5)-1)*100)</f>
        <v>17.369344704758085</v>
      </c>
      <c r="V629" s="105" t="str">
        <f>IF(INDEX(Historical!$M$7:$M$1044,MATCH(B629,Historical!$B$7:$B$1044,0))=0,"n/a",((INDEX(Historical!$C$7:$C$1044,MATCH(B629,Historical!$B$7:$B$1044,0))/INDEX(Historical!$M$7:$M$1044,MATCH(B629,Historical!$B$7:$B$1044,0)))^(1/10)-1)*100)</f>
        <v>n/a</v>
      </c>
      <c r="W629" s="106" t="str">
        <f t="shared" si="159"/>
        <v>n/a</v>
      </c>
      <c r="X629" s="107">
        <f t="shared" si="160"/>
        <v>0.54758337656866596</v>
      </c>
      <c r="Y629" s="162"/>
      <c r="Z629" s="101">
        <f t="shared" si="161"/>
        <v>7.4285714285714288</v>
      </c>
      <c r="AA629" s="109">
        <f t="shared" si="162"/>
        <v>10.152857142857142</v>
      </c>
      <c r="AB629" s="71">
        <v>10</v>
      </c>
      <c r="AC629" s="100">
        <v>14</v>
      </c>
      <c r="AD629" s="100">
        <v>1.84</v>
      </c>
      <c r="AE629" s="100">
        <v>1.2</v>
      </c>
      <c r="AF629" s="100">
        <v>1.6</v>
      </c>
      <c r="AG629" s="100">
        <v>17.03</v>
      </c>
      <c r="AH629" s="100">
        <v>-5.47</v>
      </c>
      <c r="AI629" s="100">
        <v>10.85</v>
      </c>
      <c r="AJ629" s="100">
        <v>31.72</v>
      </c>
      <c r="AK629" s="100">
        <v>5.47</v>
      </c>
      <c r="AL629" s="100">
        <v>13460</v>
      </c>
      <c r="AM629" s="100">
        <v>0.86</v>
      </c>
      <c r="AN629" s="100">
        <v>0.34</v>
      </c>
      <c r="AO629" s="110">
        <f t="shared" si="163"/>
        <v>7.9481605603531715</v>
      </c>
      <c r="AP629" s="111">
        <f t="shared" si="164"/>
        <v>18.101017703210314</v>
      </c>
      <c r="AQ629" s="112">
        <f t="shared" si="165"/>
        <v>-15.03053769847944</v>
      </c>
      <c r="AR629" s="101">
        <f>INDEX(Historical!$C$7:$C$1045,MATCH(B629,Historical!$B$7:$B$1045,0))*IF(AH629="n/a",1.03,IF(AH629&lt;0,1.01,IF(AH629&gt;10,1.1,(1+AH629/100))))</f>
        <v>0.98980000000000001</v>
      </c>
      <c r="AS629" s="109">
        <f t="shared" si="166"/>
        <v>1.0887800000000001</v>
      </c>
      <c r="AT629" s="109">
        <f t="shared" si="172"/>
        <v>1.148336266</v>
      </c>
      <c r="AU629" s="109">
        <f t="shared" si="172"/>
        <v>1.2111502597502</v>
      </c>
      <c r="AV629" s="109">
        <f t="shared" si="172"/>
        <v>1.2774001789585359</v>
      </c>
      <c r="AW629" s="109">
        <f t="shared" si="167"/>
        <v>5.715466704708736</v>
      </c>
      <c r="AX629" s="113">
        <f t="shared" si="168"/>
        <v>4.0210121744116627</v>
      </c>
      <c r="AY629" s="100">
        <v>1.39</v>
      </c>
      <c r="AZ629" s="100">
        <v>44.83</v>
      </c>
      <c r="BA629" s="100">
        <v>-15.57</v>
      </c>
      <c r="BB629" s="100">
        <v>-1.28</v>
      </c>
      <c r="BC629" s="100">
        <v>2.27</v>
      </c>
      <c r="BE629" s="12">
        <v>2021</v>
      </c>
      <c r="BF629" s="12">
        <f t="shared" si="170"/>
        <v>0</v>
      </c>
      <c r="BG629" s="100">
        <v>9.84</v>
      </c>
      <c r="BH629" s="55" t="s">
        <v>121</v>
      </c>
      <c r="BI629" s="55" t="s">
        <v>122</v>
      </c>
    </row>
    <row r="630" spans="1:61" ht="12.75" customHeight="1" x14ac:dyDescent="0.2">
      <c r="A630" s="146" t="s">
        <v>1270</v>
      </c>
      <c r="B630" s="55" t="s">
        <v>1271</v>
      </c>
      <c r="C630" s="156" t="s">
        <v>134</v>
      </c>
      <c r="D630" s="98" t="s">
        <v>157</v>
      </c>
      <c r="E630" s="157">
        <v>14</v>
      </c>
      <c r="F630" s="2">
        <v>360</v>
      </c>
      <c r="G630" s="2" t="s">
        <v>119</v>
      </c>
      <c r="H630" s="2" t="s">
        <v>119</v>
      </c>
      <c r="I630" s="100">
        <v>35.56</v>
      </c>
      <c r="J630" s="101">
        <f t="shared" si="156"/>
        <v>3.0371203599550056</v>
      </c>
      <c r="K630" s="104">
        <v>0.27</v>
      </c>
      <c r="L630" s="71">
        <v>4</v>
      </c>
      <c r="M630" s="28">
        <f t="shared" si="157"/>
        <v>1.08</v>
      </c>
      <c r="N630" s="103" t="s">
        <v>366</v>
      </c>
      <c r="O630" s="104">
        <v>0.25</v>
      </c>
      <c r="P630" s="158">
        <v>45835</v>
      </c>
      <c r="Q630" s="158">
        <v>45849</v>
      </c>
      <c r="R630" s="28">
        <f t="shared" si="158"/>
        <v>8.0000000000000071</v>
      </c>
      <c r="S630" s="105">
        <f>IF(INDEX(Historical!$D$7:$D1627,MATCH(B630,Historical!$B$7:$B$1044,0))=0,"n/a",(INDEX(Historical!$C$7:$C$1044,MATCH(B630,Historical!$B$7:$B$1044,0))/INDEX(Historical!$D$7:$D$1044,MATCH(B630,Historical!$B$7:$B$1044,0))-1)*100)</f>
        <v>4.0000000000000036</v>
      </c>
      <c r="T630" s="105">
        <f>IF(INDEX(Historical!$F$7:$F$1044,MATCH(B630,Historical!$B$7:$B$1044,0))=0,"n/a",((INDEX(Historical!$C$7:$C$1044,MATCH(B630,Historical!$B$7:$B$1044,0))/INDEX(Historical!$F$7:$F$1044,MATCH(B630,Historical!$B$7:$B$1044,0)))^(1/3)-1)*100)</f>
        <v>6.5397392040924318</v>
      </c>
      <c r="U630" s="105">
        <f>IF(INDEX(Historical!$H$7:$H$1044,MATCH(B630,Historical!$B$7:$B$1044,0))=0,"n/a",((INDEX(Historical!$C$7:$C$1044,MATCH(B630,Historical!$B$7:$B$1044,0))/INDEX(Historical!$H$7:$H$1044,MATCH(B630,Historical!$B$7:$B$1044,0)))^(1/5)-1)*100)</f>
        <v>7.6316922514810814</v>
      </c>
      <c r="V630" s="105">
        <f>IF(INDEX(Historical!$M$7:$M$1044,MATCH(B630,Historical!$B$7:$B$1044,0))=0,"n/a",((INDEX(Historical!$C$7:$C$1044,MATCH(B630,Historical!$B$7:$B$1044,0))/INDEX(Historical!$M$7:$M$1044,MATCH(B630,Historical!$B$7:$B$1044,0)))^(1/10)-1)*100)</f>
        <v>8.4994535164755867</v>
      </c>
      <c r="W630" s="106">
        <f t="shared" si="159"/>
        <v>0.89790387543006012</v>
      </c>
      <c r="X630" s="107">
        <f t="shared" si="160"/>
        <v>4.0379324081910477</v>
      </c>
      <c r="Y630" s="165"/>
      <c r="Z630" s="101">
        <f t="shared" si="161"/>
        <v>54.2713567839196</v>
      </c>
      <c r="AA630" s="109">
        <f t="shared" si="162"/>
        <v>17.869346733668344</v>
      </c>
      <c r="AB630" s="71">
        <v>12</v>
      </c>
      <c r="AC630" s="100">
        <v>1.99</v>
      </c>
      <c r="AD630" s="100" t="s">
        <v>142</v>
      </c>
      <c r="AE630" s="100">
        <v>2.78</v>
      </c>
      <c r="AF630" s="100">
        <v>1.1100000000000001</v>
      </c>
      <c r="AG630" s="100">
        <v>6.1899999999999995</v>
      </c>
      <c r="AH630" s="100">
        <v>7.95</v>
      </c>
      <c r="AI630" s="100">
        <v>11.43</v>
      </c>
      <c r="AJ630" s="100">
        <v>1.8900000000000001</v>
      </c>
      <c r="AK630" s="100" t="s">
        <v>142</v>
      </c>
      <c r="AL630" s="100">
        <v>3280</v>
      </c>
      <c r="AM630" s="100">
        <v>0</v>
      </c>
      <c r="AN630" s="100">
        <v>0.17</v>
      </c>
      <c r="AO630" s="110">
        <f t="shared" si="163"/>
        <v>-7.2005341222322574</v>
      </c>
      <c r="AP630" s="111">
        <f t="shared" si="164"/>
        <v>10.668812611436087</v>
      </c>
      <c r="AQ630" s="112">
        <f t="shared" si="165"/>
        <v>-6.1088694891273887</v>
      </c>
      <c r="AR630" s="101">
        <f>INDEX(Historical!$C$7:$C$1045,MATCH(B630,Historical!$B$7:$B$1045,0))*IF(AH630="n/a",1.03,IF(AH630&lt;0,1.01,IF(AH630&gt;10,1.1,(1+AH630/100))))</f>
        <v>1.1226799999999999</v>
      </c>
      <c r="AS630" s="109">
        <f t="shared" si="166"/>
        <v>1.2349479999999999</v>
      </c>
      <c r="AT630" s="109">
        <f t="shared" si="172"/>
        <v>1.2719964399999999</v>
      </c>
      <c r="AU630" s="109">
        <f t="shared" si="172"/>
        <v>1.3101563331999999</v>
      </c>
      <c r="AV630" s="109">
        <f t="shared" si="172"/>
        <v>1.349461023196</v>
      </c>
      <c r="AW630" s="109">
        <f t="shared" si="167"/>
        <v>6.2892417963960003</v>
      </c>
      <c r="AX630" s="113">
        <f t="shared" si="168"/>
        <v>17.686281767142855</v>
      </c>
      <c r="AY630" s="100">
        <v>0.73</v>
      </c>
      <c r="AZ630" s="100">
        <v>11.44</v>
      </c>
      <c r="BA630" s="100">
        <v>-6.08</v>
      </c>
      <c r="BB630" s="100">
        <v>3.36</v>
      </c>
      <c r="BC630" s="100">
        <v>2.2800000000000002</v>
      </c>
      <c r="BE630" s="12">
        <v>2012</v>
      </c>
      <c r="BF630" s="12">
        <f t="shared" si="170"/>
        <v>1</v>
      </c>
      <c r="BG630" s="100">
        <v>0.8</v>
      </c>
      <c r="BH630" s="55" t="s">
        <v>121</v>
      </c>
      <c r="BI630" s="55" t="s">
        <v>122</v>
      </c>
    </row>
    <row r="631" spans="1:61" ht="12.75" customHeight="1" x14ac:dyDescent="0.2">
      <c r="A631" s="116" t="s">
        <v>1661</v>
      </c>
      <c r="B631" s="55" t="s">
        <v>1662</v>
      </c>
      <c r="C631" s="156" t="s">
        <v>125</v>
      </c>
      <c r="D631" s="98" t="s">
        <v>392</v>
      </c>
      <c r="E631" s="157">
        <v>9</v>
      </c>
      <c r="F631" s="2">
        <v>551</v>
      </c>
      <c r="G631" s="2" t="s">
        <v>146</v>
      </c>
      <c r="H631" s="2" t="s">
        <v>146</v>
      </c>
      <c r="I631" s="100">
        <v>80.680000000000007</v>
      </c>
      <c r="J631" s="101">
        <f t="shared" si="156"/>
        <v>0.39662865642042633</v>
      </c>
      <c r="K631" s="104">
        <v>0.08</v>
      </c>
      <c r="L631" s="71">
        <v>4</v>
      </c>
      <c r="M631" s="28">
        <f t="shared" si="157"/>
        <v>0.32</v>
      </c>
      <c r="N631" s="103" t="s">
        <v>147</v>
      </c>
      <c r="O631" s="104">
        <v>7.4999999999999997E-2</v>
      </c>
      <c r="P631" s="158">
        <v>46101</v>
      </c>
      <c r="Q631" s="158">
        <v>46122</v>
      </c>
      <c r="R631" s="28">
        <f t="shared" si="158"/>
        <v>6.6666666666666732</v>
      </c>
      <c r="S631" s="105">
        <f>IF(INDEX(Historical!$D$7:$D1628,MATCH(B631,Historical!$B$7:$B$1044,0))=0,"n/a",(INDEX(Historical!$C$7:$C$1044,MATCH(B631,Historical!$B$7:$B$1044,0))/INDEX(Historical!$D$7:$D$1044,MATCH(B631,Historical!$B$7:$B$1044,0))-1)*100)</f>
        <v>7.2727272727272529</v>
      </c>
      <c r="T631" s="105">
        <f>IF(INDEX(Historical!$F$7:$F$1044,MATCH(B631,Historical!$B$7:$B$1044,0))=0,"n/a",((INDEX(Historical!$C$7:$C$1044,MATCH(B631,Historical!$B$7:$B$1044,0))/INDEX(Historical!$F$7:$F$1044,MATCH(B631,Historical!$B$7:$B$1044,0)))^(1/3)-1)*100)</f>
        <v>7.8743150660129491</v>
      </c>
      <c r="U631" s="105">
        <f>IF(INDEX(Historical!$H$7:$H$1044,MATCH(B631,Historical!$B$7:$B$1044,0))=0,"n/a",((INDEX(Historical!$C$7:$C$1044,MATCH(B631,Historical!$B$7:$B$1044,0))/INDEX(Historical!$H$7:$H$1044,MATCH(B631,Historical!$B$7:$B$1044,0)))^(1/5)-1)*100)</f>
        <v>8.6319263634774721</v>
      </c>
      <c r="V631" s="105" t="str">
        <f>IF(INDEX(Historical!$M$7:$M$1044,MATCH(B631,Historical!$B$7:$B$1044,0))=0,"n/a",((INDEX(Historical!$C$7:$C$1044,MATCH(B631,Historical!$B$7:$B$1044,0))/INDEX(Historical!$M$7:$M$1044,MATCH(B631,Historical!$B$7:$B$1044,0)))^(1/10)-1)*100)</f>
        <v>n/a</v>
      </c>
      <c r="W631" s="106" t="str">
        <f t="shared" si="159"/>
        <v>n/a</v>
      </c>
      <c r="X631" s="107">
        <f t="shared" si="160"/>
        <v>0.78902434766704499</v>
      </c>
      <c r="Y631" s="165"/>
      <c r="Z631" s="101">
        <f t="shared" si="161"/>
        <v>10.223642172523963</v>
      </c>
      <c r="AA631" s="109">
        <f t="shared" si="162"/>
        <v>25.776357827476041</v>
      </c>
      <c r="AB631" s="71">
        <v>12</v>
      </c>
      <c r="AC631" s="100">
        <v>3.13</v>
      </c>
      <c r="AD631" s="100" t="s">
        <v>142</v>
      </c>
      <c r="AE631" s="100">
        <v>3.37</v>
      </c>
      <c r="AF631" s="100">
        <v>4.3600000000000003</v>
      </c>
      <c r="AG631" s="100">
        <v>21.45</v>
      </c>
      <c r="AH631" s="100">
        <v>-17.93</v>
      </c>
      <c r="AI631" s="100">
        <v>33.07</v>
      </c>
      <c r="AJ631" s="100">
        <v>10.94</v>
      </c>
      <c r="AK631" s="100" t="s">
        <v>142</v>
      </c>
      <c r="AL631" s="100">
        <v>1560</v>
      </c>
      <c r="AM631" s="100">
        <v>4.25</v>
      </c>
      <c r="AN631" s="100">
        <v>0.87</v>
      </c>
      <c r="AO631" s="110">
        <f t="shared" si="163"/>
        <v>-16.74780280757814</v>
      </c>
      <c r="AP631" s="111">
        <f t="shared" si="164"/>
        <v>9.0285550198978992</v>
      </c>
      <c r="AQ631" s="112">
        <f t="shared" si="165"/>
        <v>123.49240119102785</v>
      </c>
      <c r="AR631" s="101">
        <f>INDEX(Historical!$C$7:$C$1045,MATCH(B631,Historical!$B$7:$B$1045,0))*IF(AH631="n/a",1.03,IF(AH631&lt;0,1.01,IF(AH631&gt;10,1.1,(1+AH631/100))))</f>
        <v>0.29794999999999999</v>
      </c>
      <c r="AS631" s="109">
        <f t="shared" si="166"/>
        <v>0.32774500000000001</v>
      </c>
      <c r="AT631" s="109">
        <f t="shared" si="172"/>
        <v>0.33757735</v>
      </c>
      <c r="AU631" s="109">
        <f t="shared" si="172"/>
        <v>0.34770467050000003</v>
      </c>
      <c r="AV631" s="109">
        <f t="shared" si="172"/>
        <v>0.35813581061500005</v>
      </c>
      <c r="AW631" s="109">
        <f t="shared" si="167"/>
        <v>1.6691128311150001</v>
      </c>
      <c r="AX631" s="113">
        <f t="shared" si="168"/>
        <v>2.0688061863101139</v>
      </c>
      <c r="AY631" s="100">
        <v>0.93</v>
      </c>
      <c r="AZ631" s="100">
        <v>35.68</v>
      </c>
      <c r="BA631" s="100">
        <v>-45.08</v>
      </c>
      <c r="BB631" s="100">
        <v>-12.280000000000001</v>
      </c>
      <c r="BC631" s="100">
        <v>-18.3</v>
      </c>
      <c r="BE631" s="12">
        <v>2018</v>
      </c>
      <c r="BF631" s="12">
        <f t="shared" si="170"/>
        <v>1</v>
      </c>
      <c r="BG631" s="100">
        <v>9.25</v>
      </c>
      <c r="BH631" s="55" t="s">
        <v>121</v>
      </c>
      <c r="BI631" s="55" t="s">
        <v>122</v>
      </c>
    </row>
    <row r="632" spans="1:61" ht="12.75" customHeight="1" x14ac:dyDescent="0.2">
      <c r="A632" s="123" t="s">
        <v>1272</v>
      </c>
      <c r="B632" s="55" t="s">
        <v>1273</v>
      </c>
      <c r="C632" s="156" t="s">
        <v>263</v>
      </c>
      <c r="D632" s="98" t="s">
        <v>264</v>
      </c>
      <c r="E632" s="157">
        <v>20</v>
      </c>
      <c r="F632" s="2">
        <v>212</v>
      </c>
      <c r="G632" s="2" t="s">
        <v>146</v>
      </c>
      <c r="H632" s="2" t="s">
        <v>146</v>
      </c>
      <c r="I632" s="100">
        <v>443.67</v>
      </c>
      <c r="J632" s="101">
        <f t="shared" si="156"/>
        <v>0.54094259246737442</v>
      </c>
      <c r="K632" s="104">
        <v>0.6</v>
      </c>
      <c r="L632" s="71">
        <v>4</v>
      </c>
      <c r="M632" s="28">
        <f t="shared" si="157"/>
        <v>2.4</v>
      </c>
      <c r="N632" s="103" t="s">
        <v>158</v>
      </c>
      <c r="O632" s="104">
        <v>0.53333333333333299</v>
      </c>
      <c r="P632" s="158">
        <v>46083</v>
      </c>
      <c r="Q632" s="158">
        <v>46097</v>
      </c>
      <c r="R632" s="28">
        <f t="shared" si="158"/>
        <v>12.500000000000068</v>
      </c>
      <c r="S632" s="105">
        <f>IF(INDEX(Historical!$D$7:$D1629,MATCH(B632,Historical!$B$7:$B$1044,0))=0,"n/a",(INDEX(Historical!$C$7:$C$1044,MATCH(B632,Historical!$B$7:$B$1044,0))/INDEX(Historical!$D$7:$D$1044,MATCH(B632,Historical!$B$7:$B$1044,0))-1)*100)</f>
        <v>25.32637075718014</v>
      </c>
      <c r="T632" s="105">
        <f>IF(INDEX(Historical!$F$7:$F$1044,MATCH(B632,Historical!$B$7:$B$1044,0))=0,"n/a",((INDEX(Historical!$C$7:$C$1044,MATCH(B632,Historical!$B$7:$B$1044,0))/INDEX(Historical!$F$7:$F$1044,MATCH(B632,Historical!$B$7:$B$1044,0)))^(1/3)-1)*100)</f>
        <v>16.960709528514673</v>
      </c>
      <c r="U632" s="105">
        <f>IF(INDEX(Historical!$H$7:$H$1044,MATCH(B632,Historical!$B$7:$B$1044,0))=0,"n/a",((INDEX(Historical!$C$7:$C$1044,MATCH(B632,Historical!$B$7:$B$1044,0))/INDEX(Historical!$H$7:$H$1044,MATCH(B632,Historical!$B$7:$B$1044,0)))^(1/5)-1)*100)</f>
        <v>13.935810405670225</v>
      </c>
      <c r="V632" s="105">
        <f>IF(INDEX(Historical!$M$7:$M$1044,MATCH(B632,Historical!$B$7:$B$1044,0))=0,"n/a",((INDEX(Historical!$C$7:$C$1044,MATCH(B632,Historical!$B$7:$B$1044,0))/INDEX(Historical!$M$7:$M$1044,MATCH(B632,Historical!$B$7:$B$1044,0)))^(1/10)-1)*100)</f>
        <v>52.08638008927138</v>
      </c>
      <c r="W632" s="106">
        <f t="shared" si="159"/>
        <v>0.26755190861383527</v>
      </c>
      <c r="X632" s="107">
        <f t="shared" si="160"/>
        <v>0.61772209244992138</v>
      </c>
      <c r="Y632" s="123"/>
      <c r="Z632" s="101">
        <f t="shared" si="161"/>
        <v>34.433285509325685</v>
      </c>
      <c r="AA632" s="109">
        <f t="shared" si="162"/>
        <v>63.65423242467719</v>
      </c>
      <c r="AB632" s="71">
        <v>12</v>
      </c>
      <c r="AC632" s="100">
        <v>6.97</v>
      </c>
      <c r="AD632" s="100" t="s">
        <v>142</v>
      </c>
      <c r="AE632" s="100">
        <v>38.32</v>
      </c>
      <c r="AF632" s="100">
        <v>20.96</v>
      </c>
      <c r="AG632" s="100">
        <v>37.15</v>
      </c>
      <c r="AH632" s="100">
        <v>37.159999999999997</v>
      </c>
      <c r="AI632" s="100">
        <v>10.92</v>
      </c>
      <c r="AJ632" s="100">
        <v>22.56</v>
      </c>
      <c r="AK632" s="100" t="s">
        <v>142</v>
      </c>
      <c r="AL632" s="100">
        <v>30590</v>
      </c>
      <c r="AM632" s="100">
        <v>0.26</v>
      </c>
      <c r="AN632" s="100">
        <v>0.01</v>
      </c>
      <c r="AO632" s="110">
        <f t="shared" si="163"/>
        <v>-49.177479426539591</v>
      </c>
      <c r="AP632" s="111">
        <f t="shared" si="164"/>
        <v>14.476752998137599</v>
      </c>
      <c r="AQ632" s="112">
        <f t="shared" si="165"/>
        <v>670.0484001011406</v>
      </c>
      <c r="AR632" s="101">
        <f>INDEX(Historical!$C$7:$C$1045,MATCH(B632,Historical!$B$7:$B$1045,0))*IF(AH632="n/a",1.03,IF(AH632&lt;0,1.01,IF(AH632&gt;10,1.1,(1+AH632/100))))</f>
        <v>2.3466666666666636</v>
      </c>
      <c r="AS632" s="109">
        <f t="shared" si="166"/>
        <v>2.5813333333333301</v>
      </c>
      <c r="AT632" s="109">
        <f t="shared" si="172"/>
        <v>2.6587733333333303</v>
      </c>
      <c r="AU632" s="109">
        <f t="shared" si="172"/>
        <v>2.7385365333333302</v>
      </c>
      <c r="AV632" s="109">
        <f t="shared" si="172"/>
        <v>2.8206926293333301</v>
      </c>
      <c r="AW632" s="109">
        <f t="shared" si="167"/>
        <v>13.146002495999983</v>
      </c>
      <c r="AX632" s="113">
        <f t="shared" si="168"/>
        <v>2.9630136128203355</v>
      </c>
      <c r="AY632" s="100">
        <v>0.68</v>
      </c>
      <c r="AZ632" s="100">
        <v>64.790000000000006</v>
      </c>
      <c r="BA632" s="100">
        <v>-18.920000000000002</v>
      </c>
      <c r="BB632" s="100">
        <v>-8.01</v>
      </c>
      <c r="BC632" s="100">
        <v>24.14</v>
      </c>
      <c r="BE632" s="12">
        <v>2004</v>
      </c>
      <c r="BF632" s="12">
        <f t="shared" si="170"/>
        <v>2</v>
      </c>
      <c r="BG632" s="100">
        <v>33.239999999999995</v>
      </c>
      <c r="BH632" s="55" t="s">
        <v>121</v>
      </c>
      <c r="BI632" s="55" t="s">
        <v>122</v>
      </c>
    </row>
    <row r="633" spans="1:61" ht="12.75" customHeight="1" x14ac:dyDescent="0.2">
      <c r="A633" s="55" t="s">
        <v>504</v>
      </c>
      <c r="B633" s="55" t="s">
        <v>505</v>
      </c>
      <c r="C633" s="156" t="s">
        <v>125</v>
      </c>
      <c r="D633" s="98" t="s">
        <v>126</v>
      </c>
      <c r="E633" s="157">
        <v>59</v>
      </c>
      <c r="F633" s="2">
        <v>17</v>
      </c>
      <c r="G633" s="2" t="s">
        <v>146</v>
      </c>
      <c r="H633" s="2" t="s">
        <v>146</v>
      </c>
      <c r="I633" s="100">
        <v>42.22</v>
      </c>
      <c r="J633" s="101">
        <f t="shared" si="156"/>
        <v>0.85267645665561342</v>
      </c>
      <c r="K633" s="104">
        <v>0.09</v>
      </c>
      <c r="L633" s="71">
        <v>4</v>
      </c>
      <c r="M633" s="28">
        <f t="shared" si="157"/>
        <v>0.36</v>
      </c>
      <c r="N633" s="103" t="s">
        <v>506</v>
      </c>
      <c r="O633" s="104">
        <v>8.7400000000000005E-2</v>
      </c>
      <c r="P633" s="158">
        <v>45826</v>
      </c>
      <c r="Q633" s="158">
        <v>45848</v>
      </c>
      <c r="R633" s="28">
        <f t="shared" si="158"/>
        <v>2.9748283752860307</v>
      </c>
      <c r="S633" s="105">
        <f>IF(INDEX(Historical!$D$7:$D1630,MATCH(B633,Historical!$B$7:$B$1044,0))=0,"n/a",(INDEX(Historical!$C$7:$C$1044,MATCH(B633,Historical!$B$7:$B$1044,0))/INDEX(Historical!$D$7:$D$1044,MATCH(B633,Historical!$B$7:$B$1044,0))-1)*100)</f>
        <v>2.9999999999999361</v>
      </c>
      <c r="T633" s="105">
        <f>IF(INDEX(Historical!$F$7:$F$1044,MATCH(B633,Historical!$B$7:$B$1044,0))=0,"n/a",((INDEX(Historical!$C$7:$C$1044,MATCH(B633,Historical!$B$7:$B$1044,0))/INDEX(Historical!$F$7:$F$1044,MATCH(B633,Historical!$B$7:$B$1044,0)))^(1/3)-1)*100)</f>
        <v>3.0000000000000693</v>
      </c>
      <c r="U633" s="105">
        <f>IF(INDEX(Historical!$H$7:$H$1044,MATCH(B633,Historical!$B$7:$B$1044,0))=0,"n/a",((INDEX(Historical!$C$7:$C$1044,MATCH(B633,Historical!$B$7:$B$1044,0))/INDEX(Historical!$H$7:$H$1044,MATCH(B633,Historical!$B$7:$B$1044,0)))^(1/5)-1)*100)</f>
        <v>3.0000000000000027</v>
      </c>
      <c r="V633" s="105">
        <f>IF(INDEX(Historical!$M$7:$M$1044,MATCH(B633,Historical!$B$7:$B$1044,0))=0,"n/a",((INDEX(Historical!$C$7:$C$1044,MATCH(B633,Historical!$B$7:$B$1044,0))/INDEX(Historical!$M$7:$M$1044,MATCH(B633,Historical!$B$7:$B$1044,0)))^(1/10)-1)*100)</f>
        <v>3.5814164720915809</v>
      </c>
      <c r="W633" s="106">
        <f t="shared" si="159"/>
        <v>0.83765739711583287</v>
      </c>
      <c r="X633" s="107">
        <f t="shared" si="160"/>
        <v>0.24193548387096794</v>
      </c>
      <c r="Y633" s="167" t="s">
        <v>1724</v>
      </c>
      <c r="Z633" s="101">
        <f t="shared" si="161"/>
        <v>27.06766917293233</v>
      </c>
      <c r="AA633" s="109">
        <f t="shared" si="162"/>
        <v>31.744360902255636</v>
      </c>
      <c r="AB633" s="71">
        <v>12</v>
      </c>
      <c r="AC633" s="100">
        <v>1.33</v>
      </c>
      <c r="AD633" s="100" t="s">
        <v>142</v>
      </c>
      <c r="AE633" s="100">
        <v>3.9</v>
      </c>
      <c r="AF633" s="100">
        <v>3.37</v>
      </c>
      <c r="AG633" s="100">
        <v>11.05</v>
      </c>
      <c r="AH633" s="100" t="s">
        <v>142</v>
      </c>
      <c r="AI633" s="100" t="s">
        <v>142</v>
      </c>
      <c r="AJ633" s="100">
        <v>12.4</v>
      </c>
      <c r="AK633" s="100" t="s">
        <v>142</v>
      </c>
      <c r="AL633" s="100">
        <v>2860</v>
      </c>
      <c r="AM633" s="100">
        <v>78.36999999999999</v>
      </c>
      <c r="AN633" s="100">
        <v>0.01</v>
      </c>
      <c r="AO633" s="110">
        <f t="shared" si="163"/>
        <v>-27.891684445600021</v>
      </c>
      <c r="AP633" s="111">
        <f t="shared" si="164"/>
        <v>3.8526764566556162</v>
      </c>
      <c r="AQ633" s="112">
        <f t="shared" si="165"/>
        <v>118.0504490459862</v>
      </c>
      <c r="AR633" s="101">
        <f>INDEX(Historical!$C$7:$C$1045,MATCH(B633,Historical!$B$7:$B$1045,0))*IF(AH633="n/a",1.03,IF(AH633&lt;0,1.01,IF(AH633&gt;10,1.1,(1+AH633/100))))</f>
        <v>0.36539999999999995</v>
      </c>
      <c r="AS633" s="109">
        <f t="shared" si="166"/>
        <v>0.37636199999999997</v>
      </c>
      <c r="AT633" s="109">
        <f t="shared" si="172"/>
        <v>0.38765285999999999</v>
      </c>
      <c r="AU633" s="109">
        <f t="shared" si="172"/>
        <v>0.3992824458</v>
      </c>
      <c r="AV633" s="109">
        <f t="shared" si="172"/>
        <v>0.41126091917399998</v>
      </c>
      <c r="AW633" s="109">
        <f t="shared" si="167"/>
        <v>1.9399582249739997</v>
      </c>
      <c r="AX633" s="113">
        <f t="shared" si="168"/>
        <v>4.5948797370298431</v>
      </c>
      <c r="AY633" s="100">
        <v>0.46</v>
      </c>
      <c r="AZ633" s="100">
        <v>39.11</v>
      </c>
      <c r="BA633" s="100">
        <v>-6.3</v>
      </c>
      <c r="BB633" s="100">
        <v>0.3</v>
      </c>
      <c r="BC633" s="100">
        <v>8.3099999999999987</v>
      </c>
      <c r="BE633" s="12">
        <v>1967</v>
      </c>
      <c r="BF633" s="12">
        <f t="shared" si="170"/>
        <v>7</v>
      </c>
      <c r="BG633" s="100">
        <v>8.33</v>
      </c>
      <c r="BH633" s="55" t="s">
        <v>121</v>
      </c>
      <c r="BI633" s="55" t="s">
        <v>122</v>
      </c>
    </row>
    <row r="634" spans="1:61" ht="12.75" customHeight="1" x14ac:dyDescent="0.2">
      <c r="A634" s="55" t="s">
        <v>507</v>
      </c>
      <c r="B634" s="55" t="s">
        <v>508</v>
      </c>
      <c r="C634" s="156" t="s">
        <v>134</v>
      </c>
      <c r="D634" s="98" t="s">
        <v>186</v>
      </c>
      <c r="E634" s="157">
        <v>33</v>
      </c>
      <c r="F634" s="2">
        <v>100</v>
      </c>
      <c r="G634" s="2" t="s">
        <v>146</v>
      </c>
      <c r="H634" s="2" t="s">
        <v>146</v>
      </c>
      <c r="I634" s="100">
        <v>95.69</v>
      </c>
      <c r="J634" s="101">
        <f t="shared" si="156"/>
        <v>2.7380081513219774</v>
      </c>
      <c r="K634" s="104">
        <v>0.65500000000000003</v>
      </c>
      <c r="L634" s="71">
        <v>4</v>
      </c>
      <c r="M634" s="28">
        <f t="shared" si="157"/>
        <v>2.62</v>
      </c>
      <c r="N634" s="103" t="s">
        <v>158</v>
      </c>
      <c r="O634" s="104">
        <v>0.59499999999999997</v>
      </c>
      <c r="P634" s="158">
        <v>46070</v>
      </c>
      <c r="Q634" s="158">
        <v>46091</v>
      </c>
      <c r="R634" s="28">
        <f t="shared" si="158"/>
        <v>10.084033613445389</v>
      </c>
      <c r="S634" s="105">
        <f>IF(INDEX(Historical!$D$7:$D1631,MATCH(B634,Historical!$B$7:$B$1044,0))=0,"n/a",(INDEX(Historical!$C$7:$C$1044,MATCH(B634,Historical!$B$7:$B$1044,0))/INDEX(Historical!$D$7:$D$1044,MATCH(B634,Historical!$B$7:$B$1044,0))-1)*100)</f>
        <v>10.185185185185164</v>
      </c>
      <c r="T634" s="105">
        <f>IF(INDEX(Historical!$F$7:$F$1044,MATCH(B634,Historical!$B$7:$B$1044,0))=0,"n/a",((INDEX(Historical!$C$7:$C$1044,MATCH(B634,Historical!$B$7:$B$1044,0))/INDEX(Historical!$F$7:$F$1044,MATCH(B634,Historical!$B$7:$B$1044,0)))^(1/3)-1)*100)</f>
        <v>10.167201691382544</v>
      </c>
      <c r="U634" s="105">
        <f>IF(INDEX(Historical!$H$7:$H$1044,MATCH(B634,Historical!$B$7:$B$1044,0))=0,"n/a",((INDEX(Historical!$C$7:$C$1044,MATCH(B634,Historical!$B$7:$B$1044,0))/INDEX(Historical!$H$7:$H$1044,MATCH(B634,Historical!$B$7:$B$1044,0)))^(1/5)-1)*100)</f>
        <v>9.3822049736666422</v>
      </c>
      <c r="V634" s="105">
        <f>IF(INDEX(Historical!$M$7:$M$1044,MATCH(B634,Historical!$B$7:$B$1044,0))=0,"n/a",((INDEX(Historical!$C$7:$C$1044,MATCH(B634,Historical!$B$7:$B$1044,0))/INDEX(Historical!$M$7:$M$1044,MATCH(B634,Historical!$B$7:$B$1044,0)))^(1/10)-1)*100)</f>
        <v>5.9124991352843104</v>
      </c>
      <c r="W634" s="106">
        <f t="shared" si="159"/>
        <v>1.5868425109233417</v>
      </c>
      <c r="X634" s="107">
        <f t="shared" si="160"/>
        <v>1.1497800212826768</v>
      </c>
      <c r="Y634" s="123" t="s">
        <v>509</v>
      </c>
      <c r="Z634" s="101">
        <f t="shared" si="161"/>
        <v>78.678678678678679</v>
      </c>
      <c r="AA634" s="109">
        <f t="shared" si="162"/>
        <v>28.735735735735734</v>
      </c>
      <c r="AB634" s="71">
        <v>12</v>
      </c>
      <c r="AC634" s="100">
        <v>3.33</v>
      </c>
      <c r="AD634" s="100">
        <v>1.41</v>
      </c>
      <c r="AE634" s="100">
        <v>5.67</v>
      </c>
      <c r="AF634" s="100">
        <v>3.61</v>
      </c>
      <c r="AG634" s="100">
        <v>12.4</v>
      </c>
      <c r="AH634" s="100">
        <v>12.27</v>
      </c>
      <c r="AI634" s="100">
        <v>13.96</v>
      </c>
      <c r="AJ634" s="100">
        <v>8.16</v>
      </c>
      <c r="AK634" s="100">
        <v>13.51</v>
      </c>
      <c r="AL634" s="100">
        <v>42390</v>
      </c>
      <c r="AM634" s="100">
        <v>69.72</v>
      </c>
      <c r="AN634" s="100">
        <v>0.2</v>
      </c>
      <c r="AO634" s="110">
        <f t="shared" si="163"/>
        <v>-16.615522610747114</v>
      </c>
      <c r="AP634" s="111">
        <f t="shared" si="164"/>
        <v>12.12021312498862</v>
      </c>
      <c r="AQ634" s="112">
        <f t="shared" si="165"/>
        <v>114.72049636265491</v>
      </c>
      <c r="AR634" s="101">
        <f>INDEX(Historical!$C$7:$C$1045,MATCH(B634,Historical!$B$7:$B$1045,0))*IF(AH634="n/a",1.03,IF(AH634&lt;0,1.01,IF(AH634&gt;10,1.1,(1+AH634/100))))</f>
        <v>2.6179999999999999</v>
      </c>
      <c r="AS634" s="109">
        <f t="shared" si="166"/>
        <v>2.8797999999999999</v>
      </c>
      <c r="AT634" s="109">
        <f t="shared" si="172"/>
        <v>3.16778</v>
      </c>
      <c r="AU634" s="109">
        <f t="shared" si="172"/>
        <v>3.4845580000000003</v>
      </c>
      <c r="AV634" s="109">
        <f t="shared" si="172"/>
        <v>3.8330138000000007</v>
      </c>
      <c r="AW634" s="109">
        <f t="shared" si="167"/>
        <v>15.983151800000002</v>
      </c>
      <c r="AX634" s="113">
        <f t="shared" si="168"/>
        <v>16.703053401609367</v>
      </c>
      <c r="AY634" s="100">
        <v>0.81</v>
      </c>
      <c r="AZ634" s="100">
        <v>20.05</v>
      </c>
      <c r="BA634" s="100">
        <v>-56.19</v>
      </c>
      <c r="BB634" s="100">
        <v>2.31</v>
      </c>
      <c r="BC634" s="100">
        <v>-29.34</v>
      </c>
      <c r="BE634" s="12">
        <v>1995</v>
      </c>
      <c r="BF634" s="12">
        <f t="shared" si="170"/>
        <v>3</v>
      </c>
      <c r="BG634" s="100">
        <v>8.15</v>
      </c>
      <c r="BH634" s="55" t="s">
        <v>121</v>
      </c>
      <c r="BI634" s="55" t="s">
        <v>122</v>
      </c>
    </row>
    <row r="635" spans="1:61" ht="12.75" customHeight="1" x14ac:dyDescent="0.2">
      <c r="A635" s="146" t="s">
        <v>1274</v>
      </c>
      <c r="B635" s="55" t="s">
        <v>1275</v>
      </c>
      <c r="C635" s="156" t="s">
        <v>116</v>
      </c>
      <c r="D635" s="98" t="s">
        <v>215</v>
      </c>
      <c r="E635" s="157">
        <v>16</v>
      </c>
      <c r="F635" s="2">
        <v>282</v>
      </c>
      <c r="G635" s="2" t="s">
        <v>146</v>
      </c>
      <c r="H635" s="2" t="s">
        <v>146</v>
      </c>
      <c r="I635" s="100">
        <v>32.61</v>
      </c>
      <c r="J635" s="101">
        <f t="shared" si="156"/>
        <v>3.8025145660840232</v>
      </c>
      <c r="K635" s="104">
        <v>0.31</v>
      </c>
      <c r="L635" s="71">
        <v>4</v>
      </c>
      <c r="M635" s="28">
        <f t="shared" si="157"/>
        <v>1.24</v>
      </c>
      <c r="N635" s="103" t="s">
        <v>202</v>
      </c>
      <c r="O635" s="104">
        <v>0.3</v>
      </c>
      <c r="P635" s="158">
        <v>46037</v>
      </c>
      <c r="Q635" s="158">
        <v>46052</v>
      </c>
      <c r="R635" s="28">
        <f t="shared" si="158"/>
        <v>3.3333333333333366</v>
      </c>
      <c r="S635" s="105">
        <f>IF(INDEX(Historical!$D$7:$D1632,MATCH(B635,Historical!$B$7:$B$1044,0))=0,"n/a",(INDEX(Historical!$C$7:$C$1044,MATCH(B635,Historical!$B$7:$B$1044,0))/INDEX(Historical!$D$7:$D$1044,MATCH(B635,Historical!$B$7:$B$1044,0))-1)*100)</f>
        <v>7.1428571428571397</v>
      </c>
      <c r="T635" s="105">
        <f>IF(INDEX(Historical!$F$7:$F$1044,MATCH(B635,Historical!$B$7:$B$1044,0))=0,"n/a",((INDEX(Historical!$C$7:$C$1044,MATCH(B635,Historical!$B$7:$B$1044,0))/INDEX(Historical!$F$7:$F$1044,MATCH(B635,Historical!$B$7:$B$1044,0)))^(1/3)-1)*100)</f>
        <v>9.2608243623279343</v>
      </c>
      <c r="U635" s="105">
        <f>IF(INDEX(Historical!$H$7:$H$1044,MATCH(B635,Historical!$B$7:$B$1044,0))=0,"n/a",((INDEX(Historical!$C$7:$C$1044,MATCH(B635,Historical!$B$7:$B$1044,0))/INDEX(Historical!$H$7:$H$1044,MATCH(B635,Historical!$B$7:$B$1044,0)))^(1/5)-1)*100)</f>
        <v>9.5654257747853855</v>
      </c>
      <c r="V635" s="105">
        <f>IF(INDEX(Historical!$M$7:$M$1044,MATCH(B635,Historical!$B$7:$B$1044,0))=0,"n/a",((INDEX(Historical!$C$7:$C$1044,MATCH(B635,Historical!$B$7:$B$1044,0))/INDEX(Historical!$M$7:$M$1044,MATCH(B635,Historical!$B$7:$B$1044,0)))^(1/10)-1)*100)</f>
        <v>11.069085371075271</v>
      </c>
      <c r="W635" s="106">
        <f t="shared" si="159"/>
        <v>0.86415683447350466</v>
      </c>
      <c r="X635" s="107" t="str">
        <f t="shared" si="160"/>
        <v>n/a</v>
      </c>
      <c r="Y635" s="165"/>
      <c r="Z635" s="101">
        <f t="shared" si="161"/>
        <v>40.259740259740255</v>
      </c>
      <c r="AA635" s="109">
        <f t="shared" si="162"/>
        <v>10.587662337662337</v>
      </c>
      <c r="AB635" s="71">
        <v>12</v>
      </c>
      <c r="AC635" s="100">
        <v>3.08</v>
      </c>
      <c r="AD635" s="100" t="s">
        <v>142</v>
      </c>
      <c r="AE635" s="100">
        <v>1.2</v>
      </c>
      <c r="AF635" s="100">
        <v>2.42</v>
      </c>
      <c r="AG635" s="100">
        <v>24.37</v>
      </c>
      <c r="AH635" s="100">
        <v>-37.9</v>
      </c>
      <c r="AI635" s="100">
        <v>12.82</v>
      </c>
      <c r="AJ635" s="100" t="s">
        <v>142</v>
      </c>
      <c r="AK635" s="100">
        <v>-9.86</v>
      </c>
      <c r="AL635" s="100">
        <v>2600</v>
      </c>
      <c r="AM635" s="100">
        <v>1.22</v>
      </c>
      <c r="AN635" s="100">
        <v>5.15</v>
      </c>
      <c r="AO635" s="110">
        <f t="shared" si="163"/>
        <v>2.7802780032070711</v>
      </c>
      <c r="AP635" s="111">
        <f t="shared" si="164"/>
        <v>13.367940340869408</v>
      </c>
      <c r="AQ635" s="112">
        <f t="shared" si="165"/>
        <v>6.7127876480557847</v>
      </c>
      <c r="AR635" s="101">
        <f>INDEX(Historical!$C$7:$C$1045,MATCH(B635,Historical!$B$7:$B$1045,0))*IF(AH635="n/a",1.03,IF(AH635&lt;0,1.01,IF(AH635&gt;10,1.1,(1+AH635/100))))</f>
        <v>1.212</v>
      </c>
      <c r="AS635" s="109">
        <f t="shared" si="166"/>
        <v>1.3332000000000002</v>
      </c>
      <c r="AT635" s="109">
        <f t="shared" si="172"/>
        <v>1.3465320000000003</v>
      </c>
      <c r="AU635" s="109">
        <f t="shared" si="172"/>
        <v>1.3599973200000004</v>
      </c>
      <c r="AV635" s="109">
        <f t="shared" si="172"/>
        <v>1.3735972932000005</v>
      </c>
      <c r="AW635" s="109">
        <f t="shared" si="167"/>
        <v>6.6253266132000013</v>
      </c>
      <c r="AX635" s="113">
        <f t="shared" si="168"/>
        <v>20.316855606255753</v>
      </c>
      <c r="AY635" s="100">
        <v>1.36</v>
      </c>
      <c r="AZ635" s="100">
        <v>45.71</v>
      </c>
      <c r="BA635" s="100">
        <v>-8.4500000000000011</v>
      </c>
      <c r="BB635" s="100">
        <v>0.79</v>
      </c>
      <c r="BC635" s="100">
        <v>12.83</v>
      </c>
      <c r="BE635" s="12">
        <v>2012</v>
      </c>
      <c r="BF635" s="12">
        <f t="shared" si="170"/>
        <v>1</v>
      </c>
      <c r="BG635" s="100">
        <v>3.02</v>
      </c>
      <c r="BH635" s="55" t="s">
        <v>121</v>
      </c>
      <c r="BI635" s="55" t="s">
        <v>122</v>
      </c>
    </row>
    <row r="636" spans="1:61" ht="12.75" customHeight="1" x14ac:dyDescent="0.2">
      <c r="A636" s="123" t="s">
        <v>1276</v>
      </c>
      <c r="B636" s="55" t="s">
        <v>1277</v>
      </c>
      <c r="C636" s="156" t="s">
        <v>300</v>
      </c>
      <c r="D636" s="98" t="s">
        <v>795</v>
      </c>
      <c r="E636" s="157">
        <v>15</v>
      </c>
      <c r="F636" s="2">
        <v>315</v>
      </c>
      <c r="G636" s="2" t="s">
        <v>146</v>
      </c>
      <c r="H636" s="2" t="s">
        <v>146</v>
      </c>
      <c r="I636" s="100">
        <v>65.2</v>
      </c>
      <c r="J636" s="101">
        <f t="shared" si="156"/>
        <v>3.1901840490797544</v>
      </c>
      <c r="K636" s="104">
        <v>0.52</v>
      </c>
      <c r="L636" s="71">
        <v>4</v>
      </c>
      <c r="M636" s="28">
        <f t="shared" si="157"/>
        <v>2.08</v>
      </c>
      <c r="N636" s="103" t="s">
        <v>433</v>
      </c>
      <c r="O636" s="104">
        <v>0.49</v>
      </c>
      <c r="P636" s="158">
        <v>45929</v>
      </c>
      <c r="Q636" s="158">
        <v>45940</v>
      </c>
      <c r="R636" s="28">
        <f t="shared" si="158"/>
        <v>6.1224489795918418</v>
      </c>
      <c r="S636" s="105">
        <f>IF(INDEX(Historical!$D$7:$D1633,MATCH(B636,Historical!$B$7:$B$1044,0))=0,"n/a",(INDEX(Historical!$C$7:$C$1044,MATCH(B636,Historical!$B$7:$B$1044,0))/INDEX(Historical!$D$7:$D$1044,MATCH(B636,Historical!$B$7:$B$1044,0))-1)*100)</f>
        <v>8.1521739130434803</v>
      </c>
      <c r="T636" s="105">
        <f>IF(INDEX(Historical!$F$7:$F$1044,MATCH(B636,Historical!$B$7:$B$1044,0))=0,"n/a",((INDEX(Historical!$C$7:$C$1044,MATCH(B636,Historical!$B$7:$B$1044,0))/INDEX(Historical!$F$7:$F$1044,MATCH(B636,Historical!$B$7:$B$1044,0)))^(1/3)-1)*100)</f>
        <v>11.906396354498394</v>
      </c>
      <c r="U636" s="105">
        <f>IF(INDEX(Historical!$H$7:$H$1044,MATCH(B636,Historical!$B$7:$B$1044,0))=0,"n/a",((INDEX(Historical!$C$7:$C$1044,MATCH(B636,Historical!$B$7:$B$1044,0))/INDEX(Historical!$H$7:$H$1044,MATCH(B636,Historical!$B$7:$B$1044,0)))^(1/5)-1)*100)</f>
        <v>12.587993209161041</v>
      </c>
      <c r="V636" s="105">
        <f>IF(INDEX(Historical!$M$7:$M$1044,MATCH(B636,Historical!$B$7:$B$1044,0))=0,"n/a",((INDEX(Historical!$C$7:$C$1044,MATCH(B636,Historical!$B$7:$B$1044,0))/INDEX(Historical!$M$7:$M$1044,MATCH(B636,Historical!$B$7:$B$1044,0)))^(1/10)-1)*100)</f>
        <v>12.012711470192938</v>
      </c>
      <c r="W636" s="106">
        <f t="shared" si="159"/>
        <v>1.047889416173488</v>
      </c>
      <c r="X636" s="107">
        <f t="shared" si="160"/>
        <v>0.45975139551355154</v>
      </c>
      <c r="Y636" s="123"/>
      <c r="Z636" s="101">
        <f t="shared" si="161"/>
        <v>53.470437017994854</v>
      </c>
      <c r="AA636" s="109">
        <f t="shared" si="162"/>
        <v>16.760925449871465</v>
      </c>
      <c r="AB636" s="71">
        <v>12</v>
      </c>
      <c r="AC636" s="100">
        <v>3.89</v>
      </c>
      <c r="AD636" s="100" t="s">
        <v>142</v>
      </c>
      <c r="AE636" s="100">
        <v>14.54</v>
      </c>
      <c r="AF636" s="100">
        <v>1.63</v>
      </c>
      <c r="AG636" s="100">
        <v>10.280000000000001</v>
      </c>
      <c r="AH636" s="100">
        <v>-67.010000000000005</v>
      </c>
      <c r="AI636" s="100">
        <v>10.57</v>
      </c>
      <c r="AJ636" s="100">
        <v>27.38</v>
      </c>
      <c r="AK636" s="100">
        <v>-25.82</v>
      </c>
      <c r="AL636" s="100">
        <v>6930</v>
      </c>
      <c r="AM636" s="100">
        <v>2.16</v>
      </c>
      <c r="AN636" s="100">
        <v>0.26</v>
      </c>
      <c r="AO636" s="110">
        <f t="shared" si="163"/>
        <v>-0.98274819163066951</v>
      </c>
      <c r="AP636" s="111">
        <f t="shared" si="164"/>
        <v>15.778177258240795</v>
      </c>
      <c r="AQ636" s="112">
        <f t="shared" si="165"/>
        <v>10.192374173110919</v>
      </c>
      <c r="AR636" s="101">
        <f>INDEX(Historical!$C$7:$C$1045,MATCH(B636,Historical!$B$7:$B$1045,0))*IF(AH636="n/a",1.03,IF(AH636&lt;0,1.01,IF(AH636&gt;10,1.1,(1+AH636/100))))</f>
        <v>2.0099</v>
      </c>
      <c r="AS636" s="109">
        <f t="shared" si="166"/>
        <v>2.21089</v>
      </c>
      <c r="AT636" s="109">
        <f t="shared" si="172"/>
        <v>2.2329989000000001</v>
      </c>
      <c r="AU636" s="109">
        <f t="shared" si="172"/>
        <v>2.2553288890000003</v>
      </c>
      <c r="AV636" s="109">
        <f t="shared" si="172"/>
        <v>2.2778821778900005</v>
      </c>
      <c r="AW636" s="109">
        <f t="shared" si="167"/>
        <v>10.98699996689</v>
      </c>
      <c r="AX636" s="113">
        <f t="shared" si="168"/>
        <v>16.851226943082821</v>
      </c>
      <c r="AY636" s="100">
        <v>1.08</v>
      </c>
      <c r="AZ636" s="100">
        <v>23.02</v>
      </c>
      <c r="BA636" s="100">
        <v>-3.4799999999999995</v>
      </c>
      <c r="BB636" s="100">
        <v>1.7999999999999998</v>
      </c>
      <c r="BC636" s="100">
        <v>7.7</v>
      </c>
      <c r="BE636" s="12">
        <v>2011</v>
      </c>
      <c r="BF636" s="12">
        <f t="shared" si="170"/>
        <v>1</v>
      </c>
      <c r="BG636" s="100">
        <v>7.9</v>
      </c>
      <c r="BH636" s="55" t="s">
        <v>121</v>
      </c>
      <c r="BI636" s="55" t="s">
        <v>302</v>
      </c>
    </row>
    <row r="637" spans="1:61" ht="12.75" customHeight="1" x14ac:dyDescent="0.2">
      <c r="A637" s="123" t="s">
        <v>510</v>
      </c>
      <c r="B637" s="55" t="s">
        <v>511</v>
      </c>
      <c r="C637" s="156" t="s">
        <v>134</v>
      </c>
      <c r="D637" s="98" t="s">
        <v>186</v>
      </c>
      <c r="E637" s="157">
        <v>40</v>
      </c>
      <c r="F637" s="2">
        <v>72</v>
      </c>
      <c r="G637" s="2" t="s">
        <v>146</v>
      </c>
      <c r="H637" s="2" t="s">
        <v>146</v>
      </c>
      <c r="I637" s="100">
        <v>102.88</v>
      </c>
      <c r="J637" s="101">
        <f t="shared" si="156"/>
        <v>5.0544323483670297</v>
      </c>
      <c r="K637" s="104">
        <v>1.3</v>
      </c>
      <c r="L637" s="71">
        <v>4</v>
      </c>
      <c r="M637" s="28">
        <f t="shared" si="157"/>
        <v>5.2</v>
      </c>
      <c r="N637" s="103" t="s">
        <v>270</v>
      </c>
      <c r="O637" s="104">
        <v>1.27</v>
      </c>
      <c r="P637" s="158">
        <v>46097</v>
      </c>
      <c r="Q637" s="158">
        <v>46111</v>
      </c>
      <c r="R637" s="28">
        <f t="shared" si="158"/>
        <v>2.3622047244094508</v>
      </c>
      <c r="S637" s="105">
        <f>IF(INDEX(Historical!$D$7:$D1634,MATCH(B637,Historical!$B$7:$B$1044,0))=0,"n/a",(INDEX(Historical!$C$7:$C$1044,MATCH(B637,Historical!$B$7:$B$1044,0))/INDEX(Historical!$D$7:$D$1044,MATCH(B637,Historical!$B$7:$B$1044,0))-1)*100)</f>
        <v>2.4193548387096753</v>
      </c>
      <c r="T637" s="105">
        <f>IF(INDEX(Historical!$F$7:$F$1044,MATCH(B637,Historical!$B$7:$B$1044,0))=0,"n/a",((INDEX(Historical!$C$7:$C$1044,MATCH(B637,Historical!$B$7:$B$1044,0))/INDEX(Historical!$F$7:$F$1044,MATCH(B637,Historical!$B$7:$B$1044,0)))^(1/3)-1)*100)</f>
        <v>1.9078153827887245</v>
      </c>
      <c r="U637" s="105">
        <f>IF(INDEX(Historical!$H$7:$H$1044,MATCH(B637,Historical!$B$7:$B$1044,0))=0,"n/a",((INDEX(Historical!$C$7:$C$1044,MATCH(B637,Historical!$B$7:$B$1044,0))/INDEX(Historical!$H$7:$H$1044,MATCH(B637,Historical!$B$7:$B$1044,0)))^(1/5)-1)*100)</f>
        <v>7.1302805673335135</v>
      </c>
      <c r="V637" s="105">
        <f>IF(INDEX(Historical!$M$7:$M$1044,MATCH(B637,Historical!$B$7:$B$1044,0))=0,"n/a",((INDEX(Historical!$C$7:$C$1044,MATCH(B637,Historical!$B$7:$B$1044,0))/INDEX(Historical!$M$7:$M$1044,MATCH(B637,Historical!$B$7:$B$1044,0)))^(1/10)-1)*100)</f>
        <v>9.3402437529127802</v>
      </c>
      <c r="W637" s="106">
        <f t="shared" si="159"/>
        <v>0.76339341412903883</v>
      </c>
      <c r="X637" s="107" t="str">
        <f t="shared" si="160"/>
        <v>n/a</v>
      </c>
      <c r="Y637" s="159"/>
      <c r="Z637" s="101">
        <f t="shared" si="161"/>
        <v>56.216216216216218</v>
      </c>
      <c r="AA637" s="109">
        <f t="shared" si="162"/>
        <v>11.122162162162162</v>
      </c>
      <c r="AB637" s="71">
        <v>12</v>
      </c>
      <c r="AC637" s="100">
        <v>9.25</v>
      </c>
      <c r="AD637" s="100" t="s">
        <v>142</v>
      </c>
      <c r="AE637" s="100">
        <v>3.06</v>
      </c>
      <c r="AF637" s="100">
        <v>2.0699999999999998</v>
      </c>
      <c r="AG637" s="100">
        <v>19.21</v>
      </c>
      <c r="AH637" s="100">
        <v>-4.99</v>
      </c>
      <c r="AI637" s="100">
        <v>1.0699999999999998</v>
      </c>
      <c r="AJ637" s="100">
        <v>-1.52</v>
      </c>
      <c r="AK637" s="100">
        <v>-1.8499999999999999</v>
      </c>
      <c r="AL637" s="100">
        <v>22390</v>
      </c>
      <c r="AM637" s="100">
        <v>1.8599999999999999</v>
      </c>
      <c r="AN637" s="100">
        <v>0.04</v>
      </c>
      <c r="AO637" s="110">
        <f t="shared" si="163"/>
        <v>1.0625507535383818</v>
      </c>
      <c r="AP637" s="111">
        <f t="shared" si="164"/>
        <v>12.184712915700544</v>
      </c>
      <c r="AQ637" s="112">
        <f t="shared" si="165"/>
        <v>1.1552726712215966</v>
      </c>
      <c r="AR637" s="101">
        <f>INDEX(Historical!$C$7:$C$1045,MATCH(B637,Historical!$B$7:$B$1045,0))*IF(AH637="n/a",1.03,IF(AH637&lt;0,1.01,IF(AH637&gt;10,1.1,(1+AH637/100))))</f>
        <v>5.1307999999999998</v>
      </c>
      <c r="AS637" s="109">
        <f t="shared" si="166"/>
        <v>5.1856995599999998</v>
      </c>
      <c r="AT637" s="109">
        <f t="shared" si="172"/>
        <v>5.2375565555999994</v>
      </c>
      <c r="AU637" s="109">
        <f t="shared" si="172"/>
        <v>5.2899321211559993</v>
      </c>
      <c r="AV637" s="109">
        <f t="shared" si="172"/>
        <v>5.3428314423675589</v>
      </c>
      <c r="AW637" s="109">
        <f t="shared" si="167"/>
        <v>26.186819679123555</v>
      </c>
      <c r="AX637" s="113">
        <f t="shared" si="168"/>
        <v>25.453751632118543</v>
      </c>
      <c r="AY637" s="100">
        <v>1.53</v>
      </c>
      <c r="AZ637" s="100">
        <v>20.72</v>
      </c>
      <c r="BA637" s="100">
        <v>-12.98</v>
      </c>
      <c r="BB637" s="100">
        <v>10.68</v>
      </c>
      <c r="BC637" s="100">
        <v>1.6099999999999999</v>
      </c>
      <c r="BE637" s="12">
        <v>1987</v>
      </c>
      <c r="BF637" s="12">
        <f t="shared" si="170"/>
        <v>4</v>
      </c>
      <c r="BG637" s="100">
        <v>14.41</v>
      </c>
      <c r="BH637" s="55" t="s">
        <v>121</v>
      </c>
      <c r="BI637" s="55" t="s">
        <v>122</v>
      </c>
    </row>
    <row r="638" spans="1:61" ht="12.75" customHeight="1" x14ac:dyDescent="0.2">
      <c r="A638" s="123" t="s">
        <v>1278</v>
      </c>
      <c r="B638" s="55" t="s">
        <v>1279</v>
      </c>
      <c r="C638" s="156" t="s">
        <v>134</v>
      </c>
      <c r="D638" s="98" t="s">
        <v>157</v>
      </c>
      <c r="E638" s="157">
        <v>14</v>
      </c>
      <c r="F638" s="2">
        <v>392</v>
      </c>
      <c r="G638" s="2" t="s">
        <v>146</v>
      </c>
      <c r="H638" s="2" t="s">
        <v>146</v>
      </c>
      <c r="I638" s="100">
        <v>92.5</v>
      </c>
      <c r="J638" s="101">
        <f t="shared" si="156"/>
        <v>3.8054054054054056</v>
      </c>
      <c r="K638" s="104">
        <v>0.88</v>
      </c>
      <c r="L638" s="71">
        <v>4</v>
      </c>
      <c r="M638" s="28">
        <f t="shared" si="157"/>
        <v>3.52</v>
      </c>
      <c r="N638" s="103" t="s">
        <v>182</v>
      </c>
      <c r="O638" s="104">
        <v>0.5</v>
      </c>
      <c r="P638" s="158">
        <v>46091</v>
      </c>
      <c r="Q638" s="158">
        <v>46105</v>
      </c>
      <c r="R638" s="28">
        <f t="shared" si="158"/>
        <v>76</v>
      </c>
      <c r="S638" s="105">
        <f>IF(INDEX(Historical!$D$7:$D1635,MATCH(B638,Historical!$B$7:$B$1044,0))=0,"n/a",(INDEX(Historical!$C$7:$C$1044,MATCH(B638,Historical!$B$7:$B$1044,0))/INDEX(Historical!$D$7:$D$1044,MATCH(B638,Historical!$B$7:$B$1044,0))-1)*100)</f>
        <v>16.279069767441868</v>
      </c>
      <c r="T638" s="105">
        <f>IF(INDEX(Historical!$F$7:$F$1044,MATCH(B638,Historical!$B$7:$B$1044,0))=0,"n/a",((INDEX(Historical!$C$7:$C$1044,MATCH(B638,Historical!$B$7:$B$1044,0))/INDEX(Historical!$F$7:$F$1044,MATCH(B638,Historical!$B$7:$B$1044,0)))^(1/3)-1)*100)</f>
        <v>13.718300976297648</v>
      </c>
      <c r="U638" s="105">
        <f>IF(INDEX(Historical!$H$7:$H$1044,MATCH(B638,Historical!$B$7:$B$1044,0))=0,"n/a",((INDEX(Historical!$C$7:$C$1044,MATCH(B638,Historical!$B$7:$B$1044,0))/INDEX(Historical!$H$7:$H$1044,MATCH(B638,Historical!$B$7:$B$1044,0)))^(1/5)-1)*100)</f>
        <v>12.295510705682089</v>
      </c>
      <c r="V638" s="105">
        <f>IF(INDEX(Historical!$M$7:$M$1044,MATCH(B638,Historical!$B$7:$B$1044,0))=0,"n/a",((INDEX(Historical!$C$7:$C$1044,MATCH(B638,Historical!$B$7:$B$1044,0))/INDEX(Historical!$M$7:$M$1044,MATCH(B638,Historical!$B$7:$B$1044,0)))^(1/10)-1)*100)</f>
        <v>12.79448730054995</v>
      </c>
      <c r="W638" s="106">
        <f t="shared" si="159"/>
        <v>0.96100065730289852</v>
      </c>
      <c r="X638" s="107" t="str">
        <f t="shared" si="160"/>
        <v>n/a</v>
      </c>
      <c r="Y638" s="64"/>
      <c r="Z638" s="101" t="str">
        <f t="shared" si="161"/>
        <v>n/a</v>
      </c>
      <c r="AA638" s="109" t="str">
        <f t="shared" si="162"/>
        <v>n/a</v>
      </c>
      <c r="AB638" s="71">
        <v>12</v>
      </c>
      <c r="AC638" s="100" t="s">
        <v>142</v>
      </c>
      <c r="AD638" s="100" t="s">
        <v>142</v>
      </c>
      <c r="AE638" s="100" t="s">
        <v>142</v>
      </c>
      <c r="AF638" s="100" t="s">
        <v>142</v>
      </c>
      <c r="AG638" s="100" t="s">
        <v>142</v>
      </c>
      <c r="AH638" s="100" t="s">
        <v>142</v>
      </c>
      <c r="AI638" s="100" t="s">
        <v>142</v>
      </c>
      <c r="AJ638" s="100" t="s">
        <v>142</v>
      </c>
      <c r="AK638" s="100" t="s">
        <v>142</v>
      </c>
      <c r="AL638" s="100" t="s">
        <v>142</v>
      </c>
      <c r="AM638" s="100" t="s">
        <v>142</v>
      </c>
      <c r="AN638" s="100" t="s">
        <v>142</v>
      </c>
      <c r="AO638" s="110" t="str">
        <f t="shared" si="163"/>
        <v>n/a</v>
      </c>
      <c r="AP638" s="111">
        <f t="shared" si="164"/>
        <v>16.100916111087493</v>
      </c>
      <c r="AQ638" s="112" t="str">
        <f t="shared" si="165"/>
        <v>n/a</v>
      </c>
      <c r="AR638" s="101">
        <f>INDEX(Historical!$C$7:$C$1045,MATCH(B638,Historical!$B$7:$B$1045,0))*IF(AH638="n/a",1.03,IF(AH638&lt;0,1.01,IF(AH638&gt;10,1.1,(1+AH638/100))))</f>
        <v>2.06</v>
      </c>
      <c r="AS638" s="109">
        <f t="shared" si="166"/>
        <v>2.1217999999999999</v>
      </c>
      <c r="AT638" s="109">
        <f t="shared" si="172"/>
        <v>2.185454</v>
      </c>
      <c r="AU638" s="109">
        <f t="shared" si="172"/>
        <v>2.2510176200000003</v>
      </c>
      <c r="AV638" s="109">
        <f t="shared" si="172"/>
        <v>2.3185481486000001</v>
      </c>
      <c r="AW638" s="109">
        <f t="shared" si="167"/>
        <v>10.936819768599999</v>
      </c>
      <c r="AX638" s="113">
        <f t="shared" si="168"/>
        <v>11.823588939027028</v>
      </c>
      <c r="AY638" s="100" t="s">
        <v>142</v>
      </c>
      <c r="AZ638" s="100" t="s">
        <v>142</v>
      </c>
      <c r="BA638" s="100" t="s">
        <v>142</v>
      </c>
      <c r="BB638" s="100" t="s">
        <v>142</v>
      </c>
      <c r="BC638" s="100" t="s">
        <v>142</v>
      </c>
      <c r="BD638" s="20" t="s">
        <v>108</v>
      </c>
      <c r="BE638" s="12">
        <v>2013</v>
      </c>
      <c r="BF638" s="12">
        <f t="shared" si="170"/>
        <v>1</v>
      </c>
      <c r="BG638" s="100" t="s">
        <v>142</v>
      </c>
      <c r="BH638" s="55" t="s">
        <v>121</v>
      </c>
      <c r="BI638" s="55" t="s">
        <v>122</v>
      </c>
    </row>
    <row r="639" spans="1:61" ht="12.75" customHeight="1" x14ac:dyDescent="0.2">
      <c r="A639" s="123" t="s">
        <v>1280</v>
      </c>
      <c r="B639" s="55" t="s">
        <v>1281</v>
      </c>
      <c r="C639" s="156" t="s">
        <v>134</v>
      </c>
      <c r="D639" s="98" t="s">
        <v>135</v>
      </c>
      <c r="E639" s="157">
        <v>22</v>
      </c>
      <c r="F639" s="2">
        <v>189</v>
      </c>
      <c r="G639" s="2" t="s">
        <v>118</v>
      </c>
      <c r="H639" s="2" t="s">
        <v>118</v>
      </c>
      <c r="I639" s="100">
        <v>305.14</v>
      </c>
      <c r="J639" s="101">
        <f t="shared" si="156"/>
        <v>1.6385921216490791</v>
      </c>
      <c r="K639" s="104">
        <v>1.25</v>
      </c>
      <c r="L639" s="71">
        <v>4</v>
      </c>
      <c r="M639" s="28">
        <f t="shared" si="157"/>
        <v>5</v>
      </c>
      <c r="N639" s="103" t="s">
        <v>182</v>
      </c>
      <c r="O639" s="104">
        <v>1.1000000000000001</v>
      </c>
      <c r="P639" s="158">
        <v>46183</v>
      </c>
      <c r="Q639" s="158">
        <v>46203</v>
      </c>
      <c r="R639" s="28">
        <f t="shared" si="158"/>
        <v>13.636363636363628</v>
      </c>
      <c r="S639" s="105">
        <f>IF(INDEX(Historical!$D$7:$D1636,MATCH(B639,Historical!$B$7:$B$1044,0))=0,"n/a",(INDEX(Historical!$C$7:$C$1044,MATCH(B639,Historical!$B$7:$B$1044,0))/INDEX(Historical!$D$7:$D$1044,MATCH(B639,Historical!$B$7:$B$1044,0))-1)*100)</f>
        <v>4.8192771084337283</v>
      </c>
      <c r="T639" s="105">
        <f>IF(INDEX(Historical!$F$7:$F$1044,MATCH(B639,Historical!$B$7:$B$1044,0))=0,"n/a",((INDEX(Historical!$C$7:$C$1044,MATCH(B639,Historical!$B$7:$B$1044,0))/INDEX(Historical!$F$7:$F$1044,MATCH(B639,Historical!$B$7:$B$1044,0)))^(1/3)-1)*100)</f>
        <v>5.8297404233689898</v>
      </c>
      <c r="U639" s="105">
        <f>IF(INDEX(Historical!$H$7:$H$1044,MATCH(B639,Historical!$B$7:$B$1044,0))=0,"n/a",((INDEX(Historical!$C$7:$C$1044,MATCH(B639,Historical!$B$7:$B$1044,0))/INDEX(Historical!$H$7:$H$1044,MATCH(B639,Historical!$B$7:$B$1044,0)))^(1/5)-1)*100)</f>
        <v>5.2378268125721661</v>
      </c>
      <c r="V639" s="105">
        <f>IF(INDEX(Historical!$M$7:$M$1044,MATCH(B639,Historical!$B$7:$B$1044,0))=0,"n/a",((INDEX(Historical!$C$7:$C$1044,MATCH(B639,Historical!$B$7:$B$1044,0))/INDEX(Historical!$M$7:$M$1044,MATCH(B639,Historical!$B$7:$B$1044,0)))^(1/10)-1)*100)</f>
        <v>6.2163149453747568</v>
      </c>
      <c r="W639" s="106">
        <f t="shared" si="159"/>
        <v>0.84259353951642457</v>
      </c>
      <c r="X639" s="107">
        <f t="shared" si="160"/>
        <v>0.24788579330677551</v>
      </c>
      <c r="Y639" s="55"/>
      <c r="Z639" s="101">
        <f t="shared" si="161"/>
        <v>14.87652484379649</v>
      </c>
      <c r="AA639" s="109">
        <f t="shared" si="162"/>
        <v>9.0788455816721214</v>
      </c>
      <c r="AB639" s="71">
        <v>12</v>
      </c>
      <c r="AC639" s="100">
        <v>33.61</v>
      </c>
      <c r="AD639" s="100">
        <v>7.21</v>
      </c>
      <c r="AE639" s="100">
        <v>1.33</v>
      </c>
      <c r="AF639" s="100">
        <v>2.0299999999999998</v>
      </c>
      <c r="AG639" s="100">
        <v>25.27</v>
      </c>
      <c r="AH639" s="100">
        <v>1.55</v>
      </c>
      <c r="AI639" s="100">
        <v>2.0099999999999998</v>
      </c>
      <c r="AJ639" s="100">
        <v>21.13</v>
      </c>
      <c r="AK639" s="100">
        <v>1.48</v>
      </c>
      <c r="AL639" s="100">
        <v>64890</v>
      </c>
      <c r="AM639" s="100">
        <v>0.51</v>
      </c>
      <c r="AN639" s="100">
        <v>0.28999999999999998</v>
      </c>
      <c r="AO639" s="110">
        <f t="shared" si="163"/>
        <v>-2.202426647450876</v>
      </c>
      <c r="AP639" s="111">
        <f t="shared" si="164"/>
        <v>6.8764189342212454</v>
      </c>
      <c r="AQ639" s="112">
        <f t="shared" si="165"/>
        <v>-9.4951038014593152</v>
      </c>
      <c r="AR639" s="101">
        <f>INDEX(Historical!$C$7:$C$1045,MATCH(B639,Historical!$B$7:$B$1045,0))*IF(AH639="n/a",1.03,IF(AH639&lt;0,1.01,IF(AH639&gt;10,1.1,(1+AH639/100))))</f>
        <v>4.4174249999999997</v>
      </c>
      <c r="AS639" s="109">
        <f t="shared" si="166"/>
        <v>4.5062152424999997</v>
      </c>
      <c r="AT639" s="109">
        <f t="shared" si="172"/>
        <v>4.5729072280889991</v>
      </c>
      <c r="AU639" s="109">
        <f t="shared" si="172"/>
        <v>4.6405862550647159</v>
      </c>
      <c r="AV639" s="109">
        <f t="shared" si="172"/>
        <v>4.7092669316396734</v>
      </c>
      <c r="AW639" s="109">
        <f t="shared" si="167"/>
        <v>22.846400657293387</v>
      </c>
      <c r="AX639" s="113">
        <f t="shared" si="168"/>
        <v>7.4871864250158566</v>
      </c>
      <c r="AY639" s="100">
        <v>0.51</v>
      </c>
      <c r="AZ639" s="100">
        <v>22.45</v>
      </c>
      <c r="BA639" s="100">
        <v>-2.5499999999999998</v>
      </c>
      <c r="BB639" s="100">
        <v>1.4000000000000001</v>
      </c>
      <c r="BC639" s="100">
        <v>7.53</v>
      </c>
      <c r="BE639" s="12">
        <v>2005</v>
      </c>
      <c r="BF639" s="12">
        <f t="shared" si="170"/>
        <v>2</v>
      </c>
      <c r="BG639" s="100">
        <v>5.88</v>
      </c>
      <c r="BH639" s="55" t="s">
        <v>121</v>
      </c>
      <c r="BI639" s="55" t="s">
        <v>122</v>
      </c>
    </row>
    <row r="640" spans="1:61" ht="12.75" customHeight="1" x14ac:dyDescent="0.2">
      <c r="A640" s="123" t="s">
        <v>1282</v>
      </c>
      <c r="B640" s="55" t="s">
        <v>1283</v>
      </c>
      <c r="C640" s="156" t="s">
        <v>134</v>
      </c>
      <c r="D640" s="98" t="s">
        <v>412</v>
      </c>
      <c r="E640" s="157">
        <v>14</v>
      </c>
      <c r="F640" s="2">
        <v>384</v>
      </c>
      <c r="G640" s="2" t="s">
        <v>146</v>
      </c>
      <c r="H640" s="2" t="s">
        <v>146</v>
      </c>
      <c r="I640" s="100">
        <v>39.880000000000003</v>
      </c>
      <c r="J640" s="101">
        <f t="shared" si="156"/>
        <v>2.9087261785356064</v>
      </c>
      <c r="K640" s="104">
        <v>0.28999999999999998</v>
      </c>
      <c r="L640" s="71">
        <v>4</v>
      </c>
      <c r="M640" s="28">
        <f t="shared" si="157"/>
        <v>1.1599999999999999</v>
      </c>
      <c r="N640" s="103" t="s">
        <v>585</v>
      </c>
      <c r="O640" s="104">
        <v>0.28000000000000003</v>
      </c>
      <c r="P640" s="158">
        <v>46066</v>
      </c>
      <c r="Q640" s="158">
        <v>46080</v>
      </c>
      <c r="R640" s="28">
        <f t="shared" si="158"/>
        <v>3.5714285714285547</v>
      </c>
      <c r="S640" s="105">
        <f>IF(INDEX(Historical!$D$7:$D1637,MATCH(B640,Historical!$B$7:$B$1044,0))=0,"n/a",(INDEX(Historical!$C$7:$C$1044,MATCH(B640,Historical!$B$7:$B$1044,0))/INDEX(Historical!$D$7:$D$1044,MATCH(B640,Historical!$B$7:$B$1044,0))-1)*100)</f>
        <v>8.2474226804123862</v>
      </c>
      <c r="T640" s="105">
        <f>IF(INDEX(Historical!$F$7:$F$1044,MATCH(B640,Historical!$B$7:$B$1044,0))=0,"n/a",((INDEX(Historical!$C$7:$C$1044,MATCH(B640,Historical!$B$7:$B$1044,0))/INDEX(Historical!$F$7:$F$1044,MATCH(B640,Historical!$B$7:$B$1044,0)))^(1/3)-1)*100)</f>
        <v>6.0642134415163085</v>
      </c>
      <c r="U640" s="105">
        <f>IF(INDEX(Historical!$H$7:$H$1044,MATCH(B640,Historical!$B$7:$B$1044,0))=0,"n/a",((INDEX(Historical!$C$7:$C$1044,MATCH(B640,Historical!$B$7:$B$1044,0))/INDEX(Historical!$H$7:$H$1044,MATCH(B640,Historical!$B$7:$B$1044,0)))^(1/5)-1)*100)</f>
        <v>5.5892882483376871</v>
      </c>
      <c r="V640" s="105">
        <f>IF(INDEX(Historical!$M$7:$M$1044,MATCH(B640,Historical!$B$7:$B$1044,0))=0,"n/a",((INDEX(Historical!$C$7:$C$1044,MATCH(B640,Historical!$B$7:$B$1044,0))/INDEX(Historical!$M$7:$M$1044,MATCH(B640,Historical!$B$7:$B$1044,0)))^(1/10)-1)*100)</f>
        <v>14.979812238566502</v>
      </c>
      <c r="W640" s="106">
        <f t="shared" si="159"/>
        <v>0.37312138225255592</v>
      </c>
      <c r="X640" s="107">
        <f t="shared" si="160"/>
        <v>1.1314348680845521</v>
      </c>
      <c r="Y640" s="159" t="s">
        <v>1284</v>
      </c>
      <c r="Z640" s="101">
        <f t="shared" si="161"/>
        <v>29.743589743589745</v>
      </c>
      <c r="AA640" s="109">
        <f t="shared" si="162"/>
        <v>10.225641025641027</v>
      </c>
      <c r="AB640" s="71">
        <v>12</v>
      </c>
      <c r="AC640" s="100">
        <v>3.9</v>
      </c>
      <c r="AD640" s="100" t="s">
        <v>142</v>
      </c>
      <c r="AE640" s="100">
        <v>2.67</v>
      </c>
      <c r="AF640" s="100">
        <v>1.1499999999999999</v>
      </c>
      <c r="AG640" s="100">
        <v>11.799999999999999</v>
      </c>
      <c r="AH640" s="100" t="s">
        <v>142</v>
      </c>
      <c r="AI640" s="100" t="s">
        <v>142</v>
      </c>
      <c r="AJ640" s="100">
        <v>4.9399999999999995</v>
      </c>
      <c r="AK640" s="100" t="s">
        <v>142</v>
      </c>
      <c r="AL640" s="100">
        <v>314.42</v>
      </c>
      <c r="AM640" s="100">
        <v>6.99</v>
      </c>
      <c r="AN640" s="100">
        <v>0.08</v>
      </c>
      <c r="AO640" s="110">
        <f t="shared" si="163"/>
        <v>-1.7276265987677331</v>
      </c>
      <c r="AP640" s="111">
        <f t="shared" si="164"/>
        <v>8.4980144268732936</v>
      </c>
      <c r="AQ640" s="112">
        <f t="shared" si="165"/>
        <v>-27.705887193778032</v>
      </c>
      <c r="AR640" s="101">
        <f>INDEX(Historical!$C$7:$C$1045,MATCH(B640,Historical!$B$7:$B$1045,0))*IF(AH640="n/a",1.03,IF(AH640&lt;0,1.01,IF(AH640&gt;10,1.1,(1+AH640/100))))</f>
        <v>1.0815000000000001</v>
      </c>
      <c r="AS640" s="109">
        <f t="shared" si="166"/>
        <v>1.1139450000000002</v>
      </c>
      <c r="AT640" s="109">
        <f t="shared" si="172"/>
        <v>1.1473633500000002</v>
      </c>
      <c r="AU640" s="109">
        <f t="shared" si="172"/>
        <v>1.1817842505000002</v>
      </c>
      <c r="AV640" s="109">
        <f t="shared" si="172"/>
        <v>1.2172377780150003</v>
      </c>
      <c r="AW640" s="109">
        <f t="shared" si="167"/>
        <v>5.7418303785150009</v>
      </c>
      <c r="AX640" s="113">
        <f t="shared" si="168"/>
        <v>14.397769254049649</v>
      </c>
      <c r="AY640" s="100">
        <v>0.33</v>
      </c>
      <c r="AZ640" s="100">
        <v>36.11</v>
      </c>
      <c r="BA640" s="100">
        <v>-8.43</v>
      </c>
      <c r="BB640" s="100">
        <v>0.55999999999999994</v>
      </c>
      <c r="BC640" s="100">
        <v>11.600000000000001</v>
      </c>
      <c r="BE640" s="12">
        <v>2013</v>
      </c>
      <c r="BF640" s="12">
        <f t="shared" si="170"/>
        <v>1</v>
      </c>
      <c r="BG640" s="100">
        <v>1.55</v>
      </c>
      <c r="BH640" s="55" t="s">
        <v>121</v>
      </c>
      <c r="BI640" s="55" t="s">
        <v>122</v>
      </c>
    </row>
    <row r="641" spans="1:61" ht="12.75" customHeight="1" x14ac:dyDescent="0.2">
      <c r="A641" s="55" t="s">
        <v>1285</v>
      </c>
      <c r="B641" s="55" t="s">
        <v>1286</v>
      </c>
      <c r="C641" s="156" t="s">
        <v>335</v>
      </c>
      <c r="D641" s="98" t="s">
        <v>371</v>
      </c>
      <c r="E641" s="157">
        <v>17</v>
      </c>
      <c r="F641" s="2">
        <v>243</v>
      </c>
      <c r="G641" s="2" t="s">
        <v>146</v>
      </c>
      <c r="H641" s="2" t="s">
        <v>146</v>
      </c>
      <c r="I641" s="100">
        <v>35.1</v>
      </c>
      <c r="J641" s="101">
        <f t="shared" si="156"/>
        <v>2.7350427350427347</v>
      </c>
      <c r="K641" s="104">
        <v>0.24</v>
      </c>
      <c r="L641" s="71">
        <v>4</v>
      </c>
      <c r="M641" s="28">
        <f t="shared" si="157"/>
        <v>0.96</v>
      </c>
      <c r="N641" s="103" t="s">
        <v>482</v>
      </c>
      <c r="O641" s="104">
        <v>0.23</v>
      </c>
      <c r="P641" s="158">
        <v>46077</v>
      </c>
      <c r="Q641" s="158">
        <v>46091</v>
      </c>
      <c r="R641" s="28">
        <f t="shared" si="158"/>
        <v>4.3478260869565135</v>
      </c>
      <c r="S641" s="105">
        <f>IF(INDEX(Historical!$D$7:$D1638,MATCH(B641,Historical!$B$7:$B$1044,0))=0,"n/a",(INDEX(Historical!$C$7:$C$1044,MATCH(B641,Historical!$B$7:$B$1044,0))/INDEX(Historical!$D$7:$D$1044,MATCH(B641,Historical!$B$7:$B$1044,0))-1)*100)</f>
        <v>4.5454545454545414</v>
      </c>
      <c r="T641" s="105">
        <f>IF(INDEX(Historical!$F$7:$F$1044,MATCH(B641,Historical!$B$7:$B$1044,0))=0,"n/a",((INDEX(Historical!$C$7:$C$1044,MATCH(B641,Historical!$B$7:$B$1044,0))/INDEX(Historical!$F$7:$F$1044,MATCH(B641,Historical!$B$7:$B$1044,0)))^(1/3)-1)*100)</f>
        <v>7.7217345015941907</v>
      </c>
      <c r="U641" s="105">
        <f>IF(INDEX(Historical!$H$7:$H$1044,MATCH(B641,Historical!$B$7:$B$1044,0))=0,"n/a",((INDEX(Historical!$C$7:$C$1044,MATCH(B641,Historical!$B$7:$B$1044,0))/INDEX(Historical!$H$7:$H$1044,MATCH(B641,Historical!$B$7:$B$1044,0)))^(1/5)-1)*100)</f>
        <v>25.121895365706372</v>
      </c>
      <c r="V641" s="105">
        <f>IF(INDEX(Historical!$M$7:$M$1044,MATCH(B641,Historical!$B$7:$B$1044,0))=0,"n/a",((INDEX(Historical!$C$7:$C$1044,MATCH(B641,Historical!$B$7:$B$1044,0))/INDEX(Historical!$M$7:$M$1044,MATCH(B641,Historical!$B$7:$B$1044,0)))^(1/10)-1)*100)</f>
        <v>19.72764052557303</v>
      </c>
      <c r="W641" s="106">
        <f t="shared" si="159"/>
        <v>1.2734363916019631</v>
      </c>
      <c r="X641" s="107">
        <f t="shared" si="160"/>
        <v>2.4972062987779697</v>
      </c>
      <c r="Y641" s="55"/>
      <c r="Z641" s="101">
        <f t="shared" si="161"/>
        <v>47.058823529411761</v>
      </c>
      <c r="AA641" s="109">
        <f t="shared" si="162"/>
        <v>17.205882352941178</v>
      </c>
      <c r="AB641" s="71">
        <v>12</v>
      </c>
      <c r="AC641" s="100">
        <v>2.04</v>
      </c>
      <c r="AD641" s="100">
        <v>1.99</v>
      </c>
      <c r="AE641" s="100">
        <v>1.18</v>
      </c>
      <c r="AF641" s="100">
        <v>7.17</v>
      </c>
      <c r="AG641" s="100">
        <v>45.5</v>
      </c>
      <c r="AH641" s="100">
        <v>3.5900000000000003</v>
      </c>
      <c r="AI641" s="100">
        <v>8.39</v>
      </c>
      <c r="AJ641" s="100">
        <v>10.059999999999999</v>
      </c>
      <c r="AK641" s="100">
        <v>7.64</v>
      </c>
      <c r="AL641" s="100">
        <v>18460</v>
      </c>
      <c r="AM641" s="100">
        <v>0.27999999999999997</v>
      </c>
      <c r="AN641" s="100">
        <v>2.5499999999999998</v>
      </c>
      <c r="AO641" s="110">
        <f t="shared" si="163"/>
        <v>10.651055747807931</v>
      </c>
      <c r="AP641" s="111">
        <f t="shared" si="164"/>
        <v>27.856938100749108</v>
      </c>
      <c r="AQ641" s="112">
        <f t="shared" si="165"/>
        <v>134.1568102035597</v>
      </c>
      <c r="AR641" s="101">
        <f>INDEX(Historical!$C$7:$C$1045,MATCH(B641,Historical!$B$7:$B$1045,0))*IF(AH641="n/a",1.03,IF(AH641&lt;0,1.01,IF(AH641&gt;10,1.1,(1+AH641/100))))</f>
        <v>0.9530280000000001</v>
      </c>
      <c r="AS641" s="109">
        <f t="shared" si="166"/>
        <v>1.0329870492000002</v>
      </c>
      <c r="AT641" s="109">
        <f t="shared" si="172"/>
        <v>1.1119072597588802</v>
      </c>
      <c r="AU641" s="109">
        <f t="shared" si="172"/>
        <v>1.1968569744044586</v>
      </c>
      <c r="AV641" s="109">
        <f t="shared" si="172"/>
        <v>1.2882968472489593</v>
      </c>
      <c r="AW641" s="109">
        <f t="shared" si="167"/>
        <v>5.583076130612298</v>
      </c>
      <c r="AX641" s="113">
        <f t="shared" si="168"/>
        <v>15.906199802314239</v>
      </c>
      <c r="AY641" s="100">
        <v>0.53</v>
      </c>
      <c r="AZ641" s="100">
        <v>2.1399999999999997</v>
      </c>
      <c r="BA641" s="100">
        <v>-45.15</v>
      </c>
      <c r="BB641" s="100">
        <v>-23.64</v>
      </c>
      <c r="BC641" s="100">
        <v>-34.020000000000003</v>
      </c>
      <c r="BE641" s="12">
        <v>2010</v>
      </c>
      <c r="BF641" s="12">
        <f t="shared" si="170"/>
        <v>1</v>
      </c>
      <c r="BG641" s="100">
        <v>9.81</v>
      </c>
      <c r="BH641" s="55" t="s">
        <v>121</v>
      </c>
      <c r="BI641" s="55" t="s">
        <v>122</v>
      </c>
    </row>
    <row r="642" spans="1:61" ht="12.75" customHeight="1" x14ac:dyDescent="0.2">
      <c r="A642" s="123" t="s">
        <v>1287</v>
      </c>
      <c r="B642" s="55" t="s">
        <v>1288</v>
      </c>
      <c r="C642" s="156" t="s">
        <v>125</v>
      </c>
      <c r="D642" s="98" t="s">
        <v>126</v>
      </c>
      <c r="E642" s="157">
        <v>13</v>
      </c>
      <c r="F642" s="2">
        <v>419</v>
      </c>
      <c r="G642" s="2" t="s">
        <v>119</v>
      </c>
      <c r="H642" s="2" t="s">
        <v>118</v>
      </c>
      <c r="I642" s="100">
        <v>64.069999999999993</v>
      </c>
      <c r="J642" s="101">
        <f t="shared" si="156"/>
        <v>3.1840174808802879</v>
      </c>
      <c r="K642" s="104">
        <v>0.51</v>
      </c>
      <c r="L642" s="71">
        <v>4</v>
      </c>
      <c r="M642" s="28">
        <f t="shared" si="157"/>
        <v>2.04</v>
      </c>
      <c r="N642" s="103" t="s">
        <v>158</v>
      </c>
      <c r="O642" s="104">
        <v>0.5</v>
      </c>
      <c r="P642" s="158">
        <v>45992</v>
      </c>
      <c r="Q642" s="158">
        <v>46006</v>
      </c>
      <c r="R642" s="28">
        <f t="shared" si="158"/>
        <v>2.0000000000000018</v>
      </c>
      <c r="S642" s="105">
        <f>IF(INDEX(Historical!$D$7:$D1639,MATCH(B642,Historical!$B$7:$B$1044,0))=0,"n/a",(INDEX(Historical!$C$7:$C$1044,MATCH(B642,Historical!$B$7:$B$1044,0))/INDEX(Historical!$D$7:$D$1044,MATCH(B642,Historical!$B$7:$B$1044,0))-1)*100)</f>
        <v>2.0304568527918621</v>
      </c>
      <c r="T642" s="105">
        <f>IF(INDEX(Historical!$F$7:$F$1044,MATCH(B642,Historical!$B$7:$B$1044,0))=0,"n/a",((INDEX(Historical!$C$7:$C$1044,MATCH(B642,Historical!$B$7:$B$1044,0))/INDEX(Historical!$F$7:$F$1044,MATCH(B642,Historical!$B$7:$B$1044,0)))^(1/3)-1)*100)</f>
        <v>2.6189825540382738</v>
      </c>
      <c r="U642" s="105">
        <f>IF(INDEX(Historical!$H$7:$H$1044,MATCH(B642,Historical!$B$7:$B$1044,0))=0,"n/a",((INDEX(Historical!$C$7:$C$1044,MATCH(B642,Historical!$B$7:$B$1044,0))/INDEX(Historical!$H$7:$H$1044,MATCH(B642,Historical!$B$7:$B$1044,0)))^(1/5)-1)*100)</f>
        <v>3.3461577382923435</v>
      </c>
      <c r="V642" s="105">
        <f>IF(INDEX(Historical!$M$7:$M$1044,MATCH(B642,Historical!$B$7:$B$1044,0))=0,"n/a",((INDEX(Historical!$C$7:$C$1044,MATCH(B642,Historical!$B$7:$B$1044,0))/INDEX(Historical!$M$7:$M$1044,MATCH(B642,Historical!$B$7:$B$1044,0)))^(1/10)-1)*100)</f>
        <v>16.144421286931522</v>
      </c>
      <c r="W642" s="106">
        <f t="shared" si="159"/>
        <v>0.20726402506610558</v>
      </c>
      <c r="X642" s="107" t="str">
        <f t="shared" si="160"/>
        <v>n/a</v>
      </c>
      <c r="Y642" s="123"/>
      <c r="Z642" s="101">
        <f t="shared" si="161"/>
        <v>357.89473684210532</v>
      </c>
      <c r="AA642" s="109">
        <f t="shared" si="162"/>
        <v>112.40350877192982</v>
      </c>
      <c r="AB642" s="71">
        <v>9</v>
      </c>
      <c r="AC642" s="100">
        <v>0.56999999999999995</v>
      </c>
      <c r="AD642" s="100">
        <v>1.35</v>
      </c>
      <c r="AE642" s="100">
        <v>0.4</v>
      </c>
      <c r="AF642" s="100">
        <v>1.23</v>
      </c>
      <c r="AG642" s="100">
        <v>1.0999999999999999</v>
      </c>
      <c r="AH642" s="100">
        <v>-5.57</v>
      </c>
      <c r="AI642" s="100">
        <v>14.16</v>
      </c>
      <c r="AJ642" s="100">
        <v>-25.040000000000003</v>
      </c>
      <c r="AK642" s="100">
        <v>10.71</v>
      </c>
      <c r="AL642" s="100">
        <v>22110</v>
      </c>
      <c r="AM642" s="100">
        <v>20.39</v>
      </c>
      <c r="AN642" s="100">
        <v>0.46</v>
      </c>
      <c r="AO642" s="110">
        <f t="shared" si="163"/>
        <v>-105.87333355275719</v>
      </c>
      <c r="AP642" s="111">
        <f t="shared" si="164"/>
        <v>6.5301752191726319</v>
      </c>
      <c r="AQ642" s="112">
        <f t="shared" si="165"/>
        <v>147.88556122127869</v>
      </c>
      <c r="AR642" s="101">
        <f>INDEX(Historical!$C$7:$C$1045,MATCH(B642,Historical!$B$7:$B$1045,0))*IF(AH642="n/a",1.03,IF(AH642&lt;0,1.01,IF(AH642&gt;10,1.1,(1+AH642/100))))</f>
        <v>2.0301</v>
      </c>
      <c r="AS642" s="109">
        <f t="shared" si="166"/>
        <v>2.2331100000000004</v>
      </c>
      <c r="AT642" s="109">
        <f t="shared" si="172"/>
        <v>2.4564210000000006</v>
      </c>
      <c r="AU642" s="109">
        <f t="shared" si="172"/>
        <v>2.7020631000000011</v>
      </c>
      <c r="AV642" s="109">
        <f t="shared" si="172"/>
        <v>2.9722694100000013</v>
      </c>
      <c r="AW642" s="109">
        <f t="shared" si="167"/>
        <v>12.393963510000004</v>
      </c>
      <c r="AX642" s="113">
        <f t="shared" si="168"/>
        <v>19.344410035898246</v>
      </c>
      <c r="AY642" s="100">
        <v>0.4</v>
      </c>
      <c r="AZ642" s="100">
        <v>26.72</v>
      </c>
      <c r="BA642" s="100">
        <v>-3.52</v>
      </c>
      <c r="BB642" s="100">
        <v>1.5699999999999998</v>
      </c>
      <c r="BC642" s="100">
        <v>10.14</v>
      </c>
      <c r="BE642" s="12">
        <v>2013</v>
      </c>
      <c r="BF642" s="12">
        <f t="shared" si="170"/>
        <v>1</v>
      </c>
      <c r="BG642" s="100">
        <v>0.54999999999999993</v>
      </c>
      <c r="BH642" s="55" t="s">
        <v>121</v>
      </c>
      <c r="BI642" s="55" t="s">
        <v>122</v>
      </c>
    </row>
    <row r="643" spans="1:61" ht="12.75" customHeight="1" x14ac:dyDescent="0.2">
      <c r="A643" s="116" t="s">
        <v>1663</v>
      </c>
      <c r="B643" s="55" t="s">
        <v>1664</v>
      </c>
      <c r="C643" s="156" t="s">
        <v>116</v>
      </c>
      <c r="D643" s="98" t="s">
        <v>150</v>
      </c>
      <c r="E643" s="157">
        <v>6</v>
      </c>
      <c r="F643" s="2">
        <v>650</v>
      </c>
      <c r="G643" s="2" t="s">
        <v>146</v>
      </c>
      <c r="H643" s="2" t="s">
        <v>146</v>
      </c>
      <c r="I643" s="100">
        <v>492.54</v>
      </c>
      <c r="J643" s="101">
        <f t="shared" si="156"/>
        <v>0.85272262151297362</v>
      </c>
      <c r="K643" s="104">
        <v>1.05</v>
      </c>
      <c r="L643" s="71">
        <v>4</v>
      </c>
      <c r="M643" s="28">
        <f t="shared" si="157"/>
        <v>4.2</v>
      </c>
      <c r="N643" s="103" t="s">
        <v>270</v>
      </c>
      <c r="O643" s="104">
        <v>0.94</v>
      </c>
      <c r="P643" s="158">
        <v>46087</v>
      </c>
      <c r="Q643" s="158">
        <v>46112</v>
      </c>
      <c r="R643" s="28">
        <f t="shared" si="158"/>
        <v>11.702127659574479</v>
      </c>
      <c r="S643" s="105">
        <f>IF(INDEX(Historical!$D$7:$D1640,MATCH(B643,Historical!$B$7:$B$1044,0))=0,"n/a",(INDEX(Historical!$C$7:$C$1044,MATCH(B643,Historical!$B$7:$B$1044,0))/INDEX(Historical!$D$7:$D$1044,MATCH(B643,Historical!$B$7:$B$1044,0))-1)*100)</f>
        <v>11.904761904761907</v>
      </c>
      <c r="T643" s="105">
        <f>IF(INDEX(Historical!$F$7:$F$1044,MATCH(B643,Historical!$B$7:$B$1044,0))=0,"n/a",((INDEX(Historical!$C$7:$C$1044,MATCH(B643,Historical!$B$7:$B$1044,0))/INDEX(Historical!$F$7:$F$1044,MATCH(B643,Historical!$B$7:$B$1044,0)))^(1/3)-1)*100)</f>
        <v>11.948346574485047</v>
      </c>
      <c r="U643" s="105">
        <f>IF(INDEX(Historical!$H$7:$H$1044,MATCH(B643,Historical!$B$7:$B$1044,0))=0,"n/a",((INDEX(Historical!$C$7:$C$1044,MATCH(B643,Historical!$B$7:$B$1044,0))/INDEX(Historical!$H$7:$H$1044,MATCH(B643,Historical!$B$7:$B$1044,0)))^(1/5)-1)*100)</f>
        <v>12.142542134526657</v>
      </c>
      <c r="V643" s="105">
        <f>IF(INDEX(Historical!$M$7:$M$1044,MATCH(B643,Historical!$B$7:$B$1044,0))=0,"n/a",((INDEX(Historical!$C$7:$C$1044,MATCH(B643,Historical!$B$7:$B$1044,0))/INDEX(Historical!$M$7:$M$1044,MATCH(B643,Historical!$B$7:$B$1044,0)))^(1/10)-1)*100)</f>
        <v>12.47939858837983</v>
      </c>
      <c r="W643" s="106">
        <f t="shared" si="159"/>
        <v>0.97300699617313002</v>
      </c>
      <c r="X643" s="107">
        <f t="shared" si="160"/>
        <v>0.41133272813437183</v>
      </c>
      <c r="Y643" s="162"/>
      <c r="Z643" s="101">
        <f t="shared" si="161"/>
        <v>32.357473035439135</v>
      </c>
      <c r="AA643" s="109">
        <f t="shared" si="162"/>
        <v>37.94607087827427</v>
      </c>
      <c r="AB643" s="71">
        <v>12</v>
      </c>
      <c r="AC643" s="100">
        <v>12.98</v>
      </c>
      <c r="AD643" s="100">
        <v>2.16</v>
      </c>
      <c r="AE643" s="100">
        <v>5.1100000000000003</v>
      </c>
      <c r="AF643" s="100">
        <v>12.71</v>
      </c>
      <c r="AG643" s="100">
        <v>36.86</v>
      </c>
      <c r="AH643" s="100">
        <v>13.52</v>
      </c>
      <c r="AI643" s="100">
        <v>13.62</v>
      </c>
      <c r="AJ643" s="100">
        <v>29.520000000000003</v>
      </c>
      <c r="AK643" s="100">
        <v>13.51</v>
      </c>
      <c r="AL643" s="100">
        <v>109010</v>
      </c>
      <c r="AM643" s="100">
        <v>0.27</v>
      </c>
      <c r="AN643" s="100">
        <v>0.73</v>
      </c>
      <c r="AO643" s="110">
        <f t="shared" si="163"/>
        <v>-24.950806122234638</v>
      </c>
      <c r="AP643" s="111">
        <f t="shared" si="164"/>
        <v>12.995264756039631</v>
      </c>
      <c r="AQ643" s="112">
        <f t="shared" si="165"/>
        <v>362.98287026765229</v>
      </c>
      <c r="AR643" s="101">
        <f>INDEX(Historical!$C$7:$C$1045,MATCH(B643,Historical!$B$7:$B$1045,0))*IF(AH643="n/a",1.03,IF(AH643&lt;0,1.01,IF(AH643&gt;10,1.1,(1+AH643/100))))</f>
        <v>4.1360000000000001</v>
      </c>
      <c r="AS643" s="109">
        <f t="shared" si="166"/>
        <v>4.5496000000000008</v>
      </c>
      <c r="AT643" s="109">
        <f t="shared" si="172"/>
        <v>5.0045600000000015</v>
      </c>
      <c r="AU643" s="109">
        <f t="shared" si="172"/>
        <v>5.5050160000000021</v>
      </c>
      <c r="AV643" s="109">
        <f t="shared" si="172"/>
        <v>6.0555176000000026</v>
      </c>
      <c r="AW643" s="109">
        <f t="shared" si="167"/>
        <v>25.250693600000005</v>
      </c>
      <c r="AX643" s="113">
        <f t="shared" si="168"/>
        <v>5.1266280099078259</v>
      </c>
      <c r="AY643" s="100">
        <v>1.24</v>
      </c>
      <c r="AZ643" s="100">
        <v>41.510000000000005</v>
      </c>
      <c r="BA643" s="100">
        <v>-0.22999999999999998</v>
      </c>
      <c r="BB643" s="100">
        <v>9.93</v>
      </c>
      <c r="BC643" s="100">
        <v>15.690000000000001</v>
      </c>
      <c r="BE643" s="12">
        <v>2021</v>
      </c>
      <c r="BF643" s="12">
        <f t="shared" si="170"/>
        <v>0</v>
      </c>
      <c r="BG643" s="100">
        <v>14.219999999999999</v>
      </c>
      <c r="BH643" s="55" t="s">
        <v>121</v>
      </c>
      <c r="BI643" s="55" t="s">
        <v>122</v>
      </c>
    </row>
    <row r="644" spans="1:61" ht="12.75" customHeight="1" x14ac:dyDescent="0.2">
      <c r="A644" s="55" t="s">
        <v>1289</v>
      </c>
      <c r="B644" s="55" t="s">
        <v>1290</v>
      </c>
      <c r="C644" s="156" t="s">
        <v>116</v>
      </c>
      <c r="D644" s="98" t="s">
        <v>215</v>
      </c>
      <c r="E644" s="157">
        <v>17</v>
      </c>
      <c r="F644" s="2">
        <v>236</v>
      </c>
      <c r="G644" s="2" t="s">
        <v>119</v>
      </c>
      <c r="H644" s="2" t="s">
        <v>118</v>
      </c>
      <c r="I644" s="100">
        <v>95.17</v>
      </c>
      <c r="J644" s="101">
        <f t="shared" si="156"/>
        <v>1.6391720079857099</v>
      </c>
      <c r="K644" s="104">
        <v>0.39</v>
      </c>
      <c r="L644" s="71">
        <v>4</v>
      </c>
      <c r="M644" s="28">
        <f t="shared" si="157"/>
        <v>1.56</v>
      </c>
      <c r="N644" s="103" t="s">
        <v>147</v>
      </c>
      <c r="O644" s="104">
        <v>0.38</v>
      </c>
      <c r="P644" s="158">
        <v>46013</v>
      </c>
      <c r="Q644" s="158">
        <v>46034</v>
      </c>
      <c r="R644" s="28">
        <f t="shared" si="158"/>
        <v>2.6315789473684235</v>
      </c>
      <c r="S644" s="105">
        <f>IF(INDEX(Historical!$D$7:$D1641,MATCH(B644,Historical!$B$7:$B$1044,0))=0,"n/a",(INDEX(Historical!$C$7:$C$1044,MATCH(B644,Historical!$B$7:$B$1044,0))/INDEX(Historical!$D$7:$D$1044,MATCH(B644,Historical!$B$7:$B$1044,0))-1)*100)</f>
        <v>5.555555555555558</v>
      </c>
      <c r="T644" s="105">
        <f>IF(INDEX(Historical!$F$7:$F$1044,MATCH(B644,Historical!$B$7:$B$1044,0))=0,"n/a",((INDEX(Historical!$C$7:$C$1044,MATCH(B644,Historical!$B$7:$B$1044,0))/INDEX(Historical!$F$7:$F$1044,MATCH(B644,Historical!$B$7:$B$1044,0)))^(1/3)-1)*100)</f>
        <v>8.1983855523197757</v>
      </c>
      <c r="U644" s="105">
        <f>IF(INDEX(Historical!$H$7:$H$1044,MATCH(B644,Historical!$B$7:$B$1044,0))=0,"n/a",((INDEX(Historical!$C$7:$C$1044,MATCH(B644,Historical!$B$7:$B$1044,0))/INDEX(Historical!$H$7:$H$1044,MATCH(B644,Historical!$B$7:$B$1044,0)))^(1/5)-1)*100)</f>
        <v>8.7348394571074905</v>
      </c>
      <c r="V644" s="105">
        <f>IF(INDEX(Historical!$M$7:$M$1044,MATCH(B644,Historical!$B$7:$B$1044,0))=0,"n/a",((INDEX(Historical!$C$7:$C$1044,MATCH(B644,Historical!$B$7:$B$1044,0))/INDEX(Historical!$M$7:$M$1044,MATCH(B644,Historical!$B$7:$B$1044,0)))^(1/10)-1)*100)</f>
        <v>11.760248395950734</v>
      </c>
      <c r="W644" s="106">
        <f t="shared" si="159"/>
        <v>0.74274276894653457</v>
      </c>
      <c r="X644" s="107">
        <f t="shared" si="160"/>
        <v>10.156790066404058</v>
      </c>
      <c r="Y644" s="159"/>
      <c r="Z644" s="101">
        <f t="shared" si="161"/>
        <v>46.706586826347305</v>
      </c>
      <c r="AA644" s="109">
        <f t="shared" si="162"/>
        <v>28.494011976047904</v>
      </c>
      <c r="AB644" s="71">
        <v>10</v>
      </c>
      <c r="AC644" s="100">
        <v>3.34</v>
      </c>
      <c r="AD644" s="100">
        <v>2.0299999999999998</v>
      </c>
      <c r="AE644" s="100">
        <v>2.0299999999999998</v>
      </c>
      <c r="AF644" s="100">
        <v>6.5</v>
      </c>
      <c r="AG644" s="100">
        <v>22.95</v>
      </c>
      <c r="AH644" s="100">
        <v>8.33</v>
      </c>
      <c r="AI644" s="100">
        <v>11.4</v>
      </c>
      <c r="AJ644" s="100">
        <v>0.86</v>
      </c>
      <c r="AK644" s="100">
        <v>9.2299999999999986</v>
      </c>
      <c r="AL644" s="100">
        <v>9230</v>
      </c>
      <c r="AM644" s="100">
        <v>0.33999999999999997</v>
      </c>
      <c r="AN644" s="100">
        <v>0.84</v>
      </c>
      <c r="AO644" s="110">
        <f t="shared" si="163"/>
        <v>-18.120000510954704</v>
      </c>
      <c r="AP644" s="111">
        <f t="shared" si="164"/>
        <v>10.374011465093201</v>
      </c>
      <c r="AQ644" s="112">
        <f t="shared" si="165"/>
        <v>186.90771094111733</v>
      </c>
      <c r="AR644" s="101">
        <f>INDEX(Historical!$C$7:$C$1045,MATCH(B644,Historical!$B$7:$B$1045,0))*IF(AH644="n/a",1.03,IF(AH644&lt;0,1.01,IF(AH644&gt;10,1.1,(1+AH644/100))))</f>
        <v>1.6466159999999999</v>
      </c>
      <c r="AS644" s="109">
        <f t="shared" si="166"/>
        <v>1.8112775999999999</v>
      </c>
      <c r="AT644" s="109">
        <f t="shared" si="172"/>
        <v>1.97845852248</v>
      </c>
      <c r="AU644" s="109">
        <f t="shared" si="172"/>
        <v>2.1610702441049039</v>
      </c>
      <c r="AV644" s="109">
        <f t="shared" si="172"/>
        <v>2.3605370276357864</v>
      </c>
      <c r="AW644" s="109">
        <f t="shared" si="167"/>
        <v>9.9579593942206905</v>
      </c>
      <c r="AX644" s="113">
        <f t="shared" si="168"/>
        <v>10.463338651067238</v>
      </c>
      <c r="AY644" s="100">
        <v>0.73</v>
      </c>
      <c r="AZ644" s="100">
        <v>42.07</v>
      </c>
      <c r="BA644" s="100">
        <v>-9.5200000000000014</v>
      </c>
      <c r="BB644" s="100">
        <v>-0.98</v>
      </c>
      <c r="BC644" s="100">
        <v>14.42</v>
      </c>
      <c r="BE644" s="12">
        <v>2010</v>
      </c>
      <c r="BF644" s="12">
        <f t="shared" si="170"/>
        <v>1</v>
      </c>
      <c r="BG644" s="100">
        <v>8.9499999999999993</v>
      </c>
      <c r="BH644" s="55" t="s">
        <v>121</v>
      </c>
      <c r="BI644" s="55" t="s">
        <v>122</v>
      </c>
    </row>
    <row r="645" spans="1:61" ht="12.75" customHeight="1" x14ac:dyDescent="0.2">
      <c r="A645" s="149" t="s">
        <v>1291</v>
      </c>
      <c r="B645" s="55" t="s">
        <v>1292</v>
      </c>
      <c r="C645" s="156" t="s">
        <v>116</v>
      </c>
      <c r="D645" s="98" t="s">
        <v>117</v>
      </c>
      <c r="E645" s="157">
        <v>13</v>
      </c>
      <c r="F645" s="2">
        <v>441</v>
      </c>
      <c r="G645" s="2" t="s">
        <v>146</v>
      </c>
      <c r="H645" s="2" t="s">
        <v>146</v>
      </c>
      <c r="I645" s="100">
        <v>32.32</v>
      </c>
      <c r="J645" s="101">
        <f t="shared" si="156"/>
        <v>0.89108910891089099</v>
      </c>
      <c r="K645" s="104">
        <v>7.1999999999999995E-2</v>
      </c>
      <c r="L645" s="2">
        <v>4</v>
      </c>
      <c r="M645" s="28">
        <f t="shared" si="157"/>
        <v>0.28799999999999998</v>
      </c>
      <c r="N645" s="2" t="s">
        <v>151</v>
      </c>
      <c r="O645" s="104">
        <v>6.5000000000000002E-2</v>
      </c>
      <c r="P645" s="158">
        <v>46156</v>
      </c>
      <c r="Q645" s="158">
        <v>46175</v>
      </c>
      <c r="R645" s="28">
        <f t="shared" si="158"/>
        <v>10.769230769230758</v>
      </c>
      <c r="S645" s="105">
        <f>IF(INDEX(Historical!$D$7:$D1642,MATCH(B645,Historical!$B$7:$B$1044,0))=0,"n/a",(INDEX(Historical!$C$7:$C$1044,MATCH(B645,Historical!$B$7:$B$1044,0))/INDEX(Historical!$D$7:$D$1044,MATCH(B645,Historical!$B$7:$B$1044,0))-1)*100)</f>
        <v>11.946902654867264</v>
      </c>
      <c r="T645" s="105">
        <f>IF(INDEX(Historical!$F$7:$F$1044,MATCH(B645,Historical!$B$7:$B$1044,0))=0,"n/a",((INDEX(Historical!$C$7:$C$1044,MATCH(B645,Historical!$B$7:$B$1044,0))/INDEX(Historical!$F$7:$F$1044,MATCH(B645,Historical!$B$7:$B$1044,0)))^(1/3)-1)*100)</f>
        <v>12.434650167786199</v>
      </c>
      <c r="U645" s="105">
        <f>IF(INDEX(Historical!$H$7:$H$1044,MATCH(B645,Historical!$B$7:$B$1044,0))=0,"n/a",((INDEX(Historical!$C$7:$C$1044,MATCH(B645,Historical!$B$7:$B$1044,0))/INDEX(Historical!$H$7:$H$1044,MATCH(B645,Historical!$B$7:$B$1044,0)))^(1/5)-1)*100)</f>
        <v>13.896221858789893</v>
      </c>
      <c r="V645" s="105">
        <f>IF(INDEX(Historical!$M$7:$M$1044,MATCH(B645,Historical!$B$7:$B$1044,0))=0,"n/a",((INDEX(Historical!$C$7:$C$1044,MATCH(B645,Historical!$B$7:$B$1044,0))/INDEX(Historical!$M$7:$M$1044,MATCH(B645,Historical!$B$7:$B$1044,0)))^(1/10)-1)*100)</f>
        <v>15.099353212157318</v>
      </c>
      <c r="W645" s="106">
        <f t="shared" si="159"/>
        <v>0.92031901390327642</v>
      </c>
      <c r="X645" s="107">
        <f t="shared" si="160"/>
        <v>1.7435661052433997</v>
      </c>
      <c r="Z645" s="101">
        <f t="shared" si="161"/>
        <v>17.245508982035929</v>
      </c>
      <c r="AA645" s="109">
        <f t="shared" si="162"/>
        <v>19.353293413173652</v>
      </c>
      <c r="AB645" s="71">
        <v>9</v>
      </c>
      <c r="AC645" s="100">
        <v>1.67</v>
      </c>
      <c r="AD645" s="100" t="s">
        <v>142</v>
      </c>
      <c r="AE645" s="100">
        <v>1.64</v>
      </c>
      <c r="AF645" s="100">
        <v>4.5</v>
      </c>
      <c r="AG645" s="100">
        <v>25.619999999999997</v>
      </c>
      <c r="AH645" s="100">
        <v>-2.65</v>
      </c>
      <c r="AI645" s="100">
        <v>12.18</v>
      </c>
      <c r="AJ645" s="100">
        <v>7.9699999999999989</v>
      </c>
      <c r="AK645" s="100" t="s">
        <v>142</v>
      </c>
      <c r="AL645" s="100">
        <v>8430</v>
      </c>
      <c r="AM645" s="100">
        <v>0.54</v>
      </c>
      <c r="AN645" s="100">
        <v>0.6</v>
      </c>
      <c r="AO645" s="110">
        <f t="shared" si="163"/>
        <v>-4.5659824454728692</v>
      </c>
      <c r="AP645" s="111">
        <f t="shared" si="164"/>
        <v>14.787310967700783</v>
      </c>
      <c r="AQ645" s="112">
        <f t="shared" si="165"/>
        <v>96.739896376783022</v>
      </c>
      <c r="AR645" s="101">
        <f>INDEX(Historical!$C$7:$C$1045,MATCH(B645,Historical!$B$7:$B$1045,0))*IF(AH645="n/a",1.03,IF(AH645&lt;0,1.01,IF(AH645&gt;10,1.1,(1+AH645/100))))</f>
        <v>0.25552999999999998</v>
      </c>
      <c r="AS645" s="109">
        <f t="shared" si="166"/>
        <v>0.28108300000000003</v>
      </c>
      <c r="AT645" s="109">
        <f t="shared" si="172"/>
        <v>0.28951549000000004</v>
      </c>
      <c r="AU645" s="109">
        <f t="shared" si="172"/>
        <v>0.29820095470000008</v>
      </c>
      <c r="AV645" s="109">
        <f t="shared" si="172"/>
        <v>0.3071469833410001</v>
      </c>
      <c r="AW645" s="109">
        <f t="shared" si="167"/>
        <v>1.4314764280410004</v>
      </c>
      <c r="AX645" s="113">
        <f t="shared" si="168"/>
        <v>4.4290731065625009</v>
      </c>
      <c r="AY645" s="100">
        <v>1</v>
      </c>
      <c r="AZ645" s="100">
        <v>9.3000000000000007</v>
      </c>
      <c r="BA645" s="100">
        <v>-25.080000000000002</v>
      </c>
      <c r="BB645" s="100">
        <v>-0.16999999999999998</v>
      </c>
      <c r="BC645" s="100">
        <v>-6.8500000000000005</v>
      </c>
      <c r="BE645" s="12">
        <v>2014</v>
      </c>
      <c r="BF645" s="12">
        <f t="shared" si="170"/>
        <v>1</v>
      </c>
      <c r="BG645" s="100">
        <v>10.299999999999999</v>
      </c>
      <c r="BH645" s="55" t="s">
        <v>121</v>
      </c>
      <c r="BI645" s="55" t="s">
        <v>122</v>
      </c>
    </row>
    <row r="646" spans="1:61" ht="12.75" customHeight="1" x14ac:dyDescent="0.2">
      <c r="A646" s="123" t="s">
        <v>1293</v>
      </c>
      <c r="B646" s="55" t="s">
        <v>1294</v>
      </c>
      <c r="C646" s="156" t="s">
        <v>198</v>
      </c>
      <c r="D646" s="98" t="s">
        <v>565</v>
      </c>
      <c r="E646" s="157">
        <v>22</v>
      </c>
      <c r="F646" s="2">
        <v>180</v>
      </c>
      <c r="G646" s="2" t="s">
        <v>119</v>
      </c>
      <c r="H646" s="2" t="s">
        <v>118</v>
      </c>
      <c r="I646" s="100">
        <v>281.08</v>
      </c>
      <c r="J646" s="101">
        <f t="shared" si="156"/>
        <v>2.0207770029884728</v>
      </c>
      <c r="K646" s="104">
        <v>1.42</v>
      </c>
      <c r="L646" s="71">
        <v>4</v>
      </c>
      <c r="M646" s="28">
        <f t="shared" si="157"/>
        <v>5.68</v>
      </c>
      <c r="N646" s="103" t="s">
        <v>1295</v>
      </c>
      <c r="O646" s="104">
        <v>1.36</v>
      </c>
      <c r="P646" s="158">
        <v>45961</v>
      </c>
      <c r="Q646" s="158">
        <v>45973</v>
      </c>
      <c r="R646" s="28">
        <f t="shared" si="158"/>
        <v>4.4117647058823399</v>
      </c>
      <c r="S646" s="105">
        <f>IF(INDEX(Historical!$D$7:$D1643,MATCH(B646,Historical!$B$7:$B$1044,0))=0,"n/a",(INDEX(Historical!$C$7:$C$1044,MATCH(B646,Historical!$B$7:$B$1044,0))/INDEX(Historical!$D$7:$D$1044,MATCH(B646,Historical!$B$7:$B$1044,0))-1)*100)</f>
        <v>4.5627376425855459</v>
      </c>
      <c r="T646" s="105">
        <f>IF(INDEX(Historical!$F$7:$F$1044,MATCH(B646,Historical!$B$7:$B$1044,0))=0,"n/a",((INDEX(Historical!$C$7:$C$1044,MATCH(B646,Historical!$B$7:$B$1044,0))/INDEX(Historical!$F$7:$F$1044,MATCH(B646,Historical!$B$7:$B$1044,0)))^(1/3)-1)*100)</f>
        <v>5.4540545239468052</v>
      </c>
      <c r="U646" s="105">
        <f>IF(INDEX(Historical!$H$7:$H$1044,MATCH(B646,Historical!$B$7:$B$1044,0))=0,"n/a",((INDEX(Historical!$C$7:$C$1044,MATCH(B646,Historical!$B$7:$B$1044,0))/INDEX(Historical!$H$7:$H$1044,MATCH(B646,Historical!$B$7:$B$1044,0)))^(1/5)-1)*100)</f>
        <v>8.1344186952810649</v>
      </c>
      <c r="V646" s="105">
        <f>IF(INDEX(Historical!$M$7:$M$1044,MATCH(B646,Historical!$B$7:$B$1044,0))=0,"n/a",((INDEX(Historical!$C$7:$C$1044,MATCH(B646,Historical!$B$7:$B$1044,0))/INDEX(Historical!$M$7:$M$1044,MATCH(B646,Historical!$B$7:$B$1044,0)))^(1/10)-1)*100)</f>
        <v>14.66304358341195</v>
      </c>
      <c r="W646" s="106">
        <f t="shared" si="159"/>
        <v>0.55475649710837616</v>
      </c>
      <c r="X646" s="107" t="str">
        <f t="shared" si="160"/>
        <v>n/a</v>
      </c>
      <c r="Y646" s="123"/>
      <c r="Z646" s="101">
        <f t="shared" si="161"/>
        <v>97.09401709401709</v>
      </c>
      <c r="AA646" s="109">
        <f t="shared" si="162"/>
        <v>48.047863247863248</v>
      </c>
      <c r="AB646" s="71">
        <v>12</v>
      </c>
      <c r="AC646" s="100">
        <v>5.85</v>
      </c>
      <c r="AD646" s="100">
        <v>1.43</v>
      </c>
      <c r="AE646" s="100">
        <v>13.87</v>
      </c>
      <c r="AF646" s="100">
        <v>15.25</v>
      </c>
      <c r="AG646" s="100">
        <v>32.159999999999997</v>
      </c>
      <c r="AH646" s="100">
        <v>38.61</v>
      </c>
      <c r="AI646" s="100">
        <v>16.93</v>
      </c>
      <c r="AJ646" s="100">
        <v>-1.81</v>
      </c>
      <c r="AK646" s="100">
        <v>22.21</v>
      </c>
      <c r="AL646" s="100">
        <v>255810</v>
      </c>
      <c r="AM646" s="100">
        <v>0.25</v>
      </c>
      <c r="AN646" s="100">
        <v>0.84</v>
      </c>
      <c r="AO646" s="110">
        <f t="shared" si="163"/>
        <v>-37.89266754959371</v>
      </c>
      <c r="AP646" s="111">
        <f t="shared" si="164"/>
        <v>10.155195698269537</v>
      </c>
      <c r="AQ646" s="112">
        <f t="shared" si="165"/>
        <v>470.66429693040465</v>
      </c>
      <c r="AR646" s="101">
        <f>INDEX(Historical!$C$7:$C$1045,MATCH(B646,Historical!$B$7:$B$1045,0))*IF(AH646="n/a",1.03,IF(AH646&lt;0,1.01,IF(AH646&gt;10,1.1,(1+AH646/100))))</f>
        <v>6.0500000000000007</v>
      </c>
      <c r="AS646" s="109">
        <f t="shared" si="166"/>
        <v>6.6550000000000011</v>
      </c>
      <c r="AT646" s="109">
        <f t="shared" si="172"/>
        <v>7.3205000000000018</v>
      </c>
      <c r="AU646" s="109">
        <f t="shared" si="172"/>
        <v>8.0525500000000019</v>
      </c>
      <c r="AV646" s="109">
        <f t="shared" si="172"/>
        <v>8.8578050000000026</v>
      </c>
      <c r="AW646" s="109">
        <f t="shared" si="167"/>
        <v>36.935855000000004</v>
      </c>
      <c r="AX646" s="113">
        <f t="shared" si="168"/>
        <v>13.140691262274087</v>
      </c>
      <c r="AY646" s="100">
        <v>1.24</v>
      </c>
      <c r="AZ646" s="100">
        <v>84.04</v>
      </c>
      <c r="BA646" s="100">
        <v>-2.35</v>
      </c>
      <c r="BB646" s="100">
        <v>31.730000000000004</v>
      </c>
      <c r="BC646" s="100">
        <v>45.879999999999995</v>
      </c>
      <c r="BE646" s="12">
        <v>2004</v>
      </c>
      <c r="BF646" s="12">
        <f t="shared" si="170"/>
        <v>2</v>
      </c>
      <c r="BG646" s="100">
        <v>15.659999999999998</v>
      </c>
      <c r="BH646" s="55" t="s">
        <v>121</v>
      </c>
      <c r="BI646" s="55" t="s">
        <v>122</v>
      </c>
    </row>
    <row r="647" spans="1:61" ht="12.75" customHeight="1" x14ac:dyDescent="0.2">
      <c r="A647" s="55" t="s">
        <v>1296</v>
      </c>
      <c r="B647" s="55" t="s">
        <v>1297</v>
      </c>
      <c r="C647" s="156" t="s">
        <v>162</v>
      </c>
      <c r="D647" s="98" t="s">
        <v>296</v>
      </c>
      <c r="E647" s="157">
        <v>15</v>
      </c>
      <c r="F647" s="2">
        <v>334</v>
      </c>
      <c r="G647" s="2" t="s">
        <v>119</v>
      </c>
      <c r="H647" s="2" t="s">
        <v>119</v>
      </c>
      <c r="I647" s="100">
        <v>59.06</v>
      </c>
      <c r="J647" s="101">
        <f t="shared" ref="J647:J710" si="173">(M647/I647)*100</f>
        <v>2.8614967829326106</v>
      </c>
      <c r="K647" s="104">
        <v>0.42249999999999999</v>
      </c>
      <c r="L647" s="71">
        <v>4</v>
      </c>
      <c r="M647" s="28">
        <f t="shared" ref="M647:M710" si="174">K647*L647</f>
        <v>1.69</v>
      </c>
      <c r="N647" s="103" t="s">
        <v>423</v>
      </c>
      <c r="O647" s="104">
        <v>0.40749999999999997</v>
      </c>
      <c r="P647" s="158">
        <v>46052</v>
      </c>
      <c r="Q647" s="158">
        <v>46066</v>
      </c>
      <c r="R647" s="28">
        <f t="shared" ref="R647:R710" si="175">(K647-O647)/O647*100</f>
        <v>3.6809815950920282</v>
      </c>
      <c r="S647" s="105">
        <f>IF(INDEX(Historical!$D$7:$D1644,MATCH(B647,Historical!$B$7:$B$1044,0))=0,"n/a",(INDEX(Historical!$C$7:$C$1044,MATCH(B647,Historical!$B$7:$B$1044,0))/INDEX(Historical!$D$7:$D$1044,MATCH(B647,Historical!$B$7:$B$1044,0))-1)*100)</f>
        <v>5.1612903225806361</v>
      </c>
      <c r="T647" s="105">
        <f>IF(INDEX(Historical!$F$7:$F$1044,MATCH(B647,Historical!$B$7:$B$1044,0))=0,"n/a",((INDEX(Historical!$C$7:$C$1044,MATCH(B647,Historical!$B$7:$B$1044,0))/INDEX(Historical!$F$7:$F$1044,MATCH(B647,Historical!$B$7:$B$1044,0)))^(1/3)-1)*100)</f>
        <v>5.4526751199711398</v>
      </c>
      <c r="U647" s="105">
        <f>IF(INDEX(Historical!$H$7:$H$1044,MATCH(B647,Historical!$B$7:$B$1044,0))=0,"n/a",((INDEX(Historical!$C$7:$C$1044,MATCH(B647,Historical!$B$7:$B$1044,0))/INDEX(Historical!$H$7:$H$1044,MATCH(B647,Historical!$B$7:$B$1044,0)))^(1/5)-1)*100)</f>
        <v>5.7928942504797298</v>
      </c>
      <c r="V647" s="105">
        <f>IF(INDEX(Historical!$M$7:$M$1044,MATCH(B647,Historical!$B$7:$B$1044,0))=0,"n/a",((INDEX(Historical!$C$7:$C$1044,MATCH(B647,Historical!$B$7:$B$1044,0))/INDEX(Historical!$M$7:$M$1044,MATCH(B647,Historical!$B$7:$B$1044,0)))^(1/10)-1)*100)</f>
        <v>7.3766280639786519</v>
      </c>
      <c r="W647" s="106">
        <f t="shared" ref="W647:W710" si="176">IF(OR(U647&lt;=0,U647="n/a",V647&lt;=0,V647="n/a"),"n/a",U647/V647)</f>
        <v>0.78530382720086322</v>
      </c>
      <c r="X647" s="107" t="str">
        <f t="shared" ref="X647:X710" si="177">IF(OR(AJ647&lt;=0,AJ647="n/a",U647&lt;=0,U647="n/a"),"n/a",U647/AJ647)</f>
        <v>n/a</v>
      </c>
      <c r="Y647" s="159"/>
      <c r="Z647" s="101">
        <f t="shared" ref="Z647:Z710" si="178">IF(OR(AC647&lt;0.01,AC647="n/a"),"n/a",M647/AC647*100)</f>
        <v>116.55172413793105</v>
      </c>
      <c r="AA647" s="109">
        <f t="shared" ref="AA647:AA710" si="179">IF(OR(AC647&lt;0.01,AC647="n/a"),"n/a",I647/AC647)</f>
        <v>40.731034482758623</v>
      </c>
      <c r="AB647" s="71">
        <v>12</v>
      </c>
      <c r="AC647" s="100">
        <v>1.45</v>
      </c>
      <c r="AD647" s="100">
        <v>1.17</v>
      </c>
      <c r="AE647" s="100">
        <v>2.97</v>
      </c>
      <c r="AF647" s="100">
        <v>1.89</v>
      </c>
      <c r="AG647" s="100">
        <v>5.09</v>
      </c>
      <c r="AH647" s="100">
        <v>26.779999999999998</v>
      </c>
      <c r="AI647" s="100">
        <v>12.030000000000001</v>
      </c>
      <c r="AJ647" s="100">
        <v>-7.23</v>
      </c>
      <c r="AK647" s="100">
        <v>15.2</v>
      </c>
      <c r="AL647" s="100">
        <v>6430</v>
      </c>
      <c r="AM647" s="100">
        <v>1.08</v>
      </c>
      <c r="AN647" s="100">
        <v>1.68</v>
      </c>
      <c r="AO647" s="110">
        <f t="shared" ref="AO647:AO710" si="180">IF(U647="n/a","n/a",IF(AA647&lt;0,"n/a",IF(AA647="n/a","n/a",J647+U647-AA647)))</f>
        <v>-32.076643449346285</v>
      </c>
      <c r="AP647" s="111">
        <f t="shared" ref="AP647:AP710" si="181">IF(U647="n/a","n/a",J647+U647)</f>
        <v>8.65439103341234</v>
      </c>
      <c r="AQ647" s="112">
        <f t="shared" ref="AQ647:AQ710" si="182">IF(OR(AC647&lt;0.01,AC647="n/a",AF647="n/a"),"n/a",(I647/SQRT(22.5*AC647*(I647/AF647))-1)*100)</f>
        <v>84.970454304240832</v>
      </c>
      <c r="AR647" s="101">
        <f>INDEX(Historical!$C$7:$C$1045,MATCH(B647,Historical!$B$7:$B$1045,0))*IF(AH647="n/a",1.03,IF(AH647&lt;0,1.01,IF(AH647&gt;10,1.1,(1+AH647/100))))</f>
        <v>1.7929999999999999</v>
      </c>
      <c r="AS647" s="109">
        <f t="shared" ref="AS647:AS710" si="183">IF($AI647="n/a",1.03*AR647,IF($AI647&lt;0,1.01*AR647,IF($AI647&gt;10,1.1*AR647,(1+$AI647/100)*AR647)))</f>
        <v>1.9723000000000002</v>
      </c>
      <c r="AT647" s="109">
        <f t="shared" ref="AT647:AV666" si="184">IF($AK647="n/a",1.03*AS647,IF($AK647&lt;0,1.01*AS647,IF($AK647&gt;10,1.1*AS647,(1+$AK647/100)*AS647)))</f>
        <v>2.1695300000000004</v>
      </c>
      <c r="AU647" s="109">
        <f t="shared" si="184"/>
        <v>2.3864830000000006</v>
      </c>
      <c r="AV647" s="109">
        <f t="shared" si="184"/>
        <v>2.6251313000000009</v>
      </c>
      <c r="AW647" s="109">
        <f t="shared" ref="AW647:AW710" si="185">SUM(AR647:AV647)</f>
        <v>10.946444300000001</v>
      </c>
      <c r="AX647" s="113">
        <f t="shared" ref="AX647:AX710" si="186">AW647/I647*100</f>
        <v>18.534446833728413</v>
      </c>
      <c r="AY647" s="100">
        <v>0.17</v>
      </c>
      <c r="AZ647" s="100">
        <v>14.48</v>
      </c>
      <c r="BA647" s="100">
        <v>-0.77</v>
      </c>
      <c r="BB647" s="100">
        <v>0.38999999999999996</v>
      </c>
      <c r="BC647" s="100">
        <v>1.8800000000000001</v>
      </c>
      <c r="BE647" s="12">
        <v>2012</v>
      </c>
      <c r="BF647" s="12">
        <f t="shared" si="170"/>
        <v>1</v>
      </c>
      <c r="BG647" s="100">
        <v>1.27</v>
      </c>
      <c r="BH647" s="55" t="s">
        <v>121</v>
      </c>
      <c r="BI647" s="55" t="s">
        <v>122</v>
      </c>
    </row>
    <row r="648" spans="1:61" ht="12.75" customHeight="1" x14ac:dyDescent="0.2">
      <c r="A648" s="123" t="s">
        <v>1298</v>
      </c>
      <c r="B648" s="55" t="s">
        <v>1299</v>
      </c>
      <c r="C648" s="156" t="s">
        <v>134</v>
      </c>
      <c r="D648" s="98" t="s">
        <v>157</v>
      </c>
      <c r="E648" s="157">
        <v>15</v>
      </c>
      <c r="F648" s="2">
        <v>350</v>
      </c>
      <c r="G648" s="2" t="s">
        <v>146</v>
      </c>
      <c r="H648" s="2" t="s">
        <v>146</v>
      </c>
      <c r="I648" s="100">
        <v>95.75</v>
      </c>
      <c r="J648" s="101">
        <f t="shared" si="173"/>
        <v>2.1514360313315928</v>
      </c>
      <c r="K648" s="104">
        <v>1.03</v>
      </c>
      <c r="L648" s="71">
        <v>2</v>
      </c>
      <c r="M648" s="28">
        <f t="shared" si="174"/>
        <v>2.06</v>
      </c>
      <c r="N648" s="103" t="s">
        <v>944</v>
      </c>
      <c r="O648" s="104">
        <v>1</v>
      </c>
      <c r="P648" s="158">
        <v>46127</v>
      </c>
      <c r="Q648" s="158">
        <v>46142</v>
      </c>
      <c r="R648" s="28">
        <f t="shared" si="175"/>
        <v>3.0000000000000027</v>
      </c>
      <c r="S648" s="105">
        <f>IF(INDEX(Historical!$D$7:$D1645,MATCH(B648,Historical!$B$7:$B$1044,0))=0,"n/a",(INDEX(Historical!$C$7:$C$1044,MATCH(B648,Historical!$B$7:$B$1044,0))/INDEX(Historical!$D$7:$D$1044,MATCH(B648,Historical!$B$7:$B$1044,0))-1)*100)</f>
        <v>7.7348066298342566</v>
      </c>
      <c r="T648" s="105">
        <f>IF(INDEX(Historical!$F$7:$F$1044,MATCH(B648,Historical!$B$7:$B$1044,0))=0,"n/a",((INDEX(Historical!$C$7:$C$1044,MATCH(B648,Historical!$B$7:$B$1044,0))/INDEX(Historical!$F$7:$F$1044,MATCH(B648,Historical!$B$7:$B$1044,0)))^(1/3)-1)*100)</f>
        <v>8.4212458844721283</v>
      </c>
      <c r="U648" s="105">
        <f>IF(INDEX(Historical!$H$7:$H$1044,MATCH(B648,Historical!$B$7:$B$1044,0))=0,"n/a",((INDEX(Historical!$C$7:$C$1044,MATCH(B648,Historical!$B$7:$B$1044,0))/INDEX(Historical!$H$7:$H$1044,MATCH(B648,Historical!$B$7:$B$1044,0)))^(1/5)-1)*100)</f>
        <v>8.28110103069295</v>
      </c>
      <c r="V648" s="105">
        <f>IF(INDEX(Historical!$M$7:$M$1044,MATCH(B648,Historical!$B$7:$B$1044,0))=0,"n/a",((INDEX(Historical!$C$7:$C$1044,MATCH(B648,Historical!$B$7:$B$1044,0))/INDEX(Historical!$M$7:$M$1044,MATCH(B648,Historical!$B$7:$B$1044,0)))^(1/10)-1)*100)</f>
        <v>9.3187009928353159</v>
      </c>
      <c r="W648" s="106">
        <f t="shared" si="176"/>
        <v>0.88865401272772626</v>
      </c>
      <c r="X648" s="107" t="str">
        <f t="shared" si="177"/>
        <v>n/a</v>
      </c>
      <c r="Y648" s="123"/>
      <c r="Z648" s="101" t="str">
        <f t="shared" si="178"/>
        <v>n/a</v>
      </c>
      <c r="AA648" s="109" t="str">
        <f t="shared" si="179"/>
        <v>n/a</v>
      </c>
      <c r="AB648" s="71">
        <v>12</v>
      </c>
      <c r="AC648" s="100" t="s">
        <v>142</v>
      </c>
      <c r="AD648" s="100" t="s">
        <v>142</v>
      </c>
      <c r="AE648" s="100" t="s">
        <v>142</v>
      </c>
      <c r="AF648" s="100" t="s">
        <v>142</v>
      </c>
      <c r="AG648" s="100" t="s">
        <v>142</v>
      </c>
      <c r="AH648" s="100" t="s">
        <v>142</v>
      </c>
      <c r="AI648" s="100" t="s">
        <v>142</v>
      </c>
      <c r="AJ648" s="100" t="s">
        <v>142</v>
      </c>
      <c r="AK648" s="100" t="s">
        <v>142</v>
      </c>
      <c r="AL648" s="100" t="s">
        <v>142</v>
      </c>
      <c r="AM648" s="100" t="s">
        <v>142</v>
      </c>
      <c r="AN648" s="100" t="s">
        <v>142</v>
      </c>
      <c r="AO648" s="110" t="str">
        <f t="shared" si="180"/>
        <v>n/a</v>
      </c>
      <c r="AP648" s="111">
        <f t="shared" si="181"/>
        <v>10.432537062024544</v>
      </c>
      <c r="AQ648" s="112" t="str">
        <f t="shared" si="182"/>
        <v>n/a</v>
      </c>
      <c r="AR648" s="101">
        <f>INDEX(Historical!$C$7:$C$1045,MATCH(B648,Historical!$B$7:$B$1045,0))*IF(AH648="n/a",1.03,IF(AH648&lt;0,1.01,IF(AH648&gt;10,1.1,(1+AH648/100))))</f>
        <v>2.0085000000000002</v>
      </c>
      <c r="AS648" s="109">
        <f t="shared" si="183"/>
        <v>2.0687550000000003</v>
      </c>
      <c r="AT648" s="109">
        <f t="shared" si="184"/>
        <v>2.1308176500000005</v>
      </c>
      <c r="AU648" s="109">
        <f t="shared" si="184"/>
        <v>2.1947421795000004</v>
      </c>
      <c r="AV648" s="109">
        <f t="shared" si="184"/>
        <v>2.2605844448850005</v>
      </c>
      <c r="AW648" s="109">
        <f t="shared" si="185"/>
        <v>10.663399274385004</v>
      </c>
      <c r="AX648" s="113">
        <f t="shared" si="186"/>
        <v>11.136709424945174</v>
      </c>
      <c r="AY648" s="100" t="s">
        <v>142</v>
      </c>
      <c r="AZ648" s="100" t="s">
        <v>142</v>
      </c>
      <c r="BA648" s="100" t="s">
        <v>142</v>
      </c>
      <c r="BB648" s="100" t="s">
        <v>142</v>
      </c>
      <c r="BC648" s="100" t="s">
        <v>142</v>
      </c>
      <c r="BD648" s="20" t="s">
        <v>108</v>
      </c>
      <c r="BE648" s="12">
        <v>2012</v>
      </c>
      <c r="BF648" s="12">
        <f t="shared" si="170"/>
        <v>1</v>
      </c>
      <c r="BG648" s="100" t="s">
        <v>142</v>
      </c>
      <c r="BH648" s="55" t="s">
        <v>121</v>
      </c>
      <c r="BI648" s="55" t="s">
        <v>122</v>
      </c>
    </row>
    <row r="649" spans="1:61" ht="12.75" customHeight="1" x14ac:dyDescent="0.2">
      <c r="A649" s="123" t="s">
        <v>512</v>
      </c>
      <c r="B649" s="55" t="s">
        <v>513</v>
      </c>
      <c r="C649" s="156" t="s">
        <v>134</v>
      </c>
      <c r="D649" s="98" t="s">
        <v>157</v>
      </c>
      <c r="E649" s="157">
        <v>37</v>
      </c>
      <c r="F649" s="2">
        <v>78</v>
      </c>
      <c r="G649" s="2" t="s">
        <v>146</v>
      </c>
      <c r="H649" s="2" t="s">
        <v>146</v>
      </c>
      <c r="I649" s="100">
        <v>53.25</v>
      </c>
      <c r="J649" s="101">
        <f t="shared" si="173"/>
        <v>2.8544600938967135</v>
      </c>
      <c r="K649" s="104">
        <v>0.38</v>
      </c>
      <c r="L649" s="71">
        <v>4</v>
      </c>
      <c r="M649" s="28">
        <f t="shared" si="174"/>
        <v>1.52</v>
      </c>
      <c r="N649" s="103" t="s">
        <v>209</v>
      </c>
      <c r="O649" s="104">
        <v>0.37</v>
      </c>
      <c r="P649" s="158">
        <v>46055</v>
      </c>
      <c r="Q649" s="158">
        <v>46065</v>
      </c>
      <c r="R649" s="28">
        <f t="shared" si="175"/>
        <v>2.7027027027027053</v>
      </c>
      <c r="S649" s="105">
        <f>IF(INDEX(Historical!$D$7:$D1646,MATCH(B649,Historical!$B$7:$B$1044,0))=0,"n/a",(INDEX(Historical!$C$7:$C$1044,MATCH(B649,Historical!$B$7:$B$1044,0))/INDEX(Historical!$D$7:$D$1044,MATCH(B649,Historical!$B$7:$B$1044,0))-1)*100)</f>
        <v>5.0000000000000044</v>
      </c>
      <c r="T649" s="105">
        <f>IF(INDEX(Historical!$F$7:$F$1044,MATCH(B649,Historical!$B$7:$B$1044,0))=0,"n/a",((INDEX(Historical!$C$7:$C$1044,MATCH(B649,Historical!$B$7:$B$1044,0))/INDEX(Historical!$F$7:$F$1044,MATCH(B649,Historical!$B$7:$B$1044,0)))^(1/3)-1)*100)</f>
        <v>6.4108309819487674</v>
      </c>
      <c r="U649" s="105">
        <f>IF(INDEX(Historical!$H$7:$H$1044,MATCH(B649,Historical!$B$7:$B$1044,0))=0,"n/a",((INDEX(Historical!$C$7:$C$1044,MATCH(B649,Historical!$B$7:$B$1044,0))/INDEX(Historical!$H$7:$H$1044,MATCH(B649,Historical!$B$7:$B$1044,0)))^(1/5)-1)*100)</f>
        <v>5.5892882483376871</v>
      </c>
      <c r="V649" s="105">
        <f>IF(INDEX(Historical!$M$7:$M$1044,MATCH(B649,Historical!$B$7:$B$1044,0))=0,"n/a",((INDEX(Historical!$C$7:$C$1044,MATCH(B649,Historical!$B$7:$B$1044,0))/INDEX(Historical!$M$7:$M$1044,MATCH(B649,Historical!$B$7:$B$1044,0)))^(1/10)-1)*100)</f>
        <v>4.3529210056618473</v>
      </c>
      <c r="W649" s="106">
        <f t="shared" si="176"/>
        <v>1.2840316286621549</v>
      </c>
      <c r="X649" s="107" t="str">
        <f t="shared" si="177"/>
        <v>n/a</v>
      </c>
      <c r="Y649" s="165"/>
      <c r="Z649" s="101" t="str">
        <f t="shared" si="178"/>
        <v>n/a</v>
      </c>
      <c r="AA649" s="109" t="str">
        <f t="shared" si="179"/>
        <v>n/a</v>
      </c>
      <c r="AB649" s="71">
        <v>12</v>
      </c>
      <c r="AC649" s="100" t="s">
        <v>142</v>
      </c>
      <c r="AD649" s="100" t="s">
        <v>142</v>
      </c>
      <c r="AE649" s="100" t="s">
        <v>142</v>
      </c>
      <c r="AF649" s="100" t="s">
        <v>142</v>
      </c>
      <c r="AG649" s="100" t="s">
        <v>142</v>
      </c>
      <c r="AH649" s="100" t="s">
        <v>142</v>
      </c>
      <c r="AI649" s="100" t="s">
        <v>142</v>
      </c>
      <c r="AJ649" s="100" t="s">
        <v>142</v>
      </c>
      <c r="AK649" s="100" t="s">
        <v>142</v>
      </c>
      <c r="AL649" s="100" t="s">
        <v>142</v>
      </c>
      <c r="AM649" s="100" t="s">
        <v>142</v>
      </c>
      <c r="AN649" s="100" t="s">
        <v>142</v>
      </c>
      <c r="AO649" s="110" t="str">
        <f t="shared" si="180"/>
        <v>n/a</v>
      </c>
      <c r="AP649" s="111">
        <f t="shared" si="181"/>
        <v>8.4437483422344002</v>
      </c>
      <c r="AQ649" s="112" t="str">
        <f t="shared" si="182"/>
        <v>n/a</v>
      </c>
      <c r="AR649" s="101">
        <f>INDEX(Historical!$C$7:$C$1045,MATCH(B649,Historical!$B$7:$B$1045,0))*IF(AH649="n/a",1.03,IF(AH649&lt;0,1.01,IF(AH649&gt;10,1.1,(1+AH649/100))))</f>
        <v>1.5141</v>
      </c>
      <c r="AS649" s="109">
        <f t="shared" si="183"/>
        <v>1.559523</v>
      </c>
      <c r="AT649" s="109">
        <f t="shared" si="184"/>
        <v>1.6063086900000001</v>
      </c>
      <c r="AU649" s="109">
        <f t="shared" si="184"/>
        <v>1.6544979507000002</v>
      </c>
      <c r="AV649" s="109">
        <f t="shared" si="184"/>
        <v>1.7041328892210001</v>
      </c>
      <c r="AW649" s="109">
        <f t="shared" si="185"/>
        <v>8.0385625299210002</v>
      </c>
      <c r="AX649" s="113">
        <f t="shared" si="186"/>
        <v>15.095892074969013</v>
      </c>
      <c r="AY649" s="100" t="s">
        <v>142</v>
      </c>
      <c r="AZ649" s="100" t="s">
        <v>142</v>
      </c>
      <c r="BA649" s="100" t="s">
        <v>142</v>
      </c>
      <c r="BB649" s="100" t="s">
        <v>142</v>
      </c>
      <c r="BC649" s="100" t="s">
        <v>142</v>
      </c>
      <c r="BD649" s="20" t="s">
        <v>108</v>
      </c>
      <c r="BE649" s="12">
        <v>1992</v>
      </c>
      <c r="BF649" s="12">
        <f t="shared" si="170"/>
        <v>3</v>
      </c>
      <c r="BG649" s="100" t="s">
        <v>142</v>
      </c>
      <c r="BH649" s="55" t="s">
        <v>121</v>
      </c>
      <c r="BI649" s="55" t="s">
        <v>122</v>
      </c>
    </row>
    <row r="650" spans="1:61" ht="12.75" customHeight="1" x14ac:dyDescent="0.2">
      <c r="A650" s="123" t="s">
        <v>1300</v>
      </c>
      <c r="B650" s="55" t="s">
        <v>1301</v>
      </c>
      <c r="C650" s="156" t="s">
        <v>134</v>
      </c>
      <c r="D650" s="98" t="s">
        <v>157</v>
      </c>
      <c r="E650" s="157">
        <v>13</v>
      </c>
      <c r="F650" s="2">
        <v>443</v>
      </c>
      <c r="G650" s="2" t="s">
        <v>146</v>
      </c>
      <c r="H650" s="2" t="s">
        <v>146</v>
      </c>
      <c r="I650" s="100">
        <v>16.39</v>
      </c>
      <c r="J650" s="101">
        <f t="shared" si="173"/>
        <v>4.7589993898718728</v>
      </c>
      <c r="K650" s="104">
        <v>0.19500000000000001</v>
      </c>
      <c r="L650" s="71">
        <v>4</v>
      </c>
      <c r="M650" s="28">
        <f t="shared" si="174"/>
        <v>0.78</v>
      </c>
      <c r="N650" s="103" t="s">
        <v>312</v>
      </c>
      <c r="O650" s="104">
        <v>0.1925</v>
      </c>
      <c r="P650" s="158">
        <v>46183</v>
      </c>
      <c r="Q650" s="158">
        <v>46192</v>
      </c>
      <c r="R650" s="28">
        <f t="shared" si="175"/>
        <v>1.2987012987012998</v>
      </c>
      <c r="S650" s="105">
        <f>IF(INDEX(Historical!$D$7:$D1647,MATCH(B650,Historical!$B$7:$B$1044,0))=0,"n/a",(INDEX(Historical!$C$7:$C$1044,MATCH(B650,Historical!$B$7:$B$1044,0))/INDEX(Historical!$D$7:$D$1044,MATCH(B650,Historical!$B$7:$B$1044,0))-1)*100)</f>
        <v>5.6737588652482351</v>
      </c>
      <c r="T650" s="105">
        <f>IF(INDEX(Historical!$F$7:$F$1044,MATCH(B650,Historical!$B$7:$B$1044,0))=0,"n/a",((INDEX(Historical!$C$7:$C$1044,MATCH(B650,Historical!$B$7:$B$1044,0))/INDEX(Historical!$F$7:$F$1044,MATCH(B650,Historical!$B$7:$B$1044,0)))^(1/3)-1)*100)</f>
        <v>6.0291838476180803</v>
      </c>
      <c r="U650" s="105">
        <f>IF(INDEX(Historical!$H$7:$H$1044,MATCH(B650,Historical!$B$7:$B$1044,0))=0,"n/a",((INDEX(Historical!$C$7:$C$1044,MATCH(B650,Historical!$B$7:$B$1044,0))/INDEX(Historical!$H$7:$H$1044,MATCH(B650,Historical!$B$7:$B$1044,0)))^(1/5)-1)*100)</f>
        <v>5.5009288875074169</v>
      </c>
      <c r="V650" s="105">
        <f>IF(INDEX(Historical!$M$7:$M$1044,MATCH(B650,Historical!$B$7:$B$1044,0))=0,"n/a",((INDEX(Historical!$C$7:$C$1044,MATCH(B650,Historical!$B$7:$B$1044,0))/INDEX(Historical!$M$7:$M$1044,MATCH(B650,Historical!$B$7:$B$1044,0)))^(1/10)-1)*100)</f>
        <v>7.2495441299204266</v>
      </c>
      <c r="W650" s="106">
        <f t="shared" si="176"/>
        <v>0.75879652415713994</v>
      </c>
      <c r="X650" s="107" t="str">
        <f t="shared" si="177"/>
        <v>n/a</v>
      </c>
      <c r="Y650" s="165"/>
      <c r="Z650" s="101">
        <f t="shared" si="178"/>
        <v>58.208955223880601</v>
      </c>
      <c r="AA650" s="109">
        <f t="shared" si="179"/>
        <v>12.23134328358209</v>
      </c>
      <c r="AB650" s="71">
        <v>12</v>
      </c>
      <c r="AC650" s="100">
        <v>1.34</v>
      </c>
      <c r="AD650" s="100">
        <v>1.01</v>
      </c>
      <c r="AE650" s="100">
        <v>1.99</v>
      </c>
      <c r="AF650" s="100">
        <v>1.34</v>
      </c>
      <c r="AG650" s="100">
        <v>11</v>
      </c>
      <c r="AH650" s="100">
        <v>0.75</v>
      </c>
      <c r="AI650" s="100">
        <v>18.52</v>
      </c>
      <c r="AJ650" s="100">
        <v>-0.59</v>
      </c>
      <c r="AK650" s="100">
        <v>10.130000000000001</v>
      </c>
      <c r="AL650" s="100">
        <v>94.36</v>
      </c>
      <c r="AM650" s="100">
        <v>16.53</v>
      </c>
      <c r="AN650" s="100">
        <v>1.86</v>
      </c>
      <c r="AO650" s="110">
        <f t="shared" si="180"/>
        <v>-1.9714150062028004</v>
      </c>
      <c r="AP650" s="111">
        <f t="shared" si="181"/>
        <v>10.25992827737929</v>
      </c>
      <c r="AQ650" s="112">
        <f t="shared" si="182"/>
        <v>-14.651043096916261</v>
      </c>
      <c r="AR650" s="101">
        <f>INDEX(Historical!$C$7:$C$1045,MATCH(B650,Historical!$B$7:$B$1045,0))*IF(AH650="n/a",1.03,IF(AH650&lt;0,1.01,IF(AH650&gt;10,1.1,(1+AH650/100))))</f>
        <v>0.75058750000000007</v>
      </c>
      <c r="AS650" s="109">
        <f t="shared" si="183"/>
        <v>0.82564625000000014</v>
      </c>
      <c r="AT650" s="109">
        <f t="shared" si="184"/>
        <v>0.9082108750000002</v>
      </c>
      <c r="AU650" s="109">
        <f t="shared" si="184"/>
        <v>0.99903196250000026</v>
      </c>
      <c r="AV650" s="109">
        <f t="shared" si="184"/>
        <v>1.0989351587500005</v>
      </c>
      <c r="AW650" s="109">
        <f t="shared" si="185"/>
        <v>4.5824117462500009</v>
      </c>
      <c r="AX650" s="113">
        <f t="shared" si="186"/>
        <v>27.958582954545459</v>
      </c>
      <c r="AY650" s="100">
        <v>0.36</v>
      </c>
      <c r="AZ650" s="100">
        <v>35.299999999999997</v>
      </c>
      <c r="BA650" s="100">
        <v>-5.45</v>
      </c>
      <c r="BB650" s="100">
        <v>5.21</v>
      </c>
      <c r="BC650" s="100">
        <v>15.790000000000001</v>
      </c>
      <c r="BE650" s="12">
        <v>2014</v>
      </c>
      <c r="BF650" s="12">
        <f t="shared" si="170"/>
        <v>1</v>
      </c>
      <c r="BG650" s="100">
        <v>0.88</v>
      </c>
      <c r="BH650" s="55" t="s">
        <v>121</v>
      </c>
      <c r="BI650" s="55" t="s">
        <v>122</v>
      </c>
    </row>
    <row r="651" spans="1:61" ht="12.75" customHeight="1" x14ac:dyDescent="0.2">
      <c r="A651" s="116" t="s">
        <v>514</v>
      </c>
      <c r="B651" s="55" t="s">
        <v>515</v>
      </c>
      <c r="C651" s="156" t="s">
        <v>134</v>
      </c>
      <c r="D651" s="98" t="s">
        <v>157</v>
      </c>
      <c r="E651" s="157">
        <v>50</v>
      </c>
      <c r="F651" s="2">
        <v>52</v>
      </c>
      <c r="G651" s="2" t="s">
        <v>146</v>
      </c>
      <c r="H651" s="2" t="s">
        <v>146</v>
      </c>
      <c r="I651" s="100">
        <v>43.81</v>
      </c>
      <c r="J651" s="101">
        <f t="shared" si="173"/>
        <v>3.4695275051358139</v>
      </c>
      <c r="K651" s="104">
        <v>0.38</v>
      </c>
      <c r="L651" s="71">
        <v>4</v>
      </c>
      <c r="M651" s="28">
        <f t="shared" si="174"/>
        <v>1.52</v>
      </c>
      <c r="N651" s="103" t="s">
        <v>141</v>
      </c>
      <c r="O651" s="104">
        <v>0.37</v>
      </c>
      <c r="P651" s="158">
        <v>46003</v>
      </c>
      <c r="Q651" s="158">
        <v>46024</v>
      </c>
      <c r="R651" s="28">
        <f t="shared" si="175"/>
        <v>2.7027027027027053</v>
      </c>
      <c r="S651" s="105">
        <f>IF(INDEX(Historical!$D$7:$D1648,MATCH(B651,Historical!$B$7:$B$1044,0))=0,"n/a",(INDEX(Historical!$C$7:$C$1044,MATCH(B651,Historical!$B$7:$B$1044,0))/INDEX(Historical!$D$7:$D$1044,MATCH(B651,Historical!$B$7:$B$1044,0))-1)*100)</f>
        <v>0</v>
      </c>
      <c r="T651" s="105">
        <f>IF(INDEX(Historical!$F$7:$F$1044,MATCH(B651,Historical!$B$7:$B$1044,0))=0,"n/a",((INDEX(Historical!$C$7:$C$1044,MATCH(B651,Historical!$B$7:$B$1044,0))/INDEX(Historical!$F$7:$F$1044,MATCH(B651,Historical!$B$7:$B$1044,0)))^(1/3)-1)*100)</f>
        <v>0.91748244185174688</v>
      </c>
      <c r="U651" s="105">
        <f>IF(INDEX(Historical!$H$7:$H$1044,MATCH(B651,Historical!$B$7:$B$1044,0))=0,"n/a",((INDEX(Historical!$C$7:$C$1044,MATCH(B651,Historical!$B$7:$B$1044,0))/INDEX(Historical!$H$7:$H$1044,MATCH(B651,Historical!$B$7:$B$1044,0)))^(1/5)-1)*100)</f>
        <v>1.1175959835464599</v>
      </c>
      <c r="V651" s="105">
        <f>IF(INDEX(Historical!$M$7:$M$1044,MATCH(B651,Historical!$B$7:$B$1044,0))=0,"n/a",((INDEX(Historical!$C$7:$C$1044,MATCH(B651,Historical!$B$7:$B$1044,0))/INDEX(Historical!$M$7:$M$1044,MATCH(B651,Historical!$B$7:$B$1044,0)))^(1/10)-1)*100)</f>
        <v>1.4624101940841294</v>
      </c>
      <c r="W651" s="106">
        <f t="shared" si="176"/>
        <v>0.76421512108398704</v>
      </c>
      <c r="X651" s="107">
        <f t="shared" si="177"/>
        <v>0.17544677920666557</v>
      </c>
      <c r="Y651" s="165" t="s">
        <v>237</v>
      </c>
      <c r="Z651" s="101">
        <f t="shared" si="178"/>
        <v>42.696629213483142</v>
      </c>
      <c r="AA651" s="109">
        <f t="shared" si="179"/>
        <v>12.306179775280899</v>
      </c>
      <c r="AB651" s="71">
        <v>12</v>
      </c>
      <c r="AC651" s="100">
        <v>3.56</v>
      </c>
      <c r="AD651" s="100" t="s">
        <v>142</v>
      </c>
      <c r="AE651" s="100">
        <v>3.33</v>
      </c>
      <c r="AF651" s="100">
        <v>1.1100000000000001</v>
      </c>
      <c r="AG651" s="100">
        <v>9.32</v>
      </c>
      <c r="AH651" s="100">
        <v>10.76</v>
      </c>
      <c r="AI651" s="100">
        <v>4.75</v>
      </c>
      <c r="AJ651" s="100">
        <v>6.370000000000001</v>
      </c>
      <c r="AK651" s="100" t="s">
        <v>142</v>
      </c>
      <c r="AL651" s="100">
        <v>6120</v>
      </c>
      <c r="AM651" s="100">
        <v>2.39</v>
      </c>
      <c r="AN651" s="100">
        <v>0.14000000000000001</v>
      </c>
      <c r="AO651" s="110">
        <f t="shared" si="180"/>
        <v>-7.7190562865986259</v>
      </c>
      <c r="AP651" s="111">
        <f t="shared" si="181"/>
        <v>4.5871234886822734</v>
      </c>
      <c r="AQ651" s="112">
        <f t="shared" si="182"/>
        <v>-22.083065453403663</v>
      </c>
      <c r="AR651" s="101">
        <f>INDEX(Historical!$C$7:$C$1045,MATCH(B651,Historical!$B$7:$B$1045,0))*IF(AH651="n/a",1.03,IF(AH651&lt;0,1.01,IF(AH651&gt;10,1.1,(1+AH651/100))))</f>
        <v>1.6280000000000001</v>
      </c>
      <c r="AS651" s="109">
        <f t="shared" si="183"/>
        <v>1.7053300000000002</v>
      </c>
      <c r="AT651" s="109">
        <f t="shared" si="184"/>
        <v>1.7564899000000003</v>
      </c>
      <c r="AU651" s="109">
        <f t="shared" si="184"/>
        <v>1.8091845970000002</v>
      </c>
      <c r="AV651" s="109">
        <f t="shared" si="184"/>
        <v>1.8634601349100002</v>
      </c>
      <c r="AW651" s="109">
        <f t="shared" si="185"/>
        <v>8.7624646319099995</v>
      </c>
      <c r="AX651" s="113">
        <f t="shared" si="186"/>
        <v>20.001060561310201</v>
      </c>
      <c r="AY651" s="100">
        <v>0.74</v>
      </c>
      <c r="AZ651" s="100">
        <v>30</v>
      </c>
      <c r="BA651" s="100">
        <v>-4.6100000000000003</v>
      </c>
      <c r="BB651" s="100">
        <v>4.32</v>
      </c>
      <c r="BC651" s="100">
        <v>11.76</v>
      </c>
      <c r="BE651" s="12">
        <v>1975</v>
      </c>
      <c r="BF651" s="12">
        <f t="shared" si="170"/>
        <v>5</v>
      </c>
      <c r="BG651" s="100">
        <v>1.51</v>
      </c>
      <c r="BH651" s="55" t="s">
        <v>121</v>
      </c>
      <c r="BI651" s="55" t="s">
        <v>122</v>
      </c>
    </row>
    <row r="652" spans="1:61" ht="12.75" customHeight="1" x14ac:dyDescent="0.2">
      <c r="A652" s="123" t="s">
        <v>1302</v>
      </c>
      <c r="B652" s="55" t="s">
        <v>1303</v>
      </c>
      <c r="C652" s="156" t="s">
        <v>134</v>
      </c>
      <c r="D652" s="98" t="s">
        <v>157</v>
      </c>
      <c r="E652" s="157">
        <v>12</v>
      </c>
      <c r="F652" s="2">
        <v>454</v>
      </c>
      <c r="G652" s="2" t="s">
        <v>146</v>
      </c>
      <c r="H652" s="2" t="s">
        <v>146</v>
      </c>
      <c r="I652" s="100">
        <v>33.33</v>
      </c>
      <c r="J652" s="101">
        <f t="shared" si="173"/>
        <v>3.0003000300030007</v>
      </c>
      <c r="K652" s="104">
        <v>0.25</v>
      </c>
      <c r="L652" s="71">
        <v>4</v>
      </c>
      <c r="M652" s="28">
        <f t="shared" si="174"/>
        <v>1</v>
      </c>
      <c r="N652" s="103" t="s">
        <v>740</v>
      </c>
      <c r="O652" s="104">
        <v>0.24</v>
      </c>
      <c r="P652" s="158">
        <v>45915</v>
      </c>
      <c r="Q652" s="158">
        <v>45933</v>
      </c>
      <c r="R652" s="28">
        <f t="shared" si="175"/>
        <v>4.1666666666666705</v>
      </c>
      <c r="S652" s="105">
        <f>IF(INDEX(Historical!$D$7:$D1649,MATCH(B652,Historical!$B$7:$B$1044,0))=0,"n/a",(INDEX(Historical!$C$7:$C$1044,MATCH(B652,Historical!$B$7:$B$1044,0))/INDEX(Historical!$D$7:$D$1044,MATCH(B652,Historical!$B$7:$B$1044,0))-1)*100)</f>
        <v>4.3010752688172005</v>
      </c>
      <c r="T652" s="105">
        <f>IF(INDEX(Historical!$F$7:$F$1044,MATCH(B652,Historical!$B$7:$B$1044,0))=0,"n/a",((INDEX(Historical!$C$7:$C$1044,MATCH(B652,Historical!$B$7:$B$1044,0))/INDEX(Historical!$F$7:$F$1044,MATCH(B652,Historical!$B$7:$B$1044,0)))^(1/3)-1)*100)</f>
        <v>4.9133648112029693</v>
      </c>
      <c r="U652" s="105">
        <f>IF(INDEX(Historical!$H$7:$H$1044,MATCH(B652,Historical!$B$7:$B$1044,0))=0,"n/a",((INDEX(Historical!$C$7:$C$1044,MATCH(B652,Historical!$B$7:$B$1044,0))/INDEX(Historical!$H$7:$H$1044,MATCH(B652,Historical!$B$7:$B$1044,0)))^(1/5)-1)*100)</f>
        <v>6.1421419783766584</v>
      </c>
      <c r="V652" s="105">
        <f>IF(INDEX(Historical!$M$7:$M$1044,MATCH(B652,Historical!$B$7:$B$1044,0))=0,"n/a",((INDEX(Historical!$C$7:$C$1044,MATCH(B652,Historical!$B$7:$B$1044,0))/INDEX(Historical!$M$7:$M$1044,MATCH(B652,Historical!$B$7:$B$1044,0)))^(1/10)-1)*100)</f>
        <v>16.534695027790548</v>
      </c>
      <c r="W652" s="106">
        <f t="shared" si="176"/>
        <v>0.37146992841738574</v>
      </c>
      <c r="X652" s="107">
        <f t="shared" si="177"/>
        <v>0.94640092116743579</v>
      </c>
      <c r="Y652" s="123"/>
      <c r="Z652" s="101">
        <f t="shared" si="178"/>
        <v>36.630036630036628</v>
      </c>
      <c r="AA652" s="109">
        <f t="shared" si="179"/>
        <v>12.208791208791208</v>
      </c>
      <c r="AB652" s="71">
        <v>12</v>
      </c>
      <c r="AC652" s="100">
        <v>2.73</v>
      </c>
      <c r="AD652" s="100" t="s">
        <v>142</v>
      </c>
      <c r="AE652" s="100">
        <v>2.58</v>
      </c>
      <c r="AF652" s="100">
        <v>1.0900000000000001</v>
      </c>
      <c r="AG652" s="100">
        <v>9.4700000000000006</v>
      </c>
      <c r="AH652" s="100">
        <v>10.38</v>
      </c>
      <c r="AI652" s="100">
        <v>10.220000000000001</v>
      </c>
      <c r="AJ652" s="100">
        <v>6.49</v>
      </c>
      <c r="AK652" s="100" t="s">
        <v>142</v>
      </c>
      <c r="AL652" s="100">
        <v>3990</v>
      </c>
      <c r="AM652" s="100">
        <v>0.64</v>
      </c>
      <c r="AN652" s="100">
        <v>0.03</v>
      </c>
      <c r="AO652" s="110">
        <f t="shared" si="180"/>
        <v>-3.0663492004115493</v>
      </c>
      <c r="AP652" s="111">
        <f t="shared" si="181"/>
        <v>9.1424420083796587</v>
      </c>
      <c r="AQ652" s="112">
        <f t="shared" si="182"/>
        <v>-23.09433652531775</v>
      </c>
      <c r="AR652" s="101">
        <f>INDEX(Historical!$C$7:$C$1045,MATCH(B652,Historical!$B$7:$B$1045,0))*IF(AH652="n/a",1.03,IF(AH652&lt;0,1.01,IF(AH652&gt;10,1.1,(1+AH652/100))))</f>
        <v>1.0669999999999999</v>
      </c>
      <c r="AS652" s="109">
        <f t="shared" si="183"/>
        <v>1.1737</v>
      </c>
      <c r="AT652" s="109">
        <f t="shared" si="184"/>
        <v>1.2089110000000001</v>
      </c>
      <c r="AU652" s="109">
        <f t="shared" si="184"/>
        <v>1.2451783300000001</v>
      </c>
      <c r="AV652" s="109">
        <f t="shared" si="184"/>
        <v>1.2825336799000002</v>
      </c>
      <c r="AW652" s="109">
        <f t="shared" si="185"/>
        <v>5.9773230099000001</v>
      </c>
      <c r="AX652" s="113">
        <f t="shared" si="186"/>
        <v>17.933762405940595</v>
      </c>
      <c r="AY652" s="100">
        <v>0.85</v>
      </c>
      <c r="AZ652" s="100">
        <v>24</v>
      </c>
      <c r="BA652" s="100">
        <v>-9.36</v>
      </c>
      <c r="BB652" s="100">
        <v>3.11</v>
      </c>
      <c r="BC652" s="100">
        <v>4.2299999999999995</v>
      </c>
      <c r="BE652" s="12">
        <v>2014</v>
      </c>
      <c r="BF652" s="12">
        <f t="shared" si="170"/>
        <v>1</v>
      </c>
      <c r="BG652" s="100">
        <v>1.21</v>
      </c>
      <c r="BH652" s="55" t="s">
        <v>121</v>
      </c>
      <c r="BI652" s="55" t="s">
        <v>122</v>
      </c>
    </row>
    <row r="653" spans="1:61" ht="12.75" customHeight="1" x14ac:dyDescent="0.2">
      <c r="A653" s="55" t="s">
        <v>1304</v>
      </c>
      <c r="B653" s="55" t="s">
        <v>1305</v>
      </c>
      <c r="C653" s="156" t="s">
        <v>300</v>
      </c>
      <c r="D653" s="98" t="s">
        <v>301</v>
      </c>
      <c r="E653" s="157">
        <v>16</v>
      </c>
      <c r="F653" s="2">
        <v>301</v>
      </c>
      <c r="G653" s="2" t="s">
        <v>119</v>
      </c>
      <c r="H653" s="2" t="s">
        <v>119</v>
      </c>
      <c r="I653" s="100">
        <v>36.340000000000003</v>
      </c>
      <c r="J653" s="101">
        <f t="shared" si="173"/>
        <v>4.7881122729774344</v>
      </c>
      <c r="K653" s="104">
        <v>0.14499999999999999</v>
      </c>
      <c r="L653" s="71">
        <v>12</v>
      </c>
      <c r="M653" s="28">
        <f t="shared" si="174"/>
        <v>1.7399999999999998</v>
      </c>
      <c r="N653" s="103" t="s">
        <v>428</v>
      </c>
      <c r="O653" s="104">
        <v>0.14333333333333334</v>
      </c>
      <c r="P653" s="158">
        <v>46127</v>
      </c>
      <c r="Q653" s="158">
        <v>46142</v>
      </c>
      <c r="R653" s="28">
        <f t="shared" si="175"/>
        <v>1.1627906976744067</v>
      </c>
      <c r="S653" s="105">
        <f>IF(INDEX(Historical!$D$7:$D1650,MATCH(B653,Historical!$B$7:$B$1044,0))=0,"n/a",(INDEX(Historical!$C$7:$C$1044,MATCH(B653,Historical!$B$7:$B$1044,0))/INDEX(Historical!$D$7:$D$1044,MATCH(B653,Historical!$B$7:$B$1044,0))-1)*100)</f>
        <v>1.1799410029498469</v>
      </c>
      <c r="T653" s="105">
        <f>IF(INDEX(Historical!$F$7:$F$1044,MATCH(B653,Historical!$B$7:$B$1044,0))=0,"n/a",((INDEX(Historical!$C$7:$C$1044,MATCH(B653,Historical!$B$7:$B$1044,0))/INDEX(Historical!$F$7:$F$1044,MATCH(B653,Historical!$B$7:$B$1044,0)))^(1/3)-1)*100)</f>
        <v>4.5080829326748173</v>
      </c>
      <c r="U653" s="105">
        <f>IF(INDEX(Historical!$H$7:$H$1044,MATCH(B653,Historical!$B$7:$B$1044,0))=0,"n/a",((INDEX(Historical!$C$7:$C$1044,MATCH(B653,Historical!$B$7:$B$1044,0))/INDEX(Historical!$H$7:$H$1044,MATCH(B653,Historical!$B$7:$B$1044,0)))^(1/5)-1)*100)</f>
        <v>3.8107598403714915</v>
      </c>
      <c r="V653" s="105">
        <f>IF(INDEX(Historical!$M$7:$M$1044,MATCH(B653,Historical!$B$7:$B$1044,0))=0,"n/a",((INDEX(Historical!$C$7:$C$1044,MATCH(B653,Historical!$B$7:$B$1044,0))/INDEX(Historical!$M$7:$M$1044,MATCH(B653,Historical!$B$7:$B$1044,0)))^(1/10)-1)*100)</f>
        <v>4.6126654858211769</v>
      </c>
      <c r="W653" s="106">
        <f t="shared" si="176"/>
        <v>0.82615135480458002</v>
      </c>
      <c r="X653" s="107">
        <f t="shared" si="177"/>
        <v>9.3423874488146402E-2</v>
      </c>
      <c r="Y653" s="164"/>
      <c r="Z653" s="101">
        <f t="shared" si="178"/>
        <v>118.36734693877548</v>
      </c>
      <c r="AA653" s="109">
        <f t="shared" si="179"/>
        <v>24.721088435374153</v>
      </c>
      <c r="AB653" s="71">
        <v>12</v>
      </c>
      <c r="AC653" s="100">
        <v>1.47</v>
      </c>
      <c r="AD653" s="100" t="s">
        <v>142</v>
      </c>
      <c r="AE653" s="100">
        <v>11.13</v>
      </c>
      <c r="AF653" s="100">
        <v>3.6</v>
      </c>
      <c r="AG653" s="100">
        <v>14.84</v>
      </c>
      <c r="AH653" s="100">
        <v>-54.85</v>
      </c>
      <c r="AI653" s="100">
        <v>2.1999999999999997</v>
      </c>
      <c r="AJ653" s="100">
        <v>40.79</v>
      </c>
      <c r="AK653" s="100">
        <v>-21.349999999999998</v>
      </c>
      <c r="AL653" s="100">
        <v>19110</v>
      </c>
      <c r="AM653" s="100">
        <v>0.54999999999999993</v>
      </c>
      <c r="AN653" s="100">
        <v>1.78</v>
      </c>
      <c r="AO653" s="110">
        <f t="shared" si="180"/>
        <v>-16.122216322025228</v>
      </c>
      <c r="AP653" s="111">
        <f t="shared" si="181"/>
        <v>8.598872113348925</v>
      </c>
      <c r="AQ653" s="112">
        <f t="shared" si="182"/>
        <v>98.881224595482209</v>
      </c>
      <c r="AR653" s="101">
        <f>INDEX(Historical!$C$7:$C$1045,MATCH(B653,Historical!$B$7:$B$1045,0))*IF(AH653="n/a",1.03,IF(AH653&lt;0,1.01,IF(AH653&gt;10,1.1,(1+AH653/100))))</f>
        <v>1.7321500000000001</v>
      </c>
      <c r="AS653" s="109">
        <f t="shared" si="183"/>
        <v>1.7702573000000001</v>
      </c>
      <c r="AT653" s="109">
        <f t="shared" si="184"/>
        <v>1.7879598730000001</v>
      </c>
      <c r="AU653" s="109">
        <f t="shared" si="184"/>
        <v>1.8058394717300001</v>
      </c>
      <c r="AV653" s="109">
        <f t="shared" si="184"/>
        <v>1.8238978664473002</v>
      </c>
      <c r="AW653" s="109">
        <f t="shared" si="185"/>
        <v>8.9201045111772999</v>
      </c>
      <c r="AX653" s="113">
        <f t="shared" si="186"/>
        <v>24.546242463338743</v>
      </c>
      <c r="AY653" s="100">
        <v>0.72</v>
      </c>
      <c r="AZ653" s="100">
        <v>10.32</v>
      </c>
      <c r="BA653" s="100">
        <v>-17.260000000000002</v>
      </c>
      <c r="BB653" s="100">
        <v>1.9900000000000002</v>
      </c>
      <c r="BC653" s="100">
        <v>-1.01</v>
      </c>
      <c r="BE653" s="12">
        <v>2011</v>
      </c>
      <c r="BF653" s="12">
        <f t="shared" si="170"/>
        <v>1</v>
      </c>
      <c r="BG653" s="100">
        <v>4.66</v>
      </c>
      <c r="BH653" s="55" t="s">
        <v>121</v>
      </c>
      <c r="BI653" s="55" t="s">
        <v>302</v>
      </c>
    </row>
    <row r="654" spans="1:61" ht="12.75" customHeight="1" x14ac:dyDescent="0.2">
      <c r="A654" s="55" t="s">
        <v>1306</v>
      </c>
      <c r="B654" s="55" t="s">
        <v>1307</v>
      </c>
      <c r="C654" s="156" t="s">
        <v>116</v>
      </c>
      <c r="D654" s="98" t="s">
        <v>150</v>
      </c>
      <c r="E654" s="157">
        <v>14</v>
      </c>
      <c r="F654" s="2">
        <v>388</v>
      </c>
      <c r="G654" s="2" t="s">
        <v>146</v>
      </c>
      <c r="H654" s="2" t="s">
        <v>146</v>
      </c>
      <c r="I654" s="100">
        <v>89.49</v>
      </c>
      <c r="J654" s="101">
        <f t="shared" si="173"/>
        <v>1.6091183372443849</v>
      </c>
      <c r="K654" s="104">
        <v>0.36</v>
      </c>
      <c r="L654" s="71">
        <v>4</v>
      </c>
      <c r="M654" s="28">
        <f t="shared" si="174"/>
        <v>1.44</v>
      </c>
      <c r="N654" s="103" t="s">
        <v>158</v>
      </c>
      <c r="O654" s="104">
        <v>0.35</v>
      </c>
      <c r="P654" s="158">
        <v>46083</v>
      </c>
      <c r="Q654" s="158">
        <v>46097</v>
      </c>
      <c r="R654" s="28">
        <f t="shared" si="175"/>
        <v>2.8571428571428599</v>
      </c>
      <c r="S654" s="105">
        <f>IF(INDEX(Historical!$D$7:$D1651,MATCH(B654,Historical!$B$7:$B$1044,0))=0,"n/a",(INDEX(Historical!$C$7:$C$1044,MATCH(B654,Historical!$B$7:$B$1044,0))/INDEX(Historical!$D$7:$D$1044,MATCH(B654,Historical!$B$7:$B$1044,0))-1)*100)</f>
        <v>6.0606060606060552</v>
      </c>
      <c r="T654" s="105">
        <f>IF(INDEX(Historical!$F$7:$F$1044,MATCH(B654,Historical!$B$7:$B$1044,0))=0,"n/a",((INDEX(Historical!$C$7:$C$1044,MATCH(B654,Historical!$B$7:$B$1044,0))/INDEX(Historical!$F$7:$F$1044,MATCH(B654,Historical!$B$7:$B$1044,0)))^(1/3)-1)*100)</f>
        <v>13.798047356553855</v>
      </c>
      <c r="U654" s="105">
        <f>IF(INDEX(Historical!$H$7:$H$1044,MATCH(B654,Historical!$B$7:$B$1044,0))=0,"n/a",((INDEX(Historical!$C$7:$C$1044,MATCH(B654,Historical!$B$7:$B$1044,0))/INDEX(Historical!$H$7:$H$1044,MATCH(B654,Historical!$B$7:$B$1044,0)))^(1/5)-1)*100)</f>
        <v>22.865967908314722</v>
      </c>
      <c r="V654" s="105">
        <f>IF(INDEX(Historical!$M$7:$M$1044,MATCH(B654,Historical!$B$7:$B$1044,0))=0,"n/a",((INDEX(Historical!$C$7:$C$1044,MATCH(B654,Historical!$B$7:$B$1044,0))/INDEX(Historical!$M$7:$M$1044,MATCH(B654,Historical!$B$7:$B$1044,0)))^(1/10)-1)*100)</f>
        <v>17.745290034487816</v>
      </c>
      <c r="W654" s="106">
        <f t="shared" si="176"/>
        <v>1.2885654651952667</v>
      </c>
      <c r="X654" s="107">
        <f t="shared" si="177"/>
        <v>5.0476750349480621</v>
      </c>
      <c r="Y654" s="123"/>
      <c r="Z654" s="101">
        <f t="shared" si="178"/>
        <v>31.648351648351646</v>
      </c>
      <c r="AA654" s="109">
        <f t="shared" si="179"/>
        <v>19.668131868131869</v>
      </c>
      <c r="AB654" s="71">
        <v>12</v>
      </c>
      <c r="AC654" s="100">
        <v>4.55</v>
      </c>
      <c r="AD654" s="100">
        <v>1.84</v>
      </c>
      <c r="AE654" s="100">
        <v>0.82</v>
      </c>
      <c r="AF654" s="100">
        <v>1.65</v>
      </c>
      <c r="AG654" s="100">
        <v>8.16</v>
      </c>
      <c r="AH654" s="100">
        <v>5.0999999999999996</v>
      </c>
      <c r="AI654" s="100">
        <v>15.53</v>
      </c>
      <c r="AJ654" s="100">
        <v>4.53</v>
      </c>
      <c r="AK654" s="100">
        <v>7.9799999999999995</v>
      </c>
      <c r="AL654" s="100">
        <v>5080</v>
      </c>
      <c r="AM654" s="100">
        <v>1.9</v>
      </c>
      <c r="AN654" s="100">
        <v>0.08</v>
      </c>
      <c r="AO654" s="110">
        <f t="shared" si="180"/>
        <v>4.806954377427239</v>
      </c>
      <c r="AP654" s="111">
        <f t="shared" si="181"/>
        <v>24.475086245559108</v>
      </c>
      <c r="AQ654" s="112">
        <f t="shared" si="182"/>
        <v>20.097030368351334</v>
      </c>
      <c r="AR654" s="101">
        <f>INDEX(Historical!$C$7:$C$1045,MATCH(B654,Historical!$B$7:$B$1045,0))*IF(AH654="n/a",1.03,IF(AH654&lt;0,1.01,IF(AH654&gt;10,1.1,(1+AH654/100))))</f>
        <v>1.4713999999999998</v>
      </c>
      <c r="AS654" s="109">
        <f t="shared" si="183"/>
        <v>1.6185399999999999</v>
      </c>
      <c r="AT654" s="109">
        <f t="shared" si="184"/>
        <v>1.747699492</v>
      </c>
      <c r="AU654" s="109">
        <f t="shared" si="184"/>
        <v>1.8871659114616002</v>
      </c>
      <c r="AV654" s="109">
        <f t="shared" si="184"/>
        <v>2.037761751196236</v>
      </c>
      <c r="AW654" s="109">
        <f t="shared" si="185"/>
        <v>8.7625671546578356</v>
      </c>
      <c r="AX654" s="113">
        <f t="shared" si="186"/>
        <v>9.7916718679828314</v>
      </c>
      <c r="AY654" s="100">
        <v>1.35</v>
      </c>
      <c r="AZ654" s="100">
        <v>5.5100000000000007</v>
      </c>
      <c r="BA654" s="100">
        <v>-24.16</v>
      </c>
      <c r="BB654" s="100">
        <v>-5.82</v>
      </c>
      <c r="BC654" s="100">
        <v>-7.8</v>
      </c>
      <c r="BE654" s="12">
        <v>2013</v>
      </c>
      <c r="BF654" s="12">
        <f t="shared" si="170"/>
        <v>1</v>
      </c>
      <c r="BG654" s="100">
        <v>6.32</v>
      </c>
      <c r="BH654" s="55" t="s">
        <v>121</v>
      </c>
      <c r="BI654" s="55" t="s">
        <v>122</v>
      </c>
    </row>
    <row r="655" spans="1:61" ht="12.75" customHeight="1" x14ac:dyDescent="0.2">
      <c r="A655" s="123" t="s">
        <v>516</v>
      </c>
      <c r="B655" s="55" t="s">
        <v>517</v>
      </c>
      <c r="C655" s="156" t="s">
        <v>300</v>
      </c>
      <c r="D655" s="98" t="s">
        <v>518</v>
      </c>
      <c r="E655" s="157">
        <v>40</v>
      </c>
      <c r="F655" s="2">
        <v>70</v>
      </c>
      <c r="G655" s="2" t="s">
        <v>119</v>
      </c>
      <c r="H655" s="2" t="s">
        <v>119</v>
      </c>
      <c r="I655" s="100">
        <v>40.700000000000003</v>
      </c>
      <c r="J655" s="101">
        <f t="shared" si="173"/>
        <v>7.3218673218673214</v>
      </c>
      <c r="K655" s="104">
        <v>0.745</v>
      </c>
      <c r="L655" s="71">
        <v>4</v>
      </c>
      <c r="M655" s="28">
        <f t="shared" si="174"/>
        <v>2.98</v>
      </c>
      <c r="N655" s="103" t="s">
        <v>182</v>
      </c>
      <c r="O655" s="104">
        <v>0.74</v>
      </c>
      <c r="P655" s="158">
        <v>46013</v>
      </c>
      <c r="Q655" s="158">
        <v>46022</v>
      </c>
      <c r="R655" s="28">
        <f t="shared" si="175"/>
        <v>0.67567567567567632</v>
      </c>
      <c r="S655" s="105">
        <f>IF(INDEX(Historical!$D$7:$D1652,MATCH(B655,Historical!$B$7:$B$1044,0))=0,"n/a",(INDEX(Historical!$C$7:$C$1044,MATCH(B655,Historical!$B$7:$B$1044,0))/INDEX(Historical!$D$7:$D$1044,MATCH(B655,Historical!$B$7:$B$1044,0))-1)*100)</f>
        <v>1.3698630136986356</v>
      </c>
      <c r="T655" s="105">
        <f>IF(INDEX(Historical!$F$7:$F$1044,MATCH(B655,Historical!$B$7:$B$1044,0))=0,"n/a",((INDEX(Historical!$C$7:$C$1044,MATCH(B655,Historical!$B$7:$B$1044,0))/INDEX(Historical!$F$7:$F$1044,MATCH(B655,Historical!$B$7:$B$1044,0)))^(1/3)-1)*100)</f>
        <v>1.3890663116861823</v>
      </c>
      <c r="U655" s="105">
        <f>IF(INDEX(Historical!$H$7:$H$1044,MATCH(B655,Historical!$B$7:$B$1044,0))=0,"n/a",((INDEX(Historical!$C$7:$C$1044,MATCH(B655,Historical!$B$7:$B$1044,0))/INDEX(Historical!$H$7:$H$1044,MATCH(B655,Historical!$B$7:$B$1044,0)))^(1/5)-1)*100)</f>
        <v>1.4090059927290843</v>
      </c>
      <c r="V655" s="105">
        <f>IF(INDEX(Historical!$M$7:$M$1044,MATCH(B655,Historical!$B$7:$B$1044,0))=0,"n/a",((INDEX(Historical!$C$7:$C$1044,MATCH(B655,Historical!$B$7:$B$1044,0))/INDEX(Historical!$M$7:$M$1044,MATCH(B655,Historical!$B$7:$B$1044,0)))^(1/10)-1)*100)</f>
        <v>1.4624101940841294</v>
      </c>
      <c r="W655" s="106">
        <f t="shared" si="176"/>
        <v>0.96348206435439221</v>
      </c>
      <c r="X655" s="107" t="str">
        <f t="shared" si="177"/>
        <v>n/a</v>
      </c>
      <c r="Y655" s="123"/>
      <c r="Z655" s="101">
        <f t="shared" si="178"/>
        <v>231.00775193798449</v>
      </c>
      <c r="AA655" s="109">
        <f t="shared" si="179"/>
        <v>31.550387596899228</v>
      </c>
      <c r="AB655" s="71">
        <v>12</v>
      </c>
      <c r="AC655" s="100">
        <v>1.29</v>
      </c>
      <c r="AD655" s="100" t="s">
        <v>142</v>
      </c>
      <c r="AE655" s="100">
        <v>5.69</v>
      </c>
      <c r="AF655" s="100">
        <v>3.82</v>
      </c>
      <c r="AG655" s="100">
        <v>11.16</v>
      </c>
      <c r="AH655" s="100" t="s">
        <v>142</v>
      </c>
      <c r="AI655" s="100" t="s">
        <v>142</v>
      </c>
      <c r="AJ655" s="100">
        <v>-2.11</v>
      </c>
      <c r="AK655" s="100" t="s">
        <v>142</v>
      </c>
      <c r="AL655" s="100">
        <v>564.70000000000005</v>
      </c>
      <c r="AM655" s="100">
        <v>8.2900000000000009</v>
      </c>
      <c r="AN655" s="100">
        <v>2.63</v>
      </c>
      <c r="AO655" s="110">
        <f t="shared" si="180"/>
        <v>-22.819514282302823</v>
      </c>
      <c r="AP655" s="111">
        <f t="shared" si="181"/>
        <v>8.7308733145964048</v>
      </c>
      <c r="AQ655" s="112">
        <f t="shared" si="182"/>
        <v>131.44231882326775</v>
      </c>
      <c r="AR655" s="101">
        <f>INDEX(Historical!$C$7:$C$1045,MATCH(B655,Historical!$B$7:$B$1045,0))*IF(AH655="n/a",1.03,IF(AH655&lt;0,1.01,IF(AH655&gt;10,1.1,(1+AH655/100))))</f>
        <v>3.0488</v>
      </c>
      <c r="AS655" s="109">
        <f t="shared" si="183"/>
        <v>3.1402640000000002</v>
      </c>
      <c r="AT655" s="109">
        <f t="shared" si="184"/>
        <v>3.2344719200000003</v>
      </c>
      <c r="AU655" s="109">
        <f t="shared" si="184"/>
        <v>3.3315060776000003</v>
      </c>
      <c r="AV655" s="109">
        <f t="shared" si="184"/>
        <v>3.4314512599280005</v>
      </c>
      <c r="AW655" s="109">
        <f t="shared" si="185"/>
        <v>16.186493257528003</v>
      </c>
      <c r="AX655" s="113">
        <f t="shared" si="186"/>
        <v>39.770253704000005</v>
      </c>
      <c r="AY655" s="100">
        <v>0.87</v>
      </c>
      <c r="AZ655" s="100">
        <v>15.43</v>
      </c>
      <c r="BA655" s="100">
        <v>-8.9499999999999993</v>
      </c>
      <c r="BB655" s="100">
        <v>-3.46</v>
      </c>
      <c r="BC655" s="100">
        <v>0.91999999999999993</v>
      </c>
      <c r="BE655" s="12">
        <v>1986</v>
      </c>
      <c r="BF655" s="12">
        <f t="shared" si="170"/>
        <v>4</v>
      </c>
      <c r="BG655" s="100">
        <v>3.1399999999999997</v>
      </c>
      <c r="BH655" s="55" t="s">
        <v>121</v>
      </c>
      <c r="BI655" s="55" t="s">
        <v>302</v>
      </c>
    </row>
    <row r="656" spans="1:61" ht="12.75" customHeight="1" x14ac:dyDescent="0.2">
      <c r="A656" s="123" t="s">
        <v>519</v>
      </c>
      <c r="B656" s="55" t="s">
        <v>520</v>
      </c>
      <c r="C656" s="156" t="s">
        <v>134</v>
      </c>
      <c r="D656" s="98" t="s">
        <v>157</v>
      </c>
      <c r="E656" s="157">
        <v>33</v>
      </c>
      <c r="F656" s="2">
        <v>96</v>
      </c>
      <c r="G656" s="2" t="s">
        <v>119</v>
      </c>
      <c r="H656" s="2" t="s">
        <v>119</v>
      </c>
      <c r="I656" s="100">
        <v>126.17</v>
      </c>
      <c r="J656" s="101">
        <f t="shared" si="173"/>
        <v>1.3632400729174923</v>
      </c>
      <c r="K656" s="104">
        <v>0.43</v>
      </c>
      <c r="L656" s="71">
        <v>4</v>
      </c>
      <c r="M656" s="28">
        <f t="shared" si="174"/>
        <v>1.72</v>
      </c>
      <c r="N656" s="103" t="s">
        <v>141</v>
      </c>
      <c r="O656" s="104">
        <v>0.4</v>
      </c>
      <c r="P656" s="158">
        <v>46001</v>
      </c>
      <c r="Q656" s="158">
        <v>46024</v>
      </c>
      <c r="R656" s="28">
        <f t="shared" si="175"/>
        <v>7.4999999999999929</v>
      </c>
      <c r="S656" s="105">
        <f>IF(INDEX(Historical!$D$7:$D1653,MATCH(B656,Historical!$B$7:$B$1044,0))=0,"n/a",(INDEX(Historical!$C$7:$C$1044,MATCH(B656,Historical!$B$7:$B$1044,0))/INDEX(Historical!$D$7:$D$1044,MATCH(B656,Historical!$B$7:$B$1044,0))-1)*100)</f>
        <v>2.5641025641025772</v>
      </c>
      <c r="T656" s="105">
        <f>IF(INDEX(Historical!$F$7:$F$1044,MATCH(B656,Historical!$B$7:$B$1044,0))=0,"n/a",((INDEX(Historical!$C$7:$C$1044,MATCH(B656,Historical!$B$7:$B$1044,0))/INDEX(Historical!$F$7:$F$1044,MATCH(B656,Historical!$B$7:$B$1044,0)))^(1/3)-1)*100)</f>
        <v>2.6327791369625153</v>
      </c>
      <c r="U656" s="105">
        <f>IF(INDEX(Historical!$H$7:$H$1044,MATCH(B656,Historical!$B$7:$B$1044,0))=0,"n/a",((INDEX(Historical!$C$7:$C$1044,MATCH(B656,Historical!$B$7:$B$1044,0))/INDEX(Historical!$H$7:$H$1044,MATCH(B656,Historical!$B$7:$B$1044,0)))^(1/5)-1)*100)</f>
        <v>5.2300215891077695</v>
      </c>
      <c r="V656" s="105">
        <f>IF(INDEX(Historical!$M$7:$M$1044,MATCH(B656,Historical!$B$7:$B$1044,0))=0,"n/a",((INDEX(Historical!$C$7:$C$1044,MATCH(B656,Historical!$B$7:$B$1044,0))/INDEX(Historical!$M$7:$M$1044,MATCH(B656,Historical!$B$7:$B$1044,0)))^(1/10)-1)*100)</f>
        <v>5.4627794541358909</v>
      </c>
      <c r="W656" s="106">
        <f t="shared" si="176"/>
        <v>0.95739204429131775</v>
      </c>
      <c r="X656" s="107">
        <f t="shared" si="177"/>
        <v>0.55579400521867905</v>
      </c>
      <c r="Y656" s="123"/>
      <c r="Z656" s="101">
        <f t="shared" si="178"/>
        <v>15.24822695035461</v>
      </c>
      <c r="AA656" s="109">
        <f t="shared" si="179"/>
        <v>11.185283687943263</v>
      </c>
      <c r="AB656" s="71">
        <v>12</v>
      </c>
      <c r="AC656" s="100">
        <v>11.28</v>
      </c>
      <c r="AD656" s="100">
        <v>0.85</v>
      </c>
      <c r="AE656" s="100">
        <v>2.2400000000000002</v>
      </c>
      <c r="AF656" s="100">
        <v>1.27</v>
      </c>
      <c r="AG656" s="100">
        <v>12.11</v>
      </c>
      <c r="AH656" s="100">
        <v>12.139999999999999</v>
      </c>
      <c r="AI656" s="100">
        <v>7.3599999999999994</v>
      </c>
      <c r="AJ656" s="100">
        <v>9.41</v>
      </c>
      <c r="AK656" s="100">
        <v>10.81</v>
      </c>
      <c r="AL656" s="100">
        <v>9610</v>
      </c>
      <c r="AM656" s="100">
        <v>5.4</v>
      </c>
      <c r="AN656" s="100">
        <v>0.51</v>
      </c>
      <c r="AO656" s="110">
        <f t="shared" si="180"/>
        <v>-4.592022025918002</v>
      </c>
      <c r="AP656" s="111">
        <f t="shared" si="181"/>
        <v>6.5932616620252613</v>
      </c>
      <c r="AQ656" s="112">
        <f t="shared" si="182"/>
        <v>-20.542645166135564</v>
      </c>
      <c r="AR656" s="101">
        <f>INDEX(Historical!$C$7:$C$1045,MATCH(B656,Historical!$B$7:$B$1045,0))*IF(AH656="n/a",1.03,IF(AH656&lt;0,1.01,IF(AH656&gt;10,1.1,(1+AH656/100))))</f>
        <v>1.7600000000000002</v>
      </c>
      <c r="AS656" s="109">
        <f t="shared" si="183"/>
        <v>1.8895360000000001</v>
      </c>
      <c r="AT656" s="109">
        <f t="shared" si="184"/>
        <v>2.0784896000000002</v>
      </c>
      <c r="AU656" s="109">
        <f t="shared" si="184"/>
        <v>2.2863385600000004</v>
      </c>
      <c r="AV656" s="109">
        <f t="shared" si="184"/>
        <v>2.5149724160000004</v>
      </c>
      <c r="AW656" s="109">
        <f t="shared" si="185"/>
        <v>10.529336576000002</v>
      </c>
      <c r="AX656" s="113">
        <f t="shared" si="186"/>
        <v>8.3453567218831743</v>
      </c>
      <c r="AY656" s="100">
        <v>0.78</v>
      </c>
      <c r="AZ656" s="100">
        <v>38.71</v>
      </c>
      <c r="BA656" s="100">
        <v>-7.3</v>
      </c>
      <c r="BB656" s="100">
        <v>7.4499999999999993</v>
      </c>
      <c r="BC656" s="100">
        <v>7.7799999999999994</v>
      </c>
      <c r="BE656" s="12">
        <v>1993</v>
      </c>
      <c r="BF656" s="12">
        <f t="shared" si="170"/>
        <v>3</v>
      </c>
      <c r="BG656" s="100">
        <v>1.24</v>
      </c>
      <c r="BH656" s="55" t="s">
        <v>121</v>
      </c>
      <c r="BI656" s="55" t="s">
        <v>122</v>
      </c>
    </row>
    <row r="657" spans="1:61" ht="12.75" customHeight="1" x14ac:dyDescent="0.2">
      <c r="A657" s="116" t="s">
        <v>1665</v>
      </c>
      <c r="B657" s="55" t="s">
        <v>1666</v>
      </c>
      <c r="C657" s="156" t="s">
        <v>300</v>
      </c>
      <c r="D657" s="98" t="s">
        <v>301</v>
      </c>
      <c r="E657" s="157">
        <v>5</v>
      </c>
      <c r="F657" s="2">
        <v>676</v>
      </c>
      <c r="G657" s="2" t="s">
        <v>146</v>
      </c>
      <c r="H657" s="2" t="s">
        <v>146</v>
      </c>
      <c r="I657" s="100">
        <v>15.55</v>
      </c>
      <c r="J657" s="101">
        <f t="shared" si="173"/>
        <v>5.787781350482315</v>
      </c>
      <c r="K657" s="104">
        <v>0.22500000000000001</v>
      </c>
      <c r="L657" s="71">
        <v>4</v>
      </c>
      <c r="M657" s="28">
        <f t="shared" si="174"/>
        <v>0.9</v>
      </c>
      <c r="N657" s="103" t="s">
        <v>158</v>
      </c>
      <c r="O657" s="104">
        <v>0.215</v>
      </c>
      <c r="P657" s="163">
        <v>45792</v>
      </c>
      <c r="Q657" s="163">
        <v>45823</v>
      </c>
      <c r="R657" s="28">
        <f t="shared" si="175"/>
        <v>4.6511627906976782</v>
      </c>
      <c r="S657" s="105">
        <f>IF(INDEX(Historical!$D$7:$D1654,MATCH(B657,Historical!$B$7:$B$1044,0))=0,"n/a",(INDEX(Historical!$C$7:$C$1044,MATCH(B657,Historical!$B$7:$B$1044,0))/INDEX(Historical!$D$7:$D$1044,MATCH(B657,Historical!$B$7:$B$1044,0))-1)*100)</f>
        <v>4.705882352941182</v>
      </c>
      <c r="T657" s="105">
        <f>IF(INDEX(Historical!$F$7:$F$1044,MATCH(B657,Historical!$B$7:$B$1044,0))=0,"n/a",((INDEX(Historical!$C$7:$C$1044,MATCH(B657,Historical!$B$7:$B$1044,0))/INDEX(Historical!$F$7:$F$1044,MATCH(B657,Historical!$B$7:$B$1044,0)))^(1/3)-1)*100)</f>
        <v>3.6175549029630494</v>
      </c>
      <c r="U657" s="105">
        <f>IF(INDEX(Historical!$H$7:$H$1044,MATCH(B657,Historical!$B$7:$B$1044,0))=0,"n/a",((INDEX(Historical!$C$7:$C$1044,MATCH(B657,Historical!$B$7:$B$1044,0))/INDEX(Historical!$H$7:$H$1044,MATCH(B657,Historical!$B$7:$B$1044,0)))^(1/5)-1)*100)</f>
        <v>4.3305512448100103</v>
      </c>
      <c r="V657" s="105">
        <f>IF(INDEX(Historical!$M$7:$M$1044,MATCH(B657,Historical!$B$7:$B$1044,0))=0,"n/a",((INDEX(Historical!$C$7:$C$1044,MATCH(B657,Historical!$B$7:$B$1044,0))/INDEX(Historical!$M$7:$M$1044,MATCH(B657,Historical!$B$7:$B$1044,0)))^(1/10)-1)*100)</f>
        <v>2.1423277808030106</v>
      </c>
      <c r="W657" s="106">
        <f t="shared" si="176"/>
        <v>2.0214232778080232</v>
      </c>
      <c r="X657" s="107" t="str">
        <f t="shared" si="177"/>
        <v>n/a</v>
      </c>
      <c r="Y657" s="162"/>
      <c r="Z657" s="101">
        <f t="shared" si="178"/>
        <v>1285.7142857142856</v>
      </c>
      <c r="AA657" s="109">
        <f t="shared" si="179"/>
        <v>222.14285714285714</v>
      </c>
      <c r="AB657" s="71">
        <v>12</v>
      </c>
      <c r="AC657" s="100">
        <v>7.0000000000000007E-2</v>
      </c>
      <c r="AD657" s="100" t="s">
        <v>142</v>
      </c>
      <c r="AE657" s="100">
        <v>5.05</v>
      </c>
      <c r="AF657" s="100">
        <v>2.2599999999999998</v>
      </c>
      <c r="AG657" s="100">
        <v>2.91</v>
      </c>
      <c r="AH657" s="100">
        <v>51.43</v>
      </c>
      <c r="AI657" s="100">
        <v>6.92</v>
      </c>
      <c r="AJ657" s="100" t="s">
        <v>142</v>
      </c>
      <c r="AK657" s="100" t="s">
        <v>142</v>
      </c>
      <c r="AL657" s="100">
        <v>1320</v>
      </c>
      <c r="AM657" s="100">
        <v>6.13</v>
      </c>
      <c r="AN657" s="100">
        <v>0.84</v>
      </c>
      <c r="AO657" s="110">
        <f t="shared" si="180"/>
        <v>-212.02452454756482</v>
      </c>
      <c r="AP657" s="111">
        <f t="shared" si="181"/>
        <v>10.118332595292326</v>
      </c>
      <c r="AQ657" s="112">
        <f t="shared" si="182"/>
        <v>372.36655123977471</v>
      </c>
      <c r="AR657" s="101">
        <f>INDEX(Historical!$C$7:$C$1045,MATCH(B657,Historical!$B$7:$B$1045,0))*IF(AH657="n/a",1.03,IF(AH657&lt;0,1.01,IF(AH657&gt;10,1.1,(1+AH657/100))))</f>
        <v>0.97900000000000009</v>
      </c>
      <c r="AS657" s="109">
        <f t="shared" si="183"/>
        <v>1.0467468</v>
      </c>
      <c r="AT657" s="109">
        <f t="shared" si="184"/>
        <v>1.078149204</v>
      </c>
      <c r="AU657" s="109">
        <f t="shared" si="184"/>
        <v>1.11049368012</v>
      </c>
      <c r="AV657" s="109">
        <f t="shared" si="184"/>
        <v>1.1438084905236001</v>
      </c>
      <c r="AW657" s="109">
        <f t="shared" si="185"/>
        <v>5.3581981746436007</v>
      </c>
      <c r="AX657" s="113">
        <f t="shared" si="186"/>
        <v>34.45786607487846</v>
      </c>
      <c r="AY657" s="100">
        <v>0.99</v>
      </c>
      <c r="AZ657" s="100">
        <v>11.63</v>
      </c>
      <c r="BA657" s="100">
        <v>-13.469999999999999</v>
      </c>
      <c r="BB657" s="100">
        <v>2.96</v>
      </c>
      <c r="BC657" s="100">
        <v>0.95</v>
      </c>
      <c r="BE657" s="12">
        <v>2021</v>
      </c>
      <c r="BF657" s="12">
        <f t="shared" si="170"/>
        <v>0</v>
      </c>
      <c r="BG657" s="100">
        <v>1.6199999999999999</v>
      </c>
      <c r="BH657" s="55" t="s">
        <v>121</v>
      </c>
      <c r="BI657" s="55" t="s">
        <v>302</v>
      </c>
    </row>
    <row r="658" spans="1:61" ht="12.75" customHeight="1" x14ac:dyDescent="0.2">
      <c r="A658" s="55" t="s">
        <v>1308</v>
      </c>
      <c r="B658" s="55" t="s">
        <v>1309</v>
      </c>
      <c r="C658" s="156" t="s">
        <v>180</v>
      </c>
      <c r="D658" s="98" t="s">
        <v>208</v>
      </c>
      <c r="E658" s="157">
        <v>16</v>
      </c>
      <c r="F658" s="2">
        <v>258</v>
      </c>
      <c r="G658" s="2" t="s">
        <v>146</v>
      </c>
      <c r="H658" s="2" t="s">
        <v>146</v>
      </c>
      <c r="I658" s="100">
        <v>370.48</v>
      </c>
      <c r="J658" s="101">
        <f t="shared" si="173"/>
        <v>2.3860937162599871</v>
      </c>
      <c r="K658" s="104">
        <v>2.21</v>
      </c>
      <c r="L658" s="71">
        <v>4</v>
      </c>
      <c r="M658" s="28">
        <f t="shared" si="174"/>
        <v>8.84</v>
      </c>
      <c r="N658" s="103" t="s">
        <v>506</v>
      </c>
      <c r="O658" s="104">
        <v>2.1</v>
      </c>
      <c r="P658" s="158">
        <v>45824</v>
      </c>
      <c r="Q658" s="158">
        <v>45832</v>
      </c>
      <c r="R658" s="28">
        <f t="shared" si="175"/>
        <v>5.2380952380952319</v>
      </c>
      <c r="S658" s="105">
        <f>IF(INDEX(Historical!$D$7:$D1655,MATCH(B658,Historical!$B$7:$B$1044,0))=0,"n/a",(INDEX(Historical!$C$7:$C$1044,MATCH(B658,Historical!$B$7:$B$1044,0))/INDEX(Historical!$D$7:$D$1044,MATCH(B658,Historical!$B$7:$B$1044,0))-1)*100)</f>
        <v>6.72371638141811</v>
      </c>
      <c r="T658" s="105">
        <f>IF(INDEX(Historical!$F$7:$F$1044,MATCH(B658,Historical!$B$7:$B$1044,0))=0,"n/a",((INDEX(Historical!$C$7:$C$1044,MATCH(B658,Historical!$B$7:$B$1044,0))/INDEX(Historical!$F$7:$F$1044,MATCH(B658,Historical!$B$7:$B$1044,0)))^(1/3)-1)*100)</f>
        <v>10.903373421597816</v>
      </c>
      <c r="U658" s="105">
        <f>IF(INDEX(Historical!$H$7:$H$1044,MATCH(B658,Historical!$B$7:$B$1044,0))=0,"n/a",((INDEX(Historical!$C$7:$C$1044,MATCH(B658,Historical!$B$7:$B$1044,0))/INDEX(Historical!$H$7:$H$1044,MATCH(B658,Historical!$B$7:$B$1044,0)))^(1/5)-1)*100)</f>
        <v>12.567604092234653</v>
      </c>
      <c r="V658" s="105">
        <f>IF(INDEX(Historical!$M$7:$M$1044,MATCH(B658,Historical!$B$7:$B$1044,0))=0,"n/a",((INDEX(Historical!$C$7:$C$1044,MATCH(B658,Historical!$B$7:$B$1044,0))/INDEX(Historical!$M$7:$M$1044,MATCH(B658,Historical!$B$7:$B$1044,0)))^(1/10)-1)*100)</f>
        <v>16.627588854563768</v>
      </c>
      <c r="W658" s="106">
        <f t="shared" si="176"/>
        <v>0.75582841277586843</v>
      </c>
      <c r="X658" s="107" t="str">
        <f t="shared" si="177"/>
        <v>n/a</v>
      </c>
      <c r="Y658" s="55"/>
      <c r="Z658" s="101">
        <f t="shared" si="178"/>
        <v>66.767371601208453</v>
      </c>
      <c r="AA658" s="109">
        <f t="shared" si="179"/>
        <v>27.981873111782477</v>
      </c>
      <c r="AB658" s="71">
        <v>12</v>
      </c>
      <c r="AC658" s="100">
        <v>13.24</v>
      </c>
      <c r="AD658" s="100">
        <v>1.21</v>
      </c>
      <c r="AE658" s="100">
        <v>0.75</v>
      </c>
      <c r="AF658" s="100">
        <v>3.57</v>
      </c>
      <c r="AG658" s="100">
        <v>12.91</v>
      </c>
      <c r="AH658" s="100">
        <v>12.07</v>
      </c>
      <c r="AI658" s="100">
        <v>13.29</v>
      </c>
      <c r="AJ658" s="100">
        <v>-3.7600000000000002</v>
      </c>
      <c r="AK658" s="100">
        <v>14.71</v>
      </c>
      <c r="AL658" s="100">
        <v>336280</v>
      </c>
      <c r="AM658" s="100">
        <v>0.24</v>
      </c>
      <c r="AN658" s="100">
        <v>0.83</v>
      </c>
      <c r="AO658" s="110">
        <f t="shared" si="180"/>
        <v>-13.028175303287837</v>
      </c>
      <c r="AP658" s="111">
        <f t="shared" si="181"/>
        <v>14.95369780849464</v>
      </c>
      <c r="AQ658" s="112">
        <f t="shared" si="182"/>
        <v>110.70810458395171</v>
      </c>
      <c r="AR658" s="101">
        <f>INDEX(Historical!$C$7:$C$1045,MATCH(B658,Historical!$B$7:$B$1045,0))*IF(AH658="n/a",1.03,IF(AH658&lt;0,1.01,IF(AH658&gt;10,1.1,(1+AH658/100))))</f>
        <v>9.6030000000000015</v>
      </c>
      <c r="AS658" s="109">
        <f t="shared" si="183"/>
        <v>10.563300000000002</v>
      </c>
      <c r="AT658" s="109">
        <f t="shared" si="184"/>
        <v>11.619630000000003</v>
      </c>
      <c r="AU658" s="109">
        <f t="shared" si="184"/>
        <v>12.781593000000004</v>
      </c>
      <c r="AV658" s="109">
        <f t="shared" si="184"/>
        <v>14.059752300000007</v>
      </c>
      <c r="AW658" s="109">
        <f t="shared" si="185"/>
        <v>58.627275300000015</v>
      </c>
      <c r="AX658" s="113">
        <f t="shared" si="186"/>
        <v>15.824680225653209</v>
      </c>
      <c r="AY658" s="100">
        <v>0.62</v>
      </c>
      <c r="AZ658" s="100">
        <v>57.92</v>
      </c>
      <c r="BA658" s="100">
        <v>-10.35</v>
      </c>
      <c r="BB658" s="100">
        <v>23.630000000000003</v>
      </c>
      <c r="BC658" s="100">
        <v>17.62</v>
      </c>
      <c r="BE658" s="12">
        <v>2010</v>
      </c>
      <c r="BF658" s="12">
        <f t="shared" si="170"/>
        <v>1</v>
      </c>
      <c r="BG658" s="100">
        <v>3.8699999999999997</v>
      </c>
      <c r="BH658" s="55" t="s">
        <v>121</v>
      </c>
      <c r="BI658" s="55" t="s">
        <v>122</v>
      </c>
    </row>
    <row r="659" spans="1:61" ht="12.75" customHeight="1" x14ac:dyDescent="0.2">
      <c r="A659" s="55" t="s">
        <v>1310</v>
      </c>
      <c r="B659" s="55" t="s">
        <v>1311</v>
      </c>
      <c r="C659" s="156" t="s">
        <v>134</v>
      </c>
      <c r="D659" s="98" t="s">
        <v>135</v>
      </c>
      <c r="E659" s="157">
        <v>17</v>
      </c>
      <c r="F659" s="2">
        <v>232</v>
      </c>
      <c r="G659" s="2" t="s">
        <v>118</v>
      </c>
      <c r="H659" s="2" t="s">
        <v>118</v>
      </c>
      <c r="I659" s="100">
        <v>80.38</v>
      </c>
      <c r="J659" s="101">
        <f t="shared" si="173"/>
        <v>2.2891266484200052</v>
      </c>
      <c r="K659" s="104">
        <v>0.46</v>
      </c>
      <c r="L659" s="71">
        <v>4</v>
      </c>
      <c r="M659" s="28">
        <f t="shared" si="174"/>
        <v>1.84</v>
      </c>
      <c r="N659" s="103" t="s">
        <v>550</v>
      </c>
      <c r="O659" s="104">
        <v>0.42</v>
      </c>
      <c r="P659" s="158">
        <v>45863</v>
      </c>
      <c r="Q659" s="158">
        <v>45884</v>
      </c>
      <c r="R659" s="28">
        <f t="shared" si="175"/>
        <v>9.5238095238095326</v>
      </c>
      <c r="S659" s="105">
        <f>IF(INDEX(Historical!$D$7:$D1656,MATCH(B659,Historical!$B$7:$B$1044,0))=0,"n/a",(INDEX(Historical!$C$7:$C$1044,MATCH(B659,Historical!$B$7:$B$1044,0))/INDEX(Historical!$D$7:$D$1044,MATCH(B659,Historical!$B$7:$B$1044,0))-1)*100)</f>
        <v>12.101910828025474</v>
      </c>
      <c r="T659" s="105">
        <f>IF(INDEX(Historical!$F$7:$F$1044,MATCH(B659,Historical!$B$7:$B$1044,0))=0,"n/a",((INDEX(Historical!$C$7:$C$1044,MATCH(B659,Historical!$B$7:$B$1044,0))/INDEX(Historical!$F$7:$F$1044,MATCH(B659,Historical!$B$7:$B$1044,0)))^(1/3)-1)*100)</f>
        <v>11.78427322712794</v>
      </c>
      <c r="U659" s="105">
        <f>IF(INDEX(Historical!$H$7:$H$1044,MATCH(B659,Historical!$B$7:$B$1044,0))=0,"n/a",((INDEX(Historical!$C$7:$C$1044,MATCH(B659,Historical!$B$7:$B$1044,0))/INDEX(Historical!$H$7:$H$1044,MATCH(B659,Historical!$B$7:$B$1044,0)))^(1/5)-1)*100)</f>
        <v>9.0740811895722029</v>
      </c>
      <c r="V659" s="105">
        <f>IF(INDEX(Historical!$M$7:$M$1044,MATCH(B659,Historical!$B$7:$B$1044,0))=0,"n/a",((INDEX(Historical!$C$7:$C$1044,MATCH(B659,Historical!$B$7:$B$1044,0))/INDEX(Historical!$M$7:$M$1044,MATCH(B659,Historical!$B$7:$B$1044,0)))^(1/10)-1)*100)</f>
        <v>9.6582883645299766</v>
      </c>
      <c r="W659" s="106">
        <f t="shared" si="176"/>
        <v>0.93951234909248804</v>
      </c>
      <c r="X659" s="107">
        <f t="shared" si="177"/>
        <v>4.8524498339958297</v>
      </c>
      <c r="Y659" s="165"/>
      <c r="Z659" s="101">
        <f t="shared" si="178"/>
        <v>40</v>
      </c>
      <c r="AA659" s="109">
        <f t="shared" si="179"/>
        <v>17.473913043478262</v>
      </c>
      <c r="AB659" s="71">
        <v>12</v>
      </c>
      <c r="AC659" s="100">
        <v>4.5999999999999996</v>
      </c>
      <c r="AD659" s="100">
        <v>0.81</v>
      </c>
      <c r="AE659" s="100">
        <v>0.97</v>
      </c>
      <c r="AF659" s="100">
        <v>1.19</v>
      </c>
      <c r="AG659" s="100">
        <v>7.07</v>
      </c>
      <c r="AH659" s="100">
        <v>7.51</v>
      </c>
      <c r="AI659" s="100">
        <v>11.27</v>
      </c>
      <c r="AJ659" s="100">
        <v>1.87</v>
      </c>
      <c r="AK659" s="100">
        <v>10.18</v>
      </c>
      <c r="AL659" s="100">
        <v>12980</v>
      </c>
      <c r="AM659" s="100">
        <v>0.94000000000000006</v>
      </c>
      <c r="AN659" s="100">
        <v>0.35</v>
      </c>
      <c r="AO659" s="110">
        <f t="shared" si="180"/>
        <v>-6.1107052054860542</v>
      </c>
      <c r="AP659" s="111">
        <f t="shared" si="181"/>
        <v>11.363207837992208</v>
      </c>
      <c r="AQ659" s="112">
        <f t="shared" si="182"/>
        <v>-3.8659349964525802</v>
      </c>
      <c r="AR659" s="101">
        <f>INDEX(Historical!$C$7:$C$1045,MATCH(B659,Historical!$B$7:$B$1045,0))*IF(AH659="n/a",1.03,IF(AH659&lt;0,1.01,IF(AH659&gt;10,1.1,(1+AH659/100))))</f>
        <v>1.8921759999999999</v>
      </c>
      <c r="AS659" s="109">
        <f t="shared" si="183"/>
        <v>2.0813936000000002</v>
      </c>
      <c r="AT659" s="109">
        <f t="shared" si="184"/>
        <v>2.2895329600000003</v>
      </c>
      <c r="AU659" s="109">
        <f t="shared" si="184"/>
        <v>2.5184862560000005</v>
      </c>
      <c r="AV659" s="109">
        <f t="shared" si="184"/>
        <v>2.7703348816000006</v>
      </c>
      <c r="AW659" s="109">
        <f t="shared" si="185"/>
        <v>11.551923697600001</v>
      </c>
      <c r="AX659" s="113">
        <f t="shared" si="186"/>
        <v>14.371639335158001</v>
      </c>
      <c r="AY659" s="100">
        <v>0.24</v>
      </c>
      <c r="AZ659" s="100">
        <v>17.73</v>
      </c>
      <c r="BA659" s="100">
        <v>-3.3000000000000003</v>
      </c>
      <c r="BB659" s="100">
        <v>7.2499999999999991</v>
      </c>
      <c r="BC659" s="100">
        <v>6.7100000000000009</v>
      </c>
      <c r="BE659" s="12">
        <v>2009</v>
      </c>
      <c r="BF659" s="12">
        <f t="shared" si="170"/>
        <v>1</v>
      </c>
      <c r="BG659" s="100">
        <v>1.48</v>
      </c>
      <c r="BH659" s="55" t="s">
        <v>121</v>
      </c>
      <c r="BI659" s="55" t="s">
        <v>122</v>
      </c>
    </row>
    <row r="660" spans="1:61" ht="12.75" customHeight="1" x14ac:dyDescent="0.2">
      <c r="A660" s="123" t="s">
        <v>1312</v>
      </c>
      <c r="B660" s="55" t="s">
        <v>1313</v>
      </c>
      <c r="C660" s="156" t="s">
        <v>116</v>
      </c>
      <c r="D660" s="98" t="s">
        <v>248</v>
      </c>
      <c r="E660" s="157">
        <v>19</v>
      </c>
      <c r="F660" s="2">
        <v>214</v>
      </c>
      <c r="G660" s="2" t="s">
        <v>119</v>
      </c>
      <c r="H660" s="2" t="s">
        <v>119</v>
      </c>
      <c r="I660" s="100">
        <v>269.48</v>
      </c>
      <c r="J660" s="101">
        <f t="shared" si="173"/>
        <v>2.0483894908713074</v>
      </c>
      <c r="K660" s="104">
        <v>1.38</v>
      </c>
      <c r="L660" s="71">
        <v>4</v>
      </c>
      <c r="M660" s="28">
        <f t="shared" si="174"/>
        <v>5.52</v>
      </c>
      <c r="N660" s="103" t="s">
        <v>270</v>
      </c>
      <c r="O660" s="104">
        <v>1.34</v>
      </c>
      <c r="P660" s="158">
        <v>45898</v>
      </c>
      <c r="Q660" s="158">
        <v>45930</v>
      </c>
      <c r="R660" s="28">
        <f t="shared" si="175"/>
        <v>2.9850746268656576</v>
      </c>
      <c r="S660" s="105">
        <f>IF(INDEX(Historical!$D$7:$D1657,MATCH(B660,Historical!$B$7:$B$1044,0))=0,"n/a",(INDEX(Historical!$C$7:$C$1044,MATCH(B660,Historical!$B$7:$B$1044,0))/INDEX(Historical!$D$7:$D$1044,MATCH(B660,Historical!$B$7:$B$1044,0))-1)*100)</f>
        <v>3.0303030303030276</v>
      </c>
      <c r="T660" s="105">
        <f>IF(INDEX(Historical!$F$7:$F$1044,MATCH(B660,Historical!$B$7:$B$1044,0))=0,"n/a",((INDEX(Historical!$C$7:$C$1044,MATCH(B660,Historical!$B$7:$B$1044,0))/INDEX(Historical!$F$7:$F$1044,MATCH(B660,Historical!$B$7:$B$1044,0)))^(1/3)-1)*100)</f>
        <v>2.3085027917231216</v>
      </c>
      <c r="U660" s="105">
        <f>IF(INDEX(Historical!$H$7:$H$1044,MATCH(B660,Historical!$B$7:$B$1044,0))=0,"n/a",((INDEX(Historical!$C$7:$C$1044,MATCH(B660,Historical!$B$7:$B$1044,0))/INDEX(Historical!$H$7:$H$1044,MATCH(B660,Historical!$B$7:$B$1044,0)))^(1/5)-1)*100)</f>
        <v>6.9925244892298455</v>
      </c>
      <c r="V660" s="105">
        <f>IF(INDEX(Historical!$M$7:$M$1044,MATCH(B660,Historical!$B$7:$B$1044,0))=0,"n/a",((INDEX(Historical!$C$7:$C$1044,MATCH(B660,Historical!$B$7:$B$1044,0))/INDEX(Historical!$M$7:$M$1044,MATCH(B660,Historical!$B$7:$B$1044,0)))^(1/10)-1)*100)</f>
        <v>9.4756725454151933</v>
      </c>
      <c r="W660" s="106">
        <f t="shared" si="176"/>
        <v>0.73794492746725193</v>
      </c>
      <c r="X660" s="107">
        <f t="shared" si="177"/>
        <v>0.79914565591198239</v>
      </c>
      <c r="Y660" s="162"/>
      <c r="Z660" s="101">
        <f t="shared" si="178"/>
        <v>45.432098765432094</v>
      </c>
      <c r="AA660" s="109">
        <f t="shared" si="179"/>
        <v>22.179423868312757</v>
      </c>
      <c r="AB660" s="71">
        <v>12</v>
      </c>
      <c r="AC660" s="100">
        <v>12.15</v>
      </c>
      <c r="AD660" s="100">
        <v>2.2400000000000002</v>
      </c>
      <c r="AE660" s="100">
        <v>6.48</v>
      </c>
      <c r="AF660" s="100">
        <v>8.24</v>
      </c>
      <c r="AG660" s="100">
        <v>40.69</v>
      </c>
      <c r="AH660" s="100">
        <v>7.8</v>
      </c>
      <c r="AI660" s="100">
        <v>9.11</v>
      </c>
      <c r="AJ660" s="100">
        <v>8.75</v>
      </c>
      <c r="AK660" s="100">
        <v>8.77</v>
      </c>
      <c r="AL660" s="100">
        <v>159990</v>
      </c>
      <c r="AM660" s="100">
        <v>0.2</v>
      </c>
      <c r="AN660" s="100">
        <v>1.62</v>
      </c>
      <c r="AO660" s="110">
        <f t="shared" si="180"/>
        <v>-13.138509888211605</v>
      </c>
      <c r="AP660" s="111">
        <f t="shared" si="181"/>
        <v>9.040913980101152</v>
      </c>
      <c r="AQ660" s="112">
        <f t="shared" si="182"/>
        <v>185.00171748012494</v>
      </c>
      <c r="AR660" s="101">
        <f>INDEX(Historical!$C$7:$C$1045,MATCH(B660,Historical!$B$7:$B$1045,0))*IF(AH660="n/a",1.03,IF(AH660&lt;0,1.01,IF(AH660&gt;10,1.1,(1+AH660/100))))</f>
        <v>5.8643200000000011</v>
      </c>
      <c r="AS660" s="109">
        <f t="shared" si="183"/>
        <v>6.3985595520000009</v>
      </c>
      <c r="AT660" s="109">
        <f t="shared" si="184"/>
        <v>6.9597132247104003</v>
      </c>
      <c r="AU660" s="109">
        <f t="shared" si="184"/>
        <v>7.5700800745175014</v>
      </c>
      <c r="AV660" s="109">
        <f t="shared" si="184"/>
        <v>8.2339760970526861</v>
      </c>
      <c r="AW660" s="109">
        <f t="shared" si="185"/>
        <v>35.026648948280588</v>
      </c>
      <c r="AX660" s="113">
        <f t="shared" si="186"/>
        <v>12.997865870669656</v>
      </c>
      <c r="AY660" s="100">
        <v>0.99</v>
      </c>
      <c r="AZ660" s="100">
        <v>28.000000000000004</v>
      </c>
      <c r="BA660" s="100">
        <v>-1.9300000000000002</v>
      </c>
      <c r="BB660" s="100">
        <v>6.7100000000000009</v>
      </c>
      <c r="BC660" s="100">
        <v>14.760000000000002</v>
      </c>
      <c r="BE660" s="12">
        <v>2007</v>
      </c>
      <c r="BF660" s="12">
        <f t="shared" si="170"/>
        <v>2</v>
      </c>
      <c r="BG660" s="100">
        <v>10.440000000000001</v>
      </c>
      <c r="BH660" s="55" t="s">
        <v>121</v>
      </c>
      <c r="BI660" s="55" t="s">
        <v>122</v>
      </c>
    </row>
    <row r="661" spans="1:61" ht="12.75" customHeight="1" x14ac:dyDescent="0.2">
      <c r="A661" s="123" t="s">
        <v>1314</v>
      </c>
      <c r="B661" s="55" t="s">
        <v>1315</v>
      </c>
      <c r="C661" s="156" t="s">
        <v>134</v>
      </c>
      <c r="D661" s="98" t="s">
        <v>157</v>
      </c>
      <c r="E661" s="157">
        <v>14</v>
      </c>
      <c r="F661" s="2">
        <v>391</v>
      </c>
      <c r="G661" s="2" t="s">
        <v>146</v>
      </c>
      <c r="H661" s="2" t="s">
        <v>146</v>
      </c>
      <c r="I661" s="100">
        <v>52.28</v>
      </c>
      <c r="J661" s="101">
        <f t="shared" si="173"/>
        <v>1.224177505738332</v>
      </c>
      <c r="K661" s="104">
        <v>0.16</v>
      </c>
      <c r="L661" s="71">
        <v>4</v>
      </c>
      <c r="M661" s="28">
        <f t="shared" si="174"/>
        <v>0.64</v>
      </c>
      <c r="N661" s="103" t="s">
        <v>182</v>
      </c>
      <c r="O661" s="104">
        <v>0.15</v>
      </c>
      <c r="P661" s="158">
        <v>46087</v>
      </c>
      <c r="Q661" s="158">
        <v>46101</v>
      </c>
      <c r="R661" s="28">
        <f t="shared" si="175"/>
        <v>6.6666666666666732</v>
      </c>
      <c r="S661" s="105">
        <f>IF(INDEX(Historical!$D$7:$D1658,MATCH(B661,Historical!$B$7:$B$1044,0))=0,"n/a",(INDEX(Historical!$C$7:$C$1044,MATCH(B661,Historical!$B$7:$B$1044,0))/INDEX(Historical!$D$7:$D$1044,MATCH(B661,Historical!$B$7:$B$1044,0))-1)*100)</f>
        <v>11.538461538461519</v>
      </c>
      <c r="T661" s="105">
        <f>IF(INDEX(Historical!$F$7:$F$1044,MATCH(B661,Historical!$B$7:$B$1044,0))=0,"n/a",((INDEX(Historical!$C$7:$C$1044,MATCH(B661,Historical!$B$7:$B$1044,0))/INDEX(Historical!$F$7:$F$1044,MATCH(B661,Historical!$B$7:$B$1044,0)))^(1/3)-1)*100)</f>
        <v>10.489204306989542</v>
      </c>
      <c r="U661" s="105">
        <f>IF(INDEX(Historical!$H$7:$H$1044,MATCH(B661,Historical!$B$7:$B$1044,0))=0,"n/a",((INDEX(Historical!$C$7:$C$1044,MATCH(B661,Historical!$B$7:$B$1044,0))/INDEX(Historical!$H$7:$H$1044,MATCH(B661,Historical!$B$7:$B$1044,0)))^(1/5)-1)*100)</f>
        <v>12.630393921616268</v>
      </c>
      <c r="V661" s="105">
        <f>IF(INDEX(Historical!$M$7:$M$1044,MATCH(B661,Historical!$B$7:$B$1044,0))=0,"n/a",((INDEX(Historical!$C$7:$C$1044,MATCH(B661,Historical!$B$7:$B$1044,0))/INDEX(Historical!$M$7:$M$1044,MATCH(B661,Historical!$B$7:$B$1044,0)))^(1/10)-1)*100)</f>
        <v>15.273636995125317</v>
      </c>
      <c r="W661" s="106">
        <f t="shared" si="176"/>
        <v>0.82694082134119995</v>
      </c>
      <c r="X661" s="107">
        <f t="shared" si="177"/>
        <v>1.1915465963788932</v>
      </c>
      <c r="Y661" s="165"/>
      <c r="Z661" s="101">
        <f t="shared" si="178"/>
        <v>10.774410774410773</v>
      </c>
      <c r="AA661" s="109">
        <f t="shared" si="179"/>
        <v>8.801346801346801</v>
      </c>
      <c r="AB661" s="71">
        <v>12</v>
      </c>
      <c r="AC661" s="100">
        <v>5.94</v>
      </c>
      <c r="AD661" s="100" t="s">
        <v>142</v>
      </c>
      <c r="AE661" s="100">
        <v>2.71</v>
      </c>
      <c r="AF661" s="100">
        <v>1.47</v>
      </c>
      <c r="AG661" s="100">
        <v>18.260000000000002</v>
      </c>
      <c r="AH661" s="100">
        <v>14.399999999999999</v>
      </c>
      <c r="AI661" s="100">
        <v>7.93</v>
      </c>
      <c r="AJ661" s="100">
        <v>10.6</v>
      </c>
      <c r="AK661" s="100" t="s">
        <v>142</v>
      </c>
      <c r="AL661" s="100">
        <v>523.66</v>
      </c>
      <c r="AM661" s="100">
        <v>31.65</v>
      </c>
      <c r="AN661" s="100">
        <v>0.72</v>
      </c>
      <c r="AO661" s="110">
        <f t="shared" si="180"/>
        <v>5.0532246260077986</v>
      </c>
      <c r="AP661" s="111">
        <f t="shared" si="181"/>
        <v>13.8545714273546</v>
      </c>
      <c r="AQ661" s="112">
        <f t="shared" si="182"/>
        <v>-24.169839486213807</v>
      </c>
      <c r="AR661" s="101">
        <f>INDEX(Historical!$C$7:$C$1045,MATCH(B661,Historical!$B$7:$B$1045,0))*IF(AH661="n/a",1.03,IF(AH661&lt;0,1.01,IF(AH661&gt;10,1.1,(1+AH661/100))))</f>
        <v>0.63800000000000001</v>
      </c>
      <c r="AS661" s="109">
        <f t="shared" si="183"/>
        <v>0.68859339999999991</v>
      </c>
      <c r="AT661" s="109">
        <f t="shared" si="184"/>
        <v>0.70925120199999991</v>
      </c>
      <c r="AU661" s="109">
        <f t="shared" si="184"/>
        <v>0.73052873805999996</v>
      </c>
      <c r="AV661" s="109">
        <f t="shared" si="184"/>
        <v>0.75244460020179993</v>
      </c>
      <c r="AW661" s="109">
        <f t="shared" si="185"/>
        <v>3.5188179402617998</v>
      </c>
      <c r="AX661" s="113">
        <f t="shared" si="186"/>
        <v>6.7307152644640391</v>
      </c>
      <c r="AY661" s="100">
        <v>0.62</v>
      </c>
      <c r="AZ661" s="100">
        <v>27.26</v>
      </c>
      <c r="BA661" s="100">
        <v>-8.76</v>
      </c>
      <c r="BB661" s="100">
        <v>-0.33999999999999997</v>
      </c>
      <c r="BC661" s="100">
        <v>1.82</v>
      </c>
      <c r="BE661" s="12">
        <v>2013</v>
      </c>
      <c r="BF661" s="12">
        <f t="shared" si="170"/>
        <v>1</v>
      </c>
      <c r="BG661" s="100">
        <v>2.09</v>
      </c>
      <c r="BH661" s="55" t="s">
        <v>121</v>
      </c>
      <c r="BI661" s="55" t="s">
        <v>122</v>
      </c>
    </row>
    <row r="662" spans="1:61" ht="12.75" customHeight="1" x14ac:dyDescent="0.2">
      <c r="A662" s="55" t="s">
        <v>1316</v>
      </c>
      <c r="B662" s="55" t="s">
        <v>1317</v>
      </c>
      <c r="C662" s="156" t="s">
        <v>116</v>
      </c>
      <c r="D662" s="98" t="s">
        <v>236</v>
      </c>
      <c r="E662" s="157">
        <v>16</v>
      </c>
      <c r="F662" s="2">
        <v>253</v>
      </c>
      <c r="G662" s="2" t="s">
        <v>118</v>
      </c>
      <c r="H662" s="2" t="s">
        <v>118</v>
      </c>
      <c r="I662" s="100">
        <v>108.8</v>
      </c>
      <c r="J662" s="101">
        <f t="shared" si="173"/>
        <v>6.0294117647058822</v>
      </c>
      <c r="K662" s="104">
        <v>1.64</v>
      </c>
      <c r="L662" s="71">
        <v>4</v>
      </c>
      <c r="M662" s="28">
        <f t="shared" si="174"/>
        <v>6.56</v>
      </c>
      <c r="N662" s="103" t="s">
        <v>470</v>
      </c>
      <c r="O662" s="104">
        <v>1.63</v>
      </c>
      <c r="P662" s="115">
        <v>45706</v>
      </c>
      <c r="Q662" s="115">
        <v>45722</v>
      </c>
      <c r="R662" s="28">
        <f t="shared" si="175"/>
        <v>0.6134969325153381</v>
      </c>
      <c r="S662" s="105">
        <f>IF(INDEX(Historical!$D$7:$D1659,MATCH(B662,Historical!$B$7:$B$1044,0))=0,"n/a",(INDEX(Historical!$C$7:$C$1044,MATCH(B662,Historical!$B$7:$B$1044,0))/INDEX(Historical!$D$7:$D$1044,MATCH(B662,Historical!$B$7:$B$1044,0))-1)*100)</f>
        <v>0.61349693251533388</v>
      </c>
      <c r="T662" s="105">
        <f>IF(INDEX(Historical!$F$7:$F$1044,MATCH(B662,Historical!$B$7:$B$1044,0))=0,"n/a",((INDEX(Historical!$C$7:$C$1044,MATCH(B662,Historical!$B$7:$B$1044,0))/INDEX(Historical!$F$7:$F$1044,MATCH(B662,Historical!$B$7:$B$1044,0)))^(1/3)-1)*100)</f>
        <v>2.5652131008858436</v>
      </c>
      <c r="U662" s="105">
        <f>IF(INDEX(Historical!$H$7:$H$1044,MATCH(B662,Historical!$B$7:$B$1044,0))=0,"n/a",((INDEX(Historical!$C$7:$C$1044,MATCH(B662,Historical!$B$7:$B$1044,0))/INDEX(Historical!$H$7:$H$1044,MATCH(B662,Historical!$B$7:$B$1044,0)))^(1/5)-1)*100)</f>
        <v>10.180438091988142</v>
      </c>
      <c r="V662" s="105">
        <f>IF(INDEX(Historical!$M$7:$M$1044,MATCH(B662,Historical!$B$7:$B$1044,0))=0,"n/a",((INDEX(Historical!$C$7:$C$1044,MATCH(B662,Historical!$B$7:$B$1044,0))/INDEX(Historical!$M$7:$M$1044,MATCH(B662,Historical!$B$7:$B$1044,0)))^(1/10)-1)*100)</f>
        <v>8.4306593834394974</v>
      </c>
      <c r="W662" s="106">
        <f t="shared" si="176"/>
        <v>1.2075494488587415</v>
      </c>
      <c r="X662" s="107">
        <f t="shared" si="177"/>
        <v>0.30325999678248861</v>
      </c>
      <c r="Y662" s="165"/>
      <c r="Z662" s="101">
        <f t="shared" si="178"/>
        <v>100</v>
      </c>
      <c r="AA662" s="109">
        <f t="shared" si="179"/>
        <v>16.585365853658537</v>
      </c>
      <c r="AB662" s="71">
        <v>12</v>
      </c>
      <c r="AC662" s="100">
        <v>6.56</v>
      </c>
      <c r="AD662" s="100">
        <v>2.2200000000000002</v>
      </c>
      <c r="AE662" s="100">
        <v>1.04</v>
      </c>
      <c r="AF662" s="100">
        <v>5.69</v>
      </c>
      <c r="AG662" s="100">
        <v>33.83</v>
      </c>
      <c r="AH662" s="100">
        <v>-1.0900000000000001</v>
      </c>
      <c r="AI662" s="100">
        <v>11.59</v>
      </c>
      <c r="AJ662" s="100">
        <v>33.57</v>
      </c>
      <c r="AK662" s="100">
        <v>6.2</v>
      </c>
      <c r="AL662" s="100">
        <v>92480</v>
      </c>
      <c r="AM662" s="100">
        <v>12.4</v>
      </c>
      <c r="AN662" s="100">
        <v>1.76</v>
      </c>
      <c r="AO662" s="110">
        <f t="shared" si="180"/>
        <v>-0.37551599696451277</v>
      </c>
      <c r="AP662" s="111">
        <f t="shared" si="181"/>
        <v>16.209849856694024</v>
      </c>
      <c r="AQ662" s="112">
        <f t="shared" si="182"/>
        <v>104.79879742194353</v>
      </c>
      <c r="AR662" s="101">
        <f>INDEX(Historical!$C$7:$C$1045,MATCH(B662,Historical!$B$7:$B$1045,0))*IF(AH662="n/a",1.03,IF(AH662&lt;0,1.01,IF(AH662&gt;10,1.1,(1+AH662/100))))</f>
        <v>6.6255999999999995</v>
      </c>
      <c r="AS662" s="109">
        <f t="shared" si="183"/>
        <v>7.2881600000000004</v>
      </c>
      <c r="AT662" s="109">
        <f t="shared" si="184"/>
        <v>7.7400259200000008</v>
      </c>
      <c r="AU662" s="109">
        <f t="shared" si="184"/>
        <v>8.2199075270400019</v>
      </c>
      <c r="AV662" s="109">
        <f t="shared" si="184"/>
        <v>8.7295417937164821</v>
      </c>
      <c r="AW662" s="109">
        <f t="shared" si="185"/>
        <v>38.60323524075649</v>
      </c>
      <c r="AX662" s="113">
        <f t="shared" si="186"/>
        <v>35.48091474334236</v>
      </c>
      <c r="AY662" s="100">
        <v>1.04</v>
      </c>
      <c r="AZ662" s="100">
        <v>32.68</v>
      </c>
      <c r="BA662" s="100">
        <v>-11.12</v>
      </c>
      <c r="BB662" s="100">
        <v>4.8</v>
      </c>
      <c r="BC662" s="100">
        <v>11.72</v>
      </c>
      <c r="BE662" s="12">
        <v>2010</v>
      </c>
      <c r="BF662" s="12">
        <f t="shared" si="170"/>
        <v>1</v>
      </c>
      <c r="BG662" s="100">
        <v>7.7799999999999994</v>
      </c>
      <c r="BH662" s="55" t="s">
        <v>121</v>
      </c>
      <c r="BI662" s="55" t="s">
        <v>122</v>
      </c>
    </row>
    <row r="663" spans="1:61" ht="12.75" customHeight="1" x14ac:dyDescent="0.2">
      <c r="A663" s="123" t="s">
        <v>1318</v>
      </c>
      <c r="B663" s="55" t="s">
        <v>1319</v>
      </c>
      <c r="C663" s="156" t="s">
        <v>134</v>
      </c>
      <c r="D663" s="98" t="s">
        <v>157</v>
      </c>
      <c r="E663" s="157">
        <v>14</v>
      </c>
      <c r="F663" s="2">
        <v>367</v>
      </c>
      <c r="G663" s="2" t="s">
        <v>119</v>
      </c>
      <c r="H663" s="2" t="s">
        <v>119</v>
      </c>
      <c r="I663" s="100">
        <v>56.66</v>
      </c>
      <c r="J663" s="101">
        <f t="shared" si="173"/>
        <v>3.6710201200141195</v>
      </c>
      <c r="K663" s="104">
        <v>0.52</v>
      </c>
      <c r="L663" s="71">
        <v>4</v>
      </c>
      <c r="M663" s="28">
        <f t="shared" si="174"/>
        <v>2.08</v>
      </c>
      <c r="N663" s="103" t="s">
        <v>240</v>
      </c>
      <c r="O663" s="104">
        <v>0.5</v>
      </c>
      <c r="P663" s="158">
        <v>45930</v>
      </c>
      <c r="Q663" s="158">
        <v>45945</v>
      </c>
      <c r="R663" s="28">
        <f t="shared" si="175"/>
        <v>4.0000000000000036</v>
      </c>
      <c r="S663" s="105">
        <f>IF(INDEX(Historical!$D$7:$D1660,MATCH(B663,Historical!$B$7:$B$1044,0))=0,"n/a",(INDEX(Historical!$C$7:$C$1044,MATCH(B663,Historical!$B$7:$B$1044,0))/INDEX(Historical!$D$7:$D$1044,MATCH(B663,Historical!$B$7:$B$1044,0))-1)*100)</f>
        <v>2.5380710659898442</v>
      </c>
      <c r="T663" s="105">
        <f>IF(INDEX(Historical!$F$7:$F$1044,MATCH(B663,Historical!$B$7:$B$1044,0))=0,"n/a",((INDEX(Historical!$C$7:$C$1044,MATCH(B663,Historical!$B$7:$B$1044,0))/INDEX(Historical!$F$7:$F$1044,MATCH(B663,Historical!$B$7:$B$1044,0)))^(1/3)-1)*100)</f>
        <v>2.7888818419952832</v>
      </c>
      <c r="U663" s="105">
        <f>IF(INDEX(Historical!$H$7:$H$1044,MATCH(B663,Historical!$B$7:$B$1044,0))=0,"n/a",((INDEX(Historical!$C$7:$C$1044,MATCH(B663,Historical!$B$7:$B$1044,0))/INDEX(Historical!$H$7:$H$1044,MATCH(B663,Historical!$B$7:$B$1044,0)))^(1/5)-1)*100)</f>
        <v>3.7548525504527142</v>
      </c>
      <c r="V663" s="105">
        <f>IF(INDEX(Historical!$M$7:$M$1044,MATCH(B663,Historical!$B$7:$B$1044,0))=0,"n/a",((INDEX(Historical!$C$7:$C$1044,MATCH(B663,Historical!$B$7:$B$1044,0))/INDEX(Historical!$M$7:$M$1044,MATCH(B663,Historical!$B$7:$B$1044,0)))^(1/10)-1)*100)</f>
        <v>7.2840443344049932</v>
      </c>
      <c r="W663" s="106">
        <f t="shared" si="176"/>
        <v>0.515490073655549</v>
      </c>
      <c r="X663" s="107">
        <f t="shared" si="177"/>
        <v>0.43813915407849641</v>
      </c>
      <c r="Y663" s="165"/>
      <c r="Z663" s="101">
        <f t="shared" si="178"/>
        <v>43.605870020964367</v>
      </c>
      <c r="AA663" s="109">
        <f t="shared" si="179"/>
        <v>11.878406708595389</v>
      </c>
      <c r="AB663" s="71">
        <v>12</v>
      </c>
      <c r="AC663" s="100">
        <v>4.7699999999999996</v>
      </c>
      <c r="AD663" s="100">
        <v>0.94</v>
      </c>
      <c r="AE663" s="100">
        <v>2.0099999999999998</v>
      </c>
      <c r="AF663" s="100">
        <v>1.49</v>
      </c>
      <c r="AG663" s="100">
        <v>12.34</v>
      </c>
      <c r="AH663" s="100">
        <v>10.31</v>
      </c>
      <c r="AI663" s="100">
        <v>11.43</v>
      </c>
      <c r="AJ663" s="100">
        <v>8.57</v>
      </c>
      <c r="AK663" s="100">
        <v>10.65</v>
      </c>
      <c r="AL663" s="100">
        <v>87950</v>
      </c>
      <c r="AM663" s="100">
        <v>0.22999999999999998</v>
      </c>
      <c r="AN663" s="100">
        <v>1.2</v>
      </c>
      <c r="AO663" s="110">
        <f t="shared" si="180"/>
        <v>-4.4525340381285545</v>
      </c>
      <c r="AP663" s="111">
        <f t="shared" si="181"/>
        <v>7.4258726704668341</v>
      </c>
      <c r="AQ663" s="112">
        <f t="shared" si="182"/>
        <v>-11.308710196404348</v>
      </c>
      <c r="AR663" s="101">
        <f>INDEX(Historical!$C$7:$C$1045,MATCH(B663,Historical!$B$7:$B$1045,0))*IF(AH663="n/a",1.03,IF(AH663&lt;0,1.01,IF(AH663&gt;10,1.1,(1+AH663/100))))</f>
        <v>2.2220000000000004</v>
      </c>
      <c r="AS663" s="109">
        <f t="shared" si="183"/>
        <v>2.4442000000000008</v>
      </c>
      <c r="AT663" s="109">
        <f t="shared" si="184"/>
        <v>2.6886200000000011</v>
      </c>
      <c r="AU663" s="109">
        <f t="shared" si="184"/>
        <v>2.9574820000000015</v>
      </c>
      <c r="AV663" s="109">
        <f t="shared" si="184"/>
        <v>3.2532302000000017</v>
      </c>
      <c r="AW663" s="109">
        <f t="shared" si="185"/>
        <v>13.565532200000007</v>
      </c>
      <c r="AX663" s="113">
        <f t="shared" si="186"/>
        <v>23.941991175432417</v>
      </c>
      <c r="AY663" s="100">
        <v>1.02</v>
      </c>
      <c r="AZ663" s="100">
        <v>44.230000000000004</v>
      </c>
      <c r="BA663" s="100">
        <v>-7.3999999999999995</v>
      </c>
      <c r="BB663" s="100">
        <v>4.53</v>
      </c>
      <c r="BC663" s="100">
        <v>10.84</v>
      </c>
      <c r="BE663" s="12">
        <v>2011</v>
      </c>
      <c r="BF663" s="12">
        <f t="shared" si="170"/>
        <v>1</v>
      </c>
      <c r="BG663" s="100">
        <v>1.1299999999999999</v>
      </c>
      <c r="BH663" s="55" t="s">
        <v>121</v>
      </c>
      <c r="BI663" s="55" t="s">
        <v>122</v>
      </c>
    </row>
    <row r="664" spans="1:61" ht="12.75" customHeight="1" x14ac:dyDescent="0.2">
      <c r="A664" s="123" t="s">
        <v>1320</v>
      </c>
      <c r="B664" s="55" t="s">
        <v>1321</v>
      </c>
      <c r="C664" s="156" t="s">
        <v>162</v>
      </c>
      <c r="D664" s="98" t="s">
        <v>192</v>
      </c>
      <c r="E664" s="157">
        <v>12</v>
      </c>
      <c r="F664" s="2">
        <v>467</v>
      </c>
      <c r="G664" s="2" t="s">
        <v>146</v>
      </c>
      <c r="H664" s="2" t="s">
        <v>146</v>
      </c>
      <c r="I664" s="100">
        <v>52.46</v>
      </c>
      <c r="J664" s="101">
        <f t="shared" si="173"/>
        <v>3.6218070911170415</v>
      </c>
      <c r="K664" s="104">
        <v>0.47499999999999998</v>
      </c>
      <c r="L664" s="71">
        <v>4</v>
      </c>
      <c r="M664" s="28">
        <f t="shared" si="174"/>
        <v>1.9</v>
      </c>
      <c r="N664" s="103" t="s">
        <v>585</v>
      </c>
      <c r="O664" s="104">
        <v>0.45</v>
      </c>
      <c r="P664" s="158">
        <v>46065</v>
      </c>
      <c r="Q664" s="158">
        <v>46080</v>
      </c>
      <c r="R664" s="28">
        <f t="shared" si="175"/>
        <v>5.5555555555555483</v>
      </c>
      <c r="S664" s="105">
        <f>IF(INDEX(Historical!$D$7:$D1661,MATCH(B664,Historical!$B$7:$B$1044,0))=0,"n/a",(INDEX(Historical!$C$7:$C$1044,MATCH(B664,Historical!$B$7:$B$1044,0))/INDEX(Historical!$D$7:$D$1044,MATCH(B664,Historical!$B$7:$B$1044,0))-1)*100)</f>
        <v>5.8823529411764719</v>
      </c>
      <c r="T664" s="105">
        <f>IF(INDEX(Historical!$F$7:$F$1044,MATCH(B664,Historical!$B$7:$B$1044,0))=0,"n/a",((INDEX(Historical!$C$7:$C$1044,MATCH(B664,Historical!$B$7:$B$1044,0))/INDEX(Historical!$F$7:$F$1044,MATCH(B664,Historical!$B$7:$B$1044,0)))^(1/3)-1)*100)</f>
        <v>4.8856246288386806</v>
      </c>
      <c r="U664" s="105">
        <f>IF(INDEX(Historical!$H$7:$H$1044,MATCH(B664,Historical!$B$7:$B$1044,0))=0,"n/a",((INDEX(Historical!$C$7:$C$1044,MATCH(B664,Historical!$B$7:$B$1044,0))/INDEX(Historical!$H$7:$H$1044,MATCH(B664,Historical!$B$7:$B$1044,0)))^(1/5)-1)*100)</f>
        <v>3.7137289336648172</v>
      </c>
      <c r="V664" s="105">
        <f>IF(INDEX(Historical!$M$7:$M$1044,MATCH(B664,Historical!$B$7:$B$1044,0))=0,"n/a",((INDEX(Historical!$C$7:$C$1044,MATCH(B664,Historical!$B$7:$B$1044,0))/INDEX(Historical!$M$7:$M$1044,MATCH(B664,Historical!$B$7:$B$1044,0)))^(1/10)-1)*100)</f>
        <v>2.5449899701238676</v>
      </c>
      <c r="W664" s="106">
        <f t="shared" si="176"/>
        <v>1.4592312650584103</v>
      </c>
      <c r="X664" s="107">
        <f t="shared" si="177"/>
        <v>0.5576169570067292</v>
      </c>
      <c r="Y664" s="123"/>
      <c r="Z664" s="101">
        <f t="shared" si="178"/>
        <v>63.545150501672232</v>
      </c>
      <c r="AA664" s="109">
        <f t="shared" si="179"/>
        <v>17.545150501672239</v>
      </c>
      <c r="AB664" s="71">
        <v>12</v>
      </c>
      <c r="AC664" s="100">
        <v>2.99</v>
      </c>
      <c r="AD664" s="100">
        <v>3.08</v>
      </c>
      <c r="AE664" s="100">
        <v>1.76</v>
      </c>
      <c r="AF664" s="100">
        <v>1.54</v>
      </c>
      <c r="AG664" s="100">
        <v>8.9499999999999993</v>
      </c>
      <c r="AH664" s="100">
        <v>3.91</v>
      </c>
      <c r="AI664" s="100">
        <v>6.36</v>
      </c>
      <c r="AJ664" s="100">
        <v>6.660000000000001</v>
      </c>
      <c r="AK664" s="100">
        <v>4.88</v>
      </c>
      <c r="AL664" s="100">
        <v>943.55</v>
      </c>
      <c r="AM664" s="100">
        <v>2.2399999999999998</v>
      </c>
      <c r="AN664" s="100">
        <v>1.53</v>
      </c>
      <c r="AO664" s="110">
        <f t="shared" si="180"/>
        <v>-10.20961447689038</v>
      </c>
      <c r="AP664" s="111">
        <f t="shared" si="181"/>
        <v>7.3355360247818586</v>
      </c>
      <c r="AQ664" s="112">
        <f t="shared" si="182"/>
        <v>9.5841265321361391</v>
      </c>
      <c r="AR664" s="101">
        <f>INDEX(Historical!$C$7:$C$1045,MATCH(B664,Historical!$B$7:$B$1045,0))*IF(AH664="n/a",1.03,IF(AH664&lt;0,1.01,IF(AH664&gt;10,1.1,(1+AH664/100))))</f>
        <v>1.8703799999999999</v>
      </c>
      <c r="AS664" s="109">
        <f t="shared" si="183"/>
        <v>1.9893361680000001</v>
      </c>
      <c r="AT664" s="109">
        <f t="shared" si="184"/>
        <v>2.0864157729984001</v>
      </c>
      <c r="AU664" s="109">
        <f t="shared" si="184"/>
        <v>2.1882328627207217</v>
      </c>
      <c r="AV664" s="109">
        <f t="shared" si="184"/>
        <v>2.2950186264214927</v>
      </c>
      <c r="AW664" s="109">
        <f t="shared" si="185"/>
        <v>10.429383430140616</v>
      </c>
      <c r="AX664" s="113">
        <f t="shared" si="186"/>
        <v>19.880639401716767</v>
      </c>
      <c r="AY664" s="100">
        <v>0.33</v>
      </c>
      <c r="AZ664" s="100">
        <v>17.599999999999998</v>
      </c>
      <c r="BA664" s="100">
        <v>-12.55</v>
      </c>
      <c r="BB664" s="100">
        <v>-0.38999999999999996</v>
      </c>
      <c r="BC664" s="100">
        <v>5.3199999999999994</v>
      </c>
      <c r="BE664" s="12">
        <v>2015</v>
      </c>
      <c r="BF664" s="12">
        <f t="shared" si="170"/>
        <v>1</v>
      </c>
      <c r="BG664" s="100">
        <v>2.5299999999999998</v>
      </c>
      <c r="BH664" s="55" t="s">
        <v>121</v>
      </c>
      <c r="BI664" s="55" t="s">
        <v>122</v>
      </c>
    </row>
    <row r="665" spans="1:61" ht="12.75" customHeight="1" x14ac:dyDescent="0.2">
      <c r="A665" s="123" t="s">
        <v>1322</v>
      </c>
      <c r="B665" s="55" t="s">
        <v>1323</v>
      </c>
      <c r="C665" s="156" t="s">
        <v>180</v>
      </c>
      <c r="D665" s="98" t="s">
        <v>181</v>
      </c>
      <c r="E665" s="157">
        <v>23</v>
      </c>
      <c r="F665" s="2">
        <v>164</v>
      </c>
      <c r="G665" s="2" t="s">
        <v>146</v>
      </c>
      <c r="H665" s="2" t="s">
        <v>146</v>
      </c>
      <c r="I665" s="100">
        <v>65.42</v>
      </c>
      <c r="J665" s="101">
        <f t="shared" si="173"/>
        <v>1.8954448180984407</v>
      </c>
      <c r="K665" s="104">
        <v>0.31</v>
      </c>
      <c r="L665" s="71">
        <v>4</v>
      </c>
      <c r="M665" s="28">
        <f t="shared" si="174"/>
        <v>1.24</v>
      </c>
      <c r="N665" s="103" t="s">
        <v>361</v>
      </c>
      <c r="O665" s="104">
        <v>0.30499999999999999</v>
      </c>
      <c r="P665" s="158">
        <v>46007</v>
      </c>
      <c r="Q665" s="158">
        <v>46027</v>
      </c>
      <c r="R665" s="28">
        <f t="shared" si="175"/>
        <v>1.6393442622950833</v>
      </c>
      <c r="S665" s="105">
        <f>IF(INDEX(Historical!$D$7:$D1662,MATCH(B665,Historical!$B$7:$B$1044,0))=0,"n/a",(INDEX(Historical!$C$7:$C$1044,MATCH(B665,Historical!$B$7:$B$1044,0))/INDEX(Historical!$D$7:$D$1044,MATCH(B665,Historical!$B$7:$B$1044,0))-1)*100)</f>
        <v>1.6666666666666607</v>
      </c>
      <c r="T665" s="105">
        <f>IF(INDEX(Historical!$F$7:$F$1044,MATCH(B665,Historical!$B$7:$B$1044,0))=0,"n/a",((INDEX(Historical!$C$7:$C$1044,MATCH(B665,Historical!$B$7:$B$1044,0))/INDEX(Historical!$F$7:$F$1044,MATCH(B665,Historical!$B$7:$B$1044,0)))^(1/3)-1)*100)</f>
        <v>1.6952372438232333</v>
      </c>
      <c r="U665" s="105">
        <f>IF(INDEX(Historical!$H$7:$H$1044,MATCH(B665,Historical!$B$7:$B$1044,0))=0,"n/a",((INDEX(Historical!$C$7:$C$1044,MATCH(B665,Historical!$B$7:$B$1044,0))/INDEX(Historical!$H$7:$H$1044,MATCH(B665,Historical!$B$7:$B$1044,0)))^(1/5)-1)*100)</f>
        <v>1.7251553126248265</v>
      </c>
      <c r="V665" s="105">
        <f>IF(INDEX(Historical!$M$7:$M$1044,MATCH(B665,Historical!$B$7:$B$1044,0))=0,"n/a",((INDEX(Historical!$C$7:$C$1044,MATCH(B665,Historical!$B$7:$B$1044,0))/INDEX(Historical!$M$7:$M$1044,MATCH(B665,Historical!$B$7:$B$1044,0)))^(1/10)-1)*100)</f>
        <v>1.7568364337328557</v>
      </c>
      <c r="W665" s="106">
        <f t="shared" si="176"/>
        <v>0.9819669489431555</v>
      </c>
      <c r="X665" s="107">
        <f t="shared" si="177"/>
        <v>0.50004501815212354</v>
      </c>
      <c r="Y665" s="161"/>
      <c r="Z665" s="101">
        <f t="shared" si="178"/>
        <v>36.68639053254438</v>
      </c>
      <c r="AA665" s="109">
        <f t="shared" si="179"/>
        <v>19.355029585798817</v>
      </c>
      <c r="AB665" s="71">
        <v>12</v>
      </c>
      <c r="AC665" s="100">
        <v>3.38</v>
      </c>
      <c r="AD665" s="100" t="s">
        <v>142</v>
      </c>
      <c r="AE665" s="100">
        <v>5.55</v>
      </c>
      <c r="AF665" s="100">
        <v>1.73</v>
      </c>
      <c r="AG665" s="100">
        <v>9.1399999999999988</v>
      </c>
      <c r="AH665" s="100" t="s">
        <v>142</v>
      </c>
      <c r="AI665" s="100" t="s">
        <v>142</v>
      </c>
      <c r="AJ665" s="100">
        <v>3.45</v>
      </c>
      <c r="AK665" s="100" t="s">
        <v>142</v>
      </c>
      <c r="AL665" s="100">
        <v>208.36</v>
      </c>
      <c r="AM665" s="100">
        <v>7.1800000000000006</v>
      </c>
      <c r="AN665" s="100">
        <v>0</v>
      </c>
      <c r="AO665" s="110">
        <f t="shared" si="180"/>
        <v>-15.734429455075549</v>
      </c>
      <c r="AP665" s="111">
        <f t="shared" si="181"/>
        <v>3.6206001307232674</v>
      </c>
      <c r="AQ665" s="112">
        <f t="shared" si="182"/>
        <v>21.991258673055846</v>
      </c>
      <c r="AR665" s="101">
        <f>INDEX(Historical!$C$7:$C$1045,MATCH(B665,Historical!$B$7:$B$1045,0))*IF(AH665="n/a",1.03,IF(AH665&lt;0,1.01,IF(AH665&gt;10,1.1,(1+AH665/100))))</f>
        <v>1.2565999999999999</v>
      </c>
      <c r="AS665" s="109">
        <f t="shared" si="183"/>
        <v>1.2942979999999999</v>
      </c>
      <c r="AT665" s="109">
        <f t="shared" si="184"/>
        <v>1.3331269399999999</v>
      </c>
      <c r="AU665" s="109">
        <f t="shared" si="184"/>
        <v>1.3731207481999999</v>
      </c>
      <c r="AV665" s="109">
        <f t="shared" si="184"/>
        <v>1.414314370646</v>
      </c>
      <c r="AW665" s="109">
        <f t="shared" si="185"/>
        <v>6.6714600588459998</v>
      </c>
      <c r="AX665" s="113">
        <f t="shared" si="186"/>
        <v>10.197890643298685</v>
      </c>
      <c r="AY665" s="100">
        <v>0.37</v>
      </c>
      <c r="AZ665" s="100">
        <v>27.62</v>
      </c>
      <c r="BA665" s="100">
        <v>-8.89</v>
      </c>
      <c r="BB665" s="100">
        <v>-0.31</v>
      </c>
      <c r="BC665" s="100">
        <v>7.53</v>
      </c>
      <c r="BE665" s="12">
        <v>2004</v>
      </c>
      <c r="BF665" s="12">
        <f t="shared" si="170"/>
        <v>2</v>
      </c>
      <c r="BG665" s="100">
        <v>8.7900000000000009</v>
      </c>
      <c r="BH665" s="55" t="s">
        <v>121</v>
      </c>
      <c r="BI665" s="55" t="s">
        <v>122</v>
      </c>
    </row>
    <row r="666" spans="1:61" ht="12.75" customHeight="1" x14ac:dyDescent="0.2">
      <c r="A666" s="116" t="s">
        <v>5564</v>
      </c>
      <c r="B666" s="55" t="s">
        <v>5557</v>
      </c>
      <c r="C666" s="156" t="s">
        <v>125</v>
      </c>
      <c r="D666" s="98" t="s">
        <v>126</v>
      </c>
      <c r="E666" s="157">
        <v>6</v>
      </c>
      <c r="F666" s="2">
        <v>632</v>
      </c>
      <c r="G666" s="2" t="s">
        <v>146</v>
      </c>
      <c r="H666" s="2" t="s">
        <v>146</v>
      </c>
      <c r="I666" s="100">
        <v>7.96</v>
      </c>
      <c r="J666" s="101">
        <f t="shared" si="173"/>
        <v>3.1658291457286429</v>
      </c>
      <c r="K666" s="104">
        <v>6.3E-2</v>
      </c>
      <c r="L666" s="71">
        <v>4</v>
      </c>
      <c r="M666" s="28">
        <f t="shared" si="174"/>
        <v>0.252</v>
      </c>
      <c r="N666" s="103" t="s">
        <v>320</v>
      </c>
      <c r="O666" s="104">
        <v>6.0999999999999999E-2</v>
      </c>
      <c r="P666" s="158">
        <v>46006</v>
      </c>
      <c r="Q666" s="158">
        <v>46024</v>
      </c>
      <c r="R666" s="28">
        <f t="shared" si="175"/>
        <v>3.2786885245901667</v>
      </c>
      <c r="S666" s="105">
        <f>IF(INDEX(Historical!$D$7:$D1724,MATCH(B666,Historical!$B$7:$B$1044,0))=0,"n/a",(INDEX(Historical!$C$7:$C$1044,MATCH(B666,Historical!$B$7:$B$1044,0))/INDEX(Historical!$D$7:$D$1044,MATCH(B666,Historical!$B$7:$B$1044,0))-1)*100)</f>
        <v>4.2735042735042805</v>
      </c>
      <c r="T666" s="105">
        <f>IF(INDEX(Historical!$F$7:$F$1044,MATCH(B666,Historical!$B$7:$B$1044,0))=0,"n/a",((INDEX(Historical!$C$7:$C$1044,MATCH(B666,Historical!$B$7:$B$1044,0))/INDEX(Historical!$F$7:$F$1044,MATCH(B666,Historical!$B$7:$B$1044,0)))^(1/3)-1)*100)</f>
        <v>4.1466628254373861</v>
      </c>
      <c r="U666" s="105">
        <f>IF(INDEX(Historical!$H$7:$H$1044,MATCH(B666,Historical!$B$7:$B$1044,0))=0,"n/a",((INDEX(Historical!$C$7:$C$1044,MATCH(B666,Historical!$B$7:$B$1044,0))/INDEX(Historical!$H$7:$H$1044,MATCH(B666,Historical!$B$7:$B$1044,0)))^(1/5)-1)*100)</f>
        <v>37.304244995420753</v>
      </c>
      <c r="V666" s="105" t="str">
        <f>IF(INDEX(Historical!$M$7:$M$1044,MATCH(B666,Historical!$B$7:$B$1044,0))=0,"n/a",((INDEX(Historical!$C$7:$C$1044,MATCH(B666,Historical!$B$7:$B$1044,0))/INDEX(Historical!$M$7:$M$1044,MATCH(B666,Historical!$B$7:$B$1044,0)))^(1/10)-1)*100)</f>
        <v>n/a</v>
      </c>
      <c r="W666" s="106" t="str">
        <f t="shared" si="176"/>
        <v>n/a</v>
      </c>
      <c r="X666" s="107" t="str">
        <f t="shared" si="177"/>
        <v>n/a</v>
      </c>
      <c r="Y666" s="162"/>
      <c r="Z666" s="101">
        <f t="shared" si="178"/>
        <v>2520</v>
      </c>
      <c r="AA666" s="109">
        <f t="shared" si="179"/>
        <v>796</v>
      </c>
      <c r="AB666" s="71">
        <v>12</v>
      </c>
      <c r="AC666" s="100">
        <v>0.01</v>
      </c>
      <c r="AD666" s="100">
        <v>2.12</v>
      </c>
      <c r="AE666" s="100">
        <v>0.8</v>
      </c>
      <c r="AF666" s="100">
        <v>0.98</v>
      </c>
      <c r="AG666" s="100">
        <v>0.11</v>
      </c>
      <c r="AH666" s="100">
        <v>-5.66</v>
      </c>
      <c r="AI666" s="100">
        <v>8.99</v>
      </c>
      <c r="AJ666" s="100" t="s">
        <v>142</v>
      </c>
      <c r="AK666" s="100">
        <v>4.45</v>
      </c>
      <c r="AL666" s="100">
        <v>1140</v>
      </c>
      <c r="AM666" s="100">
        <v>18.68</v>
      </c>
      <c r="AN666" s="100">
        <v>1.44</v>
      </c>
      <c r="AO666" s="110">
        <f t="shared" si="180"/>
        <v>-755.52992585885056</v>
      </c>
      <c r="AP666" s="111">
        <f t="shared" si="181"/>
        <v>40.470074141149396</v>
      </c>
      <c r="AQ666" s="112">
        <f t="shared" si="182"/>
        <v>488.81425103526681</v>
      </c>
      <c r="AR666" s="101">
        <f>INDEX(Historical!$C$7:$C$1045,MATCH(B666,Historical!$B$7:$B$1045,0))*IF(AH666="n/a",1.03,IF(AH666&lt;0,1.01,IF(AH666&gt;10,1.1,(1+AH666/100))))</f>
        <v>0.24643999999999999</v>
      </c>
      <c r="AS666" s="109">
        <f t="shared" si="183"/>
        <v>0.268594956</v>
      </c>
      <c r="AT666" s="109">
        <f t="shared" si="184"/>
        <v>0.28054743154200001</v>
      </c>
      <c r="AU666" s="109">
        <f t="shared" si="184"/>
        <v>0.29303179224561898</v>
      </c>
      <c r="AV666" s="109">
        <f t="shared" si="184"/>
        <v>0.30607170700054903</v>
      </c>
      <c r="AW666" s="109">
        <f t="shared" si="185"/>
        <v>1.394685886788168</v>
      </c>
      <c r="AX666" s="113">
        <f t="shared" si="186"/>
        <v>17.521179482263417</v>
      </c>
      <c r="AY666" s="100">
        <v>0.87</v>
      </c>
      <c r="AZ666" s="100">
        <v>11.88</v>
      </c>
      <c r="BA666" s="100">
        <v>-45.739999999999995</v>
      </c>
      <c r="BB666" s="100">
        <v>-0.72</v>
      </c>
      <c r="BC666" s="100">
        <v>-25.36</v>
      </c>
      <c r="BE666" s="12">
        <v>2020</v>
      </c>
      <c r="BF666" s="12">
        <f t="shared" si="170"/>
        <v>1</v>
      </c>
      <c r="BG666" s="100">
        <v>0.03</v>
      </c>
      <c r="BH666" s="55" t="s">
        <v>121</v>
      </c>
      <c r="BI666" s="55" t="s">
        <v>122</v>
      </c>
    </row>
    <row r="667" spans="1:61" ht="12.75" customHeight="1" x14ac:dyDescent="0.2">
      <c r="A667" s="55" t="s">
        <v>521</v>
      </c>
      <c r="B667" s="55" t="s">
        <v>522</v>
      </c>
      <c r="C667" s="156" t="s">
        <v>125</v>
      </c>
      <c r="D667" s="98" t="s">
        <v>392</v>
      </c>
      <c r="E667" s="157">
        <v>55</v>
      </c>
      <c r="F667" s="2">
        <v>31</v>
      </c>
      <c r="G667" s="2" t="s">
        <v>119</v>
      </c>
      <c r="H667" s="2" t="s">
        <v>119</v>
      </c>
      <c r="I667" s="100">
        <v>53.58</v>
      </c>
      <c r="J667" s="101">
        <f t="shared" si="173"/>
        <v>6.1216871967151922</v>
      </c>
      <c r="K667" s="104">
        <v>0.82</v>
      </c>
      <c r="L667" s="71">
        <v>4</v>
      </c>
      <c r="M667" s="28">
        <f t="shared" si="174"/>
        <v>3.28</v>
      </c>
      <c r="N667" s="103" t="s">
        <v>120</v>
      </c>
      <c r="O667" s="104">
        <v>0.81</v>
      </c>
      <c r="P667" s="158">
        <v>45852</v>
      </c>
      <c r="Q667" s="158">
        <v>45873</v>
      </c>
      <c r="R667" s="28">
        <f t="shared" si="175"/>
        <v>1.2345679012345552</v>
      </c>
      <c r="S667" s="105">
        <f>IF(INDEX(Historical!$D$7:$D1663,MATCH(B667,Historical!$B$7:$B$1044,0))=0,"n/a",(INDEX(Historical!$C$7:$C$1044,MATCH(B667,Historical!$B$7:$B$1044,0))/INDEX(Historical!$D$7:$D$1044,MATCH(B667,Historical!$B$7:$B$1044,0))-1)*100)</f>
        <v>1.2422360248447006</v>
      </c>
      <c r="T667" s="105">
        <f>IF(INDEX(Historical!$F$7:$F$1044,MATCH(B667,Historical!$B$7:$B$1044,0))=0,"n/a",((INDEX(Historical!$C$7:$C$1044,MATCH(B667,Historical!$B$7:$B$1044,0))/INDEX(Historical!$F$7:$F$1044,MATCH(B667,Historical!$B$7:$B$1044,0)))^(1/3)-1)*100)</f>
        <v>1.2579935123893105</v>
      </c>
      <c r="U667" s="105">
        <f>IF(INDEX(Historical!$H$7:$H$1044,MATCH(B667,Historical!$B$7:$B$1044,0))=0,"n/a",((INDEX(Historical!$C$7:$C$1044,MATCH(B667,Historical!$B$7:$B$1044,0))/INDEX(Historical!$H$7:$H$1044,MATCH(B667,Historical!$B$7:$B$1044,0)))^(1/5)-1)*100)</f>
        <v>1.2742964229615072</v>
      </c>
      <c r="V667" s="105">
        <f>IF(INDEX(Historical!$M$7:$M$1044,MATCH(B667,Historical!$B$7:$B$1044,0))=0,"n/a",((INDEX(Historical!$C$7:$C$1044,MATCH(B667,Historical!$B$7:$B$1044,0))/INDEX(Historical!$M$7:$M$1044,MATCH(B667,Historical!$B$7:$B$1044,0)))^(1/10)-1)*100)</f>
        <v>4.5960843224833736</v>
      </c>
      <c r="W667" s="106">
        <f t="shared" si="176"/>
        <v>0.27725697214209827</v>
      </c>
      <c r="X667" s="107">
        <f t="shared" si="177"/>
        <v>0.22008573798989761</v>
      </c>
      <c r="Y667" s="123"/>
      <c r="Z667" s="101">
        <f t="shared" si="178"/>
        <v>96.755162241887888</v>
      </c>
      <c r="AA667" s="109">
        <f t="shared" si="179"/>
        <v>15.805309734513273</v>
      </c>
      <c r="AB667" s="71">
        <v>3</v>
      </c>
      <c r="AC667" s="100">
        <v>3.39</v>
      </c>
      <c r="AD667" s="100" t="s">
        <v>142</v>
      </c>
      <c r="AE667" s="100">
        <v>0.46</v>
      </c>
      <c r="AF667" s="100">
        <v>0.9</v>
      </c>
      <c r="AG667" s="100">
        <v>5.81</v>
      </c>
      <c r="AH667" s="100">
        <v>-9.94</v>
      </c>
      <c r="AI667" s="100">
        <v>5.52</v>
      </c>
      <c r="AJ667" s="100">
        <v>5.79</v>
      </c>
      <c r="AK667" s="100">
        <v>-0.13999999999999999</v>
      </c>
      <c r="AL667" s="100">
        <v>1340</v>
      </c>
      <c r="AM667" s="100">
        <v>2.7</v>
      </c>
      <c r="AN667" s="100">
        <v>0.75</v>
      </c>
      <c r="AO667" s="110">
        <f t="shared" si="180"/>
        <v>-8.4093261148365741</v>
      </c>
      <c r="AP667" s="111">
        <f t="shared" si="181"/>
        <v>7.3959836196766995</v>
      </c>
      <c r="AQ667" s="112">
        <f t="shared" si="182"/>
        <v>-20.488215377811393</v>
      </c>
      <c r="AR667" s="101">
        <f>INDEX(Historical!$C$7:$C$1045,MATCH(B667,Historical!$B$7:$B$1045,0))*IF(AH667="n/a",1.03,IF(AH667&lt;0,1.01,IF(AH667&gt;10,1.1,(1+AH667/100))))</f>
        <v>3.2925999999999997</v>
      </c>
      <c r="AS667" s="109">
        <f t="shared" si="183"/>
        <v>3.4743515199999995</v>
      </c>
      <c r="AT667" s="109">
        <f t="shared" ref="AT667:AV686" si="187">IF($AK667="n/a",1.03*AS667,IF($AK667&lt;0,1.01*AS667,IF($AK667&gt;10,1.1*AS667,(1+$AK667/100)*AS667)))</f>
        <v>3.5090950351999997</v>
      </c>
      <c r="AU667" s="109">
        <f t="shared" si="187"/>
        <v>3.5441859855519997</v>
      </c>
      <c r="AV667" s="109">
        <f t="shared" si="187"/>
        <v>3.5796278454075199</v>
      </c>
      <c r="AW667" s="109">
        <f t="shared" si="185"/>
        <v>17.399860386159517</v>
      </c>
      <c r="AX667" s="113">
        <f t="shared" si="186"/>
        <v>32.474543460544083</v>
      </c>
      <c r="AY667" s="100">
        <v>0.59</v>
      </c>
      <c r="AZ667" s="100">
        <v>7.2499999999999991</v>
      </c>
      <c r="BA667" s="100">
        <v>-20.419999999999998</v>
      </c>
      <c r="BB667" s="100">
        <v>1.51</v>
      </c>
      <c r="BC667" s="100">
        <v>-0.36</v>
      </c>
      <c r="BE667" s="12">
        <v>1972</v>
      </c>
      <c r="BF667" s="12">
        <f t="shared" si="170"/>
        <v>6</v>
      </c>
      <c r="BG667" s="100">
        <v>2.81</v>
      </c>
      <c r="BH667" s="55" t="s">
        <v>121</v>
      </c>
      <c r="BI667" s="55" t="s">
        <v>122</v>
      </c>
    </row>
    <row r="668" spans="1:61" ht="12.75" customHeight="1" x14ac:dyDescent="0.2">
      <c r="A668" s="55" t="s">
        <v>1324</v>
      </c>
      <c r="B668" s="55" t="s">
        <v>1325</v>
      </c>
      <c r="C668" s="156" t="s">
        <v>134</v>
      </c>
      <c r="D668" s="98" t="s">
        <v>354</v>
      </c>
      <c r="E668" s="157">
        <v>18</v>
      </c>
      <c r="F668" s="2">
        <v>226</v>
      </c>
      <c r="G668" s="2" t="s">
        <v>146</v>
      </c>
      <c r="H668" s="2" t="s">
        <v>146</v>
      </c>
      <c r="I668" s="100">
        <v>329.84</v>
      </c>
      <c r="J668" s="101">
        <f t="shared" si="173"/>
        <v>0.81251515886490433</v>
      </c>
      <c r="K668" s="104">
        <v>0.67</v>
      </c>
      <c r="L668" s="71">
        <v>4</v>
      </c>
      <c r="M668" s="28">
        <f t="shared" si="174"/>
        <v>2.68</v>
      </c>
      <c r="N668" s="103" t="s">
        <v>482</v>
      </c>
      <c r="O668" s="104">
        <v>0.59</v>
      </c>
      <c r="P668" s="158">
        <v>45973</v>
      </c>
      <c r="Q668" s="158">
        <v>45992</v>
      </c>
      <c r="R668" s="28">
        <f t="shared" si="175"/>
        <v>13.559322033898319</v>
      </c>
      <c r="S668" s="105">
        <f>IF(INDEX(Historical!$D$7:$D1664,MATCH(B668,Historical!$B$7:$B$1044,0))=0,"n/a",(INDEX(Historical!$C$7:$C$1044,MATCH(B668,Historical!$B$7:$B$1044,0))/INDEX(Historical!$D$7:$D$1044,MATCH(B668,Historical!$B$7:$B$1044,0))-1)*100)</f>
        <v>13.488372093023248</v>
      </c>
      <c r="T668" s="105">
        <f>IF(INDEX(Historical!$F$7:$F$1044,MATCH(B668,Historical!$B$7:$B$1044,0))=0,"n/a",((INDEX(Historical!$C$7:$C$1044,MATCH(B668,Historical!$B$7:$B$1044,0))/INDEX(Historical!$F$7:$F$1044,MATCH(B668,Historical!$B$7:$B$1044,0)))^(1/3)-1)*100)</f>
        <v>15.70969692995121</v>
      </c>
      <c r="U668" s="105">
        <f>IF(INDEX(Historical!$H$7:$H$1044,MATCH(B668,Historical!$B$7:$B$1044,0))=0,"n/a",((INDEX(Historical!$C$7:$C$1044,MATCH(B668,Historical!$B$7:$B$1044,0))/INDEX(Historical!$H$7:$H$1044,MATCH(B668,Historical!$B$7:$B$1044,0)))^(1/5)-1)*100)</f>
        <v>14.869835499703509</v>
      </c>
      <c r="V668" s="105">
        <f>IF(INDEX(Historical!$M$7:$M$1044,MATCH(B668,Historical!$B$7:$B$1044,0))=0,"n/a",((INDEX(Historical!$C$7:$C$1044,MATCH(B668,Historical!$B$7:$B$1044,0))/INDEX(Historical!$M$7:$M$1044,MATCH(B668,Historical!$B$7:$B$1044,0)))^(1/10)-1)*100)</f>
        <v>17.17689405143863</v>
      </c>
      <c r="W668" s="106">
        <f t="shared" si="176"/>
        <v>0.86568825860913445</v>
      </c>
      <c r="X668" s="107">
        <f t="shared" si="177"/>
        <v>0.90284368547076543</v>
      </c>
      <c r="Y668" s="123"/>
      <c r="Z668" s="101">
        <f t="shared" si="178"/>
        <v>23.570800351802994</v>
      </c>
      <c r="AA668" s="109">
        <f t="shared" si="179"/>
        <v>29.009674582233949</v>
      </c>
      <c r="AB668" s="71">
        <v>9</v>
      </c>
      <c r="AC668" s="100">
        <v>11.37</v>
      </c>
      <c r="AD668" s="100">
        <v>1.67</v>
      </c>
      <c r="AE668" s="100">
        <v>14.61</v>
      </c>
      <c r="AF668" s="100">
        <v>17.690000000000001</v>
      </c>
      <c r="AG668" s="100">
        <v>59.8</v>
      </c>
      <c r="AH668" s="100">
        <v>13.91</v>
      </c>
      <c r="AI668" s="100">
        <v>13.33</v>
      </c>
      <c r="AJ668" s="100">
        <v>16.470000000000002</v>
      </c>
      <c r="AK668" s="100">
        <v>13.350000000000001</v>
      </c>
      <c r="AL668" s="100">
        <v>628720</v>
      </c>
      <c r="AM668" s="100">
        <v>12</v>
      </c>
      <c r="AN668" s="100">
        <v>0.67</v>
      </c>
      <c r="AO668" s="110">
        <f t="shared" si="180"/>
        <v>-13.327323923665535</v>
      </c>
      <c r="AP668" s="111">
        <f t="shared" si="181"/>
        <v>15.682350658568414</v>
      </c>
      <c r="AQ668" s="112">
        <f t="shared" si="182"/>
        <v>377.57775090541531</v>
      </c>
      <c r="AR668" s="101">
        <f>INDEX(Historical!$C$7:$C$1045,MATCH(B668,Historical!$B$7:$B$1045,0))*IF(AH668="n/a",1.03,IF(AH668&lt;0,1.01,IF(AH668&gt;10,1.1,(1+AH668/100))))</f>
        <v>2.6840000000000002</v>
      </c>
      <c r="AS668" s="109">
        <f t="shared" si="183"/>
        <v>2.9524000000000004</v>
      </c>
      <c r="AT668" s="109">
        <f t="shared" si="187"/>
        <v>3.2476400000000005</v>
      </c>
      <c r="AU668" s="109">
        <f t="shared" si="187"/>
        <v>3.572404000000001</v>
      </c>
      <c r="AV668" s="109">
        <f t="shared" si="187"/>
        <v>3.9296444000000013</v>
      </c>
      <c r="AW668" s="109">
        <f t="shared" si="185"/>
        <v>16.386088400000002</v>
      </c>
      <c r="AX668" s="113">
        <f t="shared" si="186"/>
        <v>4.9678900072762557</v>
      </c>
      <c r="AY668" s="100">
        <v>0.8</v>
      </c>
      <c r="AZ668" s="100">
        <v>12.23</v>
      </c>
      <c r="BA668" s="100">
        <v>-12.16</v>
      </c>
      <c r="BB668" s="100">
        <v>6.2399999999999993</v>
      </c>
      <c r="BC668" s="100">
        <v>-0.89999999999999991</v>
      </c>
      <c r="BE668" s="12">
        <v>2008</v>
      </c>
      <c r="BF668" s="12">
        <f t="shared" si="170"/>
        <v>2</v>
      </c>
      <c r="BG668" s="100">
        <v>23.45</v>
      </c>
      <c r="BH668" s="55" t="s">
        <v>121</v>
      </c>
      <c r="BI668" s="55" t="s">
        <v>122</v>
      </c>
    </row>
    <row r="669" spans="1:61" ht="12.75" customHeight="1" x14ac:dyDescent="0.2">
      <c r="A669" s="116" t="s">
        <v>1326</v>
      </c>
      <c r="B669" s="55" t="s">
        <v>1327</v>
      </c>
      <c r="C669" s="156" t="s">
        <v>134</v>
      </c>
      <c r="D669" s="98" t="s">
        <v>186</v>
      </c>
      <c r="E669" s="157">
        <v>12</v>
      </c>
      <c r="F669" s="2">
        <v>476</v>
      </c>
      <c r="G669" s="2" t="s">
        <v>146</v>
      </c>
      <c r="H669" s="2" t="s">
        <v>146</v>
      </c>
      <c r="I669" s="100">
        <v>35.19</v>
      </c>
      <c r="J669" s="101">
        <f t="shared" si="173"/>
        <v>3.9784029553850528</v>
      </c>
      <c r="K669" s="104">
        <v>0.35</v>
      </c>
      <c r="L669" s="71">
        <v>4</v>
      </c>
      <c r="M669" s="28">
        <f t="shared" si="174"/>
        <v>1.4</v>
      </c>
      <c r="N669" s="55" t="s">
        <v>326</v>
      </c>
      <c r="O669" s="104">
        <v>0.32500000000000001</v>
      </c>
      <c r="P669" s="158">
        <v>46139</v>
      </c>
      <c r="Q669" s="158">
        <v>46154</v>
      </c>
      <c r="R669" s="28">
        <f t="shared" si="175"/>
        <v>7.6923076923076819</v>
      </c>
      <c r="S669" s="105">
        <f>IF(INDEX(Historical!$D$7:$D1665,MATCH(B669,Historical!$B$7:$B$1044,0))=0,"n/a",(INDEX(Historical!$C$7:$C$1044,MATCH(B669,Historical!$B$7:$B$1044,0))/INDEX(Historical!$D$7:$D$1044,MATCH(B669,Historical!$B$7:$B$1044,0))-1)*100)</f>
        <v>8.0508474576271194</v>
      </c>
      <c r="T669" s="105">
        <f>IF(INDEX(Historical!$F$7:$F$1044,MATCH(B669,Historical!$B$7:$B$1044,0))=0,"n/a",((INDEX(Historical!$C$7:$C$1044,MATCH(B669,Historical!$B$7:$B$1044,0))/INDEX(Historical!$F$7:$F$1044,MATCH(B669,Historical!$B$7:$B$1044,0)))^(1/3)-1)*100)</f>
        <v>9.5417017533634407</v>
      </c>
      <c r="U669" s="105">
        <f>IF(INDEX(Historical!$H$7:$H$1044,MATCH(B669,Historical!$B$7:$B$1044,0))=0,"n/a",((INDEX(Historical!$C$7:$C$1044,MATCH(B669,Historical!$B$7:$B$1044,0))/INDEX(Historical!$H$7:$H$1044,MATCH(B669,Historical!$B$7:$B$1044,0)))^(1/5)-1)*100)</f>
        <v>8.9648482773151841</v>
      </c>
      <c r="V669" s="105">
        <f>IF(INDEX(Historical!$M$7:$M$1044,MATCH(B669,Historical!$B$7:$B$1044,0))=0,"n/a",((INDEX(Historical!$C$7:$C$1044,MATCH(B669,Historical!$B$7:$B$1044,0))/INDEX(Historical!$M$7:$M$1044,MATCH(B669,Historical!$B$7:$B$1044,0)))^(1/10)-1)*100)</f>
        <v>7.4760878202828174</v>
      </c>
      <c r="W669" s="106">
        <f t="shared" si="176"/>
        <v>1.199136298665904</v>
      </c>
      <c r="X669" s="107">
        <f t="shared" si="177"/>
        <v>1.2382387123363514</v>
      </c>
      <c r="Y669" s="123"/>
      <c r="Z669" s="101">
        <f t="shared" si="178"/>
        <v>59.82905982905983</v>
      </c>
      <c r="AA669" s="109">
        <f t="shared" si="179"/>
        <v>15.038461538461538</v>
      </c>
      <c r="AB669" s="71">
        <v>13</v>
      </c>
      <c r="AC669" s="100">
        <v>2.34</v>
      </c>
      <c r="AD669" s="100" t="s">
        <v>142</v>
      </c>
      <c r="AE669" s="100">
        <v>9.76</v>
      </c>
      <c r="AF669" s="100">
        <v>3.07</v>
      </c>
      <c r="AG669" s="100">
        <v>21.29</v>
      </c>
      <c r="AH669" s="100" t="s">
        <v>142</v>
      </c>
      <c r="AI669" s="100" t="s">
        <v>142</v>
      </c>
      <c r="AJ669" s="100">
        <v>7.24</v>
      </c>
      <c r="AK669" s="100" t="s">
        <v>142</v>
      </c>
      <c r="AL669" s="100">
        <v>330.34</v>
      </c>
      <c r="AM669" s="100">
        <v>92.01</v>
      </c>
      <c r="AN669" s="100">
        <v>0.02</v>
      </c>
      <c r="AO669" s="110">
        <f t="shared" si="180"/>
        <v>-2.0952103057613005</v>
      </c>
      <c r="AP669" s="111">
        <f t="shared" si="181"/>
        <v>12.943251232700238</v>
      </c>
      <c r="AQ669" s="112">
        <f t="shared" si="182"/>
        <v>43.245053314749057</v>
      </c>
      <c r="AR669" s="101">
        <f>INDEX(Historical!$C$7:$C$1045,MATCH(B669,Historical!$B$7:$B$1045,0))*IF(AH669="n/a",1.03,IF(AH669&lt;0,1.01,IF(AH669&gt;10,1.1,(1+AH669/100))))</f>
        <v>1.31325</v>
      </c>
      <c r="AS669" s="109">
        <f t="shared" si="183"/>
        <v>1.3526475</v>
      </c>
      <c r="AT669" s="109">
        <f t="shared" si="187"/>
        <v>1.393226925</v>
      </c>
      <c r="AU669" s="109">
        <f t="shared" si="187"/>
        <v>1.4350237327499999</v>
      </c>
      <c r="AV669" s="109">
        <f t="shared" si="187"/>
        <v>1.4780744447325</v>
      </c>
      <c r="AW669" s="109">
        <f t="shared" si="185"/>
        <v>6.9722226024825007</v>
      </c>
      <c r="AX669" s="113">
        <f t="shared" si="186"/>
        <v>19.813079290942031</v>
      </c>
      <c r="AY669" s="100">
        <v>1.1200000000000001</v>
      </c>
      <c r="AZ669" s="100">
        <v>5.01</v>
      </c>
      <c r="BA669" s="100">
        <v>-14.32</v>
      </c>
      <c r="BB669" s="100">
        <v>-2.04</v>
      </c>
      <c r="BC669" s="100">
        <v>-5.91</v>
      </c>
      <c r="BE669" s="12">
        <v>2015</v>
      </c>
      <c r="BF669" s="12">
        <f t="shared" si="170"/>
        <v>1</v>
      </c>
      <c r="BG669" s="100">
        <v>14.940000000000001</v>
      </c>
      <c r="BH669" s="55" t="s">
        <v>121</v>
      </c>
      <c r="BI669" s="55" t="s">
        <v>122</v>
      </c>
    </row>
    <row r="670" spans="1:61" ht="12.75" customHeight="1" x14ac:dyDescent="0.2">
      <c r="A670" s="116" t="s">
        <v>1667</v>
      </c>
      <c r="B670" s="55" t="s">
        <v>1668</v>
      </c>
      <c r="C670" s="156" t="s">
        <v>134</v>
      </c>
      <c r="D670" s="98" t="s">
        <v>186</v>
      </c>
      <c r="E670" s="157">
        <v>7</v>
      </c>
      <c r="F670" s="2">
        <v>588</v>
      </c>
      <c r="G670" s="2" t="s">
        <v>146</v>
      </c>
      <c r="H670" s="2" t="s">
        <v>146</v>
      </c>
      <c r="I670" s="100">
        <v>78.510000000000005</v>
      </c>
      <c r="J670" s="101">
        <f t="shared" si="173"/>
        <v>2.4964972614953505</v>
      </c>
      <c r="K670" s="104">
        <v>0.49</v>
      </c>
      <c r="L670" s="71">
        <v>4</v>
      </c>
      <c r="M670" s="28">
        <f t="shared" si="174"/>
        <v>1.96</v>
      </c>
      <c r="N670" s="103" t="s">
        <v>1517</v>
      </c>
      <c r="O670" s="104">
        <v>0.47</v>
      </c>
      <c r="P670" s="158">
        <v>45818</v>
      </c>
      <c r="Q670" s="158">
        <v>45833</v>
      </c>
      <c r="R670" s="28">
        <f t="shared" si="175"/>
        <v>4.2553191489361746</v>
      </c>
      <c r="S670" s="105">
        <f>IF(INDEX(Historical!$D$7:$D1666,MATCH(B670,Historical!$B$7:$B$1044,0))=0,"n/a",(INDEX(Historical!$C$7:$C$1044,MATCH(B670,Historical!$B$7:$B$1044,0))/INDEX(Historical!$D$7:$D$1044,MATCH(B670,Historical!$B$7:$B$1044,0))-1)*100)</f>
        <v>24.7588424437299</v>
      </c>
      <c r="T670" s="105">
        <f>IF(INDEX(Historical!$F$7:$F$1044,MATCH(B670,Historical!$B$7:$B$1044,0))=0,"n/a",((INDEX(Historical!$C$7:$C$1044,MATCH(B670,Historical!$B$7:$B$1044,0))/INDEX(Historical!$F$7:$F$1044,MATCH(B670,Historical!$B$7:$B$1044,0)))^(1/3)-1)*100)</f>
        <v>24.719370447911238</v>
      </c>
      <c r="U670" s="105">
        <f>IF(INDEX(Historical!$H$7:$H$1044,MATCH(B670,Historical!$B$7:$B$1044,0))=0,"n/a",((INDEX(Historical!$C$7:$C$1044,MATCH(B670,Historical!$B$7:$B$1044,0))/INDEX(Historical!$H$7:$H$1044,MATCH(B670,Historical!$B$7:$B$1044,0)))^(1/5)-1)*100)</f>
        <v>53.184484277402767</v>
      </c>
      <c r="V670" s="105" t="str">
        <f>IF(INDEX(Historical!$M$7:$M$1044,MATCH(B670,Historical!$B$7:$B$1044,0))=0,"n/a",((INDEX(Historical!$C$7:$C$1044,MATCH(B670,Historical!$B$7:$B$1044,0))/INDEX(Historical!$M$7:$M$1044,MATCH(B670,Historical!$B$7:$B$1044,0)))^(1/10)-1)*100)</f>
        <v>n/a</v>
      </c>
      <c r="W670" s="106" t="str">
        <f t="shared" si="176"/>
        <v>n/a</v>
      </c>
      <c r="X670" s="107">
        <f t="shared" si="177"/>
        <v>7.4176407639334405</v>
      </c>
      <c r="Y670" s="165"/>
      <c r="Z670" s="101">
        <f t="shared" si="178"/>
        <v>48.039215686274503</v>
      </c>
      <c r="AA670" s="109">
        <f t="shared" si="179"/>
        <v>19.242647058823529</v>
      </c>
      <c r="AB670" s="71">
        <v>12</v>
      </c>
      <c r="AC670" s="100">
        <v>4.08</v>
      </c>
      <c r="AD670" s="100" t="s">
        <v>142</v>
      </c>
      <c r="AE670" s="100">
        <v>3.81</v>
      </c>
      <c r="AF670" s="100">
        <v>2.08</v>
      </c>
      <c r="AG670" s="100">
        <v>18.61</v>
      </c>
      <c r="AH670" s="100">
        <v>6.8599999999999994</v>
      </c>
      <c r="AI670" s="100">
        <v>9.9699999999999989</v>
      </c>
      <c r="AJ670" s="100">
        <v>7.17</v>
      </c>
      <c r="AK670" s="100" t="s">
        <v>142</v>
      </c>
      <c r="AL670" s="100">
        <v>5030</v>
      </c>
      <c r="AM670" s="100">
        <v>16.650000000000002</v>
      </c>
      <c r="AN670" s="100">
        <v>0.42</v>
      </c>
      <c r="AO670" s="110">
        <f t="shared" si="180"/>
        <v>36.438334480074587</v>
      </c>
      <c r="AP670" s="111">
        <f t="shared" si="181"/>
        <v>55.680981538898116</v>
      </c>
      <c r="AQ670" s="112">
        <f t="shared" si="182"/>
        <v>33.374503447752879</v>
      </c>
      <c r="AR670" s="101">
        <f>INDEX(Historical!$C$7:$C$1045,MATCH(B670,Historical!$B$7:$B$1045,0))*IF(AH670="n/a",1.03,IF(AH670&lt;0,1.01,IF(AH670&gt;10,1.1,(1+AH670/100))))</f>
        <v>2.0730840000000001</v>
      </c>
      <c r="AS670" s="109">
        <f t="shared" si="183"/>
        <v>2.2797704747999998</v>
      </c>
      <c r="AT670" s="109">
        <f t="shared" si="187"/>
        <v>2.3481635890439998</v>
      </c>
      <c r="AU670" s="109">
        <f t="shared" si="187"/>
        <v>2.4186084967153199</v>
      </c>
      <c r="AV670" s="109">
        <f t="shared" si="187"/>
        <v>2.4911667516167797</v>
      </c>
      <c r="AW670" s="109">
        <f t="shared" si="185"/>
        <v>11.610793312176099</v>
      </c>
      <c r="AX670" s="113">
        <f t="shared" si="186"/>
        <v>14.788935565120493</v>
      </c>
      <c r="AY670" s="100">
        <v>1.07</v>
      </c>
      <c r="AZ670" s="100">
        <v>42.04</v>
      </c>
      <c r="BA670" s="100">
        <v>0.95</v>
      </c>
      <c r="BB670" s="100">
        <v>11.86</v>
      </c>
      <c r="BC670" s="100">
        <v>15.690000000000001</v>
      </c>
      <c r="BE670" s="12">
        <v>2019</v>
      </c>
      <c r="BG670" s="100">
        <v>9.6199999999999992</v>
      </c>
      <c r="BH670" s="55" t="s">
        <v>121</v>
      </c>
      <c r="BI670" s="55" t="s">
        <v>122</v>
      </c>
    </row>
    <row r="671" spans="1:61" ht="12.75" customHeight="1" x14ac:dyDescent="0.2">
      <c r="A671" s="116" t="s">
        <v>1669</v>
      </c>
      <c r="B671" s="55" t="s">
        <v>1670</v>
      </c>
      <c r="C671" s="156" t="s">
        <v>300</v>
      </c>
      <c r="D671" s="98" t="s">
        <v>612</v>
      </c>
      <c r="E671" s="157">
        <v>8</v>
      </c>
      <c r="F671" s="2">
        <v>565</v>
      </c>
      <c r="G671" s="2" t="s">
        <v>146</v>
      </c>
      <c r="H671" s="2" t="s">
        <v>146</v>
      </c>
      <c r="I671" s="100">
        <v>29.2</v>
      </c>
      <c r="J671" s="101">
        <f t="shared" si="173"/>
        <v>6.1643835616438363</v>
      </c>
      <c r="K671" s="104">
        <v>0.45</v>
      </c>
      <c r="L671" s="71">
        <v>4</v>
      </c>
      <c r="M671" s="28">
        <f t="shared" si="174"/>
        <v>1.8</v>
      </c>
      <c r="N671" s="103" t="s">
        <v>147</v>
      </c>
      <c r="O671" s="104">
        <v>0.4325</v>
      </c>
      <c r="P671" s="158">
        <v>45918</v>
      </c>
      <c r="Q671" s="158">
        <v>45939</v>
      </c>
      <c r="R671" s="28">
        <f t="shared" si="175"/>
        <v>4.046242774566478</v>
      </c>
      <c r="S671" s="105">
        <f>IF(INDEX(Historical!$D$7:$D1667,MATCH(B671,Historical!$B$7:$B$1044,0))=0,"n/a",(INDEX(Historical!$C$7:$C$1044,MATCH(B671,Historical!$B$7:$B$1044,0))/INDEX(Historical!$D$7:$D$1044,MATCH(B671,Historical!$B$7:$B$1044,0))-1)*100)</f>
        <v>4.1728763040238537</v>
      </c>
      <c r="T671" s="105">
        <f>IF(INDEX(Historical!$F$7:$F$1044,MATCH(B671,Historical!$B$7:$B$1044,0))=0,"n/a",((INDEX(Historical!$C$7:$C$1044,MATCH(B671,Historical!$B$7:$B$1044,0))/INDEX(Historical!$F$7:$F$1044,MATCH(B671,Historical!$B$7:$B$1044,0)))^(1/3)-1)*100)</f>
        <v>5.9334906796179254</v>
      </c>
      <c r="U671" s="105">
        <f>IF(INDEX(Historical!$H$7:$H$1044,MATCH(B671,Historical!$B$7:$B$1044,0))=0,"n/a",((INDEX(Historical!$C$7:$C$1044,MATCH(B671,Historical!$B$7:$B$1044,0))/INDEX(Historical!$H$7:$H$1044,MATCH(B671,Historical!$B$7:$B$1044,0)))^(1/5)-1)*100)</f>
        <v>7.4072663353505597</v>
      </c>
      <c r="V671" s="105" t="str">
        <f>IF(INDEX(Historical!$M$7:$M$1044,MATCH(B671,Historical!$B$7:$B$1044,0))=0,"n/a",((INDEX(Historical!$C$7:$C$1044,MATCH(B671,Historical!$B$7:$B$1044,0))/INDEX(Historical!$M$7:$M$1044,MATCH(B671,Historical!$B$7:$B$1044,0)))^(1/10)-1)*100)</f>
        <v>n/a</v>
      </c>
      <c r="W671" s="106" t="str">
        <f t="shared" si="176"/>
        <v>n/a</v>
      </c>
      <c r="X671" s="107">
        <f t="shared" si="177"/>
        <v>0.88181742087506654</v>
      </c>
      <c r="Y671" s="165"/>
      <c r="Z671" s="101">
        <f t="shared" si="178"/>
        <v>61.855670103092784</v>
      </c>
      <c r="AA671" s="109">
        <f t="shared" si="179"/>
        <v>10.034364261168385</v>
      </c>
      <c r="AB671" s="71">
        <v>12</v>
      </c>
      <c r="AC671" s="100">
        <v>2.91</v>
      </c>
      <c r="AD671" s="100">
        <v>1.96</v>
      </c>
      <c r="AE671" s="100">
        <v>7.73</v>
      </c>
      <c r="AF671" s="100">
        <v>1.1100000000000001</v>
      </c>
      <c r="AG671" s="100">
        <v>11.33</v>
      </c>
      <c r="AH671" s="100">
        <v>9.56</v>
      </c>
      <c r="AI671" s="100">
        <v>2.75</v>
      </c>
      <c r="AJ671" s="100">
        <v>8.4</v>
      </c>
      <c r="AK671" s="100">
        <v>5.0599999999999996</v>
      </c>
      <c r="AL671" s="100">
        <v>31210</v>
      </c>
      <c r="AM671" s="100">
        <v>0.32</v>
      </c>
      <c r="AN671" s="100">
        <v>0.63</v>
      </c>
      <c r="AO671" s="110">
        <f t="shared" si="180"/>
        <v>3.5372856358260112</v>
      </c>
      <c r="AP671" s="111">
        <f t="shared" si="181"/>
        <v>13.571649896994396</v>
      </c>
      <c r="AQ671" s="112">
        <f t="shared" si="182"/>
        <v>-29.641728497332529</v>
      </c>
      <c r="AR671" s="101">
        <f>INDEX(Historical!$C$7:$C$1045,MATCH(B671,Historical!$B$7:$B$1045,0))*IF(AH671="n/a",1.03,IF(AH671&lt;0,1.01,IF(AH671&gt;10,1.1,(1+AH671/100))))</f>
        <v>1.914561</v>
      </c>
      <c r="AS671" s="109">
        <f t="shared" si="183"/>
        <v>1.9672114275000001</v>
      </c>
      <c r="AT671" s="109">
        <f t="shared" si="187"/>
        <v>2.0667523257315001</v>
      </c>
      <c r="AU671" s="109">
        <f t="shared" si="187"/>
        <v>2.1713299934135142</v>
      </c>
      <c r="AV671" s="109">
        <f t="shared" si="187"/>
        <v>2.2811992910802381</v>
      </c>
      <c r="AW671" s="109">
        <f t="shared" si="185"/>
        <v>10.401054037725252</v>
      </c>
      <c r="AX671" s="113">
        <f t="shared" si="186"/>
        <v>35.620048074401552</v>
      </c>
      <c r="AY671" s="100">
        <v>0.69</v>
      </c>
      <c r="AZ671" s="100">
        <v>9.98</v>
      </c>
      <c r="BA671" s="100">
        <v>-14.14</v>
      </c>
      <c r="BB671" s="100">
        <v>2.1999999999999997</v>
      </c>
      <c r="BC671" s="100">
        <v>-2.97</v>
      </c>
      <c r="BE671" s="12">
        <v>2018</v>
      </c>
      <c r="BF671" s="12">
        <f t="shared" ref="BF671:BF717" si="188">IF(BE671&gt;2020,0,IF(BE671&gt;2008,1,IF(BE671&gt;2001,2,IF(BE671&gt;1990,3,IF(BE671&gt;1980,4,IF(BE671&gt;1973,5,IF(BE671&gt;1970,6,IF(BE671&gt;1960,7,IF(BE671&gt;1958,8,IF(BE671&gt;1953,9,10))))))))))</f>
        <v>1</v>
      </c>
      <c r="BG671" s="100">
        <v>6.7</v>
      </c>
      <c r="BH671" s="55" t="s">
        <v>121</v>
      </c>
      <c r="BI671" s="55" t="s">
        <v>302</v>
      </c>
    </row>
    <row r="672" spans="1:61" ht="12.75" customHeight="1" x14ac:dyDescent="0.2">
      <c r="A672" s="55" t="s">
        <v>1328</v>
      </c>
      <c r="B672" s="55" t="s">
        <v>1329</v>
      </c>
      <c r="C672" s="156" t="s">
        <v>139</v>
      </c>
      <c r="D672" s="98" t="s">
        <v>1055</v>
      </c>
      <c r="E672" s="157">
        <v>13</v>
      </c>
      <c r="F672" s="2">
        <v>433</v>
      </c>
      <c r="G672" s="2" t="s">
        <v>146</v>
      </c>
      <c r="H672" s="2" t="s">
        <v>146</v>
      </c>
      <c r="I672" s="100">
        <v>301.74</v>
      </c>
      <c r="J672" s="101">
        <f t="shared" si="173"/>
        <v>0.68933518923576587</v>
      </c>
      <c r="K672" s="104">
        <v>0.52</v>
      </c>
      <c r="L672" s="71">
        <v>4</v>
      </c>
      <c r="M672" s="28">
        <f t="shared" si="174"/>
        <v>2.08</v>
      </c>
      <c r="N672" s="103" t="s">
        <v>349</v>
      </c>
      <c r="O672" s="104">
        <v>0.49</v>
      </c>
      <c r="P672" s="158">
        <v>46090</v>
      </c>
      <c r="Q672" s="158">
        <v>46104</v>
      </c>
      <c r="R672" s="28">
        <f t="shared" si="175"/>
        <v>6.1224489795918418</v>
      </c>
      <c r="S672" s="105">
        <f>IF(INDEX(Historical!$D$7:$D1668,MATCH(B672,Historical!$B$7:$B$1044,0))=0,"n/a",(INDEX(Historical!$C$7:$C$1044,MATCH(B672,Historical!$B$7:$B$1044,0))/INDEX(Historical!$D$7:$D$1044,MATCH(B672,Historical!$B$7:$B$1044,0))-1)*100)</f>
        <v>6.5217391304347672</v>
      </c>
      <c r="T672" s="105">
        <f>IF(INDEX(Historical!$F$7:$F$1044,MATCH(B672,Historical!$B$7:$B$1044,0))=0,"n/a",((INDEX(Historical!$C$7:$C$1044,MATCH(B672,Historical!$B$7:$B$1044,0))/INDEX(Historical!$F$7:$F$1044,MATCH(B672,Historical!$B$7:$B$1044,0)))^(1/3)-1)*100)</f>
        <v>6.998748056507953</v>
      </c>
      <c r="U672" s="105">
        <f>IF(INDEX(Historical!$H$7:$H$1044,MATCH(B672,Historical!$B$7:$B$1044,0))=0,"n/a",((INDEX(Historical!$C$7:$C$1044,MATCH(B672,Historical!$B$7:$B$1044,0))/INDEX(Historical!$H$7:$H$1044,MATCH(B672,Historical!$B$7:$B$1044,0)))^(1/5)-1)*100)</f>
        <v>7.5829459940464305</v>
      </c>
      <c r="V672" s="105">
        <f>IF(INDEX(Historical!$M$7:$M$1044,MATCH(B672,Historical!$B$7:$B$1044,0))=0,"n/a",((INDEX(Historical!$C$7:$C$1044,MATCH(B672,Historical!$B$7:$B$1044,0))/INDEX(Historical!$M$7:$M$1044,MATCH(B672,Historical!$B$7:$B$1044,0)))^(1/10)-1)*100)</f>
        <v>17.224829030287236</v>
      </c>
      <c r="W672" s="106">
        <f t="shared" si="176"/>
        <v>0.44023345489891225</v>
      </c>
      <c r="X672" s="107">
        <f t="shared" si="177"/>
        <v>0.57929304767352419</v>
      </c>
      <c r="Y672" s="159"/>
      <c r="Z672" s="101">
        <f t="shared" si="178"/>
        <v>24.761904761904763</v>
      </c>
      <c r="AA672" s="109">
        <f t="shared" si="179"/>
        <v>35.921428571428571</v>
      </c>
      <c r="AB672" s="71">
        <v>12</v>
      </c>
      <c r="AC672" s="100">
        <v>8.4</v>
      </c>
      <c r="AD672" s="100">
        <v>1.55</v>
      </c>
      <c r="AE672" s="100">
        <v>4.88</v>
      </c>
      <c r="AF672" s="100">
        <v>4.6500000000000004</v>
      </c>
      <c r="AG672" s="100">
        <v>13.48</v>
      </c>
      <c r="AH672" s="100">
        <v>14.92</v>
      </c>
      <c r="AI672" s="100">
        <v>17.91</v>
      </c>
      <c r="AJ672" s="100">
        <v>13.089999999999998</v>
      </c>
      <c r="AK672" s="100">
        <v>17.940000000000001</v>
      </c>
      <c r="AL672" s="100">
        <v>39370</v>
      </c>
      <c r="AM672" s="100">
        <v>0.2</v>
      </c>
      <c r="AN672" s="100">
        <v>0.61</v>
      </c>
      <c r="AO672" s="110">
        <f t="shared" si="180"/>
        <v>-27.649147388146375</v>
      </c>
      <c r="AP672" s="111">
        <f t="shared" si="181"/>
        <v>8.2722811832821961</v>
      </c>
      <c r="AQ672" s="112">
        <f t="shared" si="182"/>
        <v>172.46581262172884</v>
      </c>
      <c r="AR672" s="101">
        <f>INDEX(Historical!$C$7:$C$1045,MATCH(B672,Historical!$B$7:$B$1045,0))*IF(AH672="n/a",1.03,IF(AH672&lt;0,1.01,IF(AH672&gt;10,1.1,(1+AH672/100))))</f>
        <v>2.1560000000000001</v>
      </c>
      <c r="AS672" s="109">
        <f t="shared" si="183"/>
        <v>2.3716000000000004</v>
      </c>
      <c r="AT672" s="109">
        <f t="shared" si="187"/>
        <v>2.6087600000000006</v>
      </c>
      <c r="AU672" s="109">
        <f t="shared" si="187"/>
        <v>2.8696360000000007</v>
      </c>
      <c r="AV672" s="109">
        <f t="shared" si="187"/>
        <v>3.1565996000000012</v>
      </c>
      <c r="AW672" s="109">
        <f t="shared" si="185"/>
        <v>13.162595600000005</v>
      </c>
      <c r="AX672" s="113">
        <f t="shared" si="186"/>
        <v>4.3622309272883957</v>
      </c>
      <c r="AY672" s="100">
        <v>1.0900000000000001</v>
      </c>
      <c r="AZ672" s="100">
        <v>21.87</v>
      </c>
      <c r="BA672" s="100">
        <v>-8.86</v>
      </c>
      <c r="BB672" s="100">
        <v>5.92</v>
      </c>
      <c r="BC672" s="100">
        <v>3.46</v>
      </c>
      <c r="BE672" s="12">
        <v>2014</v>
      </c>
      <c r="BF672" s="12">
        <f t="shared" si="188"/>
        <v>1</v>
      </c>
      <c r="BG672" s="100">
        <v>6.7</v>
      </c>
      <c r="BH672" s="55" t="s">
        <v>121</v>
      </c>
      <c r="BI672" s="55" t="s">
        <v>122</v>
      </c>
    </row>
    <row r="673" spans="1:61" ht="12.75" customHeight="1" x14ac:dyDescent="0.2">
      <c r="A673" s="116" t="s">
        <v>1671</v>
      </c>
      <c r="B673" s="55" t="s">
        <v>1672</v>
      </c>
      <c r="C673" s="156" t="s">
        <v>116</v>
      </c>
      <c r="D673" s="98" t="s">
        <v>841</v>
      </c>
      <c r="E673" s="157">
        <v>7</v>
      </c>
      <c r="F673" s="2">
        <v>617</v>
      </c>
      <c r="G673" s="2" t="s">
        <v>146</v>
      </c>
      <c r="H673" s="2" t="s">
        <v>146</v>
      </c>
      <c r="I673" s="100">
        <v>508.04</v>
      </c>
      <c r="J673" s="101">
        <f t="shared" si="173"/>
        <v>0.60625147626171172</v>
      </c>
      <c r="K673" s="104">
        <v>0.77</v>
      </c>
      <c r="L673" s="71">
        <v>4</v>
      </c>
      <c r="M673" s="28">
        <f t="shared" si="174"/>
        <v>3.08</v>
      </c>
      <c r="N673" s="103" t="s">
        <v>209</v>
      </c>
      <c r="O673" s="104">
        <v>0.68</v>
      </c>
      <c r="P673" s="158">
        <v>46108</v>
      </c>
      <c r="Q673" s="158">
        <v>46127</v>
      </c>
      <c r="R673" s="28">
        <f t="shared" si="175"/>
        <v>13.235294117647053</v>
      </c>
      <c r="S673" s="105">
        <f>IF(INDEX(Historical!$D$7:$D1669,MATCH(B673,Historical!$B$7:$B$1044,0))=0,"n/a",(INDEX(Historical!$C$7:$C$1044,MATCH(B673,Historical!$B$7:$B$1044,0))/INDEX(Historical!$D$7:$D$1044,MATCH(B673,Historical!$B$7:$B$1044,0))-1)*100)</f>
        <v>10.000000000000009</v>
      </c>
      <c r="T673" s="105">
        <f>IF(INDEX(Historical!$F$7:$F$1044,MATCH(B673,Historical!$B$7:$B$1044,0))=0,"n/a",((INDEX(Historical!$C$7:$C$1044,MATCH(B673,Historical!$B$7:$B$1044,0))/INDEX(Historical!$F$7:$F$1044,MATCH(B673,Historical!$B$7:$B$1044,0)))^(1/3)-1)*100)</f>
        <v>7.0833187114252683</v>
      </c>
      <c r="U673" s="105">
        <f>IF(INDEX(Historical!$H$7:$H$1044,MATCH(B673,Historical!$B$7:$B$1044,0))=0,"n/a",((INDEX(Historical!$C$7:$C$1044,MATCH(B673,Historical!$B$7:$B$1044,0))/INDEX(Historical!$H$7:$H$1044,MATCH(B673,Historical!$B$7:$B$1044,0)))^(1/5)-1)*100)</f>
        <v>8.883723866366843</v>
      </c>
      <c r="V673" s="105">
        <f>IF(INDEX(Historical!$M$7:$M$1044,MATCH(B673,Historical!$B$7:$B$1044,0))=0,"n/a",((INDEX(Historical!$C$7:$C$1044,MATCH(B673,Historical!$B$7:$B$1044,0))/INDEX(Historical!$M$7:$M$1044,MATCH(B673,Historical!$B$7:$B$1044,0)))^(1/10)-1)*100)</f>
        <v>5.815982029201594</v>
      </c>
      <c r="W673" s="106">
        <f t="shared" si="176"/>
        <v>1.5274675578023378</v>
      </c>
      <c r="X673" s="107">
        <f t="shared" si="177"/>
        <v>0.42999631492579105</v>
      </c>
      <c r="Y673" s="162"/>
      <c r="Z673" s="101">
        <f t="shared" si="178"/>
        <v>17.092119866814652</v>
      </c>
      <c r="AA673" s="109">
        <f t="shared" si="179"/>
        <v>28.193118756936737</v>
      </c>
      <c r="AB673" s="71">
        <v>12</v>
      </c>
      <c r="AC673" s="100">
        <v>18.02</v>
      </c>
      <c r="AD673" s="100">
        <v>1.36</v>
      </c>
      <c r="AE673" s="100">
        <v>2.37</v>
      </c>
      <c r="AF673" s="100">
        <v>5.73</v>
      </c>
      <c r="AG673" s="100">
        <v>21.46</v>
      </c>
      <c r="AH673" s="100">
        <v>19.39</v>
      </c>
      <c r="AI673" s="100">
        <v>11.31</v>
      </c>
      <c r="AJ673" s="100">
        <v>20.66</v>
      </c>
      <c r="AK673" s="100">
        <v>14.719999999999999</v>
      </c>
      <c r="AL673" s="100">
        <v>9860</v>
      </c>
      <c r="AM673" s="100">
        <v>1.44</v>
      </c>
      <c r="AN673" s="100">
        <v>0.55000000000000004</v>
      </c>
      <c r="AO673" s="110">
        <f t="shared" si="180"/>
        <v>-18.703143414308183</v>
      </c>
      <c r="AP673" s="111">
        <f t="shared" si="181"/>
        <v>9.4899753426285542</v>
      </c>
      <c r="AQ673" s="112">
        <f t="shared" si="182"/>
        <v>167.95237593211519</v>
      </c>
      <c r="AR673" s="101">
        <f>INDEX(Historical!$C$7:$C$1045,MATCH(B673,Historical!$B$7:$B$1045,0))*IF(AH673="n/a",1.03,IF(AH673&lt;0,1.01,IF(AH673&gt;10,1.1,(1+AH673/100))))</f>
        <v>2.9040000000000004</v>
      </c>
      <c r="AS673" s="109">
        <f t="shared" si="183"/>
        <v>3.1944000000000008</v>
      </c>
      <c r="AT673" s="109">
        <f t="shared" si="187"/>
        <v>3.513840000000001</v>
      </c>
      <c r="AU673" s="109">
        <f t="shared" si="187"/>
        <v>3.8652240000000013</v>
      </c>
      <c r="AV673" s="109">
        <f t="shared" si="187"/>
        <v>4.2517464000000018</v>
      </c>
      <c r="AW673" s="109">
        <f t="shared" si="185"/>
        <v>17.729210400000007</v>
      </c>
      <c r="AX673" s="113">
        <f t="shared" si="186"/>
        <v>3.4897272655696412</v>
      </c>
      <c r="AY673" s="100">
        <v>1.33</v>
      </c>
      <c r="AZ673" s="100">
        <v>77.33</v>
      </c>
      <c r="BA673" s="100">
        <v>0.82000000000000006</v>
      </c>
      <c r="BB673" s="100">
        <v>17.11</v>
      </c>
      <c r="BC673" s="100">
        <v>24.060000000000002</v>
      </c>
      <c r="BE673" s="12">
        <v>2020</v>
      </c>
      <c r="BF673" s="12">
        <f t="shared" si="188"/>
        <v>1</v>
      </c>
      <c r="BG673" s="100">
        <v>10.440000000000001</v>
      </c>
      <c r="BH673" s="55" t="s">
        <v>121</v>
      </c>
      <c r="BI673" s="55" t="s">
        <v>122</v>
      </c>
    </row>
    <row r="674" spans="1:61" ht="12.75" customHeight="1" x14ac:dyDescent="0.2">
      <c r="A674" s="116" t="s">
        <v>1673</v>
      </c>
      <c r="B674" s="55" t="s">
        <v>1674</v>
      </c>
      <c r="C674" s="156" t="s">
        <v>134</v>
      </c>
      <c r="D674" s="98" t="s">
        <v>145</v>
      </c>
      <c r="E674" s="157">
        <v>7</v>
      </c>
      <c r="F674" s="2">
        <v>598</v>
      </c>
      <c r="G674" s="2" t="s">
        <v>146</v>
      </c>
      <c r="H674" s="2" t="s">
        <v>146</v>
      </c>
      <c r="I674" s="100">
        <v>81.96</v>
      </c>
      <c r="J674" s="101">
        <f t="shared" si="173"/>
        <v>2.2938018545632017</v>
      </c>
      <c r="K674" s="104">
        <v>0.47</v>
      </c>
      <c r="L674" s="71">
        <v>4</v>
      </c>
      <c r="M674" s="28">
        <f t="shared" si="174"/>
        <v>1.88</v>
      </c>
      <c r="N674" s="103" t="s">
        <v>1517</v>
      </c>
      <c r="O674" s="104">
        <v>0.45</v>
      </c>
      <c r="P674" s="158">
        <v>45987</v>
      </c>
      <c r="Q674" s="158">
        <v>46020</v>
      </c>
      <c r="R674" s="28">
        <f t="shared" si="175"/>
        <v>4.4444444444444366</v>
      </c>
      <c r="S674" s="105">
        <f>IF(INDEX(Historical!$D$7:$D1670,MATCH(B674,Historical!$B$7:$B$1044,0))=0,"n/a",(INDEX(Historical!$C$7:$C$1044,MATCH(B674,Historical!$B$7:$B$1044,0))/INDEX(Historical!$D$7:$D$1044,MATCH(B674,Historical!$B$7:$B$1044,0))-1)*100)</f>
        <v>7.0588235294117618</v>
      </c>
      <c r="T674" s="105">
        <f>IF(INDEX(Historical!$F$7:$F$1044,MATCH(B674,Historical!$B$7:$B$1044,0))=0,"n/a",((INDEX(Historical!$C$7:$C$1044,MATCH(B674,Historical!$B$7:$B$1044,0))/INDEX(Historical!$F$7:$F$1044,MATCH(B674,Historical!$B$7:$B$1044,0)))^(1/3)-1)*100)</f>
        <v>31.520605714281281</v>
      </c>
      <c r="U674" s="105">
        <f>IF(INDEX(Historical!$H$7:$H$1044,MATCH(B674,Historical!$B$7:$B$1044,0))=0,"n/a",((INDEX(Historical!$C$7:$C$1044,MATCH(B674,Historical!$B$7:$B$1044,0))/INDEX(Historical!$H$7:$H$1044,MATCH(B674,Historical!$B$7:$B$1044,0)))^(1/5)-1)*100)</f>
        <v>24.848700846780368</v>
      </c>
      <c r="V674" s="105">
        <f>IF(INDEX(Historical!$M$7:$M$1044,MATCH(B674,Historical!$B$7:$B$1044,0))=0,"n/a",((INDEX(Historical!$C$7:$C$1044,MATCH(B674,Historical!$B$7:$B$1044,0))/INDEX(Historical!$M$7:$M$1044,MATCH(B674,Historical!$B$7:$B$1044,0)))^(1/10)-1)*100)</f>
        <v>46.487693070514702</v>
      </c>
      <c r="W674" s="106">
        <f t="shared" si="176"/>
        <v>0.53452213275218241</v>
      </c>
      <c r="X674" s="107">
        <f t="shared" si="177"/>
        <v>0.4069554675201501</v>
      </c>
      <c r="Y674" s="162"/>
      <c r="Z674" s="101">
        <f t="shared" si="178"/>
        <v>29.888712241653415</v>
      </c>
      <c r="AA674" s="109">
        <f t="shared" si="179"/>
        <v>13.0302066772655</v>
      </c>
      <c r="AB674" s="71">
        <v>12</v>
      </c>
      <c r="AC674" s="100">
        <v>6.29</v>
      </c>
      <c r="AD674" s="100">
        <v>0.61</v>
      </c>
      <c r="AE674" s="100">
        <v>0.92</v>
      </c>
      <c r="AF674" s="100">
        <v>1.55</v>
      </c>
      <c r="AG674" s="100">
        <v>14.6</v>
      </c>
      <c r="AH674" s="100">
        <v>8</v>
      </c>
      <c r="AI674" s="100">
        <v>15.9</v>
      </c>
      <c r="AJ674" s="100">
        <v>61.06</v>
      </c>
      <c r="AK674" s="100">
        <v>12.16</v>
      </c>
      <c r="AL674" s="100">
        <v>7570</v>
      </c>
      <c r="AM674" s="100">
        <v>0.4</v>
      </c>
      <c r="AN674" s="100">
        <v>0.86</v>
      </c>
      <c r="AO674" s="110">
        <f t="shared" si="180"/>
        <v>14.11229602407807</v>
      </c>
      <c r="AP674" s="111">
        <f t="shared" si="181"/>
        <v>27.14250270134357</v>
      </c>
      <c r="AQ674" s="112">
        <f t="shared" si="182"/>
        <v>-5.2563215834744543</v>
      </c>
      <c r="AR674" s="101">
        <f>INDEX(Historical!$C$7:$C$1045,MATCH(B674,Historical!$B$7:$B$1045,0))*IF(AH674="n/a",1.03,IF(AH674&lt;0,1.01,IF(AH674&gt;10,1.1,(1+AH674/100))))</f>
        <v>1.9656000000000002</v>
      </c>
      <c r="AS674" s="109">
        <f t="shared" si="183"/>
        <v>2.1621600000000005</v>
      </c>
      <c r="AT674" s="109">
        <f t="shared" si="187"/>
        <v>2.3783760000000007</v>
      </c>
      <c r="AU674" s="109">
        <f t="shared" si="187"/>
        <v>2.6162136000000009</v>
      </c>
      <c r="AV674" s="109">
        <f t="shared" si="187"/>
        <v>2.8778349600000013</v>
      </c>
      <c r="AW674" s="109">
        <f t="shared" si="185"/>
        <v>12.000184560000005</v>
      </c>
      <c r="AX674" s="113">
        <f t="shared" si="186"/>
        <v>14.64151361639825</v>
      </c>
      <c r="AY674" s="100">
        <v>0.92</v>
      </c>
      <c r="AZ674" s="100">
        <v>41.949999999999996</v>
      </c>
      <c r="BA674" s="100">
        <v>-1.55</v>
      </c>
      <c r="BB674" s="100">
        <v>15.7</v>
      </c>
      <c r="BC674" s="100">
        <v>12.04</v>
      </c>
      <c r="BE674" s="12">
        <v>2019</v>
      </c>
      <c r="BF674" s="12">
        <f t="shared" si="188"/>
        <v>1</v>
      </c>
      <c r="BG674" s="100">
        <v>0.41000000000000003</v>
      </c>
      <c r="BH674" s="55" t="s">
        <v>121</v>
      </c>
      <c r="BI674" s="55" t="s">
        <v>122</v>
      </c>
    </row>
    <row r="675" spans="1:61" ht="12.75" customHeight="1" x14ac:dyDescent="0.2">
      <c r="A675" s="116" t="s">
        <v>1675</v>
      </c>
      <c r="B675" s="55" t="s">
        <v>1676</v>
      </c>
      <c r="C675" s="156" t="s">
        <v>116</v>
      </c>
      <c r="D675" s="98" t="s">
        <v>130</v>
      </c>
      <c r="E675" s="157">
        <v>8</v>
      </c>
      <c r="F675" s="2">
        <v>580</v>
      </c>
      <c r="G675" s="2" t="s">
        <v>146</v>
      </c>
      <c r="H675" s="2" t="s">
        <v>146</v>
      </c>
      <c r="I675" s="100">
        <v>184.49</v>
      </c>
      <c r="J675" s="101">
        <f t="shared" si="173"/>
        <v>1.0840695972681444</v>
      </c>
      <c r="K675" s="104">
        <v>0.5</v>
      </c>
      <c r="L675" s="71">
        <v>4</v>
      </c>
      <c r="M675" s="28">
        <f t="shared" si="174"/>
        <v>2</v>
      </c>
      <c r="N675" s="103" t="s">
        <v>158</v>
      </c>
      <c r="O675" s="104">
        <v>0.45</v>
      </c>
      <c r="P675" s="158">
        <v>46094</v>
      </c>
      <c r="Q675" s="158">
        <v>46112</v>
      </c>
      <c r="R675" s="28">
        <f t="shared" si="175"/>
        <v>11.111111111111107</v>
      </c>
      <c r="S675" s="105">
        <f>IF(INDEX(Historical!$D$7:$D1671,MATCH(B675,Historical!$B$7:$B$1044,0))=0,"n/a",(INDEX(Historical!$C$7:$C$1044,MATCH(B675,Historical!$B$7:$B$1044,0))/INDEX(Historical!$D$7:$D$1044,MATCH(B675,Historical!$B$7:$B$1044,0))-1)*100)</f>
        <v>15.384615384615374</v>
      </c>
      <c r="T675" s="105">
        <f>IF(INDEX(Historical!$F$7:$F$1044,MATCH(B675,Historical!$B$7:$B$1044,0))=0,"n/a",((INDEX(Historical!$C$7:$C$1044,MATCH(B675,Historical!$B$7:$B$1044,0))/INDEX(Historical!$F$7:$F$1044,MATCH(B675,Historical!$B$7:$B$1044,0)))^(1/3)-1)*100)</f>
        <v>13.227071089979447</v>
      </c>
      <c r="U675" s="105">
        <f>IF(INDEX(Historical!$H$7:$H$1044,MATCH(B675,Historical!$B$7:$B$1044,0))=0,"n/a",((INDEX(Historical!$C$7:$C$1044,MATCH(B675,Historical!$B$7:$B$1044,0))/INDEX(Historical!$H$7:$H$1044,MATCH(B675,Historical!$B$7:$B$1044,0)))^(1/5)-1)*100)</f>
        <v>10.756634324828983</v>
      </c>
      <c r="V675" s="105" t="str">
        <f>IF(INDEX(Historical!$M$7:$M$1044,MATCH(B675,Historical!$B$7:$B$1044,0))=0,"n/a",((INDEX(Historical!$C$7:$C$1044,MATCH(B675,Historical!$B$7:$B$1044,0))/INDEX(Historical!$M$7:$M$1044,MATCH(B675,Historical!$B$7:$B$1044,0)))^(1/10)-1)*100)</f>
        <v>n/a</v>
      </c>
      <c r="W675" s="106" t="str">
        <f t="shared" si="176"/>
        <v>n/a</v>
      </c>
      <c r="X675" s="107">
        <f t="shared" si="177"/>
        <v>1.2639993331173893</v>
      </c>
      <c r="Y675" s="165"/>
      <c r="Z675" s="101">
        <f t="shared" si="178"/>
        <v>30.441400304414003</v>
      </c>
      <c r="AA675" s="109">
        <f t="shared" si="179"/>
        <v>28.080669710806696</v>
      </c>
      <c r="AB675" s="71">
        <v>12</v>
      </c>
      <c r="AC675" s="100">
        <v>6.57</v>
      </c>
      <c r="AD675" s="100">
        <v>1.98</v>
      </c>
      <c r="AE675" s="100">
        <v>7.79</v>
      </c>
      <c r="AF675" s="100" t="s">
        <v>142</v>
      </c>
      <c r="AG675" s="100">
        <v>444.05</v>
      </c>
      <c r="AH675" s="100">
        <v>6.75</v>
      </c>
      <c r="AI675" s="100">
        <v>13.120000000000001</v>
      </c>
      <c r="AJ675" s="100">
        <v>8.51</v>
      </c>
      <c r="AK675" s="100">
        <v>10.76</v>
      </c>
      <c r="AL675" s="100">
        <v>24170</v>
      </c>
      <c r="AM675" s="100">
        <v>0.27</v>
      </c>
      <c r="AN675" s="100" t="s">
        <v>142</v>
      </c>
      <c r="AO675" s="110">
        <f t="shared" si="180"/>
        <v>-16.239965788709569</v>
      </c>
      <c r="AP675" s="111">
        <f t="shared" si="181"/>
        <v>11.840703922097127</v>
      </c>
      <c r="AQ675" s="112" t="str">
        <f t="shared" si="182"/>
        <v>n/a</v>
      </c>
      <c r="AR675" s="101">
        <f>INDEX(Historical!$C$7:$C$1045,MATCH(B675,Historical!$B$7:$B$1045,0))*IF(AH675="n/a",1.03,IF(AH675&lt;0,1.01,IF(AH675&gt;10,1.1,(1+AH675/100))))</f>
        <v>1.9214999999999998</v>
      </c>
      <c r="AS675" s="109">
        <f t="shared" si="183"/>
        <v>2.1136499999999998</v>
      </c>
      <c r="AT675" s="109">
        <f t="shared" si="187"/>
        <v>2.3250150000000001</v>
      </c>
      <c r="AU675" s="109">
        <f t="shared" si="187"/>
        <v>2.5575165000000002</v>
      </c>
      <c r="AV675" s="109">
        <f t="shared" si="187"/>
        <v>2.8132681500000003</v>
      </c>
      <c r="AW675" s="109">
        <f t="shared" si="185"/>
        <v>11.730949650000001</v>
      </c>
      <c r="AX675" s="113">
        <f t="shared" si="186"/>
        <v>6.3585829313241913</v>
      </c>
      <c r="AY675" s="100">
        <v>0.75</v>
      </c>
      <c r="AZ675" s="100">
        <v>14.09</v>
      </c>
      <c r="BA675" s="100">
        <v>-42.870000000000005</v>
      </c>
      <c r="BB675" s="100">
        <v>-2.98</v>
      </c>
      <c r="BC675" s="100">
        <v>-18.16</v>
      </c>
      <c r="BE675" s="12">
        <v>2019</v>
      </c>
      <c r="BF675" s="12">
        <f t="shared" si="188"/>
        <v>1</v>
      </c>
      <c r="BG675" s="100">
        <v>18.73</v>
      </c>
      <c r="BH675" s="55" t="s">
        <v>121</v>
      </c>
      <c r="BI675" s="55" t="s">
        <v>122</v>
      </c>
    </row>
    <row r="676" spans="1:61" ht="12.75" customHeight="1" x14ac:dyDescent="0.2">
      <c r="A676" s="116" t="s">
        <v>1677</v>
      </c>
      <c r="B676" s="55" t="s">
        <v>1678</v>
      </c>
      <c r="C676" s="156" t="s">
        <v>134</v>
      </c>
      <c r="D676" s="98" t="s">
        <v>186</v>
      </c>
      <c r="E676" s="157">
        <v>8</v>
      </c>
      <c r="F676" s="2">
        <v>568</v>
      </c>
      <c r="G676" s="2" t="s">
        <v>146</v>
      </c>
      <c r="H676" s="2" t="s">
        <v>146</v>
      </c>
      <c r="I676" s="100">
        <v>145.55000000000001</v>
      </c>
      <c r="J676" s="101">
        <f t="shared" si="173"/>
        <v>6.5956715905187213</v>
      </c>
      <c r="K676" s="104">
        <v>2.4</v>
      </c>
      <c r="L676" s="71">
        <v>4</v>
      </c>
      <c r="M676" s="28">
        <f t="shared" si="174"/>
        <v>9.6</v>
      </c>
      <c r="N676" s="103" t="s">
        <v>151</v>
      </c>
      <c r="O676" s="104">
        <v>2.25</v>
      </c>
      <c r="P676" s="158">
        <v>45961</v>
      </c>
      <c r="Q676" s="158">
        <v>45975</v>
      </c>
      <c r="R676" s="28">
        <f t="shared" si="175"/>
        <v>6.6666666666666625</v>
      </c>
      <c r="S676" s="105">
        <f>IF(INDEX(Historical!$D$7:$D1672,MATCH(B676,Historical!$B$7:$B$1044,0))=0,"n/a",(INDEX(Historical!$C$7:$C$1044,MATCH(B676,Historical!$B$7:$B$1044,0))/INDEX(Historical!$D$7:$D$1044,MATCH(B676,Historical!$B$7:$B$1044,0))-1)*100)</f>
        <v>15.094339622641506</v>
      </c>
      <c r="T676" s="105">
        <f>IF(INDEX(Historical!$F$7:$F$1044,MATCH(B676,Historical!$B$7:$B$1044,0))=0,"n/a",((INDEX(Historical!$C$7:$C$1044,MATCH(B676,Historical!$B$7:$B$1044,0))/INDEX(Historical!$F$7:$F$1044,MATCH(B676,Historical!$B$7:$B$1044,0)))^(1/3)-1)*100)</f>
        <v>14.16035906906048</v>
      </c>
      <c r="U676" s="105">
        <f>IF(INDEX(Historical!$H$7:$H$1044,MATCH(B676,Historical!$B$7:$B$1044,0))=0,"n/a",((INDEX(Historical!$C$7:$C$1044,MATCH(B676,Historical!$B$7:$B$1044,0))/INDEX(Historical!$H$7:$H$1044,MATCH(B676,Historical!$B$7:$B$1044,0)))^(1/5)-1)*100)</f>
        <v>26.452357859082397</v>
      </c>
      <c r="V676" s="105">
        <f>IF(INDEX(Historical!$M$7:$M$1044,MATCH(B676,Historical!$B$7:$B$1044,0))=0,"n/a",((INDEX(Historical!$C$7:$C$1044,MATCH(B676,Historical!$B$7:$B$1044,0))/INDEX(Historical!$M$7:$M$1044,MATCH(B676,Historical!$B$7:$B$1044,0)))^(1/10)-1)*100)</f>
        <v>17.656211172544435</v>
      </c>
      <c r="W676" s="106">
        <f t="shared" si="176"/>
        <v>1.4981899344416569</v>
      </c>
      <c r="X676" s="107">
        <f t="shared" si="177"/>
        <v>1.7897400445928551</v>
      </c>
      <c r="Y676" s="165"/>
      <c r="Z676" s="101">
        <f t="shared" si="178"/>
        <v>48.024012006003005</v>
      </c>
      <c r="AA676" s="109">
        <f t="shared" si="179"/>
        <v>7.2811405702851433</v>
      </c>
      <c r="AB676" s="71">
        <v>12</v>
      </c>
      <c r="AC676" s="100">
        <v>19.989999999999998</v>
      </c>
      <c r="AD676" s="100">
        <v>1.29</v>
      </c>
      <c r="AE676" s="100">
        <v>1.17</v>
      </c>
      <c r="AF676" s="100">
        <v>1.04</v>
      </c>
      <c r="AG676" s="100">
        <v>15.110000000000001</v>
      </c>
      <c r="AH676" s="100">
        <v>2.02</v>
      </c>
      <c r="AI676" s="100">
        <v>3.74</v>
      </c>
      <c r="AJ676" s="100">
        <v>14.78</v>
      </c>
      <c r="AK676" s="100">
        <v>4.26</v>
      </c>
      <c r="AL676" s="100">
        <v>972.58</v>
      </c>
      <c r="AM676" s="100">
        <v>6.419999999999999</v>
      </c>
      <c r="AN676" s="100">
        <v>0.52</v>
      </c>
      <c r="AO676" s="110">
        <f t="shared" si="180"/>
        <v>25.766888879315974</v>
      </c>
      <c r="AP676" s="111">
        <f t="shared" si="181"/>
        <v>33.048029449601117</v>
      </c>
      <c r="AQ676" s="112">
        <f t="shared" si="182"/>
        <v>-41.987027530822232</v>
      </c>
      <c r="AR676" s="101">
        <f>INDEX(Historical!$C$7:$C$1045,MATCH(B676,Historical!$B$7:$B$1045,0))*IF(AH676="n/a",1.03,IF(AH676&lt;0,1.01,IF(AH676&gt;10,1.1,(1+AH676/100))))</f>
        <v>9.3348300000000002</v>
      </c>
      <c r="AS676" s="109">
        <f t="shared" si="183"/>
        <v>9.6839526420000013</v>
      </c>
      <c r="AT676" s="109">
        <f t="shared" si="187"/>
        <v>10.096489024549202</v>
      </c>
      <c r="AU676" s="109">
        <f t="shared" si="187"/>
        <v>10.526599456994997</v>
      </c>
      <c r="AV676" s="109">
        <f t="shared" si="187"/>
        <v>10.975032593862984</v>
      </c>
      <c r="AW676" s="109">
        <f t="shared" si="185"/>
        <v>50.61690371740719</v>
      </c>
      <c r="AX676" s="113">
        <f t="shared" si="186"/>
        <v>34.776299359262921</v>
      </c>
      <c r="AY676" s="100">
        <v>1.39</v>
      </c>
      <c r="AZ676" s="100">
        <v>19.689999999999998</v>
      </c>
      <c r="BA676" s="100">
        <v>-32.32</v>
      </c>
      <c r="BB676" s="100">
        <v>6.7100000000000009</v>
      </c>
      <c r="BC676" s="100">
        <v>-12.67</v>
      </c>
      <c r="BE676" s="12">
        <v>2018</v>
      </c>
      <c r="BF676" s="12">
        <f t="shared" si="188"/>
        <v>1</v>
      </c>
      <c r="BG676" s="100">
        <v>3.3000000000000003</v>
      </c>
      <c r="BH676" s="55" t="s">
        <v>121</v>
      </c>
      <c r="BI676" s="55" t="s">
        <v>122</v>
      </c>
    </row>
    <row r="677" spans="1:61" ht="12.75" customHeight="1" x14ac:dyDescent="0.2">
      <c r="A677" s="116" t="s">
        <v>1679</v>
      </c>
      <c r="B677" s="55" t="s">
        <v>1680</v>
      </c>
      <c r="C677" s="156" t="s">
        <v>162</v>
      </c>
      <c r="D677" s="98" t="s">
        <v>572</v>
      </c>
      <c r="E677" s="157">
        <v>8</v>
      </c>
      <c r="F677" s="2">
        <v>582</v>
      </c>
      <c r="G677" s="2" t="s">
        <v>146</v>
      </c>
      <c r="H677" s="2" t="s">
        <v>146</v>
      </c>
      <c r="I677" s="100">
        <v>157.84</v>
      </c>
      <c r="J677" s="101">
        <f t="shared" si="173"/>
        <v>0.57780030410542327</v>
      </c>
      <c r="K677" s="104">
        <v>0.22800000000000001</v>
      </c>
      <c r="L677" s="71">
        <v>4</v>
      </c>
      <c r="M677" s="28">
        <f t="shared" si="174"/>
        <v>0.91200000000000003</v>
      </c>
      <c r="N677" s="103" t="s">
        <v>585</v>
      </c>
      <c r="O677" s="104">
        <v>0.22700000000000001</v>
      </c>
      <c r="P677" s="158">
        <v>46101</v>
      </c>
      <c r="Q677" s="158">
        <v>46112</v>
      </c>
      <c r="R677" s="28">
        <f t="shared" si="175"/>
        <v>0.44052863436123385</v>
      </c>
      <c r="S677" s="105">
        <f>IF(INDEX(Historical!$D$7:$D1673,MATCH(B677,Historical!$B$7:$B$1044,0))=0,"n/a",(INDEX(Historical!$C$7:$C$1044,MATCH(B677,Historical!$B$7:$B$1044,0))/INDEX(Historical!$D$7:$D$1044,MATCH(B677,Historical!$B$7:$B$1044,0))-1)*100)</f>
        <v>3.2054951345163119</v>
      </c>
      <c r="T677" s="105">
        <f>IF(INDEX(Historical!$F$7:$F$1044,MATCH(B677,Historical!$B$7:$B$1044,0))=0,"n/a",((INDEX(Historical!$C$7:$C$1044,MATCH(B677,Historical!$B$7:$B$1044,0))/INDEX(Historical!$F$7:$F$1044,MATCH(B677,Historical!$B$7:$B$1044,0)))^(1/3)-1)*100)</f>
        <v>7.5826872990061078</v>
      </c>
      <c r="U677" s="105">
        <f>IF(INDEX(Historical!$H$7:$H$1044,MATCH(B677,Historical!$B$7:$B$1044,0))=0,"n/a",((INDEX(Historical!$C$7:$C$1044,MATCH(B677,Historical!$B$7:$B$1044,0))/INDEX(Historical!$H$7:$H$1044,MATCH(B677,Historical!$B$7:$B$1044,0)))^(1/5)-1)*100)</f>
        <v>10.793528614935767</v>
      </c>
      <c r="V677" s="105" t="str">
        <f>IF(INDEX(Historical!$M$7:$M$1044,MATCH(B677,Historical!$B$7:$B$1044,0))=0,"n/a",((INDEX(Historical!$C$7:$C$1044,MATCH(B677,Historical!$B$7:$B$1044,0))/INDEX(Historical!$M$7:$M$1044,MATCH(B677,Historical!$B$7:$B$1044,0)))^(1/10)-1)*100)</f>
        <v>n/a</v>
      </c>
      <c r="W677" s="106" t="str">
        <f t="shared" si="176"/>
        <v>n/a</v>
      </c>
      <c r="X677" s="107">
        <f t="shared" si="177"/>
        <v>0.98751405443145168</v>
      </c>
      <c r="Y677" s="165"/>
      <c r="Z677" s="101">
        <f t="shared" si="178"/>
        <v>41.643835616438359</v>
      </c>
      <c r="AA677" s="109">
        <f t="shared" si="179"/>
        <v>72.073059360730596</v>
      </c>
      <c r="AB677" s="71">
        <v>12</v>
      </c>
      <c r="AC677" s="100">
        <v>2.19</v>
      </c>
      <c r="AD677" s="100">
        <v>0.17</v>
      </c>
      <c r="AE677" s="100">
        <v>3.15</v>
      </c>
      <c r="AF677" s="100">
        <v>20.36</v>
      </c>
      <c r="AG677" s="100">
        <v>17.7</v>
      </c>
      <c r="AH677" s="100">
        <v>304.86</v>
      </c>
      <c r="AI677" s="100">
        <v>27.82</v>
      </c>
      <c r="AJ677" s="100">
        <v>10.93</v>
      </c>
      <c r="AK677" s="100">
        <v>81.89</v>
      </c>
      <c r="AL677" s="100">
        <v>53440</v>
      </c>
      <c r="AM677" s="100">
        <v>0.91</v>
      </c>
      <c r="AN677" s="100">
        <v>4</v>
      </c>
      <c r="AO677" s="110">
        <f t="shared" si="180"/>
        <v>-60.701730441689406</v>
      </c>
      <c r="AP677" s="111">
        <f t="shared" si="181"/>
        <v>11.37132891904119</v>
      </c>
      <c r="AQ677" s="112">
        <f t="shared" si="182"/>
        <v>707.57730653946953</v>
      </c>
      <c r="AR677" s="101">
        <f>INDEX(Historical!$C$7:$C$1045,MATCH(B677,Historical!$B$7:$B$1045,0))*IF(AH677="n/a",1.03,IF(AH677&lt;0,1.01,IF(AH677&gt;10,1.1,(1+AH677/100))))</f>
        <v>0.99165000000000003</v>
      </c>
      <c r="AS677" s="109">
        <f t="shared" si="183"/>
        <v>1.0908150000000001</v>
      </c>
      <c r="AT677" s="109">
        <f t="shared" si="187"/>
        <v>1.1998965000000001</v>
      </c>
      <c r="AU677" s="109">
        <f t="shared" si="187"/>
        <v>1.3198861500000003</v>
      </c>
      <c r="AV677" s="109">
        <f t="shared" si="187"/>
        <v>1.4518747650000006</v>
      </c>
      <c r="AW677" s="109">
        <f t="shared" si="185"/>
        <v>6.054122415000001</v>
      </c>
      <c r="AX677" s="113">
        <f t="shared" si="186"/>
        <v>3.835607206664978</v>
      </c>
      <c r="AY677" s="100">
        <v>1.45</v>
      </c>
      <c r="AZ677" s="100">
        <v>29.060000000000002</v>
      </c>
      <c r="BA677" s="100">
        <v>-28.199999999999996</v>
      </c>
      <c r="BB677" s="100">
        <v>-1.6199999999999999</v>
      </c>
      <c r="BC677" s="100">
        <v>-11.34</v>
      </c>
      <c r="BE677" s="12">
        <v>2019</v>
      </c>
      <c r="BF677" s="12">
        <f t="shared" si="188"/>
        <v>1</v>
      </c>
      <c r="BG677" s="100">
        <v>2.2999999999999998</v>
      </c>
      <c r="BH677" s="55" t="s">
        <v>121</v>
      </c>
      <c r="BI677" s="55" t="s">
        <v>122</v>
      </c>
    </row>
    <row r="678" spans="1:61" ht="12.75" customHeight="1" x14ac:dyDescent="0.2">
      <c r="A678" s="123" t="s">
        <v>1330</v>
      </c>
      <c r="B678" s="55" t="s">
        <v>1331</v>
      </c>
      <c r="C678" s="156" t="s">
        <v>527</v>
      </c>
      <c r="D678" s="98" t="s">
        <v>1332</v>
      </c>
      <c r="E678" s="157">
        <v>22</v>
      </c>
      <c r="F678" s="2">
        <v>187</v>
      </c>
      <c r="G678" s="2" t="s">
        <v>118</v>
      </c>
      <c r="H678" s="2" t="s">
        <v>119</v>
      </c>
      <c r="I678" s="100">
        <v>48.03</v>
      </c>
      <c r="J678" s="101">
        <f t="shared" si="173"/>
        <v>5.8921507391213819</v>
      </c>
      <c r="K678" s="104">
        <v>0.70750000000000002</v>
      </c>
      <c r="L678" s="71">
        <v>4</v>
      </c>
      <c r="M678" s="28">
        <f t="shared" si="174"/>
        <v>2.83</v>
      </c>
      <c r="N678" s="103" t="s">
        <v>423</v>
      </c>
      <c r="O678" s="104">
        <v>0.69</v>
      </c>
      <c r="P678" s="158">
        <v>46122</v>
      </c>
      <c r="Q678" s="158">
        <v>46143</v>
      </c>
      <c r="R678" s="28">
        <f t="shared" si="175"/>
        <v>2.5362318840579814</v>
      </c>
      <c r="S678" s="105">
        <f>IF(INDEX(Historical!$D$7:$D1674,MATCH(B678,Historical!$B$7:$B$1044,0))=0,"n/a",(INDEX(Historical!$C$7:$C$1044,MATCH(B678,Historical!$B$7:$B$1044,0))/INDEX(Historical!$D$7:$D$1044,MATCH(B678,Historical!$B$7:$B$1044,0))-1)*100)</f>
        <v>1.8709073900841977</v>
      </c>
      <c r="T678" s="105">
        <f>IF(INDEX(Historical!$F$7:$F$1044,MATCH(B678,Historical!$B$7:$B$1044,0))=0,"n/a",((INDEX(Historical!$C$7:$C$1044,MATCH(B678,Historical!$B$7:$B$1044,0))/INDEX(Historical!$F$7:$F$1044,MATCH(B678,Historical!$B$7:$B$1044,0)))^(1/3)-1)*100)</f>
        <v>1.907035567547255</v>
      </c>
      <c r="U678" s="105">
        <f>IF(INDEX(Historical!$H$7:$H$1044,MATCH(B678,Historical!$B$7:$B$1044,0))=0,"n/a",((INDEX(Historical!$C$7:$C$1044,MATCH(B678,Historical!$B$7:$B$1044,0))/INDEX(Historical!$H$7:$H$1044,MATCH(B678,Historical!$B$7:$B$1044,0)))^(1/5)-1)*100)</f>
        <v>1.9450909432588537</v>
      </c>
      <c r="V678" s="105">
        <f>IF(INDEX(Historical!$M$7:$M$1044,MATCH(B678,Historical!$B$7:$B$1044,0))=0,"n/a",((INDEX(Historical!$C$7:$C$1044,MATCH(B678,Historical!$B$7:$B$1044,0))/INDEX(Historical!$M$7:$M$1044,MATCH(B678,Historical!$B$7:$B$1044,0)))^(1/10)-1)*100)</f>
        <v>2.0844082795607788</v>
      </c>
      <c r="W678" s="106">
        <f t="shared" si="176"/>
        <v>0.93316216517270711</v>
      </c>
      <c r="X678" s="107" t="str">
        <f t="shared" si="177"/>
        <v>n/a</v>
      </c>
      <c r="Y678" s="165"/>
      <c r="Z678" s="101">
        <f t="shared" si="178"/>
        <v>69.024390243902445</v>
      </c>
      <c r="AA678" s="109">
        <f t="shared" si="179"/>
        <v>11.714634146341465</v>
      </c>
      <c r="AB678" s="71">
        <v>12</v>
      </c>
      <c r="AC678" s="100">
        <v>4.0999999999999996</v>
      </c>
      <c r="AD678" s="100">
        <v>1.39</v>
      </c>
      <c r="AE678" s="100">
        <v>1.46</v>
      </c>
      <c r="AF678" s="100">
        <v>1.94</v>
      </c>
      <c r="AG678" s="100">
        <v>17</v>
      </c>
      <c r="AH678" s="100">
        <v>5.12</v>
      </c>
      <c r="AI678" s="100">
        <v>6.2700000000000005</v>
      </c>
      <c r="AJ678" s="100">
        <v>-1.1400000000000001</v>
      </c>
      <c r="AK678" s="100">
        <v>6.5699999999999994</v>
      </c>
      <c r="AL678" s="100">
        <v>202580</v>
      </c>
      <c r="AM678" s="100">
        <v>0.06</v>
      </c>
      <c r="AN678" s="100">
        <v>1.9</v>
      </c>
      <c r="AO678" s="110">
        <f t="shared" si="180"/>
        <v>-3.8773924639612298</v>
      </c>
      <c r="AP678" s="111">
        <f t="shared" si="181"/>
        <v>7.8372416823802356</v>
      </c>
      <c r="AQ678" s="112">
        <f t="shared" si="182"/>
        <v>0.50183026283086019</v>
      </c>
      <c r="AR678" s="101">
        <f>INDEX(Historical!$C$7:$C$1045,MATCH(B678,Historical!$B$7:$B$1045,0))*IF(AH678="n/a",1.03,IF(AH678&lt;0,1.01,IF(AH678&gt;10,1.1,(1+AH678/100))))</f>
        <v>2.8618920000000001</v>
      </c>
      <c r="AS678" s="109">
        <f t="shared" si="183"/>
        <v>3.0413326284000002</v>
      </c>
      <c r="AT678" s="109">
        <f t="shared" si="187"/>
        <v>3.2411481820858805</v>
      </c>
      <c r="AU678" s="109">
        <f t="shared" si="187"/>
        <v>3.4540916176489231</v>
      </c>
      <c r="AV678" s="109">
        <f t="shared" si="187"/>
        <v>3.6810254369284579</v>
      </c>
      <c r="AW678" s="109">
        <f t="shared" si="185"/>
        <v>16.279489865063262</v>
      </c>
      <c r="AX678" s="113">
        <f t="shared" si="186"/>
        <v>33.89441987312776</v>
      </c>
      <c r="AY678" s="100">
        <v>0.21</v>
      </c>
      <c r="AZ678" s="100">
        <v>25.11</v>
      </c>
      <c r="BA678" s="100">
        <v>-7.06</v>
      </c>
      <c r="BB678" s="100">
        <v>-1.8499999999999999</v>
      </c>
      <c r="BC678" s="100">
        <v>9.7000000000000011</v>
      </c>
      <c r="BE678" s="12">
        <v>2005</v>
      </c>
      <c r="BF678" s="12">
        <f t="shared" si="188"/>
        <v>2</v>
      </c>
      <c r="BG678" s="100">
        <v>4.34</v>
      </c>
      <c r="BH678" s="55" t="s">
        <v>121</v>
      </c>
      <c r="BI678" s="55" t="s">
        <v>122</v>
      </c>
    </row>
    <row r="679" spans="1:61" ht="12.75" customHeight="1" x14ac:dyDescent="0.2">
      <c r="A679" s="55" t="s">
        <v>523</v>
      </c>
      <c r="B679" s="55" t="s">
        <v>524</v>
      </c>
      <c r="C679" s="156" t="s">
        <v>134</v>
      </c>
      <c r="D679" s="98" t="s">
        <v>157</v>
      </c>
      <c r="E679" s="157">
        <v>35</v>
      </c>
      <c r="F679" s="2">
        <v>86</v>
      </c>
      <c r="G679" s="2" t="s">
        <v>119</v>
      </c>
      <c r="H679" s="2" t="s">
        <v>118</v>
      </c>
      <c r="I679" s="100">
        <v>54.82</v>
      </c>
      <c r="J679" s="101">
        <f t="shared" si="173"/>
        <v>3.502371397300255</v>
      </c>
      <c r="K679" s="104">
        <v>0.48</v>
      </c>
      <c r="L679" s="71">
        <v>4</v>
      </c>
      <c r="M679" s="28">
        <f t="shared" si="174"/>
        <v>1.92</v>
      </c>
      <c r="N679" s="103" t="s">
        <v>315</v>
      </c>
      <c r="O679" s="104">
        <v>0.46</v>
      </c>
      <c r="P679" s="158">
        <v>46146</v>
      </c>
      <c r="Q679" s="158">
        <v>46157</v>
      </c>
      <c r="R679" s="28">
        <f t="shared" si="175"/>
        <v>4.3478260869565135</v>
      </c>
      <c r="S679" s="105">
        <f>IF(INDEX(Historical!$D$7:$D1675,MATCH(B679,Historical!$B$7:$B$1044,0))=0,"n/a",(INDEX(Historical!$C$7:$C$1044,MATCH(B679,Historical!$B$7:$B$1044,0))/INDEX(Historical!$D$7:$D$1044,MATCH(B679,Historical!$B$7:$B$1044,0))-1)*100)</f>
        <v>3.4090909090909172</v>
      </c>
      <c r="T679" s="105">
        <f>IF(INDEX(Historical!$F$7:$F$1044,MATCH(B679,Historical!$B$7:$B$1044,0))=0,"n/a",((INDEX(Historical!$C$7:$C$1044,MATCH(B679,Historical!$B$7:$B$1044,0))/INDEX(Historical!$F$7:$F$1044,MATCH(B679,Historical!$B$7:$B$1044,0)))^(1/3)-1)*100)</f>
        <v>2.7040024624839898</v>
      </c>
      <c r="U679" s="105">
        <f>IF(INDEX(Historical!$H$7:$H$1044,MATCH(B679,Historical!$B$7:$B$1044,0))=0,"n/a",((INDEX(Historical!$C$7:$C$1044,MATCH(B679,Historical!$B$7:$B$1044,0))/INDEX(Historical!$H$7:$H$1044,MATCH(B679,Historical!$B$7:$B$1044,0)))^(1/5)-1)*100)</f>
        <v>2.1046469491486031</v>
      </c>
      <c r="V679" s="105">
        <f>IF(INDEX(Historical!$M$7:$M$1044,MATCH(B679,Historical!$B$7:$B$1044,0))=0,"n/a",((INDEX(Historical!$C$7:$C$1044,MATCH(B679,Historical!$B$7:$B$1044,0))/INDEX(Historical!$M$7:$M$1044,MATCH(B679,Historical!$B$7:$B$1044,0)))^(1/10)-1)*100)</f>
        <v>1.7508382437443126</v>
      </c>
      <c r="W679" s="106">
        <f t="shared" si="176"/>
        <v>1.2020796076784577</v>
      </c>
      <c r="X679" s="107">
        <f t="shared" si="177"/>
        <v>0.24219182383758375</v>
      </c>
      <c r="Y679" s="165"/>
      <c r="Z679" s="101">
        <f t="shared" si="178"/>
        <v>42.857142857142847</v>
      </c>
      <c r="AA679" s="109">
        <f t="shared" si="179"/>
        <v>12.236607142857142</v>
      </c>
      <c r="AB679" s="71">
        <v>12</v>
      </c>
      <c r="AC679" s="100">
        <v>4.4800000000000004</v>
      </c>
      <c r="AD679" s="100" t="s">
        <v>142</v>
      </c>
      <c r="AE679" s="100">
        <v>4.96</v>
      </c>
      <c r="AF679" s="100">
        <v>1.47</v>
      </c>
      <c r="AG679" s="100">
        <v>12.46</v>
      </c>
      <c r="AH679" s="100">
        <v>-1.66</v>
      </c>
      <c r="AI679" s="100">
        <v>-3.37</v>
      </c>
      <c r="AJ679" s="100">
        <v>8.6900000000000013</v>
      </c>
      <c r="AK679" s="100" t="s">
        <v>142</v>
      </c>
      <c r="AL679" s="100">
        <v>1330</v>
      </c>
      <c r="AM679" s="100">
        <v>5.0299999999999994</v>
      </c>
      <c r="AN679" s="100">
        <v>0.16</v>
      </c>
      <c r="AO679" s="110">
        <f t="shared" si="180"/>
        <v>-6.6295887964082842</v>
      </c>
      <c r="AP679" s="111">
        <f t="shared" si="181"/>
        <v>5.6070183464488581</v>
      </c>
      <c r="AQ679" s="112">
        <f t="shared" si="182"/>
        <v>-10.587566114475255</v>
      </c>
      <c r="AR679" s="101">
        <f>INDEX(Historical!$C$7:$C$1045,MATCH(B679,Historical!$B$7:$B$1045,0))*IF(AH679="n/a",1.03,IF(AH679&lt;0,1.01,IF(AH679&gt;10,1.1,(1+AH679/100))))</f>
        <v>1.8382000000000001</v>
      </c>
      <c r="AS679" s="109">
        <f t="shared" si="183"/>
        <v>1.8565820000000002</v>
      </c>
      <c r="AT679" s="109">
        <f t="shared" si="187"/>
        <v>1.9122794600000002</v>
      </c>
      <c r="AU679" s="109">
        <f t="shared" si="187"/>
        <v>1.9696478438000002</v>
      </c>
      <c r="AV679" s="109">
        <f t="shared" si="187"/>
        <v>2.0287372791140004</v>
      </c>
      <c r="AW679" s="109">
        <f t="shared" si="185"/>
        <v>9.6054465829140021</v>
      </c>
      <c r="AX679" s="113">
        <f t="shared" si="186"/>
        <v>17.521792380361187</v>
      </c>
      <c r="AY679" s="100">
        <v>0.56999999999999995</v>
      </c>
      <c r="AZ679" s="100">
        <v>22.009999999999998</v>
      </c>
      <c r="BA679" s="100">
        <v>-2.4899999999999998</v>
      </c>
      <c r="BB679" s="100">
        <v>5.09</v>
      </c>
      <c r="BC679" s="100">
        <v>10.190000000000001</v>
      </c>
      <c r="BE679" s="12">
        <v>1993</v>
      </c>
      <c r="BF679" s="12">
        <f t="shared" si="188"/>
        <v>3</v>
      </c>
      <c r="BG679" s="100">
        <v>1.9</v>
      </c>
      <c r="BH679" s="55" t="s">
        <v>121</v>
      </c>
      <c r="BI679" s="55" t="s">
        <v>122</v>
      </c>
    </row>
    <row r="680" spans="1:61" ht="12.75" customHeight="1" x14ac:dyDescent="0.2">
      <c r="A680" s="55" t="s">
        <v>1333</v>
      </c>
      <c r="B680" s="55" t="s">
        <v>1334</v>
      </c>
      <c r="C680" s="156" t="s">
        <v>134</v>
      </c>
      <c r="D680" s="98" t="s">
        <v>412</v>
      </c>
      <c r="E680" s="157">
        <v>15</v>
      </c>
      <c r="F680" s="2">
        <v>308</v>
      </c>
      <c r="G680" s="2" t="s">
        <v>146</v>
      </c>
      <c r="H680" s="2" t="s">
        <v>146</v>
      </c>
      <c r="I680" s="100">
        <v>35.4</v>
      </c>
      <c r="J680" s="101">
        <f t="shared" si="173"/>
        <v>3.050847457627119</v>
      </c>
      <c r="K680" s="104">
        <v>0.27</v>
      </c>
      <c r="L680" s="71">
        <v>4</v>
      </c>
      <c r="M680" s="28">
        <f t="shared" si="174"/>
        <v>1.08</v>
      </c>
      <c r="N680" s="103" t="s">
        <v>172</v>
      </c>
      <c r="O680" s="104">
        <v>0.26</v>
      </c>
      <c r="P680" s="115">
        <v>45709</v>
      </c>
      <c r="Q680" s="115">
        <v>45723</v>
      </c>
      <c r="R680" s="28">
        <f t="shared" si="175"/>
        <v>3.8461538461538494</v>
      </c>
      <c r="S680" s="105">
        <f>IF(INDEX(Historical!$D$7:$D1676,MATCH(B680,Historical!$B$7:$B$1044,0))=0,"n/a",(INDEX(Historical!$C$7:$C$1044,MATCH(B680,Historical!$B$7:$B$1044,0))/INDEX(Historical!$D$7:$D$1044,MATCH(B680,Historical!$B$7:$B$1044,0))-1)*100)</f>
        <v>3.8461538461538547</v>
      </c>
      <c r="T680" s="105">
        <f>IF(INDEX(Historical!$F$7:$F$1044,MATCH(B680,Historical!$B$7:$B$1044,0))=0,"n/a",((INDEX(Historical!$C$7:$C$1044,MATCH(B680,Historical!$B$7:$B$1044,0))/INDEX(Historical!$F$7:$F$1044,MATCH(B680,Historical!$B$7:$B$1044,0)))^(1/3)-1)*100)</f>
        <v>4.0041911525952045</v>
      </c>
      <c r="U680" s="105">
        <f>IF(INDEX(Historical!$H$7:$H$1044,MATCH(B680,Historical!$B$7:$B$1044,0))=0,"n/a",((INDEX(Historical!$C$7:$C$1044,MATCH(B680,Historical!$B$7:$B$1044,0))/INDEX(Historical!$H$7:$H$1044,MATCH(B680,Historical!$B$7:$B$1044,0)))^(1/5)-1)*100)</f>
        <v>4.1809268102644292</v>
      </c>
      <c r="V680" s="105">
        <f>IF(INDEX(Historical!$M$7:$M$1044,MATCH(B680,Historical!$B$7:$B$1044,0))=0,"n/a",((INDEX(Historical!$C$7:$C$1044,MATCH(B680,Historical!$B$7:$B$1044,0))/INDEX(Historical!$M$7:$M$1044,MATCH(B680,Historical!$B$7:$B$1044,0)))^(1/10)-1)*100)</f>
        <v>7.5826013155565253</v>
      </c>
      <c r="W680" s="106">
        <f t="shared" si="176"/>
        <v>0.55138423296590922</v>
      </c>
      <c r="X680" s="107">
        <f t="shared" si="177"/>
        <v>1.3443494566766654</v>
      </c>
      <c r="Y680" s="164"/>
      <c r="Z680" s="101">
        <f t="shared" si="178"/>
        <v>35.294117647058826</v>
      </c>
      <c r="AA680" s="109">
        <f t="shared" si="179"/>
        <v>11.568627450980392</v>
      </c>
      <c r="AB680" s="71">
        <v>9</v>
      </c>
      <c r="AC680" s="100">
        <v>3.06</v>
      </c>
      <c r="AD680" s="100" t="s">
        <v>142</v>
      </c>
      <c r="AE680" s="100">
        <v>1.94</v>
      </c>
      <c r="AF680" s="100">
        <v>0.98</v>
      </c>
      <c r="AG680" s="100">
        <v>8.39</v>
      </c>
      <c r="AH680" s="100">
        <v>24.14</v>
      </c>
      <c r="AI680" s="100">
        <v>5.13</v>
      </c>
      <c r="AJ680" s="100">
        <v>3.11</v>
      </c>
      <c r="AK680" s="100" t="s">
        <v>142</v>
      </c>
      <c r="AL680" s="100">
        <v>2690</v>
      </c>
      <c r="AM680" s="100">
        <v>1.69</v>
      </c>
      <c r="AN680" s="100">
        <v>1.04</v>
      </c>
      <c r="AO680" s="110">
        <f t="shared" si="180"/>
        <v>-4.3368531830888433</v>
      </c>
      <c r="AP680" s="111">
        <f t="shared" si="181"/>
        <v>7.2317742678915486</v>
      </c>
      <c r="AQ680" s="112">
        <f t="shared" si="182"/>
        <v>-29.01563583135357</v>
      </c>
      <c r="AR680" s="101">
        <f>INDEX(Historical!$C$7:$C$1045,MATCH(B680,Historical!$B$7:$B$1045,0))*IF(AH680="n/a",1.03,IF(AH680&lt;0,1.01,IF(AH680&gt;10,1.1,(1+AH680/100))))</f>
        <v>1.1880000000000002</v>
      </c>
      <c r="AS680" s="109">
        <f t="shared" si="183"/>
        <v>1.2489444000000001</v>
      </c>
      <c r="AT680" s="109">
        <f t="shared" si="187"/>
        <v>1.2864127320000001</v>
      </c>
      <c r="AU680" s="109">
        <f t="shared" si="187"/>
        <v>1.3250051139600001</v>
      </c>
      <c r="AV680" s="109">
        <f t="shared" si="187"/>
        <v>1.3647552673788002</v>
      </c>
      <c r="AW680" s="109">
        <f t="shared" si="185"/>
        <v>6.4131175133388005</v>
      </c>
      <c r="AX680" s="113">
        <f t="shared" si="186"/>
        <v>18.11615116762373</v>
      </c>
      <c r="AY680" s="100">
        <v>0.84</v>
      </c>
      <c r="AZ680" s="100">
        <v>34.549999999999997</v>
      </c>
      <c r="BA680" s="100">
        <v>-1.71</v>
      </c>
      <c r="BB680" s="100">
        <v>9.15</v>
      </c>
      <c r="BC680" s="100">
        <v>12.36</v>
      </c>
      <c r="BE680" s="12">
        <v>2011</v>
      </c>
      <c r="BF680" s="12">
        <f t="shared" si="188"/>
        <v>1</v>
      </c>
      <c r="BG680" s="100">
        <v>0.91</v>
      </c>
      <c r="BH680" s="55" t="s">
        <v>121</v>
      </c>
      <c r="BI680" s="55" t="s">
        <v>122</v>
      </c>
    </row>
    <row r="681" spans="1:61" ht="12.75" customHeight="1" x14ac:dyDescent="0.2">
      <c r="A681" s="116" t="s">
        <v>1681</v>
      </c>
      <c r="B681" s="55" t="s">
        <v>1682</v>
      </c>
      <c r="C681" s="156" t="s">
        <v>134</v>
      </c>
      <c r="D681" s="98" t="s">
        <v>157</v>
      </c>
      <c r="E681" s="157">
        <v>7</v>
      </c>
      <c r="F681" s="2">
        <v>597</v>
      </c>
      <c r="G681" s="2" t="s">
        <v>146</v>
      </c>
      <c r="H681" s="2" t="s">
        <v>146</v>
      </c>
      <c r="I681" s="100">
        <v>81.540000000000006</v>
      </c>
      <c r="J681" s="101">
        <f t="shared" si="173"/>
        <v>2.0603384841795434</v>
      </c>
      <c r="K681" s="104">
        <v>0.42</v>
      </c>
      <c r="L681" s="71">
        <v>4</v>
      </c>
      <c r="M681" s="28">
        <f t="shared" si="174"/>
        <v>1.68</v>
      </c>
      <c r="N681" s="103" t="s">
        <v>708</v>
      </c>
      <c r="O681" s="104">
        <v>0.38</v>
      </c>
      <c r="P681" s="158">
        <v>45974</v>
      </c>
      <c r="Q681" s="158">
        <v>45989</v>
      </c>
      <c r="R681" s="28">
        <f t="shared" si="175"/>
        <v>10.52631578947368</v>
      </c>
      <c r="S681" s="105">
        <f>IF(INDEX(Historical!$D$7:$D1677,MATCH(B681,Historical!$B$7:$B$1044,0))=0,"n/a",(INDEX(Historical!$C$7:$C$1044,MATCH(B681,Historical!$B$7:$B$1044,0))/INDEX(Historical!$D$7:$D$1044,MATCH(B681,Historical!$B$7:$B$1044,0))-1)*100)</f>
        <v>4.6979865771812124</v>
      </c>
      <c r="T681" s="105">
        <f>IF(INDEX(Historical!$F$7:$F$1044,MATCH(B681,Historical!$B$7:$B$1044,0))=0,"n/a",((INDEX(Historical!$C$7:$C$1044,MATCH(B681,Historical!$B$7:$B$1044,0))/INDEX(Historical!$F$7:$F$1044,MATCH(B681,Historical!$B$7:$B$1044,0)))^(1/3)-1)*100)</f>
        <v>3.1839346779616085</v>
      </c>
      <c r="U681" s="105">
        <f>IF(INDEX(Historical!$H$7:$H$1044,MATCH(B681,Historical!$B$7:$B$1044,0))=0,"n/a",((INDEX(Historical!$C$7:$C$1044,MATCH(B681,Historical!$B$7:$B$1044,0))/INDEX(Historical!$H$7:$H$1044,MATCH(B681,Historical!$B$7:$B$1044,0)))^(1/5)-1)*100)</f>
        <v>9.3011973943858628</v>
      </c>
      <c r="V681" s="105" t="str">
        <f>IF(INDEX(Historical!$M$7:$M$1044,MATCH(B681,Historical!$B$7:$B$1044,0))=0,"n/a",((INDEX(Historical!$C$7:$C$1044,MATCH(B681,Historical!$B$7:$B$1044,0))/INDEX(Historical!$M$7:$M$1044,MATCH(B681,Historical!$B$7:$B$1044,0)))^(1/10)-1)*100)</f>
        <v>n/a</v>
      </c>
      <c r="W681" s="106" t="str">
        <f t="shared" si="176"/>
        <v>n/a</v>
      </c>
      <c r="X681" s="107">
        <f t="shared" si="177"/>
        <v>0.80044728006763022</v>
      </c>
      <c r="Y681" s="162"/>
      <c r="Z681" s="101">
        <f t="shared" si="178"/>
        <v>19.557625145518042</v>
      </c>
      <c r="AA681" s="109">
        <f t="shared" si="179"/>
        <v>9.4924330616996517</v>
      </c>
      <c r="AB681" s="71">
        <v>12</v>
      </c>
      <c r="AC681" s="100">
        <v>8.59</v>
      </c>
      <c r="AD681" s="100">
        <v>0.44</v>
      </c>
      <c r="AE681" s="100">
        <v>1.59</v>
      </c>
      <c r="AF681" s="100">
        <v>1.22</v>
      </c>
      <c r="AG681" s="100">
        <v>13.100000000000001</v>
      </c>
      <c r="AH681" s="100">
        <v>10.07</v>
      </c>
      <c r="AI681" s="100">
        <v>20.75</v>
      </c>
      <c r="AJ681" s="100">
        <v>11.62</v>
      </c>
      <c r="AK681" s="100">
        <v>16.02</v>
      </c>
      <c r="AL681" s="100">
        <v>8860</v>
      </c>
      <c r="AM681" s="100">
        <v>5.17</v>
      </c>
      <c r="AN681" s="100">
        <v>0.9</v>
      </c>
      <c r="AO681" s="110">
        <f t="shared" si="180"/>
        <v>1.8691028168657535</v>
      </c>
      <c r="AP681" s="111">
        <f t="shared" si="181"/>
        <v>11.361535878565405</v>
      </c>
      <c r="AQ681" s="112">
        <f t="shared" si="182"/>
        <v>-28.257347769890206</v>
      </c>
      <c r="AR681" s="101">
        <f>INDEX(Historical!$C$7:$C$1045,MATCH(B681,Historical!$B$7:$B$1045,0))*IF(AH681="n/a",1.03,IF(AH681&lt;0,1.01,IF(AH681&gt;10,1.1,(1+AH681/100))))</f>
        <v>1.7160000000000002</v>
      </c>
      <c r="AS681" s="109">
        <f t="shared" si="183"/>
        <v>1.8876000000000004</v>
      </c>
      <c r="AT681" s="109">
        <f t="shared" si="187"/>
        <v>2.0763600000000006</v>
      </c>
      <c r="AU681" s="109">
        <f t="shared" si="187"/>
        <v>2.283996000000001</v>
      </c>
      <c r="AV681" s="109">
        <f t="shared" si="187"/>
        <v>2.5123956000000014</v>
      </c>
      <c r="AW681" s="109">
        <f t="shared" si="185"/>
        <v>10.476351600000005</v>
      </c>
      <c r="AX681" s="113">
        <f t="shared" si="186"/>
        <v>12.848113318616635</v>
      </c>
      <c r="AY681" s="100">
        <v>1.35</v>
      </c>
      <c r="AZ681" s="100">
        <v>23.89</v>
      </c>
      <c r="BA681" s="100">
        <v>-16.14</v>
      </c>
      <c r="BB681" s="100">
        <v>6.83</v>
      </c>
      <c r="BC681" s="100">
        <v>-1.1100000000000001</v>
      </c>
      <c r="BE681" s="12">
        <v>2019</v>
      </c>
      <c r="BF681" s="12">
        <f t="shared" si="188"/>
        <v>1</v>
      </c>
      <c r="BG681" s="100">
        <v>1.05</v>
      </c>
      <c r="BH681" s="55" t="s">
        <v>121</v>
      </c>
      <c r="BI681" s="55" t="s">
        <v>122</v>
      </c>
    </row>
    <row r="682" spans="1:61" ht="12.75" customHeight="1" x14ac:dyDescent="0.2">
      <c r="A682" s="123" t="s">
        <v>1335</v>
      </c>
      <c r="B682" s="55" t="s">
        <v>1336</v>
      </c>
      <c r="C682" s="156" t="s">
        <v>116</v>
      </c>
      <c r="D682" s="98" t="s">
        <v>117</v>
      </c>
      <c r="E682" s="157">
        <v>16</v>
      </c>
      <c r="F682" s="2">
        <v>266</v>
      </c>
      <c r="G682" s="2" t="s">
        <v>146</v>
      </c>
      <c r="H682" s="2" t="s">
        <v>146</v>
      </c>
      <c r="I682" s="100">
        <v>164.72</v>
      </c>
      <c r="J682" s="101">
        <f t="shared" si="173"/>
        <v>0.84992714910150557</v>
      </c>
      <c r="K682" s="104">
        <v>0.35</v>
      </c>
      <c r="L682" s="71">
        <v>4</v>
      </c>
      <c r="M682" s="28">
        <f t="shared" si="174"/>
        <v>1.4</v>
      </c>
      <c r="N682" s="103" t="s">
        <v>164</v>
      </c>
      <c r="O682" s="104">
        <v>0.315</v>
      </c>
      <c r="P682" s="158">
        <v>45966</v>
      </c>
      <c r="Q682" s="158">
        <v>45981</v>
      </c>
      <c r="R682" s="28">
        <f t="shared" si="175"/>
        <v>11.111111111111104</v>
      </c>
      <c r="S682" s="105">
        <f>IF(INDEX(Historical!$D$7:$D1678,MATCH(B682,Historical!$B$7:$B$1044,0))=0,"n/a",(INDEX(Historical!$C$7:$C$1044,MATCH(B682,Historical!$B$7:$B$1044,0))/INDEX(Historical!$D$7:$D$1044,MATCH(B682,Historical!$B$7:$B$1044,0))-1)*100)</f>
        <v>10.68376068376069</v>
      </c>
      <c r="T682" s="105">
        <f>IF(INDEX(Historical!$F$7:$F$1044,MATCH(B682,Historical!$B$7:$B$1044,0))=0,"n/a",((INDEX(Historical!$C$7:$C$1044,MATCH(B682,Historical!$B$7:$B$1044,0))/INDEX(Historical!$F$7:$F$1044,MATCH(B682,Historical!$B$7:$B$1044,0)))^(1/3)-1)*100)</f>
        <v>11.07406172153178</v>
      </c>
      <c r="U682" s="105">
        <f>IF(INDEX(Historical!$H$7:$H$1044,MATCH(B682,Historical!$B$7:$B$1044,0))=0,"n/a",((INDEX(Historical!$C$7:$C$1044,MATCH(B682,Historical!$B$7:$B$1044,0))/INDEX(Historical!$H$7:$H$1044,MATCH(B682,Historical!$B$7:$B$1044,0)))^(1/5)-1)*100)</f>
        <v>11.247749781511374</v>
      </c>
      <c r="V682" s="105">
        <f>IF(INDEX(Historical!$M$7:$M$1044,MATCH(B682,Historical!$B$7:$B$1044,0))=0,"n/a",((INDEX(Historical!$C$7:$C$1044,MATCH(B682,Historical!$B$7:$B$1044,0))/INDEX(Historical!$M$7:$M$1044,MATCH(B682,Historical!$B$7:$B$1044,0)))^(1/10)-1)*100)</f>
        <v>13.762918375923183</v>
      </c>
      <c r="W682" s="106">
        <f t="shared" si="176"/>
        <v>0.81725034431564747</v>
      </c>
      <c r="X682" s="107">
        <f t="shared" si="177"/>
        <v>0.28161616879097079</v>
      </c>
      <c r="Y682" s="55"/>
      <c r="Z682" s="101">
        <f t="shared" si="178"/>
        <v>34.146341463414636</v>
      </c>
      <c r="AA682" s="109">
        <f t="shared" si="179"/>
        <v>40.175609756097565</v>
      </c>
      <c r="AB682" s="71">
        <v>12</v>
      </c>
      <c r="AC682" s="100">
        <v>4.0999999999999996</v>
      </c>
      <c r="AD682" s="100">
        <v>2.68</v>
      </c>
      <c r="AE682" s="100">
        <v>4.3600000000000003</v>
      </c>
      <c r="AF682" s="100">
        <v>5.2</v>
      </c>
      <c r="AG682" s="100">
        <v>13.120000000000001</v>
      </c>
      <c r="AH682" s="100">
        <v>6.81</v>
      </c>
      <c r="AI682" s="100">
        <v>12.18</v>
      </c>
      <c r="AJ682" s="100">
        <v>39.94</v>
      </c>
      <c r="AK682" s="100">
        <v>9.9699999999999989</v>
      </c>
      <c r="AL682" s="100">
        <v>41850</v>
      </c>
      <c r="AM682" s="100">
        <v>0.33999999999999997</v>
      </c>
      <c r="AN682" s="100">
        <v>1.17</v>
      </c>
      <c r="AO682" s="110">
        <f t="shared" si="180"/>
        <v>-28.077932825484687</v>
      </c>
      <c r="AP682" s="111">
        <f t="shared" si="181"/>
        <v>12.097676930612879</v>
      </c>
      <c r="AQ682" s="112">
        <f t="shared" si="182"/>
        <v>204.7134688571889</v>
      </c>
      <c r="AR682" s="101">
        <f>INDEX(Historical!$C$7:$C$1045,MATCH(B682,Historical!$B$7:$B$1045,0))*IF(AH682="n/a",1.03,IF(AH682&lt;0,1.01,IF(AH682&gt;10,1.1,(1+AH682/100))))</f>
        <v>1.3831895000000001</v>
      </c>
      <c r="AS682" s="109">
        <f t="shared" si="183"/>
        <v>1.5215084500000002</v>
      </c>
      <c r="AT682" s="109">
        <f t="shared" si="187"/>
        <v>1.6732028424650001</v>
      </c>
      <c r="AU682" s="109">
        <f t="shared" si="187"/>
        <v>1.8400211658587604</v>
      </c>
      <c r="AV682" s="109">
        <f t="shared" si="187"/>
        <v>2.0234712760948788</v>
      </c>
      <c r="AW682" s="109">
        <f t="shared" si="185"/>
        <v>8.4413932344186389</v>
      </c>
      <c r="AX682" s="113">
        <f t="shared" si="186"/>
        <v>5.1246923472672652</v>
      </c>
      <c r="AY682" s="100">
        <v>0.55000000000000004</v>
      </c>
      <c r="AZ682" s="100">
        <v>6.34</v>
      </c>
      <c r="BA682" s="100">
        <v>-17.23</v>
      </c>
      <c r="BB682" s="100">
        <v>0.31</v>
      </c>
      <c r="BC682" s="100">
        <v>-4.41</v>
      </c>
      <c r="BE682" s="12">
        <v>2011</v>
      </c>
      <c r="BF682" s="12">
        <f t="shared" si="188"/>
        <v>1</v>
      </c>
      <c r="BG682" s="100">
        <v>5.09</v>
      </c>
      <c r="BH682" s="55" t="s">
        <v>121</v>
      </c>
      <c r="BI682" s="55" t="s">
        <v>122</v>
      </c>
    </row>
    <row r="683" spans="1:61" ht="12.75" customHeight="1" x14ac:dyDescent="0.2">
      <c r="A683" s="116" t="s">
        <v>1683</v>
      </c>
      <c r="B683" s="55" t="s">
        <v>1684</v>
      </c>
      <c r="C683" s="156" t="s">
        <v>134</v>
      </c>
      <c r="D683" s="98" t="s">
        <v>412</v>
      </c>
      <c r="E683" s="157">
        <v>9</v>
      </c>
      <c r="F683" s="2">
        <v>549</v>
      </c>
      <c r="G683" s="2" t="s">
        <v>146</v>
      </c>
      <c r="H683" s="2" t="s">
        <v>146</v>
      </c>
      <c r="I683" s="100">
        <v>50.35</v>
      </c>
      <c r="J683" s="101">
        <f t="shared" si="173"/>
        <v>5.4021847070506457</v>
      </c>
      <c r="K683" s="104">
        <v>0.68</v>
      </c>
      <c r="L683" s="71">
        <v>4</v>
      </c>
      <c r="M683" s="28">
        <f t="shared" si="174"/>
        <v>2.72</v>
      </c>
      <c r="N683" s="103" t="s">
        <v>395</v>
      </c>
      <c r="O683" s="104">
        <v>0.67</v>
      </c>
      <c r="P683" s="158">
        <v>46094</v>
      </c>
      <c r="Q683" s="158">
        <v>46108</v>
      </c>
      <c r="R683" s="28">
        <f t="shared" si="175"/>
        <v>1.492537313432837</v>
      </c>
      <c r="S683" s="105">
        <f>IF(INDEX(Historical!$D$7:$D1679,MATCH(B683,Historical!$B$7:$B$1044,0))=0,"n/a",(INDEX(Historical!$C$7:$C$1044,MATCH(B683,Historical!$B$7:$B$1044,0))/INDEX(Historical!$D$7:$D$1044,MATCH(B683,Historical!$B$7:$B$1044,0))-1)*100)</f>
        <v>3.0769230769230882</v>
      </c>
      <c r="T683" s="105">
        <f>IF(INDEX(Historical!$F$7:$F$1044,MATCH(B683,Historical!$B$7:$B$1044,0))=0,"n/a",((INDEX(Historical!$C$7:$C$1044,MATCH(B683,Historical!$B$7:$B$1044,0))/INDEX(Historical!$F$7:$F$1044,MATCH(B683,Historical!$B$7:$B$1044,0)))^(1/3)-1)*100)</f>
        <v>3.7467539830547514</v>
      </c>
      <c r="U683" s="105">
        <f>IF(INDEX(Historical!$H$7:$H$1044,MATCH(B683,Historical!$B$7:$B$1044,0))=0,"n/a",((INDEX(Historical!$C$7:$C$1044,MATCH(B683,Historical!$B$7:$B$1044,0))/INDEX(Historical!$H$7:$H$1044,MATCH(B683,Historical!$B$7:$B$1044,0)))^(1/5)-1)*100)</f>
        <v>13.228162727841198</v>
      </c>
      <c r="V683" s="105" t="str">
        <f>IF(INDEX(Historical!$M$7:$M$1044,MATCH(B683,Historical!$B$7:$B$1044,0))=0,"n/a",((INDEX(Historical!$C$7:$C$1044,MATCH(B683,Historical!$B$7:$B$1044,0))/INDEX(Historical!$M$7:$M$1044,MATCH(B683,Historical!$B$7:$B$1044,0)))^(1/10)-1)*100)</f>
        <v>n/a</v>
      </c>
      <c r="W683" s="106" t="str">
        <f t="shared" si="176"/>
        <v>n/a</v>
      </c>
      <c r="X683" s="107" t="str">
        <f t="shared" si="177"/>
        <v>n/a</v>
      </c>
      <c r="Y683" s="165"/>
      <c r="Z683" s="101">
        <f t="shared" si="178"/>
        <v>165.85365853658539</v>
      </c>
      <c r="AA683" s="109">
        <f t="shared" si="179"/>
        <v>30.701219512195124</v>
      </c>
      <c r="AB683" s="71">
        <v>12</v>
      </c>
      <c r="AC683" s="100">
        <v>1.64</v>
      </c>
      <c r="AD683" s="100">
        <v>0.2</v>
      </c>
      <c r="AE683" s="100">
        <v>1.41</v>
      </c>
      <c r="AF683" s="100">
        <v>0.97</v>
      </c>
      <c r="AG683" s="100">
        <v>3.15</v>
      </c>
      <c r="AH683" s="100">
        <v>118.29</v>
      </c>
      <c r="AI683" s="100">
        <v>27.650000000000002</v>
      </c>
      <c r="AJ683" s="100">
        <v>-26.540000000000003</v>
      </c>
      <c r="AK683" s="100">
        <v>54.730000000000004</v>
      </c>
      <c r="AL683" s="100">
        <v>1730</v>
      </c>
      <c r="AM683" s="100">
        <v>4.04</v>
      </c>
      <c r="AN683" s="100">
        <v>1.55</v>
      </c>
      <c r="AO683" s="110">
        <f t="shared" si="180"/>
        <v>-12.070872077303278</v>
      </c>
      <c r="AP683" s="111">
        <f t="shared" si="181"/>
        <v>18.630347434891846</v>
      </c>
      <c r="AQ683" s="112">
        <f t="shared" si="182"/>
        <v>15.046237906193905</v>
      </c>
      <c r="AR683" s="101">
        <f>INDEX(Historical!$C$7:$C$1045,MATCH(B683,Historical!$B$7:$B$1045,0))*IF(AH683="n/a",1.03,IF(AH683&lt;0,1.01,IF(AH683&gt;10,1.1,(1+AH683/100))))</f>
        <v>2.9480000000000004</v>
      </c>
      <c r="AS683" s="109">
        <f t="shared" si="183"/>
        <v>3.2428000000000008</v>
      </c>
      <c r="AT683" s="109">
        <f t="shared" si="187"/>
        <v>3.5670800000000011</v>
      </c>
      <c r="AU683" s="109">
        <f t="shared" si="187"/>
        <v>3.9237880000000014</v>
      </c>
      <c r="AV683" s="109">
        <f t="shared" si="187"/>
        <v>4.3161668000000022</v>
      </c>
      <c r="AW683" s="109">
        <f t="shared" si="185"/>
        <v>17.997834800000007</v>
      </c>
      <c r="AX683" s="113">
        <f t="shared" si="186"/>
        <v>35.745451439920565</v>
      </c>
      <c r="AY683" s="100">
        <v>1.54</v>
      </c>
      <c r="AZ683" s="100">
        <v>19.55</v>
      </c>
      <c r="BA683" s="100">
        <v>-44.06</v>
      </c>
      <c r="BB683" s="100">
        <v>3.35</v>
      </c>
      <c r="BC683" s="100">
        <v>-24.9</v>
      </c>
      <c r="BE683" s="12">
        <v>2018</v>
      </c>
      <c r="BF683" s="12">
        <f t="shared" si="188"/>
        <v>1</v>
      </c>
      <c r="BG683" s="100">
        <v>1.1499999999999999</v>
      </c>
      <c r="BH683" s="55" t="s">
        <v>121</v>
      </c>
      <c r="BI683" s="55" t="s">
        <v>122</v>
      </c>
    </row>
    <row r="684" spans="1:61" x14ac:dyDescent="0.2">
      <c r="A684" s="55" t="s">
        <v>1337</v>
      </c>
      <c r="B684" s="55" t="s">
        <v>1338</v>
      </c>
      <c r="C684" s="98" t="s">
        <v>125</v>
      </c>
      <c r="D684" s="98" t="s">
        <v>233</v>
      </c>
      <c r="E684" s="157">
        <v>17</v>
      </c>
      <c r="F684" s="2">
        <v>239</v>
      </c>
      <c r="G684" s="2" t="s">
        <v>146</v>
      </c>
      <c r="H684" s="2" t="s">
        <v>146</v>
      </c>
      <c r="I684" s="100">
        <v>209.96</v>
      </c>
      <c r="J684" s="109">
        <f t="shared" si="173"/>
        <v>1.9432272813869309</v>
      </c>
      <c r="K684" s="104">
        <v>1.02</v>
      </c>
      <c r="L684" s="71">
        <v>4</v>
      </c>
      <c r="M684" s="28">
        <f t="shared" si="174"/>
        <v>4.08</v>
      </c>
      <c r="N684" s="103" t="s">
        <v>202</v>
      </c>
      <c r="O684" s="104">
        <v>0.94</v>
      </c>
      <c r="P684" s="158">
        <v>46038</v>
      </c>
      <c r="Q684" s="158">
        <v>46052</v>
      </c>
      <c r="R684" s="28">
        <f t="shared" si="175"/>
        <v>8.5106382978723492</v>
      </c>
      <c r="S684" s="105">
        <f>IF(INDEX(Historical!$D$7:$D1680,MATCH(B684,Historical!$B$7:$B$1044,0))=0,"n/a",(INDEX(Historical!$C$7:$C$1044,MATCH(B684,Historical!$B$7:$B$1044,0))/INDEX(Historical!$D$7:$D$1044,MATCH(B684,Historical!$B$7:$B$1044,0))-1)*100)</f>
        <v>6.8181818181818121</v>
      </c>
      <c r="T684" s="105">
        <f>IF(INDEX(Historical!$F$7:$F$1044,MATCH(B684,Historical!$B$7:$B$1044,0))=0,"n/a",((INDEX(Historical!$C$7:$C$1044,MATCH(B684,Historical!$B$7:$B$1044,0))/INDEX(Historical!$F$7:$F$1044,MATCH(B684,Historical!$B$7:$B$1044,0)))^(1/3)-1)*100)</f>
        <v>6.4170176581825888</v>
      </c>
      <c r="U684" s="105">
        <f>IF(INDEX(Historical!$H$7:$H$1044,MATCH(B684,Historical!$B$7:$B$1044,0))=0,"n/a",((INDEX(Historical!$C$7:$C$1044,MATCH(B684,Historical!$B$7:$B$1044,0))/INDEX(Historical!$H$7:$H$1044,MATCH(B684,Historical!$B$7:$B$1044,0)))^(1/5)-1)*100)</f>
        <v>7.0066111031416467</v>
      </c>
      <c r="V684" s="105">
        <f>IF(INDEX(Historical!$M$7:$M$1044,MATCH(B684,Historical!$B$7:$B$1044,0))=0,"n/a",((INDEX(Historical!$C$7:$C$1044,MATCH(B684,Historical!$B$7:$B$1044,0))/INDEX(Historical!$M$7:$M$1044,MATCH(B684,Historical!$B$7:$B$1044,0)))^(1/10)-1)*100)</f>
        <v>9.4799084824191091</v>
      </c>
      <c r="W684" s="106">
        <f t="shared" si="176"/>
        <v>0.73910113332166683</v>
      </c>
      <c r="X684" s="107">
        <f t="shared" si="177"/>
        <v>0.80351044760798696</v>
      </c>
      <c r="Y684" s="159"/>
      <c r="Z684" s="101">
        <f t="shared" si="178"/>
        <v>69.269949066213925</v>
      </c>
      <c r="AA684" s="109">
        <f t="shared" si="179"/>
        <v>35.646859083191856</v>
      </c>
      <c r="AB684" s="71">
        <v>8</v>
      </c>
      <c r="AC684" s="100">
        <v>5.89</v>
      </c>
      <c r="AD684" s="100">
        <v>13.29</v>
      </c>
      <c r="AE684" s="100">
        <v>4.4400000000000004</v>
      </c>
      <c r="AF684" s="100">
        <v>10.51</v>
      </c>
      <c r="AG684" s="100">
        <v>31.22</v>
      </c>
      <c r="AH684" s="100">
        <v>-10.459999999999999</v>
      </c>
      <c r="AI684" s="100">
        <v>6.34</v>
      </c>
      <c r="AJ684" s="100">
        <v>8.7200000000000006</v>
      </c>
      <c r="AK684" s="100">
        <v>2.48</v>
      </c>
      <c r="AL684" s="100">
        <v>2830</v>
      </c>
      <c r="AM684" s="100">
        <v>0.52</v>
      </c>
      <c r="AN684" s="100">
        <v>0.41</v>
      </c>
      <c r="AO684" s="111">
        <f t="shared" si="180"/>
        <v>-26.69702069866328</v>
      </c>
      <c r="AP684" s="111">
        <f t="shared" si="181"/>
        <v>8.9498383845285776</v>
      </c>
      <c r="AQ684" s="112">
        <f t="shared" si="182"/>
        <v>308.05690723195642</v>
      </c>
      <c r="AR684" s="109">
        <f>INDEX(Historical!$C$7:$C$1045,MATCH(B684,Historical!$B$7:$B$1045,0))*IF(AH684="n/a",1.03,IF(AH684&lt;0,1.01,IF(AH684&gt;10,1.1,(1+AH684/100))))</f>
        <v>3.7975999999999996</v>
      </c>
      <c r="AS684" s="109">
        <f t="shared" si="183"/>
        <v>4.0383678399999994</v>
      </c>
      <c r="AT684" s="109">
        <f t="shared" si="187"/>
        <v>4.1385193624319987</v>
      </c>
      <c r="AU684" s="109">
        <f t="shared" si="187"/>
        <v>4.2411546426203124</v>
      </c>
      <c r="AV684" s="109">
        <f t="shared" si="187"/>
        <v>4.3463352777572961</v>
      </c>
      <c r="AW684" s="109">
        <f t="shared" si="185"/>
        <v>20.561977122809608</v>
      </c>
      <c r="AX684" s="113">
        <f t="shared" si="186"/>
        <v>9.7932830647788176</v>
      </c>
      <c r="AY684" s="100">
        <v>0.33</v>
      </c>
      <c r="AZ684" s="100">
        <v>19.72</v>
      </c>
      <c r="BA684" s="100">
        <v>-17.09</v>
      </c>
      <c r="BB684" s="100">
        <v>-5.26</v>
      </c>
      <c r="BC684" s="100">
        <v>-0.75</v>
      </c>
      <c r="BD684" s="12"/>
      <c r="BE684" s="12">
        <v>2010</v>
      </c>
      <c r="BF684" s="12">
        <f t="shared" si="188"/>
        <v>1</v>
      </c>
      <c r="BG684" s="100">
        <v>17.119999999999997</v>
      </c>
      <c r="BH684" s="55" t="s">
        <v>121</v>
      </c>
      <c r="BI684" s="55" t="s">
        <v>122</v>
      </c>
    </row>
    <row r="685" spans="1:61" x14ac:dyDescent="0.2">
      <c r="A685" s="123" t="s">
        <v>1339</v>
      </c>
      <c r="B685" s="55" t="s">
        <v>1340</v>
      </c>
      <c r="C685" s="156" t="s">
        <v>162</v>
      </c>
      <c r="D685" s="98" t="s">
        <v>192</v>
      </c>
      <c r="E685" s="157">
        <v>23</v>
      </c>
      <c r="F685" s="2">
        <v>168</v>
      </c>
      <c r="G685" s="2" t="s">
        <v>119</v>
      </c>
      <c r="H685" s="2" t="s">
        <v>119</v>
      </c>
      <c r="I685" s="100">
        <v>117.94</v>
      </c>
      <c r="J685" s="101">
        <f t="shared" si="173"/>
        <v>3.2304561641512639</v>
      </c>
      <c r="K685" s="104">
        <v>0.95250000000000001</v>
      </c>
      <c r="L685" s="71">
        <v>4</v>
      </c>
      <c r="M685" s="28">
        <f t="shared" si="174"/>
        <v>3.81</v>
      </c>
      <c r="N685" s="103" t="s">
        <v>136</v>
      </c>
      <c r="O685" s="104">
        <v>0.89249999999999996</v>
      </c>
      <c r="P685" s="158">
        <v>46066</v>
      </c>
      <c r="Q685" s="158">
        <v>46082</v>
      </c>
      <c r="R685" s="28">
        <f t="shared" si="175"/>
        <v>6.7226890756302584</v>
      </c>
      <c r="S685" s="105">
        <f>IF(INDEX(Historical!$D$7:$D1681,MATCH(B685,Historical!$B$7:$B$1044,0))=0,"n/a",(INDEX(Historical!$C$7:$C$1044,MATCH(B685,Historical!$B$7:$B$1044,0))/INDEX(Historical!$D$7:$D$1044,MATCH(B685,Historical!$B$7:$B$1044,0))-1)*100)</f>
        <v>6.8862275449101729</v>
      </c>
      <c r="T685" s="105">
        <f>IF(INDEX(Historical!$F$7:$F$1044,MATCH(B685,Historical!$B$7:$B$1044,0))=0,"n/a",((INDEX(Historical!$C$7:$C$1044,MATCH(B685,Historical!$B$7:$B$1044,0))/INDEX(Historical!$F$7:$F$1044,MATCH(B685,Historical!$B$7:$B$1044,0)))^(1/3)-1)*100)</f>
        <v>7.0512499040185528</v>
      </c>
      <c r="U685" s="105">
        <f>IF(INDEX(Historical!$H$7:$H$1044,MATCH(B685,Historical!$B$7:$B$1044,0))=0,"n/a",((INDEX(Historical!$C$7:$C$1044,MATCH(B685,Historical!$B$7:$B$1044,0))/INDEX(Historical!$H$7:$H$1044,MATCH(B685,Historical!$B$7:$B$1044,0)))^(1/5)-1)*100)</f>
        <v>7.1296137246317004</v>
      </c>
      <c r="V685" s="105">
        <f>IF(INDEX(Historical!$M$7:$M$1044,MATCH(B685,Historical!$B$7:$B$1044,0))=0,"n/a",((INDEX(Historical!$C$7:$C$1044,MATCH(B685,Historical!$B$7:$B$1044,0))/INDEX(Historical!$M$7:$M$1044,MATCH(B685,Historical!$B$7:$B$1044,0)))^(1/10)-1)*100)</f>
        <v>7.4335824987020294</v>
      </c>
      <c r="W685" s="106">
        <f t="shared" si="176"/>
        <v>0.95910871048738555</v>
      </c>
      <c r="X685" s="107">
        <f t="shared" si="177"/>
        <v>1.460986418981906</v>
      </c>
      <c r="Y685" s="159"/>
      <c r="Z685" s="101">
        <f t="shared" si="178"/>
        <v>78.881987577639762</v>
      </c>
      <c r="AA685" s="109">
        <f t="shared" si="179"/>
        <v>24.418219461697721</v>
      </c>
      <c r="AB685" s="71">
        <v>12</v>
      </c>
      <c r="AC685" s="100">
        <v>4.83</v>
      </c>
      <c r="AD685" s="100">
        <v>2.72</v>
      </c>
      <c r="AE685" s="100">
        <v>3.84</v>
      </c>
      <c r="AF685" s="100">
        <v>2.82</v>
      </c>
      <c r="AG685" s="100">
        <v>11.959999999999999</v>
      </c>
      <c r="AH685" s="100">
        <v>6.2</v>
      </c>
      <c r="AI685" s="100">
        <v>7.2499999999999991</v>
      </c>
      <c r="AJ685" s="100">
        <v>4.88</v>
      </c>
      <c r="AK685" s="100">
        <v>7.23</v>
      </c>
      <c r="AL685" s="100">
        <v>37630</v>
      </c>
      <c r="AM685" s="100">
        <v>0.16999999999999998</v>
      </c>
      <c r="AN685" s="100">
        <v>1.64</v>
      </c>
      <c r="AO685" s="110">
        <f t="shared" si="180"/>
        <v>-14.058149572914756</v>
      </c>
      <c r="AP685" s="111">
        <f t="shared" si="181"/>
        <v>10.360069888782965</v>
      </c>
      <c r="AQ685" s="112">
        <f t="shared" si="182"/>
        <v>74.940470995120137</v>
      </c>
      <c r="AR685" s="101">
        <f>INDEX(Historical!$C$7:$C$1045,MATCH(B685,Historical!$B$7:$B$1045,0))*IF(AH685="n/a",1.03,IF(AH685&lt;0,1.01,IF(AH685&gt;10,1.1,(1+AH685/100))))</f>
        <v>3.7913399999999999</v>
      </c>
      <c r="AS685" s="109">
        <f t="shared" si="183"/>
        <v>4.0662121500000001</v>
      </c>
      <c r="AT685" s="109">
        <f t="shared" si="187"/>
        <v>4.360199288445</v>
      </c>
      <c r="AU685" s="109">
        <f t="shared" si="187"/>
        <v>4.6754416969995738</v>
      </c>
      <c r="AV685" s="109">
        <f t="shared" si="187"/>
        <v>5.0134761316926433</v>
      </c>
      <c r="AW685" s="109">
        <f t="shared" si="185"/>
        <v>21.906669267137218</v>
      </c>
      <c r="AX685" s="113">
        <f t="shared" si="186"/>
        <v>18.574418574815347</v>
      </c>
      <c r="AY685" s="698">
        <v>0.48</v>
      </c>
      <c r="AZ685" s="100">
        <v>17.23</v>
      </c>
      <c r="BA685" s="100">
        <v>-1.4000000000000001</v>
      </c>
      <c r="BB685" s="100">
        <v>2.04</v>
      </c>
      <c r="BC685" s="100">
        <v>5.94</v>
      </c>
      <c r="BE685" s="12">
        <v>2004</v>
      </c>
      <c r="BF685" s="12">
        <f t="shared" si="188"/>
        <v>2</v>
      </c>
      <c r="BG685" s="100">
        <v>3.1</v>
      </c>
      <c r="BH685" s="55" t="s">
        <v>121</v>
      </c>
      <c r="BI685" s="55" t="s">
        <v>122</v>
      </c>
    </row>
    <row r="686" spans="1:61" x14ac:dyDescent="0.2">
      <c r="A686" s="116" t="s">
        <v>1685</v>
      </c>
      <c r="B686" s="55" t="s">
        <v>1686</v>
      </c>
      <c r="C686" s="156" t="s">
        <v>335</v>
      </c>
      <c r="D686" s="98" t="s">
        <v>1267</v>
      </c>
      <c r="E686" s="157">
        <v>7</v>
      </c>
      <c r="F686" s="2">
        <v>594</v>
      </c>
      <c r="G686" s="2" t="s">
        <v>146</v>
      </c>
      <c r="H686" s="2" t="s">
        <v>146</v>
      </c>
      <c r="I686" s="100">
        <v>32.61</v>
      </c>
      <c r="J686" s="101">
        <f t="shared" si="173"/>
        <v>4.2931616068690586</v>
      </c>
      <c r="K686" s="104">
        <v>0.35</v>
      </c>
      <c r="L686" s="71">
        <v>4</v>
      </c>
      <c r="M686" s="28">
        <f t="shared" si="174"/>
        <v>1.4</v>
      </c>
      <c r="N686" s="103" t="s">
        <v>270</v>
      </c>
      <c r="O686" s="104">
        <v>0.34</v>
      </c>
      <c r="P686" s="158">
        <v>45910</v>
      </c>
      <c r="Q686" s="158">
        <v>45924</v>
      </c>
      <c r="R686" s="28">
        <f t="shared" si="175"/>
        <v>2.9411764705882213</v>
      </c>
      <c r="S686" s="105">
        <f>IF(INDEX(Historical!$D$7:$D1682,MATCH(B686,Historical!$B$7:$B$1044,0))=0,"n/a",(INDEX(Historical!$C$7:$C$1044,MATCH(B686,Historical!$B$7:$B$1044,0))/INDEX(Historical!$D$7:$D$1044,MATCH(B686,Historical!$B$7:$B$1044,0))-1)*100)</f>
        <v>7.8740157480315043</v>
      </c>
      <c r="T686" s="105">
        <f>IF(INDEX(Historical!$F$7:$F$1044,MATCH(B686,Historical!$B$7:$B$1044,0))=0,"n/a",((INDEX(Historical!$C$7:$C$1044,MATCH(B686,Historical!$B$7:$B$1044,0))/INDEX(Historical!$F$7:$F$1044,MATCH(B686,Historical!$B$7:$B$1044,0)))^(1/3)-1)*100)</f>
        <v>19.145739212041747</v>
      </c>
      <c r="U686" s="105">
        <f>IF(INDEX(Historical!$H$7:$H$1044,MATCH(B686,Historical!$B$7:$B$1044,0))=0,"n/a",((INDEX(Historical!$C$7:$C$1044,MATCH(B686,Historical!$B$7:$B$1044,0))/INDEX(Historical!$H$7:$H$1044,MATCH(B686,Historical!$B$7:$B$1044,0)))^(1/5)-1)*100)</f>
        <v>24.940031376714455</v>
      </c>
      <c r="V686" s="105">
        <f>IF(INDEX(Historical!$M$7:$M$1044,MATCH(B686,Historical!$B$7:$B$1044,0))=0,"n/a",((INDEX(Historical!$C$7:$C$1044,MATCH(B686,Historical!$B$7:$B$1044,0))/INDEX(Historical!$M$7:$M$1044,MATCH(B686,Historical!$B$7:$B$1044,0)))^(1/10)-1)*100)</f>
        <v>13.986097283778843</v>
      </c>
      <c r="W686" s="106">
        <f t="shared" si="176"/>
        <v>1.7832016230603549</v>
      </c>
      <c r="X686" s="107" t="str">
        <f t="shared" si="177"/>
        <v>n/a</v>
      </c>
      <c r="Y686" s="165"/>
      <c r="Z686" s="101">
        <f t="shared" si="178"/>
        <v>95.238095238095227</v>
      </c>
      <c r="AA686" s="109">
        <f t="shared" si="179"/>
        <v>22.183673469387756</v>
      </c>
      <c r="AB686" s="71">
        <v>12</v>
      </c>
      <c r="AC686" s="100">
        <v>1.47</v>
      </c>
      <c r="AD686" s="100">
        <v>0.39</v>
      </c>
      <c r="AE686" s="100">
        <v>0.32</v>
      </c>
      <c r="AF686" s="100">
        <v>0.74</v>
      </c>
      <c r="AG686" s="100">
        <v>3.39</v>
      </c>
      <c r="AH686" s="100">
        <v>39.729999999999997</v>
      </c>
      <c r="AI686" s="100">
        <v>28.189999999999998</v>
      </c>
      <c r="AJ686" s="100">
        <v>-13.139999999999999</v>
      </c>
      <c r="AK686" s="100">
        <v>27.689999999999998</v>
      </c>
      <c r="AL686" s="100">
        <v>921.75</v>
      </c>
      <c r="AM686" s="100">
        <v>4.26</v>
      </c>
      <c r="AN686" s="100">
        <v>0.39</v>
      </c>
      <c r="AO686" s="111">
        <f t="shared" si="180"/>
        <v>7.0495195141957581</v>
      </c>
      <c r="AP686" s="111">
        <f t="shared" si="181"/>
        <v>29.233192983583514</v>
      </c>
      <c r="AQ686" s="112">
        <f t="shared" si="182"/>
        <v>-14.583586361748591</v>
      </c>
      <c r="AR686" s="109">
        <f>INDEX(Historical!$C$7:$C$1045,MATCH(B686,Historical!$B$7:$B$1045,0))*IF(AH686="n/a",1.03,IF(AH686&lt;0,1.01,IF(AH686&gt;10,1.1,(1+AH686/100))))</f>
        <v>1.5070000000000003</v>
      </c>
      <c r="AS686" s="109">
        <f t="shared" si="183"/>
        <v>1.6577000000000006</v>
      </c>
      <c r="AT686" s="109">
        <f t="shared" si="187"/>
        <v>1.8234700000000008</v>
      </c>
      <c r="AU686" s="109">
        <f t="shared" si="187"/>
        <v>2.0058170000000008</v>
      </c>
      <c r="AV686" s="109">
        <f t="shared" si="187"/>
        <v>2.2063987000000012</v>
      </c>
      <c r="AW686" s="109">
        <f t="shared" si="185"/>
        <v>9.2003857000000036</v>
      </c>
      <c r="AX686" s="113">
        <f t="shared" si="186"/>
        <v>28.213387611162233</v>
      </c>
      <c r="AY686" s="698">
        <v>1.1599999999999999</v>
      </c>
      <c r="AZ686" s="100">
        <v>16.46</v>
      </c>
      <c r="BA686" s="100">
        <v>-34.99</v>
      </c>
      <c r="BB686" s="100">
        <v>-6.4399999999999995</v>
      </c>
      <c r="BC686" s="100">
        <v>-11.23</v>
      </c>
      <c r="BE686" s="12">
        <v>2019</v>
      </c>
      <c r="BF686" s="12">
        <f t="shared" si="188"/>
        <v>1</v>
      </c>
      <c r="BG686" s="100">
        <v>1.96</v>
      </c>
      <c r="BH686" s="55" t="s">
        <v>121</v>
      </c>
      <c r="BI686" s="55" t="s">
        <v>122</v>
      </c>
    </row>
    <row r="687" spans="1:61" x14ac:dyDescent="0.2">
      <c r="A687" s="116" t="s">
        <v>5563</v>
      </c>
      <c r="B687" s="55" t="s">
        <v>5558</v>
      </c>
      <c r="C687" s="156" t="s">
        <v>335</v>
      </c>
      <c r="D687" s="98" t="s">
        <v>377</v>
      </c>
      <c r="E687" s="157">
        <v>6</v>
      </c>
      <c r="F687" s="2">
        <v>658</v>
      </c>
      <c r="G687" s="2" t="s">
        <v>146</v>
      </c>
      <c r="H687" s="2" t="s">
        <v>146</v>
      </c>
      <c r="I687" s="100">
        <v>81.38</v>
      </c>
      <c r="J687" s="101">
        <f t="shared" si="173"/>
        <v>2.1135414106660111</v>
      </c>
      <c r="K687" s="104">
        <v>0.43</v>
      </c>
      <c r="L687" s="71">
        <v>4</v>
      </c>
      <c r="M687" s="28">
        <f t="shared" si="174"/>
        <v>1.72</v>
      </c>
      <c r="N687" s="103" t="s">
        <v>270</v>
      </c>
      <c r="O687" s="104">
        <v>0.41</v>
      </c>
      <c r="P687" s="158">
        <v>46101</v>
      </c>
      <c r="Q687" s="158">
        <v>46111</v>
      </c>
      <c r="R687" s="28">
        <f t="shared" si="175"/>
        <v>4.8780487804878092</v>
      </c>
      <c r="S687" s="105">
        <f>IF(INDEX(Historical!$D$7:$D1725,MATCH(B687,Historical!$B$7:$B$1044,0))=0,"n/a",(INDEX(Historical!$C$7:$C$1044,MATCH(B687,Historical!$B$7:$B$1044,0))/INDEX(Historical!$D$7:$D$1044,MATCH(B687,Historical!$B$7:$B$1044,0))-1)*100)</f>
        <v>7.8947368421052655</v>
      </c>
      <c r="T687" s="105">
        <f>IF(INDEX(Historical!$F$7:$F$1044,MATCH(B687,Historical!$B$7:$B$1044,0))=0,"n/a",((INDEX(Historical!$C$7:$C$1044,MATCH(B687,Historical!$B$7:$B$1044,0))/INDEX(Historical!$F$7:$F$1044,MATCH(B687,Historical!$B$7:$B$1044,0)))^(1/3)-1)*100)</f>
        <v>8.6120371442153001</v>
      </c>
      <c r="U687" s="105">
        <f>IF(INDEX(Historical!$H$7:$H$1044,MATCH(B687,Historical!$B$7:$B$1044,0))=0,"n/a",((INDEX(Historical!$C$7:$C$1044,MATCH(B687,Historical!$B$7:$B$1044,0))/INDEX(Historical!$H$7:$H$1044,MATCH(B687,Historical!$B$7:$B$1044,0)))^(1/5)-1)*100)</f>
        <v>23.974157100646899</v>
      </c>
      <c r="V687" s="105" t="str">
        <f>IF(INDEX(Historical!$M$7:$M$1044,MATCH(B687,Historical!$B$7:$B$1044,0))=0,"n/a",((INDEX(Historical!$C$7:$C$1044,MATCH(B687,Historical!$B$7:$B$1044,0))/INDEX(Historical!$M$7:$M$1044,MATCH(B687,Historical!$B$7:$B$1044,0)))^(1/10)-1)*100)</f>
        <v>n/a</v>
      </c>
      <c r="W687" s="106" t="str">
        <f t="shared" si="176"/>
        <v>n/a</v>
      </c>
      <c r="X687" s="107" t="str">
        <f t="shared" si="177"/>
        <v>n/a</v>
      </c>
      <c r="Y687" s="162"/>
      <c r="Z687" s="101">
        <f t="shared" si="178"/>
        <v>68.8</v>
      </c>
      <c r="AA687" s="109">
        <f t="shared" si="179"/>
        <v>32.552</v>
      </c>
      <c r="AB687" s="71">
        <v>12</v>
      </c>
      <c r="AC687" s="100">
        <v>2.5</v>
      </c>
      <c r="AD687" s="100">
        <v>1.56</v>
      </c>
      <c r="AE687" s="100">
        <v>4.24</v>
      </c>
      <c r="AF687" s="100">
        <v>13.11</v>
      </c>
      <c r="AG687" s="100">
        <v>34.53</v>
      </c>
      <c r="AH687" s="100">
        <v>5.35</v>
      </c>
      <c r="AI687" s="100">
        <v>11.04</v>
      </c>
      <c r="AJ687" s="100" t="s">
        <v>142</v>
      </c>
      <c r="AK687" s="100">
        <v>9.75</v>
      </c>
      <c r="AL687" s="100">
        <v>6110</v>
      </c>
      <c r="AM687" s="100">
        <v>2.08</v>
      </c>
      <c r="AN687" s="100">
        <v>5.66</v>
      </c>
      <c r="AO687" s="110">
        <f t="shared" si="180"/>
        <v>-6.4643014886870915</v>
      </c>
      <c r="AP687" s="111">
        <f t="shared" si="181"/>
        <v>26.087698511312908</v>
      </c>
      <c r="AQ687" s="112">
        <f t="shared" si="182"/>
        <v>335.51079588608746</v>
      </c>
      <c r="AR687" s="101">
        <f>INDEX(Historical!$C$7:$C$1045,MATCH(B687,Historical!$B$7:$B$1045,0))*IF(AH687="n/a",1.03,IF(AH687&lt;0,1.01,IF(AH687&gt;10,1.1,(1+AH687/100))))</f>
        <v>1.7277400000000001</v>
      </c>
      <c r="AS687" s="109">
        <f t="shared" si="183"/>
        <v>1.9005140000000003</v>
      </c>
      <c r="AT687" s="109">
        <f t="shared" ref="AT687:AV706" si="189">IF($AK687="n/a",1.03*AS687,IF($AK687&lt;0,1.01*AS687,IF($AK687&gt;10,1.1*AS687,(1+$AK687/100)*AS687)))</f>
        <v>2.0858141150000002</v>
      </c>
      <c r="AU687" s="109">
        <f t="shared" si="189"/>
        <v>2.2891809912125001</v>
      </c>
      <c r="AV687" s="109">
        <f t="shared" si="189"/>
        <v>2.5123761378557186</v>
      </c>
      <c r="AW687" s="109">
        <f t="shared" si="185"/>
        <v>10.515625244068218</v>
      </c>
      <c r="AX687" s="113">
        <f t="shared" si="186"/>
        <v>12.921633379292476</v>
      </c>
      <c r="AY687" s="698">
        <v>0.68</v>
      </c>
      <c r="AZ687" s="100">
        <v>17.580000000000002</v>
      </c>
      <c r="BA687" s="100">
        <v>-12.2</v>
      </c>
      <c r="BB687" s="100">
        <v>-0.54</v>
      </c>
      <c r="BC687" s="100">
        <v>1.4500000000000002</v>
      </c>
      <c r="BE687" s="12">
        <v>2021</v>
      </c>
      <c r="BF687" s="12">
        <f t="shared" si="188"/>
        <v>0</v>
      </c>
      <c r="BG687" s="100">
        <v>4.54</v>
      </c>
      <c r="BH687" s="55" t="s">
        <v>121</v>
      </c>
      <c r="BI687" s="55" t="s">
        <v>122</v>
      </c>
    </row>
    <row r="688" spans="1:61" x14ac:dyDescent="0.2">
      <c r="A688" s="116" t="s">
        <v>1687</v>
      </c>
      <c r="B688" s="55" t="s">
        <v>1688</v>
      </c>
      <c r="C688" s="156" t="s">
        <v>263</v>
      </c>
      <c r="D688" s="98" t="s">
        <v>1689</v>
      </c>
      <c r="E688" s="157">
        <v>7</v>
      </c>
      <c r="F688" s="2">
        <v>592</v>
      </c>
      <c r="G688" s="2" t="s">
        <v>146</v>
      </c>
      <c r="H688" s="2" t="s">
        <v>146</v>
      </c>
      <c r="I688" s="100">
        <v>55.72</v>
      </c>
      <c r="J688" s="101">
        <f t="shared" si="173"/>
        <v>1.0050251256281408</v>
      </c>
      <c r="K688" s="104">
        <v>0.14000000000000001</v>
      </c>
      <c r="L688" s="71">
        <v>4</v>
      </c>
      <c r="M688" s="28">
        <f t="shared" si="174"/>
        <v>0.56000000000000005</v>
      </c>
      <c r="N688" s="103" t="s">
        <v>158</v>
      </c>
      <c r="O688" s="104">
        <v>0.13</v>
      </c>
      <c r="P688" s="158">
        <v>45898</v>
      </c>
      <c r="Q688" s="158">
        <v>45918</v>
      </c>
      <c r="R688" s="28">
        <f t="shared" si="175"/>
        <v>7.6923076923076987</v>
      </c>
      <c r="S688" s="105">
        <f>IF(INDEX(Historical!$D$7:$D1683,MATCH(B688,Historical!$B$7:$B$1044,0))=0,"n/a",(INDEX(Historical!$C$7:$C$1044,MATCH(B688,Historical!$B$7:$B$1044,0))/INDEX(Historical!$D$7:$D$1044,MATCH(B688,Historical!$B$7:$B$1044,0))-1)*100)</f>
        <v>8.0000000000000071</v>
      </c>
      <c r="T688" s="105">
        <f>IF(INDEX(Historical!$F$7:$F$1044,MATCH(B688,Historical!$B$7:$B$1044,0))=0,"n/a",((INDEX(Historical!$C$7:$C$1044,MATCH(B688,Historical!$B$7:$B$1044,0))/INDEX(Historical!$F$7:$F$1044,MATCH(B688,Historical!$B$7:$B$1044,0)))^(1/3)-1)*100)</f>
        <v>7.0648783255412351</v>
      </c>
      <c r="U688" s="105">
        <f>IF(INDEX(Historical!$H$7:$H$1044,MATCH(B688,Historical!$B$7:$B$1044,0))=0,"n/a",((INDEX(Historical!$C$7:$C$1044,MATCH(B688,Historical!$B$7:$B$1044,0))/INDEX(Historical!$H$7:$H$1044,MATCH(B688,Historical!$B$7:$B$1044,0)))^(1/5)-1)*100)</f>
        <v>8.4471771197698544</v>
      </c>
      <c r="V688" s="105" t="str">
        <f>IF(INDEX(Historical!$M$7:$M$1044,MATCH(B688,Historical!$B$7:$B$1044,0))=0,"n/a",((INDEX(Historical!$C$7:$C$1044,MATCH(B688,Historical!$B$7:$B$1044,0))/INDEX(Historical!$M$7:$M$1044,MATCH(B688,Historical!$B$7:$B$1044,0)))^(1/10)-1)*100)</f>
        <v>n/a</v>
      </c>
      <c r="W688" s="106" t="str">
        <f t="shared" si="176"/>
        <v>n/a</v>
      </c>
      <c r="X688" s="107">
        <f t="shared" si="177"/>
        <v>0.30976080380527521</v>
      </c>
      <c r="Y688" s="162"/>
      <c r="Z688" s="101">
        <f t="shared" si="178"/>
        <v>23.333333333333336</v>
      </c>
      <c r="AA688" s="109">
        <f t="shared" si="179"/>
        <v>23.216666666666669</v>
      </c>
      <c r="AB688" s="71">
        <v>12</v>
      </c>
      <c r="AC688" s="100">
        <v>2.4</v>
      </c>
      <c r="AD688" s="100">
        <v>1.28</v>
      </c>
      <c r="AE688" s="100">
        <v>4.1399999999999997</v>
      </c>
      <c r="AF688" s="100">
        <v>3.13</v>
      </c>
      <c r="AG688" s="100">
        <v>14.45</v>
      </c>
      <c r="AH688" s="100">
        <v>2.93</v>
      </c>
      <c r="AI688" s="100">
        <v>20.46</v>
      </c>
      <c r="AJ688" s="100">
        <v>27.27</v>
      </c>
      <c r="AK688" s="100">
        <v>13.04</v>
      </c>
      <c r="AL688" s="100">
        <v>4470</v>
      </c>
      <c r="AM688" s="100">
        <v>1.3</v>
      </c>
      <c r="AN688" s="100">
        <v>0.03</v>
      </c>
      <c r="AO688" s="111">
        <f t="shared" si="180"/>
        <v>-13.764464421268674</v>
      </c>
      <c r="AP688" s="111">
        <f t="shared" si="181"/>
        <v>9.452202245397995</v>
      </c>
      <c r="AQ688" s="112">
        <f t="shared" si="182"/>
        <v>79.713558094438056</v>
      </c>
      <c r="AR688" s="109">
        <f>INDEX(Historical!$C$7:$C$1045,MATCH(B688,Historical!$B$7:$B$1045,0))*IF(AH688="n/a",1.03,IF(AH688&lt;0,1.01,IF(AH688&gt;10,1.1,(1+AH688/100))))</f>
        <v>0.55582200000000004</v>
      </c>
      <c r="AS688" s="109">
        <f t="shared" si="183"/>
        <v>0.61140420000000006</v>
      </c>
      <c r="AT688" s="109">
        <f t="shared" si="189"/>
        <v>0.67254462000000015</v>
      </c>
      <c r="AU688" s="109">
        <f t="shared" si="189"/>
        <v>0.73979908200000022</v>
      </c>
      <c r="AV688" s="109">
        <f t="shared" si="189"/>
        <v>0.81377899020000033</v>
      </c>
      <c r="AW688" s="109">
        <f t="shared" si="185"/>
        <v>3.3933488922000006</v>
      </c>
      <c r="AX688" s="113">
        <f t="shared" si="186"/>
        <v>6.0900016012203881</v>
      </c>
      <c r="AY688" s="698">
        <v>1.39</v>
      </c>
      <c r="AZ688" s="100">
        <v>67.83</v>
      </c>
      <c r="BA688" s="100">
        <v>-5.96</v>
      </c>
      <c r="BB688" s="100">
        <v>8.18</v>
      </c>
      <c r="BC688" s="100">
        <v>20.66</v>
      </c>
      <c r="BE688" s="12">
        <v>2019</v>
      </c>
      <c r="BF688" s="12">
        <f t="shared" si="188"/>
        <v>1</v>
      </c>
      <c r="BG688" s="100">
        <v>9.1999999999999993</v>
      </c>
      <c r="BH688" s="55" t="s">
        <v>121</v>
      </c>
      <c r="BI688" s="55" t="s">
        <v>122</v>
      </c>
    </row>
    <row r="689" spans="1:61" x14ac:dyDescent="0.2">
      <c r="A689" s="116" t="s">
        <v>5562</v>
      </c>
      <c r="B689" s="55" t="s">
        <v>3007</v>
      </c>
      <c r="C689" s="156" t="s">
        <v>335</v>
      </c>
      <c r="D689" s="98" t="s">
        <v>371</v>
      </c>
      <c r="E689" s="157">
        <v>6</v>
      </c>
      <c r="F689" s="2">
        <v>669</v>
      </c>
      <c r="G689" s="2" t="s">
        <v>146</v>
      </c>
      <c r="H689" s="2" t="s">
        <v>146</v>
      </c>
      <c r="I689" s="100">
        <v>380.49</v>
      </c>
      <c r="J689" s="101">
        <f t="shared" si="173"/>
        <v>1.0723015059528502</v>
      </c>
      <c r="K689" s="104">
        <v>1.02</v>
      </c>
      <c r="L689" s="71">
        <v>4</v>
      </c>
      <c r="M689" s="28">
        <f t="shared" si="174"/>
        <v>4.08</v>
      </c>
      <c r="N689" s="103" t="s">
        <v>708</v>
      </c>
      <c r="O689" s="104">
        <v>0.96</v>
      </c>
      <c r="P689" s="158">
        <v>46155</v>
      </c>
      <c r="Q689" s="158">
        <v>46174</v>
      </c>
      <c r="R689" s="28">
        <f t="shared" si="175"/>
        <v>6.2500000000000053</v>
      </c>
      <c r="S689" s="105">
        <f>IF(INDEX(Historical!$D$7:$D1726,MATCH(B689,Historical!$B$7:$B$1044,0))=0,"n/a",(INDEX(Historical!$C$7:$C$1044,MATCH(B689,Historical!$B$7:$B$1044,0))/INDEX(Historical!$D$7:$D$1044,MATCH(B689,Historical!$B$7:$B$1044,0))-1)*100)</f>
        <v>7.9999999999999849</v>
      </c>
      <c r="T689" s="105">
        <f>IF(INDEX(Historical!$F$7:$F$1044,MATCH(B689,Historical!$B$7:$B$1044,0))=0,"n/a",((INDEX(Historical!$C$7:$C$1044,MATCH(B689,Historical!$B$7:$B$1044,0))/INDEX(Historical!$F$7:$F$1044,MATCH(B689,Historical!$B$7:$B$1044,0)))^(1/3)-1)*100)</f>
        <v>14.020744690430842</v>
      </c>
      <c r="U689" s="105">
        <f>IF(INDEX(Historical!$H$7:$H$1044,MATCH(B689,Historical!$B$7:$B$1044,0))=0,"n/a",((INDEX(Historical!$C$7:$C$1044,MATCH(B689,Historical!$B$7:$B$1044,0))/INDEX(Historical!$H$7:$H$1044,MATCH(B689,Historical!$B$7:$B$1044,0)))^(1/5)-1)*100)</f>
        <v>36.42072793233104</v>
      </c>
      <c r="V689" s="105">
        <f>IF(INDEX(Historical!$M$7:$M$1044,MATCH(B689,Historical!$B$7:$B$1044,0))=0,"n/a",((INDEX(Historical!$C$7:$C$1044,MATCH(B689,Historical!$B$7:$B$1044,0))/INDEX(Historical!$M$7:$M$1044,MATCH(B689,Historical!$B$7:$B$1044,0)))^(1/10)-1)*100)</f>
        <v>30.200545431746772</v>
      </c>
      <c r="W689" s="106">
        <f t="shared" si="176"/>
        <v>1.2059625881473526</v>
      </c>
      <c r="X689" s="107">
        <f t="shared" si="177"/>
        <v>4.5985767591327065</v>
      </c>
      <c r="Y689" s="162"/>
      <c r="Z689" s="101">
        <f t="shared" si="178"/>
        <v>36.789900811541933</v>
      </c>
      <c r="AA689" s="109">
        <f t="shared" si="179"/>
        <v>34.309287646528404</v>
      </c>
      <c r="AB689" s="71">
        <v>12</v>
      </c>
      <c r="AC689" s="100">
        <v>11.09</v>
      </c>
      <c r="AD689" s="100" t="s">
        <v>142</v>
      </c>
      <c r="AE689" s="100">
        <v>16.02</v>
      </c>
      <c r="AF689" s="100" t="s">
        <v>142</v>
      </c>
      <c r="AG689" s="100" t="s">
        <v>142</v>
      </c>
      <c r="AH689" s="100">
        <v>5.13</v>
      </c>
      <c r="AI689" s="100">
        <v>8.42</v>
      </c>
      <c r="AJ689" s="100">
        <v>7.9200000000000008</v>
      </c>
      <c r="AK689" s="100" t="s">
        <v>142</v>
      </c>
      <c r="AL689" s="100">
        <v>1360</v>
      </c>
      <c r="AM689" s="100">
        <v>16.93</v>
      </c>
      <c r="AN689" s="100" t="s">
        <v>142</v>
      </c>
      <c r="AO689" s="110">
        <f t="shared" si="180"/>
        <v>3.1837417917554873</v>
      </c>
      <c r="AP689" s="111">
        <f t="shared" si="181"/>
        <v>37.493029438283891</v>
      </c>
      <c r="AQ689" s="112" t="str">
        <f t="shared" si="182"/>
        <v>n/a</v>
      </c>
      <c r="AR689" s="101">
        <f>INDEX(Historical!$C$7:$C$1045,MATCH(B689,Historical!$B$7:$B$1045,0))*IF(AH689="n/a",1.03,IF(AH689&lt;0,1.01,IF(AH689&gt;10,1.1,(1+AH689/100))))</f>
        <v>3.9739139999999993</v>
      </c>
      <c r="AS689" s="109">
        <f t="shared" si="183"/>
        <v>4.3085175587999993</v>
      </c>
      <c r="AT689" s="109">
        <f t="shared" si="189"/>
        <v>4.4377730855639994</v>
      </c>
      <c r="AU689" s="109">
        <f t="shared" si="189"/>
        <v>4.5709062781309191</v>
      </c>
      <c r="AV689" s="109">
        <f t="shared" si="189"/>
        <v>4.7080334664748467</v>
      </c>
      <c r="AW689" s="109">
        <f t="shared" si="185"/>
        <v>21.999144388969768</v>
      </c>
      <c r="AX689" s="113">
        <f t="shared" si="186"/>
        <v>5.7817930534231561</v>
      </c>
      <c r="AY689" s="698">
        <v>0.56000000000000005</v>
      </c>
      <c r="AZ689" s="100">
        <v>10.58</v>
      </c>
      <c r="BA689" s="100">
        <v>-26.150000000000002</v>
      </c>
      <c r="BB689" s="100">
        <v>-10.85</v>
      </c>
      <c r="BC689" s="100">
        <v>-11.27</v>
      </c>
      <c r="BE689" s="12">
        <v>2021</v>
      </c>
      <c r="BF689" s="12">
        <f t="shared" si="188"/>
        <v>0</v>
      </c>
      <c r="BG689" s="100">
        <v>112.72</v>
      </c>
      <c r="BH689" s="55" t="s">
        <v>121</v>
      </c>
      <c r="BI689" s="55" t="s">
        <v>122</v>
      </c>
    </row>
    <row r="690" spans="1:61" x14ac:dyDescent="0.2">
      <c r="A690" s="116" t="s">
        <v>1690</v>
      </c>
      <c r="B690" s="55" t="s">
        <v>1691</v>
      </c>
      <c r="C690" s="156" t="s">
        <v>335</v>
      </c>
      <c r="D690" s="98" t="s">
        <v>377</v>
      </c>
      <c r="E690" s="157">
        <v>9</v>
      </c>
      <c r="F690" s="2">
        <v>532</v>
      </c>
      <c r="G690" s="2" t="s">
        <v>146</v>
      </c>
      <c r="H690" s="2" t="s">
        <v>146</v>
      </c>
      <c r="I690" s="100">
        <v>164.06</v>
      </c>
      <c r="J690" s="101">
        <f t="shared" si="173"/>
        <v>0.73143971717664269</v>
      </c>
      <c r="K690" s="104">
        <v>0.3</v>
      </c>
      <c r="L690" s="71">
        <v>4</v>
      </c>
      <c r="M690" s="28">
        <f t="shared" si="174"/>
        <v>1.2</v>
      </c>
      <c r="N690" s="103" t="s">
        <v>1553</v>
      </c>
      <c r="O690" s="104">
        <v>0.27</v>
      </c>
      <c r="P690" s="158">
        <v>45884</v>
      </c>
      <c r="Q690" s="158">
        <v>45905</v>
      </c>
      <c r="R690" s="28">
        <f t="shared" si="175"/>
        <v>11.1111111111111</v>
      </c>
      <c r="S690" s="105">
        <f>IF(INDEX(Historical!$D$7:$D1684,MATCH(B690,Historical!$B$7:$B$1044,0))=0,"n/a",(INDEX(Historical!$C$7:$C$1044,MATCH(B690,Historical!$B$7:$B$1044,0))/INDEX(Historical!$D$7:$D$1044,MATCH(B690,Historical!$B$7:$B$1044,0))-1)*100)</f>
        <v>16.326530612244895</v>
      </c>
      <c r="T690" s="105">
        <f>IF(INDEX(Historical!$F$7:$F$1044,MATCH(B690,Historical!$B$7:$B$1044,0))=0,"n/a",((INDEX(Historical!$C$7:$C$1044,MATCH(B690,Historical!$B$7:$B$1044,0))/INDEX(Historical!$F$7:$F$1044,MATCH(B690,Historical!$B$7:$B$1044,0)))^(1/3)-1)*100)</f>
        <v>16.553177619681136</v>
      </c>
      <c r="U690" s="105">
        <f>IF(INDEX(Historical!$H$7:$H$1044,MATCH(B690,Historical!$B$7:$B$1044,0))=0,"n/a",((INDEX(Historical!$C$7:$C$1044,MATCH(B690,Historical!$B$7:$B$1044,0))/INDEX(Historical!$H$7:$H$1044,MATCH(B690,Historical!$B$7:$B$1044,0)))^(1/5)-1)*100)</f>
        <v>17.919863936946779</v>
      </c>
      <c r="V690" s="105" t="str">
        <f>IF(INDEX(Historical!$M$7:$M$1044,MATCH(B690,Historical!$B$7:$B$1044,0))=0,"n/a",((INDEX(Historical!$C$7:$C$1044,MATCH(B690,Historical!$B$7:$B$1044,0))/INDEX(Historical!$M$7:$M$1044,MATCH(B690,Historical!$B$7:$B$1044,0)))^(1/10)-1)*100)</f>
        <v>n/a</v>
      </c>
      <c r="W690" s="106" t="str">
        <f t="shared" si="176"/>
        <v>n/a</v>
      </c>
      <c r="X690" s="107">
        <f t="shared" si="177"/>
        <v>0.34904292826152672</v>
      </c>
      <c r="Y690" s="165"/>
      <c r="Z690" s="101">
        <f t="shared" si="178"/>
        <v>29.850746268656721</v>
      </c>
      <c r="AA690" s="109">
        <f t="shared" si="179"/>
        <v>40.810945273631845</v>
      </c>
      <c r="AB690" s="71">
        <v>12</v>
      </c>
      <c r="AC690" s="100">
        <v>4.0199999999999996</v>
      </c>
      <c r="AD690" s="100">
        <v>1.47</v>
      </c>
      <c r="AE690" s="100">
        <v>6.32</v>
      </c>
      <c r="AF690" s="100" t="s">
        <v>142</v>
      </c>
      <c r="AG690" s="100" t="s">
        <v>142</v>
      </c>
      <c r="AH690" s="100">
        <v>11.82</v>
      </c>
      <c r="AI690" s="100">
        <v>22.99</v>
      </c>
      <c r="AJ690" s="100">
        <v>51.339999999999996</v>
      </c>
      <c r="AK690" s="100">
        <v>19.93</v>
      </c>
      <c r="AL690" s="100">
        <v>4480</v>
      </c>
      <c r="AM690" s="100">
        <v>0.67</v>
      </c>
      <c r="AN690" s="100" t="s">
        <v>142</v>
      </c>
      <c r="AO690" s="111">
        <f t="shared" si="180"/>
        <v>-22.159641619508424</v>
      </c>
      <c r="AP690" s="111">
        <f t="shared" si="181"/>
        <v>18.651303654123421</v>
      </c>
      <c r="AQ690" s="112" t="str">
        <f t="shared" si="182"/>
        <v>n/a</v>
      </c>
      <c r="AR690" s="109">
        <f>INDEX(Historical!$C$7:$C$1045,MATCH(B690,Historical!$B$7:$B$1045,0))*IF(AH690="n/a",1.03,IF(AH690&lt;0,1.01,IF(AH690&gt;10,1.1,(1+AH690/100))))</f>
        <v>1.254</v>
      </c>
      <c r="AS690" s="109">
        <f t="shared" si="183"/>
        <v>1.3794000000000002</v>
      </c>
      <c r="AT690" s="109">
        <f t="shared" si="189"/>
        <v>1.5173400000000004</v>
      </c>
      <c r="AU690" s="109">
        <f t="shared" si="189"/>
        <v>1.6690740000000006</v>
      </c>
      <c r="AV690" s="109">
        <f t="shared" si="189"/>
        <v>1.8359814000000008</v>
      </c>
      <c r="AW690" s="109">
        <f t="shared" si="185"/>
        <v>7.6557954000000015</v>
      </c>
      <c r="AX690" s="113">
        <f t="shared" si="186"/>
        <v>4.6664606851152026</v>
      </c>
      <c r="AY690" s="698">
        <v>1.92</v>
      </c>
      <c r="AZ690" s="100">
        <v>15.340000000000002</v>
      </c>
      <c r="BA690" s="100">
        <v>-57.730000000000004</v>
      </c>
      <c r="BB690" s="100">
        <v>-17.14</v>
      </c>
      <c r="BC690" s="100">
        <v>-35.510000000000005</v>
      </c>
      <c r="BE690" s="12">
        <v>2017</v>
      </c>
      <c r="BF690" s="12">
        <f t="shared" si="188"/>
        <v>1</v>
      </c>
      <c r="BG690" s="100">
        <v>16.63</v>
      </c>
      <c r="BH690" s="55" t="s">
        <v>121</v>
      </c>
      <c r="BI690" s="55" t="s">
        <v>122</v>
      </c>
    </row>
    <row r="691" spans="1:61" x14ac:dyDescent="0.2">
      <c r="A691" s="116" t="s">
        <v>1692</v>
      </c>
      <c r="B691" s="55" t="s">
        <v>1693</v>
      </c>
      <c r="C691" s="156" t="s">
        <v>263</v>
      </c>
      <c r="D691" s="98" t="s">
        <v>264</v>
      </c>
      <c r="E691" s="157">
        <v>7</v>
      </c>
      <c r="F691" s="2">
        <v>589</v>
      </c>
      <c r="G691" s="2" t="s">
        <v>146</v>
      </c>
      <c r="H691" s="2" t="s">
        <v>146</v>
      </c>
      <c r="I691" s="100">
        <v>26.97</v>
      </c>
      <c r="J691" s="101">
        <f t="shared" si="173"/>
        <v>2.9662588060808308</v>
      </c>
      <c r="K691" s="104">
        <v>0.2</v>
      </c>
      <c r="L691" s="71">
        <v>4</v>
      </c>
      <c r="M691" s="28">
        <f t="shared" si="174"/>
        <v>0.8</v>
      </c>
      <c r="N691" s="103" t="s">
        <v>209</v>
      </c>
      <c r="O691" s="104">
        <v>0.17</v>
      </c>
      <c r="P691" s="158">
        <v>45825</v>
      </c>
      <c r="Q691" s="158">
        <v>45854</v>
      </c>
      <c r="R691" s="28">
        <f t="shared" si="175"/>
        <v>17.647058823529409</v>
      </c>
      <c r="S691" s="105">
        <f>IF(INDEX(Historical!$D$7:$D1685,MATCH(B691,Historical!$B$7:$B$1044,0))=0,"n/a",(INDEX(Historical!$C$7:$C$1044,MATCH(B691,Historical!$B$7:$B$1044,0))/INDEX(Historical!$D$7:$D$1044,MATCH(B691,Historical!$B$7:$B$1044,0))-1)*100)</f>
        <v>13.846153846153841</v>
      </c>
      <c r="T691" s="105">
        <f>IF(INDEX(Historical!$F$7:$F$1044,MATCH(B691,Historical!$B$7:$B$1044,0))=0,"n/a",((INDEX(Historical!$C$7:$C$1044,MATCH(B691,Historical!$B$7:$B$1044,0))/INDEX(Historical!$F$7:$F$1044,MATCH(B691,Historical!$B$7:$B$1044,0)))^(1/3)-1)*100)</f>
        <v>13.960384306101293</v>
      </c>
      <c r="U691" s="105">
        <f>IF(INDEX(Historical!$H$7:$H$1044,MATCH(B691,Historical!$B$7:$B$1044,0))=0,"n/a",((INDEX(Historical!$C$7:$C$1044,MATCH(B691,Historical!$B$7:$B$1044,0))/INDEX(Historical!$H$7:$H$1044,MATCH(B691,Historical!$B$7:$B$1044,0)))^(1/5)-1)*100)</f>
        <v>13.09264089979596</v>
      </c>
      <c r="V691" s="105">
        <f>IF(INDEX(Historical!$M$7:$M$1044,MATCH(B691,Historical!$B$7:$B$1044,0))=0,"n/a",((INDEX(Historical!$C$7:$C$1044,MATCH(B691,Historical!$B$7:$B$1044,0))/INDEX(Historical!$M$7:$M$1044,MATCH(B691,Historical!$B$7:$B$1044,0)))^(1/10)-1)*100)</f>
        <v>13.025710519696476</v>
      </c>
      <c r="W691" s="106">
        <f t="shared" si="176"/>
        <v>1.0051383285386448</v>
      </c>
      <c r="X691" s="107" t="str">
        <f t="shared" si="177"/>
        <v>n/a</v>
      </c>
      <c r="Y691" s="162"/>
      <c r="Z691" s="101" t="str">
        <f t="shared" si="178"/>
        <v>n/a</v>
      </c>
      <c r="AA691" s="109" t="str">
        <f t="shared" si="179"/>
        <v>n/a</v>
      </c>
      <c r="AB691" s="71">
        <v>12</v>
      </c>
      <c r="AC691" s="100">
        <v>-10.19</v>
      </c>
      <c r="AD691" s="100">
        <v>10.18</v>
      </c>
      <c r="AE691" s="100">
        <v>0.04</v>
      </c>
      <c r="AF691" s="100">
        <v>1.1499999999999999</v>
      </c>
      <c r="AG691" s="100">
        <v>-36.299999999999997</v>
      </c>
      <c r="AH691" s="100">
        <v>34.380000000000003</v>
      </c>
      <c r="AI691" s="100">
        <v>-0.77999999999999992</v>
      </c>
      <c r="AJ691" s="100" t="s">
        <v>142</v>
      </c>
      <c r="AK691" s="100">
        <v>1.04</v>
      </c>
      <c r="AL691" s="100">
        <v>1390</v>
      </c>
      <c r="AM691" s="100">
        <v>20.27</v>
      </c>
      <c r="AN691" s="100">
        <v>0.66</v>
      </c>
      <c r="AO691" s="110" t="str">
        <f t="shared" si="180"/>
        <v>n/a</v>
      </c>
      <c r="AP691" s="111">
        <f t="shared" si="181"/>
        <v>16.05889970587679</v>
      </c>
      <c r="AQ691" s="112" t="str">
        <f t="shared" si="182"/>
        <v>n/a</v>
      </c>
      <c r="AR691" s="101">
        <f>INDEX(Historical!$C$7:$C$1045,MATCH(B691,Historical!$B$7:$B$1045,0))*IF(AH691="n/a",1.03,IF(AH691&lt;0,1.01,IF(AH691&gt;10,1.1,(1+AH691/100))))</f>
        <v>0.81400000000000006</v>
      </c>
      <c r="AS691" s="109">
        <f t="shared" si="183"/>
        <v>0.82214000000000009</v>
      </c>
      <c r="AT691" s="109">
        <f t="shared" si="189"/>
        <v>0.83069025600000002</v>
      </c>
      <c r="AU691" s="109">
        <f t="shared" si="189"/>
        <v>0.83932943466239995</v>
      </c>
      <c r="AV691" s="109">
        <f t="shared" si="189"/>
        <v>0.84805846078288893</v>
      </c>
      <c r="AW691" s="109">
        <f t="shared" si="185"/>
        <v>4.1542181514452894</v>
      </c>
      <c r="AX691" s="113">
        <f t="shared" si="186"/>
        <v>15.403107717631775</v>
      </c>
      <c r="AY691" s="698">
        <v>1.24</v>
      </c>
      <c r="AZ691" s="100">
        <v>21.43</v>
      </c>
      <c r="BA691" s="100">
        <v>-9.65</v>
      </c>
      <c r="BB691" s="100">
        <v>12.25</v>
      </c>
      <c r="BC691" s="100">
        <v>6.4600000000000009</v>
      </c>
      <c r="BE691" s="12">
        <v>2019</v>
      </c>
      <c r="BF691" s="12">
        <f t="shared" si="188"/>
        <v>1</v>
      </c>
      <c r="BG691" s="100">
        <v>-8.4699999999999989</v>
      </c>
      <c r="BH691" s="55" t="s">
        <v>121</v>
      </c>
      <c r="BI691" s="55" t="s">
        <v>122</v>
      </c>
    </row>
    <row r="692" spans="1:61" x14ac:dyDescent="0.2">
      <c r="A692" s="123" t="s">
        <v>1341</v>
      </c>
      <c r="B692" s="55" t="s">
        <v>1342</v>
      </c>
      <c r="C692" s="156" t="s">
        <v>139</v>
      </c>
      <c r="D692" s="98" t="s">
        <v>140</v>
      </c>
      <c r="E692" s="157">
        <v>22</v>
      </c>
      <c r="F692" s="2">
        <v>179</v>
      </c>
      <c r="G692" s="2" t="s">
        <v>146</v>
      </c>
      <c r="H692" s="2" t="s">
        <v>146</v>
      </c>
      <c r="I692" s="100">
        <v>115.28</v>
      </c>
      <c r="J692" s="101">
        <f t="shared" si="173"/>
        <v>1.8390006939625261</v>
      </c>
      <c r="K692" s="104">
        <v>0.53</v>
      </c>
      <c r="L692" s="71">
        <v>4</v>
      </c>
      <c r="M692" s="28">
        <f t="shared" si="174"/>
        <v>2.12</v>
      </c>
      <c r="N692" s="103" t="s">
        <v>588</v>
      </c>
      <c r="O692" s="104">
        <v>0.52500000000000002</v>
      </c>
      <c r="P692" s="158">
        <v>45888</v>
      </c>
      <c r="Q692" s="158">
        <v>45904</v>
      </c>
      <c r="R692" s="28">
        <f t="shared" si="175"/>
        <v>0.95238095238095322</v>
      </c>
      <c r="S692" s="105">
        <f>IF(INDEX(Historical!$D$7:$D1686,MATCH(B692,Historical!$B$7:$B$1044,0))=0,"n/a",(INDEX(Historical!$C$7:$C$1044,MATCH(B692,Historical!$B$7:$B$1044,0))/INDEX(Historical!$D$7:$D$1044,MATCH(B692,Historical!$B$7:$B$1044,0))-1)*100)</f>
        <v>2.9268292682926855</v>
      </c>
      <c r="T692" s="105">
        <f>IF(INDEX(Historical!$F$7:$F$1044,MATCH(B692,Historical!$B$7:$B$1044,0))=0,"n/a",((INDEX(Historical!$C$7:$C$1044,MATCH(B692,Historical!$B$7:$B$1044,0))/INDEX(Historical!$F$7:$F$1044,MATCH(B692,Historical!$B$7:$B$1044,0)))^(1/3)-1)*100)</f>
        <v>17.25038288227141</v>
      </c>
      <c r="U692" s="105">
        <f>IF(INDEX(Historical!$H$7:$H$1044,MATCH(B692,Historical!$B$7:$B$1044,0))=0,"n/a",((INDEX(Historical!$C$7:$C$1044,MATCH(B692,Historical!$B$7:$B$1044,0))/INDEX(Historical!$H$7:$H$1044,MATCH(B692,Historical!$B$7:$B$1044,0)))^(1/5)-1)*100)</f>
        <v>14.653302695538706</v>
      </c>
      <c r="V692" s="105">
        <f>IF(INDEX(Historical!$M$7:$M$1044,MATCH(B692,Historical!$B$7:$B$1044,0))=0,"n/a",((INDEX(Historical!$C$7:$C$1044,MATCH(B692,Historical!$B$7:$B$1044,0))/INDEX(Historical!$M$7:$M$1044,MATCH(B692,Historical!$B$7:$B$1044,0)))^(1/10)-1)*100)</f>
        <v>11.777636422867488</v>
      </c>
      <c r="W692" s="106">
        <f t="shared" si="176"/>
        <v>1.2441632743126472</v>
      </c>
      <c r="X692" s="107" t="str">
        <f t="shared" si="177"/>
        <v>n/a</v>
      </c>
      <c r="Y692" s="123"/>
      <c r="Z692" s="101" t="str">
        <f t="shared" si="178"/>
        <v>n/a</v>
      </c>
      <c r="AA692" s="109" t="str">
        <f t="shared" si="179"/>
        <v>n/a</v>
      </c>
      <c r="AB692" s="71">
        <v>12</v>
      </c>
      <c r="AC692" s="100">
        <v>-11.7</v>
      </c>
      <c r="AD692" s="100" t="s">
        <v>142</v>
      </c>
      <c r="AE692" s="100">
        <v>1.32</v>
      </c>
      <c r="AF692" s="100">
        <v>1.68</v>
      </c>
      <c r="AG692" s="100">
        <v>-15.540000000000001</v>
      </c>
      <c r="AH692" s="100">
        <v>514.82000000000005</v>
      </c>
      <c r="AI692" s="100">
        <v>5.55</v>
      </c>
      <c r="AJ692" s="100" t="s">
        <v>142</v>
      </c>
      <c r="AK692" s="100" t="s">
        <v>142</v>
      </c>
      <c r="AL692" s="100">
        <v>14770</v>
      </c>
      <c r="AM692" s="100">
        <v>74.099999999999994</v>
      </c>
      <c r="AN692" s="100">
        <v>0.73</v>
      </c>
      <c r="AO692" s="111" t="str">
        <f t="shared" si="180"/>
        <v>n/a</v>
      </c>
      <c r="AP692" s="111">
        <f t="shared" si="181"/>
        <v>16.492303389501231</v>
      </c>
      <c r="AQ692" s="112" t="str">
        <f t="shared" si="182"/>
        <v>n/a</v>
      </c>
      <c r="AR692" s="109">
        <f>INDEX(Historical!$C$7:$C$1045,MATCH(B692,Historical!$B$7:$B$1045,0))*IF(AH692="n/a",1.03,IF(AH692&lt;0,1.01,IF(AH692&gt;10,1.1,(1+AH692/100))))</f>
        <v>2.3210000000000002</v>
      </c>
      <c r="AS692" s="109">
        <f t="shared" si="183"/>
        <v>2.4498155000000006</v>
      </c>
      <c r="AT692" s="109">
        <f t="shared" si="189"/>
        <v>2.5233099650000006</v>
      </c>
      <c r="AU692" s="109">
        <f t="shared" si="189"/>
        <v>2.5990092639500006</v>
      </c>
      <c r="AV692" s="109">
        <f t="shared" si="189"/>
        <v>2.676979541868501</v>
      </c>
      <c r="AW692" s="109">
        <f t="shared" si="185"/>
        <v>12.570114270818504</v>
      </c>
      <c r="AX692" s="113">
        <f t="shared" si="186"/>
        <v>10.903985314728057</v>
      </c>
      <c r="AY692" s="698">
        <v>0.66</v>
      </c>
      <c r="AZ692" s="100">
        <v>104.65</v>
      </c>
      <c r="BA692" s="100">
        <v>-7.1999999999999993</v>
      </c>
      <c r="BB692" s="100">
        <v>3.8899999999999997</v>
      </c>
      <c r="BC692" s="100">
        <v>32.43</v>
      </c>
      <c r="BE692" s="12">
        <v>2004</v>
      </c>
      <c r="BF692" s="12">
        <f t="shared" si="188"/>
        <v>2</v>
      </c>
      <c r="BG692" s="100">
        <v>-7.37</v>
      </c>
      <c r="BH692" s="55" t="s">
        <v>121</v>
      </c>
      <c r="BI692" s="55" t="s">
        <v>122</v>
      </c>
    </row>
    <row r="693" spans="1:61" x14ac:dyDescent="0.2">
      <c r="A693" s="55" t="s">
        <v>525</v>
      </c>
      <c r="B693" s="55" t="s">
        <v>526</v>
      </c>
      <c r="C693" s="156" t="s">
        <v>527</v>
      </c>
      <c r="D693" s="98" t="s">
        <v>528</v>
      </c>
      <c r="E693" s="157">
        <v>32</v>
      </c>
      <c r="F693" s="2">
        <v>106</v>
      </c>
      <c r="G693" s="2" t="s">
        <v>146</v>
      </c>
      <c r="H693" s="2" t="s">
        <v>146</v>
      </c>
      <c r="I693" s="100">
        <v>40.93</v>
      </c>
      <c r="J693" s="101">
        <f t="shared" si="173"/>
        <v>3.4693378939653066</v>
      </c>
      <c r="K693" s="104">
        <v>0.35499999999999998</v>
      </c>
      <c r="L693" s="71">
        <v>4</v>
      </c>
      <c r="M693" s="28">
        <f t="shared" si="174"/>
        <v>1.42</v>
      </c>
      <c r="N693" s="103" t="s">
        <v>458</v>
      </c>
      <c r="O693" s="104">
        <v>0.35249999999999998</v>
      </c>
      <c r="P693" s="158">
        <v>45846</v>
      </c>
      <c r="Q693" s="158">
        <v>45862</v>
      </c>
      <c r="R693" s="28">
        <f t="shared" si="175"/>
        <v>0.70921985815602906</v>
      </c>
      <c r="S693" s="105">
        <f>IF(INDEX(Historical!$D$7:$D1687,MATCH(B693,Historical!$B$7:$B$1044,0))=0,"n/a",(INDEX(Historical!$C$7:$C$1044,MATCH(B693,Historical!$B$7:$B$1044,0))/INDEX(Historical!$D$7:$D$1044,MATCH(B693,Historical!$B$7:$B$1044,0))-1)*100)</f>
        <v>0.71174377224199059</v>
      </c>
      <c r="T693" s="105">
        <f>IF(INDEX(Historical!$F$7:$F$1044,MATCH(B693,Historical!$B$7:$B$1044,0))=0,"n/a",((INDEX(Historical!$C$7:$C$1044,MATCH(B693,Historical!$B$7:$B$1044,0))/INDEX(Historical!$F$7:$F$1044,MATCH(B693,Historical!$B$7:$B$1044,0)))^(1/3)-1)*100)</f>
        <v>0.71687034960525864</v>
      </c>
      <c r="U693" s="105">
        <f>IF(INDEX(Historical!$H$7:$H$1044,MATCH(B693,Historical!$B$7:$B$1044,0))=0,"n/a",((INDEX(Historical!$C$7:$C$1044,MATCH(B693,Historical!$B$7:$B$1044,0))/INDEX(Historical!$H$7:$H$1044,MATCH(B693,Historical!$B$7:$B$1044,0)))^(1/5)-1)*100)</f>
        <v>0.72209668424394469</v>
      </c>
      <c r="V693" s="105">
        <f>IF(INDEX(Historical!$M$7:$M$1044,MATCH(B693,Historical!$B$7:$B$1044,0))=0,"n/a",((INDEX(Historical!$C$7:$C$1044,MATCH(B693,Historical!$B$7:$B$1044,0))/INDEX(Historical!$M$7:$M$1044,MATCH(B693,Historical!$B$7:$B$1044,0)))^(1/10)-1)*100)</f>
        <v>1.8327432420693235</v>
      </c>
      <c r="W693" s="106">
        <f t="shared" si="176"/>
        <v>0.39399773392624049</v>
      </c>
      <c r="X693" s="107" t="str">
        <f t="shared" si="177"/>
        <v>n/a</v>
      </c>
      <c r="Y693" s="123" t="s">
        <v>529</v>
      </c>
      <c r="Z693" s="101">
        <f t="shared" si="178"/>
        <v>49.4773519163763</v>
      </c>
      <c r="AA693" s="109">
        <f t="shared" si="179"/>
        <v>14.261324041811847</v>
      </c>
      <c r="AB693" s="71">
        <v>4</v>
      </c>
      <c r="AC693" s="100">
        <v>2.87</v>
      </c>
      <c r="AD693" s="100">
        <v>0.72</v>
      </c>
      <c r="AE693" s="100">
        <v>1.26</v>
      </c>
      <c r="AF693" s="100">
        <v>2.82</v>
      </c>
      <c r="AG693" s="100">
        <v>21.51</v>
      </c>
      <c r="AH693" s="100">
        <v>15.379999999999999</v>
      </c>
      <c r="AI693" s="100">
        <v>13.100000000000001</v>
      </c>
      <c r="AJ693" s="100" t="s">
        <v>142</v>
      </c>
      <c r="AK693" s="100">
        <v>11.899999999999999</v>
      </c>
      <c r="AL693" s="100">
        <v>2110</v>
      </c>
      <c r="AM693" s="100">
        <v>22.56</v>
      </c>
      <c r="AN693" s="100">
        <v>1.2</v>
      </c>
      <c r="AO693" s="111">
        <f t="shared" si="180"/>
        <v>-10.069889463602596</v>
      </c>
      <c r="AP693" s="111">
        <f t="shared" si="181"/>
        <v>4.1914345782092512</v>
      </c>
      <c r="AQ693" s="112">
        <f t="shared" si="182"/>
        <v>33.694400776812053</v>
      </c>
      <c r="AR693" s="109">
        <f>INDEX(Historical!$C$7:$C$1045,MATCH(B693,Historical!$B$7:$B$1045,0))*IF(AH693="n/a",1.03,IF(AH693&lt;0,1.01,IF(AH693&gt;10,1.1,(1+AH693/100))))</f>
        <v>1.5565000000000002</v>
      </c>
      <c r="AS693" s="109">
        <f t="shared" si="183"/>
        <v>1.7121500000000003</v>
      </c>
      <c r="AT693" s="109">
        <f t="shared" si="189"/>
        <v>1.8833650000000004</v>
      </c>
      <c r="AU693" s="109">
        <f t="shared" si="189"/>
        <v>2.0717015000000005</v>
      </c>
      <c r="AV693" s="109">
        <f t="shared" si="189"/>
        <v>2.2788716500000006</v>
      </c>
      <c r="AW693" s="109">
        <f t="shared" si="185"/>
        <v>9.5025881500000011</v>
      </c>
      <c r="AX693" s="113">
        <f t="shared" si="186"/>
        <v>23.21668250671879</v>
      </c>
      <c r="AY693" s="698">
        <v>0.79</v>
      </c>
      <c r="AZ693" s="100">
        <v>44.22</v>
      </c>
      <c r="BA693" s="100">
        <v>-10.32</v>
      </c>
      <c r="BB693" s="100">
        <v>10.93</v>
      </c>
      <c r="BC693" s="100">
        <v>13.209999999999999</v>
      </c>
      <c r="BE693" s="12">
        <v>1994</v>
      </c>
      <c r="BF693" s="12">
        <f t="shared" si="188"/>
        <v>3</v>
      </c>
      <c r="BG693" s="100">
        <v>5.9799999999999995</v>
      </c>
      <c r="BH693" s="55" t="s">
        <v>121</v>
      </c>
      <c r="BI693" s="55" t="s">
        <v>122</v>
      </c>
    </row>
    <row r="694" spans="1:61" x14ac:dyDescent="0.2">
      <c r="A694" s="123" t="s">
        <v>1343</v>
      </c>
      <c r="B694" s="55" t="s">
        <v>1344</v>
      </c>
      <c r="C694" s="156" t="s">
        <v>116</v>
      </c>
      <c r="D694" s="98" t="s">
        <v>117</v>
      </c>
      <c r="E694" s="157">
        <v>23</v>
      </c>
      <c r="F694" s="2">
        <v>169</v>
      </c>
      <c r="G694" s="2" t="s">
        <v>119</v>
      </c>
      <c r="H694" s="2" t="s">
        <v>118</v>
      </c>
      <c r="I694" s="100">
        <v>232.55</v>
      </c>
      <c r="J694" s="101">
        <f t="shared" si="173"/>
        <v>1.6254568909911844</v>
      </c>
      <c r="K694" s="104">
        <v>0.94499999999999995</v>
      </c>
      <c r="L694" s="71">
        <v>4</v>
      </c>
      <c r="M694" s="28">
        <f t="shared" si="174"/>
        <v>3.78</v>
      </c>
      <c r="N694" s="103" t="s">
        <v>223</v>
      </c>
      <c r="O694" s="104">
        <v>0.82499999999999996</v>
      </c>
      <c r="P694" s="158">
        <v>46094</v>
      </c>
      <c r="Q694" s="158">
        <v>46108</v>
      </c>
      <c r="R694" s="28">
        <f t="shared" si="175"/>
        <v>14.545454545454545</v>
      </c>
      <c r="S694" s="105">
        <f>IF(INDEX(Historical!$D$7:$D1688,MATCH(B694,Historical!$B$7:$B$1044,0))=0,"n/a",(INDEX(Historical!$C$7:$C$1044,MATCH(B694,Historical!$B$7:$B$1044,0))/INDEX(Historical!$D$7:$D$1044,MATCH(B694,Historical!$B$7:$B$1044,0))-1)*100)</f>
        <v>9.9999999999999858</v>
      </c>
      <c r="T694" s="105">
        <f>IF(INDEX(Historical!$F$7:$F$1044,MATCH(B694,Historical!$B$7:$B$1044,0))=0,"n/a",((INDEX(Historical!$C$7:$C$1044,MATCH(B694,Historical!$B$7:$B$1044,0))/INDEX(Historical!$F$7:$F$1044,MATCH(B694,Historical!$B$7:$B$1044,0)))^(1/3)-1)*100)</f>
        <v>8.2713447015707828</v>
      </c>
      <c r="U694" s="105">
        <f>IF(INDEX(Historical!$H$7:$H$1044,MATCH(B694,Historical!$B$7:$B$1044,0))=0,"n/a",((INDEX(Historical!$C$7:$C$1044,MATCH(B694,Historical!$B$7:$B$1044,0))/INDEX(Historical!$H$7:$H$1044,MATCH(B694,Historical!$B$7:$B$1044,0)))^(1/5)-1)*100)</f>
        <v>8.645436537245299</v>
      </c>
      <c r="V694" s="105">
        <f>IF(INDEX(Historical!$M$7:$M$1044,MATCH(B694,Historical!$B$7:$B$1044,0))=0,"n/a",((INDEX(Historical!$C$7:$C$1044,MATCH(B694,Historical!$B$7:$B$1044,0))/INDEX(Historical!$M$7:$M$1044,MATCH(B694,Historical!$B$7:$B$1044,0)))^(1/10)-1)*100)</f>
        <v>7.9193502472868271</v>
      </c>
      <c r="W694" s="106">
        <f t="shared" si="176"/>
        <v>1.0916850836603962</v>
      </c>
      <c r="X694" s="107">
        <f t="shared" si="177"/>
        <v>0.62921663298728525</v>
      </c>
      <c r="Y694" s="162"/>
      <c r="Z694" s="101">
        <f t="shared" si="178"/>
        <v>54.70332850940666</v>
      </c>
      <c r="AA694" s="109">
        <f t="shared" si="179"/>
        <v>33.654124457308249</v>
      </c>
      <c r="AB694" s="71">
        <v>12</v>
      </c>
      <c r="AC694" s="100">
        <v>6.91</v>
      </c>
      <c r="AD694" s="100">
        <v>2.31</v>
      </c>
      <c r="AE694" s="100">
        <v>3.69</v>
      </c>
      <c r="AF694" s="100">
        <v>9.34</v>
      </c>
      <c r="AG694" s="100">
        <v>29.93</v>
      </c>
      <c r="AH694" s="100">
        <v>9.06</v>
      </c>
      <c r="AI694" s="100">
        <v>13.020000000000001</v>
      </c>
      <c r="AJ694" s="100">
        <v>13.74</v>
      </c>
      <c r="AK694" s="100">
        <v>10.9</v>
      </c>
      <c r="AL694" s="100">
        <v>93700</v>
      </c>
      <c r="AM694" s="100">
        <v>0.24</v>
      </c>
      <c r="AN694" s="100">
        <v>2.2799999999999998</v>
      </c>
      <c r="AO694" s="110">
        <f t="shared" si="180"/>
        <v>-23.383231029071766</v>
      </c>
      <c r="AP694" s="111">
        <f t="shared" si="181"/>
        <v>10.270893428236484</v>
      </c>
      <c r="AQ694" s="112">
        <f t="shared" si="182"/>
        <v>273.76732062801921</v>
      </c>
      <c r="AR694" s="101">
        <f>INDEX(Historical!$C$7:$C$1045,MATCH(B694,Historical!$B$7:$B$1045,0))*IF(AH694="n/a",1.03,IF(AH694&lt;0,1.01,IF(AH694&gt;10,1.1,(1+AH694/100))))</f>
        <v>3.5989800000000001</v>
      </c>
      <c r="AS694" s="109">
        <f t="shared" si="183"/>
        <v>3.9588780000000003</v>
      </c>
      <c r="AT694" s="109">
        <f t="shared" si="189"/>
        <v>4.3547658000000009</v>
      </c>
      <c r="AU694" s="109">
        <f t="shared" si="189"/>
        <v>4.7902423800000014</v>
      </c>
      <c r="AV694" s="109">
        <f t="shared" si="189"/>
        <v>5.2692666180000023</v>
      </c>
      <c r="AW694" s="109">
        <f t="shared" si="185"/>
        <v>21.972132798000008</v>
      </c>
      <c r="AX694" s="113">
        <f t="shared" si="186"/>
        <v>9.4483477953128396</v>
      </c>
      <c r="AY694" s="698">
        <v>0.5</v>
      </c>
      <c r="AZ694" s="100">
        <v>19.8</v>
      </c>
      <c r="BA694" s="100">
        <v>-6.2799999999999994</v>
      </c>
      <c r="BB694" s="100">
        <v>0.11</v>
      </c>
      <c r="BC694" s="100">
        <v>4.24</v>
      </c>
      <c r="BE694" s="12">
        <v>2004</v>
      </c>
      <c r="BF694" s="12">
        <f t="shared" si="188"/>
        <v>2</v>
      </c>
      <c r="BG694" s="100">
        <v>6.2</v>
      </c>
      <c r="BH694" s="55" t="s">
        <v>121</v>
      </c>
      <c r="BI694" s="55" t="s">
        <v>122</v>
      </c>
    </row>
    <row r="695" spans="1:61" x14ac:dyDescent="0.2">
      <c r="A695" s="116" t="s">
        <v>1694</v>
      </c>
      <c r="B695" s="55" t="s">
        <v>1695</v>
      </c>
      <c r="C695" s="156" t="s">
        <v>263</v>
      </c>
      <c r="D695" s="98" t="s">
        <v>264</v>
      </c>
      <c r="E695" s="157">
        <v>9</v>
      </c>
      <c r="F695" s="2">
        <v>550</v>
      </c>
      <c r="G695" s="2" t="s">
        <v>146</v>
      </c>
      <c r="H695" s="2" t="s">
        <v>146</v>
      </c>
      <c r="I695" s="100">
        <v>76.31</v>
      </c>
      <c r="J695" s="101">
        <f t="shared" si="173"/>
        <v>2.7519329052548813</v>
      </c>
      <c r="K695" s="104">
        <v>0.52500000000000002</v>
      </c>
      <c r="L695" s="71">
        <v>4</v>
      </c>
      <c r="M695" s="28">
        <f t="shared" si="174"/>
        <v>2.1</v>
      </c>
      <c r="N695" s="103" t="s">
        <v>270</v>
      </c>
      <c r="O695" s="104">
        <v>0.5</v>
      </c>
      <c r="P695" s="158">
        <v>46094</v>
      </c>
      <c r="Q695" s="158">
        <v>46111</v>
      </c>
      <c r="R695" s="28">
        <f t="shared" si="175"/>
        <v>5.0000000000000044</v>
      </c>
      <c r="S695" s="105">
        <f>IF(INDEX(Historical!$D$7:$D1689,MATCH(B695,Historical!$B$7:$B$1044,0))=0,"n/a",(INDEX(Historical!$C$7:$C$1044,MATCH(B695,Historical!$B$7:$B$1044,0))/INDEX(Historical!$D$7:$D$1044,MATCH(B695,Historical!$B$7:$B$1044,0))-1)*100)</f>
        <v>5.2631578947368363</v>
      </c>
      <c r="T695" s="105">
        <f>IF(INDEX(Historical!$F$7:$F$1044,MATCH(B695,Historical!$B$7:$B$1044,0))=0,"n/a",((INDEX(Historical!$C$7:$C$1044,MATCH(B695,Historical!$B$7:$B$1044,0))/INDEX(Historical!$F$7:$F$1044,MATCH(B695,Historical!$B$7:$B$1044,0)))^(1/3)-1)*100)</f>
        <v>5.5667191978000741</v>
      </c>
      <c r="U695" s="105">
        <f>IF(INDEX(Historical!$H$7:$H$1044,MATCH(B695,Historical!$B$7:$B$1044,0))=0,"n/a",((INDEX(Historical!$C$7:$C$1044,MATCH(B695,Historical!$B$7:$B$1044,0))/INDEX(Historical!$H$7:$H$1044,MATCH(B695,Historical!$B$7:$B$1044,0)))^(1/5)-1)*100)</f>
        <v>4.5639552591273169</v>
      </c>
      <c r="V695" s="105">
        <f>IF(INDEX(Historical!$M$7:$M$1044,MATCH(B695,Historical!$B$7:$B$1044,0))=0,"n/a",((INDEX(Historical!$C$7:$C$1044,MATCH(B695,Historical!$B$7:$B$1044,0))/INDEX(Historical!$M$7:$M$1044,MATCH(B695,Historical!$B$7:$B$1044,0)))^(1/10)-1)*100)</f>
        <v>-2.0089545449243351</v>
      </c>
      <c r="W695" s="106" t="str">
        <f t="shared" si="176"/>
        <v>n/a</v>
      </c>
      <c r="X695" s="107">
        <f t="shared" si="177"/>
        <v>6.9530092308460037E-2</v>
      </c>
      <c r="Y695" s="165"/>
      <c r="Z695" s="101">
        <f t="shared" si="178"/>
        <v>98.591549295774655</v>
      </c>
      <c r="AA695" s="109">
        <f t="shared" si="179"/>
        <v>35.826291079812208</v>
      </c>
      <c r="AB695" s="71">
        <v>12</v>
      </c>
      <c r="AC695" s="100">
        <v>2.13</v>
      </c>
      <c r="AD695" s="100">
        <v>2.0699999999999998</v>
      </c>
      <c r="AE695" s="100">
        <v>7.91</v>
      </c>
      <c r="AF695" s="100">
        <v>7.3</v>
      </c>
      <c r="AG695" s="100">
        <v>20.74</v>
      </c>
      <c r="AH695" s="100">
        <v>11.25</v>
      </c>
      <c r="AI695" s="100">
        <v>11.03</v>
      </c>
      <c r="AJ695" s="100">
        <v>65.64</v>
      </c>
      <c r="AK695" s="100">
        <v>14.2</v>
      </c>
      <c r="AL695" s="100">
        <v>93320</v>
      </c>
      <c r="AM695" s="100">
        <v>0.43</v>
      </c>
      <c r="AN695" s="100">
        <v>2.31</v>
      </c>
      <c r="AO695" s="111">
        <f t="shared" si="180"/>
        <v>-28.51040291543001</v>
      </c>
      <c r="AP695" s="111">
        <f t="shared" si="181"/>
        <v>7.3158881643821978</v>
      </c>
      <c r="AQ695" s="112">
        <f t="shared" si="182"/>
        <v>240.93461405223476</v>
      </c>
      <c r="AR695" s="109">
        <f>INDEX(Historical!$C$7:$C$1045,MATCH(B695,Historical!$B$7:$B$1045,0))*IF(AH695="n/a",1.03,IF(AH695&lt;0,1.01,IF(AH695&gt;10,1.1,(1+AH695/100))))</f>
        <v>2.2000000000000002</v>
      </c>
      <c r="AS695" s="109">
        <f t="shared" si="183"/>
        <v>2.4200000000000004</v>
      </c>
      <c r="AT695" s="109">
        <f t="shared" si="189"/>
        <v>2.6620000000000008</v>
      </c>
      <c r="AU695" s="109">
        <f t="shared" si="189"/>
        <v>2.9282000000000012</v>
      </c>
      <c r="AV695" s="109">
        <f t="shared" si="189"/>
        <v>3.2210200000000015</v>
      </c>
      <c r="AW695" s="109">
        <f t="shared" si="185"/>
        <v>13.431220000000005</v>
      </c>
      <c r="AX695" s="113">
        <f t="shared" si="186"/>
        <v>17.6008648931988</v>
      </c>
      <c r="AY695" s="698">
        <v>0.61</v>
      </c>
      <c r="AZ695" s="100">
        <v>36.71</v>
      </c>
      <c r="BA695" s="100">
        <v>-0.73</v>
      </c>
      <c r="BB695" s="100">
        <v>4.33</v>
      </c>
      <c r="BC695" s="100">
        <v>19.420000000000002</v>
      </c>
      <c r="BE695" s="12">
        <v>2018</v>
      </c>
      <c r="BF695" s="12">
        <f t="shared" si="188"/>
        <v>1</v>
      </c>
      <c r="BG695" s="100">
        <v>4.47</v>
      </c>
      <c r="BH695" s="55" t="s">
        <v>121</v>
      </c>
      <c r="BI695" s="55" t="s">
        <v>122</v>
      </c>
    </row>
    <row r="696" spans="1:61" x14ac:dyDescent="0.2">
      <c r="A696" s="116" t="s">
        <v>1696</v>
      </c>
      <c r="B696" s="55" t="s">
        <v>1697</v>
      </c>
      <c r="C696" s="156" t="s">
        <v>527</v>
      </c>
      <c r="D696" s="98" t="s">
        <v>1698</v>
      </c>
      <c r="E696" s="157">
        <v>6</v>
      </c>
      <c r="F696" s="2">
        <v>628</v>
      </c>
      <c r="G696" s="2" t="s">
        <v>146</v>
      </c>
      <c r="H696" s="2" t="s">
        <v>146</v>
      </c>
      <c r="I696" s="100">
        <v>28.27</v>
      </c>
      <c r="J696" s="101">
        <f t="shared" si="173"/>
        <v>2.6883622214361513</v>
      </c>
      <c r="K696" s="104">
        <v>0.19</v>
      </c>
      <c r="L696" s="71">
        <v>4</v>
      </c>
      <c r="M696" s="28">
        <f t="shared" si="174"/>
        <v>0.76</v>
      </c>
      <c r="N696" s="103" t="s">
        <v>708</v>
      </c>
      <c r="O696" s="104">
        <v>0.18</v>
      </c>
      <c r="P696" s="158">
        <v>45889</v>
      </c>
      <c r="Q696" s="158">
        <v>45903</v>
      </c>
      <c r="R696" s="28">
        <f t="shared" si="175"/>
        <v>5.5555555555555607</v>
      </c>
      <c r="S696" s="105">
        <f>IF(INDEX(Historical!$D$7:$D1690,MATCH(B696,Historical!$B$7:$B$1044,0))=0,"n/a",(INDEX(Historical!$C$7:$C$1044,MATCH(B696,Historical!$B$7:$B$1044,0))/INDEX(Historical!$D$7:$D$1044,MATCH(B696,Historical!$B$7:$B$1044,0))-1)*100)</f>
        <v>5.7142857142857162</v>
      </c>
      <c r="T696" s="105">
        <f>IF(INDEX(Historical!$F$7:$F$1044,MATCH(B696,Historical!$B$7:$B$1044,0))=0,"n/a",((INDEX(Historical!$C$7:$C$1044,MATCH(B696,Historical!$B$7:$B$1044,0))/INDEX(Historical!$F$7:$F$1044,MATCH(B696,Historical!$B$7:$B$1044,0)))^(1/3)-1)*100)</f>
        <v>6.0750740000032</v>
      </c>
      <c r="U696" s="105">
        <f>IF(INDEX(Historical!$H$7:$H$1044,MATCH(B696,Historical!$B$7:$B$1044,0))=0,"n/a",((INDEX(Historical!$C$7:$C$1044,MATCH(B696,Historical!$B$7:$B$1044,0))/INDEX(Historical!$H$7:$H$1044,MATCH(B696,Historical!$B$7:$B$1044,0)))^(1/5)-1)*100)</f>
        <v>25.257602729679007</v>
      </c>
      <c r="V696" s="105" t="str">
        <f>IF(INDEX(Historical!$M$7:$M$1044,MATCH(B696,Historical!$B$7:$B$1044,0))=0,"n/a",((INDEX(Historical!$C$7:$C$1044,MATCH(B696,Historical!$B$7:$B$1044,0))/INDEX(Historical!$M$7:$M$1044,MATCH(B696,Historical!$B$7:$B$1044,0)))^(1/10)-1)*100)</f>
        <v>n/a</v>
      </c>
      <c r="W696" s="106" t="str">
        <f t="shared" si="176"/>
        <v>n/a</v>
      </c>
      <c r="X696" s="107" t="str">
        <f t="shared" si="177"/>
        <v>n/a</v>
      </c>
      <c r="Y696" s="162"/>
      <c r="Z696" s="101">
        <f t="shared" si="178"/>
        <v>131.0344827586207</v>
      </c>
      <c r="AA696" s="109">
        <f t="shared" si="179"/>
        <v>48.741379310344833</v>
      </c>
      <c r="AB696" s="71">
        <v>9</v>
      </c>
      <c r="AC696" s="100">
        <v>0.57999999999999996</v>
      </c>
      <c r="AD696" s="100">
        <v>0.4</v>
      </c>
      <c r="AE696" s="100">
        <v>2.15</v>
      </c>
      <c r="AF696" s="100">
        <v>20.48</v>
      </c>
      <c r="AG696" s="100">
        <v>47.75</v>
      </c>
      <c r="AH696" s="100">
        <v>91.84</v>
      </c>
      <c r="AI696" s="100">
        <v>28.53</v>
      </c>
      <c r="AJ696" s="100" t="s">
        <v>142</v>
      </c>
      <c r="AK696" s="100">
        <v>41.28</v>
      </c>
      <c r="AL696" s="100">
        <v>14770</v>
      </c>
      <c r="AM696" s="100">
        <v>72.680000000000007</v>
      </c>
      <c r="AN696" s="100">
        <v>6.4</v>
      </c>
      <c r="AO696" s="110">
        <f t="shared" si="180"/>
        <v>-20.795414359229675</v>
      </c>
      <c r="AP696" s="111">
        <f t="shared" si="181"/>
        <v>27.945964951115158</v>
      </c>
      <c r="AQ696" s="112">
        <f t="shared" si="182"/>
        <v>566.07421951339859</v>
      </c>
      <c r="AR696" s="101">
        <f>INDEX(Historical!$C$7:$C$1045,MATCH(B696,Historical!$B$7:$B$1045,0))*IF(AH696="n/a",1.03,IF(AH696&lt;0,1.01,IF(AH696&gt;10,1.1,(1+AH696/100))))</f>
        <v>0.81400000000000006</v>
      </c>
      <c r="AS696" s="109">
        <f t="shared" si="183"/>
        <v>0.89540000000000008</v>
      </c>
      <c r="AT696" s="109">
        <f t="shared" si="189"/>
        <v>0.98494000000000015</v>
      </c>
      <c r="AU696" s="109">
        <f t="shared" si="189"/>
        <v>1.0834340000000002</v>
      </c>
      <c r="AV696" s="109">
        <f t="shared" si="189"/>
        <v>1.1917774000000003</v>
      </c>
      <c r="AW696" s="109">
        <f t="shared" si="185"/>
        <v>4.9695514000000012</v>
      </c>
      <c r="AX696" s="113">
        <f t="shared" si="186"/>
        <v>17.578887159533078</v>
      </c>
      <c r="AY696" s="698">
        <v>1.25</v>
      </c>
      <c r="AZ696" s="100">
        <v>21.12</v>
      </c>
      <c r="BA696" s="100">
        <v>-18.37</v>
      </c>
      <c r="BB696" s="100">
        <v>3.32</v>
      </c>
      <c r="BC696" s="100">
        <v>-6.17</v>
      </c>
      <c r="BE696" s="12">
        <v>2020</v>
      </c>
      <c r="BF696" s="12">
        <f t="shared" si="188"/>
        <v>1</v>
      </c>
      <c r="BG696" s="100">
        <v>3.15</v>
      </c>
      <c r="BH696" s="55" t="s">
        <v>121</v>
      </c>
      <c r="BI696" s="55" t="s">
        <v>122</v>
      </c>
    </row>
    <row r="697" spans="1:61" x14ac:dyDescent="0.2">
      <c r="A697" s="149" t="s">
        <v>1345</v>
      </c>
      <c r="B697" s="55" t="s">
        <v>1346</v>
      </c>
      <c r="C697" s="156" t="s">
        <v>116</v>
      </c>
      <c r="D697" s="98" t="s">
        <v>150</v>
      </c>
      <c r="E697" s="157">
        <v>12</v>
      </c>
      <c r="F697" s="2">
        <v>445</v>
      </c>
      <c r="G697" s="2" t="s">
        <v>146</v>
      </c>
      <c r="H697" s="2" t="s">
        <v>146</v>
      </c>
      <c r="I697" s="100">
        <v>149.25</v>
      </c>
      <c r="J697" s="101">
        <f t="shared" si="173"/>
        <v>0.48241206030150746</v>
      </c>
      <c r="K697" s="104">
        <v>0.18</v>
      </c>
      <c r="L697" s="2">
        <v>4</v>
      </c>
      <c r="M697" s="28">
        <f t="shared" si="174"/>
        <v>0.72</v>
      </c>
      <c r="N697" s="2" t="s">
        <v>697</v>
      </c>
      <c r="O697" s="104">
        <v>0.16</v>
      </c>
      <c r="P697" s="163">
        <v>45807</v>
      </c>
      <c r="Q697" s="163">
        <v>45824</v>
      </c>
      <c r="R697" s="28">
        <f t="shared" si="175"/>
        <v>12.499999999999993</v>
      </c>
      <c r="S697" s="105">
        <f>IF(INDEX(Historical!$D$7:$D1691,MATCH(B697,Historical!$B$7:$B$1044,0))=0,"n/a",(INDEX(Historical!$C$7:$C$1044,MATCH(B697,Historical!$B$7:$B$1044,0))/INDEX(Historical!$D$7:$D$1044,MATCH(B697,Historical!$B$7:$B$1044,0))-1)*100)</f>
        <v>12.903225806451601</v>
      </c>
      <c r="T697" s="105">
        <f>IF(INDEX(Historical!$F$7:$F$1044,MATCH(B697,Historical!$B$7:$B$1044,0))=0,"n/a",((INDEX(Historical!$C$7:$C$1044,MATCH(B697,Historical!$B$7:$B$1044,0))/INDEX(Historical!$F$7:$F$1044,MATCH(B697,Historical!$B$7:$B$1044,0)))^(1/3)-1)*100)</f>
        <v>14.200163939464971</v>
      </c>
      <c r="U697" s="105">
        <f>IF(INDEX(Historical!$H$7:$H$1044,MATCH(B697,Historical!$B$7:$B$1044,0))=0,"n/a",((INDEX(Historical!$C$7:$C$1044,MATCH(B697,Historical!$B$7:$B$1044,0))/INDEX(Historical!$H$7:$H$1044,MATCH(B697,Historical!$B$7:$B$1044,0)))^(1/5)-1)*100)</f>
        <v>14.224458489960789</v>
      </c>
      <c r="V697" s="105">
        <f>IF(INDEX(Historical!$M$7:$M$1044,MATCH(B697,Historical!$B$7:$B$1044,0))=0,"n/a",((INDEX(Historical!$C$7:$C$1044,MATCH(B697,Historical!$B$7:$B$1044,0))/INDEX(Historical!$M$7:$M$1044,MATCH(B697,Historical!$B$7:$B$1044,0)))^(1/10)-1)*100)</f>
        <v>13.929041575466616</v>
      </c>
      <c r="W697" s="106">
        <f t="shared" si="176"/>
        <v>1.0212087036206778</v>
      </c>
      <c r="X697" s="107" t="str">
        <f t="shared" si="177"/>
        <v>n/a</v>
      </c>
      <c r="Y697" s="162"/>
      <c r="Z697" s="101">
        <f t="shared" si="178"/>
        <v>11.960132890365449</v>
      </c>
      <c r="AA697" s="109">
        <f t="shared" si="179"/>
        <v>24.792358803986712</v>
      </c>
      <c r="AB697" s="71">
        <v>3</v>
      </c>
      <c r="AC697" s="100">
        <v>6.02</v>
      </c>
      <c r="AD697" s="100">
        <v>2.2200000000000002</v>
      </c>
      <c r="AE697" s="100">
        <v>3.89</v>
      </c>
      <c r="AF697" s="100">
        <v>5.65</v>
      </c>
      <c r="AG697" s="100">
        <v>26.5</v>
      </c>
      <c r="AH697" s="100">
        <v>3.17</v>
      </c>
      <c r="AI697" s="100">
        <v>10.059999999999999</v>
      </c>
      <c r="AJ697" s="100" t="s">
        <v>142</v>
      </c>
      <c r="AK697" s="100">
        <v>10.040000000000001</v>
      </c>
      <c r="AL697" s="100">
        <v>11630</v>
      </c>
      <c r="AM697" s="100">
        <v>6.88</v>
      </c>
      <c r="AN697" s="100">
        <v>0.72</v>
      </c>
      <c r="AO697" s="110">
        <f t="shared" si="180"/>
        <v>-10.085488253724415</v>
      </c>
      <c r="AP697" s="111">
        <f t="shared" si="181"/>
        <v>14.706870550262297</v>
      </c>
      <c r="AQ697" s="112">
        <f t="shared" si="182"/>
        <v>149.51225954518631</v>
      </c>
      <c r="AR697" s="101">
        <f>INDEX(Historical!$C$7:$C$1045,MATCH(B697,Historical!$B$7:$B$1045,0))*IF(AH697="n/a",1.03,IF(AH697&lt;0,1.01,IF(AH697&gt;10,1.1,(1+AH697/100))))</f>
        <v>0.72219</v>
      </c>
      <c r="AS697" s="109">
        <f t="shared" si="183"/>
        <v>0.79440900000000003</v>
      </c>
      <c r="AT697" s="109">
        <f t="shared" si="189"/>
        <v>0.87384990000000007</v>
      </c>
      <c r="AU697" s="109">
        <f t="shared" si="189"/>
        <v>0.96123489000000018</v>
      </c>
      <c r="AV697" s="109">
        <f t="shared" si="189"/>
        <v>1.0573583790000003</v>
      </c>
      <c r="AW697" s="109">
        <f t="shared" si="185"/>
        <v>4.4090421690000001</v>
      </c>
      <c r="AX697" s="113">
        <f t="shared" si="186"/>
        <v>2.9541321065326636</v>
      </c>
      <c r="AY697" s="698">
        <v>1.33</v>
      </c>
      <c r="AZ697" s="100">
        <v>42.559999999999995</v>
      </c>
      <c r="BA697" s="100">
        <v>-16.77</v>
      </c>
      <c r="BB697" s="100">
        <v>0.11</v>
      </c>
      <c r="BC697" s="100">
        <v>2.77</v>
      </c>
      <c r="BE697" s="12">
        <v>2014</v>
      </c>
      <c r="BF697" s="12">
        <f t="shared" si="188"/>
        <v>1</v>
      </c>
      <c r="BG697" s="100">
        <v>12.15</v>
      </c>
      <c r="BH697" s="55" t="s">
        <v>121</v>
      </c>
      <c r="BI697" s="55" t="s">
        <v>122</v>
      </c>
    </row>
    <row r="698" spans="1:61" x14ac:dyDescent="0.2">
      <c r="A698" s="55" t="s">
        <v>530</v>
      </c>
      <c r="B698" s="55" t="s">
        <v>531</v>
      </c>
      <c r="C698" s="156" t="s">
        <v>125</v>
      </c>
      <c r="D698" s="98" t="s">
        <v>212</v>
      </c>
      <c r="E698" s="157">
        <v>53</v>
      </c>
      <c r="F698" s="2">
        <v>43</v>
      </c>
      <c r="G698" s="2" t="s">
        <v>119</v>
      </c>
      <c r="H698" s="2" t="s">
        <v>118</v>
      </c>
      <c r="I698" s="100">
        <v>131.93</v>
      </c>
      <c r="J698" s="101">
        <f t="shared" si="173"/>
        <v>0.75039793830061385</v>
      </c>
      <c r="K698" s="104">
        <v>0.2475</v>
      </c>
      <c r="L698" s="71">
        <v>4</v>
      </c>
      <c r="M698" s="28">
        <f t="shared" si="174"/>
        <v>0.99</v>
      </c>
      <c r="N698" s="103" t="s">
        <v>141</v>
      </c>
      <c r="O698" s="104">
        <v>0.23499999999999999</v>
      </c>
      <c r="P698" s="158">
        <v>46101</v>
      </c>
      <c r="Q698" s="158">
        <v>46118</v>
      </c>
      <c r="R698" s="28">
        <f t="shared" si="175"/>
        <v>5.319148936170218</v>
      </c>
      <c r="S698" s="105">
        <f>IF(INDEX(Historical!$D$7:$D1692,MATCH(B698,Historical!$B$7:$B$1044,0))=0,"n/a",(INDEX(Historical!$C$7:$C$1044,MATCH(B698,Historical!$B$7:$B$1044,0))/INDEX(Historical!$D$7:$D$1044,MATCH(B698,Historical!$B$7:$B$1044,0))-1)*100)</f>
        <v>12.307692307692308</v>
      </c>
      <c r="T698" s="105">
        <f>IF(INDEX(Historical!$F$7:$F$1044,MATCH(B698,Historical!$B$7:$B$1044,0))=0,"n/a",((INDEX(Historical!$C$7:$C$1044,MATCH(B698,Historical!$B$7:$B$1044,0))/INDEX(Historical!$F$7:$F$1044,MATCH(B698,Historical!$B$7:$B$1044,0)))^(1/3)-1)*100)</f>
        <v>7.0737685421664809</v>
      </c>
      <c r="U698" s="105">
        <f>IF(INDEX(Historical!$H$7:$H$1044,MATCH(B698,Historical!$B$7:$B$1044,0))=0,"n/a",((INDEX(Historical!$C$7:$C$1044,MATCH(B698,Historical!$B$7:$B$1044,0))/INDEX(Historical!$H$7:$H$1044,MATCH(B698,Historical!$B$7:$B$1044,0)))^(1/5)-1)*100)</f>
        <v>4.9501669044327956</v>
      </c>
      <c r="V698" s="105">
        <f>IF(INDEX(Historical!$M$7:$M$1044,MATCH(B698,Historical!$B$7:$B$1044,0))=0,"n/a",((INDEX(Historical!$C$7:$C$1044,MATCH(B698,Historical!$B$7:$B$1044,0))/INDEX(Historical!$M$7:$M$1044,MATCH(B698,Historical!$B$7:$B$1044,0)))^(1/10)-1)*100)</f>
        <v>3.4503469773891293</v>
      </c>
      <c r="W698" s="106">
        <f t="shared" si="176"/>
        <v>1.4346866958228581</v>
      </c>
      <c r="X698" s="107">
        <f t="shared" si="177"/>
        <v>0.42932930654230667</v>
      </c>
      <c r="Y698" s="55"/>
      <c r="Z698" s="101">
        <f t="shared" si="178"/>
        <v>36.263736263736263</v>
      </c>
      <c r="AA698" s="109">
        <f t="shared" si="179"/>
        <v>48.326007326007328</v>
      </c>
      <c r="AB698" s="71">
        <v>1</v>
      </c>
      <c r="AC698" s="100">
        <v>2.73</v>
      </c>
      <c r="AD698" s="100">
        <v>3.34</v>
      </c>
      <c r="AE698" s="100">
        <v>1.47</v>
      </c>
      <c r="AF698" s="100">
        <v>10.55</v>
      </c>
      <c r="AG698" s="100">
        <v>22.97</v>
      </c>
      <c r="AH698" s="100">
        <v>10.31</v>
      </c>
      <c r="AI698" s="100">
        <v>12.47</v>
      </c>
      <c r="AJ698" s="100">
        <v>11.53</v>
      </c>
      <c r="AK698" s="100">
        <v>12.049999999999999</v>
      </c>
      <c r="AL698" s="100">
        <v>1051800</v>
      </c>
      <c r="AM698" s="100">
        <v>45.11</v>
      </c>
      <c r="AN698" s="100">
        <v>0.67</v>
      </c>
      <c r="AO698" s="110">
        <f t="shared" si="180"/>
        <v>-42.625442483273922</v>
      </c>
      <c r="AP698" s="111">
        <f t="shared" si="181"/>
        <v>5.7005648427334092</v>
      </c>
      <c r="AQ698" s="112">
        <f t="shared" si="182"/>
        <v>376.02025040462178</v>
      </c>
      <c r="AR698" s="101">
        <f>INDEX(Historical!$C$7:$C$1045,MATCH(B698,Historical!$B$7:$B$1045,0))*IF(AH698="n/a",1.03,IF(AH698&lt;0,1.01,IF(AH698&gt;10,1.1,(1+AH698/100))))</f>
        <v>1.0037500000000001</v>
      </c>
      <c r="AS698" s="109">
        <f t="shared" si="183"/>
        <v>1.1041250000000002</v>
      </c>
      <c r="AT698" s="109">
        <f t="shared" si="189"/>
        <v>1.2145375000000003</v>
      </c>
      <c r="AU698" s="109">
        <f t="shared" si="189"/>
        <v>1.3359912500000004</v>
      </c>
      <c r="AV698" s="109">
        <f t="shared" si="189"/>
        <v>1.4695903750000006</v>
      </c>
      <c r="AW698" s="109">
        <f t="shared" si="185"/>
        <v>6.1279941250000007</v>
      </c>
      <c r="AX698" s="113">
        <f t="shared" si="186"/>
        <v>4.6448829871901767</v>
      </c>
      <c r="AY698" s="698">
        <v>0.64</v>
      </c>
      <c r="AZ698" s="100">
        <v>43.57</v>
      </c>
      <c r="BA698" s="100">
        <v>-2.0500000000000003</v>
      </c>
      <c r="BB698" s="100">
        <v>5.0500000000000007</v>
      </c>
      <c r="BC698" s="100">
        <v>17.59</v>
      </c>
      <c r="BE698" s="12">
        <v>1974</v>
      </c>
      <c r="BF698" s="12">
        <f t="shared" si="188"/>
        <v>5</v>
      </c>
      <c r="BG698" s="100">
        <v>8.0299999999999994</v>
      </c>
      <c r="BH698" s="55" t="s">
        <v>121</v>
      </c>
      <c r="BI698" s="55" t="s">
        <v>122</v>
      </c>
    </row>
    <row r="699" spans="1:61" x14ac:dyDescent="0.2">
      <c r="A699" s="146" t="s">
        <v>1347</v>
      </c>
      <c r="B699" s="55" t="s">
        <v>1348</v>
      </c>
      <c r="C699" s="156" t="s">
        <v>139</v>
      </c>
      <c r="D699" s="98" t="s">
        <v>420</v>
      </c>
      <c r="E699" s="157">
        <v>15</v>
      </c>
      <c r="F699" s="2">
        <v>314</v>
      </c>
      <c r="G699" s="2" t="s">
        <v>119</v>
      </c>
      <c r="H699" s="2" t="s">
        <v>119</v>
      </c>
      <c r="I699" s="100">
        <v>54.27</v>
      </c>
      <c r="J699" s="101">
        <f t="shared" si="173"/>
        <v>1.4004053805048828</v>
      </c>
      <c r="K699" s="104">
        <v>0.19</v>
      </c>
      <c r="L699" s="71">
        <v>4</v>
      </c>
      <c r="M699" s="28">
        <f t="shared" si="174"/>
        <v>0.76</v>
      </c>
      <c r="N699" s="103" t="s">
        <v>182</v>
      </c>
      <c r="O699" s="104">
        <v>0.17</v>
      </c>
      <c r="P699" s="158">
        <v>45915</v>
      </c>
      <c r="Q699" s="158">
        <v>45929</v>
      </c>
      <c r="R699" s="28">
        <f t="shared" si="175"/>
        <v>11.764705882352935</v>
      </c>
      <c r="S699" s="105">
        <f>IF(INDEX(Historical!$D$7:$D1693,MATCH(B699,Historical!$B$7:$B$1044,0))=0,"n/a",(INDEX(Historical!$C$7:$C$1044,MATCH(B699,Historical!$B$7:$B$1044,0))/INDEX(Historical!$D$7:$D$1044,MATCH(B699,Historical!$B$7:$B$1044,0))-1)*100)</f>
        <v>9.0909090909090828</v>
      </c>
      <c r="T699" s="105">
        <f>IF(INDEX(Historical!$F$7:$F$1044,MATCH(B699,Historical!$B$7:$B$1044,0))=0,"n/a",((INDEX(Historical!$C$7:$C$1044,MATCH(B699,Historical!$B$7:$B$1044,0))/INDEX(Historical!$F$7:$F$1044,MATCH(B699,Historical!$B$7:$B$1044,0)))^(1/3)-1)*100)</f>
        <v>6.8628686412652851</v>
      </c>
      <c r="U699" s="105">
        <f>IF(INDEX(Historical!$H$7:$H$1044,MATCH(B699,Historical!$B$7:$B$1044,0))=0,"n/a",((INDEX(Historical!$C$7:$C$1044,MATCH(B699,Historical!$B$7:$B$1044,0))/INDEX(Historical!$H$7:$H$1044,MATCH(B699,Historical!$B$7:$B$1044,0)))^(1/5)-1)*100)</f>
        <v>8.0008772924185401</v>
      </c>
      <c r="V699" s="105">
        <f>IF(INDEX(Historical!$M$7:$M$1044,MATCH(B699,Historical!$B$7:$B$1044,0))=0,"n/a",((INDEX(Historical!$C$7:$C$1044,MATCH(B699,Historical!$B$7:$B$1044,0))/INDEX(Historical!$M$7:$M$1044,MATCH(B699,Historical!$B$7:$B$1044,0)))^(1/10)-1)*100)</f>
        <v>6.8840932443106739</v>
      </c>
      <c r="W699" s="106">
        <f t="shared" si="176"/>
        <v>1.1622267462793052</v>
      </c>
      <c r="X699" s="107">
        <f t="shared" si="177"/>
        <v>1.2579995742796446</v>
      </c>
      <c r="Y699" s="179" t="s">
        <v>1349</v>
      </c>
      <c r="Z699" s="101">
        <f t="shared" si="178"/>
        <v>33.928571428571423</v>
      </c>
      <c r="AA699" s="109">
        <f t="shared" si="179"/>
        <v>24.227678571428569</v>
      </c>
      <c r="AB699" s="71">
        <v>5</v>
      </c>
      <c r="AC699" s="100">
        <v>2.2400000000000002</v>
      </c>
      <c r="AD699" s="100">
        <v>1.1599999999999999</v>
      </c>
      <c r="AE699" s="100">
        <v>2.0099999999999998</v>
      </c>
      <c r="AF699" s="100">
        <v>2.67</v>
      </c>
      <c r="AG699" s="100">
        <v>11.53</v>
      </c>
      <c r="AH699" s="100">
        <v>11.92</v>
      </c>
      <c r="AI699" s="100">
        <v>13.389999999999999</v>
      </c>
      <c r="AJ699" s="100">
        <v>6.36</v>
      </c>
      <c r="AK699" s="100">
        <v>11.97</v>
      </c>
      <c r="AL699" s="100">
        <v>2670</v>
      </c>
      <c r="AM699" s="100">
        <v>37.590000000000003</v>
      </c>
      <c r="AN699" s="100">
        <v>0.36</v>
      </c>
      <c r="AO699" s="110">
        <f t="shared" si="180"/>
        <v>-14.826395898505147</v>
      </c>
      <c r="AP699" s="111">
        <f t="shared" si="181"/>
        <v>9.401282672923422</v>
      </c>
      <c r="AQ699" s="112">
        <f t="shared" si="182"/>
        <v>69.558776155728879</v>
      </c>
      <c r="AR699" s="101">
        <f>INDEX(Historical!$C$7:$C$1045,MATCH(B699,Historical!$B$7:$B$1045,0))*IF(AH699="n/a",1.03,IF(AH699&lt;0,1.01,IF(AH699&gt;10,1.1,(1+AH699/100))))</f>
        <v>0.79200000000000004</v>
      </c>
      <c r="AS699" s="109">
        <f t="shared" si="183"/>
        <v>0.87120000000000009</v>
      </c>
      <c r="AT699" s="109">
        <f t="shared" si="189"/>
        <v>0.95832000000000017</v>
      </c>
      <c r="AU699" s="109">
        <f t="shared" si="189"/>
        <v>1.0541520000000002</v>
      </c>
      <c r="AV699" s="109">
        <f t="shared" si="189"/>
        <v>1.1595672000000004</v>
      </c>
      <c r="AW699" s="109">
        <f t="shared" si="185"/>
        <v>4.8352392000000011</v>
      </c>
      <c r="AX699" s="113">
        <f t="shared" si="186"/>
        <v>8.9095986733001666</v>
      </c>
      <c r="AY699" s="698">
        <v>1.34</v>
      </c>
      <c r="AZ699" s="100">
        <v>20.57</v>
      </c>
      <c r="BA699" s="100">
        <v>-23.47</v>
      </c>
      <c r="BB699" s="100">
        <v>2.71</v>
      </c>
      <c r="BC699" s="100">
        <v>-4.18</v>
      </c>
      <c r="BD699" s="69"/>
      <c r="BE699" s="12">
        <v>2011</v>
      </c>
      <c r="BF699" s="12">
        <f t="shared" si="188"/>
        <v>1</v>
      </c>
      <c r="BG699" s="100">
        <v>6.38</v>
      </c>
      <c r="BH699" s="55" t="s">
        <v>121</v>
      </c>
      <c r="BI699" s="55" t="s">
        <v>122</v>
      </c>
    </row>
    <row r="700" spans="1:61" x14ac:dyDescent="0.2">
      <c r="A700" s="55" t="s">
        <v>1350</v>
      </c>
      <c r="B700" s="55" t="s">
        <v>1351</v>
      </c>
      <c r="C700" s="156" t="s">
        <v>134</v>
      </c>
      <c r="D700" s="98" t="s">
        <v>135</v>
      </c>
      <c r="E700" s="157">
        <v>24</v>
      </c>
      <c r="F700" s="2">
        <v>149</v>
      </c>
      <c r="G700" s="2" t="s">
        <v>146</v>
      </c>
      <c r="H700" s="2" t="s">
        <v>146</v>
      </c>
      <c r="I700" s="100">
        <v>66.83</v>
      </c>
      <c r="J700" s="101">
        <f t="shared" si="173"/>
        <v>0.53868023342810112</v>
      </c>
      <c r="K700" s="104">
        <v>0.09</v>
      </c>
      <c r="L700" s="71">
        <v>4</v>
      </c>
      <c r="M700" s="28">
        <f t="shared" si="174"/>
        <v>0.36</v>
      </c>
      <c r="N700" s="103" t="s">
        <v>740</v>
      </c>
      <c r="O700" s="104">
        <v>0.08</v>
      </c>
      <c r="P700" s="158">
        <v>45831</v>
      </c>
      <c r="Q700" s="158">
        <v>45838</v>
      </c>
      <c r="R700" s="28">
        <f t="shared" si="175"/>
        <v>12.499999999999993</v>
      </c>
      <c r="S700" s="105">
        <f>IF(INDEX(Historical!$D$7:$D1694,MATCH(B700,Historical!$B$7:$B$1044,0))=0,"n/a",(INDEX(Historical!$C$7:$C$1044,MATCH(B700,Historical!$B$7:$B$1044,0))/INDEX(Historical!$D$7:$D$1044,MATCH(B700,Historical!$B$7:$B$1044,0))-1)*100)</f>
        <v>11.702127659574568</v>
      </c>
      <c r="T700" s="105">
        <f>IF(INDEX(Historical!$F$7:$F$1044,MATCH(B700,Historical!$B$7:$B$1044,0))=0,"n/a",((INDEX(Historical!$C$7:$C$1044,MATCH(B700,Historical!$B$7:$B$1044,0))/INDEX(Historical!$F$7:$F$1044,MATCH(B700,Historical!$B$7:$B$1044,0)))^(1/3)-1)*100)</f>
        <v>10.732266592239492</v>
      </c>
      <c r="U700" s="105">
        <f>IF(INDEX(Historical!$H$7:$H$1044,MATCH(B700,Historical!$B$7:$B$1044,0))=0,"n/a",((INDEX(Historical!$C$7:$C$1044,MATCH(B700,Historical!$B$7:$B$1044,0))/INDEX(Historical!$H$7:$H$1044,MATCH(B700,Historical!$B$7:$B$1044,0)))^(1/5)-1)*100)</f>
        <v>10.874210634621019</v>
      </c>
      <c r="V700" s="105">
        <f>IF(INDEX(Historical!$M$7:$M$1044,MATCH(B700,Historical!$B$7:$B$1044,0))=0,"n/a",((INDEX(Historical!$C$7:$C$1044,MATCH(B700,Historical!$B$7:$B$1044,0))/INDEX(Historical!$M$7:$M$1044,MATCH(B700,Historical!$B$7:$B$1044,0)))^(1/10)-1)*100)</f>
        <v>9.6539792196681962</v>
      </c>
      <c r="W700" s="106">
        <f t="shared" si="176"/>
        <v>1.1263967310460776</v>
      </c>
      <c r="X700" s="107">
        <f t="shared" si="177"/>
        <v>0.37601004960653589</v>
      </c>
      <c r="Y700" s="179"/>
      <c r="Z700" s="101">
        <f t="shared" si="178"/>
        <v>7.6271186440677967</v>
      </c>
      <c r="AA700" s="109">
        <f t="shared" si="179"/>
        <v>14.158898305084746</v>
      </c>
      <c r="AB700" s="71">
        <v>12</v>
      </c>
      <c r="AC700" s="100">
        <v>4.72</v>
      </c>
      <c r="AD700" s="100">
        <v>2.33</v>
      </c>
      <c r="AE700" s="100">
        <v>1.76</v>
      </c>
      <c r="AF700" s="100">
        <v>2.56</v>
      </c>
      <c r="AG700" s="100">
        <v>20.13</v>
      </c>
      <c r="AH700" s="100">
        <v>7.7399999999999993</v>
      </c>
      <c r="AI700" s="100">
        <v>3.16</v>
      </c>
      <c r="AJ700" s="100">
        <v>28.92</v>
      </c>
      <c r="AK700" s="100">
        <v>5.9700000000000006</v>
      </c>
      <c r="AL700" s="100">
        <v>26060</v>
      </c>
      <c r="AM700" s="100">
        <v>41.56</v>
      </c>
      <c r="AN700" s="100">
        <v>0.28999999999999998</v>
      </c>
      <c r="AO700" s="110">
        <f t="shared" si="180"/>
        <v>-2.746007437035626</v>
      </c>
      <c r="AP700" s="111">
        <f t="shared" si="181"/>
        <v>11.41289086804912</v>
      </c>
      <c r="AQ700" s="112">
        <f t="shared" si="182"/>
        <v>26.923913622850691</v>
      </c>
      <c r="AR700" s="101">
        <f>INDEX(Historical!$C$7:$C$1045,MATCH(B700,Historical!$B$7:$B$1045,0))*IF(AH700="n/a",1.03,IF(AH700&lt;0,1.01,IF(AH700&gt;10,1.1,(1+AH700/100))))</f>
        <v>0.37708999999999993</v>
      </c>
      <c r="AS700" s="109">
        <f t="shared" si="183"/>
        <v>0.38900604399999994</v>
      </c>
      <c r="AT700" s="109">
        <f t="shared" si="189"/>
        <v>0.41222970482679999</v>
      </c>
      <c r="AU700" s="109">
        <f t="shared" si="189"/>
        <v>0.43683981820495998</v>
      </c>
      <c r="AV700" s="109">
        <f t="shared" si="189"/>
        <v>0.46291915535179612</v>
      </c>
      <c r="AW700" s="109">
        <f t="shared" si="185"/>
        <v>2.0780847223835557</v>
      </c>
      <c r="AX700" s="113">
        <f t="shared" si="186"/>
        <v>3.1095087870470683</v>
      </c>
      <c r="AY700" s="698">
        <v>0.34</v>
      </c>
      <c r="AZ700" s="100">
        <v>4.95</v>
      </c>
      <c r="BA700" s="100">
        <v>-14.12</v>
      </c>
      <c r="BB700" s="100">
        <v>-1.37</v>
      </c>
      <c r="BC700" s="100">
        <v>-4.93</v>
      </c>
      <c r="BE700" s="12">
        <v>2002</v>
      </c>
      <c r="BF700" s="12">
        <f t="shared" si="188"/>
        <v>2</v>
      </c>
      <c r="BG700" s="100">
        <v>4.62</v>
      </c>
      <c r="BH700" s="55" t="s">
        <v>121</v>
      </c>
      <c r="BI700" s="55" t="s">
        <v>122</v>
      </c>
    </row>
    <row r="701" spans="1:61" x14ac:dyDescent="0.2">
      <c r="A701" s="55" t="s">
        <v>1352</v>
      </c>
      <c r="B701" s="55" t="s">
        <v>1353</v>
      </c>
      <c r="C701" s="156" t="s">
        <v>134</v>
      </c>
      <c r="D701" s="98" t="s">
        <v>157</v>
      </c>
      <c r="E701" s="157">
        <v>16</v>
      </c>
      <c r="F701" s="2">
        <v>272</v>
      </c>
      <c r="G701" s="2" t="s">
        <v>119</v>
      </c>
      <c r="H701" s="2" t="s">
        <v>119</v>
      </c>
      <c r="I701" s="100">
        <v>34.380000000000003</v>
      </c>
      <c r="J701" s="101">
        <f t="shared" si="173"/>
        <v>4.4211751018033736</v>
      </c>
      <c r="K701" s="104">
        <v>0.38</v>
      </c>
      <c r="L701" s="71">
        <v>4</v>
      </c>
      <c r="M701" s="28">
        <f t="shared" si="174"/>
        <v>1.52</v>
      </c>
      <c r="N701" s="103" t="s">
        <v>141</v>
      </c>
      <c r="O701" s="104">
        <v>0.37</v>
      </c>
      <c r="P701" s="158">
        <v>45996</v>
      </c>
      <c r="Q701" s="158">
        <v>46024</v>
      </c>
      <c r="R701" s="28">
        <f t="shared" si="175"/>
        <v>2.7027027027027053</v>
      </c>
      <c r="S701" s="105">
        <f>IF(INDEX(Historical!$D$7:$D1695,MATCH(B701,Historical!$B$7:$B$1044,0))=0,"n/a",(INDEX(Historical!$C$7:$C$1044,MATCH(B701,Historical!$B$7:$B$1044,0))/INDEX(Historical!$D$7:$D$1044,MATCH(B701,Historical!$B$7:$B$1044,0))-1)*100)</f>
        <v>2.7777777777777901</v>
      </c>
      <c r="T701" s="105">
        <f>IF(INDEX(Historical!$F$7:$F$1044,MATCH(B701,Historical!$B$7:$B$1044,0))=0,"n/a",((INDEX(Historical!$C$7:$C$1044,MATCH(B701,Historical!$B$7:$B$1044,0))/INDEX(Historical!$F$7:$F$1044,MATCH(B701,Historical!$B$7:$B$1044,0)))^(1/3)-1)*100)</f>
        <v>3.1120249181356918</v>
      </c>
      <c r="U701" s="105">
        <f>IF(INDEX(Historical!$H$7:$H$1044,MATCH(B701,Historical!$B$7:$B$1044,0))=0,"n/a",((INDEX(Historical!$C$7:$C$1044,MATCH(B701,Historical!$B$7:$B$1044,0))/INDEX(Historical!$H$7:$H$1044,MATCH(B701,Historical!$B$7:$B$1044,0)))^(1/5)-1)*100)</f>
        <v>3.1078186195983681</v>
      </c>
      <c r="V701" s="105">
        <f>IF(INDEX(Historical!$M$7:$M$1044,MATCH(B701,Historical!$B$7:$B$1044,0))=0,"n/a",((INDEX(Historical!$C$7:$C$1044,MATCH(B701,Historical!$B$7:$B$1044,0))/INDEX(Historical!$M$7:$M$1044,MATCH(B701,Historical!$B$7:$B$1044,0)))^(1/10)-1)*100)</f>
        <v>4.9837380777222329</v>
      </c>
      <c r="W701" s="106">
        <f t="shared" si="176"/>
        <v>0.62359188447133751</v>
      </c>
      <c r="X701" s="107">
        <f t="shared" si="177"/>
        <v>0.66978849560309661</v>
      </c>
      <c r="Y701" s="164"/>
      <c r="Z701" s="101">
        <f t="shared" si="178"/>
        <v>49.032258064516128</v>
      </c>
      <c r="AA701" s="109">
        <f t="shared" si="179"/>
        <v>11.090322580645163</v>
      </c>
      <c r="AB701" s="71">
        <v>12</v>
      </c>
      <c r="AC701" s="100">
        <v>3.1</v>
      </c>
      <c r="AD701" s="100" t="s">
        <v>142</v>
      </c>
      <c r="AE701" s="100">
        <v>2.1800000000000002</v>
      </c>
      <c r="AF701" s="100">
        <v>0.86</v>
      </c>
      <c r="AG701" s="100">
        <v>8.17</v>
      </c>
      <c r="AH701" s="100">
        <v>5.4399999999999995</v>
      </c>
      <c r="AI701" s="100">
        <v>9.94</v>
      </c>
      <c r="AJ701" s="100">
        <v>4.6399999999999997</v>
      </c>
      <c r="AK701" s="100" t="s">
        <v>142</v>
      </c>
      <c r="AL701" s="100">
        <v>3300</v>
      </c>
      <c r="AM701" s="100">
        <v>2.21</v>
      </c>
      <c r="AN701" s="100">
        <v>0.34</v>
      </c>
      <c r="AO701" s="110">
        <f t="shared" si="180"/>
        <v>-3.5613288592434209</v>
      </c>
      <c r="AP701" s="111">
        <f t="shared" si="181"/>
        <v>7.5289937214017417</v>
      </c>
      <c r="AQ701" s="112">
        <f t="shared" si="182"/>
        <v>-34.892644486698096</v>
      </c>
      <c r="AR701" s="101">
        <f>INDEX(Historical!$C$7:$C$1045,MATCH(B701,Historical!$B$7:$B$1045,0))*IF(AH701="n/a",1.03,IF(AH701&lt;0,1.01,IF(AH701&gt;10,1.1,(1+AH701/100))))</f>
        <v>1.5605119999999999</v>
      </c>
      <c r="AS701" s="109">
        <f t="shared" si="183"/>
        <v>1.7156268927999998</v>
      </c>
      <c r="AT701" s="109">
        <f t="shared" si="189"/>
        <v>1.7670956995839999</v>
      </c>
      <c r="AU701" s="109">
        <f t="shared" si="189"/>
        <v>1.8201085705715199</v>
      </c>
      <c r="AV701" s="109">
        <f t="shared" si="189"/>
        <v>1.8747118276886656</v>
      </c>
      <c r="AW701" s="109">
        <f t="shared" si="185"/>
        <v>8.7380549906441853</v>
      </c>
      <c r="AX701" s="113">
        <f t="shared" si="186"/>
        <v>25.416099449226831</v>
      </c>
      <c r="AY701" s="698">
        <v>0.71</v>
      </c>
      <c r="AZ701" s="100">
        <v>19.62</v>
      </c>
      <c r="BA701" s="100">
        <v>-9.76</v>
      </c>
      <c r="BB701" s="100">
        <v>-0.88</v>
      </c>
      <c r="BC701" s="100">
        <v>3.46</v>
      </c>
      <c r="BE701" s="12">
        <v>2011</v>
      </c>
      <c r="BF701" s="12">
        <f t="shared" si="188"/>
        <v>1</v>
      </c>
      <c r="BG701" s="100">
        <v>1.17</v>
      </c>
      <c r="BH701" s="55" t="s">
        <v>121</v>
      </c>
      <c r="BI701" s="55" t="s">
        <v>122</v>
      </c>
    </row>
    <row r="702" spans="1:61" x14ac:dyDescent="0.2">
      <c r="A702" s="55" t="s">
        <v>1354</v>
      </c>
      <c r="B702" s="55" t="s">
        <v>1355</v>
      </c>
      <c r="C702" s="156" t="s">
        <v>335</v>
      </c>
      <c r="D702" s="98" t="s">
        <v>371</v>
      </c>
      <c r="E702" s="157">
        <v>21</v>
      </c>
      <c r="F702" s="2">
        <v>206</v>
      </c>
      <c r="G702" s="2" t="s">
        <v>146</v>
      </c>
      <c r="H702" s="2" t="s">
        <v>146</v>
      </c>
      <c r="I702" s="100">
        <v>181.21</v>
      </c>
      <c r="J702" s="101">
        <f t="shared" si="173"/>
        <v>1.6776116108382539</v>
      </c>
      <c r="K702" s="104">
        <v>0.76</v>
      </c>
      <c r="L702" s="71">
        <v>4</v>
      </c>
      <c r="M702" s="28">
        <f t="shared" si="174"/>
        <v>3.04</v>
      </c>
      <c r="N702" s="103" t="s">
        <v>671</v>
      </c>
      <c r="O702" s="104">
        <v>0.66</v>
      </c>
      <c r="P702" s="158">
        <v>46129</v>
      </c>
      <c r="Q702" s="158">
        <v>46164</v>
      </c>
      <c r="R702" s="28">
        <f t="shared" si="175"/>
        <v>15.151515151515147</v>
      </c>
      <c r="S702" s="105">
        <f>IF(INDEX(Historical!$D$7:$D1696,MATCH(B702,Historical!$B$7:$B$1044,0))=0,"n/a",(INDEX(Historical!$C$7:$C$1044,MATCH(B702,Historical!$B$7:$B$1044,0))/INDEX(Historical!$D$7:$D$1044,MATCH(B702,Historical!$B$7:$B$1044,0))-1)*100)</f>
        <v>18.32946635730859</v>
      </c>
      <c r="T702" s="105">
        <f>IF(INDEX(Historical!$F$7:$F$1044,MATCH(B702,Historical!$B$7:$B$1044,0))=0,"n/a",((INDEX(Historical!$C$7:$C$1044,MATCH(B702,Historical!$B$7:$B$1044,0))/INDEX(Historical!$F$7:$F$1044,MATCH(B702,Historical!$B$7:$B$1044,0)))^(1/3)-1)*100)</f>
        <v>18.692545962225516</v>
      </c>
      <c r="U702" s="105">
        <f>IF(INDEX(Historical!$H$7:$H$1044,MATCH(B702,Historical!$B$7:$B$1044,0))=0,"n/a",((INDEX(Historical!$C$7:$C$1044,MATCH(B702,Historical!$B$7:$B$1044,0))/INDEX(Historical!$H$7:$H$1044,MATCH(B702,Historical!$B$7:$B$1044,0)))^(1/5)-1)*100)</f>
        <v>20.954154501637223</v>
      </c>
      <c r="V702" s="105">
        <f>IF(INDEX(Historical!$M$7:$M$1044,MATCH(B702,Historical!$B$7:$B$1044,0))=0,"n/a",((INDEX(Historical!$C$7:$C$1044,MATCH(B702,Historical!$B$7:$B$1044,0))/INDEX(Historical!$M$7:$M$1044,MATCH(B702,Historical!$B$7:$B$1044,0)))^(1/10)-1)*100)</f>
        <v>13.964373915972295</v>
      </c>
      <c r="W702" s="106">
        <f t="shared" si="176"/>
        <v>1.5005437857597106</v>
      </c>
      <c r="X702" s="107">
        <f t="shared" si="177"/>
        <v>1.354502553434856</v>
      </c>
      <c r="Y702" s="55"/>
      <c r="Z702" s="101">
        <f t="shared" si="178"/>
        <v>34.311512415349888</v>
      </c>
      <c r="AA702" s="109">
        <f t="shared" si="179"/>
        <v>20.452595936794584</v>
      </c>
      <c r="AB702" s="71">
        <v>1</v>
      </c>
      <c r="AC702" s="100">
        <v>8.86</v>
      </c>
      <c r="AD702" s="100">
        <v>1.87</v>
      </c>
      <c r="AE702" s="100">
        <v>2.76</v>
      </c>
      <c r="AF702" s="100">
        <v>10.33</v>
      </c>
      <c r="AG702" s="100">
        <v>51.519999999999996</v>
      </c>
      <c r="AH702" s="100">
        <v>8.3800000000000008</v>
      </c>
      <c r="AI702" s="100">
        <v>9.1999999999999993</v>
      </c>
      <c r="AJ702" s="100">
        <v>15.47</v>
      </c>
      <c r="AK702" s="100">
        <v>9.5500000000000007</v>
      </c>
      <c r="AL702" s="100">
        <v>21570</v>
      </c>
      <c r="AM702" s="100">
        <v>2.0099999999999998</v>
      </c>
      <c r="AN702" s="100">
        <v>0.7</v>
      </c>
      <c r="AO702" s="110">
        <f t="shared" si="180"/>
        <v>2.1791701756808948</v>
      </c>
      <c r="AP702" s="111">
        <f t="shared" si="181"/>
        <v>22.631766112475479</v>
      </c>
      <c r="AQ702" s="112">
        <f t="shared" si="182"/>
        <v>206.43129810201111</v>
      </c>
      <c r="AR702" s="101">
        <f>INDEX(Historical!$C$7:$C$1045,MATCH(B702,Historical!$B$7:$B$1045,0))*IF(AH702="n/a",1.03,IF(AH702&lt;0,1.01,IF(AH702&gt;10,1.1,(1+AH702/100))))</f>
        <v>2.76369</v>
      </c>
      <c r="AS702" s="109">
        <f t="shared" si="183"/>
        <v>3.0179494800000004</v>
      </c>
      <c r="AT702" s="109">
        <f t="shared" si="189"/>
        <v>3.3061636553400002</v>
      </c>
      <c r="AU702" s="109">
        <f t="shared" si="189"/>
        <v>3.6219022844249702</v>
      </c>
      <c r="AV702" s="109">
        <f t="shared" si="189"/>
        <v>3.9677939525875545</v>
      </c>
      <c r="AW702" s="109">
        <f t="shared" si="185"/>
        <v>16.677499372352528</v>
      </c>
      <c r="AX702" s="113">
        <f t="shared" si="186"/>
        <v>9.2034100614494374</v>
      </c>
      <c r="AY702" s="698">
        <v>1.52</v>
      </c>
      <c r="AZ702" s="100">
        <v>22.95</v>
      </c>
      <c r="BA702" s="100">
        <v>-18.37</v>
      </c>
      <c r="BB702" s="100">
        <v>-4.84</v>
      </c>
      <c r="BC702" s="100">
        <v>-6.3</v>
      </c>
      <c r="BE702" s="12">
        <v>2006</v>
      </c>
      <c r="BF702" s="12">
        <f t="shared" si="188"/>
        <v>2</v>
      </c>
      <c r="BG702" s="100">
        <v>20.32</v>
      </c>
      <c r="BH702" s="55" t="s">
        <v>121</v>
      </c>
      <c r="BI702" s="55" t="s">
        <v>122</v>
      </c>
    </row>
    <row r="703" spans="1:61" x14ac:dyDescent="0.2">
      <c r="A703" s="123" t="s">
        <v>1356</v>
      </c>
      <c r="B703" s="55" t="s">
        <v>1357</v>
      </c>
      <c r="C703" s="156" t="s">
        <v>116</v>
      </c>
      <c r="D703" s="98" t="s">
        <v>308</v>
      </c>
      <c r="E703" s="157">
        <v>13</v>
      </c>
      <c r="F703" s="2">
        <v>440</v>
      </c>
      <c r="G703" s="2" t="s">
        <v>146</v>
      </c>
      <c r="H703" s="2" t="s">
        <v>146</v>
      </c>
      <c r="I703" s="100">
        <v>437.84</v>
      </c>
      <c r="J703" s="101">
        <f t="shared" si="173"/>
        <v>3.0147999269139412</v>
      </c>
      <c r="K703" s="104">
        <v>3.3</v>
      </c>
      <c r="L703" s="71">
        <v>4</v>
      </c>
      <c r="M703" s="28">
        <f t="shared" si="174"/>
        <v>13.2</v>
      </c>
      <c r="N703" s="103" t="s">
        <v>386</v>
      </c>
      <c r="O703" s="104">
        <v>3</v>
      </c>
      <c r="P703" s="158">
        <v>46128</v>
      </c>
      <c r="Q703" s="158">
        <v>46142</v>
      </c>
      <c r="R703" s="28">
        <f t="shared" si="175"/>
        <v>9.9999999999999929</v>
      </c>
      <c r="S703" s="105">
        <f>IF(INDEX(Historical!$D$7:$D1697,MATCH(B703,Historical!$B$7:$B$1044,0))=0,"n/a",(INDEX(Historical!$C$7:$C$1044,MATCH(B703,Historical!$B$7:$B$1044,0))/INDEX(Historical!$D$7:$D$1044,MATCH(B703,Historical!$B$7:$B$1044,0))-1)*100)</f>
        <v>10.90047393364928</v>
      </c>
      <c r="T703" s="105">
        <f>IF(INDEX(Historical!$F$7:$F$1044,MATCH(B703,Historical!$B$7:$B$1044,0))=0,"n/a",((INDEX(Historical!$C$7:$C$1044,MATCH(B703,Historical!$B$7:$B$1044,0))/INDEX(Historical!$F$7:$F$1044,MATCH(B703,Historical!$B$7:$B$1044,0)))^(1/3)-1)*100)</f>
        <v>11.021370033491195</v>
      </c>
      <c r="U703" s="105">
        <f>IF(INDEX(Historical!$H$7:$H$1044,MATCH(B703,Historical!$B$7:$B$1044,0))=0,"n/a",((INDEX(Historical!$C$7:$C$1044,MATCH(B703,Historical!$B$7:$B$1044,0))/INDEX(Historical!$H$7:$H$1044,MATCH(B703,Historical!$B$7:$B$1044,0)))^(1/5)-1)*100)</f>
        <v>11.058861432120271</v>
      </c>
      <c r="V703" s="105">
        <f>IF(INDEX(Historical!$M$7:$M$1044,MATCH(B703,Historical!$B$7:$B$1044,0))=0,"n/a",((INDEX(Historical!$C$7:$C$1044,MATCH(B703,Historical!$B$7:$B$1044,0))/INDEX(Historical!$M$7:$M$1044,MATCH(B703,Historical!$B$7:$B$1044,0)))^(1/10)-1)*100)</f>
        <v>15.372627409898731</v>
      </c>
      <c r="W703" s="106">
        <f t="shared" si="176"/>
        <v>0.71938655229484427</v>
      </c>
      <c r="X703" s="107">
        <f t="shared" si="177"/>
        <v>0.93719164678985356</v>
      </c>
      <c r="Y703" s="123" t="s">
        <v>1358</v>
      </c>
      <c r="Z703" s="101">
        <f t="shared" si="178"/>
        <v>109.72568578553617</v>
      </c>
      <c r="AA703" s="109">
        <f t="shared" si="179"/>
        <v>36.395677472984204</v>
      </c>
      <c r="AB703" s="71">
        <v>12</v>
      </c>
      <c r="AC703" s="100">
        <v>12.03</v>
      </c>
      <c r="AD703" s="100">
        <v>4.51</v>
      </c>
      <c r="AE703" s="100">
        <v>2.46</v>
      </c>
      <c r="AF703" s="100">
        <v>6.39</v>
      </c>
      <c r="AG703" s="100">
        <v>16.97</v>
      </c>
      <c r="AH703" s="100">
        <v>2.92</v>
      </c>
      <c r="AI703" s="100">
        <v>9.48</v>
      </c>
      <c r="AJ703" s="100">
        <v>11.799999999999999</v>
      </c>
      <c r="AK703" s="100">
        <v>7.04</v>
      </c>
      <c r="AL703" s="100">
        <v>17830</v>
      </c>
      <c r="AM703" s="100">
        <v>14.280000000000001</v>
      </c>
      <c r="AN703" s="100">
        <v>0.17</v>
      </c>
      <c r="AO703" s="110">
        <f t="shared" si="180"/>
        <v>-22.322016113949992</v>
      </c>
      <c r="AP703" s="111">
        <f t="shared" si="181"/>
        <v>14.073661359034212</v>
      </c>
      <c r="AQ703" s="112">
        <f t="shared" si="182"/>
        <v>221.50229240749613</v>
      </c>
      <c r="AR703" s="101">
        <f>INDEX(Historical!$C$7:$C$1045,MATCH(B703,Historical!$B$7:$B$1045,0))*IF(AH703="n/a",1.03,IF(AH703&lt;0,1.01,IF(AH703&gt;10,1.1,(1+AH703/100))))</f>
        <v>12.041639999999997</v>
      </c>
      <c r="AS703" s="109">
        <f t="shared" si="183"/>
        <v>13.183187471999997</v>
      </c>
      <c r="AT703" s="109">
        <f t="shared" si="189"/>
        <v>14.111283870028796</v>
      </c>
      <c r="AU703" s="109">
        <f t="shared" si="189"/>
        <v>15.104718254478824</v>
      </c>
      <c r="AV703" s="109">
        <f t="shared" si="189"/>
        <v>16.168090419594133</v>
      </c>
      <c r="AW703" s="109">
        <f t="shared" si="185"/>
        <v>70.608920016101749</v>
      </c>
      <c r="AX703" s="113">
        <f t="shared" si="186"/>
        <v>16.126649007879994</v>
      </c>
      <c r="AY703" s="698">
        <v>1.08</v>
      </c>
      <c r="AZ703" s="100">
        <v>35.53</v>
      </c>
      <c r="BA703" s="100">
        <v>-11.77</v>
      </c>
      <c r="BB703" s="100">
        <v>9.75</v>
      </c>
      <c r="BC703" s="100">
        <v>12.33</v>
      </c>
      <c r="BE703" s="12">
        <v>2014</v>
      </c>
      <c r="BF703" s="12">
        <f t="shared" si="188"/>
        <v>1</v>
      </c>
      <c r="BG703" s="100">
        <v>10.11</v>
      </c>
      <c r="BH703" s="55" t="s">
        <v>121</v>
      </c>
      <c r="BI703" s="55" t="s">
        <v>122</v>
      </c>
    </row>
    <row r="704" spans="1:61" x14ac:dyDescent="0.2">
      <c r="A704" s="123" t="s">
        <v>532</v>
      </c>
      <c r="B704" s="55" t="s">
        <v>533</v>
      </c>
      <c r="C704" s="156" t="s">
        <v>180</v>
      </c>
      <c r="D704" s="98" t="s">
        <v>181</v>
      </c>
      <c r="E704" s="157">
        <v>33</v>
      </c>
      <c r="F704" s="2">
        <v>94</v>
      </c>
      <c r="G704" s="2" t="s">
        <v>119</v>
      </c>
      <c r="H704" s="2" t="s">
        <v>119</v>
      </c>
      <c r="I704" s="100">
        <v>297.58999999999997</v>
      </c>
      <c r="J704" s="101">
        <f t="shared" si="173"/>
        <v>0.29570886118485168</v>
      </c>
      <c r="K704" s="104">
        <v>0.22</v>
      </c>
      <c r="L704" s="71">
        <v>4</v>
      </c>
      <c r="M704" s="28">
        <f t="shared" si="174"/>
        <v>0.88</v>
      </c>
      <c r="N704" s="103" t="s">
        <v>423</v>
      </c>
      <c r="O704" s="104">
        <v>0.21</v>
      </c>
      <c r="P704" s="158">
        <v>45973</v>
      </c>
      <c r="Q704" s="158">
        <v>45980</v>
      </c>
      <c r="R704" s="28">
        <f t="shared" si="175"/>
        <v>4.7619047619047663</v>
      </c>
      <c r="S704" s="105">
        <f>IF(INDEX(Historical!$D$7:$D1698,MATCH(B704,Historical!$B$7:$B$1044,0))=0,"n/a",(INDEX(Historical!$C$7:$C$1044,MATCH(B704,Historical!$B$7:$B$1044,0))/INDEX(Historical!$D$7:$D$1044,MATCH(B704,Historical!$B$7:$B$1044,0))-1)*100)</f>
        <v>4.9382716049382713</v>
      </c>
      <c r="T704" s="105">
        <f>IF(INDEX(Historical!$F$7:$F$1044,MATCH(B704,Historical!$B$7:$B$1044,0))=0,"n/a",((INDEX(Historical!$C$7:$C$1044,MATCH(B704,Historical!$B$7:$B$1044,0))/INDEX(Historical!$F$7:$F$1044,MATCH(B704,Historical!$B$7:$B$1044,0)))^(1/3)-1)*100)</f>
        <v>5.2039441059310576</v>
      </c>
      <c r="U704" s="105">
        <f>IF(INDEX(Historical!$H$7:$H$1044,MATCH(B704,Historical!$B$7:$B$1044,0))=0,"n/a",((INDEX(Historical!$C$7:$C$1044,MATCH(B704,Historical!$B$7:$B$1044,0))/INDEX(Historical!$H$7:$H$1044,MATCH(B704,Historical!$B$7:$B$1044,0)))^(1/5)-1)*100)</f>
        <v>5.5118198683204556</v>
      </c>
      <c r="V704" s="105">
        <f>IF(INDEX(Historical!$M$7:$M$1044,MATCH(B704,Historical!$B$7:$B$1044,0))=0,"n/a",((INDEX(Historical!$C$7:$C$1044,MATCH(B704,Historical!$B$7:$B$1044,0))/INDEX(Historical!$M$7:$M$1044,MATCH(B704,Historical!$B$7:$B$1044,0)))^(1/10)-1)*100)</f>
        <v>6.5664849986184715</v>
      </c>
      <c r="W704" s="106">
        <f t="shared" si="176"/>
        <v>0.83938665351098685</v>
      </c>
      <c r="X704" s="107">
        <f t="shared" si="177"/>
        <v>0.66729054095889284</v>
      </c>
      <c r="Y704" s="165"/>
      <c r="Z704" s="101">
        <f t="shared" si="178"/>
        <v>11.76470588235294</v>
      </c>
      <c r="AA704" s="109">
        <f t="shared" si="179"/>
        <v>39.784759358288767</v>
      </c>
      <c r="AB704" s="71">
        <v>12</v>
      </c>
      <c r="AC704" s="100">
        <v>7.48</v>
      </c>
      <c r="AD704" s="100">
        <v>2.27</v>
      </c>
      <c r="AE704" s="100">
        <v>6.53</v>
      </c>
      <c r="AF704" s="100">
        <v>7.06</v>
      </c>
      <c r="AG704" s="100">
        <v>19.13</v>
      </c>
      <c r="AH704" s="100">
        <v>18.22</v>
      </c>
      <c r="AI704" s="100">
        <v>10.96</v>
      </c>
      <c r="AJ704" s="100">
        <v>8.2600000000000016</v>
      </c>
      <c r="AK704" s="100">
        <v>13.73</v>
      </c>
      <c r="AL704" s="100">
        <v>21020</v>
      </c>
      <c r="AM704" s="100">
        <v>0.62</v>
      </c>
      <c r="AN704" s="100">
        <v>0.11</v>
      </c>
      <c r="AO704" s="110">
        <f t="shared" si="180"/>
        <v>-33.97723062878346</v>
      </c>
      <c r="AP704" s="111">
        <f t="shared" si="181"/>
        <v>5.8075287295053073</v>
      </c>
      <c r="AQ704" s="112">
        <f t="shared" si="182"/>
        <v>253.32100674694527</v>
      </c>
      <c r="AR704" s="101">
        <f>INDEX(Historical!$C$7:$C$1045,MATCH(B704,Historical!$B$7:$B$1045,0))*IF(AH704="n/a",1.03,IF(AH704&lt;0,1.01,IF(AH704&gt;10,1.1,(1+AH704/100))))</f>
        <v>0.93500000000000005</v>
      </c>
      <c r="AS704" s="109">
        <f t="shared" si="183"/>
        <v>1.0285000000000002</v>
      </c>
      <c r="AT704" s="109">
        <f t="shared" si="189"/>
        <v>1.1313500000000003</v>
      </c>
      <c r="AU704" s="109">
        <f t="shared" si="189"/>
        <v>1.2444850000000005</v>
      </c>
      <c r="AV704" s="109">
        <f t="shared" si="189"/>
        <v>1.3689335000000007</v>
      </c>
      <c r="AW704" s="109">
        <f t="shared" si="185"/>
        <v>5.7082685000000017</v>
      </c>
      <c r="AX704" s="113">
        <f t="shared" si="186"/>
        <v>1.9181654289458658</v>
      </c>
      <c r="AY704" s="698">
        <v>1.17</v>
      </c>
      <c r="AZ704" s="100">
        <v>46.75</v>
      </c>
      <c r="BA704" s="100">
        <v>-7.68</v>
      </c>
      <c r="BB704" s="100">
        <v>15.85</v>
      </c>
      <c r="BC704" s="100">
        <v>14.95</v>
      </c>
      <c r="BE704" s="12">
        <v>1994</v>
      </c>
      <c r="BF704" s="12">
        <f t="shared" si="188"/>
        <v>3</v>
      </c>
      <c r="BG704" s="100">
        <v>14.05</v>
      </c>
      <c r="BH704" s="55" t="s">
        <v>121</v>
      </c>
      <c r="BI704" s="55" t="s">
        <v>122</v>
      </c>
    </row>
    <row r="705" spans="1:61" x14ac:dyDescent="0.2">
      <c r="A705" s="123" t="s">
        <v>1359</v>
      </c>
      <c r="B705" s="55" t="s">
        <v>1360</v>
      </c>
      <c r="C705" s="156" t="s">
        <v>134</v>
      </c>
      <c r="D705" s="98" t="s">
        <v>157</v>
      </c>
      <c r="E705" s="157">
        <v>13</v>
      </c>
      <c r="F705" s="2">
        <v>426</v>
      </c>
      <c r="G705" s="2" t="s">
        <v>146</v>
      </c>
      <c r="H705" s="2" t="s">
        <v>146</v>
      </c>
      <c r="I705" s="100">
        <v>150.57</v>
      </c>
      <c r="J705" s="101">
        <f t="shared" si="173"/>
        <v>1.4611144318257292</v>
      </c>
      <c r="K705" s="104">
        <v>0.55000000000000004</v>
      </c>
      <c r="L705" s="71">
        <v>4</v>
      </c>
      <c r="M705" s="28">
        <f t="shared" si="174"/>
        <v>2.2000000000000002</v>
      </c>
      <c r="N705" s="103" t="s">
        <v>164</v>
      </c>
      <c r="O705" s="104">
        <v>0.5</v>
      </c>
      <c r="P705" s="158">
        <v>46058</v>
      </c>
      <c r="Q705" s="158">
        <v>46072</v>
      </c>
      <c r="R705" s="28">
        <f t="shared" si="175"/>
        <v>10.000000000000009</v>
      </c>
      <c r="S705" s="105">
        <f>IF(INDEX(Historical!$D$7:$D1699,MATCH(B705,Historical!$B$7:$B$1044,0))=0,"n/a",(INDEX(Historical!$C$7:$C$1044,MATCH(B705,Historical!$B$7:$B$1044,0))/INDEX(Historical!$D$7:$D$1044,MATCH(B705,Historical!$B$7:$B$1044,0))-1)*100)</f>
        <v>11.111111111111116</v>
      </c>
      <c r="T705" s="105">
        <f>IF(INDEX(Historical!$F$7:$F$1044,MATCH(B705,Historical!$B$7:$B$1044,0))=0,"n/a",((INDEX(Historical!$C$7:$C$1044,MATCH(B705,Historical!$B$7:$B$1044,0))/INDEX(Historical!$F$7:$F$1044,MATCH(B705,Historical!$B$7:$B$1044,0)))^(1/3)-1)*100)</f>
        <v>13.718300976297648</v>
      </c>
      <c r="U705" s="105">
        <f>IF(INDEX(Historical!$H$7:$H$1044,MATCH(B705,Historical!$B$7:$B$1044,0))=0,"n/a",((INDEX(Historical!$C$7:$C$1044,MATCH(B705,Historical!$B$7:$B$1044,0))/INDEX(Historical!$H$7:$H$1044,MATCH(B705,Historical!$B$7:$B$1044,0)))^(1/5)-1)*100)</f>
        <v>12.295510705682089</v>
      </c>
      <c r="V705" s="105">
        <f>IF(INDEX(Historical!$M$7:$M$1044,MATCH(B705,Historical!$B$7:$B$1044,0))=0,"n/a",((INDEX(Historical!$C$7:$C$1044,MATCH(B705,Historical!$B$7:$B$1044,0))/INDEX(Historical!$M$7:$M$1044,MATCH(B705,Historical!$B$7:$B$1044,0)))^(1/10)-1)*100)</f>
        <v>16.347681109755463</v>
      </c>
      <c r="W705" s="106">
        <f t="shared" si="176"/>
        <v>0.75212567599846036</v>
      </c>
      <c r="X705" s="107">
        <f t="shared" si="177"/>
        <v>0.6308625297938476</v>
      </c>
      <c r="Y705" s="165"/>
      <c r="Z705" s="101">
        <f t="shared" si="178"/>
        <v>18.440905280804696</v>
      </c>
      <c r="AA705" s="109">
        <f t="shared" si="179"/>
        <v>12.621123218776194</v>
      </c>
      <c r="AB705" s="71">
        <v>12</v>
      </c>
      <c r="AC705" s="100">
        <v>11.93</v>
      </c>
      <c r="AD705" s="100">
        <v>1.02</v>
      </c>
      <c r="AE705" s="100">
        <v>2.36</v>
      </c>
      <c r="AF705" s="100">
        <v>1.46</v>
      </c>
      <c r="AG705" s="100">
        <v>12.34</v>
      </c>
      <c r="AH705" s="100">
        <v>14.14</v>
      </c>
      <c r="AI705" s="100">
        <v>6.64</v>
      </c>
      <c r="AJ705" s="100">
        <v>19.489999999999998</v>
      </c>
      <c r="AK705" s="100">
        <v>10.6</v>
      </c>
      <c r="AL705" s="100">
        <v>10150</v>
      </c>
      <c r="AM705" s="100">
        <v>1.55</v>
      </c>
      <c r="AN705" s="100">
        <v>0.59</v>
      </c>
      <c r="AO705" s="110">
        <f t="shared" si="180"/>
        <v>1.1355019187316238</v>
      </c>
      <c r="AP705" s="111">
        <f t="shared" si="181"/>
        <v>13.756625137507818</v>
      </c>
      <c r="AQ705" s="112">
        <f t="shared" si="182"/>
        <v>-9.5030021384054919</v>
      </c>
      <c r="AR705" s="101">
        <f>INDEX(Historical!$C$7:$C$1045,MATCH(B705,Historical!$B$7:$B$1045,0))*IF(AH705="n/a",1.03,IF(AH705&lt;0,1.01,IF(AH705&gt;10,1.1,(1+AH705/100))))</f>
        <v>2.2000000000000002</v>
      </c>
      <c r="AS705" s="109">
        <f t="shared" si="183"/>
        <v>2.3460800000000002</v>
      </c>
      <c r="AT705" s="109">
        <f t="shared" si="189"/>
        <v>2.5806880000000003</v>
      </c>
      <c r="AU705" s="109">
        <f t="shared" si="189"/>
        <v>2.8387568000000005</v>
      </c>
      <c r="AV705" s="109">
        <f t="shared" si="189"/>
        <v>3.1226324800000009</v>
      </c>
      <c r="AW705" s="109">
        <f t="shared" si="185"/>
        <v>13.088157280000001</v>
      </c>
      <c r="AX705" s="113">
        <f t="shared" si="186"/>
        <v>8.6924070399149898</v>
      </c>
      <c r="AY705" s="698">
        <v>0.85</v>
      </c>
      <c r="AZ705" s="100">
        <v>37.56</v>
      </c>
      <c r="BA705" s="100">
        <v>-7.6</v>
      </c>
      <c r="BB705" s="100">
        <v>5.66</v>
      </c>
      <c r="BC705" s="100">
        <v>9.24</v>
      </c>
      <c r="BE705" s="12">
        <v>2014</v>
      </c>
      <c r="BF705" s="12">
        <f t="shared" si="188"/>
        <v>1</v>
      </c>
      <c r="BG705" s="100">
        <v>1.25</v>
      </c>
      <c r="BH705" s="55" t="s">
        <v>121</v>
      </c>
      <c r="BI705" s="55" t="s">
        <v>122</v>
      </c>
    </row>
    <row r="706" spans="1:61" x14ac:dyDescent="0.2">
      <c r="A706" s="123" t="s">
        <v>534</v>
      </c>
      <c r="B706" s="55" t="s">
        <v>535</v>
      </c>
      <c r="C706" s="156" t="s">
        <v>162</v>
      </c>
      <c r="D706" s="98" t="s">
        <v>163</v>
      </c>
      <c r="E706" s="157">
        <v>33</v>
      </c>
      <c r="F706" s="2">
        <v>92</v>
      </c>
      <c r="G706" s="2" t="s">
        <v>119</v>
      </c>
      <c r="H706" s="2" t="s">
        <v>119</v>
      </c>
      <c r="I706" s="100">
        <v>38.200000000000003</v>
      </c>
      <c r="J706" s="101">
        <f t="shared" si="173"/>
        <v>3.587434554973822</v>
      </c>
      <c r="K706" s="104">
        <v>0.34260000000000002</v>
      </c>
      <c r="L706" s="71">
        <v>4</v>
      </c>
      <c r="M706" s="28">
        <f t="shared" si="174"/>
        <v>1.3704000000000001</v>
      </c>
      <c r="N706" s="103" t="s">
        <v>136</v>
      </c>
      <c r="O706" s="104">
        <v>0.32550000000000001</v>
      </c>
      <c r="P706" s="158">
        <v>45881</v>
      </c>
      <c r="Q706" s="158">
        <v>45902</v>
      </c>
      <c r="R706" s="28">
        <f t="shared" si="175"/>
        <v>5.2534562211981575</v>
      </c>
      <c r="S706" s="105">
        <f>IF(INDEX(Historical!$D$7:$D1700,MATCH(B706,Historical!$B$7:$B$1044,0))=0,"n/a",(INDEX(Historical!$C$7:$C$1044,MATCH(B706,Historical!$B$7:$B$1044,0))/INDEX(Historical!$D$7:$D$1044,MATCH(B706,Historical!$B$7:$B$1044,0))-1)*100)</f>
        <v>5.561700110601997</v>
      </c>
      <c r="T706" s="105">
        <f>IF(INDEX(Historical!$F$7:$F$1044,MATCH(B706,Historical!$B$7:$B$1044,0))=0,"n/a",((INDEX(Historical!$C$7:$C$1044,MATCH(B706,Historical!$B$7:$B$1044,0))/INDEX(Historical!$F$7:$F$1044,MATCH(B706,Historical!$B$7:$B$1044,0)))^(1/3)-1)*100)</f>
        <v>6.3646555705102914</v>
      </c>
      <c r="U706" s="105">
        <f>IF(INDEX(Historical!$H$7:$H$1044,MATCH(B706,Historical!$B$7:$B$1044,0))=0,"n/a",((INDEX(Historical!$C$7:$C$1044,MATCH(B706,Historical!$B$7:$B$1044,0))/INDEX(Historical!$H$7:$H$1044,MATCH(B706,Historical!$B$7:$B$1044,0)))^(1/5)-1)*100)</f>
        <v>6.6154014711257147</v>
      </c>
      <c r="V706" s="105">
        <f>IF(INDEX(Historical!$M$7:$M$1044,MATCH(B706,Historical!$B$7:$B$1044,0))=0,"n/a",((INDEX(Historical!$C$7:$C$1044,MATCH(B706,Historical!$B$7:$B$1044,0))/INDEX(Historical!$M$7:$M$1044,MATCH(B706,Historical!$B$7:$B$1044,0)))^(1/10)-1)*100)</f>
        <v>6.8943461586646881</v>
      </c>
      <c r="W706" s="106">
        <f t="shared" si="176"/>
        <v>0.95954008094177268</v>
      </c>
      <c r="X706" s="107">
        <f t="shared" si="177"/>
        <v>0.45781325059693528</v>
      </c>
      <c r="Y706" s="165"/>
      <c r="Z706" s="101">
        <f t="shared" si="178"/>
        <v>62.009049773755663</v>
      </c>
      <c r="AA706" s="109">
        <f t="shared" si="179"/>
        <v>17.28506787330317</v>
      </c>
      <c r="AB706" s="71">
        <v>12</v>
      </c>
      <c r="AC706" s="100">
        <v>2.21</v>
      </c>
      <c r="AD706" s="100">
        <v>3.2</v>
      </c>
      <c r="AE706" s="100">
        <v>4.37</v>
      </c>
      <c r="AF706" s="100">
        <v>1.58</v>
      </c>
      <c r="AG706" s="100">
        <v>9.44</v>
      </c>
      <c r="AH706" s="100">
        <v>2.33</v>
      </c>
      <c r="AI706" s="100">
        <v>6.69</v>
      </c>
      <c r="AJ706" s="100">
        <v>14.45</v>
      </c>
      <c r="AK706" s="100">
        <v>4.97</v>
      </c>
      <c r="AL706" s="100">
        <v>10820</v>
      </c>
      <c r="AM706" s="100">
        <v>0.25</v>
      </c>
      <c r="AN706" s="100">
        <v>1.21</v>
      </c>
      <c r="AO706" s="110">
        <f t="shared" si="180"/>
        <v>-7.0822318472036336</v>
      </c>
      <c r="AP706" s="111">
        <f t="shared" si="181"/>
        <v>10.202836026099536</v>
      </c>
      <c r="AQ706" s="112">
        <f t="shared" si="182"/>
        <v>10.172404772033961</v>
      </c>
      <c r="AR706" s="101">
        <f>INDEX(Historical!$C$7:$C$1045,MATCH(B706,Historical!$B$7:$B$1045,0))*IF(AH706="n/a",1.03,IF(AH706&lt;0,1.01,IF(AH706&gt;10,1.1,(1+AH706/100))))</f>
        <v>1.3673334600000002</v>
      </c>
      <c r="AS706" s="109">
        <f t="shared" si="183"/>
        <v>1.4588080684740001</v>
      </c>
      <c r="AT706" s="109">
        <f t="shared" si="189"/>
        <v>1.531310829477158</v>
      </c>
      <c r="AU706" s="109">
        <f t="shared" si="189"/>
        <v>1.607416977702173</v>
      </c>
      <c r="AV706" s="109">
        <f t="shared" si="189"/>
        <v>1.6873056014939711</v>
      </c>
      <c r="AW706" s="109">
        <f t="shared" si="185"/>
        <v>7.6521749371473033</v>
      </c>
      <c r="AX706" s="113">
        <f t="shared" si="186"/>
        <v>20.031871563212835</v>
      </c>
      <c r="AY706" s="698">
        <v>0.7</v>
      </c>
      <c r="AZ706" s="100">
        <v>5.18</v>
      </c>
      <c r="BA706" s="100">
        <v>-9.84</v>
      </c>
      <c r="BB706" s="100">
        <v>-4.47</v>
      </c>
      <c r="BC706" s="100">
        <v>-2.31</v>
      </c>
      <c r="BE706" s="12">
        <v>1993</v>
      </c>
      <c r="BF706" s="12">
        <f t="shared" si="188"/>
        <v>3</v>
      </c>
      <c r="BG706" s="100">
        <v>3.2099999999999995</v>
      </c>
      <c r="BH706" s="55" t="s">
        <v>121</v>
      </c>
      <c r="BI706" s="55" t="s">
        <v>122</v>
      </c>
    </row>
    <row r="707" spans="1:61" x14ac:dyDescent="0.2">
      <c r="A707" s="123" t="s">
        <v>1361</v>
      </c>
      <c r="B707" s="55" t="s">
        <v>1362</v>
      </c>
      <c r="C707" s="156" t="s">
        <v>116</v>
      </c>
      <c r="D707" s="98" t="s">
        <v>215</v>
      </c>
      <c r="E707" s="157">
        <v>13</v>
      </c>
      <c r="F707" s="2">
        <v>409</v>
      </c>
      <c r="G707" s="2" t="s">
        <v>146</v>
      </c>
      <c r="H707" s="2" t="s">
        <v>146</v>
      </c>
      <c r="I707" s="100">
        <v>300.16000000000003</v>
      </c>
      <c r="J707" s="101">
        <f t="shared" si="173"/>
        <v>0.69296375266524513</v>
      </c>
      <c r="K707" s="104">
        <v>0.52</v>
      </c>
      <c r="L707" s="71">
        <v>4</v>
      </c>
      <c r="M707" s="28">
        <f t="shared" si="174"/>
        <v>2.08</v>
      </c>
      <c r="N707" s="103" t="s">
        <v>355</v>
      </c>
      <c r="O707" s="104">
        <v>0.43</v>
      </c>
      <c r="P707" s="163">
        <v>45807</v>
      </c>
      <c r="Q707" s="163">
        <v>45821</v>
      </c>
      <c r="R707" s="28">
        <f t="shared" si="175"/>
        <v>20.93023255813954</v>
      </c>
      <c r="S707" s="105">
        <f>IF(INDEX(Historical!$D$7:$D1701,MATCH(B707,Historical!$B$7:$B$1044,0))=0,"n/a",(INDEX(Historical!$C$7:$C$1044,MATCH(B707,Historical!$B$7:$B$1044,0))/INDEX(Historical!$D$7:$D$1044,MATCH(B707,Historical!$B$7:$B$1044,0))-1)*100)</f>
        <v>20.606060606060606</v>
      </c>
      <c r="T707" s="105">
        <f>IF(INDEX(Historical!$F$7:$F$1044,MATCH(B707,Historical!$B$7:$B$1044,0))=0,"n/a",((INDEX(Historical!$C$7:$C$1044,MATCH(B707,Historical!$B$7:$B$1044,0))/INDEX(Historical!$F$7:$F$1044,MATCH(B707,Historical!$B$7:$B$1044,0)))^(1/3)-1)*100)</f>
        <v>19.710348667557142</v>
      </c>
      <c r="U707" s="105">
        <f>IF(INDEX(Historical!$H$7:$H$1044,MATCH(B707,Historical!$B$7:$B$1044,0))=0,"n/a",((INDEX(Historical!$C$7:$C$1044,MATCH(B707,Historical!$B$7:$B$1044,0))/INDEX(Historical!$H$7:$H$1044,MATCH(B707,Historical!$B$7:$B$1044,0)))^(1/5)-1)*100)</f>
        <v>16.684467823837899</v>
      </c>
      <c r="V707" s="105">
        <f>IF(INDEX(Historical!$M$7:$M$1044,MATCH(B707,Historical!$B$7:$B$1044,0))=0,"n/a",((INDEX(Historical!$C$7:$C$1044,MATCH(B707,Historical!$B$7:$B$1044,0))/INDEX(Historical!$M$7:$M$1044,MATCH(B707,Historical!$B$7:$B$1044,0)))^(1/10)-1)*100)</f>
        <v>11.66855955564834</v>
      </c>
      <c r="W707" s="106">
        <f t="shared" si="176"/>
        <v>1.4298652497995379</v>
      </c>
      <c r="X707" s="107">
        <f t="shared" si="177"/>
        <v>0.67303218329317871</v>
      </c>
      <c r="Y707" s="162"/>
      <c r="Z707" s="101">
        <f t="shared" si="178"/>
        <v>20.452310717797445</v>
      </c>
      <c r="AA707" s="109">
        <f t="shared" si="179"/>
        <v>29.514257620452312</v>
      </c>
      <c r="AB707" s="71">
        <v>12</v>
      </c>
      <c r="AC707" s="100">
        <v>10.17</v>
      </c>
      <c r="AD707" s="100">
        <v>2.4900000000000002</v>
      </c>
      <c r="AE707" s="100">
        <v>4.1100000000000003</v>
      </c>
      <c r="AF707" s="100">
        <v>4.9400000000000004</v>
      </c>
      <c r="AG707" s="100">
        <v>18.25</v>
      </c>
      <c r="AH707" s="100">
        <v>10.89</v>
      </c>
      <c r="AI707" s="100">
        <v>8.5500000000000007</v>
      </c>
      <c r="AJ707" s="100">
        <v>24.79</v>
      </c>
      <c r="AK707" s="100">
        <v>9.4600000000000009</v>
      </c>
      <c r="AL707" s="100">
        <v>10020</v>
      </c>
      <c r="AM707" s="100">
        <v>18.77</v>
      </c>
      <c r="AN707" s="100">
        <v>0.14000000000000001</v>
      </c>
      <c r="AO707" s="110">
        <f t="shared" si="180"/>
        <v>-12.136826043949167</v>
      </c>
      <c r="AP707" s="111">
        <f t="shared" si="181"/>
        <v>17.377431576503145</v>
      </c>
      <c r="AQ707" s="112">
        <f t="shared" si="182"/>
        <v>154.5588189135901</v>
      </c>
      <c r="AR707" s="101">
        <f>INDEX(Historical!$C$7:$C$1045,MATCH(B707,Historical!$B$7:$B$1045,0))*IF(AH707="n/a",1.03,IF(AH707&lt;0,1.01,IF(AH707&gt;10,1.1,(1+AH707/100))))</f>
        <v>2.1890000000000001</v>
      </c>
      <c r="AS707" s="109">
        <f t="shared" si="183"/>
        <v>2.3761595</v>
      </c>
      <c r="AT707" s="109">
        <f t="shared" ref="AT707:AV726" si="190">IF($AK707="n/a",1.03*AS707,IF($AK707&lt;0,1.01*AS707,IF($AK707&gt;10,1.1*AS707,(1+$AK707/100)*AS707)))</f>
        <v>2.6009441887000002</v>
      </c>
      <c r="AU707" s="109">
        <f t="shared" si="190"/>
        <v>2.8469935089510203</v>
      </c>
      <c r="AV707" s="109">
        <f t="shared" si="190"/>
        <v>3.1163190948977868</v>
      </c>
      <c r="AW707" s="109">
        <f t="shared" si="185"/>
        <v>13.129416292548807</v>
      </c>
      <c r="AX707" s="113">
        <f t="shared" si="186"/>
        <v>4.3741392232638612</v>
      </c>
      <c r="AY707" s="698">
        <v>1.21</v>
      </c>
      <c r="AZ707" s="100">
        <v>49.18</v>
      </c>
      <c r="BA707" s="100">
        <v>-13.04</v>
      </c>
      <c r="BB707" s="100">
        <v>-1.4000000000000001</v>
      </c>
      <c r="BC707" s="100">
        <v>5.0200000000000005</v>
      </c>
      <c r="BE707" s="12">
        <v>2013</v>
      </c>
      <c r="BF707" s="12">
        <f t="shared" si="188"/>
        <v>1</v>
      </c>
      <c r="BG707" s="100">
        <v>12.91</v>
      </c>
      <c r="BH707" s="55" t="s">
        <v>121</v>
      </c>
      <c r="BI707" s="55" t="s">
        <v>122</v>
      </c>
    </row>
    <row r="708" spans="1:61" x14ac:dyDescent="0.2">
      <c r="A708" s="116" t="s">
        <v>1699</v>
      </c>
      <c r="B708" s="55" t="s">
        <v>1700</v>
      </c>
      <c r="C708" s="156" t="s">
        <v>134</v>
      </c>
      <c r="D708" s="98" t="s">
        <v>135</v>
      </c>
      <c r="E708" s="157">
        <v>10</v>
      </c>
      <c r="F708" s="2">
        <v>523</v>
      </c>
      <c r="G708" s="2" t="s">
        <v>146</v>
      </c>
      <c r="H708" s="2" t="s">
        <v>146</v>
      </c>
      <c r="I708" s="100">
        <v>256.2</v>
      </c>
      <c r="J708" s="101">
        <f t="shared" si="173"/>
        <v>1.4988290398126463</v>
      </c>
      <c r="K708" s="104">
        <v>0.96</v>
      </c>
      <c r="L708" s="71">
        <v>4</v>
      </c>
      <c r="M708" s="28">
        <f t="shared" si="174"/>
        <v>3.84</v>
      </c>
      <c r="N708" s="103" t="s">
        <v>240</v>
      </c>
      <c r="O708" s="104">
        <v>0.92</v>
      </c>
      <c r="P708" s="158">
        <v>46112</v>
      </c>
      <c r="Q708" s="158">
        <v>46127</v>
      </c>
      <c r="R708" s="28">
        <f t="shared" si="175"/>
        <v>4.3478260869565135</v>
      </c>
      <c r="S708" s="105">
        <f>IF(INDEX(Historical!$D$7:$D1702,MATCH(B708,Historical!$B$7:$B$1044,0))=0,"n/a",(INDEX(Historical!$C$7:$C$1044,MATCH(B708,Historical!$B$7:$B$1044,0))/INDEX(Historical!$D$7:$D$1044,MATCH(B708,Historical!$B$7:$B$1044,0))-1)*100)</f>
        <v>4.5977011494252817</v>
      </c>
      <c r="T708" s="105">
        <f>IF(INDEX(Historical!$F$7:$F$1044,MATCH(B708,Historical!$B$7:$B$1044,0))=0,"n/a",((INDEX(Historical!$C$7:$C$1044,MATCH(B708,Historical!$B$7:$B$1044,0))/INDEX(Historical!$F$7:$F$1044,MATCH(B708,Historical!$B$7:$B$1044,0)))^(1/3)-1)*100)</f>
        <v>3.7435873035465583</v>
      </c>
      <c r="U708" s="105">
        <f>IF(INDEX(Historical!$H$7:$H$1044,MATCH(B708,Historical!$B$7:$B$1044,0))=0,"n/a",((INDEX(Historical!$C$7:$C$1044,MATCH(B708,Historical!$B$7:$B$1044,0))/INDEX(Historical!$H$7:$H$1044,MATCH(B708,Historical!$B$7:$B$1044,0)))^(1/5)-1)*100)</f>
        <v>6.2355377870964457</v>
      </c>
      <c r="V708" s="105">
        <f>IF(INDEX(Historical!$M$7:$M$1044,MATCH(B708,Historical!$B$7:$B$1044,0))=0,"n/a",((INDEX(Historical!$C$7:$C$1044,MATCH(B708,Historical!$B$7:$B$1044,0))/INDEX(Historical!$M$7:$M$1044,MATCH(B708,Historical!$B$7:$B$1044,0)))^(1/10)-1)*100)</f>
        <v>1.1140073803238559</v>
      </c>
      <c r="W708" s="106">
        <f t="shared" si="176"/>
        <v>5.5973936054927185</v>
      </c>
      <c r="X708" s="107">
        <f t="shared" si="177"/>
        <v>0.38562385820015121</v>
      </c>
      <c r="Y708" s="123" t="s">
        <v>617</v>
      </c>
      <c r="Z708" s="101">
        <f t="shared" si="178"/>
        <v>23.52941176470588</v>
      </c>
      <c r="AA708" s="109">
        <f t="shared" si="179"/>
        <v>15.698529411764705</v>
      </c>
      <c r="AB708" s="71">
        <v>12</v>
      </c>
      <c r="AC708" s="100">
        <v>16.32</v>
      </c>
      <c r="AD708" s="100">
        <v>0.8</v>
      </c>
      <c r="AE708" s="100">
        <v>2.4900000000000002</v>
      </c>
      <c r="AF708" s="100">
        <v>3.05</v>
      </c>
      <c r="AG708" s="100">
        <v>20.169999999999998</v>
      </c>
      <c r="AH708" s="100">
        <v>14.879999999999999</v>
      </c>
      <c r="AI708" s="100">
        <v>13.74</v>
      </c>
      <c r="AJ708" s="100">
        <v>16.170000000000002</v>
      </c>
      <c r="AK708" s="100">
        <v>14.39</v>
      </c>
      <c r="AL708" s="100">
        <v>24130</v>
      </c>
      <c r="AM708" s="100">
        <v>0.48</v>
      </c>
      <c r="AN708" s="100">
        <v>0.87</v>
      </c>
      <c r="AO708" s="110">
        <f t="shared" si="180"/>
        <v>-7.9641625848556128</v>
      </c>
      <c r="AP708" s="111">
        <f t="shared" si="181"/>
        <v>7.7343668269090919</v>
      </c>
      <c r="AQ708" s="112">
        <f t="shared" si="182"/>
        <v>45.877444309152658</v>
      </c>
      <c r="AR708" s="101">
        <f>INDEX(Historical!$C$7:$C$1045,MATCH(B708,Historical!$B$7:$B$1045,0))*IF(AH708="n/a",1.03,IF(AH708&lt;0,1.01,IF(AH708&gt;10,1.1,(1+AH708/100))))</f>
        <v>4.0040000000000004</v>
      </c>
      <c r="AS708" s="109">
        <f t="shared" si="183"/>
        <v>4.4044000000000008</v>
      </c>
      <c r="AT708" s="109">
        <f t="shared" si="190"/>
        <v>4.8448400000000014</v>
      </c>
      <c r="AU708" s="109">
        <f t="shared" si="190"/>
        <v>5.3293240000000015</v>
      </c>
      <c r="AV708" s="109">
        <f t="shared" si="190"/>
        <v>5.8622564000000024</v>
      </c>
      <c r="AW708" s="109">
        <f t="shared" si="185"/>
        <v>24.444820400000008</v>
      </c>
      <c r="AX708" s="113">
        <f t="shared" si="186"/>
        <v>9.541303825136616</v>
      </c>
      <c r="AY708" s="698">
        <v>0.55000000000000004</v>
      </c>
      <c r="AZ708" s="100">
        <v>-6.36</v>
      </c>
      <c r="BA708" s="100">
        <v>-27.38</v>
      </c>
      <c r="BB708" s="100">
        <v>-12.25</v>
      </c>
      <c r="BC708" s="100">
        <v>-19.170000000000002</v>
      </c>
      <c r="BE708" s="12">
        <v>2017</v>
      </c>
      <c r="BF708" s="12">
        <f t="shared" si="188"/>
        <v>1</v>
      </c>
      <c r="BG708" s="100">
        <v>5.6099999999999994</v>
      </c>
      <c r="BH708" s="55" t="s">
        <v>121</v>
      </c>
      <c r="BI708" s="55" t="s">
        <v>122</v>
      </c>
    </row>
    <row r="709" spans="1:61" x14ac:dyDescent="0.2">
      <c r="A709" s="116" t="s">
        <v>5561</v>
      </c>
      <c r="B709" s="55" t="s">
        <v>3009</v>
      </c>
      <c r="C709" s="156" t="s">
        <v>116</v>
      </c>
      <c r="D709" s="98" t="s">
        <v>329</v>
      </c>
      <c r="E709" s="157">
        <v>6</v>
      </c>
      <c r="F709" s="2">
        <v>642</v>
      </c>
      <c r="G709" s="2" t="s">
        <v>146</v>
      </c>
      <c r="H709" s="2" t="s">
        <v>146</v>
      </c>
      <c r="I709" s="100">
        <v>362.99</v>
      </c>
      <c r="J709" s="101">
        <f t="shared" si="173"/>
        <v>0.35262679412655995</v>
      </c>
      <c r="K709" s="104">
        <v>0.32</v>
      </c>
      <c r="L709" s="71">
        <v>4</v>
      </c>
      <c r="M709" s="28">
        <f t="shared" si="174"/>
        <v>1.28</v>
      </c>
      <c r="N709" s="103" t="s">
        <v>1553</v>
      </c>
      <c r="O709" s="104">
        <v>0.28000000000000003</v>
      </c>
      <c r="P709" s="158">
        <v>46072</v>
      </c>
      <c r="Q709" s="158">
        <v>46086</v>
      </c>
      <c r="R709" s="28">
        <f t="shared" si="175"/>
        <v>14.285714285714276</v>
      </c>
      <c r="S709" s="105">
        <f>IF(INDEX(Historical!$D$7:$D1727,MATCH(B709,Historical!$B$7:$B$1044,0))=0,"n/a",(INDEX(Historical!$C$7:$C$1044,MATCH(B709,Historical!$B$7:$B$1044,0))/INDEX(Historical!$D$7:$D$1044,MATCH(B709,Historical!$B$7:$B$1044,0))-1)*100)</f>
        <v>12.000000000000011</v>
      </c>
      <c r="T709" s="105">
        <f>IF(INDEX(Historical!$F$7:$F$1044,MATCH(B709,Historical!$B$7:$B$1044,0))=0,"n/a",((INDEX(Historical!$C$7:$C$1044,MATCH(B709,Historical!$B$7:$B$1044,0))/INDEX(Historical!$F$7:$F$1044,MATCH(B709,Historical!$B$7:$B$1044,0)))^(1/3)-1)*100)</f>
        <v>13.798047356553855</v>
      </c>
      <c r="U709" s="105">
        <f>IF(INDEX(Historical!$H$7:$H$1044,MATCH(B709,Historical!$B$7:$B$1044,0))=0,"n/a",((INDEX(Historical!$C$7:$C$1044,MATCH(B709,Historical!$B$7:$B$1044,0))/INDEX(Historical!$H$7:$H$1044,MATCH(B709,Historical!$B$7:$B$1044,0)))^(1/5)-1)*100)</f>
        <v>16.417641675430804</v>
      </c>
      <c r="V709" s="105">
        <f>IF(INDEX(Historical!$M$7:$M$1044,MATCH(B709,Historical!$B$7:$B$1044,0))=0,"n/a",((INDEX(Historical!$C$7:$C$1044,MATCH(B709,Historical!$B$7:$B$1044,0))/INDEX(Historical!$M$7:$M$1044,MATCH(B709,Historical!$B$7:$B$1044,0)))^(1/10)-1)*100)</f>
        <v>10.8449222600272</v>
      </c>
      <c r="W709" s="106">
        <f t="shared" si="176"/>
        <v>1.5138551740424948</v>
      </c>
      <c r="X709" s="107">
        <f t="shared" si="177"/>
        <v>1.1768918763749681</v>
      </c>
      <c r="Y709" s="162"/>
      <c r="Z709" s="101">
        <f t="shared" si="178"/>
        <v>15.32934131736527</v>
      </c>
      <c r="AA709" s="109">
        <f t="shared" si="179"/>
        <v>43.471856287425155</v>
      </c>
      <c r="AB709" s="71">
        <v>9</v>
      </c>
      <c r="AC709" s="100">
        <v>8.35</v>
      </c>
      <c r="AD709" s="100">
        <v>1.69</v>
      </c>
      <c r="AE709" s="100">
        <v>5.41</v>
      </c>
      <c r="AF709" s="100">
        <v>8.3800000000000008</v>
      </c>
      <c r="AG709" s="100">
        <v>21.13</v>
      </c>
      <c r="AH709" s="100">
        <v>28.89</v>
      </c>
      <c r="AI709" s="100">
        <v>15.740000000000002</v>
      </c>
      <c r="AJ709" s="100">
        <v>13.950000000000001</v>
      </c>
      <c r="AK709" s="100">
        <v>20.849999999999998</v>
      </c>
      <c r="AL709" s="100">
        <v>21640</v>
      </c>
      <c r="AM709" s="100">
        <v>0.4</v>
      </c>
      <c r="AN709" s="100">
        <v>0.44</v>
      </c>
      <c r="AO709" s="110">
        <f t="shared" si="180"/>
        <v>-26.701587817867789</v>
      </c>
      <c r="AP709" s="111">
        <f t="shared" si="181"/>
        <v>16.770268469557365</v>
      </c>
      <c r="AQ709" s="112">
        <f t="shared" si="182"/>
        <v>302.37857005485262</v>
      </c>
      <c r="AR709" s="101">
        <f>INDEX(Historical!$C$7:$C$1045,MATCH(B709,Historical!$B$7:$B$1045,0))*IF(AH709="n/a",1.03,IF(AH709&lt;0,1.01,IF(AH709&gt;10,1.1,(1+AH709/100))))</f>
        <v>1.2320000000000002</v>
      </c>
      <c r="AS709" s="109">
        <f t="shared" si="183"/>
        <v>1.3552000000000004</v>
      </c>
      <c r="AT709" s="109">
        <f t="shared" si="190"/>
        <v>1.4907200000000005</v>
      </c>
      <c r="AU709" s="109">
        <f t="shared" si="190"/>
        <v>1.6397920000000006</v>
      </c>
      <c r="AV709" s="109">
        <f t="shared" si="190"/>
        <v>1.8037712000000008</v>
      </c>
      <c r="AW709" s="109">
        <f t="shared" si="185"/>
        <v>7.5214832000000023</v>
      </c>
      <c r="AX709" s="113">
        <f t="shared" si="186"/>
        <v>2.0720910217912345</v>
      </c>
      <c r="AY709" s="698">
        <v>0.93</v>
      </c>
      <c r="AZ709" s="100">
        <v>99.87</v>
      </c>
      <c r="BA709" s="100">
        <v>-10.81</v>
      </c>
      <c r="BB709" s="100">
        <v>-3.75</v>
      </c>
      <c r="BC709" s="100">
        <v>19.11</v>
      </c>
      <c r="BE709" s="12">
        <v>2021</v>
      </c>
      <c r="BF709" s="12">
        <f t="shared" si="188"/>
        <v>0</v>
      </c>
      <c r="BG709" s="100">
        <v>10.86</v>
      </c>
      <c r="BH709" s="55" t="s">
        <v>121</v>
      </c>
      <c r="BI709" s="55" t="s">
        <v>122</v>
      </c>
    </row>
    <row r="710" spans="1:61" x14ac:dyDescent="0.2">
      <c r="A710" s="55" t="s">
        <v>1363</v>
      </c>
      <c r="B710" s="55" t="s">
        <v>1364</v>
      </c>
      <c r="C710" s="156" t="s">
        <v>162</v>
      </c>
      <c r="D710" s="98" t="s">
        <v>296</v>
      </c>
      <c r="E710" s="157">
        <v>23</v>
      </c>
      <c r="F710" s="2">
        <v>170</v>
      </c>
      <c r="G710" s="2" t="s">
        <v>119</v>
      </c>
      <c r="H710" s="2" t="s">
        <v>118</v>
      </c>
      <c r="I710" s="100">
        <v>82.95</v>
      </c>
      <c r="J710" s="101">
        <f t="shared" si="173"/>
        <v>2.8571428571428572</v>
      </c>
      <c r="K710" s="104">
        <v>0.59250000000000003</v>
      </c>
      <c r="L710" s="71">
        <v>4</v>
      </c>
      <c r="M710" s="28">
        <f t="shared" si="174"/>
        <v>2.37</v>
      </c>
      <c r="N710" s="103" t="s">
        <v>433</v>
      </c>
      <c r="O710" s="104">
        <v>0.56999999999999995</v>
      </c>
      <c r="P710" s="158">
        <v>46094</v>
      </c>
      <c r="Q710" s="158">
        <v>46132</v>
      </c>
      <c r="R710" s="28">
        <f t="shared" si="175"/>
        <v>3.9473684210526452</v>
      </c>
      <c r="S710" s="105">
        <f>IF(INDEX(Historical!$D$7:$D1703,MATCH(B710,Historical!$B$7:$B$1044,0))=0,"n/a",(INDEX(Historical!$C$7:$C$1044,MATCH(B710,Historical!$B$7:$B$1044,0))/INDEX(Historical!$D$7:$D$1044,MATCH(B710,Historical!$B$7:$B$1044,0))-1)*100)</f>
        <v>4.3930635838150156</v>
      </c>
      <c r="T710" s="105">
        <f>IF(INDEX(Historical!$F$7:$F$1044,MATCH(B710,Historical!$B$7:$B$1044,0))=0,"n/a",((INDEX(Historical!$C$7:$C$1044,MATCH(B710,Historical!$B$7:$B$1044,0))/INDEX(Historical!$F$7:$F$1044,MATCH(B710,Historical!$B$7:$B$1044,0)))^(1/3)-1)*100)</f>
        <v>5.5460966695946023</v>
      </c>
      <c r="U710" s="105">
        <f>IF(INDEX(Historical!$H$7:$H$1044,MATCH(B710,Historical!$B$7:$B$1044,0))=0,"n/a",((INDEX(Historical!$C$7:$C$1044,MATCH(B710,Historical!$B$7:$B$1044,0))/INDEX(Historical!$H$7:$H$1044,MATCH(B710,Historical!$B$7:$B$1044,0)))^(1/5)-1)*100)</f>
        <v>5.8989395731228633</v>
      </c>
      <c r="V710" s="105">
        <f>IF(INDEX(Historical!$M$7:$M$1044,MATCH(B710,Historical!$B$7:$B$1044,0))=0,"n/a",((INDEX(Historical!$C$7:$C$1044,MATCH(B710,Historical!$B$7:$B$1044,0))/INDEX(Historical!$M$7:$M$1044,MATCH(B710,Historical!$B$7:$B$1044,0)))^(1/10)-1)*100)</f>
        <v>6.0048464743126528</v>
      </c>
      <c r="W710" s="106">
        <f t="shared" si="176"/>
        <v>0.98236309593545235</v>
      </c>
      <c r="X710" s="107">
        <f t="shared" si="177"/>
        <v>1.4045094221721102</v>
      </c>
      <c r="Y710" s="55"/>
      <c r="Z710" s="101">
        <f t="shared" si="178"/>
        <v>69.298245614035096</v>
      </c>
      <c r="AA710" s="109">
        <f t="shared" si="179"/>
        <v>24.254385964912281</v>
      </c>
      <c r="AB710" s="71">
        <v>12</v>
      </c>
      <c r="AC710" s="100">
        <v>3.42</v>
      </c>
      <c r="AD710" s="100">
        <v>1.92</v>
      </c>
      <c r="AE710" s="100">
        <v>3.53</v>
      </c>
      <c r="AF710" s="100">
        <v>2.19</v>
      </c>
      <c r="AG710" s="100">
        <v>9.36</v>
      </c>
      <c r="AH710" s="100">
        <v>8.3000000000000007</v>
      </c>
      <c r="AI710" s="100">
        <v>10.26</v>
      </c>
      <c r="AJ710" s="100">
        <v>4.2</v>
      </c>
      <c r="AK710" s="100">
        <v>9.5399999999999991</v>
      </c>
      <c r="AL710" s="100">
        <v>51770</v>
      </c>
      <c r="AM710" s="100">
        <v>0.18</v>
      </c>
      <c r="AN710" s="100">
        <v>1.53</v>
      </c>
      <c r="AO710" s="110">
        <f t="shared" si="180"/>
        <v>-15.49830353464656</v>
      </c>
      <c r="AP710" s="111">
        <f t="shared" si="181"/>
        <v>8.756082430265721</v>
      </c>
      <c r="AQ710" s="112">
        <f t="shared" si="182"/>
        <v>53.647656471490926</v>
      </c>
      <c r="AR710" s="101">
        <f>INDEX(Historical!$C$7:$C$1045,MATCH(B710,Historical!$B$7:$B$1045,0))*IF(AH710="n/a",1.03,IF(AH710&lt;0,1.01,IF(AH710&gt;10,1.1,(1+AH710/100))))</f>
        <v>2.4448724999999998</v>
      </c>
      <c r="AS710" s="109">
        <f t="shared" si="183"/>
        <v>2.6893597499999999</v>
      </c>
      <c r="AT710" s="109">
        <f t="shared" si="190"/>
        <v>2.9459246701499997</v>
      </c>
      <c r="AU710" s="109">
        <f t="shared" si="190"/>
        <v>3.2269658836823094</v>
      </c>
      <c r="AV710" s="109">
        <f t="shared" si="190"/>
        <v>3.5348184289856013</v>
      </c>
      <c r="AW710" s="109">
        <f t="shared" si="185"/>
        <v>14.841941232817909</v>
      </c>
      <c r="AX710" s="113">
        <f t="shared" si="186"/>
        <v>17.892635603156005</v>
      </c>
      <c r="AY710" s="698">
        <v>0.39</v>
      </c>
      <c r="AZ710" s="100">
        <v>27.200000000000003</v>
      </c>
      <c r="BA710" s="100">
        <v>-1.52</v>
      </c>
      <c r="BB710" s="100">
        <v>2.79</v>
      </c>
      <c r="BC710" s="100">
        <v>7.2700000000000005</v>
      </c>
      <c r="BE710" s="12">
        <v>2004</v>
      </c>
      <c r="BF710" s="12">
        <f t="shared" si="188"/>
        <v>2</v>
      </c>
      <c r="BG710" s="100">
        <v>2.5700000000000003</v>
      </c>
      <c r="BH710" s="55" t="s">
        <v>121</v>
      </c>
      <c r="BI710" s="55" t="s">
        <v>122</v>
      </c>
    </row>
    <row r="711" spans="1:61" x14ac:dyDescent="0.2">
      <c r="A711" s="55" t="s">
        <v>536</v>
      </c>
      <c r="B711" s="55" t="s">
        <v>537</v>
      </c>
      <c r="C711" s="156" t="s">
        <v>263</v>
      </c>
      <c r="D711" s="98" t="s">
        <v>264</v>
      </c>
      <c r="E711" s="157">
        <v>43</v>
      </c>
      <c r="F711" s="2">
        <v>65</v>
      </c>
      <c r="G711" s="2" t="s">
        <v>119</v>
      </c>
      <c r="H711" s="2" t="s">
        <v>119</v>
      </c>
      <c r="I711" s="100">
        <v>154.33000000000001</v>
      </c>
      <c r="J711" s="101">
        <f t="shared" ref="J711:J774" si="191">(M711/I711)*100</f>
        <v>2.6696040951208451</v>
      </c>
      <c r="K711" s="104">
        <v>1.03</v>
      </c>
      <c r="L711" s="71">
        <v>4</v>
      </c>
      <c r="M711" s="28">
        <f t="shared" ref="M711:M774" si="192">K711*L711</f>
        <v>4.12</v>
      </c>
      <c r="N711" s="103" t="s">
        <v>168</v>
      </c>
      <c r="O711" s="104">
        <v>0.99</v>
      </c>
      <c r="P711" s="158">
        <v>45975</v>
      </c>
      <c r="Q711" s="158">
        <v>46001</v>
      </c>
      <c r="R711" s="28">
        <f t="shared" ref="R711:R717" si="193">(K711-O711)/O711*100</f>
        <v>4.0404040404040442</v>
      </c>
      <c r="S711" s="105">
        <f>IF(INDEX(Historical!$D$7:$D1704,MATCH(B711,Historical!$B$7:$B$1044,0))=0,"n/a",(INDEX(Historical!$C$7:$C$1044,MATCH(B711,Historical!$B$7:$B$1044,0))/INDEX(Historical!$D$7:$D$1044,MATCH(B711,Historical!$B$7:$B$1044,0))-1)*100)</f>
        <v>4.1666666666666741</v>
      </c>
      <c r="T711" s="105">
        <f>IF(INDEX(Historical!$F$7:$F$1044,MATCH(B711,Historical!$B$7:$B$1044,0))=0,"n/a",((INDEX(Historical!$C$7:$C$1044,MATCH(B711,Historical!$B$7:$B$1044,0))/INDEX(Historical!$F$7:$F$1044,MATCH(B711,Historical!$B$7:$B$1044,0)))^(1/3)-1)*100)</f>
        <v>4.0584164967013336</v>
      </c>
      <c r="U711" s="105">
        <f>IF(INDEX(Historical!$H$7:$H$1044,MATCH(B711,Historical!$B$7:$B$1044,0))=0,"n/a",((INDEX(Historical!$C$7:$C$1044,MATCH(B711,Historical!$B$7:$B$1044,0))/INDEX(Historical!$H$7:$H$1044,MATCH(B711,Historical!$B$7:$B$1044,0)))^(1/5)-1)*100)</f>
        <v>2.8243918267097934</v>
      </c>
      <c r="V711" s="105">
        <f>IF(INDEX(Historical!$M$7:$M$1044,MATCH(B711,Historical!$B$7:$B$1044,0))=0,"n/a",((INDEX(Historical!$C$7:$C$1044,MATCH(B711,Historical!$B$7:$B$1044,0))/INDEX(Historical!$M$7:$M$1044,MATCH(B711,Historical!$B$7:$B$1044,0)))^(1/10)-1)*100)</f>
        <v>3.3395938566434413</v>
      </c>
      <c r="W711" s="106">
        <f t="shared" ref="W711:W774" si="194">IF(OR(U711&lt;=0,U711="n/a",V711&lt;=0,V711="n/a"),"n/a",U711/V711)</f>
        <v>0.84572913592209464</v>
      </c>
      <c r="X711" s="107" t="str">
        <f t="shared" ref="X711:X717" si="195">IF(OR(AJ711&lt;=0,AJ711="n/a",U711&lt;=0,U711="n/a"),"n/a",U711/AJ711)</f>
        <v>n/a</v>
      </c>
      <c r="Y711" s="162"/>
      <c r="Z711" s="101">
        <f t="shared" ref="Z711:Z717" si="196">IF(OR(AC711&lt;0.01,AC711="n/a"),"n/a",M711/AC711*100)</f>
        <v>61.584454409566511</v>
      </c>
      <c r="AA711" s="109">
        <f t="shared" ref="AA711:AA717" si="197">IF(OR(AC711&lt;0.01,AC711="n/a"),"n/a",I711/AC711)</f>
        <v>23.068759342301945</v>
      </c>
      <c r="AB711" s="71">
        <v>12</v>
      </c>
      <c r="AC711" s="100">
        <v>6.69</v>
      </c>
      <c r="AD711" s="100">
        <v>1.01</v>
      </c>
      <c r="AE711" s="100">
        <v>1.98</v>
      </c>
      <c r="AF711" s="100">
        <v>2.4900000000000002</v>
      </c>
      <c r="AG711" s="100">
        <v>11.03</v>
      </c>
      <c r="AH711" s="100">
        <v>41.69</v>
      </c>
      <c r="AI711" s="100">
        <v>0.05</v>
      </c>
      <c r="AJ711" s="100" t="s">
        <v>142</v>
      </c>
      <c r="AK711" s="100">
        <v>15.440000000000001</v>
      </c>
      <c r="AL711" s="100">
        <v>641480</v>
      </c>
      <c r="AM711" s="100">
        <v>0.26</v>
      </c>
      <c r="AN711" s="100">
        <v>0.19</v>
      </c>
      <c r="AO711" s="110">
        <f t="shared" ref="AO711:AO717" si="198">IF(U711="n/a","n/a",IF(AA711&lt;0,"n/a",IF(AA711="n/a","n/a",J711+U711-AA711)))</f>
        <v>-17.574763420471307</v>
      </c>
      <c r="AP711" s="111">
        <f t="shared" ref="AP711:AP717" si="199">IF(U711="n/a","n/a",J711+U711)</f>
        <v>5.4939959218306385</v>
      </c>
      <c r="AQ711" s="112">
        <f t="shared" ref="AQ711:AQ717" si="200">IF(OR(AC711&lt;0.01,AC711="n/a",AF711="n/a"),"n/a",(I711/SQRT(22.5*AC711*(I711/AF711))-1)*100)</f>
        <v>59.779307188011124</v>
      </c>
      <c r="AR711" s="101">
        <f>INDEX(Historical!$C$7:$C$1045,MATCH(B711,Historical!$B$7:$B$1045,0))*IF(AH711="n/a",1.03,IF(AH711&lt;0,1.01,IF(AH711&gt;10,1.1,(1+AH711/100))))</f>
        <v>4.4000000000000004</v>
      </c>
      <c r="AS711" s="109">
        <f t="shared" ref="AS711:AS774" si="201">IF($AI711="n/a",1.03*AR711,IF($AI711&lt;0,1.01*AR711,IF($AI711&gt;10,1.1*AR711,(1+$AI711/100)*AR711)))</f>
        <v>4.4022000000000006</v>
      </c>
      <c r="AT711" s="109">
        <f t="shared" si="190"/>
        <v>4.8424200000000006</v>
      </c>
      <c r="AU711" s="109">
        <f t="shared" si="190"/>
        <v>5.3266620000000007</v>
      </c>
      <c r="AV711" s="109">
        <f t="shared" si="190"/>
        <v>5.8593282000000011</v>
      </c>
      <c r="AW711" s="109">
        <f t="shared" ref="AW711:AW774" si="202">SUM(AR711:AV711)</f>
        <v>24.830610200000002</v>
      </c>
      <c r="AX711" s="113">
        <f t="shared" ref="AX711:AX774" si="203">AW711/I711*100</f>
        <v>16.08929579472559</v>
      </c>
      <c r="AY711" s="698">
        <v>0.2</v>
      </c>
      <c r="AZ711" s="100">
        <v>52.52</v>
      </c>
      <c r="BA711" s="100">
        <v>-12.520000000000001</v>
      </c>
      <c r="BB711" s="100">
        <v>-0.3</v>
      </c>
      <c r="BC711" s="100">
        <v>20.919999999999998</v>
      </c>
      <c r="BE711" s="12">
        <v>1983</v>
      </c>
      <c r="BF711" s="12">
        <f t="shared" si="188"/>
        <v>4</v>
      </c>
      <c r="BG711" s="100">
        <v>6.39</v>
      </c>
      <c r="BH711" s="55" t="s">
        <v>121</v>
      </c>
      <c r="BI711" s="55" t="s">
        <v>122</v>
      </c>
    </row>
    <row r="712" spans="1:61" x14ac:dyDescent="0.2">
      <c r="A712" s="146" t="s">
        <v>1367</v>
      </c>
      <c r="B712" s="55" t="s">
        <v>1368</v>
      </c>
      <c r="C712" s="156" t="s">
        <v>116</v>
      </c>
      <c r="D712" s="98" t="s">
        <v>215</v>
      </c>
      <c r="E712" s="157">
        <v>16</v>
      </c>
      <c r="F712" s="2">
        <v>285</v>
      </c>
      <c r="G712" s="2" t="s">
        <v>119</v>
      </c>
      <c r="H712" s="2" t="s">
        <v>119</v>
      </c>
      <c r="I712" s="100">
        <v>118.16</v>
      </c>
      <c r="J712" s="101">
        <f t="shared" si="191"/>
        <v>1.4556533513879486</v>
      </c>
      <c r="K712" s="104">
        <v>0.43</v>
      </c>
      <c r="L712" s="71">
        <v>4</v>
      </c>
      <c r="M712" s="28">
        <f t="shared" si="192"/>
        <v>1.72</v>
      </c>
      <c r="N712" s="103" t="s">
        <v>158</v>
      </c>
      <c r="O712" s="104">
        <v>0.4</v>
      </c>
      <c r="P712" s="158">
        <v>46077</v>
      </c>
      <c r="Q712" s="158">
        <v>46105</v>
      </c>
      <c r="R712" s="28">
        <f t="shared" si="193"/>
        <v>7.4999999999999929</v>
      </c>
      <c r="S712" s="105">
        <f>IF(INDEX(Historical!$D$7:$D1706,MATCH(B712,Historical!$B$7:$B$1044,0))=0,"n/a",(INDEX(Historical!$C$7:$C$1044,MATCH(B712,Historical!$B$7:$B$1044,0))/INDEX(Historical!$D$7:$D$1044,MATCH(B712,Historical!$B$7:$B$1044,0))-1)*100)</f>
        <v>11.111111111111116</v>
      </c>
      <c r="T712" s="105">
        <f>IF(INDEX(Historical!$F$7:$F$1044,MATCH(B712,Historical!$B$7:$B$1044,0))=0,"n/a",((INDEX(Historical!$C$7:$C$1044,MATCH(B712,Historical!$B$7:$B$1044,0))/INDEX(Historical!$F$7:$F$1044,MATCH(B712,Historical!$B$7:$B$1044,0)))^(1/3)-1)*100)</f>
        <v>10.064241629820891</v>
      </c>
      <c r="U712" s="105">
        <f>IF(INDEX(Historical!$H$7:$H$1044,MATCH(B712,Historical!$B$7:$B$1044,0))=0,"n/a",((INDEX(Historical!$C$7:$C$1044,MATCH(B712,Historical!$B$7:$B$1044,0))/INDEX(Historical!$H$7:$H$1044,MATCH(B712,Historical!$B$7:$B$1044,0)))^(1/5)-1)*100)</f>
        <v>8.9976987048345336</v>
      </c>
      <c r="V712" s="105">
        <f>IF(INDEX(Historical!$M$7:$M$1044,MATCH(B712,Historical!$B$7:$B$1044,0))=0,"n/a",((INDEX(Historical!$C$7:$C$1044,MATCH(B712,Historical!$B$7:$B$1044,0))/INDEX(Historical!$M$7:$M$1044,MATCH(B712,Historical!$B$7:$B$1044,0)))^(1/10)-1)*100)</f>
        <v>11.005815998935242</v>
      </c>
      <c r="W712" s="106">
        <f t="shared" si="194"/>
        <v>0.81754035372797584</v>
      </c>
      <c r="X712" s="107">
        <f t="shared" si="195"/>
        <v>0.3941173326690553</v>
      </c>
      <c r="Y712" s="172"/>
      <c r="Z712" s="101">
        <f t="shared" si="196"/>
        <v>42.679900744416869</v>
      </c>
      <c r="AA712" s="109">
        <f t="shared" si="197"/>
        <v>29.320099255583123</v>
      </c>
      <c r="AB712" s="71">
        <v>12</v>
      </c>
      <c r="AC712" s="100">
        <v>4.03</v>
      </c>
      <c r="AD712" s="100">
        <v>2.0099999999999998</v>
      </c>
      <c r="AE712" s="100">
        <v>3.09</v>
      </c>
      <c r="AF712" s="100">
        <v>2.57</v>
      </c>
      <c r="AG712" s="100">
        <v>9</v>
      </c>
      <c r="AH712" s="100">
        <v>8.8800000000000008</v>
      </c>
      <c r="AI712" s="100">
        <v>9.7799999999999994</v>
      </c>
      <c r="AJ712" s="100">
        <v>22.830000000000002</v>
      </c>
      <c r="AK712" s="100">
        <v>9.69</v>
      </c>
      <c r="AL712" s="100">
        <v>28090</v>
      </c>
      <c r="AM712" s="100">
        <v>0.33999999999999997</v>
      </c>
      <c r="AN712" s="100">
        <v>0.19</v>
      </c>
      <c r="AO712" s="110">
        <f t="shared" si="198"/>
        <v>-18.866747199360642</v>
      </c>
      <c r="AP712" s="111">
        <f t="shared" si="199"/>
        <v>10.453352056222482</v>
      </c>
      <c r="AQ712" s="112">
        <f t="shared" si="200"/>
        <v>83.002920543603025</v>
      </c>
      <c r="AR712" s="101">
        <f>INDEX(Historical!$C$7:$C$1045,MATCH(B712,Historical!$B$7:$B$1045,0))*IF(AH712="n/a",1.03,IF(AH712&lt;0,1.01,IF(AH712&gt;10,1.1,(1+AH712/100))))</f>
        <v>1.7420800000000001</v>
      </c>
      <c r="AS712" s="109">
        <f t="shared" si="201"/>
        <v>1.9124554239999998</v>
      </c>
      <c r="AT712" s="109">
        <f t="shared" si="190"/>
        <v>2.0977723545856</v>
      </c>
      <c r="AU712" s="109">
        <f t="shared" si="190"/>
        <v>2.3010464957449446</v>
      </c>
      <c r="AV712" s="109">
        <f t="shared" si="190"/>
        <v>2.5240179011826296</v>
      </c>
      <c r="AW712" s="109">
        <f t="shared" si="202"/>
        <v>10.577372175513174</v>
      </c>
      <c r="AX712" s="113">
        <f t="shared" si="203"/>
        <v>8.95173677683918</v>
      </c>
      <c r="AY712" s="698">
        <v>1.08</v>
      </c>
      <c r="AZ712" s="100">
        <v>3.51</v>
      </c>
      <c r="BA712" s="100">
        <v>-23.41</v>
      </c>
      <c r="BB712" s="100">
        <v>-4.29</v>
      </c>
      <c r="BC712" s="100">
        <v>-13.61</v>
      </c>
      <c r="BE712" s="12">
        <v>2011</v>
      </c>
      <c r="BF712" s="12">
        <f t="shared" si="188"/>
        <v>1</v>
      </c>
      <c r="BG712" s="100">
        <v>5.8500000000000005</v>
      </c>
      <c r="BH712" s="55" t="s">
        <v>121</v>
      </c>
      <c r="BI712" s="55" t="s">
        <v>122</v>
      </c>
    </row>
    <row r="713" spans="1:61" x14ac:dyDescent="0.2">
      <c r="A713" s="123" t="s">
        <v>538</v>
      </c>
      <c r="B713" s="55" t="s">
        <v>539</v>
      </c>
      <c r="C713" s="156" t="s">
        <v>162</v>
      </c>
      <c r="D713" s="98" t="s">
        <v>163</v>
      </c>
      <c r="E713" s="157">
        <v>28</v>
      </c>
      <c r="F713" s="2">
        <v>132</v>
      </c>
      <c r="G713" s="2" t="s">
        <v>119</v>
      </c>
      <c r="H713" s="2" t="s">
        <v>119</v>
      </c>
      <c r="I713" s="100">
        <v>29.02</v>
      </c>
      <c r="J713" s="101">
        <f t="shared" si="191"/>
        <v>3.1426602343211583</v>
      </c>
      <c r="K713" s="104">
        <v>0.22800000000000001</v>
      </c>
      <c r="L713" s="71">
        <v>4</v>
      </c>
      <c r="M713" s="28">
        <f t="shared" si="192"/>
        <v>0.91200000000000003</v>
      </c>
      <c r="N713" s="103" t="s">
        <v>240</v>
      </c>
      <c r="O713" s="104">
        <v>0.21920000000000001</v>
      </c>
      <c r="P713" s="158">
        <v>46022</v>
      </c>
      <c r="Q713" s="158">
        <v>46037</v>
      </c>
      <c r="R713" s="28">
        <f t="shared" si="193"/>
        <v>4.014598540145986</v>
      </c>
      <c r="S713" s="105">
        <f>IF(INDEX(Historical!$D$7:$D1707,MATCH(B713,Historical!$B$7:$B$1044,0))=0,"n/a",(INDEX(Historical!$C$7:$C$1044,MATCH(B713,Historical!$B$7:$B$1044,0))/INDEX(Historical!$D$7:$D$1044,MATCH(B713,Historical!$B$7:$B$1044,0))-1)*100)</f>
        <v>3.9848197343453684</v>
      </c>
      <c r="T713" s="105">
        <f>IF(INDEX(Historical!$F$7:$F$1044,MATCH(B713,Historical!$B$7:$B$1044,0))=0,"n/a",((INDEX(Historical!$C$7:$C$1044,MATCH(B713,Historical!$B$7:$B$1044,0))/INDEX(Historical!$F$7:$F$1044,MATCH(B713,Historical!$B$7:$B$1044,0)))^(1/3)-1)*100)</f>
        <v>3.9943082045756473</v>
      </c>
      <c r="U713" s="105">
        <f>IF(INDEX(Historical!$H$7:$H$1044,MATCH(B713,Historical!$B$7:$B$1044,0))=0,"n/a",((INDEX(Historical!$C$7:$C$1044,MATCH(B713,Historical!$B$7:$B$1044,0))/INDEX(Historical!$H$7:$H$1044,MATCH(B713,Historical!$B$7:$B$1044,0)))^(1/5)-1)*100)</f>
        <v>3.9961238702053148</v>
      </c>
      <c r="V713" s="105">
        <f>IF(INDEX(Historical!$M$7:$M$1044,MATCH(B713,Historical!$B$7:$B$1044,0))=0,"n/a",((INDEX(Historical!$C$7:$C$1044,MATCH(B713,Historical!$B$7:$B$1044,0))/INDEX(Historical!$M$7:$M$1044,MATCH(B713,Historical!$B$7:$B$1044,0)))^(1/10)-1)*100)</f>
        <v>3.901049822044067</v>
      </c>
      <c r="W713" s="106">
        <f t="shared" si="194"/>
        <v>1.0243714006481033</v>
      </c>
      <c r="X713" s="107">
        <f t="shared" si="195"/>
        <v>2.2200688167807305</v>
      </c>
      <c r="Y713" s="161"/>
      <c r="Z713" s="101">
        <f t="shared" si="196"/>
        <v>65.611510791366911</v>
      </c>
      <c r="AA713" s="109">
        <f t="shared" si="197"/>
        <v>20.877697841726619</v>
      </c>
      <c r="AB713" s="71">
        <v>12</v>
      </c>
      <c r="AC713" s="100">
        <v>1.39</v>
      </c>
      <c r="AD713" s="100">
        <v>1.51</v>
      </c>
      <c r="AE713" s="100">
        <v>5.98</v>
      </c>
      <c r="AF713" s="100">
        <v>1.74</v>
      </c>
      <c r="AG713" s="100">
        <v>8.51</v>
      </c>
      <c r="AH713" s="100">
        <v>16.55</v>
      </c>
      <c r="AI713" s="100">
        <v>9.879999999999999</v>
      </c>
      <c r="AJ713" s="100">
        <v>1.7999999999999998</v>
      </c>
      <c r="AK713" s="100">
        <v>10.79</v>
      </c>
      <c r="AL713" s="100">
        <v>463.46</v>
      </c>
      <c r="AM713" s="100">
        <v>1.18</v>
      </c>
      <c r="AN713" s="100">
        <v>0.97</v>
      </c>
      <c r="AO713" s="110">
        <f t="shared" si="198"/>
        <v>-13.738913737200146</v>
      </c>
      <c r="AP713" s="111">
        <f t="shared" si="199"/>
        <v>7.1387841045264731</v>
      </c>
      <c r="AQ713" s="112">
        <f t="shared" si="200"/>
        <v>27.064627903553816</v>
      </c>
      <c r="AR713" s="101">
        <f>INDEX(Historical!$C$7:$C$1045,MATCH(B713,Historical!$B$7:$B$1045,0))*IF(AH713="n/a",1.03,IF(AH713&lt;0,1.01,IF(AH713&gt;10,1.1,(1+AH713/100))))</f>
        <v>0.96448000000000012</v>
      </c>
      <c r="AS713" s="109">
        <f t="shared" si="201"/>
        <v>1.0597706240000002</v>
      </c>
      <c r="AT713" s="109">
        <f t="shared" si="190"/>
        <v>1.1657476864000003</v>
      </c>
      <c r="AU713" s="109">
        <f t="shared" si="190"/>
        <v>1.2823224550400003</v>
      </c>
      <c r="AV713" s="109">
        <f t="shared" si="190"/>
        <v>1.4105547005440005</v>
      </c>
      <c r="AW713" s="109">
        <f t="shared" si="202"/>
        <v>5.8828754659840019</v>
      </c>
      <c r="AX713" s="113">
        <f t="shared" si="203"/>
        <v>20.271796919310827</v>
      </c>
      <c r="AY713" s="698">
        <v>0.63</v>
      </c>
      <c r="AZ713" s="100">
        <v>2.69</v>
      </c>
      <c r="BA713" s="100">
        <v>-18.09</v>
      </c>
      <c r="BB713" s="100">
        <v>-7.08</v>
      </c>
      <c r="BC713" s="100">
        <v>-8.24</v>
      </c>
      <c r="BE713" s="12">
        <v>1998</v>
      </c>
      <c r="BF713" s="12">
        <f t="shared" si="188"/>
        <v>3</v>
      </c>
      <c r="BG713" s="100">
        <v>2.9899999999999998</v>
      </c>
      <c r="BH713" s="55" t="s">
        <v>121</v>
      </c>
      <c r="BI713" s="55" t="s">
        <v>122</v>
      </c>
    </row>
    <row r="714" spans="1:61" x14ac:dyDescent="0.2">
      <c r="A714" s="116" t="s">
        <v>1701</v>
      </c>
      <c r="B714" s="55" t="s">
        <v>1702</v>
      </c>
      <c r="C714" s="156" t="s">
        <v>335</v>
      </c>
      <c r="D714" s="98" t="s">
        <v>377</v>
      </c>
      <c r="E714" s="157">
        <v>9</v>
      </c>
      <c r="F714" s="2">
        <v>542</v>
      </c>
      <c r="G714" s="2" t="s">
        <v>146</v>
      </c>
      <c r="H714" s="2" t="s">
        <v>146</v>
      </c>
      <c r="I714" s="100">
        <v>159.65</v>
      </c>
      <c r="J714" s="101">
        <f t="shared" si="191"/>
        <v>1.8791105543376134</v>
      </c>
      <c r="K714" s="104">
        <v>0.75</v>
      </c>
      <c r="L714" s="71">
        <v>4</v>
      </c>
      <c r="M714" s="28">
        <f t="shared" si="192"/>
        <v>3</v>
      </c>
      <c r="N714" s="103" t="s">
        <v>395</v>
      </c>
      <c r="O714" s="104">
        <v>0.71</v>
      </c>
      <c r="P714" s="158">
        <v>46073</v>
      </c>
      <c r="Q714" s="158">
        <v>46087</v>
      </c>
      <c r="R714" s="28">
        <f t="shared" si="193"/>
        <v>5.6338028169014134</v>
      </c>
      <c r="S714" s="105">
        <f>IF(INDEX(Historical!$D$7:$D1708,MATCH(B714,Historical!$B$7:$B$1044,0))=0,"n/a",(INDEX(Historical!$C$7:$C$1044,MATCH(B714,Historical!$B$7:$B$1044,0))/INDEX(Historical!$D$7:$D$1044,MATCH(B714,Historical!$B$7:$B$1044,0))-1)*100)</f>
        <v>5.9701492537313383</v>
      </c>
      <c r="T714" s="105">
        <f>IF(INDEX(Historical!$F$7:$F$1044,MATCH(B714,Historical!$B$7:$B$1044,0))=0,"n/a",((INDEX(Historical!$C$7:$C$1044,MATCH(B714,Historical!$B$7:$B$1044,0))/INDEX(Historical!$F$7:$F$1044,MATCH(B714,Historical!$B$7:$B$1044,0)))^(1/3)-1)*100)</f>
        <v>7.5955965238099665</v>
      </c>
      <c r="U714" s="105">
        <f>IF(INDEX(Historical!$H$7:$H$1044,MATCH(B714,Historical!$B$7:$B$1044,0))=0,"n/a",((INDEX(Historical!$C$7:$C$1044,MATCH(B714,Historical!$B$7:$B$1044,0))/INDEX(Historical!$H$7:$H$1044,MATCH(B714,Historical!$B$7:$B$1044,0)))^(1/5)-1)*100)</f>
        <v>8.6005683655068221</v>
      </c>
      <c r="V714" s="105">
        <f>IF(INDEX(Historical!$M$7:$M$1044,MATCH(B714,Historical!$B$7:$B$1044,0))=0,"n/a",((INDEX(Historical!$C$7:$C$1044,MATCH(B714,Historical!$B$7:$B$1044,0))/INDEX(Historical!$M$7:$M$1044,MATCH(B714,Historical!$B$7:$B$1044,0)))^(1/10)-1)*100)</f>
        <v>8.8596687993123258</v>
      </c>
      <c r="W714" s="106">
        <f t="shared" si="194"/>
        <v>0.97075506549120494</v>
      </c>
      <c r="X714" s="107">
        <f t="shared" si="195"/>
        <v>0.63660757701752946</v>
      </c>
      <c r="Y714" s="165"/>
      <c r="Z714" s="101">
        <f t="shared" si="196"/>
        <v>48.387096774193544</v>
      </c>
      <c r="AA714" s="109">
        <f t="shared" si="197"/>
        <v>25.75</v>
      </c>
      <c r="AB714" s="71">
        <v>12</v>
      </c>
      <c r="AC714" s="100">
        <v>6.2</v>
      </c>
      <c r="AD714" s="100">
        <v>1.85</v>
      </c>
      <c r="AE714" s="100">
        <v>5.2</v>
      </c>
      <c r="AF714" s="100" t="s">
        <v>142</v>
      </c>
      <c r="AG714" s="100" t="s">
        <v>142</v>
      </c>
      <c r="AH714" s="100">
        <v>11.469999999999999</v>
      </c>
      <c r="AI714" s="100">
        <v>11.23</v>
      </c>
      <c r="AJ714" s="100">
        <v>13.51</v>
      </c>
      <c r="AK714" s="100">
        <v>11.49</v>
      </c>
      <c r="AL714" s="100">
        <v>44090</v>
      </c>
      <c r="AM714" s="100">
        <v>0.15</v>
      </c>
      <c r="AN714" s="100" t="s">
        <v>142</v>
      </c>
      <c r="AO714" s="110">
        <f t="shared" si="198"/>
        <v>-15.270321080155565</v>
      </c>
      <c r="AP714" s="111">
        <f t="shared" si="199"/>
        <v>10.479678919844435</v>
      </c>
      <c r="AQ714" s="112" t="str">
        <f t="shared" si="200"/>
        <v>n/a</v>
      </c>
      <c r="AR714" s="101">
        <f>INDEX(Historical!$C$7:$C$1045,MATCH(B714,Historical!$B$7:$B$1045,0))*IF(AH714="n/a",1.03,IF(AH714&lt;0,1.01,IF(AH714&gt;10,1.1,(1+AH714/100))))</f>
        <v>3.1240000000000001</v>
      </c>
      <c r="AS714" s="109">
        <f t="shared" si="201"/>
        <v>3.4364000000000003</v>
      </c>
      <c r="AT714" s="109">
        <f t="shared" si="190"/>
        <v>3.7800400000000005</v>
      </c>
      <c r="AU714" s="109">
        <f t="shared" si="190"/>
        <v>4.1580440000000012</v>
      </c>
      <c r="AV714" s="109">
        <f t="shared" si="190"/>
        <v>4.5738484000000019</v>
      </c>
      <c r="AW714" s="109">
        <f t="shared" si="202"/>
        <v>19.072332400000004</v>
      </c>
      <c r="AX714" s="113">
        <f t="shared" si="203"/>
        <v>11.946340369558412</v>
      </c>
      <c r="AY714" s="698">
        <v>0.61</v>
      </c>
      <c r="AZ714" s="100">
        <v>16.25</v>
      </c>
      <c r="BA714" s="100">
        <v>-5.75</v>
      </c>
      <c r="BB714" s="100">
        <v>-0.16999999999999998</v>
      </c>
      <c r="BC714" s="100">
        <v>4.9799999999999995</v>
      </c>
      <c r="BE714" s="12">
        <v>2018</v>
      </c>
      <c r="BF714" s="12">
        <f t="shared" si="188"/>
        <v>1</v>
      </c>
      <c r="BG714" s="100">
        <v>23.380000000000003</v>
      </c>
      <c r="BH714" s="55" t="s">
        <v>121</v>
      </c>
      <c r="BI714" s="55" t="s">
        <v>122</v>
      </c>
    </row>
    <row r="715" spans="1:61" x14ac:dyDescent="0.2">
      <c r="A715" s="116" t="s">
        <v>1369</v>
      </c>
      <c r="B715" s="55" t="s">
        <v>1370</v>
      </c>
      <c r="C715" s="156" t="s">
        <v>134</v>
      </c>
      <c r="D715" s="98" t="s">
        <v>157</v>
      </c>
      <c r="E715" s="157">
        <v>13</v>
      </c>
      <c r="F715" s="2">
        <v>410</v>
      </c>
      <c r="G715" s="2" t="s">
        <v>119</v>
      </c>
      <c r="H715" s="2" t="s">
        <v>119</v>
      </c>
      <c r="I715" s="100">
        <v>63.42</v>
      </c>
      <c r="J715" s="101">
        <f t="shared" si="191"/>
        <v>2.8382213812677386</v>
      </c>
      <c r="K715" s="104">
        <v>0.45</v>
      </c>
      <c r="L715" s="71">
        <v>4</v>
      </c>
      <c r="M715" s="28">
        <f t="shared" si="192"/>
        <v>1.8</v>
      </c>
      <c r="N715" s="103" t="s">
        <v>1133</v>
      </c>
      <c r="O715" s="104">
        <v>0.43</v>
      </c>
      <c r="P715" s="158">
        <v>45883</v>
      </c>
      <c r="Q715" s="158">
        <v>45890</v>
      </c>
      <c r="R715" s="28">
        <f t="shared" si="193"/>
        <v>4.6511627906976782</v>
      </c>
      <c r="S715" s="105">
        <f>IF(INDEX(Historical!$D$7:$D1709,MATCH(B715,Historical!$B$7:$B$1044,0))=0,"n/a",(INDEX(Historical!$C$7:$C$1044,MATCH(B715,Historical!$B$7:$B$1044,0))/INDEX(Historical!$D$7:$D$1044,MATCH(B715,Historical!$B$7:$B$1044,0))-1)*100)</f>
        <v>6.024096385542177</v>
      </c>
      <c r="T715" s="105">
        <f>IF(INDEX(Historical!$F$7:$F$1044,MATCH(B715,Historical!$B$7:$B$1044,0))=0,"n/a",((INDEX(Historical!$C$7:$C$1044,MATCH(B715,Historical!$B$7:$B$1044,0))/INDEX(Historical!$F$7:$F$1044,MATCH(B715,Historical!$B$7:$B$1044,0)))^(1/3)-1)*100)</f>
        <v>3.6617477807562526</v>
      </c>
      <c r="U715" s="105">
        <f>IF(INDEX(Historical!$H$7:$H$1044,MATCH(B715,Historical!$B$7:$B$1044,0))=0,"n/a",((INDEX(Historical!$C$7:$C$1044,MATCH(B715,Historical!$B$7:$B$1044,0))/INDEX(Historical!$H$7:$H$1044,MATCH(B715,Historical!$B$7:$B$1044,0)))^(1/5)-1)*100)</f>
        <v>5.291848906511043</v>
      </c>
      <c r="V715" s="105">
        <f>IF(INDEX(Historical!$M$7:$M$1044,MATCH(B715,Historical!$B$7:$B$1044,0))=0,"n/a",((INDEX(Historical!$C$7:$C$1044,MATCH(B715,Historical!$B$7:$B$1044,0))/INDEX(Historical!$M$7:$M$1044,MATCH(B715,Historical!$B$7:$B$1044,0)))^(1/10)-1)*100)</f>
        <v>23.11444133449163</v>
      </c>
      <c r="W715" s="106">
        <f t="shared" si="194"/>
        <v>0.22894124196782928</v>
      </c>
      <c r="X715" s="107">
        <f t="shared" si="195"/>
        <v>0.35974499704357871</v>
      </c>
      <c r="Y715" s="162"/>
      <c r="Z715" s="101">
        <f t="shared" si="196"/>
        <v>27.993779160186627</v>
      </c>
      <c r="AA715" s="109">
        <f t="shared" si="197"/>
        <v>9.863141524105755</v>
      </c>
      <c r="AB715" s="71">
        <v>12</v>
      </c>
      <c r="AC715" s="100">
        <v>6.43</v>
      </c>
      <c r="AD715" s="100">
        <v>1.44</v>
      </c>
      <c r="AE715" s="100">
        <v>1.89</v>
      </c>
      <c r="AF715" s="100">
        <v>1.29</v>
      </c>
      <c r="AG715" s="100">
        <v>13.99</v>
      </c>
      <c r="AH715" s="100">
        <v>7.31</v>
      </c>
      <c r="AI715" s="100">
        <v>4.93</v>
      </c>
      <c r="AJ715" s="100">
        <v>14.71</v>
      </c>
      <c r="AK715" s="100">
        <v>6.52</v>
      </c>
      <c r="AL715" s="100">
        <v>9330</v>
      </c>
      <c r="AM715" s="100">
        <v>1.5699999999999998</v>
      </c>
      <c r="AN715" s="100">
        <v>0.32</v>
      </c>
      <c r="AO715" s="110">
        <f t="shared" si="198"/>
        <v>-1.7330712363269729</v>
      </c>
      <c r="AP715" s="111">
        <f t="shared" si="199"/>
        <v>8.130070287778782</v>
      </c>
      <c r="AQ715" s="112">
        <f t="shared" si="200"/>
        <v>-24.801144907957763</v>
      </c>
      <c r="AR715" s="101">
        <f>INDEX(Historical!$C$7:$C$1045,MATCH(B715,Historical!$B$7:$B$1045,0))*IF(AH715="n/a",1.03,IF(AH715&lt;0,1.01,IF(AH715&gt;10,1.1,(1+AH715/100))))</f>
        <v>1.8886559999999999</v>
      </c>
      <c r="AS715" s="109">
        <f t="shared" si="201"/>
        <v>1.9817667407999997</v>
      </c>
      <c r="AT715" s="109">
        <f t="shared" si="190"/>
        <v>2.1109779323001594</v>
      </c>
      <c r="AU715" s="109">
        <f t="shared" si="190"/>
        <v>2.2486136934861296</v>
      </c>
      <c r="AV715" s="109">
        <f t="shared" si="190"/>
        <v>2.3952233063014252</v>
      </c>
      <c r="AW715" s="109">
        <f t="shared" si="202"/>
        <v>10.625237672887714</v>
      </c>
      <c r="AX715" s="113">
        <f t="shared" si="203"/>
        <v>16.753764857911879</v>
      </c>
      <c r="AY715" s="698">
        <v>0.81</v>
      </c>
      <c r="AZ715" s="100">
        <v>45.33</v>
      </c>
      <c r="BA715" s="100">
        <v>-4.16</v>
      </c>
      <c r="BB715" s="100">
        <v>7.9799999999999995</v>
      </c>
      <c r="BC715" s="100">
        <v>11.49</v>
      </c>
      <c r="BE715" s="12">
        <v>2013</v>
      </c>
      <c r="BF715" s="12">
        <f t="shared" si="188"/>
        <v>1</v>
      </c>
      <c r="BG715" s="100">
        <v>1.08</v>
      </c>
      <c r="BH715" s="55" t="s">
        <v>121</v>
      </c>
      <c r="BI715" s="55" t="s">
        <v>122</v>
      </c>
    </row>
    <row r="716" spans="1:61" x14ac:dyDescent="0.2">
      <c r="A716" s="146" t="s">
        <v>1371</v>
      </c>
      <c r="B716" s="55" t="s">
        <v>1372</v>
      </c>
      <c r="C716" s="156" t="s">
        <v>180</v>
      </c>
      <c r="D716" s="98" t="s">
        <v>358</v>
      </c>
      <c r="E716" s="157">
        <v>14</v>
      </c>
      <c r="F716" s="2">
        <v>379</v>
      </c>
      <c r="G716" s="2" t="s">
        <v>146</v>
      </c>
      <c r="H716" s="2" t="s">
        <v>146</v>
      </c>
      <c r="I716" s="100">
        <v>114.97</v>
      </c>
      <c r="J716" s="101">
        <f t="shared" si="191"/>
        <v>1.8439592937287987</v>
      </c>
      <c r="K716" s="104">
        <v>0.53</v>
      </c>
      <c r="L716" s="71">
        <v>4</v>
      </c>
      <c r="M716" s="28">
        <f t="shared" si="192"/>
        <v>2.12</v>
      </c>
      <c r="N716" s="103" t="s">
        <v>136</v>
      </c>
      <c r="O716" s="104">
        <v>0.5</v>
      </c>
      <c r="P716" s="158">
        <v>46042</v>
      </c>
      <c r="Q716" s="158">
        <v>46084</v>
      </c>
      <c r="R716" s="28">
        <f t="shared" si="193"/>
        <v>6.0000000000000053</v>
      </c>
      <c r="S716" s="105">
        <f>IF(INDEX(Historical!$D$7:$D1710,MATCH(B716,Historical!$B$7:$B$1044,0))=0,"n/a",(INDEX(Historical!$C$7:$C$1044,MATCH(B716,Historical!$B$7:$B$1044,0))/INDEX(Historical!$D$7:$D$1044,MATCH(B716,Historical!$B$7:$B$1044,0))-1)*100)</f>
        <v>15.740740740740744</v>
      </c>
      <c r="T716" s="105">
        <f>IF(INDEX(Historical!$F$7:$F$1044,MATCH(B716,Historical!$B$7:$B$1044,0))=0,"n/a",((INDEX(Historical!$C$7:$C$1044,MATCH(B716,Historical!$B$7:$B$1044,0))/INDEX(Historical!$F$7:$F$1044,MATCH(B716,Historical!$B$7:$B$1044,0)))^(1/3)-1)*100)</f>
        <v>15.441567326431937</v>
      </c>
      <c r="U716" s="105">
        <f>IF(INDEX(Historical!$H$7:$H$1044,MATCH(B716,Historical!$B$7:$B$1044,0))=0,"n/a",((INDEX(Historical!$C$7:$C$1044,MATCH(B716,Historical!$B$7:$B$1044,0))/INDEX(Historical!$H$7:$H$1044,MATCH(B716,Historical!$B$7:$B$1044,0)))^(1/5)-1)*100)</f>
        <v>20.112443398143132</v>
      </c>
      <c r="V716" s="105">
        <f>IF(INDEX(Historical!$M$7:$M$1044,MATCH(B716,Historical!$B$7:$B$1044,0))=0,"n/a",((INDEX(Historical!$C$7:$C$1044,MATCH(B716,Historical!$B$7:$B$1044,0))/INDEX(Historical!$M$7:$M$1044,MATCH(B716,Historical!$B$7:$B$1044,0)))^(1/10)-1)*100)</f>
        <v>19.671074697099211</v>
      </c>
      <c r="W716" s="106">
        <f t="shared" si="194"/>
        <v>1.0224374472589952</v>
      </c>
      <c r="X716" s="107">
        <f t="shared" si="195"/>
        <v>1.6816424245939074</v>
      </c>
      <c r="Y716" s="159"/>
      <c r="Z716" s="101">
        <f t="shared" si="196"/>
        <v>35.215946843853821</v>
      </c>
      <c r="AA716" s="109">
        <f t="shared" si="197"/>
        <v>19.098006644518275</v>
      </c>
      <c r="AB716" s="71">
        <v>12</v>
      </c>
      <c r="AC716" s="100">
        <v>6.02</v>
      </c>
      <c r="AD716" s="100">
        <v>1.74</v>
      </c>
      <c r="AE716" s="100">
        <v>5.1100000000000003</v>
      </c>
      <c r="AF716" s="100">
        <v>14.67</v>
      </c>
      <c r="AG716" s="100">
        <v>65.990000000000009</v>
      </c>
      <c r="AH716" s="100">
        <v>9.59</v>
      </c>
      <c r="AI716" s="100">
        <v>7.9600000000000009</v>
      </c>
      <c r="AJ716" s="100">
        <v>11.959999999999999</v>
      </c>
      <c r="AK716" s="100">
        <v>8.6900000000000013</v>
      </c>
      <c r="AL716" s="100">
        <v>48350</v>
      </c>
      <c r="AM716" s="100">
        <v>0.55999999999999994</v>
      </c>
      <c r="AN716" s="100">
        <v>2.79</v>
      </c>
      <c r="AO716" s="110">
        <f t="shared" si="198"/>
        <v>2.8583960473536543</v>
      </c>
      <c r="AP716" s="111">
        <f t="shared" si="199"/>
        <v>21.956402691871929</v>
      </c>
      <c r="AQ716" s="112">
        <f t="shared" si="200"/>
        <v>252.87250292741592</v>
      </c>
      <c r="AR716" s="101">
        <f>INDEX(Historical!$C$7:$C$1045,MATCH(B716,Historical!$B$7:$B$1045,0))*IF(AH716="n/a",1.03,IF(AH716&lt;0,1.01,IF(AH716&gt;10,1.1,(1+AH716/100))))</f>
        <v>2.1918000000000002</v>
      </c>
      <c r="AS716" s="109">
        <f t="shared" si="201"/>
        <v>2.3662672800000006</v>
      </c>
      <c r="AT716" s="109">
        <f t="shared" si="190"/>
        <v>2.5718959066320006</v>
      </c>
      <c r="AU716" s="109">
        <f t="shared" si="190"/>
        <v>2.7953936609183216</v>
      </c>
      <c r="AV716" s="109">
        <f t="shared" si="190"/>
        <v>3.0383133700521237</v>
      </c>
      <c r="AW716" s="109">
        <f t="shared" si="202"/>
        <v>12.963670217602449</v>
      </c>
      <c r="AX716" s="113">
        <f t="shared" si="203"/>
        <v>11.275698197444942</v>
      </c>
      <c r="AY716" s="698">
        <v>0.87</v>
      </c>
      <c r="AZ716" s="100">
        <v>1.77</v>
      </c>
      <c r="BA716" s="100">
        <v>-33.25</v>
      </c>
      <c r="BB716" s="100">
        <v>-4.2799999999999994</v>
      </c>
      <c r="BC716" s="100">
        <v>-13.16</v>
      </c>
      <c r="BE716" s="12">
        <v>2013</v>
      </c>
      <c r="BF716" s="12">
        <f t="shared" si="188"/>
        <v>1</v>
      </c>
      <c r="BG716" s="100">
        <v>18</v>
      </c>
      <c r="BH716" s="55" t="s">
        <v>121</v>
      </c>
      <c r="BI716" s="55" t="s">
        <v>122</v>
      </c>
    </row>
    <row r="717" spans="1:61" s="96" customFormat="1" ht="13.5" thickBot="1" x14ac:dyDescent="0.25">
      <c r="A717" s="679" t="s">
        <v>5560</v>
      </c>
      <c r="B717" s="80" t="s">
        <v>5559</v>
      </c>
      <c r="C717" s="680" t="s">
        <v>116</v>
      </c>
      <c r="D717" s="681" t="s">
        <v>150</v>
      </c>
      <c r="E717" s="682">
        <v>6</v>
      </c>
      <c r="F717" s="81">
        <v>631</v>
      </c>
      <c r="G717" s="81" t="s">
        <v>146</v>
      </c>
      <c r="H717" s="81" t="s">
        <v>146</v>
      </c>
      <c r="I717" s="700">
        <v>51.96</v>
      </c>
      <c r="J717" s="684">
        <f t="shared" si="191"/>
        <v>0.84680523479599679</v>
      </c>
      <c r="K717" s="685">
        <v>0.11</v>
      </c>
      <c r="L717" s="86">
        <v>4</v>
      </c>
      <c r="M717" s="686">
        <f t="shared" si="192"/>
        <v>0.44</v>
      </c>
      <c r="N717" s="687" t="s">
        <v>1553</v>
      </c>
      <c r="O717" s="685">
        <v>0.09</v>
      </c>
      <c r="P717" s="688">
        <v>45981</v>
      </c>
      <c r="Q717" s="688">
        <v>45996</v>
      </c>
      <c r="R717" s="686">
        <f t="shared" si="193"/>
        <v>22.222222222222225</v>
      </c>
      <c r="S717" s="689">
        <f>IF(INDEX(Historical!$D$7:$D1728,MATCH(B717,Historical!$B$7:$B$1044,0))=0,"n/a",(INDEX(Historical!$C$7:$C$1044,MATCH(B717,Historical!$B$7:$B$1044,0))/INDEX(Historical!$D$7:$D$1044,MATCH(B717,Historical!$B$7:$B$1044,0))-1)*100)</f>
        <v>15.151515151515138</v>
      </c>
      <c r="T717" s="689">
        <f>IF(INDEX(Historical!$F$7:$F$1044,MATCH(B717,Historical!$B$7:$B$1044,0))=0,"n/a",((INDEX(Historical!$C$7:$C$1044,MATCH(B717,Historical!$B$7:$B$1044,0))/INDEX(Historical!$F$7:$F$1044,MATCH(B717,Historical!$B$7:$B$1044,0)))^(1/3)-1)*100)</f>
        <v>23.856232963017064</v>
      </c>
      <c r="U717" s="689">
        <f>IF(INDEX(Historical!$H$7:$H$1044,MATCH(B717,Historical!$B$7:$B$1044,0))=0,"n/a",((INDEX(Historical!$C$7:$C$1044,MATCH(B717,Historical!$B$7:$B$1044,0))/INDEX(Historical!$H$7:$H$1044,MATCH(B717,Historical!$B$7:$B$1044,0)))^(1/5)-1)*100)</f>
        <v>19.779127897647019</v>
      </c>
      <c r="V717" s="689" t="str">
        <f>IF(INDEX(Historical!$M$7:$M$1044,MATCH(B717,Historical!$B$7:$B$1044,0))=0,"n/a",((INDEX(Historical!$C$7:$C$1044,MATCH(B717,Historical!$B$7:$B$1044,0))/INDEX(Historical!$M$7:$M$1044,MATCH(B717,Historical!$B$7:$B$1044,0)))^(1/10)-1)*100)</f>
        <v>n/a</v>
      </c>
      <c r="W717" s="690" t="str">
        <f t="shared" si="194"/>
        <v>n/a</v>
      </c>
      <c r="X717" s="691" t="str">
        <f t="shared" si="195"/>
        <v>n/a</v>
      </c>
      <c r="Y717" s="692"/>
      <c r="Z717" s="684">
        <f t="shared" si="196"/>
        <v>35.199999999999996</v>
      </c>
      <c r="AA717" s="693">
        <f t="shared" si="197"/>
        <v>41.567999999999998</v>
      </c>
      <c r="AB717" s="86">
        <v>12</v>
      </c>
      <c r="AC717" s="683">
        <v>1.25</v>
      </c>
      <c r="AD717" s="683">
        <v>2.2999999999999998</v>
      </c>
      <c r="AE717" s="683">
        <v>4.9800000000000004</v>
      </c>
      <c r="AF717" s="683">
        <v>5.4</v>
      </c>
      <c r="AG717" s="683">
        <v>13.33</v>
      </c>
      <c r="AH717" s="683">
        <v>15.61</v>
      </c>
      <c r="AI717" s="683">
        <v>9.370000000000001</v>
      </c>
      <c r="AJ717" s="683">
        <v>-2</v>
      </c>
      <c r="AK717" s="683">
        <v>11.77</v>
      </c>
      <c r="AL717" s="683">
        <v>8670</v>
      </c>
      <c r="AM717" s="683">
        <v>11.62</v>
      </c>
      <c r="AN717" s="683">
        <v>0.34</v>
      </c>
      <c r="AO717" s="694">
        <f t="shared" si="198"/>
        <v>-20.942066867556981</v>
      </c>
      <c r="AP717" s="695">
        <f t="shared" si="199"/>
        <v>20.625933132443016</v>
      </c>
      <c r="AQ717" s="696">
        <f t="shared" si="200"/>
        <v>215.85313042615232</v>
      </c>
      <c r="AR717" s="684">
        <f>INDEX(Historical!$C$7:$C$1045,MATCH(B717,Historical!$B$7:$B$1045,0))*IF(AH717="n/a",1.03,IF(AH717&lt;0,1.01,IF(AH717&gt;10,1.1,(1+AH717/100))))</f>
        <v>0.41800000000000004</v>
      </c>
      <c r="AS717" s="693">
        <f t="shared" si="201"/>
        <v>0.45716660000000009</v>
      </c>
      <c r="AT717" s="693">
        <f t="shared" si="190"/>
        <v>0.50288326000000017</v>
      </c>
      <c r="AU717" s="693">
        <f t="shared" si="190"/>
        <v>0.55317158600000027</v>
      </c>
      <c r="AV717" s="693">
        <f t="shared" si="190"/>
        <v>0.60848874460000035</v>
      </c>
      <c r="AW717" s="693">
        <f t="shared" si="202"/>
        <v>2.539710190600001</v>
      </c>
      <c r="AX717" s="697">
        <f t="shared" si="203"/>
        <v>4.8878179187836812</v>
      </c>
      <c r="AY717" s="699">
        <v>1.1200000000000001</v>
      </c>
      <c r="AZ717" s="683">
        <v>54.87</v>
      </c>
      <c r="BA717" s="683">
        <v>-3.35</v>
      </c>
      <c r="BB717" s="683">
        <v>8.3099999999999987</v>
      </c>
      <c r="BC717" s="683">
        <v>11.35</v>
      </c>
      <c r="BD717" s="133"/>
      <c r="BE717" s="95">
        <v>2020</v>
      </c>
      <c r="BF717" s="95">
        <f t="shared" si="188"/>
        <v>1</v>
      </c>
      <c r="BG717" s="683">
        <v>7.95</v>
      </c>
      <c r="BH717" s="80" t="s">
        <v>121</v>
      </c>
      <c r="BI717" s="80" t="s">
        <v>122</v>
      </c>
    </row>
    <row r="718" spans="1:61" x14ac:dyDescent="0.2">
      <c r="A718" s="116"/>
      <c r="B718" s="55"/>
      <c r="C718" s="156"/>
      <c r="D718" s="98"/>
      <c r="E718" s="157"/>
      <c r="F718" s="2"/>
      <c r="G718" s="2"/>
      <c r="H718" s="2"/>
      <c r="I718" s="100"/>
      <c r="J718" s="109"/>
      <c r="K718" s="104"/>
      <c r="L718" s="71"/>
      <c r="M718" s="28"/>
      <c r="N718" s="103"/>
      <c r="O718" s="104"/>
      <c r="P718" s="158"/>
      <c r="Q718" s="158"/>
      <c r="R718" s="28"/>
      <c r="S718" s="105"/>
      <c r="T718" s="105"/>
      <c r="U718" s="105"/>
      <c r="V718" s="105"/>
      <c r="W718" s="106"/>
      <c r="X718" s="107"/>
      <c r="Y718" s="162"/>
      <c r="Z718" s="109"/>
      <c r="AA718" s="109"/>
      <c r="AB718" s="71"/>
      <c r="AC718" s="100"/>
      <c r="AD718" s="100"/>
      <c r="AE718" s="100"/>
      <c r="AF718" s="100"/>
      <c r="AG718" s="100"/>
      <c r="AH718" s="100"/>
      <c r="AI718" s="100"/>
      <c r="AJ718" s="100"/>
      <c r="AK718" s="100"/>
      <c r="AL718" s="100"/>
      <c r="AM718" s="100"/>
      <c r="AN718" s="100"/>
      <c r="AO718" s="111"/>
      <c r="AP718" s="111"/>
      <c r="AQ718" s="112"/>
      <c r="AR718" s="109"/>
      <c r="AS718" s="109"/>
      <c r="AT718" s="109"/>
      <c r="AU718" s="109"/>
      <c r="AV718" s="109"/>
      <c r="AW718" s="109"/>
      <c r="AX718" s="113"/>
      <c r="AY718" s="100"/>
      <c r="AZ718" s="100"/>
      <c r="BA718" s="100"/>
      <c r="BB718" s="100"/>
      <c r="BC718" s="100"/>
      <c r="BG718" s="100"/>
      <c r="BH718" s="55"/>
      <c r="BI718" s="55"/>
    </row>
    <row r="719" spans="1:61" ht="11.25" customHeight="1" x14ac:dyDescent="0.2">
      <c r="A719" t="s">
        <v>1725</v>
      </c>
      <c r="B719">
        <f>COUNTIF($E$7:$E$717,"&gt;=25")</f>
        <v>146</v>
      </c>
      <c r="E719" s="134">
        <f>AVERAGEIF($E$7:$E$717,"&gt;=25")</f>
        <v>42.760273972602739</v>
      </c>
      <c r="I719" s="134">
        <f>AVERAGEIF($E$7:$E$717,"&gt;=25",I7:I717)</f>
        <v>157.2933561643836</v>
      </c>
      <c r="J719" s="134">
        <f>AVERAGEIF($E$7:$E$717,"&gt;=25",J7:J717)</f>
        <v>2.607763423330959</v>
      </c>
      <c r="K719" s="134">
        <f>AVERAGEIF($E$7:$E$717,"&gt;=25",K7:K717)</f>
        <v>0.78481541095890406</v>
      </c>
      <c r="L719" s="135"/>
      <c r="M719" s="134">
        <f>AVERAGEIF($E$7:$E$717,"&gt;=25",M7:M717)</f>
        <v>3.0028506849315062</v>
      </c>
      <c r="N719" s="135"/>
      <c r="O719" s="134">
        <f>AVERAGEIF($E$7:$E$717,"&gt;=25",O7:O717)</f>
        <v>0.75139866275277278</v>
      </c>
      <c r="R719" s="134">
        <f t="shared" ref="R719:X719" si="204">AVERAGEIF($E$7:$E$717,"&gt;=25",R7:R717)</f>
        <v>4.8908311854040676</v>
      </c>
      <c r="S719" s="134">
        <f t="shared" si="204"/>
        <v>5.6536859251644387</v>
      </c>
      <c r="T719" s="134">
        <f t="shared" si="204"/>
        <v>5.957551228950023</v>
      </c>
      <c r="U719" s="134">
        <f t="shared" si="204"/>
        <v>6.1975611304524687</v>
      </c>
      <c r="V719" s="134">
        <f t="shared" si="204"/>
        <v>6.6425633190486444</v>
      </c>
      <c r="W719" s="134">
        <f t="shared" si="204"/>
        <v>0.95023550257941447</v>
      </c>
      <c r="X719" s="134">
        <f t="shared" si="204"/>
        <v>1.6860067583256384</v>
      </c>
      <c r="Z719" s="134">
        <f>AVERAGEIF($E$7:$E$717,"&gt;=25",Z7:Z717)</f>
        <v>60.388121084316644</v>
      </c>
      <c r="AA719" s="134">
        <f>AVERAGEIF($E$7:$E$717,"&gt;=25",AA7:AA717)</f>
        <v>24.100537150689796</v>
      </c>
      <c r="AB719" s="135"/>
      <c r="AC719" s="134">
        <f t="shared" ref="AC719:BC719" si="205">AVERAGEIF($E$7:$E$717,"&gt;=25",AC7:AC717)</f>
        <v>6.4216666666666677</v>
      </c>
      <c r="AD719" s="134">
        <f t="shared" si="205"/>
        <v>2.5802884615384607</v>
      </c>
      <c r="AE719" s="134">
        <f t="shared" si="205"/>
        <v>3.355289855072463</v>
      </c>
      <c r="AF719" s="134">
        <f t="shared" si="205"/>
        <v>13.644812030075189</v>
      </c>
      <c r="AG719" s="134">
        <f t="shared" si="205"/>
        <v>60.760746268656703</v>
      </c>
      <c r="AH719" s="134">
        <f t="shared" si="205"/>
        <v>151.93634328358206</v>
      </c>
      <c r="AI719" s="134">
        <f t="shared" si="205"/>
        <v>9.5518045112781973</v>
      </c>
      <c r="AJ719" s="134">
        <f t="shared" si="205"/>
        <v>11.012265624999998</v>
      </c>
      <c r="AK719" s="134">
        <f t="shared" si="205"/>
        <v>8.0881981981982012</v>
      </c>
      <c r="AL719" s="134">
        <f t="shared" si="205"/>
        <v>58901.08050724637</v>
      </c>
      <c r="AM719" s="134">
        <f t="shared" si="205"/>
        <v>7.2956521739130427</v>
      </c>
      <c r="AN719" s="134">
        <f t="shared" si="205"/>
        <v>2.0196240601503765</v>
      </c>
      <c r="AO719" s="134">
        <f t="shared" si="205"/>
        <v>-15.218813443752431</v>
      </c>
      <c r="AP719" s="134">
        <f t="shared" si="205"/>
        <v>8.8053245537834286</v>
      </c>
      <c r="AQ719" s="134">
        <f t="shared" si="205"/>
        <v>126.37753012972922</v>
      </c>
      <c r="AR719" s="134">
        <f t="shared" si="205"/>
        <v>3.0463994821821241</v>
      </c>
      <c r="AS719" s="134">
        <f t="shared" si="205"/>
        <v>3.2559409394816865</v>
      </c>
      <c r="AT719" s="134">
        <f t="shared" si="205"/>
        <v>3.4656401183429537</v>
      </c>
      <c r="AU719" s="134">
        <f t="shared" si="205"/>
        <v>3.6920098186120649</v>
      </c>
      <c r="AV719" s="134">
        <f t="shared" si="205"/>
        <v>3.9365017554885493</v>
      </c>
      <c r="AW719" s="134">
        <f t="shared" si="205"/>
        <v>17.396492114107378</v>
      </c>
      <c r="AX719" s="134">
        <f t="shared" si="205"/>
        <v>14.968015999649998</v>
      </c>
      <c r="AY719" s="134">
        <f t="shared" si="205"/>
        <v>0.72862318840579732</v>
      </c>
      <c r="AZ719" s="134">
        <f t="shared" si="205"/>
        <v>29.529565217391312</v>
      </c>
      <c r="BA719" s="134">
        <f t="shared" si="205"/>
        <v>-13.711159420289853</v>
      </c>
      <c r="BB719" s="134">
        <f t="shared" si="205"/>
        <v>0.45434782608695645</v>
      </c>
      <c r="BC719" s="134">
        <f t="shared" si="205"/>
        <v>3.2849275362318844</v>
      </c>
      <c r="BD719" s="136"/>
      <c r="BE719" s="134">
        <f>AVERAGEIF($E$7:$E$717,"&gt;=25",BE7:BE717)</f>
        <v>1984.0205479452054</v>
      </c>
      <c r="BF719" s="134">
        <f>AVERAGEIF($E$7:$E$717,"&gt;=25",BF7:BF717)</f>
        <v>4.4520547945205475</v>
      </c>
      <c r="BG719" s="134">
        <f>AVERAGEIF($E$7:$E$717,"&gt;=25",BG7:BG717)</f>
        <v>6.7144927536231878</v>
      </c>
    </row>
    <row r="720" spans="1:61" ht="12" customHeight="1" x14ac:dyDescent="0.2">
      <c r="A720" t="s">
        <v>542</v>
      </c>
      <c r="B720">
        <f>COUNTIFS($E$7:$E$717,"&lt;25",$E$7:$E$717,"&gt;=10")</f>
        <v>379</v>
      </c>
      <c r="E720" s="134">
        <f>AVERAGEIFS($E$7:$E$717,$E$7:$E$717,"&lt;25",$E$7:$E$717,"&gt;=10")</f>
        <v>15.485488126649077</v>
      </c>
      <c r="I720" s="134">
        <f>AVERAGEIFS(I7:I717,$E$7:$E$717,"&lt;25",$E$7:$E$717,"&gt;=10")</f>
        <v>158.61131926121359</v>
      </c>
      <c r="J720" s="134">
        <f>AVERAGEIFS(J7:J717,$E$7:$E$717,"&lt;25",$E$7:$E$717,"&gt;=10")</f>
        <v>2.6456009193270016</v>
      </c>
      <c r="K720" s="134">
        <f>AVERAGEIFS(K7:K717,$E$7:$E$717,"&lt;25",$E$7:$E$717,"&gt;=10")</f>
        <v>0.68151036939313958</v>
      </c>
      <c r="L720" s="135"/>
      <c r="M720" s="134">
        <f>AVERAGEIFS(M7:M717,$E$7:$E$717,"&lt;25",$E$7:$E$717,"&gt;=10")</f>
        <v>2.7056840633245378</v>
      </c>
      <c r="N720" s="135"/>
      <c r="O720" s="134">
        <f>AVERAGEIFS(O7:O717,$E$7:$E$717,"&lt;25",$E$7:$E$717,"&gt;=10")</f>
        <v>0.63446183201407236</v>
      </c>
      <c r="R720" s="134">
        <f t="shared" ref="R720:X720" si="206">AVERAGEIFS(R7:R717,$E$7:$E$717,"&lt;25",$E$7:$E$717,"&gt;=10")</f>
        <v>7.3230270817478278</v>
      </c>
      <c r="S720" s="134">
        <f t="shared" si="206"/>
        <v>7.7343916832679476</v>
      </c>
      <c r="T720" s="134">
        <f t="shared" si="206"/>
        <v>8.2011232619078296</v>
      </c>
      <c r="U720" s="134">
        <f t="shared" si="206"/>
        <v>9.0952729500074838</v>
      </c>
      <c r="V720" s="134">
        <f t="shared" si="206"/>
        <v>10.674002858033441</v>
      </c>
      <c r="W720" s="134">
        <f t="shared" si="206"/>
        <v>0.88390331603443029</v>
      </c>
      <c r="X720" s="134">
        <f t="shared" si="206"/>
        <v>2.3989700714756634</v>
      </c>
      <c r="Z720" s="134">
        <f>AVERAGEIFS(Z7:Z717,$E$7:$E$717,"&lt;25",$E$7:$E$717,"&gt;=10")</f>
        <v>61.989036818864562</v>
      </c>
      <c r="AA720" s="134">
        <f>AVERAGEIFS(AA7:AA717,$E$7:$E$717,"&lt;25",$E$7:$E$717,"&gt;=10")</f>
        <v>25.147663002405718</v>
      </c>
      <c r="AB720" s="135"/>
      <c r="AC720" s="134">
        <f t="shared" ref="AC720:BC720" si="207">AVERAGEIFS(AC7:AC717,$E$7:$E$717,"&lt;25",$E$7:$E$717,"&gt;=10")</f>
        <v>6.9751212938005391</v>
      </c>
      <c r="AD720" s="134">
        <f t="shared" si="207"/>
        <v>2.2833976833976832</v>
      </c>
      <c r="AE720" s="134">
        <f t="shared" si="207"/>
        <v>3.7232614555256083</v>
      </c>
      <c r="AF720" s="134">
        <f t="shared" si="207"/>
        <v>4.6806128133704767</v>
      </c>
      <c r="AG720" s="134">
        <f t="shared" si="207"/>
        <v>63.780604395604421</v>
      </c>
      <c r="AH720" s="134">
        <f t="shared" si="207"/>
        <v>11.282591549295772</v>
      </c>
      <c r="AI720" s="134">
        <f t="shared" si="207"/>
        <v>11.867932011331447</v>
      </c>
      <c r="AJ720" s="134">
        <f t="shared" si="207"/>
        <v>11.055659824046913</v>
      </c>
      <c r="AK720" s="134">
        <f t="shared" si="207"/>
        <v>10.513829787234037</v>
      </c>
      <c r="AL720" s="134">
        <f t="shared" si="207"/>
        <v>69477.894663072802</v>
      </c>
      <c r="AM720" s="134">
        <f t="shared" si="207"/>
        <v>7.8514824797843596</v>
      </c>
      <c r="AN720" s="134">
        <f t="shared" si="207"/>
        <v>1.2204178272980495</v>
      </c>
      <c r="AO720" s="134">
        <f t="shared" si="207"/>
        <v>-13.424253368400908</v>
      </c>
      <c r="AP720" s="134">
        <f t="shared" si="207"/>
        <v>11.740873869334489</v>
      </c>
      <c r="AQ720" s="134">
        <f t="shared" si="207"/>
        <v>104.95479888816165</v>
      </c>
      <c r="AR720" s="134">
        <f t="shared" si="207"/>
        <v>2.7078481433697696</v>
      </c>
      <c r="AS720" s="134">
        <f t="shared" si="207"/>
        <v>2.9217711633133079</v>
      </c>
      <c r="AT720" s="134">
        <f t="shared" si="207"/>
        <v>3.1350577786452956</v>
      </c>
      <c r="AU720" s="134">
        <f t="shared" si="207"/>
        <v>3.3667515432271848</v>
      </c>
      <c r="AV720" s="134">
        <f t="shared" si="207"/>
        <v>3.6185473661163918</v>
      </c>
      <c r="AW720" s="134">
        <f t="shared" si="207"/>
        <v>15.749975994671926</v>
      </c>
      <c r="AX720" s="134">
        <f t="shared" si="207"/>
        <v>15.094269472367531</v>
      </c>
      <c r="AY720" s="134">
        <f t="shared" si="207"/>
        <v>0.83326145552560615</v>
      </c>
      <c r="AZ720" s="134">
        <f t="shared" si="207"/>
        <v>33.811563342318095</v>
      </c>
      <c r="BA720" s="134">
        <f t="shared" si="207"/>
        <v>-12.812857142857156</v>
      </c>
      <c r="BB720" s="134">
        <f t="shared" si="207"/>
        <v>2.8130188679245278</v>
      </c>
      <c r="BC720" s="134">
        <f t="shared" si="207"/>
        <v>5.0160377358490527</v>
      </c>
      <c r="BD720" s="136"/>
      <c r="BE720" s="134">
        <f>AVERAGEIFS(BE7:BE717,$E$7:$E$717,"&lt;25",$E$7:$E$717,"&gt;=10")</f>
        <v>2011.0949868073878</v>
      </c>
      <c r="BF720" s="134">
        <f>AVERAGEIFS(BF7:BF717,$E$7:$E$717,"&lt;25",$E$7:$E$717,"&gt;=10")</f>
        <v>1.2137203166226913</v>
      </c>
      <c r="BG720" s="134">
        <f>AVERAGEIFS(BG7:BG717,$E$7:$E$717,"&lt;25",$E$7:$E$717,"&gt;=10")</f>
        <v>5.7273854447439385</v>
      </c>
    </row>
    <row r="721" spans="1:59" ht="11.25" customHeight="1" x14ac:dyDescent="0.2">
      <c r="A721" s="146" t="s">
        <v>1373</v>
      </c>
      <c r="B721">
        <f>COUNTIF($E$7:$E$717,"&lt;10")</f>
        <v>186</v>
      </c>
      <c r="C721" s="180"/>
      <c r="D721" s="55"/>
      <c r="E721" s="134">
        <f>AVERAGEIF($E$7:$E$717,"&lt;10")</f>
        <v>6.82258064516129</v>
      </c>
      <c r="I721" s="134">
        <f>AVERAGEIF($E$7:$E$717,"&lt;10",I7:I717)</f>
        <v>120.39951612903236</v>
      </c>
      <c r="J721" s="134">
        <f>AVERAGEIF($E$7:$E$717,"&lt;10",J7:J717)</f>
        <v>2.5854276139711287</v>
      </c>
      <c r="K721" s="134">
        <f>AVERAGEIF($E$7:$E$717,"&lt;10",K7:K717)</f>
        <v>0.50302215053763411</v>
      </c>
      <c r="L721" s="135"/>
      <c r="M721" s="134">
        <f>AVERAGEIF($E$7:$E$717,"&lt;10",M7:M717)</f>
        <v>1.8487133333333321</v>
      </c>
      <c r="N721" s="135"/>
      <c r="O721" s="134">
        <f>AVERAGEIF($E$7:$E$717,"&lt;10",O7:O717)</f>
        <v>0.45893870967741945</v>
      </c>
      <c r="R721" s="134">
        <f t="shared" ref="R721:X721" si="208">AVERAGEIF($E$7:$E$717,"&lt;10",R7:R717)</f>
        <v>9.4064714019572904</v>
      </c>
      <c r="S721" s="134">
        <f t="shared" si="208"/>
        <v>10.205273353638198</v>
      </c>
      <c r="T721" s="134">
        <f t="shared" si="208"/>
        <v>12.646979528920975</v>
      </c>
      <c r="U721" s="134">
        <f t="shared" si="208"/>
        <v>18.618797719067206</v>
      </c>
      <c r="V721" s="134">
        <f t="shared" si="208"/>
        <v>10.306129950867936</v>
      </c>
      <c r="W721" s="134">
        <f t="shared" si="208"/>
        <v>11.807166597297943</v>
      </c>
      <c r="X721" s="134">
        <f t="shared" si="208"/>
        <v>1.5906673700139033</v>
      </c>
      <c r="Z721" s="134">
        <f>AVERAGEIF($E$7:$E$717,"&lt;10",Z7:Z717)</f>
        <v>85.913268398866791</v>
      </c>
      <c r="AA721" s="134">
        <f>AVERAGEIF($E$7:$E$717,"&lt;10",AA7:AA717)</f>
        <v>33.527708780952622</v>
      </c>
      <c r="AB721" s="135"/>
      <c r="AC721" s="134">
        <f t="shared" ref="AC721:BC721" si="209">AVERAGEIF($E$7:$E$717,"&lt;10",AC7:AC717)</f>
        <v>4.7283870967741946</v>
      </c>
      <c r="AD721" s="134">
        <f t="shared" si="209"/>
        <v>7.6221323529411773</v>
      </c>
      <c r="AE721" s="134">
        <f t="shared" si="209"/>
        <v>3.6654301075268823</v>
      </c>
      <c r="AF721" s="134">
        <f t="shared" si="209"/>
        <v>4.1306214689265541</v>
      </c>
      <c r="AG721" s="134">
        <f t="shared" si="209"/>
        <v>13.208444444444439</v>
      </c>
      <c r="AH721" s="134">
        <f t="shared" si="209"/>
        <v>21.809005524861874</v>
      </c>
      <c r="AI721" s="134">
        <f t="shared" si="209"/>
        <v>21.117679558011044</v>
      </c>
      <c r="AJ721" s="134">
        <f t="shared" si="209"/>
        <v>19.491904761904767</v>
      </c>
      <c r="AK721" s="134">
        <f t="shared" si="209"/>
        <v>12.654761904761903</v>
      </c>
      <c r="AL721" s="134">
        <f t="shared" si="209"/>
        <v>26258.620913978495</v>
      </c>
      <c r="AM721" s="134">
        <f t="shared" si="209"/>
        <v>10.136075268817212</v>
      </c>
      <c r="AN721" s="134">
        <f t="shared" si="209"/>
        <v>1.1315254237288135</v>
      </c>
      <c r="AO721" s="134">
        <f t="shared" si="209"/>
        <v>-12.230162134759949</v>
      </c>
      <c r="AP721" s="134">
        <f t="shared" si="209"/>
        <v>21.239040529858958</v>
      </c>
      <c r="AQ721" s="134">
        <f t="shared" si="209"/>
        <v>111.72109847864711</v>
      </c>
      <c r="AR721" s="134">
        <f t="shared" si="209"/>
        <v>1.8151086655913975</v>
      </c>
      <c r="AS721" s="134">
        <f t="shared" si="209"/>
        <v>1.9588348159846767</v>
      </c>
      <c r="AT721" s="134">
        <f t="shared" si="209"/>
        <v>2.1022156880950535</v>
      </c>
      <c r="AU721" s="134">
        <f t="shared" si="209"/>
        <v>2.2581716771808873</v>
      </c>
      <c r="AV721" s="134">
        <f t="shared" si="209"/>
        <v>2.4278808342924121</v>
      </c>
      <c r="AW721" s="134">
        <f t="shared" si="209"/>
        <v>10.562211681144431</v>
      </c>
      <c r="AX721" s="134">
        <f t="shared" si="209"/>
        <v>14.71395779592817</v>
      </c>
      <c r="AY721" s="134">
        <f t="shared" si="209"/>
        <v>0.9247311827956991</v>
      </c>
      <c r="AZ721" s="134">
        <f t="shared" si="209"/>
        <v>42.474301075268826</v>
      </c>
      <c r="BA721" s="134">
        <f t="shared" si="209"/>
        <v>-13.600913978494615</v>
      </c>
      <c r="BB721" s="134">
        <f t="shared" si="209"/>
        <v>3.8604301075268816</v>
      </c>
      <c r="BC721" s="134">
        <f t="shared" si="209"/>
        <v>7.6944086021505367</v>
      </c>
      <c r="BD721" s="136"/>
      <c r="BE721" s="134">
        <f>AVERAGEIF($E$7:$E$717,"&lt;10",BE7:BE717)</f>
        <v>2019.752688172043</v>
      </c>
      <c r="BF721" s="134">
        <f>AVERAGEIF($E$7:$E$717,"&lt;10",BF7:BF717)</f>
        <v>0.56521739130434778</v>
      </c>
      <c r="BG721" s="134">
        <f>AVERAGEIF($E$7:$E$717,"&lt;10",BG7:BG717)</f>
        <v>6.2440322580645162</v>
      </c>
    </row>
    <row r="722" spans="1:59" ht="11.25" customHeight="1" x14ac:dyDescent="0.2">
      <c r="A722" s="55" t="s">
        <v>540</v>
      </c>
      <c r="B722">
        <f>COUNTA(B7:B717)</f>
        <v>711</v>
      </c>
      <c r="E722" s="134">
        <f>AVERAGE(E7:E717)</f>
        <v>18.819971870604782</v>
      </c>
      <c r="I722" s="135">
        <f>AVERAGE(I7:I717)</f>
        <v>148.34434599156126</v>
      </c>
      <c r="J722" s="135">
        <f>AVERAGE(J7:J717)</f>
        <v>2.6220896546130588</v>
      </c>
      <c r="K722" s="135">
        <f>AVERAGE(K7:K717)</f>
        <v>0.65603037974683609</v>
      </c>
      <c r="M722" s="135">
        <f>AVERAGE(M7:M717)</f>
        <v>2.5425191842475403</v>
      </c>
      <c r="O722" s="135">
        <f>AVERAGE(O7:O717)</f>
        <v>0.61255673571763369</v>
      </c>
      <c r="R722" s="135">
        <f t="shared" ref="R722:X722" si="210">AVERAGE(R7:R717)</f>
        <v>7.3686248914422983</v>
      </c>
      <c r="S722" s="135">
        <f t="shared" si="210"/>
        <v>7.9535210081705507</v>
      </c>
      <c r="T722" s="135">
        <f t="shared" si="210"/>
        <v>8.9034689002377903</v>
      </c>
      <c r="U722" s="135">
        <f t="shared" si="210"/>
        <v>10.782213283501614</v>
      </c>
      <c r="V722" s="135">
        <f t="shared" si="210"/>
        <v>9.6409291547257236</v>
      </c>
      <c r="W722" s="135">
        <f t="shared" si="210"/>
        <v>2.5239905930390867</v>
      </c>
      <c r="X722" s="135">
        <f t="shared" si="210"/>
        <v>2.0734509322795569</v>
      </c>
      <c r="Z722" s="135">
        <f>AVERAGE(Z7:Z717)</f>
        <v>67.991653884007931</v>
      </c>
      <c r="AA722" s="135">
        <f>AVERAGE(AA7:AA717)</f>
        <v>27.153098916438793</v>
      </c>
      <c r="AB722" s="15"/>
      <c r="AC722" s="135">
        <f t="shared" ref="AC722:BC722" si="211">AVERAGE(AC7:AC717)</f>
        <v>6.2639424460431714</v>
      </c>
      <c r="AD722" s="135">
        <f t="shared" si="211"/>
        <v>3.8003206412825663</v>
      </c>
      <c r="AE722" s="135">
        <f t="shared" si="211"/>
        <v>3.6347194244604366</v>
      </c>
      <c r="AF722" s="135">
        <f t="shared" si="211"/>
        <v>6.3172197309417095</v>
      </c>
      <c r="AG722" s="135">
        <f t="shared" si="211"/>
        <v>49.75752212389375</v>
      </c>
      <c r="AH722" s="135">
        <f t="shared" si="211"/>
        <v>42.2570447761194</v>
      </c>
      <c r="AI722" s="135">
        <f t="shared" si="211"/>
        <v>13.916146926536728</v>
      </c>
      <c r="AJ722" s="135">
        <f t="shared" si="211"/>
        <v>13.059837662337658</v>
      </c>
      <c r="AK722" s="135">
        <f t="shared" si="211"/>
        <v>10.598037037037036</v>
      </c>
      <c r="AL722" s="135">
        <f t="shared" si="211"/>
        <v>55811.153266187037</v>
      </c>
      <c r="AM722" s="135">
        <f t="shared" si="211"/>
        <v>8.3525323741007274</v>
      </c>
      <c r="AN722" s="135">
        <f t="shared" si="211"/>
        <v>1.3557847533632281</v>
      </c>
      <c r="AO722" s="135">
        <f t="shared" si="211"/>
        <v>-13.499470600870621</v>
      </c>
      <c r="AP722" s="135">
        <f t="shared" si="211"/>
        <v>13.413711488174277</v>
      </c>
      <c r="AQ722" s="135">
        <f t="shared" si="211"/>
        <v>111.00715750142129</v>
      </c>
      <c r="AR722" s="135">
        <f t="shared" si="211"/>
        <v>2.5438241667169228</v>
      </c>
      <c r="AS722" s="135">
        <f t="shared" si="211"/>
        <v>2.7384837184714756</v>
      </c>
      <c r="AT722" s="135">
        <f t="shared" si="211"/>
        <v>2.932746094754318</v>
      </c>
      <c r="AU722" s="135">
        <f t="shared" si="211"/>
        <v>3.1435333338341906</v>
      </c>
      <c r="AV722" s="135">
        <f t="shared" si="211"/>
        <v>3.3723551944273265</v>
      </c>
      <c r="AW722" s="135">
        <f t="shared" si="211"/>
        <v>14.73094250820423</v>
      </c>
      <c r="AX722" s="135">
        <f t="shared" si="211"/>
        <v>14.968853187086953</v>
      </c>
      <c r="AY722" s="135">
        <f t="shared" si="211"/>
        <v>0.83696402877697829</v>
      </c>
      <c r="AZ722" s="135">
        <f t="shared" si="211"/>
        <v>35.279697841726602</v>
      </c>
      <c r="BA722" s="135">
        <f t="shared" si="211"/>
        <v>-13.202129496402872</v>
      </c>
      <c r="BB722" s="135">
        <f t="shared" si="211"/>
        <v>2.6249928057553964</v>
      </c>
      <c r="BC722" s="135">
        <f t="shared" si="211"/>
        <v>5.3891079136690649</v>
      </c>
      <c r="BD722" s="136"/>
      <c r="BE722" s="135">
        <f>AVERAGE(BE7:BE717)</f>
        <v>2007.8002812939521</v>
      </c>
      <c r="BF722" s="135">
        <f>AVERAGE(BF7:BF717)</f>
        <v>1.7122708039492243</v>
      </c>
      <c r="BG722" s="135">
        <f>AVERAGE(BG7:BG717)</f>
        <v>6.0616546762589945</v>
      </c>
    </row>
    <row r="723" spans="1:59" x14ac:dyDescent="0.2">
      <c r="O723" s="141"/>
      <c r="W723" s="142"/>
      <c r="X723" s="142"/>
      <c r="AL723" s="143"/>
      <c r="BE723" s="144"/>
    </row>
    <row r="724" spans="1:59" x14ac:dyDescent="0.2">
      <c r="A724" t="s">
        <v>541</v>
      </c>
      <c r="O724" s="141"/>
      <c r="W724" s="142"/>
      <c r="X724" s="142"/>
      <c r="AL724" s="143"/>
      <c r="BE724" s="144"/>
    </row>
    <row r="725" spans="1:59" x14ac:dyDescent="0.2">
      <c r="A725" t="s">
        <v>527</v>
      </c>
      <c r="B725">
        <f t="shared" ref="B725:B735" si="212">COUNTIF($C$7:$C$683,"="&amp;$A725)</f>
        <v>7</v>
      </c>
      <c r="E725" s="134">
        <f t="shared" ref="E725:E735" si="213">AVERAGEIFS($E$7:$E$683,$C$7:$C$683,"="&amp;$A725)</f>
        <v>11.857142857142858</v>
      </c>
      <c r="I725" s="134">
        <f t="shared" ref="I725:K735" si="214">AVERAGEIFS(I$7:I$683,$C$7:$C$683,"="&amp;$A725)</f>
        <v>66.05</v>
      </c>
      <c r="J725" s="136">
        <f t="shared" si="214"/>
        <v>4.2017790734417684</v>
      </c>
      <c r="K725" s="137">
        <f t="shared" si="214"/>
        <v>0.57678571428571423</v>
      </c>
      <c r="L725" s="134"/>
      <c r="M725" s="135">
        <f t="shared" ref="M725:M735" si="215">AVERAGEIFS(M$7:M$683,$C$7:$C$683,"="&amp;$A725)</f>
        <v>2.2271428571428573</v>
      </c>
      <c r="N725" s="134"/>
      <c r="O725" s="138">
        <f t="shared" ref="O725:O735" si="216">AVERAGEIFS(O$7:O$683,$C$7:$C$683,"="&amp;$A725)</f>
        <v>0.5337142857142857</v>
      </c>
      <c r="P725" s="134"/>
      <c r="Q725" s="134"/>
      <c r="R725" s="135">
        <f t="shared" ref="R725:X735" si="217">AVERAGEIFS(R$7:R$683,$C$7:$C$683,"="&amp;$A725)</f>
        <v>8.7318809079719664</v>
      </c>
      <c r="S725" s="135">
        <f t="shared" si="217"/>
        <v>9.6263766354537221</v>
      </c>
      <c r="T725" s="135">
        <f t="shared" si="217"/>
        <v>11.864614508347406</v>
      </c>
      <c r="U725" s="135">
        <f t="shared" si="217"/>
        <v>13.286727122647443</v>
      </c>
      <c r="V725" s="135">
        <f t="shared" si="217"/>
        <v>13.353012226745248</v>
      </c>
      <c r="W725" s="139">
        <f t="shared" si="217"/>
        <v>1.0702810707570665</v>
      </c>
      <c r="X725" s="139">
        <f t="shared" si="217"/>
        <v>0.42042121850897185</v>
      </c>
      <c r="Z725" s="136">
        <f t="shared" ref="Z725:AA735" si="218">AVERAGEIFS(Z$7:Z$683,$C$7:$C$683,"="&amp;$A725)</f>
        <v>75.735705684282266</v>
      </c>
      <c r="AA725" s="135">
        <f t="shared" si="218"/>
        <v>25.260755946333916</v>
      </c>
      <c r="AB725" s="135"/>
      <c r="AC725" s="135">
        <f t="shared" ref="AC725:AL735" si="219">AVERAGEIFS(AC$7:AC$683,$C$7:$C$683,"="&amp;$A725)</f>
        <v>2.8571428571428572</v>
      </c>
      <c r="AD725" s="135">
        <f t="shared" si="219"/>
        <v>1.8940000000000006</v>
      </c>
      <c r="AE725" s="135">
        <f t="shared" si="219"/>
        <v>1.6100000000000005</v>
      </c>
      <c r="AF725" s="135">
        <f t="shared" si="219"/>
        <v>2.3485714285714288</v>
      </c>
      <c r="AG725" s="135">
        <f t="shared" si="219"/>
        <v>11.459999999999999</v>
      </c>
      <c r="AH725" s="135">
        <f t="shared" si="219"/>
        <v>73.345714285714294</v>
      </c>
      <c r="AI725" s="135">
        <f t="shared" si="219"/>
        <v>8.2100000000000009</v>
      </c>
      <c r="AJ725" s="135">
        <f t="shared" si="219"/>
        <v>11.824285714285713</v>
      </c>
      <c r="AK725" s="135">
        <f t="shared" si="219"/>
        <v>24.558333333333334</v>
      </c>
      <c r="AL725" s="140">
        <f t="shared" si="219"/>
        <v>50486.294285714284</v>
      </c>
      <c r="AM725" s="135">
        <f t="shared" ref="AM725:AV735" si="220">AVERAGEIFS(AM$7:AM$683,$C$7:$C$683,"="&amp;$A725)</f>
        <v>16.107142857142858</v>
      </c>
      <c r="AN725" s="135">
        <f t="shared" si="220"/>
        <v>1.1814285714285713</v>
      </c>
      <c r="AO725" s="136">
        <f t="shared" si="220"/>
        <v>-8.7060684192758782</v>
      </c>
      <c r="AP725" s="135">
        <f t="shared" si="220"/>
        <v>17.488506196089212</v>
      </c>
      <c r="AQ725" s="135">
        <f t="shared" si="220"/>
        <v>61.236317280604055</v>
      </c>
      <c r="AR725" s="136">
        <f t="shared" si="220"/>
        <v>2.3103702857142858</v>
      </c>
      <c r="AS725" s="135">
        <f t="shared" si="220"/>
        <v>2.4084786612000002</v>
      </c>
      <c r="AT725" s="135">
        <f t="shared" si="220"/>
        <v>2.5939783002979833</v>
      </c>
      <c r="AU725" s="135">
        <f t="shared" si="220"/>
        <v>2.7961952640144183</v>
      </c>
      <c r="AV725" s="135">
        <f t="shared" si="220"/>
        <v>3.0167113127849099</v>
      </c>
      <c r="AW725" s="135">
        <f t="shared" ref="AW725:BC735" si="221">AVERAGEIFS(AW$7:AW$683,$C$7:$C$683,"="&amp;$A725)</f>
        <v>13.125733824011595</v>
      </c>
      <c r="AX725" s="135">
        <f t="shared" si="221"/>
        <v>23.648198208634859</v>
      </c>
      <c r="AY725" s="136">
        <f t="shared" si="221"/>
        <v>0.78142857142857136</v>
      </c>
      <c r="AZ725" s="135">
        <f t="shared" si="221"/>
        <v>31.281428571428567</v>
      </c>
      <c r="BA725" s="135">
        <f t="shared" si="221"/>
        <v>-17.674285714285713</v>
      </c>
      <c r="BB725" s="135">
        <f t="shared" si="221"/>
        <v>7.714285714285711E-2</v>
      </c>
      <c r="BC725" s="135">
        <f t="shared" si="221"/>
        <v>3.8442857142857139</v>
      </c>
      <c r="BD725" s="136"/>
      <c r="BE725" s="15">
        <f t="shared" ref="BE725:BG735" si="222">AVERAGEIFS(BE$7:BE$683,$C$7:$C$683,"="&amp;$A725)</f>
        <v>2014.5714285714287</v>
      </c>
      <c r="BF725" s="135">
        <f t="shared" si="222"/>
        <v>1.1428571428571428</v>
      </c>
      <c r="BG725" s="135">
        <f t="shared" si="222"/>
        <v>4.8085714285714278</v>
      </c>
    </row>
    <row r="726" spans="1:59" x14ac:dyDescent="0.2">
      <c r="A726" t="s">
        <v>335</v>
      </c>
      <c r="B726">
        <f t="shared" si="212"/>
        <v>53</v>
      </c>
      <c r="E726" s="134">
        <f t="shared" si="213"/>
        <v>13.622641509433961</v>
      </c>
      <c r="I726" s="134">
        <f t="shared" si="214"/>
        <v>154.02943396226416</v>
      </c>
      <c r="J726" s="136">
        <f t="shared" si="214"/>
        <v>2.4011559547523622</v>
      </c>
      <c r="K726" s="137">
        <f t="shared" si="214"/>
        <v>0.71729056603773589</v>
      </c>
      <c r="L726" s="134"/>
      <c r="M726" s="135">
        <f t="shared" si="215"/>
        <v>2.6036679245283025</v>
      </c>
      <c r="N726" s="134"/>
      <c r="O726" s="138">
        <f t="shared" si="216"/>
        <v>0.6638924528301885</v>
      </c>
      <c r="P726" s="134"/>
      <c r="Q726" s="134"/>
      <c r="R726" s="135">
        <f t="shared" si="217"/>
        <v>7.926279341070396</v>
      </c>
      <c r="S726" s="135">
        <f t="shared" si="217"/>
        <v>9.3169474195972715</v>
      </c>
      <c r="T726" s="135">
        <f t="shared" si="217"/>
        <v>11.660660057908569</v>
      </c>
      <c r="U726" s="135">
        <f t="shared" si="217"/>
        <v>18.463848341474449</v>
      </c>
      <c r="V726" s="135">
        <f t="shared" si="217"/>
        <v>12.076913460623171</v>
      </c>
      <c r="W726" s="139">
        <f t="shared" si="217"/>
        <v>1.4918781045908094</v>
      </c>
      <c r="X726" s="139">
        <f t="shared" si="217"/>
        <v>1.5235361212351761</v>
      </c>
      <c r="Z726" s="136">
        <f t="shared" si="218"/>
        <v>66.10631004252906</v>
      </c>
      <c r="AA726" s="135">
        <f t="shared" si="218"/>
        <v>26.18619483403004</v>
      </c>
      <c r="AB726" s="135"/>
      <c r="AC726" s="135">
        <f t="shared" si="219"/>
        <v>7.9498113207547183</v>
      </c>
      <c r="AD726" s="135">
        <f t="shared" si="219"/>
        <v>2.0747727272727272</v>
      </c>
      <c r="AE726" s="135">
        <f t="shared" si="219"/>
        <v>1.6535849056603777</v>
      </c>
      <c r="AF726" s="135">
        <f t="shared" si="219"/>
        <v>4.9552083333333341</v>
      </c>
      <c r="AG726" s="135">
        <f t="shared" si="219"/>
        <v>35.998571428571438</v>
      </c>
      <c r="AH726" s="135">
        <f t="shared" si="219"/>
        <v>358.7492156862744</v>
      </c>
      <c r="AI726" s="135">
        <f t="shared" si="219"/>
        <v>22.217058823529403</v>
      </c>
      <c r="AJ726" s="135">
        <f t="shared" si="219"/>
        <v>19.129024390243902</v>
      </c>
      <c r="AK726" s="135">
        <f t="shared" si="219"/>
        <v>9.610000000000003</v>
      </c>
      <c r="AL726" s="140">
        <f t="shared" si="219"/>
        <v>31291.738301886791</v>
      </c>
      <c r="AM726" s="135">
        <f t="shared" si="220"/>
        <v>13.030000000000001</v>
      </c>
      <c r="AN726" s="135">
        <f t="shared" si="220"/>
        <v>1.5016666666666669</v>
      </c>
      <c r="AO726" s="136">
        <f t="shared" si="220"/>
        <v>-5.1901178355524582</v>
      </c>
      <c r="AP726" s="135">
        <f t="shared" si="220"/>
        <v>20.923566088758836</v>
      </c>
      <c r="AQ726" s="135">
        <f t="shared" si="220"/>
        <v>108.63216306291892</v>
      </c>
      <c r="AR726" s="136">
        <f t="shared" si="220"/>
        <v>2.5875846566037728</v>
      </c>
      <c r="AS726" s="135">
        <f t="shared" si="220"/>
        <v>2.8065694563679262</v>
      </c>
      <c r="AT726" s="135">
        <f t="shared" si="220"/>
        <v>3.0222122518028534</v>
      </c>
      <c r="AU726" s="135">
        <f t="shared" si="220"/>
        <v>3.2561573160126001</v>
      </c>
      <c r="AV726" s="135">
        <f t="shared" si="220"/>
        <v>3.5100410761797569</v>
      </c>
      <c r="AW726" s="135">
        <f t="shared" si="221"/>
        <v>15.182564756966903</v>
      </c>
      <c r="AX726" s="135">
        <f t="shared" si="221"/>
        <v>14.091770289493697</v>
      </c>
      <c r="AY726" s="136">
        <f t="shared" si="221"/>
        <v>1.0154716981132077</v>
      </c>
      <c r="AZ726" s="135">
        <f t="shared" si="221"/>
        <v>35.951320754716981</v>
      </c>
      <c r="BA726" s="135">
        <f t="shared" si="221"/>
        <v>-18.416415094339623</v>
      </c>
      <c r="BB726" s="135">
        <f t="shared" si="221"/>
        <v>2.0096226415094343</v>
      </c>
      <c r="BC726" s="135">
        <f t="shared" si="221"/>
        <v>0.80245283018867908</v>
      </c>
      <c r="BD726" s="136"/>
      <c r="BE726" s="15">
        <f t="shared" si="222"/>
        <v>2013.0754716981132</v>
      </c>
      <c r="BF726" s="135">
        <f t="shared" si="222"/>
        <v>1.1132075471698113</v>
      </c>
      <c r="BG726" s="135">
        <f t="shared" si="222"/>
        <v>7.493207547169809</v>
      </c>
    </row>
    <row r="727" spans="1:59" x14ac:dyDescent="0.2">
      <c r="A727" t="s">
        <v>125</v>
      </c>
      <c r="B727">
        <f t="shared" si="212"/>
        <v>37</v>
      </c>
      <c r="E727" s="134">
        <f t="shared" si="213"/>
        <v>32.837837837837839</v>
      </c>
      <c r="I727" s="134">
        <f t="shared" si="214"/>
        <v>125.1367567567568</v>
      </c>
      <c r="J727" s="136">
        <f t="shared" si="214"/>
        <v>3.3679896130555931</v>
      </c>
      <c r="K727" s="137">
        <f t="shared" si="214"/>
        <v>0.68074324324324331</v>
      </c>
      <c r="L727" s="134"/>
      <c r="M727" s="135">
        <f t="shared" si="215"/>
        <v>2.6500000000000004</v>
      </c>
      <c r="N727" s="134"/>
      <c r="O727" s="138">
        <f t="shared" si="216"/>
        <v>0.65288378378378376</v>
      </c>
      <c r="P727" s="134"/>
      <c r="Q727" s="134"/>
      <c r="R727" s="135">
        <f t="shared" si="217"/>
        <v>4.6479534194916923</v>
      </c>
      <c r="S727" s="135">
        <f t="shared" si="217"/>
        <v>5.3777917609862342</v>
      </c>
      <c r="T727" s="135">
        <f t="shared" si="217"/>
        <v>6.6199236014441603</v>
      </c>
      <c r="U727" s="135">
        <f t="shared" si="217"/>
        <v>8.214945177163953</v>
      </c>
      <c r="V727" s="135">
        <f t="shared" si="217"/>
        <v>7.0567157911156251</v>
      </c>
      <c r="W727" s="139">
        <f t="shared" si="217"/>
        <v>1.5069515060718592</v>
      </c>
      <c r="X727" s="139">
        <f t="shared" si="217"/>
        <v>5.1733843041684384</v>
      </c>
      <c r="Z727" s="136">
        <f t="shared" si="218"/>
        <v>147.13890967644554</v>
      </c>
      <c r="AA727" s="135">
        <f t="shared" si="218"/>
        <v>48.409022812262862</v>
      </c>
      <c r="AB727" s="135"/>
      <c r="AC727" s="135">
        <f t="shared" si="219"/>
        <v>3.9727027027027031</v>
      </c>
      <c r="AD727" s="135">
        <f t="shared" si="219"/>
        <v>2.8379999999999996</v>
      </c>
      <c r="AE727" s="135">
        <f t="shared" si="219"/>
        <v>1.9651351351351358</v>
      </c>
      <c r="AF727" s="135">
        <f t="shared" si="219"/>
        <v>41.62558823529411</v>
      </c>
      <c r="AG727" s="135">
        <f t="shared" si="219"/>
        <v>183.39628571428577</v>
      </c>
      <c r="AH727" s="135">
        <f t="shared" si="219"/>
        <v>-0.47411764705882364</v>
      </c>
      <c r="AI727" s="135">
        <f t="shared" si="219"/>
        <v>8.1236363636363631</v>
      </c>
      <c r="AJ727" s="135">
        <f t="shared" si="219"/>
        <v>3.8197142857142858</v>
      </c>
      <c r="AK727" s="135">
        <f t="shared" si="219"/>
        <v>5.0657575757575763</v>
      </c>
      <c r="AL727" s="140">
        <f t="shared" si="219"/>
        <v>62806.080000000002</v>
      </c>
      <c r="AM727" s="135">
        <f t="shared" si="220"/>
        <v>11.008648648648649</v>
      </c>
      <c r="AN727" s="135">
        <f t="shared" si="220"/>
        <v>5.825882352941175</v>
      </c>
      <c r="AO727" s="136">
        <f t="shared" si="220"/>
        <v>-37.309212363801315</v>
      </c>
      <c r="AP727" s="135">
        <f t="shared" si="220"/>
        <v>11.58293479021955</v>
      </c>
      <c r="AQ727" s="135">
        <f t="shared" si="220"/>
        <v>252.5940346243307</v>
      </c>
      <c r="AR727" s="136">
        <f t="shared" si="220"/>
        <v>2.66281364027027</v>
      </c>
      <c r="AS727" s="135">
        <f t="shared" si="220"/>
        <v>2.836688483630486</v>
      </c>
      <c r="AT727" s="135">
        <f t="shared" si="220"/>
        <v>2.9894648660900813</v>
      </c>
      <c r="AU727" s="135">
        <f t="shared" si="220"/>
        <v>3.1532082184746759</v>
      </c>
      <c r="AV727" s="135">
        <f t="shared" si="220"/>
        <v>3.3288199234991143</v>
      </c>
      <c r="AW727" s="135">
        <f t="shared" si="221"/>
        <v>14.970995131964624</v>
      </c>
      <c r="AX727" s="135">
        <f t="shared" si="221"/>
        <v>18.671870649710037</v>
      </c>
      <c r="AY727" s="136">
        <f t="shared" si="221"/>
        <v>0.49513513513513524</v>
      </c>
      <c r="AZ727" s="135">
        <f t="shared" si="221"/>
        <v>24.413243243243244</v>
      </c>
      <c r="BA727" s="135">
        <f t="shared" si="221"/>
        <v>-18.269729729729725</v>
      </c>
      <c r="BB727" s="135">
        <f t="shared" si="221"/>
        <v>-0.32810810810810803</v>
      </c>
      <c r="BC727" s="135">
        <f t="shared" si="221"/>
        <v>7.0540540540541E-2</v>
      </c>
      <c r="BD727" s="136"/>
      <c r="BE727" s="15">
        <f t="shared" si="222"/>
        <v>1993.5945945945946</v>
      </c>
      <c r="BF727" s="135">
        <f t="shared" si="222"/>
        <v>3.5405405405405403</v>
      </c>
      <c r="BG727" s="135">
        <f t="shared" si="222"/>
        <v>7.1056756756756734</v>
      </c>
    </row>
    <row r="728" spans="1:59" x14ac:dyDescent="0.2">
      <c r="A728" t="s">
        <v>263</v>
      </c>
      <c r="B728">
        <f t="shared" si="212"/>
        <v>24</v>
      </c>
      <c r="E728" s="134">
        <f t="shared" si="213"/>
        <v>11.916666666666666</v>
      </c>
      <c r="I728" s="134">
        <f t="shared" si="214"/>
        <v>100.55083333333334</v>
      </c>
      <c r="J728" s="136">
        <f t="shared" si="214"/>
        <v>3.8153601568152422</v>
      </c>
      <c r="K728" s="137">
        <f t="shared" si="214"/>
        <v>0.65541666666666643</v>
      </c>
      <c r="L728" s="134"/>
      <c r="M728" s="135">
        <f t="shared" si="215"/>
        <v>2.6216666666666657</v>
      </c>
      <c r="N728" s="134"/>
      <c r="O728" s="138">
        <f t="shared" si="216"/>
        <v>0.61972222222222229</v>
      </c>
      <c r="P728" s="134"/>
      <c r="Q728" s="134"/>
      <c r="R728" s="135">
        <f t="shared" si="217"/>
        <v>6.4961896404202442</v>
      </c>
      <c r="S728" s="135">
        <f t="shared" si="217"/>
        <v>11.28093405126762</v>
      </c>
      <c r="T728" s="135">
        <f t="shared" si="217"/>
        <v>13.127423192727528</v>
      </c>
      <c r="U728" s="135">
        <f t="shared" si="217"/>
        <v>10.022923880396228</v>
      </c>
      <c r="V728" s="135">
        <f t="shared" si="217"/>
        <v>8.112213280156892</v>
      </c>
      <c r="W728" s="139">
        <f t="shared" si="217"/>
        <v>2.9916172344932428</v>
      </c>
      <c r="X728" s="139">
        <f t="shared" si="217"/>
        <v>0.73793930485561521</v>
      </c>
      <c r="Z728" s="136">
        <f t="shared" si="218"/>
        <v>66.855008942049565</v>
      </c>
      <c r="AA728" s="135">
        <f t="shared" si="218"/>
        <v>20.24659098369543</v>
      </c>
      <c r="AB728" s="135"/>
      <c r="AC728" s="135">
        <f t="shared" si="219"/>
        <v>5.14</v>
      </c>
      <c r="AD728" s="135">
        <f t="shared" si="219"/>
        <v>1.5595000000000003</v>
      </c>
      <c r="AE728" s="135">
        <f t="shared" si="219"/>
        <v>4.4029166666666661</v>
      </c>
      <c r="AF728" s="135">
        <f t="shared" si="219"/>
        <v>3.6382608695652179</v>
      </c>
      <c r="AG728" s="135">
        <f t="shared" si="219"/>
        <v>37.760000000000005</v>
      </c>
      <c r="AH728" s="135">
        <f t="shared" si="219"/>
        <v>29.19086956521739</v>
      </c>
      <c r="AI728" s="135">
        <f t="shared" si="219"/>
        <v>5.6569565217391302</v>
      </c>
      <c r="AJ728" s="135">
        <f t="shared" si="219"/>
        <v>19.805555555555557</v>
      </c>
      <c r="AK728" s="135">
        <f t="shared" si="219"/>
        <v>11.313809523809523</v>
      </c>
      <c r="AL728" s="140">
        <f t="shared" si="219"/>
        <v>58347.827083333337</v>
      </c>
      <c r="AM728" s="135">
        <f t="shared" si="220"/>
        <v>15.648333333333333</v>
      </c>
      <c r="AN728" s="135">
        <f t="shared" si="220"/>
        <v>1.1473913043478263</v>
      </c>
      <c r="AO728" s="136">
        <f t="shared" si="220"/>
        <v>-7.24388546651429</v>
      </c>
      <c r="AP728" s="135">
        <f t="shared" si="220"/>
        <v>14.202510784985463</v>
      </c>
      <c r="AQ728" s="135">
        <f t="shared" si="220"/>
        <v>70.469106405313738</v>
      </c>
      <c r="AR728" s="136">
        <f t="shared" si="220"/>
        <v>2.6859731369444444</v>
      </c>
      <c r="AS728" s="135">
        <f t="shared" si="220"/>
        <v>2.8102475756156386</v>
      </c>
      <c r="AT728" s="135">
        <f t="shared" si="220"/>
        <v>3.0337159549498858</v>
      </c>
      <c r="AU728" s="135">
        <f t="shared" si="220"/>
        <v>3.2777126874332936</v>
      </c>
      <c r="AV728" s="135">
        <f t="shared" si="220"/>
        <v>3.5442161135141799</v>
      </c>
      <c r="AW728" s="135">
        <f t="shared" si="221"/>
        <v>15.351865468457445</v>
      </c>
      <c r="AX728" s="135">
        <f t="shared" si="221"/>
        <v>22.324503708604762</v>
      </c>
      <c r="AY728" s="136">
        <f t="shared" si="221"/>
        <v>0.54</v>
      </c>
      <c r="AZ728" s="135">
        <f t="shared" si="221"/>
        <v>50.604166666666664</v>
      </c>
      <c r="BA728" s="135">
        <f t="shared" si="221"/>
        <v>-6.0883333333333338</v>
      </c>
      <c r="BB728" s="135">
        <f t="shared" si="221"/>
        <v>4.3791666666666664</v>
      </c>
      <c r="BC728" s="135">
        <f t="shared" si="221"/>
        <v>21.09333333333333</v>
      </c>
      <c r="BD728" s="136"/>
      <c r="BE728" s="15">
        <f t="shared" si="222"/>
        <v>2014.625</v>
      </c>
      <c r="BF728" s="135">
        <f t="shared" si="222"/>
        <v>0.95833333333333337</v>
      </c>
      <c r="BG728" s="135">
        <f t="shared" si="222"/>
        <v>7.9016666666666682</v>
      </c>
    </row>
    <row r="729" spans="1:59" x14ac:dyDescent="0.2">
      <c r="A729" t="s">
        <v>134</v>
      </c>
      <c r="B729">
        <f t="shared" si="212"/>
        <v>223</v>
      </c>
      <c r="E729" s="134">
        <f t="shared" si="213"/>
        <v>17.488789237668161</v>
      </c>
      <c r="I729" s="134">
        <f t="shared" si="214"/>
        <v>111.12874439461886</v>
      </c>
      <c r="J729" s="136">
        <f t="shared" si="214"/>
        <v>2.7540675331513684</v>
      </c>
      <c r="K729" s="137">
        <f t="shared" si="214"/>
        <v>0.61625426008968609</v>
      </c>
      <c r="L729" s="134"/>
      <c r="M729" s="135">
        <f t="shared" si="215"/>
        <v>2.3659103139013444</v>
      </c>
      <c r="N729" s="134"/>
      <c r="O729" s="138">
        <f t="shared" si="216"/>
        <v>0.57348462524023058</v>
      </c>
      <c r="P729" s="134"/>
      <c r="Q729" s="134"/>
      <c r="R729" s="135">
        <f t="shared" si="217"/>
        <v>8.1124088097332638</v>
      </c>
      <c r="S729" s="135">
        <f t="shared" si="217"/>
        <v>8.2924820238714734</v>
      </c>
      <c r="T729" s="135">
        <f t="shared" si="217"/>
        <v>8.4928716683926631</v>
      </c>
      <c r="U729" s="135">
        <f t="shared" si="217"/>
        <v>9.8085695203644505</v>
      </c>
      <c r="V729" s="135">
        <f t="shared" si="217"/>
        <v>10.575551175967174</v>
      </c>
      <c r="W729" s="139">
        <f t="shared" si="217"/>
        <v>0.88405274327580141</v>
      </c>
      <c r="X729" s="139">
        <f t="shared" si="217"/>
        <v>3.0171319238865038</v>
      </c>
      <c r="Z729" s="136">
        <f t="shared" si="218"/>
        <v>45.840997667748788</v>
      </c>
      <c r="AA729" s="135">
        <f t="shared" si="218"/>
        <v>15.802869426737931</v>
      </c>
      <c r="AB729" s="135"/>
      <c r="AC729" s="135">
        <f t="shared" si="219"/>
        <v>7.2881159420289849</v>
      </c>
      <c r="AD729" s="135">
        <f t="shared" si="219"/>
        <v>1.4436111111111107</v>
      </c>
      <c r="AE729" s="135">
        <f t="shared" si="219"/>
        <v>3.0291304347826098</v>
      </c>
      <c r="AF729" s="135">
        <f t="shared" si="219"/>
        <v>2.3962376237623757</v>
      </c>
      <c r="AG729" s="135">
        <f t="shared" si="219"/>
        <v>10.982669902912628</v>
      </c>
      <c r="AH729" s="135">
        <f t="shared" si="219"/>
        <v>12.001167512690358</v>
      </c>
      <c r="AI729" s="135">
        <f t="shared" si="219"/>
        <v>9.8688775510204128</v>
      </c>
      <c r="AJ729" s="135">
        <f t="shared" si="219"/>
        <v>10.529497487437188</v>
      </c>
      <c r="AK729" s="135">
        <f t="shared" si="219"/>
        <v>10.795309734513278</v>
      </c>
      <c r="AL729" s="140">
        <f t="shared" si="219"/>
        <v>31168.623188405803</v>
      </c>
      <c r="AM729" s="135">
        <f t="shared" si="220"/>
        <v>10.212512077294699</v>
      </c>
      <c r="AN729" s="135">
        <f t="shared" si="220"/>
        <v>0.78410891089108903</v>
      </c>
      <c r="AO729" s="136">
        <f t="shared" si="220"/>
        <v>-2.1763573088970833</v>
      </c>
      <c r="AP729" s="135">
        <f t="shared" si="220"/>
        <v>12.537654163920068</v>
      </c>
      <c r="AQ729" s="135">
        <f t="shared" si="220"/>
        <v>18.668462746860932</v>
      </c>
      <c r="AR729" s="136">
        <f t="shared" si="220"/>
        <v>2.3400410690092661</v>
      </c>
      <c r="AS729" s="135">
        <f t="shared" si="220"/>
        <v>2.5048110118906814</v>
      </c>
      <c r="AT729" s="135">
        <f t="shared" si="220"/>
        <v>2.6652329787531577</v>
      </c>
      <c r="AU729" s="135">
        <f t="shared" si="220"/>
        <v>2.8387975982266047</v>
      </c>
      <c r="AV729" s="135">
        <f t="shared" si="220"/>
        <v>3.0267091105394837</v>
      </c>
      <c r="AW729" s="135">
        <f t="shared" si="221"/>
        <v>13.375591768419193</v>
      </c>
      <c r="AX729" s="135">
        <f t="shared" si="221"/>
        <v>15.451520769318019</v>
      </c>
      <c r="AY729" s="136">
        <f t="shared" si="221"/>
        <v>0.78169082125603884</v>
      </c>
      <c r="AZ729" s="135">
        <f t="shared" si="221"/>
        <v>27.812705314009655</v>
      </c>
      <c r="BA729" s="135">
        <f t="shared" si="221"/>
        <v>-11.122512077294695</v>
      </c>
      <c r="BB729" s="135">
        <f t="shared" si="221"/>
        <v>3.4581159420289858</v>
      </c>
      <c r="BC729" s="135">
        <f t="shared" si="221"/>
        <v>3.9453623188405831</v>
      </c>
      <c r="BD729" s="136"/>
      <c r="BE729" s="15">
        <f t="shared" si="222"/>
        <v>2009.1928251121076</v>
      </c>
      <c r="BF729" s="135">
        <f t="shared" si="222"/>
        <v>1.5113122171945701</v>
      </c>
      <c r="BG729" s="135">
        <f t="shared" si="222"/>
        <v>3.3916425120772944</v>
      </c>
    </row>
    <row r="730" spans="1:59" x14ac:dyDescent="0.2">
      <c r="A730" t="s">
        <v>180</v>
      </c>
      <c r="B730">
        <f t="shared" si="212"/>
        <v>31</v>
      </c>
      <c r="E730" s="134">
        <f t="shared" si="213"/>
        <v>19.93548387096774</v>
      </c>
      <c r="I730" s="134">
        <f t="shared" si="214"/>
        <v>239.80000000000004</v>
      </c>
      <c r="J730" s="136">
        <f t="shared" si="214"/>
        <v>2.2238158936234944</v>
      </c>
      <c r="K730" s="137">
        <f t="shared" si="214"/>
        <v>0.98318387096774185</v>
      </c>
      <c r="L730" s="134"/>
      <c r="M730" s="135">
        <f t="shared" si="215"/>
        <v>3.4708322580645157</v>
      </c>
      <c r="N730" s="134"/>
      <c r="O730" s="138">
        <f t="shared" si="216"/>
        <v>0.90874516129032268</v>
      </c>
      <c r="P730" s="134"/>
      <c r="Q730" s="134"/>
      <c r="R730" s="135">
        <f t="shared" si="217"/>
        <v>7.7923038416289065</v>
      </c>
      <c r="S730" s="135">
        <f t="shared" si="217"/>
        <v>7.7535806683919466</v>
      </c>
      <c r="T730" s="135">
        <f t="shared" si="217"/>
        <v>7.6285833844150863</v>
      </c>
      <c r="U730" s="135">
        <f t="shared" si="217"/>
        <v>13.791409861499233</v>
      </c>
      <c r="V730" s="135">
        <f t="shared" si="217"/>
        <v>10.583306618166592</v>
      </c>
      <c r="W730" s="139">
        <f t="shared" si="217"/>
        <v>0.96839712188559068</v>
      </c>
      <c r="X730" s="139">
        <f t="shared" si="217"/>
        <v>2.6983369731627276</v>
      </c>
      <c r="Z730" s="136">
        <f t="shared" si="218"/>
        <v>54.191327619690938</v>
      </c>
      <c r="AA730" s="135">
        <f t="shared" si="218"/>
        <v>28.30961304241222</v>
      </c>
      <c r="AB730" s="135"/>
      <c r="AC730" s="135">
        <f t="shared" si="219"/>
        <v>9.0306451612903249</v>
      </c>
      <c r="AD730" s="135">
        <f t="shared" si="219"/>
        <v>1.8177777777777777</v>
      </c>
      <c r="AE730" s="135">
        <f t="shared" si="219"/>
        <v>3.9567741935483873</v>
      </c>
      <c r="AF730" s="135">
        <f t="shared" si="219"/>
        <v>6.6196428571428578</v>
      </c>
      <c r="AG730" s="135">
        <f t="shared" si="219"/>
        <v>551.19551724137932</v>
      </c>
      <c r="AH730" s="135">
        <f t="shared" si="219"/>
        <v>6.94133333333333</v>
      </c>
      <c r="AI730" s="135">
        <f t="shared" si="219"/>
        <v>12.446333333333337</v>
      </c>
      <c r="AJ730" s="135">
        <f t="shared" si="219"/>
        <v>10.797500000000003</v>
      </c>
      <c r="AK730" s="135">
        <f t="shared" si="219"/>
        <v>8.9336666666666655</v>
      </c>
      <c r="AL730" s="140">
        <f t="shared" si="219"/>
        <v>147138.33419354839</v>
      </c>
      <c r="AM730" s="135">
        <f t="shared" si="220"/>
        <v>1.9229032258064518</v>
      </c>
      <c r="AN730" s="135">
        <f t="shared" si="220"/>
        <v>1.141428571428571</v>
      </c>
      <c r="AO730" s="136">
        <f t="shared" si="220"/>
        <v>-12.260677230023411</v>
      </c>
      <c r="AP730" s="135">
        <f t="shared" si="220"/>
        <v>16.015225755122728</v>
      </c>
      <c r="AQ730" s="135">
        <f t="shared" si="220"/>
        <v>156.02625787882505</v>
      </c>
      <c r="AR730" s="136">
        <f t="shared" si="220"/>
        <v>3.4786674064516139</v>
      </c>
      <c r="AS730" s="135">
        <f t="shared" si="220"/>
        <v>3.7847530070064517</v>
      </c>
      <c r="AT730" s="135">
        <f t="shared" si="220"/>
        <v>4.0792796567812921</v>
      </c>
      <c r="AU730" s="135">
        <f t="shared" si="220"/>
        <v>4.3995419808216374</v>
      </c>
      <c r="AV730" s="135">
        <f t="shared" si="220"/>
        <v>4.7479006330245053</v>
      </c>
      <c r="AW730" s="135">
        <f t="shared" si="221"/>
        <v>20.490142684085498</v>
      </c>
      <c r="AX730" s="135">
        <f t="shared" si="221"/>
        <v>12.730299004817271</v>
      </c>
      <c r="AY730" s="136">
        <f t="shared" si="221"/>
        <v>0.54935483870967761</v>
      </c>
      <c r="AZ730" s="135">
        <f t="shared" si="221"/>
        <v>27.387419354838702</v>
      </c>
      <c r="BA730" s="135">
        <f t="shared" si="221"/>
        <v>-17.768709677419356</v>
      </c>
      <c r="BB730" s="135">
        <f t="shared" si="221"/>
        <v>-1.9748387096774196</v>
      </c>
      <c r="BC730" s="135">
        <f t="shared" si="221"/>
        <v>-2.9999999999999905E-2</v>
      </c>
      <c r="BD730" s="136"/>
      <c r="BE730" s="15">
        <f t="shared" si="222"/>
        <v>2006.7741935483871</v>
      </c>
      <c r="BF730" s="135">
        <f t="shared" si="222"/>
        <v>1.7741935483870968</v>
      </c>
      <c r="BG730" s="135">
        <f t="shared" si="222"/>
        <v>7.2370967741935486</v>
      </c>
    </row>
    <row r="731" spans="1:59" x14ac:dyDescent="0.2">
      <c r="A731" t="s">
        <v>116</v>
      </c>
      <c r="B731">
        <f t="shared" si="212"/>
        <v>121</v>
      </c>
      <c r="E731" s="134">
        <f t="shared" si="213"/>
        <v>20.504132231404959</v>
      </c>
      <c r="I731" s="134">
        <f t="shared" si="214"/>
        <v>226.0457024793389</v>
      </c>
      <c r="J731" s="136">
        <f t="shared" si="214"/>
        <v>1.6216066766246895</v>
      </c>
      <c r="K731" s="137">
        <f t="shared" si="214"/>
        <v>0.63751528925619827</v>
      </c>
      <c r="L731" s="134"/>
      <c r="M731" s="135">
        <f t="shared" si="215"/>
        <v>2.5353504132231399</v>
      </c>
      <c r="N731" s="134"/>
      <c r="O731" s="138">
        <f t="shared" si="216"/>
        <v>0.59098181818181805</v>
      </c>
      <c r="P731" s="134"/>
      <c r="Q731" s="134"/>
      <c r="R731" s="135">
        <f t="shared" si="217"/>
        <v>8.2196244025785088</v>
      </c>
      <c r="S731" s="135">
        <f t="shared" si="217"/>
        <v>9.2676762612704184</v>
      </c>
      <c r="T731" s="135">
        <f t="shared" si="217"/>
        <v>10.424511030373324</v>
      </c>
      <c r="U731" s="135">
        <f t="shared" si="217"/>
        <v>11.640746297330731</v>
      </c>
      <c r="V731" s="135">
        <f t="shared" si="217"/>
        <v>9.861332217690375</v>
      </c>
      <c r="W731" s="139">
        <f t="shared" si="217"/>
        <v>1.1512710683978398</v>
      </c>
      <c r="X731" s="139">
        <f t="shared" si="217"/>
        <v>1.1155600442808322</v>
      </c>
      <c r="Z731" s="136">
        <f t="shared" si="218"/>
        <v>43.678751560016615</v>
      </c>
      <c r="AA731" s="135">
        <f t="shared" si="218"/>
        <v>34.21121843779509</v>
      </c>
      <c r="AB731" s="135"/>
      <c r="AC731" s="135">
        <f t="shared" si="219"/>
        <v>7.4176859504132242</v>
      </c>
      <c r="AD731" s="135">
        <f t="shared" si="219"/>
        <v>2.0746601941747573</v>
      </c>
      <c r="AE731" s="135">
        <f t="shared" si="219"/>
        <v>3.0874380165289268</v>
      </c>
      <c r="AF731" s="135">
        <f t="shared" si="219"/>
        <v>6.7463559322033877</v>
      </c>
      <c r="AG731" s="135">
        <f t="shared" si="219"/>
        <v>25.651512605042026</v>
      </c>
      <c r="AH731" s="135">
        <f t="shared" si="219"/>
        <v>13.577249999999998</v>
      </c>
      <c r="AI731" s="135">
        <f t="shared" si="219"/>
        <v>16.266218487394958</v>
      </c>
      <c r="AJ731" s="135">
        <f t="shared" si="219"/>
        <v>15.946126126126115</v>
      </c>
      <c r="AK731" s="135">
        <f t="shared" si="219"/>
        <v>12.87141509433963</v>
      </c>
      <c r="AL731" s="140">
        <f t="shared" si="219"/>
        <v>33518.541818181817</v>
      </c>
      <c r="AM731" s="135">
        <f t="shared" si="220"/>
        <v>6.5217355371900858</v>
      </c>
      <c r="AN731" s="135">
        <f t="shared" si="220"/>
        <v>1.1674576271186441</v>
      </c>
      <c r="AO731" s="136">
        <f t="shared" si="220"/>
        <v>-21.106276903271898</v>
      </c>
      <c r="AP731" s="135">
        <f t="shared" si="220"/>
        <v>13.263579402959007</v>
      </c>
      <c r="AQ731" s="135">
        <f t="shared" si="220"/>
        <v>192.69633527943517</v>
      </c>
      <c r="AR731" s="136">
        <f t="shared" si="220"/>
        <v>2.5684834405785133</v>
      </c>
      <c r="AS731" s="135">
        <f t="shared" si="220"/>
        <v>2.8068153142173533</v>
      </c>
      <c r="AT731" s="135">
        <f t="shared" si="220"/>
        <v>3.0462868230645537</v>
      </c>
      <c r="AU731" s="135">
        <f t="shared" si="220"/>
        <v>3.3076453631528486</v>
      </c>
      <c r="AV731" s="135">
        <f t="shared" si="220"/>
        <v>3.5929497546725409</v>
      </c>
      <c r="AW731" s="135">
        <f t="shared" si="221"/>
        <v>15.322180695685821</v>
      </c>
      <c r="AX731" s="135">
        <f t="shared" si="221"/>
        <v>9.7667431929206074</v>
      </c>
      <c r="AY731" s="136">
        <f t="shared" si="221"/>
        <v>1.0097520661157022</v>
      </c>
      <c r="AZ731" s="135">
        <f t="shared" si="221"/>
        <v>46.056280991735562</v>
      </c>
      <c r="BA731" s="135">
        <f t="shared" si="221"/>
        <v>-13.91628099173554</v>
      </c>
      <c r="BB731" s="135">
        <f t="shared" si="221"/>
        <v>3.5413223140495886</v>
      </c>
      <c r="BC731" s="135">
        <f t="shared" si="221"/>
        <v>7.7010743801652941</v>
      </c>
      <c r="BD731" s="136"/>
      <c r="BE731" s="15">
        <f t="shared" si="222"/>
        <v>2006.0413223140497</v>
      </c>
      <c r="BF731" s="135">
        <f t="shared" si="222"/>
        <v>1.9504132231404958</v>
      </c>
      <c r="BG731" s="135">
        <f t="shared" si="222"/>
        <v>8.7624793388429794</v>
      </c>
    </row>
    <row r="732" spans="1:59" x14ac:dyDescent="0.2">
      <c r="A732" t="s">
        <v>198</v>
      </c>
      <c r="B732">
        <f t="shared" si="212"/>
        <v>42</v>
      </c>
      <c r="E732" s="134">
        <f t="shared" si="213"/>
        <v>14.904761904761905</v>
      </c>
      <c r="I732" s="134">
        <f t="shared" si="214"/>
        <v>242.25714285714284</v>
      </c>
      <c r="J732" s="136">
        <f t="shared" si="214"/>
        <v>1.758981464881155</v>
      </c>
      <c r="K732" s="137">
        <f t="shared" si="214"/>
        <v>0.67274571428571439</v>
      </c>
      <c r="L732" s="134"/>
      <c r="M732" s="135">
        <f t="shared" si="215"/>
        <v>2.5773900000000003</v>
      </c>
      <c r="N732" s="134"/>
      <c r="O732" s="138">
        <f t="shared" si="216"/>
        <v>0.61099523809523792</v>
      </c>
      <c r="P732" s="134"/>
      <c r="Q732" s="134"/>
      <c r="R732" s="135">
        <f t="shared" si="217"/>
        <v>9.6536177241932499</v>
      </c>
      <c r="S732" s="135">
        <f t="shared" si="217"/>
        <v>8.4479761710552062</v>
      </c>
      <c r="T732" s="135">
        <f t="shared" si="217"/>
        <v>10.845110316602931</v>
      </c>
      <c r="U732" s="135">
        <f t="shared" si="217"/>
        <v>12.524531822624748</v>
      </c>
      <c r="V732" s="135">
        <f t="shared" si="217"/>
        <v>13.135892530880872</v>
      </c>
      <c r="W732" s="139">
        <f t="shared" si="217"/>
        <v>0.93498319770883853</v>
      </c>
      <c r="X732" s="139">
        <f t="shared" si="217"/>
        <v>1.2106318019160136</v>
      </c>
      <c r="Z732" s="136">
        <f t="shared" si="218"/>
        <v>47.584213758513521</v>
      </c>
      <c r="AA732" s="135">
        <f t="shared" si="218"/>
        <v>36.724190523248083</v>
      </c>
      <c r="AB732" s="135"/>
      <c r="AC732" s="135">
        <f t="shared" si="219"/>
        <v>6.3776190476190475</v>
      </c>
      <c r="AD732" s="135">
        <f t="shared" si="219"/>
        <v>1.658611111111111</v>
      </c>
      <c r="AE732" s="135">
        <f t="shared" si="219"/>
        <v>6.5247619047619052</v>
      </c>
      <c r="AF732" s="135">
        <f t="shared" si="219"/>
        <v>9.7717500000000008</v>
      </c>
      <c r="AG732" s="135">
        <f t="shared" si="219"/>
        <v>29.515499999999996</v>
      </c>
      <c r="AH732" s="135">
        <f t="shared" si="219"/>
        <v>43.38642857142856</v>
      </c>
      <c r="AI732" s="135">
        <f t="shared" si="219"/>
        <v>16.902857142857147</v>
      </c>
      <c r="AJ732" s="135">
        <f t="shared" si="219"/>
        <v>8.8947368421052637</v>
      </c>
      <c r="AK732" s="135">
        <f t="shared" si="219"/>
        <v>15.675789473684212</v>
      </c>
      <c r="AL732" s="140">
        <f t="shared" si="219"/>
        <v>298968.58166666667</v>
      </c>
      <c r="AM732" s="135">
        <f t="shared" si="220"/>
        <v>7.2323809523809537</v>
      </c>
      <c r="AN732" s="135">
        <f t="shared" si="220"/>
        <v>0.87175000000000025</v>
      </c>
      <c r="AO732" s="136">
        <f t="shared" si="220"/>
        <v>-22.667018010033402</v>
      </c>
      <c r="AP732" s="135">
        <f t="shared" si="220"/>
        <v>14.329337413432729</v>
      </c>
      <c r="AQ732" s="135">
        <f t="shared" si="220"/>
        <v>269.34596808298051</v>
      </c>
      <c r="AR732" s="136">
        <f t="shared" si="220"/>
        <v>2.5697701904761905</v>
      </c>
      <c r="AS732" s="135">
        <f t="shared" si="220"/>
        <v>2.7887591732142858</v>
      </c>
      <c r="AT732" s="135">
        <f t="shared" si="220"/>
        <v>3.0176296783149144</v>
      </c>
      <c r="AU732" s="135">
        <f t="shared" si="220"/>
        <v>3.2674176409016007</v>
      </c>
      <c r="AV732" s="135">
        <f t="shared" si="220"/>
        <v>3.5400981938122094</v>
      </c>
      <c r="AW732" s="135">
        <f t="shared" si="221"/>
        <v>15.1836748767192</v>
      </c>
      <c r="AX732" s="135">
        <f t="shared" si="221"/>
        <v>10.241466884105655</v>
      </c>
      <c r="AY732" s="136">
        <f t="shared" si="221"/>
        <v>1.1776190476190478</v>
      </c>
      <c r="AZ732" s="135">
        <f t="shared" si="221"/>
        <v>72.771428571428572</v>
      </c>
      <c r="BA732" s="135">
        <f t="shared" si="221"/>
        <v>-18.288333333333334</v>
      </c>
      <c r="BB732" s="135">
        <f t="shared" si="221"/>
        <v>8.8347619047619066</v>
      </c>
      <c r="BC732" s="135">
        <f t="shared" si="221"/>
        <v>12.469761904761905</v>
      </c>
      <c r="BD732" s="136"/>
      <c r="BE732" s="15">
        <f t="shared" si="222"/>
        <v>2011.5714285714287</v>
      </c>
      <c r="BF732" s="135">
        <f t="shared" si="222"/>
        <v>1.1666666666666667</v>
      </c>
      <c r="BG732" s="135">
        <f t="shared" si="222"/>
        <v>10.393333333333336</v>
      </c>
    </row>
    <row r="733" spans="1:59" x14ac:dyDescent="0.2">
      <c r="A733" t="s">
        <v>139</v>
      </c>
      <c r="B733">
        <f t="shared" si="212"/>
        <v>39</v>
      </c>
      <c r="E733" s="134">
        <f t="shared" si="213"/>
        <v>23.128205128205128</v>
      </c>
      <c r="I733" s="134">
        <f t="shared" si="214"/>
        <v>169.59179487179486</v>
      </c>
      <c r="J733" s="136">
        <f t="shared" si="214"/>
        <v>1.9111681054932468</v>
      </c>
      <c r="K733" s="137">
        <f t="shared" si="214"/>
        <v>0.62796153846153857</v>
      </c>
      <c r="L733" s="134"/>
      <c r="M733" s="135">
        <f t="shared" si="215"/>
        <v>2.3933846153846159</v>
      </c>
      <c r="N733" s="134"/>
      <c r="O733" s="138">
        <f t="shared" si="216"/>
        <v>0.59686410256410249</v>
      </c>
      <c r="P733" s="134"/>
      <c r="Q733" s="134"/>
      <c r="R733" s="135">
        <f t="shared" si="217"/>
        <v>5.4640787996829285</v>
      </c>
      <c r="S733" s="135">
        <f t="shared" si="217"/>
        <v>5.9400888184938436</v>
      </c>
      <c r="T733" s="135">
        <f t="shared" si="217"/>
        <v>6.9714830164782216</v>
      </c>
      <c r="U733" s="135">
        <f t="shared" si="217"/>
        <v>8.176868193752453</v>
      </c>
      <c r="V733" s="135">
        <f t="shared" si="217"/>
        <v>7.4966875452131232</v>
      </c>
      <c r="W733" s="139">
        <f t="shared" si="217"/>
        <v>1.0275177908802517</v>
      </c>
      <c r="X733" s="139">
        <f t="shared" si="217"/>
        <v>0.66424303116307426</v>
      </c>
      <c r="Z733" s="136">
        <f t="shared" si="218"/>
        <v>42.230612752994226</v>
      </c>
      <c r="AA733" s="135">
        <f t="shared" si="218"/>
        <v>26.886278395751937</v>
      </c>
      <c r="AB733" s="135"/>
      <c r="AC733" s="135">
        <f t="shared" si="219"/>
        <v>5.3961538461538447</v>
      </c>
      <c r="AD733" s="135">
        <f t="shared" si="219"/>
        <v>1.8187500000000001</v>
      </c>
      <c r="AE733" s="135">
        <f t="shared" si="219"/>
        <v>4.198205128205128</v>
      </c>
      <c r="AF733" s="135">
        <f t="shared" si="219"/>
        <v>3.4382051282051274</v>
      </c>
      <c r="AG733" s="135">
        <f t="shared" si="219"/>
        <v>11.924102564102565</v>
      </c>
      <c r="AH733" s="135">
        <f t="shared" si="219"/>
        <v>53.876842105263165</v>
      </c>
      <c r="AI733" s="135">
        <f t="shared" si="219"/>
        <v>15.658684210526316</v>
      </c>
      <c r="AJ733" s="135">
        <f t="shared" si="219"/>
        <v>12.907575757575762</v>
      </c>
      <c r="AK733" s="135">
        <f t="shared" si="219"/>
        <v>13.683333333333332</v>
      </c>
      <c r="AL733" s="140">
        <f t="shared" si="219"/>
        <v>25044.871794871793</v>
      </c>
      <c r="AM733" s="135">
        <f t="shared" si="220"/>
        <v>4.5092307692307703</v>
      </c>
      <c r="AN733" s="135">
        <f t="shared" si="220"/>
        <v>0.7007692307692307</v>
      </c>
      <c r="AO733" s="136">
        <f t="shared" si="220"/>
        <v>-16.394497781841658</v>
      </c>
      <c r="AP733" s="135">
        <f t="shared" si="220"/>
        <v>10.119362376078806</v>
      </c>
      <c r="AQ733" s="135">
        <f t="shared" si="220"/>
        <v>97.805070673065757</v>
      </c>
      <c r="AR733" s="136">
        <f t="shared" si="220"/>
        <v>2.3810523256410265</v>
      </c>
      <c r="AS733" s="135">
        <f t="shared" si="220"/>
        <v>2.5771267665358981</v>
      </c>
      <c r="AT733" s="135">
        <f t="shared" si="220"/>
        <v>2.7771195780729343</v>
      </c>
      <c r="AU733" s="135">
        <f t="shared" si="220"/>
        <v>2.994795364535265</v>
      </c>
      <c r="AV733" s="135">
        <f t="shared" si="220"/>
        <v>3.2317982340313183</v>
      </c>
      <c r="AW733" s="135">
        <f t="shared" si="221"/>
        <v>13.961892268816442</v>
      </c>
      <c r="AX733" s="135">
        <f t="shared" si="221"/>
        <v>10.70244223580689</v>
      </c>
      <c r="AY733" s="136">
        <f t="shared" si="221"/>
        <v>0.89589743589743587</v>
      </c>
      <c r="AZ733" s="135">
        <f t="shared" si="221"/>
        <v>40.440769230769234</v>
      </c>
      <c r="BA733" s="135">
        <f t="shared" si="221"/>
        <v>-15.933846153846153</v>
      </c>
      <c r="BB733" s="135">
        <f t="shared" si="221"/>
        <v>0.42358974358974366</v>
      </c>
      <c r="BC733" s="135">
        <f t="shared" si="221"/>
        <v>5.349743589743591</v>
      </c>
      <c r="BD733" s="136"/>
      <c r="BE733" s="15">
        <f t="shared" si="222"/>
        <v>2003.4871794871794</v>
      </c>
      <c r="BF733" s="135">
        <f t="shared" si="222"/>
        <v>2.1538461538461537</v>
      </c>
      <c r="BG733" s="135">
        <f t="shared" si="222"/>
        <v>5.5361538461538471</v>
      </c>
    </row>
    <row r="734" spans="1:59" x14ac:dyDescent="0.2">
      <c r="A734" t="s">
        <v>300</v>
      </c>
      <c r="B734">
        <f t="shared" si="212"/>
        <v>49</v>
      </c>
      <c r="E734" s="134">
        <f t="shared" si="213"/>
        <v>13.591836734693878</v>
      </c>
      <c r="I734" s="134">
        <f t="shared" si="214"/>
        <v>89.025918367346932</v>
      </c>
      <c r="J734" s="136">
        <f t="shared" si="214"/>
        <v>4.7282924658249641</v>
      </c>
      <c r="K734" s="137">
        <f t="shared" si="214"/>
        <v>0.75921428571428595</v>
      </c>
      <c r="L734" s="134"/>
      <c r="M734" s="135">
        <f t="shared" si="215"/>
        <v>3.1735918367346949</v>
      </c>
      <c r="N734" s="134"/>
      <c r="O734" s="138">
        <f t="shared" si="216"/>
        <v>0.7220292721088436</v>
      </c>
      <c r="P734" s="134"/>
      <c r="Q734" s="134"/>
      <c r="R734" s="135">
        <f t="shared" si="217"/>
        <v>4.7996825084564616</v>
      </c>
      <c r="S734" s="135">
        <f t="shared" si="217"/>
        <v>5.2870787930856586</v>
      </c>
      <c r="T734" s="135">
        <f t="shared" si="217"/>
        <v>6.3140445408895225</v>
      </c>
      <c r="U734" s="135">
        <f t="shared" si="217"/>
        <v>10.396464075740615</v>
      </c>
      <c r="V734" s="135">
        <f t="shared" si="217"/>
        <v>6.8916944820672201</v>
      </c>
      <c r="W734" s="139">
        <f t="shared" si="217"/>
        <v>24.5974488494235</v>
      </c>
      <c r="X734" s="139">
        <f t="shared" si="217"/>
        <v>2.4461326807300683</v>
      </c>
      <c r="Z734" s="136">
        <f t="shared" si="218"/>
        <v>222.76861371117212</v>
      </c>
      <c r="AA734" s="135">
        <f t="shared" si="218"/>
        <v>42.302941083442818</v>
      </c>
      <c r="AB734" s="135"/>
      <c r="AC734" s="135">
        <f t="shared" si="219"/>
        <v>2.6777551020408152</v>
      </c>
      <c r="AD734" s="135">
        <f t="shared" si="219"/>
        <v>42.313913043478259</v>
      </c>
      <c r="AE734" s="135">
        <f t="shared" si="219"/>
        <v>8.2197959183673497</v>
      </c>
      <c r="AF734" s="135">
        <f t="shared" si="219"/>
        <v>3.2752083333333331</v>
      </c>
      <c r="AG734" s="135">
        <f t="shared" si="219"/>
        <v>10.399999999999999</v>
      </c>
      <c r="AH734" s="135">
        <f t="shared" si="219"/>
        <v>-10.193260869565215</v>
      </c>
      <c r="AI734" s="135">
        <f t="shared" si="219"/>
        <v>13.631304347826086</v>
      </c>
      <c r="AJ734" s="135">
        <f t="shared" si="219"/>
        <v>23.871707317073167</v>
      </c>
      <c r="AK734" s="135">
        <f t="shared" si="219"/>
        <v>5.2432432432432396E-2</v>
      </c>
      <c r="AL734" s="140">
        <f t="shared" si="219"/>
        <v>16022.218979591837</v>
      </c>
      <c r="AM734" s="135">
        <f t="shared" si="220"/>
        <v>3.0308163265306116</v>
      </c>
      <c r="AN734" s="135">
        <f t="shared" si="220"/>
        <v>1.5139583333333333</v>
      </c>
      <c r="AO734" s="136">
        <f t="shared" si="220"/>
        <v>-26.8538405357762</v>
      </c>
      <c r="AP734" s="135">
        <f t="shared" si="220"/>
        <v>15.155861589047205</v>
      </c>
      <c r="AQ734" s="135">
        <f t="shared" si="220"/>
        <v>115.68728855899492</v>
      </c>
      <c r="AR734" s="136">
        <f t="shared" si="220"/>
        <v>3.1681636316326527</v>
      </c>
      <c r="AS734" s="135">
        <f t="shared" si="220"/>
        <v>3.3734620893357139</v>
      </c>
      <c r="AT734" s="135">
        <f t="shared" si="220"/>
        <v>3.5264600283868859</v>
      </c>
      <c r="AU734" s="135">
        <f t="shared" si="220"/>
        <v>3.6903914750041968</v>
      </c>
      <c r="AV734" s="135">
        <f t="shared" si="220"/>
        <v>3.8661892304330499</v>
      </c>
      <c r="AW734" s="135">
        <f t="shared" si="221"/>
        <v>17.624666454792504</v>
      </c>
      <c r="AX734" s="135">
        <f t="shared" si="221"/>
        <v>26.087866180636929</v>
      </c>
      <c r="AY734" s="136">
        <f t="shared" si="221"/>
        <v>0.9234693877551019</v>
      </c>
      <c r="AZ734" s="135">
        <f t="shared" si="221"/>
        <v>23.401224489795926</v>
      </c>
      <c r="BA734" s="135">
        <f t="shared" si="221"/>
        <v>-9.1591836734693892</v>
      </c>
      <c r="BB734" s="135">
        <f t="shared" si="221"/>
        <v>2.4559183673469378</v>
      </c>
      <c r="BC734" s="135">
        <f t="shared" si="221"/>
        <v>6.0236734693877541</v>
      </c>
      <c r="BD734" s="136"/>
      <c r="BE734" s="15">
        <f t="shared" si="222"/>
        <v>2013.0612244897959</v>
      </c>
      <c r="BF734" s="135">
        <f t="shared" si="222"/>
        <v>1.1428571428571428</v>
      </c>
      <c r="BG734" s="135">
        <f t="shared" si="222"/>
        <v>3.8730612244897964</v>
      </c>
    </row>
    <row r="735" spans="1:59" x14ac:dyDescent="0.2">
      <c r="A735" t="s">
        <v>162</v>
      </c>
      <c r="B735">
        <f t="shared" si="212"/>
        <v>51</v>
      </c>
      <c r="E735" s="134">
        <f t="shared" si="213"/>
        <v>25.372549019607842</v>
      </c>
      <c r="I735" s="134">
        <f t="shared" si="214"/>
        <v>84.060784313725478</v>
      </c>
      <c r="J735" s="136">
        <f t="shared" si="214"/>
        <v>3.2274917259539269</v>
      </c>
      <c r="K735" s="137">
        <f t="shared" si="214"/>
        <v>0.57525549019607869</v>
      </c>
      <c r="L735" s="134"/>
      <c r="M735" s="135">
        <f t="shared" si="215"/>
        <v>2.3049952941176484</v>
      </c>
      <c r="N735" s="134"/>
      <c r="O735" s="138">
        <f t="shared" si="216"/>
        <v>0.54793921568627435</v>
      </c>
      <c r="P735" s="134"/>
      <c r="Q735" s="134"/>
      <c r="R735" s="135">
        <f t="shared" si="217"/>
        <v>4.921813627831007</v>
      </c>
      <c r="S735" s="135">
        <f t="shared" si="217"/>
        <v>5.1745232923015827</v>
      </c>
      <c r="T735" s="135">
        <f t="shared" si="217"/>
        <v>5.9139823192131225</v>
      </c>
      <c r="U735" s="135">
        <f t="shared" si="217"/>
        <v>5.4414863278149461</v>
      </c>
      <c r="V735" s="135">
        <f t="shared" si="217"/>
        <v>5.8228982392505868</v>
      </c>
      <c r="W735" s="139">
        <f t="shared" si="217"/>
        <v>0.90869853479199258</v>
      </c>
      <c r="X735" s="139">
        <f t="shared" si="217"/>
        <v>0.99085254289082458</v>
      </c>
      <c r="Z735" s="136">
        <f t="shared" si="218"/>
        <v>72.62311218653484</v>
      </c>
      <c r="AA735" s="135">
        <f t="shared" si="218"/>
        <v>24.266399945551495</v>
      </c>
      <c r="AB735" s="135"/>
      <c r="AC735" s="135">
        <f t="shared" si="219"/>
        <v>3.7590196078431362</v>
      </c>
      <c r="AD735" s="135">
        <f t="shared" si="219"/>
        <v>2.3684444444444446</v>
      </c>
      <c r="AE735" s="135">
        <f t="shared" si="219"/>
        <v>3.0545098039215675</v>
      </c>
      <c r="AF735" s="135">
        <f t="shared" si="219"/>
        <v>3.0674509803921559</v>
      </c>
      <c r="AG735" s="135">
        <f t="shared" si="219"/>
        <v>11.151960784313729</v>
      </c>
      <c r="AH735" s="135">
        <f t="shared" si="219"/>
        <v>5.1845833333333315</v>
      </c>
      <c r="AI735" s="135">
        <f t="shared" si="219"/>
        <v>23.945000000000004</v>
      </c>
      <c r="AJ735" s="135">
        <f t="shared" si="219"/>
        <v>11.622127659574463</v>
      </c>
      <c r="AK735" s="135">
        <f t="shared" si="219"/>
        <v>9.8504255319148939</v>
      </c>
      <c r="AL735" s="140">
        <f t="shared" si="219"/>
        <v>25931.592745098042</v>
      </c>
      <c r="AM735" s="135">
        <f t="shared" si="220"/>
        <v>4.3950980392156866</v>
      </c>
      <c r="AN735" s="135">
        <f t="shared" si="220"/>
        <v>2.0503921568627455</v>
      </c>
      <c r="AO735" s="136">
        <f t="shared" si="220"/>
        <v>-15.2007817688821</v>
      </c>
      <c r="AP735" s="135">
        <f t="shared" si="220"/>
        <v>8.7226269298214998</v>
      </c>
      <c r="AQ735" s="135">
        <f t="shared" si="220"/>
        <v>71.173145765068242</v>
      </c>
      <c r="AR735" s="136">
        <f t="shared" si="220"/>
        <v>2.3450431931372551</v>
      </c>
      <c r="AS735" s="135">
        <f t="shared" si="220"/>
        <v>2.5101983479778434</v>
      </c>
      <c r="AT735" s="135">
        <f t="shared" si="220"/>
        <v>2.6874957974524056</v>
      </c>
      <c r="AU735" s="135">
        <f t="shared" si="220"/>
        <v>2.8786463650421674</v>
      </c>
      <c r="AV735" s="135">
        <f t="shared" si="220"/>
        <v>3.0847875991586919</v>
      </c>
      <c r="AW735" s="135">
        <f t="shared" si="221"/>
        <v>13.506171302768365</v>
      </c>
      <c r="AX735" s="135">
        <f t="shared" si="221"/>
        <v>18.639279901355241</v>
      </c>
      <c r="AY735" s="136">
        <f t="shared" si="221"/>
        <v>0.60392156862745083</v>
      </c>
      <c r="AZ735" s="135">
        <f t="shared" si="221"/>
        <v>25.08176470588235</v>
      </c>
      <c r="BA735" s="135">
        <f t="shared" si="221"/>
        <v>-7.7533333333333339</v>
      </c>
      <c r="BB735" s="135">
        <f t="shared" si="221"/>
        <v>0.3015686274509804</v>
      </c>
      <c r="BC735" s="135">
        <f t="shared" si="221"/>
        <v>5.5796078431372553</v>
      </c>
      <c r="BD735" s="136"/>
      <c r="BE735" s="15">
        <f t="shared" si="222"/>
        <v>2001.3725490196077</v>
      </c>
      <c r="BF735" s="135">
        <f t="shared" si="222"/>
        <v>2.4901960784313726</v>
      </c>
      <c r="BG735" s="135">
        <f t="shared" si="222"/>
        <v>2.990196078431373</v>
      </c>
    </row>
    <row r="736" spans="1:59" x14ac:dyDescent="0.2"/>
  </sheetData>
  <mergeCells count="2">
    <mergeCell ref="AZ4:BC4"/>
    <mergeCell ref="P5:Q5"/>
  </mergeCells>
  <conditionalFormatting sqref="A322:A323">
    <cfRule type="cellIs" dxfId="11" priority="20" operator="lessThan">
      <formula>2</formula>
    </cfRule>
  </conditionalFormatting>
  <conditionalFormatting sqref="J7:J683">
    <cfRule type="cellIs" dxfId="10" priority="14" operator="greaterThan">
      <formula>10</formula>
    </cfRule>
    <cfRule type="cellIs" dxfId="9" priority="15" operator="lessThan">
      <formula>2</formula>
    </cfRule>
  </conditionalFormatting>
  <conditionalFormatting sqref="R7:V683 A143 A145 A211 A288 A294 A296 A325:A326 A367">
    <cfRule type="cellIs" dxfId="8" priority="19" operator="lessThan">
      <formula>2</formula>
    </cfRule>
  </conditionalFormatting>
  <conditionalFormatting sqref="AP7:AP683">
    <cfRule type="cellIs" dxfId="7" priority="16" operator="greaterThan">
      <formula>11.99</formula>
    </cfRule>
    <cfRule type="cellIs" dxfId="6" priority="17" operator="lessThan">
      <formula>8</formula>
    </cfRule>
  </conditionalFormatting>
  <conditionalFormatting sqref="AQ7:AQ683">
    <cfRule type="cellIs" dxfId="5" priority="18" operator="lessThan">
      <formula>0</formula>
    </cfRule>
  </conditionalFormatting>
  <hyperlinks>
    <hyperlink ref="C2" r:id="rId1" xr:uid="{00000000-0004-0000-0400-000000000000}"/>
  </hyperlinks>
  <pageMargins left="0.2" right="0.2" top="0.44027777777777799" bottom="0.45" header="0.511811023622047" footer="0.511811023622047"/>
  <pageSetup orientation="landscape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730"/>
  <sheetViews>
    <sheetView zoomScaleNormal="100" workbookViewId="0">
      <pane xSplit="2" ySplit="6" topLeftCell="C7" activePane="bottomRight" state="frozen"/>
      <selection pane="topRight"/>
      <selection pane="bottomLeft"/>
      <selection pane="bottomRight"/>
    </sheetView>
  </sheetViews>
  <sheetFormatPr defaultColWidth="8.85546875" defaultRowHeight="12" customHeight="1" x14ac:dyDescent="0.2"/>
  <cols>
    <col min="1" max="1" width="18" style="55" customWidth="1"/>
    <col min="2" max="2" width="6" style="55" customWidth="1"/>
    <col min="3" max="3" width="6" style="36" customWidth="1"/>
    <col min="4" max="4" width="6.85546875" style="181" customWidth="1"/>
    <col min="5" max="5" width="6" style="36" customWidth="1"/>
    <col min="6" max="6" width="6.42578125" style="181" customWidth="1"/>
    <col min="7" max="7" width="6.85546875" style="36" customWidth="1"/>
    <col min="8" max="8" width="6.5703125" style="181" customWidth="1"/>
    <col min="9" max="9" width="6.42578125" style="55" customWidth="1"/>
    <col min="10" max="11" width="5.5703125" style="55" customWidth="1"/>
    <col min="12" max="12" width="6.42578125" style="55" customWidth="1"/>
    <col min="13" max="13" width="7.140625" style="55" customWidth="1"/>
    <col min="14" max="14" width="6.28515625" style="55" customWidth="1"/>
    <col min="15" max="15" width="6.5703125" style="55" customWidth="1"/>
    <col min="16" max="16" width="2.28515625" style="55" customWidth="1"/>
    <col min="17" max="18" width="6.28515625" style="55" customWidth="1"/>
    <col min="19" max="19" width="2.28515625" style="55" customWidth="1"/>
    <col min="20" max="20" width="6" style="55" customWidth="1"/>
    <col min="21" max="26" width="6.5703125" style="55" customWidth="1"/>
    <col min="27" max="31" width="6" style="55" customWidth="1"/>
    <col min="32" max="32" width="7.85546875" style="55" customWidth="1"/>
    <col min="33" max="38" width="5.7109375" style="55" customWidth="1"/>
    <col min="39" max="58" width="5.7109375" style="2" customWidth="1"/>
    <col min="59" max="59" width="7.7109375" style="2" customWidth="1"/>
    <col min="60" max="60" width="7.7109375" style="182" customWidth="1"/>
    <col min="61" max="16384" width="8.85546875" style="55"/>
  </cols>
  <sheetData>
    <row r="1" spans="1:60" ht="12.75" customHeight="1" x14ac:dyDescent="0.2">
      <c r="A1" s="183" t="s">
        <v>1726</v>
      </c>
      <c r="B1" s="184"/>
      <c r="C1" s="185" t="s">
        <v>1727</v>
      </c>
      <c r="D1" s="185"/>
      <c r="J1" s="185"/>
      <c r="K1" s="118"/>
      <c r="L1" s="118"/>
      <c r="M1" s="118"/>
      <c r="N1" s="118"/>
      <c r="O1" s="118"/>
      <c r="P1" s="118"/>
      <c r="Q1" s="118"/>
      <c r="R1" s="118"/>
      <c r="S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86"/>
      <c r="AG1" s="118"/>
      <c r="AH1" s="187" t="s">
        <v>1728</v>
      </c>
      <c r="AI1" s="118"/>
      <c r="AJ1" s="188"/>
      <c r="AN1" s="189"/>
      <c r="AO1" s="189"/>
      <c r="AP1" s="121"/>
      <c r="AQ1" s="189"/>
      <c r="AR1" s="189"/>
      <c r="AS1" s="189"/>
      <c r="AT1" s="189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1"/>
      <c r="BF1" s="121"/>
      <c r="BG1" s="190"/>
    </row>
    <row r="2" spans="1:60" ht="9" customHeight="1" x14ac:dyDescent="0.2">
      <c r="A2" s="59"/>
      <c r="C2" s="22" t="s">
        <v>1729</v>
      </c>
      <c r="D2" s="22"/>
      <c r="J2" s="22"/>
      <c r="AF2" s="191"/>
      <c r="AS2" s="192"/>
      <c r="AT2" s="192"/>
      <c r="BG2" s="65"/>
    </row>
    <row r="3" spans="1:60" ht="9" customHeight="1" x14ac:dyDescent="0.2">
      <c r="A3" s="193"/>
      <c r="B3" s="194"/>
      <c r="C3" s="195"/>
      <c r="D3" s="196"/>
      <c r="G3" s="195"/>
      <c r="H3" s="196"/>
      <c r="I3" s="194"/>
      <c r="T3" s="197"/>
      <c r="AF3" s="191"/>
      <c r="AN3" s="198"/>
      <c r="AO3" s="198"/>
      <c r="AQ3" s="198"/>
      <c r="AR3" s="198"/>
      <c r="AS3" s="198"/>
      <c r="AT3" s="198"/>
      <c r="AU3" s="198"/>
      <c r="AV3" s="198"/>
      <c r="AW3" s="198"/>
      <c r="AX3" s="198"/>
      <c r="AY3" s="198"/>
      <c r="AZ3" s="198"/>
      <c r="BA3" s="198"/>
      <c r="BB3" s="198"/>
      <c r="BC3" s="198"/>
      <c r="BD3" s="198"/>
      <c r="BE3" s="198"/>
      <c r="BF3" s="198"/>
      <c r="BG3" s="199"/>
    </row>
    <row r="4" spans="1:60" ht="12.75" customHeight="1" x14ac:dyDescent="0.2">
      <c r="A4" s="200" t="s">
        <v>1730</v>
      </c>
      <c r="B4" s="201"/>
      <c r="J4" s="202"/>
      <c r="P4" s="159" t="s">
        <v>1731</v>
      </c>
      <c r="R4" s="159"/>
      <c r="T4" s="159"/>
      <c r="AD4" s="191"/>
      <c r="AE4" s="191"/>
      <c r="AF4" s="3" t="s">
        <v>1732</v>
      </c>
      <c r="AG4" s="3">
        <v>2025</v>
      </c>
      <c r="AH4" s="3">
        <v>2024</v>
      </c>
      <c r="AI4" s="3">
        <v>2023</v>
      </c>
      <c r="AJ4" s="3">
        <v>2022</v>
      </c>
      <c r="AK4" s="3">
        <v>2021</v>
      </c>
      <c r="AL4" s="3">
        <v>2020</v>
      </c>
      <c r="AM4" s="3">
        <v>2019</v>
      </c>
      <c r="AN4" s="3">
        <v>2018</v>
      </c>
      <c r="AO4" s="3">
        <v>2017</v>
      </c>
      <c r="AP4" s="3">
        <v>2016</v>
      </c>
      <c r="AQ4" s="3">
        <v>2015</v>
      </c>
      <c r="AR4" s="190">
        <v>2014</v>
      </c>
      <c r="AS4" s="3" t="s">
        <v>1733</v>
      </c>
      <c r="AT4" s="3">
        <v>2012</v>
      </c>
      <c r="AU4" s="69">
        <v>2011</v>
      </c>
      <c r="AV4" s="2">
        <v>2010</v>
      </c>
      <c r="AW4" s="2">
        <v>2009</v>
      </c>
      <c r="AX4" s="2">
        <v>2008</v>
      </c>
      <c r="AY4" s="2">
        <v>2007</v>
      </c>
      <c r="AZ4" s="2">
        <v>2006</v>
      </c>
      <c r="BA4" s="2">
        <v>2005</v>
      </c>
      <c r="BB4" s="2">
        <v>2004</v>
      </c>
      <c r="BC4" s="2">
        <v>2003</v>
      </c>
      <c r="BD4" s="2">
        <v>2002</v>
      </c>
      <c r="BE4" s="65">
        <v>2001</v>
      </c>
      <c r="BF4" s="3">
        <v>2000</v>
      </c>
      <c r="BG4" s="3" t="s">
        <v>1734</v>
      </c>
    </row>
    <row r="5" spans="1:60" ht="12.75" customHeight="1" x14ac:dyDescent="0.2">
      <c r="A5" s="203" t="s">
        <v>28</v>
      </c>
      <c r="B5" s="3" t="s">
        <v>29</v>
      </c>
      <c r="I5" s="198"/>
      <c r="J5" s="198"/>
      <c r="K5" s="198"/>
      <c r="L5" s="198"/>
      <c r="M5" s="198"/>
      <c r="N5" s="204"/>
      <c r="P5" s="204"/>
      <c r="Q5" s="205" t="s">
        <v>1735</v>
      </c>
      <c r="R5" s="204"/>
      <c r="S5" s="205"/>
      <c r="T5" s="205"/>
      <c r="U5" s="201"/>
      <c r="V5" s="201"/>
      <c r="W5" s="201"/>
      <c r="X5" s="201"/>
      <c r="Y5" s="201"/>
      <c r="Z5" s="201"/>
      <c r="AA5" s="201"/>
      <c r="AB5" s="201"/>
      <c r="AC5" s="201"/>
      <c r="AD5" s="206"/>
      <c r="AE5" s="191"/>
      <c r="AF5" s="207" t="s">
        <v>1736</v>
      </c>
      <c r="AG5" s="207" t="s">
        <v>1737</v>
      </c>
      <c r="AH5" s="207" t="s">
        <v>1737</v>
      </c>
      <c r="AI5" s="207" t="s">
        <v>1737</v>
      </c>
      <c r="AJ5" s="207" t="s">
        <v>1737</v>
      </c>
      <c r="AK5" s="207" t="s">
        <v>1737</v>
      </c>
      <c r="AL5" s="207" t="s">
        <v>1737</v>
      </c>
      <c r="AM5" s="207" t="s">
        <v>1737</v>
      </c>
      <c r="AN5" s="207" t="s">
        <v>1737</v>
      </c>
      <c r="AO5" s="207" t="s">
        <v>1737</v>
      </c>
      <c r="AP5" s="207" t="s">
        <v>1737</v>
      </c>
      <c r="AQ5" s="207" t="s">
        <v>1737</v>
      </c>
      <c r="AR5" s="65" t="s">
        <v>1737</v>
      </c>
      <c r="AS5" s="207" t="s">
        <v>1737</v>
      </c>
      <c r="AT5" s="207" t="s">
        <v>1737</v>
      </c>
      <c r="AU5" s="69" t="s">
        <v>1737</v>
      </c>
      <c r="AV5" s="2" t="s">
        <v>1737</v>
      </c>
      <c r="AW5" s="2" t="s">
        <v>1737</v>
      </c>
      <c r="AX5" s="2" t="s">
        <v>1737</v>
      </c>
      <c r="AY5" s="2" t="s">
        <v>1737</v>
      </c>
      <c r="AZ5" s="2" t="s">
        <v>1737</v>
      </c>
      <c r="BA5" s="2" t="s">
        <v>1737</v>
      </c>
      <c r="BB5" s="2" t="s">
        <v>1737</v>
      </c>
      <c r="BC5" s="2" t="s">
        <v>1737</v>
      </c>
      <c r="BD5" s="2" t="s">
        <v>1737</v>
      </c>
      <c r="BE5" s="65" t="s">
        <v>1737</v>
      </c>
      <c r="BF5" s="207" t="s">
        <v>1737</v>
      </c>
      <c r="BG5" s="207" t="s">
        <v>1738</v>
      </c>
      <c r="BH5" s="182" t="s">
        <v>1739</v>
      </c>
    </row>
    <row r="6" spans="1:60" ht="12.75" customHeight="1" x14ac:dyDescent="0.2">
      <c r="A6" s="208" t="s">
        <v>65</v>
      </c>
      <c r="B6" s="209" t="s">
        <v>66</v>
      </c>
      <c r="C6" s="210">
        <v>2025</v>
      </c>
      <c r="D6" s="210">
        <v>2024</v>
      </c>
      <c r="E6" s="210">
        <v>2023</v>
      </c>
      <c r="F6" s="210">
        <v>2022</v>
      </c>
      <c r="G6" s="211">
        <v>2021</v>
      </c>
      <c r="H6" s="211">
        <v>2020</v>
      </c>
      <c r="I6" s="212">
        <v>2019</v>
      </c>
      <c r="J6" s="209">
        <v>2018</v>
      </c>
      <c r="K6" s="209">
        <v>2017</v>
      </c>
      <c r="L6" s="209">
        <v>2016</v>
      </c>
      <c r="M6" s="209">
        <v>2015</v>
      </c>
      <c r="N6" s="209">
        <v>2014</v>
      </c>
      <c r="O6" s="209">
        <v>2013</v>
      </c>
      <c r="P6" s="213" t="s">
        <v>1740</v>
      </c>
      <c r="Q6" s="209">
        <v>2012</v>
      </c>
      <c r="R6" s="214">
        <v>2011</v>
      </c>
      <c r="S6" s="213" t="s">
        <v>1740</v>
      </c>
      <c r="T6" s="209">
        <v>2010</v>
      </c>
      <c r="U6" s="198">
        <v>2009</v>
      </c>
      <c r="V6" s="198">
        <v>2008</v>
      </c>
      <c r="W6" s="198">
        <v>2007</v>
      </c>
      <c r="X6" s="198">
        <v>2006</v>
      </c>
      <c r="Y6" s="198">
        <v>2005</v>
      </c>
      <c r="Z6" s="198">
        <v>2004</v>
      </c>
      <c r="AA6" s="198">
        <v>2003</v>
      </c>
      <c r="AB6" s="198">
        <v>2002</v>
      </c>
      <c r="AC6" s="198">
        <v>2001</v>
      </c>
      <c r="AD6" s="198">
        <v>2000</v>
      </c>
      <c r="AE6" s="199">
        <v>1999</v>
      </c>
      <c r="AF6" s="209" t="s">
        <v>1741</v>
      </c>
      <c r="AG6" s="207">
        <v>2024</v>
      </c>
      <c r="AH6" s="207">
        <v>2023</v>
      </c>
      <c r="AI6" s="207">
        <v>2022</v>
      </c>
      <c r="AJ6" s="207">
        <v>2021</v>
      </c>
      <c r="AK6" s="207">
        <v>2020</v>
      </c>
      <c r="AL6" s="207">
        <v>2019</v>
      </c>
      <c r="AM6" s="207">
        <v>2018</v>
      </c>
      <c r="AN6" s="207">
        <v>2017</v>
      </c>
      <c r="AO6" s="207">
        <v>2016</v>
      </c>
      <c r="AP6" s="207">
        <v>2015</v>
      </c>
      <c r="AQ6" s="207">
        <v>2014</v>
      </c>
      <c r="AR6" s="65">
        <v>2013</v>
      </c>
      <c r="AS6" s="207" t="s">
        <v>1742</v>
      </c>
      <c r="AT6" s="207">
        <v>2011</v>
      </c>
      <c r="AU6" s="69">
        <v>2010</v>
      </c>
      <c r="AV6" s="2">
        <v>2009</v>
      </c>
      <c r="AW6" s="2">
        <v>2008</v>
      </c>
      <c r="AX6" s="2">
        <v>2007</v>
      </c>
      <c r="AY6" s="2">
        <v>2006</v>
      </c>
      <c r="AZ6" s="2">
        <v>2005</v>
      </c>
      <c r="BA6" s="2">
        <v>2004</v>
      </c>
      <c r="BB6" s="2">
        <v>2003</v>
      </c>
      <c r="BC6" s="2">
        <v>2002</v>
      </c>
      <c r="BD6" s="2">
        <v>2001</v>
      </c>
      <c r="BE6" s="65">
        <v>2000</v>
      </c>
      <c r="BF6" s="207">
        <v>1999</v>
      </c>
      <c r="BG6" s="207" t="s">
        <v>1743</v>
      </c>
      <c r="BH6" s="182" t="s">
        <v>1744</v>
      </c>
    </row>
    <row r="7" spans="1:60" ht="11.25" customHeight="1" x14ac:dyDescent="0.2">
      <c r="A7" s="203" t="s">
        <v>1745</v>
      </c>
      <c r="B7" s="119" t="s">
        <v>544</v>
      </c>
      <c r="C7" s="215">
        <v>0.99199999999999999</v>
      </c>
      <c r="D7" s="216">
        <v>0.94399999999999995</v>
      </c>
      <c r="E7" s="216">
        <v>0.9</v>
      </c>
      <c r="F7" s="216">
        <v>0.84</v>
      </c>
      <c r="G7" s="216">
        <v>0.77600000000000002</v>
      </c>
      <c r="H7" s="216">
        <v>0.72</v>
      </c>
      <c r="I7" s="216">
        <v>0.65600000000000003</v>
      </c>
      <c r="J7" s="217">
        <v>0.59599999999999997</v>
      </c>
      <c r="K7" s="217">
        <v>0.52800000000000002</v>
      </c>
      <c r="L7" s="218">
        <v>0.46</v>
      </c>
      <c r="M7" s="218">
        <v>0.4</v>
      </c>
      <c r="N7" s="218">
        <v>0.37768000000000002</v>
      </c>
      <c r="O7" s="218">
        <v>0.32905000000000001</v>
      </c>
      <c r="P7" s="219"/>
      <c r="Q7" s="218">
        <v>0.21459</v>
      </c>
      <c r="R7" s="220">
        <v>0</v>
      </c>
      <c r="S7" s="219"/>
      <c r="T7" s="221">
        <v>0</v>
      </c>
      <c r="U7" s="222">
        <v>0</v>
      </c>
      <c r="V7" s="222">
        <v>0</v>
      </c>
      <c r="W7" s="222">
        <v>0</v>
      </c>
      <c r="X7" s="222">
        <v>0</v>
      </c>
      <c r="Y7" s="222">
        <v>0</v>
      </c>
      <c r="Z7" s="222">
        <v>0</v>
      </c>
      <c r="AA7" s="222">
        <v>0</v>
      </c>
      <c r="AB7" s="222">
        <v>0</v>
      </c>
      <c r="AC7" s="222">
        <v>0</v>
      </c>
      <c r="AD7" s="222">
        <v>0</v>
      </c>
      <c r="AE7" s="222">
        <v>0</v>
      </c>
      <c r="AF7" s="223">
        <f t="shared" ref="AF7:AF70" si="0">SUM(C7:AE7)</f>
        <v>8.7333200000000009</v>
      </c>
      <c r="AG7" s="224">
        <f t="shared" ref="AG7:AG38" si="1">IF(ISERROR((C7/D7-1)*100),"n/a",(C7/D7-1)*100)</f>
        <v>5.0847457627118731</v>
      </c>
      <c r="AH7" s="224">
        <f t="shared" ref="AH7:AH38" si="2">IF(ISERROR((D7/E7-1)*100),"n/a",(D7/E7-1)*100)</f>
        <v>4.888888888888876</v>
      </c>
      <c r="AI7" s="224">
        <f t="shared" ref="AI7:AI38" si="3">IF(ISERROR((E7/F7-1)*100),"n/a",(E7/F7-1)*100)</f>
        <v>7.1428571428571397</v>
      </c>
      <c r="AJ7" s="224">
        <f t="shared" ref="AJ7:AJ38" si="4">IF(ISERROR((F7/G7-1)*100),"n/a",(F7/G7-1)*100)</f>
        <v>8.2474226804123631</v>
      </c>
      <c r="AK7" s="224">
        <f t="shared" ref="AK7:AK38" si="5">IF(ISERROR((G7/H7-1)*100),"n/a",(G7/H7-1)*100)</f>
        <v>7.7777777777777946</v>
      </c>
      <c r="AL7" s="224">
        <f t="shared" ref="AL7:AL38" si="6">IF(ISERROR((H7/I7-1)*100),"n/a",(H7/I7-1)*100)</f>
        <v>9.7560975609755971</v>
      </c>
      <c r="AM7" s="224">
        <f t="shared" ref="AM7:AM38" si="7">IF(ISERROR((I7/J7-1)*100),"n/a",(I7/J7-1)*100)</f>
        <v>10.06711409395975</v>
      </c>
      <c r="AN7" s="224">
        <f t="shared" ref="AN7:AN38" si="8">IF(ISERROR((J7/K7-1)*100),"n/a",(J7/K7-1)*100)</f>
        <v>12.878787878787868</v>
      </c>
      <c r="AO7" s="224">
        <f t="shared" ref="AO7:AO38" si="9">IF(ISERROR((K7/L7-1)*100),"n/a",(K7/L7-1)*100)</f>
        <v>14.782608695652177</v>
      </c>
      <c r="AP7" s="224">
        <f t="shared" ref="AP7:AP38" si="10">IF(ISERROR((L7/M7-1)*100),"n/a",(L7/M7-1)*100)</f>
        <v>14.999999999999991</v>
      </c>
      <c r="AQ7" s="224">
        <f t="shared" ref="AQ7:AQ38" si="11">IF(ISERROR((M7/N7-1)*100),"n/a",(M7/N7-1)*100)</f>
        <v>5.9097648803219771</v>
      </c>
      <c r="AR7" s="224">
        <f t="shared" ref="AR7:AR38" si="12">IF(ISERROR((N7/O7-1)*100),"n/a",(N7/O7-1)*100)</f>
        <v>14.778908980398109</v>
      </c>
      <c r="AS7" s="224">
        <f t="shared" ref="AS7:AS70" si="13">IF(ISERROR((O7/Q7-1)*100),"n/a",(O7/Q7-1)*100)</f>
        <v>53.338925392609163</v>
      </c>
      <c r="AT7" s="224" t="str">
        <f t="shared" ref="AT7:AT70" si="14">IF(ISERROR((Q7/R7-1)*100),"n/a",(Q7/R7-1)*100)</f>
        <v>n/a</v>
      </c>
      <c r="AU7" s="224" t="str">
        <f t="shared" ref="AU7:AU70" si="15">IF(ISERROR((R7/T7-1)*100),"n/a",(R7/T7-1)*100)</f>
        <v>n/a</v>
      </c>
      <c r="AV7" s="224" t="str">
        <f t="shared" ref="AV7:AV38" si="16">IF(ISERROR((T7/U7-1)*100),"n/a",(T7/U7-1)*100)</f>
        <v>n/a</v>
      </c>
      <c r="AW7" s="224" t="str">
        <f t="shared" ref="AW7:AW38" si="17">IF(ISERROR((U7/V7-1)*100),"n/a",(U7/V7-1)*100)</f>
        <v>n/a</v>
      </c>
      <c r="AX7" s="224" t="str">
        <f t="shared" ref="AX7:AX38" si="18">IF(ISERROR((V7/W7-1)*100),"n/a",(V7/W7-1)*100)</f>
        <v>n/a</v>
      </c>
      <c r="AY7" s="224" t="str">
        <f t="shared" ref="AY7:AY38" si="19">IF(ISERROR((W7/X7-1)*100),"n/a",(W7/X7-1)*100)</f>
        <v>n/a</v>
      </c>
      <c r="AZ7" s="224" t="str">
        <f t="shared" ref="AZ7:AZ38" si="20">IF(ISERROR((X7/Y7-1)*100),"n/a",(X7/Y7-1)*100)</f>
        <v>n/a</v>
      </c>
      <c r="BA7" s="224" t="str">
        <f t="shared" ref="BA7:BA38" si="21">IF(ISERROR((Y7/Z7-1)*100),"n/a",(Y7/Z7-1)*100)</f>
        <v>n/a</v>
      </c>
      <c r="BB7" s="224" t="str">
        <f t="shared" ref="BB7:BB38" si="22">IF(ISERROR((Z7/AA7-1)*100),"n/a",(Z7/AA7-1)*100)</f>
        <v>n/a</v>
      </c>
      <c r="BC7" s="224" t="str">
        <f t="shared" ref="BC7:BC38" si="23">IF(ISERROR((AA7/AB7-1)*100),"n/a",(AA7/AB7-1)*100)</f>
        <v>n/a</v>
      </c>
      <c r="BD7" s="224" t="str">
        <f t="shared" ref="BD7:BD38" si="24">IF(ISERROR((AB7/AC7-1)*100),"n/a",(AB7/AC7-1)*100)</f>
        <v>n/a</v>
      </c>
      <c r="BE7" s="224" t="str">
        <f t="shared" ref="BE7:BE38" si="25">IF(ISERROR((AC7/AD7-1)*100),"n/a",(AC7/AD7-1)*100)</f>
        <v>n/a</v>
      </c>
      <c r="BF7" s="224" t="str">
        <f t="shared" ref="BF7:BF38" si="26">IF(ISERROR((AD7/AE7-1)*100),"n/a",(AD7/AE7-1)*100)</f>
        <v>n/a</v>
      </c>
      <c r="BG7" s="224">
        <f t="shared" ref="BG7:BG70" si="27">AVERAGE(AG7:BF7)</f>
        <v>13.050299979642514</v>
      </c>
      <c r="BH7" s="182">
        <f t="shared" ref="BH7:BH69" si="28">STDEV(AG7:BF7)</f>
        <v>12.647645243534063</v>
      </c>
    </row>
    <row r="8" spans="1:60" ht="11.25" customHeight="1" x14ac:dyDescent="0.2">
      <c r="A8" s="225" t="s">
        <v>547</v>
      </c>
      <c r="B8" s="97" t="s">
        <v>548</v>
      </c>
      <c r="C8" s="215">
        <v>1.03</v>
      </c>
      <c r="D8" s="216">
        <v>0.99</v>
      </c>
      <c r="E8" s="216">
        <v>0.95</v>
      </c>
      <c r="F8" s="216">
        <v>0.91</v>
      </c>
      <c r="G8" s="216">
        <v>0.86499999999999999</v>
      </c>
      <c r="H8" s="216">
        <v>0.8075</v>
      </c>
      <c r="I8" s="216">
        <v>0.76</v>
      </c>
      <c r="J8" s="217">
        <v>0.70499999999999996</v>
      </c>
      <c r="K8" s="217">
        <v>0.61499999999999999</v>
      </c>
      <c r="L8" s="216">
        <v>0.5575</v>
      </c>
      <c r="M8" s="216">
        <v>0.50749999999999995</v>
      </c>
      <c r="N8" s="216">
        <v>0.46142749999999999</v>
      </c>
      <c r="O8" s="216">
        <v>0.42142499999999999</v>
      </c>
      <c r="P8" s="226"/>
      <c r="Q8" s="216">
        <v>0.18928500000000001</v>
      </c>
      <c r="R8" s="227">
        <v>0</v>
      </c>
      <c r="S8" s="226"/>
      <c r="T8" s="228">
        <v>0</v>
      </c>
      <c r="U8" s="229">
        <v>0</v>
      </c>
      <c r="V8" s="229">
        <v>0</v>
      </c>
      <c r="W8" s="229">
        <v>0</v>
      </c>
      <c r="X8" s="229">
        <v>0</v>
      </c>
      <c r="Y8" s="229">
        <v>0</v>
      </c>
      <c r="Z8" s="229">
        <v>0</v>
      </c>
      <c r="AA8" s="229">
        <v>0</v>
      </c>
      <c r="AB8" s="229">
        <v>0</v>
      </c>
      <c r="AC8" s="229">
        <v>0</v>
      </c>
      <c r="AD8" s="229">
        <v>0</v>
      </c>
      <c r="AE8" s="229">
        <v>0</v>
      </c>
      <c r="AF8" s="223">
        <f t="shared" si="0"/>
        <v>9.7696374999999982</v>
      </c>
      <c r="AG8" s="224">
        <f t="shared" si="1"/>
        <v>4.0404040404040442</v>
      </c>
      <c r="AH8" s="224">
        <f t="shared" si="2"/>
        <v>4.2105263157894868</v>
      </c>
      <c r="AI8" s="224">
        <f t="shared" si="3"/>
        <v>4.39560439560438</v>
      </c>
      <c r="AJ8" s="224">
        <f t="shared" si="4"/>
        <v>5.2023121387283267</v>
      </c>
      <c r="AK8" s="224">
        <f t="shared" si="5"/>
        <v>7.120743034055721</v>
      </c>
      <c r="AL8" s="224">
        <f t="shared" si="6"/>
        <v>6.25</v>
      </c>
      <c r="AM8" s="224">
        <f t="shared" si="7"/>
        <v>7.8014184397163122</v>
      </c>
      <c r="AN8" s="224">
        <f t="shared" si="8"/>
        <v>14.634146341463406</v>
      </c>
      <c r="AO8" s="224">
        <f t="shared" si="9"/>
        <v>10.313901345291487</v>
      </c>
      <c r="AP8" s="224">
        <f t="shared" si="10"/>
        <v>9.852216748768484</v>
      </c>
      <c r="AQ8" s="224">
        <f t="shared" si="11"/>
        <v>9.9847755064446773</v>
      </c>
      <c r="AR8" s="224">
        <f t="shared" si="12"/>
        <v>9.4921990864329295</v>
      </c>
      <c r="AS8" s="224">
        <f t="shared" si="13"/>
        <v>122.64046279419922</v>
      </c>
      <c r="AT8" s="224" t="str">
        <f t="shared" si="14"/>
        <v>n/a</v>
      </c>
      <c r="AU8" s="224" t="str">
        <f t="shared" si="15"/>
        <v>n/a</v>
      </c>
      <c r="AV8" s="224" t="str">
        <f t="shared" si="16"/>
        <v>n/a</v>
      </c>
      <c r="AW8" s="224" t="str">
        <f t="shared" si="17"/>
        <v>n/a</v>
      </c>
      <c r="AX8" s="224" t="str">
        <f t="shared" si="18"/>
        <v>n/a</v>
      </c>
      <c r="AY8" s="224" t="str">
        <f t="shared" si="19"/>
        <v>n/a</v>
      </c>
      <c r="AZ8" s="224" t="str">
        <f t="shared" si="20"/>
        <v>n/a</v>
      </c>
      <c r="BA8" s="224" t="str">
        <f t="shared" si="21"/>
        <v>n/a</v>
      </c>
      <c r="BB8" s="224" t="str">
        <f t="shared" si="22"/>
        <v>n/a</v>
      </c>
      <c r="BC8" s="224" t="str">
        <f t="shared" si="23"/>
        <v>n/a</v>
      </c>
      <c r="BD8" s="224" t="str">
        <f t="shared" si="24"/>
        <v>n/a</v>
      </c>
      <c r="BE8" s="224" t="str">
        <f t="shared" si="25"/>
        <v>n/a</v>
      </c>
      <c r="BF8" s="224" t="str">
        <f t="shared" si="26"/>
        <v>n/a</v>
      </c>
      <c r="BG8" s="224">
        <f t="shared" si="27"/>
        <v>16.610670014376808</v>
      </c>
      <c r="BH8" s="182">
        <f t="shared" si="28"/>
        <v>32.005550838611562</v>
      </c>
    </row>
    <row r="9" spans="1:60" ht="11.25" customHeight="1" x14ac:dyDescent="0.2">
      <c r="A9" s="203" t="s">
        <v>552</v>
      </c>
      <c r="B9" s="119" t="s">
        <v>553</v>
      </c>
      <c r="C9" s="215">
        <v>6.56</v>
      </c>
      <c r="D9" s="216">
        <v>6.2</v>
      </c>
      <c r="E9" s="216">
        <v>5.92</v>
      </c>
      <c r="F9" s="216">
        <v>5.64</v>
      </c>
      <c r="G9" s="216">
        <v>5.2</v>
      </c>
      <c r="H9" s="216">
        <v>4.72</v>
      </c>
      <c r="I9" s="216">
        <v>4.28</v>
      </c>
      <c r="J9" s="217">
        <v>3.59</v>
      </c>
      <c r="K9" s="230">
        <v>2.56</v>
      </c>
      <c r="L9" s="216">
        <v>2.2799999999999998</v>
      </c>
      <c r="M9" s="216">
        <v>2.02</v>
      </c>
      <c r="N9" s="216">
        <v>1.66</v>
      </c>
      <c r="O9" s="216">
        <v>1.6</v>
      </c>
      <c r="P9" s="226"/>
      <c r="Q9" s="231">
        <v>0</v>
      </c>
      <c r="R9" s="227">
        <v>0</v>
      </c>
      <c r="S9" s="226"/>
      <c r="T9" s="228">
        <v>0</v>
      </c>
      <c r="U9" s="229">
        <v>0</v>
      </c>
      <c r="V9" s="229">
        <v>0</v>
      </c>
      <c r="W9" s="229">
        <v>0</v>
      </c>
      <c r="X9" s="229">
        <v>0</v>
      </c>
      <c r="Y9" s="229">
        <v>0</v>
      </c>
      <c r="Z9" s="229">
        <v>0</v>
      </c>
      <c r="AA9" s="229">
        <v>0</v>
      </c>
      <c r="AB9" s="229">
        <v>0</v>
      </c>
      <c r="AC9" s="229">
        <v>0</v>
      </c>
      <c r="AD9" s="229">
        <v>0</v>
      </c>
      <c r="AE9" s="229">
        <v>0</v>
      </c>
      <c r="AF9" s="223">
        <f t="shared" si="0"/>
        <v>52.230000000000004</v>
      </c>
      <c r="AG9" s="224">
        <f t="shared" si="1"/>
        <v>5.8064516129032073</v>
      </c>
      <c r="AH9" s="224">
        <f t="shared" si="2"/>
        <v>4.7297297297297369</v>
      </c>
      <c r="AI9" s="224">
        <f t="shared" si="3"/>
        <v>4.9645390070921946</v>
      </c>
      <c r="AJ9" s="224">
        <f t="shared" si="4"/>
        <v>8.4615384615384528</v>
      </c>
      <c r="AK9" s="224">
        <f t="shared" si="5"/>
        <v>10.169491525423746</v>
      </c>
      <c r="AL9" s="224">
        <f t="shared" si="6"/>
        <v>10.280373831775691</v>
      </c>
      <c r="AM9" s="224">
        <f t="shared" si="7"/>
        <v>19.220055710306426</v>
      </c>
      <c r="AN9" s="224">
        <f t="shared" si="8"/>
        <v>40.234375</v>
      </c>
      <c r="AO9" s="224">
        <f t="shared" si="9"/>
        <v>12.28070175438598</v>
      </c>
      <c r="AP9" s="224">
        <f t="shared" si="10"/>
        <v>12.871287128712861</v>
      </c>
      <c r="AQ9" s="224">
        <f t="shared" si="11"/>
        <v>21.68674698795181</v>
      </c>
      <c r="AR9" s="224">
        <f t="shared" si="12"/>
        <v>3.7499999999999867</v>
      </c>
      <c r="AS9" s="224" t="str">
        <f t="shared" si="13"/>
        <v>n/a</v>
      </c>
      <c r="AT9" s="224" t="str">
        <f t="shared" si="14"/>
        <v>n/a</v>
      </c>
      <c r="AU9" s="224" t="str">
        <f t="shared" si="15"/>
        <v>n/a</v>
      </c>
      <c r="AV9" s="224" t="str">
        <f t="shared" si="16"/>
        <v>n/a</v>
      </c>
      <c r="AW9" s="224" t="str">
        <f t="shared" si="17"/>
        <v>n/a</v>
      </c>
      <c r="AX9" s="224" t="str">
        <f t="shared" si="18"/>
        <v>n/a</v>
      </c>
      <c r="AY9" s="224" t="str">
        <f t="shared" si="19"/>
        <v>n/a</v>
      </c>
      <c r="AZ9" s="224" t="str">
        <f t="shared" si="20"/>
        <v>n/a</v>
      </c>
      <c r="BA9" s="224" t="str">
        <f t="shared" si="21"/>
        <v>n/a</v>
      </c>
      <c r="BB9" s="224" t="str">
        <f t="shared" si="22"/>
        <v>n/a</v>
      </c>
      <c r="BC9" s="224" t="str">
        <f t="shared" si="23"/>
        <v>n/a</v>
      </c>
      <c r="BD9" s="224" t="str">
        <f t="shared" si="24"/>
        <v>n/a</v>
      </c>
      <c r="BE9" s="224" t="str">
        <f t="shared" si="25"/>
        <v>n/a</v>
      </c>
      <c r="BF9" s="224" t="str">
        <f t="shared" si="26"/>
        <v>n/a</v>
      </c>
      <c r="BG9" s="224">
        <f t="shared" si="27"/>
        <v>12.871274229151673</v>
      </c>
      <c r="BH9" s="182">
        <f t="shared" si="28"/>
        <v>10.280061818694739</v>
      </c>
    </row>
    <row r="10" spans="1:60" ht="11.25" customHeight="1" x14ac:dyDescent="0.2">
      <c r="A10" s="127" t="s">
        <v>1746</v>
      </c>
      <c r="B10" s="97" t="s">
        <v>115</v>
      </c>
      <c r="C10" s="215">
        <v>1.06</v>
      </c>
      <c r="D10" s="216">
        <v>0.9</v>
      </c>
      <c r="E10" s="216">
        <v>0.88</v>
      </c>
      <c r="F10" s="216">
        <v>0.78</v>
      </c>
      <c r="G10" s="216">
        <v>0.76</v>
      </c>
      <c r="H10" s="216">
        <v>0.74</v>
      </c>
      <c r="I10" s="216">
        <v>0.72</v>
      </c>
      <c r="J10" s="217">
        <v>0.7</v>
      </c>
      <c r="K10" s="223">
        <v>0.68</v>
      </c>
      <c r="L10" s="216">
        <v>0.66</v>
      </c>
      <c r="M10" s="216">
        <v>0.64</v>
      </c>
      <c r="N10" s="216">
        <v>0.62</v>
      </c>
      <c r="O10" s="216">
        <v>0.6</v>
      </c>
      <c r="P10" s="226" t="s">
        <v>1740</v>
      </c>
      <c r="Q10" s="216">
        <v>0.57999999999999996</v>
      </c>
      <c r="R10" s="232">
        <v>0.56000000000000005</v>
      </c>
      <c r="S10" s="226"/>
      <c r="T10" s="223">
        <v>0.54</v>
      </c>
      <c r="U10" s="202">
        <v>0.52</v>
      </c>
      <c r="V10" s="202">
        <v>0.5</v>
      </c>
      <c r="W10" s="202">
        <v>0.48</v>
      </c>
      <c r="X10" s="202">
        <v>0.44</v>
      </c>
      <c r="Y10" s="202">
        <v>0.42</v>
      </c>
      <c r="Z10" s="202">
        <v>0.4</v>
      </c>
      <c r="AA10" s="202">
        <v>0.38</v>
      </c>
      <c r="AB10" s="202">
        <v>0.36</v>
      </c>
      <c r="AC10" s="202">
        <v>0.33</v>
      </c>
      <c r="AD10" s="202">
        <v>0.31</v>
      </c>
      <c r="AE10" s="202">
        <v>0.28000000000000003</v>
      </c>
      <c r="AF10" s="223">
        <f t="shared" si="0"/>
        <v>15.839999999999998</v>
      </c>
      <c r="AG10" s="224">
        <f t="shared" si="1"/>
        <v>17.777777777777782</v>
      </c>
      <c r="AH10" s="224">
        <f t="shared" si="2"/>
        <v>2.2727272727272707</v>
      </c>
      <c r="AI10" s="224">
        <f t="shared" si="3"/>
        <v>12.820512820512819</v>
      </c>
      <c r="AJ10" s="224">
        <f t="shared" si="4"/>
        <v>2.6315789473684292</v>
      </c>
      <c r="AK10" s="224">
        <f t="shared" si="5"/>
        <v>2.7027027027026973</v>
      </c>
      <c r="AL10" s="224">
        <f t="shared" si="6"/>
        <v>2.7777777777777901</v>
      </c>
      <c r="AM10" s="224">
        <f t="shared" si="7"/>
        <v>2.8571428571428692</v>
      </c>
      <c r="AN10" s="224">
        <f t="shared" si="8"/>
        <v>2.9411764705882248</v>
      </c>
      <c r="AO10" s="224">
        <f t="shared" si="9"/>
        <v>3.0303030303030276</v>
      </c>
      <c r="AP10" s="224">
        <f t="shared" si="10"/>
        <v>3.125</v>
      </c>
      <c r="AQ10" s="224">
        <f t="shared" si="11"/>
        <v>3.2258064516129004</v>
      </c>
      <c r="AR10" s="224">
        <f t="shared" si="12"/>
        <v>3.3333333333333437</v>
      </c>
      <c r="AS10" s="224">
        <f t="shared" si="13"/>
        <v>3.4482758620689724</v>
      </c>
      <c r="AT10" s="224">
        <f t="shared" si="14"/>
        <v>3.5714285714285587</v>
      </c>
      <c r="AU10" s="224">
        <f t="shared" si="15"/>
        <v>3.7037037037036979</v>
      </c>
      <c r="AV10" s="224">
        <f t="shared" si="16"/>
        <v>3.8461538461538547</v>
      </c>
      <c r="AW10" s="224">
        <f t="shared" si="17"/>
        <v>4.0000000000000036</v>
      </c>
      <c r="AX10" s="224">
        <f t="shared" si="18"/>
        <v>4.1666666666666741</v>
      </c>
      <c r="AY10" s="224">
        <f t="shared" si="19"/>
        <v>9.0909090909090828</v>
      </c>
      <c r="AZ10" s="224">
        <f t="shared" si="20"/>
        <v>4.7619047619047672</v>
      </c>
      <c r="BA10" s="224">
        <f t="shared" si="21"/>
        <v>4.9999999999999822</v>
      </c>
      <c r="BB10" s="224">
        <f t="shared" si="22"/>
        <v>5.2631578947368363</v>
      </c>
      <c r="BC10" s="224">
        <f t="shared" si="23"/>
        <v>5.555555555555558</v>
      </c>
      <c r="BD10" s="224">
        <f t="shared" si="24"/>
        <v>9.0909090909090828</v>
      </c>
      <c r="BE10" s="224">
        <f t="shared" si="25"/>
        <v>6.4516129032258229</v>
      </c>
      <c r="BF10" s="224">
        <f t="shared" si="26"/>
        <v>10.714285714285698</v>
      </c>
      <c r="BG10" s="224">
        <f t="shared" si="27"/>
        <v>5.3138616578229128</v>
      </c>
      <c r="BH10" s="182">
        <f t="shared" si="28"/>
        <v>3.7154072978338064</v>
      </c>
    </row>
    <row r="11" spans="1:60" ht="11.25" customHeight="1" x14ac:dyDescent="0.2">
      <c r="A11" s="127" t="s">
        <v>555</v>
      </c>
      <c r="B11" s="97" t="s">
        <v>556</v>
      </c>
      <c r="C11" s="215">
        <v>2.36</v>
      </c>
      <c r="D11" s="216">
        <v>2.2000000000000002</v>
      </c>
      <c r="E11" s="216">
        <v>2.04</v>
      </c>
      <c r="F11" s="216">
        <v>1.88</v>
      </c>
      <c r="G11" s="216">
        <v>1.8</v>
      </c>
      <c r="H11" s="216">
        <v>1.44</v>
      </c>
      <c r="I11" s="216">
        <v>1.28</v>
      </c>
      <c r="J11" s="217">
        <v>1.1200000000000001</v>
      </c>
      <c r="K11" s="223">
        <v>1.06</v>
      </c>
      <c r="L11" s="216">
        <v>1.04</v>
      </c>
      <c r="M11" s="216">
        <v>0.96</v>
      </c>
      <c r="N11" s="216">
        <v>0.88</v>
      </c>
      <c r="O11" s="231">
        <v>0.56000000000000005</v>
      </c>
      <c r="P11" s="226"/>
      <c r="Q11" s="216">
        <v>0.96440000000000003</v>
      </c>
      <c r="R11" s="232">
        <v>0.90200999999999998</v>
      </c>
      <c r="S11" s="226"/>
      <c r="T11" s="223">
        <v>0.82525000000000004</v>
      </c>
      <c r="U11" s="202">
        <v>0.74848999999999999</v>
      </c>
      <c r="V11" s="202">
        <v>0.67413000000000001</v>
      </c>
      <c r="W11" s="202">
        <v>0.60936000000000001</v>
      </c>
      <c r="X11" s="202">
        <v>0.55657000000000001</v>
      </c>
      <c r="Y11" s="202">
        <v>0.52059999999999995</v>
      </c>
      <c r="Z11" s="202">
        <v>0.49096000000000001</v>
      </c>
      <c r="AA11" s="202">
        <v>0.43991999999999998</v>
      </c>
      <c r="AB11" s="202">
        <v>0.41073999999999999</v>
      </c>
      <c r="AC11" s="202">
        <v>0.36809999999999998</v>
      </c>
      <c r="AD11" s="202">
        <v>0.33217999999999998</v>
      </c>
      <c r="AE11" s="202">
        <v>0.29626999999999998</v>
      </c>
      <c r="AF11" s="223">
        <f t="shared" si="0"/>
        <v>26.758980000000005</v>
      </c>
      <c r="AG11" s="224">
        <f t="shared" si="1"/>
        <v>7.2727272727272529</v>
      </c>
      <c r="AH11" s="224">
        <f t="shared" si="2"/>
        <v>7.8431372549019773</v>
      </c>
      <c r="AI11" s="224">
        <f t="shared" si="3"/>
        <v>8.5106382978723527</v>
      </c>
      <c r="AJ11" s="224">
        <f t="shared" si="4"/>
        <v>4.4444444444444287</v>
      </c>
      <c r="AK11" s="224">
        <f t="shared" si="5"/>
        <v>25</v>
      </c>
      <c r="AL11" s="224">
        <f t="shared" si="6"/>
        <v>12.5</v>
      </c>
      <c r="AM11" s="224">
        <f t="shared" si="7"/>
        <v>14.285714285714279</v>
      </c>
      <c r="AN11" s="224">
        <f t="shared" si="8"/>
        <v>5.6603773584905648</v>
      </c>
      <c r="AO11" s="224">
        <f t="shared" si="9"/>
        <v>1.9230769230769162</v>
      </c>
      <c r="AP11" s="224">
        <f t="shared" si="10"/>
        <v>8.3333333333333481</v>
      </c>
      <c r="AQ11" s="224">
        <f t="shared" si="11"/>
        <v>9.0909090909090828</v>
      </c>
      <c r="AR11" s="224">
        <f t="shared" si="12"/>
        <v>57.142857142857139</v>
      </c>
      <c r="AS11" s="224">
        <f t="shared" si="13"/>
        <v>-41.932807963500615</v>
      </c>
      <c r="AT11" s="224">
        <f t="shared" si="14"/>
        <v>6.9167747585946904</v>
      </c>
      <c r="AU11" s="224">
        <f t="shared" si="15"/>
        <v>9.3014238109663694</v>
      </c>
      <c r="AV11" s="224">
        <f t="shared" si="16"/>
        <v>10.255314032251617</v>
      </c>
      <c r="AW11" s="224">
        <f t="shared" si="17"/>
        <v>11.030513402459462</v>
      </c>
      <c r="AX11" s="224">
        <f t="shared" si="18"/>
        <v>10.62918471839307</v>
      </c>
      <c r="AY11" s="224">
        <f t="shared" si="19"/>
        <v>9.4848806080097816</v>
      </c>
      <c r="AZ11" s="224">
        <f t="shared" si="20"/>
        <v>6.9093353822512693</v>
      </c>
      <c r="BA11" s="224">
        <f t="shared" si="21"/>
        <v>6.0371517027863586</v>
      </c>
      <c r="BB11" s="224">
        <f t="shared" si="22"/>
        <v>11.602109474449907</v>
      </c>
      <c r="BC11" s="224">
        <f t="shared" si="23"/>
        <v>7.1042508642937152</v>
      </c>
      <c r="BD11" s="224">
        <f t="shared" si="24"/>
        <v>11.583808747622925</v>
      </c>
      <c r="BE11" s="224">
        <f t="shared" si="25"/>
        <v>10.813414413872003</v>
      </c>
      <c r="BF11" s="224">
        <f t="shared" si="26"/>
        <v>12.120700712188203</v>
      </c>
      <c r="BG11" s="224">
        <f t="shared" si="27"/>
        <v>9.3793565411140811</v>
      </c>
      <c r="BH11" s="182">
        <f t="shared" si="28"/>
        <v>14.625419003901403</v>
      </c>
    </row>
    <row r="12" spans="1:60" ht="11.25" customHeight="1" x14ac:dyDescent="0.2">
      <c r="A12" s="257" t="s">
        <v>5616</v>
      </c>
      <c r="B12" s="240" t="s">
        <v>5605</v>
      </c>
      <c r="C12" s="215">
        <v>1.04</v>
      </c>
      <c r="D12" s="216">
        <v>0.88</v>
      </c>
      <c r="E12" s="216">
        <v>0.72</v>
      </c>
      <c r="F12" s="216">
        <v>0.6</v>
      </c>
      <c r="G12" s="231">
        <v>0</v>
      </c>
      <c r="H12" s="231">
        <v>0</v>
      </c>
      <c r="I12" s="231">
        <v>0</v>
      </c>
      <c r="J12" s="254">
        <v>0</v>
      </c>
      <c r="K12" s="251">
        <v>0</v>
      </c>
      <c r="L12" s="231">
        <v>0</v>
      </c>
      <c r="M12" s="231">
        <v>0</v>
      </c>
      <c r="N12" s="231">
        <v>0</v>
      </c>
      <c r="O12" s="231">
        <v>0</v>
      </c>
      <c r="P12" s="237"/>
      <c r="Q12" s="231">
        <v>0</v>
      </c>
      <c r="R12" s="227">
        <v>0</v>
      </c>
      <c r="S12" s="237"/>
      <c r="T12" s="227">
        <v>0</v>
      </c>
      <c r="U12" s="238">
        <v>0</v>
      </c>
      <c r="V12" s="229">
        <v>0</v>
      </c>
      <c r="W12" s="229">
        <v>0</v>
      </c>
      <c r="X12" s="229">
        <v>0</v>
      </c>
      <c r="Y12" s="229">
        <v>0</v>
      </c>
      <c r="Z12" s="229">
        <v>0</v>
      </c>
      <c r="AA12" s="229">
        <v>0</v>
      </c>
      <c r="AB12" s="229">
        <v>0</v>
      </c>
      <c r="AC12" s="229">
        <v>0</v>
      </c>
      <c r="AD12" s="229">
        <v>0</v>
      </c>
      <c r="AE12" s="229">
        <v>0</v>
      </c>
      <c r="AF12" s="223">
        <f t="shared" si="0"/>
        <v>3.2399999999999998</v>
      </c>
      <c r="AG12" s="224">
        <f t="shared" si="1"/>
        <v>18.181818181818187</v>
      </c>
      <c r="AH12" s="224">
        <f t="shared" si="2"/>
        <v>22.222222222222232</v>
      </c>
      <c r="AI12" s="224">
        <f t="shared" si="3"/>
        <v>19.999999999999996</v>
      </c>
      <c r="AJ12" s="224" t="str">
        <f t="shared" si="4"/>
        <v>n/a</v>
      </c>
      <c r="AK12" s="224" t="str">
        <f t="shared" si="5"/>
        <v>n/a</v>
      </c>
      <c r="AL12" s="224" t="str">
        <f t="shared" si="6"/>
        <v>n/a</v>
      </c>
      <c r="AM12" s="224" t="str">
        <f t="shared" si="7"/>
        <v>n/a</v>
      </c>
      <c r="AN12" s="224" t="str">
        <f t="shared" si="8"/>
        <v>n/a</v>
      </c>
      <c r="AO12" s="224" t="str">
        <f t="shared" si="9"/>
        <v>n/a</v>
      </c>
      <c r="AP12" s="224" t="str">
        <f t="shared" si="10"/>
        <v>n/a</v>
      </c>
      <c r="AQ12" s="224" t="str">
        <f t="shared" si="11"/>
        <v>n/a</v>
      </c>
      <c r="AR12" s="224" t="str">
        <f t="shared" si="12"/>
        <v>n/a</v>
      </c>
      <c r="AS12" s="224" t="str">
        <f t="shared" si="13"/>
        <v>n/a</v>
      </c>
      <c r="AT12" s="224" t="str">
        <f t="shared" si="14"/>
        <v>n/a</v>
      </c>
      <c r="AU12" s="224" t="str">
        <f t="shared" si="15"/>
        <v>n/a</v>
      </c>
      <c r="AV12" s="224" t="str">
        <f t="shared" si="16"/>
        <v>n/a</v>
      </c>
      <c r="AW12" s="224" t="str">
        <f t="shared" si="17"/>
        <v>n/a</v>
      </c>
      <c r="AX12" s="224" t="str">
        <f t="shared" si="18"/>
        <v>n/a</v>
      </c>
      <c r="AY12" s="224" t="str">
        <f t="shared" si="19"/>
        <v>n/a</v>
      </c>
      <c r="AZ12" s="224" t="str">
        <f t="shared" si="20"/>
        <v>n/a</v>
      </c>
      <c r="BA12" s="224" t="str">
        <f t="shared" si="21"/>
        <v>n/a</v>
      </c>
      <c r="BB12" s="224" t="str">
        <f t="shared" si="22"/>
        <v>n/a</v>
      </c>
      <c r="BC12" s="224" t="str">
        <f t="shared" si="23"/>
        <v>n/a</v>
      </c>
      <c r="BD12" s="224" t="str">
        <f t="shared" si="24"/>
        <v>n/a</v>
      </c>
      <c r="BE12" s="224" t="str">
        <f t="shared" si="25"/>
        <v>n/a</v>
      </c>
      <c r="BF12" s="224" t="str">
        <f t="shared" si="26"/>
        <v>n/a</v>
      </c>
      <c r="BG12" s="224">
        <f t="shared" si="27"/>
        <v>20.134680134680139</v>
      </c>
      <c r="BH12" s="182">
        <f t="shared" si="28"/>
        <v>2.0235662223995607</v>
      </c>
    </row>
    <row r="13" spans="1:60" ht="11.25" customHeight="1" x14ac:dyDescent="0.2">
      <c r="A13" s="225" t="s">
        <v>557</v>
      </c>
      <c r="B13" s="114" t="s">
        <v>558</v>
      </c>
      <c r="C13" s="215">
        <v>6.07</v>
      </c>
      <c r="D13" s="216">
        <v>5.35</v>
      </c>
      <c r="E13" s="216">
        <v>4.6500000000000004</v>
      </c>
      <c r="F13" s="216">
        <v>4.03</v>
      </c>
      <c r="G13" s="216">
        <v>3.61</v>
      </c>
      <c r="H13" s="216">
        <v>3.28</v>
      </c>
      <c r="I13" s="216">
        <v>3.06</v>
      </c>
      <c r="J13" s="217">
        <v>2.79</v>
      </c>
      <c r="K13" s="223">
        <v>2.66</v>
      </c>
      <c r="L13" s="216">
        <v>2.31</v>
      </c>
      <c r="M13" s="216">
        <v>2.12</v>
      </c>
      <c r="N13" s="216">
        <v>1.95</v>
      </c>
      <c r="O13" s="216">
        <v>1.74</v>
      </c>
      <c r="P13" s="226"/>
      <c r="Q13" s="216">
        <v>1.4850000000000001</v>
      </c>
      <c r="R13" s="232">
        <v>1.125</v>
      </c>
      <c r="S13" s="226"/>
      <c r="T13" s="223">
        <v>0.82499999999999996</v>
      </c>
      <c r="U13" s="202">
        <v>0.75</v>
      </c>
      <c r="V13" s="202">
        <v>0.5</v>
      </c>
      <c r="W13" s="202">
        <v>0.42</v>
      </c>
      <c r="X13" s="202">
        <v>0.35</v>
      </c>
      <c r="Y13" s="202">
        <v>0.3</v>
      </c>
      <c r="Z13" s="229">
        <v>0</v>
      </c>
      <c r="AA13" s="229">
        <v>0</v>
      </c>
      <c r="AB13" s="229">
        <v>0</v>
      </c>
      <c r="AC13" s="229">
        <v>0</v>
      </c>
      <c r="AD13" s="229">
        <v>0</v>
      </c>
      <c r="AE13" s="229">
        <v>0</v>
      </c>
      <c r="AF13" s="223">
        <f t="shared" si="0"/>
        <v>49.375000000000007</v>
      </c>
      <c r="AG13" s="224">
        <f t="shared" si="1"/>
        <v>13.45794392523365</v>
      </c>
      <c r="AH13" s="224">
        <f t="shared" si="2"/>
        <v>15.053763440860202</v>
      </c>
      <c r="AI13" s="224">
        <f t="shared" si="3"/>
        <v>15.384615384615397</v>
      </c>
      <c r="AJ13" s="224">
        <f t="shared" si="4"/>
        <v>11.634349030470915</v>
      </c>
      <c r="AK13" s="224">
        <f t="shared" si="5"/>
        <v>10.060975609756095</v>
      </c>
      <c r="AL13" s="224">
        <f t="shared" si="6"/>
        <v>7.1895424836601274</v>
      </c>
      <c r="AM13" s="224">
        <f t="shared" si="7"/>
        <v>9.6774193548387011</v>
      </c>
      <c r="AN13" s="224">
        <f t="shared" si="8"/>
        <v>4.8872180451127845</v>
      </c>
      <c r="AO13" s="224">
        <f t="shared" si="9"/>
        <v>15.151515151515159</v>
      </c>
      <c r="AP13" s="224">
        <f t="shared" si="10"/>
        <v>8.9622641509433887</v>
      </c>
      <c r="AQ13" s="224">
        <f t="shared" si="11"/>
        <v>8.7179487179487314</v>
      </c>
      <c r="AR13" s="224">
        <f t="shared" si="12"/>
        <v>12.06896551724137</v>
      </c>
      <c r="AS13" s="224">
        <f t="shared" si="13"/>
        <v>17.171717171717169</v>
      </c>
      <c r="AT13" s="224">
        <f t="shared" si="14"/>
        <v>32.000000000000007</v>
      </c>
      <c r="AU13" s="224">
        <f t="shared" si="15"/>
        <v>36.363636363636374</v>
      </c>
      <c r="AV13" s="224">
        <f t="shared" si="16"/>
        <v>9.9999999999999858</v>
      </c>
      <c r="AW13" s="224">
        <f t="shared" si="17"/>
        <v>50</v>
      </c>
      <c r="AX13" s="224">
        <f t="shared" si="18"/>
        <v>19.047619047619047</v>
      </c>
      <c r="AY13" s="224">
        <f t="shared" si="19"/>
        <v>19.999999999999996</v>
      </c>
      <c r="AZ13" s="224">
        <f t="shared" si="20"/>
        <v>16.666666666666675</v>
      </c>
      <c r="BA13" s="224" t="str">
        <f t="shared" si="21"/>
        <v>n/a</v>
      </c>
      <c r="BB13" s="224" t="str">
        <f t="shared" si="22"/>
        <v>n/a</v>
      </c>
      <c r="BC13" s="224" t="str">
        <f t="shared" si="23"/>
        <v>n/a</v>
      </c>
      <c r="BD13" s="224" t="str">
        <f t="shared" si="24"/>
        <v>n/a</v>
      </c>
      <c r="BE13" s="224" t="str">
        <f t="shared" si="25"/>
        <v>n/a</v>
      </c>
      <c r="BF13" s="224" t="str">
        <f t="shared" si="26"/>
        <v>n/a</v>
      </c>
      <c r="BG13" s="224">
        <f t="shared" si="27"/>
        <v>16.67480800309179</v>
      </c>
      <c r="BH13" s="182">
        <f t="shared" si="28"/>
        <v>11.008529736992193</v>
      </c>
    </row>
    <row r="14" spans="1:60" ht="11.25" customHeight="1" x14ac:dyDescent="0.2">
      <c r="A14" s="239" t="s">
        <v>1374</v>
      </c>
      <c r="B14" s="240" t="s">
        <v>1375</v>
      </c>
      <c r="C14" s="215">
        <v>1.38</v>
      </c>
      <c r="D14" s="216">
        <v>1.26</v>
      </c>
      <c r="E14" s="216">
        <v>1.1399999999999999</v>
      </c>
      <c r="F14" s="216">
        <v>1.06</v>
      </c>
      <c r="G14" s="216">
        <v>1.01</v>
      </c>
      <c r="H14" s="216">
        <v>1</v>
      </c>
      <c r="I14" s="216">
        <v>0.98</v>
      </c>
      <c r="J14" s="217">
        <v>0.89</v>
      </c>
      <c r="K14" s="251">
        <v>0.8</v>
      </c>
      <c r="L14" s="259">
        <v>0.8</v>
      </c>
      <c r="M14" s="241">
        <v>0.8</v>
      </c>
      <c r="N14" s="241">
        <v>0.77</v>
      </c>
      <c r="O14" s="259">
        <v>0.76</v>
      </c>
      <c r="P14" s="286"/>
      <c r="Q14" s="259">
        <v>0.76</v>
      </c>
      <c r="R14" s="250">
        <v>0.76</v>
      </c>
      <c r="S14" s="286"/>
      <c r="T14" s="250">
        <v>0.76</v>
      </c>
      <c r="U14" s="271">
        <v>0.76</v>
      </c>
      <c r="V14" s="244">
        <v>0.76</v>
      </c>
      <c r="W14" s="245">
        <v>0.72562358276644001</v>
      </c>
      <c r="X14" s="245">
        <v>0.72562358276644001</v>
      </c>
      <c r="Y14" s="245">
        <v>0.72562358276644001</v>
      </c>
      <c r="Z14" s="245">
        <v>0.72562358276644001</v>
      </c>
      <c r="AA14" s="244">
        <v>0.72562358276644001</v>
      </c>
      <c r="AB14" s="245">
        <v>0.69107007882518101</v>
      </c>
      <c r="AC14" s="245">
        <v>0.69107007882518101</v>
      </c>
      <c r="AD14" s="245">
        <v>0.69107007882518101</v>
      </c>
      <c r="AE14" s="245">
        <v>0.69107007882518101</v>
      </c>
      <c r="AF14" s="223">
        <f t="shared" si="0"/>
        <v>22.842398229132918</v>
      </c>
      <c r="AG14" s="224">
        <f t="shared" si="1"/>
        <v>9.5238095238095113</v>
      </c>
      <c r="AH14" s="224">
        <f t="shared" si="2"/>
        <v>10.526315789473696</v>
      </c>
      <c r="AI14" s="224">
        <f t="shared" si="3"/>
        <v>7.5471698113207308</v>
      </c>
      <c r="AJ14" s="224">
        <f t="shared" si="4"/>
        <v>4.9504950495049549</v>
      </c>
      <c r="AK14" s="224">
        <f t="shared" si="5"/>
        <v>1.0000000000000009</v>
      </c>
      <c r="AL14" s="224">
        <f t="shared" si="6"/>
        <v>2.0408163265306145</v>
      </c>
      <c r="AM14" s="224">
        <f t="shared" si="7"/>
        <v>10.1123595505618</v>
      </c>
      <c r="AN14" s="224">
        <f t="shared" si="8"/>
        <v>11.250000000000004</v>
      </c>
      <c r="AO14" s="224">
        <f t="shared" si="9"/>
        <v>0</v>
      </c>
      <c r="AP14" s="224">
        <f t="shared" si="10"/>
        <v>0</v>
      </c>
      <c r="AQ14" s="224">
        <f t="shared" si="11"/>
        <v>3.8961038961039085</v>
      </c>
      <c r="AR14" s="224">
        <f t="shared" si="12"/>
        <v>1.3157894736842035</v>
      </c>
      <c r="AS14" s="224">
        <f t="shared" si="13"/>
        <v>0</v>
      </c>
      <c r="AT14" s="224">
        <f t="shared" si="14"/>
        <v>0</v>
      </c>
      <c r="AU14" s="224">
        <f t="shared" si="15"/>
        <v>0</v>
      </c>
      <c r="AV14" s="224">
        <f t="shared" si="16"/>
        <v>0</v>
      </c>
      <c r="AW14" s="224">
        <f t="shared" si="17"/>
        <v>0</v>
      </c>
      <c r="AX14" s="224">
        <f t="shared" si="18"/>
        <v>4.7374999999999945</v>
      </c>
      <c r="AY14" s="224">
        <f t="shared" si="19"/>
        <v>0</v>
      </c>
      <c r="AZ14" s="224">
        <f t="shared" si="20"/>
        <v>0</v>
      </c>
      <c r="BA14" s="224">
        <f t="shared" si="21"/>
        <v>0</v>
      </c>
      <c r="BB14" s="224">
        <f t="shared" si="22"/>
        <v>0</v>
      </c>
      <c r="BC14" s="224">
        <f t="shared" si="23"/>
        <v>4.9999999999999822</v>
      </c>
      <c r="BD14" s="224">
        <f t="shared" si="24"/>
        <v>0</v>
      </c>
      <c r="BE14" s="224">
        <f t="shared" si="25"/>
        <v>0</v>
      </c>
      <c r="BF14" s="224">
        <f t="shared" si="26"/>
        <v>0</v>
      </c>
      <c r="BG14" s="224">
        <f t="shared" si="27"/>
        <v>2.7653984392688238</v>
      </c>
      <c r="BH14" s="182">
        <f t="shared" si="28"/>
        <v>3.9114313714174087</v>
      </c>
    </row>
    <row r="15" spans="1:60" ht="11.25" customHeight="1" x14ac:dyDescent="0.2">
      <c r="A15" s="256" t="s">
        <v>1376</v>
      </c>
      <c r="B15" s="119" t="s">
        <v>1377</v>
      </c>
      <c r="C15" s="215">
        <v>0.62</v>
      </c>
      <c r="D15" s="216">
        <v>0.6</v>
      </c>
      <c r="E15" s="216">
        <v>0.56000000000000005</v>
      </c>
      <c r="F15" s="216">
        <v>0.54</v>
      </c>
      <c r="G15" s="216">
        <v>0.52</v>
      </c>
      <c r="H15" s="231">
        <v>0.48</v>
      </c>
      <c r="I15" s="216">
        <v>0.48</v>
      </c>
      <c r="J15" s="217">
        <v>0.44</v>
      </c>
      <c r="K15" s="230">
        <v>0.42</v>
      </c>
      <c r="L15" s="216">
        <v>0.4</v>
      </c>
      <c r="M15" s="216">
        <v>0.36</v>
      </c>
      <c r="N15" s="216">
        <v>0.33</v>
      </c>
      <c r="O15" s="216">
        <v>0.3</v>
      </c>
      <c r="P15" s="191"/>
      <c r="Q15" s="216">
        <v>0.28000000000000003</v>
      </c>
      <c r="R15" s="232">
        <v>0.25</v>
      </c>
      <c r="S15" s="191"/>
      <c r="T15" s="232">
        <v>0.21</v>
      </c>
      <c r="U15" s="181">
        <v>0.2</v>
      </c>
      <c r="V15" s="202">
        <v>0.17</v>
      </c>
      <c r="W15" s="202">
        <v>0.15</v>
      </c>
      <c r="X15" s="202">
        <v>0.12</v>
      </c>
      <c r="Y15" s="202">
        <v>0.1</v>
      </c>
      <c r="Z15" s="202">
        <v>0.04</v>
      </c>
      <c r="AA15" s="229">
        <v>0</v>
      </c>
      <c r="AB15" s="229">
        <v>0</v>
      </c>
      <c r="AC15" s="229">
        <v>0</v>
      </c>
      <c r="AD15" s="229">
        <v>0</v>
      </c>
      <c r="AE15" s="229">
        <v>0</v>
      </c>
      <c r="AF15" s="223">
        <f t="shared" si="0"/>
        <v>7.5700000000000012</v>
      </c>
      <c r="AG15" s="224">
        <f t="shared" si="1"/>
        <v>3.3333333333333437</v>
      </c>
      <c r="AH15" s="224">
        <f t="shared" si="2"/>
        <v>7.1428571428571397</v>
      </c>
      <c r="AI15" s="224">
        <f t="shared" si="3"/>
        <v>3.7037037037036979</v>
      </c>
      <c r="AJ15" s="224">
        <f t="shared" si="4"/>
        <v>3.8461538461538547</v>
      </c>
      <c r="AK15" s="224">
        <f t="shared" si="5"/>
        <v>8.3333333333333481</v>
      </c>
      <c r="AL15" s="224">
        <f t="shared" si="6"/>
        <v>0</v>
      </c>
      <c r="AM15" s="224">
        <f t="shared" si="7"/>
        <v>9.0909090909090828</v>
      </c>
      <c r="AN15" s="224">
        <f t="shared" si="8"/>
        <v>4.7619047619047672</v>
      </c>
      <c r="AO15" s="224">
        <f t="shared" si="9"/>
        <v>4.9999999999999822</v>
      </c>
      <c r="AP15" s="224">
        <f t="shared" si="10"/>
        <v>11.111111111111116</v>
      </c>
      <c r="AQ15" s="224">
        <f t="shared" si="11"/>
        <v>9.0909090909090828</v>
      </c>
      <c r="AR15" s="224">
        <f t="shared" si="12"/>
        <v>10.000000000000009</v>
      </c>
      <c r="AS15" s="224">
        <f t="shared" si="13"/>
        <v>7.1428571428571397</v>
      </c>
      <c r="AT15" s="224">
        <f t="shared" si="14"/>
        <v>12.000000000000011</v>
      </c>
      <c r="AU15" s="224">
        <f t="shared" si="15"/>
        <v>19.047619047619047</v>
      </c>
      <c r="AV15" s="224">
        <f t="shared" si="16"/>
        <v>4.9999999999999822</v>
      </c>
      <c r="AW15" s="224">
        <f t="shared" si="17"/>
        <v>17.647058823529417</v>
      </c>
      <c r="AX15" s="224">
        <f t="shared" si="18"/>
        <v>13.333333333333353</v>
      </c>
      <c r="AY15" s="224">
        <f t="shared" si="19"/>
        <v>25</v>
      </c>
      <c r="AZ15" s="224">
        <f t="shared" si="20"/>
        <v>19.999999999999996</v>
      </c>
      <c r="BA15" s="224">
        <f t="shared" si="21"/>
        <v>150</v>
      </c>
      <c r="BB15" s="224" t="str">
        <f t="shared" si="22"/>
        <v>n/a</v>
      </c>
      <c r="BC15" s="224" t="str">
        <f t="shared" si="23"/>
        <v>n/a</v>
      </c>
      <c r="BD15" s="224" t="str">
        <f t="shared" si="24"/>
        <v>n/a</v>
      </c>
      <c r="BE15" s="224" t="str">
        <f t="shared" si="25"/>
        <v>n/a</v>
      </c>
      <c r="BF15" s="224" t="str">
        <f t="shared" si="26"/>
        <v>n/a</v>
      </c>
      <c r="BG15" s="224">
        <f t="shared" si="27"/>
        <v>16.408813512454969</v>
      </c>
      <c r="BH15" s="182">
        <f t="shared" si="28"/>
        <v>31.256442816932591</v>
      </c>
    </row>
    <row r="16" spans="1:60" ht="11.25" customHeight="1" x14ac:dyDescent="0.2">
      <c r="A16" s="127" t="s">
        <v>1747</v>
      </c>
      <c r="B16" s="97" t="s">
        <v>561</v>
      </c>
      <c r="C16" s="215">
        <v>3.0720000000000001</v>
      </c>
      <c r="D16" s="216">
        <v>2.9940000000000002</v>
      </c>
      <c r="E16" s="216">
        <v>2.9119999999999999</v>
      </c>
      <c r="F16" s="216">
        <v>2.7919999999999998</v>
      </c>
      <c r="G16" s="216">
        <v>2.5840000000000001</v>
      </c>
      <c r="H16" s="216">
        <v>2.37</v>
      </c>
      <c r="I16" s="216">
        <v>2.2400000000000002</v>
      </c>
      <c r="J16" s="217">
        <v>2.12</v>
      </c>
      <c r="K16" s="223">
        <v>2.02</v>
      </c>
      <c r="L16" s="216">
        <v>1.92</v>
      </c>
      <c r="M16" s="216">
        <v>1.83</v>
      </c>
      <c r="N16" s="216">
        <v>1.7</v>
      </c>
      <c r="O16" s="216">
        <v>1.63</v>
      </c>
      <c r="P16" s="226"/>
      <c r="Q16" s="231">
        <v>1.6</v>
      </c>
      <c r="R16" s="227">
        <v>1.71</v>
      </c>
      <c r="S16" s="226"/>
      <c r="T16" s="228">
        <v>2.04</v>
      </c>
      <c r="U16" s="202">
        <v>2.0099999999999998</v>
      </c>
      <c r="V16" s="202">
        <v>2</v>
      </c>
      <c r="W16" s="229">
        <v>1.96</v>
      </c>
      <c r="X16" s="229">
        <v>1.96</v>
      </c>
      <c r="Y16" s="202">
        <v>1.96</v>
      </c>
      <c r="Z16" s="202">
        <v>1.9450000000000001</v>
      </c>
      <c r="AA16" s="202">
        <v>1.91</v>
      </c>
      <c r="AB16" s="229">
        <v>1.84</v>
      </c>
      <c r="AC16" s="229">
        <v>1.84</v>
      </c>
      <c r="AD16" s="229">
        <v>1.84</v>
      </c>
      <c r="AE16" s="229">
        <v>1.84</v>
      </c>
      <c r="AF16" s="223">
        <f t="shared" si="0"/>
        <v>56.63900000000001</v>
      </c>
      <c r="AG16" s="224">
        <f t="shared" si="1"/>
        <v>2.6052104208416749</v>
      </c>
      <c r="AH16" s="224">
        <f t="shared" si="2"/>
        <v>2.8159340659340781</v>
      </c>
      <c r="AI16" s="224">
        <f t="shared" si="3"/>
        <v>4.2979942693409878</v>
      </c>
      <c r="AJ16" s="224">
        <f t="shared" si="4"/>
        <v>8.0495356037151531</v>
      </c>
      <c r="AK16" s="224">
        <f t="shared" si="5"/>
        <v>9.0295358649789002</v>
      </c>
      <c r="AL16" s="224">
        <f t="shared" si="6"/>
        <v>5.8035714285714191</v>
      </c>
      <c r="AM16" s="224">
        <f t="shared" si="7"/>
        <v>5.6603773584905648</v>
      </c>
      <c r="AN16" s="224">
        <f t="shared" si="8"/>
        <v>4.9504950495049549</v>
      </c>
      <c r="AO16" s="224">
        <f t="shared" si="9"/>
        <v>5.2083333333333481</v>
      </c>
      <c r="AP16" s="224">
        <f t="shared" si="10"/>
        <v>4.9180327868852292</v>
      </c>
      <c r="AQ16" s="224">
        <f t="shared" si="11"/>
        <v>7.647058823529429</v>
      </c>
      <c r="AR16" s="224">
        <f t="shared" si="12"/>
        <v>4.2944785276073594</v>
      </c>
      <c r="AS16" s="224">
        <f t="shared" si="13"/>
        <v>1.8749999999999822</v>
      </c>
      <c r="AT16" s="224">
        <f t="shared" si="14"/>
        <v>-6.4327485380116904</v>
      </c>
      <c r="AU16" s="224">
        <f t="shared" si="15"/>
        <v>-16.176470588235293</v>
      </c>
      <c r="AV16" s="224">
        <f t="shared" si="16"/>
        <v>1.4925373134328401</v>
      </c>
      <c r="AW16" s="224">
        <f t="shared" si="17"/>
        <v>0.49999999999998934</v>
      </c>
      <c r="AX16" s="224">
        <f t="shared" si="18"/>
        <v>2.0408163265306145</v>
      </c>
      <c r="AY16" s="224">
        <f t="shared" si="19"/>
        <v>0</v>
      </c>
      <c r="AZ16" s="224">
        <f t="shared" si="20"/>
        <v>0</v>
      </c>
      <c r="BA16" s="224">
        <f t="shared" si="21"/>
        <v>0.77120822622107621</v>
      </c>
      <c r="BB16" s="224">
        <f t="shared" si="22"/>
        <v>1.832460732984309</v>
      </c>
      <c r="BC16" s="224">
        <f t="shared" si="23"/>
        <v>3.8043478260869401</v>
      </c>
      <c r="BD16" s="224">
        <f t="shared" si="24"/>
        <v>0</v>
      </c>
      <c r="BE16" s="224">
        <f t="shared" si="25"/>
        <v>0</v>
      </c>
      <c r="BF16" s="224">
        <f t="shared" si="26"/>
        <v>0</v>
      </c>
      <c r="BG16" s="224">
        <f t="shared" si="27"/>
        <v>2.1149118781439182</v>
      </c>
      <c r="BH16" s="182">
        <f t="shared" si="28"/>
        <v>4.9530907935826125</v>
      </c>
    </row>
    <row r="17" spans="1:60" ht="11.25" customHeight="1" x14ac:dyDescent="0.2">
      <c r="A17" s="225" t="s">
        <v>1748</v>
      </c>
      <c r="B17" s="97" t="s">
        <v>564</v>
      </c>
      <c r="C17" s="215">
        <v>3.96</v>
      </c>
      <c r="D17" s="216">
        <v>3.68</v>
      </c>
      <c r="E17" s="216">
        <v>3.44</v>
      </c>
      <c r="F17" s="216">
        <v>3.04</v>
      </c>
      <c r="G17" s="216">
        <v>2.76</v>
      </c>
      <c r="H17" s="216">
        <v>2.48</v>
      </c>
      <c r="I17" s="216">
        <v>2.16</v>
      </c>
      <c r="J17" s="217">
        <v>1.92</v>
      </c>
      <c r="K17" s="223">
        <v>1.8</v>
      </c>
      <c r="L17" s="216">
        <v>1.68</v>
      </c>
      <c r="M17" s="216">
        <v>1.6</v>
      </c>
      <c r="N17" s="216">
        <v>1.48</v>
      </c>
      <c r="O17" s="216">
        <v>1.36</v>
      </c>
      <c r="P17" s="226"/>
      <c r="Q17" s="216">
        <v>1.2</v>
      </c>
      <c r="R17" s="232">
        <v>0.97</v>
      </c>
      <c r="S17" s="226"/>
      <c r="T17" s="223">
        <v>0.86</v>
      </c>
      <c r="U17" s="229">
        <v>0.8</v>
      </c>
      <c r="V17" s="202">
        <v>0.78</v>
      </c>
      <c r="W17" s="202">
        <v>0.72</v>
      </c>
      <c r="X17" s="202">
        <v>0.6</v>
      </c>
      <c r="Y17" s="202">
        <v>0.36</v>
      </c>
      <c r="Z17" s="202">
        <v>0.22</v>
      </c>
      <c r="AA17" s="202">
        <v>0.04</v>
      </c>
      <c r="AB17" s="229">
        <v>0</v>
      </c>
      <c r="AC17" s="229">
        <v>0</v>
      </c>
      <c r="AD17" s="229">
        <v>0</v>
      </c>
      <c r="AE17" s="229">
        <v>0</v>
      </c>
      <c r="AF17" s="223">
        <f t="shared" si="0"/>
        <v>37.910000000000004</v>
      </c>
      <c r="AG17" s="224">
        <f t="shared" si="1"/>
        <v>7.6086956521739024</v>
      </c>
      <c r="AH17" s="224">
        <f t="shared" si="2"/>
        <v>6.976744186046524</v>
      </c>
      <c r="AI17" s="224">
        <f t="shared" si="3"/>
        <v>13.157894736842103</v>
      </c>
      <c r="AJ17" s="224">
        <f t="shared" si="4"/>
        <v>10.144927536231885</v>
      </c>
      <c r="AK17" s="224">
        <f t="shared" si="5"/>
        <v>11.290322580645151</v>
      </c>
      <c r="AL17" s="224">
        <f t="shared" si="6"/>
        <v>14.814814814814813</v>
      </c>
      <c r="AM17" s="224">
        <f t="shared" si="7"/>
        <v>12.500000000000021</v>
      </c>
      <c r="AN17" s="224">
        <f t="shared" si="8"/>
        <v>6.6666666666666652</v>
      </c>
      <c r="AO17" s="224">
        <f t="shared" si="9"/>
        <v>7.1428571428571397</v>
      </c>
      <c r="AP17" s="224">
        <f t="shared" si="10"/>
        <v>4.9999999999999822</v>
      </c>
      <c r="AQ17" s="224">
        <f t="shared" si="11"/>
        <v>8.1081081081081141</v>
      </c>
      <c r="AR17" s="224">
        <f t="shared" si="12"/>
        <v>8.8235294117646959</v>
      </c>
      <c r="AS17" s="224">
        <f t="shared" si="13"/>
        <v>13.333333333333353</v>
      </c>
      <c r="AT17" s="224">
        <f t="shared" si="14"/>
        <v>23.711340206185572</v>
      </c>
      <c r="AU17" s="224">
        <f t="shared" si="15"/>
        <v>12.790697674418606</v>
      </c>
      <c r="AV17" s="224">
        <f t="shared" si="16"/>
        <v>7.4999999999999956</v>
      </c>
      <c r="AW17" s="224">
        <f t="shared" si="17"/>
        <v>2.5641025641025772</v>
      </c>
      <c r="AX17" s="224">
        <f t="shared" si="18"/>
        <v>8.3333333333333481</v>
      </c>
      <c r="AY17" s="224">
        <f t="shared" si="19"/>
        <v>19.999999999999996</v>
      </c>
      <c r="AZ17" s="224">
        <f t="shared" si="20"/>
        <v>66.666666666666671</v>
      </c>
      <c r="BA17" s="224">
        <f t="shared" si="21"/>
        <v>63.636363636363626</v>
      </c>
      <c r="BB17" s="224">
        <f t="shared" si="22"/>
        <v>450</v>
      </c>
      <c r="BC17" s="224" t="str">
        <f t="shared" si="23"/>
        <v>n/a</v>
      </c>
      <c r="BD17" s="224" t="str">
        <f t="shared" si="24"/>
        <v>n/a</v>
      </c>
      <c r="BE17" s="224" t="str">
        <f t="shared" si="25"/>
        <v>n/a</v>
      </c>
      <c r="BF17" s="224" t="str">
        <f t="shared" si="26"/>
        <v>n/a</v>
      </c>
      <c r="BG17" s="224">
        <f t="shared" si="27"/>
        <v>35.4895635568434</v>
      </c>
      <c r="BH17" s="182">
        <f t="shared" si="28"/>
        <v>94.079648377466242</v>
      </c>
    </row>
    <row r="18" spans="1:60" ht="11.25" customHeight="1" x14ac:dyDescent="0.2">
      <c r="A18" s="203" t="s">
        <v>1749</v>
      </c>
      <c r="B18" s="119" t="s">
        <v>124</v>
      </c>
      <c r="C18" s="215">
        <v>2.04</v>
      </c>
      <c r="D18" s="216">
        <v>2</v>
      </c>
      <c r="E18" s="216">
        <v>1.8</v>
      </c>
      <c r="F18" s="216">
        <v>1.6</v>
      </c>
      <c r="G18" s="216">
        <v>1.48</v>
      </c>
      <c r="H18" s="216">
        <v>1.44</v>
      </c>
      <c r="I18" s="216">
        <v>1.4</v>
      </c>
      <c r="J18" s="217">
        <v>1.34</v>
      </c>
      <c r="K18" s="230">
        <v>1.28</v>
      </c>
      <c r="L18" s="218">
        <v>1.2</v>
      </c>
      <c r="M18" s="218">
        <v>1.1200000000000001</v>
      </c>
      <c r="N18" s="218">
        <v>0.96</v>
      </c>
      <c r="O18" s="218">
        <v>0.76</v>
      </c>
      <c r="P18" s="219"/>
      <c r="Q18" s="255">
        <v>0.7</v>
      </c>
      <c r="R18" s="246">
        <v>0.65500000000000003</v>
      </c>
      <c r="S18" s="219"/>
      <c r="T18" s="230">
        <v>0.6</v>
      </c>
      <c r="U18" s="247">
        <v>0.56000000000000005</v>
      </c>
      <c r="V18" s="247">
        <v>0.52</v>
      </c>
      <c r="W18" s="247">
        <v>0.46</v>
      </c>
      <c r="X18" s="247">
        <v>0.4</v>
      </c>
      <c r="Y18" s="247">
        <v>0.34</v>
      </c>
      <c r="Z18" s="247">
        <v>0.3</v>
      </c>
      <c r="AA18" s="247">
        <v>0.24</v>
      </c>
      <c r="AB18" s="247">
        <v>0.22</v>
      </c>
      <c r="AC18" s="247">
        <v>0.19286</v>
      </c>
      <c r="AD18" s="247">
        <v>0.18367</v>
      </c>
      <c r="AE18" s="247">
        <v>0.17491999999999999</v>
      </c>
      <c r="AF18" s="223">
        <f t="shared" si="0"/>
        <v>23.966449999999998</v>
      </c>
      <c r="AG18" s="224">
        <f t="shared" si="1"/>
        <v>2.0000000000000018</v>
      </c>
      <c r="AH18" s="224">
        <f t="shared" si="2"/>
        <v>11.111111111111116</v>
      </c>
      <c r="AI18" s="224">
        <f t="shared" si="3"/>
        <v>12.5</v>
      </c>
      <c r="AJ18" s="224">
        <f t="shared" si="4"/>
        <v>8.1081081081081141</v>
      </c>
      <c r="AK18" s="224">
        <f t="shared" si="5"/>
        <v>2.7777777777777901</v>
      </c>
      <c r="AL18" s="224">
        <f t="shared" si="6"/>
        <v>2.8571428571428692</v>
      </c>
      <c r="AM18" s="224">
        <f t="shared" si="7"/>
        <v>4.4776119402984982</v>
      </c>
      <c r="AN18" s="224">
        <f t="shared" si="8"/>
        <v>4.6875</v>
      </c>
      <c r="AO18" s="224">
        <f t="shared" si="9"/>
        <v>6.6666666666666652</v>
      </c>
      <c r="AP18" s="224">
        <f t="shared" si="10"/>
        <v>7.1428571428571397</v>
      </c>
      <c r="AQ18" s="224">
        <f t="shared" si="11"/>
        <v>16.666666666666675</v>
      </c>
      <c r="AR18" s="224">
        <f t="shared" si="12"/>
        <v>26.315789473684205</v>
      </c>
      <c r="AS18" s="224">
        <f t="shared" si="13"/>
        <v>8.5714285714285854</v>
      </c>
      <c r="AT18" s="224">
        <f t="shared" si="14"/>
        <v>6.8702290076335659</v>
      </c>
      <c r="AU18" s="224">
        <f t="shared" si="15"/>
        <v>9.1666666666666785</v>
      </c>
      <c r="AV18" s="224">
        <f t="shared" si="16"/>
        <v>7.1428571428571397</v>
      </c>
      <c r="AW18" s="224">
        <f t="shared" si="17"/>
        <v>7.6923076923077094</v>
      </c>
      <c r="AX18" s="224">
        <f t="shared" si="18"/>
        <v>13.043478260869556</v>
      </c>
      <c r="AY18" s="224">
        <f t="shared" si="19"/>
        <v>14.999999999999991</v>
      </c>
      <c r="AZ18" s="224">
        <f t="shared" si="20"/>
        <v>17.647058823529417</v>
      </c>
      <c r="BA18" s="224">
        <f t="shared" si="21"/>
        <v>13.333333333333353</v>
      </c>
      <c r="BB18" s="224">
        <f t="shared" si="22"/>
        <v>25</v>
      </c>
      <c r="BC18" s="224">
        <f t="shared" si="23"/>
        <v>9.0909090909090828</v>
      </c>
      <c r="BD18" s="224">
        <f t="shared" si="24"/>
        <v>14.072384112827962</v>
      </c>
      <c r="BE18" s="224">
        <f t="shared" si="25"/>
        <v>5.0035389557358423</v>
      </c>
      <c r="BF18" s="224">
        <f t="shared" si="26"/>
        <v>5.0022867596615672</v>
      </c>
      <c r="BG18" s="224">
        <f t="shared" si="27"/>
        <v>10.07491192931052</v>
      </c>
      <c r="BH18" s="182">
        <f t="shared" si="28"/>
        <v>6.2895640119078093</v>
      </c>
    </row>
    <row r="19" spans="1:60" ht="11.25" customHeight="1" x14ac:dyDescent="0.2">
      <c r="A19" s="127" t="s">
        <v>1750</v>
      </c>
      <c r="B19" s="97" t="s">
        <v>129</v>
      </c>
      <c r="C19" s="215">
        <v>6.16</v>
      </c>
      <c r="D19" s="216">
        <v>5.6</v>
      </c>
      <c r="E19" s="216">
        <v>5</v>
      </c>
      <c r="F19" s="216">
        <v>4.16</v>
      </c>
      <c r="G19" s="216">
        <v>3.72</v>
      </c>
      <c r="H19" s="216">
        <v>3.64</v>
      </c>
      <c r="I19" s="216">
        <v>3.16</v>
      </c>
      <c r="J19" s="217">
        <v>2.64</v>
      </c>
      <c r="K19" s="223">
        <v>2.2799999999999998</v>
      </c>
      <c r="L19" s="216">
        <v>2.12</v>
      </c>
      <c r="M19" s="216">
        <v>1.96</v>
      </c>
      <c r="N19" s="216">
        <v>1.6856800000000001</v>
      </c>
      <c r="O19" s="216">
        <v>1.5200640000000001</v>
      </c>
      <c r="P19" s="226"/>
      <c r="Q19" s="216">
        <v>1.380288</v>
      </c>
      <c r="R19" s="232">
        <v>1.257984</v>
      </c>
      <c r="S19" s="226"/>
      <c r="T19" s="223">
        <v>1.188096</v>
      </c>
      <c r="U19" s="202">
        <v>1.153152</v>
      </c>
      <c r="V19" s="202">
        <v>1.0133760000000001</v>
      </c>
      <c r="W19" s="202">
        <v>0.80371199999999998</v>
      </c>
      <c r="X19" s="202">
        <v>0.64646400000000004</v>
      </c>
      <c r="Y19" s="202">
        <v>0.541632</v>
      </c>
      <c r="Z19" s="202">
        <v>0.48921599999999998</v>
      </c>
      <c r="AA19" s="202">
        <v>0.41932799999999998</v>
      </c>
      <c r="AB19" s="202">
        <v>0.40185599999999999</v>
      </c>
      <c r="AC19" s="202">
        <v>0.35817599999999999</v>
      </c>
      <c r="AD19" s="202">
        <v>0.30575999999999998</v>
      </c>
      <c r="AE19" s="202">
        <v>0.26644800000000002</v>
      </c>
      <c r="AF19" s="223">
        <f t="shared" si="0"/>
        <v>53.871231999999992</v>
      </c>
      <c r="AG19" s="224">
        <f t="shared" si="1"/>
        <v>10.000000000000009</v>
      </c>
      <c r="AH19" s="224">
        <f t="shared" si="2"/>
        <v>11.999999999999989</v>
      </c>
      <c r="AI19" s="224">
        <f t="shared" si="3"/>
        <v>20.192307692307686</v>
      </c>
      <c r="AJ19" s="224">
        <f t="shared" si="4"/>
        <v>11.827956989247301</v>
      </c>
      <c r="AK19" s="224">
        <f t="shared" si="5"/>
        <v>2.19780219780219</v>
      </c>
      <c r="AL19" s="224">
        <f t="shared" si="6"/>
        <v>15.189873417721511</v>
      </c>
      <c r="AM19" s="224">
        <f t="shared" si="7"/>
        <v>19.696969696969703</v>
      </c>
      <c r="AN19" s="224">
        <f t="shared" si="8"/>
        <v>15.789473684210531</v>
      </c>
      <c r="AO19" s="224">
        <f t="shared" si="9"/>
        <v>7.5471698113207308</v>
      </c>
      <c r="AP19" s="224">
        <f t="shared" si="10"/>
        <v>8.163265306122458</v>
      </c>
      <c r="AQ19" s="224">
        <f t="shared" si="11"/>
        <v>16.273551326467661</v>
      </c>
      <c r="AR19" s="224">
        <f t="shared" si="12"/>
        <v>10.895330722916929</v>
      </c>
      <c r="AS19" s="224">
        <f t="shared" si="13"/>
        <v>10.126582278481022</v>
      </c>
      <c r="AT19" s="224">
        <f t="shared" si="14"/>
        <v>9.7222222222222108</v>
      </c>
      <c r="AU19" s="224">
        <f t="shared" si="15"/>
        <v>5.8823529411764719</v>
      </c>
      <c r="AV19" s="224">
        <f t="shared" si="16"/>
        <v>3.0303030303030276</v>
      </c>
      <c r="AW19" s="224">
        <f t="shared" si="17"/>
        <v>13.793103448275845</v>
      </c>
      <c r="AX19" s="224">
        <f t="shared" si="18"/>
        <v>26.086956521739136</v>
      </c>
      <c r="AY19" s="224">
        <f t="shared" si="19"/>
        <v>24.324324324324319</v>
      </c>
      <c r="AZ19" s="224">
        <f t="shared" si="20"/>
        <v>19.354838709677423</v>
      </c>
      <c r="BA19" s="224">
        <f t="shared" si="21"/>
        <v>10.714285714285721</v>
      </c>
      <c r="BB19" s="224">
        <f t="shared" si="22"/>
        <v>16.666666666666675</v>
      </c>
      <c r="BC19" s="224">
        <f t="shared" si="23"/>
        <v>4.3478260869565188</v>
      </c>
      <c r="BD19" s="224">
        <f t="shared" si="24"/>
        <v>12.195121951219502</v>
      </c>
      <c r="BE19" s="224">
        <f t="shared" si="25"/>
        <v>17.142857142857149</v>
      </c>
      <c r="BF19" s="224">
        <f t="shared" si="26"/>
        <v>14.754098360655732</v>
      </c>
      <c r="BG19" s="224">
        <f t="shared" si="27"/>
        <v>12.996740009381824</v>
      </c>
      <c r="BH19" s="182">
        <f t="shared" si="28"/>
        <v>6.0974889115358204</v>
      </c>
    </row>
    <row r="20" spans="1:60" ht="11.25" customHeight="1" x14ac:dyDescent="0.2">
      <c r="A20" s="248" t="s">
        <v>1751</v>
      </c>
      <c r="B20" s="97" t="s">
        <v>567</v>
      </c>
      <c r="C20" s="215">
        <v>2.84</v>
      </c>
      <c r="D20" s="216">
        <v>2.68</v>
      </c>
      <c r="E20" s="216">
        <v>2.52</v>
      </c>
      <c r="F20" s="216">
        <v>2.36</v>
      </c>
      <c r="G20" s="216">
        <v>2.2000000000000002</v>
      </c>
      <c r="H20" s="216">
        <v>2</v>
      </c>
      <c r="I20" s="216">
        <v>1.92</v>
      </c>
      <c r="J20" s="217">
        <v>1.8474999999999999</v>
      </c>
      <c r="K20" s="223">
        <v>1.7775000000000001</v>
      </c>
      <c r="L20" s="217">
        <v>1.7150000000000001</v>
      </c>
      <c r="M20" s="217">
        <v>1.655</v>
      </c>
      <c r="N20" s="217">
        <v>1.61</v>
      </c>
      <c r="O20" s="217">
        <v>1.6</v>
      </c>
      <c r="P20" s="217"/>
      <c r="Q20" s="217">
        <v>1.6</v>
      </c>
      <c r="R20" s="223">
        <v>1.5549999999999999</v>
      </c>
      <c r="S20" s="217"/>
      <c r="T20" s="223">
        <v>1.54</v>
      </c>
      <c r="U20" s="202">
        <v>1.54</v>
      </c>
      <c r="V20" s="202">
        <v>2.54</v>
      </c>
      <c r="W20" s="202">
        <v>2.54</v>
      </c>
      <c r="X20" s="202">
        <v>2.54</v>
      </c>
      <c r="Y20" s="202">
        <v>2.54</v>
      </c>
      <c r="Z20" s="202">
        <v>2.54</v>
      </c>
      <c r="AA20" s="202">
        <v>2.54</v>
      </c>
      <c r="AB20" s="202">
        <v>2.54</v>
      </c>
      <c r="AC20" s="202">
        <v>2.54</v>
      </c>
      <c r="AD20" s="202">
        <v>2.54</v>
      </c>
      <c r="AE20" s="202">
        <v>2.54</v>
      </c>
      <c r="AF20" s="223">
        <f t="shared" si="0"/>
        <v>58.359999999999992</v>
      </c>
      <c r="AG20" s="224">
        <f t="shared" si="1"/>
        <v>5.9701492537313383</v>
      </c>
      <c r="AH20" s="224">
        <f t="shared" si="2"/>
        <v>6.3492063492063489</v>
      </c>
      <c r="AI20" s="224">
        <f t="shared" si="3"/>
        <v>6.7796610169491567</v>
      </c>
      <c r="AJ20" s="224">
        <f t="shared" si="4"/>
        <v>7.2727272727272529</v>
      </c>
      <c r="AK20" s="224">
        <f t="shared" si="5"/>
        <v>10.000000000000009</v>
      </c>
      <c r="AL20" s="224">
        <f t="shared" si="6"/>
        <v>4.1666666666666741</v>
      </c>
      <c r="AM20" s="224">
        <f t="shared" si="7"/>
        <v>3.9242219215155583</v>
      </c>
      <c r="AN20" s="224">
        <f t="shared" si="8"/>
        <v>3.9381153305203753</v>
      </c>
      <c r="AO20" s="224">
        <f t="shared" si="9"/>
        <v>3.6443148688046545</v>
      </c>
      <c r="AP20" s="224">
        <f t="shared" si="10"/>
        <v>3.6253776435045459</v>
      </c>
      <c r="AQ20" s="224">
        <f t="shared" si="11"/>
        <v>2.7950310559006208</v>
      </c>
      <c r="AR20" s="224">
        <f t="shared" si="12"/>
        <v>0.62500000000000888</v>
      </c>
      <c r="AS20" s="224">
        <f t="shared" si="13"/>
        <v>0</v>
      </c>
      <c r="AT20" s="224">
        <f t="shared" si="14"/>
        <v>2.893890675241173</v>
      </c>
      <c r="AU20" s="224">
        <f t="shared" si="15"/>
        <v>0.97402597402596047</v>
      </c>
      <c r="AV20" s="224">
        <f t="shared" si="16"/>
        <v>0</v>
      </c>
      <c r="AW20" s="224">
        <f t="shared" si="17"/>
        <v>-39.370078740157474</v>
      </c>
      <c r="AX20" s="224">
        <f t="shared" si="18"/>
        <v>0</v>
      </c>
      <c r="AY20" s="224">
        <f t="shared" si="19"/>
        <v>0</v>
      </c>
      <c r="AZ20" s="224">
        <f t="shared" si="20"/>
        <v>0</v>
      </c>
      <c r="BA20" s="224">
        <f t="shared" si="21"/>
        <v>0</v>
      </c>
      <c r="BB20" s="224">
        <f t="shared" si="22"/>
        <v>0</v>
      </c>
      <c r="BC20" s="224">
        <f t="shared" si="23"/>
        <v>0</v>
      </c>
      <c r="BD20" s="224">
        <f t="shared" si="24"/>
        <v>0</v>
      </c>
      <c r="BE20" s="224">
        <f t="shared" si="25"/>
        <v>0</v>
      </c>
      <c r="BF20" s="224">
        <f t="shared" si="26"/>
        <v>0</v>
      </c>
      <c r="BG20" s="224">
        <f t="shared" si="27"/>
        <v>0.90724266494754624</v>
      </c>
      <c r="BH20" s="182">
        <f t="shared" si="28"/>
        <v>8.7077762415213531</v>
      </c>
    </row>
    <row r="21" spans="1:60" ht="11.25" customHeight="1" x14ac:dyDescent="0.2">
      <c r="A21" s="208" t="s">
        <v>1752</v>
      </c>
      <c r="B21" s="240" t="s">
        <v>569</v>
      </c>
      <c r="C21" s="215">
        <v>3.74</v>
      </c>
      <c r="D21" s="216">
        <v>3.57</v>
      </c>
      <c r="E21" s="216">
        <v>3.37</v>
      </c>
      <c r="F21" s="216">
        <v>3.17</v>
      </c>
      <c r="G21" s="216">
        <v>3</v>
      </c>
      <c r="H21" s="216">
        <v>2.84</v>
      </c>
      <c r="I21" s="216">
        <v>2.71</v>
      </c>
      <c r="J21" s="217">
        <v>2.5299999999999998</v>
      </c>
      <c r="K21" s="235">
        <v>2.39</v>
      </c>
      <c r="L21" s="241">
        <v>2.27</v>
      </c>
      <c r="M21" s="241">
        <v>2.15</v>
      </c>
      <c r="N21" s="241">
        <v>2.0299999999999998</v>
      </c>
      <c r="O21" s="241">
        <v>1.95</v>
      </c>
      <c r="P21" s="249"/>
      <c r="Q21" s="259">
        <v>1.88</v>
      </c>
      <c r="R21" s="242">
        <v>1.85</v>
      </c>
      <c r="S21" s="249"/>
      <c r="T21" s="235">
        <v>1.71</v>
      </c>
      <c r="U21" s="245">
        <v>1.64</v>
      </c>
      <c r="V21" s="244">
        <v>1.64</v>
      </c>
      <c r="W21" s="244">
        <v>1.58</v>
      </c>
      <c r="X21" s="244">
        <v>1.5</v>
      </c>
      <c r="Y21" s="244">
        <v>1.42</v>
      </c>
      <c r="Z21" s="245">
        <v>1.4</v>
      </c>
      <c r="AA21" s="245">
        <v>1.65</v>
      </c>
      <c r="AB21" s="245">
        <v>2.4</v>
      </c>
      <c r="AC21" s="245">
        <v>2.4</v>
      </c>
      <c r="AD21" s="245">
        <v>2.4</v>
      </c>
      <c r="AE21" s="245">
        <v>2.4</v>
      </c>
      <c r="AF21" s="223">
        <f t="shared" si="0"/>
        <v>61.59</v>
      </c>
      <c r="AG21" s="224">
        <f t="shared" si="1"/>
        <v>4.7619047619047672</v>
      </c>
      <c r="AH21" s="224">
        <f t="shared" si="2"/>
        <v>5.9347181008901906</v>
      </c>
      <c r="AI21" s="224">
        <f t="shared" si="3"/>
        <v>6.3091482649842323</v>
      </c>
      <c r="AJ21" s="224">
        <f t="shared" si="4"/>
        <v>5.6666666666666643</v>
      </c>
      <c r="AK21" s="224">
        <f t="shared" si="5"/>
        <v>5.6338028169014231</v>
      </c>
      <c r="AL21" s="224">
        <f t="shared" si="6"/>
        <v>4.7970479704797064</v>
      </c>
      <c r="AM21" s="224">
        <f t="shared" si="7"/>
        <v>7.1146245059288571</v>
      </c>
      <c r="AN21" s="224">
        <f t="shared" si="8"/>
        <v>5.8577405857740406</v>
      </c>
      <c r="AO21" s="224">
        <f t="shared" si="9"/>
        <v>5.2863436123347984</v>
      </c>
      <c r="AP21" s="224">
        <f t="shared" si="10"/>
        <v>5.5813953488372148</v>
      </c>
      <c r="AQ21" s="224">
        <f t="shared" si="11"/>
        <v>5.9113300492610987</v>
      </c>
      <c r="AR21" s="224">
        <f t="shared" si="12"/>
        <v>4.102564102564088</v>
      </c>
      <c r="AS21" s="224">
        <f t="shared" si="13"/>
        <v>3.7234042553191626</v>
      </c>
      <c r="AT21" s="224">
        <f t="shared" si="14"/>
        <v>1.6216216216216051</v>
      </c>
      <c r="AU21" s="224">
        <f t="shared" si="15"/>
        <v>8.1871345029239873</v>
      </c>
      <c r="AV21" s="224">
        <f t="shared" si="16"/>
        <v>4.2682926829268331</v>
      </c>
      <c r="AW21" s="224">
        <f t="shared" si="17"/>
        <v>0</v>
      </c>
      <c r="AX21" s="224">
        <f t="shared" si="18"/>
        <v>3.7974683544303778</v>
      </c>
      <c r="AY21" s="224">
        <f t="shared" si="19"/>
        <v>5.3333333333333455</v>
      </c>
      <c r="AZ21" s="224">
        <f t="shared" si="20"/>
        <v>5.6338028169014231</v>
      </c>
      <c r="BA21" s="224">
        <f t="shared" si="21"/>
        <v>1.4285714285714235</v>
      </c>
      <c r="BB21" s="224">
        <f t="shared" si="22"/>
        <v>-15.151515151515149</v>
      </c>
      <c r="BC21" s="224">
        <f t="shared" si="23"/>
        <v>-31.25</v>
      </c>
      <c r="BD21" s="224">
        <f t="shared" si="24"/>
        <v>0</v>
      </c>
      <c r="BE21" s="224">
        <f t="shared" si="25"/>
        <v>0</v>
      </c>
      <c r="BF21" s="224">
        <f t="shared" si="26"/>
        <v>0</v>
      </c>
      <c r="BG21" s="224">
        <f t="shared" si="27"/>
        <v>2.0980538704246183</v>
      </c>
      <c r="BH21" s="182">
        <f t="shared" si="28"/>
        <v>8.1251159443306893</v>
      </c>
    </row>
    <row r="22" spans="1:60" ht="11.25" customHeight="1" x14ac:dyDescent="0.2">
      <c r="A22" s="203" t="s">
        <v>1753</v>
      </c>
      <c r="B22" s="119" t="s">
        <v>571</v>
      </c>
      <c r="C22" s="215">
        <v>0.70379999999999998</v>
      </c>
      <c r="D22" s="216">
        <v>0.69</v>
      </c>
      <c r="E22" s="216">
        <v>0.66359999999999997</v>
      </c>
      <c r="F22" s="216">
        <v>0.63200000000000001</v>
      </c>
      <c r="G22" s="216">
        <v>0.60199999999999998</v>
      </c>
      <c r="H22" s="216">
        <v>0.57320000000000004</v>
      </c>
      <c r="I22" s="216">
        <v>0.54600000000000004</v>
      </c>
      <c r="J22" s="217">
        <v>0.52</v>
      </c>
      <c r="K22" s="253">
        <v>0.48</v>
      </c>
      <c r="L22" s="216">
        <v>0.44</v>
      </c>
      <c r="M22" s="216">
        <v>0.4</v>
      </c>
      <c r="N22" s="216">
        <v>0.2</v>
      </c>
      <c r="O22" s="216">
        <v>0.16</v>
      </c>
      <c r="P22" s="226"/>
      <c r="Q22" s="216">
        <v>0.04</v>
      </c>
      <c r="R22" s="227">
        <v>0</v>
      </c>
      <c r="S22" s="226"/>
      <c r="T22" s="228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Z22" s="229">
        <v>0</v>
      </c>
      <c r="AA22" s="229">
        <v>0</v>
      </c>
      <c r="AB22" s="229">
        <v>0</v>
      </c>
      <c r="AC22" s="229">
        <v>0</v>
      </c>
      <c r="AD22" s="229">
        <v>0</v>
      </c>
      <c r="AE22" s="229">
        <v>0</v>
      </c>
      <c r="AF22" s="223">
        <f t="shared" si="0"/>
        <v>6.6506000000000016</v>
      </c>
      <c r="AG22" s="224">
        <f t="shared" si="1"/>
        <v>2.0000000000000018</v>
      </c>
      <c r="AH22" s="224">
        <f t="shared" si="2"/>
        <v>3.9783001808318286</v>
      </c>
      <c r="AI22" s="224">
        <f t="shared" si="3"/>
        <v>5.0000000000000044</v>
      </c>
      <c r="AJ22" s="224">
        <f t="shared" si="4"/>
        <v>4.9833887043189362</v>
      </c>
      <c r="AK22" s="224">
        <f t="shared" si="5"/>
        <v>5.0244242847173659</v>
      </c>
      <c r="AL22" s="224">
        <f t="shared" si="6"/>
        <v>4.9816849816849862</v>
      </c>
      <c r="AM22" s="224">
        <f t="shared" si="7"/>
        <v>5.0000000000000044</v>
      </c>
      <c r="AN22" s="224">
        <f t="shared" si="8"/>
        <v>8.3333333333333481</v>
      </c>
      <c r="AO22" s="224">
        <f t="shared" si="9"/>
        <v>9.0909090909090828</v>
      </c>
      <c r="AP22" s="224">
        <f t="shared" si="10"/>
        <v>9.9999999999999858</v>
      </c>
      <c r="AQ22" s="224">
        <f t="shared" si="11"/>
        <v>100</v>
      </c>
      <c r="AR22" s="224">
        <f t="shared" si="12"/>
        <v>25</v>
      </c>
      <c r="AS22" s="224">
        <f t="shared" si="13"/>
        <v>300</v>
      </c>
      <c r="AT22" s="224" t="str">
        <f t="shared" si="14"/>
        <v>n/a</v>
      </c>
      <c r="AU22" s="224" t="str">
        <f t="shared" si="15"/>
        <v>n/a</v>
      </c>
      <c r="AV22" s="224" t="str">
        <f t="shared" si="16"/>
        <v>n/a</v>
      </c>
      <c r="AW22" s="224" t="str">
        <f t="shared" si="17"/>
        <v>n/a</v>
      </c>
      <c r="AX22" s="224" t="str">
        <f t="shared" si="18"/>
        <v>n/a</v>
      </c>
      <c r="AY22" s="224" t="str">
        <f t="shared" si="19"/>
        <v>n/a</v>
      </c>
      <c r="AZ22" s="224" t="str">
        <f t="shared" si="20"/>
        <v>n/a</v>
      </c>
      <c r="BA22" s="224" t="str">
        <f t="shared" si="21"/>
        <v>n/a</v>
      </c>
      <c r="BB22" s="224" t="str">
        <f t="shared" si="22"/>
        <v>n/a</v>
      </c>
      <c r="BC22" s="224" t="str">
        <f t="shared" si="23"/>
        <v>n/a</v>
      </c>
      <c r="BD22" s="224" t="str">
        <f t="shared" si="24"/>
        <v>n/a</v>
      </c>
      <c r="BE22" s="224" t="str">
        <f t="shared" si="25"/>
        <v>n/a</v>
      </c>
      <c r="BF22" s="224" t="str">
        <f t="shared" si="26"/>
        <v>n/a</v>
      </c>
      <c r="BG22" s="224">
        <f t="shared" si="27"/>
        <v>37.184003121215042</v>
      </c>
      <c r="BH22" s="182">
        <f t="shared" si="28"/>
        <v>83.190224278937706</v>
      </c>
    </row>
    <row r="23" spans="1:60" ht="11.25" customHeight="1" x14ac:dyDescent="0.2">
      <c r="A23" s="225" t="s">
        <v>1754</v>
      </c>
      <c r="B23" s="97" t="s">
        <v>574</v>
      </c>
      <c r="C23" s="215">
        <v>3.28</v>
      </c>
      <c r="D23" s="216">
        <v>2.93</v>
      </c>
      <c r="E23" s="216">
        <v>2.6</v>
      </c>
      <c r="F23" s="216">
        <v>2.31</v>
      </c>
      <c r="G23" s="216">
        <v>2.06</v>
      </c>
      <c r="H23" s="216">
        <v>1.85</v>
      </c>
      <c r="I23" s="216">
        <v>1.65</v>
      </c>
      <c r="J23" s="217">
        <v>1.45</v>
      </c>
      <c r="K23" s="217">
        <v>1.2875000000000001</v>
      </c>
      <c r="L23" s="216">
        <v>1.1525000000000001</v>
      </c>
      <c r="M23" s="216">
        <v>1.03</v>
      </c>
      <c r="N23" s="216">
        <v>0.91</v>
      </c>
      <c r="O23" s="216">
        <v>0.80500000000000005</v>
      </c>
      <c r="P23" s="226"/>
      <c r="Q23" s="216">
        <v>0.72</v>
      </c>
      <c r="R23" s="232">
        <v>0.66249999999999998</v>
      </c>
      <c r="S23" s="226"/>
      <c r="T23" s="223">
        <v>0.57499999999999996</v>
      </c>
      <c r="U23" s="202">
        <v>0.52</v>
      </c>
      <c r="V23" s="202">
        <v>0.5</v>
      </c>
      <c r="W23" s="202">
        <v>0.4</v>
      </c>
      <c r="X23" s="202">
        <v>0.36799999999999999</v>
      </c>
      <c r="Y23" s="229">
        <v>0.33332000000000001</v>
      </c>
      <c r="Z23" s="229">
        <v>0.33332000000000001</v>
      </c>
      <c r="AA23" s="229">
        <v>0.33332000000000001</v>
      </c>
      <c r="AB23" s="229">
        <v>0.33332000000000001</v>
      </c>
      <c r="AC23" s="229">
        <v>0.66668000000000005</v>
      </c>
      <c r="AD23" s="229">
        <v>0.66668000000000005</v>
      </c>
      <c r="AE23" s="229">
        <v>0.66668000000000005</v>
      </c>
      <c r="AF23" s="223">
        <f t="shared" si="0"/>
        <v>30.393819999999998</v>
      </c>
      <c r="AG23" s="224">
        <f t="shared" si="1"/>
        <v>11.945392491467555</v>
      </c>
      <c r="AH23" s="224">
        <f t="shared" si="2"/>
        <v>12.692307692307692</v>
      </c>
      <c r="AI23" s="224">
        <f t="shared" si="3"/>
        <v>12.554112554112562</v>
      </c>
      <c r="AJ23" s="224">
        <f t="shared" si="4"/>
        <v>12.135922330097081</v>
      </c>
      <c r="AK23" s="224">
        <f t="shared" si="5"/>
        <v>11.351351351351347</v>
      </c>
      <c r="AL23" s="224">
        <f t="shared" si="6"/>
        <v>12.121212121212132</v>
      </c>
      <c r="AM23" s="224">
        <f t="shared" si="7"/>
        <v>13.793103448275868</v>
      </c>
      <c r="AN23" s="224">
        <f t="shared" si="8"/>
        <v>12.621359223300965</v>
      </c>
      <c r="AO23" s="224">
        <f t="shared" si="9"/>
        <v>11.713665943600859</v>
      </c>
      <c r="AP23" s="224">
        <f t="shared" si="10"/>
        <v>11.893203883495151</v>
      </c>
      <c r="AQ23" s="224">
        <f t="shared" si="11"/>
        <v>13.186813186813184</v>
      </c>
      <c r="AR23" s="224">
        <f t="shared" si="12"/>
        <v>13.043478260869556</v>
      </c>
      <c r="AS23" s="224">
        <f t="shared" si="13"/>
        <v>11.805555555555557</v>
      </c>
      <c r="AT23" s="224">
        <f t="shared" si="14"/>
        <v>8.6792452830188651</v>
      </c>
      <c r="AU23" s="224">
        <f t="shared" si="15"/>
        <v>15.217391304347828</v>
      </c>
      <c r="AV23" s="224">
        <f t="shared" si="16"/>
        <v>10.576923076923062</v>
      </c>
      <c r="AW23" s="224">
        <f t="shared" si="17"/>
        <v>4.0000000000000036</v>
      </c>
      <c r="AX23" s="224">
        <f t="shared" si="18"/>
        <v>25</v>
      </c>
      <c r="AY23" s="224">
        <f t="shared" si="19"/>
        <v>8.6956521739130608</v>
      </c>
      <c r="AZ23" s="224">
        <f t="shared" si="20"/>
        <v>10.404416176647068</v>
      </c>
      <c r="BA23" s="224">
        <f t="shared" si="21"/>
        <v>0</v>
      </c>
      <c r="BB23" s="224">
        <f t="shared" si="22"/>
        <v>0</v>
      </c>
      <c r="BC23" s="224">
        <f t="shared" si="23"/>
        <v>0</v>
      </c>
      <c r="BD23" s="224">
        <f t="shared" si="24"/>
        <v>-50.002999940001203</v>
      </c>
      <c r="BE23" s="224">
        <f t="shared" si="25"/>
        <v>0</v>
      </c>
      <c r="BF23" s="224">
        <f t="shared" si="26"/>
        <v>0</v>
      </c>
      <c r="BG23" s="224">
        <f t="shared" si="27"/>
        <v>7.4395425429733937</v>
      </c>
      <c r="BH23" s="182">
        <f t="shared" si="28"/>
        <v>13.116358944041846</v>
      </c>
    </row>
    <row r="24" spans="1:60" ht="11.25" customHeight="1" x14ac:dyDescent="0.2">
      <c r="A24" s="203" t="s">
        <v>1755</v>
      </c>
      <c r="B24" s="119" t="s">
        <v>133</v>
      </c>
      <c r="C24" s="215">
        <v>2.3199999999999998</v>
      </c>
      <c r="D24" s="216">
        <v>2</v>
      </c>
      <c r="E24" s="216">
        <v>1.68</v>
      </c>
      <c r="F24" s="216">
        <v>1.6</v>
      </c>
      <c r="G24" s="216">
        <v>1.32</v>
      </c>
      <c r="H24" s="216">
        <v>1.1200000000000001</v>
      </c>
      <c r="I24" s="216">
        <v>1.08</v>
      </c>
      <c r="J24" s="217">
        <v>1.04</v>
      </c>
      <c r="K24" s="217">
        <v>0.87</v>
      </c>
      <c r="L24" s="218">
        <v>0.83</v>
      </c>
      <c r="M24" s="218">
        <v>0.79</v>
      </c>
      <c r="N24" s="218">
        <v>0.74</v>
      </c>
      <c r="O24" s="218">
        <v>0.71</v>
      </c>
      <c r="P24" s="219"/>
      <c r="Q24" s="218">
        <v>0.67</v>
      </c>
      <c r="R24" s="246">
        <v>0.61499999999999999</v>
      </c>
      <c r="S24" s="219"/>
      <c r="T24" s="230">
        <v>0.56999999999999995</v>
      </c>
      <c r="U24" s="247">
        <v>0.56000000000000005</v>
      </c>
      <c r="V24" s="247">
        <v>0.48</v>
      </c>
      <c r="W24" s="247">
        <v>0.4</v>
      </c>
      <c r="X24" s="247">
        <v>0.27500000000000002</v>
      </c>
      <c r="Y24" s="247">
        <v>0.22</v>
      </c>
      <c r="Z24" s="247">
        <v>0.19</v>
      </c>
      <c r="AA24" s="247">
        <v>0.15</v>
      </c>
      <c r="AB24" s="247">
        <v>0.115</v>
      </c>
      <c r="AC24" s="247">
        <v>9.6250000000000002E-2</v>
      </c>
      <c r="AD24" s="247">
        <v>8.2500000000000004E-2</v>
      </c>
      <c r="AE24" s="247">
        <v>7.2499999999999995E-2</v>
      </c>
      <c r="AF24" s="223">
        <f t="shared" si="0"/>
        <v>20.596249999999994</v>
      </c>
      <c r="AG24" s="224">
        <f t="shared" si="1"/>
        <v>15.999999999999993</v>
      </c>
      <c r="AH24" s="224">
        <f t="shared" si="2"/>
        <v>19.047619047619047</v>
      </c>
      <c r="AI24" s="224">
        <f t="shared" si="3"/>
        <v>4.9999999999999822</v>
      </c>
      <c r="AJ24" s="224">
        <f t="shared" si="4"/>
        <v>21.212121212121215</v>
      </c>
      <c r="AK24" s="224">
        <f t="shared" si="5"/>
        <v>17.857142857142861</v>
      </c>
      <c r="AL24" s="224">
        <f t="shared" si="6"/>
        <v>3.7037037037036979</v>
      </c>
      <c r="AM24" s="224">
        <f t="shared" si="7"/>
        <v>3.8461538461538547</v>
      </c>
      <c r="AN24" s="224">
        <f t="shared" si="8"/>
        <v>19.540229885057482</v>
      </c>
      <c r="AO24" s="224">
        <f t="shared" si="9"/>
        <v>4.8192771084337505</v>
      </c>
      <c r="AP24" s="224">
        <f t="shared" si="10"/>
        <v>5.0632911392404889</v>
      </c>
      <c r="AQ24" s="224">
        <f t="shared" si="11"/>
        <v>6.7567567567567544</v>
      </c>
      <c r="AR24" s="224">
        <f t="shared" si="12"/>
        <v>4.2253521126760507</v>
      </c>
      <c r="AS24" s="224">
        <f t="shared" si="13"/>
        <v>5.9701492537313383</v>
      </c>
      <c r="AT24" s="224">
        <f t="shared" si="14"/>
        <v>8.9430894308943252</v>
      </c>
      <c r="AU24" s="224">
        <f t="shared" si="15"/>
        <v>7.8947368421052655</v>
      </c>
      <c r="AV24" s="224">
        <f t="shared" si="16"/>
        <v>1.7857142857142572</v>
      </c>
      <c r="AW24" s="224">
        <f t="shared" si="17"/>
        <v>16.666666666666675</v>
      </c>
      <c r="AX24" s="224">
        <f t="shared" si="18"/>
        <v>19.999999999999996</v>
      </c>
      <c r="AY24" s="224">
        <f t="shared" si="19"/>
        <v>45.45454545454546</v>
      </c>
      <c r="AZ24" s="224">
        <f t="shared" si="20"/>
        <v>25</v>
      </c>
      <c r="BA24" s="224">
        <f t="shared" si="21"/>
        <v>15.789473684210531</v>
      </c>
      <c r="BB24" s="224">
        <f t="shared" si="22"/>
        <v>26.666666666666682</v>
      </c>
      <c r="BC24" s="224">
        <f t="shared" si="23"/>
        <v>30.434782608695631</v>
      </c>
      <c r="BD24" s="224">
        <f t="shared" si="24"/>
        <v>19.480519480519476</v>
      </c>
      <c r="BE24" s="224">
        <f t="shared" si="25"/>
        <v>16.666666666666675</v>
      </c>
      <c r="BF24" s="224">
        <f t="shared" si="26"/>
        <v>13.793103448275868</v>
      </c>
      <c r="BG24" s="224">
        <f t="shared" si="27"/>
        <v>14.677606236830671</v>
      </c>
      <c r="BH24" s="182">
        <f t="shared" si="28"/>
        <v>10.233967280409068</v>
      </c>
    </row>
    <row r="25" spans="1:60" ht="11.25" customHeight="1" x14ac:dyDescent="0.2">
      <c r="A25" s="225" t="s">
        <v>1756</v>
      </c>
      <c r="B25" s="97" t="s">
        <v>577</v>
      </c>
      <c r="C25" s="215">
        <v>6</v>
      </c>
      <c r="D25" s="216">
        <v>5.6</v>
      </c>
      <c r="E25" s="216">
        <v>4.4000000000000004</v>
      </c>
      <c r="F25" s="216">
        <v>3.8</v>
      </c>
      <c r="G25" s="216">
        <v>3.52</v>
      </c>
      <c r="H25" s="216">
        <v>3.2</v>
      </c>
      <c r="I25" s="216">
        <v>2.8</v>
      </c>
      <c r="J25" s="217">
        <v>2.3199999999999998</v>
      </c>
      <c r="K25" s="217">
        <v>1.44</v>
      </c>
      <c r="L25" s="216">
        <v>1.04</v>
      </c>
      <c r="M25" s="216">
        <v>0.64</v>
      </c>
      <c r="N25" s="216">
        <v>0.56000000000000005</v>
      </c>
      <c r="O25" s="216">
        <v>0.48</v>
      </c>
      <c r="P25" s="226"/>
      <c r="Q25" s="216">
        <v>0.4</v>
      </c>
      <c r="R25" s="227">
        <v>0.2</v>
      </c>
      <c r="S25" s="226"/>
      <c r="T25" s="228">
        <v>0.2</v>
      </c>
      <c r="U25" s="229">
        <v>0.2</v>
      </c>
      <c r="V25" s="229">
        <v>0.4</v>
      </c>
      <c r="W25" s="229">
        <v>0.4</v>
      </c>
      <c r="X25" s="229">
        <v>0.4</v>
      </c>
      <c r="Y25" s="202">
        <v>0.4</v>
      </c>
      <c r="Z25" s="202">
        <v>0.1</v>
      </c>
      <c r="AA25" s="229">
        <v>0</v>
      </c>
      <c r="AB25" s="229">
        <v>0</v>
      </c>
      <c r="AC25" s="229">
        <v>0</v>
      </c>
      <c r="AD25" s="229">
        <v>0</v>
      </c>
      <c r="AE25" s="229">
        <v>0</v>
      </c>
      <c r="AF25" s="223">
        <f t="shared" si="0"/>
        <v>38.5</v>
      </c>
      <c r="AG25" s="224">
        <f t="shared" si="1"/>
        <v>7.1428571428571397</v>
      </c>
      <c r="AH25" s="224">
        <f t="shared" si="2"/>
        <v>27.272727272727249</v>
      </c>
      <c r="AI25" s="224">
        <f t="shared" si="3"/>
        <v>15.789473684210531</v>
      </c>
      <c r="AJ25" s="224">
        <f t="shared" si="4"/>
        <v>7.9545454545454586</v>
      </c>
      <c r="AK25" s="224">
        <f t="shared" si="5"/>
        <v>9.9999999999999858</v>
      </c>
      <c r="AL25" s="224">
        <f t="shared" si="6"/>
        <v>14.285714285714302</v>
      </c>
      <c r="AM25" s="224">
        <f t="shared" si="7"/>
        <v>20.68965517241379</v>
      </c>
      <c r="AN25" s="224">
        <f t="shared" si="8"/>
        <v>61.111111111111114</v>
      </c>
      <c r="AO25" s="224">
        <f t="shared" si="9"/>
        <v>38.46153846153846</v>
      </c>
      <c r="AP25" s="224">
        <f t="shared" si="10"/>
        <v>62.5</v>
      </c>
      <c r="AQ25" s="224">
        <f t="shared" si="11"/>
        <v>14.285714285714279</v>
      </c>
      <c r="AR25" s="224">
        <f t="shared" si="12"/>
        <v>16.666666666666675</v>
      </c>
      <c r="AS25" s="224">
        <f t="shared" si="13"/>
        <v>19.999999999999996</v>
      </c>
      <c r="AT25" s="224">
        <f t="shared" si="14"/>
        <v>100</v>
      </c>
      <c r="AU25" s="224">
        <f t="shared" si="15"/>
        <v>0</v>
      </c>
      <c r="AV25" s="224">
        <f t="shared" si="16"/>
        <v>0</v>
      </c>
      <c r="AW25" s="224">
        <f t="shared" si="17"/>
        <v>-50</v>
      </c>
      <c r="AX25" s="224">
        <f t="shared" si="18"/>
        <v>0</v>
      </c>
      <c r="AY25" s="224">
        <f t="shared" si="19"/>
        <v>0</v>
      </c>
      <c r="AZ25" s="224">
        <f t="shared" si="20"/>
        <v>0</v>
      </c>
      <c r="BA25" s="224">
        <f t="shared" si="21"/>
        <v>300</v>
      </c>
      <c r="BB25" s="224" t="str">
        <f t="shared" si="22"/>
        <v>n/a</v>
      </c>
      <c r="BC25" s="224" t="str">
        <f t="shared" si="23"/>
        <v>n/a</v>
      </c>
      <c r="BD25" s="224" t="str">
        <f t="shared" si="24"/>
        <v>n/a</v>
      </c>
      <c r="BE25" s="224" t="str">
        <f t="shared" si="25"/>
        <v>n/a</v>
      </c>
      <c r="BF25" s="224" t="str">
        <f t="shared" si="26"/>
        <v>n/a</v>
      </c>
      <c r="BG25" s="224">
        <f t="shared" si="27"/>
        <v>31.721904930357098</v>
      </c>
      <c r="BH25" s="182">
        <f t="shared" si="28"/>
        <v>68.267726910065633</v>
      </c>
    </row>
    <row r="26" spans="1:60" ht="11.25" customHeight="1" x14ac:dyDescent="0.2">
      <c r="A26" s="208" t="s">
        <v>579</v>
      </c>
      <c r="B26" s="240" t="s">
        <v>580</v>
      </c>
      <c r="C26" s="215">
        <v>1.36</v>
      </c>
      <c r="D26" s="216">
        <v>1.24</v>
      </c>
      <c r="E26" s="216">
        <v>1.1200000000000001</v>
      </c>
      <c r="F26" s="216">
        <v>1</v>
      </c>
      <c r="G26" s="216">
        <v>0.88</v>
      </c>
      <c r="H26" s="216">
        <v>0.8</v>
      </c>
      <c r="I26" s="216">
        <v>0.72</v>
      </c>
      <c r="J26" s="217">
        <v>0.64</v>
      </c>
      <c r="K26" s="217">
        <v>0.56999999999999995</v>
      </c>
      <c r="L26" s="241">
        <v>0.52</v>
      </c>
      <c r="M26" s="241">
        <v>0.48</v>
      </c>
      <c r="N26" s="241">
        <v>0.44</v>
      </c>
      <c r="O26" s="241">
        <v>0.4</v>
      </c>
      <c r="P26" s="249"/>
      <c r="Q26" s="241">
        <v>0.36</v>
      </c>
      <c r="R26" s="250">
        <v>0.18</v>
      </c>
      <c r="S26" s="249"/>
      <c r="T26" s="251">
        <v>0.18</v>
      </c>
      <c r="U26" s="245">
        <v>0.18</v>
      </c>
      <c r="V26" s="244">
        <v>0.18</v>
      </c>
      <c r="W26" s="244">
        <v>0.16</v>
      </c>
      <c r="X26" s="244">
        <v>0.14000000000000001</v>
      </c>
      <c r="Y26" s="244">
        <v>0.12</v>
      </c>
      <c r="Z26" s="244">
        <v>0.06</v>
      </c>
      <c r="AA26" s="245">
        <v>0</v>
      </c>
      <c r="AB26" s="245">
        <v>0</v>
      </c>
      <c r="AC26" s="245">
        <v>0</v>
      </c>
      <c r="AD26" s="245">
        <v>0</v>
      </c>
      <c r="AE26" s="245">
        <v>0</v>
      </c>
      <c r="AF26" s="223">
        <f t="shared" si="0"/>
        <v>11.729999999999999</v>
      </c>
      <c r="AG26" s="224">
        <f t="shared" si="1"/>
        <v>9.6774193548387224</v>
      </c>
      <c r="AH26" s="224">
        <f t="shared" si="2"/>
        <v>10.714285714285698</v>
      </c>
      <c r="AI26" s="224">
        <f t="shared" si="3"/>
        <v>12.000000000000011</v>
      </c>
      <c r="AJ26" s="224">
        <f t="shared" si="4"/>
        <v>13.636363636363647</v>
      </c>
      <c r="AK26" s="224">
        <f t="shared" si="5"/>
        <v>9.9999999999999858</v>
      </c>
      <c r="AL26" s="224">
        <f t="shared" si="6"/>
        <v>11.111111111111116</v>
      </c>
      <c r="AM26" s="224">
        <f t="shared" si="7"/>
        <v>12.5</v>
      </c>
      <c r="AN26" s="224">
        <f t="shared" si="8"/>
        <v>12.28070175438598</v>
      </c>
      <c r="AO26" s="224">
        <f t="shared" si="9"/>
        <v>9.6153846153846025</v>
      </c>
      <c r="AP26" s="224">
        <f t="shared" si="10"/>
        <v>8.3333333333333481</v>
      </c>
      <c r="AQ26" s="224">
        <f t="shared" si="11"/>
        <v>9.0909090909090828</v>
      </c>
      <c r="AR26" s="224">
        <f t="shared" si="12"/>
        <v>9.9999999999999858</v>
      </c>
      <c r="AS26" s="224">
        <f t="shared" si="13"/>
        <v>11.111111111111116</v>
      </c>
      <c r="AT26" s="224">
        <f t="shared" si="14"/>
        <v>100</v>
      </c>
      <c r="AU26" s="224">
        <f t="shared" si="15"/>
        <v>0</v>
      </c>
      <c r="AV26" s="224">
        <f t="shared" si="16"/>
        <v>0</v>
      </c>
      <c r="AW26" s="224">
        <f t="shared" si="17"/>
        <v>0</v>
      </c>
      <c r="AX26" s="224">
        <f t="shared" si="18"/>
        <v>12.5</v>
      </c>
      <c r="AY26" s="224">
        <f t="shared" si="19"/>
        <v>14.285714285714279</v>
      </c>
      <c r="AZ26" s="224">
        <f t="shared" si="20"/>
        <v>16.666666666666675</v>
      </c>
      <c r="BA26" s="224">
        <f t="shared" si="21"/>
        <v>100</v>
      </c>
      <c r="BB26" s="224" t="str">
        <f t="shared" si="22"/>
        <v>n/a</v>
      </c>
      <c r="BC26" s="224" t="str">
        <f t="shared" si="23"/>
        <v>n/a</v>
      </c>
      <c r="BD26" s="224" t="str">
        <f t="shared" si="24"/>
        <v>n/a</v>
      </c>
      <c r="BE26" s="224" t="str">
        <f t="shared" si="25"/>
        <v>n/a</v>
      </c>
      <c r="BF26" s="224" t="str">
        <f t="shared" si="26"/>
        <v>n/a</v>
      </c>
      <c r="BG26" s="224">
        <f t="shared" si="27"/>
        <v>18.263000032100202</v>
      </c>
      <c r="BH26" s="182">
        <f t="shared" si="28"/>
        <v>27.541560888447197</v>
      </c>
    </row>
    <row r="27" spans="1:60" ht="11.25" customHeight="1" x14ac:dyDescent="0.2">
      <c r="A27" s="225" t="s">
        <v>1378</v>
      </c>
      <c r="B27" s="97" t="s">
        <v>1379</v>
      </c>
      <c r="C27" s="215">
        <v>1.08</v>
      </c>
      <c r="D27" s="216">
        <v>1.04</v>
      </c>
      <c r="E27" s="216">
        <v>1</v>
      </c>
      <c r="F27" s="216">
        <v>0.84</v>
      </c>
      <c r="G27" s="216">
        <v>0.8</v>
      </c>
      <c r="H27" s="216">
        <v>0.76</v>
      </c>
      <c r="I27" s="216">
        <v>0.72</v>
      </c>
      <c r="J27" s="254">
        <v>0.68</v>
      </c>
      <c r="K27" s="254">
        <v>0.68</v>
      </c>
      <c r="L27" s="216">
        <v>0.68</v>
      </c>
      <c r="M27" s="216">
        <v>0.66</v>
      </c>
      <c r="N27" s="216">
        <v>0.62</v>
      </c>
      <c r="O27" s="216">
        <v>0.57999999999999996</v>
      </c>
      <c r="P27" s="191"/>
      <c r="Q27" s="216">
        <v>0.54</v>
      </c>
      <c r="R27" s="232">
        <v>0.5</v>
      </c>
      <c r="S27" s="191"/>
      <c r="T27" s="227">
        <v>0.48</v>
      </c>
      <c r="U27" s="181">
        <v>0.48</v>
      </c>
      <c r="V27" s="202">
        <v>0.46</v>
      </c>
      <c r="W27" s="202">
        <v>0.42</v>
      </c>
      <c r="X27" s="202">
        <v>0.38</v>
      </c>
      <c r="Y27" s="202">
        <v>0.33</v>
      </c>
      <c r="Z27" s="202">
        <v>0.28999999999999998</v>
      </c>
      <c r="AA27" s="202">
        <v>0.23499999999999999</v>
      </c>
      <c r="AB27" s="202">
        <v>0.2</v>
      </c>
      <c r="AC27" s="229">
        <v>0</v>
      </c>
      <c r="AD27" s="229">
        <v>0</v>
      </c>
      <c r="AE27" s="229">
        <v>0</v>
      </c>
      <c r="AF27" s="223">
        <f t="shared" si="0"/>
        <v>14.455</v>
      </c>
      <c r="AG27" s="224">
        <f t="shared" si="1"/>
        <v>3.8461538461538547</v>
      </c>
      <c r="AH27" s="224">
        <f t="shared" si="2"/>
        <v>4.0000000000000036</v>
      </c>
      <c r="AI27" s="224">
        <f t="shared" si="3"/>
        <v>19.047619047619047</v>
      </c>
      <c r="AJ27" s="224">
        <f t="shared" si="4"/>
        <v>4.9999999999999822</v>
      </c>
      <c r="AK27" s="224">
        <f t="shared" si="5"/>
        <v>5.2631578947368363</v>
      </c>
      <c r="AL27" s="224">
        <f t="shared" si="6"/>
        <v>5.555555555555558</v>
      </c>
      <c r="AM27" s="224">
        <f t="shared" si="7"/>
        <v>5.8823529411764497</v>
      </c>
      <c r="AN27" s="224">
        <f t="shared" si="8"/>
        <v>0</v>
      </c>
      <c r="AO27" s="224">
        <f t="shared" si="9"/>
        <v>0</v>
      </c>
      <c r="AP27" s="224">
        <f t="shared" si="10"/>
        <v>3.0303030303030276</v>
      </c>
      <c r="AQ27" s="224">
        <f t="shared" si="11"/>
        <v>6.4516129032258229</v>
      </c>
      <c r="AR27" s="224">
        <f t="shared" si="12"/>
        <v>6.8965517241379448</v>
      </c>
      <c r="AS27" s="224">
        <f t="shared" si="13"/>
        <v>7.4074074074073959</v>
      </c>
      <c r="AT27" s="224">
        <f t="shared" si="14"/>
        <v>8.0000000000000071</v>
      </c>
      <c r="AU27" s="224">
        <f t="shared" si="15"/>
        <v>4.1666666666666741</v>
      </c>
      <c r="AV27" s="224">
        <f t="shared" si="16"/>
        <v>0</v>
      </c>
      <c r="AW27" s="224">
        <f t="shared" si="17"/>
        <v>4.3478260869565188</v>
      </c>
      <c r="AX27" s="224">
        <f t="shared" si="18"/>
        <v>9.5238095238095344</v>
      </c>
      <c r="AY27" s="224">
        <f t="shared" si="19"/>
        <v>10.526315789473673</v>
      </c>
      <c r="AZ27" s="224">
        <f t="shared" si="20"/>
        <v>15.151515151515138</v>
      </c>
      <c r="BA27" s="224">
        <f t="shared" si="21"/>
        <v>13.793103448275868</v>
      </c>
      <c r="BB27" s="224">
        <f t="shared" si="22"/>
        <v>23.404255319148938</v>
      </c>
      <c r="BC27" s="224">
        <f t="shared" si="23"/>
        <v>17.499999999999982</v>
      </c>
      <c r="BD27" s="224" t="str">
        <f t="shared" si="24"/>
        <v>n/a</v>
      </c>
      <c r="BE27" s="224" t="str">
        <f t="shared" si="25"/>
        <v>n/a</v>
      </c>
      <c r="BF27" s="224" t="str">
        <f t="shared" si="26"/>
        <v>n/a</v>
      </c>
      <c r="BG27" s="224">
        <f t="shared" si="27"/>
        <v>7.7736611450505331</v>
      </c>
      <c r="BH27" s="182">
        <f t="shared" si="28"/>
        <v>6.2184572491613945</v>
      </c>
    </row>
    <row r="28" spans="1:60" ht="11.25" customHeight="1" x14ac:dyDescent="0.2">
      <c r="A28" s="127" t="s">
        <v>1757</v>
      </c>
      <c r="B28" s="97" t="s">
        <v>584</v>
      </c>
      <c r="C28" s="215">
        <v>1.84</v>
      </c>
      <c r="D28" s="216">
        <v>1.48</v>
      </c>
      <c r="E28" s="216">
        <v>1.4</v>
      </c>
      <c r="F28" s="216">
        <v>1.36</v>
      </c>
      <c r="G28" s="216">
        <v>1.32</v>
      </c>
      <c r="H28" s="216">
        <v>1.28</v>
      </c>
      <c r="I28" s="216">
        <v>1.24</v>
      </c>
      <c r="J28" s="217">
        <v>1.2</v>
      </c>
      <c r="K28" s="217">
        <v>1.1599999999999999</v>
      </c>
      <c r="L28" s="216">
        <v>1.1200000000000001</v>
      </c>
      <c r="M28" s="216">
        <v>1.08</v>
      </c>
      <c r="N28" s="216">
        <v>1</v>
      </c>
      <c r="O28" s="216">
        <v>0.92</v>
      </c>
      <c r="P28" s="226"/>
      <c r="Q28" s="216">
        <v>0.84</v>
      </c>
      <c r="R28" s="232">
        <v>0.74</v>
      </c>
      <c r="S28" s="226"/>
      <c r="T28" s="223">
        <v>0.64</v>
      </c>
      <c r="U28" s="229">
        <v>0.6</v>
      </c>
      <c r="V28" s="202">
        <v>0.6</v>
      </c>
      <c r="W28" s="202">
        <v>0.54</v>
      </c>
      <c r="X28" s="202">
        <v>0.46</v>
      </c>
      <c r="Y28" s="202">
        <v>0.34</v>
      </c>
      <c r="Z28" s="202">
        <v>0.23</v>
      </c>
      <c r="AA28" s="229">
        <v>0.21332000000000001</v>
      </c>
      <c r="AB28" s="229">
        <v>0.21332000000000001</v>
      </c>
      <c r="AC28" s="229">
        <v>0.21332000000000001</v>
      </c>
      <c r="AD28" s="229">
        <v>0.21332000000000001</v>
      </c>
      <c r="AE28" s="229">
        <v>0.21332000000000001</v>
      </c>
      <c r="AF28" s="223">
        <f t="shared" si="0"/>
        <v>22.456600000000002</v>
      </c>
      <c r="AG28" s="224">
        <f t="shared" si="1"/>
        <v>24.324324324324319</v>
      </c>
      <c r="AH28" s="224">
        <f t="shared" si="2"/>
        <v>5.7142857142857162</v>
      </c>
      <c r="AI28" s="224">
        <f t="shared" si="3"/>
        <v>2.9411764705882248</v>
      </c>
      <c r="AJ28" s="224">
        <f t="shared" si="4"/>
        <v>3.0303030303030276</v>
      </c>
      <c r="AK28" s="224">
        <f t="shared" si="5"/>
        <v>3.125</v>
      </c>
      <c r="AL28" s="224">
        <f t="shared" si="6"/>
        <v>3.2258064516129004</v>
      </c>
      <c r="AM28" s="224">
        <f t="shared" si="7"/>
        <v>3.3333333333333437</v>
      </c>
      <c r="AN28" s="224">
        <f t="shared" si="8"/>
        <v>3.4482758620689724</v>
      </c>
      <c r="AO28" s="224">
        <f t="shared" si="9"/>
        <v>3.5714285714285587</v>
      </c>
      <c r="AP28" s="224">
        <f t="shared" si="10"/>
        <v>3.7037037037036979</v>
      </c>
      <c r="AQ28" s="224">
        <f t="shared" si="11"/>
        <v>8.0000000000000071</v>
      </c>
      <c r="AR28" s="224">
        <f t="shared" si="12"/>
        <v>8.6956521739130377</v>
      </c>
      <c r="AS28" s="224">
        <f t="shared" si="13"/>
        <v>9.5238095238095344</v>
      </c>
      <c r="AT28" s="224">
        <f t="shared" si="14"/>
        <v>13.513513513513509</v>
      </c>
      <c r="AU28" s="224">
        <f t="shared" si="15"/>
        <v>15.625</v>
      </c>
      <c r="AV28" s="224">
        <f t="shared" si="16"/>
        <v>6.6666666666666652</v>
      </c>
      <c r="AW28" s="224">
        <f t="shared" si="17"/>
        <v>0</v>
      </c>
      <c r="AX28" s="224">
        <f t="shared" si="18"/>
        <v>11.111111111111093</v>
      </c>
      <c r="AY28" s="224">
        <f t="shared" si="19"/>
        <v>17.391304347826097</v>
      </c>
      <c r="AZ28" s="224">
        <f t="shared" si="20"/>
        <v>35.294117647058812</v>
      </c>
      <c r="BA28" s="224">
        <f t="shared" si="21"/>
        <v>47.826086956521749</v>
      </c>
      <c r="BB28" s="224">
        <f t="shared" si="22"/>
        <v>7.8192387024188958</v>
      </c>
      <c r="BC28" s="224">
        <f t="shared" si="23"/>
        <v>0</v>
      </c>
      <c r="BD28" s="224">
        <f t="shared" si="24"/>
        <v>0</v>
      </c>
      <c r="BE28" s="224">
        <f t="shared" si="25"/>
        <v>0</v>
      </c>
      <c r="BF28" s="224">
        <f t="shared" si="26"/>
        <v>0</v>
      </c>
      <c r="BG28" s="224">
        <f t="shared" si="27"/>
        <v>9.1493899270956991</v>
      </c>
      <c r="BH28" s="182">
        <f t="shared" si="28"/>
        <v>11.413836415513481</v>
      </c>
    </row>
    <row r="29" spans="1:60" ht="11.25" customHeight="1" x14ac:dyDescent="0.2">
      <c r="A29" s="225" t="s">
        <v>1758</v>
      </c>
      <c r="B29" s="97" t="s">
        <v>587</v>
      </c>
      <c r="C29" s="215">
        <v>3.28</v>
      </c>
      <c r="D29" s="216">
        <v>2.96</v>
      </c>
      <c r="E29" s="216">
        <v>2.82</v>
      </c>
      <c r="F29" s="216">
        <v>2.74</v>
      </c>
      <c r="G29" s="216">
        <v>2.66</v>
      </c>
      <c r="H29" s="216">
        <v>2.5499999999999998</v>
      </c>
      <c r="I29" s="216">
        <v>2.4300000000000002</v>
      </c>
      <c r="J29" s="217">
        <v>2.2799999999999998</v>
      </c>
      <c r="K29" s="217">
        <v>2.15</v>
      </c>
      <c r="L29" s="216">
        <v>2.0299999999999998</v>
      </c>
      <c r="M29" s="216">
        <v>1.37</v>
      </c>
      <c r="N29" s="216">
        <v>1.06</v>
      </c>
      <c r="O29" s="216">
        <v>0.96</v>
      </c>
      <c r="P29" s="226"/>
      <c r="Q29" s="216">
        <v>0.81</v>
      </c>
      <c r="R29" s="232">
        <v>0.7</v>
      </c>
      <c r="S29" s="226"/>
      <c r="T29" s="223">
        <v>0.63</v>
      </c>
      <c r="U29" s="202">
        <v>0.59</v>
      </c>
      <c r="V29" s="202">
        <v>0.54</v>
      </c>
      <c r="W29" s="202">
        <v>0.46</v>
      </c>
      <c r="X29" s="202">
        <v>0.38</v>
      </c>
      <c r="Y29" s="202">
        <v>0.31</v>
      </c>
      <c r="Z29" s="202">
        <v>0.21</v>
      </c>
      <c r="AA29" s="229">
        <v>0</v>
      </c>
      <c r="AB29" s="229">
        <v>0</v>
      </c>
      <c r="AC29" s="229">
        <v>0</v>
      </c>
      <c r="AD29" s="229">
        <v>0</v>
      </c>
      <c r="AE29" s="229">
        <v>0</v>
      </c>
      <c r="AF29" s="223">
        <f t="shared" si="0"/>
        <v>33.920000000000009</v>
      </c>
      <c r="AG29" s="224">
        <f t="shared" si="1"/>
        <v>10.810810810810811</v>
      </c>
      <c r="AH29" s="224">
        <f t="shared" si="2"/>
        <v>4.9645390070921946</v>
      </c>
      <c r="AI29" s="224">
        <f t="shared" si="3"/>
        <v>2.9197080291970767</v>
      </c>
      <c r="AJ29" s="224">
        <f t="shared" si="4"/>
        <v>3.007518796992481</v>
      </c>
      <c r="AK29" s="224">
        <f t="shared" si="5"/>
        <v>4.3137254901960853</v>
      </c>
      <c r="AL29" s="224">
        <f t="shared" si="6"/>
        <v>4.9382716049382491</v>
      </c>
      <c r="AM29" s="224">
        <f t="shared" si="7"/>
        <v>6.578947368421062</v>
      </c>
      <c r="AN29" s="224">
        <f t="shared" si="8"/>
        <v>6.0465116279069697</v>
      </c>
      <c r="AO29" s="224">
        <f t="shared" si="9"/>
        <v>5.9113300492610987</v>
      </c>
      <c r="AP29" s="224">
        <f t="shared" si="10"/>
        <v>48.17518248175179</v>
      </c>
      <c r="AQ29" s="224">
        <f t="shared" si="11"/>
        <v>29.24528301886793</v>
      </c>
      <c r="AR29" s="224">
        <f t="shared" si="12"/>
        <v>10.416666666666675</v>
      </c>
      <c r="AS29" s="224">
        <f t="shared" si="13"/>
        <v>18.518518518518512</v>
      </c>
      <c r="AT29" s="224">
        <f t="shared" si="14"/>
        <v>15.714285714285726</v>
      </c>
      <c r="AU29" s="224">
        <f t="shared" si="15"/>
        <v>11.111111111111093</v>
      </c>
      <c r="AV29" s="224">
        <f t="shared" si="16"/>
        <v>6.7796610169491567</v>
      </c>
      <c r="AW29" s="224">
        <f t="shared" si="17"/>
        <v>9.259259259259256</v>
      </c>
      <c r="AX29" s="224">
        <f t="shared" si="18"/>
        <v>17.391304347826097</v>
      </c>
      <c r="AY29" s="224">
        <f t="shared" si="19"/>
        <v>21.052631578947366</v>
      </c>
      <c r="AZ29" s="224">
        <f t="shared" si="20"/>
        <v>22.580645161290324</v>
      </c>
      <c r="BA29" s="224">
        <f t="shared" si="21"/>
        <v>47.619047619047628</v>
      </c>
      <c r="BB29" s="224" t="str">
        <f t="shared" si="22"/>
        <v>n/a</v>
      </c>
      <c r="BC29" s="224" t="str">
        <f t="shared" si="23"/>
        <v>n/a</v>
      </c>
      <c r="BD29" s="224" t="str">
        <f t="shared" si="24"/>
        <v>n/a</v>
      </c>
      <c r="BE29" s="224" t="str">
        <f t="shared" si="25"/>
        <v>n/a</v>
      </c>
      <c r="BF29" s="224" t="str">
        <f t="shared" si="26"/>
        <v>n/a</v>
      </c>
      <c r="BG29" s="224">
        <f t="shared" si="27"/>
        <v>14.63595044187322</v>
      </c>
      <c r="BH29" s="182">
        <f t="shared" si="28"/>
        <v>13.174293384461222</v>
      </c>
    </row>
    <row r="30" spans="1:60" ht="11.25" customHeight="1" x14ac:dyDescent="0.2">
      <c r="A30" s="203" t="s">
        <v>589</v>
      </c>
      <c r="B30" s="119" t="s">
        <v>590</v>
      </c>
      <c r="C30" s="215">
        <v>2.6</v>
      </c>
      <c r="D30" s="216">
        <v>2.4</v>
      </c>
      <c r="E30" s="216">
        <v>2.2000000000000002</v>
      </c>
      <c r="F30" s="216">
        <v>2.04</v>
      </c>
      <c r="G30" s="216">
        <v>1.92</v>
      </c>
      <c r="H30" s="216">
        <v>1.8</v>
      </c>
      <c r="I30" s="216">
        <v>1.72</v>
      </c>
      <c r="J30" s="217">
        <v>1.64</v>
      </c>
      <c r="K30" s="217">
        <v>1.56</v>
      </c>
      <c r="L30" s="218">
        <v>1.52</v>
      </c>
      <c r="M30" s="218">
        <v>1.48</v>
      </c>
      <c r="N30" s="218">
        <v>1.44</v>
      </c>
      <c r="O30" s="218">
        <v>1.4</v>
      </c>
      <c r="P30" s="219"/>
      <c r="Q30" s="218">
        <v>1.36</v>
      </c>
      <c r="R30" s="246">
        <v>1.32</v>
      </c>
      <c r="S30" s="219"/>
      <c r="T30" s="221">
        <v>1.28</v>
      </c>
      <c r="U30" s="222">
        <v>1.28</v>
      </c>
      <c r="V30" s="247">
        <v>1.28</v>
      </c>
      <c r="W30" s="247">
        <v>1.24</v>
      </c>
      <c r="X30" s="247">
        <v>1.2</v>
      </c>
      <c r="Y30" s="247">
        <v>1.1200000000000001</v>
      </c>
      <c r="Z30" s="247">
        <v>1</v>
      </c>
      <c r="AA30" s="247">
        <v>0.72</v>
      </c>
      <c r="AB30" s="247">
        <v>0.57999999999999996</v>
      </c>
      <c r="AC30" s="247">
        <v>0.52</v>
      </c>
      <c r="AD30" s="247">
        <v>0.46</v>
      </c>
      <c r="AE30" s="247">
        <v>0.4</v>
      </c>
      <c r="AF30" s="223">
        <f t="shared" si="0"/>
        <v>37.479999999999997</v>
      </c>
      <c r="AG30" s="224">
        <f t="shared" si="1"/>
        <v>8.3333333333333481</v>
      </c>
      <c r="AH30" s="224">
        <f t="shared" si="2"/>
        <v>9.0909090909090828</v>
      </c>
      <c r="AI30" s="224">
        <f t="shared" si="3"/>
        <v>7.8431372549019773</v>
      </c>
      <c r="AJ30" s="224">
        <f t="shared" si="4"/>
        <v>6.25</v>
      </c>
      <c r="AK30" s="224">
        <f t="shared" si="5"/>
        <v>6.6666666666666652</v>
      </c>
      <c r="AL30" s="224">
        <f t="shared" si="6"/>
        <v>4.6511627906976827</v>
      </c>
      <c r="AM30" s="224">
        <f t="shared" si="7"/>
        <v>4.8780487804878092</v>
      </c>
      <c r="AN30" s="224">
        <f t="shared" si="8"/>
        <v>5.12820512820511</v>
      </c>
      <c r="AO30" s="224">
        <f t="shared" si="9"/>
        <v>2.6315789473684292</v>
      </c>
      <c r="AP30" s="224">
        <f t="shared" si="10"/>
        <v>2.7027027027026973</v>
      </c>
      <c r="AQ30" s="224">
        <f t="shared" si="11"/>
        <v>2.7777777777777901</v>
      </c>
      <c r="AR30" s="224">
        <f t="shared" si="12"/>
        <v>2.8571428571428692</v>
      </c>
      <c r="AS30" s="224">
        <f t="shared" si="13"/>
        <v>2.9411764705882248</v>
      </c>
      <c r="AT30" s="224">
        <f t="shared" si="14"/>
        <v>3.0303030303030276</v>
      </c>
      <c r="AU30" s="224">
        <f t="shared" si="15"/>
        <v>3.125</v>
      </c>
      <c r="AV30" s="224">
        <f t="shared" si="16"/>
        <v>0</v>
      </c>
      <c r="AW30" s="224">
        <f t="shared" si="17"/>
        <v>0</v>
      </c>
      <c r="AX30" s="224">
        <f t="shared" si="18"/>
        <v>3.2258064516129004</v>
      </c>
      <c r="AY30" s="224">
        <f t="shared" si="19"/>
        <v>3.3333333333333437</v>
      </c>
      <c r="AZ30" s="224">
        <f t="shared" si="20"/>
        <v>7.1428571428571397</v>
      </c>
      <c r="BA30" s="224">
        <f t="shared" si="21"/>
        <v>12.000000000000011</v>
      </c>
      <c r="BB30" s="224">
        <f t="shared" si="22"/>
        <v>38.888888888888886</v>
      </c>
      <c r="BC30" s="224">
        <f t="shared" si="23"/>
        <v>24.137931034482762</v>
      </c>
      <c r="BD30" s="224">
        <f t="shared" si="24"/>
        <v>11.538461538461519</v>
      </c>
      <c r="BE30" s="224">
        <f t="shared" si="25"/>
        <v>13.043478260869556</v>
      </c>
      <c r="BF30" s="224">
        <f t="shared" si="26"/>
        <v>14.999999999999991</v>
      </c>
      <c r="BG30" s="224">
        <f t="shared" si="27"/>
        <v>7.7391500569842631</v>
      </c>
      <c r="BH30" s="182">
        <f t="shared" si="28"/>
        <v>8.2682080601295134</v>
      </c>
    </row>
    <row r="31" spans="1:60" ht="11.25" customHeight="1" x14ac:dyDescent="0.2">
      <c r="A31" s="203" t="s">
        <v>1759</v>
      </c>
      <c r="B31" s="119" t="s">
        <v>138</v>
      </c>
      <c r="C31" s="215">
        <v>1.62</v>
      </c>
      <c r="D31" s="216">
        <v>1.605</v>
      </c>
      <c r="E31" s="216">
        <v>1.595</v>
      </c>
      <c r="F31" s="216">
        <v>1.575</v>
      </c>
      <c r="G31" s="216">
        <v>1.5549999999999999</v>
      </c>
      <c r="H31" s="216">
        <v>1.5225</v>
      </c>
      <c r="I31" s="216">
        <v>1.4375</v>
      </c>
      <c r="J31" s="217">
        <v>1.325</v>
      </c>
      <c r="K31" s="230">
        <v>1.2649999999999999</v>
      </c>
      <c r="L31" s="216">
        <v>1.2050000000000001</v>
      </c>
      <c r="M31" s="216">
        <v>1.145</v>
      </c>
      <c r="N31" s="216">
        <v>1.0649999999999999</v>
      </c>
      <c r="O31" s="216">
        <v>0.96</v>
      </c>
      <c r="P31" s="226"/>
      <c r="Q31" s="216">
        <v>0.77500000000000002</v>
      </c>
      <c r="R31" s="232">
        <v>0.63500000000000001</v>
      </c>
      <c r="S31" s="226"/>
      <c r="T31" s="223">
        <v>0.56000000000000005</v>
      </c>
      <c r="U31" s="202">
        <v>0.5</v>
      </c>
      <c r="V31" s="202">
        <v>0.48</v>
      </c>
      <c r="W31" s="202">
        <v>0.42</v>
      </c>
      <c r="X31" s="202">
        <v>0.34499999999999997</v>
      </c>
      <c r="Y31" s="202">
        <v>0.31</v>
      </c>
      <c r="Z31" s="202">
        <v>0.29249999999999998</v>
      </c>
      <c r="AA31" s="202">
        <v>0.28249999999999997</v>
      </c>
      <c r="AB31" s="202">
        <v>0.27</v>
      </c>
      <c r="AC31" s="229">
        <v>0.26</v>
      </c>
      <c r="AD31" s="202">
        <v>0.23</v>
      </c>
      <c r="AE31" s="229">
        <v>0.2</v>
      </c>
      <c r="AF31" s="223">
        <f t="shared" si="0"/>
        <v>23.434999999999999</v>
      </c>
      <c r="AG31" s="224">
        <f t="shared" si="1"/>
        <v>0.93457943925234765</v>
      </c>
      <c r="AH31" s="224">
        <f t="shared" si="2"/>
        <v>0.62695924764890609</v>
      </c>
      <c r="AI31" s="224">
        <f t="shared" si="3"/>
        <v>1.2698412698412653</v>
      </c>
      <c r="AJ31" s="224">
        <f t="shared" si="4"/>
        <v>1.2861736334405238</v>
      </c>
      <c r="AK31" s="224">
        <f t="shared" si="5"/>
        <v>2.1346469622331776</v>
      </c>
      <c r="AL31" s="224">
        <f t="shared" si="6"/>
        <v>5.913043478260871</v>
      </c>
      <c r="AM31" s="224">
        <f t="shared" si="7"/>
        <v>8.4905660377358583</v>
      </c>
      <c r="AN31" s="224">
        <f t="shared" si="8"/>
        <v>4.743083003952564</v>
      </c>
      <c r="AO31" s="224">
        <f t="shared" si="9"/>
        <v>4.9792531120331773</v>
      </c>
      <c r="AP31" s="224">
        <f t="shared" si="10"/>
        <v>5.2401746724890952</v>
      </c>
      <c r="AQ31" s="224">
        <f t="shared" si="11"/>
        <v>7.5117370892018753</v>
      </c>
      <c r="AR31" s="224">
        <f t="shared" si="12"/>
        <v>10.9375</v>
      </c>
      <c r="AS31" s="224">
        <f t="shared" si="13"/>
        <v>23.870967741935466</v>
      </c>
      <c r="AT31" s="224">
        <f t="shared" si="14"/>
        <v>22.047244094488192</v>
      </c>
      <c r="AU31" s="224">
        <f t="shared" si="15"/>
        <v>13.392857142857139</v>
      </c>
      <c r="AV31" s="224">
        <f t="shared" si="16"/>
        <v>12.000000000000011</v>
      </c>
      <c r="AW31" s="224">
        <f t="shared" si="17"/>
        <v>4.1666666666666741</v>
      </c>
      <c r="AX31" s="224">
        <f t="shared" si="18"/>
        <v>14.285714285714279</v>
      </c>
      <c r="AY31" s="224">
        <f t="shared" si="19"/>
        <v>21.739130434782616</v>
      </c>
      <c r="AZ31" s="224">
        <f t="shared" si="20"/>
        <v>11.290322580645151</v>
      </c>
      <c r="BA31" s="224">
        <f t="shared" si="21"/>
        <v>5.9829059829059839</v>
      </c>
      <c r="BB31" s="224">
        <f t="shared" si="22"/>
        <v>3.539823008849563</v>
      </c>
      <c r="BC31" s="224">
        <f t="shared" si="23"/>
        <v>4.6296296296296058</v>
      </c>
      <c r="BD31" s="224">
        <f t="shared" si="24"/>
        <v>3.8461538461538547</v>
      </c>
      <c r="BE31" s="224">
        <f t="shared" si="25"/>
        <v>13.043478260869556</v>
      </c>
      <c r="BF31" s="224">
        <f t="shared" si="26"/>
        <v>14.999999999999991</v>
      </c>
      <c r="BG31" s="224">
        <f t="shared" si="27"/>
        <v>8.5731712162149147</v>
      </c>
      <c r="BH31" s="182">
        <f t="shared" si="28"/>
        <v>6.7421896636549983</v>
      </c>
    </row>
    <row r="32" spans="1:60" ht="11.25" customHeight="1" x14ac:dyDescent="0.2">
      <c r="A32" s="236" t="s">
        <v>1760</v>
      </c>
      <c r="B32" s="97" t="s">
        <v>597</v>
      </c>
      <c r="C32" s="215">
        <v>1.2</v>
      </c>
      <c r="D32" s="216">
        <v>1.04</v>
      </c>
      <c r="E32" s="216">
        <v>0.88</v>
      </c>
      <c r="F32" s="216">
        <v>0.72</v>
      </c>
      <c r="G32" s="216">
        <v>0.56000000000000005</v>
      </c>
      <c r="H32" s="216">
        <v>0.52</v>
      </c>
      <c r="I32" s="216">
        <v>0.48</v>
      </c>
      <c r="J32" s="217">
        <v>0.44</v>
      </c>
      <c r="K32" s="223">
        <v>0.4</v>
      </c>
      <c r="L32" s="216">
        <v>0.36</v>
      </c>
      <c r="M32" s="216">
        <v>0.32</v>
      </c>
      <c r="N32" s="231">
        <v>0.28000000000000003</v>
      </c>
      <c r="O32" s="216">
        <v>0.28000000000000003</v>
      </c>
      <c r="P32" s="226"/>
      <c r="Q32" s="231">
        <v>0.24</v>
      </c>
      <c r="R32" s="227">
        <v>0.24</v>
      </c>
      <c r="S32" s="226"/>
      <c r="T32" s="228">
        <v>0.24</v>
      </c>
      <c r="U32" s="229">
        <v>0.24</v>
      </c>
      <c r="V32" s="229">
        <v>0.24</v>
      </c>
      <c r="W32" s="229">
        <v>0.24</v>
      </c>
      <c r="X32" s="229">
        <v>0.24</v>
      </c>
      <c r="Y32" s="229">
        <v>0.24</v>
      </c>
      <c r="Z32" s="229">
        <v>0.24</v>
      </c>
      <c r="AA32" s="229">
        <v>0.24</v>
      </c>
      <c r="AB32" s="229">
        <v>0.24</v>
      </c>
      <c r="AC32" s="229">
        <v>0.24</v>
      </c>
      <c r="AD32" s="229">
        <v>0.24</v>
      </c>
      <c r="AE32" s="202">
        <v>0.34</v>
      </c>
      <c r="AF32" s="223">
        <f t="shared" si="0"/>
        <v>10.940000000000005</v>
      </c>
      <c r="AG32" s="224">
        <f t="shared" si="1"/>
        <v>15.384615384615374</v>
      </c>
      <c r="AH32" s="224">
        <f t="shared" si="2"/>
        <v>18.181818181818187</v>
      </c>
      <c r="AI32" s="224">
        <f t="shared" si="3"/>
        <v>22.222222222222232</v>
      </c>
      <c r="AJ32" s="224">
        <f t="shared" si="4"/>
        <v>28.571428571428559</v>
      </c>
      <c r="AK32" s="224">
        <f t="shared" si="5"/>
        <v>7.6923076923077094</v>
      </c>
      <c r="AL32" s="224">
        <f t="shared" si="6"/>
        <v>8.3333333333333481</v>
      </c>
      <c r="AM32" s="224">
        <f t="shared" si="7"/>
        <v>9.0909090909090828</v>
      </c>
      <c r="AN32" s="224">
        <f t="shared" si="8"/>
        <v>9.9999999999999858</v>
      </c>
      <c r="AO32" s="224">
        <f t="shared" si="9"/>
        <v>11.111111111111116</v>
      </c>
      <c r="AP32" s="224">
        <f t="shared" si="10"/>
        <v>12.5</v>
      </c>
      <c r="AQ32" s="224">
        <f t="shared" si="11"/>
        <v>14.285714285714279</v>
      </c>
      <c r="AR32" s="224">
        <f t="shared" si="12"/>
        <v>0</v>
      </c>
      <c r="AS32" s="224">
        <f t="shared" si="13"/>
        <v>16.666666666666675</v>
      </c>
      <c r="AT32" s="224">
        <f t="shared" si="14"/>
        <v>0</v>
      </c>
      <c r="AU32" s="224">
        <f t="shared" si="15"/>
        <v>0</v>
      </c>
      <c r="AV32" s="224">
        <f t="shared" si="16"/>
        <v>0</v>
      </c>
      <c r="AW32" s="224">
        <f t="shared" si="17"/>
        <v>0</v>
      </c>
      <c r="AX32" s="224">
        <f t="shared" si="18"/>
        <v>0</v>
      </c>
      <c r="AY32" s="224">
        <f t="shared" si="19"/>
        <v>0</v>
      </c>
      <c r="AZ32" s="224">
        <f t="shared" si="20"/>
        <v>0</v>
      </c>
      <c r="BA32" s="224">
        <f t="shared" si="21"/>
        <v>0</v>
      </c>
      <c r="BB32" s="224">
        <f t="shared" si="22"/>
        <v>0</v>
      </c>
      <c r="BC32" s="224">
        <f t="shared" si="23"/>
        <v>0</v>
      </c>
      <c r="BD32" s="224">
        <f t="shared" si="24"/>
        <v>0</v>
      </c>
      <c r="BE32" s="224">
        <f t="shared" si="25"/>
        <v>0</v>
      </c>
      <c r="BF32" s="224">
        <f t="shared" si="26"/>
        <v>-29.411764705882359</v>
      </c>
      <c r="BG32" s="224">
        <f t="shared" si="27"/>
        <v>5.5626293013170844</v>
      </c>
      <c r="BH32" s="182">
        <f t="shared" si="28"/>
        <v>10.974121203157711</v>
      </c>
    </row>
    <row r="33" spans="1:60" ht="11.25" customHeight="1" x14ac:dyDescent="0.2">
      <c r="A33" s="127" t="s">
        <v>1761</v>
      </c>
      <c r="B33" s="97" t="s">
        <v>599</v>
      </c>
      <c r="C33" s="215">
        <v>3.92</v>
      </c>
      <c r="D33" s="216">
        <v>3.65</v>
      </c>
      <c r="E33" s="216">
        <v>3.52</v>
      </c>
      <c r="F33" s="216">
        <v>3.36</v>
      </c>
      <c r="G33" s="216">
        <v>2.97</v>
      </c>
      <c r="H33" s="216">
        <v>2.12</v>
      </c>
      <c r="I33" s="216">
        <v>1.96</v>
      </c>
      <c r="J33" s="217">
        <v>1.75</v>
      </c>
      <c r="K33" s="223">
        <v>1.44</v>
      </c>
      <c r="L33" s="216">
        <v>1.29</v>
      </c>
      <c r="M33" s="216">
        <v>1.18</v>
      </c>
      <c r="N33" s="216">
        <v>1.1200000000000001</v>
      </c>
      <c r="O33" s="216">
        <v>1</v>
      </c>
      <c r="P33" s="226"/>
      <c r="Q33" s="216">
        <v>0.88</v>
      </c>
      <c r="R33" s="232">
        <v>0.84</v>
      </c>
      <c r="S33" s="226"/>
      <c r="T33" s="228">
        <v>0.8</v>
      </c>
      <c r="U33" s="229">
        <v>0.8</v>
      </c>
      <c r="V33" s="202">
        <v>1.64</v>
      </c>
      <c r="W33" s="202">
        <v>1.52</v>
      </c>
      <c r="X33" s="202">
        <v>1.4</v>
      </c>
      <c r="Y33" s="202">
        <v>1.28</v>
      </c>
      <c r="Z33" s="202">
        <v>1.1200000000000001</v>
      </c>
      <c r="AA33" s="202">
        <v>0.92</v>
      </c>
      <c r="AB33" s="202">
        <v>0.84</v>
      </c>
      <c r="AC33" s="202">
        <v>0.76</v>
      </c>
      <c r="AD33" s="202">
        <v>0.68</v>
      </c>
      <c r="AE33" s="202">
        <v>0.6</v>
      </c>
      <c r="AF33" s="223">
        <f t="shared" si="0"/>
        <v>43.360000000000007</v>
      </c>
      <c r="AG33" s="224">
        <f t="shared" si="1"/>
        <v>7.3972602739726057</v>
      </c>
      <c r="AH33" s="224">
        <f t="shared" si="2"/>
        <v>3.6931818181818121</v>
      </c>
      <c r="AI33" s="224">
        <f t="shared" si="3"/>
        <v>4.7619047619047672</v>
      </c>
      <c r="AJ33" s="224">
        <f t="shared" si="4"/>
        <v>13.131313131313128</v>
      </c>
      <c r="AK33" s="224">
        <f t="shared" si="5"/>
        <v>40.094339622641506</v>
      </c>
      <c r="AL33" s="224">
        <f t="shared" si="6"/>
        <v>8.163265306122458</v>
      </c>
      <c r="AM33" s="224">
        <f t="shared" si="7"/>
        <v>11.999999999999989</v>
      </c>
      <c r="AN33" s="224">
        <f t="shared" si="8"/>
        <v>21.527777777777789</v>
      </c>
      <c r="AO33" s="224">
        <f t="shared" si="9"/>
        <v>11.627906976744185</v>
      </c>
      <c r="AP33" s="224">
        <f t="shared" si="10"/>
        <v>9.3220338983051043</v>
      </c>
      <c r="AQ33" s="224">
        <f t="shared" si="11"/>
        <v>5.3571428571428381</v>
      </c>
      <c r="AR33" s="224">
        <f t="shared" si="12"/>
        <v>12.000000000000011</v>
      </c>
      <c r="AS33" s="224">
        <f t="shared" si="13"/>
        <v>13.636363636363647</v>
      </c>
      <c r="AT33" s="224">
        <f t="shared" si="14"/>
        <v>4.7619047619047672</v>
      </c>
      <c r="AU33" s="224">
        <f t="shared" si="15"/>
        <v>4.9999999999999822</v>
      </c>
      <c r="AV33" s="224">
        <f t="shared" si="16"/>
        <v>0</v>
      </c>
      <c r="AW33" s="224">
        <f t="shared" si="17"/>
        <v>-51.219512195121951</v>
      </c>
      <c r="AX33" s="224">
        <f t="shared" si="18"/>
        <v>7.8947368421052655</v>
      </c>
      <c r="AY33" s="224">
        <f t="shared" si="19"/>
        <v>8.5714285714285854</v>
      </c>
      <c r="AZ33" s="224">
        <f t="shared" si="20"/>
        <v>9.375</v>
      </c>
      <c r="BA33" s="224">
        <f t="shared" si="21"/>
        <v>14.285714285714279</v>
      </c>
      <c r="BB33" s="224">
        <f t="shared" si="22"/>
        <v>21.739130434782616</v>
      </c>
      <c r="BC33" s="224">
        <f t="shared" si="23"/>
        <v>9.5238095238095344</v>
      </c>
      <c r="BD33" s="224">
        <f t="shared" si="24"/>
        <v>10.526315789473673</v>
      </c>
      <c r="BE33" s="224">
        <f t="shared" si="25"/>
        <v>11.764705882352944</v>
      </c>
      <c r="BF33" s="224">
        <f t="shared" si="26"/>
        <v>13.333333333333353</v>
      </c>
      <c r="BG33" s="224">
        <f t="shared" si="27"/>
        <v>8.7795791265481871</v>
      </c>
      <c r="BH33" s="182">
        <f t="shared" si="28"/>
        <v>14.437344445732348</v>
      </c>
    </row>
    <row r="34" spans="1:60" ht="11.25" customHeight="1" x14ac:dyDescent="0.2">
      <c r="A34" s="127" t="s">
        <v>600</v>
      </c>
      <c r="B34" s="97" t="s">
        <v>601</v>
      </c>
      <c r="C34" s="215">
        <v>2.04</v>
      </c>
      <c r="D34" s="216">
        <v>1.92</v>
      </c>
      <c r="E34" s="216">
        <v>1.8</v>
      </c>
      <c r="F34" s="216">
        <v>1.64</v>
      </c>
      <c r="G34" s="216">
        <v>1.44</v>
      </c>
      <c r="H34" s="216">
        <v>1.28</v>
      </c>
      <c r="I34" s="216">
        <v>1.08</v>
      </c>
      <c r="J34" s="217">
        <v>0.84</v>
      </c>
      <c r="K34" s="223">
        <v>0.64</v>
      </c>
      <c r="L34" s="216">
        <v>0.48</v>
      </c>
      <c r="M34" s="216">
        <v>0.4</v>
      </c>
      <c r="N34" s="216">
        <v>0.32</v>
      </c>
      <c r="O34" s="231">
        <v>0</v>
      </c>
      <c r="P34" s="226"/>
      <c r="Q34" s="231">
        <v>0</v>
      </c>
      <c r="R34" s="227">
        <v>0</v>
      </c>
      <c r="S34" s="226"/>
      <c r="T34" s="228">
        <v>0</v>
      </c>
      <c r="U34" s="229">
        <v>0</v>
      </c>
      <c r="V34" s="229">
        <v>0</v>
      </c>
      <c r="W34" s="229">
        <v>0</v>
      </c>
      <c r="X34" s="229">
        <v>0</v>
      </c>
      <c r="Y34" s="229">
        <v>0</v>
      </c>
      <c r="Z34" s="229">
        <v>0</v>
      </c>
      <c r="AA34" s="229">
        <v>0</v>
      </c>
      <c r="AB34" s="229">
        <v>0</v>
      </c>
      <c r="AC34" s="229">
        <v>0</v>
      </c>
      <c r="AD34" s="229">
        <v>0</v>
      </c>
      <c r="AE34" s="229">
        <v>0</v>
      </c>
      <c r="AF34" s="223">
        <f t="shared" si="0"/>
        <v>13.88</v>
      </c>
      <c r="AG34" s="224">
        <f t="shared" si="1"/>
        <v>6.25</v>
      </c>
      <c r="AH34" s="224">
        <f t="shared" si="2"/>
        <v>6.6666666666666652</v>
      </c>
      <c r="AI34" s="224">
        <f t="shared" si="3"/>
        <v>9.7560975609756184</v>
      </c>
      <c r="AJ34" s="224">
        <f t="shared" si="4"/>
        <v>13.888888888888884</v>
      </c>
      <c r="AK34" s="224">
        <f t="shared" si="5"/>
        <v>12.5</v>
      </c>
      <c r="AL34" s="224">
        <f t="shared" si="6"/>
        <v>18.518518518518512</v>
      </c>
      <c r="AM34" s="224">
        <f t="shared" si="7"/>
        <v>28.57142857142858</v>
      </c>
      <c r="AN34" s="224">
        <f t="shared" si="8"/>
        <v>31.25</v>
      </c>
      <c r="AO34" s="224">
        <f t="shared" si="9"/>
        <v>33.33333333333335</v>
      </c>
      <c r="AP34" s="224">
        <f t="shared" si="10"/>
        <v>19.999999999999996</v>
      </c>
      <c r="AQ34" s="224">
        <f t="shared" si="11"/>
        <v>25</v>
      </c>
      <c r="AR34" s="224" t="str">
        <f t="shared" si="12"/>
        <v>n/a</v>
      </c>
      <c r="AS34" s="224" t="str">
        <f t="shared" si="13"/>
        <v>n/a</v>
      </c>
      <c r="AT34" s="224" t="str">
        <f t="shared" si="14"/>
        <v>n/a</v>
      </c>
      <c r="AU34" s="224" t="str">
        <f t="shared" si="15"/>
        <v>n/a</v>
      </c>
      <c r="AV34" s="224" t="str">
        <f t="shared" si="16"/>
        <v>n/a</v>
      </c>
      <c r="AW34" s="224" t="str">
        <f t="shared" si="17"/>
        <v>n/a</v>
      </c>
      <c r="AX34" s="224" t="str">
        <f t="shared" si="18"/>
        <v>n/a</v>
      </c>
      <c r="AY34" s="224" t="str">
        <f t="shared" si="19"/>
        <v>n/a</v>
      </c>
      <c r="AZ34" s="224" t="str">
        <f t="shared" si="20"/>
        <v>n/a</v>
      </c>
      <c r="BA34" s="224" t="str">
        <f t="shared" si="21"/>
        <v>n/a</v>
      </c>
      <c r="BB34" s="224" t="str">
        <f t="shared" si="22"/>
        <v>n/a</v>
      </c>
      <c r="BC34" s="224" t="str">
        <f t="shared" si="23"/>
        <v>n/a</v>
      </c>
      <c r="BD34" s="224" t="str">
        <f t="shared" si="24"/>
        <v>n/a</v>
      </c>
      <c r="BE34" s="224" t="str">
        <f t="shared" si="25"/>
        <v>n/a</v>
      </c>
      <c r="BF34" s="224" t="str">
        <f t="shared" si="26"/>
        <v>n/a</v>
      </c>
      <c r="BG34" s="224">
        <f t="shared" si="27"/>
        <v>18.703175776346509</v>
      </c>
      <c r="BH34" s="182">
        <f t="shared" si="28"/>
        <v>9.7564269235495544</v>
      </c>
    </row>
    <row r="35" spans="1:60" ht="11.25" customHeight="1" x14ac:dyDescent="0.2">
      <c r="A35" s="256" t="s">
        <v>1762</v>
      </c>
      <c r="B35" s="119" t="s">
        <v>144</v>
      </c>
      <c r="C35" s="215">
        <v>0.82</v>
      </c>
      <c r="D35" s="216">
        <v>0.78</v>
      </c>
      <c r="E35" s="216">
        <v>0.74</v>
      </c>
      <c r="F35" s="216">
        <v>0.68</v>
      </c>
      <c r="G35" s="216">
        <v>0.62</v>
      </c>
      <c r="H35" s="216">
        <v>0.6</v>
      </c>
      <c r="I35" s="216">
        <v>0.56000000000000005</v>
      </c>
      <c r="J35" s="217">
        <v>0.51</v>
      </c>
      <c r="K35" s="230">
        <v>0.47</v>
      </c>
      <c r="L35" s="216">
        <v>0.44</v>
      </c>
      <c r="M35" s="216">
        <v>0.41</v>
      </c>
      <c r="N35" s="216">
        <v>0.37</v>
      </c>
      <c r="O35" s="216">
        <v>0.33333333333333298</v>
      </c>
      <c r="P35" s="217"/>
      <c r="Q35" s="216">
        <v>0.31</v>
      </c>
      <c r="R35" s="232">
        <v>0.293333333333333</v>
      </c>
      <c r="S35" s="217"/>
      <c r="T35" s="232">
        <v>0.28999999999999998</v>
      </c>
      <c r="U35" s="181">
        <v>0.28000000000000003</v>
      </c>
      <c r="V35" s="202">
        <v>0.25</v>
      </c>
      <c r="W35" s="202">
        <v>0.23166666666666699</v>
      </c>
      <c r="X35" s="202">
        <v>0.206666666666667</v>
      </c>
      <c r="Y35" s="202">
        <v>0.18833333333333299</v>
      </c>
      <c r="Z35" s="202">
        <v>0.17166666666666699</v>
      </c>
      <c r="AA35" s="202">
        <v>0.15333333333333299</v>
      </c>
      <c r="AB35" s="202">
        <v>0.14000000000000001</v>
      </c>
      <c r="AC35" s="202">
        <v>0.12666666666666701</v>
      </c>
      <c r="AD35" s="202">
        <v>0.111666666666667</v>
      </c>
      <c r="AE35" s="202">
        <v>0.1</v>
      </c>
      <c r="AF35" s="223">
        <f t="shared" si="0"/>
        <v>10.186666666666666</v>
      </c>
      <c r="AG35" s="224">
        <f t="shared" si="1"/>
        <v>5.12820512820511</v>
      </c>
      <c r="AH35" s="224">
        <f t="shared" si="2"/>
        <v>5.4054054054054168</v>
      </c>
      <c r="AI35" s="224">
        <f t="shared" si="3"/>
        <v>8.8235294117646959</v>
      </c>
      <c r="AJ35" s="224">
        <f t="shared" si="4"/>
        <v>9.6774193548387224</v>
      </c>
      <c r="AK35" s="224">
        <f t="shared" si="5"/>
        <v>3.3333333333333437</v>
      </c>
      <c r="AL35" s="224">
        <f t="shared" si="6"/>
        <v>7.1428571428571397</v>
      </c>
      <c r="AM35" s="224">
        <f t="shared" si="7"/>
        <v>9.8039215686274606</v>
      </c>
      <c r="AN35" s="224">
        <f t="shared" si="8"/>
        <v>8.5106382978723527</v>
      </c>
      <c r="AO35" s="224">
        <f t="shared" si="9"/>
        <v>6.8181818181818121</v>
      </c>
      <c r="AP35" s="224">
        <f t="shared" si="10"/>
        <v>7.3170731707317138</v>
      </c>
      <c r="AQ35" s="224">
        <f t="shared" si="11"/>
        <v>10.810810810810811</v>
      </c>
      <c r="AR35" s="224">
        <f t="shared" si="12"/>
        <v>11.000000000000121</v>
      </c>
      <c r="AS35" s="224">
        <f t="shared" si="13"/>
        <v>7.5268817204299898</v>
      </c>
      <c r="AT35" s="224">
        <f t="shared" si="14"/>
        <v>5.6818181818182989</v>
      </c>
      <c r="AU35" s="224">
        <f t="shared" si="15"/>
        <v>1.1494252873562205</v>
      </c>
      <c r="AV35" s="224">
        <f t="shared" si="16"/>
        <v>3.5714285714285587</v>
      </c>
      <c r="AW35" s="224">
        <f t="shared" si="17"/>
        <v>12.000000000000011</v>
      </c>
      <c r="AX35" s="224">
        <f t="shared" si="18"/>
        <v>7.9136690647480412</v>
      </c>
      <c r="AY35" s="224">
        <f t="shared" si="19"/>
        <v>12.096774193548354</v>
      </c>
      <c r="AZ35" s="224">
        <f t="shared" si="20"/>
        <v>9.7345132743366527</v>
      </c>
      <c r="BA35" s="224">
        <f t="shared" si="21"/>
        <v>9.7087378640772659</v>
      </c>
      <c r="BB35" s="224">
        <f t="shared" si="22"/>
        <v>11.95652173913091</v>
      </c>
      <c r="BC35" s="224">
        <f t="shared" si="23"/>
        <v>9.5238095238092679</v>
      </c>
      <c r="BD35" s="224">
        <f t="shared" si="24"/>
        <v>10.526315789473383</v>
      </c>
      <c r="BE35" s="224">
        <f t="shared" si="25"/>
        <v>13.432835820895495</v>
      </c>
      <c r="BF35" s="224">
        <f t="shared" si="26"/>
        <v>11.66666666666698</v>
      </c>
      <c r="BG35" s="224">
        <f t="shared" si="27"/>
        <v>8.4715681977056967</v>
      </c>
      <c r="BH35" s="182">
        <f t="shared" si="28"/>
        <v>3.0702352351576017</v>
      </c>
    </row>
    <row r="36" spans="1:60" ht="11.25" customHeight="1" x14ac:dyDescent="0.2">
      <c r="A36" s="236" t="s">
        <v>1380</v>
      </c>
      <c r="B36" s="97" t="s">
        <v>1381</v>
      </c>
      <c r="C36" s="215">
        <v>1.08</v>
      </c>
      <c r="D36" s="216">
        <v>1</v>
      </c>
      <c r="E36" s="216">
        <v>0.92</v>
      </c>
      <c r="F36" s="216">
        <v>0.84</v>
      </c>
      <c r="G36" s="216">
        <v>0.76</v>
      </c>
      <c r="H36" s="216">
        <v>0.68</v>
      </c>
      <c r="I36" s="231">
        <v>0.6</v>
      </c>
      <c r="J36" s="254">
        <v>0.6</v>
      </c>
      <c r="K36" s="228">
        <v>0.6</v>
      </c>
      <c r="L36" s="231">
        <v>0.6</v>
      </c>
      <c r="M36" s="216">
        <v>0.6</v>
      </c>
      <c r="N36" s="216">
        <v>0.51</v>
      </c>
      <c r="O36" s="216">
        <v>0.42</v>
      </c>
      <c r="P36" s="191"/>
      <c r="Q36" s="226">
        <v>0.18</v>
      </c>
      <c r="R36" s="227">
        <v>0</v>
      </c>
      <c r="S36" s="237"/>
      <c r="T36" s="227">
        <v>0</v>
      </c>
      <c r="U36" s="238">
        <v>0</v>
      </c>
      <c r="V36" s="229">
        <v>0</v>
      </c>
      <c r="W36" s="229">
        <v>0</v>
      </c>
      <c r="X36" s="229">
        <v>0</v>
      </c>
      <c r="Y36" s="229">
        <v>0</v>
      </c>
      <c r="Z36" s="229">
        <v>0</v>
      </c>
      <c r="AA36" s="229">
        <v>0</v>
      </c>
      <c r="AB36" s="229">
        <v>0</v>
      </c>
      <c r="AC36" s="229">
        <v>0</v>
      </c>
      <c r="AD36" s="229">
        <v>0</v>
      </c>
      <c r="AE36" s="229">
        <v>0</v>
      </c>
      <c r="AF36" s="223">
        <f t="shared" si="0"/>
        <v>9.389999999999997</v>
      </c>
      <c r="AG36" s="224">
        <f t="shared" si="1"/>
        <v>8.0000000000000071</v>
      </c>
      <c r="AH36" s="224">
        <f t="shared" si="2"/>
        <v>8.6956521739130377</v>
      </c>
      <c r="AI36" s="224">
        <f t="shared" si="3"/>
        <v>9.5238095238095344</v>
      </c>
      <c r="AJ36" s="224">
        <f t="shared" si="4"/>
        <v>10.526315789473673</v>
      </c>
      <c r="AK36" s="224">
        <f t="shared" si="5"/>
        <v>11.764705882352944</v>
      </c>
      <c r="AL36" s="224">
        <f t="shared" si="6"/>
        <v>13.333333333333353</v>
      </c>
      <c r="AM36" s="224">
        <f t="shared" si="7"/>
        <v>0</v>
      </c>
      <c r="AN36" s="224">
        <f t="shared" si="8"/>
        <v>0</v>
      </c>
      <c r="AO36" s="224">
        <f t="shared" si="9"/>
        <v>0</v>
      </c>
      <c r="AP36" s="224">
        <f t="shared" si="10"/>
        <v>0</v>
      </c>
      <c r="AQ36" s="224">
        <f t="shared" si="11"/>
        <v>17.647058823529417</v>
      </c>
      <c r="AR36" s="224">
        <f t="shared" si="12"/>
        <v>21.428571428571441</v>
      </c>
      <c r="AS36" s="224">
        <f t="shared" si="13"/>
        <v>133.33333333333334</v>
      </c>
      <c r="AT36" s="224" t="str">
        <f t="shared" si="14"/>
        <v>n/a</v>
      </c>
      <c r="AU36" s="224" t="str">
        <f t="shared" si="15"/>
        <v>n/a</v>
      </c>
      <c r="AV36" s="224" t="str">
        <f t="shared" si="16"/>
        <v>n/a</v>
      </c>
      <c r="AW36" s="224" t="str">
        <f t="shared" si="17"/>
        <v>n/a</v>
      </c>
      <c r="AX36" s="224" t="str">
        <f t="shared" si="18"/>
        <v>n/a</v>
      </c>
      <c r="AY36" s="224" t="str">
        <f t="shared" si="19"/>
        <v>n/a</v>
      </c>
      <c r="AZ36" s="224" t="str">
        <f t="shared" si="20"/>
        <v>n/a</v>
      </c>
      <c r="BA36" s="224" t="str">
        <f t="shared" si="21"/>
        <v>n/a</v>
      </c>
      <c r="BB36" s="224" t="str">
        <f t="shared" si="22"/>
        <v>n/a</v>
      </c>
      <c r="BC36" s="224" t="str">
        <f t="shared" si="23"/>
        <v>n/a</v>
      </c>
      <c r="BD36" s="224" t="str">
        <f t="shared" si="24"/>
        <v>n/a</v>
      </c>
      <c r="BE36" s="224" t="str">
        <f t="shared" si="25"/>
        <v>n/a</v>
      </c>
      <c r="BF36" s="224" t="str">
        <f t="shared" si="26"/>
        <v>n/a</v>
      </c>
      <c r="BG36" s="224">
        <f t="shared" si="27"/>
        <v>18.019444637562827</v>
      </c>
      <c r="BH36" s="182">
        <f t="shared" si="28"/>
        <v>35.337163925673487</v>
      </c>
    </row>
    <row r="37" spans="1:60" ht="11.25" customHeight="1" x14ac:dyDescent="0.2">
      <c r="A37" s="236" t="s">
        <v>1707</v>
      </c>
      <c r="B37" s="97" t="s">
        <v>1708</v>
      </c>
      <c r="C37" s="215">
        <v>3.12</v>
      </c>
      <c r="D37" s="216">
        <v>2.74</v>
      </c>
      <c r="E37" s="216">
        <v>2.66</v>
      </c>
      <c r="F37" s="216">
        <v>2.58</v>
      </c>
      <c r="G37" s="216">
        <v>1.26</v>
      </c>
      <c r="H37" s="231">
        <v>1.24</v>
      </c>
      <c r="I37" s="216">
        <v>2.48</v>
      </c>
      <c r="J37" s="217">
        <v>2.1188397010792399</v>
      </c>
      <c r="K37" s="223">
        <v>1.7144577775152501</v>
      </c>
      <c r="L37" s="216">
        <v>1.6568289446575899</v>
      </c>
      <c r="M37" s="216">
        <v>1.5992001117999399</v>
      </c>
      <c r="N37" s="216">
        <v>1.52716407072787</v>
      </c>
      <c r="O37" s="216">
        <v>1.44072082144138</v>
      </c>
      <c r="P37" s="191"/>
      <c r="Q37" s="191">
        <v>1.36148117626211</v>
      </c>
      <c r="R37" s="232">
        <v>1.2462235105468</v>
      </c>
      <c r="S37" s="191"/>
      <c r="T37" s="232">
        <v>0.46823426696845</v>
      </c>
      <c r="U37" s="162">
        <v>0.15127568625134499</v>
      </c>
      <c r="V37" s="181">
        <v>1.15257665715311</v>
      </c>
      <c r="W37" s="181">
        <v>1.10935503250987</v>
      </c>
      <c r="X37" s="202">
        <v>0.97969015858014097</v>
      </c>
      <c r="Y37" s="202">
        <v>0.84282168054320905</v>
      </c>
      <c r="Z37" s="202">
        <v>0.54027030804051901</v>
      </c>
      <c r="AA37" s="202">
        <v>0.38899462178917399</v>
      </c>
      <c r="AB37" s="229">
        <v>0.31695858071710398</v>
      </c>
      <c r="AC37" s="229">
        <v>0.31695858071710398</v>
      </c>
      <c r="AD37" s="229">
        <v>0.31695858071710398</v>
      </c>
      <c r="AE37" s="229">
        <v>0.31695858071710398</v>
      </c>
      <c r="AF37" s="223">
        <f t="shared" si="0"/>
        <v>35.645968848734427</v>
      </c>
      <c r="AG37" s="224">
        <f t="shared" si="1"/>
        <v>13.868613138686126</v>
      </c>
      <c r="AH37" s="224">
        <f t="shared" si="2"/>
        <v>3.007518796992481</v>
      </c>
      <c r="AI37" s="224">
        <f t="shared" si="3"/>
        <v>3.1007751937984551</v>
      </c>
      <c r="AJ37" s="224">
        <f t="shared" si="4"/>
        <v>104.76190476190474</v>
      </c>
      <c r="AK37" s="224">
        <f t="shared" si="5"/>
        <v>1.6129032258064502</v>
      </c>
      <c r="AL37" s="224">
        <f t="shared" si="6"/>
        <v>-50</v>
      </c>
      <c r="AM37" s="224">
        <f t="shared" si="7"/>
        <v>17.04519217460394</v>
      </c>
      <c r="AN37" s="224">
        <f t="shared" si="8"/>
        <v>23.586578151259996</v>
      </c>
      <c r="AO37" s="224">
        <f t="shared" si="9"/>
        <v>3.4782608695655082</v>
      </c>
      <c r="AP37" s="224">
        <f t="shared" si="10"/>
        <v>3.6036036036032559</v>
      </c>
      <c r="AQ37" s="224">
        <f t="shared" si="11"/>
        <v>4.716981132075504</v>
      </c>
      <c r="AR37" s="224">
        <f t="shared" si="12"/>
        <v>6.0000000000004938</v>
      </c>
      <c r="AS37" s="224">
        <f t="shared" si="13"/>
        <v>5.8201058201053701</v>
      </c>
      <c r="AT37" s="224">
        <f t="shared" si="14"/>
        <v>9.2485549132947042</v>
      </c>
      <c r="AU37" s="224">
        <f t="shared" si="15"/>
        <v>166.15384615384667</v>
      </c>
      <c r="AV37" s="224">
        <f t="shared" si="16"/>
        <v>209.52380952381034</v>
      </c>
      <c r="AW37" s="224">
        <f t="shared" si="17"/>
        <v>-86.875000000000057</v>
      </c>
      <c r="AX37" s="224">
        <f t="shared" si="18"/>
        <v>3.8961038961037309</v>
      </c>
      <c r="AY37" s="224">
        <f t="shared" si="19"/>
        <v>13.235294117647523</v>
      </c>
      <c r="AZ37" s="224">
        <f t="shared" si="20"/>
        <v>16.239316239316292</v>
      </c>
      <c r="BA37" s="224">
        <f t="shared" si="21"/>
        <v>55.999999999999893</v>
      </c>
      <c r="BB37" s="224">
        <f t="shared" si="22"/>
        <v>38.888888888888772</v>
      </c>
      <c r="BC37" s="224">
        <f t="shared" si="23"/>
        <v>22.727272727273018</v>
      </c>
      <c r="BD37" s="224">
        <f t="shared" si="24"/>
        <v>0</v>
      </c>
      <c r="BE37" s="224">
        <f t="shared" si="25"/>
        <v>0</v>
      </c>
      <c r="BF37" s="224">
        <f t="shared" si="26"/>
        <v>0</v>
      </c>
      <c r="BG37" s="224">
        <f t="shared" si="27"/>
        <v>22.678481666483968</v>
      </c>
      <c r="BH37" s="182">
        <f t="shared" si="28"/>
        <v>58.665031892818739</v>
      </c>
    </row>
    <row r="38" spans="1:60" ht="11.25" customHeight="1" x14ac:dyDescent="0.2">
      <c r="A38" s="236" t="s">
        <v>5577</v>
      </c>
      <c r="B38" s="97" t="s">
        <v>5549</v>
      </c>
      <c r="C38" s="215">
        <v>0.56000000000000005</v>
      </c>
      <c r="D38" s="216">
        <v>0.45999999999999996</v>
      </c>
      <c r="E38" s="216">
        <v>0.4</v>
      </c>
      <c r="F38" s="216">
        <v>0.36000000000000004</v>
      </c>
      <c r="G38" s="231">
        <v>0.32</v>
      </c>
      <c r="H38" s="216">
        <v>0.32</v>
      </c>
      <c r="I38" s="216">
        <v>0.26</v>
      </c>
      <c r="J38" s="217">
        <v>0.06</v>
      </c>
      <c r="K38" s="228">
        <v>0</v>
      </c>
      <c r="L38" s="231">
        <v>0</v>
      </c>
      <c r="M38" s="231">
        <v>0</v>
      </c>
      <c r="N38" s="231">
        <v>0</v>
      </c>
      <c r="O38" s="231">
        <v>0</v>
      </c>
      <c r="P38" s="237"/>
      <c r="Q38" s="231">
        <v>0</v>
      </c>
      <c r="R38" s="227">
        <v>0</v>
      </c>
      <c r="S38" s="237"/>
      <c r="T38" s="227">
        <v>0</v>
      </c>
      <c r="U38" s="238">
        <v>0</v>
      </c>
      <c r="V38" s="229">
        <v>0</v>
      </c>
      <c r="W38" s="229">
        <v>0</v>
      </c>
      <c r="X38" s="229">
        <v>0</v>
      </c>
      <c r="Y38" s="229">
        <v>0</v>
      </c>
      <c r="Z38" s="229">
        <v>0</v>
      </c>
      <c r="AA38" s="229">
        <v>0</v>
      </c>
      <c r="AB38" s="229">
        <v>0</v>
      </c>
      <c r="AC38" s="229">
        <v>0</v>
      </c>
      <c r="AD38" s="229">
        <v>0</v>
      </c>
      <c r="AE38" s="229">
        <v>0</v>
      </c>
      <c r="AF38" s="223">
        <f t="shared" si="0"/>
        <v>2.7399999999999998</v>
      </c>
      <c r="AG38" s="224">
        <f t="shared" si="1"/>
        <v>21.739130434782638</v>
      </c>
      <c r="AH38" s="224">
        <f t="shared" si="2"/>
        <v>14.999999999999991</v>
      </c>
      <c r="AI38" s="224">
        <f t="shared" si="3"/>
        <v>11.111111111111093</v>
      </c>
      <c r="AJ38" s="224">
        <f t="shared" si="4"/>
        <v>12.5</v>
      </c>
      <c r="AK38" s="224">
        <f t="shared" si="5"/>
        <v>0</v>
      </c>
      <c r="AL38" s="224">
        <f t="shared" si="6"/>
        <v>23.076923076923084</v>
      </c>
      <c r="AM38" s="224">
        <f t="shared" si="7"/>
        <v>333.33333333333337</v>
      </c>
      <c r="AN38" s="224" t="str">
        <f t="shared" si="8"/>
        <v>n/a</v>
      </c>
      <c r="AO38" s="224" t="str">
        <f t="shared" si="9"/>
        <v>n/a</v>
      </c>
      <c r="AP38" s="224" t="str">
        <f t="shared" si="10"/>
        <v>n/a</v>
      </c>
      <c r="AQ38" s="224" t="str">
        <f t="shared" si="11"/>
        <v>n/a</v>
      </c>
      <c r="AR38" s="224" t="str">
        <f t="shared" si="12"/>
        <v>n/a</v>
      </c>
      <c r="AS38" s="224" t="str">
        <f t="shared" si="13"/>
        <v>n/a</v>
      </c>
      <c r="AT38" s="224" t="str">
        <f t="shared" si="14"/>
        <v>n/a</v>
      </c>
      <c r="AU38" s="224" t="str">
        <f t="shared" si="15"/>
        <v>n/a</v>
      </c>
      <c r="AV38" s="224" t="str">
        <f t="shared" si="16"/>
        <v>n/a</v>
      </c>
      <c r="AW38" s="224" t="str">
        <f t="shared" si="17"/>
        <v>n/a</v>
      </c>
      <c r="AX38" s="224" t="str">
        <f t="shared" si="18"/>
        <v>n/a</v>
      </c>
      <c r="AY38" s="224" t="str">
        <f t="shared" si="19"/>
        <v>n/a</v>
      </c>
      <c r="AZ38" s="224" t="str">
        <f t="shared" si="20"/>
        <v>n/a</v>
      </c>
      <c r="BA38" s="224" t="str">
        <f t="shared" si="21"/>
        <v>n/a</v>
      </c>
      <c r="BB38" s="224" t="str">
        <f t="shared" si="22"/>
        <v>n/a</v>
      </c>
      <c r="BC38" s="224" t="str">
        <f t="shared" si="23"/>
        <v>n/a</v>
      </c>
      <c r="BD38" s="224" t="str">
        <f t="shared" si="24"/>
        <v>n/a</v>
      </c>
      <c r="BE38" s="224" t="str">
        <f t="shared" si="25"/>
        <v>n/a</v>
      </c>
      <c r="BF38" s="224" t="str">
        <f t="shared" si="26"/>
        <v>n/a</v>
      </c>
      <c r="BG38" s="224">
        <f t="shared" si="27"/>
        <v>59.53721399373574</v>
      </c>
      <c r="BH38" s="182">
        <f t="shared" si="28"/>
        <v>120.97395940245579</v>
      </c>
    </row>
    <row r="39" spans="1:60" ht="11.25" customHeight="1" x14ac:dyDescent="0.2">
      <c r="A39" s="236" t="s">
        <v>1382</v>
      </c>
      <c r="B39" s="97" t="s">
        <v>1383</v>
      </c>
      <c r="C39" s="215">
        <v>1.78</v>
      </c>
      <c r="D39" s="216">
        <v>1.52</v>
      </c>
      <c r="E39" s="216">
        <v>1.22</v>
      </c>
      <c r="F39" s="216">
        <v>1.02</v>
      </c>
      <c r="G39" s="216">
        <v>0.94</v>
      </c>
      <c r="H39" s="216">
        <v>0.87</v>
      </c>
      <c r="I39" s="216">
        <v>0.83</v>
      </c>
      <c r="J39" s="217">
        <v>0.7</v>
      </c>
      <c r="K39" s="228">
        <v>0.4</v>
      </c>
      <c r="L39" s="231">
        <v>0.4</v>
      </c>
      <c r="M39" s="231">
        <v>0.4</v>
      </c>
      <c r="N39" s="216">
        <v>0.4</v>
      </c>
      <c r="O39" s="216">
        <v>0.39</v>
      </c>
      <c r="P39" s="217"/>
      <c r="Q39" s="216">
        <v>0.35</v>
      </c>
      <c r="R39" s="232">
        <v>0.31</v>
      </c>
      <c r="S39" s="217"/>
      <c r="T39" s="232">
        <v>0.27</v>
      </c>
      <c r="U39" s="238">
        <v>0.24</v>
      </c>
      <c r="V39" s="202">
        <v>0.24</v>
      </c>
      <c r="W39" s="202">
        <v>0.23</v>
      </c>
      <c r="X39" s="202">
        <v>0.18</v>
      </c>
      <c r="Y39" s="202">
        <v>0.09</v>
      </c>
      <c r="Z39" s="229">
        <v>0</v>
      </c>
      <c r="AA39" s="229">
        <v>0</v>
      </c>
      <c r="AB39" s="229">
        <v>0</v>
      </c>
      <c r="AC39" s="229">
        <v>0</v>
      </c>
      <c r="AD39" s="229">
        <v>0</v>
      </c>
      <c r="AE39" s="229">
        <v>0</v>
      </c>
      <c r="AF39" s="223">
        <f t="shared" si="0"/>
        <v>12.78</v>
      </c>
      <c r="AG39" s="224">
        <f t="shared" ref="AG39:AG70" si="29">IF(ISERROR((C39/D39-1)*100),"n/a",(C39/D39-1)*100)</f>
        <v>17.105263157894733</v>
      </c>
      <c r="AH39" s="224">
        <f t="shared" ref="AH39:AH70" si="30">IF(ISERROR((D39/E39-1)*100),"n/a",(D39/E39-1)*100)</f>
        <v>24.590163934426236</v>
      </c>
      <c r="AI39" s="224">
        <f t="shared" ref="AI39:AI70" si="31">IF(ISERROR((E39/F39-1)*100),"n/a",(E39/F39-1)*100)</f>
        <v>19.6078431372549</v>
      </c>
      <c r="AJ39" s="224">
        <f t="shared" ref="AJ39:AJ70" si="32">IF(ISERROR((F39/G39-1)*100),"n/a",(F39/G39-1)*100)</f>
        <v>8.5106382978723527</v>
      </c>
      <c r="AK39" s="224">
        <f t="shared" ref="AK39:AK70" si="33">IF(ISERROR((G39/H39-1)*100),"n/a",(G39/H39-1)*100)</f>
        <v>8.045977011494255</v>
      </c>
      <c r="AL39" s="224">
        <f t="shared" ref="AL39:AL70" si="34">IF(ISERROR((H39/I39-1)*100),"n/a",(H39/I39-1)*100)</f>
        <v>4.8192771084337505</v>
      </c>
      <c r="AM39" s="224">
        <f t="shared" ref="AM39:AM70" si="35">IF(ISERROR((I39/J39-1)*100),"n/a",(I39/J39-1)*100)</f>
        <v>18.571428571428573</v>
      </c>
      <c r="AN39" s="224">
        <f t="shared" ref="AN39:AN70" si="36">IF(ISERROR((J39/K39-1)*100),"n/a",(J39/K39-1)*100)</f>
        <v>74.999999999999972</v>
      </c>
      <c r="AO39" s="224">
        <f t="shared" ref="AO39:AO70" si="37">IF(ISERROR((K39/L39-1)*100),"n/a",(K39/L39-1)*100)</f>
        <v>0</v>
      </c>
      <c r="AP39" s="224">
        <f t="shared" ref="AP39:AP70" si="38">IF(ISERROR((L39/M39-1)*100),"n/a",(L39/M39-1)*100)</f>
        <v>0</v>
      </c>
      <c r="AQ39" s="224">
        <f t="shared" ref="AQ39:AQ70" si="39">IF(ISERROR((M39/N39-1)*100),"n/a",(M39/N39-1)*100)</f>
        <v>0</v>
      </c>
      <c r="AR39" s="224">
        <f t="shared" ref="AR39:AR70" si="40">IF(ISERROR((N39/O39-1)*100),"n/a",(N39/O39-1)*100)</f>
        <v>2.5641025641025772</v>
      </c>
      <c r="AS39" s="224">
        <f t="shared" si="13"/>
        <v>11.428571428571432</v>
      </c>
      <c r="AT39" s="224">
        <f t="shared" si="14"/>
        <v>12.903225806451601</v>
      </c>
      <c r="AU39" s="224">
        <f t="shared" si="15"/>
        <v>14.814814814814813</v>
      </c>
      <c r="AV39" s="224">
        <f t="shared" ref="AV39:AV70" si="41">IF(ISERROR((T39/U39-1)*100),"n/a",(T39/U39-1)*100)</f>
        <v>12.500000000000021</v>
      </c>
      <c r="AW39" s="224">
        <f t="shared" ref="AW39:AW70" si="42">IF(ISERROR((U39/V39-1)*100),"n/a",(U39/V39-1)*100)</f>
        <v>0</v>
      </c>
      <c r="AX39" s="224">
        <f t="shared" ref="AX39:AX70" si="43">IF(ISERROR((V39/W39-1)*100),"n/a",(V39/W39-1)*100)</f>
        <v>4.3478260869565188</v>
      </c>
      <c r="AY39" s="224">
        <f t="shared" ref="AY39:AY70" si="44">IF(ISERROR((W39/X39-1)*100),"n/a",(W39/X39-1)*100)</f>
        <v>27.777777777777789</v>
      </c>
      <c r="AZ39" s="224">
        <f t="shared" ref="AZ39:AZ70" si="45">IF(ISERROR((X39/Y39-1)*100),"n/a",(X39/Y39-1)*100)</f>
        <v>100</v>
      </c>
      <c r="BA39" s="224" t="str">
        <f t="shared" ref="BA39:BA70" si="46">IF(ISERROR((Y39/Z39-1)*100),"n/a",(Y39/Z39-1)*100)</f>
        <v>n/a</v>
      </c>
      <c r="BB39" s="224" t="str">
        <f t="shared" ref="BB39:BB70" si="47">IF(ISERROR((Z39/AA39-1)*100),"n/a",(Z39/AA39-1)*100)</f>
        <v>n/a</v>
      </c>
      <c r="BC39" s="224" t="str">
        <f t="shared" ref="BC39:BC70" si="48">IF(ISERROR((AA39/AB39-1)*100),"n/a",(AA39/AB39-1)*100)</f>
        <v>n/a</v>
      </c>
      <c r="BD39" s="224" t="str">
        <f t="shared" ref="BD39:BD70" si="49">IF(ISERROR((AB39/AC39-1)*100),"n/a",(AB39/AC39-1)*100)</f>
        <v>n/a</v>
      </c>
      <c r="BE39" s="224" t="str">
        <f t="shared" ref="BE39:BE70" si="50">IF(ISERROR((AC39/AD39-1)*100),"n/a",(AC39/AD39-1)*100)</f>
        <v>n/a</v>
      </c>
      <c r="BF39" s="224" t="str">
        <f t="shared" ref="BF39:BF70" si="51">IF(ISERROR((AD39/AE39-1)*100),"n/a",(AD39/AE39-1)*100)</f>
        <v>n/a</v>
      </c>
      <c r="BG39" s="224">
        <f t="shared" si="27"/>
        <v>18.129345484873976</v>
      </c>
      <c r="BH39" s="182">
        <f t="shared" si="28"/>
        <v>25.452204765091288</v>
      </c>
    </row>
    <row r="40" spans="1:60" ht="11.25" customHeight="1" x14ac:dyDescent="0.2">
      <c r="A40" s="256" t="s">
        <v>1384</v>
      </c>
      <c r="B40" s="119" t="s">
        <v>1385</v>
      </c>
      <c r="C40" s="215">
        <v>0.51249999999999996</v>
      </c>
      <c r="D40" s="216">
        <v>0.50249999999999995</v>
      </c>
      <c r="E40" s="216">
        <v>0.49249999999999999</v>
      </c>
      <c r="F40" s="216">
        <v>0.48249999999999998</v>
      </c>
      <c r="G40" s="216">
        <v>0.47249999999999998</v>
      </c>
      <c r="H40" s="216">
        <v>0.46250000000000002</v>
      </c>
      <c r="I40" s="216">
        <v>0.23499999999999999</v>
      </c>
      <c r="J40" s="254">
        <v>0</v>
      </c>
      <c r="K40" s="221">
        <v>0</v>
      </c>
      <c r="L40" s="231">
        <v>0</v>
      </c>
      <c r="M40" s="231">
        <v>0</v>
      </c>
      <c r="N40" s="231">
        <v>0</v>
      </c>
      <c r="O40" s="231">
        <v>0</v>
      </c>
      <c r="P40" s="237"/>
      <c r="Q40" s="231">
        <v>0</v>
      </c>
      <c r="R40" s="227">
        <v>0</v>
      </c>
      <c r="S40" s="237"/>
      <c r="T40" s="227">
        <v>0</v>
      </c>
      <c r="U40" s="238">
        <v>0</v>
      </c>
      <c r="V40" s="229">
        <v>0</v>
      </c>
      <c r="W40" s="229">
        <v>0</v>
      </c>
      <c r="X40" s="229">
        <v>0</v>
      </c>
      <c r="Y40" s="229">
        <v>0</v>
      </c>
      <c r="Z40" s="229">
        <v>0</v>
      </c>
      <c r="AA40" s="229">
        <v>0</v>
      </c>
      <c r="AB40" s="229">
        <v>0</v>
      </c>
      <c r="AC40" s="229">
        <v>0</v>
      </c>
      <c r="AD40" s="229">
        <v>0</v>
      </c>
      <c r="AE40" s="229">
        <v>0</v>
      </c>
      <c r="AF40" s="223">
        <f t="shared" si="0"/>
        <v>3.1599999999999997</v>
      </c>
      <c r="AG40" s="224">
        <f t="shared" si="29"/>
        <v>1.990049751243772</v>
      </c>
      <c r="AH40" s="224">
        <f t="shared" si="30"/>
        <v>2.0304568527918621</v>
      </c>
      <c r="AI40" s="224">
        <f t="shared" si="31"/>
        <v>2.0725388601036343</v>
      </c>
      <c r="AJ40" s="224">
        <f t="shared" si="32"/>
        <v>2.1164021164021163</v>
      </c>
      <c r="AK40" s="224">
        <f t="shared" si="33"/>
        <v>2.1621621621621623</v>
      </c>
      <c r="AL40" s="224">
        <f t="shared" si="34"/>
        <v>96.808510638297889</v>
      </c>
      <c r="AM40" s="224" t="str">
        <f t="shared" si="35"/>
        <v>n/a</v>
      </c>
      <c r="AN40" s="224" t="str">
        <f t="shared" si="36"/>
        <v>n/a</v>
      </c>
      <c r="AO40" s="224" t="str">
        <f t="shared" si="37"/>
        <v>n/a</v>
      </c>
      <c r="AP40" s="224" t="str">
        <f t="shared" si="38"/>
        <v>n/a</v>
      </c>
      <c r="AQ40" s="224" t="str">
        <f t="shared" si="39"/>
        <v>n/a</v>
      </c>
      <c r="AR40" s="224" t="str">
        <f t="shared" si="40"/>
        <v>n/a</v>
      </c>
      <c r="AS40" s="224" t="str">
        <f t="shared" si="13"/>
        <v>n/a</v>
      </c>
      <c r="AT40" s="224" t="str">
        <f t="shared" si="14"/>
        <v>n/a</v>
      </c>
      <c r="AU40" s="224" t="str">
        <f t="shared" si="15"/>
        <v>n/a</v>
      </c>
      <c r="AV40" s="224" t="str">
        <f t="shared" si="41"/>
        <v>n/a</v>
      </c>
      <c r="AW40" s="224" t="str">
        <f t="shared" si="42"/>
        <v>n/a</v>
      </c>
      <c r="AX40" s="224" t="str">
        <f t="shared" si="43"/>
        <v>n/a</v>
      </c>
      <c r="AY40" s="224" t="str">
        <f t="shared" si="44"/>
        <v>n/a</v>
      </c>
      <c r="AZ40" s="224" t="str">
        <f t="shared" si="45"/>
        <v>n/a</v>
      </c>
      <c r="BA40" s="224" t="str">
        <f t="shared" si="46"/>
        <v>n/a</v>
      </c>
      <c r="BB40" s="224" t="str">
        <f t="shared" si="47"/>
        <v>n/a</v>
      </c>
      <c r="BC40" s="224" t="str">
        <f t="shared" si="48"/>
        <v>n/a</v>
      </c>
      <c r="BD40" s="224" t="str">
        <f t="shared" si="49"/>
        <v>n/a</v>
      </c>
      <c r="BE40" s="224" t="str">
        <f t="shared" si="50"/>
        <v>n/a</v>
      </c>
      <c r="BF40" s="224" t="str">
        <f t="shared" si="51"/>
        <v>n/a</v>
      </c>
      <c r="BG40" s="224">
        <f t="shared" si="27"/>
        <v>17.863353396833574</v>
      </c>
      <c r="BH40" s="182">
        <f t="shared" si="28"/>
        <v>38.675118456259071</v>
      </c>
    </row>
    <row r="41" spans="1:60" ht="11.25" customHeight="1" x14ac:dyDescent="0.2">
      <c r="A41" s="236" t="s">
        <v>1386</v>
      </c>
      <c r="B41" s="97" t="s">
        <v>1387</v>
      </c>
      <c r="C41" s="215">
        <v>1.24</v>
      </c>
      <c r="D41" s="216">
        <v>1.1200000000000001</v>
      </c>
      <c r="E41" s="216">
        <v>1</v>
      </c>
      <c r="F41" s="216">
        <v>0.88</v>
      </c>
      <c r="G41" s="216">
        <v>0.8</v>
      </c>
      <c r="H41" s="216">
        <v>0.72</v>
      </c>
      <c r="I41" s="231">
        <v>0.56000000000000005</v>
      </c>
      <c r="J41" s="217">
        <v>0.56000000000000005</v>
      </c>
      <c r="K41" s="228">
        <v>0.36</v>
      </c>
      <c r="L41" s="231">
        <v>0.36</v>
      </c>
      <c r="M41" s="216">
        <v>0.36</v>
      </c>
      <c r="N41" s="216">
        <v>0.33</v>
      </c>
      <c r="O41" s="216">
        <v>0.24</v>
      </c>
      <c r="P41" s="191"/>
      <c r="Q41" s="216">
        <v>0.22</v>
      </c>
      <c r="R41" s="232">
        <v>0.16</v>
      </c>
      <c r="S41" s="191"/>
      <c r="T41" s="232">
        <v>0.12</v>
      </c>
      <c r="U41" s="238">
        <v>0.10666666666666701</v>
      </c>
      <c r="V41" s="229">
        <v>0.10666666666666701</v>
      </c>
      <c r="W41" s="229">
        <v>0.10666666666666701</v>
      </c>
      <c r="X41" s="202">
        <v>0.08</v>
      </c>
      <c r="Y41" s="229">
        <v>7.1111111111111097E-2</v>
      </c>
      <c r="Z41" s="202">
        <v>7.1111111111111097E-2</v>
      </c>
      <c r="AA41" s="229">
        <v>3.5555555555555597E-2</v>
      </c>
      <c r="AB41" s="229">
        <v>3.5555555555555597E-2</v>
      </c>
      <c r="AC41" s="229">
        <v>3.5555555555555597E-2</v>
      </c>
      <c r="AD41" s="229">
        <v>3.5555555555555597E-2</v>
      </c>
      <c r="AE41" s="229">
        <v>3.5555555555555597E-2</v>
      </c>
      <c r="AF41" s="223">
        <f t="shared" si="0"/>
        <v>9.7500000000000053</v>
      </c>
      <c r="AG41" s="224">
        <f t="shared" si="29"/>
        <v>10.714285714285698</v>
      </c>
      <c r="AH41" s="224">
        <f t="shared" si="30"/>
        <v>12.000000000000011</v>
      </c>
      <c r="AI41" s="224">
        <f t="shared" si="31"/>
        <v>13.636363636363647</v>
      </c>
      <c r="AJ41" s="224">
        <f t="shared" si="32"/>
        <v>9.9999999999999858</v>
      </c>
      <c r="AK41" s="224">
        <f t="shared" si="33"/>
        <v>11.111111111111116</v>
      </c>
      <c r="AL41" s="224">
        <f t="shared" si="34"/>
        <v>28.571428571428559</v>
      </c>
      <c r="AM41" s="224">
        <f t="shared" si="35"/>
        <v>0</v>
      </c>
      <c r="AN41" s="224">
        <f t="shared" si="36"/>
        <v>55.555555555555578</v>
      </c>
      <c r="AO41" s="224">
        <f t="shared" si="37"/>
        <v>0</v>
      </c>
      <c r="AP41" s="224">
        <f t="shared" si="38"/>
        <v>0</v>
      </c>
      <c r="AQ41" s="224">
        <f t="shared" si="39"/>
        <v>9.0909090909090828</v>
      </c>
      <c r="AR41" s="224">
        <f t="shared" si="40"/>
        <v>37.500000000000021</v>
      </c>
      <c r="AS41" s="224">
        <f t="shared" si="13"/>
        <v>9.0909090909090828</v>
      </c>
      <c r="AT41" s="224">
        <f t="shared" si="14"/>
        <v>37.5</v>
      </c>
      <c r="AU41" s="224">
        <f t="shared" si="15"/>
        <v>33.33333333333335</v>
      </c>
      <c r="AV41" s="224">
        <f t="shared" si="41"/>
        <v>12.499999999999645</v>
      </c>
      <c r="AW41" s="224">
        <f t="shared" si="42"/>
        <v>0</v>
      </c>
      <c r="AX41" s="224">
        <f t="shared" si="43"/>
        <v>0</v>
      </c>
      <c r="AY41" s="224">
        <f t="shared" si="44"/>
        <v>33.333333333333748</v>
      </c>
      <c r="AZ41" s="224">
        <f t="shared" si="45"/>
        <v>12.500000000000021</v>
      </c>
      <c r="BA41" s="224">
        <f t="shared" si="46"/>
        <v>0</v>
      </c>
      <c r="BB41" s="224">
        <f t="shared" si="47"/>
        <v>99.99999999999973</v>
      </c>
      <c r="BC41" s="224">
        <f t="shared" si="48"/>
        <v>0</v>
      </c>
      <c r="BD41" s="224">
        <f t="shared" si="49"/>
        <v>0</v>
      </c>
      <c r="BE41" s="224">
        <f t="shared" si="50"/>
        <v>0</v>
      </c>
      <c r="BF41" s="224">
        <f t="shared" si="51"/>
        <v>0</v>
      </c>
      <c r="BG41" s="224">
        <f t="shared" si="27"/>
        <v>16.401431901431895</v>
      </c>
      <c r="BH41" s="182">
        <f t="shared" si="28"/>
        <v>22.881678002264731</v>
      </c>
    </row>
    <row r="42" spans="1:60" ht="11.25" customHeight="1" x14ac:dyDescent="0.2">
      <c r="A42" s="127" t="s">
        <v>603</v>
      </c>
      <c r="B42" s="97" t="s">
        <v>604</v>
      </c>
      <c r="C42" s="215">
        <v>9.52</v>
      </c>
      <c r="D42" s="216">
        <v>9</v>
      </c>
      <c r="E42" s="216">
        <v>8.52</v>
      </c>
      <c r="F42" s="216">
        <v>7.76</v>
      </c>
      <c r="G42" s="216">
        <v>7.04</v>
      </c>
      <c r="H42" s="216">
        <v>6.4</v>
      </c>
      <c r="I42" s="216">
        <v>5.8</v>
      </c>
      <c r="J42" s="217">
        <v>5.28</v>
      </c>
      <c r="K42" s="223">
        <v>4.5999999999999996</v>
      </c>
      <c r="L42" s="216">
        <v>4</v>
      </c>
      <c r="M42" s="216">
        <v>3.16</v>
      </c>
      <c r="N42" s="216">
        <v>2.44</v>
      </c>
      <c r="O42" s="216">
        <v>1.88</v>
      </c>
      <c r="P42" s="226"/>
      <c r="Q42" s="216">
        <v>1.44</v>
      </c>
      <c r="R42" s="232">
        <v>0.56000000000000005</v>
      </c>
      <c r="S42" s="226"/>
      <c r="T42" s="228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Z42" s="229">
        <v>0</v>
      </c>
      <c r="AA42" s="229">
        <v>0</v>
      </c>
      <c r="AB42" s="229">
        <v>0</v>
      </c>
      <c r="AC42" s="229">
        <v>0</v>
      </c>
      <c r="AD42" s="229">
        <v>0</v>
      </c>
      <c r="AE42" s="229">
        <v>0</v>
      </c>
      <c r="AF42" s="223">
        <f t="shared" si="0"/>
        <v>77.399999999999977</v>
      </c>
      <c r="AG42" s="224">
        <f t="shared" si="29"/>
        <v>5.7777777777777706</v>
      </c>
      <c r="AH42" s="224">
        <f t="shared" si="30"/>
        <v>5.6338028169014231</v>
      </c>
      <c r="AI42" s="224">
        <f t="shared" si="31"/>
        <v>9.7938144329896772</v>
      </c>
      <c r="AJ42" s="224">
        <f t="shared" si="32"/>
        <v>10.22727272727273</v>
      </c>
      <c r="AK42" s="224">
        <f t="shared" si="33"/>
        <v>9.9999999999999858</v>
      </c>
      <c r="AL42" s="224">
        <f t="shared" si="34"/>
        <v>10.344827586206895</v>
      </c>
      <c r="AM42" s="224">
        <f t="shared" si="35"/>
        <v>9.8484848484848406</v>
      </c>
      <c r="AN42" s="224">
        <f t="shared" si="36"/>
        <v>14.782608695652177</v>
      </c>
      <c r="AO42" s="224">
        <f t="shared" si="37"/>
        <v>14.999999999999991</v>
      </c>
      <c r="AP42" s="224">
        <f t="shared" si="38"/>
        <v>26.582278481012644</v>
      </c>
      <c r="AQ42" s="224">
        <f t="shared" si="39"/>
        <v>29.508196721311485</v>
      </c>
      <c r="AR42" s="224">
        <f t="shared" si="40"/>
        <v>29.787234042553191</v>
      </c>
      <c r="AS42" s="224">
        <f t="shared" si="13"/>
        <v>30.555555555555557</v>
      </c>
      <c r="AT42" s="224">
        <f t="shared" si="14"/>
        <v>157.14285714285711</v>
      </c>
      <c r="AU42" s="224" t="str">
        <f t="shared" si="15"/>
        <v>n/a</v>
      </c>
      <c r="AV42" s="224" t="str">
        <f t="shared" si="41"/>
        <v>n/a</v>
      </c>
      <c r="AW42" s="224" t="str">
        <f t="shared" si="42"/>
        <v>n/a</v>
      </c>
      <c r="AX42" s="224" t="str">
        <f t="shared" si="43"/>
        <v>n/a</v>
      </c>
      <c r="AY42" s="224" t="str">
        <f t="shared" si="44"/>
        <v>n/a</v>
      </c>
      <c r="AZ42" s="224" t="str">
        <f t="shared" si="45"/>
        <v>n/a</v>
      </c>
      <c r="BA42" s="224" t="str">
        <f t="shared" si="46"/>
        <v>n/a</v>
      </c>
      <c r="BB42" s="224" t="str">
        <f t="shared" si="47"/>
        <v>n/a</v>
      </c>
      <c r="BC42" s="224" t="str">
        <f t="shared" si="48"/>
        <v>n/a</v>
      </c>
      <c r="BD42" s="224" t="str">
        <f t="shared" si="49"/>
        <v>n/a</v>
      </c>
      <c r="BE42" s="224" t="str">
        <f t="shared" si="50"/>
        <v>n/a</v>
      </c>
      <c r="BF42" s="224" t="str">
        <f t="shared" si="51"/>
        <v>n/a</v>
      </c>
      <c r="BG42" s="224">
        <f t="shared" si="27"/>
        <v>26.070336487755391</v>
      </c>
      <c r="BH42" s="182">
        <f t="shared" si="28"/>
        <v>38.81915447826524</v>
      </c>
    </row>
    <row r="43" spans="1:60" ht="11.25" customHeight="1" x14ac:dyDescent="0.2">
      <c r="A43" s="256" t="s">
        <v>5592</v>
      </c>
      <c r="B43" s="119" t="s">
        <v>5582</v>
      </c>
      <c r="C43" s="215">
        <v>1.2</v>
      </c>
      <c r="D43" s="216">
        <v>1.04</v>
      </c>
      <c r="E43" s="216">
        <v>0.88</v>
      </c>
      <c r="F43" s="216">
        <v>0.72</v>
      </c>
      <c r="G43" s="216">
        <v>0.4</v>
      </c>
      <c r="H43" s="231">
        <v>0.2</v>
      </c>
      <c r="I43" s="231">
        <v>0.2</v>
      </c>
      <c r="J43" s="254">
        <v>0.2</v>
      </c>
      <c r="K43" s="221">
        <v>0.2</v>
      </c>
      <c r="L43" s="255">
        <v>0.2</v>
      </c>
      <c r="M43" s="255">
        <v>0.2</v>
      </c>
      <c r="N43" s="218">
        <v>0.2</v>
      </c>
      <c r="O43" s="218">
        <v>0.1</v>
      </c>
      <c r="P43" s="186"/>
      <c r="Q43" s="255">
        <v>0</v>
      </c>
      <c r="R43" s="220">
        <v>0</v>
      </c>
      <c r="S43" s="270"/>
      <c r="T43" s="220">
        <v>0</v>
      </c>
      <c r="U43" s="258">
        <v>0</v>
      </c>
      <c r="V43" s="222">
        <v>0</v>
      </c>
      <c r="W43" s="222">
        <v>0</v>
      </c>
      <c r="X43" s="222">
        <v>0</v>
      </c>
      <c r="Y43" s="222">
        <v>0</v>
      </c>
      <c r="Z43" s="222">
        <v>0</v>
      </c>
      <c r="AA43" s="222">
        <v>0</v>
      </c>
      <c r="AB43" s="222">
        <v>0</v>
      </c>
      <c r="AC43" s="222">
        <v>0</v>
      </c>
      <c r="AD43" s="222">
        <v>0</v>
      </c>
      <c r="AE43" s="222">
        <v>0</v>
      </c>
      <c r="AF43" s="223">
        <f t="shared" si="0"/>
        <v>5.7400000000000011</v>
      </c>
      <c r="AG43" s="224">
        <f t="shared" si="29"/>
        <v>15.384615384615374</v>
      </c>
      <c r="AH43" s="224">
        <f t="shared" si="30"/>
        <v>18.181818181818187</v>
      </c>
      <c r="AI43" s="224">
        <f t="shared" si="31"/>
        <v>22.222222222222232</v>
      </c>
      <c r="AJ43" s="224">
        <f t="shared" si="32"/>
        <v>79.999999999999986</v>
      </c>
      <c r="AK43" s="224">
        <f t="shared" si="33"/>
        <v>100</v>
      </c>
      <c r="AL43" s="224">
        <f t="shared" si="34"/>
        <v>0</v>
      </c>
      <c r="AM43" s="224">
        <f t="shared" si="35"/>
        <v>0</v>
      </c>
      <c r="AN43" s="224">
        <f t="shared" si="36"/>
        <v>0</v>
      </c>
      <c r="AO43" s="224">
        <f t="shared" si="37"/>
        <v>0</v>
      </c>
      <c r="AP43" s="224">
        <f t="shared" si="38"/>
        <v>0</v>
      </c>
      <c r="AQ43" s="224">
        <f t="shared" si="39"/>
        <v>0</v>
      </c>
      <c r="AR43" s="224">
        <f t="shared" si="40"/>
        <v>100</v>
      </c>
      <c r="AS43" s="224" t="str">
        <f t="shared" si="13"/>
        <v>n/a</v>
      </c>
      <c r="AT43" s="224" t="str">
        <f t="shared" si="14"/>
        <v>n/a</v>
      </c>
      <c r="AU43" s="224" t="str">
        <f t="shared" si="15"/>
        <v>n/a</v>
      </c>
      <c r="AV43" s="224" t="str">
        <f t="shared" si="41"/>
        <v>n/a</v>
      </c>
      <c r="AW43" s="224" t="str">
        <f t="shared" si="42"/>
        <v>n/a</v>
      </c>
      <c r="AX43" s="224" t="str">
        <f t="shared" si="43"/>
        <v>n/a</v>
      </c>
      <c r="AY43" s="224" t="str">
        <f t="shared" si="44"/>
        <v>n/a</v>
      </c>
      <c r="AZ43" s="224" t="str">
        <f t="shared" si="45"/>
        <v>n/a</v>
      </c>
      <c r="BA43" s="224" t="str">
        <f t="shared" si="46"/>
        <v>n/a</v>
      </c>
      <c r="BB43" s="224" t="str">
        <f t="shared" si="47"/>
        <v>n/a</v>
      </c>
      <c r="BC43" s="224" t="str">
        <f t="shared" si="48"/>
        <v>n/a</v>
      </c>
      <c r="BD43" s="224" t="str">
        <f t="shared" si="49"/>
        <v>n/a</v>
      </c>
      <c r="BE43" s="224" t="str">
        <f t="shared" si="50"/>
        <v>n/a</v>
      </c>
      <c r="BF43" s="224" t="str">
        <f t="shared" si="51"/>
        <v>n/a</v>
      </c>
      <c r="BG43" s="224">
        <f t="shared" si="27"/>
        <v>27.98238798238798</v>
      </c>
      <c r="BH43" s="182">
        <f t="shared" si="28"/>
        <v>40.524878573157061</v>
      </c>
    </row>
    <row r="44" spans="1:60" ht="11.25" customHeight="1" x14ac:dyDescent="0.2">
      <c r="A44" s="236" t="s">
        <v>1709</v>
      </c>
      <c r="B44" s="97" t="s">
        <v>1710</v>
      </c>
      <c r="C44" s="215">
        <v>0.33159</v>
      </c>
      <c r="D44" s="216">
        <v>0.64564999999999995</v>
      </c>
      <c r="E44" s="216">
        <v>0.30375000000000002</v>
      </c>
      <c r="F44" s="216">
        <v>0.22500000000000001</v>
      </c>
      <c r="G44" s="216">
        <v>0.21</v>
      </c>
      <c r="H44" s="231">
        <v>0</v>
      </c>
      <c r="I44" s="231">
        <v>0</v>
      </c>
      <c r="J44" s="254">
        <v>0</v>
      </c>
      <c r="K44" s="228">
        <v>0</v>
      </c>
      <c r="L44" s="231">
        <v>0</v>
      </c>
      <c r="M44" s="231">
        <v>0</v>
      </c>
      <c r="N44" s="231">
        <v>0</v>
      </c>
      <c r="O44" s="231">
        <v>0</v>
      </c>
      <c r="P44" s="237"/>
      <c r="Q44" s="237">
        <v>0</v>
      </c>
      <c r="R44" s="227">
        <v>0</v>
      </c>
      <c r="S44" s="237"/>
      <c r="T44" s="227">
        <v>0</v>
      </c>
      <c r="U44" s="162">
        <v>0</v>
      </c>
      <c r="V44" s="238">
        <v>0</v>
      </c>
      <c r="W44" s="238">
        <v>0</v>
      </c>
      <c r="X44" s="229">
        <v>0</v>
      </c>
      <c r="Y44" s="229">
        <v>0</v>
      </c>
      <c r="Z44" s="229">
        <v>0</v>
      </c>
      <c r="AA44" s="229">
        <v>0</v>
      </c>
      <c r="AB44" s="229">
        <v>0</v>
      </c>
      <c r="AC44" s="229">
        <v>0</v>
      </c>
      <c r="AD44" s="229">
        <v>0</v>
      </c>
      <c r="AE44" s="229">
        <v>0</v>
      </c>
      <c r="AF44" s="223">
        <f t="shared" si="0"/>
        <v>1.7159899999999999</v>
      </c>
      <c r="AG44" s="224">
        <f t="shared" si="29"/>
        <v>-48.642453341593736</v>
      </c>
      <c r="AH44" s="224">
        <f t="shared" si="30"/>
        <v>112.55967078189295</v>
      </c>
      <c r="AI44" s="224">
        <f t="shared" si="31"/>
        <v>35.000000000000007</v>
      </c>
      <c r="AJ44" s="224">
        <f t="shared" si="32"/>
        <v>7.1428571428571397</v>
      </c>
      <c r="AK44" s="224" t="str">
        <f t="shared" si="33"/>
        <v>n/a</v>
      </c>
      <c r="AL44" s="224" t="str">
        <f t="shared" si="34"/>
        <v>n/a</v>
      </c>
      <c r="AM44" s="224" t="str">
        <f t="shared" si="35"/>
        <v>n/a</v>
      </c>
      <c r="AN44" s="224" t="str">
        <f t="shared" si="36"/>
        <v>n/a</v>
      </c>
      <c r="AO44" s="224" t="str">
        <f t="shared" si="37"/>
        <v>n/a</v>
      </c>
      <c r="AP44" s="224" t="str">
        <f t="shared" si="38"/>
        <v>n/a</v>
      </c>
      <c r="AQ44" s="224" t="str">
        <f t="shared" si="39"/>
        <v>n/a</v>
      </c>
      <c r="AR44" s="224" t="str">
        <f t="shared" si="40"/>
        <v>n/a</v>
      </c>
      <c r="AS44" s="224" t="str">
        <f t="shared" si="13"/>
        <v>n/a</v>
      </c>
      <c r="AT44" s="224" t="str">
        <f t="shared" si="14"/>
        <v>n/a</v>
      </c>
      <c r="AU44" s="224" t="str">
        <f t="shared" si="15"/>
        <v>n/a</v>
      </c>
      <c r="AV44" s="224" t="str">
        <f t="shared" si="41"/>
        <v>n/a</v>
      </c>
      <c r="AW44" s="224" t="str">
        <f t="shared" si="42"/>
        <v>n/a</v>
      </c>
      <c r="AX44" s="224" t="str">
        <f t="shared" si="43"/>
        <v>n/a</v>
      </c>
      <c r="AY44" s="224" t="str">
        <f t="shared" si="44"/>
        <v>n/a</v>
      </c>
      <c r="AZ44" s="224" t="str">
        <f t="shared" si="45"/>
        <v>n/a</v>
      </c>
      <c r="BA44" s="224" t="str">
        <f t="shared" si="46"/>
        <v>n/a</v>
      </c>
      <c r="BB44" s="224" t="str">
        <f t="shared" si="47"/>
        <v>n/a</v>
      </c>
      <c r="BC44" s="224" t="str">
        <f t="shared" si="48"/>
        <v>n/a</v>
      </c>
      <c r="BD44" s="224" t="str">
        <f t="shared" si="49"/>
        <v>n/a</v>
      </c>
      <c r="BE44" s="224" t="str">
        <f t="shared" si="50"/>
        <v>n/a</v>
      </c>
      <c r="BF44" s="224" t="str">
        <f t="shared" si="51"/>
        <v>n/a</v>
      </c>
      <c r="BG44" s="224">
        <f t="shared" si="27"/>
        <v>26.515018645789091</v>
      </c>
      <c r="BH44" s="182">
        <f t="shared" si="28"/>
        <v>67.08105372516232</v>
      </c>
    </row>
    <row r="45" spans="1:60" ht="11.25" customHeight="1" x14ac:dyDescent="0.2">
      <c r="A45" s="225" t="s">
        <v>1763</v>
      </c>
      <c r="B45" s="97" t="s">
        <v>606</v>
      </c>
      <c r="C45" s="215">
        <v>6.28</v>
      </c>
      <c r="D45" s="216">
        <v>5.79</v>
      </c>
      <c r="E45" s="216">
        <v>5.3</v>
      </c>
      <c r="F45" s="216">
        <v>4.88</v>
      </c>
      <c r="G45" s="216">
        <v>4.43</v>
      </c>
      <c r="H45" s="216">
        <v>4.09</v>
      </c>
      <c r="I45" s="216">
        <v>3.81</v>
      </c>
      <c r="J45" s="217">
        <v>3.53</v>
      </c>
      <c r="K45" s="223">
        <v>3.24</v>
      </c>
      <c r="L45" s="216">
        <v>2.92</v>
      </c>
      <c r="M45" s="216">
        <v>2.59</v>
      </c>
      <c r="N45" s="216">
        <v>2.2599999999999998</v>
      </c>
      <c r="O45" s="216">
        <v>2.0099999999999998</v>
      </c>
      <c r="P45" s="226"/>
      <c r="Q45" s="216">
        <v>1.43</v>
      </c>
      <c r="R45" s="232">
        <v>0.87</v>
      </c>
      <c r="S45" s="226"/>
      <c r="T45" s="223">
        <v>0.71</v>
      </c>
      <c r="U45" s="229">
        <v>0.68</v>
      </c>
      <c r="V45" s="202">
        <v>0.66</v>
      </c>
      <c r="W45" s="202">
        <v>0.56000000000000005</v>
      </c>
      <c r="X45" s="229">
        <v>0.44</v>
      </c>
      <c r="Y45" s="202">
        <v>0.11</v>
      </c>
      <c r="Z45" s="229">
        <v>0</v>
      </c>
      <c r="AA45" s="229">
        <v>0</v>
      </c>
      <c r="AB45" s="229">
        <v>0</v>
      </c>
      <c r="AC45" s="229">
        <v>0</v>
      </c>
      <c r="AD45" s="229">
        <v>0</v>
      </c>
      <c r="AE45" s="229">
        <v>0</v>
      </c>
      <c r="AF45" s="223">
        <f t="shared" si="0"/>
        <v>56.589999999999989</v>
      </c>
      <c r="AG45" s="224">
        <f t="shared" si="29"/>
        <v>8.4628670120898022</v>
      </c>
      <c r="AH45" s="224">
        <f t="shared" si="30"/>
        <v>9.2452830188679336</v>
      </c>
      <c r="AI45" s="224">
        <f t="shared" si="31"/>
        <v>8.6065573770491852</v>
      </c>
      <c r="AJ45" s="224">
        <f t="shared" si="32"/>
        <v>10.158013544018063</v>
      </c>
      <c r="AK45" s="224">
        <f t="shared" si="33"/>
        <v>8.312958435207829</v>
      </c>
      <c r="AL45" s="224">
        <f t="shared" si="34"/>
        <v>7.3490813648293907</v>
      </c>
      <c r="AM45" s="224">
        <f t="shared" si="35"/>
        <v>7.932011331444766</v>
      </c>
      <c r="AN45" s="224">
        <f t="shared" si="36"/>
        <v>8.9506172839506135</v>
      </c>
      <c r="AO45" s="224">
        <f t="shared" si="37"/>
        <v>10.95890410958904</v>
      </c>
      <c r="AP45" s="224">
        <f t="shared" si="38"/>
        <v>12.741312741312738</v>
      </c>
      <c r="AQ45" s="224">
        <f t="shared" si="39"/>
        <v>14.601769911504437</v>
      </c>
      <c r="AR45" s="224">
        <f t="shared" si="40"/>
        <v>12.437810945273631</v>
      </c>
      <c r="AS45" s="224">
        <f t="shared" si="13"/>
        <v>40.559440559440539</v>
      </c>
      <c r="AT45" s="224">
        <f t="shared" si="14"/>
        <v>64.367816091954012</v>
      </c>
      <c r="AU45" s="224">
        <f t="shared" si="15"/>
        <v>22.535211267605646</v>
      </c>
      <c r="AV45" s="224">
        <f t="shared" si="41"/>
        <v>4.4117647058823373</v>
      </c>
      <c r="AW45" s="224">
        <f t="shared" si="42"/>
        <v>3.0303030303030276</v>
      </c>
      <c r="AX45" s="224">
        <f t="shared" si="43"/>
        <v>17.857142857142861</v>
      </c>
      <c r="AY45" s="224">
        <f t="shared" si="44"/>
        <v>27.272727272727295</v>
      </c>
      <c r="AZ45" s="224">
        <f t="shared" si="45"/>
        <v>300</v>
      </c>
      <c r="BA45" s="224" t="str">
        <f t="shared" si="46"/>
        <v>n/a</v>
      </c>
      <c r="BB45" s="224" t="str">
        <f t="shared" si="47"/>
        <v>n/a</v>
      </c>
      <c r="BC45" s="224" t="str">
        <f t="shared" si="48"/>
        <v>n/a</v>
      </c>
      <c r="BD45" s="224" t="str">
        <f t="shared" si="49"/>
        <v>n/a</v>
      </c>
      <c r="BE45" s="224" t="str">
        <f t="shared" si="50"/>
        <v>n/a</v>
      </c>
      <c r="BF45" s="224" t="str">
        <f t="shared" si="51"/>
        <v>n/a</v>
      </c>
      <c r="BG45" s="224">
        <f t="shared" si="27"/>
        <v>29.989579643009655</v>
      </c>
      <c r="BH45" s="182">
        <f t="shared" si="28"/>
        <v>65.151966124397688</v>
      </c>
    </row>
    <row r="46" spans="1:60" ht="11.25" customHeight="1" x14ac:dyDescent="0.2">
      <c r="A46" s="252" t="s">
        <v>1764</v>
      </c>
      <c r="B46" s="119" t="s">
        <v>608</v>
      </c>
      <c r="C46" s="215">
        <v>1.56</v>
      </c>
      <c r="D46" s="216">
        <v>1.48</v>
      </c>
      <c r="E46" s="216">
        <v>1.36</v>
      </c>
      <c r="F46" s="216">
        <v>1.24</v>
      </c>
      <c r="G46" s="216">
        <v>1.1599999999999999</v>
      </c>
      <c r="H46" s="216">
        <v>1.08</v>
      </c>
      <c r="I46" s="216">
        <v>1</v>
      </c>
      <c r="J46" s="217">
        <v>0.88</v>
      </c>
      <c r="K46" s="230">
        <v>0.8</v>
      </c>
      <c r="L46" s="216">
        <v>0.72</v>
      </c>
      <c r="M46" s="216">
        <v>0.6</v>
      </c>
      <c r="N46" s="216">
        <v>0.48</v>
      </c>
      <c r="O46" s="216">
        <v>0.32</v>
      </c>
      <c r="P46" s="226"/>
      <c r="Q46" s="231">
        <v>0</v>
      </c>
      <c r="R46" s="227">
        <v>0</v>
      </c>
      <c r="S46" s="226"/>
      <c r="T46" s="228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Z46" s="229">
        <v>0</v>
      </c>
      <c r="AA46" s="229">
        <v>0</v>
      </c>
      <c r="AB46" s="229">
        <v>0</v>
      </c>
      <c r="AC46" s="229">
        <v>0</v>
      </c>
      <c r="AD46" s="229">
        <v>0</v>
      </c>
      <c r="AE46" s="229">
        <v>0</v>
      </c>
      <c r="AF46" s="223">
        <f t="shared" si="0"/>
        <v>12.680000000000003</v>
      </c>
      <c r="AG46" s="224">
        <f t="shared" si="29"/>
        <v>5.4054054054054168</v>
      </c>
      <c r="AH46" s="224">
        <f t="shared" si="30"/>
        <v>8.8235294117646959</v>
      </c>
      <c r="AI46" s="224">
        <f t="shared" si="31"/>
        <v>9.6774193548387224</v>
      </c>
      <c r="AJ46" s="224">
        <f t="shared" si="32"/>
        <v>6.8965517241379448</v>
      </c>
      <c r="AK46" s="224">
        <f t="shared" si="33"/>
        <v>7.4074074074073959</v>
      </c>
      <c r="AL46" s="224">
        <f t="shared" si="34"/>
        <v>8.0000000000000071</v>
      </c>
      <c r="AM46" s="224">
        <f t="shared" si="35"/>
        <v>13.636363636363647</v>
      </c>
      <c r="AN46" s="224">
        <f t="shared" si="36"/>
        <v>9.9999999999999858</v>
      </c>
      <c r="AO46" s="224">
        <f t="shared" si="37"/>
        <v>11.111111111111116</v>
      </c>
      <c r="AP46" s="224">
        <f t="shared" si="38"/>
        <v>19.999999999999996</v>
      </c>
      <c r="AQ46" s="224">
        <f t="shared" si="39"/>
        <v>25</v>
      </c>
      <c r="AR46" s="224">
        <f t="shared" si="40"/>
        <v>50</v>
      </c>
      <c r="AS46" s="224" t="str">
        <f t="shared" si="13"/>
        <v>n/a</v>
      </c>
      <c r="AT46" s="224" t="str">
        <f t="shared" si="14"/>
        <v>n/a</v>
      </c>
      <c r="AU46" s="224" t="str">
        <f t="shared" si="15"/>
        <v>n/a</v>
      </c>
      <c r="AV46" s="224" t="str">
        <f t="shared" si="41"/>
        <v>n/a</v>
      </c>
      <c r="AW46" s="224" t="str">
        <f t="shared" si="42"/>
        <v>n/a</v>
      </c>
      <c r="AX46" s="224" t="str">
        <f t="shared" si="43"/>
        <v>n/a</v>
      </c>
      <c r="AY46" s="224" t="str">
        <f t="shared" si="44"/>
        <v>n/a</v>
      </c>
      <c r="AZ46" s="224" t="str">
        <f t="shared" si="45"/>
        <v>n/a</v>
      </c>
      <c r="BA46" s="224" t="str">
        <f t="shared" si="46"/>
        <v>n/a</v>
      </c>
      <c r="BB46" s="224" t="str">
        <f t="shared" si="47"/>
        <v>n/a</v>
      </c>
      <c r="BC46" s="224" t="str">
        <f t="shared" si="48"/>
        <v>n/a</v>
      </c>
      <c r="BD46" s="224" t="str">
        <f t="shared" si="49"/>
        <v>n/a</v>
      </c>
      <c r="BE46" s="224" t="str">
        <f t="shared" si="50"/>
        <v>n/a</v>
      </c>
      <c r="BF46" s="224" t="str">
        <f t="shared" si="51"/>
        <v>n/a</v>
      </c>
      <c r="BG46" s="224">
        <f t="shared" si="27"/>
        <v>14.663149004252411</v>
      </c>
      <c r="BH46" s="182">
        <f t="shared" si="28"/>
        <v>12.509885447935638</v>
      </c>
    </row>
    <row r="47" spans="1:60" ht="11.25" customHeight="1" x14ac:dyDescent="0.2">
      <c r="A47" s="248" t="s">
        <v>1765</v>
      </c>
      <c r="B47" s="97" t="s">
        <v>611</v>
      </c>
      <c r="C47" s="215">
        <v>6.72</v>
      </c>
      <c r="D47" s="216">
        <v>6.56</v>
      </c>
      <c r="E47" s="216">
        <v>6.31</v>
      </c>
      <c r="F47" s="216">
        <v>5.69</v>
      </c>
      <c r="G47" s="216">
        <v>5.03</v>
      </c>
      <c r="H47" s="216">
        <v>4.33</v>
      </c>
      <c r="I47" s="216">
        <v>3.61</v>
      </c>
      <c r="J47" s="217">
        <v>3.01</v>
      </c>
      <c r="K47" s="223">
        <v>2.64</v>
      </c>
      <c r="L47" s="216">
        <v>2.2000000000000002</v>
      </c>
      <c r="M47" s="216">
        <v>1.81</v>
      </c>
      <c r="N47" s="216">
        <v>1.4</v>
      </c>
      <c r="O47" s="216">
        <v>1.1000000000000001</v>
      </c>
      <c r="P47" s="226"/>
      <c r="Q47" s="216">
        <v>0.9</v>
      </c>
      <c r="R47" s="232">
        <v>0.35</v>
      </c>
      <c r="S47" s="226"/>
      <c r="T47" s="228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Z47" s="229">
        <v>0</v>
      </c>
      <c r="AA47" s="229">
        <v>0</v>
      </c>
      <c r="AB47" s="229">
        <v>0</v>
      </c>
      <c r="AC47" s="229">
        <v>0</v>
      </c>
      <c r="AD47" s="229">
        <v>0</v>
      </c>
      <c r="AE47" s="229">
        <v>0</v>
      </c>
      <c r="AF47" s="223">
        <f t="shared" si="0"/>
        <v>51.660000000000004</v>
      </c>
      <c r="AG47" s="224">
        <f t="shared" si="29"/>
        <v>2.4390243902439046</v>
      </c>
      <c r="AH47" s="224">
        <f t="shared" si="30"/>
        <v>3.961965134706813</v>
      </c>
      <c r="AI47" s="224">
        <f t="shared" si="31"/>
        <v>10.896309314586983</v>
      </c>
      <c r="AJ47" s="224">
        <f t="shared" si="32"/>
        <v>13.121272365805181</v>
      </c>
      <c r="AK47" s="224">
        <f t="shared" si="33"/>
        <v>16.166281755196298</v>
      </c>
      <c r="AL47" s="224">
        <f t="shared" si="34"/>
        <v>19.944598337950147</v>
      </c>
      <c r="AM47" s="224">
        <f t="shared" si="35"/>
        <v>19.933554817275745</v>
      </c>
      <c r="AN47" s="224">
        <f t="shared" si="36"/>
        <v>14.015151515151491</v>
      </c>
      <c r="AO47" s="224">
        <f t="shared" si="37"/>
        <v>19.999999999999996</v>
      </c>
      <c r="AP47" s="224">
        <f t="shared" si="38"/>
        <v>21.546961325966851</v>
      </c>
      <c r="AQ47" s="224">
        <f t="shared" si="39"/>
        <v>29.285714285714292</v>
      </c>
      <c r="AR47" s="224">
        <f t="shared" si="40"/>
        <v>27.272727272727249</v>
      </c>
      <c r="AS47" s="224">
        <f t="shared" si="13"/>
        <v>22.222222222222232</v>
      </c>
      <c r="AT47" s="224">
        <f t="shared" si="14"/>
        <v>157.14285714285717</v>
      </c>
      <c r="AU47" s="224" t="str">
        <f t="shared" si="15"/>
        <v>n/a</v>
      </c>
      <c r="AV47" s="224" t="str">
        <f t="shared" si="41"/>
        <v>n/a</v>
      </c>
      <c r="AW47" s="224" t="str">
        <f t="shared" si="42"/>
        <v>n/a</v>
      </c>
      <c r="AX47" s="224" t="str">
        <f t="shared" si="43"/>
        <v>n/a</v>
      </c>
      <c r="AY47" s="224" t="str">
        <f t="shared" si="44"/>
        <v>n/a</v>
      </c>
      <c r="AZ47" s="224" t="str">
        <f t="shared" si="45"/>
        <v>n/a</v>
      </c>
      <c r="BA47" s="224" t="str">
        <f t="shared" si="46"/>
        <v>n/a</v>
      </c>
      <c r="BB47" s="224" t="str">
        <f t="shared" si="47"/>
        <v>n/a</v>
      </c>
      <c r="BC47" s="224" t="str">
        <f t="shared" si="48"/>
        <v>n/a</v>
      </c>
      <c r="BD47" s="224" t="str">
        <f t="shared" si="49"/>
        <v>n/a</v>
      </c>
      <c r="BE47" s="224" t="str">
        <f t="shared" si="50"/>
        <v>n/a</v>
      </c>
      <c r="BF47" s="224" t="str">
        <f t="shared" si="51"/>
        <v>n/a</v>
      </c>
      <c r="BG47" s="224">
        <f t="shared" si="27"/>
        <v>26.996331420028884</v>
      </c>
      <c r="BH47" s="182">
        <f t="shared" si="28"/>
        <v>38.245818602250885</v>
      </c>
    </row>
    <row r="48" spans="1:60" ht="11.25" customHeight="1" x14ac:dyDescent="0.2">
      <c r="A48" s="225" t="s">
        <v>615</v>
      </c>
      <c r="B48" s="97" t="s">
        <v>616</v>
      </c>
      <c r="C48" s="215">
        <v>2.91</v>
      </c>
      <c r="D48" s="216">
        <v>2.64</v>
      </c>
      <c r="E48" s="216">
        <v>2.4049999999999998</v>
      </c>
      <c r="F48" s="216">
        <v>2.19</v>
      </c>
      <c r="G48" s="216">
        <v>1.99</v>
      </c>
      <c r="H48" s="216">
        <v>1.78</v>
      </c>
      <c r="I48" s="216">
        <v>1.72</v>
      </c>
      <c r="J48" s="217">
        <v>1.56</v>
      </c>
      <c r="K48" s="223">
        <v>1.41</v>
      </c>
      <c r="L48" s="216">
        <v>1.29</v>
      </c>
      <c r="M48" s="216">
        <v>1.1499999999999999</v>
      </c>
      <c r="N48" s="216">
        <v>0.92500000000000004</v>
      </c>
      <c r="O48" s="216">
        <v>0.6825</v>
      </c>
      <c r="P48" s="226"/>
      <c r="Q48" s="216">
        <v>0.62250000000000005</v>
      </c>
      <c r="R48" s="227">
        <v>0.6</v>
      </c>
      <c r="S48" s="226"/>
      <c r="T48" s="228">
        <v>0.6</v>
      </c>
      <c r="U48" s="229">
        <v>0.6</v>
      </c>
      <c r="V48" s="229">
        <v>0.6</v>
      </c>
      <c r="W48" s="202">
        <v>0.6</v>
      </c>
      <c r="X48" s="202">
        <v>0.3</v>
      </c>
      <c r="Y48" s="229">
        <v>0</v>
      </c>
      <c r="Z48" s="229">
        <v>0</v>
      </c>
      <c r="AA48" s="229">
        <v>0</v>
      </c>
      <c r="AB48" s="229">
        <v>0</v>
      </c>
      <c r="AC48" s="229">
        <v>0</v>
      </c>
      <c r="AD48" s="229">
        <v>0</v>
      </c>
      <c r="AE48" s="229">
        <v>0</v>
      </c>
      <c r="AF48" s="223">
        <f t="shared" si="0"/>
        <v>26.575000000000006</v>
      </c>
      <c r="AG48" s="224">
        <f t="shared" si="29"/>
        <v>10.22727272727273</v>
      </c>
      <c r="AH48" s="224">
        <f t="shared" si="30"/>
        <v>9.7713097713097774</v>
      </c>
      <c r="AI48" s="224">
        <f t="shared" si="31"/>
        <v>9.8173515981735182</v>
      </c>
      <c r="AJ48" s="224">
        <f t="shared" si="32"/>
        <v>10.050251256281406</v>
      </c>
      <c r="AK48" s="224">
        <f t="shared" si="33"/>
        <v>11.79775280898876</v>
      </c>
      <c r="AL48" s="224">
        <f t="shared" si="34"/>
        <v>3.488372093023262</v>
      </c>
      <c r="AM48" s="224">
        <f t="shared" si="35"/>
        <v>10.256410256410241</v>
      </c>
      <c r="AN48" s="224">
        <f t="shared" si="36"/>
        <v>10.638297872340431</v>
      </c>
      <c r="AO48" s="224">
        <f t="shared" si="37"/>
        <v>9.302325581395344</v>
      </c>
      <c r="AP48" s="224">
        <f t="shared" si="38"/>
        <v>12.173913043478279</v>
      </c>
      <c r="AQ48" s="224">
        <f t="shared" si="39"/>
        <v>24.324324324324298</v>
      </c>
      <c r="AR48" s="224">
        <f t="shared" si="40"/>
        <v>35.53113553113554</v>
      </c>
      <c r="AS48" s="224">
        <f t="shared" si="13"/>
        <v>9.6385542168674565</v>
      </c>
      <c r="AT48" s="224">
        <f t="shared" si="14"/>
        <v>3.7500000000000089</v>
      </c>
      <c r="AU48" s="224">
        <f t="shared" si="15"/>
        <v>0</v>
      </c>
      <c r="AV48" s="224">
        <f t="shared" si="41"/>
        <v>0</v>
      </c>
      <c r="AW48" s="224">
        <f t="shared" si="42"/>
        <v>0</v>
      </c>
      <c r="AX48" s="224">
        <f t="shared" si="43"/>
        <v>0</v>
      </c>
      <c r="AY48" s="224">
        <f t="shared" si="44"/>
        <v>100</v>
      </c>
      <c r="AZ48" s="224" t="str">
        <f t="shared" si="45"/>
        <v>n/a</v>
      </c>
      <c r="BA48" s="224" t="str">
        <f t="shared" si="46"/>
        <v>n/a</v>
      </c>
      <c r="BB48" s="224" t="str">
        <f t="shared" si="47"/>
        <v>n/a</v>
      </c>
      <c r="BC48" s="224" t="str">
        <f t="shared" si="48"/>
        <v>n/a</v>
      </c>
      <c r="BD48" s="224" t="str">
        <f t="shared" si="49"/>
        <v>n/a</v>
      </c>
      <c r="BE48" s="224" t="str">
        <f t="shared" si="50"/>
        <v>n/a</v>
      </c>
      <c r="BF48" s="224" t="str">
        <f t="shared" si="51"/>
        <v>n/a</v>
      </c>
      <c r="BG48" s="224">
        <f t="shared" si="27"/>
        <v>14.250909004263212</v>
      </c>
      <c r="BH48" s="182">
        <f t="shared" si="28"/>
        <v>22.489927178423248</v>
      </c>
    </row>
    <row r="49" spans="1:60" ht="11.25" customHeight="1" x14ac:dyDescent="0.2">
      <c r="A49" s="208" t="s">
        <v>1766</v>
      </c>
      <c r="B49" s="240" t="s">
        <v>149</v>
      </c>
      <c r="C49" s="215">
        <v>1.38</v>
      </c>
      <c r="D49" s="216">
        <v>1.3</v>
      </c>
      <c r="E49" s="216">
        <v>1.22</v>
      </c>
      <c r="F49" s="216">
        <v>1.1399999999999999</v>
      </c>
      <c r="G49" s="216">
        <v>1.06</v>
      </c>
      <c r="H49" s="216">
        <v>0.98</v>
      </c>
      <c r="I49" s="216">
        <v>0.9</v>
      </c>
      <c r="J49" s="217">
        <v>0.76</v>
      </c>
      <c r="K49" s="223">
        <v>0.56000000000000005</v>
      </c>
      <c r="L49" s="216">
        <v>0.48</v>
      </c>
      <c r="M49" s="216">
        <v>0.38</v>
      </c>
      <c r="N49" s="216">
        <v>0.3</v>
      </c>
      <c r="O49" s="216">
        <v>0.23</v>
      </c>
      <c r="P49" s="226"/>
      <c r="Q49" s="216">
        <v>0.18</v>
      </c>
      <c r="R49" s="232">
        <v>0.15</v>
      </c>
      <c r="S49" s="226"/>
      <c r="T49" s="223">
        <v>0.13500000000000001</v>
      </c>
      <c r="U49" s="202">
        <v>0.12833333333333299</v>
      </c>
      <c r="V49" s="202">
        <v>0.123333333333333</v>
      </c>
      <c r="W49" s="202">
        <v>0.116666666666667</v>
      </c>
      <c r="X49" s="202">
        <v>0.11</v>
      </c>
      <c r="Y49" s="229">
        <v>0.10666666666666701</v>
      </c>
      <c r="Z49" s="202">
        <v>0.103333333333333</v>
      </c>
      <c r="AA49" s="202">
        <v>9.6666666666666706E-2</v>
      </c>
      <c r="AB49" s="202">
        <v>0.09</v>
      </c>
      <c r="AC49" s="229">
        <v>8.6666666666666697E-2</v>
      </c>
      <c r="AD49" s="202">
        <v>8.3333333333333301E-2</v>
      </c>
      <c r="AE49" s="229">
        <v>0.08</v>
      </c>
      <c r="AF49" s="223">
        <f t="shared" si="0"/>
        <v>12.280000000000005</v>
      </c>
      <c r="AG49" s="224">
        <f t="shared" si="29"/>
        <v>6.153846153846132</v>
      </c>
      <c r="AH49" s="224">
        <f t="shared" si="30"/>
        <v>6.5573770491803351</v>
      </c>
      <c r="AI49" s="224">
        <f t="shared" si="31"/>
        <v>7.0175438596491224</v>
      </c>
      <c r="AJ49" s="224">
        <f t="shared" si="32"/>
        <v>7.5471698113207308</v>
      </c>
      <c r="AK49" s="224">
        <f t="shared" si="33"/>
        <v>8.163265306122458</v>
      </c>
      <c r="AL49" s="224">
        <f t="shared" si="34"/>
        <v>8.8888888888888786</v>
      </c>
      <c r="AM49" s="224">
        <f t="shared" si="35"/>
        <v>18.421052631578938</v>
      </c>
      <c r="AN49" s="224">
        <f t="shared" si="36"/>
        <v>35.714285714285701</v>
      </c>
      <c r="AO49" s="224">
        <f t="shared" si="37"/>
        <v>16.666666666666675</v>
      </c>
      <c r="AP49" s="224">
        <f t="shared" si="38"/>
        <v>26.315789473684205</v>
      </c>
      <c r="AQ49" s="224">
        <f t="shared" si="39"/>
        <v>26.666666666666682</v>
      </c>
      <c r="AR49" s="224">
        <f t="shared" si="40"/>
        <v>30.434782608695631</v>
      </c>
      <c r="AS49" s="224">
        <f t="shared" si="13"/>
        <v>27.777777777777789</v>
      </c>
      <c r="AT49" s="224">
        <f t="shared" si="14"/>
        <v>19.999999999999996</v>
      </c>
      <c r="AU49" s="224">
        <f t="shared" si="15"/>
        <v>11.111111111111093</v>
      </c>
      <c r="AV49" s="224">
        <f t="shared" si="41"/>
        <v>5.1948051948054852</v>
      </c>
      <c r="AW49" s="224">
        <f t="shared" si="42"/>
        <v>4.0540540540540571</v>
      </c>
      <c r="AX49" s="224">
        <f t="shared" si="43"/>
        <v>5.7142857142851389</v>
      </c>
      <c r="AY49" s="224">
        <f t="shared" si="44"/>
        <v>6.0606060606063661</v>
      </c>
      <c r="AZ49" s="224">
        <f t="shared" si="45"/>
        <v>3.1249999999996669</v>
      </c>
      <c r="BA49" s="224">
        <f t="shared" si="46"/>
        <v>3.2258064516135665</v>
      </c>
      <c r="BB49" s="224">
        <f t="shared" si="47"/>
        <v>6.8965517241375451</v>
      </c>
      <c r="BC49" s="224">
        <f t="shared" si="48"/>
        <v>7.4074074074074625</v>
      </c>
      <c r="BD49" s="224">
        <f t="shared" si="49"/>
        <v>3.8461538461538103</v>
      </c>
      <c r="BE49" s="224">
        <f t="shared" si="50"/>
        <v>4.0000000000000702</v>
      </c>
      <c r="BF49" s="224">
        <f t="shared" si="51"/>
        <v>4.1666666666666297</v>
      </c>
      <c r="BG49" s="224">
        <f t="shared" si="27"/>
        <v>11.966444647661699</v>
      </c>
      <c r="BH49" s="182">
        <f t="shared" si="28"/>
        <v>9.8199611526852113</v>
      </c>
    </row>
    <row r="50" spans="1:60" ht="11.25" customHeight="1" x14ac:dyDescent="0.2">
      <c r="A50" s="203" t="s">
        <v>1767</v>
      </c>
      <c r="B50" s="119" t="s">
        <v>153</v>
      </c>
      <c r="C50" s="215">
        <v>7.14</v>
      </c>
      <c r="D50" s="216">
        <v>7.06</v>
      </c>
      <c r="E50" s="216">
        <v>6.87</v>
      </c>
      <c r="F50" s="216">
        <v>6.36</v>
      </c>
      <c r="G50" s="216">
        <v>5.84</v>
      </c>
      <c r="H50" s="216">
        <v>5.18</v>
      </c>
      <c r="I50" s="216">
        <v>4.58</v>
      </c>
      <c r="J50" s="217">
        <v>4.25</v>
      </c>
      <c r="K50" s="230">
        <v>3.71</v>
      </c>
      <c r="L50" s="218">
        <v>3.39</v>
      </c>
      <c r="M50" s="218">
        <v>3.2</v>
      </c>
      <c r="N50" s="218">
        <v>3.02</v>
      </c>
      <c r="O50" s="218">
        <v>2.77</v>
      </c>
      <c r="P50" s="219"/>
      <c r="Q50" s="218">
        <v>2.5</v>
      </c>
      <c r="R50" s="246">
        <v>2.23</v>
      </c>
      <c r="S50" s="219"/>
      <c r="T50" s="230">
        <v>1.92</v>
      </c>
      <c r="U50" s="247">
        <v>1.79</v>
      </c>
      <c r="V50" s="247">
        <v>1.7</v>
      </c>
      <c r="W50" s="247">
        <v>1.48</v>
      </c>
      <c r="X50" s="247">
        <v>1.34</v>
      </c>
      <c r="Y50" s="247">
        <v>1.25</v>
      </c>
      <c r="Z50" s="247">
        <v>1.04</v>
      </c>
      <c r="AA50" s="247">
        <v>0.88</v>
      </c>
      <c r="AB50" s="247">
        <v>0.82</v>
      </c>
      <c r="AC50" s="247">
        <v>0.78</v>
      </c>
      <c r="AD50" s="247">
        <v>0.74</v>
      </c>
      <c r="AE50" s="247">
        <v>0.7</v>
      </c>
      <c r="AF50" s="223">
        <f t="shared" si="0"/>
        <v>82.54000000000002</v>
      </c>
      <c r="AG50" s="224">
        <f t="shared" si="29"/>
        <v>1.1331444759206777</v>
      </c>
      <c r="AH50" s="224">
        <f t="shared" si="30"/>
        <v>2.7656477438136706</v>
      </c>
      <c r="AI50" s="224">
        <f t="shared" si="31"/>
        <v>8.0188679245283048</v>
      </c>
      <c r="AJ50" s="224">
        <f t="shared" si="32"/>
        <v>8.9041095890411093</v>
      </c>
      <c r="AK50" s="224">
        <f t="shared" si="33"/>
        <v>12.741312741312738</v>
      </c>
      <c r="AL50" s="224">
        <f t="shared" si="34"/>
        <v>13.100436681222693</v>
      </c>
      <c r="AM50" s="224">
        <f t="shared" si="35"/>
        <v>7.7647058823529402</v>
      </c>
      <c r="AN50" s="224">
        <f t="shared" si="36"/>
        <v>14.555256064690036</v>
      </c>
      <c r="AO50" s="224">
        <f t="shared" si="37"/>
        <v>9.4395280235988199</v>
      </c>
      <c r="AP50" s="224">
        <f t="shared" si="38"/>
        <v>5.9374999999999956</v>
      </c>
      <c r="AQ50" s="224">
        <f t="shared" si="39"/>
        <v>5.9602649006622599</v>
      </c>
      <c r="AR50" s="224">
        <f t="shared" si="40"/>
        <v>9.0252707581227387</v>
      </c>
      <c r="AS50" s="224">
        <f t="shared" si="13"/>
        <v>10.80000000000001</v>
      </c>
      <c r="AT50" s="224">
        <f t="shared" si="14"/>
        <v>12.107623318385642</v>
      </c>
      <c r="AU50" s="224">
        <f t="shared" si="15"/>
        <v>16.145833333333325</v>
      </c>
      <c r="AV50" s="224">
        <f t="shared" si="41"/>
        <v>7.2625698324022325</v>
      </c>
      <c r="AW50" s="224">
        <f t="shared" si="42"/>
        <v>5.2941176470588269</v>
      </c>
      <c r="AX50" s="224">
        <f t="shared" si="43"/>
        <v>14.864864864864868</v>
      </c>
      <c r="AY50" s="224">
        <f t="shared" si="44"/>
        <v>10.447761194029837</v>
      </c>
      <c r="AZ50" s="224">
        <f t="shared" si="45"/>
        <v>7.2000000000000064</v>
      </c>
      <c r="BA50" s="224">
        <f t="shared" si="46"/>
        <v>20.192307692307686</v>
      </c>
      <c r="BB50" s="224">
        <f t="shared" si="47"/>
        <v>18.181818181818187</v>
      </c>
      <c r="BC50" s="224">
        <f t="shared" si="48"/>
        <v>7.3170731707317138</v>
      </c>
      <c r="BD50" s="224">
        <f t="shared" si="49"/>
        <v>5.12820512820511</v>
      </c>
      <c r="BE50" s="224">
        <f t="shared" si="50"/>
        <v>5.4054054054054168</v>
      </c>
      <c r="BF50" s="224">
        <f t="shared" si="51"/>
        <v>5.7142857142857162</v>
      </c>
      <c r="BG50" s="224">
        <f t="shared" si="27"/>
        <v>9.4387657795421003</v>
      </c>
      <c r="BH50" s="182">
        <f t="shared" si="28"/>
        <v>4.6916532748399051</v>
      </c>
    </row>
    <row r="51" spans="1:60" ht="11.25" customHeight="1" x14ac:dyDescent="0.2">
      <c r="A51" s="225" t="s">
        <v>1768</v>
      </c>
      <c r="B51" s="97" t="s">
        <v>619</v>
      </c>
      <c r="C51" s="215">
        <v>0.66</v>
      </c>
      <c r="D51" s="216">
        <v>0.495</v>
      </c>
      <c r="E51" s="216">
        <v>0.42</v>
      </c>
      <c r="F51" s="216">
        <v>0.4</v>
      </c>
      <c r="G51" s="216">
        <v>0.28999999999999998</v>
      </c>
      <c r="H51" s="216">
        <v>0.25</v>
      </c>
      <c r="I51" s="216">
        <v>0.24</v>
      </c>
      <c r="J51" s="217">
        <v>0.21</v>
      </c>
      <c r="K51" s="223">
        <v>0.16750000000000001</v>
      </c>
      <c r="L51" s="216">
        <v>0.14000000000000001</v>
      </c>
      <c r="M51" s="216">
        <v>0.12875</v>
      </c>
      <c r="N51" s="216">
        <v>0.10625</v>
      </c>
      <c r="O51" s="216">
        <v>6.4375000000000002E-2</v>
      </c>
      <c r="P51" s="226"/>
      <c r="Q51" s="216">
        <v>4.1250000000000002E-2</v>
      </c>
      <c r="R51" s="227">
        <v>7.4999999999999997E-3</v>
      </c>
      <c r="S51" s="226"/>
      <c r="T51" s="228">
        <v>7.4999999999999997E-3</v>
      </c>
      <c r="U51" s="229">
        <v>7.4999999999999997E-3</v>
      </c>
      <c r="V51" s="229">
        <v>7.4999999999999997E-3</v>
      </c>
      <c r="W51" s="229">
        <v>7.4999999999999997E-3</v>
      </c>
      <c r="X51" s="229">
        <v>7.4999999999999997E-3</v>
      </c>
      <c r="Y51" s="202">
        <v>5.6249999999999998E-3</v>
      </c>
      <c r="Z51" s="229">
        <v>0</v>
      </c>
      <c r="AA51" s="229">
        <v>0</v>
      </c>
      <c r="AB51" s="229">
        <v>0</v>
      </c>
      <c r="AC51" s="229">
        <v>0</v>
      </c>
      <c r="AD51" s="229">
        <v>0</v>
      </c>
      <c r="AE51" s="229">
        <v>0</v>
      </c>
      <c r="AF51" s="223">
        <f t="shared" si="0"/>
        <v>3.6637499999999994</v>
      </c>
      <c r="AG51" s="224">
        <f t="shared" si="29"/>
        <v>33.33333333333335</v>
      </c>
      <c r="AH51" s="224">
        <f t="shared" si="30"/>
        <v>17.857142857142861</v>
      </c>
      <c r="AI51" s="224">
        <f t="shared" si="31"/>
        <v>4.9999999999999822</v>
      </c>
      <c r="AJ51" s="224">
        <f t="shared" si="32"/>
        <v>37.931034482758633</v>
      </c>
      <c r="AK51" s="224">
        <f t="shared" si="33"/>
        <v>15.999999999999993</v>
      </c>
      <c r="AL51" s="224">
        <f t="shared" si="34"/>
        <v>4.1666666666666741</v>
      </c>
      <c r="AM51" s="224">
        <f t="shared" si="35"/>
        <v>14.285714285714279</v>
      </c>
      <c r="AN51" s="224">
        <f t="shared" si="36"/>
        <v>25.373134328358194</v>
      </c>
      <c r="AO51" s="224">
        <f t="shared" si="37"/>
        <v>19.642857142857139</v>
      </c>
      <c r="AP51" s="224">
        <f t="shared" si="38"/>
        <v>8.7378640776699221</v>
      </c>
      <c r="AQ51" s="224">
        <f t="shared" si="39"/>
        <v>21.176470588235308</v>
      </c>
      <c r="AR51" s="224">
        <f t="shared" si="40"/>
        <v>65.048543689320383</v>
      </c>
      <c r="AS51" s="224">
        <f t="shared" si="13"/>
        <v>56.060606060606055</v>
      </c>
      <c r="AT51" s="224">
        <f t="shared" si="14"/>
        <v>450.00000000000011</v>
      </c>
      <c r="AU51" s="224">
        <f t="shared" si="15"/>
        <v>0</v>
      </c>
      <c r="AV51" s="224">
        <f t="shared" si="41"/>
        <v>0</v>
      </c>
      <c r="AW51" s="224">
        <f t="shared" si="42"/>
        <v>0</v>
      </c>
      <c r="AX51" s="224">
        <f t="shared" si="43"/>
        <v>0</v>
      </c>
      <c r="AY51" s="224">
        <f t="shared" si="44"/>
        <v>0</v>
      </c>
      <c r="AZ51" s="224">
        <f t="shared" si="45"/>
        <v>33.333333333333329</v>
      </c>
      <c r="BA51" s="224" t="str">
        <f t="shared" si="46"/>
        <v>n/a</v>
      </c>
      <c r="BB51" s="224" t="str">
        <f t="shared" si="47"/>
        <v>n/a</v>
      </c>
      <c r="BC51" s="224" t="str">
        <f t="shared" si="48"/>
        <v>n/a</v>
      </c>
      <c r="BD51" s="224" t="str">
        <f t="shared" si="49"/>
        <v>n/a</v>
      </c>
      <c r="BE51" s="224" t="str">
        <f t="shared" si="50"/>
        <v>n/a</v>
      </c>
      <c r="BF51" s="224" t="str">
        <f t="shared" si="51"/>
        <v>n/a</v>
      </c>
      <c r="BG51" s="224">
        <f t="shared" si="27"/>
        <v>40.397335042299815</v>
      </c>
      <c r="BH51" s="182">
        <f t="shared" si="28"/>
        <v>98.21350209167575</v>
      </c>
    </row>
    <row r="52" spans="1:60" ht="11.25" customHeight="1" x14ac:dyDescent="0.2">
      <c r="A52" s="248" t="s">
        <v>1769</v>
      </c>
      <c r="B52" s="97" t="s">
        <v>621</v>
      </c>
      <c r="C52" s="215">
        <v>2.29</v>
      </c>
      <c r="D52" s="216">
        <v>2.25</v>
      </c>
      <c r="E52" s="216">
        <v>2.21</v>
      </c>
      <c r="F52" s="216">
        <v>2.17</v>
      </c>
      <c r="G52" s="216">
        <v>2.12</v>
      </c>
      <c r="H52" s="216">
        <v>2.08</v>
      </c>
      <c r="I52" s="216">
        <v>2.0699999999999998</v>
      </c>
      <c r="J52" s="217">
        <v>2</v>
      </c>
      <c r="K52" s="223">
        <v>1.97</v>
      </c>
      <c r="L52" s="216">
        <v>1.93</v>
      </c>
      <c r="M52" s="216">
        <v>1.89</v>
      </c>
      <c r="N52" s="216">
        <v>1.85</v>
      </c>
      <c r="O52" s="216">
        <v>1.72</v>
      </c>
      <c r="P52" s="226"/>
      <c r="Q52" s="216">
        <v>1.63</v>
      </c>
      <c r="R52" s="232">
        <v>1.52</v>
      </c>
      <c r="S52" s="226"/>
      <c r="T52" s="228">
        <v>1.26</v>
      </c>
      <c r="U52" s="229">
        <v>1.44</v>
      </c>
      <c r="V52" s="202">
        <v>1.68</v>
      </c>
      <c r="W52" s="202">
        <v>1.64</v>
      </c>
      <c r="X52" s="229">
        <v>1.6</v>
      </c>
      <c r="Y52" s="202">
        <v>1.6</v>
      </c>
      <c r="Z52" s="202">
        <v>1.59</v>
      </c>
      <c r="AA52" s="202">
        <v>1.52</v>
      </c>
      <c r="AB52" s="202">
        <v>1.44</v>
      </c>
      <c r="AC52" s="202">
        <v>1.4</v>
      </c>
      <c r="AD52" s="202">
        <v>1.32</v>
      </c>
      <c r="AE52" s="202">
        <v>1.24</v>
      </c>
      <c r="AF52" s="223">
        <f t="shared" si="0"/>
        <v>47.430000000000007</v>
      </c>
      <c r="AG52" s="224">
        <f t="shared" si="29"/>
        <v>1.7777777777777892</v>
      </c>
      <c r="AH52" s="224">
        <f t="shared" si="30"/>
        <v>1.8099547511312153</v>
      </c>
      <c r="AI52" s="224">
        <f t="shared" si="31"/>
        <v>1.8433179723502224</v>
      </c>
      <c r="AJ52" s="224">
        <f t="shared" si="32"/>
        <v>2.3584905660377187</v>
      </c>
      <c r="AK52" s="224">
        <f t="shared" si="33"/>
        <v>1.9230769230769162</v>
      </c>
      <c r="AL52" s="224">
        <f t="shared" si="34"/>
        <v>0.48309178743961567</v>
      </c>
      <c r="AM52" s="224">
        <f t="shared" si="35"/>
        <v>3.499999999999992</v>
      </c>
      <c r="AN52" s="224">
        <f t="shared" si="36"/>
        <v>1.5228426395939021</v>
      </c>
      <c r="AO52" s="224">
        <f t="shared" si="37"/>
        <v>2.0725388601036343</v>
      </c>
      <c r="AP52" s="224">
        <f t="shared" si="38"/>
        <v>2.1164021164021163</v>
      </c>
      <c r="AQ52" s="224">
        <f t="shared" si="39"/>
        <v>2.1621621621621623</v>
      </c>
      <c r="AR52" s="224">
        <f t="shared" si="40"/>
        <v>7.5581395348837344</v>
      </c>
      <c r="AS52" s="224">
        <f t="shared" si="13"/>
        <v>5.5214723926380493</v>
      </c>
      <c r="AT52" s="224">
        <f t="shared" si="14"/>
        <v>7.2368421052631415</v>
      </c>
      <c r="AU52" s="224">
        <f t="shared" si="15"/>
        <v>20.634920634920629</v>
      </c>
      <c r="AV52" s="224">
        <f t="shared" si="41"/>
        <v>-12.5</v>
      </c>
      <c r="AW52" s="224">
        <f t="shared" si="42"/>
        <v>-14.28571428571429</v>
      </c>
      <c r="AX52" s="224">
        <f t="shared" si="43"/>
        <v>2.4390243902439046</v>
      </c>
      <c r="AY52" s="224">
        <f t="shared" si="44"/>
        <v>2.4999999999999911</v>
      </c>
      <c r="AZ52" s="224">
        <f t="shared" si="45"/>
        <v>0</v>
      </c>
      <c r="BA52" s="224">
        <f t="shared" si="46"/>
        <v>0.62893081761006275</v>
      </c>
      <c r="BB52" s="224">
        <f t="shared" si="47"/>
        <v>4.6052631578947345</v>
      </c>
      <c r="BC52" s="224">
        <f t="shared" si="48"/>
        <v>5.555555555555558</v>
      </c>
      <c r="BD52" s="224">
        <f t="shared" si="49"/>
        <v>2.8571428571428692</v>
      </c>
      <c r="BE52" s="224">
        <f t="shared" si="50"/>
        <v>6.0606060606060552</v>
      </c>
      <c r="BF52" s="224">
        <f t="shared" si="51"/>
        <v>6.4516129032258229</v>
      </c>
      <c r="BG52" s="224">
        <f t="shared" si="27"/>
        <v>2.5705173723209827</v>
      </c>
      <c r="BH52" s="182">
        <f t="shared" si="28"/>
        <v>6.1736553514657482</v>
      </c>
    </row>
    <row r="53" spans="1:60" ht="11.25" customHeight="1" x14ac:dyDescent="0.2">
      <c r="A53" s="225" t="s">
        <v>1770</v>
      </c>
      <c r="B53" s="97" t="s">
        <v>623</v>
      </c>
      <c r="C53" s="215">
        <v>1.04</v>
      </c>
      <c r="D53" s="216">
        <v>1</v>
      </c>
      <c r="E53" s="216">
        <v>0.96</v>
      </c>
      <c r="F53" s="216">
        <v>0.88</v>
      </c>
      <c r="G53" s="216">
        <v>0.8</v>
      </c>
      <c r="H53" s="216">
        <v>0.75</v>
      </c>
      <c r="I53" s="216">
        <v>0.7</v>
      </c>
      <c r="J53" s="217">
        <v>0.63</v>
      </c>
      <c r="K53" s="223">
        <v>0.56000000000000005</v>
      </c>
      <c r="L53" s="216">
        <v>0.5</v>
      </c>
      <c r="M53" s="216">
        <v>0.44</v>
      </c>
      <c r="N53" s="216">
        <v>0.4</v>
      </c>
      <c r="O53" s="231">
        <v>0.36</v>
      </c>
      <c r="P53" s="226"/>
      <c r="Q53" s="216">
        <v>0.35149999999999998</v>
      </c>
      <c r="R53" s="227">
        <v>0.32600000000000001</v>
      </c>
      <c r="S53" s="231"/>
      <c r="T53" s="227">
        <v>0.32600000000000001</v>
      </c>
      <c r="U53" s="238">
        <v>0.32600000000000001</v>
      </c>
      <c r="V53" s="202">
        <v>0.30349999999999999</v>
      </c>
      <c r="W53" s="202">
        <v>0.27650000000000002</v>
      </c>
      <c r="X53" s="202">
        <v>0.26250000000000001</v>
      </c>
      <c r="Y53" s="202">
        <v>0.2525</v>
      </c>
      <c r="Z53" s="202">
        <v>0.24249999999999999</v>
      </c>
      <c r="AA53" s="202">
        <v>0.23250000000000001</v>
      </c>
      <c r="AB53" s="202">
        <v>0.2225</v>
      </c>
      <c r="AC53" s="202">
        <v>0.21249999999999999</v>
      </c>
      <c r="AD53" s="229">
        <v>0.21</v>
      </c>
      <c r="AE53" s="229">
        <v>0.21</v>
      </c>
      <c r="AF53" s="223">
        <f t="shared" si="0"/>
        <v>12.774500000000002</v>
      </c>
      <c r="AG53" s="224">
        <f t="shared" si="29"/>
        <v>4.0000000000000036</v>
      </c>
      <c r="AH53" s="224">
        <f t="shared" si="30"/>
        <v>4.1666666666666741</v>
      </c>
      <c r="AI53" s="224">
        <f t="shared" si="31"/>
        <v>9.0909090909090828</v>
      </c>
      <c r="AJ53" s="224">
        <f t="shared" si="32"/>
        <v>9.9999999999999858</v>
      </c>
      <c r="AK53" s="224">
        <f t="shared" si="33"/>
        <v>6.6666666666666652</v>
      </c>
      <c r="AL53" s="224">
        <f t="shared" si="34"/>
        <v>7.1428571428571397</v>
      </c>
      <c r="AM53" s="224">
        <f t="shared" si="35"/>
        <v>11.111111111111093</v>
      </c>
      <c r="AN53" s="224">
        <f t="shared" si="36"/>
        <v>12.5</v>
      </c>
      <c r="AO53" s="224">
        <f t="shared" si="37"/>
        <v>12.000000000000011</v>
      </c>
      <c r="AP53" s="224">
        <f t="shared" si="38"/>
        <v>13.636363636363647</v>
      </c>
      <c r="AQ53" s="224">
        <f t="shared" si="39"/>
        <v>9.9999999999999858</v>
      </c>
      <c r="AR53" s="224">
        <f t="shared" si="40"/>
        <v>11.111111111111116</v>
      </c>
      <c r="AS53" s="224">
        <f t="shared" si="13"/>
        <v>2.4182076813655806</v>
      </c>
      <c r="AT53" s="224">
        <f t="shared" si="14"/>
        <v>7.8220858895705403</v>
      </c>
      <c r="AU53" s="224">
        <f t="shared" si="15"/>
        <v>0</v>
      </c>
      <c r="AV53" s="224">
        <f t="shared" si="41"/>
        <v>0</v>
      </c>
      <c r="AW53" s="224">
        <f t="shared" si="42"/>
        <v>7.4135090609555254</v>
      </c>
      <c r="AX53" s="224">
        <f t="shared" si="43"/>
        <v>9.7649186256780993</v>
      </c>
      <c r="AY53" s="224">
        <f t="shared" si="44"/>
        <v>5.3333333333333455</v>
      </c>
      <c r="AZ53" s="224">
        <f t="shared" si="45"/>
        <v>3.9603960396039639</v>
      </c>
      <c r="BA53" s="224">
        <f t="shared" si="46"/>
        <v>4.1237113402061931</v>
      </c>
      <c r="BB53" s="224">
        <f t="shared" si="47"/>
        <v>4.3010752688172005</v>
      </c>
      <c r="BC53" s="224">
        <f t="shared" si="48"/>
        <v>4.4943820224719211</v>
      </c>
      <c r="BD53" s="224">
        <f t="shared" si="49"/>
        <v>4.705882352941182</v>
      </c>
      <c r="BE53" s="224">
        <f t="shared" si="50"/>
        <v>1.1904761904761862</v>
      </c>
      <c r="BF53" s="224">
        <f t="shared" si="51"/>
        <v>0</v>
      </c>
      <c r="BG53" s="224">
        <f t="shared" si="27"/>
        <v>6.4212947396578901</v>
      </c>
      <c r="BH53" s="182">
        <f t="shared" si="28"/>
        <v>4.0657981809067723</v>
      </c>
    </row>
    <row r="54" spans="1:60" ht="11.25" customHeight="1" x14ac:dyDescent="0.2">
      <c r="A54" s="278" t="s">
        <v>1388</v>
      </c>
      <c r="B54" s="119" t="s">
        <v>1389</v>
      </c>
      <c r="C54" s="215">
        <v>4.4800000000000004</v>
      </c>
      <c r="D54" s="216">
        <v>3.72</v>
      </c>
      <c r="E54" s="216">
        <v>3.08</v>
      </c>
      <c r="F54" s="216">
        <v>2.44</v>
      </c>
      <c r="G54" s="216">
        <v>1.88</v>
      </c>
      <c r="H54" s="216">
        <v>1.6</v>
      </c>
      <c r="I54" s="231">
        <v>1.28</v>
      </c>
      <c r="J54" s="217">
        <v>1.3332999999999999</v>
      </c>
      <c r="K54" s="230">
        <v>1.1299999999999999</v>
      </c>
      <c r="L54" s="255">
        <v>0.83</v>
      </c>
      <c r="M54" s="218">
        <v>0.88</v>
      </c>
      <c r="N54" s="218">
        <v>0.42</v>
      </c>
      <c r="O54" s="255">
        <v>0</v>
      </c>
      <c r="P54" s="270"/>
      <c r="Q54" s="255">
        <v>0</v>
      </c>
      <c r="R54" s="220">
        <v>0</v>
      </c>
      <c r="S54" s="270"/>
      <c r="T54" s="220">
        <v>0</v>
      </c>
      <c r="U54" s="258">
        <v>0</v>
      </c>
      <c r="V54" s="222">
        <v>0</v>
      </c>
      <c r="W54" s="222">
        <v>0</v>
      </c>
      <c r="X54" s="222">
        <v>0</v>
      </c>
      <c r="Y54" s="222">
        <v>0</v>
      </c>
      <c r="Z54" s="222">
        <v>0</v>
      </c>
      <c r="AA54" s="222">
        <v>0</v>
      </c>
      <c r="AB54" s="222">
        <v>0</v>
      </c>
      <c r="AC54" s="222">
        <v>0</v>
      </c>
      <c r="AD54" s="222">
        <v>0</v>
      </c>
      <c r="AE54" s="222">
        <v>0</v>
      </c>
      <c r="AF54" s="223">
        <f t="shared" si="0"/>
        <v>23.073300000000003</v>
      </c>
      <c r="AG54" s="224">
        <f t="shared" si="29"/>
        <v>20.430107526881724</v>
      </c>
      <c r="AH54" s="224">
        <f t="shared" si="30"/>
        <v>20.779220779220786</v>
      </c>
      <c r="AI54" s="224">
        <f t="shared" si="31"/>
        <v>26.229508196721319</v>
      </c>
      <c r="AJ54" s="224">
        <f t="shared" si="32"/>
        <v>29.787234042553191</v>
      </c>
      <c r="AK54" s="224">
        <f t="shared" si="33"/>
        <v>17.499999999999982</v>
      </c>
      <c r="AL54" s="224">
        <f t="shared" si="34"/>
        <v>25</v>
      </c>
      <c r="AM54" s="224">
        <f t="shared" si="35"/>
        <v>-3.9975999399984974</v>
      </c>
      <c r="AN54" s="224">
        <f t="shared" si="36"/>
        <v>17.991150442477878</v>
      </c>
      <c r="AO54" s="224">
        <f t="shared" si="37"/>
        <v>36.144578313252993</v>
      </c>
      <c r="AP54" s="224">
        <f t="shared" si="38"/>
        <v>-5.6818181818181879</v>
      </c>
      <c r="AQ54" s="224">
        <f t="shared" si="39"/>
        <v>109.52380952380953</v>
      </c>
      <c r="AR54" s="224" t="str">
        <f t="shared" si="40"/>
        <v>n/a</v>
      </c>
      <c r="AS54" s="224" t="str">
        <f t="shared" si="13"/>
        <v>n/a</v>
      </c>
      <c r="AT54" s="224" t="str">
        <f t="shared" si="14"/>
        <v>n/a</v>
      </c>
      <c r="AU54" s="224" t="str">
        <f t="shared" si="15"/>
        <v>n/a</v>
      </c>
      <c r="AV54" s="224" t="str">
        <f t="shared" si="41"/>
        <v>n/a</v>
      </c>
      <c r="AW54" s="224" t="str">
        <f t="shared" si="42"/>
        <v>n/a</v>
      </c>
      <c r="AX54" s="224" t="str">
        <f t="shared" si="43"/>
        <v>n/a</v>
      </c>
      <c r="AY54" s="224" t="str">
        <f t="shared" si="44"/>
        <v>n/a</v>
      </c>
      <c r="AZ54" s="224" t="str">
        <f t="shared" si="45"/>
        <v>n/a</v>
      </c>
      <c r="BA54" s="224" t="str">
        <f t="shared" si="46"/>
        <v>n/a</v>
      </c>
      <c r="BB54" s="224" t="str">
        <f t="shared" si="47"/>
        <v>n/a</v>
      </c>
      <c r="BC54" s="224" t="str">
        <f t="shared" si="48"/>
        <v>n/a</v>
      </c>
      <c r="BD54" s="224" t="str">
        <f t="shared" si="49"/>
        <v>n/a</v>
      </c>
      <c r="BE54" s="224" t="str">
        <f t="shared" si="50"/>
        <v>n/a</v>
      </c>
      <c r="BF54" s="224" t="str">
        <f t="shared" si="51"/>
        <v>n/a</v>
      </c>
      <c r="BG54" s="224">
        <f t="shared" si="27"/>
        <v>26.700562791190976</v>
      </c>
      <c r="BH54" s="182">
        <f t="shared" si="28"/>
        <v>30.310727286384246</v>
      </c>
    </row>
    <row r="55" spans="1:60" ht="11.25" customHeight="1" x14ac:dyDescent="0.2">
      <c r="A55" s="208" t="s">
        <v>1771</v>
      </c>
      <c r="B55" s="240" t="s">
        <v>156</v>
      </c>
      <c r="C55" s="215">
        <v>1.1399999999999999</v>
      </c>
      <c r="D55" s="216">
        <v>1.0900000000000001</v>
      </c>
      <c r="E55" s="216">
        <v>1.05640776699029</v>
      </c>
      <c r="F55" s="216">
        <v>1.02563106796117</v>
      </c>
      <c r="G55" s="216">
        <v>0.95880855877085502</v>
      </c>
      <c r="H55" s="216">
        <v>0.93095672880605895</v>
      </c>
      <c r="I55" s="216">
        <v>0.90384148427772704</v>
      </c>
      <c r="J55" s="217">
        <v>0.86076631901945999</v>
      </c>
      <c r="K55" s="223">
        <v>0.81918969767842897</v>
      </c>
      <c r="L55" s="241">
        <v>0.79532980357129002</v>
      </c>
      <c r="M55" s="241">
        <v>0.77780027498578896</v>
      </c>
      <c r="N55" s="241">
        <v>0.76254928920175402</v>
      </c>
      <c r="O55" s="241">
        <v>0.75875551164353705</v>
      </c>
      <c r="P55" s="249"/>
      <c r="Q55" s="241">
        <v>0.73293857093594195</v>
      </c>
      <c r="R55" s="242">
        <v>0.71336097205039095</v>
      </c>
      <c r="S55" s="249"/>
      <c r="T55" s="235">
        <v>0.67241433753721802</v>
      </c>
      <c r="U55" s="244">
        <v>0.65282945391962899</v>
      </c>
      <c r="V55" s="244">
        <v>0.64149023291069995</v>
      </c>
      <c r="W55" s="244">
        <v>0.60845365610422497</v>
      </c>
      <c r="X55" s="244">
        <v>0.59072736357937705</v>
      </c>
      <c r="Y55" s="244">
        <v>0.56167519815744005</v>
      </c>
      <c r="Z55" s="244">
        <v>0.52789112708786901</v>
      </c>
      <c r="AA55" s="244">
        <v>0.48129954270685898</v>
      </c>
      <c r="AB55" s="244">
        <v>0.43533531958237498</v>
      </c>
      <c r="AC55" s="244">
        <v>0.38079493460004898</v>
      </c>
      <c r="AD55" s="244">
        <v>0.33420335021903802</v>
      </c>
      <c r="AE55" s="244">
        <v>0.29526690797884098</v>
      </c>
      <c r="AF55" s="223">
        <f t="shared" si="0"/>
        <v>19.50871747027632</v>
      </c>
      <c r="AG55" s="224">
        <f t="shared" si="29"/>
        <v>4.5871559633027248</v>
      </c>
      <c r="AH55" s="224">
        <f t="shared" si="30"/>
        <v>3.1798547927581522</v>
      </c>
      <c r="AI55" s="224">
        <f t="shared" si="31"/>
        <v>3.0007572889050982</v>
      </c>
      <c r="AJ55" s="224">
        <f t="shared" si="32"/>
        <v>6.9693275658675891</v>
      </c>
      <c r="AK55" s="224">
        <f t="shared" si="33"/>
        <v>2.9917426989883422</v>
      </c>
      <c r="AL55" s="224">
        <f t="shared" si="34"/>
        <v>3.0000000000000027</v>
      </c>
      <c r="AM55" s="224">
        <f t="shared" si="35"/>
        <v>5.0042809885191719</v>
      </c>
      <c r="AN55" s="224">
        <f t="shared" si="36"/>
        <v>5.0753349875930498</v>
      </c>
      <c r="AO55" s="224">
        <f t="shared" si="37"/>
        <v>3.0000000000000249</v>
      </c>
      <c r="AP55" s="224">
        <f t="shared" si="38"/>
        <v>2.2537313432836381</v>
      </c>
      <c r="AQ55" s="224">
        <f t="shared" si="39"/>
        <v>1.9999999999999796</v>
      </c>
      <c r="AR55" s="224">
        <f t="shared" si="40"/>
        <v>0.49999999999990052</v>
      </c>
      <c r="AS55" s="224">
        <f t="shared" si="13"/>
        <v>3.5223880597015977</v>
      </c>
      <c r="AT55" s="224">
        <f t="shared" si="14"/>
        <v>2.7444168734490404</v>
      </c>
      <c r="AU55" s="224">
        <f t="shared" si="15"/>
        <v>6.0894945612171014</v>
      </c>
      <c r="AV55" s="224">
        <f t="shared" si="41"/>
        <v>3.0000000000000249</v>
      </c>
      <c r="AW55" s="224">
        <f t="shared" si="42"/>
        <v>1.767637358635743</v>
      </c>
      <c r="AX55" s="224">
        <f t="shared" si="43"/>
        <v>5.4295962354799165</v>
      </c>
      <c r="AY55" s="224">
        <f t="shared" si="44"/>
        <v>3.0007569680604362</v>
      </c>
      <c r="AZ55" s="224">
        <f t="shared" si="45"/>
        <v>5.1724137931035363</v>
      </c>
      <c r="BA55" s="224">
        <f t="shared" si="46"/>
        <v>6.3998179427531054</v>
      </c>
      <c r="BB55" s="224">
        <f t="shared" si="47"/>
        <v>9.6803716286485653</v>
      </c>
      <c r="BC55" s="224">
        <f t="shared" si="48"/>
        <v>10.558349175200931</v>
      </c>
      <c r="BD55" s="224">
        <f t="shared" si="49"/>
        <v>14.322770611329183</v>
      </c>
      <c r="BE55" s="224">
        <f t="shared" si="50"/>
        <v>13.941088367448939</v>
      </c>
      <c r="BF55" s="224">
        <f t="shared" si="51"/>
        <v>13.186862864763448</v>
      </c>
      <c r="BG55" s="224">
        <f t="shared" si="27"/>
        <v>5.3991596180388175</v>
      </c>
      <c r="BH55" s="182">
        <f t="shared" si="28"/>
        <v>3.856457947701466</v>
      </c>
    </row>
    <row r="56" spans="1:60" ht="11.25" customHeight="1" x14ac:dyDescent="0.2">
      <c r="A56" s="127" t="s">
        <v>1772</v>
      </c>
      <c r="B56" s="97" t="s">
        <v>161</v>
      </c>
      <c r="C56" s="215">
        <v>1.2298</v>
      </c>
      <c r="D56" s="216">
        <v>1.1820999999999999</v>
      </c>
      <c r="E56" s="216">
        <v>1.1361000000000001</v>
      </c>
      <c r="F56" s="216">
        <v>1.0916999999999999</v>
      </c>
      <c r="G56" s="216">
        <v>1.0466</v>
      </c>
      <c r="H56" s="216">
        <v>1.0059</v>
      </c>
      <c r="I56" s="216">
        <v>0.98370000000000002</v>
      </c>
      <c r="J56" s="217">
        <v>0.95489999999999997</v>
      </c>
      <c r="K56" s="223">
        <v>0.92689999999999995</v>
      </c>
      <c r="L56" s="216">
        <v>0.89970000000000006</v>
      </c>
      <c r="M56" s="216">
        <v>0.87319999999999998</v>
      </c>
      <c r="N56" s="216">
        <v>0.84789999999999999</v>
      </c>
      <c r="O56" s="216">
        <v>0.82269999999999999</v>
      </c>
      <c r="P56" s="226"/>
      <c r="Q56" s="216">
        <v>0.79610000000000003</v>
      </c>
      <c r="R56" s="232">
        <v>0.76239999999999997</v>
      </c>
      <c r="S56" s="226"/>
      <c r="T56" s="260">
        <v>0.75290000000000001</v>
      </c>
      <c r="U56" s="260">
        <v>0.72250000000000003</v>
      </c>
      <c r="V56" s="202">
        <v>0.70720000000000005</v>
      </c>
      <c r="W56" s="202">
        <v>0.66400000000000003</v>
      </c>
      <c r="X56" s="202">
        <v>0.61339999999999995</v>
      </c>
      <c r="Y56" s="202">
        <v>0.58050000000000002</v>
      </c>
      <c r="Z56" s="202">
        <v>0.55330000000000001</v>
      </c>
      <c r="AA56" s="202">
        <v>0.53268000000000004</v>
      </c>
      <c r="AB56" s="202">
        <v>0.51556000000000002</v>
      </c>
      <c r="AC56" s="202">
        <v>0.49334</v>
      </c>
      <c r="AD56" s="202">
        <v>0.48665999999999998</v>
      </c>
      <c r="AE56" s="202">
        <v>0.47110000000000002</v>
      </c>
      <c r="AF56" s="223">
        <f t="shared" si="0"/>
        <v>21.652839999999998</v>
      </c>
      <c r="AG56" s="224">
        <f t="shared" si="29"/>
        <v>4.0351916081549755</v>
      </c>
      <c r="AH56" s="224">
        <f t="shared" si="30"/>
        <v>4.0489393539300922</v>
      </c>
      <c r="AI56" s="224">
        <f t="shared" si="31"/>
        <v>4.067051387743903</v>
      </c>
      <c r="AJ56" s="224">
        <f t="shared" si="32"/>
        <v>4.3091916682591158</v>
      </c>
      <c r="AK56" s="224">
        <f t="shared" si="33"/>
        <v>4.0461278457103012</v>
      </c>
      <c r="AL56" s="224">
        <f t="shared" si="34"/>
        <v>2.256785605367484</v>
      </c>
      <c r="AM56" s="224">
        <f t="shared" si="35"/>
        <v>3.0160226201696672</v>
      </c>
      <c r="AN56" s="224">
        <f t="shared" si="36"/>
        <v>3.0208220951559062</v>
      </c>
      <c r="AO56" s="224">
        <f t="shared" si="37"/>
        <v>3.0232299655440498</v>
      </c>
      <c r="AP56" s="224">
        <f t="shared" si="38"/>
        <v>3.0348144754924533</v>
      </c>
      <c r="AQ56" s="224">
        <f t="shared" si="39"/>
        <v>2.9838424342493175</v>
      </c>
      <c r="AR56" s="224">
        <f t="shared" si="40"/>
        <v>3.0630849641424485</v>
      </c>
      <c r="AS56" s="224">
        <f t="shared" si="13"/>
        <v>3.3412887828162319</v>
      </c>
      <c r="AT56" s="224">
        <f t="shared" si="14"/>
        <v>4.4202518363064103</v>
      </c>
      <c r="AU56" s="224">
        <f t="shared" si="15"/>
        <v>1.2617877540177957</v>
      </c>
      <c r="AV56" s="224">
        <f t="shared" si="41"/>
        <v>4.2076124567474116</v>
      </c>
      <c r="AW56" s="224">
        <f t="shared" si="42"/>
        <v>2.1634615384615419</v>
      </c>
      <c r="AX56" s="224">
        <f t="shared" si="43"/>
        <v>6.5060240963855431</v>
      </c>
      <c r="AY56" s="224">
        <f t="shared" si="44"/>
        <v>8.2491033583306219</v>
      </c>
      <c r="AZ56" s="224">
        <f t="shared" si="45"/>
        <v>5.6675279931093669</v>
      </c>
      <c r="BA56" s="224">
        <f t="shared" si="46"/>
        <v>4.9159587926983495</v>
      </c>
      <c r="BB56" s="224">
        <f t="shared" si="47"/>
        <v>3.8709919651573221</v>
      </c>
      <c r="BC56" s="224">
        <f t="shared" si="48"/>
        <v>3.3206610287842331</v>
      </c>
      <c r="BD56" s="224">
        <f t="shared" si="49"/>
        <v>4.5039931892812302</v>
      </c>
      <c r="BE56" s="224">
        <f t="shared" si="50"/>
        <v>1.3726215427608546</v>
      </c>
      <c r="BF56" s="224">
        <f t="shared" si="51"/>
        <v>3.3029080874548811</v>
      </c>
      <c r="BG56" s="224">
        <f t="shared" si="27"/>
        <v>3.7695883248550581</v>
      </c>
      <c r="BH56" s="182">
        <f t="shared" si="28"/>
        <v>1.4844196723200904</v>
      </c>
    </row>
    <row r="57" spans="1:60" ht="11.25" customHeight="1" x14ac:dyDescent="0.2">
      <c r="A57" s="127" t="s">
        <v>627</v>
      </c>
      <c r="B57" s="97" t="s">
        <v>628</v>
      </c>
      <c r="C57" s="215">
        <v>0.93</v>
      </c>
      <c r="D57" s="216">
        <v>0.89</v>
      </c>
      <c r="E57" s="216">
        <v>0.85</v>
      </c>
      <c r="F57" s="216">
        <v>0.81</v>
      </c>
      <c r="G57" s="216">
        <v>0.76</v>
      </c>
      <c r="H57" s="216">
        <v>0.72</v>
      </c>
      <c r="I57" s="216">
        <v>0.69</v>
      </c>
      <c r="J57" s="217">
        <v>0.62</v>
      </c>
      <c r="K57" s="223">
        <v>0.5</v>
      </c>
      <c r="L57" s="216">
        <v>0.45</v>
      </c>
      <c r="M57" s="216">
        <v>0.41</v>
      </c>
      <c r="N57" s="216">
        <v>0.37</v>
      </c>
      <c r="O57" s="216">
        <v>0.33</v>
      </c>
      <c r="P57" s="226"/>
      <c r="Q57" s="216">
        <v>0.23</v>
      </c>
      <c r="R57" s="227">
        <v>0.04</v>
      </c>
      <c r="S57" s="226"/>
      <c r="T57" s="261">
        <v>0.04</v>
      </c>
      <c r="U57" s="261">
        <v>0.47</v>
      </c>
      <c r="V57" s="202">
        <v>1.27</v>
      </c>
      <c r="W57" s="202">
        <v>1.22</v>
      </c>
      <c r="X57" s="202">
        <v>1.1399999999999999</v>
      </c>
      <c r="Y57" s="202">
        <v>1.06</v>
      </c>
      <c r="Z57" s="202">
        <v>0.97667000000000004</v>
      </c>
      <c r="AA57" s="202">
        <v>0.88668000000000002</v>
      </c>
      <c r="AB57" s="202">
        <v>0.80789</v>
      </c>
      <c r="AC57" s="202">
        <v>0.73939999999999995</v>
      </c>
      <c r="AD57" s="202">
        <v>0.67108000000000001</v>
      </c>
      <c r="AE57" s="229">
        <v>0.63912000000000002</v>
      </c>
      <c r="AF57" s="223">
        <f t="shared" si="0"/>
        <v>18.52084</v>
      </c>
      <c r="AG57" s="224">
        <f t="shared" si="29"/>
        <v>4.4943820224719211</v>
      </c>
      <c r="AH57" s="224">
        <f t="shared" si="30"/>
        <v>4.705882352941182</v>
      </c>
      <c r="AI57" s="224">
        <f t="shared" si="31"/>
        <v>4.9382716049382713</v>
      </c>
      <c r="AJ57" s="224">
        <f t="shared" si="32"/>
        <v>6.578947368421062</v>
      </c>
      <c r="AK57" s="224">
        <f t="shared" si="33"/>
        <v>5.555555555555558</v>
      </c>
      <c r="AL57" s="224">
        <f t="shared" si="34"/>
        <v>4.3478260869565188</v>
      </c>
      <c r="AM57" s="224">
        <f t="shared" si="35"/>
        <v>11.290322580645151</v>
      </c>
      <c r="AN57" s="224">
        <f t="shared" si="36"/>
        <v>24</v>
      </c>
      <c r="AO57" s="224">
        <f t="shared" si="37"/>
        <v>11.111111111111116</v>
      </c>
      <c r="AP57" s="224">
        <f t="shared" si="38"/>
        <v>9.7560975609756184</v>
      </c>
      <c r="AQ57" s="224">
        <f t="shared" si="39"/>
        <v>10.810810810810811</v>
      </c>
      <c r="AR57" s="224">
        <f t="shared" si="40"/>
        <v>12.12121212121211</v>
      </c>
      <c r="AS57" s="224">
        <f t="shared" si="13"/>
        <v>43.478260869565212</v>
      </c>
      <c r="AT57" s="224">
        <f t="shared" si="14"/>
        <v>475</v>
      </c>
      <c r="AU57" s="224">
        <f t="shared" si="15"/>
        <v>0</v>
      </c>
      <c r="AV57" s="224">
        <f t="shared" si="41"/>
        <v>-91.489361702127653</v>
      </c>
      <c r="AW57" s="224">
        <f t="shared" si="42"/>
        <v>-62.99212598425197</v>
      </c>
      <c r="AX57" s="224">
        <f t="shared" si="43"/>
        <v>4.0983606557376984</v>
      </c>
      <c r="AY57" s="224">
        <f t="shared" si="44"/>
        <v>7.0175438596491224</v>
      </c>
      <c r="AZ57" s="224">
        <f t="shared" si="45"/>
        <v>7.5471698113207308</v>
      </c>
      <c r="BA57" s="224">
        <f t="shared" si="46"/>
        <v>8.532052791628697</v>
      </c>
      <c r="BB57" s="224">
        <f t="shared" si="47"/>
        <v>10.149095502323281</v>
      </c>
      <c r="BC57" s="224">
        <f t="shared" si="48"/>
        <v>9.7525653244872501</v>
      </c>
      <c r="BD57" s="224">
        <f t="shared" si="49"/>
        <v>9.2629158777387097</v>
      </c>
      <c r="BE57" s="224">
        <f t="shared" si="50"/>
        <v>10.180604398879399</v>
      </c>
      <c r="BF57" s="224">
        <f t="shared" si="51"/>
        <v>5.0006258605582721</v>
      </c>
      <c r="BG57" s="224">
        <f t="shared" si="27"/>
        <v>20.971081786213382</v>
      </c>
      <c r="BH57" s="182">
        <f t="shared" si="28"/>
        <v>95.994433894853969</v>
      </c>
    </row>
    <row r="58" spans="1:60" ht="11.25" customHeight="1" x14ac:dyDescent="0.2">
      <c r="A58" s="225" t="s">
        <v>629</v>
      </c>
      <c r="B58" s="97" t="s">
        <v>630</v>
      </c>
      <c r="C58" s="215">
        <v>1.65</v>
      </c>
      <c r="D58" s="216">
        <v>1.6</v>
      </c>
      <c r="E58" s="216">
        <v>1.49</v>
      </c>
      <c r="F58" s="216">
        <v>1.3049999999999999</v>
      </c>
      <c r="G58" s="216">
        <v>1.175</v>
      </c>
      <c r="H58" s="216">
        <v>1.1000000000000001</v>
      </c>
      <c r="I58" s="216">
        <v>1.075</v>
      </c>
      <c r="J58" s="217">
        <v>0.97499999999999998</v>
      </c>
      <c r="K58" s="223">
        <v>0.86580000000000001</v>
      </c>
      <c r="L58" s="231">
        <v>0.76329999999999998</v>
      </c>
      <c r="M58" s="216">
        <v>0.73880000000000001</v>
      </c>
      <c r="N58" s="231">
        <v>0.66539999999999999</v>
      </c>
      <c r="O58" s="216">
        <v>0.60909999999999997</v>
      </c>
      <c r="P58" s="226"/>
      <c r="Q58" s="216">
        <v>0.41589999999999999</v>
      </c>
      <c r="R58" s="232">
        <v>0.33029999999999998</v>
      </c>
      <c r="S58" s="226"/>
      <c r="T58" s="223">
        <v>0.25690000000000002</v>
      </c>
      <c r="U58" s="229">
        <v>0.14680000000000001</v>
      </c>
      <c r="V58" s="229">
        <v>0.44030000000000002</v>
      </c>
      <c r="W58" s="229">
        <v>0.53820000000000001</v>
      </c>
      <c r="X58" s="202">
        <v>0.53820000000000001</v>
      </c>
      <c r="Y58" s="202">
        <v>0.49099999999999999</v>
      </c>
      <c r="Z58" s="229">
        <v>0.44369999999999998</v>
      </c>
      <c r="AA58" s="229">
        <v>0.44369999999999998</v>
      </c>
      <c r="AB58" s="229">
        <v>0.44369999999999998</v>
      </c>
      <c r="AC58" s="202">
        <v>0.44369999999999998</v>
      </c>
      <c r="AD58" s="202">
        <v>0.43759999999999999</v>
      </c>
      <c r="AE58" s="229">
        <v>0.4194</v>
      </c>
      <c r="AF58" s="223">
        <f t="shared" si="0"/>
        <v>19.801799999999997</v>
      </c>
      <c r="AG58" s="224">
        <f t="shared" si="29"/>
        <v>3.1249999999999778</v>
      </c>
      <c r="AH58" s="224">
        <f t="shared" si="30"/>
        <v>7.3825503355704702</v>
      </c>
      <c r="AI58" s="224">
        <f t="shared" si="31"/>
        <v>14.176245210727977</v>
      </c>
      <c r="AJ58" s="224">
        <f t="shared" si="32"/>
        <v>11.063829787234036</v>
      </c>
      <c r="AK58" s="224">
        <f t="shared" si="33"/>
        <v>6.8181818181818121</v>
      </c>
      <c r="AL58" s="224">
        <f t="shared" si="34"/>
        <v>2.3255813953488413</v>
      </c>
      <c r="AM58" s="224">
        <f t="shared" si="35"/>
        <v>10.256410256410264</v>
      </c>
      <c r="AN58" s="224">
        <f t="shared" si="36"/>
        <v>12.612612612612617</v>
      </c>
      <c r="AO58" s="224">
        <f t="shared" si="37"/>
        <v>13.428533997117786</v>
      </c>
      <c r="AP58" s="224">
        <f t="shared" si="38"/>
        <v>3.3161884136437392</v>
      </c>
      <c r="AQ58" s="224">
        <f t="shared" si="39"/>
        <v>11.030958821761349</v>
      </c>
      <c r="AR58" s="224">
        <f t="shared" si="40"/>
        <v>9.2431456246921719</v>
      </c>
      <c r="AS58" s="224">
        <f t="shared" si="13"/>
        <v>46.453474392882896</v>
      </c>
      <c r="AT58" s="224">
        <f t="shared" si="14"/>
        <v>25.915834090221026</v>
      </c>
      <c r="AU58" s="224">
        <f t="shared" si="15"/>
        <v>28.571428571428559</v>
      </c>
      <c r="AV58" s="224">
        <f t="shared" si="41"/>
        <v>75</v>
      </c>
      <c r="AW58" s="224">
        <f t="shared" si="42"/>
        <v>-66.659096070860784</v>
      </c>
      <c r="AX58" s="224">
        <f t="shared" si="43"/>
        <v>-18.190263842437748</v>
      </c>
      <c r="AY58" s="224">
        <f t="shared" si="44"/>
        <v>0</v>
      </c>
      <c r="AZ58" s="224">
        <f t="shared" si="45"/>
        <v>9.6130346232179207</v>
      </c>
      <c r="BA58" s="224">
        <f t="shared" si="46"/>
        <v>10.660356096461566</v>
      </c>
      <c r="BB58" s="224">
        <f t="shared" si="47"/>
        <v>0</v>
      </c>
      <c r="BC58" s="224">
        <f t="shared" si="48"/>
        <v>0</v>
      </c>
      <c r="BD58" s="224">
        <f t="shared" si="49"/>
        <v>0</v>
      </c>
      <c r="BE58" s="224">
        <f t="shared" si="50"/>
        <v>1.3939670932358261</v>
      </c>
      <c r="BF58" s="224">
        <f t="shared" si="51"/>
        <v>4.3395326657129196</v>
      </c>
      <c r="BG58" s="224">
        <f t="shared" si="27"/>
        <v>8.5337502266601231</v>
      </c>
      <c r="BH58" s="182">
        <f t="shared" si="28"/>
        <v>23.221399091144949</v>
      </c>
    </row>
    <row r="59" spans="1:60" ht="11.25" customHeight="1" x14ac:dyDescent="0.2">
      <c r="A59" s="268" t="s">
        <v>5615</v>
      </c>
      <c r="B59" s="119" t="s">
        <v>5604</v>
      </c>
      <c r="C59" s="215">
        <v>0.5</v>
      </c>
      <c r="D59" s="216">
        <v>0.42000000000000004</v>
      </c>
      <c r="E59" s="216">
        <v>0.34500000000000003</v>
      </c>
      <c r="F59" s="216">
        <v>0.15</v>
      </c>
      <c r="G59" s="231">
        <v>0</v>
      </c>
      <c r="H59" s="231">
        <v>0</v>
      </c>
      <c r="I59" s="231">
        <v>0</v>
      </c>
      <c r="J59" s="254">
        <v>0</v>
      </c>
      <c r="K59" s="221">
        <v>0</v>
      </c>
      <c r="L59" s="255">
        <v>0</v>
      </c>
      <c r="M59" s="255">
        <v>0</v>
      </c>
      <c r="N59" s="255">
        <v>0</v>
      </c>
      <c r="O59" s="255">
        <v>0</v>
      </c>
      <c r="P59" s="270"/>
      <c r="Q59" s="258">
        <v>0</v>
      </c>
      <c r="R59" s="287">
        <v>0</v>
      </c>
      <c r="S59" s="132"/>
      <c r="T59" s="220">
        <v>0</v>
      </c>
      <c r="U59" s="258">
        <v>0</v>
      </c>
      <c r="V59" s="222">
        <v>0</v>
      </c>
      <c r="W59" s="222">
        <v>0</v>
      </c>
      <c r="X59" s="222">
        <v>0</v>
      </c>
      <c r="Y59" s="222">
        <v>0</v>
      </c>
      <c r="Z59" s="222">
        <v>0</v>
      </c>
      <c r="AA59" s="222">
        <v>0</v>
      </c>
      <c r="AB59" s="222">
        <v>0</v>
      </c>
      <c r="AC59" s="222">
        <v>0</v>
      </c>
      <c r="AD59" s="222">
        <v>0</v>
      </c>
      <c r="AE59" s="222">
        <v>0</v>
      </c>
      <c r="AF59" s="223">
        <f t="shared" si="0"/>
        <v>1.415</v>
      </c>
      <c r="AG59" s="224">
        <f t="shared" si="29"/>
        <v>19.047619047619047</v>
      </c>
      <c r="AH59" s="224">
        <f t="shared" si="30"/>
        <v>21.739130434782616</v>
      </c>
      <c r="AI59" s="224">
        <f t="shared" si="31"/>
        <v>130.00000000000003</v>
      </c>
      <c r="AJ59" s="224" t="str">
        <f t="shared" si="32"/>
        <v>n/a</v>
      </c>
      <c r="AK59" s="224" t="str">
        <f t="shared" si="33"/>
        <v>n/a</v>
      </c>
      <c r="AL59" s="224" t="str">
        <f t="shared" si="34"/>
        <v>n/a</v>
      </c>
      <c r="AM59" s="224" t="str">
        <f t="shared" si="35"/>
        <v>n/a</v>
      </c>
      <c r="AN59" s="224" t="str">
        <f t="shared" si="36"/>
        <v>n/a</v>
      </c>
      <c r="AO59" s="224" t="str">
        <f t="shared" si="37"/>
        <v>n/a</v>
      </c>
      <c r="AP59" s="224" t="str">
        <f t="shared" si="38"/>
        <v>n/a</v>
      </c>
      <c r="AQ59" s="224" t="str">
        <f t="shared" si="39"/>
        <v>n/a</v>
      </c>
      <c r="AR59" s="224" t="str">
        <f t="shared" si="40"/>
        <v>n/a</v>
      </c>
      <c r="AS59" s="224" t="str">
        <f t="shared" si="13"/>
        <v>n/a</v>
      </c>
      <c r="AT59" s="224" t="str">
        <f t="shared" si="14"/>
        <v>n/a</v>
      </c>
      <c r="AU59" s="224" t="str">
        <f t="shared" si="15"/>
        <v>n/a</v>
      </c>
      <c r="AV59" s="224" t="str">
        <f t="shared" si="41"/>
        <v>n/a</v>
      </c>
      <c r="AW59" s="224" t="str">
        <f t="shared" si="42"/>
        <v>n/a</v>
      </c>
      <c r="AX59" s="224" t="str">
        <f t="shared" si="43"/>
        <v>n/a</v>
      </c>
      <c r="AY59" s="224" t="str">
        <f t="shared" si="44"/>
        <v>n/a</v>
      </c>
      <c r="AZ59" s="224" t="str">
        <f t="shared" si="45"/>
        <v>n/a</v>
      </c>
      <c r="BA59" s="224" t="str">
        <f t="shared" si="46"/>
        <v>n/a</v>
      </c>
      <c r="BB59" s="224" t="str">
        <f t="shared" si="47"/>
        <v>n/a</v>
      </c>
      <c r="BC59" s="224" t="str">
        <f t="shared" si="48"/>
        <v>n/a</v>
      </c>
      <c r="BD59" s="224" t="str">
        <f t="shared" si="49"/>
        <v>n/a</v>
      </c>
      <c r="BE59" s="224" t="str">
        <f t="shared" si="50"/>
        <v>n/a</v>
      </c>
      <c r="BF59" s="224" t="str">
        <f t="shared" si="51"/>
        <v>n/a</v>
      </c>
      <c r="BG59" s="224">
        <f t="shared" si="27"/>
        <v>56.928916494133894</v>
      </c>
      <c r="BH59" s="182">
        <f t="shared" si="28"/>
        <v>63.295722540529972</v>
      </c>
    </row>
    <row r="60" spans="1:60" ht="11.25" customHeight="1" x14ac:dyDescent="0.2">
      <c r="A60" s="123" t="s">
        <v>1773</v>
      </c>
      <c r="B60" s="97" t="s">
        <v>166</v>
      </c>
      <c r="C60" s="215">
        <v>3.61</v>
      </c>
      <c r="D60" s="216">
        <v>3.2850000000000001</v>
      </c>
      <c r="E60" s="216">
        <v>3.0249999999999999</v>
      </c>
      <c r="F60" s="216">
        <v>2.78</v>
      </c>
      <c r="G60" s="216">
        <v>2.5550000000000002</v>
      </c>
      <c r="H60" s="216">
        <v>2.35</v>
      </c>
      <c r="I60" s="216">
        <v>2.15</v>
      </c>
      <c r="J60" s="217">
        <v>1.98</v>
      </c>
      <c r="K60" s="223">
        <v>1.835</v>
      </c>
      <c r="L60" s="216">
        <v>1.71</v>
      </c>
      <c r="M60" s="216">
        <v>1.59</v>
      </c>
      <c r="N60" s="216">
        <v>1.5</v>
      </c>
      <c r="O60" s="216">
        <v>1.42</v>
      </c>
      <c r="P60" s="226"/>
      <c r="Q60" s="216">
        <v>1.385</v>
      </c>
      <c r="R60" s="232">
        <v>1.365</v>
      </c>
      <c r="S60" s="226"/>
      <c r="T60" s="223">
        <v>1.345</v>
      </c>
      <c r="U60" s="202">
        <v>1.325</v>
      </c>
      <c r="V60" s="202">
        <v>1.3049999999999999</v>
      </c>
      <c r="W60" s="202">
        <v>1.2849999999999999</v>
      </c>
      <c r="X60" s="202">
        <v>1.2649999999999999</v>
      </c>
      <c r="Y60" s="202">
        <v>1.2450000000000001</v>
      </c>
      <c r="Z60" s="202">
        <v>1.2250000000000001</v>
      </c>
      <c r="AA60" s="202">
        <v>1.2050000000000001</v>
      </c>
      <c r="AB60" s="202">
        <v>1.1850000000000001</v>
      </c>
      <c r="AC60" s="202">
        <v>1.165</v>
      </c>
      <c r="AD60" s="202">
        <v>1.145</v>
      </c>
      <c r="AE60" s="202">
        <v>1.1100000000000001</v>
      </c>
      <c r="AF60" s="223">
        <f t="shared" si="0"/>
        <v>47.344999999999999</v>
      </c>
      <c r="AG60" s="224">
        <f t="shared" si="29"/>
        <v>9.8934550989345347</v>
      </c>
      <c r="AH60" s="224">
        <f t="shared" si="30"/>
        <v>8.5950413223140565</v>
      </c>
      <c r="AI60" s="224">
        <f t="shared" si="31"/>
        <v>8.8129496402877816</v>
      </c>
      <c r="AJ60" s="224">
        <f t="shared" si="32"/>
        <v>8.80626223091976</v>
      </c>
      <c r="AK60" s="224">
        <f t="shared" si="33"/>
        <v>8.7234042553191458</v>
      </c>
      <c r="AL60" s="224">
        <f t="shared" si="34"/>
        <v>9.3023255813953654</v>
      </c>
      <c r="AM60" s="224">
        <f t="shared" si="35"/>
        <v>8.5858585858585847</v>
      </c>
      <c r="AN60" s="224">
        <f t="shared" si="36"/>
        <v>7.9019073569482234</v>
      </c>
      <c r="AO60" s="224">
        <f t="shared" si="37"/>
        <v>7.3099415204678442</v>
      </c>
      <c r="AP60" s="224">
        <f t="shared" si="38"/>
        <v>7.547169811320753</v>
      </c>
      <c r="AQ60" s="224">
        <f t="shared" si="39"/>
        <v>6.0000000000000053</v>
      </c>
      <c r="AR60" s="224">
        <f t="shared" si="40"/>
        <v>5.6338028169014231</v>
      </c>
      <c r="AS60" s="224">
        <f t="shared" si="13"/>
        <v>2.5270758122743597</v>
      </c>
      <c r="AT60" s="224">
        <f t="shared" si="14"/>
        <v>1.46520146520146</v>
      </c>
      <c r="AU60" s="224">
        <f t="shared" si="15"/>
        <v>1.4869888475836479</v>
      </c>
      <c r="AV60" s="224">
        <f t="shared" si="41"/>
        <v>1.5094339622641506</v>
      </c>
      <c r="AW60" s="224">
        <f t="shared" si="42"/>
        <v>1.5325670498084198</v>
      </c>
      <c r="AX60" s="224">
        <f t="shared" si="43"/>
        <v>1.5564202334630295</v>
      </c>
      <c r="AY60" s="224">
        <f t="shared" si="44"/>
        <v>1.5810276679841806</v>
      </c>
      <c r="AZ60" s="224">
        <f t="shared" si="45"/>
        <v>1.6064257028112205</v>
      </c>
      <c r="BA60" s="224">
        <f t="shared" si="46"/>
        <v>1.6326530612244872</v>
      </c>
      <c r="BB60" s="224">
        <f t="shared" si="47"/>
        <v>1.6597510373443924</v>
      </c>
      <c r="BC60" s="224">
        <f t="shared" si="48"/>
        <v>1.6877637130801704</v>
      </c>
      <c r="BD60" s="224">
        <f t="shared" si="49"/>
        <v>1.7167381974249052</v>
      </c>
      <c r="BE60" s="224">
        <f t="shared" si="50"/>
        <v>1.7467248908296984</v>
      </c>
      <c r="BF60" s="224">
        <f t="shared" si="51"/>
        <v>3.1531531531531432</v>
      </c>
      <c r="BG60" s="224">
        <f t="shared" si="27"/>
        <v>4.6913093467351823</v>
      </c>
      <c r="BH60" s="182">
        <f t="shared" si="28"/>
        <v>3.3392326025881078</v>
      </c>
    </row>
    <row r="61" spans="1:60" ht="11.25" customHeight="1" x14ac:dyDescent="0.2">
      <c r="A61" s="97" t="s">
        <v>1774</v>
      </c>
      <c r="B61" s="97" t="s">
        <v>170</v>
      </c>
      <c r="C61" s="215">
        <v>1.83</v>
      </c>
      <c r="D61" s="216">
        <v>1.72</v>
      </c>
      <c r="E61" s="216">
        <v>1.58</v>
      </c>
      <c r="F61" s="216">
        <v>1.52</v>
      </c>
      <c r="G61" s="216">
        <v>1.5</v>
      </c>
      <c r="H61" s="216">
        <v>1.44</v>
      </c>
      <c r="I61" s="216">
        <v>1.42</v>
      </c>
      <c r="J61" s="217">
        <v>1.32</v>
      </c>
      <c r="K61" s="228">
        <v>1.28</v>
      </c>
      <c r="L61" s="216">
        <v>1.22</v>
      </c>
      <c r="M61" s="216">
        <v>1.1399999999999999</v>
      </c>
      <c r="N61" s="216">
        <v>1.0900000000000001</v>
      </c>
      <c r="O61" s="216">
        <v>1</v>
      </c>
      <c r="P61" s="226"/>
      <c r="Q61" s="231">
        <v>0.88</v>
      </c>
      <c r="R61" s="232">
        <v>0.8</v>
      </c>
      <c r="S61" s="226"/>
      <c r="T61" s="260">
        <v>0.66</v>
      </c>
      <c r="U61" s="261">
        <v>0.6</v>
      </c>
      <c r="V61" s="202">
        <v>0.56000000000000005</v>
      </c>
      <c r="W61" s="202">
        <v>0.5</v>
      </c>
      <c r="X61" s="202">
        <v>0.42</v>
      </c>
      <c r="Y61" s="202">
        <v>0.35</v>
      </c>
      <c r="Z61" s="202">
        <v>0.22</v>
      </c>
      <c r="AA61" s="202">
        <v>0.125</v>
      </c>
      <c r="AB61" s="229">
        <v>0.12</v>
      </c>
      <c r="AC61" s="202">
        <v>0.11</v>
      </c>
      <c r="AD61" s="229">
        <v>0.1</v>
      </c>
      <c r="AE61" s="202">
        <v>0.09</v>
      </c>
      <c r="AF61" s="223">
        <f t="shared" si="0"/>
        <v>23.595000000000006</v>
      </c>
      <c r="AG61" s="224">
        <f t="shared" si="29"/>
        <v>6.3953488372093137</v>
      </c>
      <c r="AH61" s="224">
        <f t="shared" si="30"/>
        <v>8.8607594936708889</v>
      </c>
      <c r="AI61" s="224">
        <f t="shared" si="31"/>
        <v>3.9473684210526327</v>
      </c>
      <c r="AJ61" s="224">
        <f t="shared" si="32"/>
        <v>1.3333333333333419</v>
      </c>
      <c r="AK61" s="224">
        <f t="shared" si="33"/>
        <v>4.1666666666666741</v>
      </c>
      <c r="AL61" s="224">
        <f t="shared" si="34"/>
        <v>1.4084507042253502</v>
      </c>
      <c r="AM61" s="224">
        <f t="shared" si="35"/>
        <v>7.575757575757569</v>
      </c>
      <c r="AN61" s="224">
        <f t="shared" si="36"/>
        <v>3.125</v>
      </c>
      <c r="AO61" s="224">
        <f t="shared" si="37"/>
        <v>4.9180327868852514</v>
      </c>
      <c r="AP61" s="224">
        <f t="shared" si="38"/>
        <v>7.0175438596491224</v>
      </c>
      <c r="AQ61" s="224">
        <f t="shared" si="39"/>
        <v>4.5871559633027248</v>
      </c>
      <c r="AR61" s="224">
        <f t="shared" si="40"/>
        <v>9.0000000000000071</v>
      </c>
      <c r="AS61" s="224">
        <f t="shared" si="13"/>
        <v>13.636363636363647</v>
      </c>
      <c r="AT61" s="224">
        <f t="shared" si="14"/>
        <v>9.9999999999999858</v>
      </c>
      <c r="AU61" s="224">
        <f t="shared" si="15"/>
        <v>21.212121212121215</v>
      </c>
      <c r="AV61" s="224">
        <f t="shared" si="41"/>
        <v>10.000000000000009</v>
      </c>
      <c r="AW61" s="224">
        <f t="shared" si="42"/>
        <v>7.1428571428571397</v>
      </c>
      <c r="AX61" s="224">
        <f t="shared" si="43"/>
        <v>12.000000000000011</v>
      </c>
      <c r="AY61" s="224">
        <f t="shared" si="44"/>
        <v>19.047619047619047</v>
      </c>
      <c r="AZ61" s="224">
        <f t="shared" si="45"/>
        <v>19.999999999999996</v>
      </c>
      <c r="BA61" s="224">
        <f t="shared" si="46"/>
        <v>59.090909090909079</v>
      </c>
      <c r="BB61" s="224">
        <f t="shared" si="47"/>
        <v>76</v>
      </c>
      <c r="BC61" s="224">
        <f t="shared" si="48"/>
        <v>4.1666666666666741</v>
      </c>
      <c r="BD61" s="224">
        <f t="shared" si="49"/>
        <v>9.0909090909090828</v>
      </c>
      <c r="BE61" s="224">
        <f t="shared" si="50"/>
        <v>9.9999999999999858</v>
      </c>
      <c r="BF61" s="224">
        <f t="shared" si="51"/>
        <v>11.111111111111116</v>
      </c>
      <c r="BG61" s="224">
        <f t="shared" si="27"/>
        <v>13.262845178473459</v>
      </c>
      <c r="BH61" s="182">
        <f t="shared" si="28"/>
        <v>16.982586056255752</v>
      </c>
    </row>
    <row r="62" spans="1:60" ht="11.25" customHeight="1" x14ac:dyDescent="0.2">
      <c r="A62" s="114" t="s">
        <v>1775</v>
      </c>
      <c r="B62" s="97" t="s">
        <v>632</v>
      </c>
      <c r="C62" s="215">
        <v>1.39</v>
      </c>
      <c r="D62" s="216">
        <v>1.3</v>
      </c>
      <c r="E62" s="216">
        <v>1.22</v>
      </c>
      <c r="F62" s="216">
        <v>1.1599999999999999</v>
      </c>
      <c r="G62" s="216">
        <v>1.0900000000000001</v>
      </c>
      <c r="H62" s="216">
        <v>1</v>
      </c>
      <c r="I62" s="216">
        <v>0.96</v>
      </c>
      <c r="J62" s="217">
        <v>0.88</v>
      </c>
      <c r="K62" s="223">
        <v>0.81</v>
      </c>
      <c r="L62" s="216">
        <v>0.77</v>
      </c>
      <c r="M62" s="216">
        <v>0.68</v>
      </c>
      <c r="N62" s="216">
        <v>0.57999999999999996</v>
      </c>
      <c r="O62" s="216">
        <v>0.54</v>
      </c>
      <c r="P62" s="226"/>
      <c r="Q62" s="216">
        <v>0.37</v>
      </c>
      <c r="R62" s="227">
        <v>0.28000000000000003</v>
      </c>
      <c r="S62" s="226"/>
      <c r="T62" s="261">
        <v>0.25</v>
      </c>
      <c r="U62" s="261">
        <v>0.3</v>
      </c>
      <c r="V62" s="202">
        <v>0.74</v>
      </c>
      <c r="W62" s="202">
        <v>0.72499999999999998</v>
      </c>
      <c r="X62" s="202">
        <v>0.63</v>
      </c>
      <c r="Y62" s="202">
        <v>0.51500000000000001</v>
      </c>
      <c r="Z62" s="202">
        <v>0.45333000000000001</v>
      </c>
      <c r="AA62" s="202">
        <v>0.4</v>
      </c>
      <c r="AB62" s="202">
        <v>0.34666999999999998</v>
      </c>
      <c r="AC62" s="202">
        <v>0.30667</v>
      </c>
      <c r="AD62" s="202">
        <v>0.26667000000000002</v>
      </c>
      <c r="AE62" s="202">
        <v>0.2</v>
      </c>
      <c r="AF62" s="223">
        <f t="shared" si="0"/>
        <v>18.163340000000002</v>
      </c>
      <c r="AG62" s="224">
        <f t="shared" si="29"/>
        <v>6.9230769230769207</v>
      </c>
      <c r="AH62" s="224">
        <f t="shared" si="30"/>
        <v>6.5573770491803351</v>
      </c>
      <c r="AI62" s="224">
        <f t="shared" si="31"/>
        <v>5.1724137931034475</v>
      </c>
      <c r="AJ62" s="224">
        <f t="shared" si="32"/>
        <v>6.4220183486238369</v>
      </c>
      <c r="AK62" s="224">
        <f t="shared" si="33"/>
        <v>9.0000000000000071</v>
      </c>
      <c r="AL62" s="224">
        <f t="shared" si="34"/>
        <v>4.1666666666666741</v>
      </c>
      <c r="AM62" s="224">
        <f t="shared" si="35"/>
        <v>9.0909090909090828</v>
      </c>
      <c r="AN62" s="224">
        <f t="shared" si="36"/>
        <v>8.6419753086419693</v>
      </c>
      <c r="AO62" s="224">
        <f t="shared" si="37"/>
        <v>5.1948051948051965</v>
      </c>
      <c r="AP62" s="224">
        <f t="shared" si="38"/>
        <v>13.235294117647056</v>
      </c>
      <c r="AQ62" s="224">
        <f t="shared" si="39"/>
        <v>17.24137931034484</v>
      </c>
      <c r="AR62" s="224">
        <f t="shared" si="40"/>
        <v>7.4074074074073959</v>
      </c>
      <c r="AS62" s="224">
        <f t="shared" si="13"/>
        <v>45.945945945945965</v>
      </c>
      <c r="AT62" s="224">
        <f t="shared" si="14"/>
        <v>32.142857142857139</v>
      </c>
      <c r="AU62" s="224">
        <f t="shared" si="15"/>
        <v>12.000000000000011</v>
      </c>
      <c r="AV62" s="224">
        <f t="shared" si="41"/>
        <v>-16.666666666666664</v>
      </c>
      <c r="AW62" s="224">
        <f t="shared" si="42"/>
        <v>-59.45945945945946</v>
      </c>
      <c r="AX62" s="224">
        <f t="shared" si="43"/>
        <v>2.0689655172413834</v>
      </c>
      <c r="AY62" s="224">
        <f t="shared" si="44"/>
        <v>15.07936507936507</v>
      </c>
      <c r="AZ62" s="224">
        <f t="shared" si="45"/>
        <v>22.330097087378633</v>
      </c>
      <c r="BA62" s="224">
        <f t="shared" si="46"/>
        <v>13.603776498356602</v>
      </c>
      <c r="BB62" s="224">
        <f t="shared" si="47"/>
        <v>13.332499999999992</v>
      </c>
      <c r="BC62" s="224">
        <f t="shared" si="48"/>
        <v>15.383505927827624</v>
      </c>
      <c r="BD62" s="224">
        <f t="shared" si="49"/>
        <v>13.043336485472977</v>
      </c>
      <c r="BE62" s="224">
        <f t="shared" si="50"/>
        <v>14.999812502343701</v>
      </c>
      <c r="BF62" s="224">
        <f t="shared" si="51"/>
        <v>33.335000000000001</v>
      </c>
      <c r="BG62" s="224">
        <f t="shared" si="27"/>
        <v>9.8535522796565278</v>
      </c>
      <c r="BH62" s="182">
        <f t="shared" si="28"/>
        <v>18.310672394404278</v>
      </c>
    </row>
    <row r="63" spans="1:60" ht="11.25" customHeight="1" x14ac:dyDescent="0.2">
      <c r="A63" s="114" t="s">
        <v>1776</v>
      </c>
      <c r="B63" s="191" t="s">
        <v>634</v>
      </c>
      <c r="C63" s="215">
        <v>1.96</v>
      </c>
      <c r="D63" s="216">
        <v>1.9</v>
      </c>
      <c r="E63" s="216">
        <v>1.84</v>
      </c>
      <c r="F63" s="216">
        <v>1.76</v>
      </c>
      <c r="G63" s="216">
        <v>1.69</v>
      </c>
      <c r="H63" s="216">
        <v>1.62</v>
      </c>
      <c r="I63" s="216">
        <v>1.55</v>
      </c>
      <c r="J63" s="217">
        <v>1.49</v>
      </c>
      <c r="K63" s="223">
        <v>1.43</v>
      </c>
      <c r="L63" s="216">
        <v>1.37</v>
      </c>
      <c r="M63" s="216">
        <v>1.32</v>
      </c>
      <c r="N63" s="216">
        <v>1.27</v>
      </c>
      <c r="O63" s="216">
        <v>1.22</v>
      </c>
      <c r="P63" s="226"/>
      <c r="Q63" s="216">
        <v>1.1599999999999999</v>
      </c>
      <c r="R63" s="232">
        <v>1.1000000000000001</v>
      </c>
      <c r="S63" s="226"/>
      <c r="T63" s="260">
        <v>1</v>
      </c>
      <c r="U63" s="260">
        <v>0.81</v>
      </c>
      <c r="V63" s="202">
        <v>0.69</v>
      </c>
      <c r="W63" s="202">
        <v>0.59499999999999997</v>
      </c>
      <c r="X63" s="202">
        <v>0.56999999999999995</v>
      </c>
      <c r="Y63" s="202">
        <v>0.54500000000000004</v>
      </c>
      <c r="Z63" s="202">
        <v>0.51500000000000001</v>
      </c>
      <c r="AA63" s="202">
        <v>0.49</v>
      </c>
      <c r="AB63" s="229">
        <v>0.48</v>
      </c>
      <c r="AC63" s="229">
        <v>0.48</v>
      </c>
      <c r="AD63" s="229">
        <v>0.48</v>
      </c>
      <c r="AE63" s="229">
        <v>0.48</v>
      </c>
      <c r="AF63" s="223">
        <f t="shared" si="0"/>
        <v>29.815000000000001</v>
      </c>
      <c r="AG63" s="224">
        <f t="shared" si="29"/>
        <v>3.1578947368421151</v>
      </c>
      <c r="AH63" s="224">
        <f t="shared" si="30"/>
        <v>3.2608695652173836</v>
      </c>
      <c r="AI63" s="224">
        <f t="shared" si="31"/>
        <v>4.5454545454545414</v>
      </c>
      <c r="AJ63" s="224">
        <f t="shared" si="32"/>
        <v>4.1420118343195256</v>
      </c>
      <c r="AK63" s="224">
        <f t="shared" si="33"/>
        <v>4.3209876543209846</v>
      </c>
      <c r="AL63" s="224">
        <f t="shared" si="34"/>
        <v>4.5161290322580649</v>
      </c>
      <c r="AM63" s="224">
        <f t="shared" si="35"/>
        <v>4.0268456375838868</v>
      </c>
      <c r="AN63" s="224">
        <f t="shared" si="36"/>
        <v>4.1958041958042092</v>
      </c>
      <c r="AO63" s="224">
        <f t="shared" si="37"/>
        <v>4.3795620437956151</v>
      </c>
      <c r="AP63" s="224">
        <f t="shared" si="38"/>
        <v>3.7878787878787845</v>
      </c>
      <c r="AQ63" s="224">
        <f t="shared" si="39"/>
        <v>3.937007874015741</v>
      </c>
      <c r="AR63" s="224">
        <f t="shared" si="40"/>
        <v>4.0983606557376984</v>
      </c>
      <c r="AS63" s="224">
        <f t="shared" si="13"/>
        <v>5.1724137931034475</v>
      </c>
      <c r="AT63" s="224">
        <f t="shared" si="14"/>
        <v>5.4545454545454453</v>
      </c>
      <c r="AU63" s="224">
        <f t="shared" si="15"/>
        <v>10.000000000000009</v>
      </c>
      <c r="AV63" s="224">
        <f t="shared" si="41"/>
        <v>23.456790123456784</v>
      </c>
      <c r="AW63" s="224">
        <f t="shared" si="42"/>
        <v>17.391304347826097</v>
      </c>
      <c r="AX63" s="224">
        <f t="shared" si="43"/>
        <v>15.966386554621836</v>
      </c>
      <c r="AY63" s="224">
        <f t="shared" si="44"/>
        <v>4.3859649122807154</v>
      </c>
      <c r="AZ63" s="224">
        <f t="shared" si="45"/>
        <v>4.5871559633027248</v>
      </c>
      <c r="BA63" s="224">
        <f t="shared" si="46"/>
        <v>5.8252427184465994</v>
      </c>
      <c r="BB63" s="224">
        <f t="shared" si="47"/>
        <v>5.1020408163265252</v>
      </c>
      <c r="BC63" s="224">
        <f t="shared" si="48"/>
        <v>2.0833333333333259</v>
      </c>
      <c r="BD63" s="224">
        <f t="shared" si="49"/>
        <v>0</v>
      </c>
      <c r="BE63" s="224">
        <f t="shared" si="50"/>
        <v>0</v>
      </c>
      <c r="BF63" s="224">
        <f t="shared" si="51"/>
        <v>0</v>
      </c>
      <c r="BG63" s="224">
        <f t="shared" si="27"/>
        <v>5.6843840223258484</v>
      </c>
      <c r="BH63" s="182">
        <f t="shared" si="28"/>
        <v>5.3878016217789115</v>
      </c>
    </row>
    <row r="64" spans="1:60" ht="11.25" customHeight="1" x14ac:dyDescent="0.2">
      <c r="A64" s="97" t="s">
        <v>1777</v>
      </c>
      <c r="B64" s="191" t="s">
        <v>636</v>
      </c>
      <c r="C64" s="215">
        <v>2.42</v>
      </c>
      <c r="D64" s="216">
        <v>2.17</v>
      </c>
      <c r="E64" s="216">
        <v>1.905</v>
      </c>
      <c r="F64" s="216">
        <v>1.69</v>
      </c>
      <c r="G64" s="216">
        <v>1.49</v>
      </c>
      <c r="H64" s="216">
        <v>1.335</v>
      </c>
      <c r="I64" s="216">
        <v>1.1200000000000001</v>
      </c>
      <c r="J64" s="217">
        <v>0.79</v>
      </c>
      <c r="K64" s="217">
        <v>0.48099999999999998</v>
      </c>
      <c r="L64" s="216">
        <v>0.20399999999999999</v>
      </c>
      <c r="M64" s="216">
        <v>0.16400000000000001</v>
      </c>
      <c r="N64" s="216">
        <v>0.123</v>
      </c>
      <c r="O64" s="216">
        <v>8.7999999999999995E-2</v>
      </c>
      <c r="P64" s="226"/>
      <c r="Q64" s="216">
        <v>6.0999999999999999E-2</v>
      </c>
      <c r="R64" s="232">
        <v>0.04</v>
      </c>
      <c r="S64" s="226"/>
      <c r="T64" s="260">
        <v>7.0000000000000001E-3</v>
      </c>
      <c r="U64" s="261">
        <v>0</v>
      </c>
      <c r="V64" s="229">
        <v>0</v>
      </c>
      <c r="W64" s="229">
        <v>0</v>
      </c>
      <c r="X64" s="229">
        <v>0</v>
      </c>
      <c r="Y64" s="229">
        <v>0</v>
      </c>
      <c r="Z64" s="229">
        <v>0</v>
      </c>
      <c r="AA64" s="229">
        <v>0</v>
      </c>
      <c r="AB64" s="229">
        <v>0</v>
      </c>
      <c r="AC64" s="229">
        <v>0</v>
      </c>
      <c r="AD64" s="229">
        <v>0</v>
      </c>
      <c r="AE64" s="229">
        <v>0</v>
      </c>
      <c r="AF64" s="223">
        <f t="shared" si="0"/>
        <v>14.087999999999999</v>
      </c>
      <c r="AG64" s="224">
        <f t="shared" si="29"/>
        <v>11.520737327188947</v>
      </c>
      <c r="AH64" s="224">
        <f t="shared" si="30"/>
        <v>13.910761154855633</v>
      </c>
      <c r="AI64" s="224">
        <f t="shared" si="31"/>
        <v>12.72189349112427</v>
      </c>
      <c r="AJ64" s="224">
        <f t="shared" si="32"/>
        <v>13.422818791946312</v>
      </c>
      <c r="AK64" s="224">
        <f t="shared" si="33"/>
        <v>11.610486891385774</v>
      </c>
      <c r="AL64" s="224">
        <f t="shared" si="34"/>
        <v>19.196428571428559</v>
      </c>
      <c r="AM64" s="224">
        <f t="shared" si="35"/>
        <v>41.77215189873418</v>
      </c>
      <c r="AN64" s="224">
        <f t="shared" si="36"/>
        <v>64.241164241164256</v>
      </c>
      <c r="AO64" s="224">
        <f t="shared" si="37"/>
        <v>135.78431372549019</v>
      </c>
      <c r="AP64" s="224">
        <f t="shared" si="38"/>
        <v>24.390243902439003</v>
      </c>
      <c r="AQ64" s="224">
        <f t="shared" si="39"/>
        <v>33.33333333333335</v>
      </c>
      <c r="AR64" s="224">
        <f t="shared" si="40"/>
        <v>39.772727272727273</v>
      </c>
      <c r="AS64" s="224">
        <f t="shared" si="13"/>
        <v>44.262295081967217</v>
      </c>
      <c r="AT64" s="224">
        <f t="shared" si="14"/>
        <v>52.499999999999993</v>
      </c>
      <c r="AU64" s="224">
        <f t="shared" si="15"/>
        <v>471.42857142857144</v>
      </c>
      <c r="AV64" s="224" t="str">
        <f t="shared" si="41"/>
        <v>n/a</v>
      </c>
      <c r="AW64" s="224" t="str">
        <f t="shared" si="42"/>
        <v>n/a</v>
      </c>
      <c r="AX64" s="224" t="str">
        <f t="shared" si="43"/>
        <v>n/a</v>
      </c>
      <c r="AY64" s="224" t="str">
        <f t="shared" si="44"/>
        <v>n/a</v>
      </c>
      <c r="AZ64" s="224" t="str">
        <f t="shared" si="45"/>
        <v>n/a</v>
      </c>
      <c r="BA64" s="224" t="str">
        <f t="shared" si="46"/>
        <v>n/a</v>
      </c>
      <c r="BB64" s="224" t="str">
        <f t="shared" si="47"/>
        <v>n/a</v>
      </c>
      <c r="BC64" s="224" t="str">
        <f t="shared" si="48"/>
        <v>n/a</v>
      </c>
      <c r="BD64" s="224" t="str">
        <f t="shared" si="49"/>
        <v>n/a</v>
      </c>
      <c r="BE64" s="224" t="str">
        <f t="shared" si="50"/>
        <v>n/a</v>
      </c>
      <c r="BF64" s="224" t="str">
        <f t="shared" si="51"/>
        <v>n/a</v>
      </c>
      <c r="BG64" s="224">
        <f t="shared" si="27"/>
        <v>65.991195140823763</v>
      </c>
      <c r="BH64" s="182">
        <f t="shared" si="28"/>
        <v>116.6209909482704</v>
      </c>
    </row>
    <row r="65" spans="1:60" ht="11.25" customHeight="1" x14ac:dyDescent="0.2">
      <c r="A65" s="208" t="s">
        <v>1778</v>
      </c>
      <c r="B65" s="240" t="s">
        <v>638</v>
      </c>
      <c r="C65" s="215">
        <v>1.08</v>
      </c>
      <c r="D65" s="216">
        <v>1.03</v>
      </c>
      <c r="E65" s="216">
        <v>0.99</v>
      </c>
      <c r="F65" s="216">
        <v>0.95</v>
      </c>
      <c r="G65" s="216">
        <v>0.85</v>
      </c>
      <c r="H65" s="216">
        <v>0.81</v>
      </c>
      <c r="I65" s="216">
        <v>0.78</v>
      </c>
      <c r="J65" s="217">
        <v>0.7</v>
      </c>
      <c r="K65" s="235">
        <v>0.54</v>
      </c>
      <c r="L65" s="241">
        <v>0.48</v>
      </c>
      <c r="M65" s="241">
        <v>0.4</v>
      </c>
      <c r="N65" s="241">
        <v>0.32</v>
      </c>
      <c r="O65" s="241">
        <v>0.23</v>
      </c>
      <c r="P65" s="249"/>
      <c r="Q65" s="241">
        <v>0.19</v>
      </c>
      <c r="R65" s="242">
        <v>0.12</v>
      </c>
      <c r="S65" s="249"/>
      <c r="T65" s="282">
        <v>0</v>
      </c>
      <c r="U65" s="282">
        <v>0</v>
      </c>
      <c r="V65" s="245">
        <v>0</v>
      </c>
      <c r="W65" s="245">
        <v>0</v>
      </c>
      <c r="X65" s="245">
        <v>0</v>
      </c>
      <c r="Y65" s="245">
        <v>0</v>
      </c>
      <c r="Z65" s="245">
        <v>0</v>
      </c>
      <c r="AA65" s="245">
        <v>0</v>
      </c>
      <c r="AB65" s="245">
        <v>0.25</v>
      </c>
      <c r="AC65" s="244">
        <v>0.25</v>
      </c>
      <c r="AD65" s="244">
        <v>6.25E-2</v>
      </c>
      <c r="AE65" s="245">
        <v>0</v>
      </c>
      <c r="AF65" s="223">
        <f t="shared" si="0"/>
        <v>10.032500000000001</v>
      </c>
      <c r="AG65" s="224">
        <f t="shared" si="29"/>
        <v>4.8543689320388328</v>
      </c>
      <c r="AH65" s="224">
        <f t="shared" si="30"/>
        <v>4.0404040404040442</v>
      </c>
      <c r="AI65" s="224">
        <f t="shared" si="31"/>
        <v>4.2105263157894868</v>
      </c>
      <c r="AJ65" s="224">
        <f t="shared" si="32"/>
        <v>11.764705882352944</v>
      </c>
      <c r="AK65" s="224">
        <f t="shared" si="33"/>
        <v>4.9382716049382713</v>
      </c>
      <c r="AL65" s="224">
        <f t="shared" si="34"/>
        <v>3.8461538461538547</v>
      </c>
      <c r="AM65" s="224">
        <f t="shared" si="35"/>
        <v>11.428571428571432</v>
      </c>
      <c r="AN65" s="224">
        <f t="shared" si="36"/>
        <v>29.629629629629605</v>
      </c>
      <c r="AO65" s="224">
        <f t="shared" si="37"/>
        <v>12.500000000000021</v>
      </c>
      <c r="AP65" s="224">
        <f t="shared" si="38"/>
        <v>19.999999999999996</v>
      </c>
      <c r="AQ65" s="224">
        <f t="shared" si="39"/>
        <v>25</v>
      </c>
      <c r="AR65" s="224">
        <f t="shared" si="40"/>
        <v>39.130434782608688</v>
      </c>
      <c r="AS65" s="224">
        <f t="shared" si="13"/>
        <v>21.052631578947366</v>
      </c>
      <c r="AT65" s="224">
        <f t="shared" si="14"/>
        <v>58.33333333333335</v>
      </c>
      <c r="AU65" s="224" t="str">
        <f t="shared" si="15"/>
        <v>n/a</v>
      </c>
      <c r="AV65" s="224" t="str">
        <f t="shared" si="41"/>
        <v>n/a</v>
      </c>
      <c r="AW65" s="224" t="str">
        <f t="shared" si="42"/>
        <v>n/a</v>
      </c>
      <c r="AX65" s="224" t="str">
        <f t="shared" si="43"/>
        <v>n/a</v>
      </c>
      <c r="AY65" s="224" t="str">
        <f t="shared" si="44"/>
        <v>n/a</v>
      </c>
      <c r="AZ65" s="224" t="str">
        <f t="shared" si="45"/>
        <v>n/a</v>
      </c>
      <c r="BA65" s="224" t="str">
        <f t="shared" si="46"/>
        <v>n/a</v>
      </c>
      <c r="BB65" s="224" t="str">
        <f t="shared" si="47"/>
        <v>n/a</v>
      </c>
      <c r="BC65" s="224">
        <f t="shared" si="48"/>
        <v>-100</v>
      </c>
      <c r="BD65" s="224">
        <f t="shared" si="49"/>
        <v>0</v>
      </c>
      <c r="BE65" s="224">
        <f t="shared" si="50"/>
        <v>300</v>
      </c>
      <c r="BF65" s="224" t="str">
        <f t="shared" si="51"/>
        <v>n/a</v>
      </c>
      <c r="BG65" s="224">
        <f t="shared" si="27"/>
        <v>26.513472433809877</v>
      </c>
      <c r="BH65" s="182">
        <f t="shared" si="28"/>
        <v>77.399843941061832</v>
      </c>
    </row>
    <row r="66" spans="1:60" ht="11.25" customHeight="1" x14ac:dyDescent="0.2">
      <c r="A66" s="234" t="s">
        <v>1779</v>
      </c>
      <c r="B66" s="240" t="s">
        <v>640</v>
      </c>
      <c r="C66" s="215">
        <v>1.36</v>
      </c>
      <c r="D66" s="216">
        <v>1.28</v>
      </c>
      <c r="E66" s="216">
        <v>1.2</v>
      </c>
      <c r="F66" s="216">
        <v>1.1000000000000001</v>
      </c>
      <c r="G66" s="216">
        <v>0.91</v>
      </c>
      <c r="H66" s="216">
        <v>0.84</v>
      </c>
      <c r="I66" s="216">
        <v>0.82</v>
      </c>
      <c r="J66" s="217">
        <v>0.78</v>
      </c>
      <c r="K66" s="235">
        <v>0.72</v>
      </c>
      <c r="L66" s="259">
        <v>0.68</v>
      </c>
      <c r="M66" s="241">
        <v>0.66</v>
      </c>
      <c r="N66" s="241">
        <v>0.62</v>
      </c>
      <c r="O66" s="241">
        <v>0.3</v>
      </c>
      <c r="P66" s="249"/>
      <c r="Q66" s="259">
        <v>0</v>
      </c>
      <c r="R66" s="250">
        <v>0</v>
      </c>
      <c r="S66" s="249"/>
      <c r="T66" s="282">
        <v>0</v>
      </c>
      <c r="U66" s="282">
        <v>0</v>
      </c>
      <c r="V66" s="245">
        <v>0</v>
      </c>
      <c r="W66" s="245">
        <v>0</v>
      </c>
      <c r="X66" s="245">
        <v>0</v>
      </c>
      <c r="Y66" s="245">
        <v>0</v>
      </c>
      <c r="Z66" s="245">
        <v>0</v>
      </c>
      <c r="AA66" s="245">
        <v>0</v>
      </c>
      <c r="AB66" s="245">
        <v>0</v>
      </c>
      <c r="AC66" s="245">
        <v>0.3</v>
      </c>
      <c r="AD66" s="245">
        <v>0.3</v>
      </c>
      <c r="AE66" s="245">
        <v>0.3</v>
      </c>
      <c r="AF66" s="223">
        <f t="shared" si="0"/>
        <v>12.170000000000002</v>
      </c>
      <c r="AG66" s="224">
        <f t="shared" si="29"/>
        <v>6.25</v>
      </c>
      <c r="AH66" s="224">
        <f t="shared" si="30"/>
        <v>6.6666666666666652</v>
      </c>
      <c r="AI66" s="224">
        <f t="shared" si="31"/>
        <v>9.0909090909090828</v>
      </c>
      <c r="AJ66" s="224">
        <f t="shared" si="32"/>
        <v>20.879120879120894</v>
      </c>
      <c r="AK66" s="224">
        <f t="shared" si="33"/>
        <v>8.3333333333333481</v>
      </c>
      <c r="AL66" s="224">
        <f t="shared" si="34"/>
        <v>2.4390243902439046</v>
      </c>
      <c r="AM66" s="224">
        <f t="shared" si="35"/>
        <v>5.12820512820511</v>
      </c>
      <c r="AN66" s="224">
        <f t="shared" si="36"/>
        <v>8.3333333333333481</v>
      </c>
      <c r="AO66" s="224">
        <f t="shared" si="37"/>
        <v>5.8823529411764497</v>
      </c>
      <c r="AP66" s="224">
        <f t="shared" si="38"/>
        <v>3.0303030303030276</v>
      </c>
      <c r="AQ66" s="224">
        <f t="shared" si="39"/>
        <v>6.4516129032258229</v>
      </c>
      <c r="AR66" s="224">
        <f t="shared" si="40"/>
        <v>106.66666666666669</v>
      </c>
      <c r="AS66" s="224" t="str">
        <f t="shared" si="13"/>
        <v>n/a</v>
      </c>
      <c r="AT66" s="224" t="str">
        <f t="shared" si="14"/>
        <v>n/a</v>
      </c>
      <c r="AU66" s="224" t="str">
        <f t="shared" si="15"/>
        <v>n/a</v>
      </c>
      <c r="AV66" s="224" t="str">
        <f t="shared" si="41"/>
        <v>n/a</v>
      </c>
      <c r="AW66" s="224" t="str">
        <f t="shared" si="42"/>
        <v>n/a</v>
      </c>
      <c r="AX66" s="224" t="str">
        <f t="shared" si="43"/>
        <v>n/a</v>
      </c>
      <c r="AY66" s="224" t="str">
        <f t="shared" si="44"/>
        <v>n/a</v>
      </c>
      <c r="AZ66" s="224" t="str">
        <f t="shared" si="45"/>
        <v>n/a</v>
      </c>
      <c r="BA66" s="224" t="str">
        <f t="shared" si="46"/>
        <v>n/a</v>
      </c>
      <c r="BB66" s="224" t="str">
        <f t="shared" si="47"/>
        <v>n/a</v>
      </c>
      <c r="BC66" s="224" t="str">
        <f t="shared" si="48"/>
        <v>n/a</v>
      </c>
      <c r="BD66" s="224">
        <f t="shared" si="49"/>
        <v>-100</v>
      </c>
      <c r="BE66" s="224">
        <f t="shared" si="50"/>
        <v>0</v>
      </c>
      <c r="BF66" s="224">
        <f t="shared" si="51"/>
        <v>0</v>
      </c>
      <c r="BG66" s="224">
        <f t="shared" si="27"/>
        <v>5.9434352242122905</v>
      </c>
      <c r="BH66" s="182">
        <f t="shared" si="28"/>
        <v>39.375976217717337</v>
      </c>
    </row>
    <row r="67" spans="1:60" ht="11.25" customHeight="1" x14ac:dyDescent="0.2">
      <c r="A67" s="203" t="s">
        <v>1780</v>
      </c>
      <c r="B67" s="119" t="s">
        <v>642</v>
      </c>
      <c r="C67" s="215">
        <v>3.7</v>
      </c>
      <c r="D67" s="216">
        <v>3.45</v>
      </c>
      <c r="E67" s="216">
        <v>3.18</v>
      </c>
      <c r="F67" s="216">
        <v>2.93</v>
      </c>
      <c r="G67" s="216">
        <v>2.66</v>
      </c>
      <c r="H67" s="216">
        <v>2.36</v>
      </c>
      <c r="I67" s="216">
        <v>2.2599999999999998</v>
      </c>
      <c r="J67" s="217">
        <v>2.0099999999999998</v>
      </c>
      <c r="K67" s="253">
        <v>1.76</v>
      </c>
      <c r="L67" s="218">
        <v>1.6</v>
      </c>
      <c r="M67" s="218">
        <v>1.46</v>
      </c>
      <c r="N67" s="218">
        <v>1.34</v>
      </c>
      <c r="O67" s="218">
        <v>1.1399999999999999</v>
      </c>
      <c r="P67" s="219"/>
      <c r="Q67" s="218">
        <v>1.08</v>
      </c>
      <c r="R67" s="246">
        <v>1</v>
      </c>
      <c r="S67" s="219"/>
      <c r="T67" s="221">
        <v>0.8</v>
      </c>
      <c r="U67" s="222">
        <v>1.22</v>
      </c>
      <c r="V67" s="222">
        <v>1.64</v>
      </c>
      <c r="W67" s="247">
        <v>1.61</v>
      </c>
      <c r="X67" s="247">
        <v>1.57</v>
      </c>
      <c r="Y67" s="247">
        <v>1.53</v>
      </c>
      <c r="Z67" s="247">
        <v>1.49</v>
      </c>
      <c r="AA67" s="247">
        <v>1.45</v>
      </c>
      <c r="AB67" s="247">
        <v>1.35</v>
      </c>
      <c r="AC67" s="247">
        <v>1.23</v>
      </c>
      <c r="AD67" s="247">
        <v>1.1100000000000001</v>
      </c>
      <c r="AE67" s="247">
        <v>0.99</v>
      </c>
      <c r="AF67" s="223">
        <f t="shared" si="0"/>
        <v>47.92</v>
      </c>
      <c r="AG67" s="224">
        <f t="shared" si="29"/>
        <v>7.2463768115942129</v>
      </c>
      <c r="AH67" s="224">
        <f t="shared" si="30"/>
        <v>8.4905660377358583</v>
      </c>
      <c r="AI67" s="224">
        <f t="shared" si="31"/>
        <v>8.5324232081911191</v>
      </c>
      <c r="AJ67" s="224">
        <f t="shared" si="32"/>
        <v>10.150375939849621</v>
      </c>
      <c r="AK67" s="224">
        <f t="shared" si="33"/>
        <v>12.711864406779672</v>
      </c>
      <c r="AL67" s="224">
        <f t="shared" si="34"/>
        <v>4.4247787610619538</v>
      </c>
      <c r="AM67" s="224">
        <f t="shared" si="35"/>
        <v>12.437810945273631</v>
      </c>
      <c r="AN67" s="224">
        <f t="shared" si="36"/>
        <v>14.204545454545435</v>
      </c>
      <c r="AO67" s="224">
        <f t="shared" si="37"/>
        <v>9.9999999999999858</v>
      </c>
      <c r="AP67" s="224">
        <f t="shared" si="38"/>
        <v>9.5890410958904262</v>
      </c>
      <c r="AQ67" s="224">
        <f t="shared" si="39"/>
        <v>8.9552238805969964</v>
      </c>
      <c r="AR67" s="224">
        <f t="shared" si="40"/>
        <v>17.543859649122815</v>
      </c>
      <c r="AS67" s="224">
        <f t="shared" si="13"/>
        <v>5.5555555555555358</v>
      </c>
      <c r="AT67" s="224">
        <f t="shared" si="14"/>
        <v>8.0000000000000071</v>
      </c>
      <c r="AU67" s="224">
        <f t="shared" si="15"/>
        <v>25</v>
      </c>
      <c r="AV67" s="224">
        <f t="shared" si="41"/>
        <v>-34.426229508196712</v>
      </c>
      <c r="AW67" s="224">
        <f t="shared" si="42"/>
        <v>-25.609756097560975</v>
      </c>
      <c r="AX67" s="224">
        <f t="shared" si="43"/>
        <v>1.8633540372670732</v>
      </c>
      <c r="AY67" s="224">
        <f t="shared" si="44"/>
        <v>2.5477707006369421</v>
      </c>
      <c r="AZ67" s="224">
        <f t="shared" si="45"/>
        <v>2.6143790849673332</v>
      </c>
      <c r="BA67" s="224">
        <f t="shared" si="46"/>
        <v>2.6845637583892579</v>
      </c>
      <c r="BB67" s="224">
        <f t="shared" si="47"/>
        <v>2.7586206896551779</v>
      </c>
      <c r="BC67" s="224">
        <f t="shared" si="48"/>
        <v>7.4074074074073959</v>
      </c>
      <c r="BD67" s="224">
        <f t="shared" si="49"/>
        <v>9.7560975609756184</v>
      </c>
      <c r="BE67" s="224">
        <f t="shared" si="50"/>
        <v>10.810810810810789</v>
      </c>
      <c r="BF67" s="224">
        <f t="shared" si="51"/>
        <v>12.121212121212132</v>
      </c>
      <c r="BG67" s="224">
        <f t="shared" si="27"/>
        <v>5.9757943196831258</v>
      </c>
      <c r="BH67" s="182">
        <f t="shared" si="28"/>
        <v>11.825215210921716</v>
      </c>
    </row>
    <row r="68" spans="1:60" ht="11.25" customHeight="1" x14ac:dyDescent="0.2">
      <c r="A68" s="236" t="s">
        <v>1390</v>
      </c>
      <c r="B68" s="97" t="s">
        <v>1391</v>
      </c>
      <c r="C68" s="215">
        <v>1.2629999999999999</v>
      </c>
      <c r="D68" s="216">
        <v>1.1479999999999999</v>
      </c>
      <c r="E68" s="216">
        <v>1.042</v>
      </c>
      <c r="F68" s="216">
        <v>0.94</v>
      </c>
      <c r="G68" s="216">
        <v>0.86099999999999999</v>
      </c>
      <c r="H68" s="216">
        <v>0.81</v>
      </c>
      <c r="I68" s="216">
        <v>0.72499999999999998</v>
      </c>
      <c r="J68" s="217">
        <v>0.17499999999999999</v>
      </c>
      <c r="K68" s="254">
        <v>0</v>
      </c>
      <c r="L68" s="231">
        <v>0</v>
      </c>
      <c r="M68" s="231">
        <v>0</v>
      </c>
      <c r="N68" s="231">
        <v>0</v>
      </c>
      <c r="O68" s="231">
        <v>0</v>
      </c>
      <c r="P68" s="254"/>
      <c r="Q68" s="231">
        <v>0</v>
      </c>
      <c r="R68" s="227">
        <v>0</v>
      </c>
      <c r="S68" s="254"/>
      <c r="T68" s="227">
        <v>0</v>
      </c>
      <c r="U68" s="238">
        <v>0</v>
      </c>
      <c r="V68" s="229">
        <v>0</v>
      </c>
      <c r="W68" s="229">
        <v>0</v>
      </c>
      <c r="X68" s="229">
        <v>0</v>
      </c>
      <c r="Y68" s="229">
        <v>0</v>
      </c>
      <c r="Z68" s="229">
        <v>0</v>
      </c>
      <c r="AA68" s="229">
        <v>0</v>
      </c>
      <c r="AB68" s="229">
        <v>0</v>
      </c>
      <c r="AC68" s="229">
        <v>0</v>
      </c>
      <c r="AD68" s="229">
        <v>0</v>
      </c>
      <c r="AE68" s="229">
        <v>0</v>
      </c>
      <c r="AF68" s="223">
        <f t="shared" si="0"/>
        <v>6.9639999999999977</v>
      </c>
      <c r="AG68" s="224">
        <f t="shared" si="29"/>
        <v>10.017421602787447</v>
      </c>
      <c r="AH68" s="224">
        <f t="shared" si="30"/>
        <v>10.172744721689053</v>
      </c>
      <c r="AI68" s="224">
        <f t="shared" si="31"/>
        <v>10.851063829787243</v>
      </c>
      <c r="AJ68" s="224">
        <f t="shared" si="32"/>
        <v>9.1753774680603861</v>
      </c>
      <c r="AK68" s="224">
        <f t="shared" si="33"/>
        <v>6.2962962962962887</v>
      </c>
      <c r="AL68" s="224">
        <f t="shared" si="34"/>
        <v>11.724137931034484</v>
      </c>
      <c r="AM68" s="224">
        <f t="shared" si="35"/>
        <v>314.28571428571433</v>
      </c>
      <c r="AN68" s="224" t="str">
        <f t="shared" si="36"/>
        <v>n/a</v>
      </c>
      <c r="AO68" s="224" t="str">
        <f t="shared" si="37"/>
        <v>n/a</v>
      </c>
      <c r="AP68" s="224" t="str">
        <f t="shared" si="38"/>
        <v>n/a</v>
      </c>
      <c r="AQ68" s="224" t="str">
        <f t="shared" si="39"/>
        <v>n/a</v>
      </c>
      <c r="AR68" s="224" t="str">
        <f t="shared" si="40"/>
        <v>n/a</v>
      </c>
      <c r="AS68" s="224" t="str">
        <f t="shared" si="13"/>
        <v>n/a</v>
      </c>
      <c r="AT68" s="224" t="str">
        <f t="shared" si="14"/>
        <v>n/a</v>
      </c>
      <c r="AU68" s="224" t="str">
        <f t="shared" si="15"/>
        <v>n/a</v>
      </c>
      <c r="AV68" s="224" t="str">
        <f t="shared" si="41"/>
        <v>n/a</v>
      </c>
      <c r="AW68" s="224" t="str">
        <f t="shared" si="42"/>
        <v>n/a</v>
      </c>
      <c r="AX68" s="224" t="str">
        <f t="shared" si="43"/>
        <v>n/a</v>
      </c>
      <c r="AY68" s="224" t="str">
        <f t="shared" si="44"/>
        <v>n/a</v>
      </c>
      <c r="AZ68" s="224" t="str">
        <f t="shared" si="45"/>
        <v>n/a</v>
      </c>
      <c r="BA68" s="224" t="str">
        <f t="shared" si="46"/>
        <v>n/a</v>
      </c>
      <c r="BB68" s="224" t="str">
        <f t="shared" si="47"/>
        <v>n/a</v>
      </c>
      <c r="BC68" s="224" t="str">
        <f t="shared" si="48"/>
        <v>n/a</v>
      </c>
      <c r="BD68" s="224" t="str">
        <f t="shared" si="49"/>
        <v>n/a</v>
      </c>
      <c r="BE68" s="224" t="str">
        <f t="shared" si="50"/>
        <v>n/a</v>
      </c>
      <c r="BF68" s="224" t="str">
        <f t="shared" si="51"/>
        <v>n/a</v>
      </c>
      <c r="BG68" s="224">
        <f t="shared" si="27"/>
        <v>53.21753659076704</v>
      </c>
      <c r="BH68" s="182">
        <f t="shared" si="28"/>
        <v>115.13298988886076</v>
      </c>
    </row>
    <row r="69" spans="1:60" ht="11.25" customHeight="1" x14ac:dyDescent="0.2">
      <c r="A69" s="233" t="s">
        <v>1781</v>
      </c>
      <c r="B69" s="240" t="s">
        <v>644</v>
      </c>
      <c r="C69" s="215">
        <v>3.2475000000000001</v>
      </c>
      <c r="D69" s="216">
        <v>3.0024999999999999</v>
      </c>
      <c r="E69" s="216">
        <v>2.7774999999999999</v>
      </c>
      <c r="F69" s="216">
        <v>2.5674999999999999</v>
      </c>
      <c r="G69" s="216">
        <v>2.3574999999999999</v>
      </c>
      <c r="H69" s="216">
        <v>2.2000000000000002</v>
      </c>
      <c r="I69" s="216">
        <v>1.9550000000000001</v>
      </c>
      <c r="J69" s="217">
        <v>1.78</v>
      </c>
      <c r="K69" s="217">
        <v>1.62</v>
      </c>
      <c r="L69" s="241">
        <v>1.4650000000000001</v>
      </c>
      <c r="M69" s="241">
        <v>1.33</v>
      </c>
      <c r="N69" s="241">
        <v>1.21</v>
      </c>
      <c r="O69" s="241">
        <v>1.0900000000000001</v>
      </c>
      <c r="P69" s="249" t="s">
        <v>1740</v>
      </c>
      <c r="Q69" s="241">
        <v>0.96</v>
      </c>
      <c r="R69" s="242">
        <v>0.9</v>
      </c>
      <c r="S69" s="249"/>
      <c r="T69" s="235">
        <v>0.86</v>
      </c>
      <c r="U69" s="244">
        <v>0.82</v>
      </c>
      <c r="V69" s="244">
        <v>0.4</v>
      </c>
      <c r="W69" s="245">
        <v>0</v>
      </c>
      <c r="X69" s="245">
        <v>0</v>
      </c>
      <c r="Y69" s="245">
        <v>0</v>
      </c>
      <c r="Z69" s="245">
        <v>0</v>
      </c>
      <c r="AA69" s="245">
        <v>0</v>
      </c>
      <c r="AB69" s="245">
        <v>0</v>
      </c>
      <c r="AC69" s="245">
        <v>0</v>
      </c>
      <c r="AD69" s="245">
        <v>0</v>
      </c>
      <c r="AE69" s="245">
        <v>0</v>
      </c>
      <c r="AF69" s="223">
        <f t="shared" si="0"/>
        <v>30.5425</v>
      </c>
      <c r="AG69" s="224">
        <f t="shared" si="29"/>
        <v>8.1598667776852771</v>
      </c>
      <c r="AH69" s="224">
        <f t="shared" si="30"/>
        <v>8.1008100810081132</v>
      </c>
      <c r="AI69" s="224">
        <f t="shared" si="31"/>
        <v>8.1791626095423453</v>
      </c>
      <c r="AJ69" s="224">
        <f t="shared" si="32"/>
        <v>8.9077412513255627</v>
      </c>
      <c r="AK69" s="224">
        <f t="shared" si="33"/>
        <v>7.1590909090909038</v>
      </c>
      <c r="AL69" s="224">
        <f t="shared" si="34"/>
        <v>12.531969309462919</v>
      </c>
      <c r="AM69" s="224">
        <f t="shared" si="35"/>
        <v>9.8314606741572987</v>
      </c>
      <c r="AN69" s="224">
        <f t="shared" si="36"/>
        <v>9.8765432098765427</v>
      </c>
      <c r="AO69" s="224">
        <f t="shared" si="37"/>
        <v>10.580204778156999</v>
      </c>
      <c r="AP69" s="224">
        <f t="shared" si="38"/>
        <v>10.150375939849621</v>
      </c>
      <c r="AQ69" s="224">
        <f t="shared" si="39"/>
        <v>9.9173553719008378</v>
      </c>
      <c r="AR69" s="224">
        <f t="shared" si="40"/>
        <v>11.009174311926584</v>
      </c>
      <c r="AS69" s="224">
        <f t="shared" si="13"/>
        <v>13.541666666666675</v>
      </c>
      <c r="AT69" s="224">
        <f t="shared" si="14"/>
        <v>6.6666666666666652</v>
      </c>
      <c r="AU69" s="224">
        <f t="shared" si="15"/>
        <v>4.6511627906976827</v>
      </c>
      <c r="AV69" s="224">
        <f t="shared" si="41"/>
        <v>4.8780487804878092</v>
      </c>
      <c r="AW69" s="224">
        <f t="shared" si="42"/>
        <v>104.99999999999999</v>
      </c>
      <c r="AX69" s="224" t="str">
        <f t="shared" si="43"/>
        <v>n/a</v>
      </c>
      <c r="AY69" s="224" t="str">
        <f t="shared" si="44"/>
        <v>n/a</v>
      </c>
      <c r="AZ69" s="224" t="str">
        <f t="shared" si="45"/>
        <v>n/a</v>
      </c>
      <c r="BA69" s="224" t="str">
        <f t="shared" si="46"/>
        <v>n/a</v>
      </c>
      <c r="BB69" s="224" t="str">
        <f t="shared" si="47"/>
        <v>n/a</v>
      </c>
      <c r="BC69" s="224" t="str">
        <f t="shared" si="48"/>
        <v>n/a</v>
      </c>
      <c r="BD69" s="224" t="str">
        <f t="shared" si="49"/>
        <v>n/a</v>
      </c>
      <c r="BE69" s="224" t="str">
        <f t="shared" si="50"/>
        <v>n/a</v>
      </c>
      <c r="BF69" s="224" t="str">
        <f t="shared" si="51"/>
        <v>n/a</v>
      </c>
      <c r="BG69" s="224">
        <f t="shared" si="27"/>
        <v>14.655370595794224</v>
      </c>
      <c r="BH69" s="182">
        <f t="shared" si="28"/>
        <v>23.402027369853247</v>
      </c>
    </row>
    <row r="70" spans="1:60" ht="11.25" customHeight="1" x14ac:dyDescent="0.2">
      <c r="A70" s="127" t="s">
        <v>1782</v>
      </c>
      <c r="B70" s="97" t="s">
        <v>174</v>
      </c>
      <c r="C70" s="215">
        <v>1.9390000000000001</v>
      </c>
      <c r="D70" s="216">
        <v>1.7909999999999999</v>
      </c>
      <c r="E70" s="216">
        <v>1.655</v>
      </c>
      <c r="F70" s="216">
        <v>1.5249999999999999</v>
      </c>
      <c r="G70" s="216">
        <v>1.4</v>
      </c>
      <c r="H70" s="216">
        <v>1.28</v>
      </c>
      <c r="I70" s="216">
        <v>1.1599999999999999</v>
      </c>
      <c r="J70" s="217">
        <v>1.06</v>
      </c>
      <c r="K70" s="253">
        <v>0.99399999999999999</v>
      </c>
      <c r="L70" s="216">
        <v>0.91400000000000003</v>
      </c>
      <c r="M70" s="216">
        <v>0.874</v>
      </c>
      <c r="N70" s="216">
        <v>0.83</v>
      </c>
      <c r="O70" s="216">
        <v>0.76</v>
      </c>
      <c r="P70" s="226"/>
      <c r="Q70" s="216">
        <v>0.63500000000000001</v>
      </c>
      <c r="R70" s="232">
        <v>0.55000000000000004</v>
      </c>
      <c r="S70" s="226"/>
      <c r="T70" s="223">
        <v>0.52</v>
      </c>
      <c r="U70" s="202">
        <v>0.505</v>
      </c>
      <c r="V70" s="229">
        <v>0.5</v>
      </c>
      <c r="W70" s="202">
        <v>0.47749999999999998</v>
      </c>
      <c r="X70" s="202">
        <v>0.46500000000000002</v>
      </c>
      <c r="Y70" s="229">
        <v>0.45</v>
      </c>
      <c r="Z70" s="202">
        <v>0.4425</v>
      </c>
      <c r="AA70" s="202">
        <v>0.44</v>
      </c>
      <c r="AB70" s="202">
        <v>0.43567</v>
      </c>
      <c r="AC70" s="229">
        <v>0.43334</v>
      </c>
      <c r="AD70" s="202">
        <v>0.42832999999999999</v>
      </c>
      <c r="AE70" s="202">
        <v>0.42665999999999998</v>
      </c>
      <c r="AF70" s="223">
        <f t="shared" si="0"/>
        <v>22.891000000000002</v>
      </c>
      <c r="AG70" s="224">
        <f t="shared" si="29"/>
        <v>8.2635399218313985</v>
      </c>
      <c r="AH70" s="224">
        <f t="shared" si="30"/>
        <v>8.2175226586102657</v>
      </c>
      <c r="AI70" s="224">
        <f t="shared" si="31"/>
        <v>8.5245901639344304</v>
      </c>
      <c r="AJ70" s="224">
        <f t="shared" si="32"/>
        <v>8.9285714285714199</v>
      </c>
      <c r="AK70" s="224">
        <f t="shared" si="33"/>
        <v>9.375</v>
      </c>
      <c r="AL70" s="224">
        <f t="shared" si="34"/>
        <v>10.344827586206918</v>
      </c>
      <c r="AM70" s="224">
        <f t="shared" si="35"/>
        <v>9.4339622641509422</v>
      </c>
      <c r="AN70" s="224">
        <f t="shared" si="36"/>
        <v>6.6398390342052416</v>
      </c>
      <c r="AO70" s="224">
        <f t="shared" si="37"/>
        <v>8.7527352297593009</v>
      </c>
      <c r="AP70" s="224">
        <f t="shared" si="38"/>
        <v>4.5766590389016093</v>
      </c>
      <c r="AQ70" s="224">
        <f t="shared" si="39"/>
        <v>5.3012048192771166</v>
      </c>
      <c r="AR70" s="224">
        <f t="shared" si="40"/>
        <v>9.210526315789469</v>
      </c>
      <c r="AS70" s="224">
        <f t="shared" si="13"/>
        <v>19.685039370078748</v>
      </c>
      <c r="AT70" s="224">
        <f t="shared" si="14"/>
        <v>15.454545454545453</v>
      </c>
      <c r="AU70" s="224">
        <f t="shared" si="15"/>
        <v>5.7692307692307709</v>
      </c>
      <c r="AV70" s="224">
        <f t="shared" si="41"/>
        <v>2.9702970297029729</v>
      </c>
      <c r="AW70" s="224">
        <f t="shared" si="42"/>
        <v>1.0000000000000009</v>
      </c>
      <c r="AX70" s="224">
        <f t="shared" si="43"/>
        <v>4.7120418848167533</v>
      </c>
      <c r="AY70" s="224">
        <f t="shared" si="44"/>
        <v>2.6881720430107503</v>
      </c>
      <c r="AZ70" s="224">
        <f t="shared" si="45"/>
        <v>3.3333333333333437</v>
      </c>
      <c r="BA70" s="224">
        <f t="shared" si="46"/>
        <v>1.6949152542372836</v>
      </c>
      <c r="BB70" s="224">
        <f t="shared" si="47"/>
        <v>0.56818181818181213</v>
      </c>
      <c r="BC70" s="224">
        <f t="shared" si="48"/>
        <v>0.9938715082516536</v>
      </c>
      <c r="BD70" s="224">
        <f t="shared" si="49"/>
        <v>0.53768403563021483</v>
      </c>
      <c r="BE70" s="224">
        <f t="shared" si="50"/>
        <v>1.1696589078514341</v>
      </c>
      <c r="BF70" s="224">
        <f t="shared" si="51"/>
        <v>0.39141236581821115</v>
      </c>
      <c r="BG70" s="224">
        <f t="shared" si="27"/>
        <v>6.0975908552279812</v>
      </c>
      <c r="BH70" s="182">
        <f t="shared" ref="BH70:BH132" si="52">STDEV(AG70:BF70)</f>
        <v>4.7999028327929416</v>
      </c>
    </row>
    <row r="71" spans="1:60" ht="11.25" customHeight="1" x14ac:dyDescent="0.2">
      <c r="A71" s="248" t="s">
        <v>2620</v>
      </c>
      <c r="B71" s="97" t="s">
        <v>2621</v>
      </c>
      <c r="C71" s="215">
        <v>3.16</v>
      </c>
      <c r="D71" s="216">
        <v>2.6999999999999997</v>
      </c>
      <c r="E71" s="216">
        <v>2.3199999999999998</v>
      </c>
      <c r="F71" s="216">
        <v>1.99</v>
      </c>
      <c r="G71" s="231">
        <v>1.72</v>
      </c>
      <c r="H71" s="216">
        <v>1.72</v>
      </c>
      <c r="I71" s="216">
        <v>1.6</v>
      </c>
      <c r="J71" s="217">
        <v>1.44</v>
      </c>
      <c r="K71" s="217">
        <v>1.31</v>
      </c>
      <c r="L71" s="216">
        <v>1.19</v>
      </c>
      <c r="M71" s="216">
        <v>1.1000000000000001</v>
      </c>
      <c r="N71" s="216">
        <v>0.98</v>
      </c>
      <c r="O71" s="216">
        <v>0.8600000000000001</v>
      </c>
      <c r="P71" s="191"/>
      <c r="Q71" s="216">
        <v>0.78</v>
      </c>
      <c r="R71" s="227">
        <v>0.72</v>
      </c>
      <c r="S71" s="237"/>
      <c r="T71" s="227">
        <v>0.72</v>
      </c>
      <c r="U71" s="238">
        <v>0.72</v>
      </c>
      <c r="V71" s="202">
        <v>0.72</v>
      </c>
      <c r="W71" s="202">
        <v>0.6</v>
      </c>
      <c r="X71" s="202">
        <v>0.54</v>
      </c>
      <c r="Y71" s="202">
        <v>0.43650410664078354</v>
      </c>
      <c r="Z71" s="202">
        <v>0.3692547910809143</v>
      </c>
      <c r="AA71" s="202">
        <v>0.31650410664078366</v>
      </c>
      <c r="AB71" s="229">
        <v>0.2813369836806966</v>
      </c>
      <c r="AC71" s="202">
        <v>0.2813369836806966</v>
      </c>
      <c r="AD71" s="229">
        <v>0.23005159603056963</v>
      </c>
      <c r="AE71" s="229">
        <v>0.26375342220065306</v>
      </c>
      <c r="AF71" s="223">
        <f t="shared" ref="AF71:AF134" si="53">SUM(C71:AE71)</f>
        <v>29.068741989955097</v>
      </c>
      <c r="AG71" s="224">
        <f t="shared" ref="AG71:AG102" si="54">IF(ISERROR((C71/D71-1)*100),"n/a",(C71/D71-1)*100)</f>
        <v>17.037037037037052</v>
      </c>
      <c r="AH71" s="224">
        <f t="shared" ref="AH71:AH102" si="55">IF(ISERROR((D71/E71-1)*100),"n/a",(D71/E71-1)*100)</f>
        <v>16.37931034482758</v>
      </c>
      <c r="AI71" s="224">
        <f t="shared" ref="AI71:AI102" si="56">IF(ISERROR((E71/F71-1)*100),"n/a",(E71/F71-1)*100)</f>
        <v>16.582914572864315</v>
      </c>
      <c r="AJ71" s="224">
        <f t="shared" ref="AJ71:AJ102" si="57">IF(ISERROR((F71/G71-1)*100),"n/a",(F71/G71-1)*100)</f>
        <v>15.697674418604656</v>
      </c>
      <c r="AK71" s="224">
        <f t="shared" ref="AK71:AK102" si="58">IF(ISERROR((G71/H71-1)*100),"n/a",(G71/H71-1)*100)</f>
        <v>0</v>
      </c>
      <c r="AL71" s="224">
        <f t="shared" ref="AL71:AL102" si="59">IF(ISERROR((H71/I71-1)*100),"n/a",(H71/I71-1)*100)</f>
        <v>7.4999999999999956</v>
      </c>
      <c r="AM71" s="224">
        <f t="shared" ref="AM71:AM102" si="60">IF(ISERROR((I71/J71-1)*100),"n/a",(I71/J71-1)*100)</f>
        <v>11.111111111111116</v>
      </c>
      <c r="AN71" s="224">
        <f t="shared" ref="AN71:AN102" si="61">IF(ISERROR((J71/K71-1)*100),"n/a",(J71/K71-1)*100)</f>
        <v>9.9236641221373887</v>
      </c>
      <c r="AO71" s="224">
        <f t="shared" ref="AO71:AO102" si="62">IF(ISERROR((K71/L71-1)*100),"n/a",(K71/L71-1)*100)</f>
        <v>10.084033613445387</v>
      </c>
      <c r="AP71" s="224">
        <f t="shared" ref="AP71:AP102" si="63">IF(ISERROR((L71/M71-1)*100),"n/a",(L71/M71-1)*100)</f>
        <v>8.1818181818181799</v>
      </c>
      <c r="AQ71" s="224">
        <f t="shared" ref="AQ71:AQ102" si="64">IF(ISERROR((M71/N71-1)*100),"n/a",(M71/N71-1)*100)</f>
        <v>12.244897959183687</v>
      </c>
      <c r="AR71" s="224">
        <f t="shared" ref="AR71:AR102" si="65">IF(ISERROR((N71/O71-1)*100),"n/a",(N71/O71-1)*100)</f>
        <v>13.953488372093004</v>
      </c>
      <c r="AS71" s="224">
        <f t="shared" ref="AS71:AS134" si="66">IF(ISERROR((O71/Q71-1)*100),"n/a",(O71/Q71-1)*100)</f>
        <v>10.256410256410264</v>
      </c>
      <c r="AT71" s="224">
        <f t="shared" ref="AT71:AT134" si="67">IF(ISERROR((Q71/R71-1)*100),"n/a",(Q71/R71-1)*100)</f>
        <v>8.3333333333333481</v>
      </c>
      <c r="AU71" s="224">
        <f t="shared" ref="AU71:AU134" si="68">IF(ISERROR((R71/T71-1)*100),"n/a",(R71/T71-1)*100)</f>
        <v>0</v>
      </c>
      <c r="AV71" s="224">
        <f t="shared" ref="AV71:AV102" si="69">IF(ISERROR((T71/U71-1)*100),"n/a",(T71/U71-1)*100)</f>
        <v>0</v>
      </c>
      <c r="AW71" s="224">
        <f t="shared" ref="AW71:AW102" si="70">IF(ISERROR((U71/V71-1)*100),"n/a",(U71/V71-1)*100)</f>
        <v>0</v>
      </c>
      <c r="AX71" s="224">
        <f t="shared" ref="AX71:AX102" si="71">IF(ISERROR((V71/W71-1)*100),"n/a",(V71/W71-1)*100)</f>
        <v>19.999999999999996</v>
      </c>
      <c r="AY71" s="224">
        <f t="shared" ref="AY71:AY102" si="72">IF(ISERROR((W71/X71-1)*100),"n/a",(W71/X71-1)*100)</f>
        <v>11.111111111111093</v>
      </c>
      <c r="AZ71" s="224">
        <f t="shared" ref="AZ71:AZ102" si="73">IF(ISERROR((X71/Y71-1)*100),"n/a",(X71/Y71-1)*100)</f>
        <v>23.710176327020747</v>
      </c>
      <c r="BA71" s="224">
        <f t="shared" ref="BA71:BA102" si="74">IF(ISERROR((Y71/Z71-1)*100),"n/a",(Y71/Z71-1)*100)</f>
        <v>18.212171428571388</v>
      </c>
      <c r="BB71" s="224">
        <f t="shared" ref="BB71:BB102" si="75">IF(ISERROR((Z71/AA71-1)*100),"n/a",(Z71/AA71-1)*100)</f>
        <v>16.666666666666675</v>
      </c>
      <c r="BC71" s="224">
        <f t="shared" ref="BC71:BC102" si="76">IF(ISERROR((AA71/AB71-1)*100),"n/a",(AA71/AB71-1)*100)</f>
        <v>12.5</v>
      </c>
      <c r="BD71" s="224">
        <f t="shared" ref="BD71:BD102" si="77">IF(ISERROR((AB71/AC71-1)*100),"n/a",(AB71/AC71-1)*100)</f>
        <v>0</v>
      </c>
      <c r="BE71" s="224">
        <f t="shared" ref="BE71:BE102" si="78">IF(ISERROR((AC71/AD71-1)*100),"n/a",(AC71/AD71-1)*100)</f>
        <v>22.292993630573243</v>
      </c>
      <c r="BF71" s="224">
        <f t="shared" ref="BF71:BF102" si="79">IF(ISERROR((AD71/AE71-1)*100),"n/a",(AD71/AE71-1)*100)</f>
        <v>-12.777777777777777</v>
      </c>
      <c r="BG71" s="224">
        <f t="shared" ref="BG71:BG134" si="80">AVERAGE(AG71:BF71)</f>
        <v>10.34619364265505</v>
      </c>
      <c r="BH71" s="182">
        <f t="shared" si="52"/>
        <v>8.424954861648148</v>
      </c>
    </row>
    <row r="72" spans="1:60" ht="11.25" customHeight="1" x14ac:dyDescent="0.2">
      <c r="A72" s="248" t="s">
        <v>1783</v>
      </c>
      <c r="B72" s="97" t="s">
        <v>646</v>
      </c>
      <c r="C72" s="215">
        <v>1.08</v>
      </c>
      <c r="D72" s="216">
        <v>1</v>
      </c>
      <c r="E72" s="216">
        <v>0.92</v>
      </c>
      <c r="F72" s="216">
        <v>0.86</v>
      </c>
      <c r="G72" s="216">
        <v>0.78</v>
      </c>
      <c r="H72" s="216">
        <v>0.72</v>
      </c>
      <c r="I72" s="216">
        <v>0.66</v>
      </c>
      <c r="J72" s="217">
        <v>0.54</v>
      </c>
      <c r="K72" s="217">
        <v>0.39</v>
      </c>
      <c r="L72" s="217">
        <v>0.25</v>
      </c>
      <c r="M72" s="217">
        <v>0.2</v>
      </c>
      <c r="N72" s="217">
        <v>0.12</v>
      </c>
      <c r="O72" s="254">
        <v>0.04</v>
      </c>
      <c r="P72" s="254"/>
      <c r="Q72" s="254">
        <v>0.04</v>
      </c>
      <c r="R72" s="254">
        <v>0.04</v>
      </c>
      <c r="S72" s="254"/>
      <c r="T72" s="228">
        <v>0.04</v>
      </c>
      <c r="U72" s="229">
        <v>0.04</v>
      </c>
      <c r="V72" s="202">
        <v>2.88</v>
      </c>
      <c r="W72" s="202">
        <v>2.4</v>
      </c>
      <c r="X72" s="202">
        <v>2.12</v>
      </c>
      <c r="Y72" s="202">
        <v>1.9</v>
      </c>
      <c r="Z72" s="202">
        <v>1.7</v>
      </c>
      <c r="AA72" s="202">
        <v>1.44</v>
      </c>
      <c r="AB72" s="202">
        <v>1.22</v>
      </c>
      <c r="AC72" s="202">
        <v>1.1399999999999999</v>
      </c>
      <c r="AD72" s="202">
        <v>1.03</v>
      </c>
      <c r="AE72" s="202">
        <v>0.92500000000000004</v>
      </c>
      <c r="AF72" s="223">
        <f t="shared" si="53"/>
        <v>24.475000000000001</v>
      </c>
      <c r="AG72" s="224">
        <f t="shared" si="54"/>
        <v>8.0000000000000071</v>
      </c>
      <c r="AH72" s="224">
        <f t="shared" si="55"/>
        <v>8.6956521739130377</v>
      </c>
      <c r="AI72" s="224">
        <f t="shared" si="56"/>
        <v>6.976744186046524</v>
      </c>
      <c r="AJ72" s="224">
        <f t="shared" si="57"/>
        <v>10.256410256410241</v>
      </c>
      <c r="AK72" s="224">
        <f t="shared" si="58"/>
        <v>8.3333333333333481</v>
      </c>
      <c r="AL72" s="224">
        <f t="shared" si="59"/>
        <v>9.0909090909090828</v>
      </c>
      <c r="AM72" s="224">
        <f t="shared" si="60"/>
        <v>22.222222222222211</v>
      </c>
      <c r="AN72" s="224">
        <f t="shared" si="61"/>
        <v>38.46153846153846</v>
      </c>
      <c r="AO72" s="224">
        <f t="shared" si="62"/>
        <v>56.000000000000007</v>
      </c>
      <c r="AP72" s="224">
        <f t="shared" si="63"/>
        <v>25</v>
      </c>
      <c r="AQ72" s="224">
        <f t="shared" si="64"/>
        <v>66.666666666666671</v>
      </c>
      <c r="AR72" s="224">
        <f t="shared" si="65"/>
        <v>200</v>
      </c>
      <c r="AS72" s="224">
        <f t="shared" si="66"/>
        <v>0</v>
      </c>
      <c r="AT72" s="224">
        <f t="shared" si="67"/>
        <v>0</v>
      </c>
      <c r="AU72" s="224">
        <f t="shared" si="68"/>
        <v>0</v>
      </c>
      <c r="AV72" s="224">
        <f t="shared" si="69"/>
        <v>0</v>
      </c>
      <c r="AW72" s="224">
        <f t="shared" si="70"/>
        <v>-98.611111111111114</v>
      </c>
      <c r="AX72" s="224">
        <f t="shared" si="71"/>
        <v>19.999999999999996</v>
      </c>
      <c r="AY72" s="224">
        <f t="shared" si="72"/>
        <v>13.207547169811317</v>
      </c>
      <c r="AZ72" s="224">
        <f t="shared" si="73"/>
        <v>11.578947368421066</v>
      </c>
      <c r="BA72" s="224">
        <f t="shared" si="74"/>
        <v>11.764705882352944</v>
      </c>
      <c r="BB72" s="224">
        <f t="shared" si="75"/>
        <v>18.055555555555557</v>
      </c>
      <c r="BC72" s="224">
        <f t="shared" si="76"/>
        <v>18.032786885245898</v>
      </c>
      <c r="BD72" s="224">
        <f t="shared" si="77"/>
        <v>7.0175438596491224</v>
      </c>
      <c r="BE72" s="224">
        <f t="shared" si="78"/>
        <v>10.679611650485432</v>
      </c>
      <c r="BF72" s="224">
        <f t="shared" si="79"/>
        <v>11.351351351351347</v>
      </c>
      <c r="BG72" s="224">
        <f t="shared" si="80"/>
        <v>18.568477500107733</v>
      </c>
      <c r="BH72" s="182">
        <f t="shared" si="52"/>
        <v>46.118996164019144</v>
      </c>
    </row>
    <row r="73" spans="1:60" ht="11.25" customHeight="1" x14ac:dyDescent="0.2">
      <c r="A73" s="252" t="s">
        <v>1784</v>
      </c>
      <c r="B73" s="119" t="s">
        <v>648</v>
      </c>
      <c r="C73" s="215">
        <v>2.2000000000000002</v>
      </c>
      <c r="D73" s="216">
        <v>2.04</v>
      </c>
      <c r="E73" s="216">
        <v>1.88</v>
      </c>
      <c r="F73" s="216">
        <v>1.72</v>
      </c>
      <c r="G73" s="216">
        <v>1.48</v>
      </c>
      <c r="H73" s="216">
        <v>1.24</v>
      </c>
      <c r="I73" s="216">
        <v>0.96</v>
      </c>
      <c r="J73" s="217">
        <v>0.76</v>
      </c>
      <c r="K73" s="217">
        <v>0.68</v>
      </c>
      <c r="L73" s="218">
        <v>0.6</v>
      </c>
      <c r="M73" s="218">
        <v>0.52</v>
      </c>
      <c r="N73" s="218">
        <v>0.43</v>
      </c>
      <c r="O73" s="218">
        <v>0.39</v>
      </c>
      <c r="P73" s="219"/>
      <c r="Q73" s="218">
        <v>0.36</v>
      </c>
      <c r="R73" s="220">
        <v>0</v>
      </c>
      <c r="S73" s="219"/>
      <c r="T73" s="221">
        <v>0</v>
      </c>
      <c r="U73" s="222">
        <v>0</v>
      </c>
      <c r="V73" s="222">
        <v>0</v>
      </c>
      <c r="W73" s="222">
        <v>0</v>
      </c>
      <c r="X73" s="222">
        <v>0</v>
      </c>
      <c r="Y73" s="222">
        <v>0</v>
      </c>
      <c r="Z73" s="222">
        <v>0</v>
      </c>
      <c r="AA73" s="222">
        <v>0</v>
      </c>
      <c r="AB73" s="222">
        <v>0</v>
      </c>
      <c r="AC73" s="222">
        <v>0</v>
      </c>
      <c r="AD73" s="222">
        <v>0</v>
      </c>
      <c r="AE73" s="222">
        <v>0</v>
      </c>
      <c r="AF73" s="223">
        <f t="shared" si="53"/>
        <v>15.259999999999998</v>
      </c>
      <c r="AG73" s="224">
        <f t="shared" si="54"/>
        <v>7.8431372549019773</v>
      </c>
      <c r="AH73" s="224">
        <f t="shared" si="55"/>
        <v>8.5106382978723527</v>
      </c>
      <c r="AI73" s="224">
        <f t="shared" si="56"/>
        <v>9.302325581395344</v>
      </c>
      <c r="AJ73" s="224">
        <f t="shared" si="57"/>
        <v>16.216216216216207</v>
      </c>
      <c r="AK73" s="224">
        <f t="shared" si="58"/>
        <v>19.354838709677423</v>
      </c>
      <c r="AL73" s="224">
        <f t="shared" si="59"/>
        <v>29.166666666666675</v>
      </c>
      <c r="AM73" s="224">
        <f t="shared" si="60"/>
        <v>26.315789473684205</v>
      </c>
      <c r="AN73" s="224">
        <f t="shared" si="61"/>
        <v>11.764705882352944</v>
      </c>
      <c r="AO73" s="224">
        <f t="shared" si="62"/>
        <v>13.333333333333353</v>
      </c>
      <c r="AP73" s="224">
        <f t="shared" si="63"/>
        <v>15.384615384615374</v>
      </c>
      <c r="AQ73" s="224">
        <f t="shared" si="64"/>
        <v>20.930232558139551</v>
      </c>
      <c r="AR73" s="224">
        <f t="shared" si="65"/>
        <v>10.256410256410241</v>
      </c>
      <c r="AS73" s="224">
        <f t="shared" si="66"/>
        <v>8.3333333333333481</v>
      </c>
      <c r="AT73" s="224" t="str">
        <f t="shared" si="67"/>
        <v>n/a</v>
      </c>
      <c r="AU73" s="224" t="str">
        <f t="shared" si="68"/>
        <v>n/a</v>
      </c>
      <c r="AV73" s="224" t="str">
        <f t="shared" si="69"/>
        <v>n/a</v>
      </c>
      <c r="AW73" s="224" t="str">
        <f t="shared" si="70"/>
        <v>n/a</v>
      </c>
      <c r="AX73" s="224" t="str">
        <f t="shared" si="71"/>
        <v>n/a</v>
      </c>
      <c r="AY73" s="224" t="str">
        <f t="shared" si="72"/>
        <v>n/a</v>
      </c>
      <c r="AZ73" s="224" t="str">
        <f t="shared" si="73"/>
        <v>n/a</v>
      </c>
      <c r="BA73" s="224" t="str">
        <f t="shared" si="74"/>
        <v>n/a</v>
      </c>
      <c r="BB73" s="224" t="str">
        <f t="shared" si="75"/>
        <v>n/a</v>
      </c>
      <c r="BC73" s="224" t="str">
        <f t="shared" si="76"/>
        <v>n/a</v>
      </c>
      <c r="BD73" s="224" t="str">
        <f t="shared" si="77"/>
        <v>n/a</v>
      </c>
      <c r="BE73" s="224" t="str">
        <f t="shared" si="78"/>
        <v>n/a</v>
      </c>
      <c r="BF73" s="224" t="str">
        <f t="shared" si="79"/>
        <v>n/a</v>
      </c>
      <c r="BG73" s="224">
        <f t="shared" si="80"/>
        <v>15.131710996046078</v>
      </c>
      <c r="BH73" s="182">
        <f t="shared" si="52"/>
        <v>7.0134536857835847</v>
      </c>
    </row>
    <row r="74" spans="1:60" ht="11.25" customHeight="1" x14ac:dyDescent="0.2">
      <c r="A74" s="127" t="s">
        <v>1785</v>
      </c>
      <c r="B74" s="97" t="s">
        <v>176</v>
      </c>
      <c r="C74" s="215">
        <v>1.87</v>
      </c>
      <c r="D74" s="216">
        <v>1.75</v>
      </c>
      <c r="E74" s="216">
        <v>1.63</v>
      </c>
      <c r="F74" s="216">
        <v>1.48</v>
      </c>
      <c r="G74" s="216">
        <v>1.38</v>
      </c>
      <c r="H74" s="216">
        <v>1.3</v>
      </c>
      <c r="I74" s="216">
        <v>1.22</v>
      </c>
      <c r="J74" s="217">
        <v>0.93</v>
      </c>
      <c r="K74" s="217">
        <v>0.78</v>
      </c>
      <c r="L74" s="216">
        <v>0.73</v>
      </c>
      <c r="M74" s="216">
        <v>0.69</v>
      </c>
      <c r="N74" s="216">
        <v>0.63500000000000001</v>
      </c>
      <c r="O74" s="216">
        <v>0.59</v>
      </c>
      <c r="P74" s="226"/>
      <c r="Q74" s="216">
        <v>0.55000000000000004</v>
      </c>
      <c r="R74" s="232">
        <v>0.51</v>
      </c>
      <c r="S74" s="226"/>
      <c r="T74" s="223">
        <v>0.47</v>
      </c>
      <c r="U74" s="202">
        <v>0.44500000000000001</v>
      </c>
      <c r="V74" s="202">
        <v>0.41</v>
      </c>
      <c r="W74" s="202">
        <v>0.37</v>
      </c>
      <c r="X74" s="202">
        <v>0.33</v>
      </c>
      <c r="Y74" s="202">
        <v>0.28999999999999998</v>
      </c>
      <c r="Z74" s="202">
        <v>0.25750000000000001</v>
      </c>
      <c r="AA74" s="202">
        <v>0.22750000000000001</v>
      </c>
      <c r="AB74" s="202">
        <v>0.19</v>
      </c>
      <c r="AC74" s="202">
        <v>0.18</v>
      </c>
      <c r="AD74" s="202">
        <v>0.16</v>
      </c>
      <c r="AE74" s="202">
        <v>0.125</v>
      </c>
      <c r="AF74" s="223">
        <f t="shared" si="53"/>
        <v>19.5</v>
      </c>
      <c r="AG74" s="224">
        <f t="shared" si="54"/>
        <v>6.8571428571428727</v>
      </c>
      <c r="AH74" s="224">
        <f t="shared" si="55"/>
        <v>7.361963190184051</v>
      </c>
      <c r="AI74" s="224">
        <f t="shared" si="56"/>
        <v>10.135135135135132</v>
      </c>
      <c r="AJ74" s="224">
        <f t="shared" si="57"/>
        <v>7.2463768115942129</v>
      </c>
      <c r="AK74" s="224">
        <f t="shared" si="58"/>
        <v>6.153846153846132</v>
      </c>
      <c r="AL74" s="224">
        <f t="shared" si="59"/>
        <v>6.5573770491803351</v>
      </c>
      <c r="AM74" s="224">
        <f t="shared" si="60"/>
        <v>31.182795698924725</v>
      </c>
      <c r="AN74" s="224">
        <f t="shared" si="61"/>
        <v>19.23076923076923</v>
      </c>
      <c r="AO74" s="224">
        <f t="shared" si="62"/>
        <v>6.8493150684931559</v>
      </c>
      <c r="AP74" s="224">
        <f t="shared" si="63"/>
        <v>5.7971014492753659</v>
      </c>
      <c r="AQ74" s="224">
        <f t="shared" si="64"/>
        <v>8.6614173228346303</v>
      </c>
      <c r="AR74" s="224">
        <f t="shared" si="65"/>
        <v>7.6271186440677985</v>
      </c>
      <c r="AS74" s="224">
        <f t="shared" si="66"/>
        <v>7.2727272727272529</v>
      </c>
      <c r="AT74" s="224">
        <f t="shared" si="67"/>
        <v>7.8431372549019773</v>
      </c>
      <c r="AU74" s="224">
        <f t="shared" si="68"/>
        <v>8.5106382978723527</v>
      </c>
      <c r="AV74" s="224">
        <f t="shared" si="69"/>
        <v>5.6179775280898792</v>
      </c>
      <c r="AW74" s="224">
        <f t="shared" si="70"/>
        <v>8.5365853658536661</v>
      </c>
      <c r="AX74" s="224">
        <f t="shared" si="71"/>
        <v>10.810810810810811</v>
      </c>
      <c r="AY74" s="224">
        <f t="shared" si="72"/>
        <v>12.12121212121211</v>
      </c>
      <c r="AZ74" s="224">
        <f t="shared" si="73"/>
        <v>13.793103448275868</v>
      </c>
      <c r="BA74" s="224">
        <f t="shared" si="74"/>
        <v>12.621359223300965</v>
      </c>
      <c r="BB74" s="224">
        <f t="shared" si="75"/>
        <v>13.186813186813184</v>
      </c>
      <c r="BC74" s="224">
        <f t="shared" si="76"/>
        <v>19.736842105263165</v>
      </c>
      <c r="BD74" s="224">
        <f t="shared" si="77"/>
        <v>5.555555555555558</v>
      </c>
      <c r="BE74" s="224">
        <f t="shared" si="78"/>
        <v>12.5</v>
      </c>
      <c r="BF74" s="224">
        <f t="shared" si="79"/>
        <v>28.000000000000004</v>
      </c>
      <c r="BG74" s="224">
        <f t="shared" si="80"/>
        <v>11.144889260850938</v>
      </c>
      <c r="BH74" s="182">
        <f t="shared" si="52"/>
        <v>6.642187919918972</v>
      </c>
    </row>
    <row r="75" spans="1:60" ht="11.25" customHeight="1" x14ac:dyDescent="0.2">
      <c r="A75" s="225" t="s">
        <v>1786</v>
      </c>
      <c r="B75" s="97" t="s">
        <v>650</v>
      </c>
      <c r="C75" s="215">
        <v>3.79</v>
      </c>
      <c r="D75" s="216">
        <v>3.74</v>
      </c>
      <c r="E75" s="216">
        <v>3.64</v>
      </c>
      <c r="F75" s="216">
        <v>3.34</v>
      </c>
      <c r="G75" s="216">
        <v>2.65</v>
      </c>
      <c r="H75" s="216">
        <v>2.15</v>
      </c>
      <c r="I75" s="216">
        <v>1.95</v>
      </c>
      <c r="J75" s="217">
        <v>1.8</v>
      </c>
      <c r="K75" s="217">
        <v>1.36</v>
      </c>
      <c r="L75" s="216">
        <v>1.1200000000000001</v>
      </c>
      <c r="M75" s="216">
        <v>0.92</v>
      </c>
      <c r="N75" s="216">
        <v>0.72</v>
      </c>
      <c r="O75" s="231">
        <v>0.68</v>
      </c>
      <c r="P75" s="226"/>
      <c r="Q75" s="216">
        <v>0.65</v>
      </c>
      <c r="R75" s="232">
        <v>0.61</v>
      </c>
      <c r="S75" s="226"/>
      <c r="T75" s="223">
        <v>0.56999999999999995</v>
      </c>
      <c r="U75" s="229">
        <v>0.56000000000000005</v>
      </c>
      <c r="V75" s="202">
        <v>0.53</v>
      </c>
      <c r="W75" s="202">
        <v>0.43</v>
      </c>
      <c r="X75" s="202">
        <v>0.34</v>
      </c>
      <c r="Y75" s="202">
        <v>0.29998999999999998</v>
      </c>
      <c r="Z75" s="202">
        <v>0.27334000000000003</v>
      </c>
      <c r="AA75" s="229">
        <v>0</v>
      </c>
      <c r="AB75" s="229">
        <v>0</v>
      </c>
      <c r="AC75" s="229">
        <v>0</v>
      </c>
      <c r="AD75" s="229">
        <v>0</v>
      </c>
      <c r="AE75" s="229">
        <v>0</v>
      </c>
      <c r="AF75" s="223">
        <f t="shared" si="53"/>
        <v>32.123329999999996</v>
      </c>
      <c r="AG75" s="224">
        <f t="shared" si="54"/>
        <v>1.3368983957219305</v>
      </c>
      <c r="AH75" s="224">
        <f t="shared" si="55"/>
        <v>2.7472527472527597</v>
      </c>
      <c r="AI75" s="224">
        <f t="shared" si="56"/>
        <v>8.982035928143727</v>
      </c>
      <c r="AJ75" s="224">
        <f t="shared" si="57"/>
        <v>26.037735849056599</v>
      </c>
      <c r="AK75" s="224">
        <f t="shared" si="58"/>
        <v>23.255813953488371</v>
      </c>
      <c r="AL75" s="224">
        <f t="shared" si="59"/>
        <v>10.256410256410264</v>
      </c>
      <c r="AM75" s="224">
        <f t="shared" si="60"/>
        <v>8.333333333333325</v>
      </c>
      <c r="AN75" s="224">
        <f t="shared" si="61"/>
        <v>32.352941176470587</v>
      </c>
      <c r="AO75" s="224">
        <f t="shared" si="62"/>
        <v>21.42857142857142</v>
      </c>
      <c r="AP75" s="224">
        <f t="shared" si="63"/>
        <v>21.739130434782616</v>
      </c>
      <c r="AQ75" s="224">
        <f t="shared" si="64"/>
        <v>27.777777777777789</v>
      </c>
      <c r="AR75" s="224">
        <f t="shared" si="65"/>
        <v>5.8823529411764497</v>
      </c>
      <c r="AS75" s="224">
        <f t="shared" si="66"/>
        <v>4.6153846153846212</v>
      </c>
      <c r="AT75" s="224">
        <f t="shared" si="67"/>
        <v>6.5573770491803351</v>
      </c>
      <c r="AU75" s="224">
        <f t="shared" si="68"/>
        <v>7.0175438596491224</v>
      </c>
      <c r="AV75" s="224">
        <f t="shared" si="69"/>
        <v>1.7857142857142572</v>
      </c>
      <c r="AW75" s="224">
        <f t="shared" si="70"/>
        <v>5.6603773584905648</v>
      </c>
      <c r="AX75" s="224">
        <f t="shared" si="71"/>
        <v>23.255813953488392</v>
      </c>
      <c r="AY75" s="224">
        <f t="shared" si="72"/>
        <v>26.470588235294112</v>
      </c>
      <c r="AZ75" s="224">
        <f t="shared" si="73"/>
        <v>13.337111237041244</v>
      </c>
      <c r="BA75" s="224">
        <f t="shared" si="74"/>
        <v>9.7497622009219178</v>
      </c>
      <c r="BB75" s="224" t="str">
        <f t="shared" si="75"/>
        <v>n/a</v>
      </c>
      <c r="BC75" s="224" t="str">
        <f t="shared" si="76"/>
        <v>n/a</v>
      </c>
      <c r="BD75" s="224" t="str">
        <f t="shared" si="77"/>
        <v>n/a</v>
      </c>
      <c r="BE75" s="224" t="str">
        <f t="shared" si="78"/>
        <v>n/a</v>
      </c>
      <c r="BF75" s="224" t="str">
        <f t="shared" si="79"/>
        <v>n/a</v>
      </c>
      <c r="BG75" s="224">
        <f t="shared" si="80"/>
        <v>13.741901286540493</v>
      </c>
      <c r="BH75" s="182">
        <f t="shared" si="52"/>
        <v>9.913979787867925</v>
      </c>
    </row>
    <row r="76" spans="1:60" ht="11.25" customHeight="1" x14ac:dyDescent="0.2">
      <c r="A76" s="127" t="s">
        <v>1787</v>
      </c>
      <c r="B76" s="97" t="s">
        <v>652</v>
      </c>
      <c r="C76" s="215">
        <v>1.72</v>
      </c>
      <c r="D76" s="216">
        <v>1.68</v>
      </c>
      <c r="E76" s="216">
        <v>1.6</v>
      </c>
      <c r="F76" s="216">
        <v>1.46</v>
      </c>
      <c r="G76" s="216">
        <v>1.2749999999999999</v>
      </c>
      <c r="H76" s="216">
        <v>0.99</v>
      </c>
      <c r="I76" s="216">
        <v>0.87</v>
      </c>
      <c r="J76" s="217">
        <v>0.78</v>
      </c>
      <c r="K76" s="217">
        <v>0.68500000000000005</v>
      </c>
      <c r="L76" s="216">
        <v>0.61499999999999999</v>
      </c>
      <c r="M76" s="216">
        <v>0.52500000000000002</v>
      </c>
      <c r="N76" s="216">
        <v>0.45</v>
      </c>
      <c r="O76" s="216">
        <v>0.1</v>
      </c>
      <c r="P76" s="226"/>
      <c r="Q76" s="231">
        <v>0.05</v>
      </c>
      <c r="R76" s="227">
        <v>0.05</v>
      </c>
      <c r="S76" s="226"/>
      <c r="T76" s="228">
        <v>0.05</v>
      </c>
      <c r="U76" s="229">
        <v>0.05</v>
      </c>
      <c r="V76" s="229">
        <v>0.05</v>
      </c>
      <c r="W76" s="229">
        <v>0.6</v>
      </c>
      <c r="X76" s="229">
        <v>0.6</v>
      </c>
      <c r="Y76" s="229">
        <v>0.6</v>
      </c>
      <c r="Z76" s="202">
        <v>0.6</v>
      </c>
      <c r="AA76" s="229">
        <v>0.5</v>
      </c>
      <c r="AB76" s="229">
        <v>0.5</v>
      </c>
      <c r="AC76" s="229">
        <v>0.5</v>
      </c>
      <c r="AD76" s="229">
        <v>0.5</v>
      </c>
      <c r="AE76" s="229">
        <v>0.5</v>
      </c>
      <c r="AF76" s="223">
        <f t="shared" si="53"/>
        <v>17.899999999999999</v>
      </c>
      <c r="AG76" s="224">
        <f t="shared" si="54"/>
        <v>2.3809523809523725</v>
      </c>
      <c r="AH76" s="224">
        <f t="shared" si="55"/>
        <v>4.9999999999999822</v>
      </c>
      <c r="AI76" s="224">
        <f t="shared" si="56"/>
        <v>9.5890410958904262</v>
      </c>
      <c r="AJ76" s="224">
        <f t="shared" si="57"/>
        <v>14.509803921568643</v>
      </c>
      <c r="AK76" s="224">
        <f t="shared" si="58"/>
        <v>28.787878787878785</v>
      </c>
      <c r="AL76" s="224">
        <f t="shared" si="59"/>
        <v>13.793103448275868</v>
      </c>
      <c r="AM76" s="224">
        <f t="shared" si="60"/>
        <v>11.538461538461542</v>
      </c>
      <c r="AN76" s="224">
        <f t="shared" si="61"/>
        <v>13.868613138686126</v>
      </c>
      <c r="AO76" s="224">
        <f t="shared" si="62"/>
        <v>11.38211382113823</v>
      </c>
      <c r="AP76" s="224">
        <f t="shared" si="63"/>
        <v>17.142857142857125</v>
      </c>
      <c r="AQ76" s="224">
        <f t="shared" si="64"/>
        <v>16.666666666666675</v>
      </c>
      <c r="AR76" s="224">
        <f t="shared" si="65"/>
        <v>350</v>
      </c>
      <c r="AS76" s="224">
        <f t="shared" si="66"/>
        <v>100</v>
      </c>
      <c r="AT76" s="224">
        <f t="shared" si="67"/>
        <v>0</v>
      </c>
      <c r="AU76" s="224">
        <f t="shared" si="68"/>
        <v>0</v>
      </c>
      <c r="AV76" s="224">
        <f t="shared" si="69"/>
        <v>0</v>
      </c>
      <c r="AW76" s="224">
        <f t="shared" si="70"/>
        <v>0</v>
      </c>
      <c r="AX76" s="224">
        <f t="shared" si="71"/>
        <v>-91.666666666666657</v>
      </c>
      <c r="AY76" s="224">
        <f t="shared" si="72"/>
        <v>0</v>
      </c>
      <c r="AZ76" s="224">
        <f t="shared" si="73"/>
        <v>0</v>
      </c>
      <c r="BA76" s="224">
        <f t="shared" si="74"/>
        <v>0</v>
      </c>
      <c r="BB76" s="224">
        <f t="shared" si="75"/>
        <v>19.999999999999996</v>
      </c>
      <c r="BC76" s="224">
        <f t="shared" si="76"/>
        <v>0</v>
      </c>
      <c r="BD76" s="224">
        <f t="shared" si="77"/>
        <v>0</v>
      </c>
      <c r="BE76" s="224">
        <f t="shared" si="78"/>
        <v>0</v>
      </c>
      <c r="BF76" s="224">
        <f t="shared" si="79"/>
        <v>0</v>
      </c>
      <c r="BG76" s="224">
        <f t="shared" si="80"/>
        <v>20.115108664450354</v>
      </c>
      <c r="BH76" s="182">
        <f t="shared" si="52"/>
        <v>72.982613643686804</v>
      </c>
    </row>
    <row r="77" spans="1:60" ht="11.25" customHeight="1" x14ac:dyDescent="0.2">
      <c r="A77" s="236" t="s">
        <v>1392</v>
      </c>
      <c r="B77" s="97" t="s">
        <v>1393</v>
      </c>
      <c r="C77" s="215">
        <v>0.86</v>
      </c>
      <c r="D77" s="216">
        <v>0.82</v>
      </c>
      <c r="E77" s="216">
        <v>0.7</v>
      </c>
      <c r="F77" s="216">
        <v>0.51</v>
      </c>
      <c r="G77" s="216">
        <v>0.42</v>
      </c>
      <c r="H77" s="216">
        <v>0.4</v>
      </c>
      <c r="I77" s="216">
        <v>0.37</v>
      </c>
      <c r="J77" s="217">
        <v>0.3</v>
      </c>
      <c r="K77" s="217">
        <v>7.0000000000000007E-2</v>
      </c>
      <c r="L77" s="231">
        <v>0</v>
      </c>
      <c r="M77" s="231">
        <v>0</v>
      </c>
      <c r="N77" s="231">
        <v>0</v>
      </c>
      <c r="O77" s="231">
        <v>0</v>
      </c>
      <c r="P77" s="237"/>
      <c r="Q77" s="254">
        <v>0</v>
      </c>
      <c r="R77" s="227">
        <v>0</v>
      </c>
      <c r="S77" s="254"/>
      <c r="T77" s="227">
        <v>0</v>
      </c>
      <c r="U77" s="229">
        <v>0</v>
      </c>
      <c r="V77" s="238">
        <v>0</v>
      </c>
      <c r="W77" s="238">
        <v>0</v>
      </c>
      <c r="X77" s="229">
        <v>0</v>
      </c>
      <c r="Y77" s="229">
        <v>0</v>
      </c>
      <c r="Z77" s="229">
        <v>0</v>
      </c>
      <c r="AA77" s="229">
        <v>0</v>
      </c>
      <c r="AB77" s="229">
        <v>0</v>
      </c>
      <c r="AC77" s="229">
        <v>0</v>
      </c>
      <c r="AD77" s="229">
        <v>0</v>
      </c>
      <c r="AE77" s="229">
        <v>0</v>
      </c>
      <c r="AF77" s="223">
        <f t="shared" si="53"/>
        <v>4.4499999999999993</v>
      </c>
      <c r="AG77" s="224">
        <f t="shared" si="54"/>
        <v>4.8780487804878092</v>
      </c>
      <c r="AH77" s="224">
        <f t="shared" si="55"/>
        <v>17.142857142857149</v>
      </c>
      <c r="AI77" s="224">
        <f t="shared" si="56"/>
        <v>37.254901960784295</v>
      </c>
      <c r="AJ77" s="224">
        <f t="shared" si="57"/>
        <v>21.428571428571441</v>
      </c>
      <c r="AK77" s="224">
        <f t="shared" si="58"/>
        <v>4.9999999999999822</v>
      </c>
      <c r="AL77" s="224">
        <f t="shared" si="59"/>
        <v>8.1081081081081141</v>
      </c>
      <c r="AM77" s="224">
        <f t="shared" si="60"/>
        <v>23.333333333333339</v>
      </c>
      <c r="AN77" s="224">
        <f t="shared" si="61"/>
        <v>328.57142857142856</v>
      </c>
      <c r="AO77" s="224" t="str">
        <f t="shared" si="62"/>
        <v>n/a</v>
      </c>
      <c r="AP77" s="224" t="str">
        <f t="shared" si="63"/>
        <v>n/a</v>
      </c>
      <c r="AQ77" s="224" t="str">
        <f t="shared" si="64"/>
        <v>n/a</v>
      </c>
      <c r="AR77" s="224" t="str">
        <f t="shared" si="65"/>
        <v>n/a</v>
      </c>
      <c r="AS77" s="224" t="str">
        <f t="shared" si="66"/>
        <v>n/a</v>
      </c>
      <c r="AT77" s="224" t="str">
        <f t="shared" si="67"/>
        <v>n/a</v>
      </c>
      <c r="AU77" s="224" t="str">
        <f t="shared" si="68"/>
        <v>n/a</v>
      </c>
      <c r="AV77" s="224" t="str">
        <f t="shared" si="69"/>
        <v>n/a</v>
      </c>
      <c r="AW77" s="224" t="str">
        <f t="shared" si="70"/>
        <v>n/a</v>
      </c>
      <c r="AX77" s="224" t="str">
        <f t="shared" si="71"/>
        <v>n/a</v>
      </c>
      <c r="AY77" s="224" t="str">
        <f t="shared" si="72"/>
        <v>n/a</v>
      </c>
      <c r="AZ77" s="224" t="str">
        <f t="shared" si="73"/>
        <v>n/a</v>
      </c>
      <c r="BA77" s="224" t="str">
        <f t="shared" si="74"/>
        <v>n/a</v>
      </c>
      <c r="BB77" s="224" t="str">
        <f t="shared" si="75"/>
        <v>n/a</v>
      </c>
      <c r="BC77" s="224" t="str">
        <f t="shared" si="76"/>
        <v>n/a</v>
      </c>
      <c r="BD77" s="224" t="str">
        <f t="shared" si="77"/>
        <v>n/a</v>
      </c>
      <c r="BE77" s="224" t="str">
        <f t="shared" si="78"/>
        <v>n/a</v>
      </c>
      <c r="BF77" s="224" t="str">
        <f t="shared" si="79"/>
        <v>n/a</v>
      </c>
      <c r="BG77" s="224">
        <f t="shared" si="80"/>
        <v>55.71465616569634</v>
      </c>
      <c r="BH77" s="182">
        <f t="shared" si="52"/>
        <v>110.79335368553394</v>
      </c>
    </row>
    <row r="78" spans="1:60" ht="11.25" customHeight="1" x14ac:dyDescent="0.2">
      <c r="A78" s="236" t="s">
        <v>1394</v>
      </c>
      <c r="B78" s="97" t="s">
        <v>1395</v>
      </c>
      <c r="C78" s="215">
        <v>1.0075000000000001</v>
      </c>
      <c r="D78" s="216">
        <v>0.94750000000000001</v>
      </c>
      <c r="E78" s="216">
        <v>0.86</v>
      </c>
      <c r="F78" s="216">
        <v>0.8</v>
      </c>
      <c r="G78" s="216">
        <v>0.75</v>
      </c>
      <c r="H78" s="231">
        <v>0.6</v>
      </c>
      <c r="I78" s="231">
        <v>0.6</v>
      </c>
      <c r="J78" s="217">
        <v>0.6</v>
      </c>
      <c r="K78" s="217">
        <v>0.55000000000000004</v>
      </c>
      <c r="L78" s="231">
        <v>0.4</v>
      </c>
      <c r="M78" s="231">
        <v>0.4</v>
      </c>
      <c r="N78" s="231">
        <v>0.4</v>
      </c>
      <c r="O78" s="231">
        <v>0.4</v>
      </c>
      <c r="P78" s="237"/>
      <c r="Q78" s="231">
        <v>0.4</v>
      </c>
      <c r="R78" s="227">
        <v>0.4</v>
      </c>
      <c r="S78" s="237"/>
      <c r="T78" s="227">
        <v>0.4</v>
      </c>
      <c r="U78" s="238">
        <v>0.4</v>
      </c>
      <c r="V78" s="202">
        <v>0.4</v>
      </c>
      <c r="W78" s="202">
        <v>0.36249999999999999</v>
      </c>
      <c r="X78" s="202">
        <v>0.21249999999999999</v>
      </c>
      <c r="Y78" s="229">
        <v>0.1</v>
      </c>
      <c r="Z78" s="229">
        <v>0.1</v>
      </c>
      <c r="AA78" s="229">
        <v>0.1</v>
      </c>
      <c r="AB78" s="229">
        <v>0.1</v>
      </c>
      <c r="AC78" s="229">
        <v>0.1</v>
      </c>
      <c r="AD78" s="229">
        <v>0.1</v>
      </c>
      <c r="AE78" s="229">
        <v>0.1</v>
      </c>
      <c r="AF78" s="223">
        <f t="shared" si="53"/>
        <v>11.59</v>
      </c>
      <c r="AG78" s="224">
        <f t="shared" si="54"/>
        <v>6.3324538258575203</v>
      </c>
      <c r="AH78" s="224">
        <f t="shared" si="55"/>
        <v>10.174418604651159</v>
      </c>
      <c r="AI78" s="224">
        <f t="shared" si="56"/>
        <v>7.4999999999999956</v>
      </c>
      <c r="AJ78" s="224">
        <f t="shared" si="57"/>
        <v>6.6666666666666652</v>
      </c>
      <c r="AK78" s="224">
        <f t="shared" si="58"/>
        <v>25</v>
      </c>
      <c r="AL78" s="224">
        <f t="shared" si="59"/>
        <v>0</v>
      </c>
      <c r="AM78" s="224">
        <f t="shared" si="60"/>
        <v>0</v>
      </c>
      <c r="AN78" s="224">
        <f t="shared" si="61"/>
        <v>9.0909090909090828</v>
      </c>
      <c r="AO78" s="224">
        <f t="shared" si="62"/>
        <v>37.5</v>
      </c>
      <c r="AP78" s="224">
        <f t="shared" si="63"/>
        <v>0</v>
      </c>
      <c r="AQ78" s="224">
        <f t="shared" si="64"/>
        <v>0</v>
      </c>
      <c r="AR78" s="224">
        <f t="shared" si="65"/>
        <v>0</v>
      </c>
      <c r="AS78" s="224">
        <f t="shared" si="66"/>
        <v>0</v>
      </c>
      <c r="AT78" s="224">
        <f t="shared" si="67"/>
        <v>0</v>
      </c>
      <c r="AU78" s="224">
        <f t="shared" si="68"/>
        <v>0</v>
      </c>
      <c r="AV78" s="224">
        <f t="shared" si="69"/>
        <v>0</v>
      </c>
      <c r="AW78" s="224">
        <f t="shared" si="70"/>
        <v>0</v>
      </c>
      <c r="AX78" s="224">
        <f t="shared" si="71"/>
        <v>10.344827586206895</v>
      </c>
      <c r="AY78" s="224">
        <f t="shared" si="72"/>
        <v>70.588235294117638</v>
      </c>
      <c r="AZ78" s="224">
        <f t="shared" si="73"/>
        <v>112.5</v>
      </c>
      <c r="BA78" s="224">
        <f t="shared" si="74"/>
        <v>0</v>
      </c>
      <c r="BB78" s="224">
        <f t="shared" si="75"/>
        <v>0</v>
      </c>
      <c r="BC78" s="224">
        <f t="shared" si="76"/>
        <v>0</v>
      </c>
      <c r="BD78" s="224">
        <f t="shared" si="77"/>
        <v>0</v>
      </c>
      <c r="BE78" s="224">
        <f t="shared" si="78"/>
        <v>0</v>
      </c>
      <c r="BF78" s="224">
        <f t="shared" si="79"/>
        <v>0</v>
      </c>
      <c r="BG78" s="224">
        <f t="shared" si="80"/>
        <v>11.372981194938806</v>
      </c>
      <c r="BH78" s="182">
        <f t="shared" si="52"/>
        <v>25.877565592534197</v>
      </c>
    </row>
    <row r="79" spans="1:60" ht="11.25" customHeight="1" x14ac:dyDescent="0.2">
      <c r="A79" s="127" t="s">
        <v>1788</v>
      </c>
      <c r="B79" s="97" t="s">
        <v>654</v>
      </c>
      <c r="C79" s="215">
        <v>0.87</v>
      </c>
      <c r="D79" s="216">
        <v>0.79</v>
      </c>
      <c r="E79" s="216">
        <v>0.71</v>
      </c>
      <c r="F79" s="216">
        <v>0.64</v>
      </c>
      <c r="G79" s="216">
        <v>0.57999999999999996</v>
      </c>
      <c r="H79" s="216">
        <v>0.52</v>
      </c>
      <c r="I79" s="216">
        <v>0.47</v>
      </c>
      <c r="J79" s="217">
        <v>0.42</v>
      </c>
      <c r="K79" s="217">
        <v>0.38</v>
      </c>
      <c r="L79" s="216">
        <v>0.34</v>
      </c>
      <c r="M79" s="216">
        <v>0.3</v>
      </c>
      <c r="N79" s="216">
        <v>0.26</v>
      </c>
      <c r="O79" s="216">
        <v>0.22</v>
      </c>
      <c r="P79" s="226"/>
      <c r="Q79" s="216">
        <v>0.18</v>
      </c>
      <c r="R79" s="232">
        <v>0.15</v>
      </c>
      <c r="S79" s="226"/>
      <c r="T79" s="223">
        <v>0.11</v>
      </c>
      <c r="U79" s="229">
        <v>7.3330000000000006E-2</v>
      </c>
      <c r="V79" s="202">
        <v>7.3330000000000006E-2</v>
      </c>
      <c r="W79" s="202">
        <v>0.04</v>
      </c>
      <c r="X79" s="202">
        <v>2.6669999999999999E-2</v>
      </c>
      <c r="Y79" s="202">
        <v>1.7780000000000001E-2</v>
      </c>
      <c r="Z79" s="229">
        <v>1.5800000000000002E-2</v>
      </c>
      <c r="AA79" s="202">
        <v>1.5800000000000002E-2</v>
      </c>
      <c r="AB79" s="202">
        <v>1.2840000000000001E-2</v>
      </c>
      <c r="AC79" s="202">
        <v>1.1849999999999999E-2</v>
      </c>
      <c r="AD79" s="202">
        <v>9.8700000000000003E-3</v>
      </c>
      <c r="AE79" s="229">
        <v>6.5199999999999998E-3</v>
      </c>
      <c r="AF79" s="223">
        <f t="shared" si="53"/>
        <v>7.2437899999999997</v>
      </c>
      <c r="AG79" s="224">
        <f t="shared" si="54"/>
        <v>10.126582278480999</v>
      </c>
      <c r="AH79" s="224">
        <f t="shared" si="55"/>
        <v>11.267605633802823</v>
      </c>
      <c r="AI79" s="224">
        <f t="shared" si="56"/>
        <v>10.9375</v>
      </c>
      <c r="AJ79" s="224">
        <f t="shared" si="57"/>
        <v>10.344827586206918</v>
      </c>
      <c r="AK79" s="224">
        <f t="shared" si="58"/>
        <v>11.538461538461519</v>
      </c>
      <c r="AL79" s="224">
        <f t="shared" si="59"/>
        <v>10.638297872340431</v>
      </c>
      <c r="AM79" s="224">
        <f t="shared" si="60"/>
        <v>11.904761904761907</v>
      </c>
      <c r="AN79" s="224">
        <f t="shared" si="61"/>
        <v>10.526315789473673</v>
      </c>
      <c r="AO79" s="224">
        <f t="shared" si="62"/>
        <v>11.764705882352944</v>
      </c>
      <c r="AP79" s="224">
        <f t="shared" si="63"/>
        <v>13.333333333333353</v>
      </c>
      <c r="AQ79" s="224">
        <f t="shared" si="64"/>
        <v>15.384615384615374</v>
      </c>
      <c r="AR79" s="224">
        <f t="shared" si="65"/>
        <v>18.181818181818187</v>
      </c>
      <c r="AS79" s="224">
        <f t="shared" si="66"/>
        <v>22.222222222222232</v>
      </c>
      <c r="AT79" s="224">
        <f t="shared" si="67"/>
        <v>19.999999999999996</v>
      </c>
      <c r="AU79" s="224">
        <f t="shared" si="68"/>
        <v>36.363636363636353</v>
      </c>
      <c r="AV79" s="224">
        <f t="shared" si="69"/>
        <v>50.006818491749613</v>
      </c>
      <c r="AW79" s="224">
        <f t="shared" si="70"/>
        <v>0</v>
      </c>
      <c r="AX79" s="224">
        <f t="shared" si="71"/>
        <v>83.325000000000003</v>
      </c>
      <c r="AY79" s="224">
        <f t="shared" si="72"/>
        <v>49.981252343457072</v>
      </c>
      <c r="AZ79" s="224">
        <f t="shared" si="73"/>
        <v>50</v>
      </c>
      <c r="BA79" s="224">
        <f t="shared" si="74"/>
        <v>12.531645569620252</v>
      </c>
      <c r="BB79" s="224">
        <f t="shared" si="75"/>
        <v>0</v>
      </c>
      <c r="BC79" s="224">
        <f t="shared" si="76"/>
        <v>23.052959501557634</v>
      </c>
      <c r="BD79" s="224">
        <f t="shared" si="77"/>
        <v>8.3544303797468586</v>
      </c>
      <c r="BE79" s="224">
        <f t="shared" si="78"/>
        <v>20.060790273556229</v>
      </c>
      <c r="BF79" s="224">
        <f t="shared" si="79"/>
        <v>51.380368098159515</v>
      </c>
      <c r="BG79" s="224">
        <f t="shared" si="80"/>
        <v>22.047228793436684</v>
      </c>
      <c r="BH79" s="182">
        <f t="shared" si="52"/>
        <v>19.656052314835168</v>
      </c>
    </row>
    <row r="80" spans="1:60" ht="11.25" customHeight="1" x14ac:dyDescent="0.2">
      <c r="A80" s="127" t="s">
        <v>1789</v>
      </c>
      <c r="B80" s="97" t="s">
        <v>179</v>
      </c>
      <c r="C80" s="215">
        <v>4.17</v>
      </c>
      <c r="D80" s="216">
        <v>3.89</v>
      </c>
      <c r="E80" s="216">
        <v>3.68</v>
      </c>
      <c r="F80" s="216">
        <v>3.52</v>
      </c>
      <c r="G80" s="216">
        <v>3.36</v>
      </c>
      <c r="H80" s="216">
        <v>3.2</v>
      </c>
      <c r="I80" s="216">
        <v>3.1</v>
      </c>
      <c r="J80" s="217">
        <v>3.02</v>
      </c>
      <c r="K80" s="217">
        <v>2.94</v>
      </c>
      <c r="L80" s="216">
        <v>2.71</v>
      </c>
      <c r="M80" s="216">
        <v>2.46</v>
      </c>
      <c r="N80" s="216">
        <v>2.2349999999999999</v>
      </c>
      <c r="O80" s="216">
        <v>2.0299999999999998</v>
      </c>
      <c r="P80" s="226"/>
      <c r="Q80" s="216">
        <v>1.845</v>
      </c>
      <c r="R80" s="232">
        <v>1.64</v>
      </c>
      <c r="S80" s="226" t="s">
        <v>1740</v>
      </c>
      <c r="T80" s="223">
        <v>1.48</v>
      </c>
      <c r="U80" s="202">
        <v>1.32</v>
      </c>
      <c r="V80" s="202">
        <v>1.1399999999999999</v>
      </c>
      <c r="W80" s="202">
        <v>0.98</v>
      </c>
      <c r="X80" s="202">
        <v>0.86</v>
      </c>
      <c r="Y80" s="202">
        <v>0.72</v>
      </c>
      <c r="Z80" s="202">
        <v>0.6</v>
      </c>
      <c r="AA80" s="202">
        <v>0.4</v>
      </c>
      <c r="AB80" s="202">
        <v>0.39</v>
      </c>
      <c r="AC80" s="202">
        <v>0.38</v>
      </c>
      <c r="AD80" s="202">
        <v>0.37</v>
      </c>
      <c r="AE80" s="202">
        <v>0.34</v>
      </c>
      <c r="AF80" s="223">
        <f t="shared" si="53"/>
        <v>52.78</v>
      </c>
      <c r="AG80" s="224">
        <f t="shared" si="54"/>
        <v>7.1979434447300816</v>
      </c>
      <c r="AH80" s="224">
        <f t="shared" si="55"/>
        <v>5.7065217391304435</v>
      </c>
      <c r="AI80" s="224">
        <f t="shared" si="56"/>
        <v>4.5454545454545414</v>
      </c>
      <c r="AJ80" s="224">
        <f t="shared" si="57"/>
        <v>4.7619047619047672</v>
      </c>
      <c r="AK80" s="224">
        <f t="shared" si="58"/>
        <v>4.9999999999999822</v>
      </c>
      <c r="AL80" s="224">
        <f t="shared" si="59"/>
        <v>3.2258064516129004</v>
      </c>
      <c r="AM80" s="224">
        <f t="shared" si="60"/>
        <v>2.6490066225165476</v>
      </c>
      <c r="AN80" s="224">
        <f t="shared" si="61"/>
        <v>2.7210884353741527</v>
      </c>
      <c r="AO80" s="224">
        <f t="shared" si="62"/>
        <v>8.4870848708487046</v>
      </c>
      <c r="AP80" s="224">
        <f t="shared" si="63"/>
        <v>10.162601626016254</v>
      </c>
      <c r="AQ80" s="224">
        <f t="shared" si="64"/>
        <v>10.067114093959727</v>
      </c>
      <c r="AR80" s="224">
        <f t="shared" si="65"/>
        <v>10.098522167487701</v>
      </c>
      <c r="AS80" s="224">
        <f t="shared" si="66"/>
        <v>10.027100271002709</v>
      </c>
      <c r="AT80" s="224">
        <f t="shared" si="67"/>
        <v>12.5</v>
      </c>
      <c r="AU80" s="224">
        <f t="shared" si="68"/>
        <v>10.810810810810811</v>
      </c>
      <c r="AV80" s="224">
        <f t="shared" si="69"/>
        <v>12.12121212121211</v>
      </c>
      <c r="AW80" s="224">
        <f t="shared" si="70"/>
        <v>15.789473684210531</v>
      </c>
      <c r="AX80" s="224">
        <f t="shared" si="71"/>
        <v>16.326530612244895</v>
      </c>
      <c r="AY80" s="224">
        <f t="shared" si="72"/>
        <v>13.953488372093027</v>
      </c>
      <c r="AZ80" s="224">
        <f t="shared" si="73"/>
        <v>19.444444444444443</v>
      </c>
      <c r="BA80" s="224">
        <f t="shared" si="74"/>
        <v>19.999999999999996</v>
      </c>
      <c r="BB80" s="224">
        <f t="shared" si="75"/>
        <v>49.999999999999979</v>
      </c>
      <c r="BC80" s="224">
        <f t="shared" si="76"/>
        <v>2.5641025641025772</v>
      </c>
      <c r="BD80" s="224">
        <f t="shared" si="77"/>
        <v>2.6315789473684292</v>
      </c>
      <c r="BE80" s="224">
        <f t="shared" si="78"/>
        <v>2.7027027027026973</v>
      </c>
      <c r="BF80" s="224">
        <f t="shared" si="79"/>
        <v>8.8235294117646959</v>
      </c>
      <c r="BG80" s="224">
        <f t="shared" si="80"/>
        <v>10.473770103884336</v>
      </c>
      <c r="BH80" s="182">
        <f t="shared" si="52"/>
        <v>9.6163970538314949</v>
      </c>
    </row>
    <row r="81" spans="1:60" ht="11.25" customHeight="1" x14ac:dyDescent="0.2">
      <c r="A81" s="127" t="s">
        <v>1790</v>
      </c>
      <c r="B81" s="97" t="s">
        <v>185</v>
      </c>
      <c r="C81" s="215">
        <v>1.28</v>
      </c>
      <c r="D81" s="216">
        <v>1.24</v>
      </c>
      <c r="E81" s="216">
        <v>1.2</v>
      </c>
      <c r="F81" s="216">
        <v>1.1599999999999999</v>
      </c>
      <c r="G81" s="216">
        <v>1.1200000000000001</v>
      </c>
      <c r="H81" s="216">
        <v>1.08</v>
      </c>
      <c r="I81" s="216">
        <v>1.04</v>
      </c>
      <c r="J81" s="217">
        <v>0.92</v>
      </c>
      <c r="K81" s="223">
        <v>0.8</v>
      </c>
      <c r="L81" s="216">
        <v>0.72</v>
      </c>
      <c r="M81" s="216">
        <v>0.6</v>
      </c>
      <c r="N81" s="216">
        <v>0.48</v>
      </c>
      <c r="O81" s="216">
        <v>0.39</v>
      </c>
      <c r="P81" s="226"/>
      <c r="Q81" s="216">
        <v>0.36666666666666697</v>
      </c>
      <c r="R81" s="216">
        <v>0.33333333333333298</v>
      </c>
      <c r="S81" s="226"/>
      <c r="T81" s="223">
        <v>0.293333333333333</v>
      </c>
      <c r="U81" s="202">
        <v>0.28000000000000003</v>
      </c>
      <c r="V81" s="202">
        <v>0.266666666666667</v>
      </c>
      <c r="W81" s="202">
        <v>0.2</v>
      </c>
      <c r="X81" s="202">
        <v>0.16</v>
      </c>
      <c r="Y81" s="202">
        <v>0.133333333333333</v>
      </c>
      <c r="Z81" s="202">
        <v>0.11333333333333299</v>
      </c>
      <c r="AA81" s="202">
        <v>0.1</v>
      </c>
      <c r="AB81" s="202">
        <v>9.3333333333333296E-2</v>
      </c>
      <c r="AC81" s="202">
        <v>8.6666666666666697E-2</v>
      </c>
      <c r="AD81" s="202">
        <v>0.08</v>
      </c>
      <c r="AE81" s="202">
        <v>7.3333333333333306E-2</v>
      </c>
      <c r="AF81" s="223">
        <f t="shared" si="53"/>
        <v>14.610000000000001</v>
      </c>
      <c r="AG81" s="224">
        <f t="shared" si="54"/>
        <v>3.2258064516129004</v>
      </c>
      <c r="AH81" s="224">
        <f t="shared" si="55"/>
        <v>3.3333333333333437</v>
      </c>
      <c r="AI81" s="224">
        <f t="shared" si="56"/>
        <v>3.4482758620689724</v>
      </c>
      <c r="AJ81" s="224">
        <f t="shared" si="57"/>
        <v>3.5714285714285587</v>
      </c>
      <c r="AK81" s="224">
        <f t="shared" si="58"/>
        <v>3.7037037037036979</v>
      </c>
      <c r="AL81" s="224">
        <f t="shared" si="59"/>
        <v>3.8461538461538547</v>
      </c>
      <c r="AM81" s="224">
        <f t="shared" si="60"/>
        <v>13.043478260869556</v>
      </c>
      <c r="AN81" s="224">
        <f t="shared" si="61"/>
        <v>14.999999999999991</v>
      </c>
      <c r="AO81" s="224">
        <f t="shared" si="62"/>
        <v>11.111111111111116</v>
      </c>
      <c r="AP81" s="224">
        <f t="shared" si="63"/>
        <v>19.999999999999996</v>
      </c>
      <c r="AQ81" s="224">
        <f t="shared" si="64"/>
        <v>25</v>
      </c>
      <c r="AR81" s="224">
        <f t="shared" si="65"/>
        <v>23.076923076923062</v>
      </c>
      <c r="AS81" s="224">
        <f t="shared" si="66"/>
        <v>6.3636363636362825</v>
      </c>
      <c r="AT81" s="224">
        <f t="shared" si="67"/>
        <v>10.00000000000021</v>
      </c>
      <c r="AU81" s="224">
        <f t="shared" si="68"/>
        <v>13.636363636363647</v>
      </c>
      <c r="AV81" s="224">
        <f t="shared" si="69"/>
        <v>4.761904761904634</v>
      </c>
      <c r="AW81" s="224">
        <f t="shared" si="70"/>
        <v>4.9999999999998712</v>
      </c>
      <c r="AX81" s="224">
        <f t="shared" si="71"/>
        <v>33.333333333333485</v>
      </c>
      <c r="AY81" s="224">
        <f t="shared" si="72"/>
        <v>25</v>
      </c>
      <c r="AZ81" s="224">
        <f t="shared" si="73"/>
        <v>20.000000000000306</v>
      </c>
      <c r="BA81" s="224">
        <f t="shared" si="74"/>
        <v>17.647058823529459</v>
      </c>
      <c r="BB81" s="224">
        <f t="shared" si="75"/>
        <v>13.333333333332998</v>
      </c>
      <c r="BC81" s="224">
        <f t="shared" si="76"/>
        <v>7.1428571428571841</v>
      </c>
      <c r="BD81" s="224">
        <f t="shared" si="77"/>
        <v>7.6923076923076206</v>
      </c>
      <c r="BE81" s="224">
        <f t="shared" si="78"/>
        <v>8.3333333333333712</v>
      </c>
      <c r="BF81" s="224">
        <f t="shared" si="79"/>
        <v>9.0909090909091272</v>
      </c>
      <c r="BG81" s="224">
        <f t="shared" si="80"/>
        <v>11.911355835719739</v>
      </c>
      <c r="BH81" s="182">
        <f t="shared" si="52"/>
        <v>8.303316897872584</v>
      </c>
    </row>
    <row r="82" spans="1:60" ht="11.25" customHeight="1" x14ac:dyDescent="0.2">
      <c r="A82" s="248" t="s">
        <v>1791</v>
      </c>
      <c r="B82" s="97" t="s">
        <v>657</v>
      </c>
      <c r="C82" s="215">
        <v>1.492</v>
      </c>
      <c r="D82" s="216">
        <v>1.42</v>
      </c>
      <c r="E82" s="216">
        <v>1.35</v>
      </c>
      <c r="F82" s="216">
        <v>1.28</v>
      </c>
      <c r="G82" s="216">
        <v>1.2150000000000001</v>
      </c>
      <c r="H82" s="216">
        <v>1.15733333333333</v>
      </c>
      <c r="I82" s="216">
        <v>1.09866666666667</v>
      </c>
      <c r="J82" s="217">
        <v>1.0453333333333299</v>
      </c>
      <c r="K82" s="217">
        <v>0.99733333333333396</v>
      </c>
      <c r="L82" s="216">
        <v>0.94933333333333403</v>
      </c>
      <c r="M82" s="216">
        <v>0.88533333333333297</v>
      </c>
      <c r="N82" s="216">
        <v>0.81333333333333402</v>
      </c>
      <c r="O82" s="216">
        <v>0.76400000000000001</v>
      </c>
      <c r="P82" s="226"/>
      <c r="Q82" s="216">
        <v>0.73199999999999998</v>
      </c>
      <c r="R82" s="232">
        <v>0.69332266666666698</v>
      </c>
      <c r="S82" s="226"/>
      <c r="T82" s="223">
        <v>0.68887466666666697</v>
      </c>
      <c r="U82" s="229">
        <v>0.66668799999999995</v>
      </c>
      <c r="V82" s="229">
        <v>0.66668799999999995</v>
      </c>
      <c r="W82" s="202">
        <v>0.66668799999999995</v>
      </c>
      <c r="X82" s="202">
        <v>0.26127673333333301</v>
      </c>
      <c r="Y82" s="202">
        <v>5.3999999999999999E-2</v>
      </c>
      <c r="Z82" s="229">
        <v>0</v>
      </c>
      <c r="AA82" s="229">
        <v>0</v>
      </c>
      <c r="AB82" s="229">
        <v>0</v>
      </c>
      <c r="AC82" s="229">
        <v>0</v>
      </c>
      <c r="AD82" s="229">
        <v>0</v>
      </c>
      <c r="AE82" s="229">
        <v>0</v>
      </c>
      <c r="AF82" s="223">
        <f t="shared" si="53"/>
        <v>18.897204733333332</v>
      </c>
      <c r="AG82" s="224">
        <f t="shared" si="54"/>
        <v>5.0704225352112831</v>
      </c>
      <c r="AH82" s="224">
        <f t="shared" si="55"/>
        <v>5.1851851851851816</v>
      </c>
      <c r="AI82" s="224">
        <f t="shared" si="56"/>
        <v>5.46875</v>
      </c>
      <c r="AJ82" s="224">
        <f t="shared" si="57"/>
        <v>5.3497942386831143</v>
      </c>
      <c r="AK82" s="224">
        <f t="shared" si="58"/>
        <v>4.9827188940095191</v>
      </c>
      <c r="AL82" s="224">
        <f t="shared" si="59"/>
        <v>5.3398058252420944</v>
      </c>
      <c r="AM82" s="224">
        <f t="shared" si="60"/>
        <v>5.1020408163271913</v>
      </c>
      <c r="AN82" s="224">
        <f t="shared" si="61"/>
        <v>4.8128342245985278</v>
      </c>
      <c r="AO82" s="224">
        <f t="shared" si="62"/>
        <v>5.0561797752808779</v>
      </c>
      <c r="AP82" s="224">
        <f t="shared" si="63"/>
        <v>7.2289156626507145</v>
      </c>
      <c r="AQ82" s="224">
        <f t="shared" si="64"/>
        <v>8.8524590163933112</v>
      </c>
      <c r="AR82" s="224">
        <f t="shared" si="65"/>
        <v>6.4572425828971269</v>
      </c>
      <c r="AS82" s="224">
        <f t="shared" si="66"/>
        <v>4.3715846994535568</v>
      </c>
      <c r="AT82" s="224">
        <f t="shared" si="67"/>
        <v>5.5785473622670612</v>
      </c>
      <c r="AU82" s="224">
        <f t="shared" si="68"/>
        <v>0.64569074974452079</v>
      </c>
      <c r="AV82" s="224">
        <f t="shared" si="69"/>
        <v>3.3278935074078086</v>
      </c>
      <c r="AW82" s="224">
        <f t="shared" si="70"/>
        <v>0</v>
      </c>
      <c r="AX82" s="224">
        <f t="shared" si="71"/>
        <v>0</v>
      </c>
      <c r="AY82" s="224">
        <f t="shared" si="72"/>
        <v>155.16546823534006</v>
      </c>
      <c r="AZ82" s="224">
        <f t="shared" si="73"/>
        <v>383.84580246913521</v>
      </c>
      <c r="BA82" s="224" t="str">
        <f t="shared" si="74"/>
        <v>n/a</v>
      </c>
      <c r="BB82" s="224" t="str">
        <f t="shared" si="75"/>
        <v>n/a</v>
      </c>
      <c r="BC82" s="224" t="str">
        <f t="shared" si="76"/>
        <v>n/a</v>
      </c>
      <c r="BD82" s="224" t="str">
        <f t="shared" si="77"/>
        <v>n/a</v>
      </c>
      <c r="BE82" s="224" t="str">
        <f t="shared" si="78"/>
        <v>n/a</v>
      </c>
      <c r="BF82" s="224" t="str">
        <f t="shared" si="79"/>
        <v>n/a</v>
      </c>
      <c r="BG82" s="224">
        <f t="shared" si="80"/>
        <v>31.09206678899136</v>
      </c>
      <c r="BH82" s="182">
        <f t="shared" si="52"/>
        <v>89.605232238993167</v>
      </c>
    </row>
    <row r="83" spans="1:60" ht="11.25" customHeight="1" x14ac:dyDescent="0.2">
      <c r="A83" s="225" t="s">
        <v>1792</v>
      </c>
      <c r="B83" s="97" t="s">
        <v>188</v>
      </c>
      <c r="C83" s="215">
        <v>0.90600000000000003</v>
      </c>
      <c r="D83" s="216">
        <v>0.87119999999999997</v>
      </c>
      <c r="E83" s="216">
        <v>0.82199999999999995</v>
      </c>
      <c r="F83" s="216">
        <v>0.754</v>
      </c>
      <c r="G83" s="216">
        <v>0.71799999999999997</v>
      </c>
      <c r="H83" s="216">
        <v>0.69720000000000004</v>
      </c>
      <c r="I83" s="216">
        <v>0.66400000000000003</v>
      </c>
      <c r="J83" s="217">
        <v>0.63200000000000001</v>
      </c>
      <c r="K83" s="217">
        <v>0.58399999999999996</v>
      </c>
      <c r="L83" s="216">
        <v>0.54400000000000004</v>
      </c>
      <c r="M83" s="216">
        <v>0.51400000000000001</v>
      </c>
      <c r="N83" s="216">
        <v>0.47199999999999998</v>
      </c>
      <c r="O83" s="216">
        <v>0.42199999999999999</v>
      </c>
      <c r="P83" s="226"/>
      <c r="Q83" s="216">
        <v>0.38200000000000001</v>
      </c>
      <c r="R83" s="232">
        <v>0.349333333333333</v>
      </c>
      <c r="S83" s="226"/>
      <c r="T83" s="223">
        <v>0.32</v>
      </c>
      <c r="U83" s="202">
        <v>0.30666666666666698</v>
      </c>
      <c r="V83" s="202">
        <v>0.29013333333333302</v>
      </c>
      <c r="W83" s="202">
        <v>0.25813333333333299</v>
      </c>
      <c r="X83" s="202">
        <v>0.238933333333333</v>
      </c>
      <c r="Y83" s="202">
        <v>0.20906666666666701</v>
      </c>
      <c r="Z83" s="202">
        <v>0.18133333333333301</v>
      </c>
      <c r="AA83" s="202">
        <v>0.16</v>
      </c>
      <c r="AB83" s="202">
        <v>0.14933333333333301</v>
      </c>
      <c r="AC83" s="202">
        <v>0.14080000000000001</v>
      </c>
      <c r="AD83" s="202">
        <v>0.132266666666667</v>
      </c>
      <c r="AE83" s="202">
        <v>0.12586666666666699</v>
      </c>
      <c r="AF83" s="223">
        <f t="shared" si="53"/>
        <v>11.844266666666666</v>
      </c>
      <c r="AG83" s="224">
        <f t="shared" si="54"/>
        <v>3.9944903581267344</v>
      </c>
      <c r="AH83" s="224">
        <f t="shared" si="55"/>
        <v>5.9854014598540228</v>
      </c>
      <c r="AI83" s="224">
        <f t="shared" si="56"/>
        <v>9.0185676392572809</v>
      </c>
      <c r="AJ83" s="224">
        <f t="shared" si="57"/>
        <v>5.0139275766016844</v>
      </c>
      <c r="AK83" s="224">
        <f t="shared" si="58"/>
        <v>2.9833620195065969</v>
      </c>
      <c r="AL83" s="224">
        <f t="shared" si="59"/>
        <v>5.0000000000000044</v>
      </c>
      <c r="AM83" s="224">
        <f t="shared" si="60"/>
        <v>5.0632911392405111</v>
      </c>
      <c r="AN83" s="224">
        <f t="shared" si="61"/>
        <v>8.2191780821917924</v>
      </c>
      <c r="AO83" s="224">
        <f t="shared" si="62"/>
        <v>7.3529411764705843</v>
      </c>
      <c r="AP83" s="224">
        <f t="shared" si="63"/>
        <v>5.8365758754863828</v>
      </c>
      <c r="AQ83" s="224">
        <f t="shared" si="64"/>
        <v>8.8983050847457612</v>
      </c>
      <c r="AR83" s="224">
        <f t="shared" si="65"/>
        <v>11.848341232227488</v>
      </c>
      <c r="AS83" s="224">
        <f t="shared" si="66"/>
        <v>10.471204188481664</v>
      </c>
      <c r="AT83" s="224">
        <f t="shared" si="67"/>
        <v>9.3511450381680525</v>
      </c>
      <c r="AU83" s="224">
        <f t="shared" si="68"/>
        <v>9.1666666666665684</v>
      </c>
      <c r="AV83" s="224">
        <f t="shared" si="69"/>
        <v>4.3478260869564078</v>
      </c>
      <c r="AW83" s="224">
        <f t="shared" si="70"/>
        <v>5.6985294117649188</v>
      </c>
      <c r="AX83" s="224">
        <f t="shared" si="71"/>
        <v>12.396694214876058</v>
      </c>
      <c r="AY83" s="224">
        <f t="shared" si="72"/>
        <v>8.0357142857143025</v>
      </c>
      <c r="AZ83" s="224">
        <f t="shared" si="73"/>
        <v>14.285714285713947</v>
      </c>
      <c r="BA83" s="224">
        <f t="shared" si="74"/>
        <v>15.294117647059213</v>
      </c>
      <c r="BB83" s="224">
        <f t="shared" si="75"/>
        <v>13.33333333333313</v>
      </c>
      <c r="BC83" s="224">
        <f t="shared" si="76"/>
        <v>7.1428571428573839</v>
      </c>
      <c r="BD83" s="224">
        <f t="shared" si="77"/>
        <v>6.0606060606058332</v>
      </c>
      <c r="BE83" s="224">
        <f t="shared" si="78"/>
        <v>6.4516129032255343</v>
      </c>
      <c r="BF83" s="224">
        <f t="shared" si="79"/>
        <v>5.0847457627118731</v>
      </c>
      <c r="BG83" s="224">
        <f t="shared" si="80"/>
        <v>7.9359672566093735</v>
      </c>
      <c r="BH83" s="182">
        <f t="shared" si="52"/>
        <v>3.3305662490034953</v>
      </c>
    </row>
    <row r="84" spans="1:60" ht="11.25" customHeight="1" x14ac:dyDescent="0.2">
      <c r="A84" s="236" t="s">
        <v>1396</v>
      </c>
      <c r="B84" s="97" t="s">
        <v>1397</v>
      </c>
      <c r="C84" s="215">
        <v>1.8</v>
      </c>
      <c r="D84" s="216">
        <v>1.4</v>
      </c>
      <c r="E84" s="216">
        <v>1.1000000000000001</v>
      </c>
      <c r="F84" s="216">
        <v>0.91</v>
      </c>
      <c r="G84" s="216">
        <v>0.84</v>
      </c>
      <c r="H84" s="231">
        <v>0.8</v>
      </c>
      <c r="I84" s="216">
        <v>0.8</v>
      </c>
      <c r="J84" s="254">
        <v>0.64</v>
      </c>
      <c r="K84" s="217">
        <v>0.64</v>
      </c>
      <c r="L84" s="216">
        <v>0.56000000000000005</v>
      </c>
      <c r="M84" s="216">
        <v>0.5</v>
      </c>
      <c r="N84" s="216">
        <v>0.45</v>
      </c>
      <c r="O84" s="231">
        <v>0.11</v>
      </c>
      <c r="P84" s="191"/>
      <c r="Q84" s="216">
        <v>0.44</v>
      </c>
      <c r="R84" s="227">
        <v>0.42</v>
      </c>
      <c r="S84" s="191"/>
      <c r="T84" s="232">
        <v>0.42</v>
      </c>
      <c r="U84" s="238">
        <v>0</v>
      </c>
      <c r="V84" s="229">
        <v>0</v>
      </c>
      <c r="W84" s="229">
        <v>0</v>
      </c>
      <c r="X84" s="229">
        <v>0</v>
      </c>
      <c r="Y84" s="229">
        <v>0</v>
      </c>
      <c r="Z84" s="229">
        <v>0</v>
      </c>
      <c r="AA84" s="229">
        <v>0</v>
      </c>
      <c r="AB84" s="229">
        <v>0</v>
      </c>
      <c r="AC84" s="229">
        <v>0</v>
      </c>
      <c r="AD84" s="229">
        <v>0</v>
      </c>
      <c r="AE84" s="229">
        <v>0</v>
      </c>
      <c r="AF84" s="223">
        <f t="shared" si="53"/>
        <v>11.83</v>
      </c>
      <c r="AG84" s="224">
        <f t="shared" si="54"/>
        <v>28.57142857142858</v>
      </c>
      <c r="AH84" s="224">
        <f t="shared" si="55"/>
        <v>27.272727272727249</v>
      </c>
      <c r="AI84" s="224">
        <f t="shared" si="56"/>
        <v>20.879120879120894</v>
      </c>
      <c r="AJ84" s="224">
        <f t="shared" si="57"/>
        <v>8.3333333333333481</v>
      </c>
      <c r="AK84" s="224">
        <f t="shared" si="58"/>
        <v>4.9999999999999822</v>
      </c>
      <c r="AL84" s="224">
        <f t="shared" si="59"/>
        <v>0</v>
      </c>
      <c r="AM84" s="224">
        <f t="shared" si="60"/>
        <v>25</v>
      </c>
      <c r="AN84" s="224">
        <f t="shared" si="61"/>
        <v>0</v>
      </c>
      <c r="AO84" s="224">
        <f t="shared" si="62"/>
        <v>14.285714285714279</v>
      </c>
      <c r="AP84" s="224">
        <f t="shared" si="63"/>
        <v>12.000000000000011</v>
      </c>
      <c r="AQ84" s="224">
        <f t="shared" si="64"/>
        <v>11.111111111111116</v>
      </c>
      <c r="AR84" s="224">
        <f t="shared" si="65"/>
        <v>309.09090909090907</v>
      </c>
      <c r="AS84" s="224">
        <f t="shared" si="66"/>
        <v>-75</v>
      </c>
      <c r="AT84" s="224">
        <f t="shared" si="67"/>
        <v>4.7619047619047672</v>
      </c>
      <c r="AU84" s="224">
        <f t="shared" si="68"/>
        <v>0</v>
      </c>
      <c r="AV84" s="224" t="str">
        <f t="shared" si="69"/>
        <v>n/a</v>
      </c>
      <c r="AW84" s="224" t="str">
        <f t="shared" si="70"/>
        <v>n/a</v>
      </c>
      <c r="AX84" s="224" t="str">
        <f t="shared" si="71"/>
        <v>n/a</v>
      </c>
      <c r="AY84" s="224" t="str">
        <f t="shared" si="72"/>
        <v>n/a</v>
      </c>
      <c r="AZ84" s="224" t="str">
        <f t="shared" si="73"/>
        <v>n/a</v>
      </c>
      <c r="BA84" s="224" t="str">
        <f t="shared" si="74"/>
        <v>n/a</v>
      </c>
      <c r="BB84" s="224" t="str">
        <f t="shared" si="75"/>
        <v>n/a</v>
      </c>
      <c r="BC84" s="224" t="str">
        <f t="shared" si="76"/>
        <v>n/a</v>
      </c>
      <c r="BD84" s="224" t="str">
        <f t="shared" si="77"/>
        <v>n/a</v>
      </c>
      <c r="BE84" s="224" t="str">
        <f t="shared" si="78"/>
        <v>n/a</v>
      </c>
      <c r="BF84" s="224" t="str">
        <f t="shared" si="79"/>
        <v>n/a</v>
      </c>
      <c r="BG84" s="224">
        <f t="shared" si="80"/>
        <v>26.087083287083285</v>
      </c>
      <c r="BH84" s="182">
        <f t="shared" si="52"/>
        <v>82.01214014775428</v>
      </c>
    </row>
    <row r="85" spans="1:60" ht="11.25" customHeight="1" x14ac:dyDescent="0.2">
      <c r="A85" s="239" t="s">
        <v>1398</v>
      </c>
      <c r="B85" s="240" t="s">
        <v>1399</v>
      </c>
      <c r="C85" s="215">
        <v>2.78</v>
      </c>
      <c r="D85" s="216">
        <v>2.7025000000000001</v>
      </c>
      <c r="E85" s="216">
        <v>2.5750000000000002</v>
      </c>
      <c r="F85" s="216">
        <v>2.2999999999999998</v>
      </c>
      <c r="G85" s="216">
        <v>2.0499999999999998</v>
      </c>
      <c r="H85" s="231">
        <v>2</v>
      </c>
      <c r="I85" s="216">
        <v>2</v>
      </c>
      <c r="J85" s="217">
        <v>1.92</v>
      </c>
      <c r="K85" s="217">
        <v>1.76</v>
      </c>
      <c r="L85" s="241">
        <v>1.6</v>
      </c>
      <c r="M85" s="241">
        <v>1.44</v>
      </c>
      <c r="N85" s="241">
        <v>1.28</v>
      </c>
      <c r="O85" s="241">
        <v>1.1399999999999999</v>
      </c>
      <c r="P85" s="206"/>
      <c r="Q85" s="241">
        <v>1.04</v>
      </c>
      <c r="R85" s="242">
        <v>0.96</v>
      </c>
      <c r="S85" s="206"/>
      <c r="T85" s="242">
        <v>0.88</v>
      </c>
      <c r="U85" s="243">
        <v>0.8</v>
      </c>
      <c r="V85" s="244">
        <v>0.72</v>
      </c>
      <c r="W85" s="244">
        <v>0.66</v>
      </c>
      <c r="X85" s="244">
        <v>0.62</v>
      </c>
      <c r="Y85" s="244">
        <v>0.56000000000000005</v>
      </c>
      <c r="Z85" s="244">
        <v>0.48</v>
      </c>
      <c r="AA85" s="244">
        <v>0.42</v>
      </c>
      <c r="AB85" s="244">
        <v>0.38500000000000001</v>
      </c>
      <c r="AC85" s="244">
        <v>9.5000000000000001E-2</v>
      </c>
      <c r="AD85" s="245">
        <v>0</v>
      </c>
      <c r="AE85" s="245">
        <v>0</v>
      </c>
      <c r="AF85" s="223">
        <f t="shared" si="53"/>
        <v>33.167500000000004</v>
      </c>
      <c r="AG85" s="224">
        <f t="shared" si="54"/>
        <v>2.8677150786308836</v>
      </c>
      <c r="AH85" s="224">
        <f t="shared" si="55"/>
        <v>4.9514563106796139</v>
      </c>
      <c r="AI85" s="224">
        <f t="shared" si="56"/>
        <v>11.956521739130444</v>
      </c>
      <c r="AJ85" s="224">
        <f t="shared" si="57"/>
        <v>12.195121951219523</v>
      </c>
      <c r="AK85" s="224">
        <f t="shared" si="58"/>
        <v>2.4999999999999911</v>
      </c>
      <c r="AL85" s="224">
        <f t="shared" si="59"/>
        <v>0</v>
      </c>
      <c r="AM85" s="224">
        <f t="shared" si="60"/>
        <v>4.1666666666666741</v>
      </c>
      <c r="AN85" s="224">
        <f t="shared" si="61"/>
        <v>9.0909090909090828</v>
      </c>
      <c r="AO85" s="224">
        <f t="shared" si="62"/>
        <v>9.9999999999999858</v>
      </c>
      <c r="AP85" s="224">
        <f t="shared" si="63"/>
        <v>11.111111111111116</v>
      </c>
      <c r="AQ85" s="224">
        <f t="shared" si="64"/>
        <v>12.5</v>
      </c>
      <c r="AR85" s="224">
        <f t="shared" si="65"/>
        <v>12.28070175438598</v>
      </c>
      <c r="AS85" s="224">
        <f t="shared" si="66"/>
        <v>9.6153846153846025</v>
      </c>
      <c r="AT85" s="224">
        <f t="shared" si="67"/>
        <v>8.3333333333333481</v>
      </c>
      <c r="AU85" s="224">
        <f t="shared" si="68"/>
        <v>9.0909090909090828</v>
      </c>
      <c r="AV85" s="224">
        <f t="shared" si="69"/>
        <v>9.9999999999999858</v>
      </c>
      <c r="AW85" s="224">
        <f t="shared" si="70"/>
        <v>11.111111111111116</v>
      </c>
      <c r="AX85" s="224">
        <f t="shared" si="71"/>
        <v>9.0909090909090828</v>
      </c>
      <c r="AY85" s="224">
        <f t="shared" si="72"/>
        <v>6.4516129032258229</v>
      </c>
      <c r="AZ85" s="224">
        <f t="shared" si="73"/>
        <v>10.714285714285698</v>
      </c>
      <c r="BA85" s="224">
        <f t="shared" si="74"/>
        <v>16.666666666666675</v>
      </c>
      <c r="BB85" s="224">
        <f t="shared" si="75"/>
        <v>14.285714285714279</v>
      </c>
      <c r="BC85" s="224">
        <f t="shared" si="76"/>
        <v>9.0909090909090828</v>
      </c>
      <c r="BD85" s="224">
        <f t="shared" si="77"/>
        <v>305.26315789473682</v>
      </c>
      <c r="BE85" s="224" t="str">
        <f t="shared" si="78"/>
        <v>n/a</v>
      </c>
      <c r="BF85" s="224" t="str">
        <f t="shared" si="79"/>
        <v>n/a</v>
      </c>
      <c r="BG85" s="224">
        <f t="shared" si="80"/>
        <v>21.388924895829955</v>
      </c>
      <c r="BH85" s="182">
        <f t="shared" si="52"/>
        <v>60.590821745356742</v>
      </c>
    </row>
    <row r="86" spans="1:60" ht="11.25" customHeight="1" x14ac:dyDescent="0.2">
      <c r="A86" s="225" t="s">
        <v>659</v>
      </c>
      <c r="B86" s="97" t="s">
        <v>660</v>
      </c>
      <c r="C86" s="215">
        <v>1.26</v>
      </c>
      <c r="D86" s="216">
        <v>1.18</v>
      </c>
      <c r="E86" s="216">
        <v>1.1000000000000001</v>
      </c>
      <c r="F86" s="216">
        <v>1.02</v>
      </c>
      <c r="G86" s="216">
        <v>0.94</v>
      </c>
      <c r="H86" s="216">
        <v>0.88</v>
      </c>
      <c r="I86" s="216">
        <v>0.86</v>
      </c>
      <c r="J86" s="217">
        <v>0.78669999999999995</v>
      </c>
      <c r="K86" s="221">
        <v>0.74666666666666703</v>
      </c>
      <c r="L86" s="216">
        <v>0.72666666666666702</v>
      </c>
      <c r="M86" s="216">
        <v>0.67333333333333301</v>
      </c>
      <c r="N86" s="216">
        <v>0.60277999999999998</v>
      </c>
      <c r="O86" s="216">
        <v>0.55555555555555602</v>
      </c>
      <c r="P86" s="226"/>
      <c r="Q86" s="216">
        <v>0.52</v>
      </c>
      <c r="R86" s="232">
        <v>0.48666666666666702</v>
      </c>
      <c r="S86" s="226"/>
      <c r="T86" s="223">
        <v>0.46444444444444399</v>
      </c>
      <c r="U86" s="229">
        <v>0.46222222222222198</v>
      </c>
      <c r="V86" s="202">
        <v>0.45333333333333298</v>
      </c>
      <c r="W86" s="202">
        <v>0.42444444444444401</v>
      </c>
      <c r="X86" s="202">
        <v>0.40222222222222198</v>
      </c>
      <c r="Y86" s="202">
        <v>0.37333333333333302</v>
      </c>
      <c r="Z86" s="202">
        <v>0.35555555555555601</v>
      </c>
      <c r="AA86" s="229">
        <v>0.33777777777777801</v>
      </c>
      <c r="AB86" s="229">
        <v>0.33777777777777801</v>
      </c>
      <c r="AC86" s="229">
        <v>0.33777777777777801</v>
      </c>
      <c r="AD86" s="202">
        <v>0.33777777777777801</v>
      </c>
      <c r="AE86" s="202">
        <v>0.32</v>
      </c>
      <c r="AF86" s="223">
        <f t="shared" si="53"/>
        <v>16.945035555555553</v>
      </c>
      <c r="AG86" s="224">
        <f t="shared" si="54"/>
        <v>6.7796610169491567</v>
      </c>
      <c r="AH86" s="224">
        <f t="shared" si="55"/>
        <v>7.2727272727272529</v>
      </c>
      <c r="AI86" s="224">
        <f t="shared" si="56"/>
        <v>7.8431372549019773</v>
      </c>
      <c r="AJ86" s="224">
        <f t="shared" si="57"/>
        <v>8.5106382978723527</v>
      </c>
      <c r="AK86" s="224">
        <f t="shared" si="58"/>
        <v>6.8181818181818121</v>
      </c>
      <c r="AL86" s="224">
        <f t="shared" si="59"/>
        <v>2.3255813953488413</v>
      </c>
      <c r="AM86" s="224">
        <f t="shared" si="60"/>
        <v>9.317401805008263</v>
      </c>
      <c r="AN86" s="224">
        <f t="shared" si="61"/>
        <v>5.3616071428570944</v>
      </c>
      <c r="AO86" s="224">
        <f t="shared" si="62"/>
        <v>2.7522935779816571</v>
      </c>
      <c r="AP86" s="224">
        <f t="shared" si="63"/>
        <v>7.9207920792080166</v>
      </c>
      <c r="AQ86" s="224">
        <f t="shared" si="64"/>
        <v>11.704657310019083</v>
      </c>
      <c r="AR86" s="224">
        <f t="shared" si="65"/>
        <v>8.500399999999896</v>
      </c>
      <c r="AS86" s="224">
        <f t="shared" si="66"/>
        <v>6.8376068376069243</v>
      </c>
      <c r="AT86" s="224">
        <f t="shared" si="67"/>
        <v>6.849315068493067</v>
      </c>
      <c r="AU86" s="224">
        <f t="shared" si="68"/>
        <v>4.7846889952154914</v>
      </c>
      <c r="AV86" s="224">
        <f t="shared" si="69"/>
        <v>0.48076923076918465</v>
      </c>
      <c r="AW86" s="224">
        <f t="shared" si="70"/>
        <v>1.9607843137255276</v>
      </c>
      <c r="AX86" s="224">
        <f t="shared" si="71"/>
        <v>6.8062827225131128</v>
      </c>
      <c r="AY86" s="224">
        <f t="shared" si="72"/>
        <v>5.5248618784530024</v>
      </c>
      <c r="AZ86" s="224">
        <f t="shared" si="73"/>
        <v>7.738095238095255</v>
      </c>
      <c r="BA86" s="224">
        <f t="shared" si="74"/>
        <v>4.9999999999997824</v>
      </c>
      <c r="BB86" s="224">
        <f t="shared" si="75"/>
        <v>5.2631578947369029</v>
      </c>
      <c r="BC86" s="224">
        <f t="shared" si="76"/>
        <v>0</v>
      </c>
      <c r="BD86" s="224">
        <f t="shared" si="77"/>
        <v>0</v>
      </c>
      <c r="BE86" s="224">
        <f t="shared" si="78"/>
        <v>0</v>
      </c>
      <c r="BF86" s="224">
        <f t="shared" si="79"/>
        <v>5.5555555555556246</v>
      </c>
      <c r="BG86" s="224">
        <f t="shared" si="80"/>
        <v>5.4580075656238201</v>
      </c>
      <c r="BH86" s="182">
        <f t="shared" si="52"/>
        <v>3.1382830149219751</v>
      </c>
    </row>
    <row r="87" spans="1:60" ht="11.25" customHeight="1" x14ac:dyDescent="0.2">
      <c r="A87" s="225" t="s">
        <v>1793</v>
      </c>
      <c r="B87" s="97" t="s">
        <v>663</v>
      </c>
      <c r="C87" s="215">
        <v>1.72</v>
      </c>
      <c r="D87" s="216">
        <v>1.62</v>
      </c>
      <c r="E87" s="216">
        <v>1.53</v>
      </c>
      <c r="F87" s="216">
        <v>1.44</v>
      </c>
      <c r="G87" s="216">
        <v>1.36</v>
      </c>
      <c r="H87" s="216">
        <v>1.2933333333333299</v>
      </c>
      <c r="I87" s="216">
        <v>1.206</v>
      </c>
      <c r="J87" s="217">
        <v>1.1279999999999999</v>
      </c>
      <c r="K87" s="217">
        <v>1.044</v>
      </c>
      <c r="L87" s="216">
        <v>0.92599799999999999</v>
      </c>
      <c r="M87" s="216">
        <v>0.84799999999999998</v>
      </c>
      <c r="N87" s="216">
        <v>0.76800000000000002</v>
      </c>
      <c r="O87" s="216">
        <v>0.68799999999999994</v>
      </c>
      <c r="P87" s="226"/>
      <c r="Q87" s="216">
        <v>0.6</v>
      </c>
      <c r="R87" s="232">
        <v>0.52800000000000002</v>
      </c>
      <c r="S87" s="226"/>
      <c r="T87" s="223">
        <v>0.44</v>
      </c>
      <c r="U87" s="202">
        <v>0.42399999999999999</v>
      </c>
      <c r="V87" s="202">
        <v>0.35320000000000001</v>
      </c>
      <c r="W87" s="229">
        <v>0</v>
      </c>
      <c r="X87" s="229">
        <v>0</v>
      </c>
      <c r="Y87" s="229">
        <v>0</v>
      </c>
      <c r="Z87" s="229">
        <v>0</v>
      </c>
      <c r="AA87" s="229">
        <v>0</v>
      </c>
      <c r="AB87" s="229">
        <v>0</v>
      </c>
      <c r="AC87" s="229">
        <v>0</v>
      </c>
      <c r="AD87" s="229">
        <v>0</v>
      </c>
      <c r="AE87" s="229">
        <v>0</v>
      </c>
      <c r="AF87" s="223">
        <f t="shared" si="53"/>
        <v>17.916531333333335</v>
      </c>
      <c r="AG87" s="224">
        <f t="shared" si="54"/>
        <v>6.1728395061728225</v>
      </c>
      <c r="AH87" s="224">
        <f t="shared" si="55"/>
        <v>5.8823529411764719</v>
      </c>
      <c r="AI87" s="224">
        <f t="shared" si="56"/>
        <v>6.25</v>
      </c>
      <c r="AJ87" s="224">
        <f t="shared" si="57"/>
        <v>5.8823529411764497</v>
      </c>
      <c r="AK87" s="224">
        <f t="shared" si="58"/>
        <v>5.1546391752580245</v>
      </c>
      <c r="AL87" s="224">
        <f t="shared" si="59"/>
        <v>7.241569928136804</v>
      </c>
      <c r="AM87" s="224">
        <f t="shared" si="60"/>
        <v>6.9148936170212894</v>
      </c>
      <c r="AN87" s="224">
        <f t="shared" si="61"/>
        <v>8.0459770114942319</v>
      </c>
      <c r="AO87" s="224">
        <f t="shared" si="62"/>
        <v>12.743224067438597</v>
      </c>
      <c r="AP87" s="224">
        <f t="shared" si="63"/>
        <v>9.1978773584905582</v>
      </c>
      <c r="AQ87" s="224">
        <f t="shared" si="64"/>
        <v>10.416666666666652</v>
      </c>
      <c r="AR87" s="224">
        <f t="shared" si="65"/>
        <v>11.627906976744207</v>
      </c>
      <c r="AS87" s="224">
        <f t="shared" si="66"/>
        <v>14.666666666666671</v>
      </c>
      <c r="AT87" s="224">
        <f t="shared" si="67"/>
        <v>13.636363636363624</v>
      </c>
      <c r="AU87" s="224">
        <f t="shared" si="68"/>
        <v>19.999999999999996</v>
      </c>
      <c r="AV87" s="224">
        <f t="shared" si="69"/>
        <v>3.7735849056603765</v>
      </c>
      <c r="AW87" s="224">
        <f t="shared" si="70"/>
        <v>20.045300113250274</v>
      </c>
      <c r="AX87" s="224" t="str">
        <f t="shared" si="71"/>
        <v>n/a</v>
      </c>
      <c r="AY87" s="224" t="str">
        <f t="shared" si="72"/>
        <v>n/a</v>
      </c>
      <c r="AZ87" s="224" t="str">
        <f t="shared" si="73"/>
        <v>n/a</v>
      </c>
      <c r="BA87" s="224" t="str">
        <f t="shared" si="74"/>
        <v>n/a</v>
      </c>
      <c r="BB87" s="224" t="str">
        <f t="shared" si="75"/>
        <v>n/a</v>
      </c>
      <c r="BC87" s="224" t="str">
        <f t="shared" si="76"/>
        <v>n/a</v>
      </c>
      <c r="BD87" s="224" t="str">
        <f t="shared" si="77"/>
        <v>n/a</v>
      </c>
      <c r="BE87" s="224" t="str">
        <f t="shared" si="78"/>
        <v>n/a</v>
      </c>
      <c r="BF87" s="224" t="str">
        <f t="shared" si="79"/>
        <v>n/a</v>
      </c>
      <c r="BG87" s="224">
        <f t="shared" si="80"/>
        <v>9.8618950301010031</v>
      </c>
      <c r="BH87" s="182">
        <f t="shared" si="52"/>
        <v>4.9521938659603437</v>
      </c>
    </row>
    <row r="88" spans="1:60" ht="11.25" customHeight="1" x14ac:dyDescent="0.2">
      <c r="A88" s="127" t="s">
        <v>1794</v>
      </c>
      <c r="B88" s="97" t="s">
        <v>665</v>
      </c>
      <c r="C88" s="215">
        <v>2</v>
      </c>
      <c r="D88" s="216">
        <v>1.78</v>
      </c>
      <c r="E88" s="216">
        <v>1.58</v>
      </c>
      <c r="F88" s="216">
        <v>1.42</v>
      </c>
      <c r="G88" s="216">
        <v>1.3</v>
      </c>
      <c r="H88" s="216">
        <v>1.24</v>
      </c>
      <c r="I88" s="216">
        <v>1.18</v>
      </c>
      <c r="J88" s="217">
        <v>1.04</v>
      </c>
      <c r="K88" s="217">
        <v>0.86</v>
      </c>
      <c r="L88" s="216">
        <v>0.72</v>
      </c>
      <c r="M88" s="231">
        <v>0.68</v>
      </c>
      <c r="N88" s="216">
        <v>0.66</v>
      </c>
      <c r="O88" s="216">
        <v>0.57999999999999996</v>
      </c>
      <c r="P88" s="226"/>
      <c r="Q88" s="231">
        <v>0.52</v>
      </c>
      <c r="R88" s="232">
        <v>0.48</v>
      </c>
      <c r="S88" s="226"/>
      <c r="T88" s="228">
        <v>0.36</v>
      </c>
      <c r="U88" s="229">
        <v>0.51</v>
      </c>
      <c r="V88" s="229">
        <v>0.96</v>
      </c>
      <c r="W88" s="202">
        <v>0.94640000000000002</v>
      </c>
      <c r="X88" s="202">
        <v>0.91159999999999997</v>
      </c>
      <c r="Y88" s="202">
        <v>0.86919999999999997</v>
      </c>
      <c r="Z88" s="202">
        <v>0.83740000000000003</v>
      </c>
      <c r="AA88" s="229">
        <v>0.80559999999999998</v>
      </c>
      <c r="AB88" s="202">
        <v>0.80559999999999998</v>
      </c>
      <c r="AC88" s="202">
        <v>0.76319999999999999</v>
      </c>
      <c r="AD88" s="202">
        <v>0.6996</v>
      </c>
      <c r="AE88" s="202">
        <v>0.61480000000000001</v>
      </c>
      <c r="AF88" s="223">
        <f t="shared" si="53"/>
        <v>25.123399999999997</v>
      </c>
      <c r="AG88" s="224">
        <f t="shared" si="54"/>
        <v>12.359550561797761</v>
      </c>
      <c r="AH88" s="224">
        <f t="shared" si="55"/>
        <v>12.658227848101266</v>
      </c>
      <c r="AI88" s="224">
        <f t="shared" si="56"/>
        <v>11.267605633802823</v>
      </c>
      <c r="AJ88" s="224">
        <f t="shared" si="57"/>
        <v>9.2307692307692193</v>
      </c>
      <c r="AK88" s="224">
        <f t="shared" si="58"/>
        <v>4.8387096774193505</v>
      </c>
      <c r="AL88" s="224">
        <f t="shared" si="59"/>
        <v>5.0847457627118731</v>
      </c>
      <c r="AM88" s="224">
        <f t="shared" si="60"/>
        <v>13.461538461538458</v>
      </c>
      <c r="AN88" s="224">
        <f t="shared" si="61"/>
        <v>20.930232558139551</v>
      </c>
      <c r="AO88" s="224">
        <f t="shared" si="62"/>
        <v>19.444444444444443</v>
      </c>
      <c r="AP88" s="224">
        <f t="shared" si="63"/>
        <v>5.8823529411764497</v>
      </c>
      <c r="AQ88" s="224">
        <f t="shared" si="64"/>
        <v>3.0303030303030276</v>
      </c>
      <c r="AR88" s="224">
        <f t="shared" si="65"/>
        <v>13.793103448275868</v>
      </c>
      <c r="AS88" s="224">
        <f t="shared" si="66"/>
        <v>11.538461538461519</v>
      </c>
      <c r="AT88" s="224">
        <f t="shared" si="67"/>
        <v>8.3333333333333481</v>
      </c>
      <c r="AU88" s="224">
        <f t="shared" si="68"/>
        <v>33.333333333333329</v>
      </c>
      <c r="AV88" s="224">
        <f t="shared" si="69"/>
        <v>-29.411764705882359</v>
      </c>
      <c r="AW88" s="224">
        <f t="shared" si="70"/>
        <v>-46.875</v>
      </c>
      <c r="AX88" s="224">
        <f t="shared" si="71"/>
        <v>1.4370245139475823</v>
      </c>
      <c r="AY88" s="224">
        <f t="shared" si="72"/>
        <v>3.8174637999122574</v>
      </c>
      <c r="AZ88" s="224">
        <f t="shared" si="73"/>
        <v>4.8780487804878092</v>
      </c>
      <c r="BA88" s="224">
        <f t="shared" si="74"/>
        <v>3.7974683544303778</v>
      </c>
      <c r="BB88" s="224">
        <f t="shared" si="75"/>
        <v>3.9473684210526327</v>
      </c>
      <c r="BC88" s="224">
        <f t="shared" si="76"/>
        <v>0</v>
      </c>
      <c r="BD88" s="224">
        <f t="shared" si="77"/>
        <v>5.555555555555558</v>
      </c>
      <c r="BE88" s="224">
        <f t="shared" si="78"/>
        <v>9.0909090909090828</v>
      </c>
      <c r="BF88" s="224">
        <f t="shared" si="79"/>
        <v>13.793103448275868</v>
      </c>
      <c r="BG88" s="224">
        <f t="shared" si="80"/>
        <v>5.9698803485498884</v>
      </c>
      <c r="BH88" s="182">
        <f t="shared" si="52"/>
        <v>15.005877464161037</v>
      </c>
    </row>
    <row r="89" spans="1:60" ht="11.25" customHeight="1" x14ac:dyDescent="0.2">
      <c r="A89" s="127" t="s">
        <v>1795</v>
      </c>
      <c r="B89" s="97" t="s">
        <v>191</v>
      </c>
      <c r="C89" s="215">
        <v>2.7040000000000002</v>
      </c>
      <c r="D89" s="216">
        <v>2.6</v>
      </c>
      <c r="E89" s="216">
        <v>2.5</v>
      </c>
      <c r="F89" s="216">
        <v>2.41</v>
      </c>
      <c r="G89" s="216">
        <v>2.29</v>
      </c>
      <c r="H89" s="216">
        <v>2.17</v>
      </c>
      <c r="I89" s="216">
        <v>2.0499999999999998</v>
      </c>
      <c r="J89" s="217">
        <v>1.93</v>
      </c>
      <c r="K89" s="230">
        <v>1.81</v>
      </c>
      <c r="L89" s="216">
        <v>1.68</v>
      </c>
      <c r="M89" s="216">
        <v>1.62</v>
      </c>
      <c r="N89" s="216">
        <v>1.56</v>
      </c>
      <c r="O89" s="216">
        <v>1.52</v>
      </c>
      <c r="P89" s="226"/>
      <c r="Q89" s="216">
        <v>1.48</v>
      </c>
      <c r="R89" s="232">
        <v>1.46</v>
      </c>
      <c r="S89" s="226"/>
      <c r="T89" s="223">
        <v>1.44</v>
      </c>
      <c r="U89" s="202">
        <v>1.42</v>
      </c>
      <c r="V89" s="229">
        <v>1.4</v>
      </c>
      <c r="W89" s="202">
        <v>1.37</v>
      </c>
      <c r="X89" s="202">
        <v>1.32</v>
      </c>
      <c r="Y89" s="202">
        <v>1.28</v>
      </c>
      <c r="Z89" s="202">
        <v>1.24</v>
      </c>
      <c r="AA89" s="202">
        <v>1.2</v>
      </c>
      <c r="AB89" s="202">
        <v>1.1599999999999999</v>
      </c>
      <c r="AC89" s="202">
        <v>1.1200000000000001</v>
      </c>
      <c r="AD89" s="202">
        <v>1.08</v>
      </c>
      <c r="AE89" s="202">
        <v>1.04</v>
      </c>
      <c r="AF89" s="223">
        <f t="shared" si="53"/>
        <v>44.853999999999992</v>
      </c>
      <c r="AG89" s="224">
        <f t="shared" si="54"/>
        <v>4.0000000000000036</v>
      </c>
      <c r="AH89" s="224">
        <f t="shared" si="55"/>
        <v>4.0000000000000036</v>
      </c>
      <c r="AI89" s="224">
        <f t="shared" si="56"/>
        <v>3.734439834024883</v>
      </c>
      <c r="AJ89" s="224">
        <f t="shared" si="57"/>
        <v>5.2401746724890952</v>
      </c>
      <c r="AK89" s="224">
        <f t="shared" si="58"/>
        <v>5.5299539170506895</v>
      </c>
      <c r="AL89" s="224">
        <f t="shared" si="59"/>
        <v>5.8536585365853711</v>
      </c>
      <c r="AM89" s="224">
        <f t="shared" si="60"/>
        <v>6.2176165803108807</v>
      </c>
      <c r="AN89" s="224">
        <f t="shared" si="61"/>
        <v>6.6298342541436295</v>
      </c>
      <c r="AO89" s="224">
        <f t="shared" si="62"/>
        <v>7.738095238095255</v>
      </c>
      <c r="AP89" s="224">
        <f t="shared" si="63"/>
        <v>3.7037037037036979</v>
      </c>
      <c r="AQ89" s="224">
        <f t="shared" si="64"/>
        <v>3.8461538461538547</v>
      </c>
      <c r="AR89" s="224">
        <f t="shared" si="65"/>
        <v>2.6315789473684292</v>
      </c>
      <c r="AS89" s="224">
        <f t="shared" si="66"/>
        <v>2.7027027027026973</v>
      </c>
      <c r="AT89" s="224">
        <f t="shared" si="67"/>
        <v>1.3698630136986356</v>
      </c>
      <c r="AU89" s="224">
        <f t="shared" si="68"/>
        <v>1.388888888888884</v>
      </c>
      <c r="AV89" s="224">
        <f t="shared" si="69"/>
        <v>1.4084507042253502</v>
      </c>
      <c r="AW89" s="224">
        <f t="shared" si="70"/>
        <v>1.4285714285714235</v>
      </c>
      <c r="AX89" s="224">
        <f t="shared" si="71"/>
        <v>2.1897810218977964</v>
      </c>
      <c r="AY89" s="224">
        <f t="shared" si="72"/>
        <v>3.7878787878787845</v>
      </c>
      <c r="AZ89" s="224">
        <f t="shared" si="73"/>
        <v>3.125</v>
      </c>
      <c r="BA89" s="224">
        <f t="shared" si="74"/>
        <v>3.2258064516129004</v>
      </c>
      <c r="BB89" s="224">
        <f t="shared" si="75"/>
        <v>3.3333333333333437</v>
      </c>
      <c r="BC89" s="224">
        <f t="shared" si="76"/>
        <v>3.4482758620689724</v>
      </c>
      <c r="BD89" s="224">
        <f t="shared" si="77"/>
        <v>3.5714285714285587</v>
      </c>
      <c r="BE89" s="224">
        <f t="shared" si="78"/>
        <v>3.7037037037036979</v>
      </c>
      <c r="BF89" s="224">
        <f t="shared" si="79"/>
        <v>3.8461538461538547</v>
      </c>
      <c r="BG89" s="224">
        <f t="shared" si="80"/>
        <v>3.7559633786957951</v>
      </c>
      <c r="BH89" s="182">
        <f t="shared" si="52"/>
        <v>1.6505265659678279</v>
      </c>
    </row>
    <row r="90" spans="1:60" ht="11.25" customHeight="1" x14ac:dyDescent="0.2">
      <c r="A90" s="236" t="s">
        <v>1400</v>
      </c>
      <c r="B90" s="97" t="s">
        <v>1401</v>
      </c>
      <c r="C90" s="215">
        <v>1.22</v>
      </c>
      <c r="D90" s="216">
        <v>1.1399999999999999</v>
      </c>
      <c r="E90" s="216">
        <v>1.06</v>
      </c>
      <c r="F90" s="216">
        <v>0.98</v>
      </c>
      <c r="G90" s="216">
        <v>0.92</v>
      </c>
      <c r="H90" s="216">
        <v>0.9</v>
      </c>
      <c r="I90" s="231">
        <v>0.84</v>
      </c>
      <c r="J90" s="254">
        <v>0.84</v>
      </c>
      <c r="K90" s="254">
        <v>0.84</v>
      </c>
      <c r="L90" s="231">
        <v>0.84</v>
      </c>
      <c r="M90" s="231">
        <v>0.84</v>
      </c>
      <c r="N90" s="231">
        <v>0.84</v>
      </c>
      <c r="O90" s="216">
        <v>0.84</v>
      </c>
      <c r="P90" s="191"/>
      <c r="Q90" s="216">
        <v>0.65</v>
      </c>
      <c r="R90" s="232">
        <v>0.42</v>
      </c>
      <c r="S90" s="191"/>
      <c r="T90" s="227">
        <v>0</v>
      </c>
      <c r="U90" s="238">
        <v>0</v>
      </c>
      <c r="V90" s="229">
        <v>0</v>
      </c>
      <c r="W90" s="229">
        <v>0</v>
      </c>
      <c r="X90" s="229">
        <v>0</v>
      </c>
      <c r="Y90" s="229">
        <v>0</v>
      </c>
      <c r="Z90" s="229">
        <v>0</v>
      </c>
      <c r="AA90" s="229">
        <v>0</v>
      </c>
      <c r="AB90" s="229">
        <v>0</v>
      </c>
      <c r="AC90" s="229">
        <v>0</v>
      </c>
      <c r="AD90" s="229">
        <v>0</v>
      </c>
      <c r="AE90" s="229">
        <v>0</v>
      </c>
      <c r="AF90" s="223">
        <f t="shared" si="53"/>
        <v>13.17</v>
      </c>
      <c r="AG90" s="224">
        <f t="shared" si="54"/>
        <v>7.0175438596491224</v>
      </c>
      <c r="AH90" s="224">
        <f t="shared" si="55"/>
        <v>7.5471698113207308</v>
      </c>
      <c r="AI90" s="224">
        <f t="shared" si="56"/>
        <v>8.163265306122458</v>
      </c>
      <c r="AJ90" s="224">
        <f t="shared" si="57"/>
        <v>6.5217391304347672</v>
      </c>
      <c r="AK90" s="224">
        <f t="shared" si="58"/>
        <v>2.2222222222222143</v>
      </c>
      <c r="AL90" s="224">
        <f t="shared" si="59"/>
        <v>7.1428571428571397</v>
      </c>
      <c r="AM90" s="224">
        <f t="shared" si="60"/>
        <v>0</v>
      </c>
      <c r="AN90" s="224">
        <f t="shared" si="61"/>
        <v>0</v>
      </c>
      <c r="AO90" s="224">
        <f t="shared" si="62"/>
        <v>0</v>
      </c>
      <c r="AP90" s="224">
        <f t="shared" si="63"/>
        <v>0</v>
      </c>
      <c r="AQ90" s="224">
        <f t="shared" si="64"/>
        <v>0</v>
      </c>
      <c r="AR90" s="224">
        <f t="shared" si="65"/>
        <v>0</v>
      </c>
      <c r="AS90" s="224">
        <f t="shared" si="66"/>
        <v>29.230769230769216</v>
      </c>
      <c r="AT90" s="224">
        <f t="shared" si="67"/>
        <v>54.761904761904766</v>
      </c>
      <c r="AU90" s="224" t="str">
        <f t="shared" si="68"/>
        <v>n/a</v>
      </c>
      <c r="AV90" s="224" t="str">
        <f t="shared" si="69"/>
        <v>n/a</v>
      </c>
      <c r="AW90" s="224" t="str">
        <f t="shared" si="70"/>
        <v>n/a</v>
      </c>
      <c r="AX90" s="224" t="str">
        <f t="shared" si="71"/>
        <v>n/a</v>
      </c>
      <c r="AY90" s="224" t="str">
        <f t="shared" si="72"/>
        <v>n/a</v>
      </c>
      <c r="AZ90" s="224" t="str">
        <f t="shared" si="73"/>
        <v>n/a</v>
      </c>
      <c r="BA90" s="224" t="str">
        <f t="shared" si="74"/>
        <v>n/a</v>
      </c>
      <c r="BB90" s="224" t="str">
        <f t="shared" si="75"/>
        <v>n/a</v>
      </c>
      <c r="BC90" s="224" t="str">
        <f t="shared" si="76"/>
        <v>n/a</v>
      </c>
      <c r="BD90" s="224" t="str">
        <f t="shared" si="77"/>
        <v>n/a</v>
      </c>
      <c r="BE90" s="224" t="str">
        <f t="shared" si="78"/>
        <v>n/a</v>
      </c>
      <c r="BF90" s="224" t="str">
        <f t="shared" si="79"/>
        <v>n/a</v>
      </c>
      <c r="BG90" s="224">
        <f t="shared" si="80"/>
        <v>8.7576765332343154</v>
      </c>
      <c r="BH90" s="182">
        <f t="shared" si="52"/>
        <v>15.31937903646763</v>
      </c>
    </row>
    <row r="91" spans="1:60" ht="11.25" customHeight="1" x14ac:dyDescent="0.2">
      <c r="A91" s="208" t="s">
        <v>193</v>
      </c>
      <c r="B91" s="234" t="s">
        <v>194</v>
      </c>
      <c r="C91" s="215">
        <v>19</v>
      </c>
      <c r="D91" s="216">
        <v>18.5</v>
      </c>
      <c r="E91" s="216">
        <v>18</v>
      </c>
      <c r="F91" s="216">
        <v>17.5</v>
      </c>
      <c r="G91" s="216">
        <v>16.5</v>
      </c>
      <c r="H91" s="216">
        <v>15.5</v>
      </c>
      <c r="I91" s="216">
        <v>15</v>
      </c>
      <c r="J91" s="217">
        <v>14.4</v>
      </c>
      <c r="K91" s="217">
        <v>13.7</v>
      </c>
      <c r="L91" s="241">
        <v>12.8</v>
      </c>
      <c r="M91" s="241">
        <v>12.2</v>
      </c>
      <c r="N91" s="241">
        <v>11.6</v>
      </c>
      <c r="O91" s="241">
        <v>10.7</v>
      </c>
      <c r="P91" s="249" t="s">
        <v>1740</v>
      </c>
      <c r="Q91" s="241">
        <v>9.6999999999999993</v>
      </c>
      <c r="R91" s="242">
        <v>8.9</v>
      </c>
      <c r="S91" s="249"/>
      <c r="T91" s="235">
        <v>7.9</v>
      </c>
      <c r="U91" s="244">
        <v>7.5</v>
      </c>
      <c r="V91" s="244">
        <v>7.3</v>
      </c>
      <c r="W91" s="244">
        <v>6.8</v>
      </c>
      <c r="X91" s="244">
        <v>6.5</v>
      </c>
      <c r="Y91" s="244">
        <v>6.3</v>
      </c>
      <c r="Z91" s="244">
        <v>6</v>
      </c>
      <c r="AA91" s="244">
        <v>5.5</v>
      </c>
      <c r="AB91" s="244">
        <v>5</v>
      </c>
      <c r="AC91" s="244">
        <v>4.5</v>
      </c>
      <c r="AD91" s="244">
        <v>4</v>
      </c>
      <c r="AE91" s="244">
        <v>3.5</v>
      </c>
      <c r="AF91" s="223">
        <f t="shared" si="53"/>
        <v>284.8</v>
      </c>
      <c r="AG91" s="224">
        <f t="shared" si="54"/>
        <v>2.7027027027026973</v>
      </c>
      <c r="AH91" s="224">
        <f t="shared" si="55"/>
        <v>2.7777777777777679</v>
      </c>
      <c r="AI91" s="224">
        <f t="shared" si="56"/>
        <v>2.857142857142847</v>
      </c>
      <c r="AJ91" s="224">
        <f t="shared" si="57"/>
        <v>6.0606060606060552</v>
      </c>
      <c r="AK91" s="224">
        <f t="shared" si="58"/>
        <v>6.4516129032258007</v>
      </c>
      <c r="AL91" s="224">
        <f t="shared" si="59"/>
        <v>3.3333333333333437</v>
      </c>
      <c r="AM91" s="224">
        <f t="shared" si="60"/>
        <v>4.1666666666666741</v>
      </c>
      <c r="AN91" s="224">
        <f t="shared" si="61"/>
        <v>5.1094890510948954</v>
      </c>
      <c r="AO91" s="224">
        <f t="shared" si="62"/>
        <v>7.0312499999999778</v>
      </c>
      <c r="AP91" s="224">
        <f t="shared" si="63"/>
        <v>4.9180327868852514</v>
      </c>
      <c r="AQ91" s="224">
        <f t="shared" si="64"/>
        <v>5.1724137931034475</v>
      </c>
      <c r="AR91" s="224">
        <f t="shared" si="65"/>
        <v>8.4112149532710401</v>
      </c>
      <c r="AS91" s="224">
        <f t="shared" si="66"/>
        <v>10.309278350515472</v>
      </c>
      <c r="AT91" s="224">
        <f t="shared" si="67"/>
        <v>8.9887640449437978</v>
      </c>
      <c r="AU91" s="224">
        <f t="shared" si="68"/>
        <v>12.658227848101266</v>
      </c>
      <c r="AV91" s="224">
        <f t="shared" si="69"/>
        <v>5.3333333333333455</v>
      </c>
      <c r="AW91" s="224">
        <f t="shared" si="70"/>
        <v>2.7397260273972712</v>
      </c>
      <c r="AX91" s="224">
        <f t="shared" si="71"/>
        <v>7.3529411764705843</v>
      </c>
      <c r="AY91" s="224">
        <f t="shared" si="72"/>
        <v>4.6153846153846212</v>
      </c>
      <c r="AZ91" s="224">
        <f t="shared" si="73"/>
        <v>3.1746031746031855</v>
      </c>
      <c r="BA91" s="224">
        <f t="shared" si="74"/>
        <v>5.0000000000000044</v>
      </c>
      <c r="BB91" s="224">
        <f t="shared" si="75"/>
        <v>9.0909090909090828</v>
      </c>
      <c r="BC91" s="224">
        <f t="shared" si="76"/>
        <v>10.000000000000009</v>
      </c>
      <c r="BD91" s="224">
        <f t="shared" si="77"/>
        <v>11.111111111111116</v>
      </c>
      <c r="BE91" s="224">
        <f t="shared" si="78"/>
        <v>12.5</v>
      </c>
      <c r="BF91" s="224">
        <f t="shared" si="79"/>
        <v>14.285714285714279</v>
      </c>
      <c r="BG91" s="224">
        <f t="shared" si="80"/>
        <v>6.7750859978574542</v>
      </c>
      <c r="BH91" s="182">
        <f t="shared" si="52"/>
        <v>3.4289222747457897</v>
      </c>
    </row>
    <row r="92" spans="1:60" ht="11.25" customHeight="1" x14ac:dyDescent="0.2">
      <c r="A92" s="127" t="s">
        <v>1796</v>
      </c>
      <c r="B92" s="97" t="s">
        <v>667</v>
      </c>
      <c r="C92" s="215">
        <v>20.84</v>
      </c>
      <c r="D92" s="216">
        <v>20.399999999999999</v>
      </c>
      <c r="E92" s="216">
        <v>20</v>
      </c>
      <c r="F92" s="216">
        <v>19.52</v>
      </c>
      <c r="G92" s="216">
        <v>16.52</v>
      </c>
      <c r="H92" s="216">
        <v>14.52</v>
      </c>
      <c r="I92" s="216">
        <v>13.2</v>
      </c>
      <c r="J92" s="217">
        <v>12.02</v>
      </c>
      <c r="K92" s="253">
        <v>10</v>
      </c>
      <c r="L92" s="216">
        <v>9.16</v>
      </c>
      <c r="M92" s="216">
        <v>8.7200000000000006</v>
      </c>
      <c r="N92" s="216">
        <v>7.72</v>
      </c>
      <c r="O92" s="216">
        <v>6.72</v>
      </c>
      <c r="P92" s="226"/>
      <c r="Q92" s="216">
        <v>6</v>
      </c>
      <c r="R92" s="232">
        <v>5.5</v>
      </c>
      <c r="S92" s="216"/>
      <c r="T92" s="223">
        <v>4</v>
      </c>
      <c r="U92" s="229">
        <v>3.12</v>
      </c>
      <c r="V92" s="202">
        <v>3.12</v>
      </c>
      <c r="W92" s="202">
        <v>2.68</v>
      </c>
      <c r="X92" s="202">
        <v>1.68</v>
      </c>
      <c r="Y92" s="202">
        <v>1.2</v>
      </c>
      <c r="Z92" s="202">
        <v>1</v>
      </c>
      <c r="AA92" s="202">
        <v>0.4</v>
      </c>
      <c r="AB92" s="229">
        <v>0</v>
      </c>
      <c r="AC92" s="229">
        <v>0</v>
      </c>
      <c r="AD92" s="229">
        <v>0</v>
      </c>
      <c r="AE92" s="229">
        <v>0</v>
      </c>
      <c r="AF92" s="223">
        <f t="shared" si="53"/>
        <v>208.04</v>
      </c>
      <c r="AG92" s="224">
        <f t="shared" si="54"/>
        <v>2.1568627450980538</v>
      </c>
      <c r="AH92" s="224">
        <f t="shared" si="55"/>
        <v>2.0000000000000018</v>
      </c>
      <c r="AI92" s="224">
        <f t="shared" si="56"/>
        <v>2.4590163934426146</v>
      </c>
      <c r="AJ92" s="224">
        <f t="shared" si="57"/>
        <v>18.159806295399505</v>
      </c>
      <c r="AK92" s="224">
        <f t="shared" si="58"/>
        <v>13.774104683195599</v>
      </c>
      <c r="AL92" s="224">
        <f t="shared" si="59"/>
        <v>10.000000000000009</v>
      </c>
      <c r="AM92" s="224">
        <f t="shared" si="60"/>
        <v>9.8169717138103074</v>
      </c>
      <c r="AN92" s="224">
        <f t="shared" si="61"/>
        <v>20.199999999999996</v>
      </c>
      <c r="AO92" s="224">
        <f t="shared" si="62"/>
        <v>9.1703056768558824</v>
      </c>
      <c r="AP92" s="224">
        <f t="shared" si="63"/>
        <v>5.0458715596330306</v>
      </c>
      <c r="AQ92" s="224">
        <f t="shared" si="64"/>
        <v>12.95336787564767</v>
      </c>
      <c r="AR92" s="224">
        <f t="shared" si="65"/>
        <v>14.880952380952372</v>
      </c>
      <c r="AS92" s="224">
        <f t="shared" si="66"/>
        <v>11.999999999999989</v>
      </c>
      <c r="AT92" s="224">
        <f t="shared" si="67"/>
        <v>9.0909090909090828</v>
      </c>
      <c r="AU92" s="224">
        <f t="shared" si="68"/>
        <v>37.5</v>
      </c>
      <c r="AV92" s="224">
        <f t="shared" si="69"/>
        <v>28.205128205128194</v>
      </c>
      <c r="AW92" s="224">
        <f t="shared" si="70"/>
        <v>0</v>
      </c>
      <c r="AX92" s="224">
        <f t="shared" si="71"/>
        <v>16.417910447761198</v>
      </c>
      <c r="AY92" s="224">
        <f t="shared" si="72"/>
        <v>59.523809523809533</v>
      </c>
      <c r="AZ92" s="224">
        <f t="shared" si="73"/>
        <v>39.999999999999993</v>
      </c>
      <c r="BA92" s="224">
        <f t="shared" si="74"/>
        <v>19.999999999999996</v>
      </c>
      <c r="BB92" s="224">
        <f t="shared" si="75"/>
        <v>150</v>
      </c>
      <c r="BC92" s="224" t="str">
        <f t="shared" si="76"/>
        <v>n/a</v>
      </c>
      <c r="BD92" s="224" t="str">
        <f t="shared" si="77"/>
        <v>n/a</v>
      </c>
      <c r="BE92" s="224" t="str">
        <f t="shared" si="78"/>
        <v>n/a</v>
      </c>
      <c r="BF92" s="224" t="str">
        <f t="shared" si="79"/>
        <v>n/a</v>
      </c>
      <c r="BG92" s="224">
        <f t="shared" si="80"/>
        <v>22.425228026892867</v>
      </c>
      <c r="BH92" s="182">
        <f t="shared" si="52"/>
        <v>31.858960696092719</v>
      </c>
    </row>
    <row r="93" spans="1:60" ht="11.25" customHeight="1" x14ac:dyDescent="0.2">
      <c r="A93" s="127" t="s">
        <v>1797</v>
      </c>
      <c r="B93" s="97" t="s">
        <v>197</v>
      </c>
      <c r="C93" s="215">
        <v>1.48</v>
      </c>
      <c r="D93" s="216">
        <v>1.22</v>
      </c>
      <c r="E93" s="216">
        <v>0.99</v>
      </c>
      <c r="F93" s="216">
        <v>0.85</v>
      </c>
      <c r="G93" s="216">
        <v>0.76</v>
      </c>
      <c r="H93" s="216">
        <v>0.7</v>
      </c>
      <c r="I93" s="216">
        <v>0.64</v>
      </c>
      <c r="J93" s="217">
        <v>0.56000000000000005</v>
      </c>
      <c r="K93" s="217">
        <v>0.49</v>
      </c>
      <c r="L93" s="216">
        <v>0.43</v>
      </c>
      <c r="M93" s="216">
        <v>0.39</v>
      </c>
      <c r="N93" s="216">
        <v>0.37</v>
      </c>
      <c r="O93" s="216">
        <v>0.35</v>
      </c>
      <c r="P93" s="226"/>
      <c r="Q93" s="216">
        <v>0.33</v>
      </c>
      <c r="R93" s="232">
        <v>0.3</v>
      </c>
      <c r="S93" s="226"/>
      <c r="T93" s="223">
        <v>0.26</v>
      </c>
      <c r="U93" s="202">
        <v>0.23</v>
      </c>
      <c r="V93" s="202">
        <v>0.2</v>
      </c>
      <c r="W93" s="202">
        <v>0.17</v>
      </c>
      <c r="X93" s="202">
        <v>0.155</v>
      </c>
      <c r="Y93" s="202">
        <v>0.14499999999999999</v>
      </c>
      <c r="Z93" s="202">
        <v>0.13750000000000001</v>
      </c>
      <c r="AA93" s="202">
        <v>0.13250000000000001</v>
      </c>
      <c r="AB93" s="202">
        <v>0.1275</v>
      </c>
      <c r="AC93" s="202">
        <v>0.125</v>
      </c>
      <c r="AD93" s="202">
        <v>0.1075</v>
      </c>
      <c r="AE93" s="202">
        <v>0.09</v>
      </c>
      <c r="AF93" s="223">
        <f t="shared" si="53"/>
        <v>11.739999999999997</v>
      </c>
      <c r="AG93" s="224">
        <f t="shared" si="54"/>
        <v>21.311475409836067</v>
      </c>
      <c r="AH93" s="224">
        <f t="shared" si="55"/>
        <v>23.232323232323225</v>
      </c>
      <c r="AI93" s="224">
        <f t="shared" si="56"/>
        <v>16.470588235294127</v>
      </c>
      <c r="AJ93" s="224">
        <f t="shared" si="57"/>
        <v>11.842105263157897</v>
      </c>
      <c r="AK93" s="224">
        <f t="shared" si="58"/>
        <v>8.5714285714285854</v>
      </c>
      <c r="AL93" s="224">
        <f t="shared" si="59"/>
        <v>9.375</v>
      </c>
      <c r="AM93" s="224">
        <f t="shared" si="60"/>
        <v>14.285714285714279</v>
      </c>
      <c r="AN93" s="224">
        <f t="shared" si="61"/>
        <v>14.285714285714302</v>
      </c>
      <c r="AO93" s="224">
        <f t="shared" si="62"/>
        <v>13.953488372093027</v>
      </c>
      <c r="AP93" s="224">
        <f t="shared" si="63"/>
        <v>10.256410256410241</v>
      </c>
      <c r="AQ93" s="224">
        <f t="shared" si="64"/>
        <v>5.4054054054054168</v>
      </c>
      <c r="AR93" s="224">
        <f t="shared" si="65"/>
        <v>5.7142857142857162</v>
      </c>
      <c r="AS93" s="224">
        <f t="shared" si="66"/>
        <v>6.0606060606060552</v>
      </c>
      <c r="AT93" s="224">
        <f t="shared" si="67"/>
        <v>10.000000000000009</v>
      </c>
      <c r="AU93" s="224">
        <f t="shared" si="68"/>
        <v>15.384615384615374</v>
      </c>
      <c r="AV93" s="224">
        <f t="shared" si="69"/>
        <v>13.043478260869556</v>
      </c>
      <c r="AW93" s="224">
        <f t="shared" si="70"/>
        <v>14.999999999999991</v>
      </c>
      <c r="AX93" s="224">
        <f t="shared" si="71"/>
        <v>17.647058823529417</v>
      </c>
      <c r="AY93" s="224">
        <f t="shared" si="72"/>
        <v>9.6774193548387224</v>
      </c>
      <c r="AZ93" s="224">
        <f t="shared" si="73"/>
        <v>6.8965517241379448</v>
      </c>
      <c r="BA93" s="224">
        <f t="shared" si="74"/>
        <v>5.4545454545454453</v>
      </c>
      <c r="BB93" s="224">
        <f t="shared" si="75"/>
        <v>3.7735849056603765</v>
      </c>
      <c r="BC93" s="224">
        <f t="shared" si="76"/>
        <v>3.9215686274509887</v>
      </c>
      <c r="BD93" s="224">
        <f t="shared" si="77"/>
        <v>2.0000000000000018</v>
      </c>
      <c r="BE93" s="224">
        <f t="shared" si="78"/>
        <v>16.279069767441868</v>
      </c>
      <c r="BF93" s="224">
        <f t="shared" si="79"/>
        <v>19.444444444444443</v>
      </c>
      <c r="BG93" s="224">
        <f t="shared" si="80"/>
        <v>11.511033916915505</v>
      </c>
      <c r="BH93" s="182">
        <f t="shared" si="52"/>
        <v>5.7245824602412858</v>
      </c>
    </row>
    <row r="94" spans="1:60" ht="11.25" customHeight="1" x14ac:dyDescent="0.2">
      <c r="A94" s="236" t="s">
        <v>669</v>
      </c>
      <c r="B94" s="97" t="s">
        <v>670</v>
      </c>
      <c r="C94" s="215">
        <v>4.5964999999999998</v>
      </c>
      <c r="D94" s="216">
        <v>4.4596999999999998</v>
      </c>
      <c r="E94" s="216">
        <v>4.2972999999999999</v>
      </c>
      <c r="F94" s="216">
        <v>4.1871</v>
      </c>
      <c r="G94" s="216">
        <v>3.395</v>
      </c>
      <c r="H94" s="216">
        <v>3.1490999999999998</v>
      </c>
      <c r="I94" s="216">
        <v>3.0733000000000001</v>
      </c>
      <c r="J94" s="217">
        <v>2.9521000000000002</v>
      </c>
      <c r="K94" s="217">
        <v>2.7378</v>
      </c>
      <c r="L94" s="216">
        <v>2.5588000000000002</v>
      </c>
      <c r="M94" s="231">
        <v>2.5577999999999999</v>
      </c>
      <c r="N94" s="231">
        <v>2.7848999999999999</v>
      </c>
      <c r="O94" s="216">
        <v>2.8746</v>
      </c>
      <c r="P94" s="217"/>
      <c r="Q94" s="216">
        <v>2.8285999999999998</v>
      </c>
      <c r="R94" s="232">
        <v>2.8780999999999999</v>
      </c>
      <c r="S94" s="217"/>
      <c r="T94" s="227">
        <v>2.718</v>
      </c>
      <c r="U94" s="238">
        <v>2.8</v>
      </c>
      <c r="V94" s="272">
        <v>2.8</v>
      </c>
      <c r="W94" s="272">
        <v>2.71</v>
      </c>
      <c r="X94" s="272">
        <v>2.2599999999999998</v>
      </c>
      <c r="Y94" s="272">
        <v>1.85</v>
      </c>
      <c r="Z94" s="272">
        <v>1.59</v>
      </c>
      <c r="AA94" s="272">
        <v>1.34</v>
      </c>
      <c r="AB94" s="272">
        <v>1.2</v>
      </c>
      <c r="AC94" s="272">
        <v>1.1200000000000001</v>
      </c>
      <c r="AD94" s="272">
        <v>1</v>
      </c>
      <c r="AE94" s="272">
        <v>0.94</v>
      </c>
      <c r="AF94" s="223">
        <f t="shared" si="53"/>
        <v>71.65870000000001</v>
      </c>
      <c r="AG94" s="224">
        <f t="shared" si="54"/>
        <v>3.0674709061147665</v>
      </c>
      <c r="AH94" s="224">
        <f t="shared" si="55"/>
        <v>3.7791171200521223</v>
      </c>
      <c r="AI94" s="224">
        <f t="shared" si="56"/>
        <v>2.6318931957679537</v>
      </c>
      <c r="AJ94" s="224">
        <f t="shared" si="57"/>
        <v>23.331369661266564</v>
      </c>
      <c r="AK94" s="224">
        <f t="shared" si="58"/>
        <v>7.8085802292718665</v>
      </c>
      <c r="AL94" s="224">
        <f t="shared" si="59"/>
        <v>2.4664041909348233</v>
      </c>
      <c r="AM94" s="224">
        <f t="shared" si="60"/>
        <v>4.1055519799464868</v>
      </c>
      <c r="AN94" s="224">
        <f t="shared" si="61"/>
        <v>7.8274526992475835</v>
      </c>
      <c r="AO94" s="224">
        <f t="shared" si="62"/>
        <v>6.9954666249804509</v>
      </c>
      <c r="AP94" s="224">
        <f t="shared" si="63"/>
        <v>3.9096098209401298E-2</v>
      </c>
      <c r="AQ94" s="224">
        <f t="shared" si="64"/>
        <v>-8.1546913713239295</v>
      </c>
      <c r="AR94" s="224">
        <f t="shared" si="65"/>
        <v>-3.1204341473596409</v>
      </c>
      <c r="AS94" s="224">
        <f t="shared" si="66"/>
        <v>1.6262461995333544</v>
      </c>
      <c r="AT94" s="224">
        <f t="shared" si="67"/>
        <v>-1.7198846461207062</v>
      </c>
      <c r="AU94" s="224">
        <f t="shared" si="68"/>
        <v>5.8903605592347308</v>
      </c>
      <c r="AV94" s="224">
        <f t="shared" si="69"/>
        <v>-2.9285714285714248</v>
      </c>
      <c r="AW94" s="224">
        <f t="shared" si="70"/>
        <v>0</v>
      </c>
      <c r="AX94" s="224">
        <f t="shared" si="71"/>
        <v>3.3210332103321027</v>
      </c>
      <c r="AY94" s="224">
        <f t="shared" si="72"/>
        <v>19.91150442477878</v>
      </c>
      <c r="AZ94" s="224">
        <f t="shared" si="73"/>
        <v>22.162162162162137</v>
      </c>
      <c r="BA94" s="224">
        <f t="shared" si="74"/>
        <v>16.35220125786163</v>
      </c>
      <c r="BB94" s="224">
        <f t="shared" si="75"/>
        <v>18.656716417910445</v>
      </c>
      <c r="BC94" s="224">
        <f t="shared" si="76"/>
        <v>11.66666666666667</v>
      </c>
      <c r="BD94" s="224">
        <f t="shared" si="77"/>
        <v>7.1428571428571397</v>
      </c>
      <c r="BE94" s="224">
        <f t="shared" si="78"/>
        <v>12.000000000000011</v>
      </c>
      <c r="BF94" s="224">
        <f t="shared" si="79"/>
        <v>6.3829787234042534</v>
      </c>
      <c r="BG94" s="224">
        <f t="shared" si="80"/>
        <v>6.5862133798906752</v>
      </c>
      <c r="BH94" s="182">
        <f t="shared" si="52"/>
        <v>8.1298683438290258</v>
      </c>
    </row>
    <row r="95" spans="1:60" ht="11.25" customHeight="1" x14ac:dyDescent="0.2">
      <c r="A95" s="203" t="s">
        <v>1798</v>
      </c>
      <c r="B95" s="119" t="s">
        <v>674</v>
      </c>
      <c r="C95" s="215">
        <v>2.48</v>
      </c>
      <c r="D95" s="216">
        <v>2.4</v>
      </c>
      <c r="E95" s="216">
        <v>2.2799999999999998</v>
      </c>
      <c r="F95" s="216">
        <v>2.16</v>
      </c>
      <c r="G95" s="216">
        <v>1.96</v>
      </c>
      <c r="H95" s="216">
        <v>1.8</v>
      </c>
      <c r="I95" s="216">
        <v>1.64</v>
      </c>
      <c r="J95" s="217">
        <v>1.6</v>
      </c>
      <c r="K95" s="230">
        <v>1.56</v>
      </c>
      <c r="L95" s="218">
        <v>1.52</v>
      </c>
      <c r="M95" s="218">
        <v>1.48</v>
      </c>
      <c r="N95" s="218">
        <v>1.45</v>
      </c>
      <c r="O95" s="218">
        <v>1.4</v>
      </c>
      <c r="P95" s="219"/>
      <c r="Q95" s="218">
        <v>1.36</v>
      </c>
      <c r="R95" s="246">
        <v>1.32</v>
      </c>
      <c r="S95" s="219"/>
      <c r="T95" s="230">
        <v>1.28</v>
      </c>
      <c r="U95" s="222">
        <v>1.24</v>
      </c>
      <c r="V95" s="247">
        <v>1.24</v>
      </c>
      <c r="W95" s="222">
        <v>1.1200000000000001</v>
      </c>
      <c r="X95" s="222">
        <v>1.1200000000000001</v>
      </c>
      <c r="Y95" s="222">
        <v>1.1200000000000001</v>
      </c>
      <c r="Z95" s="222">
        <v>1.1200000000000001</v>
      </c>
      <c r="AA95" s="222">
        <v>1.1200000000000001</v>
      </c>
      <c r="AB95" s="247">
        <v>1.1200000000000001</v>
      </c>
      <c r="AC95" s="247">
        <v>1.0602199999999999</v>
      </c>
      <c r="AD95" s="247">
        <v>0.93276000000000003</v>
      </c>
      <c r="AE95" s="247">
        <v>0.81852000000000003</v>
      </c>
      <c r="AF95" s="223">
        <f t="shared" si="53"/>
        <v>39.701499999999989</v>
      </c>
      <c r="AG95" s="224">
        <f t="shared" si="54"/>
        <v>3.3333333333333437</v>
      </c>
      <c r="AH95" s="224">
        <f t="shared" si="55"/>
        <v>5.2631578947368363</v>
      </c>
      <c r="AI95" s="224">
        <f t="shared" si="56"/>
        <v>5.5555555555555358</v>
      </c>
      <c r="AJ95" s="224">
        <f t="shared" si="57"/>
        <v>10.204081632653072</v>
      </c>
      <c r="AK95" s="224">
        <f t="shared" si="58"/>
        <v>8.8888888888888786</v>
      </c>
      <c r="AL95" s="224">
        <f t="shared" si="59"/>
        <v>9.7560975609756184</v>
      </c>
      <c r="AM95" s="224">
        <f t="shared" si="60"/>
        <v>2.4999999999999911</v>
      </c>
      <c r="AN95" s="224">
        <f t="shared" si="61"/>
        <v>2.5641025641025772</v>
      </c>
      <c r="AO95" s="224">
        <f t="shared" si="62"/>
        <v>2.6315789473684292</v>
      </c>
      <c r="AP95" s="224">
        <f t="shared" si="63"/>
        <v>2.7027027027026973</v>
      </c>
      <c r="AQ95" s="224">
        <f t="shared" si="64"/>
        <v>2.0689655172413834</v>
      </c>
      <c r="AR95" s="224">
        <f t="shared" si="65"/>
        <v>3.5714285714285809</v>
      </c>
      <c r="AS95" s="224">
        <f t="shared" si="66"/>
        <v>2.9411764705882248</v>
      </c>
      <c r="AT95" s="224">
        <f t="shared" si="67"/>
        <v>3.0303030303030276</v>
      </c>
      <c r="AU95" s="224">
        <f t="shared" si="68"/>
        <v>3.125</v>
      </c>
      <c r="AV95" s="224">
        <f t="shared" si="69"/>
        <v>3.2258064516129004</v>
      </c>
      <c r="AW95" s="224">
        <f t="shared" si="70"/>
        <v>0</v>
      </c>
      <c r="AX95" s="224">
        <f t="shared" si="71"/>
        <v>10.714285714285698</v>
      </c>
      <c r="AY95" s="224">
        <f t="shared" si="72"/>
        <v>0</v>
      </c>
      <c r="AZ95" s="224">
        <f t="shared" si="73"/>
        <v>0</v>
      </c>
      <c r="BA95" s="224">
        <f t="shared" si="74"/>
        <v>0</v>
      </c>
      <c r="BB95" s="224">
        <f t="shared" si="75"/>
        <v>0</v>
      </c>
      <c r="BC95" s="224">
        <f t="shared" si="76"/>
        <v>0</v>
      </c>
      <c r="BD95" s="224">
        <f t="shared" si="77"/>
        <v>5.6384523966723998</v>
      </c>
      <c r="BE95" s="224">
        <f t="shared" si="78"/>
        <v>13.664822676787169</v>
      </c>
      <c r="BF95" s="224">
        <f t="shared" si="79"/>
        <v>13.956897815569569</v>
      </c>
      <c r="BG95" s="224">
        <f t="shared" si="80"/>
        <v>4.4360245278771515</v>
      </c>
      <c r="BH95" s="182">
        <f t="shared" si="52"/>
        <v>4.2264043912384164</v>
      </c>
    </row>
    <row r="96" spans="1:60" ht="11.25" customHeight="1" x14ac:dyDescent="0.2">
      <c r="A96" s="127" t="s">
        <v>675</v>
      </c>
      <c r="B96" s="97" t="s">
        <v>676</v>
      </c>
      <c r="C96" s="215">
        <v>0.24</v>
      </c>
      <c r="D96" s="216">
        <v>0.21333333333333299</v>
      </c>
      <c r="E96" s="216">
        <v>0.18666666666666701</v>
      </c>
      <c r="F96" s="216">
        <v>0.37333333333333302</v>
      </c>
      <c r="G96" s="216">
        <v>0.34666666666666701</v>
      </c>
      <c r="H96" s="216">
        <v>0.32</v>
      </c>
      <c r="I96" s="216">
        <v>0.284444444444444</v>
      </c>
      <c r="J96" s="217">
        <v>0.266666666666667</v>
      </c>
      <c r="K96" s="223">
        <v>0.24888888888888899</v>
      </c>
      <c r="L96" s="216">
        <v>0.23111111111111099</v>
      </c>
      <c r="M96" s="216">
        <v>0.21036888888888899</v>
      </c>
      <c r="N96" s="216">
        <v>0.189635555555556</v>
      </c>
      <c r="O96" s="216">
        <v>0.173488888888889</v>
      </c>
      <c r="P96" s="226">
        <v>0</v>
      </c>
      <c r="Q96" s="216">
        <v>0.14924888888888899</v>
      </c>
      <c r="R96" s="227">
        <v>0.13276444444444399</v>
      </c>
      <c r="S96" s="226">
        <v>0</v>
      </c>
      <c r="T96" s="227">
        <v>0.13276444444444399</v>
      </c>
      <c r="U96" s="238">
        <v>0.13276444444444399</v>
      </c>
      <c r="V96" s="202">
        <v>0.13021333333333299</v>
      </c>
      <c r="W96" s="202">
        <v>0.119155555555556</v>
      </c>
      <c r="X96" s="202">
        <v>9.8728888888888894E-2</v>
      </c>
      <c r="Y96" s="229">
        <v>6.6955555555555601E-2</v>
      </c>
      <c r="Z96" s="229">
        <v>7.1871111111111094E-2</v>
      </c>
      <c r="AA96" s="202">
        <v>7.7155555555555602E-2</v>
      </c>
      <c r="AB96" s="229">
        <v>7.5644444444444403E-2</v>
      </c>
      <c r="AC96" s="229">
        <v>7.5644444444444403E-2</v>
      </c>
      <c r="AD96" s="202">
        <v>7.4511111111111097E-2</v>
      </c>
      <c r="AE96" s="229">
        <v>7.4133333333333301E-2</v>
      </c>
      <c r="AF96" s="223">
        <f t="shared" si="53"/>
        <v>4.696159999999999</v>
      </c>
      <c r="AG96" s="224">
        <f t="shared" si="54"/>
        <v>12.500000000000178</v>
      </c>
      <c r="AH96" s="224">
        <f t="shared" si="55"/>
        <v>14.28571428571388</v>
      </c>
      <c r="AI96" s="224">
        <f t="shared" si="56"/>
        <v>-49.999999999999865</v>
      </c>
      <c r="AJ96" s="224">
        <f t="shared" si="57"/>
        <v>7.6923076923074873</v>
      </c>
      <c r="AK96" s="224">
        <f t="shared" si="58"/>
        <v>8.333333333333437</v>
      </c>
      <c r="AL96" s="224">
        <f t="shared" si="59"/>
        <v>12.500000000000178</v>
      </c>
      <c r="AM96" s="224">
        <f t="shared" si="60"/>
        <v>6.6666666666663765</v>
      </c>
      <c r="AN96" s="224">
        <f t="shared" si="61"/>
        <v>7.1428571428572285</v>
      </c>
      <c r="AO96" s="224">
        <f t="shared" si="62"/>
        <v>7.6923076923077982</v>
      </c>
      <c r="AP96" s="224">
        <f t="shared" si="63"/>
        <v>9.8599285910462964</v>
      </c>
      <c r="AQ96" s="224">
        <f t="shared" si="64"/>
        <v>10.933252085872102</v>
      </c>
      <c r="AR96" s="224">
        <f t="shared" si="65"/>
        <v>9.3070321506342424</v>
      </c>
      <c r="AS96" s="224">
        <f t="shared" si="66"/>
        <v>16.241326940829627</v>
      </c>
      <c r="AT96" s="224">
        <f t="shared" si="67"/>
        <v>12.416309587574116</v>
      </c>
      <c r="AU96" s="224">
        <f t="shared" si="68"/>
        <v>0</v>
      </c>
      <c r="AV96" s="224">
        <f t="shared" si="69"/>
        <v>0</v>
      </c>
      <c r="AW96" s="224">
        <f t="shared" si="70"/>
        <v>1.9591781008941878</v>
      </c>
      <c r="AX96" s="224">
        <f t="shared" si="71"/>
        <v>9.2801193584476351</v>
      </c>
      <c r="AY96" s="224">
        <f t="shared" si="72"/>
        <v>20.689655172414234</v>
      </c>
      <c r="AZ96" s="224">
        <f t="shared" si="73"/>
        <v>47.454364420842921</v>
      </c>
      <c r="BA96" s="224">
        <f t="shared" si="74"/>
        <v>-6.8394038711272369</v>
      </c>
      <c r="BB96" s="224">
        <f t="shared" si="75"/>
        <v>-6.8490783410139038</v>
      </c>
      <c r="BC96" s="224">
        <f t="shared" si="76"/>
        <v>1.9976498237368912</v>
      </c>
      <c r="BD96" s="224">
        <f t="shared" si="77"/>
        <v>0</v>
      </c>
      <c r="BE96" s="224">
        <f t="shared" si="78"/>
        <v>1.5210259469131682</v>
      </c>
      <c r="BF96" s="224">
        <f t="shared" si="79"/>
        <v>0.50959232613911887</v>
      </c>
      <c r="BG96" s="224">
        <f t="shared" si="80"/>
        <v>5.9728515040919259</v>
      </c>
      <c r="BH96" s="182">
        <f t="shared" si="52"/>
        <v>15.445121474501896</v>
      </c>
    </row>
    <row r="97" spans="1:60" ht="11.25" customHeight="1" x14ac:dyDescent="0.2">
      <c r="A97" s="236" t="s">
        <v>1402</v>
      </c>
      <c r="B97" s="97" t="s">
        <v>1403</v>
      </c>
      <c r="C97" s="215">
        <v>1.1599999999999999</v>
      </c>
      <c r="D97" s="216">
        <v>1.1499999999999999</v>
      </c>
      <c r="E97" s="216">
        <v>1.1100000000000001</v>
      </c>
      <c r="F97" s="216">
        <v>1.07</v>
      </c>
      <c r="G97" s="216">
        <v>1.01</v>
      </c>
      <c r="H97" s="216">
        <v>0.13500000000000001</v>
      </c>
      <c r="I97" s="231">
        <v>0</v>
      </c>
      <c r="J97" s="254">
        <v>0</v>
      </c>
      <c r="K97" s="228">
        <v>0</v>
      </c>
      <c r="L97" s="231">
        <v>0</v>
      </c>
      <c r="M97" s="231">
        <v>0</v>
      </c>
      <c r="N97" s="231">
        <v>0</v>
      </c>
      <c r="O97" s="231">
        <v>0</v>
      </c>
      <c r="P97" s="162"/>
      <c r="Q97" s="231">
        <v>0</v>
      </c>
      <c r="R97" s="231">
        <v>0</v>
      </c>
      <c r="S97" s="162"/>
      <c r="T97" s="227">
        <v>0</v>
      </c>
      <c r="U97" s="231">
        <v>0</v>
      </c>
      <c r="V97" s="228">
        <v>0</v>
      </c>
      <c r="W97" s="229">
        <v>0</v>
      </c>
      <c r="X97" s="229">
        <v>0</v>
      </c>
      <c r="Y97" s="229">
        <v>0</v>
      </c>
      <c r="Z97" s="229">
        <v>0</v>
      </c>
      <c r="AA97" s="229">
        <v>0</v>
      </c>
      <c r="AB97" s="229">
        <v>0</v>
      </c>
      <c r="AC97" s="229">
        <v>0</v>
      </c>
      <c r="AD97" s="229">
        <v>0</v>
      </c>
      <c r="AE97" s="229">
        <v>0</v>
      </c>
      <c r="AF97" s="223">
        <f t="shared" si="53"/>
        <v>5.6349999999999998</v>
      </c>
      <c r="AG97" s="224">
        <f t="shared" si="54"/>
        <v>0.86956521739129933</v>
      </c>
      <c r="AH97" s="224">
        <f t="shared" si="55"/>
        <v>3.603603603603589</v>
      </c>
      <c r="AI97" s="224">
        <f t="shared" si="56"/>
        <v>3.7383177570093462</v>
      </c>
      <c r="AJ97" s="224">
        <f t="shared" si="57"/>
        <v>5.9405940594059459</v>
      </c>
      <c r="AK97" s="224">
        <f t="shared" si="58"/>
        <v>648.14814814814804</v>
      </c>
      <c r="AL97" s="224" t="str">
        <f t="shared" si="59"/>
        <v>n/a</v>
      </c>
      <c r="AM97" s="224" t="str">
        <f t="shared" si="60"/>
        <v>n/a</v>
      </c>
      <c r="AN97" s="224" t="str">
        <f t="shared" si="61"/>
        <v>n/a</v>
      </c>
      <c r="AO97" s="224" t="str">
        <f t="shared" si="62"/>
        <v>n/a</v>
      </c>
      <c r="AP97" s="224" t="str">
        <f t="shared" si="63"/>
        <v>n/a</v>
      </c>
      <c r="AQ97" s="224" t="str">
        <f t="shared" si="64"/>
        <v>n/a</v>
      </c>
      <c r="AR97" s="224" t="str">
        <f t="shared" si="65"/>
        <v>n/a</v>
      </c>
      <c r="AS97" s="224" t="str">
        <f t="shared" si="66"/>
        <v>n/a</v>
      </c>
      <c r="AT97" s="224" t="str">
        <f t="shared" si="67"/>
        <v>n/a</v>
      </c>
      <c r="AU97" s="224" t="str">
        <f t="shared" si="68"/>
        <v>n/a</v>
      </c>
      <c r="AV97" s="224" t="str">
        <f t="shared" si="69"/>
        <v>n/a</v>
      </c>
      <c r="AW97" s="224" t="str">
        <f t="shared" si="70"/>
        <v>n/a</v>
      </c>
      <c r="AX97" s="224" t="str">
        <f t="shared" si="71"/>
        <v>n/a</v>
      </c>
      <c r="AY97" s="224" t="str">
        <f t="shared" si="72"/>
        <v>n/a</v>
      </c>
      <c r="AZ97" s="224" t="str">
        <f t="shared" si="73"/>
        <v>n/a</v>
      </c>
      <c r="BA97" s="224" t="str">
        <f t="shared" si="74"/>
        <v>n/a</v>
      </c>
      <c r="BB97" s="224" t="str">
        <f t="shared" si="75"/>
        <v>n/a</v>
      </c>
      <c r="BC97" s="224" t="str">
        <f t="shared" si="76"/>
        <v>n/a</v>
      </c>
      <c r="BD97" s="224" t="str">
        <f t="shared" si="77"/>
        <v>n/a</v>
      </c>
      <c r="BE97" s="224" t="str">
        <f t="shared" si="78"/>
        <v>n/a</v>
      </c>
      <c r="BF97" s="224" t="str">
        <f t="shared" si="79"/>
        <v>n/a</v>
      </c>
      <c r="BG97" s="224">
        <f t="shared" si="80"/>
        <v>132.46004575711166</v>
      </c>
      <c r="BH97" s="182">
        <f t="shared" si="52"/>
        <v>288.2840227614181</v>
      </c>
    </row>
    <row r="98" spans="1:60" ht="11.25" customHeight="1" x14ac:dyDescent="0.2">
      <c r="A98" s="233" t="s">
        <v>1799</v>
      </c>
      <c r="B98" s="240" t="s">
        <v>678</v>
      </c>
      <c r="C98" s="215">
        <v>2.34</v>
      </c>
      <c r="D98" s="216">
        <v>2.2200000000000002</v>
      </c>
      <c r="E98" s="216">
        <v>2.17</v>
      </c>
      <c r="F98" s="216">
        <v>2.13</v>
      </c>
      <c r="G98" s="216">
        <v>2.09</v>
      </c>
      <c r="H98" s="216">
        <v>2.0499999999999998</v>
      </c>
      <c r="I98" s="216">
        <v>2.0099999999999998</v>
      </c>
      <c r="J98" s="217">
        <v>1.9</v>
      </c>
      <c r="K98" s="235">
        <v>1.77</v>
      </c>
      <c r="L98" s="241">
        <v>1.73</v>
      </c>
      <c r="M98" s="241">
        <v>1.69</v>
      </c>
      <c r="N98" s="241">
        <v>1.62</v>
      </c>
      <c r="O98" s="241">
        <v>1.54</v>
      </c>
      <c r="P98" s="249"/>
      <c r="Q98" s="241">
        <v>1.47</v>
      </c>
      <c r="R98" s="242">
        <v>1.1299999999999999</v>
      </c>
      <c r="S98" s="249"/>
      <c r="T98" s="235">
        <v>0.99</v>
      </c>
      <c r="U98" s="244">
        <v>0.94499999999999995</v>
      </c>
      <c r="V98" s="244">
        <v>0.875</v>
      </c>
      <c r="W98" s="244">
        <v>0.75</v>
      </c>
      <c r="X98" s="244">
        <v>0.55000000000000004</v>
      </c>
      <c r="Y98" s="244">
        <v>0.3</v>
      </c>
      <c r="Z98" s="245">
        <v>0</v>
      </c>
      <c r="AA98" s="245">
        <v>0</v>
      </c>
      <c r="AB98" s="245">
        <v>0</v>
      </c>
      <c r="AC98" s="245">
        <v>0</v>
      </c>
      <c r="AD98" s="245">
        <v>0</v>
      </c>
      <c r="AE98" s="245">
        <v>0</v>
      </c>
      <c r="AF98" s="223">
        <f t="shared" si="53"/>
        <v>32.269999999999996</v>
      </c>
      <c r="AG98" s="224">
        <f t="shared" si="54"/>
        <v>5.4054054054053946</v>
      </c>
      <c r="AH98" s="224">
        <f t="shared" si="55"/>
        <v>2.3041474654378113</v>
      </c>
      <c r="AI98" s="224">
        <f t="shared" si="56"/>
        <v>1.8779342723004744</v>
      </c>
      <c r="AJ98" s="224">
        <f t="shared" si="57"/>
        <v>1.9138755980861344</v>
      </c>
      <c r="AK98" s="224">
        <f t="shared" si="58"/>
        <v>1.9512195121951237</v>
      </c>
      <c r="AL98" s="224">
        <f t="shared" si="59"/>
        <v>1.990049751243772</v>
      </c>
      <c r="AM98" s="224">
        <f t="shared" si="60"/>
        <v>5.7894736842105221</v>
      </c>
      <c r="AN98" s="224">
        <f t="shared" si="61"/>
        <v>7.3446327683615698</v>
      </c>
      <c r="AO98" s="224">
        <f t="shared" si="62"/>
        <v>2.3121387283236983</v>
      </c>
      <c r="AP98" s="224">
        <f t="shared" si="63"/>
        <v>2.3668639053254559</v>
      </c>
      <c r="AQ98" s="224">
        <f t="shared" si="64"/>
        <v>4.3209876543209846</v>
      </c>
      <c r="AR98" s="224">
        <f t="shared" si="65"/>
        <v>5.1948051948051965</v>
      </c>
      <c r="AS98" s="224">
        <f t="shared" si="66"/>
        <v>4.7619047619047672</v>
      </c>
      <c r="AT98" s="224">
        <f t="shared" si="67"/>
        <v>30.088495575221241</v>
      </c>
      <c r="AU98" s="224">
        <f t="shared" si="68"/>
        <v>14.141414141414121</v>
      </c>
      <c r="AV98" s="224">
        <f t="shared" si="69"/>
        <v>4.7619047619047672</v>
      </c>
      <c r="AW98" s="224">
        <f t="shared" si="70"/>
        <v>7.9999999999999849</v>
      </c>
      <c r="AX98" s="224">
        <f t="shared" si="71"/>
        <v>16.666666666666675</v>
      </c>
      <c r="AY98" s="224">
        <f t="shared" si="72"/>
        <v>36.363636363636353</v>
      </c>
      <c r="AZ98" s="224">
        <f t="shared" si="73"/>
        <v>83.333333333333343</v>
      </c>
      <c r="BA98" s="224" t="str">
        <f t="shared" si="74"/>
        <v>n/a</v>
      </c>
      <c r="BB98" s="224" t="str">
        <f t="shared" si="75"/>
        <v>n/a</v>
      </c>
      <c r="BC98" s="224" t="str">
        <f t="shared" si="76"/>
        <v>n/a</v>
      </c>
      <c r="BD98" s="224" t="str">
        <f t="shared" si="77"/>
        <v>n/a</v>
      </c>
      <c r="BE98" s="224" t="str">
        <f t="shared" si="78"/>
        <v>n/a</v>
      </c>
      <c r="BF98" s="224" t="str">
        <f t="shared" si="79"/>
        <v>n/a</v>
      </c>
      <c r="BG98" s="224">
        <f t="shared" si="80"/>
        <v>12.04444447720487</v>
      </c>
      <c r="BH98" s="182">
        <f t="shared" si="52"/>
        <v>19.264588822667477</v>
      </c>
    </row>
    <row r="99" spans="1:60" ht="11.25" customHeight="1" x14ac:dyDescent="0.2">
      <c r="A99" s="248" t="s">
        <v>679</v>
      </c>
      <c r="B99" s="97" t="s">
        <v>680</v>
      </c>
      <c r="C99" s="215">
        <v>0.9</v>
      </c>
      <c r="D99" s="216">
        <v>0.8</v>
      </c>
      <c r="E99" s="216">
        <v>0.77</v>
      </c>
      <c r="F99" s="216">
        <v>0.74</v>
      </c>
      <c r="G99" s="216">
        <v>0.65454545454545399</v>
      </c>
      <c r="H99" s="216">
        <v>0.63636363636363602</v>
      </c>
      <c r="I99" s="216">
        <v>0.58181818181818201</v>
      </c>
      <c r="J99" s="217">
        <v>0.54545454545454497</v>
      </c>
      <c r="K99" s="217">
        <v>0.50909090909090904</v>
      </c>
      <c r="L99" s="216">
        <v>0.43636363636363601</v>
      </c>
      <c r="M99" s="216">
        <v>0.36363636363636398</v>
      </c>
      <c r="N99" s="216">
        <v>0.18181818181818199</v>
      </c>
      <c r="O99" s="216">
        <v>3.6363636363636397E-2</v>
      </c>
      <c r="P99" s="226"/>
      <c r="Q99" s="231">
        <v>0</v>
      </c>
      <c r="R99" s="232">
        <v>3.6363636363636397E-2</v>
      </c>
      <c r="S99" s="226"/>
      <c r="T99" s="228">
        <v>0</v>
      </c>
      <c r="U99" s="229">
        <v>0</v>
      </c>
      <c r="V99" s="229">
        <v>0</v>
      </c>
      <c r="W99" s="229">
        <v>0</v>
      </c>
      <c r="X99" s="229">
        <v>0</v>
      </c>
      <c r="Y99" s="229">
        <v>0</v>
      </c>
      <c r="Z99" s="229">
        <v>0</v>
      </c>
      <c r="AA99" s="229">
        <v>0</v>
      </c>
      <c r="AB99" s="229">
        <v>0</v>
      </c>
      <c r="AC99" s="229">
        <v>0</v>
      </c>
      <c r="AD99" s="229">
        <v>0</v>
      </c>
      <c r="AE99" s="229">
        <v>0</v>
      </c>
      <c r="AF99" s="223">
        <f t="shared" si="53"/>
        <v>7.1918181818181797</v>
      </c>
      <c r="AG99" s="224">
        <f t="shared" si="54"/>
        <v>12.5</v>
      </c>
      <c r="AH99" s="224">
        <f t="shared" si="55"/>
        <v>3.8961038961039085</v>
      </c>
      <c r="AI99" s="224">
        <f t="shared" si="56"/>
        <v>4.0540540540540571</v>
      </c>
      <c r="AJ99" s="224">
        <f t="shared" si="57"/>
        <v>13.055555555555642</v>
      </c>
      <c r="AK99" s="224">
        <f t="shared" si="58"/>
        <v>2.8571428571428248</v>
      </c>
      <c r="AL99" s="224">
        <f t="shared" si="59"/>
        <v>9.3749999999999112</v>
      </c>
      <c r="AM99" s="224">
        <f t="shared" si="60"/>
        <v>6.6666666666667984</v>
      </c>
      <c r="AN99" s="224">
        <f t="shared" si="61"/>
        <v>7.1428571428570509</v>
      </c>
      <c r="AO99" s="224">
        <f t="shared" si="62"/>
        <v>16.666666666666742</v>
      </c>
      <c r="AP99" s="224">
        <f t="shared" si="63"/>
        <v>19.999999999999794</v>
      </c>
      <c r="AQ99" s="224">
        <f t="shared" si="64"/>
        <v>100</v>
      </c>
      <c r="AR99" s="224">
        <f t="shared" si="65"/>
        <v>400</v>
      </c>
      <c r="AS99" s="224" t="str">
        <f t="shared" si="66"/>
        <v>n/a</v>
      </c>
      <c r="AT99" s="224">
        <f t="shared" si="67"/>
        <v>-100</v>
      </c>
      <c r="AU99" s="224" t="str">
        <f t="shared" si="68"/>
        <v>n/a</v>
      </c>
      <c r="AV99" s="224" t="str">
        <f t="shared" si="69"/>
        <v>n/a</v>
      </c>
      <c r="AW99" s="224" t="str">
        <f t="shared" si="70"/>
        <v>n/a</v>
      </c>
      <c r="AX99" s="224" t="str">
        <f t="shared" si="71"/>
        <v>n/a</v>
      </c>
      <c r="AY99" s="224" t="str">
        <f t="shared" si="72"/>
        <v>n/a</v>
      </c>
      <c r="AZ99" s="224" t="str">
        <f t="shared" si="73"/>
        <v>n/a</v>
      </c>
      <c r="BA99" s="224" t="str">
        <f t="shared" si="74"/>
        <v>n/a</v>
      </c>
      <c r="BB99" s="224" t="str">
        <f t="shared" si="75"/>
        <v>n/a</v>
      </c>
      <c r="BC99" s="224" t="str">
        <f t="shared" si="76"/>
        <v>n/a</v>
      </c>
      <c r="BD99" s="224" t="str">
        <f t="shared" si="77"/>
        <v>n/a</v>
      </c>
      <c r="BE99" s="224" t="str">
        <f t="shared" si="78"/>
        <v>n/a</v>
      </c>
      <c r="BF99" s="224" t="str">
        <f t="shared" si="79"/>
        <v>n/a</v>
      </c>
      <c r="BG99" s="224">
        <f t="shared" si="80"/>
        <v>38.170311295311294</v>
      </c>
      <c r="BH99" s="182">
        <f t="shared" si="52"/>
        <v>116.29236303187383</v>
      </c>
    </row>
    <row r="100" spans="1:60" ht="11.25" customHeight="1" x14ac:dyDescent="0.2">
      <c r="A100" s="127" t="s">
        <v>681</v>
      </c>
      <c r="B100" s="97" t="s">
        <v>682</v>
      </c>
      <c r="C100" s="215">
        <v>2.85</v>
      </c>
      <c r="D100" s="216">
        <v>2.48</v>
      </c>
      <c r="E100" s="216">
        <v>2.2000000000000002</v>
      </c>
      <c r="F100" s="216">
        <v>2.1</v>
      </c>
      <c r="G100" s="216">
        <v>1.7</v>
      </c>
      <c r="H100" s="216">
        <v>1.5</v>
      </c>
      <c r="I100" s="217">
        <v>1.2</v>
      </c>
      <c r="J100" s="217">
        <v>1</v>
      </c>
      <c r="K100" s="217">
        <v>1</v>
      </c>
      <c r="L100" s="217">
        <v>0.6</v>
      </c>
      <c r="M100" s="217">
        <v>0.3</v>
      </c>
      <c r="N100" s="254">
        <v>0</v>
      </c>
      <c r="O100" s="254">
        <v>0</v>
      </c>
      <c r="P100" s="254"/>
      <c r="Q100" s="254">
        <v>0</v>
      </c>
      <c r="R100" s="228">
        <v>0</v>
      </c>
      <c r="S100" s="254"/>
      <c r="T100" s="228">
        <v>0</v>
      </c>
      <c r="U100" s="229">
        <v>0.2</v>
      </c>
      <c r="V100" s="229">
        <v>4.8</v>
      </c>
      <c r="W100" s="229">
        <v>6.4</v>
      </c>
      <c r="X100" s="229">
        <v>6.4</v>
      </c>
      <c r="Y100" s="202">
        <v>6.4</v>
      </c>
      <c r="Z100" s="202">
        <v>6.15</v>
      </c>
      <c r="AA100" s="202">
        <v>5.05</v>
      </c>
      <c r="AB100" s="202">
        <v>4</v>
      </c>
      <c r="AC100" s="202">
        <v>3.8</v>
      </c>
      <c r="AD100" s="202">
        <v>3.2</v>
      </c>
      <c r="AE100" s="202">
        <v>3</v>
      </c>
      <c r="AF100" s="223">
        <f t="shared" si="53"/>
        <v>66.33</v>
      </c>
      <c r="AG100" s="224">
        <f t="shared" si="54"/>
        <v>14.919354838709676</v>
      </c>
      <c r="AH100" s="224">
        <f t="shared" si="55"/>
        <v>12.72727272727272</v>
      </c>
      <c r="AI100" s="224">
        <f t="shared" si="56"/>
        <v>4.7619047619047672</v>
      </c>
      <c r="AJ100" s="224">
        <f t="shared" si="57"/>
        <v>23.529411764705888</v>
      </c>
      <c r="AK100" s="224">
        <f t="shared" si="58"/>
        <v>13.33333333333333</v>
      </c>
      <c r="AL100" s="224">
        <f t="shared" si="59"/>
        <v>25</v>
      </c>
      <c r="AM100" s="224">
        <f t="shared" si="60"/>
        <v>19.999999999999996</v>
      </c>
      <c r="AN100" s="224">
        <f t="shared" si="61"/>
        <v>0</v>
      </c>
      <c r="AO100" s="224">
        <f t="shared" si="62"/>
        <v>66.666666666666671</v>
      </c>
      <c r="AP100" s="224">
        <f t="shared" si="63"/>
        <v>100</v>
      </c>
      <c r="AQ100" s="224" t="str">
        <f t="shared" si="64"/>
        <v>n/a</v>
      </c>
      <c r="AR100" s="224" t="str">
        <f t="shared" si="65"/>
        <v>n/a</v>
      </c>
      <c r="AS100" s="224" t="str">
        <f t="shared" si="66"/>
        <v>n/a</v>
      </c>
      <c r="AT100" s="224" t="str">
        <f t="shared" si="67"/>
        <v>n/a</v>
      </c>
      <c r="AU100" s="224" t="str">
        <f t="shared" si="68"/>
        <v>n/a</v>
      </c>
      <c r="AV100" s="224">
        <f t="shared" si="69"/>
        <v>-100</v>
      </c>
      <c r="AW100" s="224">
        <f t="shared" si="70"/>
        <v>-95.833333333333343</v>
      </c>
      <c r="AX100" s="224">
        <f t="shared" si="71"/>
        <v>-25.000000000000011</v>
      </c>
      <c r="AY100" s="224">
        <f t="shared" si="72"/>
        <v>0</v>
      </c>
      <c r="AZ100" s="224">
        <f t="shared" si="73"/>
        <v>0</v>
      </c>
      <c r="BA100" s="224">
        <f t="shared" si="74"/>
        <v>4.0650406504064929</v>
      </c>
      <c r="BB100" s="224">
        <f t="shared" si="75"/>
        <v>21.782178217821802</v>
      </c>
      <c r="BC100" s="224">
        <f t="shared" si="76"/>
        <v>26.249999999999996</v>
      </c>
      <c r="BD100" s="224">
        <f t="shared" si="77"/>
        <v>5.2631578947368363</v>
      </c>
      <c r="BE100" s="224">
        <f t="shared" si="78"/>
        <v>18.749999999999979</v>
      </c>
      <c r="BF100" s="224">
        <f t="shared" si="79"/>
        <v>6.6666666666666652</v>
      </c>
      <c r="BG100" s="224">
        <f t="shared" si="80"/>
        <v>6.8038882947091182</v>
      </c>
      <c r="BH100" s="182">
        <f t="shared" si="52"/>
        <v>43.039944748593456</v>
      </c>
    </row>
    <row r="101" spans="1:60" ht="11.25" customHeight="1" x14ac:dyDescent="0.2">
      <c r="A101" s="225" t="s">
        <v>1800</v>
      </c>
      <c r="B101" s="97" t="s">
        <v>684</v>
      </c>
      <c r="C101" s="215">
        <v>3.6150000000000002</v>
      </c>
      <c r="D101" s="216">
        <v>3.28</v>
      </c>
      <c r="E101" s="216">
        <v>2.9750000000000001</v>
      </c>
      <c r="F101" s="216">
        <v>2.645</v>
      </c>
      <c r="G101" s="216">
        <v>2.3650000000000002</v>
      </c>
      <c r="H101" s="216">
        <v>2.1949999999999998</v>
      </c>
      <c r="I101" s="216">
        <v>1.9950000000000001</v>
      </c>
      <c r="J101" s="217">
        <v>1.58</v>
      </c>
      <c r="K101" s="217">
        <v>1.355</v>
      </c>
      <c r="L101" s="216">
        <v>1.23</v>
      </c>
      <c r="M101" s="216">
        <v>1.1100000000000001</v>
      </c>
      <c r="N101" s="216">
        <v>0.9</v>
      </c>
      <c r="O101" s="216">
        <v>0.75</v>
      </c>
      <c r="P101" s="226"/>
      <c r="Q101" s="216">
        <v>0.66</v>
      </c>
      <c r="R101" s="232">
        <v>0.61</v>
      </c>
      <c r="S101" s="226"/>
      <c r="T101" s="223">
        <v>0.56999999999999995</v>
      </c>
      <c r="U101" s="202">
        <v>0.35</v>
      </c>
      <c r="V101" s="202">
        <v>0.25</v>
      </c>
      <c r="W101" s="202">
        <v>0.12</v>
      </c>
      <c r="X101" s="229">
        <v>0</v>
      </c>
      <c r="Y101" s="229">
        <v>0</v>
      </c>
      <c r="Z101" s="229">
        <v>0</v>
      </c>
      <c r="AA101" s="229">
        <v>0</v>
      </c>
      <c r="AB101" s="229">
        <v>0</v>
      </c>
      <c r="AC101" s="229">
        <v>0</v>
      </c>
      <c r="AD101" s="229">
        <v>0</v>
      </c>
      <c r="AE101" s="229">
        <v>0</v>
      </c>
      <c r="AF101" s="223">
        <f t="shared" si="53"/>
        <v>28.555</v>
      </c>
      <c r="AG101" s="224">
        <f t="shared" si="54"/>
        <v>10.213414634146357</v>
      </c>
      <c r="AH101" s="224">
        <f t="shared" si="55"/>
        <v>10.252100840336119</v>
      </c>
      <c r="AI101" s="224">
        <f t="shared" si="56"/>
        <v>12.476370510396983</v>
      </c>
      <c r="AJ101" s="224">
        <f t="shared" si="57"/>
        <v>11.839323467230445</v>
      </c>
      <c r="AK101" s="224">
        <f t="shared" si="58"/>
        <v>7.7448747152619735</v>
      </c>
      <c r="AL101" s="224">
        <f t="shared" si="59"/>
        <v>10.02506265664158</v>
      </c>
      <c r="AM101" s="224">
        <f t="shared" si="60"/>
        <v>26.265822784810133</v>
      </c>
      <c r="AN101" s="224">
        <f t="shared" si="61"/>
        <v>16.605166051660515</v>
      </c>
      <c r="AO101" s="224">
        <f t="shared" si="62"/>
        <v>10.162601626016254</v>
      </c>
      <c r="AP101" s="224">
        <f t="shared" si="63"/>
        <v>10.810810810810789</v>
      </c>
      <c r="AQ101" s="224">
        <f t="shared" si="64"/>
        <v>23.333333333333339</v>
      </c>
      <c r="AR101" s="224">
        <f t="shared" si="65"/>
        <v>19.999999999999996</v>
      </c>
      <c r="AS101" s="224">
        <f t="shared" si="66"/>
        <v>13.636363636363624</v>
      </c>
      <c r="AT101" s="224">
        <f t="shared" si="67"/>
        <v>8.196721311475418</v>
      </c>
      <c r="AU101" s="224">
        <f t="shared" si="68"/>
        <v>7.0175438596491224</v>
      </c>
      <c r="AV101" s="224">
        <f t="shared" si="69"/>
        <v>62.857142857142854</v>
      </c>
      <c r="AW101" s="224">
        <f t="shared" si="70"/>
        <v>39.999999999999993</v>
      </c>
      <c r="AX101" s="224">
        <f t="shared" si="71"/>
        <v>108.33333333333334</v>
      </c>
      <c r="AY101" s="224" t="str">
        <f t="shared" si="72"/>
        <v>n/a</v>
      </c>
      <c r="AZ101" s="224" t="str">
        <f t="shared" si="73"/>
        <v>n/a</v>
      </c>
      <c r="BA101" s="224" t="str">
        <f t="shared" si="74"/>
        <v>n/a</v>
      </c>
      <c r="BB101" s="224" t="str">
        <f t="shared" si="75"/>
        <v>n/a</v>
      </c>
      <c r="BC101" s="224" t="str">
        <f t="shared" si="76"/>
        <v>n/a</v>
      </c>
      <c r="BD101" s="224" t="str">
        <f t="shared" si="77"/>
        <v>n/a</v>
      </c>
      <c r="BE101" s="224" t="str">
        <f t="shared" si="78"/>
        <v>n/a</v>
      </c>
      <c r="BF101" s="224" t="str">
        <f t="shared" si="79"/>
        <v>n/a</v>
      </c>
      <c r="BG101" s="224">
        <f t="shared" si="80"/>
        <v>22.764999246033824</v>
      </c>
      <c r="BH101" s="182">
        <f t="shared" si="52"/>
        <v>25.503236210238256</v>
      </c>
    </row>
    <row r="102" spans="1:60" ht="11.25" customHeight="1" x14ac:dyDescent="0.2">
      <c r="A102" s="225" t="s">
        <v>1801</v>
      </c>
      <c r="B102" s="97" t="s">
        <v>201</v>
      </c>
      <c r="C102" s="215">
        <v>0.96499999999999997</v>
      </c>
      <c r="D102" s="216">
        <v>0.94499999999999995</v>
      </c>
      <c r="E102" s="216">
        <v>0.92500000000000004</v>
      </c>
      <c r="F102" s="216">
        <v>0.90500000000000003</v>
      </c>
      <c r="G102" s="216">
        <v>0.88500000000000001</v>
      </c>
      <c r="H102" s="216">
        <v>0.87250000000000005</v>
      </c>
      <c r="I102" s="216">
        <v>0.85499999999999998</v>
      </c>
      <c r="J102" s="217">
        <v>0.83399999999999996</v>
      </c>
      <c r="K102" s="217">
        <v>0.82250000000000001</v>
      </c>
      <c r="L102" s="216">
        <v>0.8125</v>
      </c>
      <c r="M102" s="216">
        <v>0.80249999999999999</v>
      </c>
      <c r="N102" s="216">
        <v>0.78500000000000003</v>
      </c>
      <c r="O102" s="216">
        <v>0.76500000000000001</v>
      </c>
      <c r="P102" s="226"/>
      <c r="Q102" s="216">
        <v>0.745</v>
      </c>
      <c r="R102" s="232">
        <v>0.72499999999999998</v>
      </c>
      <c r="S102" s="226"/>
      <c r="T102" s="223">
        <v>0.70499999999999996</v>
      </c>
      <c r="U102" s="202">
        <v>0.68500000000000005</v>
      </c>
      <c r="V102" s="202">
        <v>0.62</v>
      </c>
      <c r="W102" s="202">
        <v>0.56999999999999995</v>
      </c>
      <c r="X102" s="202">
        <v>0.53</v>
      </c>
      <c r="Y102" s="202">
        <v>0.46</v>
      </c>
      <c r="Z102" s="202">
        <v>0.42499999999999999</v>
      </c>
      <c r="AA102" s="202">
        <v>0.40500000000000003</v>
      </c>
      <c r="AB102" s="202">
        <v>0.38500000000000001</v>
      </c>
      <c r="AC102" s="202">
        <v>0.36499999999999999</v>
      </c>
      <c r="AD102" s="202">
        <v>0.34499999999999997</v>
      </c>
      <c r="AE102" s="202">
        <v>0.32500000000000001</v>
      </c>
      <c r="AF102" s="223">
        <f t="shared" si="53"/>
        <v>18.463999999999999</v>
      </c>
      <c r="AG102" s="224">
        <f t="shared" si="54"/>
        <v>2.1164021164021163</v>
      </c>
      <c r="AH102" s="224">
        <f t="shared" si="55"/>
        <v>2.1621621621621623</v>
      </c>
      <c r="AI102" s="224">
        <f t="shared" si="56"/>
        <v>2.2099447513812098</v>
      </c>
      <c r="AJ102" s="224">
        <f t="shared" si="57"/>
        <v>2.2598870056497189</v>
      </c>
      <c r="AK102" s="224">
        <f t="shared" si="58"/>
        <v>1.4326647564469885</v>
      </c>
      <c r="AL102" s="224">
        <f t="shared" si="59"/>
        <v>2.0467836257310079</v>
      </c>
      <c r="AM102" s="224">
        <f t="shared" si="60"/>
        <v>2.5179856115107979</v>
      </c>
      <c r="AN102" s="224">
        <f t="shared" si="61"/>
        <v>1.3981762917933072</v>
      </c>
      <c r="AO102" s="224">
        <f t="shared" si="62"/>
        <v>1.2307692307692353</v>
      </c>
      <c r="AP102" s="224">
        <f t="shared" si="63"/>
        <v>1.2461059190031154</v>
      </c>
      <c r="AQ102" s="224">
        <f t="shared" si="64"/>
        <v>2.2292993630573132</v>
      </c>
      <c r="AR102" s="224">
        <f t="shared" si="65"/>
        <v>2.6143790849673332</v>
      </c>
      <c r="AS102" s="224">
        <f t="shared" si="66"/>
        <v>2.6845637583892579</v>
      </c>
      <c r="AT102" s="224">
        <f t="shared" si="67"/>
        <v>2.7586206896551779</v>
      </c>
      <c r="AU102" s="224">
        <f t="shared" si="68"/>
        <v>2.8368794326241176</v>
      </c>
      <c r="AV102" s="224">
        <f t="shared" si="69"/>
        <v>2.9197080291970767</v>
      </c>
      <c r="AW102" s="224">
        <f t="shared" si="70"/>
        <v>10.483870967741948</v>
      </c>
      <c r="AX102" s="224">
        <f t="shared" si="71"/>
        <v>8.7719298245614077</v>
      </c>
      <c r="AY102" s="224">
        <f t="shared" si="72"/>
        <v>7.5471698113207308</v>
      </c>
      <c r="AZ102" s="224">
        <f t="shared" si="73"/>
        <v>15.217391304347828</v>
      </c>
      <c r="BA102" s="224">
        <f t="shared" si="74"/>
        <v>8.235294117647074</v>
      </c>
      <c r="BB102" s="224">
        <f t="shared" si="75"/>
        <v>4.9382716049382713</v>
      </c>
      <c r="BC102" s="224">
        <f t="shared" si="76"/>
        <v>5.1948051948051965</v>
      </c>
      <c r="BD102" s="224">
        <f t="shared" si="77"/>
        <v>5.4794520547945202</v>
      </c>
      <c r="BE102" s="224">
        <f t="shared" si="78"/>
        <v>5.7971014492753659</v>
      </c>
      <c r="BF102" s="224">
        <f t="shared" si="79"/>
        <v>6.153846153846132</v>
      </c>
      <c r="BG102" s="224">
        <f t="shared" si="80"/>
        <v>4.3262870889237846</v>
      </c>
      <c r="BH102" s="182">
        <f t="shared" si="52"/>
        <v>3.4022835783794907</v>
      </c>
    </row>
    <row r="103" spans="1:60" ht="11.25" customHeight="1" x14ac:dyDescent="0.2">
      <c r="A103" s="127" t="s">
        <v>1802</v>
      </c>
      <c r="B103" s="97" t="s">
        <v>204</v>
      </c>
      <c r="C103" s="215">
        <v>0.61499999999999999</v>
      </c>
      <c r="D103" s="216">
        <v>0.54</v>
      </c>
      <c r="E103" s="216">
        <v>0.47499999999999998</v>
      </c>
      <c r="F103" s="216">
        <v>0.42249999999999999</v>
      </c>
      <c r="G103" s="216">
        <v>0.38</v>
      </c>
      <c r="H103" s="216">
        <v>0.34749999999999998</v>
      </c>
      <c r="I103" s="216">
        <v>0.32500000000000001</v>
      </c>
      <c r="J103" s="217">
        <v>0.30499999999999999</v>
      </c>
      <c r="K103" s="217">
        <v>0.27750000000000002</v>
      </c>
      <c r="L103" s="216">
        <v>0.25124999999999997</v>
      </c>
      <c r="M103" s="216">
        <v>0.22625000000000001</v>
      </c>
      <c r="N103" s="216">
        <v>0.20499999999999999</v>
      </c>
      <c r="O103" s="216">
        <v>0.185</v>
      </c>
      <c r="P103" s="226"/>
      <c r="Q103" s="216">
        <v>0.17249999999999999</v>
      </c>
      <c r="R103" s="232">
        <v>0.16250000000000001</v>
      </c>
      <c r="S103" s="226"/>
      <c r="T103" s="223">
        <v>0.15625</v>
      </c>
      <c r="U103" s="202">
        <v>0.15125</v>
      </c>
      <c r="V103" s="202">
        <v>0.14249999999999999</v>
      </c>
      <c r="W103" s="202">
        <v>0.125</v>
      </c>
      <c r="X103" s="202">
        <v>0.105</v>
      </c>
      <c r="Y103" s="202">
        <v>8.5000000000000006E-2</v>
      </c>
      <c r="Z103" s="202">
        <v>7.2499999999999995E-2</v>
      </c>
      <c r="AA103" s="202">
        <v>5.7500000000000002E-2</v>
      </c>
      <c r="AB103" s="202">
        <v>4.4999999999999998E-2</v>
      </c>
      <c r="AC103" s="202">
        <v>0.04</v>
      </c>
      <c r="AD103" s="202">
        <v>3.3750000000000002E-2</v>
      </c>
      <c r="AE103" s="202">
        <v>2.8750000000000001E-2</v>
      </c>
      <c r="AF103" s="223">
        <f t="shared" si="53"/>
        <v>5.9325000000000001</v>
      </c>
      <c r="AG103" s="224">
        <f t="shared" ref="AG103:AG134" si="81">IF(ISERROR((C103/D103-1)*100),"n/a",(C103/D103-1)*100)</f>
        <v>13.888888888888884</v>
      </c>
      <c r="AH103" s="224">
        <f t="shared" ref="AH103:AH134" si="82">IF(ISERROR((D103/E103-1)*100),"n/a",(D103/E103-1)*100)</f>
        <v>13.684210526315809</v>
      </c>
      <c r="AI103" s="224">
        <f t="shared" ref="AI103:AI134" si="83">IF(ISERROR((E103/F103-1)*100),"n/a",(E103/F103-1)*100)</f>
        <v>12.426035502958577</v>
      </c>
      <c r="AJ103" s="224">
        <f t="shared" ref="AJ103:AJ134" si="84">IF(ISERROR((F103/G103-1)*100),"n/a",(F103/G103-1)*100)</f>
        <v>11.184210526315773</v>
      </c>
      <c r="AK103" s="224">
        <f t="shared" ref="AK103:AK134" si="85">IF(ISERROR((G103/H103-1)*100),"n/a",(G103/H103-1)*100)</f>
        <v>9.3525179856115201</v>
      </c>
      <c r="AL103" s="224">
        <f t="shared" ref="AL103:AL134" si="86">IF(ISERROR((H103/I103-1)*100),"n/a",(H103/I103-1)*100)</f>
        <v>6.9230769230769207</v>
      </c>
      <c r="AM103" s="224">
        <f t="shared" ref="AM103:AM134" si="87">IF(ISERROR((I103/J103-1)*100),"n/a",(I103/J103-1)*100)</f>
        <v>6.5573770491803351</v>
      </c>
      <c r="AN103" s="224">
        <f t="shared" ref="AN103:AN134" si="88">IF(ISERROR((J103/K103-1)*100),"n/a",(J103/K103-1)*100)</f>
        <v>9.9099099099098975</v>
      </c>
      <c r="AO103" s="224">
        <f t="shared" ref="AO103:AO134" si="89">IF(ISERROR((K103/L103-1)*100),"n/a",(K103/L103-1)*100)</f>
        <v>10.44776119402988</v>
      </c>
      <c r="AP103" s="224">
        <f t="shared" ref="AP103:AP134" si="90">IF(ISERROR((L103/M103-1)*100),"n/a",(L103/M103-1)*100)</f>
        <v>11.049723756906072</v>
      </c>
      <c r="AQ103" s="224">
        <f t="shared" ref="AQ103:AQ134" si="91">IF(ISERROR((M103/N103-1)*100),"n/a",(M103/N103-1)*100)</f>
        <v>10.365853658536594</v>
      </c>
      <c r="AR103" s="224">
        <f t="shared" ref="AR103:AR134" si="92">IF(ISERROR((N103/O103-1)*100),"n/a",(N103/O103-1)*100)</f>
        <v>10.810810810810811</v>
      </c>
      <c r="AS103" s="224">
        <f t="shared" si="66"/>
        <v>7.2463768115942129</v>
      </c>
      <c r="AT103" s="224">
        <f t="shared" si="67"/>
        <v>6.153846153846132</v>
      </c>
      <c r="AU103" s="224">
        <f t="shared" si="68"/>
        <v>4.0000000000000036</v>
      </c>
      <c r="AV103" s="224">
        <f t="shared" ref="AV103:AV114" si="93">IF(ISERROR((T103/U103-1)*100),"n/a",(T103/U103-1)*100)</f>
        <v>3.3057851239669533</v>
      </c>
      <c r="AW103" s="224">
        <f t="shared" ref="AW103:AW114" si="94">IF(ISERROR((U103/V103-1)*100),"n/a",(U103/V103-1)*100)</f>
        <v>6.1403508771929793</v>
      </c>
      <c r="AX103" s="224">
        <f t="shared" ref="AX103:AX114" si="95">IF(ISERROR((V103/W103-1)*100),"n/a",(V103/W103-1)*100)</f>
        <v>13.999999999999989</v>
      </c>
      <c r="AY103" s="224">
        <f t="shared" ref="AY103:AY114" si="96">IF(ISERROR((W103/X103-1)*100),"n/a",(W103/X103-1)*100)</f>
        <v>19.047619047619047</v>
      </c>
      <c r="AZ103" s="224">
        <f t="shared" ref="AZ103:AZ114" si="97">IF(ISERROR((X103/Y103-1)*100),"n/a",(X103/Y103-1)*100)</f>
        <v>23.529411764705866</v>
      </c>
      <c r="BA103" s="224">
        <f t="shared" ref="BA103:BA114" si="98">IF(ISERROR((Y103/Z103-1)*100),"n/a",(Y103/Z103-1)*100)</f>
        <v>17.24137931034484</v>
      </c>
      <c r="BB103" s="224">
        <f t="shared" ref="BB103:BB114" si="99">IF(ISERROR((Z103/AA103-1)*100),"n/a",(Z103/AA103-1)*100)</f>
        <v>26.086956521739111</v>
      </c>
      <c r="BC103" s="224">
        <f t="shared" ref="BC103:BC114" si="100">IF(ISERROR((AA103/AB103-1)*100),"n/a",(AA103/AB103-1)*100)</f>
        <v>27.777777777777789</v>
      </c>
      <c r="BD103" s="224">
        <f t="shared" ref="BD103:BD114" si="101">IF(ISERROR((AB103/AC103-1)*100),"n/a",(AB103/AC103-1)*100)</f>
        <v>12.5</v>
      </c>
      <c r="BE103" s="224">
        <f t="shared" ref="BE103:BE114" si="102">IF(ISERROR((AC103/AD103-1)*100),"n/a",(AC103/AD103-1)*100)</f>
        <v>18.518518518518512</v>
      </c>
      <c r="BF103" s="224">
        <f t="shared" ref="BF103:BF114" si="103">IF(ISERROR((AD103/AE103-1)*100),"n/a",(AD103/AE103-1)*100)</f>
        <v>17.391304347826097</v>
      </c>
      <c r="BG103" s="224">
        <f t="shared" si="80"/>
        <v>12.674603961064332</v>
      </c>
      <c r="BH103" s="182">
        <f t="shared" si="52"/>
        <v>6.4297640227566939</v>
      </c>
    </row>
    <row r="104" spans="1:60" ht="11.25" customHeight="1" x14ac:dyDescent="0.2">
      <c r="A104" s="239" t="s">
        <v>1409</v>
      </c>
      <c r="B104" s="240" t="s">
        <v>1410</v>
      </c>
      <c r="C104" s="215">
        <v>1.1499999999999999</v>
      </c>
      <c r="D104" s="216">
        <v>1.0900000000000001</v>
      </c>
      <c r="E104" s="216">
        <v>1.04</v>
      </c>
      <c r="F104" s="216">
        <v>0.96</v>
      </c>
      <c r="G104" s="216">
        <v>0.86</v>
      </c>
      <c r="H104" s="231">
        <v>0.56999999999999995</v>
      </c>
      <c r="I104" s="216">
        <v>1.1200000000000001</v>
      </c>
      <c r="J104" s="217">
        <v>1.1000000000000001</v>
      </c>
      <c r="K104" s="275">
        <v>1.04</v>
      </c>
      <c r="L104" s="216">
        <v>0.98</v>
      </c>
      <c r="M104" s="216">
        <v>0.9</v>
      </c>
      <c r="N104" s="216">
        <v>0.72699999999999998</v>
      </c>
      <c r="O104" s="231">
        <v>0</v>
      </c>
      <c r="P104" s="237"/>
      <c r="Q104" s="231">
        <v>0</v>
      </c>
      <c r="R104" s="227">
        <v>0</v>
      </c>
      <c r="S104" s="237"/>
      <c r="T104" s="227">
        <v>0</v>
      </c>
      <c r="U104" s="238">
        <v>0</v>
      </c>
      <c r="V104" s="229">
        <v>0</v>
      </c>
      <c r="W104" s="229">
        <v>0</v>
      </c>
      <c r="X104" s="229">
        <v>0</v>
      </c>
      <c r="Y104" s="229">
        <v>0</v>
      </c>
      <c r="Z104" s="229">
        <v>0</v>
      </c>
      <c r="AA104" s="229">
        <v>0</v>
      </c>
      <c r="AB104" s="229">
        <v>0</v>
      </c>
      <c r="AC104" s="229">
        <v>0</v>
      </c>
      <c r="AD104" s="229">
        <v>0</v>
      </c>
      <c r="AE104" s="229">
        <v>0</v>
      </c>
      <c r="AF104" s="223">
        <f t="shared" si="53"/>
        <v>11.537000000000001</v>
      </c>
      <c r="AG104" s="224">
        <f t="shared" si="81"/>
        <v>5.504587155963292</v>
      </c>
      <c r="AH104" s="224">
        <f t="shared" si="82"/>
        <v>4.8076923076923128</v>
      </c>
      <c r="AI104" s="224">
        <f t="shared" si="83"/>
        <v>8.3333333333333481</v>
      </c>
      <c r="AJ104" s="224">
        <f t="shared" si="84"/>
        <v>11.627906976744185</v>
      </c>
      <c r="AK104" s="224">
        <f t="shared" si="85"/>
        <v>50.877192982456144</v>
      </c>
      <c r="AL104" s="224">
        <f t="shared" si="86"/>
        <v>-49.107142857142868</v>
      </c>
      <c r="AM104" s="224">
        <f t="shared" si="87"/>
        <v>1.8181818181818299</v>
      </c>
      <c r="AN104" s="224">
        <f t="shared" si="88"/>
        <v>5.7692307692307709</v>
      </c>
      <c r="AO104" s="224">
        <f t="shared" si="89"/>
        <v>6.1224489795918435</v>
      </c>
      <c r="AP104" s="224">
        <f t="shared" si="90"/>
        <v>8.8888888888888786</v>
      </c>
      <c r="AQ104" s="224">
        <f t="shared" si="91"/>
        <v>23.79642365887209</v>
      </c>
      <c r="AR104" s="224" t="str">
        <f t="shared" si="92"/>
        <v>n/a</v>
      </c>
      <c r="AS104" s="224" t="str">
        <f t="shared" si="66"/>
        <v>n/a</v>
      </c>
      <c r="AT104" s="224" t="str">
        <f t="shared" si="67"/>
        <v>n/a</v>
      </c>
      <c r="AU104" s="224" t="str">
        <f t="shared" si="68"/>
        <v>n/a</v>
      </c>
      <c r="AV104" s="224" t="str">
        <f t="shared" si="93"/>
        <v>n/a</v>
      </c>
      <c r="AW104" s="224" t="str">
        <f t="shared" si="94"/>
        <v>n/a</v>
      </c>
      <c r="AX104" s="224" t="str">
        <f t="shared" si="95"/>
        <v>n/a</v>
      </c>
      <c r="AY104" s="224" t="str">
        <f t="shared" si="96"/>
        <v>n/a</v>
      </c>
      <c r="AZ104" s="224" t="str">
        <f t="shared" si="97"/>
        <v>n/a</v>
      </c>
      <c r="BA104" s="224" t="str">
        <f t="shared" si="98"/>
        <v>n/a</v>
      </c>
      <c r="BB104" s="224" t="str">
        <f t="shared" si="99"/>
        <v>n/a</v>
      </c>
      <c r="BC104" s="224" t="str">
        <f t="shared" si="100"/>
        <v>n/a</v>
      </c>
      <c r="BD104" s="224" t="str">
        <f t="shared" si="101"/>
        <v>n/a</v>
      </c>
      <c r="BE104" s="224" t="str">
        <f t="shared" si="102"/>
        <v>n/a</v>
      </c>
      <c r="BF104" s="224" t="str">
        <f t="shared" si="103"/>
        <v>n/a</v>
      </c>
      <c r="BG104" s="224">
        <f t="shared" si="80"/>
        <v>7.1307949103465296</v>
      </c>
      <c r="BH104" s="182">
        <f t="shared" si="52"/>
        <v>23.276797489984336</v>
      </c>
    </row>
    <row r="105" spans="1:60" ht="11.25" customHeight="1" x14ac:dyDescent="0.2">
      <c r="A105" s="256" t="s">
        <v>1411</v>
      </c>
      <c r="B105" s="119" t="s">
        <v>1412</v>
      </c>
      <c r="C105" s="215">
        <v>0.99</v>
      </c>
      <c r="D105" s="216">
        <v>0.87</v>
      </c>
      <c r="E105" s="216">
        <v>0.69</v>
      </c>
      <c r="F105" s="216">
        <v>0.52</v>
      </c>
      <c r="G105" s="216">
        <v>0.47</v>
      </c>
      <c r="H105" s="216">
        <v>0.41</v>
      </c>
      <c r="I105" s="216">
        <v>0.2</v>
      </c>
      <c r="J105" s="254">
        <v>0</v>
      </c>
      <c r="K105" s="254">
        <v>0</v>
      </c>
      <c r="L105" s="255">
        <v>0</v>
      </c>
      <c r="M105" s="255">
        <v>0</v>
      </c>
      <c r="N105" s="255">
        <v>0</v>
      </c>
      <c r="O105" s="255">
        <v>0</v>
      </c>
      <c r="P105" s="270"/>
      <c r="Q105" s="255">
        <v>0</v>
      </c>
      <c r="R105" s="220">
        <v>0</v>
      </c>
      <c r="S105" s="270"/>
      <c r="T105" s="220">
        <v>0</v>
      </c>
      <c r="U105" s="258">
        <v>0</v>
      </c>
      <c r="V105" s="222">
        <v>0</v>
      </c>
      <c r="W105" s="222">
        <v>0</v>
      </c>
      <c r="X105" s="222">
        <v>0</v>
      </c>
      <c r="Y105" s="222">
        <v>0</v>
      </c>
      <c r="Z105" s="222">
        <v>0</v>
      </c>
      <c r="AA105" s="222">
        <v>0</v>
      </c>
      <c r="AB105" s="222">
        <v>0</v>
      </c>
      <c r="AC105" s="222">
        <v>0</v>
      </c>
      <c r="AD105" s="222">
        <v>0</v>
      </c>
      <c r="AE105" s="222">
        <v>0</v>
      </c>
      <c r="AF105" s="223">
        <f t="shared" si="53"/>
        <v>4.1500000000000004</v>
      </c>
      <c r="AG105" s="224">
        <f t="shared" si="81"/>
        <v>13.793103448275868</v>
      </c>
      <c r="AH105" s="224">
        <f t="shared" si="82"/>
        <v>26.086956521739136</v>
      </c>
      <c r="AI105" s="224">
        <f t="shared" si="83"/>
        <v>32.692307692307686</v>
      </c>
      <c r="AJ105" s="224">
        <f t="shared" si="84"/>
        <v>10.638297872340431</v>
      </c>
      <c r="AK105" s="224">
        <f t="shared" si="85"/>
        <v>14.634146341463406</v>
      </c>
      <c r="AL105" s="224">
        <f t="shared" si="86"/>
        <v>104.99999999999999</v>
      </c>
      <c r="AM105" s="224" t="str">
        <f t="shared" si="87"/>
        <v>n/a</v>
      </c>
      <c r="AN105" s="224" t="str">
        <f t="shared" si="88"/>
        <v>n/a</v>
      </c>
      <c r="AO105" s="224" t="str">
        <f t="shared" si="89"/>
        <v>n/a</v>
      </c>
      <c r="AP105" s="224" t="str">
        <f t="shared" si="90"/>
        <v>n/a</v>
      </c>
      <c r="AQ105" s="224" t="str">
        <f t="shared" si="91"/>
        <v>n/a</v>
      </c>
      <c r="AR105" s="224" t="str">
        <f t="shared" si="92"/>
        <v>n/a</v>
      </c>
      <c r="AS105" s="224" t="str">
        <f t="shared" si="66"/>
        <v>n/a</v>
      </c>
      <c r="AT105" s="224" t="str">
        <f t="shared" si="67"/>
        <v>n/a</v>
      </c>
      <c r="AU105" s="224" t="str">
        <f t="shared" si="68"/>
        <v>n/a</v>
      </c>
      <c r="AV105" s="224" t="str">
        <f t="shared" si="93"/>
        <v>n/a</v>
      </c>
      <c r="AW105" s="224" t="str">
        <f t="shared" si="94"/>
        <v>n/a</v>
      </c>
      <c r="AX105" s="224" t="str">
        <f t="shared" si="95"/>
        <v>n/a</v>
      </c>
      <c r="AY105" s="224" t="str">
        <f t="shared" si="96"/>
        <v>n/a</v>
      </c>
      <c r="AZ105" s="224" t="str">
        <f t="shared" si="97"/>
        <v>n/a</v>
      </c>
      <c r="BA105" s="224" t="str">
        <f t="shared" si="98"/>
        <v>n/a</v>
      </c>
      <c r="BB105" s="224" t="str">
        <f t="shared" si="99"/>
        <v>n/a</v>
      </c>
      <c r="BC105" s="224" t="str">
        <f t="shared" si="100"/>
        <v>n/a</v>
      </c>
      <c r="BD105" s="224" t="str">
        <f t="shared" si="101"/>
        <v>n/a</v>
      </c>
      <c r="BE105" s="224" t="str">
        <f t="shared" si="102"/>
        <v>n/a</v>
      </c>
      <c r="BF105" s="224" t="str">
        <f t="shared" si="103"/>
        <v>n/a</v>
      </c>
      <c r="BG105" s="224">
        <f t="shared" si="80"/>
        <v>33.807468646021086</v>
      </c>
      <c r="BH105" s="182">
        <f t="shared" si="52"/>
        <v>35.872630204110436</v>
      </c>
    </row>
    <row r="106" spans="1:60" ht="11.25" customHeight="1" x14ac:dyDescent="0.2">
      <c r="A106" s="239" t="s">
        <v>685</v>
      </c>
      <c r="B106" s="240" t="s">
        <v>686</v>
      </c>
      <c r="C106" s="215">
        <v>1</v>
      </c>
      <c r="D106" s="216">
        <v>0.96</v>
      </c>
      <c r="E106" s="216">
        <v>0.92</v>
      </c>
      <c r="F106" s="216">
        <v>0.88</v>
      </c>
      <c r="G106" s="216">
        <v>0.84</v>
      </c>
      <c r="H106" s="216">
        <v>0.76</v>
      </c>
      <c r="I106" s="216">
        <v>0.68</v>
      </c>
      <c r="J106" s="217">
        <v>0.64</v>
      </c>
      <c r="K106" s="217">
        <v>0.42</v>
      </c>
      <c r="L106" s="241">
        <v>0.36</v>
      </c>
      <c r="M106" s="259">
        <v>0.32</v>
      </c>
      <c r="N106" s="704">
        <v>0.4</v>
      </c>
      <c r="O106" s="704">
        <v>0.34</v>
      </c>
      <c r="P106" s="705"/>
      <c r="Q106" s="704">
        <v>0.08</v>
      </c>
      <c r="R106" s="250">
        <v>0</v>
      </c>
      <c r="S106" s="276"/>
      <c r="T106" s="250">
        <v>0</v>
      </c>
      <c r="U106" s="271">
        <v>0</v>
      </c>
      <c r="V106" s="245">
        <v>0</v>
      </c>
      <c r="W106" s="245">
        <v>0</v>
      </c>
      <c r="X106" s="245">
        <v>0</v>
      </c>
      <c r="Y106" s="245">
        <v>0</v>
      </c>
      <c r="Z106" s="245">
        <v>0</v>
      </c>
      <c r="AA106" s="245">
        <v>0</v>
      </c>
      <c r="AB106" s="245">
        <v>0</v>
      </c>
      <c r="AC106" s="245">
        <v>0</v>
      </c>
      <c r="AD106" s="245">
        <v>0</v>
      </c>
      <c r="AE106" s="245">
        <v>0</v>
      </c>
      <c r="AF106" s="223">
        <f t="shared" si="53"/>
        <v>8.6</v>
      </c>
      <c r="AG106" s="224">
        <f t="shared" si="81"/>
        <v>4.1666666666666741</v>
      </c>
      <c r="AH106" s="224">
        <f t="shared" si="82"/>
        <v>4.3478260869565188</v>
      </c>
      <c r="AI106" s="224">
        <f t="shared" si="83"/>
        <v>4.5454545454545414</v>
      </c>
      <c r="AJ106" s="224">
        <f t="shared" si="84"/>
        <v>4.7619047619047672</v>
      </c>
      <c r="AK106" s="224">
        <f t="shared" si="85"/>
        <v>10.526315789473673</v>
      </c>
      <c r="AL106" s="224">
        <f t="shared" si="86"/>
        <v>11.764705882352944</v>
      </c>
      <c r="AM106" s="224">
        <f t="shared" si="87"/>
        <v>6.25</v>
      </c>
      <c r="AN106" s="224">
        <f t="shared" si="88"/>
        <v>52.380952380952394</v>
      </c>
      <c r="AO106" s="224">
        <f t="shared" si="89"/>
        <v>16.666666666666675</v>
      </c>
      <c r="AP106" s="224">
        <f t="shared" si="90"/>
        <v>12.5</v>
      </c>
      <c r="AQ106" s="224">
        <f t="shared" si="91"/>
        <v>-20.000000000000007</v>
      </c>
      <c r="AR106" s="224">
        <f t="shared" si="92"/>
        <v>17.647058823529417</v>
      </c>
      <c r="AS106" s="224">
        <f t="shared" si="66"/>
        <v>325</v>
      </c>
      <c r="AT106" s="224" t="str">
        <f t="shared" si="67"/>
        <v>n/a</v>
      </c>
      <c r="AU106" s="224" t="str">
        <f t="shared" si="68"/>
        <v>n/a</v>
      </c>
      <c r="AV106" s="224" t="str">
        <f t="shared" si="93"/>
        <v>n/a</v>
      </c>
      <c r="AW106" s="224" t="str">
        <f t="shared" si="94"/>
        <v>n/a</v>
      </c>
      <c r="AX106" s="224" t="str">
        <f t="shared" si="95"/>
        <v>n/a</v>
      </c>
      <c r="AY106" s="224" t="str">
        <f t="shared" si="96"/>
        <v>n/a</v>
      </c>
      <c r="AZ106" s="224" t="str">
        <f t="shared" si="97"/>
        <v>n/a</v>
      </c>
      <c r="BA106" s="224" t="str">
        <f t="shared" si="98"/>
        <v>n/a</v>
      </c>
      <c r="BB106" s="224" t="str">
        <f t="shared" si="99"/>
        <v>n/a</v>
      </c>
      <c r="BC106" s="224" t="str">
        <f t="shared" si="100"/>
        <v>n/a</v>
      </c>
      <c r="BD106" s="224" t="str">
        <f t="shared" si="101"/>
        <v>n/a</v>
      </c>
      <c r="BE106" s="224" t="str">
        <f t="shared" si="102"/>
        <v>n/a</v>
      </c>
      <c r="BF106" s="224" t="str">
        <f t="shared" si="103"/>
        <v>n/a</v>
      </c>
      <c r="BG106" s="224">
        <f t="shared" si="80"/>
        <v>34.658273200304428</v>
      </c>
      <c r="BH106" s="182">
        <f t="shared" si="52"/>
        <v>88.63151228760853</v>
      </c>
    </row>
    <row r="107" spans="1:60" ht="11.25" customHeight="1" x14ac:dyDescent="0.2">
      <c r="A107" s="127" t="s">
        <v>1803</v>
      </c>
      <c r="B107" s="97" t="s">
        <v>207</v>
      </c>
      <c r="C107" s="215">
        <v>2.0326</v>
      </c>
      <c r="D107" s="216">
        <v>2.0124</v>
      </c>
      <c r="E107" s="216">
        <v>1.9925999999999999</v>
      </c>
      <c r="F107" s="216">
        <v>1.9730000000000001</v>
      </c>
      <c r="G107" s="216">
        <v>1.9534</v>
      </c>
      <c r="H107" s="216">
        <v>1.9339999999999999</v>
      </c>
      <c r="I107" s="216">
        <v>1.9148000000000001</v>
      </c>
      <c r="J107" s="217">
        <v>1.8759999999999999</v>
      </c>
      <c r="K107" s="217">
        <v>1.8226</v>
      </c>
      <c r="L107" s="216">
        <v>1.6718</v>
      </c>
      <c r="M107" s="216">
        <v>1.4590000000000001</v>
      </c>
      <c r="N107" s="216">
        <v>1.29</v>
      </c>
      <c r="O107" s="216">
        <v>1.155</v>
      </c>
      <c r="P107" s="226"/>
      <c r="Q107" s="216">
        <v>0.90500000000000003</v>
      </c>
      <c r="R107" s="232">
        <v>0.82</v>
      </c>
      <c r="S107" s="226"/>
      <c r="T107" s="223">
        <v>0.74</v>
      </c>
      <c r="U107" s="202">
        <v>0.50170000000000003</v>
      </c>
      <c r="V107" s="202">
        <v>0.37340000000000001</v>
      </c>
      <c r="W107" s="202">
        <v>0.30159999999999998</v>
      </c>
      <c r="X107" s="202">
        <v>0.21540000000000001</v>
      </c>
      <c r="Y107" s="202">
        <v>0.12920000000000001</v>
      </c>
      <c r="Z107" s="202">
        <v>8.5999999999999993E-2</v>
      </c>
      <c r="AA107" s="202">
        <v>7.9000000000000001E-2</v>
      </c>
      <c r="AB107" s="202">
        <v>7.1999999999999995E-2</v>
      </c>
      <c r="AC107" s="202">
        <v>6.4799999999999996E-2</v>
      </c>
      <c r="AD107" s="202">
        <v>5.3199999999999997E-2</v>
      </c>
      <c r="AE107" s="202">
        <v>4.8000000000000001E-2</v>
      </c>
      <c r="AF107" s="223">
        <f t="shared" si="53"/>
        <v>27.476499999999998</v>
      </c>
      <c r="AG107" s="224">
        <f t="shared" si="81"/>
        <v>1.0037765851719449</v>
      </c>
      <c r="AH107" s="224">
        <f t="shared" si="82"/>
        <v>0.9936766034327027</v>
      </c>
      <c r="AI107" s="224">
        <f t="shared" si="83"/>
        <v>0.99341104916370604</v>
      </c>
      <c r="AJ107" s="224">
        <f t="shared" si="84"/>
        <v>1.0033787242756276</v>
      </c>
      <c r="AK107" s="224">
        <f t="shared" si="85"/>
        <v>1.0031023784901727</v>
      </c>
      <c r="AL107" s="224">
        <f t="shared" si="86"/>
        <v>1.0027156883225308</v>
      </c>
      <c r="AM107" s="224">
        <f t="shared" si="87"/>
        <v>2.068230277185501</v>
      </c>
      <c r="AN107" s="224">
        <f t="shared" si="88"/>
        <v>2.9298803906507187</v>
      </c>
      <c r="AO107" s="224">
        <f t="shared" si="89"/>
        <v>9.020217729393476</v>
      </c>
      <c r="AP107" s="224">
        <f t="shared" si="90"/>
        <v>14.585332419465381</v>
      </c>
      <c r="AQ107" s="224">
        <f t="shared" si="91"/>
        <v>13.100775193798441</v>
      </c>
      <c r="AR107" s="224">
        <f t="shared" si="92"/>
        <v>11.688311688311682</v>
      </c>
      <c r="AS107" s="224">
        <f t="shared" si="66"/>
        <v>27.624309392265189</v>
      </c>
      <c r="AT107" s="224">
        <f t="shared" si="67"/>
        <v>10.365853658536594</v>
      </c>
      <c r="AU107" s="224">
        <f t="shared" si="68"/>
        <v>10.810810810810811</v>
      </c>
      <c r="AV107" s="224">
        <f t="shared" si="93"/>
        <v>47.498505082718737</v>
      </c>
      <c r="AW107" s="224">
        <f t="shared" si="94"/>
        <v>34.359935725763258</v>
      </c>
      <c r="AX107" s="224">
        <f t="shared" si="95"/>
        <v>23.806366047745374</v>
      </c>
      <c r="AY107" s="224">
        <f t="shared" si="96"/>
        <v>40.018570102135541</v>
      </c>
      <c r="AZ107" s="224">
        <f t="shared" si="97"/>
        <v>66.718266253869956</v>
      </c>
      <c r="BA107" s="224">
        <f t="shared" si="98"/>
        <v>50.232558139534909</v>
      </c>
      <c r="BB107" s="224">
        <f t="shared" si="99"/>
        <v>8.8607594936708658</v>
      </c>
      <c r="BC107" s="224">
        <f t="shared" si="100"/>
        <v>9.7222222222222321</v>
      </c>
      <c r="BD107" s="224">
        <f t="shared" si="101"/>
        <v>11.111111111111116</v>
      </c>
      <c r="BE107" s="224">
        <f t="shared" si="102"/>
        <v>21.804511278195491</v>
      </c>
      <c r="BF107" s="224">
        <f t="shared" si="103"/>
        <v>10.833333333333318</v>
      </c>
      <c r="BG107" s="224">
        <f t="shared" si="80"/>
        <v>16.65999697613751</v>
      </c>
      <c r="BH107" s="182">
        <f t="shared" si="52"/>
        <v>17.732521160279635</v>
      </c>
    </row>
    <row r="108" spans="1:60" ht="11.25" customHeight="1" x14ac:dyDescent="0.2">
      <c r="A108" s="236" t="s">
        <v>1413</v>
      </c>
      <c r="B108" s="97" t="s">
        <v>1414</v>
      </c>
      <c r="C108" s="215">
        <v>0.9</v>
      </c>
      <c r="D108" s="216">
        <v>0.76</v>
      </c>
      <c r="E108" s="216">
        <v>0.74</v>
      </c>
      <c r="F108" s="216">
        <v>0.6</v>
      </c>
      <c r="G108" s="216">
        <v>0.48</v>
      </c>
      <c r="H108" s="216">
        <v>0.16</v>
      </c>
      <c r="I108" s="231">
        <v>0</v>
      </c>
      <c r="J108" s="254">
        <v>0</v>
      </c>
      <c r="K108" s="254">
        <v>0</v>
      </c>
      <c r="L108" s="231">
        <v>0</v>
      </c>
      <c r="M108" s="231">
        <v>0</v>
      </c>
      <c r="N108" s="231">
        <v>0</v>
      </c>
      <c r="O108" s="231">
        <v>0</v>
      </c>
      <c r="P108" s="237"/>
      <c r="Q108" s="231">
        <v>0</v>
      </c>
      <c r="R108" s="227">
        <v>0</v>
      </c>
      <c r="S108" s="237"/>
      <c r="T108" s="227">
        <v>0</v>
      </c>
      <c r="U108" s="238">
        <v>0</v>
      </c>
      <c r="V108" s="229">
        <v>0</v>
      </c>
      <c r="W108" s="229">
        <v>0</v>
      </c>
      <c r="X108" s="229">
        <v>0</v>
      </c>
      <c r="Y108" s="229">
        <v>0</v>
      </c>
      <c r="Z108" s="229">
        <v>0</v>
      </c>
      <c r="AA108" s="229">
        <v>0</v>
      </c>
      <c r="AB108" s="229">
        <v>0</v>
      </c>
      <c r="AC108" s="229">
        <v>0</v>
      </c>
      <c r="AD108" s="229">
        <v>0</v>
      </c>
      <c r="AE108" s="229">
        <v>0</v>
      </c>
      <c r="AF108" s="223">
        <f t="shared" si="53"/>
        <v>3.6400000000000006</v>
      </c>
      <c r="AG108" s="224">
        <f t="shared" si="81"/>
        <v>18.421052631578938</v>
      </c>
      <c r="AH108" s="224">
        <f t="shared" si="82"/>
        <v>2.7027027027026973</v>
      </c>
      <c r="AI108" s="224">
        <f t="shared" si="83"/>
        <v>23.333333333333339</v>
      </c>
      <c r="AJ108" s="224">
        <f t="shared" si="84"/>
        <v>25</v>
      </c>
      <c r="AK108" s="224">
        <f t="shared" si="85"/>
        <v>200</v>
      </c>
      <c r="AL108" s="224" t="str">
        <f t="shared" si="86"/>
        <v>n/a</v>
      </c>
      <c r="AM108" s="224" t="str">
        <f t="shared" si="87"/>
        <v>n/a</v>
      </c>
      <c r="AN108" s="224" t="str">
        <f t="shared" si="88"/>
        <v>n/a</v>
      </c>
      <c r="AO108" s="224" t="str">
        <f t="shared" si="89"/>
        <v>n/a</v>
      </c>
      <c r="AP108" s="224" t="str">
        <f t="shared" si="90"/>
        <v>n/a</v>
      </c>
      <c r="AQ108" s="224" t="str">
        <f t="shared" si="91"/>
        <v>n/a</v>
      </c>
      <c r="AR108" s="224" t="str">
        <f t="shared" si="92"/>
        <v>n/a</v>
      </c>
      <c r="AS108" s="224" t="str">
        <f t="shared" si="66"/>
        <v>n/a</v>
      </c>
      <c r="AT108" s="224" t="str">
        <f t="shared" si="67"/>
        <v>n/a</v>
      </c>
      <c r="AU108" s="224" t="str">
        <f t="shared" si="68"/>
        <v>n/a</v>
      </c>
      <c r="AV108" s="224" t="str">
        <f t="shared" si="93"/>
        <v>n/a</v>
      </c>
      <c r="AW108" s="224" t="str">
        <f t="shared" si="94"/>
        <v>n/a</v>
      </c>
      <c r="AX108" s="224" t="str">
        <f t="shared" si="95"/>
        <v>n/a</v>
      </c>
      <c r="AY108" s="224" t="str">
        <f t="shared" si="96"/>
        <v>n/a</v>
      </c>
      <c r="AZ108" s="224" t="str">
        <f t="shared" si="97"/>
        <v>n/a</v>
      </c>
      <c r="BA108" s="224" t="str">
        <f t="shared" si="98"/>
        <v>n/a</v>
      </c>
      <c r="BB108" s="224" t="str">
        <f t="shared" si="99"/>
        <v>n/a</v>
      </c>
      <c r="BC108" s="224" t="str">
        <f t="shared" si="100"/>
        <v>n/a</v>
      </c>
      <c r="BD108" s="224" t="str">
        <f t="shared" si="101"/>
        <v>n/a</v>
      </c>
      <c r="BE108" s="224" t="str">
        <f t="shared" si="102"/>
        <v>n/a</v>
      </c>
      <c r="BF108" s="224" t="str">
        <f t="shared" si="103"/>
        <v>n/a</v>
      </c>
      <c r="BG108" s="224">
        <f t="shared" si="80"/>
        <v>53.891417733522999</v>
      </c>
      <c r="BH108" s="182">
        <f t="shared" si="52"/>
        <v>82.150258215896159</v>
      </c>
    </row>
    <row r="109" spans="1:60" ht="11.25" customHeight="1" x14ac:dyDescent="0.2">
      <c r="A109" s="233" t="s">
        <v>1804</v>
      </c>
      <c r="B109" s="240" t="s">
        <v>690</v>
      </c>
      <c r="C109" s="215">
        <v>1.25</v>
      </c>
      <c r="D109" s="216">
        <v>1.21</v>
      </c>
      <c r="E109" s="216">
        <v>1.17</v>
      </c>
      <c r="F109" s="216">
        <v>1.1299999999999999</v>
      </c>
      <c r="G109" s="216">
        <v>1.0900000000000001</v>
      </c>
      <c r="H109" s="216">
        <v>1.08</v>
      </c>
      <c r="I109" s="216">
        <v>1.05</v>
      </c>
      <c r="J109" s="217">
        <v>0.85</v>
      </c>
      <c r="K109" s="217">
        <v>0.70454545454545503</v>
      </c>
      <c r="L109" s="241">
        <v>0.67424242424242398</v>
      </c>
      <c r="M109" s="241">
        <v>0.64393939393939403</v>
      </c>
      <c r="N109" s="241">
        <v>0.61363636363636398</v>
      </c>
      <c r="O109" s="241">
        <v>0.560606060606061</v>
      </c>
      <c r="P109" s="249"/>
      <c r="Q109" s="241">
        <v>0.47520661157024802</v>
      </c>
      <c r="R109" s="235">
        <v>0.41760581016779302</v>
      </c>
      <c r="S109" s="249"/>
      <c r="T109" s="235">
        <v>0.36313548710242899</v>
      </c>
      <c r="U109" s="244">
        <v>0.33183070373153001</v>
      </c>
      <c r="V109" s="244">
        <v>0.306786877034811</v>
      </c>
      <c r="W109" s="244">
        <v>0.27320310543450999</v>
      </c>
      <c r="X109" s="244">
        <v>0.25043826696719301</v>
      </c>
      <c r="Y109" s="244">
        <v>0.220085149010769</v>
      </c>
      <c r="Z109" s="244">
        <v>0.212496869521663</v>
      </c>
      <c r="AA109" s="245">
        <v>0.19318807913849201</v>
      </c>
      <c r="AB109" s="244">
        <v>0.17970197846230901</v>
      </c>
      <c r="AC109" s="244">
        <v>0.175206611570248</v>
      </c>
      <c r="AD109" s="244">
        <v>0.175206611570248</v>
      </c>
      <c r="AE109" s="244">
        <v>0.15988605058853</v>
      </c>
      <c r="AF109" s="223">
        <f t="shared" si="53"/>
        <v>15.760947908840471</v>
      </c>
      <c r="AG109" s="224">
        <f t="shared" si="81"/>
        <v>3.3057851239669533</v>
      </c>
      <c r="AH109" s="224">
        <f t="shared" si="82"/>
        <v>3.4188034188034289</v>
      </c>
      <c r="AI109" s="224">
        <f t="shared" si="83"/>
        <v>3.539823008849563</v>
      </c>
      <c r="AJ109" s="224">
        <f t="shared" si="84"/>
        <v>3.6697247706421798</v>
      </c>
      <c r="AK109" s="224">
        <f t="shared" si="85"/>
        <v>0.92592592592593004</v>
      </c>
      <c r="AL109" s="224">
        <f t="shared" si="86"/>
        <v>2.8571428571428692</v>
      </c>
      <c r="AM109" s="224">
        <f t="shared" si="87"/>
        <v>23.529411764705888</v>
      </c>
      <c r="AN109" s="224">
        <f t="shared" si="88"/>
        <v>20.645161290322498</v>
      </c>
      <c r="AO109" s="224">
        <f t="shared" si="89"/>
        <v>4.4943820224720321</v>
      </c>
      <c r="AP109" s="224">
        <f t="shared" si="90"/>
        <v>4.7058823529411153</v>
      </c>
      <c r="AQ109" s="224">
        <f t="shared" si="91"/>
        <v>4.9382716049382269</v>
      </c>
      <c r="AR109" s="224">
        <f t="shared" si="92"/>
        <v>9.4594594594594525</v>
      </c>
      <c r="AS109" s="224">
        <f t="shared" si="66"/>
        <v>17.971014492753689</v>
      </c>
      <c r="AT109" s="224">
        <f t="shared" si="67"/>
        <v>13.793103448276046</v>
      </c>
      <c r="AU109" s="224">
        <f t="shared" si="68"/>
        <v>14.999999999999925</v>
      </c>
      <c r="AV109" s="224">
        <f t="shared" si="93"/>
        <v>9.4339622641509191</v>
      </c>
      <c r="AW109" s="224">
        <f t="shared" si="94"/>
        <v>8.1632653061223692</v>
      </c>
      <c r="AX109" s="224">
        <f t="shared" si="95"/>
        <v>12.29260243835386</v>
      </c>
      <c r="AY109" s="224">
        <f t="shared" si="96"/>
        <v>9.0899999999996428</v>
      </c>
      <c r="AZ109" s="224">
        <f t="shared" si="97"/>
        <v>13.791533909877218</v>
      </c>
      <c r="BA109" s="224">
        <f t="shared" si="98"/>
        <v>3.5710076605775187</v>
      </c>
      <c r="BB109" s="224">
        <f t="shared" si="99"/>
        <v>9.9948146227640589</v>
      </c>
      <c r="BC109" s="224">
        <f t="shared" si="100"/>
        <v>7.5047035049820465</v>
      </c>
      <c r="BD109" s="224">
        <f t="shared" si="101"/>
        <v>2.5657518582046235</v>
      </c>
      <c r="BE109" s="224">
        <f t="shared" si="102"/>
        <v>0</v>
      </c>
      <c r="BF109" s="224">
        <f t="shared" si="103"/>
        <v>9.582174883502347</v>
      </c>
      <c r="BG109" s="224">
        <f t="shared" si="80"/>
        <v>8.3939887688359374</v>
      </c>
      <c r="BH109" s="182">
        <f t="shared" si="52"/>
        <v>6.1544324496942409</v>
      </c>
    </row>
    <row r="110" spans="1:60" ht="11.25" customHeight="1" x14ac:dyDescent="0.2">
      <c r="A110" s="127" t="s">
        <v>1805</v>
      </c>
      <c r="B110" s="97" t="s">
        <v>211</v>
      </c>
      <c r="C110" s="215">
        <v>2.14</v>
      </c>
      <c r="D110" s="216">
        <v>1.86</v>
      </c>
      <c r="E110" s="216">
        <v>1.62</v>
      </c>
      <c r="F110" s="216">
        <v>1.46</v>
      </c>
      <c r="G110" s="216">
        <v>1.37</v>
      </c>
      <c r="H110" s="216">
        <v>1.28</v>
      </c>
      <c r="I110" s="216">
        <v>1.22</v>
      </c>
      <c r="J110" s="217">
        <v>1.1000000000000001</v>
      </c>
      <c r="K110" s="253">
        <v>1</v>
      </c>
      <c r="L110" s="216">
        <v>0.92</v>
      </c>
      <c r="M110" s="216">
        <v>0.84</v>
      </c>
      <c r="N110" s="216">
        <v>0.76</v>
      </c>
      <c r="O110" s="216">
        <v>0.69</v>
      </c>
      <c r="P110" s="226"/>
      <c r="Q110" s="216">
        <v>0.63</v>
      </c>
      <c r="R110" s="232">
        <v>0.56999999999999995</v>
      </c>
      <c r="S110" s="226"/>
      <c r="T110" s="223">
        <v>0.40500000000000003</v>
      </c>
      <c r="U110" s="202">
        <v>0.32</v>
      </c>
      <c r="V110" s="202">
        <v>0.28000000000000003</v>
      </c>
      <c r="W110" s="202">
        <v>0.23</v>
      </c>
      <c r="X110" s="202">
        <v>0.19</v>
      </c>
      <c r="Y110" s="202">
        <v>0.17</v>
      </c>
      <c r="Z110" s="202">
        <v>0.15</v>
      </c>
      <c r="AA110" s="202">
        <v>0.12</v>
      </c>
      <c r="AB110" s="202">
        <v>0.1</v>
      </c>
      <c r="AC110" s="202">
        <v>0.08</v>
      </c>
      <c r="AD110" s="202">
        <v>7.0000000000000007E-2</v>
      </c>
      <c r="AE110" s="229">
        <v>0.06</v>
      </c>
      <c r="AF110" s="223">
        <f t="shared" si="53"/>
        <v>19.635000000000002</v>
      </c>
      <c r="AG110" s="224">
        <f t="shared" si="81"/>
        <v>15.053763440860223</v>
      </c>
      <c r="AH110" s="224">
        <f t="shared" si="82"/>
        <v>14.814814814814813</v>
      </c>
      <c r="AI110" s="224">
        <f t="shared" si="83"/>
        <v>10.95890410958904</v>
      </c>
      <c r="AJ110" s="224">
        <f t="shared" si="84"/>
        <v>6.5693430656934115</v>
      </c>
      <c r="AK110" s="224">
        <f t="shared" si="85"/>
        <v>7.03125</v>
      </c>
      <c r="AL110" s="224">
        <f t="shared" si="86"/>
        <v>4.9180327868852514</v>
      </c>
      <c r="AM110" s="224">
        <f t="shared" si="87"/>
        <v>10.909090909090891</v>
      </c>
      <c r="AN110" s="224">
        <f t="shared" si="88"/>
        <v>10.000000000000009</v>
      </c>
      <c r="AO110" s="224">
        <f t="shared" si="89"/>
        <v>8.6956521739130377</v>
      </c>
      <c r="AP110" s="224">
        <f t="shared" si="90"/>
        <v>9.5238095238095344</v>
      </c>
      <c r="AQ110" s="224">
        <f t="shared" si="91"/>
        <v>10.526315789473673</v>
      </c>
      <c r="AR110" s="224">
        <f t="shared" si="92"/>
        <v>10.144927536231885</v>
      </c>
      <c r="AS110" s="224">
        <f t="shared" si="66"/>
        <v>9.5238095238095113</v>
      </c>
      <c r="AT110" s="224">
        <f t="shared" si="67"/>
        <v>10.526315789473696</v>
      </c>
      <c r="AU110" s="224">
        <f t="shared" si="68"/>
        <v>40.740740740740719</v>
      </c>
      <c r="AV110" s="224">
        <f t="shared" si="93"/>
        <v>26.5625</v>
      </c>
      <c r="AW110" s="224">
        <f t="shared" si="94"/>
        <v>14.285714285714279</v>
      </c>
      <c r="AX110" s="224">
        <f t="shared" si="95"/>
        <v>21.739130434782616</v>
      </c>
      <c r="AY110" s="224">
        <f t="shared" si="96"/>
        <v>21.052631578947366</v>
      </c>
      <c r="AZ110" s="224">
        <f t="shared" si="97"/>
        <v>11.764705882352944</v>
      </c>
      <c r="BA110" s="224">
        <f t="shared" si="98"/>
        <v>13.333333333333353</v>
      </c>
      <c r="BB110" s="224">
        <f t="shared" si="99"/>
        <v>25</v>
      </c>
      <c r="BC110" s="224">
        <f t="shared" si="100"/>
        <v>19.999999999999996</v>
      </c>
      <c r="BD110" s="224">
        <f t="shared" si="101"/>
        <v>25</v>
      </c>
      <c r="BE110" s="224">
        <f t="shared" si="102"/>
        <v>14.285714285714279</v>
      </c>
      <c r="BF110" s="224">
        <f t="shared" si="103"/>
        <v>16.666666666666675</v>
      </c>
      <c r="BG110" s="224">
        <f t="shared" si="80"/>
        <v>14.985660256611432</v>
      </c>
      <c r="BH110" s="182">
        <f t="shared" si="52"/>
        <v>7.9448420043832479</v>
      </c>
    </row>
    <row r="111" spans="1:60" ht="11.25" customHeight="1" x14ac:dyDescent="0.2">
      <c r="A111" s="127" t="s">
        <v>213</v>
      </c>
      <c r="B111" s="97" t="s">
        <v>214</v>
      </c>
      <c r="C111" s="215">
        <v>5.84</v>
      </c>
      <c r="D111" s="216">
        <v>5.42</v>
      </c>
      <c r="E111" s="216">
        <v>5</v>
      </c>
      <c r="F111" s="216">
        <v>4.62</v>
      </c>
      <c r="G111" s="216">
        <v>4.28</v>
      </c>
      <c r="H111" s="216">
        <v>4.12</v>
      </c>
      <c r="I111" s="216">
        <v>3.78</v>
      </c>
      <c r="J111" s="217">
        <v>3.28</v>
      </c>
      <c r="K111" s="217">
        <v>3.1</v>
      </c>
      <c r="L111" s="231">
        <v>3.08</v>
      </c>
      <c r="M111" s="216">
        <v>2.94</v>
      </c>
      <c r="N111" s="216">
        <v>2.6</v>
      </c>
      <c r="O111" s="216">
        <v>2.34</v>
      </c>
      <c r="P111" s="226" t="s">
        <v>1740</v>
      </c>
      <c r="Q111" s="216">
        <v>1.96</v>
      </c>
      <c r="R111" s="232">
        <v>1.8</v>
      </c>
      <c r="S111" s="226"/>
      <c r="T111" s="223">
        <v>1.72</v>
      </c>
      <c r="U111" s="229">
        <v>1.68</v>
      </c>
      <c r="V111" s="202">
        <v>1.56</v>
      </c>
      <c r="W111" s="202">
        <v>1.32</v>
      </c>
      <c r="X111" s="202">
        <v>1.1000000000000001</v>
      </c>
      <c r="Y111" s="202">
        <v>0.91</v>
      </c>
      <c r="Z111" s="202">
        <v>0.78</v>
      </c>
      <c r="AA111" s="202">
        <v>0.71</v>
      </c>
      <c r="AB111" s="229">
        <v>0.7</v>
      </c>
      <c r="AC111" s="202">
        <v>0.69</v>
      </c>
      <c r="AD111" s="202">
        <v>0.66500000000000004</v>
      </c>
      <c r="AE111" s="202">
        <v>0.625</v>
      </c>
      <c r="AF111" s="223">
        <f t="shared" si="53"/>
        <v>66.62</v>
      </c>
      <c r="AG111" s="224">
        <f t="shared" si="81"/>
        <v>7.7490774907749138</v>
      </c>
      <c r="AH111" s="224">
        <f t="shared" si="82"/>
        <v>8.4000000000000075</v>
      </c>
      <c r="AI111" s="224">
        <f t="shared" si="83"/>
        <v>8.2251082251082241</v>
      </c>
      <c r="AJ111" s="224">
        <f t="shared" si="84"/>
        <v>7.9439252336448662</v>
      </c>
      <c r="AK111" s="224">
        <f t="shared" si="85"/>
        <v>3.8834951456310662</v>
      </c>
      <c r="AL111" s="224">
        <f t="shared" si="86"/>
        <v>8.9947089947090006</v>
      </c>
      <c r="AM111" s="224">
        <f t="shared" si="87"/>
        <v>15.243902439024382</v>
      </c>
      <c r="AN111" s="224">
        <f t="shared" si="88"/>
        <v>5.8064516129032073</v>
      </c>
      <c r="AO111" s="224">
        <f t="shared" si="89"/>
        <v>0.64935064935065512</v>
      </c>
      <c r="AP111" s="224">
        <f t="shared" si="90"/>
        <v>4.7619047619047672</v>
      </c>
      <c r="AQ111" s="224">
        <f t="shared" si="91"/>
        <v>13.076923076923075</v>
      </c>
      <c r="AR111" s="224">
        <f t="shared" si="92"/>
        <v>11.111111111111116</v>
      </c>
      <c r="AS111" s="224">
        <f t="shared" si="66"/>
        <v>19.387755102040806</v>
      </c>
      <c r="AT111" s="224">
        <f t="shared" si="67"/>
        <v>8.8888888888888786</v>
      </c>
      <c r="AU111" s="224">
        <f t="shared" si="68"/>
        <v>4.6511627906976827</v>
      </c>
      <c r="AV111" s="224">
        <f t="shared" si="93"/>
        <v>2.3809523809523725</v>
      </c>
      <c r="AW111" s="224">
        <f t="shared" si="94"/>
        <v>7.6923076923076872</v>
      </c>
      <c r="AX111" s="224">
        <f t="shared" si="95"/>
        <v>18.181818181818187</v>
      </c>
      <c r="AY111" s="224">
        <f t="shared" si="96"/>
        <v>19.999999999999996</v>
      </c>
      <c r="AZ111" s="224">
        <f t="shared" si="97"/>
        <v>20.879120879120894</v>
      </c>
      <c r="BA111" s="224">
        <f t="shared" si="98"/>
        <v>16.666666666666675</v>
      </c>
      <c r="BB111" s="224">
        <f t="shared" si="99"/>
        <v>9.8591549295774747</v>
      </c>
      <c r="BC111" s="224">
        <f t="shared" si="100"/>
        <v>1.4285714285714235</v>
      </c>
      <c r="BD111" s="224">
        <f t="shared" si="101"/>
        <v>1.449275362318847</v>
      </c>
      <c r="BE111" s="224">
        <f t="shared" si="102"/>
        <v>3.7593984962405846</v>
      </c>
      <c r="BF111" s="224">
        <f t="shared" si="103"/>
        <v>6.4000000000000057</v>
      </c>
      <c r="BG111" s="224">
        <f t="shared" si="80"/>
        <v>9.1335012130879552</v>
      </c>
      <c r="BH111" s="182">
        <f t="shared" si="52"/>
        <v>6.0470320508466653</v>
      </c>
    </row>
    <row r="112" spans="1:60" ht="11.25" customHeight="1" x14ac:dyDescent="0.2">
      <c r="A112" s="225" t="s">
        <v>217</v>
      </c>
      <c r="B112" s="97" t="s">
        <v>218</v>
      </c>
      <c r="C112" s="215">
        <v>3.76</v>
      </c>
      <c r="D112" s="216">
        <v>3.54</v>
      </c>
      <c r="E112" s="216">
        <v>3.38</v>
      </c>
      <c r="F112" s="216">
        <v>3.26</v>
      </c>
      <c r="G112" s="216">
        <v>3.16</v>
      </c>
      <c r="H112" s="216">
        <v>3.06</v>
      </c>
      <c r="I112" s="216">
        <v>2.96</v>
      </c>
      <c r="J112" s="217">
        <v>2.88</v>
      </c>
      <c r="K112" s="217">
        <v>2.8</v>
      </c>
      <c r="L112" s="216">
        <v>2.72</v>
      </c>
      <c r="M112" s="216">
        <v>2.64</v>
      </c>
      <c r="N112" s="216">
        <v>2.56</v>
      </c>
      <c r="O112" s="216">
        <v>2</v>
      </c>
      <c r="P112" s="226"/>
      <c r="Q112" s="216">
        <v>1.92</v>
      </c>
      <c r="R112" s="232">
        <v>1.36</v>
      </c>
      <c r="S112" s="226"/>
      <c r="T112" s="223">
        <v>1.28</v>
      </c>
      <c r="U112" s="202">
        <v>1.1499999999999999</v>
      </c>
      <c r="V112" s="202">
        <v>1.0900000000000001</v>
      </c>
      <c r="W112" s="202">
        <v>1.04</v>
      </c>
      <c r="X112" s="202">
        <v>0.96</v>
      </c>
      <c r="Y112" s="202">
        <v>0.88</v>
      </c>
      <c r="Z112" s="202">
        <v>0.8</v>
      </c>
      <c r="AA112" s="202">
        <v>0.74</v>
      </c>
      <c r="AB112" s="202">
        <v>0.68</v>
      </c>
      <c r="AC112" s="202">
        <v>0.56000000000000005</v>
      </c>
      <c r="AD112" s="202">
        <v>0.48</v>
      </c>
      <c r="AE112" s="202">
        <v>0.4</v>
      </c>
      <c r="AF112" s="223">
        <f t="shared" si="53"/>
        <v>52.06</v>
      </c>
      <c r="AG112" s="224">
        <f t="shared" si="81"/>
        <v>6.2146892655367214</v>
      </c>
      <c r="AH112" s="224">
        <f t="shared" si="82"/>
        <v>4.7337278106508895</v>
      </c>
      <c r="AI112" s="224">
        <f t="shared" si="83"/>
        <v>3.6809815950920255</v>
      </c>
      <c r="AJ112" s="224">
        <f t="shared" si="84"/>
        <v>3.1645569620253111</v>
      </c>
      <c r="AK112" s="224">
        <f t="shared" si="85"/>
        <v>3.2679738562091609</v>
      </c>
      <c r="AL112" s="224">
        <f t="shared" si="86"/>
        <v>3.3783783783783772</v>
      </c>
      <c r="AM112" s="224">
        <f t="shared" si="87"/>
        <v>2.7777777777777901</v>
      </c>
      <c r="AN112" s="224">
        <f t="shared" si="88"/>
        <v>2.8571428571428692</v>
      </c>
      <c r="AO112" s="224">
        <f t="shared" si="89"/>
        <v>2.9411764705882248</v>
      </c>
      <c r="AP112" s="224">
        <f t="shared" si="90"/>
        <v>3.0303030303030276</v>
      </c>
      <c r="AQ112" s="224">
        <f t="shared" si="91"/>
        <v>3.125</v>
      </c>
      <c r="AR112" s="224">
        <f t="shared" si="92"/>
        <v>28.000000000000004</v>
      </c>
      <c r="AS112" s="224">
        <f t="shared" si="66"/>
        <v>4.1666666666666741</v>
      </c>
      <c r="AT112" s="224">
        <f t="shared" si="67"/>
        <v>41.176470588235283</v>
      </c>
      <c r="AU112" s="224">
        <f t="shared" si="68"/>
        <v>6.25</v>
      </c>
      <c r="AV112" s="224">
        <f t="shared" si="93"/>
        <v>11.304347826086957</v>
      </c>
      <c r="AW112" s="224">
        <f t="shared" si="94"/>
        <v>5.504587155963292</v>
      </c>
      <c r="AX112" s="224">
        <f t="shared" si="95"/>
        <v>4.8076923076923128</v>
      </c>
      <c r="AY112" s="224">
        <f t="shared" si="96"/>
        <v>8.3333333333333481</v>
      </c>
      <c r="AZ112" s="224">
        <f t="shared" si="97"/>
        <v>9.0909090909090828</v>
      </c>
      <c r="BA112" s="224">
        <f t="shared" si="98"/>
        <v>9.9999999999999858</v>
      </c>
      <c r="BB112" s="224">
        <f t="shared" si="99"/>
        <v>8.1081081081081141</v>
      </c>
      <c r="BC112" s="224">
        <f t="shared" si="100"/>
        <v>8.8235294117646959</v>
      </c>
      <c r="BD112" s="224">
        <f t="shared" si="101"/>
        <v>21.42857142857142</v>
      </c>
      <c r="BE112" s="224">
        <f t="shared" si="102"/>
        <v>16.666666666666675</v>
      </c>
      <c r="BF112" s="224">
        <f t="shared" si="103"/>
        <v>19.999999999999996</v>
      </c>
      <c r="BG112" s="224">
        <f t="shared" si="80"/>
        <v>9.3397150226039347</v>
      </c>
      <c r="BH112" s="182">
        <f t="shared" si="52"/>
        <v>9.234615965235955</v>
      </c>
    </row>
    <row r="113" spans="1:60" ht="11.25" customHeight="1" x14ac:dyDescent="0.2">
      <c r="A113" s="236" t="s">
        <v>1415</v>
      </c>
      <c r="B113" s="97" t="s">
        <v>1416</v>
      </c>
      <c r="C113" s="215">
        <v>0.46</v>
      </c>
      <c r="D113" s="216">
        <v>0.45</v>
      </c>
      <c r="E113" s="216">
        <v>0.44</v>
      </c>
      <c r="F113" s="216">
        <v>0.43</v>
      </c>
      <c r="G113" s="216">
        <v>0.41</v>
      </c>
      <c r="H113" s="216">
        <v>0.4</v>
      </c>
      <c r="I113" s="216">
        <v>0.3</v>
      </c>
      <c r="J113" s="217">
        <v>0.2</v>
      </c>
      <c r="K113" s="253">
        <v>0.1</v>
      </c>
      <c r="L113" s="231">
        <v>0</v>
      </c>
      <c r="M113" s="231">
        <v>0</v>
      </c>
      <c r="N113" s="231">
        <v>0</v>
      </c>
      <c r="O113" s="231">
        <v>0</v>
      </c>
      <c r="P113" s="254"/>
      <c r="Q113" s="231">
        <v>0</v>
      </c>
      <c r="R113" s="227">
        <v>0</v>
      </c>
      <c r="S113" s="254"/>
      <c r="T113" s="227">
        <v>0</v>
      </c>
      <c r="U113" s="238">
        <v>0.24379999999999999</v>
      </c>
      <c r="V113" s="202">
        <v>0.38750000000000001</v>
      </c>
      <c r="W113" s="202">
        <v>0.35499999999999998</v>
      </c>
      <c r="X113" s="202">
        <v>0.315</v>
      </c>
      <c r="Y113" s="202">
        <v>0.27600000000000002</v>
      </c>
      <c r="Z113" s="202">
        <v>0.24399999999999999</v>
      </c>
      <c r="AA113" s="202">
        <v>0.2064</v>
      </c>
      <c r="AB113" s="202">
        <v>0.16639999999999999</v>
      </c>
      <c r="AC113" s="202">
        <v>0.15359999999999999</v>
      </c>
      <c r="AD113" s="202">
        <v>0.10879999999999999</v>
      </c>
      <c r="AE113" s="202">
        <v>7.3599999999999999E-2</v>
      </c>
      <c r="AF113" s="223">
        <f t="shared" si="53"/>
        <v>5.7200999999999995</v>
      </c>
      <c r="AG113" s="224">
        <f t="shared" si="81"/>
        <v>2.2222222222222143</v>
      </c>
      <c r="AH113" s="224">
        <f t="shared" si="82"/>
        <v>2.2727272727272707</v>
      </c>
      <c r="AI113" s="224">
        <f t="shared" si="83"/>
        <v>2.3255813953488413</v>
      </c>
      <c r="AJ113" s="224">
        <f t="shared" si="84"/>
        <v>4.8780487804878092</v>
      </c>
      <c r="AK113" s="224">
        <f t="shared" si="85"/>
        <v>2.4999999999999911</v>
      </c>
      <c r="AL113" s="224">
        <f t="shared" si="86"/>
        <v>33.33333333333335</v>
      </c>
      <c r="AM113" s="224">
        <f t="shared" si="87"/>
        <v>49.999999999999979</v>
      </c>
      <c r="AN113" s="224">
        <f t="shared" si="88"/>
        <v>100</v>
      </c>
      <c r="AO113" s="224" t="str">
        <f t="shared" si="89"/>
        <v>n/a</v>
      </c>
      <c r="AP113" s="224" t="str">
        <f t="shared" si="90"/>
        <v>n/a</v>
      </c>
      <c r="AQ113" s="224" t="str">
        <f t="shared" si="91"/>
        <v>n/a</v>
      </c>
      <c r="AR113" s="224" t="str">
        <f t="shared" si="92"/>
        <v>n/a</v>
      </c>
      <c r="AS113" s="224" t="str">
        <f t="shared" si="66"/>
        <v>n/a</v>
      </c>
      <c r="AT113" s="224" t="str">
        <f t="shared" si="67"/>
        <v>n/a</v>
      </c>
      <c r="AU113" s="224" t="str">
        <f t="shared" si="68"/>
        <v>n/a</v>
      </c>
      <c r="AV113" s="224">
        <f t="shared" si="93"/>
        <v>-100</v>
      </c>
      <c r="AW113" s="224">
        <f t="shared" si="94"/>
        <v>-37.083870967741937</v>
      </c>
      <c r="AX113" s="224">
        <f t="shared" si="95"/>
        <v>9.1549295774647987</v>
      </c>
      <c r="AY113" s="224">
        <f t="shared" si="96"/>
        <v>12.698412698412698</v>
      </c>
      <c r="AZ113" s="224">
        <f t="shared" si="97"/>
        <v>14.130434782608692</v>
      </c>
      <c r="BA113" s="224">
        <f t="shared" si="98"/>
        <v>13.11475409836067</v>
      </c>
      <c r="BB113" s="224">
        <f t="shared" si="99"/>
        <v>18.217054263565878</v>
      </c>
      <c r="BC113" s="224">
        <f t="shared" si="100"/>
        <v>24.03846153846154</v>
      </c>
      <c r="BD113" s="224">
        <f t="shared" si="101"/>
        <v>8.3333333333333481</v>
      </c>
      <c r="BE113" s="224">
        <f t="shared" si="102"/>
        <v>41.176470588235283</v>
      </c>
      <c r="BF113" s="224">
        <f t="shared" si="103"/>
        <v>47.826086956521728</v>
      </c>
      <c r="BG113" s="224">
        <f t="shared" si="80"/>
        <v>13.11252525649169</v>
      </c>
      <c r="BH113" s="182">
        <f t="shared" si="52"/>
        <v>38.975613204033301</v>
      </c>
    </row>
    <row r="114" spans="1:60" ht="11.25" customHeight="1" x14ac:dyDescent="0.2">
      <c r="A114" s="127" t="s">
        <v>1806</v>
      </c>
      <c r="B114" s="97" t="s">
        <v>692</v>
      </c>
      <c r="C114" s="215">
        <v>2.7</v>
      </c>
      <c r="D114" s="216">
        <v>2.36</v>
      </c>
      <c r="E114" s="216">
        <v>2.1</v>
      </c>
      <c r="F114" s="216">
        <v>1.96</v>
      </c>
      <c r="G114" s="216">
        <v>1.8</v>
      </c>
      <c r="H114" s="216">
        <v>1.56</v>
      </c>
      <c r="I114" s="216">
        <v>1.34</v>
      </c>
      <c r="J114" s="217">
        <v>1.1599999999999999</v>
      </c>
      <c r="K114" s="217">
        <v>1.04</v>
      </c>
      <c r="L114" s="216">
        <v>0.96</v>
      </c>
      <c r="M114" s="216">
        <v>0.88</v>
      </c>
      <c r="N114" s="216">
        <v>0.78</v>
      </c>
      <c r="O114" s="216">
        <v>0.66</v>
      </c>
      <c r="P114" s="226"/>
      <c r="Q114" s="216">
        <v>0.54</v>
      </c>
      <c r="R114" s="232">
        <v>0.44</v>
      </c>
      <c r="S114" s="226"/>
      <c r="T114" s="223">
        <v>0.2</v>
      </c>
      <c r="U114" s="229">
        <v>0</v>
      </c>
      <c r="V114" s="229">
        <v>0</v>
      </c>
      <c r="W114" s="229">
        <v>0</v>
      </c>
      <c r="X114" s="229">
        <v>0</v>
      </c>
      <c r="Y114" s="229">
        <v>0</v>
      </c>
      <c r="Z114" s="229">
        <v>0</v>
      </c>
      <c r="AA114" s="229">
        <v>0</v>
      </c>
      <c r="AB114" s="229">
        <v>0</v>
      </c>
      <c r="AC114" s="229">
        <v>0</v>
      </c>
      <c r="AD114" s="229">
        <v>0</v>
      </c>
      <c r="AE114" s="229">
        <v>0</v>
      </c>
      <c r="AF114" s="223">
        <f t="shared" si="53"/>
        <v>20.480000000000004</v>
      </c>
      <c r="AG114" s="224">
        <f t="shared" si="81"/>
        <v>14.406779661016955</v>
      </c>
      <c r="AH114" s="224">
        <f t="shared" si="82"/>
        <v>12.380952380952381</v>
      </c>
      <c r="AI114" s="224">
        <f t="shared" si="83"/>
        <v>7.1428571428571397</v>
      </c>
      <c r="AJ114" s="224">
        <f t="shared" si="84"/>
        <v>8.8888888888888786</v>
      </c>
      <c r="AK114" s="224">
        <f t="shared" si="85"/>
        <v>15.384615384615374</v>
      </c>
      <c r="AL114" s="224">
        <f t="shared" si="86"/>
        <v>16.417910447761198</v>
      </c>
      <c r="AM114" s="224">
        <f t="shared" si="87"/>
        <v>15.517241379310365</v>
      </c>
      <c r="AN114" s="224">
        <f t="shared" si="88"/>
        <v>11.538461538461519</v>
      </c>
      <c r="AO114" s="224">
        <f t="shared" si="89"/>
        <v>8.3333333333333481</v>
      </c>
      <c r="AP114" s="224">
        <f t="shared" si="90"/>
        <v>9.0909090909090828</v>
      </c>
      <c r="AQ114" s="224">
        <f t="shared" si="91"/>
        <v>12.820512820512819</v>
      </c>
      <c r="AR114" s="224">
        <f t="shared" si="92"/>
        <v>18.181818181818187</v>
      </c>
      <c r="AS114" s="224">
        <f t="shared" si="66"/>
        <v>22.222222222222211</v>
      </c>
      <c r="AT114" s="224">
        <f t="shared" si="67"/>
        <v>22.72727272727273</v>
      </c>
      <c r="AU114" s="224">
        <f t="shared" si="68"/>
        <v>119.99999999999997</v>
      </c>
      <c r="AV114" s="224" t="str">
        <f t="shared" si="93"/>
        <v>n/a</v>
      </c>
      <c r="AW114" s="224" t="str">
        <f t="shared" si="94"/>
        <v>n/a</v>
      </c>
      <c r="AX114" s="224" t="str">
        <f t="shared" si="95"/>
        <v>n/a</v>
      </c>
      <c r="AY114" s="224" t="str">
        <f t="shared" si="96"/>
        <v>n/a</v>
      </c>
      <c r="AZ114" s="224" t="str">
        <f t="shared" si="97"/>
        <v>n/a</v>
      </c>
      <c r="BA114" s="224" t="str">
        <f t="shared" si="98"/>
        <v>n/a</v>
      </c>
      <c r="BB114" s="224" t="str">
        <f t="shared" si="99"/>
        <v>n/a</v>
      </c>
      <c r="BC114" s="224" t="str">
        <f t="shared" si="100"/>
        <v>n/a</v>
      </c>
      <c r="BD114" s="224" t="str">
        <f t="shared" si="101"/>
        <v>n/a</v>
      </c>
      <c r="BE114" s="224" t="str">
        <f t="shared" si="102"/>
        <v>n/a</v>
      </c>
      <c r="BF114" s="224" t="str">
        <f t="shared" si="103"/>
        <v>n/a</v>
      </c>
      <c r="BG114" s="224">
        <f t="shared" si="80"/>
        <v>21.003585013328809</v>
      </c>
      <c r="BH114" s="182">
        <f t="shared" si="52"/>
        <v>27.788951495998383</v>
      </c>
    </row>
    <row r="115" spans="1:60" ht="11.25" customHeight="1" x14ac:dyDescent="0.2">
      <c r="A115" s="127" t="s">
        <v>1807</v>
      </c>
      <c r="B115" s="97" t="s">
        <v>222</v>
      </c>
      <c r="C115" s="215">
        <v>1.0476190476190499</v>
      </c>
      <c r="D115" s="216">
        <v>0.97959183673469497</v>
      </c>
      <c r="E115" s="216">
        <v>0.93294460641399402</v>
      </c>
      <c r="F115" s="216">
        <v>0.87206462327939505</v>
      </c>
      <c r="G115" s="216">
        <v>0.82270247479188197</v>
      </c>
      <c r="H115" s="216">
        <v>0.80591262836755795</v>
      </c>
      <c r="I115" s="216">
        <v>0.73910858333532703</v>
      </c>
      <c r="J115" s="217">
        <v>0.60593238124473003</v>
      </c>
      <c r="K115" s="217">
        <v>0.552521928186683</v>
      </c>
      <c r="L115" s="216">
        <v>0.52621136017779302</v>
      </c>
      <c r="M115" s="216">
        <v>0.47728921558076498</v>
      </c>
      <c r="N115" s="216">
        <v>0.43291538828187298</v>
      </c>
      <c r="O115" s="216">
        <v>0.39266701884977101</v>
      </c>
      <c r="P115" s="191">
        <v>0</v>
      </c>
      <c r="Q115" s="216">
        <v>0.38227900247808499</v>
      </c>
      <c r="R115" s="232">
        <v>0.34673832424315998</v>
      </c>
      <c r="S115" s="191">
        <v>0</v>
      </c>
      <c r="T115" s="232">
        <v>0.32133887882142498</v>
      </c>
      <c r="U115" s="181">
        <v>0.31254845356491101</v>
      </c>
      <c r="V115" s="202">
        <v>0.29530277169776198</v>
      </c>
      <c r="W115" s="202">
        <v>0.26784831900023698</v>
      </c>
      <c r="X115" s="202">
        <v>0.23808739466687801</v>
      </c>
      <c r="Y115" s="202">
        <v>0.21154509591392801</v>
      </c>
      <c r="Z115" s="202">
        <v>0.19307687325477499</v>
      </c>
      <c r="AA115" s="202">
        <v>0.15590058088894901</v>
      </c>
      <c r="AB115" s="202">
        <v>0.123730619753134</v>
      </c>
      <c r="AC115" s="202">
        <v>0.11602578262565</v>
      </c>
      <c r="AD115" s="202">
        <v>0.107047597065331</v>
      </c>
      <c r="AE115" s="202">
        <v>9.8661379783715197E-2</v>
      </c>
      <c r="AF115" s="223">
        <f t="shared" si="53"/>
        <v>12.357612166621458</v>
      </c>
      <c r="AG115" s="224">
        <f t="shared" si="81"/>
        <v>6.944444444444553</v>
      </c>
      <c r="AH115" s="224">
        <f t="shared" si="82"/>
        <v>5.0000000000001377</v>
      </c>
      <c r="AI115" s="224">
        <f t="shared" si="83"/>
        <v>6.9811320754716633</v>
      </c>
      <c r="AJ115" s="224">
        <f t="shared" si="84"/>
        <v>6.0000000000000275</v>
      </c>
      <c r="AK115" s="224">
        <f t="shared" si="85"/>
        <v>2.0833333333333259</v>
      </c>
      <c r="AL115" s="224">
        <f t="shared" si="86"/>
        <v>9.0384615384614619</v>
      </c>
      <c r="AM115" s="224">
        <f t="shared" si="87"/>
        <v>21.978723404255305</v>
      </c>
      <c r="AN115" s="224">
        <f t="shared" si="88"/>
        <v>9.6666666666668455</v>
      </c>
      <c r="AO115" s="224">
        <f t="shared" si="89"/>
        <v>5.0000000000000711</v>
      </c>
      <c r="AP115" s="224">
        <f t="shared" si="90"/>
        <v>10.249999999999915</v>
      </c>
      <c r="AQ115" s="224">
        <f t="shared" si="91"/>
        <v>10.250000000000004</v>
      </c>
      <c r="AR115" s="224">
        <f t="shared" si="92"/>
        <v>10.250000000000114</v>
      </c>
      <c r="AS115" s="224">
        <f t="shared" si="66"/>
        <v>2.7173913043475384</v>
      </c>
      <c r="AT115" s="224">
        <f t="shared" si="67"/>
        <v>10.250000000000314</v>
      </c>
      <c r="AU115" s="224">
        <f t="shared" si="68"/>
        <v>7.9042553191486231</v>
      </c>
      <c r="AV115" s="224">
        <f t="shared" ref="AV115:BC115" si="104">IF(ISERROR((V115/W115-1)*100),"n/a",(V115/W115-1)*100)</f>
        <v>10.25000000000027</v>
      </c>
      <c r="AW115" s="224">
        <f t="shared" si="104"/>
        <v>12.499999999999666</v>
      </c>
      <c r="AX115" s="224">
        <f t="shared" si="104"/>
        <v>12.546874999999691</v>
      </c>
      <c r="AY115" s="224">
        <f t="shared" si="104"/>
        <v>9.565217391304671</v>
      </c>
      <c r="AZ115" s="224">
        <f t="shared" si="104"/>
        <v>23.846153846153651</v>
      </c>
      <c r="BA115" s="224">
        <f t="shared" si="104"/>
        <v>26.000000000000135</v>
      </c>
      <c r="BB115" s="224">
        <f t="shared" si="104"/>
        <v>6.6406249999995115</v>
      </c>
      <c r="BC115" s="224">
        <f t="shared" si="104"/>
        <v>8.3870967741944025</v>
      </c>
      <c r="BD115" s="224" t="str">
        <f>IF(ISERROR((AD115/#REF!-1)*100),"n/a",(AD115/#REF!-1)*100)</f>
        <v>n/a</v>
      </c>
      <c r="BE115" s="224" t="str">
        <f>IF(ISERROR((#REF!/#REF!-1)*100),"n/a",(#REF!/#REF!-1)*100)</f>
        <v>n/a</v>
      </c>
      <c r="BF115" s="224">
        <f t="shared" ref="BF115:BF178" si="105">IF(ISERROR((AD115/AE115-1)*100),"n/a",(AD115/AE115-1)*100)</f>
        <v>8.5000000000000178</v>
      </c>
      <c r="BG115" s="224">
        <f t="shared" si="80"/>
        <v>10.106265670740912</v>
      </c>
      <c r="BH115" s="182">
        <f t="shared" si="52"/>
        <v>5.992377533546116</v>
      </c>
    </row>
    <row r="116" spans="1:60" ht="11.25" customHeight="1" x14ac:dyDescent="0.2">
      <c r="A116" s="225" t="s">
        <v>1808</v>
      </c>
      <c r="B116" s="97" t="s">
        <v>694</v>
      </c>
      <c r="C116" s="215">
        <v>1.78</v>
      </c>
      <c r="D116" s="216">
        <v>1.69</v>
      </c>
      <c r="E116" s="216">
        <v>1.57</v>
      </c>
      <c r="F116" s="216">
        <v>1.48</v>
      </c>
      <c r="G116" s="216">
        <v>1.42</v>
      </c>
      <c r="H116" s="216">
        <v>1.4</v>
      </c>
      <c r="I116" s="216">
        <v>1.38</v>
      </c>
      <c r="J116" s="217">
        <v>1.3049999999999999</v>
      </c>
      <c r="K116" s="275">
        <v>1.2450000000000001</v>
      </c>
      <c r="L116" s="216">
        <v>1.1200000000000001</v>
      </c>
      <c r="M116" s="231">
        <v>0.88</v>
      </c>
      <c r="N116" s="216">
        <v>0.86</v>
      </c>
      <c r="O116" s="231">
        <v>0.8</v>
      </c>
      <c r="P116" s="226"/>
      <c r="Q116" s="216">
        <v>0.78</v>
      </c>
      <c r="R116" s="227">
        <v>0.72</v>
      </c>
      <c r="S116" s="226"/>
      <c r="T116" s="228">
        <v>0.72</v>
      </c>
      <c r="U116" s="229">
        <v>0.72</v>
      </c>
      <c r="V116" s="229">
        <v>0.72</v>
      </c>
      <c r="W116" s="229">
        <v>0.72</v>
      </c>
      <c r="X116" s="202">
        <v>0.66</v>
      </c>
      <c r="Y116" s="229">
        <v>0.64</v>
      </c>
      <c r="Z116" s="202">
        <v>0.61</v>
      </c>
      <c r="AA116" s="202">
        <v>0.56000000000000005</v>
      </c>
      <c r="AB116" s="229">
        <v>0.52</v>
      </c>
      <c r="AC116" s="202">
        <v>0.5</v>
      </c>
      <c r="AD116" s="229">
        <v>0.44</v>
      </c>
      <c r="AE116" s="229">
        <v>0.44</v>
      </c>
      <c r="AF116" s="223">
        <f t="shared" si="53"/>
        <v>25.68</v>
      </c>
      <c r="AG116" s="224">
        <f t="shared" si="81"/>
        <v>5.3254437869822535</v>
      </c>
      <c r="AH116" s="224">
        <f t="shared" si="82"/>
        <v>7.6433121019108263</v>
      </c>
      <c r="AI116" s="224">
        <f t="shared" si="83"/>
        <v>6.0810810810810967</v>
      </c>
      <c r="AJ116" s="224">
        <f t="shared" si="84"/>
        <v>4.2253521126760507</v>
      </c>
      <c r="AK116" s="224">
        <f t="shared" si="85"/>
        <v>1.4285714285714235</v>
      </c>
      <c r="AL116" s="224">
        <f t="shared" si="86"/>
        <v>1.449275362318847</v>
      </c>
      <c r="AM116" s="224">
        <f t="shared" si="87"/>
        <v>5.7471264367816133</v>
      </c>
      <c r="AN116" s="224">
        <f t="shared" si="88"/>
        <v>4.8192771084337283</v>
      </c>
      <c r="AO116" s="224">
        <f t="shared" si="89"/>
        <v>11.160714285714279</v>
      </c>
      <c r="AP116" s="224">
        <f t="shared" si="90"/>
        <v>27.272727272727295</v>
      </c>
      <c r="AQ116" s="224">
        <f t="shared" si="91"/>
        <v>2.3255813953488413</v>
      </c>
      <c r="AR116" s="224">
        <f t="shared" si="92"/>
        <v>7.4999999999999956</v>
      </c>
      <c r="AS116" s="224">
        <f t="shared" si="66"/>
        <v>2.5641025641025772</v>
      </c>
      <c r="AT116" s="224">
        <f t="shared" si="67"/>
        <v>8.3333333333333481</v>
      </c>
      <c r="AU116" s="224">
        <f t="shared" si="68"/>
        <v>0</v>
      </c>
      <c r="AV116" s="224">
        <f t="shared" ref="AV116:AV179" si="106">IF(ISERROR((T116/U116-1)*100),"n/a",(T116/U116-1)*100)</f>
        <v>0</v>
      </c>
      <c r="AW116" s="224">
        <f t="shared" ref="AW116:AW179" si="107">IF(ISERROR((U116/V116-1)*100),"n/a",(U116/V116-1)*100)</f>
        <v>0</v>
      </c>
      <c r="AX116" s="224">
        <f t="shared" ref="AX116:AX179" si="108">IF(ISERROR((V116/W116-1)*100),"n/a",(V116/W116-1)*100)</f>
        <v>0</v>
      </c>
      <c r="AY116" s="224">
        <f t="shared" ref="AY116:AY179" si="109">IF(ISERROR((W116/X116-1)*100),"n/a",(W116/X116-1)*100)</f>
        <v>9.0909090909090828</v>
      </c>
      <c r="AZ116" s="224">
        <f t="shared" ref="AZ116:AZ179" si="110">IF(ISERROR((X116/Y116-1)*100),"n/a",(X116/Y116-1)*100)</f>
        <v>3.125</v>
      </c>
      <c r="BA116" s="224">
        <f t="shared" ref="BA116:BA179" si="111">IF(ISERROR((Y116/Z116-1)*100),"n/a",(Y116/Z116-1)*100)</f>
        <v>4.9180327868852514</v>
      </c>
      <c r="BB116" s="224">
        <f t="shared" ref="BB116:BB179" si="112">IF(ISERROR((Z116/AA116-1)*100),"n/a",(Z116/AA116-1)*100)</f>
        <v>8.9285714285714199</v>
      </c>
      <c r="BC116" s="224">
        <f t="shared" ref="BC116:BC179" si="113">IF(ISERROR((AA116/AB116-1)*100),"n/a",(AA116/AB116-1)*100)</f>
        <v>7.6923076923077094</v>
      </c>
      <c r="BD116" s="224">
        <f t="shared" ref="BD116:BD179" si="114">IF(ISERROR((AB116/AC116-1)*100),"n/a",(AB116/AC116-1)*100)</f>
        <v>4.0000000000000036</v>
      </c>
      <c r="BE116" s="224">
        <f t="shared" ref="BE116:BE179" si="115">IF(ISERROR((AC116/AD116-1)*100),"n/a",(AC116/AD116-1)*100)</f>
        <v>13.636363636363647</v>
      </c>
      <c r="BF116" s="224">
        <f t="shared" si="105"/>
        <v>0</v>
      </c>
      <c r="BG116" s="224">
        <f t="shared" si="80"/>
        <v>5.664118573269973</v>
      </c>
      <c r="BH116" s="182">
        <f t="shared" si="52"/>
        <v>5.7666312478489283</v>
      </c>
    </row>
    <row r="117" spans="1:60" ht="11.25" customHeight="1" x14ac:dyDescent="0.2">
      <c r="A117" s="127" t="s">
        <v>1809</v>
      </c>
      <c r="B117" s="97" t="s">
        <v>226</v>
      </c>
      <c r="C117" s="215">
        <v>1.85</v>
      </c>
      <c r="D117" s="216">
        <v>1.81</v>
      </c>
      <c r="E117" s="216">
        <v>1.77</v>
      </c>
      <c r="F117" s="216">
        <v>1.73</v>
      </c>
      <c r="G117" s="216">
        <v>1.69</v>
      </c>
      <c r="H117" s="216">
        <v>1.65</v>
      </c>
      <c r="I117" s="216">
        <v>1.55</v>
      </c>
      <c r="J117" s="217">
        <v>1.4</v>
      </c>
      <c r="K117" s="217">
        <v>1.3</v>
      </c>
      <c r="L117" s="216">
        <v>1.25</v>
      </c>
      <c r="M117" s="216">
        <v>1.22</v>
      </c>
      <c r="N117" s="216">
        <v>1.1399999999999999</v>
      </c>
      <c r="O117" s="216">
        <v>1.1000000000000001</v>
      </c>
      <c r="P117" s="226"/>
      <c r="Q117" s="216">
        <v>1.06</v>
      </c>
      <c r="R117" s="232">
        <v>1</v>
      </c>
      <c r="S117" s="226"/>
      <c r="T117" s="223">
        <v>0.92</v>
      </c>
      <c r="U117" s="229">
        <v>0.88</v>
      </c>
      <c r="V117" s="202">
        <v>0.85</v>
      </c>
      <c r="W117" s="202">
        <v>0.81</v>
      </c>
      <c r="X117" s="202">
        <v>0.77</v>
      </c>
      <c r="Y117" s="202">
        <v>0.73</v>
      </c>
      <c r="Z117" s="202">
        <v>0.66</v>
      </c>
      <c r="AA117" s="202">
        <v>0.59499999999999997</v>
      </c>
      <c r="AB117" s="202">
        <v>0.55000000000000004</v>
      </c>
      <c r="AC117" s="229">
        <v>0.54</v>
      </c>
      <c r="AD117" s="202">
        <v>0.51</v>
      </c>
      <c r="AE117" s="202">
        <v>0.47</v>
      </c>
      <c r="AF117" s="223">
        <f t="shared" si="53"/>
        <v>29.805</v>
      </c>
      <c r="AG117" s="224">
        <f t="shared" si="81"/>
        <v>2.2099447513812098</v>
      </c>
      <c r="AH117" s="224">
        <f t="shared" si="82"/>
        <v>2.2598870056497189</v>
      </c>
      <c r="AI117" s="224">
        <f t="shared" si="83"/>
        <v>2.3121387283236983</v>
      </c>
      <c r="AJ117" s="224">
        <f t="shared" si="84"/>
        <v>2.3668639053254559</v>
      </c>
      <c r="AK117" s="224">
        <f t="shared" si="85"/>
        <v>2.4242424242424176</v>
      </c>
      <c r="AL117" s="224">
        <f t="shared" si="86"/>
        <v>6.4516129032258007</v>
      </c>
      <c r="AM117" s="224">
        <f t="shared" si="87"/>
        <v>10.714285714285721</v>
      </c>
      <c r="AN117" s="224">
        <f t="shared" si="88"/>
        <v>7.6923076923076872</v>
      </c>
      <c r="AO117" s="224">
        <f t="shared" si="89"/>
        <v>4.0000000000000036</v>
      </c>
      <c r="AP117" s="224">
        <f t="shared" si="90"/>
        <v>2.4590163934426146</v>
      </c>
      <c r="AQ117" s="224">
        <f t="shared" si="91"/>
        <v>7.0175438596491224</v>
      </c>
      <c r="AR117" s="224">
        <f t="shared" si="92"/>
        <v>3.6363636363636154</v>
      </c>
      <c r="AS117" s="224">
        <f t="shared" si="66"/>
        <v>3.7735849056603765</v>
      </c>
      <c r="AT117" s="224">
        <f t="shared" si="67"/>
        <v>6.0000000000000053</v>
      </c>
      <c r="AU117" s="224">
        <f t="shared" si="68"/>
        <v>8.6956521739130377</v>
      </c>
      <c r="AV117" s="224">
        <f t="shared" si="106"/>
        <v>4.5454545454545414</v>
      </c>
      <c r="AW117" s="224">
        <f t="shared" si="107"/>
        <v>3.529411764705892</v>
      </c>
      <c r="AX117" s="224">
        <f t="shared" si="108"/>
        <v>4.9382716049382713</v>
      </c>
      <c r="AY117" s="224">
        <f t="shared" si="109"/>
        <v>5.1948051948051965</v>
      </c>
      <c r="AZ117" s="224">
        <f t="shared" si="110"/>
        <v>5.4794520547945202</v>
      </c>
      <c r="BA117" s="224">
        <f t="shared" si="111"/>
        <v>10.606060606060597</v>
      </c>
      <c r="BB117" s="224">
        <f t="shared" si="112"/>
        <v>10.924369747899165</v>
      </c>
      <c r="BC117" s="224">
        <f t="shared" si="113"/>
        <v>8.1818181818181799</v>
      </c>
      <c r="BD117" s="224">
        <f t="shared" si="114"/>
        <v>1.8518518518518601</v>
      </c>
      <c r="BE117" s="224">
        <f t="shared" si="115"/>
        <v>5.8823529411764719</v>
      </c>
      <c r="BF117" s="224">
        <f t="shared" si="105"/>
        <v>8.5106382978723527</v>
      </c>
      <c r="BG117" s="224">
        <f t="shared" si="80"/>
        <v>5.4483819571210592</v>
      </c>
      <c r="BH117" s="182">
        <f t="shared" si="52"/>
        <v>2.861608762806799</v>
      </c>
    </row>
    <row r="118" spans="1:60" ht="11.25" customHeight="1" x14ac:dyDescent="0.2">
      <c r="A118" s="208" t="s">
        <v>1810</v>
      </c>
      <c r="B118" s="240" t="s">
        <v>696</v>
      </c>
      <c r="C118" s="215">
        <v>1</v>
      </c>
      <c r="D118" s="216">
        <v>0.88</v>
      </c>
      <c r="E118" s="216">
        <v>0.76</v>
      </c>
      <c r="F118" s="216">
        <v>0.66</v>
      </c>
      <c r="G118" s="216">
        <v>0.62</v>
      </c>
      <c r="H118" s="216">
        <v>0.56999999999999995</v>
      </c>
      <c r="I118" s="216">
        <v>0.48</v>
      </c>
      <c r="J118" s="217">
        <v>0.32</v>
      </c>
      <c r="K118" s="217">
        <v>0.24</v>
      </c>
      <c r="L118" s="275">
        <v>0.17</v>
      </c>
      <c r="M118" s="275">
        <v>0.13</v>
      </c>
      <c r="N118" s="275">
        <v>0.09</v>
      </c>
      <c r="O118" s="275">
        <v>0</v>
      </c>
      <c r="P118" s="275"/>
      <c r="Q118" s="275">
        <v>0</v>
      </c>
      <c r="R118" s="235">
        <v>0.3</v>
      </c>
      <c r="S118" s="275"/>
      <c r="T118" s="235">
        <v>0.49</v>
      </c>
      <c r="U118" s="244">
        <v>0.76</v>
      </c>
      <c r="V118" s="244">
        <v>0.745</v>
      </c>
      <c r="W118" s="244">
        <v>0.71</v>
      </c>
      <c r="X118" s="244">
        <v>0.66249999999999998</v>
      </c>
      <c r="Y118" s="244">
        <v>0.61850000000000005</v>
      </c>
      <c r="Z118" s="244">
        <v>0.58399999999999996</v>
      </c>
      <c r="AA118" s="244">
        <v>0.49759999999999999</v>
      </c>
      <c r="AB118" s="244">
        <v>0.40160000000000001</v>
      </c>
      <c r="AC118" s="244">
        <v>0.38080000000000003</v>
      </c>
      <c r="AD118" s="244">
        <v>0.3488</v>
      </c>
      <c r="AE118" s="244">
        <v>0.31519999999999998</v>
      </c>
      <c r="AF118" s="223">
        <f t="shared" si="53"/>
        <v>12.734000000000002</v>
      </c>
      <c r="AG118" s="224">
        <f t="shared" si="81"/>
        <v>13.636363636363647</v>
      </c>
      <c r="AH118" s="224">
        <f t="shared" si="82"/>
        <v>15.789473684210531</v>
      </c>
      <c r="AI118" s="224">
        <f t="shared" si="83"/>
        <v>15.151515151515138</v>
      </c>
      <c r="AJ118" s="224">
        <f t="shared" si="84"/>
        <v>6.4516129032258229</v>
      </c>
      <c r="AK118" s="224">
        <f t="shared" si="85"/>
        <v>8.7719298245614077</v>
      </c>
      <c r="AL118" s="224">
        <f t="shared" si="86"/>
        <v>18.75</v>
      </c>
      <c r="AM118" s="224">
        <f t="shared" si="87"/>
        <v>50</v>
      </c>
      <c r="AN118" s="224">
        <f t="shared" si="88"/>
        <v>33.33333333333335</v>
      </c>
      <c r="AO118" s="224">
        <f t="shared" si="89"/>
        <v>41.176470588235283</v>
      </c>
      <c r="AP118" s="224">
        <f t="shared" si="90"/>
        <v>30.76923076923077</v>
      </c>
      <c r="AQ118" s="224">
        <f t="shared" si="91"/>
        <v>44.444444444444464</v>
      </c>
      <c r="AR118" s="224" t="str">
        <f t="shared" si="92"/>
        <v>n/a</v>
      </c>
      <c r="AS118" s="224" t="str">
        <f t="shared" si="66"/>
        <v>n/a</v>
      </c>
      <c r="AT118" s="224">
        <f t="shared" si="67"/>
        <v>-100</v>
      </c>
      <c r="AU118" s="224">
        <f t="shared" si="68"/>
        <v>-38.775510204081634</v>
      </c>
      <c r="AV118" s="224">
        <f t="shared" si="106"/>
        <v>-35.526315789473685</v>
      </c>
      <c r="AW118" s="224">
        <f t="shared" si="107"/>
        <v>2.0134228187919545</v>
      </c>
      <c r="AX118" s="224">
        <f t="shared" si="108"/>
        <v>4.929577464788748</v>
      </c>
      <c r="AY118" s="224">
        <f t="shared" si="109"/>
        <v>7.1698113207547154</v>
      </c>
      <c r="AZ118" s="224">
        <f t="shared" si="110"/>
        <v>7.1139854486661047</v>
      </c>
      <c r="BA118" s="224">
        <f t="shared" si="111"/>
        <v>5.9075342465753522</v>
      </c>
      <c r="BB118" s="224">
        <f t="shared" si="112"/>
        <v>17.363344051446951</v>
      </c>
      <c r="BC118" s="224">
        <f t="shared" si="113"/>
        <v>23.904382470119522</v>
      </c>
      <c r="BD118" s="224">
        <f t="shared" si="114"/>
        <v>5.4621848739495826</v>
      </c>
      <c r="BE118" s="224">
        <f t="shared" si="115"/>
        <v>9.1743119266055153</v>
      </c>
      <c r="BF118" s="224">
        <f t="shared" si="105"/>
        <v>10.659898477157359</v>
      </c>
      <c r="BG118" s="224">
        <f t="shared" si="80"/>
        <v>8.236291726684204</v>
      </c>
      <c r="BH118" s="182">
        <f t="shared" si="52"/>
        <v>30.763487567655435</v>
      </c>
    </row>
    <row r="119" spans="1:60" ht="11.25" customHeight="1" x14ac:dyDescent="0.2">
      <c r="A119" s="127" t="s">
        <v>227</v>
      </c>
      <c r="B119" s="97" t="s">
        <v>228</v>
      </c>
      <c r="C119" s="215">
        <v>1.8</v>
      </c>
      <c r="D119" s="216">
        <v>1.76</v>
      </c>
      <c r="E119" s="216">
        <v>1.71</v>
      </c>
      <c r="F119" s="216">
        <v>1.67</v>
      </c>
      <c r="G119" s="216">
        <v>1.63</v>
      </c>
      <c r="H119" s="216">
        <v>1.59</v>
      </c>
      <c r="I119" s="216">
        <v>1.55</v>
      </c>
      <c r="J119" s="217">
        <v>1.51</v>
      </c>
      <c r="K119" s="230">
        <v>1.47</v>
      </c>
      <c r="L119" s="216">
        <v>1.4350000000000001</v>
      </c>
      <c r="M119" s="216">
        <v>1.41</v>
      </c>
      <c r="N119" s="216">
        <v>1.375</v>
      </c>
      <c r="O119" s="216">
        <v>1.35</v>
      </c>
      <c r="P119" s="226"/>
      <c r="Q119" s="216">
        <v>1.3</v>
      </c>
      <c r="R119" s="232">
        <v>1.24</v>
      </c>
      <c r="S119" s="226"/>
      <c r="T119" s="223">
        <v>1.18</v>
      </c>
      <c r="U119" s="202">
        <v>1.03</v>
      </c>
      <c r="V119" s="202">
        <v>0.9</v>
      </c>
      <c r="W119" s="202">
        <v>0.82</v>
      </c>
      <c r="X119" s="202">
        <v>0.78</v>
      </c>
      <c r="Y119" s="202">
        <v>0.74</v>
      </c>
      <c r="Z119" s="202">
        <v>0.7</v>
      </c>
      <c r="AA119" s="202">
        <v>0.66</v>
      </c>
      <c r="AB119" s="202">
        <v>0.63</v>
      </c>
      <c r="AC119" s="202">
        <v>0.59</v>
      </c>
      <c r="AD119" s="202">
        <v>0.56000000000000005</v>
      </c>
      <c r="AE119" s="202">
        <v>0.50600000000000001</v>
      </c>
      <c r="AF119" s="223">
        <f t="shared" si="53"/>
        <v>31.895999999999997</v>
      </c>
      <c r="AG119" s="224">
        <f t="shared" si="81"/>
        <v>2.2727272727272707</v>
      </c>
      <c r="AH119" s="224">
        <f t="shared" si="82"/>
        <v>2.9239766081871288</v>
      </c>
      <c r="AI119" s="224">
        <f t="shared" si="83"/>
        <v>2.39520958083832</v>
      </c>
      <c r="AJ119" s="224">
        <f t="shared" si="84"/>
        <v>2.4539877300613577</v>
      </c>
      <c r="AK119" s="224">
        <f t="shared" si="85"/>
        <v>2.5157232704402288</v>
      </c>
      <c r="AL119" s="224">
        <f t="shared" si="86"/>
        <v>2.5806451612903292</v>
      </c>
      <c r="AM119" s="224">
        <f t="shared" si="87"/>
        <v>2.6490066225165476</v>
      </c>
      <c r="AN119" s="224">
        <f t="shared" si="88"/>
        <v>2.7210884353741527</v>
      </c>
      <c r="AO119" s="224">
        <f t="shared" si="89"/>
        <v>2.4390243902439046</v>
      </c>
      <c r="AP119" s="224">
        <f t="shared" si="90"/>
        <v>1.7730496453900901</v>
      </c>
      <c r="AQ119" s="224">
        <f t="shared" si="91"/>
        <v>2.5454545454545396</v>
      </c>
      <c r="AR119" s="224">
        <f t="shared" si="92"/>
        <v>1.8518518518518379</v>
      </c>
      <c r="AS119" s="224">
        <f t="shared" si="66"/>
        <v>3.8461538461538547</v>
      </c>
      <c r="AT119" s="224">
        <f t="shared" si="67"/>
        <v>4.8387096774193505</v>
      </c>
      <c r="AU119" s="224">
        <f t="shared" si="68"/>
        <v>5.0847457627118731</v>
      </c>
      <c r="AV119" s="224">
        <f t="shared" si="106"/>
        <v>14.563106796116498</v>
      </c>
      <c r="AW119" s="224">
        <f t="shared" si="107"/>
        <v>14.444444444444438</v>
      </c>
      <c r="AX119" s="224">
        <f t="shared" si="108"/>
        <v>9.7560975609756184</v>
      </c>
      <c r="AY119" s="224">
        <f t="shared" si="109"/>
        <v>5.12820512820511</v>
      </c>
      <c r="AZ119" s="224">
        <f t="shared" si="110"/>
        <v>5.4054054054054168</v>
      </c>
      <c r="BA119" s="224">
        <f t="shared" si="111"/>
        <v>5.7142857142857162</v>
      </c>
      <c r="BB119" s="224">
        <f t="shared" si="112"/>
        <v>6.0606060606060552</v>
      </c>
      <c r="BC119" s="224">
        <f t="shared" si="113"/>
        <v>4.7619047619047672</v>
      </c>
      <c r="BD119" s="224">
        <f t="shared" si="114"/>
        <v>6.7796610169491567</v>
      </c>
      <c r="BE119" s="224">
        <f t="shared" si="115"/>
        <v>5.3571428571428381</v>
      </c>
      <c r="BF119" s="224">
        <f t="shared" si="105"/>
        <v>10.671936758893285</v>
      </c>
      <c r="BG119" s="224">
        <f t="shared" si="80"/>
        <v>5.059005804061143</v>
      </c>
      <c r="BH119" s="182">
        <f t="shared" si="52"/>
        <v>3.5919419386666327</v>
      </c>
    </row>
    <row r="120" spans="1:60" ht="11.25" customHeight="1" x14ac:dyDescent="0.2">
      <c r="A120" s="236" t="s">
        <v>5594</v>
      </c>
      <c r="B120" s="97" t="s">
        <v>5584</v>
      </c>
      <c r="C120" s="215">
        <v>1.1599999999999999</v>
      </c>
      <c r="D120" s="216">
        <v>1.04</v>
      </c>
      <c r="E120" s="216">
        <v>0.92</v>
      </c>
      <c r="F120" s="216">
        <v>0.8</v>
      </c>
      <c r="G120" s="216">
        <v>0.44999999999999996</v>
      </c>
      <c r="H120" s="231">
        <v>0</v>
      </c>
      <c r="I120" s="231">
        <v>0</v>
      </c>
      <c r="J120" s="254">
        <v>0</v>
      </c>
      <c r="K120" s="228">
        <v>0</v>
      </c>
      <c r="L120" s="231">
        <v>0</v>
      </c>
      <c r="M120" s="231">
        <v>0</v>
      </c>
      <c r="N120" s="231">
        <v>0</v>
      </c>
      <c r="O120" s="231">
        <v>0</v>
      </c>
      <c r="P120" s="237"/>
      <c r="Q120" s="231">
        <v>0</v>
      </c>
      <c r="R120" s="227">
        <v>0</v>
      </c>
      <c r="S120" s="237"/>
      <c r="T120" s="227">
        <v>0</v>
      </c>
      <c r="U120" s="238">
        <v>0</v>
      </c>
      <c r="V120" s="229">
        <v>0</v>
      </c>
      <c r="W120" s="229">
        <v>0</v>
      </c>
      <c r="X120" s="229">
        <v>0</v>
      </c>
      <c r="Y120" s="229">
        <v>0</v>
      </c>
      <c r="Z120" s="229">
        <v>0</v>
      </c>
      <c r="AA120" s="229">
        <v>0</v>
      </c>
      <c r="AB120" s="229">
        <v>0</v>
      </c>
      <c r="AC120" s="229">
        <v>0</v>
      </c>
      <c r="AD120" s="229">
        <v>0</v>
      </c>
      <c r="AE120" s="229">
        <v>0</v>
      </c>
      <c r="AF120" s="223">
        <f t="shared" si="53"/>
        <v>4.37</v>
      </c>
      <c r="AG120" s="224">
        <f t="shared" si="81"/>
        <v>11.538461538461519</v>
      </c>
      <c r="AH120" s="224">
        <f t="shared" si="82"/>
        <v>13.043478260869556</v>
      </c>
      <c r="AI120" s="224">
        <f t="shared" si="83"/>
        <v>14.999999999999991</v>
      </c>
      <c r="AJ120" s="224">
        <f t="shared" si="84"/>
        <v>77.777777777777814</v>
      </c>
      <c r="AK120" s="224" t="str">
        <f t="shared" si="85"/>
        <v>n/a</v>
      </c>
      <c r="AL120" s="224" t="str">
        <f t="shared" si="86"/>
        <v>n/a</v>
      </c>
      <c r="AM120" s="224" t="str">
        <f t="shared" si="87"/>
        <v>n/a</v>
      </c>
      <c r="AN120" s="224" t="str">
        <f t="shared" si="88"/>
        <v>n/a</v>
      </c>
      <c r="AO120" s="224" t="str">
        <f t="shared" si="89"/>
        <v>n/a</v>
      </c>
      <c r="AP120" s="224" t="str">
        <f t="shared" si="90"/>
        <v>n/a</v>
      </c>
      <c r="AQ120" s="224" t="str">
        <f t="shared" si="91"/>
        <v>n/a</v>
      </c>
      <c r="AR120" s="224" t="str">
        <f t="shared" si="92"/>
        <v>n/a</v>
      </c>
      <c r="AS120" s="224" t="str">
        <f t="shared" si="66"/>
        <v>n/a</v>
      </c>
      <c r="AT120" s="224" t="str">
        <f t="shared" si="67"/>
        <v>n/a</v>
      </c>
      <c r="AU120" s="224" t="str">
        <f t="shared" si="68"/>
        <v>n/a</v>
      </c>
      <c r="AV120" s="224" t="str">
        <f t="shared" si="106"/>
        <v>n/a</v>
      </c>
      <c r="AW120" s="224" t="str">
        <f t="shared" si="107"/>
        <v>n/a</v>
      </c>
      <c r="AX120" s="224" t="str">
        <f t="shared" si="108"/>
        <v>n/a</v>
      </c>
      <c r="AY120" s="224" t="str">
        <f t="shared" si="109"/>
        <v>n/a</v>
      </c>
      <c r="AZ120" s="224" t="str">
        <f t="shared" si="110"/>
        <v>n/a</v>
      </c>
      <c r="BA120" s="224" t="str">
        <f t="shared" si="111"/>
        <v>n/a</v>
      </c>
      <c r="BB120" s="224" t="str">
        <f t="shared" si="112"/>
        <v>n/a</v>
      </c>
      <c r="BC120" s="224" t="str">
        <f t="shared" si="113"/>
        <v>n/a</v>
      </c>
      <c r="BD120" s="224" t="str">
        <f t="shared" si="114"/>
        <v>n/a</v>
      </c>
      <c r="BE120" s="224" t="str">
        <f t="shared" si="115"/>
        <v>n/a</v>
      </c>
      <c r="BF120" s="224" t="str">
        <f t="shared" si="105"/>
        <v>n/a</v>
      </c>
      <c r="BG120" s="224">
        <f t="shared" si="80"/>
        <v>29.33992939427722</v>
      </c>
      <c r="BH120" s="182">
        <f t="shared" si="52"/>
        <v>32.322981032185297</v>
      </c>
    </row>
    <row r="121" spans="1:60" ht="11.25" customHeight="1" x14ac:dyDescent="0.2">
      <c r="A121" s="203" t="s">
        <v>1811</v>
      </c>
      <c r="B121" s="119" t="s">
        <v>699</v>
      </c>
      <c r="C121" s="215">
        <v>2.5049999999999999</v>
      </c>
      <c r="D121" s="216">
        <v>2.4849999999999999</v>
      </c>
      <c r="E121" s="216">
        <v>2.39</v>
      </c>
      <c r="F121" s="216">
        <v>2.09</v>
      </c>
      <c r="G121" s="216">
        <v>1.7</v>
      </c>
      <c r="H121" s="216">
        <v>1.54</v>
      </c>
      <c r="I121" s="216">
        <v>1.2649999999999999</v>
      </c>
      <c r="J121" s="217">
        <v>0.92500000000000004</v>
      </c>
      <c r="K121" s="217">
        <v>0.69</v>
      </c>
      <c r="L121" s="218">
        <v>0.48249999999999998</v>
      </c>
      <c r="M121" s="218">
        <v>0.31</v>
      </c>
      <c r="N121" s="218">
        <v>0.19500000000000001</v>
      </c>
      <c r="O121" s="218">
        <v>4.2500000000000003E-2</v>
      </c>
      <c r="P121" s="219"/>
      <c r="Q121" s="255">
        <v>0</v>
      </c>
      <c r="R121" s="220">
        <v>0</v>
      </c>
      <c r="S121" s="219"/>
      <c r="T121" s="221">
        <v>0</v>
      </c>
      <c r="U121" s="222">
        <v>0</v>
      </c>
      <c r="V121" s="222">
        <v>0</v>
      </c>
      <c r="W121" s="222">
        <v>0</v>
      </c>
      <c r="X121" s="222">
        <v>0</v>
      </c>
      <c r="Y121" s="222">
        <v>0</v>
      </c>
      <c r="Z121" s="222">
        <v>0</v>
      </c>
      <c r="AA121" s="222">
        <v>0</v>
      </c>
      <c r="AB121" s="222">
        <v>0</v>
      </c>
      <c r="AC121" s="222">
        <v>0</v>
      </c>
      <c r="AD121" s="222">
        <v>0</v>
      </c>
      <c r="AE121" s="222">
        <v>0</v>
      </c>
      <c r="AF121" s="223">
        <f t="shared" si="53"/>
        <v>16.62</v>
      </c>
      <c r="AG121" s="224">
        <f t="shared" si="81"/>
        <v>0.80482897384306362</v>
      </c>
      <c r="AH121" s="224">
        <f t="shared" si="82"/>
        <v>3.9748953974895196</v>
      </c>
      <c r="AI121" s="224">
        <f t="shared" si="83"/>
        <v>14.354066985645941</v>
      </c>
      <c r="AJ121" s="224">
        <f t="shared" si="84"/>
        <v>22.941176470588221</v>
      </c>
      <c r="AK121" s="224">
        <f t="shared" si="85"/>
        <v>10.389610389610393</v>
      </c>
      <c r="AL121" s="224">
        <f t="shared" si="86"/>
        <v>21.739130434782616</v>
      </c>
      <c r="AM121" s="224">
        <f t="shared" si="87"/>
        <v>36.756756756756737</v>
      </c>
      <c r="AN121" s="224">
        <f t="shared" si="88"/>
        <v>34.057971014492772</v>
      </c>
      <c r="AO121" s="224">
        <f t="shared" si="89"/>
        <v>43.005181347150256</v>
      </c>
      <c r="AP121" s="224">
        <f t="shared" si="90"/>
        <v>55.645161290322577</v>
      </c>
      <c r="AQ121" s="224">
        <f t="shared" si="91"/>
        <v>58.974358974358964</v>
      </c>
      <c r="AR121" s="224">
        <f t="shared" si="92"/>
        <v>358.8235294117647</v>
      </c>
      <c r="AS121" s="224" t="str">
        <f t="shared" si="66"/>
        <v>n/a</v>
      </c>
      <c r="AT121" s="224" t="str">
        <f t="shared" si="67"/>
        <v>n/a</v>
      </c>
      <c r="AU121" s="224" t="str">
        <f t="shared" si="68"/>
        <v>n/a</v>
      </c>
      <c r="AV121" s="224" t="str">
        <f t="shared" si="106"/>
        <v>n/a</v>
      </c>
      <c r="AW121" s="224" t="str">
        <f t="shared" si="107"/>
        <v>n/a</v>
      </c>
      <c r="AX121" s="224" t="str">
        <f t="shared" si="108"/>
        <v>n/a</v>
      </c>
      <c r="AY121" s="224" t="str">
        <f t="shared" si="109"/>
        <v>n/a</v>
      </c>
      <c r="AZ121" s="224" t="str">
        <f t="shared" si="110"/>
        <v>n/a</v>
      </c>
      <c r="BA121" s="224" t="str">
        <f t="shared" si="111"/>
        <v>n/a</v>
      </c>
      <c r="BB121" s="224" t="str">
        <f t="shared" si="112"/>
        <v>n/a</v>
      </c>
      <c r="BC121" s="224" t="str">
        <f t="shared" si="113"/>
        <v>n/a</v>
      </c>
      <c r="BD121" s="224" t="str">
        <f t="shared" si="114"/>
        <v>n/a</v>
      </c>
      <c r="BE121" s="224" t="str">
        <f t="shared" si="115"/>
        <v>n/a</v>
      </c>
      <c r="BF121" s="224" t="str">
        <f t="shared" si="105"/>
        <v>n/a</v>
      </c>
      <c r="BG121" s="224">
        <f t="shared" si="80"/>
        <v>55.122222287233818</v>
      </c>
      <c r="BH121" s="182">
        <f t="shared" si="52"/>
        <v>97.494493974167966</v>
      </c>
    </row>
    <row r="122" spans="1:60" ht="11.25" customHeight="1" x14ac:dyDescent="0.2">
      <c r="A122" s="248" t="s">
        <v>5619</v>
      </c>
      <c r="B122" s="97" t="s">
        <v>5607</v>
      </c>
      <c r="C122" s="215">
        <v>1.5511999999999999</v>
      </c>
      <c r="D122" s="216">
        <v>1.41</v>
      </c>
      <c r="E122" s="216">
        <v>1.1279999999999999</v>
      </c>
      <c r="F122" s="216">
        <v>0.56399999999999995</v>
      </c>
      <c r="G122" s="231">
        <v>0</v>
      </c>
      <c r="H122" s="231">
        <v>0</v>
      </c>
      <c r="I122" s="231">
        <v>0</v>
      </c>
      <c r="J122" s="254">
        <v>0</v>
      </c>
      <c r="K122" s="254">
        <v>0</v>
      </c>
      <c r="L122" s="231">
        <v>0</v>
      </c>
      <c r="M122" s="231">
        <v>0</v>
      </c>
      <c r="N122" s="231">
        <v>0</v>
      </c>
      <c r="O122" s="231">
        <v>0</v>
      </c>
      <c r="P122" s="237"/>
      <c r="Q122" s="231">
        <v>0</v>
      </c>
      <c r="R122" s="227">
        <v>0</v>
      </c>
      <c r="S122" s="237"/>
      <c r="T122" s="227">
        <v>0</v>
      </c>
      <c r="U122" s="238">
        <v>0</v>
      </c>
      <c r="V122" s="229">
        <v>0</v>
      </c>
      <c r="W122" s="229">
        <v>0</v>
      </c>
      <c r="X122" s="229">
        <v>0</v>
      </c>
      <c r="Y122" s="229">
        <v>0</v>
      </c>
      <c r="Z122" s="229">
        <v>0</v>
      </c>
      <c r="AA122" s="229">
        <v>0</v>
      </c>
      <c r="AB122" s="229">
        <v>0</v>
      </c>
      <c r="AC122" s="229">
        <v>0</v>
      </c>
      <c r="AD122" s="229">
        <v>0</v>
      </c>
      <c r="AE122" s="229">
        <v>0</v>
      </c>
      <c r="AF122" s="223">
        <f t="shared" si="53"/>
        <v>4.6532</v>
      </c>
      <c r="AG122" s="224">
        <f t="shared" si="81"/>
        <v>10.014184397163127</v>
      </c>
      <c r="AH122" s="224">
        <f t="shared" si="82"/>
        <v>25</v>
      </c>
      <c r="AI122" s="224">
        <f t="shared" si="83"/>
        <v>100</v>
      </c>
      <c r="AJ122" s="224" t="str">
        <f t="shared" si="84"/>
        <v>n/a</v>
      </c>
      <c r="AK122" s="224" t="str">
        <f t="shared" si="85"/>
        <v>n/a</v>
      </c>
      <c r="AL122" s="224" t="str">
        <f t="shared" si="86"/>
        <v>n/a</v>
      </c>
      <c r="AM122" s="224" t="str">
        <f t="shared" si="87"/>
        <v>n/a</v>
      </c>
      <c r="AN122" s="224" t="str">
        <f t="shared" si="88"/>
        <v>n/a</v>
      </c>
      <c r="AO122" s="224" t="str">
        <f t="shared" si="89"/>
        <v>n/a</v>
      </c>
      <c r="AP122" s="224" t="str">
        <f t="shared" si="90"/>
        <v>n/a</v>
      </c>
      <c r="AQ122" s="224" t="str">
        <f t="shared" si="91"/>
        <v>n/a</v>
      </c>
      <c r="AR122" s="224" t="str">
        <f t="shared" si="92"/>
        <v>n/a</v>
      </c>
      <c r="AS122" s="224" t="str">
        <f t="shared" si="66"/>
        <v>n/a</v>
      </c>
      <c r="AT122" s="224" t="str">
        <f t="shared" si="67"/>
        <v>n/a</v>
      </c>
      <c r="AU122" s="224" t="str">
        <f t="shared" si="68"/>
        <v>n/a</v>
      </c>
      <c r="AV122" s="224" t="str">
        <f t="shared" si="106"/>
        <v>n/a</v>
      </c>
      <c r="AW122" s="224" t="str">
        <f t="shared" si="107"/>
        <v>n/a</v>
      </c>
      <c r="AX122" s="224" t="str">
        <f t="shared" si="108"/>
        <v>n/a</v>
      </c>
      <c r="AY122" s="224" t="str">
        <f t="shared" si="109"/>
        <v>n/a</v>
      </c>
      <c r="AZ122" s="224" t="str">
        <f t="shared" si="110"/>
        <v>n/a</v>
      </c>
      <c r="BA122" s="224" t="str">
        <f t="shared" si="111"/>
        <v>n/a</v>
      </c>
      <c r="BB122" s="224" t="str">
        <f t="shared" si="112"/>
        <v>n/a</v>
      </c>
      <c r="BC122" s="224" t="str">
        <f t="shared" si="113"/>
        <v>n/a</v>
      </c>
      <c r="BD122" s="224" t="str">
        <f t="shared" si="114"/>
        <v>n/a</v>
      </c>
      <c r="BE122" s="224" t="str">
        <f t="shared" si="115"/>
        <v>n/a</v>
      </c>
      <c r="BF122" s="224" t="str">
        <f t="shared" si="105"/>
        <v>n/a</v>
      </c>
      <c r="BG122" s="224">
        <f t="shared" si="80"/>
        <v>45.004728132387704</v>
      </c>
      <c r="BH122" s="182">
        <f t="shared" si="52"/>
        <v>48.213106238501155</v>
      </c>
    </row>
    <row r="123" spans="1:60" ht="11.25" customHeight="1" x14ac:dyDescent="0.2">
      <c r="A123" s="236" t="s">
        <v>1417</v>
      </c>
      <c r="B123" s="97" t="s">
        <v>1418</v>
      </c>
      <c r="C123" s="215">
        <v>0.3</v>
      </c>
      <c r="D123" s="216">
        <v>0.25</v>
      </c>
      <c r="E123" s="216">
        <v>0.23</v>
      </c>
      <c r="F123" s="216">
        <v>0.18</v>
      </c>
      <c r="G123" s="216">
        <v>0.13</v>
      </c>
      <c r="H123" s="216">
        <v>0.03</v>
      </c>
      <c r="I123" s="231">
        <v>0</v>
      </c>
      <c r="J123" s="254">
        <v>0</v>
      </c>
      <c r="K123" s="254">
        <v>0</v>
      </c>
      <c r="L123" s="231">
        <v>0</v>
      </c>
      <c r="M123" s="231">
        <v>0</v>
      </c>
      <c r="N123" s="231">
        <v>0</v>
      </c>
      <c r="O123" s="231">
        <v>0</v>
      </c>
      <c r="P123" s="237"/>
      <c r="Q123" s="231">
        <v>0</v>
      </c>
      <c r="R123" s="227">
        <v>0</v>
      </c>
      <c r="S123" s="237"/>
      <c r="T123" s="227">
        <v>0</v>
      </c>
      <c r="U123" s="238">
        <v>1.3750013750013801</v>
      </c>
      <c r="V123" s="229">
        <v>5.5000055000054999</v>
      </c>
      <c r="W123" s="229">
        <v>8.8000088000088006</v>
      </c>
      <c r="X123" s="229">
        <v>9.9000099000099002</v>
      </c>
      <c r="Y123" s="229">
        <v>9.9000099000099002</v>
      </c>
      <c r="Z123" s="229">
        <v>9.9000099000099002</v>
      </c>
      <c r="AA123" s="229">
        <v>9.9000099000099002</v>
      </c>
      <c r="AB123" s="202">
        <v>9.9000099000099002</v>
      </c>
      <c r="AC123" s="202">
        <v>7.9750079750079701</v>
      </c>
      <c r="AD123" s="202">
        <v>6.6000066000066004</v>
      </c>
      <c r="AE123" s="202">
        <v>2.75000275000275</v>
      </c>
      <c r="AF123" s="223">
        <f t="shared" si="53"/>
        <v>83.620082500082489</v>
      </c>
      <c r="AG123" s="224">
        <f t="shared" si="81"/>
        <v>19.999999999999996</v>
      </c>
      <c r="AH123" s="224">
        <f t="shared" si="82"/>
        <v>8.6956521739130377</v>
      </c>
      <c r="AI123" s="224">
        <f t="shared" si="83"/>
        <v>27.777777777777789</v>
      </c>
      <c r="AJ123" s="224">
        <f t="shared" si="84"/>
        <v>38.46153846153846</v>
      </c>
      <c r="AK123" s="224">
        <f t="shared" si="85"/>
        <v>333.33333333333337</v>
      </c>
      <c r="AL123" s="224" t="str">
        <f t="shared" si="86"/>
        <v>n/a</v>
      </c>
      <c r="AM123" s="224" t="str">
        <f t="shared" si="87"/>
        <v>n/a</v>
      </c>
      <c r="AN123" s="224" t="str">
        <f t="shared" si="88"/>
        <v>n/a</v>
      </c>
      <c r="AO123" s="224" t="str">
        <f t="shared" si="89"/>
        <v>n/a</v>
      </c>
      <c r="AP123" s="224" t="str">
        <f t="shared" si="90"/>
        <v>n/a</v>
      </c>
      <c r="AQ123" s="224" t="str">
        <f t="shared" si="91"/>
        <v>n/a</v>
      </c>
      <c r="AR123" s="224" t="str">
        <f t="shared" si="92"/>
        <v>n/a</v>
      </c>
      <c r="AS123" s="224" t="str">
        <f t="shared" si="66"/>
        <v>n/a</v>
      </c>
      <c r="AT123" s="224" t="str">
        <f t="shared" si="67"/>
        <v>n/a</v>
      </c>
      <c r="AU123" s="224" t="str">
        <f t="shared" si="68"/>
        <v>n/a</v>
      </c>
      <c r="AV123" s="224">
        <f t="shared" si="106"/>
        <v>-100</v>
      </c>
      <c r="AW123" s="224">
        <f t="shared" si="107"/>
        <v>-74.999999999999915</v>
      </c>
      <c r="AX123" s="224">
        <f t="shared" si="108"/>
        <v>-37.5</v>
      </c>
      <c r="AY123" s="224">
        <f t="shared" si="109"/>
        <v>-11.111111111111105</v>
      </c>
      <c r="AZ123" s="224">
        <f t="shared" si="110"/>
        <v>0</v>
      </c>
      <c r="BA123" s="224">
        <f t="shared" si="111"/>
        <v>0</v>
      </c>
      <c r="BB123" s="224">
        <f t="shared" si="112"/>
        <v>0</v>
      </c>
      <c r="BC123" s="224">
        <f t="shared" si="113"/>
        <v>0</v>
      </c>
      <c r="BD123" s="224">
        <f t="shared" si="114"/>
        <v>24.137931034482829</v>
      </c>
      <c r="BE123" s="224">
        <f t="shared" si="115"/>
        <v>20.833333333333258</v>
      </c>
      <c r="BF123" s="224">
        <f t="shared" si="105"/>
        <v>140.00000000000003</v>
      </c>
      <c r="BG123" s="224">
        <f t="shared" si="80"/>
        <v>24.351778437704233</v>
      </c>
      <c r="BH123" s="182">
        <f t="shared" si="52"/>
        <v>97.33819011748092</v>
      </c>
    </row>
    <row r="124" spans="1:60" ht="11.25" customHeight="1" x14ac:dyDescent="0.2">
      <c r="A124" s="208" t="s">
        <v>1812</v>
      </c>
      <c r="B124" s="240" t="s">
        <v>701</v>
      </c>
      <c r="C124" s="215">
        <v>1.82</v>
      </c>
      <c r="D124" s="216">
        <v>1.76</v>
      </c>
      <c r="E124" s="216">
        <v>1.74</v>
      </c>
      <c r="F124" s="216">
        <v>1.62</v>
      </c>
      <c r="G124" s="216">
        <v>1.56</v>
      </c>
      <c r="H124" s="216">
        <v>1.52</v>
      </c>
      <c r="I124" s="216">
        <v>1.48</v>
      </c>
      <c r="J124" s="217">
        <v>1.38</v>
      </c>
      <c r="K124" s="217">
        <v>1.32</v>
      </c>
      <c r="L124" s="241">
        <v>1.28</v>
      </c>
      <c r="M124" s="259">
        <v>1.2</v>
      </c>
      <c r="N124" s="241">
        <v>1.18</v>
      </c>
      <c r="O124" s="259">
        <v>1.1599999999999999</v>
      </c>
      <c r="P124" s="249"/>
      <c r="Q124" s="241">
        <v>1.05</v>
      </c>
      <c r="R124" s="250">
        <v>1</v>
      </c>
      <c r="S124" s="249"/>
      <c r="T124" s="251">
        <v>1</v>
      </c>
      <c r="U124" s="245">
        <v>1.1200000000000001</v>
      </c>
      <c r="V124" s="245">
        <v>1.24</v>
      </c>
      <c r="W124" s="244">
        <v>1.24</v>
      </c>
      <c r="X124" s="244">
        <v>1.1200000000000001</v>
      </c>
      <c r="Y124" s="244">
        <v>0.97</v>
      </c>
      <c r="Z124" s="244">
        <v>0.86</v>
      </c>
      <c r="AA124" s="244">
        <v>0.68</v>
      </c>
      <c r="AB124" s="244">
        <v>0.61</v>
      </c>
      <c r="AC124" s="244">
        <v>0.56999999999999995</v>
      </c>
      <c r="AD124" s="244">
        <v>0.52</v>
      </c>
      <c r="AE124" s="244">
        <v>0.47</v>
      </c>
      <c r="AF124" s="223">
        <f t="shared" si="53"/>
        <v>31.469999999999995</v>
      </c>
      <c r="AG124" s="224">
        <f t="shared" si="81"/>
        <v>3.4090909090909172</v>
      </c>
      <c r="AH124" s="224">
        <f t="shared" si="82"/>
        <v>1.1494252873563315</v>
      </c>
      <c r="AI124" s="224">
        <f t="shared" si="83"/>
        <v>7.4074074074073959</v>
      </c>
      <c r="AJ124" s="224">
        <f t="shared" si="84"/>
        <v>3.8461538461538547</v>
      </c>
      <c r="AK124" s="224">
        <f t="shared" si="85"/>
        <v>2.6315789473684292</v>
      </c>
      <c r="AL124" s="224">
        <f t="shared" si="86"/>
        <v>2.7027027027026973</v>
      </c>
      <c r="AM124" s="224">
        <f t="shared" si="87"/>
        <v>7.2463768115942129</v>
      </c>
      <c r="AN124" s="224">
        <f t="shared" si="88"/>
        <v>4.5454545454545414</v>
      </c>
      <c r="AO124" s="224">
        <f t="shared" si="89"/>
        <v>3.125</v>
      </c>
      <c r="AP124" s="224">
        <f t="shared" si="90"/>
        <v>6.6666666666666652</v>
      </c>
      <c r="AQ124" s="224">
        <f t="shared" si="91"/>
        <v>1.6949152542372836</v>
      </c>
      <c r="AR124" s="224">
        <f t="shared" si="92"/>
        <v>1.7241379310344751</v>
      </c>
      <c r="AS124" s="224">
        <f t="shared" si="66"/>
        <v>10.47619047619046</v>
      </c>
      <c r="AT124" s="224">
        <f t="shared" si="67"/>
        <v>5.0000000000000044</v>
      </c>
      <c r="AU124" s="224">
        <f t="shared" si="68"/>
        <v>0</v>
      </c>
      <c r="AV124" s="224">
        <f t="shared" si="106"/>
        <v>-10.714285714285721</v>
      </c>
      <c r="AW124" s="224">
        <f t="shared" si="107"/>
        <v>-9.6774193548387011</v>
      </c>
      <c r="AX124" s="224">
        <f t="shared" si="108"/>
        <v>0</v>
      </c>
      <c r="AY124" s="224">
        <f t="shared" si="109"/>
        <v>10.714285714285698</v>
      </c>
      <c r="AZ124" s="224">
        <f t="shared" si="110"/>
        <v>15.463917525773208</v>
      </c>
      <c r="BA124" s="224">
        <f t="shared" si="111"/>
        <v>12.790697674418606</v>
      </c>
      <c r="BB124" s="224">
        <f t="shared" si="112"/>
        <v>26.470588235294112</v>
      </c>
      <c r="BC124" s="224">
        <f t="shared" si="113"/>
        <v>11.475409836065587</v>
      </c>
      <c r="BD124" s="224">
        <f t="shared" si="114"/>
        <v>7.0175438596491224</v>
      </c>
      <c r="BE124" s="224">
        <f t="shared" si="115"/>
        <v>9.6153846153846025</v>
      </c>
      <c r="BF124" s="224">
        <f t="shared" si="105"/>
        <v>10.638297872340431</v>
      </c>
      <c r="BG124" s="224">
        <f t="shared" si="80"/>
        <v>5.593058501897854</v>
      </c>
      <c r="BH124" s="182">
        <f t="shared" si="52"/>
        <v>7.3883792957193561</v>
      </c>
    </row>
    <row r="125" spans="1:60" ht="11.25" customHeight="1" x14ac:dyDescent="0.2">
      <c r="A125" s="203" t="s">
        <v>1813</v>
      </c>
      <c r="B125" s="119" t="s">
        <v>230</v>
      </c>
      <c r="C125" s="215">
        <v>3.95</v>
      </c>
      <c r="D125" s="216">
        <v>3.74</v>
      </c>
      <c r="E125" s="216">
        <v>3.58</v>
      </c>
      <c r="F125" s="216">
        <v>3.24</v>
      </c>
      <c r="G125" s="216">
        <v>2.94</v>
      </c>
      <c r="H125" s="216">
        <v>2.85</v>
      </c>
      <c r="I125" s="216">
        <v>2.8</v>
      </c>
      <c r="J125" s="217">
        <v>2.58</v>
      </c>
      <c r="K125" s="230">
        <v>2.25</v>
      </c>
      <c r="L125" s="216">
        <v>2.15</v>
      </c>
      <c r="M125" s="216">
        <v>2.1</v>
      </c>
      <c r="N125" s="216">
        <v>2.0299999999999998</v>
      </c>
      <c r="O125" s="216">
        <v>1.98</v>
      </c>
      <c r="P125" s="226"/>
      <c r="Q125" s="216">
        <v>1.9</v>
      </c>
      <c r="R125" s="232">
        <v>1.83</v>
      </c>
      <c r="S125" s="277"/>
      <c r="T125" s="223">
        <v>1.78</v>
      </c>
      <c r="U125" s="202">
        <v>1.71</v>
      </c>
      <c r="V125" s="202">
        <v>1.66</v>
      </c>
      <c r="W125" s="202">
        <v>1.54</v>
      </c>
      <c r="X125" s="202">
        <v>1.32</v>
      </c>
      <c r="Y125" s="202">
        <v>1.165</v>
      </c>
      <c r="Z125" s="202">
        <v>1.0349999999999999</v>
      </c>
      <c r="AA125" s="202">
        <v>0.94</v>
      </c>
      <c r="AB125" s="202">
        <v>0.875</v>
      </c>
      <c r="AC125" s="202">
        <v>0.84</v>
      </c>
      <c r="AD125" s="202">
        <v>0.76</v>
      </c>
      <c r="AE125" s="202">
        <v>0.67500000000000004</v>
      </c>
      <c r="AF125" s="223">
        <f t="shared" si="53"/>
        <v>54.219999999999985</v>
      </c>
      <c r="AG125" s="224">
        <f t="shared" si="81"/>
        <v>5.6149732620320858</v>
      </c>
      <c r="AH125" s="224">
        <f t="shared" si="82"/>
        <v>4.4692737430167551</v>
      </c>
      <c r="AI125" s="224">
        <f t="shared" si="83"/>
        <v>10.493827160493829</v>
      </c>
      <c r="AJ125" s="224">
        <f t="shared" si="84"/>
        <v>10.204081632653072</v>
      </c>
      <c r="AK125" s="224">
        <f t="shared" si="85"/>
        <v>3.1578947368420929</v>
      </c>
      <c r="AL125" s="224">
        <f t="shared" si="86"/>
        <v>1.7857142857143016</v>
      </c>
      <c r="AM125" s="224">
        <f t="shared" si="87"/>
        <v>8.5271317829457303</v>
      </c>
      <c r="AN125" s="224">
        <f t="shared" si="88"/>
        <v>14.666666666666671</v>
      </c>
      <c r="AO125" s="224">
        <f t="shared" si="89"/>
        <v>4.6511627906976827</v>
      </c>
      <c r="AP125" s="224">
        <f t="shared" si="90"/>
        <v>2.3809523809523725</v>
      </c>
      <c r="AQ125" s="224">
        <f t="shared" si="91"/>
        <v>3.4482758620689724</v>
      </c>
      <c r="AR125" s="224">
        <f t="shared" si="92"/>
        <v>2.5252525252525082</v>
      </c>
      <c r="AS125" s="224">
        <f t="shared" si="66"/>
        <v>4.2105263157894868</v>
      </c>
      <c r="AT125" s="224">
        <f t="shared" si="67"/>
        <v>3.82513661202184</v>
      </c>
      <c r="AU125" s="224">
        <f t="shared" si="68"/>
        <v>2.8089887640449396</v>
      </c>
      <c r="AV125" s="224">
        <f t="shared" si="106"/>
        <v>4.0935672514619936</v>
      </c>
      <c r="AW125" s="224">
        <f t="shared" si="107"/>
        <v>3.0120481927710774</v>
      </c>
      <c r="AX125" s="224">
        <f t="shared" si="108"/>
        <v>7.7922077922077948</v>
      </c>
      <c r="AY125" s="224">
        <f t="shared" si="109"/>
        <v>16.666666666666675</v>
      </c>
      <c r="AZ125" s="224">
        <f t="shared" si="110"/>
        <v>13.30472103004292</v>
      </c>
      <c r="BA125" s="224">
        <f t="shared" si="111"/>
        <v>12.560386473429963</v>
      </c>
      <c r="BB125" s="224">
        <f t="shared" si="112"/>
        <v>10.106382978723394</v>
      </c>
      <c r="BC125" s="224">
        <f t="shared" si="113"/>
        <v>7.4285714285714288</v>
      </c>
      <c r="BD125" s="224">
        <f t="shared" si="114"/>
        <v>4.1666666666666741</v>
      </c>
      <c r="BE125" s="224">
        <f t="shared" si="115"/>
        <v>10.526315789473673</v>
      </c>
      <c r="BF125" s="224">
        <f t="shared" si="105"/>
        <v>12.592592592592577</v>
      </c>
      <c r="BG125" s="224">
        <f t="shared" si="80"/>
        <v>7.1161532839923263</v>
      </c>
      <c r="BH125" s="182">
        <f t="shared" si="52"/>
        <v>4.3776038001548665</v>
      </c>
    </row>
    <row r="126" spans="1:60" ht="11.25" customHeight="1" x14ac:dyDescent="0.2">
      <c r="A126" s="127" t="s">
        <v>702</v>
      </c>
      <c r="B126" s="97" t="s">
        <v>703</v>
      </c>
      <c r="C126" s="215">
        <v>0.32500000000000001</v>
      </c>
      <c r="D126" s="216">
        <v>0.30499999999999999</v>
      </c>
      <c r="E126" s="216">
        <v>0.28499999999999998</v>
      </c>
      <c r="F126" s="216">
        <v>0.26500000000000001</v>
      </c>
      <c r="G126" s="216">
        <v>0.245</v>
      </c>
      <c r="H126" s="216">
        <v>0.22500000000000001</v>
      </c>
      <c r="I126" s="217">
        <v>0.20499999999999999</v>
      </c>
      <c r="J126" s="217">
        <v>0.185</v>
      </c>
      <c r="K126" s="223">
        <v>0.16750000000000001</v>
      </c>
      <c r="L126" s="217">
        <v>0.14749999999999999</v>
      </c>
      <c r="M126" s="217">
        <v>0.105</v>
      </c>
      <c r="N126" s="254">
        <v>0</v>
      </c>
      <c r="O126" s="254">
        <v>0</v>
      </c>
      <c r="P126" s="217"/>
      <c r="Q126" s="217">
        <v>0.1075</v>
      </c>
      <c r="R126" s="223">
        <v>0.09</v>
      </c>
      <c r="S126" s="223"/>
      <c r="T126" s="228">
        <v>6.25E-2</v>
      </c>
      <c r="U126" s="229">
        <v>7.4999999999999997E-2</v>
      </c>
      <c r="V126" s="202">
        <v>0.11749999999999999</v>
      </c>
      <c r="W126" s="202">
        <v>8.5000000000000006E-2</v>
      </c>
      <c r="X126" s="202">
        <v>8.2500000000000004E-2</v>
      </c>
      <c r="Y126" s="202">
        <v>0.08</v>
      </c>
      <c r="Z126" s="202">
        <v>7.0000000000000007E-2</v>
      </c>
      <c r="AA126" s="202">
        <v>4.4999999999999998E-2</v>
      </c>
      <c r="AB126" s="229">
        <v>0</v>
      </c>
      <c r="AC126" s="229">
        <v>0</v>
      </c>
      <c r="AD126" s="229">
        <v>0</v>
      </c>
      <c r="AE126" s="229">
        <v>0</v>
      </c>
      <c r="AF126" s="223">
        <f t="shared" si="53"/>
        <v>3.2750000000000004</v>
      </c>
      <c r="AG126" s="224">
        <f t="shared" si="81"/>
        <v>6.5573770491803351</v>
      </c>
      <c r="AH126" s="224">
        <f t="shared" si="82"/>
        <v>7.0175438596491224</v>
      </c>
      <c r="AI126" s="224">
        <f t="shared" si="83"/>
        <v>7.5471698113207308</v>
      </c>
      <c r="AJ126" s="224">
        <f t="shared" si="84"/>
        <v>8.163265306122458</v>
      </c>
      <c r="AK126" s="224">
        <f t="shared" si="85"/>
        <v>8.8888888888888786</v>
      </c>
      <c r="AL126" s="224">
        <f t="shared" si="86"/>
        <v>9.7560975609756184</v>
      </c>
      <c r="AM126" s="224">
        <f t="shared" si="87"/>
        <v>10.810810810810811</v>
      </c>
      <c r="AN126" s="224">
        <f t="shared" si="88"/>
        <v>10.447761194029837</v>
      </c>
      <c r="AO126" s="224">
        <f t="shared" si="89"/>
        <v>13.559322033898313</v>
      </c>
      <c r="AP126" s="224">
        <f t="shared" si="90"/>
        <v>40.476190476190467</v>
      </c>
      <c r="AQ126" s="224" t="str">
        <f t="shared" si="91"/>
        <v>n/a</v>
      </c>
      <c r="AR126" s="224" t="str">
        <f t="shared" si="92"/>
        <v>n/a</v>
      </c>
      <c r="AS126" s="224">
        <f t="shared" si="66"/>
        <v>-100</v>
      </c>
      <c r="AT126" s="224">
        <f t="shared" si="67"/>
        <v>19.444444444444443</v>
      </c>
      <c r="AU126" s="224">
        <f t="shared" si="68"/>
        <v>43.999999999999993</v>
      </c>
      <c r="AV126" s="224">
        <f t="shared" si="106"/>
        <v>-16.666666666666664</v>
      </c>
      <c r="AW126" s="224">
        <f t="shared" si="107"/>
        <v>-36.170212765957444</v>
      </c>
      <c r="AX126" s="224">
        <f t="shared" si="108"/>
        <v>38.235294117647037</v>
      </c>
      <c r="AY126" s="224">
        <f t="shared" si="109"/>
        <v>3.0303030303030276</v>
      </c>
      <c r="AZ126" s="224">
        <f t="shared" si="110"/>
        <v>3.125</v>
      </c>
      <c r="BA126" s="224">
        <f t="shared" si="111"/>
        <v>14.285714285714279</v>
      </c>
      <c r="BB126" s="224">
        <f t="shared" si="112"/>
        <v>55.555555555555578</v>
      </c>
      <c r="BC126" s="224" t="str">
        <f t="shared" si="113"/>
        <v>n/a</v>
      </c>
      <c r="BD126" s="224" t="str">
        <f t="shared" si="114"/>
        <v>n/a</v>
      </c>
      <c r="BE126" s="224" t="str">
        <f t="shared" si="115"/>
        <v>n/a</v>
      </c>
      <c r="BF126" s="224" t="str">
        <f t="shared" si="105"/>
        <v>n/a</v>
      </c>
      <c r="BG126" s="224">
        <f t="shared" si="80"/>
        <v>7.4031929496053408</v>
      </c>
      <c r="BH126" s="182">
        <f t="shared" si="52"/>
        <v>32.455341594975735</v>
      </c>
    </row>
    <row r="127" spans="1:60" ht="11.25" customHeight="1" x14ac:dyDescent="0.2">
      <c r="A127" s="147" t="s">
        <v>1814</v>
      </c>
      <c r="B127" s="119" t="s">
        <v>705</v>
      </c>
      <c r="C127" s="215">
        <v>3.24</v>
      </c>
      <c r="D127" s="216">
        <v>2.9350000000000001</v>
      </c>
      <c r="E127" s="216">
        <v>2.665</v>
      </c>
      <c r="F127" s="216">
        <v>2.4500000000000002</v>
      </c>
      <c r="G127" s="216">
        <v>2.3199999999999998</v>
      </c>
      <c r="H127" s="216">
        <v>2.2799999999999998</v>
      </c>
      <c r="I127" s="216">
        <v>2.16</v>
      </c>
      <c r="J127" s="217">
        <v>1.91</v>
      </c>
      <c r="K127" s="217">
        <v>1.75</v>
      </c>
      <c r="L127" s="218">
        <v>1.71</v>
      </c>
      <c r="M127" s="218">
        <v>1.66</v>
      </c>
      <c r="N127" s="218">
        <v>1.57</v>
      </c>
      <c r="O127" s="218">
        <v>1.46</v>
      </c>
      <c r="P127" s="219"/>
      <c r="Q127" s="218">
        <v>1.4</v>
      </c>
      <c r="R127" s="220">
        <v>1.36</v>
      </c>
      <c r="S127" s="219"/>
      <c r="T127" s="221">
        <v>1.36</v>
      </c>
      <c r="U127" s="247">
        <v>1.36</v>
      </c>
      <c r="V127" s="247">
        <v>1.33</v>
      </c>
      <c r="W127" s="247">
        <v>1.21</v>
      </c>
      <c r="X127" s="247">
        <v>1.0900000000000001</v>
      </c>
      <c r="Y127" s="247">
        <v>0.97</v>
      </c>
      <c r="Z127" s="247">
        <v>0.86</v>
      </c>
      <c r="AA127" s="247">
        <v>0.75</v>
      </c>
      <c r="AB127" s="247">
        <v>0.3</v>
      </c>
      <c r="AC127" s="222">
        <v>0</v>
      </c>
      <c r="AD127" s="222">
        <v>0.44</v>
      </c>
      <c r="AE127" s="247">
        <v>0.8</v>
      </c>
      <c r="AF127" s="223">
        <f t="shared" si="53"/>
        <v>41.339999999999989</v>
      </c>
      <c r="AG127" s="224">
        <f t="shared" si="81"/>
        <v>10.391822827938668</v>
      </c>
      <c r="AH127" s="224">
        <f t="shared" si="82"/>
        <v>10.131332082551591</v>
      </c>
      <c r="AI127" s="224">
        <f t="shared" si="83"/>
        <v>8.7755102040816269</v>
      </c>
      <c r="AJ127" s="224">
        <f t="shared" si="84"/>
        <v>5.6034482758620774</v>
      </c>
      <c r="AK127" s="224">
        <f t="shared" si="85"/>
        <v>1.7543859649122862</v>
      </c>
      <c r="AL127" s="224">
        <f t="shared" si="86"/>
        <v>5.5555555555555358</v>
      </c>
      <c r="AM127" s="224">
        <f t="shared" si="87"/>
        <v>13.089005235602102</v>
      </c>
      <c r="AN127" s="224">
        <f t="shared" si="88"/>
        <v>9.1428571428571423</v>
      </c>
      <c r="AO127" s="224">
        <f t="shared" si="89"/>
        <v>2.3391812865497075</v>
      </c>
      <c r="AP127" s="224">
        <f t="shared" si="90"/>
        <v>3.0120481927710774</v>
      </c>
      <c r="AQ127" s="224">
        <f t="shared" si="91"/>
        <v>5.7324840764331197</v>
      </c>
      <c r="AR127" s="224">
        <f t="shared" si="92"/>
        <v>7.5342465753424737</v>
      </c>
      <c r="AS127" s="224">
        <f t="shared" si="66"/>
        <v>4.2857142857142927</v>
      </c>
      <c r="AT127" s="224">
        <f t="shared" si="67"/>
        <v>2.9411764705882248</v>
      </c>
      <c r="AU127" s="224">
        <f t="shared" si="68"/>
        <v>0</v>
      </c>
      <c r="AV127" s="224">
        <f t="shared" si="106"/>
        <v>0</v>
      </c>
      <c r="AW127" s="224">
        <f t="shared" si="107"/>
        <v>2.2556390977443552</v>
      </c>
      <c r="AX127" s="224">
        <f t="shared" si="108"/>
        <v>9.9173553719008378</v>
      </c>
      <c r="AY127" s="224">
        <f t="shared" si="109"/>
        <v>11.009174311926584</v>
      </c>
      <c r="AZ127" s="224">
        <f t="shared" si="110"/>
        <v>12.371134020618557</v>
      </c>
      <c r="BA127" s="224">
        <f t="shared" si="111"/>
        <v>12.790697674418606</v>
      </c>
      <c r="BB127" s="224">
        <f t="shared" si="112"/>
        <v>14.666666666666671</v>
      </c>
      <c r="BC127" s="224">
        <f t="shared" si="113"/>
        <v>150</v>
      </c>
      <c r="BD127" s="224" t="str">
        <f t="shared" si="114"/>
        <v>n/a</v>
      </c>
      <c r="BE127" s="224">
        <f t="shared" si="115"/>
        <v>-100</v>
      </c>
      <c r="BF127" s="224">
        <f t="shared" si="105"/>
        <v>-45.000000000000007</v>
      </c>
      <c r="BG127" s="224">
        <f t="shared" si="80"/>
        <v>6.3319774128014208</v>
      </c>
      <c r="BH127" s="182">
        <f t="shared" si="52"/>
        <v>38.198025522072179</v>
      </c>
    </row>
    <row r="128" spans="1:60" ht="11.25" customHeight="1" x14ac:dyDescent="0.2">
      <c r="A128" s="291" t="s">
        <v>1815</v>
      </c>
      <c r="B128" s="97" t="s">
        <v>707</v>
      </c>
      <c r="C128" s="215">
        <v>1.885</v>
      </c>
      <c r="D128" s="216">
        <v>1.845</v>
      </c>
      <c r="E128" s="216">
        <v>1.8049999999999999</v>
      </c>
      <c r="F128" s="216">
        <v>1.7649999999999999</v>
      </c>
      <c r="G128" s="216">
        <v>1.7250000000000001</v>
      </c>
      <c r="H128" s="216">
        <v>1.6850000000000001</v>
      </c>
      <c r="I128" s="216">
        <v>1.645</v>
      </c>
      <c r="J128" s="217">
        <v>1.605</v>
      </c>
      <c r="K128" s="217">
        <v>1.5649999999999999</v>
      </c>
      <c r="L128" s="216">
        <v>1.5249999999999999</v>
      </c>
      <c r="M128" s="216">
        <v>0.51700000000000002</v>
      </c>
      <c r="N128" s="231">
        <v>0</v>
      </c>
      <c r="O128" s="231">
        <v>0</v>
      </c>
      <c r="P128" s="226"/>
      <c r="Q128" s="231">
        <v>0</v>
      </c>
      <c r="R128" s="227">
        <v>0</v>
      </c>
      <c r="S128" s="226"/>
      <c r="T128" s="228">
        <v>0</v>
      </c>
      <c r="U128" s="229">
        <v>0</v>
      </c>
      <c r="V128" s="229">
        <v>0</v>
      </c>
      <c r="W128" s="229">
        <v>0</v>
      </c>
      <c r="X128" s="229">
        <v>0</v>
      </c>
      <c r="Y128" s="229">
        <v>0</v>
      </c>
      <c r="Z128" s="229">
        <v>0</v>
      </c>
      <c r="AA128" s="229">
        <v>0</v>
      </c>
      <c r="AB128" s="229">
        <v>0</v>
      </c>
      <c r="AC128" s="229">
        <v>0</v>
      </c>
      <c r="AD128" s="229">
        <v>0</v>
      </c>
      <c r="AE128" s="229">
        <v>0</v>
      </c>
      <c r="AF128" s="223">
        <f t="shared" si="53"/>
        <v>17.567</v>
      </c>
      <c r="AG128" s="224">
        <f t="shared" si="81"/>
        <v>2.168021680216814</v>
      </c>
      <c r="AH128" s="224">
        <f t="shared" si="82"/>
        <v>2.2160664819944609</v>
      </c>
      <c r="AI128" s="224">
        <f t="shared" si="83"/>
        <v>2.2662889518413554</v>
      </c>
      <c r="AJ128" s="224">
        <f t="shared" si="84"/>
        <v>2.3188405797101241</v>
      </c>
      <c r="AK128" s="224">
        <f t="shared" si="85"/>
        <v>2.3738872403560762</v>
      </c>
      <c r="AL128" s="224">
        <f t="shared" si="86"/>
        <v>2.4316109422492405</v>
      </c>
      <c r="AM128" s="224">
        <f t="shared" si="87"/>
        <v>2.4922118380062308</v>
      </c>
      <c r="AN128" s="224">
        <f t="shared" si="88"/>
        <v>2.5559105431310014</v>
      </c>
      <c r="AO128" s="224">
        <f t="shared" si="89"/>
        <v>2.6229508196721429</v>
      </c>
      <c r="AP128" s="224">
        <f t="shared" si="90"/>
        <v>194.97098646034812</v>
      </c>
      <c r="AQ128" s="224" t="str">
        <f t="shared" si="91"/>
        <v>n/a</v>
      </c>
      <c r="AR128" s="224" t="str">
        <f t="shared" si="92"/>
        <v>n/a</v>
      </c>
      <c r="AS128" s="224" t="str">
        <f t="shared" si="66"/>
        <v>n/a</v>
      </c>
      <c r="AT128" s="224" t="str">
        <f t="shared" si="67"/>
        <v>n/a</v>
      </c>
      <c r="AU128" s="224" t="str">
        <f t="shared" si="68"/>
        <v>n/a</v>
      </c>
      <c r="AV128" s="224" t="str">
        <f t="shared" si="106"/>
        <v>n/a</v>
      </c>
      <c r="AW128" s="224" t="str">
        <f t="shared" si="107"/>
        <v>n/a</v>
      </c>
      <c r="AX128" s="224" t="str">
        <f t="shared" si="108"/>
        <v>n/a</v>
      </c>
      <c r="AY128" s="224" t="str">
        <f t="shared" si="109"/>
        <v>n/a</v>
      </c>
      <c r="AZ128" s="224" t="str">
        <f t="shared" si="110"/>
        <v>n/a</v>
      </c>
      <c r="BA128" s="224" t="str">
        <f t="shared" si="111"/>
        <v>n/a</v>
      </c>
      <c r="BB128" s="224" t="str">
        <f t="shared" si="112"/>
        <v>n/a</v>
      </c>
      <c r="BC128" s="224" t="str">
        <f t="shared" si="113"/>
        <v>n/a</v>
      </c>
      <c r="BD128" s="224" t="str">
        <f t="shared" si="114"/>
        <v>n/a</v>
      </c>
      <c r="BE128" s="224" t="str">
        <f t="shared" si="115"/>
        <v>n/a</v>
      </c>
      <c r="BF128" s="224" t="str">
        <f t="shared" si="105"/>
        <v>n/a</v>
      </c>
      <c r="BG128" s="224">
        <f t="shared" si="80"/>
        <v>21.641677553752555</v>
      </c>
      <c r="BH128" s="182">
        <f t="shared" si="52"/>
        <v>60.901887934409103</v>
      </c>
    </row>
    <row r="129" spans="1:60" ht="11.25" customHeight="1" x14ac:dyDescent="0.2">
      <c r="A129" s="127" t="s">
        <v>1816</v>
      </c>
      <c r="B129" s="97" t="s">
        <v>232</v>
      </c>
      <c r="C129" s="215">
        <v>1.18</v>
      </c>
      <c r="D129" s="216">
        <v>1.135</v>
      </c>
      <c r="E129" s="216">
        <v>1.0900000000000001</v>
      </c>
      <c r="F129" s="216">
        <v>1.05</v>
      </c>
      <c r="G129" s="216">
        <v>1.01</v>
      </c>
      <c r="H129" s="216">
        <v>0.96</v>
      </c>
      <c r="I129" s="216">
        <v>0.91</v>
      </c>
      <c r="J129" s="217">
        <v>0.872</v>
      </c>
      <c r="K129" s="217">
        <v>0.76</v>
      </c>
      <c r="L129" s="216">
        <v>0.71</v>
      </c>
      <c r="M129" s="216">
        <v>0.67</v>
      </c>
      <c r="N129" s="216">
        <v>0.62</v>
      </c>
      <c r="O129" s="216">
        <v>0.56000000000000005</v>
      </c>
      <c r="P129" s="226"/>
      <c r="Q129" s="216">
        <v>0.48</v>
      </c>
      <c r="R129" s="232">
        <v>0.34</v>
      </c>
      <c r="S129" s="226"/>
      <c r="T129" s="223">
        <v>0.155</v>
      </c>
      <c r="U129" s="202">
        <v>0.115</v>
      </c>
      <c r="V129" s="202">
        <v>8.5000000000000006E-2</v>
      </c>
      <c r="W129" s="202">
        <v>7.4999999999999997E-2</v>
      </c>
      <c r="X129" s="202">
        <v>6.5000000000000002E-2</v>
      </c>
      <c r="Y129" s="229">
        <v>0.06</v>
      </c>
      <c r="Z129" s="202">
        <v>5.6667500000000003E-2</v>
      </c>
      <c r="AA129" s="202">
        <v>5.1667499999999998E-2</v>
      </c>
      <c r="AB129" s="229">
        <v>0.05</v>
      </c>
      <c r="AC129" s="202">
        <v>4.7500000000000001E-2</v>
      </c>
      <c r="AD129" s="202">
        <v>4.6667500000000001E-2</v>
      </c>
      <c r="AE129" s="202">
        <v>4.1667500000000003E-2</v>
      </c>
      <c r="AF129" s="223">
        <f t="shared" si="53"/>
        <v>13.19617</v>
      </c>
      <c r="AG129" s="224">
        <f t="shared" si="81"/>
        <v>3.9647577092510877</v>
      </c>
      <c r="AH129" s="224">
        <f t="shared" si="82"/>
        <v>4.1284403669724634</v>
      </c>
      <c r="AI129" s="224">
        <f t="shared" si="83"/>
        <v>3.8095238095238182</v>
      </c>
      <c r="AJ129" s="224">
        <f t="shared" si="84"/>
        <v>3.9603960396039639</v>
      </c>
      <c r="AK129" s="224">
        <f t="shared" si="85"/>
        <v>5.2083333333333481</v>
      </c>
      <c r="AL129" s="224">
        <f t="shared" si="86"/>
        <v>5.4945054945054972</v>
      </c>
      <c r="AM129" s="224">
        <f t="shared" si="87"/>
        <v>4.3577981651376163</v>
      </c>
      <c r="AN129" s="224">
        <f t="shared" si="88"/>
        <v>14.736842105263159</v>
      </c>
      <c r="AO129" s="224">
        <f t="shared" si="89"/>
        <v>7.0422535211267734</v>
      </c>
      <c r="AP129" s="224">
        <f t="shared" si="90"/>
        <v>5.9701492537313383</v>
      </c>
      <c r="AQ129" s="224">
        <f t="shared" si="91"/>
        <v>8.064516129032274</v>
      </c>
      <c r="AR129" s="224">
        <f t="shared" si="92"/>
        <v>10.714285714285698</v>
      </c>
      <c r="AS129" s="224">
        <f t="shared" si="66"/>
        <v>16.666666666666675</v>
      </c>
      <c r="AT129" s="224">
        <f t="shared" si="67"/>
        <v>41.176470588235283</v>
      </c>
      <c r="AU129" s="224">
        <f t="shared" si="68"/>
        <v>119.35483870967745</v>
      </c>
      <c r="AV129" s="224">
        <f t="shared" si="106"/>
        <v>34.782608695652172</v>
      </c>
      <c r="AW129" s="224">
        <f t="shared" si="107"/>
        <v>35.294117647058812</v>
      </c>
      <c r="AX129" s="224">
        <f t="shared" si="108"/>
        <v>13.333333333333353</v>
      </c>
      <c r="AY129" s="224">
        <f t="shared" si="109"/>
        <v>15.384615384615374</v>
      </c>
      <c r="AZ129" s="224">
        <f t="shared" si="110"/>
        <v>8.3333333333333481</v>
      </c>
      <c r="BA129" s="224">
        <f t="shared" si="111"/>
        <v>5.8807958706489583</v>
      </c>
      <c r="BB129" s="224">
        <f t="shared" si="112"/>
        <v>9.677263269947268</v>
      </c>
      <c r="BC129" s="224">
        <f t="shared" si="113"/>
        <v>3.3349999999999991</v>
      </c>
      <c r="BD129" s="224">
        <f t="shared" si="114"/>
        <v>5.2631578947368363</v>
      </c>
      <c r="BE129" s="224">
        <f t="shared" si="115"/>
        <v>1.7838967161300623</v>
      </c>
      <c r="BF129" s="224">
        <f t="shared" si="105"/>
        <v>11.999760004799898</v>
      </c>
      <c r="BG129" s="224">
        <f t="shared" si="80"/>
        <v>15.373756144484714</v>
      </c>
      <c r="BH129" s="182">
        <f t="shared" si="52"/>
        <v>23.621051057887378</v>
      </c>
    </row>
    <row r="130" spans="1:60" ht="11.25" customHeight="1" x14ac:dyDescent="0.2">
      <c r="A130" s="147" t="s">
        <v>1817</v>
      </c>
      <c r="B130" s="119" t="s">
        <v>710</v>
      </c>
      <c r="C130" s="215">
        <v>0.438</v>
      </c>
      <c r="D130" s="216">
        <v>0.40899999999999997</v>
      </c>
      <c r="E130" s="216">
        <v>0.38200000000000001</v>
      </c>
      <c r="F130" s="216">
        <v>0.35699999999999998</v>
      </c>
      <c r="G130" s="216">
        <v>0.33350000000000002</v>
      </c>
      <c r="H130" s="216">
        <v>0.311</v>
      </c>
      <c r="I130" s="216">
        <v>0.29049999999999998</v>
      </c>
      <c r="J130" s="217">
        <v>0.271666666666667</v>
      </c>
      <c r="K130" s="230">
        <v>0.25333333333333302</v>
      </c>
      <c r="L130" s="216">
        <v>0.22</v>
      </c>
      <c r="M130" s="216">
        <v>0.19166666666666701</v>
      </c>
      <c r="N130" s="216">
        <v>0.16666666666666699</v>
      </c>
      <c r="O130" s="216">
        <v>0.14499999999999999</v>
      </c>
      <c r="P130" s="226"/>
      <c r="Q130" s="216">
        <v>0.12</v>
      </c>
      <c r="R130" s="232">
        <v>0.1</v>
      </c>
      <c r="S130" s="226"/>
      <c r="T130" s="228">
        <v>8.3333333333333301E-2</v>
      </c>
      <c r="U130" s="229">
        <v>8.3333333333333301E-2</v>
      </c>
      <c r="V130" s="229">
        <v>8.3333333333333301E-2</v>
      </c>
      <c r="W130" s="229">
        <v>8.3333333333333301E-2</v>
      </c>
      <c r="X130" s="229">
        <v>8.3333333333333301E-2</v>
      </c>
      <c r="Y130" s="229">
        <v>8.3333333333333301E-2</v>
      </c>
      <c r="Z130" s="229">
        <v>8.3333333333333301E-2</v>
      </c>
      <c r="AA130" s="229">
        <v>8.3333333333333301E-2</v>
      </c>
      <c r="AB130" s="229">
        <v>8.3333333333333301E-2</v>
      </c>
      <c r="AC130" s="229">
        <v>8.3333333333333301E-2</v>
      </c>
      <c r="AD130" s="229">
        <v>8.3333333333333301E-2</v>
      </c>
      <c r="AE130" s="229">
        <v>8.3333333333333301E-2</v>
      </c>
      <c r="AF130" s="223">
        <f t="shared" si="53"/>
        <v>4.989333333333331</v>
      </c>
      <c r="AG130" s="224">
        <f t="shared" si="81"/>
        <v>7.0904645476772776</v>
      </c>
      <c r="AH130" s="224">
        <f t="shared" si="82"/>
        <v>7.0680628272251189</v>
      </c>
      <c r="AI130" s="224">
        <f t="shared" si="83"/>
        <v>7.0028011204481766</v>
      </c>
      <c r="AJ130" s="224">
        <f t="shared" si="84"/>
        <v>7.0464767616191804</v>
      </c>
      <c r="AK130" s="224">
        <f t="shared" si="85"/>
        <v>7.2347266881028993</v>
      </c>
      <c r="AL130" s="224">
        <f t="shared" si="86"/>
        <v>7.0567986230636981</v>
      </c>
      <c r="AM130" s="224">
        <f t="shared" si="87"/>
        <v>6.932515337423184</v>
      </c>
      <c r="AN130" s="224">
        <f t="shared" si="88"/>
        <v>7.2368421052634302</v>
      </c>
      <c r="AO130" s="224">
        <f t="shared" si="89"/>
        <v>15.151515151515005</v>
      </c>
      <c r="AP130" s="224">
        <f t="shared" si="90"/>
        <v>14.782608695651977</v>
      </c>
      <c r="AQ130" s="224">
        <f t="shared" si="91"/>
        <v>14.999999999999991</v>
      </c>
      <c r="AR130" s="224">
        <f t="shared" si="92"/>
        <v>14.942528735632422</v>
      </c>
      <c r="AS130" s="224">
        <f t="shared" si="66"/>
        <v>20.833333333333325</v>
      </c>
      <c r="AT130" s="224">
        <f t="shared" si="67"/>
        <v>19.999999999999996</v>
      </c>
      <c r="AU130" s="224">
        <f t="shared" si="68"/>
        <v>20.000000000000064</v>
      </c>
      <c r="AV130" s="224">
        <f t="shared" si="106"/>
        <v>0</v>
      </c>
      <c r="AW130" s="224">
        <f t="shared" si="107"/>
        <v>0</v>
      </c>
      <c r="AX130" s="224">
        <f t="shared" si="108"/>
        <v>0</v>
      </c>
      <c r="AY130" s="224">
        <f t="shared" si="109"/>
        <v>0</v>
      </c>
      <c r="AZ130" s="224">
        <f t="shared" si="110"/>
        <v>0</v>
      </c>
      <c r="BA130" s="224">
        <f t="shared" si="111"/>
        <v>0</v>
      </c>
      <c r="BB130" s="224">
        <f t="shared" si="112"/>
        <v>0</v>
      </c>
      <c r="BC130" s="224">
        <f t="shared" si="113"/>
        <v>0</v>
      </c>
      <c r="BD130" s="224">
        <f t="shared" si="114"/>
        <v>0</v>
      </c>
      <c r="BE130" s="224">
        <f t="shared" si="115"/>
        <v>0</v>
      </c>
      <c r="BF130" s="224">
        <f t="shared" si="105"/>
        <v>0</v>
      </c>
      <c r="BG130" s="224">
        <f t="shared" si="80"/>
        <v>6.8222566894982979</v>
      </c>
      <c r="BH130" s="182">
        <f t="shared" si="52"/>
        <v>7.2712409306528309</v>
      </c>
    </row>
    <row r="131" spans="1:60" ht="11.25" customHeight="1" x14ac:dyDescent="0.2">
      <c r="A131" s="127" t="s">
        <v>1818</v>
      </c>
      <c r="B131" s="97" t="s">
        <v>712</v>
      </c>
      <c r="C131" s="215">
        <v>2.2000000000000002</v>
      </c>
      <c r="D131" s="216">
        <v>1.8</v>
      </c>
      <c r="E131" s="216">
        <v>1.56</v>
      </c>
      <c r="F131" s="216">
        <v>1.48</v>
      </c>
      <c r="G131" s="216">
        <v>1.4</v>
      </c>
      <c r="H131" s="216">
        <v>1.32</v>
      </c>
      <c r="I131" s="216">
        <v>1.24</v>
      </c>
      <c r="J131" s="217">
        <v>1.1599999999999999</v>
      </c>
      <c r="K131" s="235">
        <v>1.08</v>
      </c>
      <c r="L131" s="216">
        <v>1</v>
      </c>
      <c r="M131" s="216">
        <v>0.92</v>
      </c>
      <c r="N131" s="216">
        <v>0.84</v>
      </c>
      <c r="O131" s="216">
        <v>0.76</v>
      </c>
      <c r="P131" s="226"/>
      <c r="Q131" s="216">
        <v>0.68</v>
      </c>
      <c r="R131" s="232">
        <v>0.6</v>
      </c>
      <c r="S131" s="226"/>
      <c r="T131" s="223">
        <v>0.52</v>
      </c>
      <c r="U131" s="202">
        <v>0.36</v>
      </c>
      <c r="V131" s="229">
        <v>0.24</v>
      </c>
      <c r="W131" s="229">
        <v>0.24</v>
      </c>
      <c r="X131" s="229">
        <v>0.24</v>
      </c>
      <c r="Y131" s="229">
        <v>0.24</v>
      </c>
      <c r="Z131" s="229">
        <v>0.24</v>
      </c>
      <c r="AA131" s="229">
        <v>0.24</v>
      </c>
      <c r="AB131" s="202">
        <v>0.22500000000000001</v>
      </c>
      <c r="AC131" s="202">
        <v>0.22</v>
      </c>
      <c r="AD131" s="229">
        <v>0.2</v>
      </c>
      <c r="AE131" s="202">
        <v>1.06</v>
      </c>
      <c r="AF131" s="223">
        <f t="shared" si="53"/>
        <v>22.064999999999994</v>
      </c>
      <c r="AG131" s="224">
        <f t="shared" si="81"/>
        <v>22.222222222222232</v>
      </c>
      <c r="AH131" s="224">
        <f t="shared" si="82"/>
        <v>15.384615384615374</v>
      </c>
      <c r="AI131" s="224">
        <f t="shared" si="83"/>
        <v>5.4054054054054168</v>
      </c>
      <c r="AJ131" s="224">
        <f t="shared" si="84"/>
        <v>5.7142857142857162</v>
      </c>
      <c r="AK131" s="224">
        <f t="shared" si="85"/>
        <v>6.0606060606060552</v>
      </c>
      <c r="AL131" s="224">
        <f t="shared" si="86"/>
        <v>6.4516129032258229</v>
      </c>
      <c r="AM131" s="224">
        <f t="shared" si="87"/>
        <v>6.8965517241379448</v>
      </c>
      <c r="AN131" s="224">
        <f t="shared" si="88"/>
        <v>7.4074074074073959</v>
      </c>
      <c r="AO131" s="224">
        <f t="shared" si="89"/>
        <v>8.0000000000000071</v>
      </c>
      <c r="AP131" s="224">
        <f t="shared" si="90"/>
        <v>8.6956521739130377</v>
      </c>
      <c r="AQ131" s="224">
        <f t="shared" si="91"/>
        <v>9.5238095238095344</v>
      </c>
      <c r="AR131" s="224">
        <f t="shared" si="92"/>
        <v>10.526315789473673</v>
      </c>
      <c r="AS131" s="224">
        <f t="shared" si="66"/>
        <v>11.764705882352944</v>
      </c>
      <c r="AT131" s="224">
        <f t="shared" si="67"/>
        <v>13.333333333333353</v>
      </c>
      <c r="AU131" s="224">
        <f t="shared" si="68"/>
        <v>15.384615384615374</v>
      </c>
      <c r="AV131" s="224">
        <f t="shared" si="106"/>
        <v>44.444444444444464</v>
      </c>
      <c r="AW131" s="224">
        <f t="shared" si="107"/>
        <v>50</v>
      </c>
      <c r="AX131" s="224">
        <f t="shared" si="108"/>
        <v>0</v>
      </c>
      <c r="AY131" s="224">
        <f t="shared" si="109"/>
        <v>0</v>
      </c>
      <c r="AZ131" s="224">
        <f t="shared" si="110"/>
        <v>0</v>
      </c>
      <c r="BA131" s="224">
        <f t="shared" si="111"/>
        <v>0</v>
      </c>
      <c r="BB131" s="224">
        <f t="shared" si="112"/>
        <v>0</v>
      </c>
      <c r="BC131" s="224">
        <f t="shared" si="113"/>
        <v>6.6666666666666652</v>
      </c>
      <c r="BD131" s="224">
        <f t="shared" si="114"/>
        <v>2.2727272727272707</v>
      </c>
      <c r="BE131" s="224">
        <f t="shared" si="115"/>
        <v>9.9999999999999858</v>
      </c>
      <c r="BF131" s="224">
        <f t="shared" si="105"/>
        <v>-81.132075471698116</v>
      </c>
      <c r="BG131" s="224">
        <f t="shared" si="80"/>
        <v>7.1162654546747754</v>
      </c>
      <c r="BH131" s="182">
        <f t="shared" si="52"/>
        <v>21.686700493947278</v>
      </c>
    </row>
    <row r="132" spans="1:60" ht="11.25" customHeight="1" x14ac:dyDescent="0.2">
      <c r="A132" s="119" t="s">
        <v>1819</v>
      </c>
      <c r="B132" s="119" t="s">
        <v>235</v>
      </c>
      <c r="C132" s="215">
        <v>2.48</v>
      </c>
      <c r="D132" s="216">
        <v>2.4500000000000002</v>
      </c>
      <c r="E132" s="216">
        <v>2.44</v>
      </c>
      <c r="F132" s="216">
        <v>2.2000000000000002</v>
      </c>
      <c r="G132" s="216">
        <v>2.04</v>
      </c>
      <c r="H132" s="216">
        <v>2.04</v>
      </c>
      <c r="I132" s="216">
        <v>2.0099999999999998</v>
      </c>
      <c r="J132" s="217">
        <v>1.88</v>
      </c>
      <c r="K132" s="217">
        <v>1.81</v>
      </c>
      <c r="L132" s="218">
        <v>1.74</v>
      </c>
      <c r="M132" s="218">
        <v>1.57</v>
      </c>
      <c r="N132" s="218">
        <v>1.43</v>
      </c>
      <c r="O132" s="255">
        <v>1.4</v>
      </c>
      <c r="P132" s="219"/>
      <c r="Q132" s="218">
        <v>1.34</v>
      </c>
      <c r="R132" s="246">
        <v>1.2</v>
      </c>
      <c r="S132" s="264" t="s">
        <v>1740</v>
      </c>
      <c r="T132" s="230">
        <v>1.04</v>
      </c>
      <c r="U132" s="247">
        <v>0.96</v>
      </c>
      <c r="V132" s="247">
        <v>0.88</v>
      </c>
      <c r="W132" s="247">
        <v>0.72</v>
      </c>
      <c r="X132" s="247">
        <v>0.52</v>
      </c>
      <c r="Y132" s="247">
        <v>0.3</v>
      </c>
      <c r="Z132" s="247">
        <v>0.24</v>
      </c>
      <c r="AA132" s="247">
        <v>0.16</v>
      </c>
      <c r="AB132" s="247">
        <v>0.12</v>
      </c>
      <c r="AC132" s="247">
        <v>0.1</v>
      </c>
      <c r="AD132" s="247">
        <v>0.08</v>
      </c>
      <c r="AE132" s="247">
        <v>7.0000000000000007E-2</v>
      </c>
      <c r="AF132" s="223">
        <f t="shared" si="53"/>
        <v>33.219999999999985</v>
      </c>
      <c r="AG132" s="224">
        <f t="shared" si="81"/>
        <v>1.2244897959183598</v>
      </c>
      <c r="AH132" s="224">
        <f t="shared" si="82"/>
        <v>0.4098360655737876</v>
      </c>
      <c r="AI132" s="224">
        <f t="shared" si="83"/>
        <v>10.909090909090891</v>
      </c>
      <c r="AJ132" s="224">
        <f t="shared" si="84"/>
        <v>7.8431372549019773</v>
      </c>
      <c r="AK132" s="224">
        <f t="shared" si="85"/>
        <v>0</v>
      </c>
      <c r="AL132" s="224">
        <f t="shared" si="86"/>
        <v>1.4925373134328401</v>
      </c>
      <c r="AM132" s="224">
        <f t="shared" si="87"/>
        <v>6.9148936170212671</v>
      </c>
      <c r="AN132" s="224">
        <f t="shared" si="88"/>
        <v>3.8674033149171283</v>
      </c>
      <c r="AO132" s="224">
        <f t="shared" si="89"/>
        <v>4.0229885057471382</v>
      </c>
      <c r="AP132" s="224">
        <f t="shared" si="90"/>
        <v>10.828025477707005</v>
      </c>
      <c r="AQ132" s="224">
        <f t="shared" si="91"/>
        <v>9.7902097902097918</v>
      </c>
      <c r="AR132" s="224">
        <f t="shared" si="92"/>
        <v>2.1428571428571352</v>
      </c>
      <c r="AS132" s="224">
        <f t="shared" si="66"/>
        <v>4.4776119402984982</v>
      </c>
      <c r="AT132" s="224">
        <f t="shared" si="67"/>
        <v>11.66666666666667</v>
      </c>
      <c r="AU132" s="224">
        <f t="shared" si="68"/>
        <v>15.384615384615374</v>
      </c>
      <c r="AV132" s="224">
        <f t="shared" si="106"/>
        <v>8.3333333333333481</v>
      </c>
      <c r="AW132" s="224">
        <f t="shared" si="107"/>
        <v>9.0909090909090828</v>
      </c>
      <c r="AX132" s="224">
        <f t="shared" si="108"/>
        <v>22.222222222222232</v>
      </c>
      <c r="AY132" s="224">
        <f t="shared" si="109"/>
        <v>38.46153846153846</v>
      </c>
      <c r="AZ132" s="224">
        <f t="shared" si="110"/>
        <v>73.333333333333343</v>
      </c>
      <c r="BA132" s="224">
        <f t="shared" si="111"/>
        <v>25</v>
      </c>
      <c r="BB132" s="224">
        <f t="shared" si="112"/>
        <v>50</v>
      </c>
      <c r="BC132" s="224">
        <f t="shared" si="113"/>
        <v>33.33333333333335</v>
      </c>
      <c r="BD132" s="224">
        <f t="shared" si="114"/>
        <v>19.999999999999996</v>
      </c>
      <c r="BE132" s="224">
        <f t="shared" si="115"/>
        <v>25</v>
      </c>
      <c r="BF132" s="224">
        <f t="shared" si="105"/>
        <v>14.285714285714279</v>
      </c>
      <c r="BG132" s="224">
        <f t="shared" si="80"/>
        <v>15.770567201513151</v>
      </c>
      <c r="BH132" s="182">
        <f t="shared" si="52"/>
        <v>17.176267258365602</v>
      </c>
    </row>
    <row r="133" spans="1:60" ht="11.25" customHeight="1" x14ac:dyDescent="0.2">
      <c r="A133" s="236" t="s">
        <v>5576</v>
      </c>
      <c r="B133" s="97" t="s">
        <v>5550</v>
      </c>
      <c r="C133" s="215">
        <v>6.04</v>
      </c>
      <c r="D133" s="216">
        <v>5.6</v>
      </c>
      <c r="E133" s="216">
        <v>4.92</v>
      </c>
      <c r="F133" s="216">
        <v>4.4800000000000004</v>
      </c>
      <c r="G133" s="216">
        <v>4</v>
      </c>
      <c r="H133" s="231">
        <v>0.04</v>
      </c>
      <c r="I133" s="231">
        <v>0.04</v>
      </c>
      <c r="J133" s="254">
        <v>0.04</v>
      </c>
      <c r="K133" s="254">
        <v>0.04</v>
      </c>
      <c r="L133" s="231">
        <v>0.04</v>
      </c>
      <c r="M133" s="231">
        <v>0.04</v>
      </c>
      <c r="N133" s="231">
        <v>0.04</v>
      </c>
      <c r="O133" s="231">
        <v>0.04</v>
      </c>
      <c r="P133" s="237"/>
      <c r="Q133" s="231">
        <v>0.04</v>
      </c>
      <c r="R133" s="227">
        <v>0.04</v>
      </c>
      <c r="S133" s="237"/>
      <c r="T133" s="227">
        <v>0.04</v>
      </c>
      <c r="U133" s="238">
        <v>0.04</v>
      </c>
      <c r="V133" s="202">
        <v>0.04</v>
      </c>
      <c r="W133" s="202">
        <v>3.833333333333333E-2</v>
      </c>
      <c r="X133" s="229">
        <v>3.3333333333333333E-2</v>
      </c>
      <c r="Y133" s="202">
        <v>3.3333333333333333E-2</v>
      </c>
      <c r="Z133" s="229">
        <v>0.13500000000000001</v>
      </c>
      <c r="AA133" s="229">
        <v>0.44</v>
      </c>
      <c r="AB133" s="202">
        <v>0.44</v>
      </c>
      <c r="AC133" s="202">
        <v>0.42666666666666681</v>
      </c>
      <c r="AD133" s="202">
        <v>0.41333333333333322</v>
      </c>
      <c r="AE133" s="202">
        <v>0.39999999999999997</v>
      </c>
      <c r="AF133" s="223">
        <f t="shared" si="53"/>
        <v>27.919999999999998</v>
      </c>
      <c r="AG133" s="224">
        <f t="shared" si="81"/>
        <v>7.8571428571428736</v>
      </c>
      <c r="AH133" s="224">
        <f t="shared" si="82"/>
        <v>13.821138211382111</v>
      </c>
      <c r="AI133" s="224">
        <f t="shared" si="83"/>
        <v>9.8214285714285587</v>
      </c>
      <c r="AJ133" s="224">
        <f t="shared" si="84"/>
        <v>12.000000000000011</v>
      </c>
      <c r="AK133" s="224">
        <f t="shared" si="85"/>
        <v>9900</v>
      </c>
      <c r="AL133" s="224">
        <f t="shared" si="86"/>
        <v>0</v>
      </c>
      <c r="AM133" s="224">
        <f t="shared" si="87"/>
        <v>0</v>
      </c>
      <c r="AN133" s="224">
        <f t="shared" si="88"/>
        <v>0</v>
      </c>
      <c r="AO133" s="224">
        <f t="shared" si="89"/>
        <v>0</v>
      </c>
      <c r="AP133" s="224">
        <f t="shared" si="90"/>
        <v>0</v>
      </c>
      <c r="AQ133" s="224">
        <f t="shared" si="91"/>
        <v>0</v>
      </c>
      <c r="AR133" s="224">
        <f t="shared" si="92"/>
        <v>0</v>
      </c>
      <c r="AS133" s="224">
        <f t="shared" si="66"/>
        <v>0</v>
      </c>
      <c r="AT133" s="224">
        <f t="shared" si="67"/>
        <v>0</v>
      </c>
      <c r="AU133" s="224">
        <f t="shared" si="68"/>
        <v>0</v>
      </c>
      <c r="AV133" s="224">
        <f t="shared" si="106"/>
        <v>0</v>
      </c>
      <c r="AW133" s="224">
        <f t="shared" si="107"/>
        <v>0</v>
      </c>
      <c r="AX133" s="224">
        <f t="shared" si="108"/>
        <v>4.347826086956541</v>
      </c>
      <c r="AY133" s="224">
        <f t="shared" si="109"/>
        <v>14.999999999999991</v>
      </c>
      <c r="AZ133" s="224">
        <f t="shared" si="110"/>
        <v>0</v>
      </c>
      <c r="BA133" s="224">
        <f t="shared" si="111"/>
        <v>-75.308641975308646</v>
      </c>
      <c r="BB133" s="224">
        <f t="shared" si="112"/>
        <v>-69.318181818181813</v>
      </c>
      <c r="BC133" s="224">
        <f t="shared" si="113"/>
        <v>0</v>
      </c>
      <c r="BD133" s="224">
        <f t="shared" si="114"/>
        <v>3.1249999999999778</v>
      </c>
      <c r="BE133" s="224">
        <f t="shared" si="115"/>
        <v>3.225806451612967</v>
      </c>
      <c r="BF133" s="224">
        <f t="shared" si="105"/>
        <v>3.3333333333333215</v>
      </c>
      <c r="BG133" s="224">
        <f t="shared" si="80"/>
        <v>377.99634045070638</v>
      </c>
      <c r="BH133" s="182">
        <f t="shared" ref="BH133:BH196" si="116">STDEV(AG133:BF133)</f>
        <v>1942.2289539475928</v>
      </c>
    </row>
    <row r="134" spans="1:60" ht="11.25" customHeight="1" x14ac:dyDescent="0.2">
      <c r="A134" s="127" t="s">
        <v>1820</v>
      </c>
      <c r="B134" s="97" t="s">
        <v>239</v>
      </c>
      <c r="C134" s="215">
        <v>3.42</v>
      </c>
      <c r="D134" s="216">
        <v>3.18</v>
      </c>
      <c r="E134" s="216">
        <v>2.94</v>
      </c>
      <c r="F134" s="216">
        <v>2.7</v>
      </c>
      <c r="G134" s="216">
        <v>2.4900000000000002</v>
      </c>
      <c r="H134" s="216">
        <v>2.36</v>
      </c>
      <c r="I134" s="216">
        <v>2.21</v>
      </c>
      <c r="J134" s="217">
        <v>2.09</v>
      </c>
      <c r="K134" s="217">
        <v>1.98</v>
      </c>
      <c r="L134" s="241">
        <v>1.9</v>
      </c>
      <c r="M134" s="241">
        <v>1.82</v>
      </c>
      <c r="N134" s="241">
        <v>1.74</v>
      </c>
      <c r="O134" s="241">
        <v>1.6425000000000001</v>
      </c>
      <c r="P134" s="249"/>
      <c r="Q134" s="241">
        <v>1.615</v>
      </c>
      <c r="R134" s="242">
        <v>1.6025</v>
      </c>
      <c r="S134" s="249"/>
      <c r="T134" s="235">
        <v>1.585</v>
      </c>
      <c r="U134" s="244">
        <v>1.5649999999999999</v>
      </c>
      <c r="V134" s="244">
        <v>1.5249999999999999</v>
      </c>
      <c r="W134" s="244">
        <v>1.4</v>
      </c>
      <c r="X134" s="244">
        <v>1.31</v>
      </c>
      <c r="Y134" s="244">
        <v>1.16238</v>
      </c>
      <c r="Z134" s="244">
        <v>1</v>
      </c>
      <c r="AA134" s="244">
        <v>0.88254999999999995</v>
      </c>
      <c r="AB134" s="244">
        <v>0.79729000000000005</v>
      </c>
      <c r="AC134" s="244">
        <v>0.74377000000000004</v>
      </c>
      <c r="AD134" s="244">
        <v>0.67118</v>
      </c>
      <c r="AE134" s="244">
        <v>0.60043999999999997</v>
      </c>
      <c r="AF134" s="223">
        <f t="shared" si="53"/>
        <v>46.93260999999999</v>
      </c>
      <c r="AG134" s="224">
        <f t="shared" si="81"/>
        <v>7.547169811320753</v>
      </c>
      <c r="AH134" s="224">
        <f t="shared" si="82"/>
        <v>8.163265306122458</v>
      </c>
      <c r="AI134" s="224">
        <f t="shared" si="83"/>
        <v>8.8888888888888786</v>
      </c>
      <c r="AJ134" s="224">
        <f t="shared" si="84"/>
        <v>8.4337349397590309</v>
      </c>
      <c r="AK134" s="224">
        <f t="shared" si="85"/>
        <v>5.508474576271194</v>
      </c>
      <c r="AL134" s="224">
        <f t="shared" si="86"/>
        <v>6.7873303167420795</v>
      </c>
      <c r="AM134" s="224">
        <f t="shared" si="87"/>
        <v>5.741626794258381</v>
      </c>
      <c r="AN134" s="224">
        <f t="shared" si="88"/>
        <v>5.555555555555558</v>
      </c>
      <c r="AO134" s="224">
        <f t="shared" si="89"/>
        <v>4.2105263157894868</v>
      </c>
      <c r="AP134" s="224">
        <f t="shared" si="90"/>
        <v>4.39560439560438</v>
      </c>
      <c r="AQ134" s="224">
        <f t="shared" si="91"/>
        <v>4.5977011494252817</v>
      </c>
      <c r="AR134" s="224">
        <f t="shared" si="92"/>
        <v>5.9360730593607247</v>
      </c>
      <c r="AS134" s="224">
        <f t="shared" si="66"/>
        <v>1.7027863777089758</v>
      </c>
      <c r="AT134" s="224">
        <f t="shared" si="67"/>
        <v>0.78003120124805481</v>
      </c>
      <c r="AU134" s="224">
        <f t="shared" si="68"/>
        <v>1.1041009463722551</v>
      </c>
      <c r="AV134" s="224">
        <f t="shared" si="106"/>
        <v>1.2779552715654896</v>
      </c>
      <c r="AW134" s="224">
        <f t="shared" si="107"/>
        <v>2.6229508196721429</v>
      </c>
      <c r="AX134" s="224">
        <f t="shared" si="108"/>
        <v>8.9285714285714199</v>
      </c>
      <c r="AY134" s="224">
        <f t="shared" si="109"/>
        <v>6.8702290076335659</v>
      </c>
      <c r="AZ134" s="224">
        <f t="shared" si="110"/>
        <v>12.699805571327794</v>
      </c>
      <c r="BA134" s="224">
        <f t="shared" si="111"/>
        <v>16.237999999999996</v>
      </c>
      <c r="BB134" s="224">
        <f t="shared" si="112"/>
        <v>13.308027873774876</v>
      </c>
      <c r="BC134" s="224">
        <f t="shared" si="113"/>
        <v>10.693724993415188</v>
      </c>
      <c r="BD134" s="224">
        <f t="shared" si="114"/>
        <v>7.1957728867795057</v>
      </c>
      <c r="BE134" s="224">
        <f t="shared" si="115"/>
        <v>10.815280550671957</v>
      </c>
      <c r="BF134" s="224">
        <f t="shared" si="105"/>
        <v>11.781360335753789</v>
      </c>
      <c r="BG134" s="224">
        <f t="shared" si="80"/>
        <v>6.9917133989843538</v>
      </c>
      <c r="BH134" s="182">
        <f t="shared" si="116"/>
        <v>4.002734827698271</v>
      </c>
    </row>
    <row r="135" spans="1:60" ht="11.25" customHeight="1" x14ac:dyDescent="0.2">
      <c r="A135" s="236" t="s">
        <v>1821</v>
      </c>
      <c r="B135" s="97" t="s">
        <v>714</v>
      </c>
      <c r="C135" s="215">
        <v>0.68</v>
      </c>
      <c r="D135" s="216">
        <v>0.64</v>
      </c>
      <c r="E135" s="216">
        <v>0.61</v>
      </c>
      <c r="F135" s="216">
        <v>0.56000000000000005</v>
      </c>
      <c r="G135" s="216">
        <v>0.52</v>
      </c>
      <c r="H135" s="216">
        <v>0.44</v>
      </c>
      <c r="I135" s="216">
        <v>0.42</v>
      </c>
      <c r="J135" s="217">
        <v>0.32</v>
      </c>
      <c r="K135" s="223">
        <v>0.25</v>
      </c>
      <c r="L135" s="216">
        <v>0.22</v>
      </c>
      <c r="M135" s="231">
        <v>0.2</v>
      </c>
      <c r="N135" s="216">
        <v>0.19</v>
      </c>
      <c r="O135" s="216">
        <v>0.15</v>
      </c>
      <c r="P135" s="226"/>
      <c r="Q135" s="231">
        <v>0.12</v>
      </c>
      <c r="R135" s="232">
        <v>0.03</v>
      </c>
      <c r="S135" s="226"/>
      <c r="T135" s="228">
        <v>0</v>
      </c>
      <c r="U135" s="229">
        <v>0.25</v>
      </c>
      <c r="V135" s="229">
        <v>0.91</v>
      </c>
      <c r="W135" s="229">
        <v>1.1200000000000001</v>
      </c>
      <c r="X135" s="229">
        <v>1.1200000000000001</v>
      </c>
      <c r="Y135" s="202">
        <v>1.1200000000000001</v>
      </c>
      <c r="Z135" s="202">
        <v>1.08</v>
      </c>
      <c r="AA135" s="202">
        <v>1.04</v>
      </c>
      <c r="AB135" s="202">
        <v>0.94</v>
      </c>
      <c r="AC135" s="202">
        <v>0.55000000000000004</v>
      </c>
      <c r="AD135" s="229">
        <v>0</v>
      </c>
      <c r="AE135" s="229">
        <v>0</v>
      </c>
      <c r="AF135" s="223">
        <f t="shared" ref="AF135:AF198" si="117">SUM(C135:AE135)</f>
        <v>13.480000000000002</v>
      </c>
      <c r="AG135" s="224">
        <f t="shared" ref="AG135:AG166" si="118">IF(ISERROR((C135/D135-1)*100),"n/a",(C135/D135-1)*100)</f>
        <v>6.25</v>
      </c>
      <c r="AH135" s="224">
        <f t="shared" ref="AH135:AH166" si="119">IF(ISERROR((D135/E135-1)*100),"n/a",(D135/E135-1)*100)</f>
        <v>4.9180327868852514</v>
      </c>
      <c r="AI135" s="224">
        <f t="shared" ref="AI135:AI166" si="120">IF(ISERROR((E135/F135-1)*100),"n/a",(E135/F135-1)*100)</f>
        <v>8.9285714285714199</v>
      </c>
      <c r="AJ135" s="224">
        <f t="shared" ref="AJ135:AJ166" si="121">IF(ISERROR((F135/G135-1)*100),"n/a",(F135/G135-1)*100)</f>
        <v>7.6923076923077094</v>
      </c>
      <c r="AK135" s="224">
        <f t="shared" ref="AK135:AK166" si="122">IF(ISERROR((G135/H135-1)*100),"n/a",(G135/H135-1)*100)</f>
        <v>18.181818181818187</v>
      </c>
      <c r="AL135" s="224">
        <f t="shared" ref="AL135:AL166" si="123">IF(ISERROR((H135/I135-1)*100),"n/a",(H135/I135-1)*100)</f>
        <v>4.7619047619047672</v>
      </c>
      <c r="AM135" s="224">
        <f t="shared" ref="AM135:AM166" si="124">IF(ISERROR((I135/J135-1)*100),"n/a",(I135/J135-1)*100)</f>
        <v>31.25</v>
      </c>
      <c r="AN135" s="224">
        <f t="shared" ref="AN135:AN166" si="125">IF(ISERROR((J135/K135-1)*100),"n/a",(J135/K135-1)*100)</f>
        <v>28.000000000000004</v>
      </c>
      <c r="AO135" s="224">
        <f t="shared" ref="AO135:AO166" si="126">IF(ISERROR((K135/L135-1)*100),"n/a",(K135/L135-1)*100)</f>
        <v>13.636363636363647</v>
      </c>
      <c r="AP135" s="224">
        <f t="shared" ref="AP135:AP166" si="127">IF(ISERROR((L135/M135-1)*100),"n/a",(L135/M135-1)*100)</f>
        <v>9.9999999999999858</v>
      </c>
      <c r="AQ135" s="224">
        <f t="shared" ref="AQ135:AQ166" si="128">IF(ISERROR((M135/N135-1)*100),"n/a",(M135/N135-1)*100)</f>
        <v>5.2631578947368363</v>
      </c>
      <c r="AR135" s="224">
        <f t="shared" ref="AR135:AR166" si="129">IF(ISERROR((N135/O135-1)*100),"n/a",(N135/O135-1)*100)</f>
        <v>26.666666666666682</v>
      </c>
      <c r="AS135" s="224">
        <f t="shared" ref="AS135:AS198" si="130">IF(ISERROR((O135/Q135-1)*100),"n/a",(O135/Q135-1)*100)</f>
        <v>25</v>
      </c>
      <c r="AT135" s="224">
        <f t="shared" ref="AT135:AT198" si="131">IF(ISERROR((Q135/R135-1)*100),"n/a",(Q135/R135-1)*100)</f>
        <v>300</v>
      </c>
      <c r="AU135" s="224" t="str">
        <f t="shared" ref="AU135:AU198" si="132">IF(ISERROR((R135/T135-1)*100),"n/a",(R135/T135-1)*100)</f>
        <v>n/a</v>
      </c>
      <c r="AV135" s="224">
        <f t="shared" si="106"/>
        <v>-100</v>
      </c>
      <c r="AW135" s="224">
        <f t="shared" si="107"/>
        <v>-72.52747252747254</v>
      </c>
      <c r="AX135" s="224">
        <f t="shared" si="108"/>
        <v>-18.75</v>
      </c>
      <c r="AY135" s="224">
        <f t="shared" si="109"/>
        <v>0</v>
      </c>
      <c r="AZ135" s="224">
        <f t="shared" si="110"/>
        <v>0</v>
      </c>
      <c r="BA135" s="224">
        <f t="shared" si="111"/>
        <v>3.7037037037036979</v>
      </c>
      <c r="BB135" s="224">
        <f t="shared" si="112"/>
        <v>3.8461538461538547</v>
      </c>
      <c r="BC135" s="224">
        <f t="shared" si="113"/>
        <v>10.638297872340431</v>
      </c>
      <c r="BD135" s="224">
        <f t="shared" si="114"/>
        <v>70.909090909090878</v>
      </c>
      <c r="BE135" s="224" t="str">
        <f t="shared" si="115"/>
        <v>n/a</v>
      </c>
      <c r="BF135" s="224" t="str">
        <f t="shared" si="105"/>
        <v>n/a</v>
      </c>
      <c r="BG135" s="224">
        <f t="shared" ref="BG135:BG198" si="133">AVERAGE(AG135:BF135)</f>
        <v>16.885591167524819</v>
      </c>
      <c r="BH135" s="182">
        <f t="shared" si="116"/>
        <v>70.126335973261007</v>
      </c>
    </row>
    <row r="136" spans="1:60" ht="11.25" customHeight="1" x14ac:dyDescent="0.2">
      <c r="A136" s="127" t="s">
        <v>1822</v>
      </c>
      <c r="B136" s="97" t="s">
        <v>242</v>
      </c>
      <c r="C136" s="215">
        <v>2.06</v>
      </c>
      <c r="D136" s="216">
        <v>1.98</v>
      </c>
      <c r="E136" s="216">
        <v>1.91</v>
      </c>
      <c r="F136" s="216">
        <v>1.86</v>
      </c>
      <c r="G136" s="216">
        <v>1.79</v>
      </c>
      <c r="H136" s="216">
        <v>1.75</v>
      </c>
      <c r="I136" s="216">
        <v>1.71</v>
      </c>
      <c r="J136" s="217">
        <v>1.66</v>
      </c>
      <c r="K136" s="223">
        <v>1.59</v>
      </c>
      <c r="L136" s="216">
        <v>1.55</v>
      </c>
      <c r="M136" s="216">
        <v>1.5</v>
      </c>
      <c r="N136" s="216">
        <v>1.42</v>
      </c>
      <c r="O136" s="216">
        <v>1.33</v>
      </c>
      <c r="P136" s="226"/>
      <c r="Q136" s="216">
        <v>1.22</v>
      </c>
      <c r="R136" s="232">
        <v>1.135</v>
      </c>
      <c r="S136" s="226"/>
      <c r="T136" s="223">
        <v>1.0149999999999999</v>
      </c>
      <c r="U136" s="202">
        <v>0.86</v>
      </c>
      <c r="V136" s="202">
        <v>0.78</v>
      </c>
      <c r="W136" s="202">
        <v>0.7</v>
      </c>
      <c r="X136" s="202">
        <v>0.625</v>
      </c>
      <c r="Y136" s="202">
        <v>0.55500000000000005</v>
      </c>
      <c r="Z136" s="229">
        <v>0.48</v>
      </c>
      <c r="AA136" s="202">
        <v>0.45</v>
      </c>
      <c r="AB136" s="229">
        <v>0.36</v>
      </c>
      <c r="AC136" s="202">
        <v>0.33750000000000002</v>
      </c>
      <c r="AD136" s="202">
        <v>0.315</v>
      </c>
      <c r="AE136" s="202">
        <v>0.29499999999999998</v>
      </c>
      <c r="AF136" s="223">
        <f t="shared" si="117"/>
        <v>31.237500000000001</v>
      </c>
      <c r="AG136" s="224">
        <f t="shared" si="118"/>
        <v>4.0404040404040442</v>
      </c>
      <c r="AH136" s="224">
        <f t="shared" si="119"/>
        <v>3.6649214659685958</v>
      </c>
      <c r="AI136" s="224">
        <f t="shared" si="120"/>
        <v>2.6881720430107503</v>
      </c>
      <c r="AJ136" s="224">
        <f t="shared" si="121"/>
        <v>3.9106145251396773</v>
      </c>
      <c r="AK136" s="224">
        <f t="shared" si="122"/>
        <v>2.2857142857142909</v>
      </c>
      <c r="AL136" s="224">
        <f t="shared" si="123"/>
        <v>2.3391812865497075</v>
      </c>
      <c r="AM136" s="224">
        <f t="shared" si="124"/>
        <v>3.0120481927710774</v>
      </c>
      <c r="AN136" s="224">
        <f t="shared" si="125"/>
        <v>4.4025157232704393</v>
      </c>
      <c r="AO136" s="224">
        <f t="shared" si="126"/>
        <v>2.5806451612903292</v>
      </c>
      <c r="AP136" s="224">
        <f t="shared" si="127"/>
        <v>3.3333333333333437</v>
      </c>
      <c r="AQ136" s="224">
        <f t="shared" si="128"/>
        <v>5.6338028169014231</v>
      </c>
      <c r="AR136" s="224">
        <f t="shared" si="129"/>
        <v>6.7669172932330657</v>
      </c>
      <c r="AS136" s="224">
        <f t="shared" si="130"/>
        <v>9.0163934426229488</v>
      </c>
      <c r="AT136" s="224">
        <f t="shared" si="131"/>
        <v>7.4889867841409608</v>
      </c>
      <c r="AU136" s="224">
        <f t="shared" si="132"/>
        <v>11.822660098522174</v>
      </c>
      <c r="AV136" s="224">
        <f t="shared" si="106"/>
        <v>18.023255813953476</v>
      </c>
      <c r="AW136" s="224">
        <f t="shared" si="107"/>
        <v>10.256410256410241</v>
      </c>
      <c r="AX136" s="224">
        <f t="shared" si="108"/>
        <v>11.428571428571432</v>
      </c>
      <c r="AY136" s="224">
        <f t="shared" si="109"/>
        <v>11.999999999999989</v>
      </c>
      <c r="AZ136" s="224">
        <f t="shared" si="110"/>
        <v>12.612612612612594</v>
      </c>
      <c r="BA136" s="224">
        <f t="shared" si="111"/>
        <v>15.625000000000021</v>
      </c>
      <c r="BB136" s="224">
        <f t="shared" si="112"/>
        <v>6.6666666666666652</v>
      </c>
      <c r="BC136" s="224">
        <f t="shared" si="113"/>
        <v>25</v>
      </c>
      <c r="BD136" s="224">
        <f t="shared" si="114"/>
        <v>6.6666666666666652</v>
      </c>
      <c r="BE136" s="224">
        <f t="shared" si="115"/>
        <v>7.1428571428571397</v>
      </c>
      <c r="BF136" s="224">
        <f t="shared" si="105"/>
        <v>6.7796610169491567</v>
      </c>
      <c r="BG136" s="224">
        <f t="shared" si="133"/>
        <v>7.8918466191369312</v>
      </c>
      <c r="BH136" s="182">
        <f t="shared" si="116"/>
        <v>5.5256029036198075</v>
      </c>
    </row>
    <row r="137" spans="1:60" ht="11.25" customHeight="1" x14ac:dyDescent="0.2">
      <c r="A137" s="127" t="s">
        <v>1823</v>
      </c>
      <c r="B137" s="97" t="s">
        <v>244</v>
      </c>
      <c r="C137" s="215">
        <v>4.92</v>
      </c>
      <c r="D137" s="216">
        <v>4.84</v>
      </c>
      <c r="E137" s="216">
        <v>4.76</v>
      </c>
      <c r="F137" s="216">
        <v>4.68</v>
      </c>
      <c r="G137" s="216">
        <v>4.54</v>
      </c>
      <c r="H137" s="216">
        <v>4.34</v>
      </c>
      <c r="I137" s="216">
        <v>4.04</v>
      </c>
      <c r="J137" s="217">
        <v>3.72</v>
      </c>
      <c r="K137" s="217">
        <v>3.28</v>
      </c>
      <c r="L137" s="218">
        <v>3.14</v>
      </c>
      <c r="M137" s="218">
        <v>3.02</v>
      </c>
      <c r="N137" s="218">
        <v>2.9</v>
      </c>
      <c r="O137" s="218">
        <v>2.7</v>
      </c>
      <c r="P137" s="219"/>
      <c r="Q137" s="218">
        <v>2.48</v>
      </c>
      <c r="R137" s="246">
        <v>2.2999999999999998</v>
      </c>
      <c r="S137" s="219"/>
      <c r="T137" s="230">
        <v>2.1</v>
      </c>
      <c r="U137" s="247">
        <v>1.92</v>
      </c>
      <c r="V137" s="247">
        <v>1.72</v>
      </c>
      <c r="W137" s="247">
        <v>1.52</v>
      </c>
      <c r="X137" s="247">
        <v>1.1599999999999999</v>
      </c>
      <c r="Y137" s="247">
        <v>1.1200000000000001</v>
      </c>
      <c r="Z137" s="222">
        <v>1.08</v>
      </c>
      <c r="AA137" s="247">
        <v>0.98</v>
      </c>
      <c r="AB137" s="247">
        <v>0.85</v>
      </c>
      <c r="AC137" s="222">
        <v>0.84</v>
      </c>
      <c r="AD137" s="247">
        <v>0.82</v>
      </c>
      <c r="AE137" s="247">
        <v>0.76</v>
      </c>
      <c r="AF137" s="223">
        <f t="shared" si="117"/>
        <v>70.53</v>
      </c>
      <c r="AG137" s="224">
        <f t="shared" si="118"/>
        <v>1.6528925619834656</v>
      </c>
      <c r="AH137" s="224">
        <f t="shared" si="119"/>
        <v>1.6806722689075571</v>
      </c>
      <c r="AI137" s="224">
        <f t="shared" si="120"/>
        <v>1.7094017094017033</v>
      </c>
      <c r="AJ137" s="224">
        <f t="shared" si="121"/>
        <v>3.0837004405286361</v>
      </c>
      <c r="AK137" s="224">
        <f t="shared" si="122"/>
        <v>4.6082949308755783</v>
      </c>
      <c r="AL137" s="224">
        <f t="shared" si="123"/>
        <v>7.4257425742574323</v>
      </c>
      <c r="AM137" s="224">
        <f t="shared" si="124"/>
        <v>8.602150537634401</v>
      </c>
      <c r="AN137" s="224">
        <f t="shared" si="125"/>
        <v>13.414634146341475</v>
      </c>
      <c r="AO137" s="224">
        <f t="shared" si="126"/>
        <v>4.4585987261146487</v>
      </c>
      <c r="AP137" s="224">
        <f t="shared" si="127"/>
        <v>3.9735099337748325</v>
      </c>
      <c r="AQ137" s="224">
        <f t="shared" si="128"/>
        <v>4.1379310344827669</v>
      </c>
      <c r="AR137" s="224">
        <f t="shared" si="129"/>
        <v>7.4074074074073959</v>
      </c>
      <c r="AS137" s="224">
        <f t="shared" si="130"/>
        <v>8.8709677419354982</v>
      </c>
      <c r="AT137" s="224">
        <f t="shared" si="131"/>
        <v>7.8260869565217384</v>
      </c>
      <c r="AU137" s="224">
        <f t="shared" si="132"/>
        <v>9.5238095238095113</v>
      </c>
      <c r="AV137" s="224">
        <f t="shared" si="106"/>
        <v>9.375</v>
      </c>
      <c r="AW137" s="224">
        <f t="shared" si="107"/>
        <v>11.627906976744185</v>
      </c>
      <c r="AX137" s="224">
        <f t="shared" si="108"/>
        <v>13.157894736842103</v>
      </c>
      <c r="AY137" s="224">
        <f t="shared" si="109"/>
        <v>31.034482758620708</v>
      </c>
      <c r="AZ137" s="224">
        <f t="shared" si="110"/>
        <v>3.5714285714285587</v>
      </c>
      <c r="BA137" s="224">
        <f t="shared" si="111"/>
        <v>3.7037037037036979</v>
      </c>
      <c r="BB137" s="224">
        <f t="shared" si="112"/>
        <v>10.204081632653072</v>
      </c>
      <c r="BC137" s="224">
        <f t="shared" si="113"/>
        <v>15.294117647058814</v>
      </c>
      <c r="BD137" s="224">
        <f t="shared" si="114"/>
        <v>1.1904761904761862</v>
      </c>
      <c r="BE137" s="224">
        <f t="shared" si="115"/>
        <v>2.4390243902439046</v>
      </c>
      <c r="BF137" s="224">
        <f t="shared" si="105"/>
        <v>7.8947368421052655</v>
      </c>
      <c r="BG137" s="224">
        <f t="shared" si="133"/>
        <v>7.6103328439943505</v>
      </c>
      <c r="BH137" s="182">
        <f t="shared" si="116"/>
        <v>6.2428863060455493</v>
      </c>
    </row>
    <row r="138" spans="1:60" ht="11.25" customHeight="1" x14ac:dyDescent="0.2">
      <c r="A138" s="236" t="s">
        <v>715</v>
      </c>
      <c r="B138" s="97" t="s">
        <v>716</v>
      </c>
      <c r="C138" s="215">
        <v>2.7597</v>
      </c>
      <c r="D138" s="216">
        <v>2.6680000000000001</v>
      </c>
      <c r="E138" s="216">
        <v>2.5886999999999998</v>
      </c>
      <c r="F138" s="216">
        <v>2.5206</v>
      </c>
      <c r="G138" s="216">
        <v>2.3187500000000001</v>
      </c>
      <c r="H138" s="216">
        <v>2.1457999999999999</v>
      </c>
      <c r="I138" s="216">
        <v>2.0958000000000001</v>
      </c>
      <c r="J138" s="217">
        <v>2.0523958292325299</v>
      </c>
      <c r="K138" s="217">
        <v>1.9362813027105299</v>
      </c>
      <c r="L138" s="216">
        <v>1.7855231387324499</v>
      </c>
      <c r="M138" s="231">
        <v>1.72568871322284</v>
      </c>
      <c r="N138" s="231">
        <v>1.80542371764712</v>
      </c>
      <c r="O138" s="216">
        <v>1.8570457657085999</v>
      </c>
      <c r="P138" s="217"/>
      <c r="Q138" s="216">
        <v>1.8077202497659099</v>
      </c>
      <c r="R138" s="232">
        <v>1.7521042328021901</v>
      </c>
      <c r="S138" s="217"/>
      <c r="T138" s="227">
        <v>1.7002325616843299</v>
      </c>
      <c r="U138" s="238">
        <v>1.7373764724751799</v>
      </c>
      <c r="V138" s="202">
        <v>1.7373764724751799</v>
      </c>
      <c r="W138" s="202">
        <v>1.5526554107464901</v>
      </c>
      <c r="X138" s="202">
        <v>1.3779192712734201</v>
      </c>
      <c r="Y138" s="202">
        <v>1.32799465999539</v>
      </c>
      <c r="Z138" s="202">
        <v>1.0983414481164899</v>
      </c>
      <c r="AA138" s="202">
        <v>0.81876362495956601</v>
      </c>
      <c r="AB138" s="202">
        <v>0.79879378044835703</v>
      </c>
      <c r="AC138" s="202">
        <v>0.718914402403521</v>
      </c>
      <c r="AD138" s="202">
        <v>0.64402748548648803</v>
      </c>
      <c r="AE138" s="202">
        <v>0.59909533533626702</v>
      </c>
      <c r="AF138" s="223">
        <f t="shared" si="117"/>
        <v>45.931023875222841</v>
      </c>
      <c r="AG138" s="224">
        <f t="shared" si="118"/>
        <v>3.4370314842578686</v>
      </c>
      <c r="AH138" s="224">
        <f t="shared" si="119"/>
        <v>3.0633136323251264</v>
      </c>
      <c r="AI138" s="224">
        <f t="shared" si="120"/>
        <v>2.7017376815043903</v>
      </c>
      <c r="AJ138" s="224">
        <f t="shared" si="121"/>
        <v>8.7051212938005218</v>
      </c>
      <c r="AK138" s="224">
        <f t="shared" si="122"/>
        <v>8.0599310280548231</v>
      </c>
      <c r="AL138" s="224">
        <f t="shared" si="123"/>
        <v>2.3857238286095983</v>
      </c>
      <c r="AM138" s="224">
        <f t="shared" si="124"/>
        <v>2.114805056084168</v>
      </c>
      <c r="AN138" s="224">
        <f t="shared" si="125"/>
        <v>5.996779825299936</v>
      </c>
      <c r="AO138" s="224">
        <f t="shared" si="126"/>
        <v>8.443360979634452</v>
      </c>
      <c r="AP138" s="224">
        <f t="shared" si="127"/>
        <v>3.4672780236167267</v>
      </c>
      <c r="AQ138" s="224">
        <f t="shared" si="128"/>
        <v>-4.4164150301621685</v>
      </c>
      <c r="AR138" s="224">
        <f t="shared" si="129"/>
        <v>-2.7797940694144541</v>
      </c>
      <c r="AS138" s="224">
        <f t="shared" si="130"/>
        <v>2.7286033858987535</v>
      </c>
      <c r="AT138" s="224">
        <f t="shared" si="131"/>
        <v>3.1742413449211027</v>
      </c>
      <c r="AU138" s="224">
        <f t="shared" si="132"/>
        <v>3.0508574113222275</v>
      </c>
      <c r="AV138" s="224">
        <f t="shared" si="106"/>
        <v>-2.1379310344828317</v>
      </c>
      <c r="AW138" s="224">
        <f t="shared" si="107"/>
        <v>0</v>
      </c>
      <c r="AX138" s="224">
        <f t="shared" si="108"/>
        <v>11.897106109325261</v>
      </c>
      <c r="AY138" s="224">
        <f t="shared" si="109"/>
        <v>12.681159420289223</v>
      </c>
      <c r="AZ138" s="224">
        <f t="shared" si="110"/>
        <v>3.7593984962411842</v>
      </c>
      <c r="BA138" s="224">
        <f t="shared" si="111"/>
        <v>20.9090909090907</v>
      </c>
      <c r="BB138" s="224">
        <f t="shared" si="112"/>
        <v>34.146341463414508</v>
      </c>
      <c r="BC138" s="224">
        <f t="shared" si="113"/>
        <v>2.5000000000000133</v>
      </c>
      <c r="BD138" s="224">
        <f t="shared" si="114"/>
        <v>11.11111111111116</v>
      </c>
      <c r="BE138" s="224">
        <f t="shared" si="115"/>
        <v>11.627906976744097</v>
      </c>
      <c r="BF138" s="224">
        <f t="shared" si="105"/>
        <v>7.5000000000001732</v>
      </c>
      <c r="BG138" s="224">
        <f t="shared" si="133"/>
        <v>6.3125676664417902</v>
      </c>
      <c r="BH138" s="182">
        <f t="shared" si="116"/>
        <v>7.904580714399736</v>
      </c>
    </row>
    <row r="139" spans="1:60" ht="11.25" customHeight="1" x14ac:dyDescent="0.2">
      <c r="A139" s="248" t="s">
        <v>5636</v>
      </c>
      <c r="B139" s="97" t="s">
        <v>5627</v>
      </c>
      <c r="C139" s="215">
        <v>0.72</v>
      </c>
      <c r="D139" s="216">
        <v>0.70000000000000007</v>
      </c>
      <c r="E139" s="216">
        <v>0.64</v>
      </c>
      <c r="F139" s="216">
        <v>0.58000000000000007</v>
      </c>
      <c r="G139" s="216">
        <v>0.5</v>
      </c>
      <c r="H139" s="231">
        <v>0.48</v>
      </c>
      <c r="I139" s="231">
        <v>0.48</v>
      </c>
      <c r="J139" s="254">
        <v>0.48</v>
      </c>
      <c r="K139" s="254">
        <v>0.48</v>
      </c>
      <c r="L139" s="231">
        <v>0.48</v>
      </c>
      <c r="M139" s="231">
        <v>0.48</v>
      </c>
      <c r="N139" s="231">
        <v>0.48</v>
      </c>
      <c r="O139" s="231">
        <v>0.48</v>
      </c>
      <c r="P139" s="237"/>
      <c r="Q139" s="231">
        <v>0.48</v>
      </c>
      <c r="R139" s="227">
        <v>0.48</v>
      </c>
      <c r="S139" s="237"/>
      <c r="T139" s="227">
        <v>0.48</v>
      </c>
      <c r="U139" s="238">
        <v>0.48</v>
      </c>
      <c r="V139" s="202">
        <v>0.48</v>
      </c>
      <c r="W139" s="202">
        <v>0.36</v>
      </c>
      <c r="X139" s="202">
        <v>0.19999999999999998</v>
      </c>
      <c r="Y139" s="202">
        <v>0.12</v>
      </c>
      <c r="Z139" s="202">
        <v>9.0000000000000011E-2</v>
      </c>
      <c r="AA139" s="202">
        <v>0.08</v>
      </c>
      <c r="AB139" s="202">
        <v>7.2500000000000009E-2</v>
      </c>
      <c r="AC139" s="229">
        <v>6.5000000000000002E-2</v>
      </c>
      <c r="AD139" s="229">
        <v>6.5000000000000002E-2</v>
      </c>
      <c r="AE139" s="229">
        <v>6.5000000000000002E-2</v>
      </c>
      <c r="AF139" s="223">
        <f t="shared" si="117"/>
        <v>10.4975</v>
      </c>
      <c r="AG139" s="224">
        <f t="shared" si="118"/>
        <v>2.857142857142847</v>
      </c>
      <c r="AH139" s="224">
        <f t="shared" si="119"/>
        <v>9.375</v>
      </c>
      <c r="AI139" s="224">
        <f t="shared" si="120"/>
        <v>10.344827586206895</v>
      </c>
      <c r="AJ139" s="224">
        <f t="shared" si="121"/>
        <v>16.000000000000014</v>
      </c>
      <c r="AK139" s="224">
        <f t="shared" si="122"/>
        <v>4.1666666666666741</v>
      </c>
      <c r="AL139" s="224">
        <f t="shared" si="123"/>
        <v>0</v>
      </c>
      <c r="AM139" s="224">
        <f t="shared" si="124"/>
        <v>0</v>
      </c>
      <c r="AN139" s="224">
        <f t="shared" si="125"/>
        <v>0</v>
      </c>
      <c r="AO139" s="224">
        <f t="shared" si="126"/>
        <v>0</v>
      </c>
      <c r="AP139" s="224">
        <f t="shared" si="127"/>
        <v>0</v>
      </c>
      <c r="AQ139" s="224">
        <f t="shared" si="128"/>
        <v>0</v>
      </c>
      <c r="AR139" s="224">
        <f t="shared" si="129"/>
        <v>0</v>
      </c>
      <c r="AS139" s="224">
        <f t="shared" si="130"/>
        <v>0</v>
      </c>
      <c r="AT139" s="224">
        <f t="shared" si="131"/>
        <v>0</v>
      </c>
      <c r="AU139" s="224">
        <f t="shared" si="132"/>
        <v>0</v>
      </c>
      <c r="AV139" s="224">
        <f t="shared" si="106"/>
        <v>0</v>
      </c>
      <c r="AW139" s="224">
        <f t="shared" si="107"/>
        <v>0</v>
      </c>
      <c r="AX139" s="224">
        <f t="shared" si="108"/>
        <v>33.333333333333329</v>
      </c>
      <c r="AY139" s="224">
        <f t="shared" si="109"/>
        <v>80</v>
      </c>
      <c r="AZ139" s="224">
        <f t="shared" si="110"/>
        <v>66.666666666666657</v>
      </c>
      <c r="BA139" s="224">
        <f t="shared" si="111"/>
        <v>33.3333333333333</v>
      </c>
      <c r="BB139" s="224">
        <f t="shared" si="112"/>
        <v>12.5</v>
      </c>
      <c r="BC139" s="224">
        <f t="shared" si="113"/>
        <v>10.344827586206895</v>
      </c>
      <c r="BD139" s="224">
        <f t="shared" si="114"/>
        <v>11.538461538461542</v>
      </c>
      <c r="BE139" s="224">
        <f t="shared" si="115"/>
        <v>0</v>
      </c>
      <c r="BF139" s="224">
        <f t="shared" si="105"/>
        <v>0</v>
      </c>
      <c r="BG139" s="224">
        <f t="shared" si="133"/>
        <v>11.171548444923776</v>
      </c>
      <c r="BH139" s="182">
        <f t="shared" si="116"/>
        <v>20.682947388847559</v>
      </c>
    </row>
    <row r="140" spans="1:60" ht="11.25" customHeight="1" x14ac:dyDescent="0.2">
      <c r="A140" s="225" t="s">
        <v>1824</v>
      </c>
      <c r="B140" s="97" t="s">
        <v>719</v>
      </c>
      <c r="C140" s="215">
        <v>1.3</v>
      </c>
      <c r="D140" s="216">
        <v>1.22</v>
      </c>
      <c r="E140" s="216">
        <v>1.1399999999999999</v>
      </c>
      <c r="F140" s="216">
        <v>1.06</v>
      </c>
      <c r="G140" s="216">
        <v>0.98</v>
      </c>
      <c r="H140" s="216">
        <v>0.9</v>
      </c>
      <c r="I140" s="216">
        <v>0.82</v>
      </c>
      <c r="J140" s="217">
        <v>0.72750000000000004</v>
      </c>
      <c r="K140" s="223">
        <v>0.61</v>
      </c>
      <c r="L140" s="216">
        <v>0.53749999999999998</v>
      </c>
      <c r="M140" s="216">
        <v>0.48749999999999999</v>
      </c>
      <c r="N140" s="216">
        <v>0.435</v>
      </c>
      <c r="O140" s="216">
        <v>0.37375000000000003</v>
      </c>
      <c r="P140" s="226"/>
      <c r="Q140" s="216">
        <v>0.30499999999999999</v>
      </c>
      <c r="R140" s="232">
        <v>0.21625</v>
      </c>
      <c r="S140" s="226"/>
      <c r="T140" s="223">
        <v>0.19</v>
      </c>
      <c r="U140" s="202">
        <v>0.13250000000000001</v>
      </c>
      <c r="V140" s="202">
        <v>9.375E-2</v>
      </c>
      <c r="W140" s="229">
        <v>0</v>
      </c>
      <c r="X140" s="229">
        <v>0</v>
      </c>
      <c r="Y140" s="229">
        <v>0</v>
      </c>
      <c r="Z140" s="229">
        <v>0</v>
      </c>
      <c r="AA140" s="229">
        <v>0</v>
      </c>
      <c r="AB140" s="229">
        <v>0</v>
      </c>
      <c r="AC140" s="229">
        <v>0</v>
      </c>
      <c r="AD140" s="229">
        <v>0</v>
      </c>
      <c r="AE140" s="229">
        <v>3.6649999999999999E-3</v>
      </c>
      <c r="AF140" s="223">
        <f t="shared" si="117"/>
        <v>11.532415</v>
      </c>
      <c r="AG140" s="224">
        <f t="shared" si="118"/>
        <v>6.5573770491803351</v>
      </c>
      <c r="AH140" s="224">
        <f t="shared" si="119"/>
        <v>7.0175438596491224</v>
      </c>
      <c r="AI140" s="224">
        <f t="shared" si="120"/>
        <v>7.5471698113207308</v>
      </c>
      <c r="AJ140" s="224">
        <f t="shared" si="121"/>
        <v>8.163265306122458</v>
      </c>
      <c r="AK140" s="224">
        <f t="shared" si="122"/>
        <v>8.8888888888888786</v>
      </c>
      <c r="AL140" s="224">
        <f t="shared" si="123"/>
        <v>9.7560975609756184</v>
      </c>
      <c r="AM140" s="224">
        <f t="shared" si="124"/>
        <v>12.714776632302382</v>
      </c>
      <c r="AN140" s="224">
        <f t="shared" si="125"/>
        <v>19.262295081967217</v>
      </c>
      <c r="AO140" s="224">
        <f t="shared" si="126"/>
        <v>13.488372093023248</v>
      </c>
      <c r="AP140" s="224">
        <f t="shared" si="127"/>
        <v>10.256410256410264</v>
      </c>
      <c r="AQ140" s="224">
        <f t="shared" si="128"/>
        <v>12.06896551724137</v>
      </c>
      <c r="AR140" s="224">
        <f t="shared" si="129"/>
        <v>16.387959866220726</v>
      </c>
      <c r="AS140" s="224">
        <f t="shared" si="130"/>
        <v>22.540983606557386</v>
      </c>
      <c r="AT140" s="224">
        <f t="shared" si="131"/>
        <v>41.040462427745659</v>
      </c>
      <c r="AU140" s="224">
        <f t="shared" si="132"/>
        <v>13.815789473684204</v>
      </c>
      <c r="AV140" s="224">
        <f t="shared" si="106"/>
        <v>43.396226415094333</v>
      </c>
      <c r="AW140" s="224">
        <f t="shared" si="107"/>
        <v>41.333333333333336</v>
      </c>
      <c r="AX140" s="224" t="str">
        <f t="shared" si="108"/>
        <v>n/a</v>
      </c>
      <c r="AY140" s="224" t="str">
        <f t="shared" si="109"/>
        <v>n/a</v>
      </c>
      <c r="AZ140" s="224" t="str">
        <f t="shared" si="110"/>
        <v>n/a</v>
      </c>
      <c r="BA140" s="224" t="str">
        <f t="shared" si="111"/>
        <v>n/a</v>
      </c>
      <c r="BB140" s="224" t="str">
        <f t="shared" si="112"/>
        <v>n/a</v>
      </c>
      <c r="BC140" s="224" t="str">
        <f t="shared" si="113"/>
        <v>n/a</v>
      </c>
      <c r="BD140" s="224" t="str">
        <f t="shared" si="114"/>
        <v>n/a</v>
      </c>
      <c r="BE140" s="224" t="str">
        <f t="shared" si="115"/>
        <v>n/a</v>
      </c>
      <c r="BF140" s="224">
        <f t="shared" si="105"/>
        <v>-100</v>
      </c>
      <c r="BG140" s="224">
        <f t="shared" si="133"/>
        <v>10.790884287762067</v>
      </c>
      <c r="BH140" s="182">
        <f t="shared" si="116"/>
        <v>30.198447137867589</v>
      </c>
    </row>
    <row r="141" spans="1:60" ht="11.25" customHeight="1" x14ac:dyDescent="0.2">
      <c r="A141" s="127" t="s">
        <v>720</v>
      </c>
      <c r="B141" s="97" t="s">
        <v>721</v>
      </c>
      <c r="C141" s="215">
        <v>5</v>
      </c>
      <c r="D141" s="216">
        <v>4.5999999999999996</v>
      </c>
      <c r="E141" s="216">
        <v>4.4000000000000004</v>
      </c>
      <c r="F141" s="216">
        <v>4</v>
      </c>
      <c r="G141" s="216">
        <v>3.6</v>
      </c>
      <c r="H141" s="216">
        <v>3.4</v>
      </c>
      <c r="I141" s="216">
        <v>3</v>
      </c>
      <c r="J141" s="217">
        <v>2.8</v>
      </c>
      <c r="K141" s="223">
        <v>2.64</v>
      </c>
      <c r="L141" s="216">
        <v>2.4</v>
      </c>
      <c r="M141" s="216">
        <v>2</v>
      </c>
      <c r="N141" s="216">
        <v>1.88</v>
      </c>
      <c r="O141" s="216">
        <v>1.8</v>
      </c>
      <c r="P141" s="226"/>
      <c r="Q141" s="216">
        <v>1.792</v>
      </c>
      <c r="R141" s="232">
        <v>1.1200000000000001</v>
      </c>
      <c r="S141" s="226"/>
      <c r="T141" s="228">
        <v>0.92</v>
      </c>
      <c r="U141" s="229">
        <v>0.92</v>
      </c>
      <c r="V141" s="202">
        <v>0.92</v>
      </c>
      <c r="W141" s="202">
        <v>0.68799999999999994</v>
      </c>
      <c r="X141" s="202">
        <v>0.504</v>
      </c>
      <c r="Y141" s="202">
        <v>0.36799999999999999</v>
      </c>
      <c r="Z141" s="202">
        <v>0.20799999999999999</v>
      </c>
      <c r="AA141" s="202">
        <v>0.112</v>
      </c>
      <c r="AB141" s="229">
        <v>0</v>
      </c>
      <c r="AC141" s="229">
        <v>0</v>
      </c>
      <c r="AD141" s="229">
        <v>0</v>
      </c>
      <c r="AE141" s="229">
        <v>0</v>
      </c>
      <c r="AF141" s="223">
        <f t="shared" si="117"/>
        <v>49.072000000000003</v>
      </c>
      <c r="AG141" s="224">
        <f t="shared" si="118"/>
        <v>8.6956521739130608</v>
      </c>
      <c r="AH141" s="224">
        <f t="shared" si="119"/>
        <v>4.5454545454545192</v>
      </c>
      <c r="AI141" s="224">
        <f t="shared" si="120"/>
        <v>10.000000000000009</v>
      </c>
      <c r="AJ141" s="224">
        <f t="shared" si="121"/>
        <v>11.111111111111116</v>
      </c>
      <c r="AK141" s="224">
        <f t="shared" si="122"/>
        <v>5.8823529411764719</v>
      </c>
      <c r="AL141" s="224">
        <f t="shared" si="123"/>
        <v>13.33333333333333</v>
      </c>
      <c r="AM141" s="224">
        <f t="shared" si="124"/>
        <v>7.1428571428571397</v>
      </c>
      <c r="AN141" s="224">
        <f t="shared" si="125"/>
        <v>6.0606060606060552</v>
      </c>
      <c r="AO141" s="224">
        <f t="shared" si="126"/>
        <v>10.000000000000009</v>
      </c>
      <c r="AP141" s="224">
        <f t="shared" si="127"/>
        <v>19.999999999999996</v>
      </c>
      <c r="AQ141" s="224">
        <f t="shared" si="128"/>
        <v>6.3829787234042534</v>
      </c>
      <c r="AR141" s="224">
        <f t="shared" si="129"/>
        <v>4.4444444444444287</v>
      </c>
      <c r="AS141" s="224">
        <f t="shared" si="130"/>
        <v>0.44642857142858094</v>
      </c>
      <c r="AT141" s="224">
        <f t="shared" si="131"/>
        <v>59.999999999999986</v>
      </c>
      <c r="AU141" s="224">
        <f t="shared" si="132"/>
        <v>21.739130434782616</v>
      </c>
      <c r="AV141" s="224">
        <f t="shared" si="106"/>
        <v>0</v>
      </c>
      <c r="AW141" s="224">
        <f t="shared" si="107"/>
        <v>0</v>
      </c>
      <c r="AX141" s="224">
        <f t="shared" si="108"/>
        <v>33.720930232558153</v>
      </c>
      <c r="AY141" s="224">
        <f t="shared" si="109"/>
        <v>36.507936507936492</v>
      </c>
      <c r="AZ141" s="224">
        <f t="shared" si="110"/>
        <v>36.956521739130444</v>
      </c>
      <c r="BA141" s="224">
        <f t="shared" si="111"/>
        <v>76.923076923076934</v>
      </c>
      <c r="BB141" s="224">
        <f t="shared" si="112"/>
        <v>85.714285714285694</v>
      </c>
      <c r="BC141" s="224" t="str">
        <f t="shared" si="113"/>
        <v>n/a</v>
      </c>
      <c r="BD141" s="224" t="str">
        <f t="shared" si="114"/>
        <v>n/a</v>
      </c>
      <c r="BE141" s="224" t="str">
        <f t="shared" si="115"/>
        <v>n/a</v>
      </c>
      <c r="BF141" s="224" t="str">
        <f t="shared" si="105"/>
        <v>n/a</v>
      </c>
      <c r="BG141" s="224">
        <f t="shared" si="133"/>
        <v>20.891231845431786</v>
      </c>
      <c r="BH141" s="182">
        <f t="shared" si="116"/>
        <v>24.641431642626412</v>
      </c>
    </row>
    <row r="142" spans="1:60" ht="11.25" customHeight="1" x14ac:dyDescent="0.2">
      <c r="A142" s="252" t="s">
        <v>722</v>
      </c>
      <c r="B142" s="119" t="s">
        <v>723</v>
      </c>
      <c r="C142" s="215">
        <v>7.64</v>
      </c>
      <c r="D142" s="216">
        <v>7</v>
      </c>
      <c r="E142" s="216">
        <v>6.5</v>
      </c>
      <c r="F142" s="216">
        <v>6.04</v>
      </c>
      <c r="G142" s="216">
        <v>5.6</v>
      </c>
      <c r="H142" s="216">
        <v>5.2830000000000004</v>
      </c>
      <c r="I142" s="216">
        <v>4.9020000000000001</v>
      </c>
      <c r="J142" s="217">
        <v>4.4400000000000004</v>
      </c>
      <c r="K142" s="217">
        <v>4.21</v>
      </c>
      <c r="L142" s="218">
        <v>4</v>
      </c>
      <c r="M142" s="218">
        <v>3.51</v>
      </c>
      <c r="N142" s="218">
        <v>2.81</v>
      </c>
      <c r="O142" s="218">
        <v>2.25</v>
      </c>
      <c r="P142" s="219"/>
      <c r="Q142" s="262">
        <v>1.8</v>
      </c>
      <c r="R142" s="263">
        <v>1.325</v>
      </c>
      <c r="S142" s="264"/>
      <c r="T142" s="230">
        <v>0.875</v>
      </c>
      <c r="U142" s="222">
        <v>0.7</v>
      </c>
      <c r="V142" s="247">
        <v>0.6</v>
      </c>
      <c r="W142" s="247">
        <v>0.43</v>
      </c>
      <c r="X142" s="247">
        <v>0.33</v>
      </c>
      <c r="Y142" s="222">
        <v>0.3</v>
      </c>
      <c r="Z142" s="222">
        <v>0.3</v>
      </c>
      <c r="AA142" s="222">
        <v>0.3</v>
      </c>
      <c r="AB142" s="222">
        <v>0.3</v>
      </c>
      <c r="AC142" s="222">
        <v>0.3</v>
      </c>
      <c r="AD142" s="222">
        <v>0.3</v>
      </c>
      <c r="AE142" s="247">
        <v>0.28125</v>
      </c>
      <c r="AF142" s="223">
        <f t="shared" si="117"/>
        <v>72.326249999999987</v>
      </c>
      <c r="AG142" s="224">
        <f t="shared" si="118"/>
        <v>9.1428571428571423</v>
      </c>
      <c r="AH142" s="224">
        <f t="shared" si="119"/>
        <v>7.6923076923076872</v>
      </c>
      <c r="AI142" s="224">
        <f t="shared" si="120"/>
        <v>7.6158940397351049</v>
      </c>
      <c r="AJ142" s="224">
        <f t="shared" si="121"/>
        <v>7.8571428571428736</v>
      </c>
      <c r="AK142" s="224">
        <f t="shared" si="122"/>
        <v>6.0003785727805958</v>
      </c>
      <c r="AL142" s="224">
        <f t="shared" si="123"/>
        <v>7.7723378212974259</v>
      </c>
      <c r="AM142" s="224">
        <f t="shared" si="124"/>
        <v>10.4054054054054</v>
      </c>
      <c r="AN142" s="224">
        <f t="shared" si="125"/>
        <v>5.463182897862251</v>
      </c>
      <c r="AO142" s="224">
        <f t="shared" si="126"/>
        <v>5.2499999999999991</v>
      </c>
      <c r="AP142" s="224">
        <f t="shared" si="127"/>
        <v>13.960113960113961</v>
      </c>
      <c r="AQ142" s="224">
        <f t="shared" si="128"/>
        <v>24.911032028469737</v>
      </c>
      <c r="AR142" s="224">
        <f t="shared" si="129"/>
        <v>24.888888888888893</v>
      </c>
      <c r="AS142" s="224">
        <f t="shared" si="130"/>
        <v>25</v>
      </c>
      <c r="AT142" s="224">
        <f t="shared" si="131"/>
        <v>35.849056603773597</v>
      </c>
      <c r="AU142" s="224">
        <f t="shared" si="132"/>
        <v>51.428571428571423</v>
      </c>
      <c r="AV142" s="224">
        <f t="shared" si="106"/>
        <v>25</v>
      </c>
      <c r="AW142" s="224">
        <f t="shared" si="107"/>
        <v>16.666666666666675</v>
      </c>
      <c r="AX142" s="224">
        <f t="shared" si="108"/>
        <v>39.534883720930239</v>
      </c>
      <c r="AY142" s="224">
        <f t="shared" si="109"/>
        <v>30.303030303030297</v>
      </c>
      <c r="AZ142" s="224">
        <f t="shared" si="110"/>
        <v>10.000000000000009</v>
      </c>
      <c r="BA142" s="224">
        <f t="shared" si="111"/>
        <v>0</v>
      </c>
      <c r="BB142" s="224">
        <f t="shared" si="112"/>
        <v>0</v>
      </c>
      <c r="BC142" s="224">
        <f t="shared" si="113"/>
        <v>0</v>
      </c>
      <c r="BD142" s="224">
        <f t="shared" si="114"/>
        <v>0</v>
      </c>
      <c r="BE142" s="224">
        <f t="shared" si="115"/>
        <v>0</v>
      </c>
      <c r="BF142" s="224">
        <f t="shared" si="105"/>
        <v>6.6666666666666652</v>
      </c>
      <c r="BG142" s="224">
        <f t="shared" si="133"/>
        <v>14.284939103711537</v>
      </c>
      <c r="BH142" s="182">
        <f t="shared" si="116"/>
        <v>13.765907551908667</v>
      </c>
    </row>
    <row r="143" spans="1:60" ht="11.25" customHeight="1" x14ac:dyDescent="0.2">
      <c r="A143" s="225" t="s">
        <v>1825</v>
      </c>
      <c r="B143" s="97" t="s">
        <v>725</v>
      </c>
      <c r="C143" s="215">
        <v>2.17</v>
      </c>
      <c r="D143" s="216">
        <v>2.06</v>
      </c>
      <c r="E143" s="216">
        <v>1.95</v>
      </c>
      <c r="F143" s="216">
        <v>1.84</v>
      </c>
      <c r="G143" s="216">
        <v>1.74</v>
      </c>
      <c r="H143" s="216">
        <v>1.63</v>
      </c>
      <c r="I143" s="216">
        <v>1.53</v>
      </c>
      <c r="J143" s="217">
        <v>1.4279999999999999</v>
      </c>
      <c r="K143" s="217">
        <v>1.33</v>
      </c>
      <c r="L143" s="216">
        <v>1.24</v>
      </c>
      <c r="M143" s="216">
        <v>1.1599999999999999</v>
      </c>
      <c r="N143" s="216">
        <v>1.08</v>
      </c>
      <c r="O143" s="216">
        <v>1.02</v>
      </c>
      <c r="P143" s="226"/>
      <c r="Q143" s="181">
        <v>0.96</v>
      </c>
      <c r="R143" s="266">
        <v>0.84</v>
      </c>
      <c r="S143" s="277"/>
      <c r="T143" s="223">
        <v>0.66</v>
      </c>
      <c r="U143" s="202">
        <v>0.5</v>
      </c>
      <c r="V143" s="202">
        <v>0.36</v>
      </c>
      <c r="W143" s="202">
        <v>0.2</v>
      </c>
      <c r="X143" s="229">
        <v>0</v>
      </c>
      <c r="Y143" s="229">
        <v>0</v>
      </c>
      <c r="Z143" s="229">
        <v>0</v>
      </c>
      <c r="AA143" s="229">
        <v>0</v>
      </c>
      <c r="AB143" s="229">
        <v>1.0900000000000001</v>
      </c>
      <c r="AC143" s="229">
        <v>1.46</v>
      </c>
      <c r="AD143" s="229">
        <v>1.46</v>
      </c>
      <c r="AE143" s="229">
        <v>1.39</v>
      </c>
      <c r="AF143" s="223">
        <f t="shared" si="117"/>
        <v>29.098000000000003</v>
      </c>
      <c r="AG143" s="224">
        <f t="shared" si="118"/>
        <v>5.3398058252427161</v>
      </c>
      <c r="AH143" s="224">
        <f t="shared" si="119"/>
        <v>5.6410256410256432</v>
      </c>
      <c r="AI143" s="224">
        <f t="shared" si="120"/>
        <v>5.9782608695652106</v>
      </c>
      <c r="AJ143" s="224">
        <f t="shared" si="121"/>
        <v>5.7471264367816133</v>
      </c>
      <c r="AK143" s="224">
        <f t="shared" si="122"/>
        <v>6.7484662576687171</v>
      </c>
      <c r="AL143" s="224">
        <f t="shared" si="123"/>
        <v>6.5359477124182996</v>
      </c>
      <c r="AM143" s="224">
        <f t="shared" si="124"/>
        <v>7.1428571428571397</v>
      </c>
      <c r="AN143" s="224">
        <f t="shared" si="125"/>
        <v>7.3684210526315574</v>
      </c>
      <c r="AO143" s="224">
        <f t="shared" si="126"/>
        <v>7.258064516129048</v>
      </c>
      <c r="AP143" s="224">
        <f t="shared" si="127"/>
        <v>6.8965517241379448</v>
      </c>
      <c r="AQ143" s="224">
        <f t="shared" si="128"/>
        <v>7.4074074074073959</v>
      </c>
      <c r="AR143" s="224">
        <f t="shared" si="129"/>
        <v>5.8823529411764719</v>
      </c>
      <c r="AS143" s="224">
        <f t="shared" si="130"/>
        <v>6.25</v>
      </c>
      <c r="AT143" s="224">
        <f t="shared" si="131"/>
        <v>14.285714285714279</v>
      </c>
      <c r="AU143" s="224">
        <f t="shared" si="132"/>
        <v>27.27272727272727</v>
      </c>
      <c r="AV143" s="224">
        <f t="shared" si="106"/>
        <v>32.000000000000007</v>
      </c>
      <c r="AW143" s="224">
        <f t="shared" si="107"/>
        <v>38.888888888888886</v>
      </c>
      <c r="AX143" s="224">
        <f t="shared" si="108"/>
        <v>79.999999999999986</v>
      </c>
      <c r="AY143" s="224" t="str">
        <f t="shared" si="109"/>
        <v>n/a</v>
      </c>
      <c r="AZ143" s="224" t="str">
        <f t="shared" si="110"/>
        <v>n/a</v>
      </c>
      <c r="BA143" s="224" t="str">
        <f t="shared" si="111"/>
        <v>n/a</v>
      </c>
      <c r="BB143" s="224" t="str">
        <f t="shared" si="112"/>
        <v>n/a</v>
      </c>
      <c r="BC143" s="224">
        <f t="shared" si="113"/>
        <v>-100</v>
      </c>
      <c r="BD143" s="224">
        <f t="shared" si="114"/>
        <v>-25.342465753424648</v>
      </c>
      <c r="BE143" s="224">
        <f t="shared" si="115"/>
        <v>0</v>
      </c>
      <c r="BF143" s="224">
        <f t="shared" si="105"/>
        <v>5.0359712230215958</v>
      </c>
      <c r="BG143" s="224">
        <f t="shared" si="133"/>
        <v>7.1062328838167792</v>
      </c>
      <c r="BH143" s="182">
        <f t="shared" si="116"/>
        <v>30.85474180473263</v>
      </c>
    </row>
    <row r="144" spans="1:60" ht="11.25" customHeight="1" x14ac:dyDescent="0.2">
      <c r="A144" s="236" t="s">
        <v>1419</v>
      </c>
      <c r="B144" s="97" t="s">
        <v>1420</v>
      </c>
      <c r="C144" s="215">
        <v>1.84</v>
      </c>
      <c r="D144" s="216">
        <v>1.76</v>
      </c>
      <c r="E144" s="216">
        <v>1.68</v>
      </c>
      <c r="F144" s="216">
        <v>1.6</v>
      </c>
      <c r="G144" s="216">
        <v>1.52</v>
      </c>
      <c r="H144" s="216">
        <v>1.48</v>
      </c>
      <c r="I144" s="216">
        <v>1.4</v>
      </c>
      <c r="J144" s="217">
        <v>1.3</v>
      </c>
      <c r="K144" s="217">
        <v>1.1000000000000001</v>
      </c>
      <c r="L144" s="231">
        <v>1</v>
      </c>
      <c r="M144" s="231">
        <v>1</v>
      </c>
      <c r="N144" s="216">
        <v>1</v>
      </c>
      <c r="O144" s="216">
        <v>0.8</v>
      </c>
      <c r="P144" s="217"/>
      <c r="Q144" s="216">
        <v>0.6</v>
      </c>
      <c r="R144" s="232">
        <v>0.4</v>
      </c>
      <c r="S144" s="217"/>
      <c r="T144" s="227">
        <v>0</v>
      </c>
      <c r="U144" s="238">
        <v>0</v>
      </c>
      <c r="V144" s="202">
        <v>0.45</v>
      </c>
      <c r="W144" s="202">
        <v>0.35</v>
      </c>
      <c r="X144" s="229">
        <v>0</v>
      </c>
      <c r="Y144" s="229">
        <v>0</v>
      </c>
      <c r="Z144" s="229">
        <v>0</v>
      </c>
      <c r="AA144" s="229">
        <v>0</v>
      </c>
      <c r="AB144" s="229">
        <v>0</v>
      </c>
      <c r="AC144" s="229">
        <v>0</v>
      </c>
      <c r="AD144" s="229">
        <v>0</v>
      </c>
      <c r="AE144" s="229">
        <v>0</v>
      </c>
      <c r="AF144" s="223">
        <f t="shared" si="117"/>
        <v>19.28</v>
      </c>
      <c r="AG144" s="224">
        <f t="shared" si="118"/>
        <v>4.5454545454545414</v>
      </c>
      <c r="AH144" s="224">
        <f t="shared" si="119"/>
        <v>4.7619047619047672</v>
      </c>
      <c r="AI144" s="224">
        <f t="shared" si="120"/>
        <v>4.9999999999999822</v>
      </c>
      <c r="AJ144" s="224">
        <f t="shared" si="121"/>
        <v>5.2631578947368363</v>
      </c>
      <c r="AK144" s="224">
        <f t="shared" si="122"/>
        <v>2.7027027027026973</v>
      </c>
      <c r="AL144" s="224">
        <f t="shared" si="123"/>
        <v>5.7142857142857162</v>
      </c>
      <c r="AM144" s="224">
        <f t="shared" si="124"/>
        <v>7.6923076923076872</v>
      </c>
      <c r="AN144" s="224">
        <f t="shared" si="125"/>
        <v>18.181818181818166</v>
      </c>
      <c r="AO144" s="224">
        <f t="shared" si="126"/>
        <v>10.000000000000009</v>
      </c>
      <c r="AP144" s="224">
        <f t="shared" si="127"/>
        <v>0</v>
      </c>
      <c r="AQ144" s="224">
        <f t="shared" si="128"/>
        <v>0</v>
      </c>
      <c r="AR144" s="224">
        <f t="shared" si="129"/>
        <v>25</v>
      </c>
      <c r="AS144" s="224">
        <f t="shared" si="130"/>
        <v>33.33333333333335</v>
      </c>
      <c r="AT144" s="224">
        <f t="shared" si="131"/>
        <v>49.999999999999979</v>
      </c>
      <c r="AU144" s="224" t="str">
        <f t="shared" si="132"/>
        <v>n/a</v>
      </c>
      <c r="AV144" s="224" t="str">
        <f t="shared" si="106"/>
        <v>n/a</v>
      </c>
      <c r="AW144" s="224">
        <f t="shared" si="107"/>
        <v>-100</v>
      </c>
      <c r="AX144" s="224">
        <f t="shared" si="108"/>
        <v>28.57142857142858</v>
      </c>
      <c r="AY144" s="224" t="str">
        <f t="shared" si="109"/>
        <v>n/a</v>
      </c>
      <c r="AZ144" s="224" t="str">
        <f t="shared" si="110"/>
        <v>n/a</v>
      </c>
      <c r="BA144" s="224" t="str">
        <f t="shared" si="111"/>
        <v>n/a</v>
      </c>
      <c r="BB144" s="224" t="str">
        <f t="shared" si="112"/>
        <v>n/a</v>
      </c>
      <c r="BC144" s="224" t="str">
        <f t="shared" si="113"/>
        <v>n/a</v>
      </c>
      <c r="BD144" s="224" t="str">
        <f t="shared" si="114"/>
        <v>n/a</v>
      </c>
      <c r="BE144" s="224" t="str">
        <f t="shared" si="115"/>
        <v>n/a</v>
      </c>
      <c r="BF144" s="224" t="str">
        <f t="shared" si="105"/>
        <v>n/a</v>
      </c>
      <c r="BG144" s="224">
        <f t="shared" si="133"/>
        <v>6.2978995873732693</v>
      </c>
      <c r="BH144" s="182">
        <f t="shared" si="116"/>
        <v>31.66866644122743</v>
      </c>
    </row>
    <row r="145" spans="1:60" ht="11.25" customHeight="1" x14ac:dyDescent="0.2">
      <c r="A145" s="203" t="s">
        <v>1826</v>
      </c>
      <c r="B145" s="119" t="s">
        <v>247</v>
      </c>
      <c r="C145" s="215">
        <v>2.5394000000000001</v>
      </c>
      <c r="D145" s="216">
        <v>2.4762</v>
      </c>
      <c r="E145" s="216">
        <v>2.3262999999999998</v>
      </c>
      <c r="F145" s="216">
        <v>2.2504</v>
      </c>
      <c r="G145" s="216">
        <v>1.9646999999999999</v>
      </c>
      <c r="H145" s="216">
        <v>1.7172000000000001</v>
      </c>
      <c r="I145" s="216">
        <v>1.6188</v>
      </c>
      <c r="J145" s="217">
        <v>1.391</v>
      </c>
      <c r="K145" s="230">
        <v>1.27641</v>
      </c>
      <c r="L145" s="216">
        <v>1.1367400000000001</v>
      </c>
      <c r="M145" s="216">
        <v>0.98565999999999998</v>
      </c>
      <c r="N145" s="216">
        <v>0.90500000000000003</v>
      </c>
      <c r="O145" s="216">
        <v>0.83040000000000003</v>
      </c>
      <c r="P145" s="226"/>
      <c r="Q145" s="181">
        <v>0.75022999999999995</v>
      </c>
      <c r="R145" s="279">
        <v>0.65649999999999997</v>
      </c>
      <c r="S145" s="277"/>
      <c r="T145" s="223">
        <v>0.52349999999999997</v>
      </c>
      <c r="U145" s="202">
        <v>0.44550000000000001</v>
      </c>
      <c r="V145" s="202">
        <v>0.4335</v>
      </c>
      <c r="W145" s="202">
        <v>0.39250000000000002</v>
      </c>
      <c r="X145" s="202">
        <v>0.28749999999999998</v>
      </c>
      <c r="Y145" s="202">
        <v>0.24049999999999999</v>
      </c>
      <c r="Z145" s="202">
        <v>0.18124999999999999</v>
      </c>
      <c r="AA145" s="202">
        <v>0.16667999999999999</v>
      </c>
      <c r="AB145" s="202">
        <v>0.14334</v>
      </c>
      <c r="AC145" s="202">
        <v>0.13</v>
      </c>
      <c r="AD145" s="202">
        <v>0.11666</v>
      </c>
      <c r="AE145" s="202">
        <v>0.1</v>
      </c>
      <c r="AF145" s="223">
        <f t="shared" si="117"/>
        <v>25.985869999999991</v>
      </c>
      <c r="AG145" s="224">
        <f t="shared" si="118"/>
        <v>2.5522978757773984</v>
      </c>
      <c r="AH145" s="224">
        <f t="shared" si="119"/>
        <v>6.4437088939517828</v>
      </c>
      <c r="AI145" s="224">
        <f t="shared" si="120"/>
        <v>3.3727337362246645</v>
      </c>
      <c r="AJ145" s="224">
        <f t="shared" si="121"/>
        <v>14.541660304372183</v>
      </c>
      <c r="AK145" s="224">
        <f t="shared" si="122"/>
        <v>14.412997903563941</v>
      </c>
      <c r="AL145" s="224">
        <f t="shared" si="123"/>
        <v>6.0785767234988963</v>
      </c>
      <c r="AM145" s="224">
        <f t="shared" si="124"/>
        <v>16.376707404744796</v>
      </c>
      <c r="AN145" s="224">
        <f t="shared" si="125"/>
        <v>8.9775228962480682</v>
      </c>
      <c r="AO145" s="224">
        <f t="shared" si="126"/>
        <v>12.286890581839295</v>
      </c>
      <c r="AP145" s="224">
        <f t="shared" si="127"/>
        <v>15.327800661485714</v>
      </c>
      <c r="AQ145" s="224">
        <f t="shared" si="128"/>
        <v>8.912707182320446</v>
      </c>
      <c r="AR145" s="224">
        <f t="shared" si="129"/>
        <v>8.9836223506743806</v>
      </c>
      <c r="AS145" s="224">
        <f t="shared" si="130"/>
        <v>10.686056276075352</v>
      </c>
      <c r="AT145" s="224">
        <f t="shared" si="131"/>
        <v>14.277227722772267</v>
      </c>
      <c r="AU145" s="224">
        <f t="shared" si="132"/>
        <v>25.405921680993316</v>
      </c>
      <c r="AV145" s="224">
        <f t="shared" si="106"/>
        <v>17.508417508417494</v>
      </c>
      <c r="AW145" s="224">
        <f t="shared" si="107"/>
        <v>2.7681660899653959</v>
      </c>
      <c r="AX145" s="224">
        <f t="shared" si="108"/>
        <v>10.445859872611463</v>
      </c>
      <c r="AY145" s="224">
        <f t="shared" si="109"/>
        <v>36.521739130434796</v>
      </c>
      <c r="AZ145" s="224">
        <f t="shared" si="110"/>
        <v>19.542619542619533</v>
      </c>
      <c r="BA145" s="224">
        <f t="shared" si="111"/>
        <v>32.689655172413801</v>
      </c>
      <c r="BB145" s="224">
        <f t="shared" si="112"/>
        <v>8.7413006959443216</v>
      </c>
      <c r="BC145" s="224">
        <f t="shared" si="113"/>
        <v>16.28296358308916</v>
      </c>
      <c r="BD145" s="224">
        <f t="shared" si="114"/>
        <v>10.261538461538455</v>
      </c>
      <c r="BE145" s="224">
        <f t="shared" si="115"/>
        <v>11.434939139379408</v>
      </c>
      <c r="BF145" s="224">
        <f t="shared" si="105"/>
        <v>16.659999999999986</v>
      </c>
      <c r="BG145" s="224">
        <f t="shared" si="133"/>
        <v>13.518985822729091</v>
      </c>
      <c r="BH145" s="182">
        <f t="shared" si="116"/>
        <v>8.2095031684605235</v>
      </c>
    </row>
    <row r="146" spans="1:60" ht="11.25" customHeight="1" x14ac:dyDescent="0.2">
      <c r="A146" s="225" t="s">
        <v>1827</v>
      </c>
      <c r="B146" s="97" t="s">
        <v>727</v>
      </c>
      <c r="C146" s="215">
        <v>0.67</v>
      </c>
      <c r="D146" s="216">
        <v>0.63</v>
      </c>
      <c r="E146" s="216">
        <v>0.59</v>
      </c>
      <c r="F146" s="216">
        <v>0.55000000000000004</v>
      </c>
      <c r="G146" s="216">
        <v>0.51</v>
      </c>
      <c r="H146" s="216">
        <v>0.47</v>
      </c>
      <c r="I146" s="216">
        <v>0.43</v>
      </c>
      <c r="J146" s="217">
        <v>0.39</v>
      </c>
      <c r="K146" s="217">
        <v>0.35</v>
      </c>
      <c r="L146" s="216">
        <v>0.31</v>
      </c>
      <c r="M146" s="216">
        <v>0.27</v>
      </c>
      <c r="N146" s="216">
        <v>0.24</v>
      </c>
      <c r="O146" s="216">
        <v>0.11</v>
      </c>
      <c r="P146" s="226"/>
      <c r="Q146" s="216">
        <v>0.06</v>
      </c>
      <c r="R146" s="227">
        <v>0</v>
      </c>
      <c r="S146" s="226"/>
      <c r="T146" s="228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Z146" s="229">
        <v>0</v>
      </c>
      <c r="AA146" s="229">
        <v>0</v>
      </c>
      <c r="AB146" s="229">
        <v>0</v>
      </c>
      <c r="AC146" s="229">
        <v>0</v>
      </c>
      <c r="AD146" s="229">
        <v>0</v>
      </c>
      <c r="AE146" s="229">
        <v>0</v>
      </c>
      <c r="AF146" s="223">
        <f t="shared" si="117"/>
        <v>5.58</v>
      </c>
      <c r="AG146" s="224">
        <f t="shared" si="118"/>
        <v>6.3492063492063489</v>
      </c>
      <c r="AH146" s="224">
        <f t="shared" si="119"/>
        <v>6.7796610169491567</v>
      </c>
      <c r="AI146" s="224">
        <f t="shared" si="120"/>
        <v>7.2727272727272529</v>
      </c>
      <c r="AJ146" s="224">
        <f t="shared" si="121"/>
        <v>7.8431372549019773</v>
      </c>
      <c r="AK146" s="224">
        <f t="shared" si="122"/>
        <v>8.5106382978723527</v>
      </c>
      <c r="AL146" s="224">
        <f t="shared" si="123"/>
        <v>9.302325581395344</v>
      </c>
      <c r="AM146" s="224">
        <f t="shared" si="124"/>
        <v>10.256410256410241</v>
      </c>
      <c r="AN146" s="224">
        <f t="shared" si="125"/>
        <v>11.428571428571432</v>
      </c>
      <c r="AO146" s="224">
        <f t="shared" si="126"/>
        <v>12.903225806451601</v>
      </c>
      <c r="AP146" s="224">
        <f t="shared" si="127"/>
        <v>14.814814814814813</v>
      </c>
      <c r="AQ146" s="224">
        <f t="shared" si="128"/>
        <v>12.500000000000021</v>
      </c>
      <c r="AR146" s="224">
        <f t="shared" si="129"/>
        <v>118.18181818181816</v>
      </c>
      <c r="AS146" s="224">
        <f t="shared" si="130"/>
        <v>83.333333333333343</v>
      </c>
      <c r="AT146" s="224" t="str">
        <f t="shared" si="131"/>
        <v>n/a</v>
      </c>
      <c r="AU146" s="224" t="str">
        <f t="shared" si="132"/>
        <v>n/a</v>
      </c>
      <c r="AV146" s="224" t="str">
        <f t="shared" si="106"/>
        <v>n/a</v>
      </c>
      <c r="AW146" s="224" t="str">
        <f t="shared" si="107"/>
        <v>n/a</v>
      </c>
      <c r="AX146" s="224" t="str">
        <f t="shared" si="108"/>
        <v>n/a</v>
      </c>
      <c r="AY146" s="224" t="str">
        <f t="shared" si="109"/>
        <v>n/a</v>
      </c>
      <c r="AZ146" s="224" t="str">
        <f t="shared" si="110"/>
        <v>n/a</v>
      </c>
      <c r="BA146" s="224" t="str">
        <f t="shared" si="111"/>
        <v>n/a</v>
      </c>
      <c r="BB146" s="224" t="str">
        <f t="shared" si="112"/>
        <v>n/a</v>
      </c>
      <c r="BC146" s="224" t="str">
        <f t="shared" si="113"/>
        <v>n/a</v>
      </c>
      <c r="BD146" s="224" t="str">
        <f t="shared" si="114"/>
        <v>n/a</v>
      </c>
      <c r="BE146" s="224" t="str">
        <f t="shared" si="115"/>
        <v>n/a</v>
      </c>
      <c r="BF146" s="224" t="str">
        <f t="shared" si="105"/>
        <v>n/a</v>
      </c>
      <c r="BG146" s="224">
        <f t="shared" si="133"/>
        <v>23.805836122650156</v>
      </c>
      <c r="BH146" s="182">
        <f t="shared" si="116"/>
        <v>34.978244122110659</v>
      </c>
    </row>
    <row r="147" spans="1:60" ht="11.25" customHeight="1" x14ac:dyDescent="0.2">
      <c r="A147" s="236" t="s">
        <v>1421</v>
      </c>
      <c r="B147" s="97" t="s">
        <v>1422</v>
      </c>
      <c r="C147" s="215">
        <v>0.72</v>
      </c>
      <c r="D147" s="216">
        <v>0.71</v>
      </c>
      <c r="E147" s="216">
        <v>0.66500000000000004</v>
      </c>
      <c r="F147" s="216">
        <v>0.59499999999999997</v>
      </c>
      <c r="G147" s="216">
        <v>0.44</v>
      </c>
      <c r="H147" s="216">
        <v>0.36</v>
      </c>
      <c r="I147" s="216">
        <v>0.34499999999999997</v>
      </c>
      <c r="J147" s="254">
        <v>0.3</v>
      </c>
      <c r="K147" s="254">
        <v>0.3</v>
      </c>
      <c r="L147" s="231">
        <v>0.3</v>
      </c>
      <c r="M147" s="231">
        <v>0.3</v>
      </c>
      <c r="N147" s="216">
        <v>0.3</v>
      </c>
      <c r="O147" s="216">
        <v>0.26</v>
      </c>
      <c r="P147" s="191"/>
      <c r="Q147" s="216">
        <v>0.17</v>
      </c>
      <c r="R147" s="227">
        <v>0.12</v>
      </c>
      <c r="S147" s="237"/>
      <c r="T147" s="227">
        <v>0.12</v>
      </c>
      <c r="U147" s="238">
        <v>0.24</v>
      </c>
      <c r="V147" s="202">
        <v>0.36</v>
      </c>
      <c r="W147" s="202">
        <v>0.35142857142857098</v>
      </c>
      <c r="X147" s="202">
        <v>0.34285714285714303</v>
      </c>
      <c r="Y147" s="202">
        <v>0.33469387755101998</v>
      </c>
      <c r="Z147" s="202">
        <v>0.318756073858115</v>
      </c>
      <c r="AA147" s="202">
        <v>0.30234315948601698</v>
      </c>
      <c r="AB147" s="202">
        <v>0.27025776296913301</v>
      </c>
      <c r="AC147" s="202">
        <v>0.24093429618905099</v>
      </c>
      <c r="AD147" s="202">
        <v>0.23505784994053799</v>
      </c>
      <c r="AE147" s="202">
        <v>0.226718892883123</v>
      </c>
      <c r="AF147" s="223">
        <f t="shared" si="117"/>
        <v>9.2280476271627112</v>
      </c>
      <c r="AG147" s="224">
        <f t="shared" si="118"/>
        <v>1.4084507042253502</v>
      </c>
      <c r="AH147" s="224">
        <f t="shared" si="119"/>
        <v>6.7669172932330657</v>
      </c>
      <c r="AI147" s="224">
        <f t="shared" si="120"/>
        <v>11.764705882352944</v>
      </c>
      <c r="AJ147" s="224">
        <f t="shared" si="121"/>
        <v>35.227272727272727</v>
      </c>
      <c r="AK147" s="224">
        <f t="shared" si="122"/>
        <v>22.222222222222232</v>
      </c>
      <c r="AL147" s="224">
        <f t="shared" si="123"/>
        <v>4.3478260869565188</v>
      </c>
      <c r="AM147" s="224">
        <f t="shared" si="124"/>
        <v>14.999999999999991</v>
      </c>
      <c r="AN147" s="224">
        <f t="shared" si="125"/>
        <v>0</v>
      </c>
      <c r="AO147" s="224">
        <f t="shared" si="126"/>
        <v>0</v>
      </c>
      <c r="AP147" s="224">
        <f t="shared" si="127"/>
        <v>0</v>
      </c>
      <c r="AQ147" s="224">
        <f t="shared" si="128"/>
        <v>0</v>
      </c>
      <c r="AR147" s="224">
        <f t="shared" si="129"/>
        <v>15.384615384615374</v>
      </c>
      <c r="AS147" s="224">
        <f t="shared" si="130"/>
        <v>52.941176470588225</v>
      </c>
      <c r="AT147" s="224">
        <f t="shared" si="131"/>
        <v>41.666666666666671</v>
      </c>
      <c r="AU147" s="224">
        <f t="shared" si="132"/>
        <v>0</v>
      </c>
      <c r="AV147" s="224">
        <f t="shared" si="106"/>
        <v>-50</v>
      </c>
      <c r="AW147" s="224">
        <f t="shared" si="107"/>
        <v>-33.333333333333336</v>
      </c>
      <c r="AX147" s="224">
        <f t="shared" si="108"/>
        <v>2.4390243902440378</v>
      </c>
      <c r="AY147" s="224">
        <f t="shared" si="109"/>
        <v>2.4999999999998135</v>
      </c>
      <c r="AZ147" s="224">
        <f t="shared" si="110"/>
        <v>2.4390243902440822</v>
      </c>
      <c r="BA147" s="224">
        <f t="shared" si="111"/>
        <v>4.9999999999997602</v>
      </c>
      <c r="BB147" s="224">
        <f t="shared" si="112"/>
        <v>5.4285714285714048</v>
      </c>
      <c r="BC147" s="224">
        <f t="shared" si="113"/>
        <v>11.872146118721671</v>
      </c>
      <c r="BD147" s="224">
        <f t="shared" si="114"/>
        <v>12.170731707317062</v>
      </c>
      <c r="BE147" s="224">
        <f t="shared" si="115"/>
        <v>2.4999999999998135</v>
      </c>
      <c r="BF147" s="224">
        <f t="shared" si="105"/>
        <v>3.6781041718097374</v>
      </c>
      <c r="BG147" s="224">
        <f t="shared" si="133"/>
        <v>6.593235473527197</v>
      </c>
      <c r="BH147" s="182">
        <f t="shared" si="116"/>
        <v>19.801799877666411</v>
      </c>
    </row>
    <row r="148" spans="1:60" ht="11.25" customHeight="1" x14ac:dyDescent="0.2">
      <c r="A148" s="236" t="s">
        <v>1713</v>
      </c>
      <c r="B148" s="97" t="s">
        <v>1714</v>
      </c>
      <c r="C148" s="215">
        <v>0.88</v>
      </c>
      <c r="D148" s="216">
        <v>0.81</v>
      </c>
      <c r="E148" s="216">
        <v>0.77</v>
      </c>
      <c r="F148" s="216">
        <v>0.7</v>
      </c>
      <c r="G148" s="231">
        <v>0.65</v>
      </c>
      <c r="H148" s="216">
        <v>0.74</v>
      </c>
      <c r="I148" s="216">
        <v>1.1499999999999999</v>
      </c>
      <c r="J148" s="217">
        <v>1.1100000000000001</v>
      </c>
      <c r="K148" s="217">
        <v>1.07</v>
      </c>
      <c r="L148" s="216">
        <v>1.03</v>
      </c>
      <c r="M148" s="216">
        <v>0.99</v>
      </c>
      <c r="N148" s="216">
        <v>0.95</v>
      </c>
      <c r="O148" s="216">
        <v>0.83</v>
      </c>
      <c r="P148" s="191"/>
      <c r="Q148" s="191">
        <v>0.81</v>
      </c>
      <c r="R148" s="232">
        <v>0.79</v>
      </c>
      <c r="S148" s="191"/>
      <c r="T148" s="232">
        <v>0.78</v>
      </c>
      <c r="U148" s="55">
        <v>0.76</v>
      </c>
      <c r="V148" s="181">
        <v>0.73</v>
      </c>
      <c r="W148" s="181">
        <v>0.68</v>
      </c>
      <c r="X148" s="202">
        <v>0.6</v>
      </c>
      <c r="Y148" s="229">
        <v>0.3</v>
      </c>
      <c r="Z148" s="229">
        <v>0.4</v>
      </c>
      <c r="AA148" s="229">
        <v>0.4</v>
      </c>
      <c r="AB148" s="229">
        <v>1.07</v>
      </c>
      <c r="AC148" s="229">
        <v>1.5</v>
      </c>
      <c r="AD148" s="202">
        <v>1.5</v>
      </c>
      <c r="AE148" s="202">
        <v>1.125</v>
      </c>
      <c r="AF148" s="223">
        <f t="shared" si="117"/>
        <v>23.125</v>
      </c>
      <c r="AG148" s="224">
        <f t="shared" si="118"/>
        <v>8.6419753086419693</v>
      </c>
      <c r="AH148" s="224">
        <f t="shared" si="119"/>
        <v>5.1948051948051965</v>
      </c>
      <c r="AI148" s="224">
        <f t="shared" si="120"/>
        <v>10.000000000000009</v>
      </c>
      <c r="AJ148" s="224">
        <f t="shared" si="121"/>
        <v>7.6923076923076872</v>
      </c>
      <c r="AK148" s="224">
        <f t="shared" si="122"/>
        <v>-12.16216216216216</v>
      </c>
      <c r="AL148" s="224">
        <f t="shared" si="123"/>
        <v>-35.65217391304347</v>
      </c>
      <c r="AM148" s="224">
        <f t="shared" si="124"/>
        <v>3.603603603603589</v>
      </c>
      <c r="AN148" s="224">
        <f t="shared" si="125"/>
        <v>3.7383177570093462</v>
      </c>
      <c r="AO148" s="224">
        <f t="shared" si="126"/>
        <v>3.8834951456310662</v>
      </c>
      <c r="AP148" s="224">
        <f t="shared" si="127"/>
        <v>4.0404040404040442</v>
      </c>
      <c r="AQ148" s="224">
        <f t="shared" si="128"/>
        <v>4.2105263157894868</v>
      </c>
      <c r="AR148" s="224">
        <f t="shared" si="129"/>
        <v>14.457831325301207</v>
      </c>
      <c r="AS148" s="224">
        <f t="shared" si="130"/>
        <v>2.4691358024691246</v>
      </c>
      <c r="AT148" s="224">
        <f t="shared" si="131"/>
        <v>2.5316455696202445</v>
      </c>
      <c r="AU148" s="224">
        <f t="shared" si="132"/>
        <v>1.2820512820512775</v>
      </c>
      <c r="AV148" s="224">
        <f t="shared" si="106"/>
        <v>2.6315789473684292</v>
      </c>
      <c r="AW148" s="224">
        <f t="shared" si="107"/>
        <v>4.1095890410958846</v>
      </c>
      <c r="AX148" s="224">
        <f t="shared" si="108"/>
        <v>7.3529411764705843</v>
      </c>
      <c r="AY148" s="224">
        <f t="shared" si="109"/>
        <v>13.333333333333353</v>
      </c>
      <c r="AZ148" s="224">
        <f t="shared" si="110"/>
        <v>100</v>
      </c>
      <c r="BA148" s="224">
        <f t="shared" si="111"/>
        <v>-25.000000000000011</v>
      </c>
      <c r="BB148" s="224">
        <f t="shared" si="112"/>
        <v>0</v>
      </c>
      <c r="BC148" s="224">
        <f t="shared" si="113"/>
        <v>-62.616822429906534</v>
      </c>
      <c r="BD148" s="224">
        <f t="shared" si="114"/>
        <v>-28.666666666666664</v>
      </c>
      <c r="BE148" s="224">
        <f t="shared" si="115"/>
        <v>0</v>
      </c>
      <c r="BF148" s="224">
        <f t="shared" si="105"/>
        <v>33.333333333333329</v>
      </c>
      <c r="BG148" s="224">
        <f t="shared" si="133"/>
        <v>2.6311172960560381</v>
      </c>
      <c r="BH148" s="182">
        <f t="shared" si="116"/>
        <v>27.227582999370192</v>
      </c>
    </row>
    <row r="149" spans="1:60" ht="11.25" customHeight="1" x14ac:dyDescent="0.2">
      <c r="A149" s="208" t="s">
        <v>1828</v>
      </c>
      <c r="B149" s="240" t="s">
        <v>729</v>
      </c>
      <c r="C149" s="215">
        <v>2.48</v>
      </c>
      <c r="D149" s="216">
        <v>2.36</v>
      </c>
      <c r="E149" s="216">
        <v>2.2799999999999998</v>
      </c>
      <c r="F149" s="216">
        <v>2.2000000000000002</v>
      </c>
      <c r="G149" s="216">
        <v>1.8</v>
      </c>
      <c r="H149" s="216">
        <v>1.56</v>
      </c>
      <c r="I149" s="216">
        <v>1.44</v>
      </c>
      <c r="J149" s="217">
        <v>1.26</v>
      </c>
      <c r="K149" s="217">
        <v>1.1200000000000001</v>
      </c>
      <c r="L149" s="241">
        <v>1.04</v>
      </c>
      <c r="M149" s="241">
        <v>1</v>
      </c>
      <c r="N149" s="241">
        <v>0.86</v>
      </c>
      <c r="O149" s="241">
        <v>0.8</v>
      </c>
      <c r="P149" s="249"/>
      <c r="Q149" s="241">
        <v>0.72</v>
      </c>
      <c r="R149" s="242">
        <v>0.6</v>
      </c>
      <c r="S149" s="249"/>
      <c r="T149" s="235">
        <v>0.4</v>
      </c>
      <c r="U149" s="245">
        <v>0.2</v>
      </c>
      <c r="V149" s="245">
        <v>0.76</v>
      </c>
      <c r="W149" s="244">
        <v>0.8</v>
      </c>
      <c r="X149" s="244">
        <v>0.48</v>
      </c>
      <c r="Y149" s="244">
        <v>0.44</v>
      </c>
      <c r="Z149" s="244">
        <v>0.2</v>
      </c>
      <c r="AA149" s="245">
        <v>0</v>
      </c>
      <c r="AB149" s="245">
        <v>0</v>
      </c>
      <c r="AC149" s="245">
        <v>0</v>
      </c>
      <c r="AD149" s="245">
        <v>0</v>
      </c>
      <c r="AE149" s="245">
        <v>0</v>
      </c>
      <c r="AF149" s="223">
        <f t="shared" si="117"/>
        <v>24.8</v>
      </c>
      <c r="AG149" s="224">
        <f t="shared" si="118"/>
        <v>5.0847457627118731</v>
      </c>
      <c r="AH149" s="224">
        <f t="shared" si="119"/>
        <v>3.5087719298245723</v>
      </c>
      <c r="AI149" s="224">
        <f t="shared" si="120"/>
        <v>3.6363636363636154</v>
      </c>
      <c r="AJ149" s="224">
        <f t="shared" si="121"/>
        <v>22.222222222222232</v>
      </c>
      <c r="AK149" s="224">
        <f t="shared" si="122"/>
        <v>15.384615384615374</v>
      </c>
      <c r="AL149" s="224">
        <f t="shared" si="123"/>
        <v>8.3333333333333481</v>
      </c>
      <c r="AM149" s="224">
        <f t="shared" si="124"/>
        <v>14.285714285714279</v>
      </c>
      <c r="AN149" s="224">
        <f t="shared" si="125"/>
        <v>12.5</v>
      </c>
      <c r="AO149" s="224">
        <f t="shared" si="126"/>
        <v>7.6923076923077094</v>
      </c>
      <c r="AP149" s="224">
        <f t="shared" si="127"/>
        <v>4.0000000000000036</v>
      </c>
      <c r="AQ149" s="224">
        <f t="shared" si="128"/>
        <v>16.279069767441868</v>
      </c>
      <c r="AR149" s="224">
        <f t="shared" si="129"/>
        <v>7.4999999999999956</v>
      </c>
      <c r="AS149" s="224">
        <f t="shared" si="130"/>
        <v>11.111111111111116</v>
      </c>
      <c r="AT149" s="224">
        <f t="shared" si="131"/>
        <v>19.999999999999996</v>
      </c>
      <c r="AU149" s="224">
        <f t="shared" si="132"/>
        <v>49.999999999999979</v>
      </c>
      <c r="AV149" s="224">
        <f t="shared" si="106"/>
        <v>100</v>
      </c>
      <c r="AW149" s="224">
        <f t="shared" si="107"/>
        <v>-73.684210526315795</v>
      </c>
      <c r="AX149" s="224">
        <f t="shared" si="108"/>
        <v>-5.0000000000000044</v>
      </c>
      <c r="AY149" s="224">
        <f t="shared" si="109"/>
        <v>66.666666666666671</v>
      </c>
      <c r="AZ149" s="224">
        <f t="shared" si="110"/>
        <v>9.0909090909090828</v>
      </c>
      <c r="BA149" s="224">
        <f t="shared" si="111"/>
        <v>119.99999999999997</v>
      </c>
      <c r="BB149" s="224" t="str">
        <f t="shared" si="112"/>
        <v>n/a</v>
      </c>
      <c r="BC149" s="224" t="str">
        <f t="shared" si="113"/>
        <v>n/a</v>
      </c>
      <c r="BD149" s="224" t="str">
        <f t="shared" si="114"/>
        <v>n/a</v>
      </c>
      <c r="BE149" s="224" t="str">
        <f t="shared" si="115"/>
        <v>n/a</v>
      </c>
      <c r="BF149" s="224" t="str">
        <f t="shared" si="105"/>
        <v>n/a</v>
      </c>
      <c r="BG149" s="224">
        <f t="shared" si="133"/>
        <v>19.933886683662184</v>
      </c>
      <c r="BH149" s="182">
        <f t="shared" si="116"/>
        <v>39.158945809079036</v>
      </c>
    </row>
    <row r="150" spans="1:60" ht="11.25" customHeight="1" x14ac:dyDescent="0.2">
      <c r="A150" s="236" t="s">
        <v>1829</v>
      </c>
      <c r="B150" s="97" t="s">
        <v>731</v>
      </c>
      <c r="C150" s="215">
        <v>1.1299999999999999</v>
      </c>
      <c r="D150" s="216">
        <v>1.0900000000000001</v>
      </c>
      <c r="E150" s="216">
        <v>1.05</v>
      </c>
      <c r="F150" s="216">
        <v>1.01</v>
      </c>
      <c r="G150" s="216">
        <v>0.94</v>
      </c>
      <c r="H150" s="216">
        <v>0.82</v>
      </c>
      <c r="I150" s="216">
        <v>0.8</v>
      </c>
      <c r="J150" s="217">
        <v>0.71142857142857097</v>
      </c>
      <c r="K150" s="223">
        <v>0.63990929705215405</v>
      </c>
      <c r="L150" s="216">
        <v>0.61678004535147402</v>
      </c>
      <c r="M150" s="216">
        <v>0.59863945578231303</v>
      </c>
      <c r="N150" s="216">
        <v>0.53514739229024899</v>
      </c>
      <c r="O150" s="216">
        <v>0.48979591836734698</v>
      </c>
      <c r="P150" s="217"/>
      <c r="Q150" s="216">
        <v>0.45351473922902502</v>
      </c>
      <c r="R150" s="227">
        <v>0.43537414965986398</v>
      </c>
      <c r="S150" s="254"/>
      <c r="T150" s="227">
        <v>0.43537414965986398</v>
      </c>
      <c r="U150" s="238">
        <v>0.43537414965986398</v>
      </c>
      <c r="V150" s="229">
        <v>0.61678004535147402</v>
      </c>
      <c r="W150" s="229">
        <v>0.61678004535147402</v>
      </c>
      <c r="X150" s="202">
        <v>0.61678004535147402</v>
      </c>
      <c r="Y150" s="202">
        <v>0.60943742576395599</v>
      </c>
      <c r="Z150" s="229">
        <v>0.58740956700140401</v>
      </c>
      <c r="AA150" s="202">
        <v>0.58740956700140401</v>
      </c>
      <c r="AB150" s="202">
        <v>0.58041659596567297</v>
      </c>
      <c r="AC150" s="229">
        <v>0.56061297210818195</v>
      </c>
      <c r="AD150" s="229">
        <v>0.58764462485134406</v>
      </c>
      <c r="AE150" s="202">
        <v>0.65032671816882104</v>
      </c>
      <c r="AF150" s="223">
        <f t="shared" si="117"/>
        <v>18.204935475395928</v>
      </c>
      <c r="AG150" s="224">
        <f t="shared" si="118"/>
        <v>3.6697247706421798</v>
      </c>
      <c r="AH150" s="224">
        <f t="shared" si="119"/>
        <v>3.8095238095238182</v>
      </c>
      <c r="AI150" s="224">
        <f t="shared" si="120"/>
        <v>3.9603960396039639</v>
      </c>
      <c r="AJ150" s="224">
        <f t="shared" si="121"/>
        <v>7.4468085106383031</v>
      </c>
      <c r="AK150" s="224">
        <f t="shared" si="122"/>
        <v>14.634146341463406</v>
      </c>
      <c r="AL150" s="224">
        <f t="shared" si="123"/>
        <v>2.4999999999999911</v>
      </c>
      <c r="AM150" s="224">
        <f t="shared" si="124"/>
        <v>12.449799196787236</v>
      </c>
      <c r="AN150" s="224">
        <f t="shared" si="125"/>
        <v>11.176470588235254</v>
      </c>
      <c r="AO150" s="224">
        <f t="shared" si="126"/>
        <v>3.7499999999999645</v>
      </c>
      <c r="AP150" s="224">
        <f t="shared" si="127"/>
        <v>3.0303030303030276</v>
      </c>
      <c r="AQ150" s="224">
        <f t="shared" si="128"/>
        <v>11.864406779661142</v>
      </c>
      <c r="AR150" s="224">
        <f t="shared" si="129"/>
        <v>9.2592592592591672</v>
      </c>
      <c r="AS150" s="224">
        <f t="shared" si="130"/>
        <v>7.9999999999999849</v>
      </c>
      <c r="AT150" s="224">
        <f t="shared" si="131"/>
        <v>4.1666666666666741</v>
      </c>
      <c r="AU150" s="224">
        <f t="shared" si="132"/>
        <v>0</v>
      </c>
      <c r="AV150" s="224">
        <f t="shared" si="106"/>
        <v>0</v>
      </c>
      <c r="AW150" s="224">
        <f t="shared" si="107"/>
        <v>-29.411764705882359</v>
      </c>
      <c r="AX150" s="224">
        <f t="shared" si="108"/>
        <v>0</v>
      </c>
      <c r="AY150" s="224">
        <f t="shared" si="109"/>
        <v>0</v>
      </c>
      <c r="AZ150" s="224">
        <f t="shared" si="110"/>
        <v>1.2048192771085153</v>
      </c>
      <c r="BA150" s="224">
        <f t="shared" si="111"/>
        <v>3.7499999999998757</v>
      </c>
      <c r="BB150" s="224">
        <f t="shared" si="112"/>
        <v>0</v>
      </c>
      <c r="BC150" s="224">
        <f t="shared" si="113"/>
        <v>1.2048192771084487</v>
      </c>
      <c r="BD150" s="224">
        <f t="shared" si="114"/>
        <v>3.5324947589099764</v>
      </c>
      <c r="BE150" s="224">
        <f t="shared" si="115"/>
        <v>-4.6000000000000485</v>
      </c>
      <c r="BF150" s="224">
        <f t="shared" si="105"/>
        <v>-9.6385542168675116</v>
      </c>
      <c r="BG150" s="224">
        <f t="shared" si="133"/>
        <v>2.5292045916600383</v>
      </c>
      <c r="BH150" s="182">
        <f t="shared" si="116"/>
        <v>8.4208828832508544</v>
      </c>
    </row>
    <row r="151" spans="1:60" ht="11.25" customHeight="1" x14ac:dyDescent="0.2">
      <c r="A151" s="236" t="s">
        <v>1423</v>
      </c>
      <c r="B151" s="97" t="s">
        <v>1424</v>
      </c>
      <c r="C151" s="215">
        <v>3.18</v>
      </c>
      <c r="D151" s="216">
        <v>2.52</v>
      </c>
      <c r="E151" s="216">
        <v>2.11</v>
      </c>
      <c r="F151" s="216">
        <v>1.89</v>
      </c>
      <c r="G151" s="216">
        <v>1.75</v>
      </c>
      <c r="H151" s="216">
        <v>1.69</v>
      </c>
      <c r="I151" s="216">
        <v>1.335</v>
      </c>
      <c r="J151" s="217">
        <v>1.1599999999999999</v>
      </c>
      <c r="K151" s="223">
        <v>1.06</v>
      </c>
      <c r="L151" s="231">
        <v>1</v>
      </c>
      <c r="M151" s="216">
        <v>2.94</v>
      </c>
      <c r="N151" s="216">
        <v>2.84</v>
      </c>
      <c r="O151" s="216">
        <v>2.7</v>
      </c>
      <c r="P151" s="217"/>
      <c r="Q151" s="231">
        <v>2.64</v>
      </c>
      <c r="R151" s="232">
        <v>2.64</v>
      </c>
      <c r="S151" s="217"/>
      <c r="T151" s="232">
        <v>2.15</v>
      </c>
      <c r="U151" s="181">
        <v>1.91</v>
      </c>
      <c r="V151" s="202">
        <v>1.88</v>
      </c>
      <c r="W151" s="202">
        <v>1.64</v>
      </c>
      <c r="X151" s="202">
        <v>1.44</v>
      </c>
      <c r="Y151" s="202">
        <v>1.18</v>
      </c>
      <c r="Z151" s="202">
        <v>0.89500000000000002</v>
      </c>
      <c r="AA151" s="202">
        <v>0.81499999999999995</v>
      </c>
      <c r="AB151" s="202">
        <v>0.74</v>
      </c>
      <c r="AC151" s="202">
        <v>0.7</v>
      </c>
      <c r="AD151" s="229">
        <v>0.68</v>
      </c>
      <c r="AE151" s="229">
        <v>0.68</v>
      </c>
      <c r="AF151" s="223">
        <f t="shared" si="117"/>
        <v>46.165000000000006</v>
      </c>
      <c r="AG151" s="224">
        <f t="shared" si="118"/>
        <v>26.190476190476186</v>
      </c>
      <c r="AH151" s="224">
        <f t="shared" si="119"/>
        <v>19.431279620853093</v>
      </c>
      <c r="AI151" s="224">
        <f t="shared" si="120"/>
        <v>11.640211640211628</v>
      </c>
      <c r="AJ151" s="224">
        <f t="shared" si="121"/>
        <v>7.9999999999999849</v>
      </c>
      <c r="AK151" s="224">
        <f t="shared" si="122"/>
        <v>3.5502958579881616</v>
      </c>
      <c r="AL151" s="224">
        <f t="shared" si="123"/>
        <v>26.591760299625467</v>
      </c>
      <c r="AM151" s="224">
        <f t="shared" si="124"/>
        <v>15.086206896551735</v>
      </c>
      <c r="AN151" s="224">
        <f t="shared" si="125"/>
        <v>9.4339622641509422</v>
      </c>
      <c r="AO151" s="224">
        <f t="shared" si="126"/>
        <v>6.0000000000000053</v>
      </c>
      <c r="AP151" s="224">
        <f t="shared" si="127"/>
        <v>-65.986394557823132</v>
      </c>
      <c r="AQ151" s="224">
        <f t="shared" si="128"/>
        <v>3.5211267605633756</v>
      </c>
      <c r="AR151" s="224">
        <f t="shared" si="129"/>
        <v>5.1851851851851816</v>
      </c>
      <c r="AS151" s="224">
        <f t="shared" si="130"/>
        <v>2.2727272727272707</v>
      </c>
      <c r="AT151" s="224">
        <f t="shared" si="131"/>
        <v>0</v>
      </c>
      <c r="AU151" s="224">
        <f t="shared" si="132"/>
        <v>22.790697674418613</v>
      </c>
      <c r="AV151" s="224">
        <f t="shared" si="106"/>
        <v>12.565445026178001</v>
      </c>
      <c r="AW151" s="224">
        <f t="shared" si="107"/>
        <v>1.5957446808510634</v>
      </c>
      <c r="AX151" s="224">
        <f t="shared" si="108"/>
        <v>14.634146341463406</v>
      </c>
      <c r="AY151" s="224">
        <f t="shared" si="109"/>
        <v>13.888888888888884</v>
      </c>
      <c r="AZ151" s="224">
        <f t="shared" si="110"/>
        <v>22.033898305084755</v>
      </c>
      <c r="BA151" s="224">
        <f t="shared" si="111"/>
        <v>31.843575418994408</v>
      </c>
      <c r="BB151" s="224">
        <f t="shared" si="112"/>
        <v>9.8159509202454096</v>
      </c>
      <c r="BC151" s="224">
        <f t="shared" si="113"/>
        <v>10.135135135135132</v>
      </c>
      <c r="BD151" s="224">
        <f t="shared" si="114"/>
        <v>5.7142857142857162</v>
      </c>
      <c r="BE151" s="224">
        <f t="shared" si="115"/>
        <v>2.9411764705882248</v>
      </c>
      <c r="BF151" s="224">
        <f t="shared" si="105"/>
        <v>0</v>
      </c>
      <c r="BG151" s="224">
        <f t="shared" si="133"/>
        <v>8.4182993079478265</v>
      </c>
      <c r="BH151" s="182">
        <f t="shared" si="116"/>
        <v>17.570677367289139</v>
      </c>
    </row>
    <row r="152" spans="1:60" ht="11.25" customHeight="1" x14ac:dyDescent="0.2">
      <c r="A152" s="225" t="s">
        <v>732</v>
      </c>
      <c r="B152" s="97" t="s">
        <v>733</v>
      </c>
      <c r="C152" s="215">
        <v>2.25</v>
      </c>
      <c r="D152" s="216">
        <v>2.08</v>
      </c>
      <c r="E152" s="216">
        <v>1.9650000000000001</v>
      </c>
      <c r="F152" s="216">
        <v>1.865</v>
      </c>
      <c r="G152" s="216">
        <v>1.78</v>
      </c>
      <c r="H152" s="216">
        <v>1.7</v>
      </c>
      <c r="I152" s="216">
        <v>1.6</v>
      </c>
      <c r="J152" s="217">
        <v>1.54</v>
      </c>
      <c r="K152" s="235">
        <v>1.4750000000000001</v>
      </c>
      <c r="L152" s="216">
        <v>1.385</v>
      </c>
      <c r="M152" s="216">
        <v>1.21</v>
      </c>
      <c r="N152" s="216">
        <v>0.995</v>
      </c>
      <c r="O152" s="216">
        <v>0.86499999999999999</v>
      </c>
      <c r="P152" s="226"/>
      <c r="Q152" s="216">
        <v>0.6</v>
      </c>
      <c r="R152" s="232">
        <v>0.46</v>
      </c>
      <c r="S152" s="226"/>
      <c r="T152" s="223">
        <v>0.34</v>
      </c>
      <c r="U152" s="202">
        <v>0.24</v>
      </c>
      <c r="V152" s="202">
        <v>0.16250000000000001</v>
      </c>
      <c r="W152" s="202">
        <v>0.1125</v>
      </c>
      <c r="X152" s="202">
        <v>6.25E-2</v>
      </c>
      <c r="Y152" s="202">
        <v>3.125E-2</v>
      </c>
      <c r="Z152" s="229">
        <v>2.5000000000000001E-2</v>
      </c>
      <c r="AA152" s="229">
        <v>2.5000000000000001E-2</v>
      </c>
      <c r="AB152" s="229">
        <v>2.5000000000000001E-2</v>
      </c>
      <c r="AC152" s="229">
        <v>6.2500000000000003E-3</v>
      </c>
      <c r="AD152" s="229">
        <v>0</v>
      </c>
      <c r="AE152" s="229">
        <v>0</v>
      </c>
      <c r="AF152" s="223">
        <f t="shared" si="117"/>
        <v>22.8</v>
      </c>
      <c r="AG152" s="224">
        <f t="shared" si="118"/>
        <v>8.1730769230769162</v>
      </c>
      <c r="AH152" s="224">
        <f t="shared" si="119"/>
        <v>5.8524173027989734</v>
      </c>
      <c r="AI152" s="224">
        <f t="shared" si="120"/>
        <v>5.3619302949061698</v>
      </c>
      <c r="AJ152" s="224">
        <f t="shared" si="121"/>
        <v>4.7752808988763995</v>
      </c>
      <c r="AK152" s="224">
        <f t="shared" si="122"/>
        <v>4.705882352941182</v>
      </c>
      <c r="AL152" s="224">
        <f t="shared" si="123"/>
        <v>6.25</v>
      </c>
      <c r="AM152" s="224">
        <f t="shared" si="124"/>
        <v>3.8961038961039085</v>
      </c>
      <c r="AN152" s="224">
        <f t="shared" si="125"/>
        <v>4.4067796610169463</v>
      </c>
      <c r="AO152" s="224">
        <f t="shared" si="126"/>
        <v>6.498194945848379</v>
      </c>
      <c r="AP152" s="224">
        <f t="shared" si="127"/>
        <v>14.462809917355379</v>
      </c>
      <c r="AQ152" s="224">
        <f t="shared" si="128"/>
        <v>21.608040201005018</v>
      </c>
      <c r="AR152" s="224">
        <f t="shared" si="129"/>
        <v>15.02890173410405</v>
      </c>
      <c r="AS152" s="224">
        <f t="shared" si="130"/>
        <v>44.166666666666664</v>
      </c>
      <c r="AT152" s="224">
        <f t="shared" si="131"/>
        <v>30.434782608695631</v>
      </c>
      <c r="AU152" s="224">
        <f t="shared" si="132"/>
        <v>35.294117647058812</v>
      </c>
      <c r="AV152" s="224">
        <f t="shared" si="106"/>
        <v>41.666666666666671</v>
      </c>
      <c r="AW152" s="224">
        <f t="shared" si="107"/>
        <v>47.692307692307679</v>
      </c>
      <c r="AX152" s="224">
        <f t="shared" si="108"/>
        <v>44.444444444444443</v>
      </c>
      <c r="AY152" s="224">
        <f t="shared" si="109"/>
        <v>80</v>
      </c>
      <c r="AZ152" s="224">
        <f t="shared" si="110"/>
        <v>100</v>
      </c>
      <c r="BA152" s="224">
        <f t="shared" si="111"/>
        <v>25</v>
      </c>
      <c r="BB152" s="224">
        <f t="shared" si="112"/>
        <v>0</v>
      </c>
      <c r="BC152" s="224">
        <f t="shared" si="113"/>
        <v>0</v>
      </c>
      <c r="BD152" s="224">
        <f t="shared" si="114"/>
        <v>300</v>
      </c>
      <c r="BE152" s="224" t="str">
        <f t="shared" si="115"/>
        <v>n/a</v>
      </c>
      <c r="BF152" s="224" t="str">
        <f t="shared" si="105"/>
        <v>n/a</v>
      </c>
      <c r="BG152" s="224">
        <f t="shared" si="133"/>
        <v>35.404933493911386</v>
      </c>
      <c r="BH152" s="182">
        <f t="shared" si="116"/>
        <v>61.940358060585375</v>
      </c>
    </row>
    <row r="153" spans="1:60" ht="11.25" customHeight="1" x14ac:dyDescent="0.2">
      <c r="A153" s="225" t="s">
        <v>1830</v>
      </c>
      <c r="B153" s="97" t="s">
        <v>736</v>
      </c>
      <c r="C153" s="215">
        <v>5.0599999999999996</v>
      </c>
      <c r="D153" s="216">
        <v>4.5</v>
      </c>
      <c r="E153" s="216">
        <v>3.96</v>
      </c>
      <c r="F153" s="216">
        <v>3.49</v>
      </c>
      <c r="G153" s="216">
        <v>3.07</v>
      </c>
      <c r="H153" s="216">
        <v>2.75</v>
      </c>
      <c r="I153" s="216">
        <v>2.52</v>
      </c>
      <c r="J153" s="223">
        <v>2.21</v>
      </c>
      <c r="K153" s="217">
        <v>1.95</v>
      </c>
      <c r="L153" s="216">
        <v>1.75</v>
      </c>
      <c r="M153" s="216">
        <v>1.5549999999999999</v>
      </c>
      <c r="N153" s="216">
        <v>1.375</v>
      </c>
      <c r="O153" s="216">
        <v>1.2050000000000001</v>
      </c>
      <c r="P153" s="273"/>
      <c r="Q153" s="232">
        <v>1.0649999999999999</v>
      </c>
      <c r="R153" s="232">
        <v>0.92500000000000004</v>
      </c>
      <c r="S153" s="273"/>
      <c r="T153" s="223">
        <v>0.79500000000000004</v>
      </c>
      <c r="U153" s="202">
        <v>0.7</v>
      </c>
      <c r="V153" s="202">
        <v>0.625</v>
      </c>
      <c r="W153" s="202">
        <v>0.56499999999999995</v>
      </c>
      <c r="X153" s="202">
        <v>0.505</v>
      </c>
      <c r="Y153" s="202">
        <v>0.44500000000000001</v>
      </c>
      <c r="Z153" s="202">
        <v>0.3</v>
      </c>
      <c r="AA153" s="229">
        <v>0</v>
      </c>
      <c r="AB153" s="229">
        <v>0</v>
      </c>
      <c r="AC153" s="229">
        <v>0</v>
      </c>
      <c r="AD153" s="229">
        <v>0</v>
      </c>
      <c r="AE153" s="229">
        <v>0</v>
      </c>
      <c r="AF153" s="223">
        <f t="shared" si="117"/>
        <v>41.319999999999993</v>
      </c>
      <c r="AG153" s="224">
        <f t="shared" si="118"/>
        <v>12.444444444444436</v>
      </c>
      <c r="AH153" s="224">
        <f t="shared" si="119"/>
        <v>13.636363636363647</v>
      </c>
      <c r="AI153" s="224">
        <f t="shared" si="120"/>
        <v>13.467048710601714</v>
      </c>
      <c r="AJ153" s="224">
        <f t="shared" si="121"/>
        <v>13.680781758957661</v>
      </c>
      <c r="AK153" s="224">
        <f t="shared" si="122"/>
        <v>11.636363636363622</v>
      </c>
      <c r="AL153" s="224">
        <f t="shared" si="123"/>
        <v>9.1269841269841159</v>
      </c>
      <c r="AM153" s="224">
        <f t="shared" si="124"/>
        <v>14.027149321266963</v>
      </c>
      <c r="AN153" s="224">
        <f t="shared" si="125"/>
        <v>13.33333333333333</v>
      </c>
      <c r="AO153" s="224">
        <f t="shared" si="126"/>
        <v>11.428571428571432</v>
      </c>
      <c r="AP153" s="224">
        <f t="shared" si="127"/>
        <v>12.540192926045023</v>
      </c>
      <c r="AQ153" s="224">
        <f t="shared" si="128"/>
        <v>13.090909090909086</v>
      </c>
      <c r="AR153" s="224">
        <f t="shared" si="129"/>
        <v>14.10788381742738</v>
      </c>
      <c r="AS153" s="224">
        <f t="shared" si="130"/>
        <v>13.145539906103298</v>
      </c>
      <c r="AT153" s="224">
        <f t="shared" si="131"/>
        <v>15.135135135135114</v>
      </c>
      <c r="AU153" s="224">
        <f t="shared" si="132"/>
        <v>16.35220125786163</v>
      </c>
      <c r="AV153" s="224">
        <f t="shared" si="106"/>
        <v>13.571428571428591</v>
      </c>
      <c r="AW153" s="224">
        <f t="shared" si="107"/>
        <v>11.999999999999989</v>
      </c>
      <c r="AX153" s="224">
        <f t="shared" si="108"/>
        <v>10.619469026548689</v>
      </c>
      <c r="AY153" s="224">
        <f t="shared" si="109"/>
        <v>11.88118811881187</v>
      </c>
      <c r="AZ153" s="224">
        <f t="shared" si="110"/>
        <v>13.483146067415719</v>
      </c>
      <c r="BA153" s="224">
        <f t="shared" si="111"/>
        <v>48.333333333333343</v>
      </c>
      <c r="BB153" s="224" t="str">
        <f t="shared" si="112"/>
        <v>n/a</v>
      </c>
      <c r="BC153" s="224" t="str">
        <f t="shared" si="113"/>
        <v>n/a</v>
      </c>
      <c r="BD153" s="224" t="str">
        <f t="shared" si="114"/>
        <v>n/a</v>
      </c>
      <c r="BE153" s="224" t="str">
        <f t="shared" si="115"/>
        <v>n/a</v>
      </c>
      <c r="BF153" s="224" t="str">
        <f t="shared" si="105"/>
        <v>n/a</v>
      </c>
      <c r="BG153" s="224">
        <f t="shared" si="133"/>
        <v>14.621022268947936</v>
      </c>
      <c r="BH153" s="182">
        <f t="shared" si="116"/>
        <v>7.8768518970864205</v>
      </c>
    </row>
    <row r="154" spans="1:60" ht="11.25" customHeight="1" x14ac:dyDescent="0.2">
      <c r="A154" s="225" t="s">
        <v>1831</v>
      </c>
      <c r="B154" s="97" t="s">
        <v>739</v>
      </c>
      <c r="C154" s="215">
        <v>2.65</v>
      </c>
      <c r="D154" s="216">
        <v>2.46</v>
      </c>
      <c r="E154" s="216">
        <v>2.25</v>
      </c>
      <c r="F154" s="216">
        <v>2.0299999999999998</v>
      </c>
      <c r="G154" s="216">
        <v>1.84</v>
      </c>
      <c r="H154" s="216">
        <v>1.69</v>
      </c>
      <c r="I154" s="216">
        <v>1.55</v>
      </c>
      <c r="J154" s="217">
        <v>1.39</v>
      </c>
      <c r="K154" s="223">
        <v>1.26</v>
      </c>
      <c r="L154" s="216">
        <v>1.1850000000000001</v>
      </c>
      <c r="M154" s="216">
        <v>1.115</v>
      </c>
      <c r="N154" s="216">
        <v>1.0533333333333299</v>
      </c>
      <c r="O154" s="216">
        <v>1.0133333333333301</v>
      </c>
      <c r="P154" s="226"/>
      <c r="Q154" s="216">
        <v>0.94666666666666699</v>
      </c>
      <c r="R154" s="232">
        <v>0.9</v>
      </c>
      <c r="S154" s="226"/>
      <c r="T154" s="223">
        <v>0.86</v>
      </c>
      <c r="U154" s="202">
        <v>0.82666666666666699</v>
      </c>
      <c r="V154" s="202">
        <v>0.8</v>
      </c>
      <c r="W154" s="202">
        <v>0.78</v>
      </c>
      <c r="X154" s="202">
        <v>0.76666666666666705</v>
      </c>
      <c r="Y154" s="202">
        <v>0.75333333333333297</v>
      </c>
      <c r="Z154" s="202">
        <v>0.74</v>
      </c>
      <c r="AA154" s="229">
        <v>0.73333333333333295</v>
      </c>
      <c r="AB154" s="229">
        <v>0.73333333333333295</v>
      </c>
      <c r="AC154" s="202">
        <v>0.72666666666666702</v>
      </c>
      <c r="AD154" s="202">
        <v>0.706666666666667</v>
      </c>
      <c r="AE154" s="202">
        <v>0.68</v>
      </c>
      <c r="AF154" s="223">
        <f t="shared" si="117"/>
        <v>32.439999999999991</v>
      </c>
      <c r="AG154" s="224">
        <f t="shared" si="118"/>
        <v>7.7235772357723498</v>
      </c>
      <c r="AH154" s="224">
        <f t="shared" si="119"/>
        <v>9.3333333333333268</v>
      </c>
      <c r="AI154" s="224">
        <f t="shared" si="120"/>
        <v>10.837438423645329</v>
      </c>
      <c r="AJ154" s="224">
        <f t="shared" si="121"/>
        <v>10.326086956521729</v>
      </c>
      <c r="AK154" s="224">
        <f t="shared" si="122"/>
        <v>8.875739644970416</v>
      </c>
      <c r="AL154" s="224">
        <f t="shared" si="123"/>
        <v>9.0322580645161299</v>
      </c>
      <c r="AM154" s="224">
        <f t="shared" si="124"/>
        <v>11.510791366906492</v>
      </c>
      <c r="AN154" s="224">
        <f t="shared" si="125"/>
        <v>10.317460317460302</v>
      </c>
      <c r="AO154" s="224">
        <f t="shared" si="126"/>
        <v>6.3291139240506222</v>
      </c>
      <c r="AP154" s="224">
        <f t="shared" si="127"/>
        <v>6.2780269058295923</v>
      </c>
      <c r="AQ154" s="224">
        <f t="shared" si="128"/>
        <v>5.8544303797471775</v>
      </c>
      <c r="AR154" s="224">
        <f t="shared" si="129"/>
        <v>3.9473684210526327</v>
      </c>
      <c r="AS154" s="224">
        <f t="shared" si="130"/>
        <v>7.0422535211263737</v>
      </c>
      <c r="AT154" s="224">
        <f t="shared" si="131"/>
        <v>5.185185185185226</v>
      </c>
      <c r="AU154" s="224">
        <f t="shared" si="132"/>
        <v>4.6511627906976827</v>
      </c>
      <c r="AV154" s="224">
        <f t="shared" si="106"/>
        <v>4.032258064516081</v>
      </c>
      <c r="AW154" s="224">
        <f t="shared" si="107"/>
        <v>3.3333333333333659</v>
      </c>
      <c r="AX154" s="224">
        <f t="shared" si="108"/>
        <v>2.5641025641025772</v>
      </c>
      <c r="AY154" s="224">
        <f t="shared" si="109"/>
        <v>1.7391304347825542</v>
      </c>
      <c r="AZ154" s="224">
        <f t="shared" si="110"/>
        <v>1.7699115044248703</v>
      </c>
      <c r="BA154" s="224">
        <f t="shared" si="111"/>
        <v>1.8018018018017612</v>
      </c>
      <c r="BB154" s="224">
        <f t="shared" si="112"/>
        <v>0.90909090909097046</v>
      </c>
      <c r="BC154" s="224">
        <f t="shared" si="113"/>
        <v>0</v>
      </c>
      <c r="BD154" s="224">
        <f t="shared" si="114"/>
        <v>0.91743119266045614</v>
      </c>
      <c r="BE154" s="224">
        <f t="shared" si="115"/>
        <v>2.8301886792452935</v>
      </c>
      <c r="BF154" s="224">
        <f t="shared" si="105"/>
        <v>3.9215686274510109</v>
      </c>
      <c r="BG154" s="224">
        <f t="shared" si="133"/>
        <v>5.4255016762393957</v>
      </c>
      <c r="BH154" s="182">
        <f t="shared" si="116"/>
        <v>3.4679061264297184</v>
      </c>
    </row>
    <row r="155" spans="1:60" ht="11.25" customHeight="1" x14ac:dyDescent="0.2">
      <c r="A155" s="114" t="s">
        <v>1832</v>
      </c>
      <c r="B155" s="97" t="s">
        <v>252</v>
      </c>
      <c r="C155" s="215">
        <v>0.65</v>
      </c>
      <c r="D155" s="216">
        <v>0.625</v>
      </c>
      <c r="E155" s="216">
        <v>0.60499999999999998</v>
      </c>
      <c r="F155" s="216">
        <v>0.57999999999999996</v>
      </c>
      <c r="G155" s="216">
        <v>0.53</v>
      </c>
      <c r="H155" s="216">
        <v>0.5</v>
      </c>
      <c r="I155" s="216">
        <v>0.48749999999999999</v>
      </c>
      <c r="J155" s="217">
        <v>0.45833333333333298</v>
      </c>
      <c r="K155" s="223">
        <v>0.42499999999999999</v>
      </c>
      <c r="L155" s="216">
        <v>0.40833333333333299</v>
      </c>
      <c r="M155" s="216">
        <v>0.38750000000000001</v>
      </c>
      <c r="N155" s="231">
        <v>0.375</v>
      </c>
      <c r="O155" s="216">
        <v>0.35416666666666702</v>
      </c>
      <c r="P155" s="226"/>
      <c r="Q155" s="216">
        <v>0.3125</v>
      </c>
      <c r="R155" s="232">
        <v>0.274861111111111</v>
      </c>
      <c r="S155" s="226"/>
      <c r="T155" s="223">
        <v>0.24888888888888899</v>
      </c>
      <c r="U155" s="202">
        <v>0.243055555555556</v>
      </c>
      <c r="V155" s="202">
        <v>0.23430555555555599</v>
      </c>
      <c r="W155" s="202">
        <v>0.202430555555556</v>
      </c>
      <c r="X155" s="202">
        <v>0.18576388888888901</v>
      </c>
      <c r="Y155" s="202">
        <v>0.17592592592592601</v>
      </c>
      <c r="Z155" s="202">
        <v>0.163773148148148</v>
      </c>
      <c r="AA155" s="202">
        <v>0.13773148148148101</v>
      </c>
      <c r="AB155" s="202">
        <v>0.118055555555556</v>
      </c>
      <c r="AC155" s="202">
        <v>0.108796296296296</v>
      </c>
      <c r="AD155" s="202">
        <v>9.6643518518518504E-2</v>
      </c>
      <c r="AE155" s="202">
        <v>7.9861111111111105E-2</v>
      </c>
      <c r="AF155" s="223">
        <f t="shared" si="117"/>
        <v>8.968425925925926</v>
      </c>
      <c r="AG155" s="224">
        <f t="shared" si="118"/>
        <v>4.0000000000000036</v>
      </c>
      <c r="AH155" s="224">
        <f t="shared" si="119"/>
        <v>3.3057851239669533</v>
      </c>
      <c r="AI155" s="224">
        <f t="shared" si="120"/>
        <v>4.31034482758621</v>
      </c>
      <c r="AJ155" s="224">
        <f t="shared" si="121"/>
        <v>9.4339622641509422</v>
      </c>
      <c r="AK155" s="224">
        <f t="shared" si="122"/>
        <v>6.0000000000000053</v>
      </c>
      <c r="AL155" s="224">
        <f t="shared" si="123"/>
        <v>2.5641025641025772</v>
      </c>
      <c r="AM155" s="224">
        <f t="shared" si="124"/>
        <v>6.3636363636364379</v>
      </c>
      <c r="AN155" s="224">
        <f t="shared" si="125"/>
        <v>7.8431372549018885</v>
      </c>
      <c r="AO155" s="224">
        <f t="shared" si="126"/>
        <v>4.0816326530613178</v>
      </c>
      <c r="AP155" s="224">
        <f t="shared" si="127"/>
        <v>5.3763440860214118</v>
      </c>
      <c r="AQ155" s="224">
        <f t="shared" si="128"/>
        <v>3.3333333333333437</v>
      </c>
      <c r="AR155" s="224">
        <f t="shared" si="129"/>
        <v>5.8823529411763609</v>
      </c>
      <c r="AS155" s="224">
        <f t="shared" si="130"/>
        <v>13.333333333333442</v>
      </c>
      <c r="AT155" s="224">
        <f t="shared" si="131"/>
        <v>13.693784739767612</v>
      </c>
      <c r="AU155" s="224">
        <f t="shared" si="132"/>
        <v>10.435267857142772</v>
      </c>
      <c r="AV155" s="224">
        <f t="shared" si="106"/>
        <v>2.3999999999998467</v>
      </c>
      <c r="AW155" s="224">
        <f t="shared" si="107"/>
        <v>3.734439834024883</v>
      </c>
      <c r="AX155" s="224">
        <f t="shared" si="108"/>
        <v>15.746140651800978</v>
      </c>
      <c r="AY155" s="224">
        <f t="shared" si="109"/>
        <v>8.971962616822605</v>
      </c>
      <c r="AZ155" s="224">
        <f t="shared" si="110"/>
        <v>5.5921052631578982</v>
      </c>
      <c r="BA155" s="224">
        <f t="shared" si="111"/>
        <v>7.4204946996467847</v>
      </c>
      <c r="BB155" s="224">
        <f t="shared" si="112"/>
        <v>18.907563025210393</v>
      </c>
      <c r="BC155" s="224">
        <f t="shared" si="113"/>
        <v>16.666666666665829</v>
      </c>
      <c r="BD155" s="224">
        <f t="shared" si="114"/>
        <v>8.5106382978730402</v>
      </c>
      <c r="BE155" s="224">
        <f t="shared" si="115"/>
        <v>12.574850299400907</v>
      </c>
      <c r="BF155" s="224">
        <f t="shared" si="105"/>
        <v>21.01449275362317</v>
      </c>
      <c r="BG155" s="224">
        <f t="shared" si="133"/>
        <v>8.5190912096310605</v>
      </c>
      <c r="BH155" s="182">
        <f t="shared" si="116"/>
        <v>5.2897398190789033</v>
      </c>
    </row>
    <row r="156" spans="1:60" ht="11.25" customHeight="1" x14ac:dyDescent="0.2">
      <c r="A156" s="240" t="s">
        <v>741</v>
      </c>
      <c r="B156" s="240" t="s">
        <v>742</v>
      </c>
      <c r="C156" s="215">
        <v>4.18</v>
      </c>
      <c r="D156" s="216">
        <v>4.09</v>
      </c>
      <c r="E156" s="216">
        <v>3.94</v>
      </c>
      <c r="F156" s="216">
        <v>3.65</v>
      </c>
      <c r="G156" s="216">
        <v>3.32</v>
      </c>
      <c r="H156" s="216">
        <v>3.29</v>
      </c>
      <c r="I156" s="216">
        <v>3.17</v>
      </c>
      <c r="J156" s="217">
        <v>3.06</v>
      </c>
      <c r="K156" s="251">
        <v>3</v>
      </c>
      <c r="L156" s="241">
        <v>2.95</v>
      </c>
      <c r="M156" s="241">
        <v>2.78</v>
      </c>
      <c r="N156" s="241">
        <v>2.61</v>
      </c>
      <c r="O156" s="241">
        <v>2.4500000000000002</v>
      </c>
      <c r="P156" s="249"/>
      <c r="Q156" s="241">
        <v>2.17</v>
      </c>
      <c r="R156" s="242">
        <v>1.92</v>
      </c>
      <c r="S156" s="249"/>
      <c r="T156" s="251">
        <v>1.8</v>
      </c>
      <c r="U156" s="245">
        <v>2.2999999999999998</v>
      </c>
      <c r="V156" s="244">
        <v>2.79</v>
      </c>
      <c r="W156" s="244">
        <v>2.73</v>
      </c>
      <c r="X156" s="244">
        <v>2.6150000000000002</v>
      </c>
      <c r="Y156" s="245">
        <v>2.54</v>
      </c>
      <c r="Z156" s="245">
        <v>2.54</v>
      </c>
      <c r="AA156" s="244">
        <v>2.54</v>
      </c>
      <c r="AB156" s="244">
        <v>2.5150000000000001</v>
      </c>
      <c r="AC156" s="244">
        <v>2.3925000000000001</v>
      </c>
      <c r="AD156" s="244">
        <v>2.2075</v>
      </c>
      <c r="AE156" s="244">
        <v>2.0649999999999999</v>
      </c>
      <c r="AF156" s="223">
        <f t="shared" si="117"/>
        <v>75.614999999999995</v>
      </c>
      <c r="AG156" s="224">
        <f t="shared" si="118"/>
        <v>2.2004889975550057</v>
      </c>
      <c r="AH156" s="224">
        <f t="shared" si="119"/>
        <v>3.8071065989847774</v>
      </c>
      <c r="AI156" s="224">
        <f t="shared" si="120"/>
        <v>7.9452054794520555</v>
      </c>
      <c r="AJ156" s="224">
        <f t="shared" si="121"/>
        <v>9.93975903614459</v>
      </c>
      <c r="AK156" s="224">
        <f t="shared" si="122"/>
        <v>0.91185410334346795</v>
      </c>
      <c r="AL156" s="224">
        <f t="shared" si="123"/>
        <v>3.7854889589905349</v>
      </c>
      <c r="AM156" s="224">
        <f t="shared" si="124"/>
        <v>3.5947712418300526</v>
      </c>
      <c r="AN156" s="224">
        <f t="shared" si="125"/>
        <v>2.0000000000000018</v>
      </c>
      <c r="AO156" s="224">
        <f t="shared" si="126"/>
        <v>1.6949152542372836</v>
      </c>
      <c r="AP156" s="224">
        <f t="shared" si="127"/>
        <v>6.1151079136690711</v>
      </c>
      <c r="AQ156" s="224">
        <f t="shared" si="128"/>
        <v>6.5134099616858121</v>
      </c>
      <c r="AR156" s="224">
        <f t="shared" si="129"/>
        <v>6.5306122448979487</v>
      </c>
      <c r="AS156" s="224">
        <f t="shared" si="130"/>
        <v>12.903225806451623</v>
      </c>
      <c r="AT156" s="224">
        <f t="shared" si="131"/>
        <v>13.020833333333325</v>
      </c>
      <c r="AU156" s="224">
        <f t="shared" si="132"/>
        <v>6.6666666666666652</v>
      </c>
      <c r="AV156" s="224">
        <f t="shared" si="106"/>
        <v>-21.739130434782606</v>
      </c>
      <c r="AW156" s="224">
        <f t="shared" si="107"/>
        <v>-17.562724014336929</v>
      </c>
      <c r="AX156" s="224">
        <f t="shared" si="108"/>
        <v>2.19780219780219</v>
      </c>
      <c r="AY156" s="224">
        <f t="shared" si="109"/>
        <v>4.3977055449330615</v>
      </c>
      <c r="AZ156" s="224">
        <f t="shared" si="110"/>
        <v>2.952755905511828</v>
      </c>
      <c r="BA156" s="224">
        <f t="shared" si="111"/>
        <v>0</v>
      </c>
      <c r="BB156" s="224">
        <f t="shared" si="112"/>
        <v>0</v>
      </c>
      <c r="BC156" s="224">
        <f t="shared" si="113"/>
        <v>0.99403578528827197</v>
      </c>
      <c r="BD156" s="224">
        <f t="shared" si="114"/>
        <v>5.1201671891327072</v>
      </c>
      <c r="BE156" s="224">
        <f t="shared" si="115"/>
        <v>8.3805209513023726</v>
      </c>
      <c r="BF156" s="224">
        <f t="shared" si="105"/>
        <v>6.9007263922518103</v>
      </c>
      <c r="BG156" s="224">
        <f t="shared" si="133"/>
        <v>3.0488963505517281</v>
      </c>
      <c r="BH156" s="182">
        <f t="shared" si="116"/>
        <v>7.5801343839388684</v>
      </c>
    </row>
    <row r="157" spans="1:60" ht="11.25" customHeight="1" x14ac:dyDescent="0.2">
      <c r="A157" s="236" t="s">
        <v>744</v>
      </c>
      <c r="B157" s="97" t="s">
        <v>745</v>
      </c>
      <c r="C157" s="215">
        <v>2.04</v>
      </c>
      <c r="D157" s="216">
        <v>1.75</v>
      </c>
      <c r="E157" s="216">
        <v>1.5</v>
      </c>
      <c r="F157" s="216">
        <v>1.29</v>
      </c>
      <c r="G157" s="216">
        <v>1.0900000000000001</v>
      </c>
      <c r="H157" s="216">
        <v>0.95</v>
      </c>
      <c r="I157" s="216">
        <v>0.83</v>
      </c>
      <c r="J157" s="217">
        <v>0.71</v>
      </c>
      <c r="K157" s="223">
        <v>0.59</v>
      </c>
      <c r="L157" s="216">
        <v>0.14000000000000001</v>
      </c>
      <c r="M157" s="231">
        <v>0</v>
      </c>
      <c r="N157" s="231">
        <v>0</v>
      </c>
      <c r="O157" s="231">
        <v>0</v>
      </c>
      <c r="P157" s="254"/>
      <c r="Q157" s="231">
        <v>0</v>
      </c>
      <c r="R157" s="227">
        <v>0</v>
      </c>
      <c r="S157" s="254"/>
      <c r="T157" s="227">
        <v>0</v>
      </c>
      <c r="U157" s="238">
        <v>0</v>
      </c>
      <c r="V157" s="229">
        <v>0</v>
      </c>
      <c r="W157" s="229">
        <v>0</v>
      </c>
      <c r="X157" s="229">
        <v>0</v>
      </c>
      <c r="Y157" s="229">
        <v>0</v>
      </c>
      <c r="Z157" s="229">
        <v>0</v>
      </c>
      <c r="AA157" s="229">
        <v>0</v>
      </c>
      <c r="AB157" s="229">
        <v>0</v>
      </c>
      <c r="AC157" s="229">
        <v>0</v>
      </c>
      <c r="AD157" s="229">
        <v>0</v>
      </c>
      <c r="AE157" s="229">
        <v>0</v>
      </c>
      <c r="AF157" s="223">
        <f t="shared" si="117"/>
        <v>10.89</v>
      </c>
      <c r="AG157" s="224">
        <f t="shared" si="118"/>
        <v>16.571428571428569</v>
      </c>
      <c r="AH157" s="224">
        <f t="shared" si="119"/>
        <v>16.666666666666675</v>
      </c>
      <c r="AI157" s="224">
        <f t="shared" si="120"/>
        <v>16.279069767441868</v>
      </c>
      <c r="AJ157" s="224">
        <f t="shared" si="121"/>
        <v>18.348623853211009</v>
      </c>
      <c r="AK157" s="224">
        <f t="shared" si="122"/>
        <v>14.736842105263182</v>
      </c>
      <c r="AL157" s="224">
        <f t="shared" si="123"/>
        <v>14.457831325301207</v>
      </c>
      <c r="AM157" s="224">
        <f t="shared" si="124"/>
        <v>16.901408450704224</v>
      </c>
      <c r="AN157" s="224">
        <f t="shared" si="125"/>
        <v>20.338983050847446</v>
      </c>
      <c r="AO157" s="224">
        <f t="shared" si="126"/>
        <v>321.42857142857133</v>
      </c>
      <c r="AP157" s="224" t="str">
        <f t="shared" si="127"/>
        <v>n/a</v>
      </c>
      <c r="AQ157" s="224" t="str">
        <f t="shared" si="128"/>
        <v>n/a</v>
      </c>
      <c r="AR157" s="224" t="str">
        <f t="shared" si="129"/>
        <v>n/a</v>
      </c>
      <c r="AS157" s="224" t="str">
        <f t="shared" si="130"/>
        <v>n/a</v>
      </c>
      <c r="AT157" s="224" t="str">
        <f t="shared" si="131"/>
        <v>n/a</v>
      </c>
      <c r="AU157" s="224" t="str">
        <f t="shared" si="132"/>
        <v>n/a</v>
      </c>
      <c r="AV157" s="224" t="str">
        <f t="shared" si="106"/>
        <v>n/a</v>
      </c>
      <c r="AW157" s="224" t="str">
        <f t="shared" si="107"/>
        <v>n/a</v>
      </c>
      <c r="AX157" s="224" t="str">
        <f t="shared" si="108"/>
        <v>n/a</v>
      </c>
      <c r="AY157" s="224" t="str">
        <f t="shared" si="109"/>
        <v>n/a</v>
      </c>
      <c r="AZ157" s="224" t="str">
        <f t="shared" si="110"/>
        <v>n/a</v>
      </c>
      <c r="BA157" s="224" t="str">
        <f t="shared" si="111"/>
        <v>n/a</v>
      </c>
      <c r="BB157" s="224" t="str">
        <f t="shared" si="112"/>
        <v>n/a</v>
      </c>
      <c r="BC157" s="224" t="str">
        <f t="shared" si="113"/>
        <v>n/a</v>
      </c>
      <c r="BD157" s="224" t="str">
        <f t="shared" si="114"/>
        <v>n/a</v>
      </c>
      <c r="BE157" s="224" t="str">
        <f t="shared" si="115"/>
        <v>n/a</v>
      </c>
      <c r="BF157" s="224" t="str">
        <f t="shared" si="105"/>
        <v>n/a</v>
      </c>
      <c r="BG157" s="224">
        <f t="shared" si="133"/>
        <v>50.636602802159501</v>
      </c>
      <c r="BH157" s="182">
        <f t="shared" si="116"/>
        <v>101.56238354702326</v>
      </c>
    </row>
    <row r="158" spans="1:60" ht="11.25" customHeight="1" x14ac:dyDescent="0.2">
      <c r="A158" s="127" t="s">
        <v>1833</v>
      </c>
      <c r="B158" s="97" t="s">
        <v>747</v>
      </c>
      <c r="C158" s="215">
        <v>1.63</v>
      </c>
      <c r="D158" s="216">
        <v>1.59</v>
      </c>
      <c r="E158" s="216">
        <v>1.55</v>
      </c>
      <c r="F158" s="216">
        <v>1.51</v>
      </c>
      <c r="G158" s="216">
        <v>1.47</v>
      </c>
      <c r="H158" s="216">
        <v>1.43</v>
      </c>
      <c r="I158" s="216">
        <v>1.38</v>
      </c>
      <c r="J158" s="217">
        <v>1.28</v>
      </c>
      <c r="K158" s="223">
        <v>1.1299999999999999</v>
      </c>
      <c r="L158" s="216">
        <v>0.99</v>
      </c>
      <c r="M158" s="216">
        <v>0.82</v>
      </c>
      <c r="N158" s="216">
        <v>0.74</v>
      </c>
      <c r="O158" s="216">
        <v>0.65</v>
      </c>
      <c r="P158" s="226"/>
      <c r="Q158" s="216">
        <v>0.36</v>
      </c>
      <c r="R158" s="232">
        <v>0.18</v>
      </c>
      <c r="S158" s="226"/>
      <c r="T158" s="228">
        <v>0</v>
      </c>
      <c r="U158" s="229">
        <v>0</v>
      </c>
      <c r="V158" s="229">
        <v>0</v>
      </c>
      <c r="W158" s="229">
        <v>0</v>
      </c>
      <c r="X158" s="229">
        <v>0</v>
      </c>
      <c r="Y158" s="229">
        <v>0</v>
      </c>
      <c r="Z158" s="229">
        <v>0</v>
      </c>
      <c r="AA158" s="229">
        <v>0</v>
      </c>
      <c r="AB158" s="229">
        <v>0</v>
      </c>
      <c r="AC158" s="229">
        <v>0</v>
      </c>
      <c r="AD158" s="229">
        <v>0</v>
      </c>
      <c r="AE158" s="229">
        <v>0</v>
      </c>
      <c r="AF158" s="223">
        <f t="shared" si="117"/>
        <v>16.709999999999997</v>
      </c>
      <c r="AG158" s="224">
        <f t="shared" si="118"/>
        <v>2.5157232704402288</v>
      </c>
      <c r="AH158" s="224">
        <f t="shared" si="119"/>
        <v>2.5806451612903292</v>
      </c>
      <c r="AI158" s="224">
        <f t="shared" si="120"/>
        <v>2.6490066225165476</v>
      </c>
      <c r="AJ158" s="224">
        <f t="shared" si="121"/>
        <v>2.7210884353741527</v>
      </c>
      <c r="AK158" s="224">
        <f t="shared" si="122"/>
        <v>2.7972027972027913</v>
      </c>
      <c r="AL158" s="224">
        <f t="shared" si="123"/>
        <v>3.6231884057970953</v>
      </c>
      <c r="AM158" s="224">
        <f t="shared" si="124"/>
        <v>7.8125</v>
      </c>
      <c r="AN158" s="224">
        <f t="shared" si="125"/>
        <v>13.27433628318586</v>
      </c>
      <c r="AO158" s="224">
        <f t="shared" si="126"/>
        <v>14.141414141414121</v>
      </c>
      <c r="AP158" s="224">
        <f t="shared" si="127"/>
        <v>20.731707317073166</v>
      </c>
      <c r="AQ158" s="224">
        <f t="shared" si="128"/>
        <v>10.810810810810811</v>
      </c>
      <c r="AR158" s="224">
        <f t="shared" si="129"/>
        <v>13.846153846153841</v>
      </c>
      <c r="AS158" s="224">
        <f t="shared" si="130"/>
        <v>80.555555555555557</v>
      </c>
      <c r="AT158" s="224">
        <f t="shared" si="131"/>
        <v>100</v>
      </c>
      <c r="AU158" s="224" t="str">
        <f t="shared" si="132"/>
        <v>n/a</v>
      </c>
      <c r="AV158" s="224" t="str">
        <f t="shared" si="106"/>
        <v>n/a</v>
      </c>
      <c r="AW158" s="224" t="str">
        <f t="shared" si="107"/>
        <v>n/a</v>
      </c>
      <c r="AX158" s="224" t="str">
        <f t="shared" si="108"/>
        <v>n/a</v>
      </c>
      <c r="AY158" s="224" t="str">
        <f t="shared" si="109"/>
        <v>n/a</v>
      </c>
      <c r="AZ158" s="224" t="str">
        <f t="shared" si="110"/>
        <v>n/a</v>
      </c>
      <c r="BA158" s="224" t="str">
        <f t="shared" si="111"/>
        <v>n/a</v>
      </c>
      <c r="BB158" s="224" t="str">
        <f t="shared" si="112"/>
        <v>n/a</v>
      </c>
      <c r="BC158" s="224" t="str">
        <f t="shared" si="113"/>
        <v>n/a</v>
      </c>
      <c r="BD158" s="224" t="str">
        <f t="shared" si="114"/>
        <v>n/a</v>
      </c>
      <c r="BE158" s="224" t="str">
        <f t="shared" si="115"/>
        <v>n/a</v>
      </c>
      <c r="BF158" s="224" t="str">
        <f t="shared" si="105"/>
        <v>n/a</v>
      </c>
      <c r="BG158" s="224">
        <f t="shared" si="133"/>
        <v>19.861380903343893</v>
      </c>
      <c r="BH158" s="182">
        <f t="shared" si="116"/>
        <v>30.6224317597629</v>
      </c>
    </row>
    <row r="159" spans="1:60" ht="11.25" customHeight="1" x14ac:dyDescent="0.2">
      <c r="A159" s="252" t="s">
        <v>1834</v>
      </c>
      <c r="B159" s="119" t="s">
        <v>750</v>
      </c>
      <c r="C159" s="215">
        <v>1.26</v>
      </c>
      <c r="D159" s="216">
        <v>1.18</v>
      </c>
      <c r="E159" s="216">
        <v>1.1200000000000001</v>
      </c>
      <c r="F159" s="216">
        <v>1.06</v>
      </c>
      <c r="G159" s="216">
        <v>1</v>
      </c>
      <c r="H159" s="216">
        <v>0.94</v>
      </c>
      <c r="I159" s="216">
        <v>0.89</v>
      </c>
      <c r="J159" s="217">
        <v>0.84</v>
      </c>
      <c r="K159" s="230">
        <v>0.79</v>
      </c>
      <c r="L159" s="216">
        <v>0.74</v>
      </c>
      <c r="M159" s="216">
        <v>0.7</v>
      </c>
      <c r="N159" s="216">
        <v>0.62250000000000005</v>
      </c>
      <c r="O159" s="216">
        <v>0.45</v>
      </c>
      <c r="P159" s="226"/>
      <c r="Q159" s="231">
        <v>0</v>
      </c>
      <c r="R159" s="227">
        <v>0</v>
      </c>
      <c r="S159" s="226"/>
      <c r="T159" s="228">
        <v>0</v>
      </c>
      <c r="U159" s="229">
        <v>0</v>
      </c>
      <c r="V159" s="229">
        <v>0</v>
      </c>
      <c r="W159" s="229">
        <v>0</v>
      </c>
      <c r="X159" s="229">
        <v>0</v>
      </c>
      <c r="Y159" s="229">
        <v>0</v>
      </c>
      <c r="Z159" s="229">
        <v>0</v>
      </c>
      <c r="AA159" s="229">
        <v>0</v>
      </c>
      <c r="AB159" s="229">
        <v>0</v>
      </c>
      <c r="AC159" s="229">
        <v>0</v>
      </c>
      <c r="AD159" s="229">
        <v>0</v>
      </c>
      <c r="AE159" s="229">
        <v>0</v>
      </c>
      <c r="AF159" s="223">
        <f t="shared" si="117"/>
        <v>11.592500000000001</v>
      </c>
      <c r="AG159" s="224">
        <f t="shared" si="118"/>
        <v>6.7796610169491567</v>
      </c>
      <c r="AH159" s="224">
        <f t="shared" si="119"/>
        <v>5.3571428571428381</v>
      </c>
      <c r="AI159" s="224">
        <f t="shared" si="120"/>
        <v>5.6603773584905648</v>
      </c>
      <c r="AJ159" s="224">
        <f t="shared" si="121"/>
        <v>6.0000000000000053</v>
      </c>
      <c r="AK159" s="224">
        <f t="shared" si="122"/>
        <v>6.3829787234042534</v>
      </c>
      <c r="AL159" s="224">
        <f t="shared" si="123"/>
        <v>5.6179775280898792</v>
      </c>
      <c r="AM159" s="224">
        <f t="shared" si="124"/>
        <v>5.9523809523809534</v>
      </c>
      <c r="AN159" s="224">
        <f t="shared" si="125"/>
        <v>6.3291139240506222</v>
      </c>
      <c r="AO159" s="224">
        <f t="shared" si="126"/>
        <v>6.7567567567567544</v>
      </c>
      <c r="AP159" s="224">
        <f t="shared" si="127"/>
        <v>5.7142857142857162</v>
      </c>
      <c r="AQ159" s="224">
        <f t="shared" si="128"/>
        <v>12.449799196787126</v>
      </c>
      <c r="AR159" s="224">
        <f t="shared" si="129"/>
        <v>38.33333333333335</v>
      </c>
      <c r="AS159" s="224" t="str">
        <f t="shared" si="130"/>
        <v>n/a</v>
      </c>
      <c r="AT159" s="224" t="str">
        <f t="shared" si="131"/>
        <v>n/a</v>
      </c>
      <c r="AU159" s="224" t="str">
        <f t="shared" si="132"/>
        <v>n/a</v>
      </c>
      <c r="AV159" s="224" t="str">
        <f t="shared" si="106"/>
        <v>n/a</v>
      </c>
      <c r="AW159" s="224" t="str">
        <f t="shared" si="107"/>
        <v>n/a</v>
      </c>
      <c r="AX159" s="224" t="str">
        <f t="shared" si="108"/>
        <v>n/a</v>
      </c>
      <c r="AY159" s="224" t="str">
        <f t="shared" si="109"/>
        <v>n/a</v>
      </c>
      <c r="AZ159" s="224" t="str">
        <f t="shared" si="110"/>
        <v>n/a</v>
      </c>
      <c r="BA159" s="224" t="str">
        <f t="shared" si="111"/>
        <v>n/a</v>
      </c>
      <c r="BB159" s="224" t="str">
        <f t="shared" si="112"/>
        <v>n/a</v>
      </c>
      <c r="BC159" s="224" t="str">
        <f t="shared" si="113"/>
        <v>n/a</v>
      </c>
      <c r="BD159" s="224" t="str">
        <f t="shared" si="114"/>
        <v>n/a</v>
      </c>
      <c r="BE159" s="224" t="str">
        <f t="shared" si="115"/>
        <v>n/a</v>
      </c>
      <c r="BF159" s="224" t="str">
        <f t="shared" si="105"/>
        <v>n/a</v>
      </c>
      <c r="BG159" s="224">
        <f t="shared" si="133"/>
        <v>9.2778172801392671</v>
      </c>
      <c r="BH159" s="182">
        <f t="shared" si="116"/>
        <v>9.3434922012739978</v>
      </c>
    </row>
    <row r="160" spans="1:60" ht="11.25" customHeight="1" x14ac:dyDescent="0.2">
      <c r="A160" s="97" t="s">
        <v>1835</v>
      </c>
      <c r="B160" s="97" t="s">
        <v>254</v>
      </c>
      <c r="C160" s="215">
        <v>4.2</v>
      </c>
      <c r="D160" s="216">
        <v>3.7</v>
      </c>
      <c r="E160" s="216">
        <v>3.2</v>
      </c>
      <c r="F160" s="216">
        <v>2.58</v>
      </c>
      <c r="G160" s="216">
        <v>2.13</v>
      </c>
      <c r="H160" s="216">
        <v>2.0499999999999998</v>
      </c>
      <c r="I160" s="216">
        <v>1.8</v>
      </c>
      <c r="J160" s="217">
        <v>1.54</v>
      </c>
      <c r="K160" s="223">
        <v>1.44</v>
      </c>
      <c r="L160" s="216">
        <v>1.3</v>
      </c>
      <c r="M160" s="216">
        <v>1.1000000000000001</v>
      </c>
      <c r="N160" s="216">
        <v>0.94</v>
      </c>
      <c r="O160" s="216">
        <v>0.84</v>
      </c>
      <c r="P160" s="226"/>
      <c r="Q160" s="216">
        <v>0.76</v>
      </c>
      <c r="R160" s="232">
        <v>0.7</v>
      </c>
      <c r="S160" s="226"/>
      <c r="T160" s="223">
        <v>0.66</v>
      </c>
      <c r="U160" s="202">
        <v>0.63</v>
      </c>
      <c r="V160" s="202">
        <v>0.6</v>
      </c>
      <c r="W160" s="202">
        <v>0.56000000000000005</v>
      </c>
      <c r="X160" s="202">
        <v>0.52</v>
      </c>
      <c r="Y160" s="202">
        <v>0.48</v>
      </c>
      <c r="Z160" s="202">
        <v>0.47</v>
      </c>
      <c r="AA160" s="202">
        <v>0.435</v>
      </c>
      <c r="AB160" s="202">
        <v>0.42499999999999999</v>
      </c>
      <c r="AC160" s="202">
        <v>0.41499999999999998</v>
      </c>
      <c r="AD160" s="202">
        <v>0.38</v>
      </c>
      <c r="AE160" s="202">
        <v>0.34</v>
      </c>
      <c r="AF160" s="223">
        <f t="shared" si="117"/>
        <v>34.195000000000014</v>
      </c>
      <c r="AG160" s="224">
        <f t="shared" si="118"/>
        <v>13.513513513513509</v>
      </c>
      <c r="AH160" s="224">
        <f t="shared" si="119"/>
        <v>15.625</v>
      </c>
      <c r="AI160" s="224">
        <f t="shared" si="120"/>
        <v>24.031007751937985</v>
      </c>
      <c r="AJ160" s="224">
        <f t="shared" si="121"/>
        <v>21.126760563380298</v>
      </c>
      <c r="AK160" s="224">
        <f t="shared" si="122"/>
        <v>3.9024390243902474</v>
      </c>
      <c r="AL160" s="224">
        <f t="shared" si="123"/>
        <v>13.888888888888884</v>
      </c>
      <c r="AM160" s="224">
        <f t="shared" si="124"/>
        <v>16.883116883116877</v>
      </c>
      <c r="AN160" s="224">
        <f t="shared" si="125"/>
        <v>6.944444444444442</v>
      </c>
      <c r="AO160" s="224">
        <f t="shared" si="126"/>
        <v>10.769230769230752</v>
      </c>
      <c r="AP160" s="224">
        <f t="shared" si="127"/>
        <v>18.181818181818166</v>
      </c>
      <c r="AQ160" s="224">
        <f t="shared" si="128"/>
        <v>17.021276595744705</v>
      </c>
      <c r="AR160" s="224">
        <f t="shared" si="129"/>
        <v>11.904761904761907</v>
      </c>
      <c r="AS160" s="224">
        <f t="shared" si="130"/>
        <v>10.526315789473673</v>
      </c>
      <c r="AT160" s="224">
        <f t="shared" si="131"/>
        <v>8.5714285714285854</v>
      </c>
      <c r="AU160" s="224">
        <f t="shared" si="132"/>
        <v>6.0606060606060552</v>
      </c>
      <c r="AV160" s="224">
        <f t="shared" si="106"/>
        <v>4.7619047619047672</v>
      </c>
      <c r="AW160" s="224">
        <f t="shared" si="107"/>
        <v>5.0000000000000044</v>
      </c>
      <c r="AX160" s="224">
        <f t="shared" si="108"/>
        <v>7.1428571428571397</v>
      </c>
      <c r="AY160" s="224">
        <f t="shared" si="109"/>
        <v>7.6923076923077094</v>
      </c>
      <c r="AZ160" s="224">
        <f t="shared" si="110"/>
        <v>8.3333333333333481</v>
      </c>
      <c r="BA160" s="224">
        <f t="shared" si="111"/>
        <v>2.1276595744680771</v>
      </c>
      <c r="BB160" s="224">
        <f t="shared" si="112"/>
        <v>8.045977011494255</v>
      </c>
      <c r="BC160" s="224">
        <f t="shared" si="113"/>
        <v>2.3529411764705799</v>
      </c>
      <c r="BD160" s="224">
        <f t="shared" si="114"/>
        <v>2.4096385542168752</v>
      </c>
      <c r="BE160" s="224">
        <f t="shared" si="115"/>
        <v>9.210526315789469</v>
      </c>
      <c r="BF160" s="224">
        <f t="shared" si="105"/>
        <v>11.764705882352944</v>
      </c>
      <c r="BG160" s="224">
        <f t="shared" si="133"/>
        <v>10.299710014920432</v>
      </c>
      <c r="BH160" s="182">
        <f t="shared" si="116"/>
        <v>5.8786492108275281</v>
      </c>
    </row>
    <row r="161" spans="1:60" ht="11.25" customHeight="1" x14ac:dyDescent="0.2">
      <c r="A161" s="236" t="s">
        <v>1427</v>
      </c>
      <c r="B161" s="97" t="s">
        <v>1428</v>
      </c>
      <c r="C161" s="215">
        <v>3.06</v>
      </c>
      <c r="D161" s="216">
        <v>2.98</v>
      </c>
      <c r="E161" s="216">
        <v>2.92</v>
      </c>
      <c r="F161" s="216">
        <v>2.91</v>
      </c>
      <c r="G161" s="216">
        <v>2.82</v>
      </c>
      <c r="H161" s="231">
        <v>2.8</v>
      </c>
      <c r="I161" s="231">
        <v>2.8</v>
      </c>
      <c r="J161" s="254">
        <v>2.8</v>
      </c>
      <c r="K161" s="228">
        <v>3.4</v>
      </c>
      <c r="L161" s="255">
        <v>5.2</v>
      </c>
      <c r="M161" s="255">
        <v>5.2</v>
      </c>
      <c r="N161" s="255">
        <v>5.2</v>
      </c>
      <c r="O161" s="255">
        <v>5.2</v>
      </c>
      <c r="P161" s="186"/>
      <c r="Q161" s="255">
        <v>5.2</v>
      </c>
      <c r="R161" s="220">
        <v>6.4450000000000003</v>
      </c>
      <c r="S161" s="186"/>
      <c r="T161" s="246">
        <v>6.86</v>
      </c>
      <c r="U161" s="262">
        <v>6.81</v>
      </c>
      <c r="V161" s="247">
        <v>6.73</v>
      </c>
      <c r="W161" s="247">
        <v>6.65</v>
      </c>
      <c r="X161" s="247">
        <v>6.57</v>
      </c>
      <c r="Y161" s="247">
        <v>6.49</v>
      </c>
      <c r="Z161" s="247">
        <v>6.41</v>
      </c>
      <c r="AA161" s="247">
        <v>6.3250000000000002</v>
      </c>
      <c r="AB161" s="247">
        <v>6.12</v>
      </c>
      <c r="AC161" s="247">
        <v>5.75</v>
      </c>
      <c r="AD161" s="247">
        <v>5.2549999999999999</v>
      </c>
      <c r="AE161" s="247">
        <v>4.9249999999999998</v>
      </c>
      <c r="AF161" s="223">
        <f t="shared" si="117"/>
        <v>133.83000000000004</v>
      </c>
      <c r="AG161" s="224">
        <f t="shared" si="118"/>
        <v>2.6845637583892579</v>
      </c>
      <c r="AH161" s="224">
        <f t="shared" si="119"/>
        <v>2.0547945205479534</v>
      </c>
      <c r="AI161" s="224">
        <f t="shared" si="120"/>
        <v>0.34364261168384758</v>
      </c>
      <c r="AJ161" s="224">
        <f t="shared" si="121"/>
        <v>3.1914893617021489</v>
      </c>
      <c r="AK161" s="224">
        <f t="shared" si="122"/>
        <v>0.71428571428571175</v>
      </c>
      <c r="AL161" s="224">
        <f t="shared" si="123"/>
        <v>0</v>
      </c>
      <c r="AM161" s="224">
        <f t="shared" si="124"/>
        <v>0</v>
      </c>
      <c r="AN161" s="224">
        <f t="shared" si="125"/>
        <v>-17.647058823529417</v>
      </c>
      <c r="AO161" s="224">
        <f t="shared" si="126"/>
        <v>-34.615384615384613</v>
      </c>
      <c r="AP161" s="224">
        <f t="shared" si="127"/>
        <v>0</v>
      </c>
      <c r="AQ161" s="224">
        <f t="shared" si="128"/>
        <v>0</v>
      </c>
      <c r="AR161" s="224">
        <f t="shared" si="129"/>
        <v>0</v>
      </c>
      <c r="AS161" s="224">
        <f t="shared" si="130"/>
        <v>0</v>
      </c>
      <c r="AT161" s="224">
        <f t="shared" si="131"/>
        <v>-19.317300232738553</v>
      </c>
      <c r="AU161" s="224">
        <f t="shared" si="132"/>
        <v>-6.0495626822157478</v>
      </c>
      <c r="AV161" s="224">
        <f t="shared" si="106"/>
        <v>0.73421439060206151</v>
      </c>
      <c r="AW161" s="224">
        <f t="shared" si="107"/>
        <v>1.1887072808320909</v>
      </c>
      <c r="AX161" s="224">
        <f t="shared" si="108"/>
        <v>1.2030075187969835</v>
      </c>
      <c r="AY161" s="224">
        <f t="shared" si="109"/>
        <v>1.2176560121765601</v>
      </c>
      <c r="AZ161" s="224">
        <f t="shared" si="110"/>
        <v>1.2326656394453073</v>
      </c>
      <c r="BA161" s="224">
        <f t="shared" si="111"/>
        <v>1.2480499219968744</v>
      </c>
      <c r="BB161" s="224">
        <f t="shared" si="112"/>
        <v>1.3438735177865535</v>
      </c>
      <c r="BC161" s="224">
        <f t="shared" si="113"/>
        <v>3.3496732026143894</v>
      </c>
      <c r="BD161" s="224">
        <f t="shared" si="114"/>
        <v>6.434782608695655</v>
      </c>
      <c r="BE161" s="224">
        <f t="shared" si="115"/>
        <v>9.4196003805899089</v>
      </c>
      <c r="BF161" s="224">
        <f t="shared" si="105"/>
        <v>6.7005076142131914</v>
      </c>
      <c r="BG161" s="224">
        <f t="shared" si="133"/>
        <v>-1.3295304730580699</v>
      </c>
      <c r="BH161" s="182">
        <f t="shared" si="116"/>
        <v>9.147022187105522</v>
      </c>
    </row>
    <row r="162" spans="1:60" ht="11.25" customHeight="1" x14ac:dyDescent="0.2">
      <c r="A162" s="236" t="s">
        <v>1429</v>
      </c>
      <c r="B162" s="97" t="s">
        <v>1430</v>
      </c>
      <c r="C162" s="215">
        <v>1.05</v>
      </c>
      <c r="D162" s="216">
        <v>0.85</v>
      </c>
      <c r="E162" s="216">
        <v>0.74</v>
      </c>
      <c r="F162" s="216">
        <v>0.66</v>
      </c>
      <c r="G162" s="216">
        <v>0.58499999999999996</v>
      </c>
      <c r="H162" s="216">
        <v>0.54</v>
      </c>
      <c r="I162" s="216">
        <v>0.40500000000000003</v>
      </c>
      <c r="J162" s="254">
        <v>0</v>
      </c>
      <c r="K162" s="228">
        <v>0</v>
      </c>
      <c r="L162" s="231">
        <v>0</v>
      </c>
      <c r="M162" s="231">
        <v>0</v>
      </c>
      <c r="N162" s="231">
        <v>0</v>
      </c>
      <c r="O162" s="231">
        <v>0</v>
      </c>
      <c r="P162" s="237"/>
      <c r="Q162" s="254">
        <v>0</v>
      </c>
      <c r="R162" s="227">
        <v>0</v>
      </c>
      <c r="S162" s="237"/>
      <c r="T162" s="227">
        <v>0</v>
      </c>
      <c r="U162" s="229">
        <v>0</v>
      </c>
      <c r="V162" s="238">
        <v>0</v>
      </c>
      <c r="W162" s="238">
        <v>0</v>
      </c>
      <c r="X162" s="229">
        <v>0</v>
      </c>
      <c r="Y162" s="229">
        <v>0</v>
      </c>
      <c r="Z162" s="229">
        <v>0</v>
      </c>
      <c r="AA162" s="229">
        <v>0</v>
      </c>
      <c r="AB162" s="229">
        <v>0</v>
      </c>
      <c r="AC162" s="229">
        <v>0</v>
      </c>
      <c r="AD162" s="229">
        <v>0</v>
      </c>
      <c r="AE162" s="229">
        <v>0</v>
      </c>
      <c r="AF162" s="223">
        <f t="shared" si="117"/>
        <v>4.83</v>
      </c>
      <c r="AG162" s="224">
        <f t="shared" si="118"/>
        <v>23.529411764705888</v>
      </c>
      <c r="AH162" s="224">
        <f t="shared" si="119"/>
        <v>14.864864864864868</v>
      </c>
      <c r="AI162" s="224">
        <f t="shared" si="120"/>
        <v>12.12121212121211</v>
      </c>
      <c r="AJ162" s="224">
        <f t="shared" si="121"/>
        <v>12.820512820512842</v>
      </c>
      <c r="AK162" s="224">
        <f t="shared" si="122"/>
        <v>8.333333333333325</v>
      </c>
      <c r="AL162" s="224">
        <f t="shared" si="123"/>
        <v>33.333333333333329</v>
      </c>
      <c r="AM162" s="224" t="str">
        <f t="shared" si="124"/>
        <v>n/a</v>
      </c>
      <c r="AN162" s="224" t="str">
        <f t="shared" si="125"/>
        <v>n/a</v>
      </c>
      <c r="AO162" s="224" t="str">
        <f t="shared" si="126"/>
        <v>n/a</v>
      </c>
      <c r="AP162" s="224" t="str">
        <f t="shared" si="127"/>
        <v>n/a</v>
      </c>
      <c r="AQ162" s="224" t="str">
        <f t="shared" si="128"/>
        <v>n/a</v>
      </c>
      <c r="AR162" s="224" t="str">
        <f t="shared" si="129"/>
        <v>n/a</v>
      </c>
      <c r="AS162" s="224" t="str">
        <f t="shared" si="130"/>
        <v>n/a</v>
      </c>
      <c r="AT162" s="224" t="str">
        <f t="shared" si="131"/>
        <v>n/a</v>
      </c>
      <c r="AU162" s="224" t="str">
        <f t="shared" si="132"/>
        <v>n/a</v>
      </c>
      <c r="AV162" s="224" t="str">
        <f t="shared" si="106"/>
        <v>n/a</v>
      </c>
      <c r="AW162" s="224" t="str">
        <f t="shared" si="107"/>
        <v>n/a</v>
      </c>
      <c r="AX162" s="224" t="str">
        <f t="shared" si="108"/>
        <v>n/a</v>
      </c>
      <c r="AY162" s="224" t="str">
        <f t="shared" si="109"/>
        <v>n/a</v>
      </c>
      <c r="AZ162" s="224" t="str">
        <f t="shared" si="110"/>
        <v>n/a</v>
      </c>
      <c r="BA162" s="224" t="str">
        <f t="shared" si="111"/>
        <v>n/a</v>
      </c>
      <c r="BB162" s="224" t="str">
        <f t="shared" si="112"/>
        <v>n/a</v>
      </c>
      <c r="BC162" s="224" t="str">
        <f t="shared" si="113"/>
        <v>n/a</v>
      </c>
      <c r="BD162" s="224" t="str">
        <f t="shared" si="114"/>
        <v>n/a</v>
      </c>
      <c r="BE162" s="224" t="str">
        <f t="shared" si="115"/>
        <v>n/a</v>
      </c>
      <c r="BF162" s="224" t="str">
        <f t="shared" si="105"/>
        <v>n/a</v>
      </c>
      <c r="BG162" s="224">
        <f t="shared" si="133"/>
        <v>17.500444706327063</v>
      </c>
      <c r="BH162" s="182">
        <f t="shared" si="116"/>
        <v>9.2611978032262972</v>
      </c>
    </row>
    <row r="163" spans="1:60" ht="11.25" customHeight="1" x14ac:dyDescent="0.2">
      <c r="A163" s="236" t="s">
        <v>1836</v>
      </c>
      <c r="B163" s="97" t="s">
        <v>752</v>
      </c>
      <c r="C163" s="215">
        <v>2.3203999999999998</v>
      </c>
      <c r="D163" s="216">
        <v>2.2999999999999998</v>
      </c>
      <c r="E163" s="216">
        <v>2.2000000000000002</v>
      </c>
      <c r="F163" s="216">
        <v>1.98</v>
      </c>
      <c r="G163" s="216">
        <v>1.76</v>
      </c>
      <c r="H163" s="216">
        <v>1.64</v>
      </c>
      <c r="I163" s="216">
        <v>1.57</v>
      </c>
      <c r="J163" s="217">
        <v>1.27</v>
      </c>
      <c r="K163" s="223">
        <v>0.9</v>
      </c>
      <c r="L163" s="241">
        <v>0.38</v>
      </c>
      <c r="M163" s="259">
        <v>0.1</v>
      </c>
      <c r="N163" s="259">
        <v>0.2</v>
      </c>
      <c r="O163" s="259">
        <v>0.2</v>
      </c>
      <c r="P163" s="276"/>
      <c r="Q163" s="259">
        <v>0.2</v>
      </c>
      <c r="R163" s="250">
        <v>0.2</v>
      </c>
      <c r="S163" s="276"/>
      <c r="T163" s="250">
        <v>0.2</v>
      </c>
      <c r="U163" s="271">
        <v>0.2</v>
      </c>
      <c r="V163" s="244">
        <v>0.2</v>
      </c>
      <c r="W163" s="245">
        <v>0.15</v>
      </c>
      <c r="X163" s="245">
        <v>0.15</v>
      </c>
      <c r="Y163" s="245">
        <v>0.15</v>
      </c>
      <c r="Z163" s="245">
        <v>0.15</v>
      </c>
      <c r="AA163" s="245">
        <v>0.15</v>
      </c>
      <c r="AB163" s="245">
        <v>0.15</v>
      </c>
      <c r="AC163" s="245">
        <v>0.15</v>
      </c>
      <c r="AD163" s="245">
        <v>0.15</v>
      </c>
      <c r="AE163" s="245">
        <v>0.15</v>
      </c>
      <c r="AF163" s="223">
        <f t="shared" si="117"/>
        <v>19.170399999999983</v>
      </c>
      <c r="AG163" s="224">
        <f t="shared" si="118"/>
        <v>0.88695652173913508</v>
      </c>
      <c r="AH163" s="224">
        <f t="shared" si="119"/>
        <v>4.5454545454545192</v>
      </c>
      <c r="AI163" s="224">
        <f t="shared" si="120"/>
        <v>11.111111111111116</v>
      </c>
      <c r="AJ163" s="224">
        <f t="shared" si="121"/>
        <v>12.5</v>
      </c>
      <c r="AK163" s="224">
        <f t="shared" si="122"/>
        <v>7.3170731707317138</v>
      </c>
      <c r="AL163" s="224">
        <f t="shared" si="123"/>
        <v>4.4585987261146487</v>
      </c>
      <c r="AM163" s="224">
        <f t="shared" si="124"/>
        <v>23.622047244094489</v>
      </c>
      <c r="AN163" s="224">
        <f t="shared" si="125"/>
        <v>41.111111111111121</v>
      </c>
      <c r="AO163" s="224">
        <f t="shared" si="126"/>
        <v>136.84210526315786</v>
      </c>
      <c r="AP163" s="224">
        <f t="shared" si="127"/>
        <v>280</v>
      </c>
      <c r="AQ163" s="224">
        <f t="shared" si="128"/>
        <v>-50</v>
      </c>
      <c r="AR163" s="224">
        <f t="shared" si="129"/>
        <v>0</v>
      </c>
      <c r="AS163" s="224">
        <f t="shared" si="130"/>
        <v>0</v>
      </c>
      <c r="AT163" s="224">
        <f t="shared" si="131"/>
        <v>0</v>
      </c>
      <c r="AU163" s="224">
        <f t="shared" si="132"/>
        <v>0</v>
      </c>
      <c r="AV163" s="224">
        <f t="shared" si="106"/>
        <v>0</v>
      </c>
      <c r="AW163" s="224">
        <f t="shared" si="107"/>
        <v>0</v>
      </c>
      <c r="AX163" s="224">
        <f t="shared" si="108"/>
        <v>33.33333333333335</v>
      </c>
      <c r="AY163" s="224">
        <f t="shared" si="109"/>
        <v>0</v>
      </c>
      <c r="AZ163" s="224">
        <f t="shared" si="110"/>
        <v>0</v>
      </c>
      <c r="BA163" s="224">
        <f t="shared" si="111"/>
        <v>0</v>
      </c>
      <c r="BB163" s="224">
        <f t="shared" si="112"/>
        <v>0</v>
      </c>
      <c r="BC163" s="224">
        <f t="shared" si="113"/>
        <v>0</v>
      </c>
      <c r="BD163" s="224">
        <f t="shared" si="114"/>
        <v>0</v>
      </c>
      <c r="BE163" s="224">
        <f t="shared" si="115"/>
        <v>0</v>
      </c>
      <c r="BF163" s="224">
        <f t="shared" si="105"/>
        <v>0</v>
      </c>
      <c r="BG163" s="224">
        <f t="shared" si="133"/>
        <v>19.451068885647999</v>
      </c>
      <c r="BH163" s="182">
        <f t="shared" si="116"/>
        <v>61.162938012333214</v>
      </c>
    </row>
    <row r="164" spans="1:60" ht="11.25" customHeight="1" x14ac:dyDescent="0.2">
      <c r="A164" s="252" t="s">
        <v>1837</v>
      </c>
      <c r="B164" s="119" t="s">
        <v>755</v>
      </c>
      <c r="C164" s="215">
        <v>0.52</v>
      </c>
      <c r="D164" s="216">
        <v>0.48</v>
      </c>
      <c r="E164" s="216">
        <v>0.44</v>
      </c>
      <c r="F164" s="216">
        <v>0.4</v>
      </c>
      <c r="G164" s="216">
        <v>0.37319999999999998</v>
      </c>
      <c r="H164" s="216">
        <v>0.34666666666666701</v>
      </c>
      <c r="I164" s="216">
        <v>0.32</v>
      </c>
      <c r="J164" s="217">
        <v>0.293333333333333</v>
      </c>
      <c r="K164" s="230">
        <v>0.26</v>
      </c>
      <c r="L164" s="231">
        <v>0.24</v>
      </c>
      <c r="M164" s="216">
        <v>0.233333333333333</v>
      </c>
      <c r="N164" s="216">
        <v>0.21</v>
      </c>
      <c r="O164" s="216">
        <v>0.19666666666666699</v>
      </c>
      <c r="P164" s="226"/>
      <c r="Q164" s="216">
        <v>0.18</v>
      </c>
      <c r="R164" s="232">
        <v>0.14888999999999999</v>
      </c>
      <c r="S164" s="226"/>
      <c r="T164" s="223">
        <v>0.10888888888888899</v>
      </c>
      <c r="U164" s="229">
        <v>9.7777777777777797E-2</v>
      </c>
      <c r="V164" s="202">
        <v>8.5555555555555607E-2</v>
      </c>
      <c r="W164" s="202">
        <v>0.06</v>
      </c>
      <c r="X164" s="202">
        <v>3.6666666666666702E-2</v>
      </c>
      <c r="Y164" s="202">
        <v>2.38888888888889E-2</v>
      </c>
      <c r="Z164" s="229">
        <v>2.2222222222222199E-2</v>
      </c>
      <c r="AA164" s="229">
        <v>2.2222222222222199E-2</v>
      </c>
      <c r="AB164" s="229">
        <v>2.2222222222222199E-2</v>
      </c>
      <c r="AC164" s="229">
        <v>4.4444444444444398E-2</v>
      </c>
      <c r="AD164" s="229">
        <v>6.6666666666666693E-2</v>
      </c>
      <c r="AE164" s="229">
        <v>6.6666666666666693E-2</v>
      </c>
      <c r="AF164" s="223">
        <f t="shared" si="117"/>
        <v>5.2993122222222215</v>
      </c>
      <c r="AG164" s="224">
        <f t="shared" si="118"/>
        <v>8.3333333333333481</v>
      </c>
      <c r="AH164" s="224">
        <f t="shared" si="119"/>
        <v>9.0909090909090828</v>
      </c>
      <c r="AI164" s="224">
        <f t="shared" si="120"/>
        <v>9.9999999999999858</v>
      </c>
      <c r="AJ164" s="224">
        <f t="shared" si="121"/>
        <v>7.1811361200428747</v>
      </c>
      <c r="AK164" s="224">
        <f t="shared" si="122"/>
        <v>7.6538461538460334</v>
      </c>
      <c r="AL164" s="224">
        <f t="shared" si="123"/>
        <v>8.333333333333437</v>
      </c>
      <c r="AM164" s="224">
        <f t="shared" si="124"/>
        <v>9.0909090909092161</v>
      </c>
      <c r="AN164" s="224">
        <f t="shared" si="125"/>
        <v>12.820512820512686</v>
      </c>
      <c r="AO164" s="224">
        <f t="shared" si="126"/>
        <v>8.3333333333333481</v>
      </c>
      <c r="AP164" s="224">
        <f t="shared" si="127"/>
        <v>2.8571428571430024</v>
      </c>
      <c r="AQ164" s="224">
        <f t="shared" si="128"/>
        <v>11.111111111110962</v>
      </c>
      <c r="AR164" s="224">
        <f t="shared" si="129"/>
        <v>6.779661016948979</v>
      </c>
      <c r="AS164" s="224">
        <f t="shared" si="130"/>
        <v>9.2592592592594336</v>
      </c>
      <c r="AT164" s="224">
        <f t="shared" si="131"/>
        <v>20.894620189401579</v>
      </c>
      <c r="AU164" s="224">
        <f t="shared" si="132"/>
        <v>36.73571428571416</v>
      </c>
      <c r="AV164" s="224">
        <f t="shared" si="106"/>
        <v>11.363636363636441</v>
      </c>
      <c r="AW164" s="224">
        <f t="shared" si="107"/>
        <v>14.285714285714235</v>
      </c>
      <c r="AX164" s="224">
        <f t="shared" si="108"/>
        <v>42.592592592592695</v>
      </c>
      <c r="AY164" s="224">
        <f t="shared" si="109"/>
        <v>63.63636363636347</v>
      </c>
      <c r="AZ164" s="224">
        <f t="shared" si="110"/>
        <v>53.48837209302333</v>
      </c>
      <c r="BA164" s="224">
        <f t="shared" si="111"/>
        <v>7.5000000000001732</v>
      </c>
      <c r="BB164" s="224">
        <f t="shared" si="112"/>
        <v>0</v>
      </c>
      <c r="BC164" s="224">
        <f t="shared" si="113"/>
        <v>0</v>
      </c>
      <c r="BD164" s="224">
        <f t="shared" si="114"/>
        <v>-50</v>
      </c>
      <c r="BE164" s="224">
        <f t="shared" si="115"/>
        <v>-33.333333333333428</v>
      </c>
      <c r="BF164" s="224">
        <f t="shared" si="105"/>
        <v>0</v>
      </c>
      <c r="BG164" s="224">
        <f t="shared" si="133"/>
        <v>10.692621832069038</v>
      </c>
      <c r="BH164" s="182">
        <f t="shared" si="116"/>
        <v>22.405547755458876</v>
      </c>
    </row>
    <row r="165" spans="1:60" ht="11.25" customHeight="1" x14ac:dyDescent="0.2">
      <c r="A165" s="127" t="s">
        <v>1838</v>
      </c>
      <c r="B165" s="97" t="s">
        <v>257</v>
      </c>
      <c r="C165" s="215">
        <v>1.68</v>
      </c>
      <c r="D165" s="216">
        <v>1.4550000000000001</v>
      </c>
      <c r="E165" s="216">
        <v>1.25</v>
      </c>
      <c r="F165" s="216">
        <v>1.05</v>
      </c>
      <c r="G165" s="216">
        <v>0.85</v>
      </c>
      <c r="H165" s="216">
        <v>0.70250000000000001</v>
      </c>
      <c r="I165" s="216">
        <v>0.63749999999999996</v>
      </c>
      <c r="J165" s="217">
        <v>0.51249999999999996</v>
      </c>
      <c r="K165" s="223">
        <v>0.40500000000000003</v>
      </c>
      <c r="L165" s="216">
        <v>0.33250000000000002</v>
      </c>
      <c r="M165" s="216">
        <v>0.26250000000000001</v>
      </c>
      <c r="N165" s="216">
        <v>0.21249999999999999</v>
      </c>
      <c r="O165" s="216">
        <v>0.1925</v>
      </c>
      <c r="P165" s="226"/>
      <c r="Q165" s="216">
        <v>0.16</v>
      </c>
      <c r="R165" s="232">
        <v>0.13500000000000001</v>
      </c>
      <c r="S165" s="226"/>
      <c r="T165" s="260">
        <v>0.12</v>
      </c>
      <c r="U165" s="260">
        <v>0.11749999999999999</v>
      </c>
      <c r="V165" s="202">
        <v>0.115</v>
      </c>
      <c r="W165" s="202">
        <v>9.7500000000000003E-2</v>
      </c>
      <c r="X165" s="202">
        <v>8.7499999999999994E-2</v>
      </c>
      <c r="Y165" s="202">
        <v>0.08</v>
      </c>
      <c r="Z165" s="202">
        <v>7.2499999999999995E-2</v>
      </c>
      <c r="AA165" s="202">
        <v>6.7500000000000004E-2</v>
      </c>
      <c r="AB165" s="202">
        <v>6.25E-2</v>
      </c>
      <c r="AC165" s="202">
        <v>5.5E-2</v>
      </c>
      <c r="AD165" s="202">
        <v>4.6667500000000001E-2</v>
      </c>
      <c r="AE165" s="202">
        <v>9.1675000000000003E-3</v>
      </c>
      <c r="AF165" s="223">
        <f t="shared" si="117"/>
        <v>10.768334999999999</v>
      </c>
      <c r="AG165" s="224">
        <f t="shared" si="118"/>
        <v>15.463917525773185</v>
      </c>
      <c r="AH165" s="224">
        <f t="shared" si="119"/>
        <v>16.400000000000013</v>
      </c>
      <c r="AI165" s="224">
        <f t="shared" si="120"/>
        <v>19.047619047619047</v>
      </c>
      <c r="AJ165" s="224">
        <f t="shared" si="121"/>
        <v>23.529411764705888</v>
      </c>
      <c r="AK165" s="224">
        <f t="shared" si="122"/>
        <v>20.996441281138779</v>
      </c>
      <c r="AL165" s="224">
        <f t="shared" si="123"/>
        <v>10.196078431372557</v>
      </c>
      <c r="AM165" s="224">
        <f t="shared" si="124"/>
        <v>24.390243902439025</v>
      </c>
      <c r="AN165" s="224">
        <f t="shared" si="125"/>
        <v>26.543209876543195</v>
      </c>
      <c r="AO165" s="224">
        <f t="shared" si="126"/>
        <v>21.804511278195491</v>
      </c>
      <c r="AP165" s="224">
        <f t="shared" si="127"/>
        <v>26.666666666666661</v>
      </c>
      <c r="AQ165" s="224">
        <f t="shared" si="128"/>
        <v>23.529411764705888</v>
      </c>
      <c r="AR165" s="224">
        <f t="shared" si="129"/>
        <v>10.389610389610393</v>
      </c>
      <c r="AS165" s="224">
        <f t="shared" si="130"/>
        <v>20.3125</v>
      </c>
      <c r="AT165" s="224">
        <f t="shared" si="131"/>
        <v>18.518518518518512</v>
      </c>
      <c r="AU165" s="224">
        <f t="shared" si="132"/>
        <v>12.500000000000021</v>
      </c>
      <c r="AV165" s="224">
        <f t="shared" si="106"/>
        <v>2.1276595744680771</v>
      </c>
      <c r="AW165" s="224">
        <f t="shared" si="107"/>
        <v>2.1739130434782483</v>
      </c>
      <c r="AX165" s="224">
        <f t="shared" si="108"/>
        <v>17.948717948717952</v>
      </c>
      <c r="AY165" s="224">
        <f t="shared" si="109"/>
        <v>11.428571428571432</v>
      </c>
      <c r="AZ165" s="224">
        <f t="shared" si="110"/>
        <v>9.375</v>
      </c>
      <c r="BA165" s="224">
        <f t="shared" si="111"/>
        <v>10.344827586206918</v>
      </c>
      <c r="BB165" s="224">
        <f t="shared" si="112"/>
        <v>7.4074074074073959</v>
      </c>
      <c r="BC165" s="224">
        <f t="shared" si="113"/>
        <v>8.0000000000000071</v>
      </c>
      <c r="BD165" s="224">
        <f t="shared" si="114"/>
        <v>13.636363636363647</v>
      </c>
      <c r="BE165" s="224">
        <f t="shared" si="115"/>
        <v>17.855038302887436</v>
      </c>
      <c r="BF165" s="224">
        <f t="shared" si="105"/>
        <v>409.05372238887372</v>
      </c>
      <c r="BG165" s="224">
        <f t="shared" si="133"/>
        <v>30.755360067856284</v>
      </c>
      <c r="BH165" s="182">
        <f t="shared" si="116"/>
        <v>77.470248216032743</v>
      </c>
    </row>
    <row r="166" spans="1:60" ht="11.25" customHeight="1" x14ac:dyDescent="0.2">
      <c r="A166" s="127" t="s">
        <v>1839</v>
      </c>
      <c r="B166" s="97" t="s">
        <v>260</v>
      </c>
      <c r="C166" s="215">
        <v>1.94</v>
      </c>
      <c r="D166" s="216">
        <v>1.85</v>
      </c>
      <c r="E166" s="216">
        <v>1.78</v>
      </c>
      <c r="F166" s="216">
        <v>1.64</v>
      </c>
      <c r="G166" s="216">
        <v>1.5549999999999999</v>
      </c>
      <c r="H166" s="216">
        <v>1.5249999999999999</v>
      </c>
      <c r="I166" s="216">
        <v>1.48</v>
      </c>
      <c r="J166" s="217">
        <v>1.35</v>
      </c>
      <c r="K166" s="223">
        <v>1.29</v>
      </c>
      <c r="L166" s="216">
        <v>1.25</v>
      </c>
      <c r="M166" s="216">
        <v>1.21</v>
      </c>
      <c r="N166" s="216">
        <v>1.1727300000000001</v>
      </c>
      <c r="O166" s="216">
        <v>1.1499999999999999</v>
      </c>
      <c r="P166" s="226"/>
      <c r="Q166" s="216">
        <v>1.1318181818181801</v>
      </c>
      <c r="R166" s="232">
        <v>1.1181818181818199</v>
      </c>
      <c r="S166" s="226"/>
      <c r="T166" s="260">
        <v>1.1000000000000001</v>
      </c>
      <c r="U166" s="260">
        <v>1.0909090909090899</v>
      </c>
      <c r="V166" s="202">
        <v>1.05454545454545</v>
      </c>
      <c r="W166" s="202">
        <v>0.98181818181818203</v>
      </c>
      <c r="X166" s="202">
        <v>0.94545454545454499</v>
      </c>
      <c r="Y166" s="202">
        <v>0.87272727272727302</v>
      </c>
      <c r="Z166" s="202">
        <v>0.76032727272727296</v>
      </c>
      <c r="AA166" s="202">
        <v>0.64611818181818204</v>
      </c>
      <c r="AB166" s="202">
        <v>0.57370909090909095</v>
      </c>
      <c r="AC166" s="202">
        <v>0.5464</v>
      </c>
      <c r="AD166" s="202">
        <v>0.50790909090909098</v>
      </c>
      <c r="AE166" s="202">
        <v>0.485436363636364</v>
      </c>
      <c r="AF166" s="223">
        <f t="shared" si="117"/>
        <v>31.008084545454544</v>
      </c>
      <c r="AG166" s="224">
        <f t="shared" si="118"/>
        <v>4.8648648648648596</v>
      </c>
      <c r="AH166" s="224">
        <f t="shared" si="119"/>
        <v>3.9325842696629199</v>
      </c>
      <c r="AI166" s="224">
        <f t="shared" si="120"/>
        <v>8.5365853658536661</v>
      </c>
      <c r="AJ166" s="224">
        <f t="shared" si="121"/>
        <v>5.4662379421221763</v>
      </c>
      <c r="AK166" s="224">
        <f t="shared" si="122"/>
        <v>1.9672131147540961</v>
      </c>
      <c r="AL166" s="224">
        <f t="shared" si="123"/>
        <v>3.0405405405405261</v>
      </c>
      <c r="AM166" s="224">
        <f t="shared" si="124"/>
        <v>9.6296296296296102</v>
      </c>
      <c r="AN166" s="224">
        <f t="shared" si="125"/>
        <v>4.6511627906976827</v>
      </c>
      <c r="AO166" s="224">
        <f t="shared" si="126"/>
        <v>3.2000000000000028</v>
      </c>
      <c r="AP166" s="224">
        <f t="shared" si="127"/>
        <v>3.3057851239669533</v>
      </c>
      <c r="AQ166" s="224">
        <f t="shared" si="128"/>
        <v>3.1780546246791497</v>
      </c>
      <c r="AR166" s="224">
        <f t="shared" si="129"/>
        <v>1.9765217391304546</v>
      </c>
      <c r="AS166" s="224">
        <f t="shared" si="130"/>
        <v>1.6064257028113982</v>
      </c>
      <c r="AT166" s="224">
        <f t="shared" si="131"/>
        <v>1.2195121951216414</v>
      </c>
      <c r="AU166" s="224">
        <f t="shared" si="132"/>
        <v>1.652892561983621</v>
      </c>
      <c r="AV166" s="224">
        <f t="shared" si="106"/>
        <v>0.8333333333334414</v>
      </c>
      <c r="AW166" s="224">
        <f t="shared" si="107"/>
        <v>3.4482758620693277</v>
      </c>
      <c r="AX166" s="224">
        <f t="shared" si="108"/>
        <v>7.4074074074069296</v>
      </c>
      <c r="AY166" s="224">
        <f t="shared" si="109"/>
        <v>3.8461538461539213</v>
      </c>
      <c r="AZ166" s="224">
        <f t="shared" si="110"/>
        <v>8.3333333333332362</v>
      </c>
      <c r="BA166" s="224">
        <f t="shared" si="111"/>
        <v>14.783107752642399</v>
      </c>
      <c r="BB166" s="224">
        <f t="shared" si="112"/>
        <v>17.676192084195129</v>
      </c>
      <c r="BC166" s="224">
        <f t="shared" si="113"/>
        <v>12.621220764403907</v>
      </c>
      <c r="BD166" s="224">
        <f t="shared" si="114"/>
        <v>4.9980034606681878</v>
      </c>
      <c r="BE166" s="224">
        <f t="shared" si="115"/>
        <v>7.5783067836047824</v>
      </c>
      <c r="BF166" s="224">
        <f t="shared" si="105"/>
        <v>4.6293868684219808</v>
      </c>
      <c r="BG166" s="224">
        <f t="shared" si="133"/>
        <v>5.5531819985404614</v>
      </c>
      <c r="BH166" s="182">
        <f t="shared" si="116"/>
        <v>4.2678873732061611</v>
      </c>
    </row>
    <row r="167" spans="1:60" ht="11.25" customHeight="1" x14ac:dyDescent="0.2">
      <c r="A167" s="236" t="s">
        <v>1431</v>
      </c>
      <c r="B167" s="97" t="s">
        <v>1432</v>
      </c>
      <c r="C167" s="215">
        <v>0.88</v>
      </c>
      <c r="D167" s="216">
        <v>0.84</v>
      </c>
      <c r="E167" s="216">
        <v>0.8</v>
      </c>
      <c r="F167" s="216">
        <v>0.6</v>
      </c>
      <c r="G167" s="216">
        <v>0.44500000000000001</v>
      </c>
      <c r="H167" s="216">
        <v>0.4</v>
      </c>
      <c r="I167" s="216">
        <v>0.35</v>
      </c>
      <c r="J167" s="217">
        <v>0.25</v>
      </c>
      <c r="K167" s="235">
        <v>0.17</v>
      </c>
      <c r="L167" s="231">
        <v>0.08</v>
      </c>
      <c r="M167" s="231">
        <v>0.08</v>
      </c>
      <c r="N167" s="231">
        <v>0.08</v>
      </c>
      <c r="O167" s="216">
        <v>0.05</v>
      </c>
      <c r="P167" s="217"/>
      <c r="Q167" s="217">
        <v>3.5000000000000003E-2</v>
      </c>
      <c r="R167" s="227">
        <v>0.03</v>
      </c>
      <c r="S167" s="254"/>
      <c r="T167" s="266">
        <v>0.03</v>
      </c>
      <c r="U167" s="261">
        <v>0.03</v>
      </c>
      <c r="V167" s="181">
        <v>0.03</v>
      </c>
      <c r="W167" s="181">
        <v>2.75E-2</v>
      </c>
      <c r="X167" s="202">
        <v>0.02</v>
      </c>
      <c r="Y167" s="202">
        <v>1.8333333333333299E-2</v>
      </c>
      <c r="Z167" s="229">
        <v>1.3333333333333299E-2</v>
      </c>
      <c r="AA167" s="229">
        <v>1.3333333333333299E-2</v>
      </c>
      <c r="AB167" s="229">
        <v>1.3333333333333299E-2</v>
      </c>
      <c r="AC167" s="229">
        <v>1.3333333333333299E-2</v>
      </c>
      <c r="AD167" s="229">
        <v>1.3333333333333299E-2</v>
      </c>
      <c r="AE167" s="229">
        <v>1.3333333333333299E-2</v>
      </c>
      <c r="AF167" s="223">
        <f t="shared" si="117"/>
        <v>5.3258333333333354</v>
      </c>
      <c r="AG167" s="224">
        <f t="shared" ref="AG167:AG176" si="134">IF(ISERROR((C167/D167-1)*100),"n/a",(C167/D167-1)*100)</f>
        <v>4.7619047619047672</v>
      </c>
      <c r="AH167" s="224">
        <f t="shared" ref="AH167:AH176" si="135">IF(ISERROR((D167/E167-1)*100),"n/a",(D167/E167-1)*100)</f>
        <v>4.9999999999999822</v>
      </c>
      <c r="AI167" s="224">
        <f t="shared" ref="AI167:AI176" si="136">IF(ISERROR((E167/F167-1)*100),"n/a",(E167/F167-1)*100)</f>
        <v>33.33333333333335</v>
      </c>
      <c r="AJ167" s="224">
        <f t="shared" ref="AJ167:AJ176" si="137">IF(ISERROR((F167/G167-1)*100),"n/a",(F167/G167-1)*100)</f>
        <v>34.831460674157299</v>
      </c>
      <c r="AK167" s="224">
        <f t="shared" ref="AK167:AK176" si="138">IF(ISERROR((G167/H167-1)*100),"n/a",(G167/H167-1)*100)</f>
        <v>11.250000000000004</v>
      </c>
      <c r="AL167" s="224">
        <f t="shared" ref="AL167:AL176" si="139">IF(ISERROR((H167/I167-1)*100),"n/a",(H167/I167-1)*100)</f>
        <v>14.285714285714302</v>
      </c>
      <c r="AM167" s="224">
        <f t="shared" ref="AM167:AM176" si="140">IF(ISERROR((I167/J167-1)*100),"n/a",(I167/J167-1)*100)</f>
        <v>39.999999999999993</v>
      </c>
      <c r="AN167" s="224">
        <f t="shared" ref="AN167:AN176" si="141">IF(ISERROR((J167/K167-1)*100),"n/a",(J167/K167-1)*100)</f>
        <v>47.058823529411754</v>
      </c>
      <c r="AO167" s="224">
        <f t="shared" ref="AO167:AO176" si="142">IF(ISERROR((K167/L167-1)*100),"n/a",(K167/L167-1)*100)</f>
        <v>112.5</v>
      </c>
      <c r="AP167" s="224">
        <f t="shared" ref="AP167:AP176" si="143">IF(ISERROR((L167/M167-1)*100),"n/a",(L167/M167-1)*100)</f>
        <v>0</v>
      </c>
      <c r="AQ167" s="224">
        <f t="shared" ref="AQ167:AQ176" si="144">IF(ISERROR((M167/N167-1)*100),"n/a",(M167/N167-1)*100)</f>
        <v>0</v>
      </c>
      <c r="AR167" s="224">
        <f t="shared" ref="AR167:AR176" si="145">IF(ISERROR((N167/O167-1)*100),"n/a",(N167/O167-1)*100)</f>
        <v>59.999999999999986</v>
      </c>
      <c r="AS167" s="224">
        <f t="shared" si="130"/>
        <v>42.857142857142861</v>
      </c>
      <c r="AT167" s="224">
        <f t="shared" si="131"/>
        <v>16.666666666666675</v>
      </c>
      <c r="AU167" s="224">
        <f t="shared" si="132"/>
        <v>0</v>
      </c>
      <c r="AV167" s="224">
        <f t="shared" si="106"/>
        <v>0</v>
      </c>
      <c r="AW167" s="224">
        <f t="shared" si="107"/>
        <v>0</v>
      </c>
      <c r="AX167" s="224">
        <f t="shared" si="108"/>
        <v>9.0909090909090828</v>
      </c>
      <c r="AY167" s="224">
        <f t="shared" si="109"/>
        <v>37.5</v>
      </c>
      <c r="AZ167" s="224">
        <f t="shared" si="110"/>
        <v>9.0909090909093049</v>
      </c>
      <c r="BA167" s="224">
        <f t="shared" si="111"/>
        <v>37.500000000000085</v>
      </c>
      <c r="BB167" s="224">
        <f t="shared" si="112"/>
        <v>0</v>
      </c>
      <c r="BC167" s="224">
        <f t="shared" si="113"/>
        <v>0</v>
      </c>
      <c r="BD167" s="224">
        <f t="shared" si="114"/>
        <v>0</v>
      </c>
      <c r="BE167" s="224">
        <f t="shared" si="115"/>
        <v>0</v>
      </c>
      <c r="BF167" s="224">
        <f t="shared" si="105"/>
        <v>0</v>
      </c>
      <c r="BG167" s="224">
        <f t="shared" si="133"/>
        <v>19.835648626544206</v>
      </c>
      <c r="BH167" s="182">
        <f t="shared" si="116"/>
        <v>26.560097413916345</v>
      </c>
    </row>
    <row r="168" spans="1:60" ht="11.25" customHeight="1" x14ac:dyDescent="0.2">
      <c r="A168" s="708" t="s">
        <v>1840</v>
      </c>
      <c r="B168" s="240" t="s">
        <v>757</v>
      </c>
      <c r="C168" s="215">
        <v>1.2949999999999999</v>
      </c>
      <c r="D168" s="216">
        <v>1.1499999999999999</v>
      </c>
      <c r="E168" s="216">
        <v>1.115</v>
      </c>
      <c r="F168" s="216">
        <v>1.0900000000000001</v>
      </c>
      <c r="G168" s="216">
        <v>1.0449999999999999</v>
      </c>
      <c r="H168" s="216">
        <v>0.97499999999999998</v>
      </c>
      <c r="I168" s="216">
        <v>0.88</v>
      </c>
      <c r="J168" s="217">
        <v>0.8</v>
      </c>
      <c r="K168" s="235">
        <v>0.74</v>
      </c>
      <c r="L168" s="275">
        <v>0.68</v>
      </c>
      <c r="M168" s="275">
        <v>0.64</v>
      </c>
      <c r="N168" s="275">
        <v>0.125</v>
      </c>
      <c r="O168" s="259">
        <v>0</v>
      </c>
      <c r="P168" s="275"/>
      <c r="Q168" s="259">
        <v>0</v>
      </c>
      <c r="R168" s="250">
        <v>0</v>
      </c>
      <c r="S168" s="275"/>
      <c r="T168" s="282">
        <v>0</v>
      </c>
      <c r="U168" s="282">
        <v>0</v>
      </c>
      <c r="V168" s="245">
        <v>0</v>
      </c>
      <c r="W168" s="245">
        <v>0</v>
      </c>
      <c r="X168" s="245">
        <v>0</v>
      </c>
      <c r="Y168" s="245">
        <v>0</v>
      </c>
      <c r="Z168" s="245">
        <v>0</v>
      </c>
      <c r="AA168" s="245">
        <v>0</v>
      </c>
      <c r="AB168" s="245">
        <v>0</v>
      </c>
      <c r="AC168" s="245">
        <v>0</v>
      </c>
      <c r="AD168" s="245">
        <v>0</v>
      </c>
      <c r="AE168" s="245">
        <v>0</v>
      </c>
      <c r="AF168" s="223">
        <f t="shared" si="117"/>
        <v>10.535</v>
      </c>
      <c r="AG168" s="224">
        <f t="shared" si="134"/>
        <v>12.608695652173907</v>
      </c>
      <c r="AH168" s="224">
        <f t="shared" si="135"/>
        <v>3.1390134529147851</v>
      </c>
      <c r="AI168" s="224">
        <f t="shared" si="136"/>
        <v>2.2935779816513735</v>
      </c>
      <c r="AJ168" s="224">
        <f t="shared" si="137"/>
        <v>4.3062200956937913</v>
      </c>
      <c r="AK168" s="224">
        <f t="shared" si="138"/>
        <v>7.1794871794871762</v>
      </c>
      <c r="AL168" s="224">
        <f t="shared" si="139"/>
        <v>10.795454545454541</v>
      </c>
      <c r="AM168" s="224">
        <f t="shared" si="140"/>
        <v>9.9999999999999858</v>
      </c>
      <c r="AN168" s="224">
        <f t="shared" si="141"/>
        <v>8.1081081081081141</v>
      </c>
      <c r="AO168" s="224">
        <f t="shared" si="142"/>
        <v>8.8235294117646959</v>
      </c>
      <c r="AP168" s="224">
        <f t="shared" si="143"/>
        <v>6.25</v>
      </c>
      <c r="AQ168" s="224">
        <f t="shared" si="144"/>
        <v>412</v>
      </c>
      <c r="AR168" s="224" t="str">
        <f t="shared" si="145"/>
        <v>n/a</v>
      </c>
      <c r="AS168" s="224" t="str">
        <f t="shared" si="130"/>
        <v>n/a</v>
      </c>
      <c r="AT168" s="224" t="str">
        <f t="shared" si="131"/>
        <v>n/a</v>
      </c>
      <c r="AU168" s="224" t="str">
        <f t="shared" si="132"/>
        <v>n/a</v>
      </c>
      <c r="AV168" s="224" t="str">
        <f t="shared" si="106"/>
        <v>n/a</v>
      </c>
      <c r="AW168" s="224" t="str">
        <f t="shared" si="107"/>
        <v>n/a</v>
      </c>
      <c r="AX168" s="224" t="str">
        <f t="shared" si="108"/>
        <v>n/a</v>
      </c>
      <c r="AY168" s="224" t="str">
        <f t="shared" si="109"/>
        <v>n/a</v>
      </c>
      <c r="AZ168" s="224" t="str">
        <f t="shared" si="110"/>
        <v>n/a</v>
      </c>
      <c r="BA168" s="224" t="str">
        <f t="shared" si="111"/>
        <v>n/a</v>
      </c>
      <c r="BB168" s="224" t="str">
        <f t="shared" si="112"/>
        <v>n/a</v>
      </c>
      <c r="BC168" s="224" t="str">
        <f t="shared" si="113"/>
        <v>n/a</v>
      </c>
      <c r="BD168" s="224" t="str">
        <f t="shared" si="114"/>
        <v>n/a</v>
      </c>
      <c r="BE168" s="224" t="str">
        <f t="shared" si="115"/>
        <v>n/a</v>
      </c>
      <c r="BF168" s="224" t="str">
        <f t="shared" si="105"/>
        <v>n/a</v>
      </c>
      <c r="BG168" s="224">
        <f t="shared" si="133"/>
        <v>44.136735129749852</v>
      </c>
      <c r="BH168" s="182">
        <f t="shared" si="116"/>
        <v>122.04868571160567</v>
      </c>
    </row>
    <row r="169" spans="1:60" ht="11.25" customHeight="1" x14ac:dyDescent="0.2">
      <c r="A169" s="236" t="s">
        <v>1433</v>
      </c>
      <c r="B169" s="97" t="s">
        <v>1434</v>
      </c>
      <c r="C169" s="215">
        <v>1.24</v>
      </c>
      <c r="D169" s="216">
        <v>1.2</v>
      </c>
      <c r="E169" s="216">
        <v>1.1599999999999999</v>
      </c>
      <c r="F169" s="216">
        <v>1.08</v>
      </c>
      <c r="G169" s="216">
        <v>0.96</v>
      </c>
      <c r="H169" s="216">
        <v>0.88</v>
      </c>
      <c r="I169" s="231">
        <v>0.8</v>
      </c>
      <c r="J169" s="217">
        <v>0.8</v>
      </c>
      <c r="K169" s="217">
        <v>0.45</v>
      </c>
      <c r="L169" s="231">
        <v>0</v>
      </c>
      <c r="M169" s="231">
        <v>0</v>
      </c>
      <c r="N169" s="231">
        <v>0</v>
      </c>
      <c r="O169" s="231">
        <v>0</v>
      </c>
      <c r="P169" s="237"/>
      <c r="Q169" s="231">
        <v>0</v>
      </c>
      <c r="R169" s="227">
        <v>0</v>
      </c>
      <c r="S169" s="237"/>
      <c r="T169" s="266">
        <v>0</v>
      </c>
      <c r="U169" s="266">
        <v>0</v>
      </c>
      <c r="V169" s="229">
        <v>0</v>
      </c>
      <c r="W169" s="229">
        <v>0</v>
      </c>
      <c r="X169" s="229">
        <v>0</v>
      </c>
      <c r="Y169" s="229">
        <v>0</v>
      </c>
      <c r="Z169" s="229">
        <v>0</v>
      </c>
      <c r="AA169" s="229">
        <v>0</v>
      </c>
      <c r="AB169" s="229">
        <v>0</v>
      </c>
      <c r="AC169" s="229">
        <v>0</v>
      </c>
      <c r="AD169" s="229">
        <v>0</v>
      </c>
      <c r="AE169" s="229">
        <v>0</v>
      </c>
      <c r="AF169" s="223">
        <f t="shared" si="117"/>
        <v>8.5699999999999985</v>
      </c>
      <c r="AG169" s="224">
        <f t="shared" si="134"/>
        <v>3.3333333333333437</v>
      </c>
      <c r="AH169" s="224">
        <f t="shared" si="135"/>
        <v>3.4482758620689724</v>
      </c>
      <c r="AI169" s="224">
        <f t="shared" si="136"/>
        <v>7.4074074074073959</v>
      </c>
      <c r="AJ169" s="224">
        <f t="shared" si="137"/>
        <v>12.500000000000021</v>
      </c>
      <c r="AK169" s="224">
        <f t="shared" si="138"/>
        <v>9.0909090909090828</v>
      </c>
      <c r="AL169" s="224">
        <f t="shared" si="139"/>
        <v>9.9999999999999858</v>
      </c>
      <c r="AM169" s="224">
        <f t="shared" si="140"/>
        <v>0</v>
      </c>
      <c r="AN169" s="224">
        <f t="shared" si="141"/>
        <v>77.777777777777786</v>
      </c>
      <c r="AO169" s="224" t="str">
        <f t="shared" si="142"/>
        <v>n/a</v>
      </c>
      <c r="AP169" s="224" t="str">
        <f t="shared" si="143"/>
        <v>n/a</v>
      </c>
      <c r="AQ169" s="224" t="str">
        <f t="shared" si="144"/>
        <v>n/a</v>
      </c>
      <c r="AR169" s="224" t="str">
        <f t="shared" si="145"/>
        <v>n/a</v>
      </c>
      <c r="AS169" s="224" t="str">
        <f t="shared" si="130"/>
        <v>n/a</v>
      </c>
      <c r="AT169" s="224" t="str">
        <f t="shared" si="131"/>
        <v>n/a</v>
      </c>
      <c r="AU169" s="224" t="str">
        <f t="shared" si="132"/>
        <v>n/a</v>
      </c>
      <c r="AV169" s="224" t="str">
        <f t="shared" si="106"/>
        <v>n/a</v>
      </c>
      <c r="AW169" s="224" t="str">
        <f t="shared" si="107"/>
        <v>n/a</v>
      </c>
      <c r="AX169" s="224" t="str">
        <f t="shared" si="108"/>
        <v>n/a</v>
      </c>
      <c r="AY169" s="224" t="str">
        <f t="shared" si="109"/>
        <v>n/a</v>
      </c>
      <c r="AZ169" s="224" t="str">
        <f t="shared" si="110"/>
        <v>n/a</v>
      </c>
      <c r="BA169" s="224" t="str">
        <f t="shared" si="111"/>
        <v>n/a</v>
      </c>
      <c r="BB169" s="224" t="str">
        <f t="shared" si="112"/>
        <v>n/a</v>
      </c>
      <c r="BC169" s="224" t="str">
        <f t="shared" si="113"/>
        <v>n/a</v>
      </c>
      <c r="BD169" s="224" t="str">
        <f t="shared" si="114"/>
        <v>n/a</v>
      </c>
      <c r="BE169" s="224" t="str">
        <f t="shared" si="115"/>
        <v>n/a</v>
      </c>
      <c r="BF169" s="224" t="str">
        <f t="shared" si="105"/>
        <v>n/a</v>
      </c>
      <c r="BG169" s="224">
        <f t="shared" si="133"/>
        <v>15.444712933937073</v>
      </c>
      <c r="BH169" s="182">
        <f t="shared" si="116"/>
        <v>25.5170404835842</v>
      </c>
    </row>
    <row r="170" spans="1:60" ht="11.25" customHeight="1" x14ac:dyDescent="0.2">
      <c r="A170" s="236" t="s">
        <v>1435</v>
      </c>
      <c r="B170" s="97" t="s">
        <v>1436</v>
      </c>
      <c r="C170" s="215">
        <v>0.7</v>
      </c>
      <c r="D170" s="216">
        <v>0.66</v>
      </c>
      <c r="E170" s="216">
        <v>0.62</v>
      </c>
      <c r="F170" s="216">
        <v>0.57999999999999996</v>
      </c>
      <c r="G170" s="216">
        <v>0.54</v>
      </c>
      <c r="H170" s="216">
        <v>0.52</v>
      </c>
      <c r="I170" s="216">
        <v>0.26</v>
      </c>
      <c r="J170" s="254">
        <v>0</v>
      </c>
      <c r="K170" s="254">
        <v>0</v>
      </c>
      <c r="L170" s="231">
        <v>0</v>
      </c>
      <c r="M170" s="231">
        <v>0</v>
      </c>
      <c r="N170" s="231">
        <v>0</v>
      </c>
      <c r="O170" s="231">
        <v>0</v>
      </c>
      <c r="P170" s="237"/>
      <c r="Q170" s="231">
        <v>0</v>
      </c>
      <c r="R170" s="227">
        <v>0</v>
      </c>
      <c r="S170" s="237"/>
      <c r="T170" s="266">
        <v>0</v>
      </c>
      <c r="U170" s="266">
        <v>0</v>
      </c>
      <c r="V170" s="229">
        <v>0</v>
      </c>
      <c r="W170" s="229">
        <v>0</v>
      </c>
      <c r="X170" s="229">
        <v>0</v>
      </c>
      <c r="Y170" s="229">
        <v>0</v>
      </c>
      <c r="Z170" s="229">
        <v>0</v>
      </c>
      <c r="AA170" s="229">
        <v>0</v>
      </c>
      <c r="AB170" s="229">
        <v>0</v>
      </c>
      <c r="AC170" s="229">
        <v>0</v>
      </c>
      <c r="AD170" s="229">
        <v>0</v>
      </c>
      <c r="AE170" s="229">
        <v>0</v>
      </c>
      <c r="AF170" s="223">
        <f t="shared" si="117"/>
        <v>3.88</v>
      </c>
      <c r="AG170" s="224">
        <f t="shared" si="134"/>
        <v>6.0606060606060552</v>
      </c>
      <c r="AH170" s="224">
        <f t="shared" si="135"/>
        <v>6.4516129032258229</v>
      </c>
      <c r="AI170" s="224">
        <f t="shared" si="136"/>
        <v>6.8965517241379448</v>
      </c>
      <c r="AJ170" s="224">
        <f t="shared" si="137"/>
        <v>7.4074074074073959</v>
      </c>
      <c r="AK170" s="224">
        <f t="shared" si="138"/>
        <v>3.8461538461538547</v>
      </c>
      <c r="AL170" s="224">
        <f t="shared" si="139"/>
        <v>100</v>
      </c>
      <c r="AM170" s="224" t="str">
        <f t="shared" si="140"/>
        <v>n/a</v>
      </c>
      <c r="AN170" s="224" t="str">
        <f t="shared" si="141"/>
        <v>n/a</v>
      </c>
      <c r="AO170" s="224" t="str">
        <f t="shared" si="142"/>
        <v>n/a</v>
      </c>
      <c r="AP170" s="224" t="str">
        <f t="shared" si="143"/>
        <v>n/a</v>
      </c>
      <c r="AQ170" s="224" t="str">
        <f t="shared" si="144"/>
        <v>n/a</v>
      </c>
      <c r="AR170" s="224" t="str">
        <f t="shared" si="145"/>
        <v>n/a</v>
      </c>
      <c r="AS170" s="224" t="str">
        <f t="shared" si="130"/>
        <v>n/a</v>
      </c>
      <c r="AT170" s="224" t="str">
        <f t="shared" si="131"/>
        <v>n/a</v>
      </c>
      <c r="AU170" s="224" t="str">
        <f t="shared" si="132"/>
        <v>n/a</v>
      </c>
      <c r="AV170" s="224" t="str">
        <f t="shared" si="106"/>
        <v>n/a</v>
      </c>
      <c r="AW170" s="224" t="str">
        <f t="shared" si="107"/>
        <v>n/a</v>
      </c>
      <c r="AX170" s="224" t="str">
        <f t="shared" si="108"/>
        <v>n/a</v>
      </c>
      <c r="AY170" s="224" t="str">
        <f t="shared" si="109"/>
        <v>n/a</v>
      </c>
      <c r="AZ170" s="224" t="str">
        <f t="shared" si="110"/>
        <v>n/a</v>
      </c>
      <c r="BA170" s="224" t="str">
        <f t="shared" si="111"/>
        <v>n/a</v>
      </c>
      <c r="BB170" s="224" t="str">
        <f t="shared" si="112"/>
        <v>n/a</v>
      </c>
      <c r="BC170" s="224" t="str">
        <f t="shared" si="113"/>
        <v>n/a</v>
      </c>
      <c r="BD170" s="224" t="str">
        <f t="shared" si="114"/>
        <v>n/a</v>
      </c>
      <c r="BE170" s="224" t="str">
        <f t="shared" si="115"/>
        <v>n/a</v>
      </c>
      <c r="BF170" s="224" t="str">
        <f t="shared" si="105"/>
        <v>n/a</v>
      </c>
      <c r="BG170" s="224">
        <f t="shared" si="133"/>
        <v>21.777055323588513</v>
      </c>
      <c r="BH170" s="182">
        <f t="shared" si="116"/>
        <v>38.340940085152909</v>
      </c>
    </row>
    <row r="171" spans="1:60" ht="11.25" customHeight="1" x14ac:dyDescent="0.2">
      <c r="A171" s="127" t="s">
        <v>758</v>
      </c>
      <c r="B171" s="97" t="s">
        <v>759</v>
      </c>
      <c r="C171" s="215">
        <v>2.08</v>
      </c>
      <c r="D171" s="216">
        <v>2.04</v>
      </c>
      <c r="E171" s="216">
        <v>1.96</v>
      </c>
      <c r="F171" s="216">
        <v>1.72</v>
      </c>
      <c r="G171" s="216">
        <v>1.36</v>
      </c>
      <c r="H171" s="216">
        <v>1.32</v>
      </c>
      <c r="I171" s="216">
        <v>1.28</v>
      </c>
      <c r="J171" s="217">
        <v>1.2</v>
      </c>
      <c r="K171" s="217">
        <v>1.08</v>
      </c>
      <c r="L171" s="216">
        <v>0.84</v>
      </c>
      <c r="M171" s="216">
        <v>0.64</v>
      </c>
      <c r="N171" s="216">
        <v>0.52</v>
      </c>
      <c r="O171" s="216">
        <v>0.44</v>
      </c>
      <c r="P171" s="226"/>
      <c r="Q171" s="216">
        <v>0.32</v>
      </c>
      <c r="R171" s="232">
        <v>0.28000000000000003</v>
      </c>
      <c r="S171" s="226"/>
      <c r="T171" s="261">
        <v>0.1</v>
      </c>
      <c r="U171" s="261">
        <v>0.1</v>
      </c>
      <c r="V171" s="229">
        <v>0.72</v>
      </c>
      <c r="W171" s="229">
        <v>1.1599999999999999</v>
      </c>
      <c r="X171" s="202">
        <v>1.1599999999999999</v>
      </c>
      <c r="Y171" s="202">
        <v>0.76100000000000001</v>
      </c>
      <c r="Z171" s="229">
        <v>0</v>
      </c>
      <c r="AA171" s="229">
        <v>0</v>
      </c>
      <c r="AB171" s="229">
        <v>0</v>
      </c>
      <c r="AC171" s="229">
        <v>0</v>
      </c>
      <c r="AD171" s="229">
        <v>0</v>
      </c>
      <c r="AE171" s="229">
        <v>0</v>
      </c>
      <c r="AF171" s="223">
        <f t="shared" si="117"/>
        <v>21.081000000000003</v>
      </c>
      <c r="AG171" s="224">
        <f t="shared" si="134"/>
        <v>1.9607843137254832</v>
      </c>
      <c r="AH171" s="224">
        <f t="shared" si="135"/>
        <v>4.081632653061229</v>
      </c>
      <c r="AI171" s="224">
        <f t="shared" si="136"/>
        <v>13.953488372093027</v>
      </c>
      <c r="AJ171" s="224">
        <f t="shared" si="137"/>
        <v>26.470588235294112</v>
      </c>
      <c r="AK171" s="224">
        <f t="shared" si="138"/>
        <v>3.0303030303030276</v>
      </c>
      <c r="AL171" s="224">
        <f t="shared" si="139"/>
        <v>3.125</v>
      </c>
      <c r="AM171" s="224">
        <f t="shared" si="140"/>
        <v>6.6666666666666652</v>
      </c>
      <c r="AN171" s="224">
        <f t="shared" si="141"/>
        <v>11.111111111111093</v>
      </c>
      <c r="AO171" s="224">
        <f t="shared" si="142"/>
        <v>28.57142857142858</v>
      </c>
      <c r="AP171" s="224">
        <f t="shared" si="143"/>
        <v>31.25</v>
      </c>
      <c r="AQ171" s="224">
        <f t="shared" si="144"/>
        <v>23.076923076923084</v>
      </c>
      <c r="AR171" s="224">
        <f t="shared" si="145"/>
        <v>18.181818181818187</v>
      </c>
      <c r="AS171" s="224">
        <f t="shared" si="130"/>
        <v>37.5</v>
      </c>
      <c r="AT171" s="224">
        <f t="shared" si="131"/>
        <v>14.285714285714279</v>
      </c>
      <c r="AU171" s="224">
        <f t="shared" si="132"/>
        <v>180.00000000000003</v>
      </c>
      <c r="AV171" s="224">
        <f t="shared" si="106"/>
        <v>0</v>
      </c>
      <c r="AW171" s="224">
        <f t="shared" si="107"/>
        <v>-86.111111111111114</v>
      </c>
      <c r="AX171" s="224">
        <f t="shared" si="108"/>
        <v>-37.931034482758619</v>
      </c>
      <c r="AY171" s="224">
        <f t="shared" si="109"/>
        <v>0</v>
      </c>
      <c r="AZ171" s="224">
        <f t="shared" si="110"/>
        <v>52.431011826544015</v>
      </c>
      <c r="BA171" s="224" t="str">
        <f t="shared" si="111"/>
        <v>n/a</v>
      </c>
      <c r="BB171" s="224" t="str">
        <f t="shared" si="112"/>
        <v>n/a</v>
      </c>
      <c r="BC171" s="224" t="str">
        <f t="shared" si="113"/>
        <v>n/a</v>
      </c>
      <c r="BD171" s="224" t="str">
        <f t="shared" si="114"/>
        <v>n/a</v>
      </c>
      <c r="BE171" s="224" t="str">
        <f t="shared" si="115"/>
        <v>n/a</v>
      </c>
      <c r="BF171" s="224" t="str">
        <f t="shared" si="105"/>
        <v>n/a</v>
      </c>
      <c r="BG171" s="224">
        <f t="shared" si="133"/>
        <v>16.582716236540659</v>
      </c>
      <c r="BH171" s="182">
        <f t="shared" si="116"/>
        <v>48.052743888543247</v>
      </c>
    </row>
    <row r="172" spans="1:60" ht="11.25" customHeight="1" x14ac:dyDescent="0.2">
      <c r="A172" s="252" t="s">
        <v>1841</v>
      </c>
      <c r="B172" s="119" t="s">
        <v>262</v>
      </c>
      <c r="C172" s="215">
        <v>6.84</v>
      </c>
      <c r="D172" s="216">
        <v>6.52</v>
      </c>
      <c r="E172" s="216">
        <v>6.04</v>
      </c>
      <c r="F172" s="216">
        <v>5.68</v>
      </c>
      <c r="G172" s="216">
        <v>5.31</v>
      </c>
      <c r="H172" s="216">
        <v>5.19</v>
      </c>
      <c r="I172" s="216">
        <v>4.76</v>
      </c>
      <c r="J172" s="217">
        <v>4.4800000000000004</v>
      </c>
      <c r="K172" s="221">
        <v>4.32</v>
      </c>
      <c r="L172" s="218">
        <v>4.29</v>
      </c>
      <c r="M172" s="218">
        <v>4.28</v>
      </c>
      <c r="N172" s="218">
        <v>4.21</v>
      </c>
      <c r="O172" s="218">
        <v>3.9</v>
      </c>
      <c r="P172" s="219"/>
      <c r="Q172" s="218">
        <v>3.51</v>
      </c>
      <c r="R172" s="246">
        <v>3.09</v>
      </c>
      <c r="S172" s="219"/>
      <c r="T172" s="281">
        <v>2.84</v>
      </c>
      <c r="U172" s="281">
        <v>2.66</v>
      </c>
      <c r="V172" s="247">
        <v>2.5299999999999998</v>
      </c>
      <c r="W172" s="247">
        <v>2.2599999999999998</v>
      </c>
      <c r="X172" s="247">
        <v>2.0099999999999998</v>
      </c>
      <c r="Y172" s="247">
        <v>1.75</v>
      </c>
      <c r="Z172" s="247">
        <v>1.53</v>
      </c>
      <c r="AA172" s="247">
        <v>1.43</v>
      </c>
      <c r="AB172" s="222">
        <v>1.4</v>
      </c>
      <c r="AC172" s="247">
        <v>1.325</v>
      </c>
      <c r="AD172" s="222">
        <v>1.3</v>
      </c>
      <c r="AE172" s="247">
        <v>1.24</v>
      </c>
      <c r="AF172" s="223">
        <f t="shared" si="117"/>
        <v>94.695000000000022</v>
      </c>
      <c r="AG172" s="224">
        <f t="shared" si="134"/>
        <v>4.9079754601226933</v>
      </c>
      <c r="AH172" s="224">
        <f t="shared" si="135"/>
        <v>7.9470198675496651</v>
      </c>
      <c r="AI172" s="224">
        <f t="shared" si="136"/>
        <v>6.3380281690140983</v>
      </c>
      <c r="AJ172" s="224">
        <f t="shared" si="137"/>
        <v>6.9679849340866351</v>
      </c>
      <c r="AK172" s="224">
        <f t="shared" si="138"/>
        <v>2.3121387283236761</v>
      </c>
      <c r="AL172" s="224">
        <f t="shared" si="139"/>
        <v>9.0336134453781636</v>
      </c>
      <c r="AM172" s="224">
        <f t="shared" si="140"/>
        <v>6.2499999999999778</v>
      </c>
      <c r="AN172" s="224">
        <f t="shared" si="141"/>
        <v>3.7037037037036979</v>
      </c>
      <c r="AO172" s="224">
        <f t="shared" si="142"/>
        <v>0.69930069930070893</v>
      </c>
      <c r="AP172" s="224">
        <f t="shared" si="143"/>
        <v>0.23364485981307581</v>
      </c>
      <c r="AQ172" s="224">
        <f t="shared" si="144"/>
        <v>1.6627078384798155</v>
      </c>
      <c r="AR172" s="224">
        <f t="shared" si="145"/>
        <v>7.9487179487179427</v>
      </c>
      <c r="AS172" s="224">
        <f t="shared" si="130"/>
        <v>11.111111111111116</v>
      </c>
      <c r="AT172" s="224">
        <f t="shared" si="131"/>
        <v>13.592233009708732</v>
      </c>
      <c r="AU172" s="224">
        <f t="shared" si="132"/>
        <v>8.8028169014084501</v>
      </c>
      <c r="AV172" s="224">
        <f t="shared" si="106"/>
        <v>6.7669172932330657</v>
      </c>
      <c r="AW172" s="224">
        <f t="shared" si="107"/>
        <v>5.1383399209486313</v>
      </c>
      <c r="AX172" s="224">
        <f t="shared" si="108"/>
        <v>11.946902654867264</v>
      </c>
      <c r="AY172" s="224">
        <f t="shared" si="109"/>
        <v>12.437810945273631</v>
      </c>
      <c r="AZ172" s="224">
        <f t="shared" si="110"/>
        <v>14.857142857142836</v>
      </c>
      <c r="BA172" s="224">
        <f t="shared" si="111"/>
        <v>14.379084967320255</v>
      </c>
      <c r="BB172" s="224">
        <f t="shared" si="112"/>
        <v>6.9930069930070005</v>
      </c>
      <c r="BC172" s="224">
        <f t="shared" si="113"/>
        <v>2.1428571428571352</v>
      </c>
      <c r="BD172" s="224">
        <f t="shared" si="114"/>
        <v>5.6603773584905648</v>
      </c>
      <c r="BE172" s="224">
        <f t="shared" si="115"/>
        <v>1.9230769230769162</v>
      </c>
      <c r="BF172" s="224">
        <f t="shared" si="105"/>
        <v>4.8387096774193505</v>
      </c>
      <c r="BG172" s="224">
        <f t="shared" si="133"/>
        <v>6.8690470542444277</v>
      </c>
      <c r="BH172" s="182">
        <f t="shared" si="116"/>
        <v>4.2467147237728389</v>
      </c>
    </row>
    <row r="173" spans="1:60" ht="11.25" customHeight="1" x14ac:dyDescent="0.2">
      <c r="A173" s="239" t="s">
        <v>1437</v>
      </c>
      <c r="B173" s="240" t="s">
        <v>1438</v>
      </c>
      <c r="C173" s="215">
        <v>0.93</v>
      </c>
      <c r="D173" s="216">
        <v>0.83</v>
      </c>
      <c r="E173" s="216">
        <v>0.79</v>
      </c>
      <c r="F173" s="216">
        <v>0.75</v>
      </c>
      <c r="G173" s="216">
        <v>0.71</v>
      </c>
      <c r="H173" s="216">
        <v>0.68</v>
      </c>
      <c r="I173" s="216">
        <v>0.66</v>
      </c>
      <c r="J173" s="217">
        <v>0.6</v>
      </c>
      <c r="K173" s="235">
        <v>0.56000000000000005</v>
      </c>
      <c r="L173" s="259">
        <v>0.52</v>
      </c>
      <c r="M173" s="259">
        <v>0.52</v>
      </c>
      <c r="N173" s="241">
        <v>0.52</v>
      </c>
      <c r="O173" s="241">
        <v>0.39</v>
      </c>
      <c r="P173" s="275"/>
      <c r="Q173" s="241">
        <v>0.35</v>
      </c>
      <c r="R173" s="250">
        <v>0.32</v>
      </c>
      <c r="S173" s="276"/>
      <c r="T173" s="280">
        <v>0.32</v>
      </c>
      <c r="U173" s="280">
        <v>0.32</v>
      </c>
      <c r="V173" s="244">
        <v>0.32</v>
      </c>
      <c r="W173" s="244">
        <v>0.28000000000000003</v>
      </c>
      <c r="X173" s="244">
        <v>0.24</v>
      </c>
      <c r="Y173" s="244">
        <v>0.19500000000000001</v>
      </c>
      <c r="Z173" s="244">
        <v>0.18</v>
      </c>
      <c r="AA173" s="244">
        <v>0.1575</v>
      </c>
      <c r="AB173" s="244">
        <v>0.15</v>
      </c>
      <c r="AC173" s="244">
        <v>0.13500000000000001</v>
      </c>
      <c r="AD173" s="245">
        <v>0.13</v>
      </c>
      <c r="AE173" s="245">
        <v>0.13</v>
      </c>
      <c r="AF173" s="223">
        <f t="shared" si="117"/>
        <v>11.687500000000002</v>
      </c>
      <c r="AG173" s="224">
        <f t="shared" si="134"/>
        <v>12.048192771084354</v>
      </c>
      <c r="AH173" s="224">
        <f t="shared" si="135"/>
        <v>5.0632911392404889</v>
      </c>
      <c r="AI173" s="224">
        <f t="shared" si="136"/>
        <v>5.3333333333333455</v>
      </c>
      <c r="AJ173" s="224">
        <f t="shared" si="137"/>
        <v>5.6338028169014231</v>
      </c>
      <c r="AK173" s="224">
        <f t="shared" si="138"/>
        <v>4.4117647058823373</v>
      </c>
      <c r="AL173" s="224">
        <f t="shared" si="139"/>
        <v>3.0303030303030276</v>
      </c>
      <c r="AM173" s="224">
        <f t="shared" si="140"/>
        <v>10.000000000000009</v>
      </c>
      <c r="AN173" s="224">
        <f t="shared" si="141"/>
        <v>7.1428571428571397</v>
      </c>
      <c r="AO173" s="224">
        <f t="shared" si="142"/>
        <v>7.6923076923077094</v>
      </c>
      <c r="AP173" s="224">
        <f t="shared" si="143"/>
        <v>0</v>
      </c>
      <c r="AQ173" s="224">
        <f t="shared" si="144"/>
        <v>0</v>
      </c>
      <c r="AR173" s="224">
        <f t="shared" si="145"/>
        <v>33.333333333333329</v>
      </c>
      <c r="AS173" s="224">
        <f t="shared" si="130"/>
        <v>11.428571428571432</v>
      </c>
      <c r="AT173" s="224">
        <f t="shared" si="131"/>
        <v>9.375</v>
      </c>
      <c r="AU173" s="224">
        <f t="shared" si="132"/>
        <v>0</v>
      </c>
      <c r="AV173" s="224">
        <f t="shared" si="106"/>
        <v>0</v>
      </c>
      <c r="AW173" s="224">
        <f t="shared" si="107"/>
        <v>0</v>
      </c>
      <c r="AX173" s="224">
        <f t="shared" si="108"/>
        <v>14.285714285714279</v>
      </c>
      <c r="AY173" s="224">
        <f t="shared" si="109"/>
        <v>16.666666666666675</v>
      </c>
      <c r="AZ173" s="224">
        <f t="shared" si="110"/>
        <v>23.076923076923062</v>
      </c>
      <c r="BA173" s="224">
        <f t="shared" si="111"/>
        <v>8.3333333333333481</v>
      </c>
      <c r="BB173" s="224">
        <f t="shared" si="112"/>
        <v>14.285714285714279</v>
      </c>
      <c r="BC173" s="224">
        <f t="shared" si="113"/>
        <v>5.0000000000000044</v>
      </c>
      <c r="BD173" s="224">
        <f t="shared" si="114"/>
        <v>11.111111111111093</v>
      </c>
      <c r="BE173" s="224">
        <f t="shared" si="115"/>
        <v>3.8461538461538547</v>
      </c>
      <c r="BF173" s="224">
        <f t="shared" si="105"/>
        <v>0</v>
      </c>
      <c r="BG173" s="224">
        <f t="shared" si="133"/>
        <v>8.1191682307473538</v>
      </c>
      <c r="BH173" s="182">
        <f t="shared" si="116"/>
        <v>7.840073417857262</v>
      </c>
    </row>
    <row r="174" spans="1:60" ht="11.25" customHeight="1" x14ac:dyDescent="0.2">
      <c r="A174" s="256" t="s">
        <v>1439</v>
      </c>
      <c r="B174" s="119" t="s">
        <v>1440</v>
      </c>
      <c r="C174" s="215">
        <v>1.768</v>
      </c>
      <c r="D174" s="216">
        <v>1.6546000000000001</v>
      </c>
      <c r="E174" s="216">
        <v>1.5418000000000001</v>
      </c>
      <c r="F174" s="216">
        <v>1.4279999999999999</v>
      </c>
      <c r="G174" s="216">
        <v>1.3274999999999999</v>
      </c>
      <c r="H174" s="216">
        <v>1.0505</v>
      </c>
      <c r="I174" s="231">
        <v>0.8</v>
      </c>
      <c r="J174" s="217">
        <v>1.258</v>
      </c>
      <c r="K174" s="217">
        <v>1.0980000000000001</v>
      </c>
      <c r="L174" s="216">
        <v>0.94499999999999995</v>
      </c>
      <c r="M174" s="216">
        <v>0.625</v>
      </c>
      <c r="N174" s="231">
        <v>0</v>
      </c>
      <c r="O174" s="231">
        <v>0</v>
      </c>
      <c r="P174" s="237"/>
      <c r="Q174" s="231">
        <v>0</v>
      </c>
      <c r="R174" s="227">
        <v>0</v>
      </c>
      <c r="S174" s="237"/>
      <c r="T174" s="266">
        <v>0</v>
      </c>
      <c r="U174" s="266">
        <v>0</v>
      </c>
      <c r="V174" s="229">
        <v>0</v>
      </c>
      <c r="W174" s="229">
        <v>0</v>
      </c>
      <c r="X174" s="229">
        <v>0</v>
      </c>
      <c r="Y174" s="229">
        <v>0</v>
      </c>
      <c r="Z174" s="229">
        <v>0</v>
      </c>
      <c r="AA174" s="229">
        <v>0</v>
      </c>
      <c r="AB174" s="229">
        <v>0</v>
      </c>
      <c r="AC174" s="229">
        <v>0</v>
      </c>
      <c r="AD174" s="229">
        <v>0</v>
      </c>
      <c r="AE174" s="229">
        <v>0</v>
      </c>
      <c r="AF174" s="223">
        <f t="shared" si="117"/>
        <v>13.496400000000003</v>
      </c>
      <c r="AG174" s="224">
        <f t="shared" si="134"/>
        <v>6.8536202103227417</v>
      </c>
      <c r="AH174" s="224">
        <f t="shared" si="135"/>
        <v>7.3161240108963632</v>
      </c>
      <c r="AI174" s="224">
        <f t="shared" si="136"/>
        <v>7.9691876750700441</v>
      </c>
      <c r="AJ174" s="224">
        <f t="shared" si="137"/>
        <v>7.5706214689265527</v>
      </c>
      <c r="AK174" s="224">
        <f t="shared" si="138"/>
        <v>26.368396001903839</v>
      </c>
      <c r="AL174" s="224">
        <f t="shared" si="139"/>
        <v>31.312499999999986</v>
      </c>
      <c r="AM174" s="224">
        <f t="shared" si="140"/>
        <v>-36.406995230524643</v>
      </c>
      <c r="AN174" s="224">
        <f t="shared" si="141"/>
        <v>14.571948998178508</v>
      </c>
      <c r="AO174" s="224">
        <f t="shared" si="142"/>
        <v>16.1904761904762</v>
      </c>
      <c r="AP174" s="224">
        <f t="shared" si="143"/>
        <v>51.2</v>
      </c>
      <c r="AQ174" s="224" t="str">
        <f t="shared" si="144"/>
        <v>n/a</v>
      </c>
      <c r="AR174" s="224" t="str">
        <f t="shared" si="145"/>
        <v>n/a</v>
      </c>
      <c r="AS174" s="224" t="str">
        <f t="shared" si="130"/>
        <v>n/a</v>
      </c>
      <c r="AT174" s="224" t="str">
        <f t="shared" si="131"/>
        <v>n/a</v>
      </c>
      <c r="AU174" s="224" t="str">
        <f t="shared" si="132"/>
        <v>n/a</v>
      </c>
      <c r="AV174" s="224" t="str">
        <f t="shared" si="106"/>
        <v>n/a</v>
      </c>
      <c r="AW174" s="224" t="str">
        <f t="shared" si="107"/>
        <v>n/a</v>
      </c>
      <c r="AX174" s="224" t="str">
        <f t="shared" si="108"/>
        <v>n/a</v>
      </c>
      <c r="AY174" s="224" t="str">
        <f t="shared" si="109"/>
        <v>n/a</v>
      </c>
      <c r="AZ174" s="224" t="str">
        <f t="shared" si="110"/>
        <v>n/a</v>
      </c>
      <c r="BA174" s="224" t="str">
        <f t="shared" si="111"/>
        <v>n/a</v>
      </c>
      <c r="BB174" s="224" t="str">
        <f t="shared" si="112"/>
        <v>n/a</v>
      </c>
      <c r="BC174" s="224" t="str">
        <f t="shared" si="113"/>
        <v>n/a</v>
      </c>
      <c r="BD174" s="224" t="str">
        <f t="shared" si="114"/>
        <v>n/a</v>
      </c>
      <c r="BE174" s="224" t="str">
        <f t="shared" si="115"/>
        <v>n/a</v>
      </c>
      <c r="BF174" s="224" t="str">
        <f t="shared" si="105"/>
        <v>n/a</v>
      </c>
      <c r="BG174" s="224">
        <f t="shared" si="133"/>
        <v>13.294587932524962</v>
      </c>
      <c r="BH174" s="182">
        <f t="shared" si="116"/>
        <v>22.48705020366312</v>
      </c>
    </row>
    <row r="175" spans="1:60" ht="11.25" customHeight="1" x14ac:dyDescent="0.2">
      <c r="A175" s="208" t="s">
        <v>1842</v>
      </c>
      <c r="B175" s="240" t="s">
        <v>267</v>
      </c>
      <c r="C175" s="215">
        <v>1.2</v>
      </c>
      <c r="D175" s="216">
        <v>1.1200000000000001</v>
      </c>
      <c r="E175" s="216">
        <v>1.04</v>
      </c>
      <c r="F175" s="216">
        <v>1</v>
      </c>
      <c r="G175" s="216">
        <v>0.92</v>
      </c>
      <c r="H175" s="216">
        <v>0.85</v>
      </c>
      <c r="I175" s="216">
        <v>0.79</v>
      </c>
      <c r="J175" s="217">
        <v>0.752</v>
      </c>
      <c r="K175" s="217">
        <v>0.72</v>
      </c>
      <c r="L175" s="216">
        <v>0.69</v>
      </c>
      <c r="M175" s="216">
        <v>0.67</v>
      </c>
      <c r="N175" s="216">
        <v>0.65</v>
      </c>
      <c r="O175" s="216">
        <v>0.64</v>
      </c>
      <c r="P175" s="226"/>
      <c r="Q175" s="216">
        <v>0.63</v>
      </c>
      <c r="R175" s="232">
        <v>0.61499999999999999</v>
      </c>
      <c r="S175" s="226"/>
      <c r="T175" s="260">
        <v>0.59499999999999997</v>
      </c>
      <c r="U175" s="260">
        <v>0.59</v>
      </c>
      <c r="V175" s="202">
        <v>0.58499999999999996</v>
      </c>
      <c r="W175" s="202">
        <v>0.57999999999999996</v>
      </c>
      <c r="X175" s="202">
        <v>0.57499999999999996</v>
      </c>
      <c r="Y175" s="202">
        <v>0.56999999999999995</v>
      </c>
      <c r="Z175" s="202">
        <v>0.56499999999999995</v>
      </c>
      <c r="AA175" s="202">
        <v>0.5625</v>
      </c>
      <c r="AB175" s="202">
        <v>0.56000000000000005</v>
      </c>
      <c r="AC175" s="202">
        <v>0.5575</v>
      </c>
      <c r="AD175" s="202">
        <v>0.55000000000000004</v>
      </c>
      <c r="AE175" s="202">
        <v>0.54249999999999998</v>
      </c>
      <c r="AF175" s="223">
        <f t="shared" si="117"/>
        <v>19.119500000000002</v>
      </c>
      <c r="AG175" s="224">
        <f t="shared" si="134"/>
        <v>7.1428571428571397</v>
      </c>
      <c r="AH175" s="224">
        <f t="shared" si="135"/>
        <v>7.6923076923077094</v>
      </c>
      <c r="AI175" s="224">
        <f t="shared" si="136"/>
        <v>4.0000000000000036</v>
      </c>
      <c r="AJ175" s="224">
        <f t="shared" si="137"/>
        <v>8.6956521739130377</v>
      </c>
      <c r="AK175" s="224">
        <f t="shared" si="138"/>
        <v>8.235294117647074</v>
      </c>
      <c r="AL175" s="224">
        <f t="shared" si="139"/>
        <v>7.5949367088607556</v>
      </c>
      <c r="AM175" s="224">
        <f t="shared" si="140"/>
        <v>5.0531914893616969</v>
      </c>
      <c r="AN175" s="224">
        <f t="shared" si="141"/>
        <v>4.4444444444444509</v>
      </c>
      <c r="AO175" s="224">
        <f t="shared" si="142"/>
        <v>4.3478260869565188</v>
      </c>
      <c r="AP175" s="224">
        <f t="shared" si="143"/>
        <v>2.9850746268656581</v>
      </c>
      <c r="AQ175" s="224">
        <f t="shared" si="144"/>
        <v>3.0769230769230882</v>
      </c>
      <c r="AR175" s="224">
        <f t="shared" si="145"/>
        <v>1.5625</v>
      </c>
      <c r="AS175" s="224">
        <f t="shared" si="130"/>
        <v>1.5873015873015817</v>
      </c>
      <c r="AT175" s="224">
        <f t="shared" si="131"/>
        <v>2.4390243902439046</v>
      </c>
      <c r="AU175" s="224">
        <f t="shared" si="132"/>
        <v>3.3613445378151363</v>
      </c>
      <c r="AV175" s="224">
        <f t="shared" si="106"/>
        <v>0.84745762711864181</v>
      </c>
      <c r="AW175" s="224">
        <f t="shared" si="107"/>
        <v>0.85470085470085166</v>
      </c>
      <c r="AX175" s="224">
        <f t="shared" si="108"/>
        <v>0.86206896551723755</v>
      </c>
      <c r="AY175" s="224">
        <f t="shared" si="109"/>
        <v>0.86956521739129933</v>
      </c>
      <c r="AZ175" s="224">
        <f t="shared" si="110"/>
        <v>0.87719298245614308</v>
      </c>
      <c r="BA175" s="224">
        <f t="shared" si="111"/>
        <v>0.88495575221239076</v>
      </c>
      <c r="BB175" s="224">
        <f t="shared" si="112"/>
        <v>0.4444444444444251</v>
      </c>
      <c r="BC175" s="224">
        <f t="shared" si="113"/>
        <v>0.44642857142855874</v>
      </c>
      <c r="BD175" s="224">
        <f t="shared" si="114"/>
        <v>0.4484304932735439</v>
      </c>
      <c r="BE175" s="224">
        <f t="shared" si="115"/>
        <v>1.3636363636363447</v>
      </c>
      <c r="BF175" s="224">
        <f t="shared" si="105"/>
        <v>1.3824884792626779</v>
      </c>
      <c r="BG175" s="224">
        <f t="shared" si="133"/>
        <v>3.1346172241130716</v>
      </c>
      <c r="BH175" s="182">
        <f t="shared" si="116"/>
        <v>2.723859954724964</v>
      </c>
    </row>
    <row r="176" spans="1:60" ht="11.25" customHeight="1" x14ac:dyDescent="0.2">
      <c r="A176" s="127" t="s">
        <v>1843</v>
      </c>
      <c r="B176" s="97" t="s">
        <v>269</v>
      </c>
      <c r="C176" s="215">
        <v>1.98019801980198</v>
      </c>
      <c r="D176" s="216">
        <v>1.9309871581217499</v>
      </c>
      <c r="E176" s="216">
        <v>1.9021625719085899</v>
      </c>
      <c r="F176" s="216">
        <v>1.8538271825418</v>
      </c>
      <c r="G176" s="216">
        <v>1.8150035766246899</v>
      </c>
      <c r="H176" s="216">
        <v>1.77617997070759</v>
      </c>
      <c r="I176" s="216">
        <v>1.7373563647904899</v>
      </c>
      <c r="J176" s="217">
        <v>1.6985327588733801</v>
      </c>
      <c r="K176" s="223">
        <v>1.650003251477</v>
      </c>
      <c r="L176" s="216">
        <v>1.6168973921213301</v>
      </c>
      <c r="M176" s="216">
        <v>1.58206194112206</v>
      </c>
      <c r="N176" s="216">
        <v>1.51642698359388</v>
      </c>
      <c r="O176" s="216">
        <v>1.17239602026904</v>
      </c>
      <c r="P176" s="226">
        <v>0</v>
      </c>
      <c r="Q176" s="216">
        <v>1.0901269505875499</v>
      </c>
      <c r="R176" s="232">
        <v>0.97013253823979495</v>
      </c>
      <c r="S176" s="226">
        <v>0</v>
      </c>
      <c r="T176" s="260">
        <v>0.92894766633338899</v>
      </c>
      <c r="U176" s="260">
        <v>0.88373582917391202</v>
      </c>
      <c r="V176" s="202">
        <v>0.83925616751499299</v>
      </c>
      <c r="W176" s="202">
        <v>0.795508681356633</v>
      </c>
      <c r="X176" s="202">
        <v>0.75450685332536505</v>
      </c>
      <c r="Y176" s="202">
        <v>0.71057632329186504</v>
      </c>
      <c r="Z176" s="202">
        <v>0.66920840751031996</v>
      </c>
      <c r="AA176" s="202">
        <v>0.62857266722933203</v>
      </c>
      <c r="AB176" s="202">
        <v>0.57338493887474795</v>
      </c>
      <c r="AC176" s="202">
        <v>0.53155941340535195</v>
      </c>
      <c r="AD176" s="202">
        <v>0.49467607256472601</v>
      </c>
      <c r="AE176" s="202">
        <v>0.45715207816111098</v>
      </c>
      <c r="AF176" s="223">
        <f t="shared" si="117"/>
        <v>32.559377779522663</v>
      </c>
      <c r="AG176" s="224">
        <f t="shared" si="134"/>
        <v>2.5484820793990615</v>
      </c>
      <c r="AH176" s="224">
        <f t="shared" si="135"/>
        <v>1.5153587100727117</v>
      </c>
      <c r="AI176" s="224">
        <f t="shared" si="136"/>
        <v>2.6073298429315717</v>
      </c>
      <c r="AJ176" s="224">
        <f t="shared" si="137"/>
        <v>2.139037433155333</v>
      </c>
      <c r="AK176" s="224">
        <f t="shared" si="138"/>
        <v>2.1857923497264453</v>
      </c>
      <c r="AL176" s="224">
        <f t="shared" si="139"/>
        <v>2.2346368715080445</v>
      </c>
      <c r="AM176" s="224">
        <f t="shared" si="140"/>
        <v>2.285714285714513</v>
      </c>
      <c r="AN176" s="224">
        <f t="shared" si="141"/>
        <v>2.9411764705880916</v>
      </c>
      <c r="AO176" s="224">
        <f t="shared" si="142"/>
        <v>2.0474929031975231</v>
      </c>
      <c r="AP176" s="224">
        <f t="shared" si="143"/>
        <v>2.2019018404907387</v>
      </c>
      <c r="AQ176" s="224">
        <f t="shared" si="144"/>
        <v>4.3282636248418216</v>
      </c>
      <c r="AR176" s="224">
        <f t="shared" si="145"/>
        <v>29.344262295081158</v>
      </c>
      <c r="AS176" s="224">
        <f t="shared" si="130"/>
        <v>7.5467421144986169</v>
      </c>
      <c r="AT176" s="224">
        <f t="shared" si="131"/>
        <v>12.368867924528381</v>
      </c>
      <c r="AU176" s="224">
        <f t="shared" si="132"/>
        <v>4.4334975369457741</v>
      </c>
      <c r="AV176" s="224">
        <f t="shared" si="106"/>
        <v>5.1159900579949902</v>
      </c>
      <c r="AW176" s="224">
        <f t="shared" si="107"/>
        <v>5.2998909487459223</v>
      </c>
      <c r="AX176" s="224">
        <f t="shared" si="108"/>
        <v>5.4993097100781485</v>
      </c>
      <c r="AY176" s="224">
        <f t="shared" si="109"/>
        <v>5.4342552159147628</v>
      </c>
      <c r="AZ176" s="224">
        <f t="shared" si="110"/>
        <v>6.1823802163832875</v>
      </c>
      <c r="BA176" s="224">
        <f t="shared" si="111"/>
        <v>6.1816192560173677</v>
      </c>
      <c r="BB176" s="224">
        <f t="shared" si="112"/>
        <v>6.4647641234712117</v>
      </c>
      <c r="BC176" s="224">
        <f t="shared" si="113"/>
        <v>9.6249002394252834</v>
      </c>
      <c r="BD176" s="224">
        <f t="shared" si="114"/>
        <v>7.8684573002756775</v>
      </c>
      <c r="BE176" s="224">
        <f t="shared" si="115"/>
        <v>7.4560592044402796</v>
      </c>
      <c r="BF176" s="224">
        <f t="shared" si="105"/>
        <v>8.2082082082082675</v>
      </c>
      <c r="BG176" s="224">
        <f t="shared" si="133"/>
        <v>5.9255534909090377</v>
      </c>
      <c r="BH176" s="182">
        <f t="shared" si="116"/>
        <v>5.5104791688194092</v>
      </c>
    </row>
    <row r="177" spans="1:60" ht="11.25" customHeight="1" x14ac:dyDescent="0.2">
      <c r="A177" s="148" t="s">
        <v>1441</v>
      </c>
      <c r="B177" s="97" t="s">
        <v>1442</v>
      </c>
      <c r="C177" s="215">
        <v>0.36</v>
      </c>
      <c r="D177" s="216">
        <v>0.32</v>
      </c>
      <c r="E177" s="216">
        <v>0.28999999999999998</v>
      </c>
      <c r="F177" s="216">
        <v>0.26</v>
      </c>
      <c r="G177" s="216">
        <v>0.23</v>
      </c>
      <c r="H177" s="216">
        <v>0.21</v>
      </c>
      <c r="I177" s="254">
        <v>0.2</v>
      </c>
      <c r="J177" s="217">
        <v>0.2</v>
      </c>
      <c r="K177" s="232">
        <v>0.16</v>
      </c>
      <c r="L177" s="216">
        <v>0.12</v>
      </c>
      <c r="M177" s="216">
        <v>0.08</v>
      </c>
      <c r="N177" s="216">
        <v>0.04</v>
      </c>
      <c r="O177" s="216">
        <v>0.02</v>
      </c>
      <c r="P177" s="191"/>
      <c r="Q177" s="231">
        <v>0</v>
      </c>
      <c r="R177" s="227">
        <v>0</v>
      </c>
      <c r="S177" s="191"/>
      <c r="T177" s="266">
        <v>0</v>
      </c>
      <c r="U177" s="266">
        <v>0.15</v>
      </c>
      <c r="V177" s="229">
        <v>0.2</v>
      </c>
      <c r="W177" s="202">
        <v>0.2</v>
      </c>
      <c r="X177" s="229">
        <v>0</v>
      </c>
      <c r="Y177" s="229">
        <v>0</v>
      </c>
      <c r="Z177" s="229">
        <v>0</v>
      </c>
      <c r="AA177" s="229">
        <v>0</v>
      </c>
      <c r="AB177" s="229">
        <v>0</v>
      </c>
      <c r="AC177" s="229">
        <v>0</v>
      </c>
      <c r="AD177" s="229">
        <v>0</v>
      </c>
      <c r="AE177" s="229">
        <v>0</v>
      </c>
      <c r="AF177" s="223">
        <f t="shared" si="117"/>
        <v>3.0400000000000005</v>
      </c>
      <c r="AG177" s="224">
        <f t="shared" ref="AG177:AG240" si="146">IF(ISERROR((C177/D177-1)*100),"n/a",(C177/D177-1)*100)</f>
        <v>12.5</v>
      </c>
      <c r="AH177" s="224">
        <f t="shared" ref="AH177:AH240" si="147">IF(ISERROR((D177/E177-1)*100),"n/a",(D177/E177-1)*100)</f>
        <v>10.344827586206918</v>
      </c>
      <c r="AI177" s="224">
        <f t="shared" ref="AI177:AI240" si="148">IF(ISERROR((E177/F177-1)*100),"n/a",(E177/F177-1)*100)</f>
        <v>11.538461538461519</v>
      </c>
      <c r="AJ177" s="224">
        <f t="shared" ref="AJ177:AJ240" si="149">IF(ISERROR((F177/G177-1)*100),"n/a",(F177/G177-1)*100)</f>
        <v>13.043478260869556</v>
      </c>
      <c r="AK177" s="224">
        <f t="shared" ref="AK177:AK240" si="150">IF(ISERROR((G177/H177-1)*100),"n/a",(G177/H177-1)*100)</f>
        <v>9.5238095238095344</v>
      </c>
      <c r="AL177" s="224">
        <f t="shared" ref="AL177:AL240" si="151">IF(ISERROR((H177/I177-1)*100),"n/a",(H177/I177-1)*100)</f>
        <v>4.9999999999999822</v>
      </c>
      <c r="AM177" s="224">
        <f t="shared" ref="AM177:AM240" si="152">IF(ISERROR((I177/J177-1)*100),"n/a",(I177/J177-1)*100)</f>
        <v>0</v>
      </c>
      <c r="AN177" s="224">
        <f t="shared" ref="AN177:AN240" si="153">IF(ISERROR((J177/K177-1)*100),"n/a",(J177/K177-1)*100)</f>
        <v>25</v>
      </c>
      <c r="AO177" s="224">
        <f t="shared" ref="AO177:AO240" si="154">IF(ISERROR((K177/L177-1)*100),"n/a",(K177/L177-1)*100)</f>
        <v>33.33333333333335</v>
      </c>
      <c r="AP177" s="224">
        <f t="shared" ref="AP177:AP240" si="155">IF(ISERROR((L177/M177-1)*100),"n/a",(L177/M177-1)*100)</f>
        <v>50</v>
      </c>
      <c r="AQ177" s="224" t="str">
        <f>IF(ISERROR((M177/#REF!-1)*100),"n/a",(M177/#REF!-1)*100)</f>
        <v>n/a</v>
      </c>
      <c r="AR177" s="224">
        <f t="shared" ref="AR177:AR240" si="156">IF(ISERROR((N177/O177-1)*100),"n/a",(N177/O177-1)*100)</f>
        <v>100</v>
      </c>
      <c r="AS177" s="224" t="str">
        <f t="shared" si="130"/>
        <v>n/a</v>
      </c>
      <c r="AT177" s="224" t="str">
        <f t="shared" si="131"/>
        <v>n/a</v>
      </c>
      <c r="AU177" s="224" t="str">
        <f t="shared" si="132"/>
        <v>n/a</v>
      </c>
      <c r="AV177" s="224">
        <f t="shared" si="106"/>
        <v>-100</v>
      </c>
      <c r="AW177" s="224">
        <f t="shared" si="107"/>
        <v>-25.000000000000011</v>
      </c>
      <c r="AX177" s="224">
        <f t="shared" si="108"/>
        <v>0</v>
      </c>
      <c r="AY177" s="224" t="str">
        <f t="shared" si="109"/>
        <v>n/a</v>
      </c>
      <c r="AZ177" s="224" t="str">
        <f t="shared" si="110"/>
        <v>n/a</v>
      </c>
      <c r="BA177" s="224" t="str">
        <f t="shared" si="111"/>
        <v>n/a</v>
      </c>
      <c r="BB177" s="224" t="str">
        <f t="shared" si="112"/>
        <v>n/a</v>
      </c>
      <c r="BC177" s="224" t="str">
        <f t="shared" si="113"/>
        <v>n/a</v>
      </c>
      <c r="BD177" s="224" t="str">
        <f t="shared" si="114"/>
        <v>n/a</v>
      </c>
      <c r="BE177" s="224" t="str">
        <f t="shared" si="115"/>
        <v>n/a</v>
      </c>
      <c r="BF177" s="224" t="str">
        <f t="shared" si="105"/>
        <v>n/a</v>
      </c>
      <c r="BG177" s="224">
        <f t="shared" si="133"/>
        <v>10.37742216019149</v>
      </c>
      <c r="BH177" s="182">
        <f t="shared" si="116"/>
        <v>42.998815249233168</v>
      </c>
    </row>
    <row r="178" spans="1:60" ht="11.25" customHeight="1" x14ac:dyDescent="0.2">
      <c r="A178" s="127" t="s">
        <v>1844</v>
      </c>
      <c r="B178" s="97" t="s">
        <v>272</v>
      </c>
      <c r="C178" s="215">
        <v>1.17</v>
      </c>
      <c r="D178" s="216">
        <v>1.06</v>
      </c>
      <c r="E178" s="216">
        <v>0.98</v>
      </c>
      <c r="F178" s="216">
        <v>0.91</v>
      </c>
      <c r="G178" s="216">
        <v>0.87</v>
      </c>
      <c r="H178" s="216">
        <v>0.84</v>
      </c>
      <c r="I178" s="216">
        <v>0.82</v>
      </c>
      <c r="J178" s="217">
        <v>0.75</v>
      </c>
      <c r="K178" s="223">
        <v>0.71</v>
      </c>
      <c r="L178" s="216">
        <v>0.69499999999999995</v>
      </c>
      <c r="M178" s="216">
        <v>0.67</v>
      </c>
      <c r="N178" s="216">
        <v>0.63500000000000001</v>
      </c>
      <c r="O178" s="216">
        <v>0.5</v>
      </c>
      <c r="P178" s="226"/>
      <c r="Q178" s="216">
        <v>0.35</v>
      </c>
      <c r="R178" s="232">
        <v>0.28999999999999998</v>
      </c>
      <c r="S178" s="226"/>
      <c r="T178" s="260">
        <v>0.2475</v>
      </c>
      <c r="U178" s="261">
        <v>0.23</v>
      </c>
      <c r="V178" s="202">
        <v>0.2225</v>
      </c>
      <c r="W178" s="202">
        <v>0.19</v>
      </c>
      <c r="X178" s="202">
        <v>0.17</v>
      </c>
      <c r="Y178" s="202">
        <v>0.14000000000000001</v>
      </c>
      <c r="Z178" s="202">
        <v>0.1125</v>
      </c>
      <c r="AA178" s="202">
        <v>9.2499999999999999E-2</v>
      </c>
      <c r="AB178" s="202">
        <v>8.2500000000000004E-2</v>
      </c>
      <c r="AC178" s="229">
        <v>7.4999999999999997E-2</v>
      </c>
      <c r="AD178" s="202">
        <v>7.1249999999999994E-2</v>
      </c>
      <c r="AE178" s="202">
        <v>6.25E-2</v>
      </c>
      <c r="AF178" s="223">
        <f t="shared" si="117"/>
        <v>12.946249999999997</v>
      </c>
      <c r="AG178" s="224">
        <f t="shared" si="146"/>
        <v>10.377358490566024</v>
      </c>
      <c r="AH178" s="224">
        <f t="shared" si="147"/>
        <v>8.163265306122458</v>
      </c>
      <c r="AI178" s="224">
        <f t="shared" si="148"/>
        <v>7.6923076923076872</v>
      </c>
      <c r="AJ178" s="224">
        <f t="shared" si="149"/>
        <v>4.5977011494252817</v>
      </c>
      <c r="AK178" s="224">
        <f t="shared" si="150"/>
        <v>3.5714285714285809</v>
      </c>
      <c r="AL178" s="224">
        <f t="shared" si="151"/>
        <v>2.4390243902439046</v>
      </c>
      <c r="AM178" s="224">
        <f t="shared" si="152"/>
        <v>9.3333333333333268</v>
      </c>
      <c r="AN178" s="224">
        <f t="shared" si="153"/>
        <v>5.6338028169014231</v>
      </c>
      <c r="AO178" s="224">
        <f t="shared" si="154"/>
        <v>2.1582733812949728</v>
      </c>
      <c r="AP178" s="224">
        <f t="shared" si="155"/>
        <v>3.731343283582067</v>
      </c>
      <c r="AQ178" s="224">
        <f t="shared" ref="AQ178:AQ241" si="157">IF(ISERROR((M178/N178-1)*100),"n/a",(M178/N178-1)*100)</f>
        <v>5.5118110236220597</v>
      </c>
      <c r="AR178" s="224">
        <f t="shared" si="156"/>
        <v>27</v>
      </c>
      <c r="AS178" s="224">
        <f t="shared" si="130"/>
        <v>42.857142857142861</v>
      </c>
      <c r="AT178" s="224">
        <f t="shared" si="131"/>
        <v>20.68965517241379</v>
      </c>
      <c r="AU178" s="224">
        <f t="shared" si="132"/>
        <v>17.171717171717169</v>
      </c>
      <c r="AV178" s="224">
        <f t="shared" si="106"/>
        <v>7.6086956521739024</v>
      </c>
      <c r="AW178" s="224">
        <f t="shared" si="107"/>
        <v>3.3707865168539408</v>
      </c>
      <c r="AX178" s="224">
        <f t="shared" si="108"/>
        <v>17.105263157894733</v>
      </c>
      <c r="AY178" s="224">
        <f t="shared" si="109"/>
        <v>11.764705882352944</v>
      </c>
      <c r="AZ178" s="224">
        <f t="shared" si="110"/>
        <v>21.42857142857142</v>
      </c>
      <c r="BA178" s="224">
        <f t="shared" si="111"/>
        <v>24.444444444444446</v>
      </c>
      <c r="BB178" s="224">
        <f t="shared" si="112"/>
        <v>21.621621621621621</v>
      </c>
      <c r="BC178" s="224">
        <f t="shared" si="113"/>
        <v>12.12121212121211</v>
      </c>
      <c r="BD178" s="224">
        <f t="shared" si="114"/>
        <v>10.000000000000009</v>
      </c>
      <c r="BE178" s="224">
        <f t="shared" si="115"/>
        <v>5.2631578947368363</v>
      </c>
      <c r="BF178" s="224">
        <f t="shared" si="105"/>
        <v>13.999999999999989</v>
      </c>
      <c r="BG178" s="224">
        <f t="shared" si="133"/>
        <v>12.294485513844752</v>
      </c>
      <c r="BH178" s="182">
        <f t="shared" si="116"/>
        <v>9.5810061377667282</v>
      </c>
    </row>
    <row r="179" spans="1:60" ht="11.25" customHeight="1" x14ac:dyDescent="0.2">
      <c r="A179" s="127" t="s">
        <v>1845</v>
      </c>
      <c r="B179" s="97" t="s">
        <v>761</v>
      </c>
      <c r="C179" s="215">
        <v>1.05</v>
      </c>
      <c r="D179" s="216">
        <v>1</v>
      </c>
      <c r="E179" s="216">
        <v>0.85</v>
      </c>
      <c r="F179" s="216">
        <v>0.8</v>
      </c>
      <c r="G179" s="216">
        <v>0.65</v>
      </c>
      <c r="H179" s="216">
        <v>0.6</v>
      </c>
      <c r="I179" s="216">
        <v>0.45</v>
      </c>
      <c r="J179" s="254">
        <v>0.4</v>
      </c>
      <c r="K179" s="217">
        <v>0.31</v>
      </c>
      <c r="L179" s="231">
        <v>0.28000000000000003</v>
      </c>
      <c r="M179" s="216">
        <v>0.25</v>
      </c>
      <c r="N179" s="231">
        <v>0.24</v>
      </c>
      <c r="O179" s="216">
        <v>0.21</v>
      </c>
      <c r="P179" s="226"/>
      <c r="Q179" s="231">
        <v>0.2</v>
      </c>
      <c r="R179" s="232">
        <v>0.18</v>
      </c>
      <c r="S179" s="226"/>
      <c r="T179" s="261">
        <v>0.16</v>
      </c>
      <c r="U179" s="261">
        <v>0.16</v>
      </c>
      <c r="V179" s="229">
        <v>0.16</v>
      </c>
      <c r="W179" s="229">
        <v>0.16</v>
      </c>
      <c r="X179" s="229">
        <v>0.16</v>
      </c>
      <c r="Y179" s="229">
        <v>0.16</v>
      </c>
      <c r="Z179" s="229">
        <v>0.16</v>
      </c>
      <c r="AA179" s="229">
        <v>0.16</v>
      </c>
      <c r="AB179" s="229">
        <v>0.16</v>
      </c>
      <c r="AC179" s="229">
        <v>0.16</v>
      </c>
      <c r="AD179" s="229">
        <v>0.16</v>
      </c>
      <c r="AE179" s="229">
        <v>0.16</v>
      </c>
      <c r="AF179" s="223">
        <f t="shared" si="117"/>
        <v>9.3900000000000023</v>
      </c>
      <c r="AG179" s="224">
        <f t="shared" si="146"/>
        <v>5.0000000000000044</v>
      </c>
      <c r="AH179" s="224">
        <f t="shared" si="147"/>
        <v>17.647058823529417</v>
      </c>
      <c r="AI179" s="224">
        <f t="shared" si="148"/>
        <v>6.25</v>
      </c>
      <c r="AJ179" s="224">
        <f t="shared" si="149"/>
        <v>23.076923076923084</v>
      </c>
      <c r="AK179" s="224">
        <f t="shared" si="150"/>
        <v>8.3333333333333481</v>
      </c>
      <c r="AL179" s="224">
        <f t="shared" si="151"/>
        <v>33.333333333333329</v>
      </c>
      <c r="AM179" s="224">
        <f t="shared" si="152"/>
        <v>12.5</v>
      </c>
      <c r="AN179" s="224">
        <f t="shared" si="153"/>
        <v>29.032258064516149</v>
      </c>
      <c r="AO179" s="224">
        <f t="shared" si="154"/>
        <v>10.714285714285698</v>
      </c>
      <c r="AP179" s="224">
        <f t="shared" si="155"/>
        <v>12.000000000000011</v>
      </c>
      <c r="AQ179" s="224">
        <f t="shared" si="157"/>
        <v>4.1666666666666741</v>
      </c>
      <c r="AR179" s="224">
        <f t="shared" si="156"/>
        <v>14.285714285714279</v>
      </c>
      <c r="AS179" s="224">
        <f t="shared" si="130"/>
        <v>4.9999999999999822</v>
      </c>
      <c r="AT179" s="224">
        <f t="shared" si="131"/>
        <v>11.111111111111116</v>
      </c>
      <c r="AU179" s="224">
        <f t="shared" si="132"/>
        <v>12.5</v>
      </c>
      <c r="AV179" s="224">
        <f t="shared" si="106"/>
        <v>0</v>
      </c>
      <c r="AW179" s="224">
        <f t="shared" si="107"/>
        <v>0</v>
      </c>
      <c r="AX179" s="224">
        <f t="shared" si="108"/>
        <v>0</v>
      </c>
      <c r="AY179" s="224">
        <f t="shared" si="109"/>
        <v>0</v>
      </c>
      <c r="AZ179" s="224">
        <f t="shared" si="110"/>
        <v>0</v>
      </c>
      <c r="BA179" s="224">
        <f t="shared" si="111"/>
        <v>0</v>
      </c>
      <c r="BB179" s="224">
        <f t="shared" si="112"/>
        <v>0</v>
      </c>
      <c r="BC179" s="224">
        <f t="shared" si="113"/>
        <v>0</v>
      </c>
      <c r="BD179" s="224">
        <f t="shared" si="114"/>
        <v>0</v>
      </c>
      <c r="BE179" s="224">
        <f t="shared" si="115"/>
        <v>0</v>
      </c>
      <c r="BF179" s="224">
        <f t="shared" ref="BF179:BF242" si="158">IF(ISERROR((AD179/AE179-1)*100),"n/a",(AD179/AE179-1)*100)</f>
        <v>0</v>
      </c>
      <c r="BG179" s="224">
        <f t="shared" si="133"/>
        <v>7.8827186311312722</v>
      </c>
      <c r="BH179" s="182">
        <f t="shared" si="116"/>
        <v>9.5017472109025132</v>
      </c>
    </row>
    <row r="180" spans="1:60" ht="11.25" customHeight="1" x14ac:dyDescent="0.2">
      <c r="A180" s="248" t="s">
        <v>5617</v>
      </c>
      <c r="B180" s="97" t="s">
        <v>5606</v>
      </c>
      <c r="C180" s="215">
        <v>2.02</v>
      </c>
      <c r="D180" s="216">
        <v>1.7050000000000001</v>
      </c>
      <c r="E180" s="216">
        <v>1.44</v>
      </c>
      <c r="F180" s="216">
        <v>0.99</v>
      </c>
      <c r="G180" s="231">
        <v>0</v>
      </c>
      <c r="H180" s="231">
        <v>0</v>
      </c>
      <c r="I180" s="231">
        <v>0</v>
      </c>
      <c r="J180" s="254">
        <v>0</v>
      </c>
      <c r="K180" s="254">
        <v>0</v>
      </c>
      <c r="L180" s="231">
        <v>0</v>
      </c>
      <c r="M180" s="231">
        <v>0</v>
      </c>
      <c r="N180" s="231">
        <v>0</v>
      </c>
      <c r="O180" s="231">
        <v>0</v>
      </c>
      <c r="P180" s="237"/>
      <c r="Q180" s="231">
        <v>0</v>
      </c>
      <c r="R180" s="227">
        <v>0</v>
      </c>
      <c r="S180" s="237"/>
      <c r="T180" s="266">
        <v>0</v>
      </c>
      <c r="U180" s="266">
        <v>0</v>
      </c>
      <c r="V180" s="229">
        <v>0</v>
      </c>
      <c r="W180" s="229">
        <v>0</v>
      </c>
      <c r="X180" s="229">
        <v>0</v>
      </c>
      <c r="Y180" s="229">
        <v>0</v>
      </c>
      <c r="Z180" s="229">
        <v>0</v>
      </c>
      <c r="AA180" s="229">
        <v>0</v>
      </c>
      <c r="AB180" s="229">
        <v>0</v>
      </c>
      <c r="AC180" s="229">
        <v>0</v>
      </c>
      <c r="AD180" s="229">
        <v>0</v>
      </c>
      <c r="AE180" s="229">
        <v>0</v>
      </c>
      <c r="AF180" s="223">
        <f t="shared" si="117"/>
        <v>6.1550000000000002</v>
      </c>
      <c r="AG180" s="224">
        <f t="shared" si="146"/>
        <v>18.475073313782996</v>
      </c>
      <c r="AH180" s="224">
        <f t="shared" si="147"/>
        <v>18.402777777777789</v>
      </c>
      <c r="AI180" s="224">
        <f t="shared" si="148"/>
        <v>45.45454545454546</v>
      </c>
      <c r="AJ180" s="224" t="str">
        <f t="shared" si="149"/>
        <v>n/a</v>
      </c>
      <c r="AK180" s="224" t="str">
        <f t="shared" si="150"/>
        <v>n/a</v>
      </c>
      <c r="AL180" s="224" t="str">
        <f t="shared" si="151"/>
        <v>n/a</v>
      </c>
      <c r="AM180" s="224" t="str">
        <f t="shared" si="152"/>
        <v>n/a</v>
      </c>
      <c r="AN180" s="224" t="str">
        <f t="shared" si="153"/>
        <v>n/a</v>
      </c>
      <c r="AO180" s="224" t="str">
        <f t="shared" si="154"/>
        <v>n/a</v>
      </c>
      <c r="AP180" s="224" t="str">
        <f t="shared" si="155"/>
        <v>n/a</v>
      </c>
      <c r="AQ180" s="224" t="str">
        <f t="shared" si="157"/>
        <v>n/a</v>
      </c>
      <c r="AR180" s="224" t="str">
        <f t="shared" si="156"/>
        <v>n/a</v>
      </c>
      <c r="AS180" s="224" t="str">
        <f t="shared" si="130"/>
        <v>n/a</v>
      </c>
      <c r="AT180" s="224" t="str">
        <f t="shared" si="131"/>
        <v>n/a</v>
      </c>
      <c r="AU180" s="224" t="str">
        <f t="shared" si="132"/>
        <v>n/a</v>
      </c>
      <c r="AV180" s="224" t="str">
        <f t="shared" ref="AV180:AV243" si="159">IF(ISERROR((T180/U180-1)*100),"n/a",(T180/U180-1)*100)</f>
        <v>n/a</v>
      </c>
      <c r="AW180" s="224" t="str">
        <f t="shared" ref="AW180:AW243" si="160">IF(ISERROR((U180/V180-1)*100),"n/a",(U180/V180-1)*100)</f>
        <v>n/a</v>
      </c>
      <c r="AX180" s="224" t="str">
        <f t="shared" ref="AX180:AX243" si="161">IF(ISERROR((V180/W180-1)*100),"n/a",(V180/W180-1)*100)</f>
        <v>n/a</v>
      </c>
      <c r="AY180" s="224" t="str">
        <f t="shared" ref="AY180:AY243" si="162">IF(ISERROR((W180/X180-1)*100),"n/a",(W180/X180-1)*100)</f>
        <v>n/a</v>
      </c>
      <c r="AZ180" s="224" t="str">
        <f t="shared" ref="AZ180:AZ243" si="163">IF(ISERROR((X180/Y180-1)*100),"n/a",(X180/Y180-1)*100)</f>
        <v>n/a</v>
      </c>
      <c r="BA180" s="224" t="str">
        <f t="shared" ref="BA180:BA243" si="164">IF(ISERROR((Y180/Z180-1)*100),"n/a",(Y180/Z180-1)*100)</f>
        <v>n/a</v>
      </c>
      <c r="BB180" s="224" t="str">
        <f t="shared" ref="BB180:BB243" si="165">IF(ISERROR((Z180/AA180-1)*100),"n/a",(Z180/AA180-1)*100)</f>
        <v>n/a</v>
      </c>
      <c r="BC180" s="224" t="str">
        <f t="shared" ref="BC180:BC243" si="166">IF(ISERROR((AA180/AB180-1)*100),"n/a",(AA180/AB180-1)*100)</f>
        <v>n/a</v>
      </c>
      <c r="BD180" s="224" t="str">
        <f t="shared" ref="BD180:BD243" si="167">IF(ISERROR((AB180/AC180-1)*100),"n/a",(AB180/AC180-1)*100)</f>
        <v>n/a</v>
      </c>
      <c r="BE180" s="224" t="str">
        <f t="shared" ref="BE180:BE243" si="168">IF(ISERROR((AC180/AD180-1)*100),"n/a",(AC180/AD180-1)*100)</f>
        <v>n/a</v>
      </c>
      <c r="BF180" s="224" t="str">
        <f t="shared" si="158"/>
        <v>n/a</v>
      </c>
      <c r="BG180" s="224">
        <f t="shared" si="133"/>
        <v>27.444132182035418</v>
      </c>
      <c r="BH180" s="182">
        <f t="shared" si="116"/>
        <v>15.597517313536979</v>
      </c>
    </row>
    <row r="181" spans="1:60" ht="11.25" customHeight="1" x14ac:dyDescent="0.2">
      <c r="A181" s="252" t="s">
        <v>763</v>
      </c>
      <c r="B181" s="119" t="s">
        <v>764</v>
      </c>
      <c r="C181" s="215">
        <v>0.72</v>
      </c>
      <c r="D181" s="216">
        <v>0.6875</v>
      </c>
      <c r="E181" s="216">
        <v>0.67500000000000004</v>
      </c>
      <c r="F181" s="216">
        <v>0.65500000000000003</v>
      </c>
      <c r="G181" s="216">
        <v>0.63</v>
      </c>
      <c r="H181" s="216">
        <v>0.59499999999999997</v>
      </c>
      <c r="I181" s="216">
        <v>0.57750000000000001</v>
      </c>
      <c r="J181" s="217">
        <v>0.5675</v>
      </c>
      <c r="K181" s="253">
        <v>0.5575</v>
      </c>
      <c r="L181" s="218">
        <v>0.54749999999999999</v>
      </c>
      <c r="M181" s="218">
        <v>0.53649999999999998</v>
      </c>
      <c r="N181" s="218">
        <v>0.52200000000000002</v>
      </c>
      <c r="O181" s="218">
        <v>0.505</v>
      </c>
      <c r="P181" s="219"/>
      <c r="Q181" s="218">
        <v>0.48749999999999999</v>
      </c>
      <c r="R181" s="246">
        <v>0.47499999999999998</v>
      </c>
      <c r="S181" s="219"/>
      <c r="T181" s="281">
        <v>0.45750000000000002</v>
      </c>
      <c r="U181" s="281">
        <v>0.4425</v>
      </c>
      <c r="V181" s="247">
        <v>0.40500000000000003</v>
      </c>
      <c r="W181" s="247">
        <v>0.35249999999999998</v>
      </c>
      <c r="X181" s="247">
        <v>0.32250000000000001</v>
      </c>
      <c r="Y181" s="247">
        <v>0.29249999999999998</v>
      </c>
      <c r="Z181" s="247">
        <v>0.26437500000000003</v>
      </c>
      <c r="AA181" s="247">
        <v>0.12375</v>
      </c>
      <c r="AB181" s="222">
        <v>0</v>
      </c>
      <c r="AC181" s="222">
        <v>0</v>
      </c>
      <c r="AD181" s="222">
        <v>0</v>
      </c>
      <c r="AE181" s="222">
        <v>0</v>
      </c>
      <c r="AF181" s="223">
        <f t="shared" si="117"/>
        <v>11.399124999999998</v>
      </c>
      <c r="AG181" s="224">
        <f t="shared" si="146"/>
        <v>4.7272727272727133</v>
      </c>
      <c r="AH181" s="224">
        <f t="shared" si="147"/>
        <v>1.8518518518518379</v>
      </c>
      <c r="AI181" s="224">
        <f t="shared" si="148"/>
        <v>3.0534351145038219</v>
      </c>
      <c r="AJ181" s="224">
        <f t="shared" si="149"/>
        <v>3.9682539682539764</v>
      </c>
      <c r="AK181" s="224">
        <f t="shared" si="150"/>
        <v>5.8823529411764719</v>
      </c>
      <c r="AL181" s="224">
        <f t="shared" si="151"/>
        <v>3.0303030303030276</v>
      </c>
      <c r="AM181" s="224">
        <f t="shared" si="152"/>
        <v>1.7621145374449254</v>
      </c>
      <c r="AN181" s="224">
        <f t="shared" si="153"/>
        <v>1.7937219730941756</v>
      </c>
      <c r="AO181" s="224">
        <f t="shared" si="154"/>
        <v>1.8264840182648401</v>
      </c>
      <c r="AP181" s="224">
        <f t="shared" si="155"/>
        <v>2.0503261882572232</v>
      </c>
      <c r="AQ181" s="224">
        <f t="shared" si="157"/>
        <v>2.7777777777777679</v>
      </c>
      <c r="AR181" s="224">
        <f t="shared" si="156"/>
        <v>3.3663366336633693</v>
      </c>
      <c r="AS181" s="224">
        <f t="shared" si="130"/>
        <v>3.5897435897435992</v>
      </c>
      <c r="AT181" s="224">
        <f t="shared" si="131"/>
        <v>2.6315789473684292</v>
      </c>
      <c r="AU181" s="224">
        <f t="shared" si="132"/>
        <v>3.82513661202184</v>
      </c>
      <c r="AV181" s="224">
        <f t="shared" si="159"/>
        <v>3.3898305084745894</v>
      </c>
      <c r="AW181" s="224">
        <f t="shared" si="160"/>
        <v>9.259259259259256</v>
      </c>
      <c r="AX181" s="224">
        <f t="shared" si="161"/>
        <v>14.893617021276606</v>
      </c>
      <c r="AY181" s="224">
        <f t="shared" si="162"/>
        <v>9.302325581395344</v>
      </c>
      <c r="AZ181" s="224">
        <f t="shared" si="163"/>
        <v>10.256410256410264</v>
      </c>
      <c r="BA181" s="224">
        <f t="shared" si="164"/>
        <v>10.638297872340408</v>
      </c>
      <c r="BB181" s="224">
        <f t="shared" si="165"/>
        <v>113.63636363636367</v>
      </c>
      <c r="BC181" s="224" t="str">
        <f t="shared" si="166"/>
        <v>n/a</v>
      </c>
      <c r="BD181" s="224" t="str">
        <f t="shared" si="167"/>
        <v>n/a</v>
      </c>
      <c r="BE181" s="224" t="str">
        <f t="shared" si="168"/>
        <v>n/a</v>
      </c>
      <c r="BF181" s="224" t="str">
        <f t="shared" si="158"/>
        <v>n/a</v>
      </c>
      <c r="BG181" s="224">
        <f t="shared" si="133"/>
        <v>9.8869451839326423</v>
      </c>
      <c r="BH181" s="182">
        <f t="shared" si="116"/>
        <v>23.45067455725869</v>
      </c>
    </row>
    <row r="182" spans="1:60" ht="11.25" customHeight="1" x14ac:dyDescent="0.2">
      <c r="A182" s="225" t="s">
        <v>765</v>
      </c>
      <c r="B182" s="114" t="s">
        <v>766</v>
      </c>
      <c r="C182" s="215">
        <v>0.65</v>
      </c>
      <c r="D182" s="216">
        <v>0.61750000000000005</v>
      </c>
      <c r="E182" s="216">
        <v>0.60499999999999998</v>
      </c>
      <c r="F182" s="216">
        <v>0.58499999999999996</v>
      </c>
      <c r="G182" s="216">
        <v>0.56000000000000005</v>
      </c>
      <c r="H182" s="216">
        <v>0.52500000000000002</v>
      </c>
      <c r="I182" s="216">
        <v>0.50749999999999995</v>
      </c>
      <c r="J182" s="217">
        <v>0.4975</v>
      </c>
      <c r="K182" s="217">
        <v>0.48749999999999999</v>
      </c>
      <c r="L182" s="216">
        <v>0.47749999999999998</v>
      </c>
      <c r="M182" s="216">
        <v>0.46850000000000003</v>
      </c>
      <c r="N182" s="216">
        <v>0.46300000000000002</v>
      </c>
      <c r="O182" s="216">
        <v>0.45500000000000002</v>
      </c>
      <c r="P182" s="226"/>
      <c r="Q182" s="216">
        <v>0.4375</v>
      </c>
      <c r="R182" s="232">
        <v>0.42499999999999999</v>
      </c>
      <c r="S182" s="226"/>
      <c r="T182" s="260">
        <v>0.40749999999999997</v>
      </c>
      <c r="U182" s="260">
        <v>0.39250000000000002</v>
      </c>
      <c r="V182" s="202">
        <v>0.35499999999999998</v>
      </c>
      <c r="W182" s="202">
        <v>0.30249999999999999</v>
      </c>
      <c r="X182" s="202">
        <v>0.27374999999999999</v>
      </c>
      <c r="Y182" s="202">
        <v>0.25030999999999998</v>
      </c>
      <c r="Z182" s="202">
        <v>0.23343</v>
      </c>
      <c r="AA182" s="202">
        <v>0.21937499999999999</v>
      </c>
      <c r="AB182" s="229">
        <v>0.20250000000000001</v>
      </c>
      <c r="AC182" s="229">
        <v>0.20250000000000001</v>
      </c>
      <c r="AD182" s="202">
        <v>0.20250000000000001</v>
      </c>
      <c r="AE182" s="202">
        <v>0.199685</v>
      </c>
      <c r="AF182" s="223">
        <f t="shared" si="117"/>
        <v>11.003050000000002</v>
      </c>
      <c r="AG182" s="224">
        <f t="shared" si="146"/>
        <v>5.2631578947368363</v>
      </c>
      <c r="AH182" s="224">
        <f t="shared" si="147"/>
        <v>2.0661157024793431</v>
      </c>
      <c r="AI182" s="224">
        <f t="shared" si="148"/>
        <v>3.4188034188034289</v>
      </c>
      <c r="AJ182" s="224">
        <f t="shared" si="149"/>
        <v>4.4642857142856984</v>
      </c>
      <c r="AK182" s="224">
        <f t="shared" si="150"/>
        <v>6.6666666666666652</v>
      </c>
      <c r="AL182" s="224">
        <f t="shared" si="151"/>
        <v>3.4482758620689724</v>
      </c>
      <c r="AM182" s="224">
        <f t="shared" si="152"/>
        <v>2.0100502512562679</v>
      </c>
      <c r="AN182" s="224">
        <f t="shared" si="153"/>
        <v>2.051282051282044</v>
      </c>
      <c r="AO182" s="224">
        <f t="shared" si="154"/>
        <v>2.0942408376963373</v>
      </c>
      <c r="AP182" s="224">
        <f t="shared" si="155"/>
        <v>1.9210245464247544</v>
      </c>
      <c r="AQ182" s="224">
        <f t="shared" si="157"/>
        <v>1.1879049676025932</v>
      </c>
      <c r="AR182" s="224">
        <f t="shared" si="156"/>
        <v>1.758241758241752</v>
      </c>
      <c r="AS182" s="224">
        <f t="shared" si="130"/>
        <v>4.0000000000000036</v>
      </c>
      <c r="AT182" s="224">
        <f t="shared" si="131"/>
        <v>2.941176470588247</v>
      </c>
      <c r="AU182" s="224">
        <f t="shared" si="132"/>
        <v>4.2944785276073594</v>
      </c>
      <c r="AV182" s="224">
        <f t="shared" si="159"/>
        <v>3.8216560509554132</v>
      </c>
      <c r="AW182" s="224">
        <f t="shared" si="160"/>
        <v>10.563380281690149</v>
      </c>
      <c r="AX182" s="224">
        <f t="shared" si="161"/>
        <v>17.355371900826434</v>
      </c>
      <c r="AY182" s="224">
        <f t="shared" si="162"/>
        <v>10.502283105022837</v>
      </c>
      <c r="AZ182" s="224">
        <f t="shared" si="163"/>
        <v>9.3643881586832336</v>
      </c>
      <c r="BA182" s="224">
        <f t="shared" si="164"/>
        <v>7.2312898941866877</v>
      </c>
      <c r="BB182" s="224">
        <f t="shared" si="165"/>
        <v>6.4068376068376232</v>
      </c>
      <c r="BC182" s="224">
        <f t="shared" si="166"/>
        <v>8.333333333333325</v>
      </c>
      <c r="BD182" s="224">
        <f t="shared" si="167"/>
        <v>0</v>
      </c>
      <c r="BE182" s="224">
        <f t="shared" si="168"/>
        <v>0</v>
      </c>
      <c r="BF182" s="224">
        <f t="shared" si="158"/>
        <v>1.40972030948745</v>
      </c>
      <c r="BG182" s="224">
        <f t="shared" si="133"/>
        <v>4.7143832811832107</v>
      </c>
      <c r="BH182" s="182">
        <f t="shared" si="116"/>
        <v>3.9806609973625484</v>
      </c>
    </row>
    <row r="183" spans="1:60" ht="11.25" customHeight="1" x14ac:dyDescent="0.2">
      <c r="A183" s="225" t="s">
        <v>1846</v>
      </c>
      <c r="B183" s="97" t="s">
        <v>768</v>
      </c>
      <c r="C183" s="215">
        <v>3.15</v>
      </c>
      <c r="D183" s="216">
        <v>2.96</v>
      </c>
      <c r="E183" s="216">
        <v>2.79</v>
      </c>
      <c r="F183" s="216">
        <v>2.6</v>
      </c>
      <c r="G183" s="216">
        <v>2.42</v>
      </c>
      <c r="H183" s="216">
        <v>2.21</v>
      </c>
      <c r="I183" s="216">
        <v>2.12</v>
      </c>
      <c r="J183" s="217">
        <v>1.95</v>
      </c>
      <c r="K183" s="223">
        <v>1.8</v>
      </c>
      <c r="L183" s="216">
        <v>1.6</v>
      </c>
      <c r="M183" s="216">
        <v>1.47</v>
      </c>
      <c r="N183" s="216">
        <v>1.29</v>
      </c>
      <c r="O183" s="216">
        <v>1.2</v>
      </c>
      <c r="P183" s="226"/>
      <c r="Q183" s="216">
        <v>0.68</v>
      </c>
      <c r="R183" s="227">
        <v>0.4</v>
      </c>
      <c r="S183" s="226"/>
      <c r="T183" s="261">
        <v>0.4</v>
      </c>
      <c r="U183" s="261">
        <v>0.4</v>
      </c>
      <c r="V183" s="229">
        <v>0.4</v>
      </c>
      <c r="W183" s="202">
        <v>0.4</v>
      </c>
      <c r="X183" s="202">
        <v>0.39</v>
      </c>
      <c r="Y183" s="202">
        <v>0.34499999999999997</v>
      </c>
      <c r="Z183" s="202">
        <v>0.3</v>
      </c>
      <c r="AA183" s="229">
        <v>0</v>
      </c>
      <c r="AB183" s="229">
        <v>0</v>
      </c>
      <c r="AC183" s="229">
        <v>0</v>
      </c>
      <c r="AD183" s="229">
        <v>0</v>
      </c>
      <c r="AE183" s="229">
        <v>0</v>
      </c>
      <c r="AF183" s="223">
        <f t="shared" si="117"/>
        <v>31.274999999999991</v>
      </c>
      <c r="AG183" s="224">
        <f t="shared" si="146"/>
        <v>6.4189189189189255</v>
      </c>
      <c r="AH183" s="224">
        <f t="shared" si="147"/>
        <v>6.0931899641577081</v>
      </c>
      <c r="AI183" s="224">
        <f t="shared" si="148"/>
        <v>7.3076923076923039</v>
      </c>
      <c r="AJ183" s="224">
        <f t="shared" si="149"/>
        <v>7.4380165289256173</v>
      </c>
      <c r="AK183" s="224">
        <f t="shared" si="150"/>
        <v>9.5022624434389016</v>
      </c>
      <c r="AL183" s="224">
        <f t="shared" si="151"/>
        <v>4.2452830188679069</v>
      </c>
      <c r="AM183" s="224">
        <f t="shared" si="152"/>
        <v>8.7179487179487314</v>
      </c>
      <c r="AN183" s="224">
        <f t="shared" si="153"/>
        <v>8.333333333333325</v>
      </c>
      <c r="AO183" s="224">
        <f t="shared" si="154"/>
        <v>12.5</v>
      </c>
      <c r="AP183" s="224">
        <f t="shared" si="155"/>
        <v>8.8435374149659971</v>
      </c>
      <c r="AQ183" s="224">
        <f t="shared" si="157"/>
        <v>13.953488372093027</v>
      </c>
      <c r="AR183" s="224">
        <f t="shared" si="156"/>
        <v>7.5000000000000178</v>
      </c>
      <c r="AS183" s="224">
        <f t="shared" si="130"/>
        <v>76.470588235294088</v>
      </c>
      <c r="AT183" s="224">
        <f t="shared" si="131"/>
        <v>70</v>
      </c>
      <c r="AU183" s="224">
        <f t="shared" si="132"/>
        <v>0</v>
      </c>
      <c r="AV183" s="224">
        <f t="shared" si="159"/>
        <v>0</v>
      </c>
      <c r="AW183" s="224">
        <f t="shared" si="160"/>
        <v>0</v>
      </c>
      <c r="AX183" s="224">
        <f t="shared" si="161"/>
        <v>0</v>
      </c>
      <c r="AY183" s="224">
        <f t="shared" si="162"/>
        <v>2.5641025641025772</v>
      </c>
      <c r="AZ183" s="224">
        <f t="shared" si="163"/>
        <v>13.043478260869579</v>
      </c>
      <c r="BA183" s="224">
        <f t="shared" si="164"/>
        <v>14.999999999999991</v>
      </c>
      <c r="BB183" s="224" t="str">
        <f t="shared" si="165"/>
        <v>n/a</v>
      </c>
      <c r="BC183" s="224" t="str">
        <f t="shared" si="166"/>
        <v>n/a</v>
      </c>
      <c r="BD183" s="224" t="str">
        <f t="shared" si="167"/>
        <v>n/a</v>
      </c>
      <c r="BE183" s="224" t="str">
        <f t="shared" si="168"/>
        <v>n/a</v>
      </c>
      <c r="BF183" s="224" t="str">
        <f t="shared" si="158"/>
        <v>n/a</v>
      </c>
      <c r="BG183" s="224">
        <f t="shared" si="133"/>
        <v>13.234849527648034</v>
      </c>
      <c r="BH183" s="182">
        <f t="shared" si="116"/>
        <v>20.490605354682309</v>
      </c>
    </row>
    <row r="184" spans="1:60" ht="11.25" customHeight="1" x14ac:dyDescent="0.2">
      <c r="A184" s="236" t="s">
        <v>1847</v>
      </c>
      <c r="B184" s="97" t="s">
        <v>771</v>
      </c>
      <c r="C184" s="215">
        <v>1.65</v>
      </c>
      <c r="D184" s="216">
        <v>1.3</v>
      </c>
      <c r="E184" s="216">
        <v>1.05</v>
      </c>
      <c r="F184" s="216">
        <v>0.92500000000000004</v>
      </c>
      <c r="G184" s="216">
        <v>0.82499999999999996</v>
      </c>
      <c r="H184" s="216">
        <v>0.72499999999999998</v>
      </c>
      <c r="I184" s="216">
        <v>0.625</v>
      </c>
      <c r="J184" s="217">
        <v>0.52500000000000002</v>
      </c>
      <c r="K184" s="223">
        <v>0.42499999999999999</v>
      </c>
      <c r="L184" s="216">
        <v>0.34</v>
      </c>
      <c r="M184" s="216">
        <v>0.26750000000000002</v>
      </c>
      <c r="N184" s="216">
        <v>0.2</v>
      </c>
      <c r="O184" s="231">
        <v>0</v>
      </c>
      <c r="P184" s="254"/>
      <c r="Q184" s="231">
        <v>0.15</v>
      </c>
      <c r="R184" s="227">
        <v>0.15</v>
      </c>
      <c r="S184" s="254"/>
      <c r="T184" s="266">
        <v>0.15</v>
      </c>
      <c r="U184" s="266">
        <v>0.15</v>
      </c>
      <c r="V184" s="229">
        <v>0.33750000000000002</v>
      </c>
      <c r="W184" s="202">
        <v>0.6</v>
      </c>
      <c r="X184" s="202">
        <v>0.5</v>
      </c>
      <c r="Y184" s="202">
        <v>0.33750000000000002</v>
      </c>
      <c r="Z184" s="202">
        <v>0.24</v>
      </c>
      <c r="AA184" s="202">
        <v>0.14000000000000001</v>
      </c>
      <c r="AB184" s="202">
        <v>0.11</v>
      </c>
      <c r="AC184" s="202">
        <v>6.6699999999999995E-2</v>
      </c>
      <c r="AD184" s="202">
        <v>5.33E-2</v>
      </c>
      <c r="AE184" s="202">
        <v>0.04</v>
      </c>
      <c r="AF184" s="223">
        <f t="shared" si="117"/>
        <v>11.882500000000002</v>
      </c>
      <c r="AG184" s="224">
        <f t="shared" si="146"/>
        <v>26.923076923076916</v>
      </c>
      <c r="AH184" s="224">
        <f t="shared" si="147"/>
        <v>23.809523809523814</v>
      </c>
      <c r="AI184" s="224">
        <f t="shared" si="148"/>
        <v>13.513513513513509</v>
      </c>
      <c r="AJ184" s="224">
        <f t="shared" si="149"/>
        <v>12.121212121212132</v>
      </c>
      <c r="AK184" s="224">
        <f t="shared" si="150"/>
        <v>13.793103448275868</v>
      </c>
      <c r="AL184" s="224">
        <f t="shared" si="151"/>
        <v>15.999999999999993</v>
      </c>
      <c r="AM184" s="224">
        <f t="shared" si="152"/>
        <v>19.047619047619047</v>
      </c>
      <c r="AN184" s="224">
        <f t="shared" si="153"/>
        <v>23.529411764705888</v>
      </c>
      <c r="AO184" s="224">
        <f t="shared" si="154"/>
        <v>24.999999999999979</v>
      </c>
      <c r="AP184" s="224">
        <f t="shared" si="155"/>
        <v>27.10280373831775</v>
      </c>
      <c r="AQ184" s="224">
        <f t="shared" si="157"/>
        <v>33.749999999999993</v>
      </c>
      <c r="AR184" s="224" t="str">
        <f t="shared" si="156"/>
        <v>n/a</v>
      </c>
      <c r="AS184" s="224">
        <f t="shared" si="130"/>
        <v>-100</v>
      </c>
      <c r="AT184" s="224">
        <f t="shared" si="131"/>
        <v>0</v>
      </c>
      <c r="AU184" s="224">
        <f t="shared" si="132"/>
        <v>0</v>
      </c>
      <c r="AV184" s="224">
        <f t="shared" si="159"/>
        <v>0</v>
      </c>
      <c r="AW184" s="224">
        <f t="shared" si="160"/>
        <v>-55.555555555555557</v>
      </c>
      <c r="AX184" s="224">
        <f t="shared" si="161"/>
        <v>-43.749999999999986</v>
      </c>
      <c r="AY184" s="224">
        <f t="shared" si="162"/>
        <v>19.999999999999996</v>
      </c>
      <c r="AZ184" s="224">
        <f t="shared" si="163"/>
        <v>48.148148148148138</v>
      </c>
      <c r="BA184" s="224">
        <f t="shared" si="164"/>
        <v>40.625000000000021</v>
      </c>
      <c r="BB184" s="224">
        <f t="shared" si="165"/>
        <v>71.428571428571402</v>
      </c>
      <c r="BC184" s="224">
        <f t="shared" si="166"/>
        <v>27.272727272727295</v>
      </c>
      <c r="BD184" s="224">
        <f t="shared" si="167"/>
        <v>64.917541229385307</v>
      </c>
      <c r="BE184" s="224">
        <f t="shared" si="168"/>
        <v>25.140712945590991</v>
      </c>
      <c r="BF184" s="224">
        <f t="shared" si="158"/>
        <v>33.25</v>
      </c>
      <c r="BG184" s="224">
        <f t="shared" si="133"/>
        <v>14.642696393404499</v>
      </c>
      <c r="BH184" s="182">
        <f t="shared" si="116"/>
        <v>36.107048129339184</v>
      </c>
    </row>
    <row r="185" spans="1:60" ht="11.25" customHeight="1" x14ac:dyDescent="0.2">
      <c r="A185" s="225" t="s">
        <v>1848</v>
      </c>
      <c r="B185" s="97" t="s">
        <v>774</v>
      </c>
      <c r="C185" s="215">
        <v>1.23</v>
      </c>
      <c r="D185" s="216">
        <v>1.05</v>
      </c>
      <c r="E185" s="216">
        <v>0.93640400000000001</v>
      </c>
      <c r="F185" s="216">
        <v>0.84806400000000004</v>
      </c>
      <c r="G185" s="216">
        <v>0.71555400000000002</v>
      </c>
      <c r="H185" s="216">
        <v>0.62721400000000005</v>
      </c>
      <c r="I185" s="216">
        <v>0.59187800000000002</v>
      </c>
      <c r="J185" s="217">
        <v>0.54770799999999997</v>
      </c>
      <c r="K185" s="217">
        <v>0.48145300000000002</v>
      </c>
      <c r="L185" s="216">
        <v>0.43190490902198603</v>
      </c>
      <c r="M185" s="216">
        <v>0.32202910386656602</v>
      </c>
      <c r="N185" s="216">
        <v>0.16503305079605801</v>
      </c>
      <c r="O185" s="231">
        <v>5.0767035633055402E-2</v>
      </c>
      <c r="P185" s="226">
        <v>0</v>
      </c>
      <c r="Q185" s="216">
        <v>5.0767035633055402E-2</v>
      </c>
      <c r="R185" s="232">
        <v>4.3151980288096997E-2</v>
      </c>
      <c r="S185" s="226">
        <v>0</v>
      </c>
      <c r="T185" s="260">
        <v>4.0613628506444302E-2</v>
      </c>
      <c r="U185" s="261">
        <v>3.0460221379833199E-2</v>
      </c>
      <c r="V185" s="202">
        <v>3.0460221379833199E-2</v>
      </c>
      <c r="W185" s="202">
        <v>2.5383517816527701E-2</v>
      </c>
      <c r="X185" s="202">
        <v>2.0306814253222099E-2</v>
      </c>
      <c r="Y185" s="202">
        <v>1.65093328278999E-2</v>
      </c>
      <c r="Z185" s="202">
        <v>1.3970981046247199E-2</v>
      </c>
      <c r="AA185" s="202">
        <v>1.26984564063685E-2</v>
      </c>
      <c r="AB185" s="202">
        <v>1.0789669446550401E-2</v>
      </c>
      <c r="AC185" s="202">
        <v>1.01534071266111E-2</v>
      </c>
      <c r="AD185" s="202">
        <v>8.2446201667930302E-3</v>
      </c>
      <c r="AE185" s="202">
        <v>7.6083578468536797E-3</v>
      </c>
      <c r="AF185" s="223">
        <f t="shared" si="117"/>
        <v>8.3191273434420054</v>
      </c>
      <c r="AG185" s="224">
        <f t="shared" si="146"/>
        <v>17.142857142857125</v>
      </c>
      <c r="AH185" s="224">
        <f t="shared" si="147"/>
        <v>12.13108871811739</v>
      </c>
      <c r="AI185" s="224">
        <f t="shared" si="148"/>
        <v>10.416666666666675</v>
      </c>
      <c r="AJ185" s="224">
        <f t="shared" si="149"/>
        <v>18.518518518518512</v>
      </c>
      <c r="AK185" s="224">
        <f t="shared" si="150"/>
        <v>14.084507042253524</v>
      </c>
      <c r="AL185" s="224">
        <f t="shared" si="151"/>
        <v>5.9701492537313383</v>
      </c>
      <c r="AM185" s="224">
        <f t="shared" si="152"/>
        <v>8.064516129032274</v>
      </c>
      <c r="AN185" s="224">
        <f t="shared" si="153"/>
        <v>13.761467889908241</v>
      </c>
      <c r="AO185" s="224">
        <f t="shared" si="154"/>
        <v>11.471990695871392</v>
      </c>
      <c r="AP185" s="224">
        <f t="shared" si="155"/>
        <v>34.119836945218296</v>
      </c>
      <c r="AQ185" s="224">
        <f t="shared" si="157"/>
        <v>95.130067773223303</v>
      </c>
      <c r="AR185" s="224">
        <f t="shared" si="156"/>
        <v>225.07915567282365</v>
      </c>
      <c r="AS185" s="224">
        <f t="shared" si="130"/>
        <v>0</v>
      </c>
      <c r="AT185" s="224">
        <f t="shared" si="131"/>
        <v>17.647058823529662</v>
      </c>
      <c r="AU185" s="224">
        <f t="shared" si="132"/>
        <v>6.2499999999998224</v>
      </c>
      <c r="AV185" s="224">
        <f t="shared" si="159"/>
        <v>33.333333333333456</v>
      </c>
      <c r="AW185" s="224">
        <f t="shared" si="160"/>
        <v>0</v>
      </c>
      <c r="AX185" s="224">
        <f t="shared" si="161"/>
        <v>19.99999999999984</v>
      </c>
      <c r="AY185" s="224">
        <f t="shared" si="162"/>
        <v>25.000000000000377</v>
      </c>
      <c r="AZ185" s="224">
        <f t="shared" si="163"/>
        <v>23.002028397565866</v>
      </c>
      <c r="BA185" s="224">
        <f t="shared" si="164"/>
        <v>18.168744007669659</v>
      </c>
      <c r="BB185" s="224">
        <f t="shared" si="165"/>
        <v>10.021097046413496</v>
      </c>
      <c r="BC185" s="224">
        <f t="shared" si="166"/>
        <v>17.690875232775216</v>
      </c>
      <c r="BD185" s="224">
        <f t="shared" si="167"/>
        <v>6.2664907651710289</v>
      </c>
      <c r="BE185" s="224">
        <f t="shared" si="168"/>
        <v>23.151909017059591</v>
      </c>
      <c r="BF185" s="224">
        <f t="shared" si="158"/>
        <v>8.3626760563380476</v>
      </c>
      <c r="BG185" s="224">
        <f t="shared" si="133"/>
        <v>25.953270581849139</v>
      </c>
      <c r="BH185" s="182">
        <f t="shared" si="116"/>
        <v>44.397546598200044</v>
      </c>
    </row>
    <row r="186" spans="1:60" ht="11.25" customHeight="1" x14ac:dyDescent="0.2">
      <c r="A186" s="225" t="s">
        <v>1849</v>
      </c>
      <c r="B186" s="97" t="s">
        <v>777</v>
      </c>
      <c r="C186" s="215">
        <v>4.45</v>
      </c>
      <c r="D186" s="216">
        <v>4.3150000000000004</v>
      </c>
      <c r="E186" s="216">
        <v>4.125</v>
      </c>
      <c r="F186" s="216">
        <v>3.93</v>
      </c>
      <c r="G186" s="216">
        <v>3.72</v>
      </c>
      <c r="H186" s="216">
        <v>3.58</v>
      </c>
      <c r="I186" s="216">
        <v>3.36</v>
      </c>
      <c r="J186" s="217">
        <v>3.0350000000000001</v>
      </c>
      <c r="K186" s="217">
        <v>2.79</v>
      </c>
      <c r="L186" s="216">
        <v>2.4849999999999999</v>
      </c>
      <c r="M186" s="216">
        <v>2.16</v>
      </c>
      <c r="N186" s="216">
        <v>1.8049999999999999</v>
      </c>
      <c r="O186" s="216">
        <v>1.409</v>
      </c>
      <c r="P186" s="226"/>
      <c r="Q186" s="231">
        <v>0</v>
      </c>
      <c r="R186" s="227">
        <v>0</v>
      </c>
      <c r="S186" s="226"/>
      <c r="T186" s="261">
        <v>0</v>
      </c>
      <c r="U186" s="261">
        <v>0</v>
      </c>
      <c r="V186" s="229">
        <v>0</v>
      </c>
      <c r="W186" s="229">
        <v>0</v>
      </c>
      <c r="X186" s="229">
        <v>0</v>
      </c>
      <c r="Y186" s="229">
        <v>0</v>
      </c>
      <c r="Z186" s="229">
        <v>0</v>
      </c>
      <c r="AA186" s="229">
        <v>0</v>
      </c>
      <c r="AB186" s="229">
        <v>0</v>
      </c>
      <c r="AC186" s="229">
        <v>0</v>
      </c>
      <c r="AD186" s="229">
        <v>0</v>
      </c>
      <c r="AE186" s="229">
        <v>0</v>
      </c>
      <c r="AF186" s="223">
        <f t="shared" si="117"/>
        <v>41.164000000000001</v>
      </c>
      <c r="AG186" s="224">
        <f t="shared" si="146"/>
        <v>3.1286210892236266</v>
      </c>
      <c r="AH186" s="224">
        <f t="shared" si="147"/>
        <v>4.6060606060606135</v>
      </c>
      <c r="AI186" s="224">
        <f t="shared" si="148"/>
        <v>4.961832061068705</v>
      </c>
      <c r="AJ186" s="224">
        <f t="shared" si="149"/>
        <v>5.6451612903225756</v>
      </c>
      <c r="AK186" s="224">
        <f t="shared" si="150"/>
        <v>3.9106145251396773</v>
      </c>
      <c r="AL186" s="224">
        <f t="shared" si="151"/>
        <v>6.5476190476190466</v>
      </c>
      <c r="AM186" s="224">
        <f t="shared" si="152"/>
        <v>10.708401976935743</v>
      </c>
      <c r="AN186" s="224">
        <f t="shared" si="153"/>
        <v>8.7813620071684575</v>
      </c>
      <c r="AO186" s="224">
        <f t="shared" si="154"/>
        <v>12.273641851106643</v>
      </c>
      <c r="AP186" s="224">
        <f t="shared" si="155"/>
        <v>15.04629629629628</v>
      </c>
      <c r="AQ186" s="224">
        <f t="shared" si="157"/>
        <v>19.667590027700843</v>
      </c>
      <c r="AR186" s="224">
        <f t="shared" si="156"/>
        <v>28.105039034776436</v>
      </c>
      <c r="AS186" s="224" t="str">
        <f t="shared" si="130"/>
        <v>n/a</v>
      </c>
      <c r="AT186" s="224" t="str">
        <f t="shared" si="131"/>
        <v>n/a</v>
      </c>
      <c r="AU186" s="224" t="str">
        <f t="shared" si="132"/>
        <v>n/a</v>
      </c>
      <c r="AV186" s="224" t="str">
        <f t="shared" si="159"/>
        <v>n/a</v>
      </c>
      <c r="AW186" s="224" t="str">
        <f t="shared" si="160"/>
        <v>n/a</v>
      </c>
      <c r="AX186" s="224" t="str">
        <f t="shared" si="161"/>
        <v>n/a</v>
      </c>
      <c r="AY186" s="224" t="str">
        <f t="shared" si="162"/>
        <v>n/a</v>
      </c>
      <c r="AZ186" s="224" t="str">
        <f t="shared" si="163"/>
        <v>n/a</v>
      </c>
      <c r="BA186" s="224" t="str">
        <f t="shared" si="164"/>
        <v>n/a</v>
      </c>
      <c r="BB186" s="224" t="str">
        <f t="shared" si="165"/>
        <v>n/a</v>
      </c>
      <c r="BC186" s="224" t="str">
        <f t="shared" si="166"/>
        <v>n/a</v>
      </c>
      <c r="BD186" s="224" t="str">
        <f t="shared" si="167"/>
        <v>n/a</v>
      </c>
      <c r="BE186" s="224" t="str">
        <f t="shared" si="168"/>
        <v>n/a</v>
      </c>
      <c r="BF186" s="224" t="str">
        <f t="shared" si="158"/>
        <v>n/a</v>
      </c>
      <c r="BG186" s="224">
        <f t="shared" si="133"/>
        <v>10.281853317784888</v>
      </c>
      <c r="BH186" s="182">
        <f t="shared" si="116"/>
        <v>7.5231801893038641</v>
      </c>
    </row>
    <row r="187" spans="1:60" ht="11.25" customHeight="1" x14ac:dyDescent="0.2">
      <c r="A187" s="233" t="s">
        <v>1850</v>
      </c>
      <c r="B187" s="240" t="s">
        <v>779</v>
      </c>
      <c r="C187" s="215">
        <v>4.8499999999999996</v>
      </c>
      <c r="D187" s="216">
        <v>4.4000000000000004</v>
      </c>
      <c r="E187" s="216">
        <v>4</v>
      </c>
      <c r="F187" s="216">
        <v>1.95</v>
      </c>
      <c r="G187" s="216">
        <v>1.6</v>
      </c>
      <c r="H187" s="216">
        <v>1.25</v>
      </c>
      <c r="I187" s="216">
        <v>1.1000000000000001</v>
      </c>
      <c r="J187" s="217">
        <v>0.9</v>
      </c>
      <c r="K187" s="275">
        <v>0.68</v>
      </c>
      <c r="L187" s="275">
        <v>0.60499999999999998</v>
      </c>
      <c r="M187" s="275">
        <v>0.55000000000000004</v>
      </c>
      <c r="N187" s="275">
        <v>0.5</v>
      </c>
      <c r="O187" s="275">
        <v>0.5</v>
      </c>
      <c r="P187" s="275"/>
      <c r="Q187" s="275">
        <v>0.5</v>
      </c>
      <c r="R187" s="250">
        <v>0</v>
      </c>
      <c r="S187" s="249"/>
      <c r="T187" s="282">
        <v>0</v>
      </c>
      <c r="U187" s="282">
        <v>0</v>
      </c>
      <c r="V187" s="245">
        <v>0</v>
      </c>
      <c r="W187" s="245">
        <v>0</v>
      </c>
      <c r="X187" s="245">
        <v>0</v>
      </c>
      <c r="Y187" s="245">
        <v>0</v>
      </c>
      <c r="Z187" s="245">
        <v>0</v>
      </c>
      <c r="AA187" s="245">
        <v>0</v>
      </c>
      <c r="AB187" s="245">
        <v>0</v>
      </c>
      <c r="AC187" s="245">
        <v>0</v>
      </c>
      <c r="AD187" s="245">
        <v>0</v>
      </c>
      <c r="AE187" s="245">
        <v>0</v>
      </c>
      <c r="AF187" s="223">
        <f t="shared" si="117"/>
        <v>23.385000000000002</v>
      </c>
      <c r="AG187" s="224">
        <f t="shared" si="146"/>
        <v>10.227272727272707</v>
      </c>
      <c r="AH187" s="224">
        <f t="shared" si="147"/>
        <v>10.000000000000009</v>
      </c>
      <c r="AI187" s="224">
        <f t="shared" si="148"/>
        <v>105.12820512820515</v>
      </c>
      <c r="AJ187" s="224">
        <f t="shared" si="149"/>
        <v>21.875</v>
      </c>
      <c r="AK187" s="224">
        <f t="shared" si="150"/>
        <v>28.000000000000004</v>
      </c>
      <c r="AL187" s="224">
        <f t="shared" si="151"/>
        <v>13.636363636363624</v>
      </c>
      <c r="AM187" s="224">
        <f t="shared" si="152"/>
        <v>22.222222222222232</v>
      </c>
      <c r="AN187" s="224">
        <f t="shared" si="153"/>
        <v>32.352941176470587</v>
      </c>
      <c r="AO187" s="224">
        <f t="shared" si="154"/>
        <v>12.396694214876035</v>
      </c>
      <c r="AP187" s="224">
        <f t="shared" si="155"/>
        <v>9.9999999999999858</v>
      </c>
      <c r="AQ187" s="224">
        <f t="shared" si="157"/>
        <v>10.000000000000009</v>
      </c>
      <c r="AR187" s="224">
        <f t="shared" si="156"/>
        <v>0</v>
      </c>
      <c r="AS187" s="224">
        <f t="shared" si="130"/>
        <v>0</v>
      </c>
      <c r="AT187" s="224" t="str">
        <f t="shared" si="131"/>
        <v>n/a</v>
      </c>
      <c r="AU187" s="224" t="str">
        <f t="shared" si="132"/>
        <v>n/a</v>
      </c>
      <c r="AV187" s="224" t="str">
        <f t="shared" si="159"/>
        <v>n/a</v>
      </c>
      <c r="AW187" s="224" t="str">
        <f t="shared" si="160"/>
        <v>n/a</v>
      </c>
      <c r="AX187" s="224" t="str">
        <f t="shared" si="161"/>
        <v>n/a</v>
      </c>
      <c r="AY187" s="224" t="str">
        <f t="shared" si="162"/>
        <v>n/a</v>
      </c>
      <c r="AZ187" s="224" t="str">
        <f t="shared" si="163"/>
        <v>n/a</v>
      </c>
      <c r="BA187" s="224" t="str">
        <f t="shared" si="164"/>
        <v>n/a</v>
      </c>
      <c r="BB187" s="224" t="str">
        <f t="shared" si="165"/>
        <v>n/a</v>
      </c>
      <c r="BC187" s="224" t="str">
        <f t="shared" si="166"/>
        <v>n/a</v>
      </c>
      <c r="BD187" s="224" t="str">
        <f t="shared" si="167"/>
        <v>n/a</v>
      </c>
      <c r="BE187" s="224" t="str">
        <f t="shared" si="168"/>
        <v>n/a</v>
      </c>
      <c r="BF187" s="224" t="str">
        <f t="shared" si="158"/>
        <v>n/a</v>
      </c>
      <c r="BG187" s="224">
        <f t="shared" si="133"/>
        <v>21.21836146964695</v>
      </c>
      <c r="BH187" s="182">
        <f t="shared" si="116"/>
        <v>26.997492823289001</v>
      </c>
    </row>
    <row r="188" spans="1:60" ht="11.25" customHeight="1" x14ac:dyDescent="0.2">
      <c r="A188" s="268" t="s">
        <v>1851</v>
      </c>
      <c r="B188" s="119" t="s">
        <v>781</v>
      </c>
      <c r="C188" s="215">
        <v>1.35</v>
      </c>
      <c r="D188" s="216">
        <v>1.23</v>
      </c>
      <c r="E188" s="216">
        <v>1.1100000000000001</v>
      </c>
      <c r="F188" s="216">
        <v>1.02</v>
      </c>
      <c r="G188" s="216">
        <v>0.91</v>
      </c>
      <c r="H188" s="216">
        <v>0.88</v>
      </c>
      <c r="I188" s="216">
        <v>0.79</v>
      </c>
      <c r="J188" s="217">
        <v>0.67</v>
      </c>
      <c r="K188" s="223">
        <v>0.57999999999999996</v>
      </c>
      <c r="L188" s="217">
        <v>0.5</v>
      </c>
      <c r="M188" s="217">
        <v>0.42</v>
      </c>
      <c r="N188" s="217">
        <v>0.1</v>
      </c>
      <c r="O188" s="231">
        <v>0</v>
      </c>
      <c r="P188" s="217"/>
      <c r="Q188" s="231">
        <v>0</v>
      </c>
      <c r="R188" s="227">
        <v>0</v>
      </c>
      <c r="S188" s="217"/>
      <c r="T188" s="266">
        <v>0</v>
      </c>
      <c r="U188" s="266">
        <v>0</v>
      </c>
      <c r="V188" s="238">
        <v>0</v>
      </c>
      <c r="W188" s="238">
        <v>0</v>
      </c>
      <c r="X188" s="238">
        <v>0</v>
      </c>
      <c r="Y188" s="238">
        <v>0</v>
      </c>
      <c r="Z188" s="238">
        <v>0</v>
      </c>
      <c r="AA188" s="238">
        <v>0</v>
      </c>
      <c r="AB188" s="238">
        <v>0</v>
      </c>
      <c r="AC188" s="238">
        <v>0</v>
      </c>
      <c r="AD188" s="238">
        <v>0</v>
      </c>
      <c r="AE188" s="238">
        <v>0</v>
      </c>
      <c r="AF188" s="223">
        <f t="shared" si="117"/>
        <v>9.56</v>
      </c>
      <c r="AG188" s="224">
        <f t="shared" si="146"/>
        <v>9.7560975609756184</v>
      </c>
      <c r="AH188" s="224">
        <f t="shared" si="147"/>
        <v>10.810810810810789</v>
      </c>
      <c r="AI188" s="224">
        <f t="shared" si="148"/>
        <v>8.8235294117647189</v>
      </c>
      <c r="AJ188" s="224">
        <f t="shared" si="149"/>
        <v>12.087912087912089</v>
      </c>
      <c r="AK188" s="224">
        <f t="shared" si="150"/>
        <v>3.4090909090909172</v>
      </c>
      <c r="AL188" s="224">
        <f t="shared" si="151"/>
        <v>11.392405063291132</v>
      </c>
      <c r="AM188" s="224">
        <f t="shared" si="152"/>
        <v>17.910447761194035</v>
      </c>
      <c r="AN188" s="224">
        <f t="shared" si="153"/>
        <v>15.517241379310365</v>
      </c>
      <c r="AO188" s="224">
        <f t="shared" si="154"/>
        <v>15.999999999999993</v>
      </c>
      <c r="AP188" s="224">
        <f t="shared" si="155"/>
        <v>19.047619047619047</v>
      </c>
      <c r="AQ188" s="224">
        <f t="shared" si="157"/>
        <v>319.99999999999994</v>
      </c>
      <c r="AR188" s="224" t="str">
        <f t="shared" si="156"/>
        <v>n/a</v>
      </c>
      <c r="AS188" s="224" t="str">
        <f t="shared" si="130"/>
        <v>n/a</v>
      </c>
      <c r="AT188" s="224" t="str">
        <f t="shared" si="131"/>
        <v>n/a</v>
      </c>
      <c r="AU188" s="224" t="str">
        <f t="shared" si="132"/>
        <v>n/a</v>
      </c>
      <c r="AV188" s="224" t="str">
        <f t="shared" si="159"/>
        <v>n/a</v>
      </c>
      <c r="AW188" s="224" t="str">
        <f t="shared" si="160"/>
        <v>n/a</v>
      </c>
      <c r="AX188" s="224" t="str">
        <f t="shared" si="161"/>
        <v>n/a</v>
      </c>
      <c r="AY188" s="224" t="str">
        <f t="shared" si="162"/>
        <v>n/a</v>
      </c>
      <c r="AZ188" s="224" t="str">
        <f t="shared" si="163"/>
        <v>n/a</v>
      </c>
      <c r="BA188" s="224" t="str">
        <f t="shared" si="164"/>
        <v>n/a</v>
      </c>
      <c r="BB188" s="224" t="str">
        <f t="shared" si="165"/>
        <v>n/a</v>
      </c>
      <c r="BC188" s="224" t="str">
        <f t="shared" si="166"/>
        <v>n/a</v>
      </c>
      <c r="BD188" s="224" t="str">
        <f t="shared" si="167"/>
        <v>n/a</v>
      </c>
      <c r="BE188" s="224" t="str">
        <f t="shared" si="168"/>
        <v>n/a</v>
      </c>
      <c r="BF188" s="224" t="str">
        <f t="shared" si="158"/>
        <v>n/a</v>
      </c>
      <c r="BG188" s="224">
        <f t="shared" si="133"/>
        <v>40.432286730178966</v>
      </c>
      <c r="BH188" s="182">
        <f t="shared" si="116"/>
        <v>92.830678631448279</v>
      </c>
    </row>
    <row r="189" spans="1:60" ht="11.25" customHeight="1" x14ac:dyDescent="0.2">
      <c r="A189" s="127" t="s">
        <v>1852</v>
      </c>
      <c r="B189" s="97" t="s">
        <v>275</v>
      </c>
      <c r="C189" s="215">
        <v>2.0699999999999998</v>
      </c>
      <c r="D189" s="216">
        <v>2.0499999999999998</v>
      </c>
      <c r="E189" s="216">
        <v>2.0299999999999998</v>
      </c>
      <c r="F189" s="216">
        <v>2.0099999999999998</v>
      </c>
      <c r="G189" s="216">
        <v>1.99</v>
      </c>
      <c r="H189" s="216">
        <v>1.97</v>
      </c>
      <c r="I189" s="216">
        <v>1.94</v>
      </c>
      <c r="J189" s="217">
        <v>1.9</v>
      </c>
      <c r="K189" s="223">
        <v>1.82</v>
      </c>
      <c r="L189" s="216">
        <v>1.72</v>
      </c>
      <c r="M189" s="216">
        <v>1.64</v>
      </c>
      <c r="N189" s="216">
        <v>1.55</v>
      </c>
      <c r="O189" s="216">
        <v>1.211185</v>
      </c>
      <c r="P189" s="226"/>
      <c r="Q189" s="216">
        <v>1.110949</v>
      </c>
      <c r="R189" s="232">
        <v>0.98565400000000003</v>
      </c>
      <c r="S189" s="226"/>
      <c r="T189" s="260">
        <v>0.89377099999999998</v>
      </c>
      <c r="U189" s="260">
        <v>0.85200600000000004</v>
      </c>
      <c r="V189" s="202">
        <v>0.75177000000000005</v>
      </c>
      <c r="W189" s="202">
        <v>0.643181</v>
      </c>
      <c r="X189" s="202">
        <v>0.59306300000000001</v>
      </c>
      <c r="Y189" s="202">
        <v>0.55129799999999995</v>
      </c>
      <c r="Z189" s="202">
        <v>0.50953300000000001</v>
      </c>
      <c r="AA189" s="202">
        <v>0.47612100000000002</v>
      </c>
      <c r="AB189" s="229">
        <v>0.45106200000000002</v>
      </c>
      <c r="AC189" s="202">
        <v>0.43435600000000002</v>
      </c>
      <c r="AD189" s="202">
        <v>0.40094400000000002</v>
      </c>
      <c r="AE189" s="202">
        <v>0.36753200000000003</v>
      </c>
      <c r="AF189" s="223">
        <f t="shared" si="117"/>
        <v>32.922424999999997</v>
      </c>
      <c r="AG189" s="224">
        <f t="shared" si="146"/>
        <v>0.97560975609756184</v>
      </c>
      <c r="AH189" s="224">
        <f t="shared" si="147"/>
        <v>0.98522167487684609</v>
      </c>
      <c r="AI189" s="224">
        <f t="shared" si="148"/>
        <v>0.99502487562188602</v>
      </c>
      <c r="AJ189" s="224">
        <f t="shared" si="149"/>
        <v>1.0050251256281229</v>
      </c>
      <c r="AK189" s="224">
        <f t="shared" si="150"/>
        <v>1.0152284263959421</v>
      </c>
      <c r="AL189" s="224">
        <f t="shared" si="151"/>
        <v>1.5463917525773141</v>
      </c>
      <c r="AM189" s="224">
        <f t="shared" si="152"/>
        <v>2.1052631578947434</v>
      </c>
      <c r="AN189" s="224">
        <f t="shared" si="153"/>
        <v>4.39560439560438</v>
      </c>
      <c r="AO189" s="224">
        <f t="shared" si="154"/>
        <v>5.8139534883721034</v>
      </c>
      <c r="AP189" s="224">
        <f t="shared" si="155"/>
        <v>4.8780487804878092</v>
      </c>
      <c r="AQ189" s="224">
        <f t="shared" si="157"/>
        <v>5.8064516129032073</v>
      </c>
      <c r="AR189" s="224">
        <f t="shared" si="156"/>
        <v>27.973843797603195</v>
      </c>
      <c r="AS189" s="224">
        <f t="shared" si="130"/>
        <v>9.0225563909774422</v>
      </c>
      <c r="AT189" s="224">
        <f t="shared" si="131"/>
        <v>12.71186440677965</v>
      </c>
      <c r="AU189" s="224">
        <f t="shared" si="132"/>
        <v>10.280373831775712</v>
      </c>
      <c r="AV189" s="224">
        <f t="shared" si="159"/>
        <v>4.9019607843137081</v>
      </c>
      <c r="AW189" s="224">
        <f t="shared" si="160"/>
        <v>13.33333333333333</v>
      </c>
      <c r="AX189" s="224">
        <f t="shared" si="161"/>
        <v>16.883116883116898</v>
      </c>
      <c r="AY189" s="224">
        <f t="shared" si="162"/>
        <v>8.4507042253521014</v>
      </c>
      <c r="AZ189" s="224">
        <f t="shared" si="163"/>
        <v>7.5757575757575912</v>
      </c>
      <c r="BA189" s="224">
        <f t="shared" si="164"/>
        <v>8.1967213114753967</v>
      </c>
      <c r="BB189" s="224">
        <f t="shared" si="165"/>
        <v>7.0175438596491224</v>
      </c>
      <c r="BC189" s="224">
        <f t="shared" si="166"/>
        <v>5.555555555555558</v>
      </c>
      <c r="BD189" s="224">
        <f t="shared" si="167"/>
        <v>3.8461538461538547</v>
      </c>
      <c r="BE189" s="224">
        <f t="shared" si="168"/>
        <v>8.333333333333325</v>
      </c>
      <c r="BF189" s="224">
        <f t="shared" si="158"/>
        <v>9.0909090909090828</v>
      </c>
      <c r="BG189" s="224">
        <f t="shared" si="133"/>
        <v>7.0267519720209952</v>
      </c>
      <c r="BH189" s="182">
        <f t="shared" si="116"/>
        <v>5.9990185741234665</v>
      </c>
    </row>
    <row r="190" spans="1:60" ht="11.25" customHeight="1" x14ac:dyDescent="0.2">
      <c r="A190" s="248" t="s">
        <v>782</v>
      </c>
      <c r="B190" s="97" t="s">
        <v>783</v>
      </c>
      <c r="C190" s="215">
        <v>2.06</v>
      </c>
      <c r="D190" s="216">
        <v>1.8720000000000001</v>
      </c>
      <c r="E190" s="216">
        <v>1.7</v>
      </c>
      <c r="F190" s="216">
        <v>1.5449999999999999</v>
      </c>
      <c r="G190" s="216">
        <v>1.4075</v>
      </c>
      <c r="H190" s="216">
        <v>1.31</v>
      </c>
      <c r="I190" s="216">
        <v>1.105</v>
      </c>
      <c r="J190" s="217">
        <v>0.97</v>
      </c>
      <c r="K190" s="217">
        <v>0.85499999999999998</v>
      </c>
      <c r="L190" s="216">
        <v>0.755</v>
      </c>
      <c r="M190" s="216">
        <v>0.66500000000000004</v>
      </c>
      <c r="N190" s="216">
        <v>0.59499999999999997</v>
      </c>
      <c r="O190" s="231">
        <v>0.52</v>
      </c>
      <c r="P190" s="226"/>
      <c r="Q190" s="216">
        <v>0.13</v>
      </c>
      <c r="R190" s="227">
        <v>0</v>
      </c>
      <c r="S190" s="226"/>
      <c r="T190" s="261">
        <v>0</v>
      </c>
      <c r="U190" s="261">
        <v>0</v>
      </c>
      <c r="V190" s="229">
        <v>0</v>
      </c>
      <c r="W190" s="229">
        <v>0</v>
      </c>
      <c r="X190" s="229">
        <v>0</v>
      </c>
      <c r="Y190" s="229">
        <v>0</v>
      </c>
      <c r="Z190" s="229">
        <v>0</v>
      </c>
      <c r="AA190" s="229">
        <v>0</v>
      </c>
      <c r="AB190" s="229">
        <v>0</v>
      </c>
      <c r="AC190" s="229">
        <v>0</v>
      </c>
      <c r="AD190" s="229">
        <v>0</v>
      </c>
      <c r="AE190" s="229">
        <v>0</v>
      </c>
      <c r="AF190" s="223">
        <f t="shared" si="117"/>
        <v>15.489500000000003</v>
      </c>
      <c r="AG190" s="224">
        <f t="shared" si="146"/>
        <v>10.042735042735028</v>
      </c>
      <c r="AH190" s="224">
        <f t="shared" si="147"/>
        <v>10.117647058823543</v>
      </c>
      <c r="AI190" s="224">
        <f t="shared" si="148"/>
        <v>10.032362459546928</v>
      </c>
      <c r="AJ190" s="224">
        <f t="shared" si="149"/>
        <v>9.7690941385435224</v>
      </c>
      <c r="AK190" s="224">
        <f t="shared" si="150"/>
        <v>7.4427480916030575</v>
      </c>
      <c r="AL190" s="224">
        <f t="shared" si="151"/>
        <v>18.552036199095024</v>
      </c>
      <c r="AM190" s="224">
        <f t="shared" si="152"/>
        <v>13.917525773195871</v>
      </c>
      <c r="AN190" s="224">
        <f t="shared" si="153"/>
        <v>13.450292397660824</v>
      </c>
      <c r="AO190" s="224">
        <f t="shared" si="154"/>
        <v>13.245033112582782</v>
      </c>
      <c r="AP190" s="224">
        <f t="shared" si="155"/>
        <v>13.533834586466153</v>
      </c>
      <c r="AQ190" s="224">
        <f t="shared" si="157"/>
        <v>11.764705882352944</v>
      </c>
      <c r="AR190" s="224">
        <f t="shared" si="156"/>
        <v>14.423076923076916</v>
      </c>
      <c r="AS190" s="224">
        <f t="shared" si="130"/>
        <v>300</v>
      </c>
      <c r="AT190" s="224" t="str">
        <f t="shared" si="131"/>
        <v>n/a</v>
      </c>
      <c r="AU190" s="224" t="str">
        <f t="shared" si="132"/>
        <v>n/a</v>
      </c>
      <c r="AV190" s="224" t="str">
        <f t="shared" si="159"/>
        <v>n/a</v>
      </c>
      <c r="AW190" s="224" t="str">
        <f t="shared" si="160"/>
        <v>n/a</v>
      </c>
      <c r="AX190" s="224" t="str">
        <f t="shared" si="161"/>
        <v>n/a</v>
      </c>
      <c r="AY190" s="224" t="str">
        <f t="shared" si="162"/>
        <v>n/a</v>
      </c>
      <c r="AZ190" s="224" t="str">
        <f t="shared" si="163"/>
        <v>n/a</v>
      </c>
      <c r="BA190" s="224" t="str">
        <f t="shared" si="164"/>
        <v>n/a</v>
      </c>
      <c r="BB190" s="224" t="str">
        <f t="shared" si="165"/>
        <v>n/a</v>
      </c>
      <c r="BC190" s="224" t="str">
        <f t="shared" si="166"/>
        <v>n/a</v>
      </c>
      <c r="BD190" s="224" t="str">
        <f t="shared" si="167"/>
        <v>n/a</v>
      </c>
      <c r="BE190" s="224" t="str">
        <f t="shared" si="168"/>
        <v>n/a</v>
      </c>
      <c r="BF190" s="224" t="str">
        <f t="shared" si="158"/>
        <v>n/a</v>
      </c>
      <c r="BG190" s="224">
        <f t="shared" si="133"/>
        <v>34.330083974283276</v>
      </c>
      <c r="BH190" s="182">
        <f t="shared" si="116"/>
        <v>79.87349665815718</v>
      </c>
    </row>
    <row r="191" spans="1:60" ht="11.25" customHeight="1" x14ac:dyDescent="0.2">
      <c r="A191" s="225" t="s">
        <v>1853</v>
      </c>
      <c r="B191" s="97" t="s">
        <v>786</v>
      </c>
      <c r="C191" s="215">
        <v>6.96</v>
      </c>
      <c r="D191" s="216">
        <v>6.04</v>
      </c>
      <c r="E191" s="216">
        <v>4.84</v>
      </c>
      <c r="F191" s="216">
        <v>4.4000000000000004</v>
      </c>
      <c r="G191" s="216">
        <v>3.76</v>
      </c>
      <c r="H191" s="216">
        <v>3.12</v>
      </c>
      <c r="I191" s="216">
        <v>2.6</v>
      </c>
      <c r="J191" s="217">
        <v>2.2000000000000002</v>
      </c>
      <c r="K191" s="217">
        <v>1.84</v>
      </c>
      <c r="L191" s="216">
        <v>1.52</v>
      </c>
      <c r="M191" s="216">
        <v>1.24</v>
      </c>
      <c r="N191" s="216">
        <v>1</v>
      </c>
      <c r="O191" s="216">
        <v>0.8</v>
      </c>
      <c r="P191" s="226"/>
      <c r="Q191" s="231">
        <v>0</v>
      </c>
      <c r="R191" s="227">
        <v>0</v>
      </c>
      <c r="S191" s="226"/>
      <c r="T191" s="261">
        <v>0</v>
      </c>
      <c r="U191" s="261">
        <v>0</v>
      </c>
      <c r="V191" s="229">
        <v>0</v>
      </c>
      <c r="W191" s="229">
        <v>0</v>
      </c>
      <c r="X191" s="202">
        <v>0.48</v>
      </c>
      <c r="Y191" s="202">
        <v>0.4</v>
      </c>
      <c r="Z191" s="202">
        <v>6.5000000000000002E-2</v>
      </c>
      <c r="AA191" s="229">
        <v>0</v>
      </c>
      <c r="AB191" s="229">
        <v>0</v>
      </c>
      <c r="AC191" s="229">
        <v>0</v>
      </c>
      <c r="AD191" s="229">
        <v>0</v>
      </c>
      <c r="AE191" s="229">
        <v>0</v>
      </c>
      <c r="AF191" s="223">
        <f t="shared" si="117"/>
        <v>41.265000000000001</v>
      </c>
      <c r="AG191" s="224">
        <f t="shared" si="146"/>
        <v>15.231788079470189</v>
      </c>
      <c r="AH191" s="224">
        <f t="shared" si="147"/>
        <v>24.793388429752071</v>
      </c>
      <c r="AI191" s="224">
        <f t="shared" si="148"/>
        <v>9.9999999999999858</v>
      </c>
      <c r="AJ191" s="224">
        <f t="shared" si="149"/>
        <v>17.021276595744705</v>
      </c>
      <c r="AK191" s="224">
        <f t="shared" si="150"/>
        <v>20.512820512820507</v>
      </c>
      <c r="AL191" s="224">
        <f t="shared" si="151"/>
        <v>19.999999999999996</v>
      </c>
      <c r="AM191" s="224">
        <f t="shared" si="152"/>
        <v>18.181818181818166</v>
      </c>
      <c r="AN191" s="224">
        <f t="shared" si="153"/>
        <v>19.565217391304344</v>
      </c>
      <c r="AO191" s="224">
        <f t="shared" si="154"/>
        <v>21.052631578947366</v>
      </c>
      <c r="AP191" s="224">
        <f t="shared" si="155"/>
        <v>22.580645161290324</v>
      </c>
      <c r="AQ191" s="224">
        <f t="shared" si="157"/>
        <v>24</v>
      </c>
      <c r="AR191" s="224">
        <f t="shared" si="156"/>
        <v>25</v>
      </c>
      <c r="AS191" s="224" t="str">
        <f t="shared" si="130"/>
        <v>n/a</v>
      </c>
      <c r="AT191" s="224" t="str">
        <f t="shared" si="131"/>
        <v>n/a</v>
      </c>
      <c r="AU191" s="224" t="str">
        <f t="shared" si="132"/>
        <v>n/a</v>
      </c>
      <c r="AV191" s="224" t="str">
        <f t="shared" si="159"/>
        <v>n/a</v>
      </c>
      <c r="AW191" s="224" t="str">
        <f t="shared" si="160"/>
        <v>n/a</v>
      </c>
      <c r="AX191" s="224" t="str">
        <f t="shared" si="161"/>
        <v>n/a</v>
      </c>
      <c r="AY191" s="224">
        <f t="shared" si="162"/>
        <v>-100</v>
      </c>
      <c r="AZ191" s="224">
        <f t="shared" si="163"/>
        <v>19.999999999999996</v>
      </c>
      <c r="BA191" s="224">
        <f t="shared" si="164"/>
        <v>515.38461538461547</v>
      </c>
      <c r="BB191" s="224" t="str">
        <f t="shared" si="165"/>
        <v>n/a</v>
      </c>
      <c r="BC191" s="224" t="str">
        <f t="shared" si="166"/>
        <v>n/a</v>
      </c>
      <c r="BD191" s="224" t="str">
        <f t="shared" si="167"/>
        <v>n/a</v>
      </c>
      <c r="BE191" s="224" t="str">
        <f t="shared" si="168"/>
        <v>n/a</v>
      </c>
      <c r="BF191" s="224" t="str">
        <f t="shared" si="158"/>
        <v>n/a</v>
      </c>
      <c r="BG191" s="224">
        <f t="shared" si="133"/>
        <v>44.888280087717547</v>
      </c>
      <c r="BH191" s="182">
        <f t="shared" si="116"/>
        <v>133.82334588478375</v>
      </c>
    </row>
    <row r="192" spans="1:60" ht="11.25" customHeight="1" x14ac:dyDescent="0.2">
      <c r="A192" s="236" t="s">
        <v>1443</v>
      </c>
      <c r="B192" s="97" t="s">
        <v>1444</v>
      </c>
      <c r="C192" s="215">
        <v>5.8</v>
      </c>
      <c r="D192" s="216">
        <v>5.42</v>
      </c>
      <c r="E192" s="216">
        <v>5.04</v>
      </c>
      <c r="F192" s="216">
        <v>4.62</v>
      </c>
      <c r="G192" s="216">
        <v>3.45</v>
      </c>
      <c r="H192" s="284">
        <v>1.18</v>
      </c>
      <c r="I192" s="216">
        <v>3.26</v>
      </c>
      <c r="J192" s="217">
        <v>2.76</v>
      </c>
      <c r="K192" s="223">
        <v>2.38</v>
      </c>
      <c r="L192" s="216">
        <v>2.12</v>
      </c>
      <c r="M192" s="284">
        <v>1.96993697097119</v>
      </c>
      <c r="N192" s="216">
        <v>1.96993697097119</v>
      </c>
      <c r="O192" s="216">
        <v>1.88039438138159</v>
      </c>
      <c r="P192" s="191"/>
      <c r="Q192" s="216">
        <v>1.6654921663665501</v>
      </c>
      <c r="R192" s="232">
        <v>1.34313884384399</v>
      </c>
      <c r="S192" s="191"/>
      <c r="T192" s="279">
        <v>1.0207855213214301</v>
      </c>
      <c r="U192" s="279">
        <v>0.80588330630639504</v>
      </c>
      <c r="V192" s="202">
        <v>0.68052368088095605</v>
      </c>
      <c r="W192" s="202">
        <v>0.52830127857863696</v>
      </c>
      <c r="X192" s="202">
        <v>0.38503313523527799</v>
      </c>
      <c r="Y192" s="202">
        <v>0.21490221501503901</v>
      </c>
      <c r="Z192" s="285">
        <v>7.1634071671679594E-2</v>
      </c>
      <c r="AA192" s="202">
        <v>7.1634071671679594E-2</v>
      </c>
      <c r="AB192" s="202">
        <v>5.9695059726399602E-2</v>
      </c>
      <c r="AC192" s="229">
        <v>4.77560477811197E-2</v>
      </c>
      <c r="AD192" s="229">
        <v>4.77560477811197E-2</v>
      </c>
      <c r="AE192" s="229">
        <v>4.77560477811197E-2</v>
      </c>
      <c r="AF192" s="223">
        <f t="shared" si="117"/>
        <v>48.840559817285353</v>
      </c>
      <c r="AG192" s="224">
        <f t="shared" si="146"/>
        <v>7.0110701107011009</v>
      </c>
      <c r="AH192" s="224">
        <f t="shared" si="147"/>
        <v>7.5396825396825351</v>
      </c>
      <c r="AI192" s="224">
        <f t="shared" si="148"/>
        <v>9.0909090909090828</v>
      </c>
      <c r="AJ192" s="224">
        <f t="shared" si="149"/>
        <v>33.913043478260875</v>
      </c>
      <c r="AK192" s="224">
        <f t="shared" si="150"/>
        <v>192.37288135593224</v>
      </c>
      <c r="AL192" s="224">
        <f t="shared" si="151"/>
        <v>-63.803680981595093</v>
      </c>
      <c r="AM192" s="224">
        <f t="shared" si="152"/>
        <v>18.115942028985501</v>
      </c>
      <c r="AN192" s="224">
        <f t="shared" si="153"/>
        <v>15.966386554621836</v>
      </c>
      <c r="AO192" s="224">
        <f t="shared" si="154"/>
        <v>12.264150943396213</v>
      </c>
      <c r="AP192" s="224">
        <f t="shared" si="155"/>
        <v>7.6176563636362493</v>
      </c>
      <c r="AQ192" s="224">
        <f t="shared" si="157"/>
        <v>0</v>
      </c>
      <c r="AR192" s="224">
        <f t="shared" si="156"/>
        <v>4.7619047619047894</v>
      </c>
      <c r="AS192" s="224">
        <f t="shared" si="130"/>
        <v>12.90322580645169</v>
      </c>
      <c r="AT192" s="224">
        <f t="shared" si="131"/>
        <v>24.000000000000178</v>
      </c>
      <c r="AU192" s="224">
        <f t="shared" si="132"/>
        <v>31.57894736842135</v>
      </c>
      <c r="AV192" s="224">
        <f t="shared" si="159"/>
        <v>26.666666666666217</v>
      </c>
      <c r="AW192" s="224">
        <f t="shared" si="160"/>
        <v>18.421052631578917</v>
      </c>
      <c r="AX192" s="224">
        <f t="shared" si="161"/>
        <v>28.813559322033889</v>
      </c>
      <c r="AY192" s="224">
        <f t="shared" si="162"/>
        <v>37.209302325581326</v>
      </c>
      <c r="AZ192" s="224">
        <f t="shared" si="163"/>
        <v>79.166666666666558</v>
      </c>
      <c r="BA192" s="224">
        <f t="shared" si="164"/>
        <v>200.00000000000031</v>
      </c>
      <c r="BB192" s="224">
        <f t="shared" si="165"/>
        <v>0</v>
      </c>
      <c r="BC192" s="224">
        <f t="shared" si="166"/>
        <v>20.000000000000128</v>
      </c>
      <c r="BD192" s="224">
        <f t="shared" si="167"/>
        <v>24.999999999999957</v>
      </c>
      <c r="BE192" s="224">
        <f t="shared" si="168"/>
        <v>0</v>
      </c>
      <c r="BF192" s="224">
        <f t="shared" si="158"/>
        <v>0</v>
      </c>
      <c r="BG192" s="224">
        <f t="shared" si="133"/>
        <v>28.79266796283984</v>
      </c>
      <c r="BH192" s="182">
        <f t="shared" si="116"/>
        <v>54.396332937733078</v>
      </c>
    </row>
    <row r="193" spans="1:60" ht="11.25" customHeight="1" x14ac:dyDescent="0.2">
      <c r="A193" s="127" t="s">
        <v>787</v>
      </c>
      <c r="B193" s="97" t="s">
        <v>788</v>
      </c>
      <c r="C193" s="215">
        <v>4.3600000000000003</v>
      </c>
      <c r="D193" s="216">
        <v>4.08</v>
      </c>
      <c r="E193" s="216">
        <v>3.81</v>
      </c>
      <c r="F193" s="216">
        <v>3.54</v>
      </c>
      <c r="G193" s="216">
        <v>3.3</v>
      </c>
      <c r="H193" s="216">
        <v>3.0794930875576001</v>
      </c>
      <c r="I193" s="216">
        <v>2.8741935483871002</v>
      </c>
      <c r="J193" s="217">
        <v>2.6825806451612899</v>
      </c>
      <c r="K193" s="223">
        <v>2.50921658986175</v>
      </c>
      <c r="L193" s="216">
        <v>2.3419354838709698</v>
      </c>
      <c r="M193" s="216">
        <v>2.12903225806452</v>
      </c>
      <c r="N193" s="216">
        <v>2.0187788018433199</v>
      </c>
      <c r="O193" s="216">
        <v>1.9389400921658999</v>
      </c>
      <c r="P193" s="226"/>
      <c r="Q193" s="216">
        <v>1.81157834101382</v>
      </c>
      <c r="R193" s="232">
        <v>1.74504608294931</v>
      </c>
      <c r="S193" s="226"/>
      <c r="T193" s="260">
        <v>1.6347926267281101</v>
      </c>
      <c r="U193" s="261">
        <v>1.6119815668202799</v>
      </c>
      <c r="V193" s="229">
        <v>1.6119815668202799</v>
      </c>
      <c r="W193" s="202">
        <v>1.6119815668202799</v>
      </c>
      <c r="X193" s="229">
        <v>1.5663594470046101</v>
      </c>
      <c r="Y193" s="229">
        <v>1.5663594470046101</v>
      </c>
      <c r="Z193" s="229">
        <v>1.5663594470046101</v>
      </c>
      <c r="AA193" s="229">
        <v>1.5663594470046101</v>
      </c>
      <c r="AB193" s="229">
        <v>1.5663594470046101</v>
      </c>
      <c r="AC193" s="229">
        <v>1.5663594470046101</v>
      </c>
      <c r="AD193" s="229">
        <v>1.5663594470046101</v>
      </c>
      <c r="AE193" s="229">
        <v>1.5663594470046101</v>
      </c>
      <c r="AF193" s="223">
        <f t="shared" si="117"/>
        <v>61.222407834101404</v>
      </c>
      <c r="AG193" s="224">
        <f t="shared" si="146"/>
        <v>6.8627450980392135</v>
      </c>
      <c r="AH193" s="224">
        <f t="shared" si="147"/>
        <v>7.0866141732283561</v>
      </c>
      <c r="AI193" s="224">
        <f t="shared" si="148"/>
        <v>7.6271186440677985</v>
      </c>
      <c r="AJ193" s="224">
        <f t="shared" si="149"/>
        <v>7.2727272727272751</v>
      </c>
      <c r="AK193" s="224">
        <f t="shared" si="150"/>
        <v>7.1604938271606189</v>
      </c>
      <c r="AL193" s="224">
        <f t="shared" si="151"/>
        <v>7.1428571428568954</v>
      </c>
      <c r="AM193" s="224">
        <f t="shared" si="152"/>
        <v>7.1428571428572951</v>
      </c>
      <c r="AN193" s="224">
        <f t="shared" si="153"/>
        <v>6.9090909090909314</v>
      </c>
      <c r="AO193" s="224">
        <f t="shared" si="154"/>
        <v>7.1428571428570065</v>
      </c>
      <c r="AP193" s="224">
        <f t="shared" si="155"/>
        <v>9.999999999999897</v>
      </c>
      <c r="AQ193" s="224">
        <f t="shared" si="157"/>
        <v>5.4613935969868965</v>
      </c>
      <c r="AR193" s="224">
        <f t="shared" si="156"/>
        <v>4.1176470588235592</v>
      </c>
      <c r="AS193" s="224">
        <f t="shared" si="130"/>
        <v>7.0304302203571201</v>
      </c>
      <c r="AT193" s="224">
        <f t="shared" si="131"/>
        <v>3.812636165576988</v>
      </c>
      <c r="AU193" s="224">
        <f t="shared" si="132"/>
        <v>6.7441860465117243</v>
      </c>
      <c r="AV193" s="224">
        <f t="shared" si="159"/>
        <v>1.4150943396223914</v>
      </c>
      <c r="AW193" s="224">
        <f t="shared" si="160"/>
        <v>0</v>
      </c>
      <c r="AX193" s="224">
        <f t="shared" si="161"/>
        <v>0</v>
      </c>
      <c r="AY193" s="224">
        <f t="shared" si="162"/>
        <v>2.9126213592234107</v>
      </c>
      <c r="AZ193" s="224">
        <f t="shared" si="163"/>
        <v>0</v>
      </c>
      <c r="BA193" s="224">
        <f t="shared" si="164"/>
        <v>0</v>
      </c>
      <c r="BB193" s="224">
        <f t="shared" si="165"/>
        <v>0</v>
      </c>
      <c r="BC193" s="224">
        <f t="shared" si="166"/>
        <v>0</v>
      </c>
      <c r="BD193" s="224">
        <f t="shared" si="167"/>
        <v>0</v>
      </c>
      <c r="BE193" s="224">
        <f t="shared" si="168"/>
        <v>0</v>
      </c>
      <c r="BF193" s="224">
        <f t="shared" si="158"/>
        <v>0</v>
      </c>
      <c r="BG193" s="224">
        <f t="shared" si="133"/>
        <v>4.0708219284610534</v>
      </c>
      <c r="BH193" s="182">
        <f t="shared" si="116"/>
        <v>3.4427071677869923</v>
      </c>
    </row>
    <row r="194" spans="1:60" ht="11.25" customHeight="1" x14ac:dyDescent="0.2">
      <c r="A194" s="239" t="s">
        <v>5595</v>
      </c>
      <c r="B194" s="240" t="s">
        <v>5585</v>
      </c>
      <c r="C194" s="215">
        <v>3.1949999999999998</v>
      </c>
      <c r="D194" s="216">
        <v>2.895</v>
      </c>
      <c r="E194" s="216">
        <v>2.71</v>
      </c>
      <c r="F194" s="216">
        <v>2.52</v>
      </c>
      <c r="G194" s="216">
        <v>0.6</v>
      </c>
      <c r="H194" s="231">
        <v>0</v>
      </c>
      <c r="I194" s="231">
        <v>0</v>
      </c>
      <c r="J194" s="254">
        <v>0</v>
      </c>
      <c r="K194" s="228">
        <v>0</v>
      </c>
      <c r="L194" s="231">
        <v>0</v>
      </c>
      <c r="M194" s="231">
        <v>0</v>
      </c>
      <c r="N194" s="231">
        <v>0</v>
      </c>
      <c r="O194" s="231">
        <v>0</v>
      </c>
      <c r="P194" s="237"/>
      <c r="Q194" s="231">
        <v>0</v>
      </c>
      <c r="R194" s="227">
        <v>0</v>
      </c>
      <c r="S194" s="237"/>
      <c r="T194" s="266">
        <v>0</v>
      </c>
      <c r="U194" s="266">
        <v>0</v>
      </c>
      <c r="V194" s="229">
        <v>0</v>
      </c>
      <c r="W194" s="229">
        <v>0</v>
      </c>
      <c r="X194" s="229">
        <v>0</v>
      </c>
      <c r="Y194" s="229">
        <v>0</v>
      </c>
      <c r="Z194" s="229">
        <v>0</v>
      </c>
      <c r="AA194" s="229">
        <v>0</v>
      </c>
      <c r="AB194" s="229">
        <v>0</v>
      </c>
      <c r="AC194" s="229">
        <v>0</v>
      </c>
      <c r="AD194" s="229">
        <v>0</v>
      </c>
      <c r="AE194" s="229">
        <v>0</v>
      </c>
      <c r="AF194" s="223">
        <f t="shared" si="117"/>
        <v>11.92</v>
      </c>
      <c r="AG194" s="224">
        <f t="shared" si="146"/>
        <v>10.362694300518127</v>
      </c>
      <c r="AH194" s="224">
        <f t="shared" si="147"/>
        <v>6.8265682656826643</v>
      </c>
      <c r="AI194" s="224">
        <f t="shared" si="148"/>
        <v>7.5396825396825351</v>
      </c>
      <c r="AJ194" s="224">
        <f t="shared" si="149"/>
        <v>320</v>
      </c>
      <c r="AK194" s="224" t="str">
        <f t="shared" si="150"/>
        <v>n/a</v>
      </c>
      <c r="AL194" s="224" t="str">
        <f t="shared" si="151"/>
        <v>n/a</v>
      </c>
      <c r="AM194" s="224" t="str">
        <f t="shared" si="152"/>
        <v>n/a</v>
      </c>
      <c r="AN194" s="224" t="str">
        <f t="shared" si="153"/>
        <v>n/a</v>
      </c>
      <c r="AO194" s="224" t="str">
        <f t="shared" si="154"/>
        <v>n/a</v>
      </c>
      <c r="AP194" s="224" t="str">
        <f t="shared" si="155"/>
        <v>n/a</v>
      </c>
      <c r="AQ194" s="224" t="str">
        <f t="shared" si="157"/>
        <v>n/a</v>
      </c>
      <c r="AR194" s="224" t="str">
        <f t="shared" si="156"/>
        <v>n/a</v>
      </c>
      <c r="AS194" s="224" t="str">
        <f t="shared" si="130"/>
        <v>n/a</v>
      </c>
      <c r="AT194" s="224" t="str">
        <f t="shared" si="131"/>
        <v>n/a</v>
      </c>
      <c r="AU194" s="224" t="str">
        <f t="shared" si="132"/>
        <v>n/a</v>
      </c>
      <c r="AV194" s="224" t="str">
        <f t="shared" si="159"/>
        <v>n/a</v>
      </c>
      <c r="AW194" s="224" t="str">
        <f t="shared" si="160"/>
        <v>n/a</v>
      </c>
      <c r="AX194" s="224" t="str">
        <f t="shared" si="161"/>
        <v>n/a</v>
      </c>
      <c r="AY194" s="224" t="str">
        <f t="shared" si="162"/>
        <v>n/a</v>
      </c>
      <c r="AZ194" s="224" t="str">
        <f t="shared" si="163"/>
        <v>n/a</v>
      </c>
      <c r="BA194" s="224" t="str">
        <f t="shared" si="164"/>
        <v>n/a</v>
      </c>
      <c r="BB194" s="224" t="str">
        <f t="shared" si="165"/>
        <v>n/a</v>
      </c>
      <c r="BC194" s="224" t="str">
        <f t="shared" si="166"/>
        <v>n/a</v>
      </c>
      <c r="BD194" s="224" t="str">
        <f t="shared" si="167"/>
        <v>n/a</v>
      </c>
      <c r="BE194" s="224" t="str">
        <f t="shared" si="168"/>
        <v>n/a</v>
      </c>
      <c r="BF194" s="224" t="str">
        <f t="shared" si="158"/>
        <v>n/a</v>
      </c>
      <c r="BG194" s="224">
        <f t="shared" si="133"/>
        <v>86.182236276470832</v>
      </c>
      <c r="BH194" s="182">
        <f t="shared" si="116"/>
        <v>155.88598705656369</v>
      </c>
    </row>
    <row r="195" spans="1:60" ht="11.25" customHeight="1" x14ac:dyDescent="0.2">
      <c r="A195" s="225" t="s">
        <v>1854</v>
      </c>
      <c r="B195" s="97" t="s">
        <v>790</v>
      </c>
      <c r="C195" s="215">
        <v>4.22</v>
      </c>
      <c r="D195" s="216">
        <v>4.1399999999999997</v>
      </c>
      <c r="E195" s="216">
        <v>4.0599999999999996</v>
      </c>
      <c r="F195" s="216">
        <v>3.98</v>
      </c>
      <c r="G195" s="216">
        <v>3.9</v>
      </c>
      <c r="H195" s="216">
        <v>3.82</v>
      </c>
      <c r="I195" s="216">
        <v>3.7450000000000001</v>
      </c>
      <c r="J195" s="217">
        <v>3.6360000000000001</v>
      </c>
      <c r="K195" s="217">
        <v>3.49</v>
      </c>
      <c r="L195" s="216">
        <v>3.36</v>
      </c>
      <c r="M195" s="216">
        <v>3.24</v>
      </c>
      <c r="N195" s="216">
        <v>3.15</v>
      </c>
      <c r="O195" s="216">
        <v>3.09</v>
      </c>
      <c r="P195" s="226"/>
      <c r="Q195" s="216">
        <v>3.03</v>
      </c>
      <c r="R195" s="232">
        <v>2.97</v>
      </c>
      <c r="S195" s="226"/>
      <c r="T195" s="260">
        <v>2.91</v>
      </c>
      <c r="U195" s="260">
        <v>2.82</v>
      </c>
      <c r="V195" s="202">
        <v>2.7</v>
      </c>
      <c r="W195" s="202">
        <v>2.58</v>
      </c>
      <c r="X195" s="202">
        <v>2.196558</v>
      </c>
      <c r="Y195" s="202">
        <v>2.0396610000000002</v>
      </c>
      <c r="Z195" s="229">
        <v>1.9176299999999999</v>
      </c>
      <c r="AA195" s="229">
        <v>1.9176299999999999</v>
      </c>
      <c r="AB195" s="229">
        <v>1.9176299999999999</v>
      </c>
      <c r="AC195" s="229">
        <v>1.9176299999999999</v>
      </c>
      <c r="AD195" s="229">
        <v>1.9176299999999999</v>
      </c>
      <c r="AE195" s="229">
        <v>1.9176299999999999</v>
      </c>
      <c r="AF195" s="223">
        <f t="shared" si="117"/>
        <v>80.582999000000015</v>
      </c>
      <c r="AG195" s="224">
        <f t="shared" si="146"/>
        <v>1.9323671497584627</v>
      </c>
      <c r="AH195" s="224">
        <f t="shared" si="147"/>
        <v>1.9704433497536922</v>
      </c>
      <c r="AI195" s="224">
        <f t="shared" si="148"/>
        <v>2.0100502512562679</v>
      </c>
      <c r="AJ195" s="224">
        <f t="shared" si="149"/>
        <v>2.051282051282044</v>
      </c>
      <c r="AK195" s="224">
        <f t="shared" si="150"/>
        <v>2.0942408376963373</v>
      </c>
      <c r="AL195" s="224">
        <f t="shared" si="151"/>
        <v>2.0026702269692942</v>
      </c>
      <c r="AM195" s="224">
        <f t="shared" si="152"/>
        <v>2.9977997799780054</v>
      </c>
      <c r="AN195" s="224">
        <f t="shared" si="153"/>
        <v>4.183381088825211</v>
      </c>
      <c r="AO195" s="224">
        <f t="shared" si="154"/>
        <v>3.8690476190476275</v>
      </c>
      <c r="AP195" s="224">
        <f t="shared" si="155"/>
        <v>3.7037037037036979</v>
      </c>
      <c r="AQ195" s="224">
        <f t="shared" si="157"/>
        <v>2.8571428571428692</v>
      </c>
      <c r="AR195" s="224">
        <f t="shared" si="156"/>
        <v>1.9417475728155331</v>
      </c>
      <c r="AS195" s="224">
        <f t="shared" si="130"/>
        <v>1.980198019801982</v>
      </c>
      <c r="AT195" s="224">
        <f t="shared" si="131"/>
        <v>2.020202020202011</v>
      </c>
      <c r="AU195" s="224">
        <f t="shared" si="132"/>
        <v>2.0618556701030855</v>
      </c>
      <c r="AV195" s="224">
        <f t="shared" si="159"/>
        <v>3.1914893617021489</v>
      </c>
      <c r="AW195" s="224">
        <f t="shared" si="160"/>
        <v>4.4444444444444287</v>
      </c>
      <c r="AX195" s="224">
        <f t="shared" si="161"/>
        <v>4.6511627906976827</v>
      </c>
      <c r="AY195" s="224">
        <f t="shared" si="162"/>
        <v>17.456493295419474</v>
      </c>
      <c r="AZ195" s="224">
        <f t="shared" si="163"/>
        <v>7.6923076923076872</v>
      </c>
      <c r="BA195" s="224">
        <f t="shared" si="164"/>
        <v>6.3636363636363713</v>
      </c>
      <c r="BB195" s="224">
        <f t="shared" si="165"/>
        <v>0</v>
      </c>
      <c r="BC195" s="224">
        <f t="shared" si="166"/>
        <v>0</v>
      </c>
      <c r="BD195" s="224">
        <f t="shared" si="167"/>
        <v>0</v>
      </c>
      <c r="BE195" s="224">
        <f t="shared" si="168"/>
        <v>0</v>
      </c>
      <c r="BF195" s="224">
        <f t="shared" si="158"/>
        <v>0</v>
      </c>
      <c r="BG195" s="224">
        <f t="shared" si="133"/>
        <v>3.1336794671747663</v>
      </c>
      <c r="BH195" s="182">
        <f t="shared" si="116"/>
        <v>3.4886846791330721</v>
      </c>
    </row>
    <row r="196" spans="1:60" ht="11.25" customHeight="1" x14ac:dyDescent="0.2">
      <c r="A196" s="239" t="s">
        <v>1446</v>
      </c>
      <c r="B196" s="240" t="s">
        <v>1447</v>
      </c>
      <c r="C196" s="215">
        <v>0.96</v>
      </c>
      <c r="D196" s="216">
        <v>0.88</v>
      </c>
      <c r="E196" s="216">
        <v>0.8</v>
      </c>
      <c r="F196" s="216">
        <v>0.68</v>
      </c>
      <c r="G196" s="216">
        <v>0.44</v>
      </c>
      <c r="H196" s="216">
        <v>0.42</v>
      </c>
      <c r="I196" s="216">
        <v>0.35</v>
      </c>
      <c r="J196" s="217">
        <v>0.3</v>
      </c>
      <c r="K196" s="276">
        <v>0.24</v>
      </c>
      <c r="L196" s="259">
        <v>0.42</v>
      </c>
      <c r="M196" s="241">
        <v>0.96</v>
      </c>
      <c r="N196" s="241">
        <v>0.94</v>
      </c>
      <c r="O196" s="241">
        <v>0.86</v>
      </c>
      <c r="P196" s="206"/>
      <c r="Q196" s="241">
        <v>0.8</v>
      </c>
      <c r="R196" s="242">
        <v>0.67</v>
      </c>
      <c r="S196" s="206"/>
      <c r="T196" s="280">
        <v>0.64</v>
      </c>
      <c r="U196" s="280">
        <v>0.64</v>
      </c>
      <c r="V196" s="244">
        <v>0.64</v>
      </c>
      <c r="W196" s="244">
        <v>0.56000000000000005</v>
      </c>
      <c r="X196" s="244">
        <v>0.45</v>
      </c>
      <c r="Y196" s="244">
        <v>0.3</v>
      </c>
      <c r="Z196" s="244">
        <v>0.2</v>
      </c>
      <c r="AA196" s="245">
        <v>0.1</v>
      </c>
      <c r="AB196" s="245">
        <v>0.1</v>
      </c>
      <c r="AC196" s="245">
        <v>0.1</v>
      </c>
      <c r="AD196" s="244">
        <v>0.1</v>
      </c>
      <c r="AE196" s="244">
        <v>0.05</v>
      </c>
      <c r="AF196" s="223">
        <f t="shared" si="117"/>
        <v>13.6</v>
      </c>
      <c r="AG196" s="224">
        <f t="shared" si="146"/>
        <v>9.0909090909090828</v>
      </c>
      <c r="AH196" s="224">
        <f t="shared" si="147"/>
        <v>9.9999999999999858</v>
      </c>
      <c r="AI196" s="224">
        <f t="shared" si="148"/>
        <v>17.647058823529417</v>
      </c>
      <c r="AJ196" s="224">
        <f t="shared" si="149"/>
        <v>54.545454545454561</v>
      </c>
      <c r="AK196" s="224">
        <f t="shared" si="150"/>
        <v>4.7619047619047672</v>
      </c>
      <c r="AL196" s="224">
        <f t="shared" si="151"/>
        <v>19.999999999999996</v>
      </c>
      <c r="AM196" s="224">
        <f t="shared" si="152"/>
        <v>16.666666666666675</v>
      </c>
      <c r="AN196" s="224">
        <f t="shared" si="153"/>
        <v>25</v>
      </c>
      <c r="AO196" s="224">
        <f t="shared" si="154"/>
        <v>-42.857142857142861</v>
      </c>
      <c r="AP196" s="224">
        <f t="shared" si="155"/>
        <v>-56.25</v>
      </c>
      <c r="AQ196" s="224">
        <f t="shared" si="157"/>
        <v>2.1276595744680771</v>
      </c>
      <c r="AR196" s="224">
        <f t="shared" si="156"/>
        <v>9.302325581395344</v>
      </c>
      <c r="AS196" s="224">
        <f t="shared" si="130"/>
        <v>7.4999999999999956</v>
      </c>
      <c r="AT196" s="224">
        <f t="shared" si="131"/>
        <v>19.402985074626855</v>
      </c>
      <c r="AU196" s="224">
        <f t="shared" si="132"/>
        <v>4.6875</v>
      </c>
      <c r="AV196" s="224">
        <f t="shared" si="159"/>
        <v>0</v>
      </c>
      <c r="AW196" s="224">
        <f t="shared" si="160"/>
        <v>0</v>
      </c>
      <c r="AX196" s="224">
        <f t="shared" si="161"/>
        <v>14.285714285714279</v>
      </c>
      <c r="AY196" s="224">
        <f t="shared" si="162"/>
        <v>24.444444444444446</v>
      </c>
      <c r="AZ196" s="224">
        <f t="shared" si="163"/>
        <v>50</v>
      </c>
      <c r="BA196" s="224">
        <f t="shared" si="164"/>
        <v>49.999999999999979</v>
      </c>
      <c r="BB196" s="224">
        <f t="shared" si="165"/>
        <v>100</v>
      </c>
      <c r="BC196" s="224">
        <f t="shared" si="166"/>
        <v>0</v>
      </c>
      <c r="BD196" s="224">
        <f t="shared" si="167"/>
        <v>0</v>
      </c>
      <c r="BE196" s="224">
        <f t="shared" si="168"/>
        <v>0</v>
      </c>
      <c r="BF196" s="224">
        <f t="shared" si="158"/>
        <v>100</v>
      </c>
      <c r="BG196" s="224">
        <f t="shared" si="133"/>
        <v>16.936749230460407</v>
      </c>
      <c r="BH196" s="182">
        <f t="shared" si="116"/>
        <v>33.873117055221343</v>
      </c>
    </row>
    <row r="197" spans="1:60" ht="11.25" customHeight="1" x14ac:dyDescent="0.2">
      <c r="A197" s="236" t="s">
        <v>1448</v>
      </c>
      <c r="B197" s="97" t="s">
        <v>1449</v>
      </c>
      <c r="C197" s="215">
        <v>1.1599999999999999</v>
      </c>
      <c r="D197" s="216">
        <v>1.08</v>
      </c>
      <c r="E197" s="216">
        <v>1</v>
      </c>
      <c r="F197" s="216">
        <v>0.88</v>
      </c>
      <c r="G197" s="216">
        <v>0.72</v>
      </c>
      <c r="H197" s="216">
        <v>0.64</v>
      </c>
      <c r="I197" s="216">
        <v>0.56000000000000005</v>
      </c>
      <c r="J197" s="254">
        <v>0</v>
      </c>
      <c r="K197" s="228">
        <v>0</v>
      </c>
      <c r="L197" s="231">
        <v>0</v>
      </c>
      <c r="M197" s="231">
        <v>0</v>
      </c>
      <c r="N197" s="231">
        <v>0</v>
      </c>
      <c r="O197" s="231">
        <v>0</v>
      </c>
      <c r="P197" s="237"/>
      <c r="Q197" s="231">
        <v>0</v>
      </c>
      <c r="R197" s="227">
        <v>0</v>
      </c>
      <c r="S197" s="237"/>
      <c r="T197" s="266">
        <v>0</v>
      </c>
      <c r="U197" s="266">
        <v>0</v>
      </c>
      <c r="V197" s="229">
        <v>0</v>
      </c>
      <c r="W197" s="229">
        <v>0</v>
      </c>
      <c r="X197" s="229">
        <v>0</v>
      </c>
      <c r="Y197" s="229">
        <v>0</v>
      </c>
      <c r="Z197" s="229">
        <v>0</v>
      </c>
      <c r="AA197" s="229">
        <v>0</v>
      </c>
      <c r="AB197" s="229">
        <v>0</v>
      </c>
      <c r="AC197" s="229">
        <v>0</v>
      </c>
      <c r="AD197" s="229">
        <v>0</v>
      </c>
      <c r="AE197" s="229">
        <v>0</v>
      </c>
      <c r="AF197" s="223">
        <f t="shared" si="117"/>
        <v>6.0399999999999991</v>
      </c>
      <c r="AG197" s="224">
        <f t="shared" si="146"/>
        <v>7.4074074074073959</v>
      </c>
      <c r="AH197" s="224">
        <f t="shared" si="147"/>
        <v>8.0000000000000071</v>
      </c>
      <c r="AI197" s="224">
        <f t="shared" si="148"/>
        <v>13.636363636363647</v>
      </c>
      <c r="AJ197" s="224">
        <f t="shared" si="149"/>
        <v>22.222222222222232</v>
      </c>
      <c r="AK197" s="224">
        <f t="shared" si="150"/>
        <v>12.5</v>
      </c>
      <c r="AL197" s="224">
        <f t="shared" si="151"/>
        <v>14.285714285714279</v>
      </c>
      <c r="AM197" s="224" t="str">
        <f t="shared" si="152"/>
        <v>n/a</v>
      </c>
      <c r="AN197" s="224" t="str">
        <f t="shared" si="153"/>
        <v>n/a</v>
      </c>
      <c r="AO197" s="224" t="str">
        <f t="shared" si="154"/>
        <v>n/a</v>
      </c>
      <c r="AP197" s="224" t="str">
        <f t="shared" si="155"/>
        <v>n/a</v>
      </c>
      <c r="AQ197" s="224" t="str">
        <f t="shared" si="157"/>
        <v>n/a</v>
      </c>
      <c r="AR197" s="224" t="str">
        <f t="shared" si="156"/>
        <v>n/a</v>
      </c>
      <c r="AS197" s="224" t="str">
        <f t="shared" si="130"/>
        <v>n/a</v>
      </c>
      <c r="AT197" s="224" t="str">
        <f t="shared" si="131"/>
        <v>n/a</v>
      </c>
      <c r="AU197" s="224" t="str">
        <f t="shared" si="132"/>
        <v>n/a</v>
      </c>
      <c r="AV197" s="224" t="str">
        <f t="shared" si="159"/>
        <v>n/a</v>
      </c>
      <c r="AW197" s="224" t="str">
        <f t="shared" si="160"/>
        <v>n/a</v>
      </c>
      <c r="AX197" s="224" t="str">
        <f t="shared" si="161"/>
        <v>n/a</v>
      </c>
      <c r="AY197" s="224" t="str">
        <f t="shared" si="162"/>
        <v>n/a</v>
      </c>
      <c r="AZ197" s="224" t="str">
        <f t="shared" si="163"/>
        <v>n/a</v>
      </c>
      <c r="BA197" s="224" t="str">
        <f t="shared" si="164"/>
        <v>n/a</v>
      </c>
      <c r="BB197" s="224" t="str">
        <f t="shared" si="165"/>
        <v>n/a</v>
      </c>
      <c r="BC197" s="224" t="str">
        <f t="shared" si="166"/>
        <v>n/a</v>
      </c>
      <c r="BD197" s="224" t="str">
        <f t="shared" si="167"/>
        <v>n/a</v>
      </c>
      <c r="BE197" s="224" t="str">
        <f t="shared" si="168"/>
        <v>n/a</v>
      </c>
      <c r="BF197" s="224" t="str">
        <f t="shared" si="158"/>
        <v>n/a</v>
      </c>
      <c r="BG197" s="224">
        <f t="shared" si="133"/>
        <v>13.008617925284595</v>
      </c>
      <c r="BH197" s="182">
        <f t="shared" ref="BH197:BH259" si="169">STDEV(AG197:BF197)</f>
        <v>5.3597397122085972</v>
      </c>
    </row>
    <row r="198" spans="1:60" ht="11.25" customHeight="1" x14ac:dyDescent="0.2">
      <c r="A198" s="256" t="s">
        <v>1451</v>
      </c>
      <c r="B198" s="119" t="s">
        <v>1452</v>
      </c>
      <c r="C198" s="215">
        <v>0.51</v>
      </c>
      <c r="D198" s="216">
        <v>0.45</v>
      </c>
      <c r="E198" s="216">
        <v>0.41</v>
      </c>
      <c r="F198" s="216">
        <v>0.4</v>
      </c>
      <c r="G198" s="216">
        <v>0.3</v>
      </c>
      <c r="H198" s="231">
        <v>0</v>
      </c>
      <c r="I198" s="231">
        <v>0</v>
      </c>
      <c r="J198" s="254">
        <v>0</v>
      </c>
      <c r="K198" s="269">
        <v>0</v>
      </c>
      <c r="L198" s="255">
        <v>0</v>
      </c>
      <c r="M198" s="255">
        <v>0</v>
      </c>
      <c r="N198" s="255">
        <v>0</v>
      </c>
      <c r="O198" s="255">
        <v>0</v>
      </c>
      <c r="P198" s="270"/>
      <c r="Q198" s="255">
        <v>0</v>
      </c>
      <c r="R198" s="220">
        <v>0</v>
      </c>
      <c r="S198" s="270"/>
      <c r="T198" s="287">
        <v>0</v>
      </c>
      <c r="U198" s="287">
        <v>0</v>
      </c>
      <c r="V198" s="222">
        <v>0</v>
      </c>
      <c r="W198" s="222">
        <v>0</v>
      </c>
      <c r="X198" s="222">
        <v>0</v>
      </c>
      <c r="Y198" s="222">
        <v>0</v>
      </c>
      <c r="Z198" s="222">
        <v>0</v>
      </c>
      <c r="AA198" s="222">
        <v>0</v>
      </c>
      <c r="AB198" s="222">
        <v>0</v>
      </c>
      <c r="AC198" s="222">
        <v>0</v>
      </c>
      <c r="AD198" s="222">
        <v>0</v>
      </c>
      <c r="AE198" s="222">
        <v>0</v>
      </c>
      <c r="AF198" s="223">
        <f t="shared" si="117"/>
        <v>2.0699999999999998</v>
      </c>
      <c r="AG198" s="224">
        <f t="shared" si="146"/>
        <v>13.33333333333333</v>
      </c>
      <c r="AH198" s="224">
        <f t="shared" si="147"/>
        <v>9.7560975609756184</v>
      </c>
      <c r="AI198" s="224">
        <f t="shared" si="148"/>
        <v>2.4999999999999911</v>
      </c>
      <c r="AJ198" s="224">
        <f t="shared" si="149"/>
        <v>33.33333333333335</v>
      </c>
      <c r="AK198" s="224" t="str">
        <f t="shared" si="150"/>
        <v>n/a</v>
      </c>
      <c r="AL198" s="224" t="str">
        <f t="shared" si="151"/>
        <v>n/a</v>
      </c>
      <c r="AM198" s="224" t="str">
        <f t="shared" si="152"/>
        <v>n/a</v>
      </c>
      <c r="AN198" s="224" t="str">
        <f t="shared" si="153"/>
        <v>n/a</v>
      </c>
      <c r="AO198" s="224" t="str">
        <f t="shared" si="154"/>
        <v>n/a</v>
      </c>
      <c r="AP198" s="224" t="str">
        <f t="shared" si="155"/>
        <v>n/a</v>
      </c>
      <c r="AQ198" s="224" t="str">
        <f t="shared" si="157"/>
        <v>n/a</v>
      </c>
      <c r="AR198" s="224" t="str">
        <f t="shared" si="156"/>
        <v>n/a</v>
      </c>
      <c r="AS198" s="224" t="str">
        <f t="shared" si="130"/>
        <v>n/a</v>
      </c>
      <c r="AT198" s="224" t="str">
        <f t="shared" si="131"/>
        <v>n/a</v>
      </c>
      <c r="AU198" s="224" t="str">
        <f t="shared" si="132"/>
        <v>n/a</v>
      </c>
      <c r="AV198" s="224" t="str">
        <f t="shared" si="159"/>
        <v>n/a</v>
      </c>
      <c r="AW198" s="224" t="str">
        <f t="shared" si="160"/>
        <v>n/a</v>
      </c>
      <c r="AX198" s="224" t="str">
        <f t="shared" si="161"/>
        <v>n/a</v>
      </c>
      <c r="AY198" s="224" t="str">
        <f t="shared" si="162"/>
        <v>n/a</v>
      </c>
      <c r="AZ198" s="224" t="str">
        <f t="shared" si="163"/>
        <v>n/a</v>
      </c>
      <c r="BA198" s="224" t="str">
        <f t="shared" si="164"/>
        <v>n/a</v>
      </c>
      <c r="BB198" s="224" t="str">
        <f t="shared" si="165"/>
        <v>n/a</v>
      </c>
      <c r="BC198" s="224" t="str">
        <f t="shared" si="166"/>
        <v>n/a</v>
      </c>
      <c r="BD198" s="224" t="str">
        <f t="shared" si="167"/>
        <v>n/a</v>
      </c>
      <c r="BE198" s="224" t="str">
        <f t="shared" si="168"/>
        <v>n/a</v>
      </c>
      <c r="BF198" s="224" t="str">
        <f t="shared" si="158"/>
        <v>n/a</v>
      </c>
      <c r="BG198" s="224">
        <f t="shared" si="133"/>
        <v>14.730691056910572</v>
      </c>
      <c r="BH198" s="182">
        <f t="shared" si="169"/>
        <v>13.195293257466011</v>
      </c>
    </row>
    <row r="199" spans="1:60" ht="11.25" customHeight="1" x14ac:dyDescent="0.2">
      <c r="A199" s="127" t="s">
        <v>1855</v>
      </c>
      <c r="B199" s="97" t="s">
        <v>277</v>
      </c>
      <c r="C199" s="215">
        <v>0.57499999999999996</v>
      </c>
      <c r="D199" s="216">
        <v>0.56499999999999995</v>
      </c>
      <c r="E199" s="216">
        <v>0.55500000000000005</v>
      </c>
      <c r="F199" s="216">
        <v>0.52500000000000002</v>
      </c>
      <c r="G199" s="216">
        <v>0.44500000000000001</v>
      </c>
      <c r="H199" s="216">
        <v>0.38500000000000001</v>
      </c>
      <c r="I199" s="216">
        <v>0.375</v>
      </c>
      <c r="J199" s="217">
        <v>0.36499999999999999</v>
      </c>
      <c r="K199" s="217">
        <v>0.34</v>
      </c>
      <c r="L199" s="216">
        <v>0.315</v>
      </c>
      <c r="M199" s="216">
        <v>0.30499999999999999</v>
      </c>
      <c r="N199" s="216">
        <v>0.29499999999999998</v>
      </c>
      <c r="O199" s="216">
        <v>0.28875000000000001</v>
      </c>
      <c r="P199" s="226"/>
      <c r="Q199" s="231">
        <v>0.28499999999999998</v>
      </c>
      <c r="R199" s="232">
        <v>0.28249999999999997</v>
      </c>
      <c r="S199" s="226"/>
      <c r="T199" s="260">
        <v>0.27679999999999999</v>
      </c>
      <c r="U199" s="260">
        <v>0.27100000000000002</v>
      </c>
      <c r="V199" s="202">
        <v>0.2606</v>
      </c>
      <c r="W199" s="202">
        <v>0.2422</v>
      </c>
      <c r="X199" s="202">
        <v>0.221</v>
      </c>
      <c r="Y199" s="202">
        <v>0.2</v>
      </c>
      <c r="Z199" s="202">
        <v>0.17899999999999999</v>
      </c>
      <c r="AA199" s="202">
        <v>0.15260000000000001</v>
      </c>
      <c r="AB199" s="202">
        <v>0.121</v>
      </c>
      <c r="AC199" s="202">
        <v>8.9399999999999993E-2</v>
      </c>
      <c r="AD199" s="202">
        <v>3.6799999999999999E-2</v>
      </c>
      <c r="AE199" s="202">
        <v>0</v>
      </c>
      <c r="AF199" s="223">
        <f t="shared" ref="AF199:AF262" si="170">SUM(C199:AE199)</f>
        <v>7.9516500000000008</v>
      </c>
      <c r="AG199" s="224">
        <f t="shared" si="146"/>
        <v>1.7699115044247815</v>
      </c>
      <c r="AH199" s="224">
        <f t="shared" si="147"/>
        <v>1.8018018018017834</v>
      </c>
      <c r="AI199" s="224">
        <f t="shared" si="148"/>
        <v>5.7142857142857162</v>
      </c>
      <c r="AJ199" s="224">
        <f t="shared" si="149"/>
        <v>17.977528089887642</v>
      </c>
      <c r="AK199" s="224">
        <f t="shared" si="150"/>
        <v>15.58441558441559</v>
      </c>
      <c r="AL199" s="224">
        <f t="shared" si="151"/>
        <v>2.6666666666666616</v>
      </c>
      <c r="AM199" s="224">
        <f t="shared" si="152"/>
        <v>2.7397260273972712</v>
      </c>
      <c r="AN199" s="224">
        <f t="shared" si="153"/>
        <v>7.3529411764705843</v>
      </c>
      <c r="AO199" s="224">
        <f t="shared" si="154"/>
        <v>7.9365079365079527</v>
      </c>
      <c r="AP199" s="224">
        <f t="shared" si="155"/>
        <v>3.2786885245901676</v>
      </c>
      <c r="AQ199" s="224">
        <f t="shared" si="157"/>
        <v>3.3898305084745894</v>
      </c>
      <c r="AR199" s="224">
        <f t="shared" si="156"/>
        <v>2.1645021645021467</v>
      </c>
      <c r="AS199" s="224">
        <f t="shared" ref="AS199:AS262" si="171">IF(ISERROR((O199/Q199-1)*100),"n/a",(O199/Q199-1)*100)</f>
        <v>1.3157894736842257</v>
      </c>
      <c r="AT199" s="224">
        <f t="shared" ref="AT199:AT262" si="172">IF(ISERROR((Q199/R199-1)*100),"n/a",(Q199/R199-1)*100)</f>
        <v>0.88495575221239076</v>
      </c>
      <c r="AU199" s="224">
        <f t="shared" ref="AU199:AU262" si="173">IF(ISERROR((R199/T199-1)*100),"n/a",(R199/T199-1)*100)</f>
        <v>2.0592485549132844</v>
      </c>
      <c r="AV199" s="224">
        <f t="shared" si="159"/>
        <v>2.1402214022140154</v>
      </c>
      <c r="AW199" s="224">
        <f t="shared" si="160"/>
        <v>3.9907904834996177</v>
      </c>
      <c r="AX199" s="224">
        <f t="shared" si="161"/>
        <v>7.597027250206434</v>
      </c>
      <c r="AY199" s="224">
        <f t="shared" si="162"/>
        <v>9.5927601809954623</v>
      </c>
      <c r="AZ199" s="224">
        <f t="shared" si="163"/>
        <v>10.499999999999998</v>
      </c>
      <c r="BA199" s="224">
        <f t="shared" si="164"/>
        <v>11.73184357541901</v>
      </c>
      <c r="BB199" s="224">
        <f t="shared" si="165"/>
        <v>17.300131061598933</v>
      </c>
      <c r="BC199" s="224">
        <f t="shared" si="166"/>
        <v>26.115702479338854</v>
      </c>
      <c r="BD199" s="224">
        <f t="shared" si="167"/>
        <v>35.34675615212528</v>
      </c>
      <c r="BE199" s="224">
        <f t="shared" si="168"/>
        <v>142.93478260869566</v>
      </c>
      <c r="BF199" s="224" t="str">
        <f t="shared" si="158"/>
        <v>n/a</v>
      </c>
      <c r="BG199" s="224">
        <f t="shared" ref="BG199:BG262" si="174">AVERAGE(AG199:BF199)</f>
        <v>13.755472586973124</v>
      </c>
      <c r="BH199" s="182">
        <f t="shared" si="169"/>
        <v>28.224784156584164</v>
      </c>
    </row>
    <row r="200" spans="1:60" ht="11.25" customHeight="1" x14ac:dyDescent="0.2">
      <c r="A200" s="233" t="s">
        <v>278</v>
      </c>
      <c r="B200" s="240" t="s">
        <v>279</v>
      </c>
      <c r="C200" s="215">
        <v>2.6</v>
      </c>
      <c r="D200" s="216">
        <v>2.2799999999999998</v>
      </c>
      <c r="E200" s="216">
        <v>2.12</v>
      </c>
      <c r="F200" s="216">
        <v>2.04</v>
      </c>
      <c r="G200" s="216">
        <v>1.92</v>
      </c>
      <c r="H200" s="216">
        <v>1.88</v>
      </c>
      <c r="I200" s="216">
        <v>1.84</v>
      </c>
      <c r="J200" s="217">
        <v>1.64</v>
      </c>
      <c r="K200" s="217">
        <v>1.48</v>
      </c>
      <c r="L200" s="241">
        <v>1.4</v>
      </c>
      <c r="M200" s="241">
        <v>1.32</v>
      </c>
      <c r="N200" s="241">
        <v>1.1000000000000001</v>
      </c>
      <c r="O200" s="241">
        <v>0.92</v>
      </c>
      <c r="P200" s="249" t="s">
        <v>1740</v>
      </c>
      <c r="Q200" s="241">
        <v>0.8</v>
      </c>
      <c r="R200" s="242">
        <v>0.7</v>
      </c>
      <c r="S200" s="249"/>
      <c r="T200" s="267">
        <v>0.62</v>
      </c>
      <c r="U200" s="267">
        <v>0.56000000000000005</v>
      </c>
      <c r="V200" s="244">
        <v>0.52</v>
      </c>
      <c r="W200" s="244">
        <v>0.46</v>
      </c>
      <c r="X200" s="244">
        <v>0.4</v>
      </c>
      <c r="Y200" s="244">
        <v>0.35</v>
      </c>
      <c r="Z200" s="244">
        <v>0.32</v>
      </c>
      <c r="AA200" s="244">
        <v>0.28999999999999998</v>
      </c>
      <c r="AB200" s="244">
        <v>0.27</v>
      </c>
      <c r="AC200" s="244">
        <v>0.26</v>
      </c>
      <c r="AD200" s="244">
        <v>0.24</v>
      </c>
      <c r="AE200" s="244">
        <v>0.21</v>
      </c>
      <c r="AF200" s="223">
        <f t="shared" si="170"/>
        <v>28.540000000000003</v>
      </c>
      <c r="AG200" s="224">
        <f t="shared" si="146"/>
        <v>14.035087719298268</v>
      </c>
      <c r="AH200" s="224">
        <f t="shared" si="147"/>
        <v>7.5471698113207308</v>
      </c>
      <c r="AI200" s="224">
        <f t="shared" si="148"/>
        <v>3.9215686274509887</v>
      </c>
      <c r="AJ200" s="224">
        <f t="shared" si="149"/>
        <v>6.25</v>
      </c>
      <c r="AK200" s="224">
        <f t="shared" si="150"/>
        <v>2.1276595744680771</v>
      </c>
      <c r="AL200" s="224">
        <f t="shared" si="151"/>
        <v>2.1739130434782483</v>
      </c>
      <c r="AM200" s="224">
        <f t="shared" si="152"/>
        <v>12.195121951219523</v>
      </c>
      <c r="AN200" s="224">
        <f t="shared" si="153"/>
        <v>10.810810810810811</v>
      </c>
      <c r="AO200" s="224">
        <f t="shared" si="154"/>
        <v>5.7142857142857162</v>
      </c>
      <c r="AP200" s="224">
        <f t="shared" si="155"/>
        <v>6.0606060606060552</v>
      </c>
      <c r="AQ200" s="224">
        <f t="shared" si="157"/>
        <v>19.999999999999996</v>
      </c>
      <c r="AR200" s="224">
        <f t="shared" si="156"/>
        <v>19.565217391304344</v>
      </c>
      <c r="AS200" s="224">
        <f t="shared" si="171"/>
        <v>14.999999999999991</v>
      </c>
      <c r="AT200" s="224">
        <f t="shared" si="172"/>
        <v>14.285714285714302</v>
      </c>
      <c r="AU200" s="224">
        <f t="shared" si="173"/>
        <v>12.903225806451601</v>
      </c>
      <c r="AV200" s="224">
        <f t="shared" si="159"/>
        <v>10.714285714285698</v>
      </c>
      <c r="AW200" s="224">
        <f t="shared" si="160"/>
        <v>7.6923076923077094</v>
      </c>
      <c r="AX200" s="224">
        <f t="shared" si="161"/>
        <v>13.043478260869556</v>
      </c>
      <c r="AY200" s="224">
        <f t="shared" si="162"/>
        <v>14.999999999999991</v>
      </c>
      <c r="AZ200" s="224">
        <f t="shared" si="163"/>
        <v>14.285714285714302</v>
      </c>
      <c r="BA200" s="224">
        <f t="shared" si="164"/>
        <v>9.375</v>
      </c>
      <c r="BB200" s="224">
        <f t="shared" si="165"/>
        <v>10.344827586206918</v>
      </c>
      <c r="BC200" s="224">
        <f t="shared" si="166"/>
        <v>7.4074074074073959</v>
      </c>
      <c r="BD200" s="224">
        <f t="shared" si="167"/>
        <v>3.8461538461538547</v>
      </c>
      <c r="BE200" s="224">
        <f t="shared" si="168"/>
        <v>8.3333333333333481</v>
      </c>
      <c r="BF200" s="224">
        <f t="shared" si="158"/>
        <v>14.285714285714279</v>
      </c>
      <c r="BG200" s="224">
        <f t="shared" si="174"/>
        <v>10.266100123400065</v>
      </c>
      <c r="BH200" s="182">
        <f t="shared" si="169"/>
        <v>4.9073489489161704</v>
      </c>
    </row>
    <row r="201" spans="1:60" ht="11.25" customHeight="1" x14ac:dyDescent="0.2">
      <c r="A201" s="203" t="s">
        <v>1856</v>
      </c>
      <c r="B201" s="119" t="s">
        <v>281</v>
      </c>
      <c r="C201" s="215">
        <v>3.4</v>
      </c>
      <c r="D201" s="216">
        <v>3.32</v>
      </c>
      <c r="E201" s="216">
        <v>3.24</v>
      </c>
      <c r="F201" s="216">
        <v>3.16</v>
      </c>
      <c r="G201" s="216">
        <v>3.1</v>
      </c>
      <c r="H201" s="216">
        <v>3.06</v>
      </c>
      <c r="I201" s="216">
        <v>2.96</v>
      </c>
      <c r="J201" s="217">
        <v>2.86</v>
      </c>
      <c r="K201" s="230">
        <v>2.76</v>
      </c>
      <c r="L201" s="216">
        <v>2.68</v>
      </c>
      <c r="M201" s="216">
        <v>2.6</v>
      </c>
      <c r="N201" s="216">
        <v>2.52</v>
      </c>
      <c r="O201" s="216">
        <v>2.46</v>
      </c>
      <c r="P201" s="226"/>
      <c r="Q201" s="216">
        <v>2.42</v>
      </c>
      <c r="R201" s="232">
        <v>2.4</v>
      </c>
      <c r="S201" s="226"/>
      <c r="T201" s="223">
        <v>2.38</v>
      </c>
      <c r="U201" s="202">
        <v>2.36</v>
      </c>
      <c r="V201" s="202">
        <v>2.34</v>
      </c>
      <c r="W201" s="202">
        <v>2.3199999999999998</v>
      </c>
      <c r="X201" s="202">
        <v>2.2999999999999998</v>
      </c>
      <c r="Y201" s="202">
        <v>2.2799999999999998</v>
      </c>
      <c r="Z201" s="202">
        <v>2.2599999999999998</v>
      </c>
      <c r="AA201" s="202">
        <v>2.2400000000000002</v>
      </c>
      <c r="AB201" s="202">
        <v>2.2200000000000002</v>
      </c>
      <c r="AC201" s="202">
        <v>2.2000000000000002</v>
      </c>
      <c r="AD201" s="202">
        <v>2.1800000000000002</v>
      </c>
      <c r="AE201" s="202">
        <v>2.14</v>
      </c>
      <c r="AF201" s="223">
        <f t="shared" si="170"/>
        <v>70.160000000000011</v>
      </c>
      <c r="AG201" s="224">
        <f t="shared" si="146"/>
        <v>2.4096385542168752</v>
      </c>
      <c r="AH201" s="224">
        <f t="shared" si="147"/>
        <v>2.4691358024691246</v>
      </c>
      <c r="AI201" s="224">
        <f t="shared" si="148"/>
        <v>2.5316455696202445</v>
      </c>
      <c r="AJ201" s="224">
        <f t="shared" si="149"/>
        <v>1.9354838709677358</v>
      </c>
      <c r="AK201" s="224">
        <f t="shared" si="150"/>
        <v>1.3071895424836555</v>
      </c>
      <c r="AL201" s="224">
        <f t="shared" si="151"/>
        <v>3.3783783783783772</v>
      </c>
      <c r="AM201" s="224">
        <f t="shared" si="152"/>
        <v>3.4965034965035002</v>
      </c>
      <c r="AN201" s="224">
        <f t="shared" si="153"/>
        <v>3.6231884057970953</v>
      </c>
      <c r="AO201" s="224">
        <f t="shared" si="154"/>
        <v>2.9850746268656581</v>
      </c>
      <c r="AP201" s="224">
        <f t="shared" si="155"/>
        <v>3.0769230769230882</v>
      </c>
      <c r="AQ201" s="224">
        <f t="shared" si="157"/>
        <v>3.1746031746031855</v>
      </c>
      <c r="AR201" s="224">
        <f t="shared" si="156"/>
        <v>2.4390243902439046</v>
      </c>
      <c r="AS201" s="224">
        <f t="shared" si="171"/>
        <v>1.6528925619834656</v>
      </c>
      <c r="AT201" s="224">
        <f t="shared" si="172"/>
        <v>0.83333333333333037</v>
      </c>
      <c r="AU201" s="224">
        <f t="shared" si="173"/>
        <v>0.84033613445377853</v>
      </c>
      <c r="AV201" s="224">
        <f t="shared" si="159"/>
        <v>0.84745762711864181</v>
      </c>
      <c r="AW201" s="224">
        <f t="shared" si="160"/>
        <v>0.85470085470085166</v>
      </c>
      <c r="AX201" s="224">
        <f t="shared" si="161"/>
        <v>0.86206896551723755</v>
      </c>
      <c r="AY201" s="224">
        <f t="shared" si="162"/>
        <v>0.86956521739129933</v>
      </c>
      <c r="AZ201" s="224">
        <f t="shared" si="163"/>
        <v>0.87719298245614308</v>
      </c>
      <c r="BA201" s="224">
        <f t="shared" si="164"/>
        <v>0.88495575221239076</v>
      </c>
      <c r="BB201" s="224">
        <f t="shared" si="165"/>
        <v>0.89285714285711748</v>
      </c>
      <c r="BC201" s="224">
        <f t="shared" si="166"/>
        <v>0.9009009009008917</v>
      </c>
      <c r="BD201" s="224">
        <f t="shared" si="167"/>
        <v>0.90909090909090384</v>
      </c>
      <c r="BE201" s="224">
        <f t="shared" si="168"/>
        <v>0.91743119266054496</v>
      </c>
      <c r="BF201" s="224">
        <f t="shared" si="158"/>
        <v>1.8691588785046731</v>
      </c>
      <c r="BG201" s="224">
        <f t="shared" si="174"/>
        <v>1.801489667009758</v>
      </c>
      <c r="BH201" s="182">
        <f t="shared" si="169"/>
        <v>1.0190798364661837</v>
      </c>
    </row>
    <row r="202" spans="1:60" ht="11.25" customHeight="1" x14ac:dyDescent="0.2">
      <c r="A202" s="236" t="s">
        <v>791</v>
      </c>
      <c r="B202" s="97" t="s">
        <v>792</v>
      </c>
      <c r="C202" s="215">
        <v>1.22</v>
      </c>
      <c r="D202" s="216">
        <v>1.06</v>
      </c>
      <c r="E202" s="216">
        <v>1</v>
      </c>
      <c r="F202" s="216">
        <v>0.9</v>
      </c>
      <c r="G202" s="216">
        <v>0.75</v>
      </c>
      <c r="H202" s="216">
        <v>0.72</v>
      </c>
      <c r="I202" s="216">
        <v>0.62</v>
      </c>
      <c r="J202" s="217">
        <v>0.47</v>
      </c>
      <c r="K202" s="223">
        <v>0.44</v>
      </c>
      <c r="L202" s="216">
        <v>0.41</v>
      </c>
      <c r="M202" s="216">
        <v>0.26250000000000001</v>
      </c>
      <c r="N202" s="254">
        <v>0.21</v>
      </c>
      <c r="O202" s="254">
        <v>0.21</v>
      </c>
      <c r="P202" s="217"/>
      <c r="Q202" s="231">
        <v>0.21</v>
      </c>
      <c r="R202" s="228">
        <v>0.21</v>
      </c>
      <c r="S202" s="217"/>
      <c r="T202" s="228">
        <v>0.21</v>
      </c>
      <c r="U202" s="238">
        <v>0.21</v>
      </c>
      <c r="V202" s="229">
        <v>0.21</v>
      </c>
      <c r="W202" s="202">
        <v>0.21</v>
      </c>
      <c r="X202" s="202">
        <v>0.18</v>
      </c>
      <c r="Y202" s="202">
        <v>0.14000000000000001</v>
      </c>
      <c r="Z202" s="229">
        <v>0</v>
      </c>
      <c r="AA202" s="229">
        <v>0</v>
      </c>
      <c r="AB202" s="229">
        <v>0</v>
      </c>
      <c r="AC202" s="229">
        <v>0</v>
      </c>
      <c r="AD202" s="229">
        <v>0</v>
      </c>
      <c r="AE202" s="229">
        <v>0</v>
      </c>
      <c r="AF202" s="223">
        <f t="shared" si="170"/>
        <v>9.852500000000008</v>
      </c>
      <c r="AG202" s="224">
        <f t="shared" si="146"/>
        <v>15.094339622641506</v>
      </c>
      <c r="AH202" s="224">
        <f t="shared" si="147"/>
        <v>6.0000000000000053</v>
      </c>
      <c r="AI202" s="224">
        <f t="shared" si="148"/>
        <v>11.111111111111116</v>
      </c>
      <c r="AJ202" s="224">
        <f t="shared" si="149"/>
        <v>19.999999999999996</v>
      </c>
      <c r="AK202" s="224">
        <f t="shared" si="150"/>
        <v>4.1666666666666741</v>
      </c>
      <c r="AL202" s="224">
        <f t="shared" si="151"/>
        <v>16.129032258064502</v>
      </c>
      <c r="AM202" s="224">
        <f t="shared" si="152"/>
        <v>31.914893617021288</v>
      </c>
      <c r="AN202" s="224">
        <f t="shared" si="153"/>
        <v>6.8181818181818121</v>
      </c>
      <c r="AO202" s="224">
        <f t="shared" si="154"/>
        <v>7.3170731707317138</v>
      </c>
      <c r="AP202" s="224">
        <f t="shared" si="155"/>
        <v>56.190476190476168</v>
      </c>
      <c r="AQ202" s="224">
        <f t="shared" si="157"/>
        <v>25</v>
      </c>
      <c r="AR202" s="224">
        <f t="shared" si="156"/>
        <v>0</v>
      </c>
      <c r="AS202" s="224">
        <f t="shared" si="171"/>
        <v>0</v>
      </c>
      <c r="AT202" s="224">
        <f t="shared" si="172"/>
        <v>0</v>
      </c>
      <c r="AU202" s="224">
        <f t="shared" si="173"/>
        <v>0</v>
      </c>
      <c r="AV202" s="224">
        <f t="shared" si="159"/>
        <v>0</v>
      </c>
      <c r="AW202" s="224">
        <f t="shared" si="160"/>
        <v>0</v>
      </c>
      <c r="AX202" s="224">
        <f t="shared" si="161"/>
        <v>0</v>
      </c>
      <c r="AY202" s="224">
        <f t="shared" si="162"/>
        <v>16.666666666666675</v>
      </c>
      <c r="AZ202" s="224">
        <f t="shared" si="163"/>
        <v>28.571428571428559</v>
      </c>
      <c r="BA202" s="224" t="str">
        <f t="shared" si="164"/>
        <v>n/a</v>
      </c>
      <c r="BB202" s="224" t="str">
        <f t="shared" si="165"/>
        <v>n/a</v>
      </c>
      <c r="BC202" s="224" t="str">
        <f t="shared" si="166"/>
        <v>n/a</v>
      </c>
      <c r="BD202" s="224" t="str">
        <f t="shared" si="167"/>
        <v>n/a</v>
      </c>
      <c r="BE202" s="224" t="str">
        <f t="shared" si="168"/>
        <v>n/a</v>
      </c>
      <c r="BF202" s="224" t="str">
        <f t="shared" si="158"/>
        <v>n/a</v>
      </c>
      <c r="BG202" s="224">
        <f t="shared" si="174"/>
        <v>12.248993484649501</v>
      </c>
      <c r="BH202" s="182">
        <f t="shared" si="169"/>
        <v>14.616334345519206</v>
      </c>
    </row>
    <row r="203" spans="1:60" ht="11.25" customHeight="1" x14ac:dyDescent="0.2">
      <c r="A203" s="233" t="s">
        <v>1857</v>
      </c>
      <c r="B203" s="240" t="s">
        <v>283</v>
      </c>
      <c r="C203" s="215">
        <v>1.24</v>
      </c>
      <c r="D203" s="216">
        <v>1.21</v>
      </c>
      <c r="E203" s="216">
        <v>1.2</v>
      </c>
      <c r="F203" s="216">
        <v>1.1499999999999999</v>
      </c>
      <c r="G203" s="216">
        <v>1.1000000000000001</v>
      </c>
      <c r="H203" s="216">
        <v>1.04</v>
      </c>
      <c r="I203" s="216">
        <v>1</v>
      </c>
      <c r="J203" s="217">
        <v>0.94</v>
      </c>
      <c r="K203" s="251">
        <v>0.88</v>
      </c>
      <c r="L203" s="216">
        <v>0.82</v>
      </c>
      <c r="M203" s="231">
        <v>0.8</v>
      </c>
      <c r="N203" s="216">
        <v>0.77</v>
      </c>
      <c r="O203" s="231">
        <v>0.76</v>
      </c>
      <c r="P203" s="226"/>
      <c r="Q203" s="216">
        <v>0.73</v>
      </c>
      <c r="R203" s="227">
        <v>0.72</v>
      </c>
      <c r="S203" s="226"/>
      <c r="T203" s="223">
        <v>0.69</v>
      </c>
      <c r="U203" s="202">
        <v>0.68</v>
      </c>
      <c r="V203" s="202">
        <v>0.67</v>
      </c>
      <c r="W203" s="202">
        <v>0.64</v>
      </c>
      <c r="X203" s="202">
        <v>0.6</v>
      </c>
      <c r="Y203" s="202">
        <v>0.5</v>
      </c>
      <c r="Z203" s="202">
        <v>0.41499999999999998</v>
      </c>
      <c r="AA203" s="202">
        <v>0.375</v>
      </c>
      <c r="AB203" s="202">
        <v>0.32</v>
      </c>
      <c r="AC203" s="202">
        <v>0.27500000000000002</v>
      </c>
      <c r="AD203" s="202">
        <v>0.23</v>
      </c>
      <c r="AE203" s="202">
        <v>0.19</v>
      </c>
      <c r="AF203" s="223">
        <f t="shared" si="170"/>
        <v>19.945000000000004</v>
      </c>
      <c r="AG203" s="224">
        <f t="shared" si="146"/>
        <v>2.4793388429751984</v>
      </c>
      <c r="AH203" s="224">
        <f t="shared" si="147"/>
        <v>0.83333333333333037</v>
      </c>
      <c r="AI203" s="224">
        <f t="shared" si="148"/>
        <v>4.3478260869565188</v>
      </c>
      <c r="AJ203" s="224">
        <f t="shared" si="149"/>
        <v>4.5454545454545192</v>
      </c>
      <c r="AK203" s="224">
        <f t="shared" si="150"/>
        <v>5.7692307692307709</v>
      </c>
      <c r="AL203" s="224">
        <f t="shared" si="151"/>
        <v>4.0000000000000036</v>
      </c>
      <c r="AM203" s="224">
        <f t="shared" si="152"/>
        <v>6.3829787234042534</v>
      </c>
      <c r="AN203" s="224">
        <f t="shared" si="153"/>
        <v>6.8181818181818121</v>
      </c>
      <c r="AO203" s="224">
        <f t="shared" si="154"/>
        <v>7.3170731707317138</v>
      </c>
      <c r="AP203" s="224">
        <f t="shared" si="155"/>
        <v>2.4999999999999911</v>
      </c>
      <c r="AQ203" s="224">
        <f t="shared" si="157"/>
        <v>3.8961038961039085</v>
      </c>
      <c r="AR203" s="224">
        <f t="shared" si="156"/>
        <v>1.3157894736842035</v>
      </c>
      <c r="AS203" s="224">
        <f t="shared" si="171"/>
        <v>4.1095890410958846</v>
      </c>
      <c r="AT203" s="224">
        <f t="shared" si="172"/>
        <v>1.388888888888884</v>
      </c>
      <c r="AU203" s="224">
        <f t="shared" si="173"/>
        <v>4.3478260869565188</v>
      </c>
      <c r="AV203" s="224">
        <f t="shared" si="159"/>
        <v>1.4705882352941124</v>
      </c>
      <c r="AW203" s="224">
        <f t="shared" si="160"/>
        <v>1.4925373134328401</v>
      </c>
      <c r="AX203" s="224">
        <f t="shared" si="161"/>
        <v>4.6875</v>
      </c>
      <c r="AY203" s="224">
        <f t="shared" si="162"/>
        <v>6.6666666666666652</v>
      </c>
      <c r="AZ203" s="224">
        <f t="shared" si="163"/>
        <v>19.999999999999996</v>
      </c>
      <c r="BA203" s="224">
        <f t="shared" si="164"/>
        <v>20.481927710843383</v>
      </c>
      <c r="BB203" s="224">
        <f t="shared" si="165"/>
        <v>10.666666666666668</v>
      </c>
      <c r="BC203" s="224">
        <f t="shared" si="166"/>
        <v>17.1875</v>
      </c>
      <c r="BD203" s="224">
        <f t="shared" si="167"/>
        <v>16.36363636363636</v>
      </c>
      <c r="BE203" s="224">
        <f t="shared" si="168"/>
        <v>19.565217391304344</v>
      </c>
      <c r="BF203" s="224">
        <f t="shared" si="158"/>
        <v>21.052631578947366</v>
      </c>
      <c r="BG203" s="224">
        <f t="shared" si="174"/>
        <v>7.6802494847611253</v>
      </c>
      <c r="BH203" s="182">
        <f t="shared" si="169"/>
        <v>6.8028948368694913</v>
      </c>
    </row>
    <row r="204" spans="1:60" ht="11.25" customHeight="1" x14ac:dyDescent="0.2">
      <c r="A204" s="225" t="s">
        <v>1858</v>
      </c>
      <c r="B204" s="97" t="s">
        <v>794</v>
      </c>
      <c r="C204" s="215">
        <v>5.75</v>
      </c>
      <c r="D204" s="216">
        <v>5.21</v>
      </c>
      <c r="E204" s="216">
        <v>5.0199999999999996</v>
      </c>
      <c r="F204" s="216">
        <v>4.55</v>
      </c>
      <c r="G204" s="216">
        <v>3.27</v>
      </c>
      <c r="H204" s="216">
        <v>3.04</v>
      </c>
      <c r="I204" s="216">
        <v>2.91</v>
      </c>
      <c r="J204" s="217">
        <v>2.64</v>
      </c>
      <c r="K204" s="217">
        <v>2.52</v>
      </c>
      <c r="L204" s="216">
        <v>2.44</v>
      </c>
      <c r="M204" s="216">
        <v>2.34</v>
      </c>
      <c r="N204" s="216">
        <v>2.2200000000000002</v>
      </c>
      <c r="O204" s="216">
        <v>2.14</v>
      </c>
      <c r="P204" s="226"/>
      <c r="Q204" s="216">
        <v>2.1</v>
      </c>
      <c r="R204" s="227">
        <v>2.08</v>
      </c>
      <c r="S204" s="226"/>
      <c r="T204" s="261">
        <v>2.08</v>
      </c>
      <c r="U204" s="261">
        <v>2.08</v>
      </c>
      <c r="V204" s="202">
        <v>2.08</v>
      </c>
      <c r="W204" s="202">
        <v>2</v>
      </c>
      <c r="X204" s="202">
        <v>1.96</v>
      </c>
      <c r="Y204" s="202">
        <v>1.94</v>
      </c>
      <c r="Z204" s="202">
        <v>1.92</v>
      </c>
      <c r="AA204" s="202">
        <v>1.9</v>
      </c>
      <c r="AB204" s="202">
        <v>1.88</v>
      </c>
      <c r="AC204" s="202">
        <v>1.8</v>
      </c>
      <c r="AD204" s="202">
        <v>1.58</v>
      </c>
      <c r="AE204" s="202">
        <v>1.48</v>
      </c>
      <c r="AF204" s="223">
        <f t="shared" si="170"/>
        <v>70.929999999999993</v>
      </c>
      <c r="AG204" s="224">
        <f t="shared" si="146"/>
        <v>10.364683301343568</v>
      </c>
      <c r="AH204" s="224">
        <f t="shared" si="147"/>
        <v>3.7848605577689431</v>
      </c>
      <c r="AI204" s="224">
        <f t="shared" si="148"/>
        <v>10.329670329670314</v>
      </c>
      <c r="AJ204" s="224">
        <f t="shared" si="149"/>
        <v>39.14373088685015</v>
      </c>
      <c r="AK204" s="224">
        <f t="shared" si="150"/>
        <v>7.5657894736842035</v>
      </c>
      <c r="AL204" s="224">
        <f t="shared" si="151"/>
        <v>4.4673539518900407</v>
      </c>
      <c r="AM204" s="224">
        <f t="shared" si="152"/>
        <v>10.22727272727273</v>
      </c>
      <c r="AN204" s="224">
        <f t="shared" si="153"/>
        <v>4.7619047619047672</v>
      </c>
      <c r="AO204" s="224">
        <f t="shared" si="154"/>
        <v>3.2786885245901676</v>
      </c>
      <c r="AP204" s="224">
        <f t="shared" si="155"/>
        <v>4.2735042735042805</v>
      </c>
      <c r="AQ204" s="224">
        <f t="shared" si="157"/>
        <v>5.4054054054053946</v>
      </c>
      <c r="AR204" s="224">
        <f t="shared" si="156"/>
        <v>3.7383177570093462</v>
      </c>
      <c r="AS204" s="224">
        <f t="shared" si="171"/>
        <v>1.904761904761898</v>
      </c>
      <c r="AT204" s="224">
        <f t="shared" si="172"/>
        <v>0.96153846153845812</v>
      </c>
      <c r="AU204" s="224">
        <f t="shared" si="173"/>
        <v>0</v>
      </c>
      <c r="AV204" s="224">
        <f t="shared" si="159"/>
        <v>0</v>
      </c>
      <c r="AW204" s="224">
        <f t="shared" si="160"/>
        <v>0</v>
      </c>
      <c r="AX204" s="224">
        <f t="shared" si="161"/>
        <v>4.0000000000000036</v>
      </c>
      <c r="AY204" s="224">
        <f t="shared" si="162"/>
        <v>2.0408163265306145</v>
      </c>
      <c r="AZ204" s="224">
        <f t="shared" si="163"/>
        <v>1.0309278350515427</v>
      </c>
      <c r="BA204" s="224">
        <f t="shared" si="164"/>
        <v>1.0416666666666741</v>
      </c>
      <c r="BB204" s="224">
        <f t="shared" si="165"/>
        <v>1.0526315789473717</v>
      </c>
      <c r="BC204" s="224">
        <f t="shared" si="166"/>
        <v>1.0638297872340496</v>
      </c>
      <c r="BD204" s="224">
        <f t="shared" si="167"/>
        <v>4.4444444444444287</v>
      </c>
      <c r="BE204" s="224">
        <f t="shared" si="168"/>
        <v>13.924050632911399</v>
      </c>
      <c r="BF204" s="224">
        <f t="shared" si="158"/>
        <v>6.7567567567567544</v>
      </c>
      <c r="BG204" s="224">
        <f t="shared" si="174"/>
        <v>5.5985617825283498</v>
      </c>
      <c r="BH204" s="182">
        <f t="shared" si="169"/>
        <v>7.7738355021732497</v>
      </c>
    </row>
    <row r="205" spans="1:60" ht="11.25" customHeight="1" x14ac:dyDescent="0.2">
      <c r="A205" s="225" t="s">
        <v>796</v>
      </c>
      <c r="B205" s="97" t="s">
        <v>797</v>
      </c>
      <c r="C205" s="215">
        <v>3.31</v>
      </c>
      <c r="D205" s="216">
        <v>3.12</v>
      </c>
      <c r="E205" s="216">
        <v>2.95</v>
      </c>
      <c r="F205" s="216">
        <v>2.8</v>
      </c>
      <c r="G205" s="216">
        <v>2.65</v>
      </c>
      <c r="H205" s="216">
        <v>2.5499999999999998</v>
      </c>
      <c r="I205" s="216">
        <v>2.4500000000000002</v>
      </c>
      <c r="J205" s="217">
        <v>2.42</v>
      </c>
      <c r="K205" s="217">
        <v>2.17</v>
      </c>
      <c r="L205" s="216">
        <v>1.92</v>
      </c>
      <c r="M205" s="216">
        <v>1.67</v>
      </c>
      <c r="N205" s="216">
        <v>1.42</v>
      </c>
      <c r="O205" s="216">
        <v>1.35</v>
      </c>
      <c r="P205" s="226"/>
      <c r="Q205" s="216">
        <v>1.3</v>
      </c>
      <c r="R205" s="232">
        <v>1.28</v>
      </c>
      <c r="S205" s="226"/>
      <c r="T205" s="260">
        <v>1.26</v>
      </c>
      <c r="U205" s="260">
        <v>1.24</v>
      </c>
      <c r="V205" s="202">
        <v>1.22</v>
      </c>
      <c r="W205" s="202">
        <v>1.1599999999999999</v>
      </c>
      <c r="X205" s="202">
        <v>1.08</v>
      </c>
      <c r="Y205" s="202">
        <v>1</v>
      </c>
      <c r="Z205" s="202">
        <v>0.8</v>
      </c>
      <c r="AA205" s="229">
        <v>0</v>
      </c>
      <c r="AB205" s="229">
        <v>0</v>
      </c>
      <c r="AC205" s="229">
        <v>0</v>
      </c>
      <c r="AD205" s="202">
        <v>1.1100000000000001</v>
      </c>
      <c r="AE205" s="202">
        <v>1.07</v>
      </c>
      <c r="AF205" s="223">
        <f t="shared" si="170"/>
        <v>43.3</v>
      </c>
      <c r="AG205" s="224">
        <f t="shared" si="146"/>
        <v>6.0897435897435903</v>
      </c>
      <c r="AH205" s="224">
        <f t="shared" si="147"/>
        <v>5.7627118644067776</v>
      </c>
      <c r="AI205" s="224">
        <f t="shared" si="148"/>
        <v>5.3571428571428603</v>
      </c>
      <c r="AJ205" s="224">
        <f t="shared" si="149"/>
        <v>5.6603773584905648</v>
      </c>
      <c r="AK205" s="224">
        <f t="shared" si="150"/>
        <v>3.9215686274509887</v>
      </c>
      <c r="AL205" s="224">
        <f t="shared" si="151"/>
        <v>4.0816326530612068</v>
      </c>
      <c r="AM205" s="224">
        <f t="shared" si="152"/>
        <v>1.2396694214876103</v>
      </c>
      <c r="AN205" s="224">
        <f t="shared" si="153"/>
        <v>11.520737327188947</v>
      </c>
      <c r="AO205" s="224">
        <f t="shared" si="154"/>
        <v>13.020833333333325</v>
      </c>
      <c r="AP205" s="224">
        <f t="shared" si="155"/>
        <v>14.970059880239518</v>
      </c>
      <c r="AQ205" s="224">
        <f t="shared" si="157"/>
        <v>17.6056338028169</v>
      </c>
      <c r="AR205" s="224">
        <f t="shared" si="156"/>
        <v>5.1851851851851816</v>
      </c>
      <c r="AS205" s="224">
        <f t="shared" si="171"/>
        <v>3.8461538461538547</v>
      </c>
      <c r="AT205" s="224">
        <f t="shared" si="172"/>
        <v>1.5625</v>
      </c>
      <c r="AU205" s="224">
        <f t="shared" si="173"/>
        <v>1.5873015873015817</v>
      </c>
      <c r="AV205" s="224">
        <f t="shared" si="159"/>
        <v>1.6129032258064502</v>
      </c>
      <c r="AW205" s="224">
        <f t="shared" si="160"/>
        <v>1.6393442622950838</v>
      </c>
      <c r="AX205" s="224">
        <f t="shared" si="161"/>
        <v>5.1724137931034475</v>
      </c>
      <c r="AY205" s="224">
        <f t="shared" si="162"/>
        <v>7.4074074074073959</v>
      </c>
      <c r="AZ205" s="224">
        <f t="shared" si="163"/>
        <v>8.0000000000000071</v>
      </c>
      <c r="BA205" s="224">
        <f t="shared" si="164"/>
        <v>25</v>
      </c>
      <c r="BB205" s="224" t="str">
        <f t="shared" si="165"/>
        <v>n/a</v>
      </c>
      <c r="BC205" s="224" t="str">
        <f t="shared" si="166"/>
        <v>n/a</v>
      </c>
      <c r="BD205" s="224" t="str">
        <f t="shared" si="167"/>
        <v>n/a</v>
      </c>
      <c r="BE205" s="224">
        <f t="shared" si="168"/>
        <v>-100</v>
      </c>
      <c r="BF205" s="224">
        <f t="shared" si="158"/>
        <v>3.7383177570093462</v>
      </c>
      <c r="BG205" s="224">
        <f t="shared" si="174"/>
        <v>2.347027729548897</v>
      </c>
      <c r="BH205" s="182">
        <f t="shared" si="169"/>
        <v>23.071794525387389</v>
      </c>
    </row>
    <row r="206" spans="1:60" ht="11.25" customHeight="1" x14ac:dyDescent="0.2">
      <c r="A206" s="225" t="s">
        <v>1859</v>
      </c>
      <c r="B206" s="97" t="s">
        <v>799</v>
      </c>
      <c r="C206" s="215">
        <v>2.0225</v>
      </c>
      <c r="D206" s="216">
        <v>1.88</v>
      </c>
      <c r="E206" s="216">
        <v>1.7524999999999999</v>
      </c>
      <c r="F206" s="216">
        <v>1.5925</v>
      </c>
      <c r="G206" s="216">
        <v>1.43</v>
      </c>
      <c r="H206" s="216">
        <v>1.33375</v>
      </c>
      <c r="I206" s="216">
        <v>1.1937500000000001</v>
      </c>
      <c r="J206" s="217">
        <v>1.069</v>
      </c>
      <c r="K206" s="217">
        <v>0.94374999999999998</v>
      </c>
      <c r="L206" s="216">
        <v>0.82499999999999996</v>
      </c>
      <c r="M206" s="216">
        <v>0.72499999999999998</v>
      </c>
      <c r="N206" s="216">
        <v>0.61250000000000004</v>
      </c>
      <c r="O206" s="216">
        <v>0.484375</v>
      </c>
      <c r="P206" s="226"/>
      <c r="Q206" s="216">
        <v>0.421875</v>
      </c>
      <c r="R206" s="232">
        <v>0.35625000000000001</v>
      </c>
      <c r="S206" s="226"/>
      <c r="T206" s="261">
        <v>0.3</v>
      </c>
      <c r="U206" s="260">
        <v>0.25</v>
      </c>
      <c r="V206" s="202">
        <v>0.1875</v>
      </c>
      <c r="W206" s="202">
        <v>0.13125000000000001</v>
      </c>
      <c r="X206" s="202">
        <v>6.25E-2</v>
      </c>
      <c r="Y206" s="202">
        <v>2.1874999999999999E-2</v>
      </c>
      <c r="Z206" s="229">
        <v>9.3749999999999997E-3</v>
      </c>
      <c r="AA206" s="202">
        <v>0.49</v>
      </c>
      <c r="AB206" s="202">
        <v>0.46750000000000003</v>
      </c>
      <c r="AC206" s="202">
        <v>0.4375</v>
      </c>
      <c r="AD206" s="202">
        <v>0.40562500000000001</v>
      </c>
      <c r="AE206" s="202">
        <v>0.3795</v>
      </c>
      <c r="AF206" s="223">
        <f t="shared" si="170"/>
        <v>19.785375000000002</v>
      </c>
      <c r="AG206" s="224">
        <f t="shared" si="146"/>
        <v>7.5797872340425565</v>
      </c>
      <c r="AH206" s="224">
        <f t="shared" si="147"/>
        <v>7.2753209700427979</v>
      </c>
      <c r="AI206" s="224">
        <f t="shared" si="148"/>
        <v>10.047095761381474</v>
      </c>
      <c r="AJ206" s="224">
        <f t="shared" si="149"/>
        <v>11.363636363636376</v>
      </c>
      <c r="AK206" s="224">
        <f t="shared" si="150"/>
        <v>7.2164948453608213</v>
      </c>
      <c r="AL206" s="224">
        <f t="shared" si="151"/>
        <v>11.727748691099471</v>
      </c>
      <c r="AM206" s="224">
        <f t="shared" si="152"/>
        <v>11.669784845650156</v>
      </c>
      <c r="AN206" s="224">
        <f t="shared" si="153"/>
        <v>13.271523178807954</v>
      </c>
      <c r="AO206" s="224">
        <f t="shared" si="154"/>
        <v>14.393939393939403</v>
      </c>
      <c r="AP206" s="224">
        <f t="shared" si="155"/>
        <v>13.793103448275868</v>
      </c>
      <c r="AQ206" s="224">
        <f t="shared" si="157"/>
        <v>18.367346938775508</v>
      </c>
      <c r="AR206" s="224">
        <f t="shared" si="156"/>
        <v>26.451612903225818</v>
      </c>
      <c r="AS206" s="224">
        <f t="shared" si="171"/>
        <v>14.814814814814813</v>
      </c>
      <c r="AT206" s="224">
        <f t="shared" si="172"/>
        <v>18.421052631578938</v>
      </c>
      <c r="AU206" s="224">
        <f t="shared" si="173"/>
        <v>18.75</v>
      </c>
      <c r="AV206" s="224">
        <f t="shared" si="159"/>
        <v>19.999999999999996</v>
      </c>
      <c r="AW206" s="224">
        <f t="shared" si="160"/>
        <v>33.333333333333329</v>
      </c>
      <c r="AX206" s="224">
        <f t="shared" si="161"/>
        <v>42.857142857142861</v>
      </c>
      <c r="AY206" s="224">
        <f t="shared" si="162"/>
        <v>110.00000000000001</v>
      </c>
      <c r="AZ206" s="224">
        <f t="shared" si="163"/>
        <v>185.71428571428572</v>
      </c>
      <c r="BA206" s="224">
        <f t="shared" si="164"/>
        <v>133.33333333333334</v>
      </c>
      <c r="BB206" s="224">
        <f t="shared" si="165"/>
        <v>-98.08673469387756</v>
      </c>
      <c r="BC206" s="224">
        <f t="shared" si="166"/>
        <v>4.8128342245989275</v>
      </c>
      <c r="BD206" s="224">
        <f t="shared" si="167"/>
        <v>6.8571428571428727</v>
      </c>
      <c r="BE206" s="224">
        <f t="shared" si="168"/>
        <v>7.8582434514637978</v>
      </c>
      <c r="BF206" s="224">
        <f t="shared" si="158"/>
        <v>6.8840579710145011</v>
      </c>
      <c r="BG206" s="224">
        <f t="shared" si="174"/>
        <v>25.334880810348832</v>
      </c>
      <c r="BH206" s="182">
        <f t="shared" si="169"/>
        <v>50.602271103365538</v>
      </c>
    </row>
    <row r="207" spans="1:60" ht="11.25" customHeight="1" x14ac:dyDescent="0.2">
      <c r="A207" s="208" t="s">
        <v>800</v>
      </c>
      <c r="B207" s="240" t="s">
        <v>801</v>
      </c>
      <c r="C207" s="215">
        <v>6.84</v>
      </c>
      <c r="D207" s="216">
        <v>6.52</v>
      </c>
      <c r="E207" s="216">
        <v>5.92</v>
      </c>
      <c r="F207" s="216">
        <v>5.12</v>
      </c>
      <c r="G207" s="216">
        <v>4.5199999999999996</v>
      </c>
      <c r="H207" s="216">
        <v>3.8</v>
      </c>
      <c r="I207" s="216">
        <v>3.2</v>
      </c>
      <c r="J207" s="217">
        <v>3</v>
      </c>
      <c r="K207" s="217">
        <v>2.7</v>
      </c>
      <c r="L207" s="241">
        <v>2.6</v>
      </c>
      <c r="M207" s="241">
        <v>2.5</v>
      </c>
      <c r="N207" s="241">
        <v>1.75</v>
      </c>
      <c r="O207" s="241">
        <v>1.5</v>
      </c>
      <c r="P207" s="249"/>
      <c r="Q207" s="241">
        <v>1.1499999999999999</v>
      </c>
      <c r="R207" s="242">
        <v>1</v>
      </c>
      <c r="S207" s="249"/>
      <c r="T207" s="282">
        <v>0</v>
      </c>
      <c r="U207" s="282">
        <v>0</v>
      </c>
      <c r="V207" s="245">
        <v>0</v>
      </c>
      <c r="W207" s="245">
        <v>0</v>
      </c>
      <c r="X207" s="245">
        <v>0</v>
      </c>
      <c r="Y207" s="245">
        <v>0</v>
      </c>
      <c r="Z207" s="245">
        <v>0</v>
      </c>
      <c r="AA207" s="245">
        <v>0</v>
      </c>
      <c r="AB207" s="245">
        <v>0</v>
      </c>
      <c r="AC207" s="245">
        <v>0</v>
      </c>
      <c r="AD207" s="245">
        <v>0</v>
      </c>
      <c r="AE207" s="245">
        <v>0</v>
      </c>
      <c r="AF207" s="223">
        <f t="shared" si="170"/>
        <v>52.120000000000005</v>
      </c>
      <c r="AG207" s="224">
        <f t="shared" si="146"/>
        <v>4.9079754601226933</v>
      </c>
      <c r="AH207" s="224">
        <f t="shared" si="147"/>
        <v>10.135135135135132</v>
      </c>
      <c r="AI207" s="224">
        <f t="shared" si="148"/>
        <v>15.625</v>
      </c>
      <c r="AJ207" s="224">
        <f t="shared" si="149"/>
        <v>13.27433628318586</v>
      </c>
      <c r="AK207" s="224">
        <f t="shared" si="150"/>
        <v>18.947368421052623</v>
      </c>
      <c r="AL207" s="224">
        <f t="shared" si="151"/>
        <v>18.749999999999979</v>
      </c>
      <c r="AM207" s="224">
        <f t="shared" si="152"/>
        <v>6.6666666666666652</v>
      </c>
      <c r="AN207" s="224">
        <f t="shared" si="153"/>
        <v>11.111111111111093</v>
      </c>
      <c r="AO207" s="224">
        <f t="shared" si="154"/>
        <v>3.8461538461538547</v>
      </c>
      <c r="AP207" s="224">
        <f t="shared" si="155"/>
        <v>4.0000000000000036</v>
      </c>
      <c r="AQ207" s="224">
        <f t="shared" si="157"/>
        <v>42.857142857142861</v>
      </c>
      <c r="AR207" s="224">
        <f t="shared" si="156"/>
        <v>16.666666666666675</v>
      </c>
      <c r="AS207" s="224">
        <f t="shared" si="171"/>
        <v>30.434782608695656</v>
      </c>
      <c r="AT207" s="224">
        <f t="shared" si="172"/>
        <v>14.999999999999991</v>
      </c>
      <c r="AU207" s="224" t="str">
        <f t="shared" si="173"/>
        <v>n/a</v>
      </c>
      <c r="AV207" s="224" t="str">
        <f t="shared" si="159"/>
        <v>n/a</v>
      </c>
      <c r="AW207" s="224" t="str">
        <f t="shared" si="160"/>
        <v>n/a</v>
      </c>
      <c r="AX207" s="224" t="str">
        <f t="shared" si="161"/>
        <v>n/a</v>
      </c>
      <c r="AY207" s="224" t="str">
        <f t="shared" si="162"/>
        <v>n/a</v>
      </c>
      <c r="AZ207" s="224" t="str">
        <f t="shared" si="163"/>
        <v>n/a</v>
      </c>
      <c r="BA207" s="224" t="str">
        <f t="shared" si="164"/>
        <v>n/a</v>
      </c>
      <c r="BB207" s="224" t="str">
        <f t="shared" si="165"/>
        <v>n/a</v>
      </c>
      <c r="BC207" s="224" t="str">
        <f t="shared" si="166"/>
        <v>n/a</v>
      </c>
      <c r="BD207" s="224" t="str">
        <f t="shared" si="167"/>
        <v>n/a</v>
      </c>
      <c r="BE207" s="224" t="str">
        <f t="shared" si="168"/>
        <v>n/a</v>
      </c>
      <c r="BF207" s="224" t="str">
        <f t="shared" si="158"/>
        <v>n/a</v>
      </c>
      <c r="BG207" s="224">
        <f t="shared" si="174"/>
        <v>15.158738503995224</v>
      </c>
      <c r="BH207" s="182">
        <f t="shared" si="169"/>
        <v>10.76026430109266</v>
      </c>
    </row>
    <row r="208" spans="1:60" ht="11.25" customHeight="1" x14ac:dyDescent="0.2">
      <c r="A208" s="239" t="s">
        <v>5575</v>
      </c>
      <c r="B208" s="240" t="s">
        <v>5551</v>
      </c>
      <c r="C208" s="215">
        <v>1</v>
      </c>
      <c r="D208" s="216">
        <v>0.92999999999999994</v>
      </c>
      <c r="E208" s="216">
        <v>0.69000000000000006</v>
      </c>
      <c r="F208" s="216">
        <v>0.54</v>
      </c>
      <c r="G208" s="216">
        <v>0.52</v>
      </c>
      <c r="H208" s="231">
        <v>0.32</v>
      </c>
      <c r="I208" s="231">
        <v>0.32</v>
      </c>
      <c r="J208" s="254">
        <v>0.32</v>
      </c>
      <c r="K208" s="251">
        <v>0.32</v>
      </c>
      <c r="L208" s="231">
        <v>0.32</v>
      </c>
      <c r="M208" s="231">
        <v>0.32</v>
      </c>
      <c r="N208" s="216">
        <v>0.32</v>
      </c>
      <c r="O208" s="216">
        <v>0.24</v>
      </c>
      <c r="P208" s="191"/>
      <c r="Q208" s="216">
        <v>0.2</v>
      </c>
      <c r="R208" s="232">
        <v>0.05</v>
      </c>
      <c r="S208" s="191"/>
      <c r="T208" s="266">
        <v>0</v>
      </c>
      <c r="U208" s="266">
        <v>0</v>
      </c>
      <c r="V208" s="229">
        <v>0</v>
      </c>
      <c r="W208" s="229">
        <v>0</v>
      </c>
      <c r="X208" s="229">
        <v>0</v>
      </c>
      <c r="Y208" s="229">
        <v>0</v>
      </c>
      <c r="Z208" s="229">
        <v>0</v>
      </c>
      <c r="AA208" s="229">
        <v>0</v>
      </c>
      <c r="AB208" s="229">
        <v>0</v>
      </c>
      <c r="AC208" s="229">
        <v>0</v>
      </c>
      <c r="AD208" s="229">
        <v>0</v>
      </c>
      <c r="AE208" s="229">
        <v>0</v>
      </c>
      <c r="AF208" s="223">
        <f t="shared" si="170"/>
        <v>6.4100000000000019</v>
      </c>
      <c r="AG208" s="224">
        <f t="shared" si="146"/>
        <v>7.526881720430123</v>
      </c>
      <c r="AH208" s="224">
        <f t="shared" si="147"/>
        <v>34.782608695652151</v>
      </c>
      <c r="AI208" s="224">
        <f t="shared" si="148"/>
        <v>27.777777777777789</v>
      </c>
      <c r="AJ208" s="224">
        <f t="shared" si="149"/>
        <v>3.8461538461538547</v>
      </c>
      <c r="AK208" s="224">
        <f t="shared" si="150"/>
        <v>62.5</v>
      </c>
      <c r="AL208" s="224">
        <f t="shared" si="151"/>
        <v>0</v>
      </c>
      <c r="AM208" s="224">
        <f t="shared" si="152"/>
        <v>0</v>
      </c>
      <c r="AN208" s="224">
        <f t="shared" si="153"/>
        <v>0</v>
      </c>
      <c r="AO208" s="224">
        <f t="shared" si="154"/>
        <v>0</v>
      </c>
      <c r="AP208" s="224">
        <f t="shared" si="155"/>
        <v>0</v>
      </c>
      <c r="AQ208" s="224">
        <f t="shared" si="157"/>
        <v>0</v>
      </c>
      <c r="AR208" s="224">
        <f t="shared" si="156"/>
        <v>33.33333333333335</v>
      </c>
      <c r="AS208" s="224">
        <f t="shared" si="171"/>
        <v>19.999999999999996</v>
      </c>
      <c r="AT208" s="224">
        <f t="shared" si="172"/>
        <v>300</v>
      </c>
      <c r="AU208" s="224" t="str">
        <f t="shared" si="173"/>
        <v>n/a</v>
      </c>
      <c r="AV208" s="224" t="str">
        <f t="shared" si="159"/>
        <v>n/a</v>
      </c>
      <c r="AW208" s="224" t="str">
        <f t="shared" si="160"/>
        <v>n/a</v>
      </c>
      <c r="AX208" s="224" t="str">
        <f t="shared" si="161"/>
        <v>n/a</v>
      </c>
      <c r="AY208" s="224" t="str">
        <f t="shared" si="162"/>
        <v>n/a</v>
      </c>
      <c r="AZ208" s="224" t="str">
        <f t="shared" si="163"/>
        <v>n/a</v>
      </c>
      <c r="BA208" s="224" t="str">
        <f t="shared" si="164"/>
        <v>n/a</v>
      </c>
      <c r="BB208" s="224" t="str">
        <f t="shared" si="165"/>
        <v>n/a</v>
      </c>
      <c r="BC208" s="224" t="str">
        <f t="shared" si="166"/>
        <v>n/a</v>
      </c>
      <c r="BD208" s="224" t="str">
        <f t="shared" si="167"/>
        <v>n/a</v>
      </c>
      <c r="BE208" s="224" t="str">
        <f t="shared" si="168"/>
        <v>n/a</v>
      </c>
      <c r="BF208" s="224" t="str">
        <f t="shared" si="158"/>
        <v>n/a</v>
      </c>
      <c r="BG208" s="224">
        <f t="shared" si="174"/>
        <v>34.983339669524803</v>
      </c>
      <c r="BH208" s="182">
        <f t="shared" si="169"/>
        <v>78.611295920953481</v>
      </c>
    </row>
    <row r="209" spans="1:60" ht="11.25" customHeight="1" x14ac:dyDescent="0.2">
      <c r="A209" s="203" t="s">
        <v>1860</v>
      </c>
      <c r="B209" s="119" t="s">
        <v>803</v>
      </c>
      <c r="C209" s="215">
        <v>3.32</v>
      </c>
      <c r="D209" s="216">
        <v>3.24</v>
      </c>
      <c r="E209" s="216">
        <v>3.16</v>
      </c>
      <c r="F209" s="216">
        <v>3.04</v>
      </c>
      <c r="G209" s="216">
        <v>2.76</v>
      </c>
      <c r="H209" s="216">
        <v>2.64</v>
      </c>
      <c r="I209" s="216">
        <v>2.52</v>
      </c>
      <c r="J209" s="217">
        <v>2.2400000000000002</v>
      </c>
      <c r="K209" s="217">
        <v>2.04</v>
      </c>
      <c r="L209" s="218">
        <v>1.84</v>
      </c>
      <c r="M209" s="218">
        <v>1.6</v>
      </c>
      <c r="N209" s="218">
        <v>1.4</v>
      </c>
      <c r="O209" s="218">
        <v>1.2</v>
      </c>
      <c r="P209" s="219"/>
      <c r="Q209" s="218">
        <v>1.04</v>
      </c>
      <c r="R209" s="246">
        <v>0.96499999999999997</v>
      </c>
      <c r="S209" s="219"/>
      <c r="T209" s="283">
        <v>0.88</v>
      </c>
      <c r="U209" s="283">
        <v>0.88</v>
      </c>
      <c r="V209" s="222">
        <v>0.88</v>
      </c>
      <c r="W209" s="222">
        <v>0.88</v>
      </c>
      <c r="X209" s="222">
        <v>0.88</v>
      </c>
      <c r="Y209" s="222">
        <v>0.88</v>
      </c>
      <c r="Z209" s="222">
        <v>0.88</v>
      </c>
      <c r="AA209" s="222">
        <v>0.88</v>
      </c>
      <c r="AB209" s="222">
        <v>0.88</v>
      </c>
      <c r="AC209" s="222">
        <v>0.88</v>
      </c>
      <c r="AD209" s="222">
        <v>0.88</v>
      </c>
      <c r="AE209" s="222">
        <v>0.88</v>
      </c>
      <c r="AF209" s="223">
        <f t="shared" si="170"/>
        <v>43.565000000000033</v>
      </c>
      <c r="AG209" s="224">
        <f t="shared" si="146"/>
        <v>2.4691358024691246</v>
      </c>
      <c r="AH209" s="224">
        <f t="shared" si="147"/>
        <v>2.5316455696202445</v>
      </c>
      <c r="AI209" s="224">
        <f t="shared" si="148"/>
        <v>3.9473684210526327</v>
      </c>
      <c r="AJ209" s="224">
        <f t="shared" si="149"/>
        <v>10.144927536231885</v>
      </c>
      <c r="AK209" s="224">
        <f t="shared" si="150"/>
        <v>4.5454545454545414</v>
      </c>
      <c r="AL209" s="224">
        <f t="shared" si="151"/>
        <v>4.7619047619047672</v>
      </c>
      <c r="AM209" s="224">
        <f t="shared" si="152"/>
        <v>12.5</v>
      </c>
      <c r="AN209" s="224">
        <f t="shared" si="153"/>
        <v>9.8039215686274606</v>
      </c>
      <c r="AO209" s="224">
        <f t="shared" si="154"/>
        <v>10.869565217391308</v>
      </c>
      <c r="AP209" s="224">
        <f t="shared" si="155"/>
        <v>14.999999999999991</v>
      </c>
      <c r="AQ209" s="224">
        <f t="shared" si="157"/>
        <v>14.285714285714302</v>
      </c>
      <c r="AR209" s="224">
        <f t="shared" si="156"/>
        <v>16.666666666666675</v>
      </c>
      <c r="AS209" s="224">
        <f t="shared" si="171"/>
        <v>15.384615384615374</v>
      </c>
      <c r="AT209" s="224">
        <f t="shared" si="172"/>
        <v>7.7720207253886064</v>
      </c>
      <c r="AU209" s="224">
        <f t="shared" si="173"/>
        <v>9.6590909090908958</v>
      </c>
      <c r="AV209" s="224">
        <f t="shared" si="159"/>
        <v>0</v>
      </c>
      <c r="AW209" s="224">
        <f t="shared" si="160"/>
        <v>0</v>
      </c>
      <c r="AX209" s="224">
        <f t="shared" si="161"/>
        <v>0</v>
      </c>
      <c r="AY209" s="224">
        <f t="shared" si="162"/>
        <v>0</v>
      </c>
      <c r="AZ209" s="224">
        <f t="shared" si="163"/>
        <v>0</v>
      </c>
      <c r="BA209" s="224">
        <f t="shared" si="164"/>
        <v>0</v>
      </c>
      <c r="BB209" s="224">
        <f t="shared" si="165"/>
        <v>0</v>
      </c>
      <c r="BC209" s="224">
        <f t="shared" si="166"/>
        <v>0</v>
      </c>
      <c r="BD209" s="224">
        <f t="shared" si="167"/>
        <v>0</v>
      </c>
      <c r="BE209" s="224">
        <f t="shared" si="168"/>
        <v>0</v>
      </c>
      <c r="BF209" s="224">
        <f t="shared" si="158"/>
        <v>0</v>
      </c>
      <c r="BG209" s="224">
        <f t="shared" si="174"/>
        <v>5.3977704382395313</v>
      </c>
      <c r="BH209" s="182">
        <f t="shared" si="169"/>
        <v>5.9483524750989236</v>
      </c>
    </row>
    <row r="210" spans="1:60" ht="11.25" customHeight="1" x14ac:dyDescent="0.2">
      <c r="A210" s="127" t="s">
        <v>1861</v>
      </c>
      <c r="B210" s="97" t="s">
        <v>286</v>
      </c>
      <c r="C210" s="215">
        <v>2.1375000000000002</v>
      </c>
      <c r="D210" s="216">
        <v>2.1025</v>
      </c>
      <c r="E210" s="216">
        <v>2.085</v>
      </c>
      <c r="F210" s="216">
        <v>2.0649999999999999</v>
      </c>
      <c r="G210" s="216">
        <v>2.0299999999999998</v>
      </c>
      <c r="H210" s="216">
        <v>2.0049999999999999</v>
      </c>
      <c r="I210" s="216">
        <v>1.97</v>
      </c>
      <c r="J210" s="217">
        <v>1.9450000000000001</v>
      </c>
      <c r="K210" s="217">
        <v>1.925</v>
      </c>
      <c r="L210" s="216">
        <v>1.905</v>
      </c>
      <c r="M210" s="216">
        <v>1.885</v>
      </c>
      <c r="N210" s="216">
        <v>1.76</v>
      </c>
      <c r="O210" s="216">
        <v>1.66</v>
      </c>
      <c r="P210" s="226"/>
      <c r="Q210" s="216">
        <v>1.61</v>
      </c>
      <c r="R210" s="232">
        <v>1.4350000000000001</v>
      </c>
      <c r="S210" s="226"/>
      <c r="T210" s="260">
        <v>1.35</v>
      </c>
      <c r="U210" s="260">
        <v>1.325</v>
      </c>
      <c r="V210" s="202">
        <v>1.23</v>
      </c>
      <c r="W210" s="202">
        <v>1.0874999999999999</v>
      </c>
      <c r="X210" s="202">
        <v>0.93</v>
      </c>
      <c r="Y210" s="202">
        <v>0.84499999999999997</v>
      </c>
      <c r="Z210" s="202">
        <v>0.8075</v>
      </c>
      <c r="AA210" s="202">
        <v>0.78949999999999998</v>
      </c>
      <c r="AB210" s="202">
        <v>0.77849999999999997</v>
      </c>
      <c r="AC210" s="202">
        <v>0.76849999999999996</v>
      </c>
      <c r="AD210" s="202">
        <v>0.72850000000000004</v>
      </c>
      <c r="AE210" s="202">
        <v>0.66649999999999998</v>
      </c>
      <c r="AF210" s="223">
        <f t="shared" si="170"/>
        <v>39.826499999999996</v>
      </c>
      <c r="AG210" s="224">
        <f t="shared" si="146"/>
        <v>1.6646848989298579</v>
      </c>
      <c r="AH210" s="224">
        <f t="shared" si="147"/>
        <v>0.83932853717025857</v>
      </c>
      <c r="AI210" s="224">
        <f t="shared" si="148"/>
        <v>0.96852300242131761</v>
      </c>
      <c r="AJ210" s="224">
        <f t="shared" si="149"/>
        <v>1.7241379310344973</v>
      </c>
      <c r="AK210" s="224">
        <f t="shared" si="150"/>
        <v>1.2468827930174564</v>
      </c>
      <c r="AL210" s="224">
        <f t="shared" si="151"/>
        <v>1.7766497461928932</v>
      </c>
      <c r="AM210" s="224">
        <f t="shared" si="152"/>
        <v>1.2853470437018011</v>
      </c>
      <c r="AN210" s="224">
        <f t="shared" si="153"/>
        <v>1.0389610389610393</v>
      </c>
      <c r="AO210" s="224">
        <f t="shared" si="154"/>
        <v>1.049868766404205</v>
      </c>
      <c r="AP210" s="224">
        <f t="shared" si="155"/>
        <v>1.0610079575596787</v>
      </c>
      <c r="AQ210" s="224">
        <f t="shared" si="157"/>
        <v>7.1022727272727293</v>
      </c>
      <c r="AR210" s="224">
        <f t="shared" si="156"/>
        <v>6.024096385542177</v>
      </c>
      <c r="AS210" s="224">
        <f t="shared" si="171"/>
        <v>3.105590062111796</v>
      </c>
      <c r="AT210" s="224">
        <f t="shared" si="172"/>
        <v>12.195121951219523</v>
      </c>
      <c r="AU210" s="224">
        <f t="shared" si="173"/>
        <v>6.2962962962962887</v>
      </c>
      <c r="AV210" s="224">
        <f t="shared" si="159"/>
        <v>1.8867924528301883</v>
      </c>
      <c r="AW210" s="224">
        <f t="shared" si="160"/>
        <v>7.7235772357723498</v>
      </c>
      <c r="AX210" s="224">
        <f t="shared" si="161"/>
        <v>13.103448275862073</v>
      </c>
      <c r="AY210" s="224">
        <f t="shared" si="162"/>
        <v>16.935483870967726</v>
      </c>
      <c r="AZ210" s="224">
        <f t="shared" si="163"/>
        <v>10.059171597633142</v>
      </c>
      <c r="BA210" s="224">
        <f t="shared" si="164"/>
        <v>4.6439628482972006</v>
      </c>
      <c r="BB210" s="224">
        <f t="shared" si="165"/>
        <v>2.2799240025332512</v>
      </c>
      <c r="BC210" s="224">
        <f t="shared" si="166"/>
        <v>1.4129736673089255</v>
      </c>
      <c r="BD210" s="224">
        <f t="shared" si="167"/>
        <v>1.3012361743656387</v>
      </c>
      <c r="BE210" s="224">
        <f t="shared" si="168"/>
        <v>5.490734385724072</v>
      </c>
      <c r="BF210" s="224">
        <f t="shared" si="158"/>
        <v>9.3023255813953654</v>
      </c>
      <c r="BG210" s="224">
        <f t="shared" si="174"/>
        <v>4.6737845857894404</v>
      </c>
      <c r="BH210" s="182">
        <f t="shared" si="169"/>
        <v>4.4895184681251026</v>
      </c>
    </row>
    <row r="211" spans="1:60" ht="11.25" customHeight="1" x14ac:dyDescent="0.2">
      <c r="A211" s="233" t="s">
        <v>1862</v>
      </c>
      <c r="B211" s="240" t="s">
        <v>805</v>
      </c>
      <c r="C211" s="215">
        <v>0.25</v>
      </c>
      <c r="D211" s="216">
        <v>0.24</v>
      </c>
      <c r="E211" s="216">
        <v>0.23</v>
      </c>
      <c r="F211" s="216">
        <v>0.22</v>
      </c>
      <c r="G211" s="216">
        <v>0.21</v>
      </c>
      <c r="H211" s="216">
        <v>0.2</v>
      </c>
      <c r="I211" s="216">
        <v>0.19</v>
      </c>
      <c r="J211" s="217">
        <v>0.1825</v>
      </c>
      <c r="K211" s="217">
        <v>0.17</v>
      </c>
      <c r="L211" s="241">
        <v>0.16</v>
      </c>
      <c r="M211" s="241">
        <v>0.15</v>
      </c>
      <c r="N211" s="241">
        <v>0.10818999999999999</v>
      </c>
      <c r="O211" s="241">
        <v>7.3599499999999998E-2</v>
      </c>
      <c r="P211" s="249"/>
      <c r="Q211" s="241">
        <v>6.7937999999999998E-2</v>
      </c>
      <c r="R211" s="242">
        <v>6.2276499999999999E-2</v>
      </c>
      <c r="S211" s="249"/>
      <c r="T211" s="267">
        <v>5.6614999999999999E-2</v>
      </c>
      <c r="U211" s="267">
        <v>5.0953499999999999E-2</v>
      </c>
      <c r="V211" s="244">
        <v>4.5291999999999999E-2</v>
      </c>
      <c r="W211" s="245">
        <v>0</v>
      </c>
      <c r="X211" s="245">
        <v>0</v>
      </c>
      <c r="Y211" s="245">
        <v>0</v>
      </c>
      <c r="Z211" s="245">
        <v>0</v>
      </c>
      <c r="AA211" s="245">
        <v>0</v>
      </c>
      <c r="AB211" s="245">
        <v>0</v>
      </c>
      <c r="AC211" s="245">
        <v>0</v>
      </c>
      <c r="AD211" s="245">
        <v>0</v>
      </c>
      <c r="AE211" s="245">
        <v>0</v>
      </c>
      <c r="AF211" s="223">
        <f t="shared" si="170"/>
        <v>2.6673644999999988</v>
      </c>
      <c r="AG211" s="224">
        <f t="shared" si="146"/>
        <v>4.1666666666666741</v>
      </c>
      <c r="AH211" s="224">
        <f t="shared" si="147"/>
        <v>4.3478260869565188</v>
      </c>
      <c r="AI211" s="224">
        <f t="shared" si="148"/>
        <v>4.5454545454545414</v>
      </c>
      <c r="AJ211" s="224">
        <f t="shared" si="149"/>
        <v>4.7619047619047672</v>
      </c>
      <c r="AK211" s="224">
        <f t="shared" si="150"/>
        <v>4.9999999999999822</v>
      </c>
      <c r="AL211" s="224">
        <f t="shared" si="151"/>
        <v>5.2631578947368363</v>
      </c>
      <c r="AM211" s="224">
        <f t="shared" si="152"/>
        <v>4.1095890410958846</v>
      </c>
      <c r="AN211" s="224">
        <f t="shared" si="153"/>
        <v>7.3529411764705843</v>
      </c>
      <c r="AO211" s="224">
        <f t="shared" si="154"/>
        <v>6.25</v>
      </c>
      <c r="AP211" s="224">
        <f t="shared" si="155"/>
        <v>6.6666666666666652</v>
      </c>
      <c r="AQ211" s="224">
        <f t="shared" si="157"/>
        <v>38.644976430354006</v>
      </c>
      <c r="AR211" s="224">
        <f t="shared" si="156"/>
        <v>46.998281238323635</v>
      </c>
      <c r="AS211" s="224">
        <f t="shared" si="171"/>
        <v>8.333333333333325</v>
      </c>
      <c r="AT211" s="224">
        <f t="shared" si="172"/>
        <v>9.0909090909090828</v>
      </c>
      <c r="AU211" s="224">
        <f t="shared" si="173"/>
        <v>10.000000000000009</v>
      </c>
      <c r="AV211" s="224">
        <f t="shared" si="159"/>
        <v>11.111111111111116</v>
      </c>
      <c r="AW211" s="224">
        <f t="shared" si="160"/>
        <v>12.5</v>
      </c>
      <c r="AX211" s="224" t="str">
        <f t="shared" si="161"/>
        <v>n/a</v>
      </c>
      <c r="AY211" s="224" t="str">
        <f t="shared" si="162"/>
        <v>n/a</v>
      </c>
      <c r="AZ211" s="224" t="str">
        <f t="shared" si="163"/>
        <v>n/a</v>
      </c>
      <c r="BA211" s="224" t="str">
        <f t="shared" si="164"/>
        <v>n/a</v>
      </c>
      <c r="BB211" s="224" t="str">
        <f t="shared" si="165"/>
        <v>n/a</v>
      </c>
      <c r="BC211" s="224" t="str">
        <f t="shared" si="166"/>
        <v>n/a</v>
      </c>
      <c r="BD211" s="224" t="str">
        <f t="shared" si="167"/>
        <v>n/a</v>
      </c>
      <c r="BE211" s="224" t="str">
        <f t="shared" si="168"/>
        <v>n/a</v>
      </c>
      <c r="BF211" s="224" t="str">
        <f t="shared" si="158"/>
        <v>n/a</v>
      </c>
      <c r="BG211" s="224">
        <f t="shared" si="174"/>
        <v>11.12604812023433</v>
      </c>
      <c r="BH211" s="182">
        <f t="shared" si="169"/>
        <v>12.289274410163138</v>
      </c>
    </row>
    <row r="212" spans="1:60" ht="11.25" customHeight="1" x14ac:dyDescent="0.2">
      <c r="A212" s="236" t="s">
        <v>1453</v>
      </c>
      <c r="B212" s="97" t="s">
        <v>1454</v>
      </c>
      <c r="C212" s="215">
        <v>3.9449999999999998</v>
      </c>
      <c r="D212" s="216">
        <v>3.64</v>
      </c>
      <c r="E212" s="216">
        <v>3.3</v>
      </c>
      <c r="F212" s="216">
        <v>3</v>
      </c>
      <c r="G212" s="216">
        <v>1.6125</v>
      </c>
      <c r="H212" s="216">
        <v>1.4125000000000001</v>
      </c>
      <c r="I212" s="216">
        <v>1.0149999999999999</v>
      </c>
      <c r="J212" s="217">
        <v>0.75749999999999995</v>
      </c>
      <c r="K212" s="228">
        <v>0.67</v>
      </c>
      <c r="L212" s="231">
        <v>0.67</v>
      </c>
      <c r="M212" s="216">
        <v>0.67</v>
      </c>
      <c r="N212" s="216">
        <v>0.51124999999999998</v>
      </c>
      <c r="O212" s="216">
        <v>0.36625000000000002</v>
      </c>
      <c r="P212" s="217"/>
      <c r="Q212" s="216">
        <v>0.33500000000000002</v>
      </c>
      <c r="R212" s="232">
        <v>0.3175</v>
      </c>
      <c r="S212" s="217"/>
      <c r="T212" s="279">
        <v>0.30499999999999999</v>
      </c>
      <c r="U212" s="279">
        <v>0.28499999999999998</v>
      </c>
      <c r="V212" s="202">
        <v>0.23250000000000001</v>
      </c>
      <c r="W212" s="202">
        <v>0.16500000000000001</v>
      </c>
      <c r="X212" s="202">
        <v>0.11</v>
      </c>
      <c r="Y212" s="202">
        <v>7.4999999999999997E-2</v>
      </c>
      <c r="Z212" s="202">
        <v>5.7500000000000002E-2</v>
      </c>
      <c r="AA212" s="202">
        <v>4.4999999999999998E-2</v>
      </c>
      <c r="AB212" s="202">
        <v>0.04</v>
      </c>
      <c r="AC212" s="202">
        <v>3.875E-2</v>
      </c>
      <c r="AD212" s="202">
        <v>3.2500000000000001E-2</v>
      </c>
      <c r="AE212" s="202">
        <v>7.4999999999999997E-3</v>
      </c>
      <c r="AF212" s="223">
        <f t="shared" si="170"/>
        <v>23.616250000000008</v>
      </c>
      <c r="AG212" s="224">
        <f t="shared" si="146"/>
        <v>8.3791208791208724</v>
      </c>
      <c r="AH212" s="224">
        <f t="shared" si="147"/>
        <v>10.303030303030303</v>
      </c>
      <c r="AI212" s="224">
        <f t="shared" si="148"/>
        <v>9.9999999999999858</v>
      </c>
      <c r="AJ212" s="224">
        <f t="shared" si="149"/>
        <v>86.04651162790698</v>
      </c>
      <c r="AK212" s="224">
        <f t="shared" si="150"/>
        <v>14.159292035398231</v>
      </c>
      <c r="AL212" s="224">
        <f t="shared" si="151"/>
        <v>39.16256157635469</v>
      </c>
      <c r="AM212" s="224">
        <f t="shared" si="152"/>
        <v>33.993399339933994</v>
      </c>
      <c r="AN212" s="224">
        <f t="shared" si="153"/>
        <v>13.0597014925373</v>
      </c>
      <c r="AO212" s="224">
        <f t="shared" si="154"/>
        <v>0</v>
      </c>
      <c r="AP212" s="224">
        <f t="shared" si="155"/>
        <v>0</v>
      </c>
      <c r="AQ212" s="224">
        <f t="shared" si="157"/>
        <v>31.051344743276289</v>
      </c>
      <c r="AR212" s="224">
        <f t="shared" si="156"/>
        <v>39.590443686006815</v>
      </c>
      <c r="AS212" s="224">
        <f t="shared" si="171"/>
        <v>9.3283582089552333</v>
      </c>
      <c r="AT212" s="224">
        <f t="shared" si="172"/>
        <v>5.5118110236220597</v>
      </c>
      <c r="AU212" s="224">
        <f t="shared" si="173"/>
        <v>4.0983606557376984</v>
      </c>
      <c r="AV212" s="224">
        <f t="shared" si="159"/>
        <v>7.0175438596491224</v>
      </c>
      <c r="AW212" s="224">
        <f t="shared" si="160"/>
        <v>22.580645161290303</v>
      </c>
      <c r="AX212" s="224">
        <f t="shared" si="161"/>
        <v>40.909090909090921</v>
      </c>
      <c r="AY212" s="224">
        <f t="shared" si="162"/>
        <v>50</v>
      </c>
      <c r="AZ212" s="224">
        <f t="shared" si="163"/>
        <v>46.666666666666679</v>
      </c>
      <c r="BA212" s="224">
        <f t="shared" si="164"/>
        <v>30.434782608695631</v>
      </c>
      <c r="BB212" s="224">
        <f t="shared" si="165"/>
        <v>27.777777777777789</v>
      </c>
      <c r="BC212" s="224">
        <f t="shared" si="166"/>
        <v>12.5</v>
      </c>
      <c r="BD212" s="224">
        <f t="shared" si="167"/>
        <v>3.2258064516129004</v>
      </c>
      <c r="BE212" s="224">
        <f t="shared" si="168"/>
        <v>19.23076923076923</v>
      </c>
      <c r="BF212" s="224">
        <f t="shared" si="158"/>
        <v>333.33333333333337</v>
      </c>
      <c r="BG212" s="224">
        <f t="shared" si="174"/>
        <v>34.552321214260253</v>
      </c>
      <c r="BH212" s="182">
        <f t="shared" si="169"/>
        <v>64.069320286663995</v>
      </c>
    </row>
    <row r="213" spans="1:60" ht="11.25" customHeight="1" x14ac:dyDescent="0.2">
      <c r="A213" s="208" t="s">
        <v>1863</v>
      </c>
      <c r="B213" s="240" t="s">
        <v>289</v>
      </c>
      <c r="C213" s="215">
        <v>2.16</v>
      </c>
      <c r="D213" s="216">
        <v>2.08</v>
      </c>
      <c r="E213" s="216">
        <v>1.98</v>
      </c>
      <c r="F213" s="216">
        <v>1.88</v>
      </c>
      <c r="G213" s="216">
        <v>1.8</v>
      </c>
      <c r="H213" s="216">
        <v>1.78</v>
      </c>
      <c r="I213" s="216">
        <v>1.7549999999999999</v>
      </c>
      <c r="J213" s="217">
        <v>1.716</v>
      </c>
      <c r="K213" s="235">
        <v>1.6675</v>
      </c>
      <c r="L213" s="216">
        <v>1.59</v>
      </c>
      <c r="M213" s="216">
        <v>1.51</v>
      </c>
      <c r="N213" s="216">
        <v>1.43</v>
      </c>
      <c r="O213" s="216">
        <v>1.35</v>
      </c>
      <c r="P213" s="226"/>
      <c r="Q213" s="216">
        <v>1.2662500000000001</v>
      </c>
      <c r="R213" s="232">
        <v>1.2024999999999999</v>
      </c>
      <c r="S213" s="226"/>
      <c r="T213" s="260">
        <v>1.1425000000000001</v>
      </c>
      <c r="U213" s="260">
        <v>1.0825</v>
      </c>
      <c r="V213" s="202">
        <v>1.0225</v>
      </c>
      <c r="W213" s="202">
        <v>0.95750000000000002</v>
      </c>
      <c r="X213" s="202">
        <v>0.89749999999999996</v>
      </c>
      <c r="Y213" s="202">
        <v>0.83</v>
      </c>
      <c r="Z213" s="202">
        <v>0.75624999999999998</v>
      </c>
      <c r="AA213" s="202">
        <v>0.72124999999999995</v>
      </c>
      <c r="AB213" s="202">
        <v>0.66374999999999995</v>
      </c>
      <c r="AC213" s="202">
        <v>0.578125</v>
      </c>
      <c r="AD213" s="202">
        <v>0.51249999999999996</v>
      </c>
      <c r="AE213" s="202">
        <v>0.46250000000000002</v>
      </c>
      <c r="AF213" s="223">
        <f t="shared" si="170"/>
        <v>34.794125000000001</v>
      </c>
      <c r="AG213" s="224">
        <f t="shared" si="146"/>
        <v>3.8461538461538547</v>
      </c>
      <c r="AH213" s="224">
        <f t="shared" si="147"/>
        <v>5.0505050505050608</v>
      </c>
      <c r="AI213" s="224">
        <f t="shared" si="148"/>
        <v>5.319148936170226</v>
      </c>
      <c r="AJ213" s="224">
        <f t="shared" si="149"/>
        <v>4.4444444444444287</v>
      </c>
      <c r="AK213" s="224">
        <f t="shared" si="150"/>
        <v>1.1235955056179803</v>
      </c>
      <c r="AL213" s="224">
        <f t="shared" si="151"/>
        <v>1.4245014245014342</v>
      </c>
      <c r="AM213" s="224">
        <f t="shared" si="152"/>
        <v>2.2727272727272707</v>
      </c>
      <c r="AN213" s="224">
        <f t="shared" si="153"/>
        <v>2.9085457271364357</v>
      </c>
      <c r="AO213" s="224">
        <f t="shared" si="154"/>
        <v>4.8742138364779919</v>
      </c>
      <c r="AP213" s="224">
        <f t="shared" si="155"/>
        <v>5.2980132450331174</v>
      </c>
      <c r="AQ213" s="224">
        <f t="shared" si="157"/>
        <v>5.5944055944056048</v>
      </c>
      <c r="AR213" s="224">
        <f t="shared" si="156"/>
        <v>5.9259259259259123</v>
      </c>
      <c r="AS213" s="224">
        <f t="shared" si="171"/>
        <v>6.6140177690029667</v>
      </c>
      <c r="AT213" s="224">
        <f t="shared" si="172"/>
        <v>5.3014553014553156</v>
      </c>
      <c r="AU213" s="224">
        <f t="shared" si="173"/>
        <v>5.2516411378555672</v>
      </c>
      <c r="AV213" s="224">
        <f t="shared" si="159"/>
        <v>5.5427251732101723</v>
      </c>
      <c r="AW213" s="224">
        <f t="shared" si="160"/>
        <v>5.8679706601467041</v>
      </c>
      <c r="AX213" s="224">
        <f t="shared" si="161"/>
        <v>6.788511749347248</v>
      </c>
      <c r="AY213" s="224">
        <f t="shared" si="162"/>
        <v>6.6852367688022385</v>
      </c>
      <c r="AZ213" s="224">
        <f t="shared" si="163"/>
        <v>8.1325301204819169</v>
      </c>
      <c r="BA213" s="224">
        <f t="shared" si="164"/>
        <v>9.7520661157024726</v>
      </c>
      <c r="BB213" s="224">
        <f t="shared" si="165"/>
        <v>4.8526863084922045</v>
      </c>
      <c r="BC213" s="224">
        <f t="shared" si="166"/>
        <v>8.6629001883239187</v>
      </c>
      <c r="BD213" s="224">
        <f t="shared" si="167"/>
        <v>14.810810810810793</v>
      </c>
      <c r="BE213" s="224">
        <f t="shared" si="168"/>
        <v>12.804878048780498</v>
      </c>
      <c r="BF213" s="224">
        <f t="shared" si="158"/>
        <v>10.810810810810789</v>
      </c>
      <c r="BG213" s="224">
        <f t="shared" si="174"/>
        <v>6.1523239143200819</v>
      </c>
      <c r="BH213" s="182">
        <f t="shared" si="169"/>
        <v>3.1923128366304461</v>
      </c>
    </row>
    <row r="214" spans="1:60" ht="11.25" customHeight="1" x14ac:dyDescent="0.2">
      <c r="A214" s="256" t="s">
        <v>1455</v>
      </c>
      <c r="B214" s="119" t="s">
        <v>1456</v>
      </c>
      <c r="C214" s="215">
        <v>1.19</v>
      </c>
      <c r="D214" s="216">
        <v>1.1499999999999999</v>
      </c>
      <c r="E214" s="216">
        <v>1.1100000000000001</v>
      </c>
      <c r="F214" s="216">
        <v>1.06</v>
      </c>
      <c r="G214" s="216">
        <v>0.98</v>
      </c>
      <c r="H214" s="216">
        <v>0.92</v>
      </c>
      <c r="I214" s="216">
        <v>0.86</v>
      </c>
      <c r="J214" s="217">
        <v>0.224</v>
      </c>
      <c r="K214" s="254">
        <v>0</v>
      </c>
      <c r="L214" s="255">
        <v>0</v>
      </c>
      <c r="M214" s="255">
        <v>0</v>
      </c>
      <c r="N214" s="255">
        <v>0</v>
      </c>
      <c r="O214" s="255">
        <v>0</v>
      </c>
      <c r="P214" s="270"/>
      <c r="Q214" s="255">
        <v>0</v>
      </c>
      <c r="R214" s="220">
        <v>0</v>
      </c>
      <c r="S214" s="270"/>
      <c r="T214" s="287">
        <v>0</v>
      </c>
      <c r="U214" s="287">
        <v>0</v>
      </c>
      <c r="V214" s="222">
        <v>0</v>
      </c>
      <c r="W214" s="222">
        <v>0</v>
      </c>
      <c r="X214" s="222">
        <v>0</v>
      </c>
      <c r="Y214" s="222">
        <v>0</v>
      </c>
      <c r="Z214" s="222">
        <v>0</v>
      </c>
      <c r="AA214" s="222">
        <v>0</v>
      </c>
      <c r="AB214" s="222">
        <v>0</v>
      </c>
      <c r="AC214" s="222">
        <v>0</v>
      </c>
      <c r="AD214" s="222">
        <v>0</v>
      </c>
      <c r="AE214" s="222">
        <v>0</v>
      </c>
      <c r="AF214" s="223">
        <f t="shared" si="170"/>
        <v>7.4940000000000007</v>
      </c>
      <c r="AG214" s="224">
        <f t="shared" si="146"/>
        <v>3.4782608695652195</v>
      </c>
      <c r="AH214" s="224">
        <f t="shared" si="147"/>
        <v>3.603603603603589</v>
      </c>
      <c r="AI214" s="224">
        <f t="shared" si="148"/>
        <v>4.7169811320754818</v>
      </c>
      <c r="AJ214" s="224">
        <f t="shared" si="149"/>
        <v>8.163265306122458</v>
      </c>
      <c r="AK214" s="224">
        <f t="shared" si="150"/>
        <v>6.5217391304347672</v>
      </c>
      <c r="AL214" s="224">
        <f t="shared" si="151"/>
        <v>6.976744186046524</v>
      </c>
      <c r="AM214" s="224">
        <f t="shared" si="152"/>
        <v>283.92857142857139</v>
      </c>
      <c r="AN214" s="224" t="str">
        <f t="shared" si="153"/>
        <v>n/a</v>
      </c>
      <c r="AO214" s="224" t="str">
        <f t="shared" si="154"/>
        <v>n/a</v>
      </c>
      <c r="AP214" s="224" t="str">
        <f t="shared" si="155"/>
        <v>n/a</v>
      </c>
      <c r="AQ214" s="224" t="str">
        <f t="shared" si="157"/>
        <v>n/a</v>
      </c>
      <c r="AR214" s="224" t="str">
        <f t="shared" si="156"/>
        <v>n/a</v>
      </c>
      <c r="AS214" s="224" t="str">
        <f t="shared" si="171"/>
        <v>n/a</v>
      </c>
      <c r="AT214" s="224" t="str">
        <f t="shared" si="172"/>
        <v>n/a</v>
      </c>
      <c r="AU214" s="224" t="str">
        <f t="shared" si="173"/>
        <v>n/a</v>
      </c>
      <c r="AV214" s="224" t="str">
        <f t="shared" si="159"/>
        <v>n/a</v>
      </c>
      <c r="AW214" s="224" t="str">
        <f t="shared" si="160"/>
        <v>n/a</v>
      </c>
      <c r="AX214" s="224" t="str">
        <f t="shared" si="161"/>
        <v>n/a</v>
      </c>
      <c r="AY214" s="224" t="str">
        <f t="shared" si="162"/>
        <v>n/a</v>
      </c>
      <c r="AZ214" s="224" t="str">
        <f t="shared" si="163"/>
        <v>n/a</v>
      </c>
      <c r="BA214" s="224" t="str">
        <f t="shared" si="164"/>
        <v>n/a</v>
      </c>
      <c r="BB214" s="224" t="str">
        <f t="shared" si="165"/>
        <v>n/a</v>
      </c>
      <c r="BC214" s="224" t="str">
        <f t="shared" si="166"/>
        <v>n/a</v>
      </c>
      <c r="BD214" s="224" t="str">
        <f t="shared" si="167"/>
        <v>n/a</v>
      </c>
      <c r="BE214" s="224" t="str">
        <f t="shared" si="168"/>
        <v>n/a</v>
      </c>
      <c r="BF214" s="224" t="str">
        <f t="shared" si="158"/>
        <v>n/a</v>
      </c>
      <c r="BG214" s="224">
        <f t="shared" si="174"/>
        <v>45.341309379488493</v>
      </c>
      <c r="BH214" s="182">
        <f t="shared" si="169"/>
        <v>105.22180891616058</v>
      </c>
    </row>
    <row r="215" spans="1:60" ht="11.25" customHeight="1" x14ac:dyDescent="0.2">
      <c r="A215" s="248" t="s">
        <v>5635</v>
      </c>
      <c r="B215" s="97" t="s">
        <v>5628</v>
      </c>
      <c r="C215" s="215">
        <v>0.66</v>
      </c>
      <c r="D215" s="216">
        <v>0.54</v>
      </c>
      <c r="E215" s="216">
        <v>0.43999999999999995</v>
      </c>
      <c r="F215" s="216">
        <v>0.36000000000000004</v>
      </c>
      <c r="G215" s="216">
        <v>0.16</v>
      </c>
      <c r="H215" s="231">
        <v>0</v>
      </c>
      <c r="I215" s="231">
        <v>0</v>
      </c>
      <c r="J215" s="254">
        <v>0</v>
      </c>
      <c r="K215" s="254">
        <v>0</v>
      </c>
      <c r="L215" s="231">
        <v>0</v>
      </c>
      <c r="M215" s="231">
        <v>0</v>
      </c>
      <c r="N215" s="231">
        <v>0</v>
      </c>
      <c r="O215" s="231">
        <v>0</v>
      </c>
      <c r="P215" s="237"/>
      <c r="Q215" s="231">
        <v>0</v>
      </c>
      <c r="R215" s="227">
        <v>0</v>
      </c>
      <c r="S215" s="237"/>
      <c r="T215" s="266">
        <v>0</v>
      </c>
      <c r="U215" s="266">
        <v>0</v>
      </c>
      <c r="V215" s="229">
        <v>0</v>
      </c>
      <c r="W215" s="229">
        <v>0</v>
      </c>
      <c r="X215" s="229">
        <v>0</v>
      </c>
      <c r="Y215" s="229">
        <v>0</v>
      </c>
      <c r="Z215" s="229">
        <v>0</v>
      </c>
      <c r="AA215" s="229">
        <v>0</v>
      </c>
      <c r="AB215" s="229">
        <v>0</v>
      </c>
      <c r="AC215" s="229">
        <v>0</v>
      </c>
      <c r="AD215" s="229">
        <v>0</v>
      </c>
      <c r="AE215" s="229">
        <v>0</v>
      </c>
      <c r="AF215" s="223">
        <f t="shared" si="170"/>
        <v>2.16</v>
      </c>
      <c r="AG215" s="224">
        <f t="shared" si="146"/>
        <v>22.222222222222211</v>
      </c>
      <c r="AH215" s="224">
        <f t="shared" si="147"/>
        <v>22.727272727272751</v>
      </c>
      <c r="AI215" s="224">
        <f t="shared" si="148"/>
        <v>22.222222222222186</v>
      </c>
      <c r="AJ215" s="224">
        <f t="shared" si="149"/>
        <v>125</v>
      </c>
      <c r="AK215" s="224" t="str">
        <f t="shared" si="150"/>
        <v>n/a</v>
      </c>
      <c r="AL215" s="224" t="str">
        <f t="shared" si="151"/>
        <v>n/a</v>
      </c>
      <c r="AM215" s="224" t="str">
        <f t="shared" si="152"/>
        <v>n/a</v>
      </c>
      <c r="AN215" s="224" t="str">
        <f t="shared" si="153"/>
        <v>n/a</v>
      </c>
      <c r="AO215" s="224" t="str">
        <f t="shared" si="154"/>
        <v>n/a</v>
      </c>
      <c r="AP215" s="224" t="str">
        <f t="shared" si="155"/>
        <v>n/a</v>
      </c>
      <c r="AQ215" s="224" t="str">
        <f t="shared" si="157"/>
        <v>n/a</v>
      </c>
      <c r="AR215" s="224" t="str">
        <f t="shared" si="156"/>
        <v>n/a</v>
      </c>
      <c r="AS215" s="224" t="str">
        <f t="shared" si="171"/>
        <v>n/a</v>
      </c>
      <c r="AT215" s="224" t="str">
        <f t="shared" si="172"/>
        <v>n/a</v>
      </c>
      <c r="AU215" s="224" t="str">
        <f t="shared" si="173"/>
        <v>n/a</v>
      </c>
      <c r="AV215" s="224" t="str">
        <f t="shared" si="159"/>
        <v>n/a</v>
      </c>
      <c r="AW215" s="224" t="str">
        <f t="shared" si="160"/>
        <v>n/a</v>
      </c>
      <c r="AX215" s="224" t="str">
        <f t="shared" si="161"/>
        <v>n/a</v>
      </c>
      <c r="AY215" s="224" t="str">
        <f t="shared" si="162"/>
        <v>n/a</v>
      </c>
      <c r="AZ215" s="224" t="str">
        <f t="shared" si="163"/>
        <v>n/a</v>
      </c>
      <c r="BA215" s="224" t="str">
        <f t="shared" si="164"/>
        <v>n/a</v>
      </c>
      <c r="BB215" s="224" t="str">
        <f t="shared" si="165"/>
        <v>n/a</v>
      </c>
      <c r="BC215" s="224" t="str">
        <f t="shared" si="166"/>
        <v>n/a</v>
      </c>
      <c r="BD215" s="224" t="str">
        <f t="shared" si="167"/>
        <v>n/a</v>
      </c>
      <c r="BE215" s="224" t="str">
        <f t="shared" si="168"/>
        <v>n/a</v>
      </c>
      <c r="BF215" s="224" t="str">
        <f t="shared" si="158"/>
        <v>n/a</v>
      </c>
      <c r="BG215" s="224">
        <f t="shared" si="174"/>
        <v>48.042929292929287</v>
      </c>
      <c r="BH215" s="182">
        <f t="shared" si="169"/>
        <v>51.305266222308589</v>
      </c>
    </row>
    <row r="216" spans="1:60" ht="11.25" customHeight="1" x14ac:dyDescent="0.2">
      <c r="A216" s="236" t="s">
        <v>1457</v>
      </c>
      <c r="B216" s="97" t="s">
        <v>1458</v>
      </c>
      <c r="C216" s="215">
        <v>1.05</v>
      </c>
      <c r="D216" s="216">
        <v>0.94</v>
      </c>
      <c r="E216" s="216">
        <v>0.86</v>
      </c>
      <c r="F216" s="216">
        <v>0.78</v>
      </c>
      <c r="G216" s="216">
        <v>0.71</v>
      </c>
      <c r="H216" s="216">
        <v>0.66</v>
      </c>
      <c r="I216" s="216">
        <v>0.57999999999999996</v>
      </c>
      <c r="J216" s="217">
        <v>0.26</v>
      </c>
      <c r="K216" s="228">
        <v>0</v>
      </c>
      <c r="L216" s="231">
        <v>0</v>
      </c>
      <c r="M216" s="231">
        <v>0</v>
      </c>
      <c r="N216" s="231">
        <v>0</v>
      </c>
      <c r="O216" s="231">
        <v>0</v>
      </c>
      <c r="P216" s="254"/>
      <c r="Q216" s="231">
        <v>0</v>
      </c>
      <c r="R216" s="227">
        <v>0</v>
      </c>
      <c r="S216" s="254"/>
      <c r="T216" s="266">
        <v>0</v>
      </c>
      <c r="U216" s="266">
        <v>0</v>
      </c>
      <c r="V216" s="229">
        <v>0</v>
      </c>
      <c r="W216" s="229">
        <v>0</v>
      </c>
      <c r="X216" s="229">
        <v>0</v>
      </c>
      <c r="Y216" s="229">
        <v>0</v>
      </c>
      <c r="Z216" s="229">
        <v>0</v>
      </c>
      <c r="AA216" s="229">
        <v>0</v>
      </c>
      <c r="AB216" s="229">
        <v>0</v>
      </c>
      <c r="AC216" s="229">
        <v>0</v>
      </c>
      <c r="AD216" s="229">
        <v>0</v>
      </c>
      <c r="AE216" s="229">
        <v>0</v>
      </c>
      <c r="AF216" s="223">
        <f t="shared" si="170"/>
        <v>5.84</v>
      </c>
      <c r="AG216" s="224">
        <f t="shared" si="146"/>
        <v>11.702127659574479</v>
      </c>
      <c r="AH216" s="224">
        <f t="shared" si="147"/>
        <v>9.302325581395344</v>
      </c>
      <c r="AI216" s="224">
        <f t="shared" si="148"/>
        <v>10.256410256410241</v>
      </c>
      <c r="AJ216" s="224">
        <f t="shared" si="149"/>
        <v>9.8591549295774747</v>
      </c>
      <c r="AK216" s="224">
        <f t="shared" si="150"/>
        <v>7.575757575757569</v>
      </c>
      <c r="AL216" s="224">
        <f t="shared" si="151"/>
        <v>13.793103448275868</v>
      </c>
      <c r="AM216" s="224">
        <f t="shared" si="152"/>
        <v>123.07692307692304</v>
      </c>
      <c r="AN216" s="224" t="str">
        <f t="shared" si="153"/>
        <v>n/a</v>
      </c>
      <c r="AO216" s="224" t="str">
        <f t="shared" si="154"/>
        <v>n/a</v>
      </c>
      <c r="AP216" s="224" t="str">
        <f t="shared" si="155"/>
        <v>n/a</v>
      </c>
      <c r="AQ216" s="224" t="str">
        <f t="shared" si="157"/>
        <v>n/a</v>
      </c>
      <c r="AR216" s="224" t="str">
        <f t="shared" si="156"/>
        <v>n/a</v>
      </c>
      <c r="AS216" s="224" t="str">
        <f t="shared" si="171"/>
        <v>n/a</v>
      </c>
      <c r="AT216" s="224" t="str">
        <f t="shared" si="172"/>
        <v>n/a</v>
      </c>
      <c r="AU216" s="224" t="str">
        <f t="shared" si="173"/>
        <v>n/a</v>
      </c>
      <c r="AV216" s="224" t="str">
        <f t="shared" si="159"/>
        <v>n/a</v>
      </c>
      <c r="AW216" s="224" t="str">
        <f t="shared" si="160"/>
        <v>n/a</v>
      </c>
      <c r="AX216" s="224" t="str">
        <f t="shared" si="161"/>
        <v>n/a</v>
      </c>
      <c r="AY216" s="224" t="str">
        <f t="shared" si="162"/>
        <v>n/a</v>
      </c>
      <c r="AZ216" s="224" t="str">
        <f t="shared" si="163"/>
        <v>n/a</v>
      </c>
      <c r="BA216" s="224" t="str">
        <f t="shared" si="164"/>
        <v>n/a</v>
      </c>
      <c r="BB216" s="224" t="str">
        <f t="shared" si="165"/>
        <v>n/a</v>
      </c>
      <c r="BC216" s="224" t="str">
        <f t="shared" si="166"/>
        <v>n/a</v>
      </c>
      <c r="BD216" s="224" t="str">
        <f t="shared" si="167"/>
        <v>n/a</v>
      </c>
      <c r="BE216" s="224" t="str">
        <f t="shared" si="168"/>
        <v>n/a</v>
      </c>
      <c r="BF216" s="224" t="str">
        <f t="shared" si="158"/>
        <v>n/a</v>
      </c>
      <c r="BG216" s="224">
        <f t="shared" si="174"/>
        <v>26.50940036113057</v>
      </c>
      <c r="BH216" s="182">
        <f t="shared" si="169"/>
        <v>42.626679023380454</v>
      </c>
    </row>
    <row r="217" spans="1:60" ht="11.25" customHeight="1" x14ac:dyDescent="0.2">
      <c r="A217" s="248" t="s">
        <v>1864</v>
      </c>
      <c r="B217" s="97" t="s">
        <v>807</v>
      </c>
      <c r="C217" s="215">
        <v>18.760000000000002</v>
      </c>
      <c r="D217" s="216">
        <v>17.04</v>
      </c>
      <c r="E217" s="216">
        <v>14.49</v>
      </c>
      <c r="F217" s="216">
        <v>12.4</v>
      </c>
      <c r="G217" s="216">
        <v>11.48</v>
      </c>
      <c r="H217" s="216">
        <v>10.64</v>
      </c>
      <c r="I217" s="216">
        <v>9.84</v>
      </c>
      <c r="J217" s="217">
        <v>9.1199999999999992</v>
      </c>
      <c r="K217" s="223">
        <v>8</v>
      </c>
      <c r="L217" s="216">
        <v>7</v>
      </c>
      <c r="M217" s="216">
        <v>6.76</v>
      </c>
      <c r="N217" s="231">
        <v>0</v>
      </c>
      <c r="O217" s="231">
        <v>0</v>
      </c>
      <c r="P217" s="226"/>
      <c r="Q217" s="231">
        <v>0</v>
      </c>
      <c r="R217" s="227">
        <v>0</v>
      </c>
      <c r="S217" s="226"/>
      <c r="T217" s="261">
        <v>0</v>
      </c>
      <c r="U217" s="261">
        <v>0</v>
      </c>
      <c r="V217" s="229">
        <v>0</v>
      </c>
      <c r="W217" s="229">
        <v>0</v>
      </c>
      <c r="X217" s="229">
        <v>0</v>
      </c>
      <c r="Y217" s="229">
        <v>0</v>
      </c>
      <c r="Z217" s="229">
        <v>0</v>
      </c>
      <c r="AA217" s="229">
        <v>0</v>
      </c>
      <c r="AB217" s="229">
        <v>0</v>
      </c>
      <c r="AC217" s="229">
        <v>0</v>
      </c>
      <c r="AD217" s="229">
        <v>0</v>
      </c>
      <c r="AE217" s="229">
        <v>0</v>
      </c>
      <c r="AF217" s="223">
        <f t="shared" si="170"/>
        <v>125.53000000000002</v>
      </c>
      <c r="AG217" s="224">
        <f t="shared" si="146"/>
        <v>10.093896713615047</v>
      </c>
      <c r="AH217" s="224">
        <f t="shared" si="147"/>
        <v>17.5983436853002</v>
      </c>
      <c r="AI217" s="224">
        <f t="shared" si="148"/>
        <v>16.854838709677409</v>
      </c>
      <c r="AJ217" s="224">
        <f t="shared" si="149"/>
        <v>8.0139372822299659</v>
      </c>
      <c r="AK217" s="224">
        <f t="shared" si="150"/>
        <v>7.8947368421052655</v>
      </c>
      <c r="AL217" s="224">
        <f t="shared" si="151"/>
        <v>8.1300813008130071</v>
      </c>
      <c r="AM217" s="224">
        <f t="shared" si="152"/>
        <v>7.8947368421052655</v>
      </c>
      <c r="AN217" s="224">
        <f t="shared" si="153"/>
        <v>13.999999999999989</v>
      </c>
      <c r="AO217" s="224">
        <f t="shared" si="154"/>
        <v>14.285714285714279</v>
      </c>
      <c r="AP217" s="224">
        <f t="shared" si="155"/>
        <v>3.5502958579881616</v>
      </c>
      <c r="AQ217" s="224" t="str">
        <f t="shared" si="157"/>
        <v>n/a</v>
      </c>
      <c r="AR217" s="224" t="str">
        <f t="shared" si="156"/>
        <v>n/a</v>
      </c>
      <c r="AS217" s="224" t="str">
        <f t="shared" si="171"/>
        <v>n/a</v>
      </c>
      <c r="AT217" s="224" t="str">
        <f t="shared" si="172"/>
        <v>n/a</v>
      </c>
      <c r="AU217" s="224" t="str">
        <f t="shared" si="173"/>
        <v>n/a</v>
      </c>
      <c r="AV217" s="224" t="str">
        <f t="shared" si="159"/>
        <v>n/a</v>
      </c>
      <c r="AW217" s="224" t="str">
        <f t="shared" si="160"/>
        <v>n/a</v>
      </c>
      <c r="AX217" s="224" t="str">
        <f t="shared" si="161"/>
        <v>n/a</v>
      </c>
      <c r="AY217" s="224" t="str">
        <f t="shared" si="162"/>
        <v>n/a</v>
      </c>
      <c r="AZ217" s="224" t="str">
        <f t="shared" si="163"/>
        <v>n/a</v>
      </c>
      <c r="BA217" s="224" t="str">
        <f t="shared" si="164"/>
        <v>n/a</v>
      </c>
      <c r="BB217" s="224" t="str">
        <f t="shared" si="165"/>
        <v>n/a</v>
      </c>
      <c r="BC217" s="224" t="str">
        <f t="shared" si="166"/>
        <v>n/a</v>
      </c>
      <c r="BD217" s="224" t="str">
        <f t="shared" si="167"/>
        <v>n/a</v>
      </c>
      <c r="BE217" s="224" t="str">
        <f t="shared" si="168"/>
        <v>n/a</v>
      </c>
      <c r="BF217" s="224" t="str">
        <f t="shared" si="158"/>
        <v>n/a</v>
      </c>
      <c r="BG217" s="224">
        <f t="shared" si="174"/>
        <v>10.831658151954858</v>
      </c>
      <c r="BH217" s="182">
        <f t="shared" si="169"/>
        <v>4.5957376595427428</v>
      </c>
    </row>
    <row r="218" spans="1:60" ht="11.25" customHeight="1" x14ac:dyDescent="0.2">
      <c r="A218" s="239" t="s">
        <v>1459</v>
      </c>
      <c r="B218" s="240" t="s">
        <v>1460</v>
      </c>
      <c r="C218" s="215">
        <v>2.7524999999999999</v>
      </c>
      <c r="D218" s="216">
        <v>2.6875</v>
      </c>
      <c r="E218" s="216">
        <v>2.6124999999999998</v>
      </c>
      <c r="F218" s="216">
        <v>2.4775</v>
      </c>
      <c r="G218" s="216">
        <v>2.41</v>
      </c>
      <c r="H218" s="216">
        <v>2.375</v>
      </c>
      <c r="I218" s="216">
        <v>2.2425000000000002</v>
      </c>
      <c r="J218" s="217">
        <v>2.1237499999999998</v>
      </c>
      <c r="K218" s="251">
        <v>2.0150000000000001</v>
      </c>
      <c r="L218" s="259">
        <v>2.0637500000000002</v>
      </c>
      <c r="M218" s="241">
        <v>2.1575000000000002</v>
      </c>
      <c r="N218" s="241">
        <v>2.15</v>
      </c>
      <c r="O218" s="241">
        <v>1.9675</v>
      </c>
      <c r="P218" s="206"/>
      <c r="Q218" s="241">
        <v>1.58</v>
      </c>
      <c r="R218" s="242">
        <v>1.47</v>
      </c>
      <c r="S218" s="206"/>
      <c r="T218" s="280">
        <v>1.35</v>
      </c>
      <c r="U218" s="280">
        <v>1.7849999999999999</v>
      </c>
      <c r="V218" s="244">
        <v>1.93</v>
      </c>
      <c r="W218" s="244">
        <v>1.85</v>
      </c>
      <c r="X218" s="244">
        <v>1.77</v>
      </c>
      <c r="Y218" s="245">
        <v>1.73</v>
      </c>
      <c r="Z218" s="245">
        <v>1.73</v>
      </c>
      <c r="AA218" s="245">
        <v>1.73</v>
      </c>
      <c r="AB218" s="244">
        <v>1.73</v>
      </c>
      <c r="AC218" s="244">
        <v>1.655</v>
      </c>
      <c r="AD218" s="244">
        <v>1.575</v>
      </c>
      <c r="AE218" s="244">
        <v>1.47</v>
      </c>
      <c r="AF218" s="223">
        <f t="shared" si="170"/>
        <v>53.389999999999986</v>
      </c>
      <c r="AG218" s="224">
        <f t="shared" si="146"/>
        <v>2.4186046511627923</v>
      </c>
      <c r="AH218" s="224">
        <f t="shared" si="147"/>
        <v>2.8708133971292016</v>
      </c>
      <c r="AI218" s="224">
        <f t="shared" si="148"/>
        <v>5.4490413723511599</v>
      </c>
      <c r="AJ218" s="224">
        <f t="shared" si="149"/>
        <v>2.8008298755186622</v>
      </c>
      <c r="AK218" s="224">
        <f t="shared" si="150"/>
        <v>1.4736842105263159</v>
      </c>
      <c r="AL218" s="224">
        <f t="shared" si="151"/>
        <v>5.9085841694537233</v>
      </c>
      <c r="AM218" s="224">
        <f t="shared" si="152"/>
        <v>5.5915244261330432</v>
      </c>
      <c r="AN218" s="224">
        <f t="shared" si="153"/>
        <v>5.397022332506185</v>
      </c>
      <c r="AO218" s="224">
        <f t="shared" si="154"/>
        <v>-2.3622047244094557</v>
      </c>
      <c r="AP218" s="224">
        <f t="shared" si="155"/>
        <v>-4.3453070683661661</v>
      </c>
      <c r="AQ218" s="224">
        <f t="shared" si="157"/>
        <v>0.34883720930234396</v>
      </c>
      <c r="AR218" s="224">
        <f t="shared" si="156"/>
        <v>9.2757306226175285</v>
      </c>
      <c r="AS218" s="224">
        <f t="shared" si="171"/>
        <v>24.525316455696199</v>
      </c>
      <c r="AT218" s="224">
        <f t="shared" si="172"/>
        <v>7.4829931972789199</v>
      </c>
      <c r="AU218" s="224">
        <f t="shared" si="173"/>
        <v>8.8888888888888786</v>
      </c>
      <c r="AV218" s="224">
        <f t="shared" si="159"/>
        <v>-24.369747899159655</v>
      </c>
      <c r="AW218" s="224">
        <f t="shared" si="160"/>
        <v>-7.5129533678756522</v>
      </c>
      <c r="AX218" s="224">
        <f t="shared" si="161"/>
        <v>4.3243243243243246</v>
      </c>
      <c r="AY218" s="224">
        <f t="shared" si="162"/>
        <v>4.5197740112994378</v>
      </c>
      <c r="AZ218" s="224">
        <f t="shared" si="163"/>
        <v>2.3121387283236983</v>
      </c>
      <c r="BA218" s="224">
        <f t="shared" si="164"/>
        <v>0</v>
      </c>
      <c r="BB218" s="224">
        <f t="shared" si="165"/>
        <v>0</v>
      </c>
      <c r="BC218" s="224">
        <f t="shared" si="166"/>
        <v>0</v>
      </c>
      <c r="BD218" s="224">
        <f t="shared" si="167"/>
        <v>4.5317220543806602</v>
      </c>
      <c r="BE218" s="224">
        <f t="shared" si="168"/>
        <v>5.0793650793650835</v>
      </c>
      <c r="BF218" s="224">
        <f t="shared" si="158"/>
        <v>7.1428571428571397</v>
      </c>
      <c r="BG218" s="224">
        <f t="shared" si="174"/>
        <v>2.7596861188193986</v>
      </c>
      <c r="BH218" s="182">
        <f t="shared" si="169"/>
        <v>7.9758956584033163</v>
      </c>
    </row>
    <row r="219" spans="1:60" ht="11.25" customHeight="1" x14ac:dyDescent="0.2">
      <c r="A219" s="252" t="s">
        <v>291</v>
      </c>
      <c r="B219" s="119" t="s">
        <v>292</v>
      </c>
      <c r="C219" s="215">
        <v>5.46</v>
      </c>
      <c r="D219" s="216">
        <v>5.0999999999999996</v>
      </c>
      <c r="E219" s="216">
        <v>4.76</v>
      </c>
      <c r="F219" s="216">
        <v>4.4400000000000004</v>
      </c>
      <c r="G219" s="216">
        <v>4.1399999999999997</v>
      </c>
      <c r="H219" s="216">
        <v>3.86</v>
      </c>
      <c r="I219" s="216">
        <v>3.6</v>
      </c>
      <c r="J219" s="217">
        <v>3.36</v>
      </c>
      <c r="K219" s="223">
        <v>3.13</v>
      </c>
      <c r="L219" s="216">
        <v>2.92</v>
      </c>
      <c r="M219" s="216">
        <v>2.7240000000000002</v>
      </c>
      <c r="N219" s="216">
        <v>2.54</v>
      </c>
      <c r="O219" s="216">
        <v>2.37</v>
      </c>
      <c r="P219" s="226" t="s">
        <v>1740</v>
      </c>
      <c r="Q219" s="216">
        <v>2.21</v>
      </c>
      <c r="R219" s="232">
        <v>2.06</v>
      </c>
      <c r="S219" s="226"/>
      <c r="T219" s="260">
        <v>1.92</v>
      </c>
      <c r="U219" s="260">
        <v>1.8</v>
      </c>
      <c r="V219" s="202">
        <v>1.76</v>
      </c>
      <c r="W219" s="202">
        <v>1.6</v>
      </c>
      <c r="X219" s="202">
        <v>1.44</v>
      </c>
      <c r="Y219" s="202">
        <v>1.3</v>
      </c>
      <c r="Z219" s="202">
        <v>0.86</v>
      </c>
      <c r="AA219" s="202">
        <v>0.76</v>
      </c>
      <c r="AB219" s="202">
        <v>0.68</v>
      </c>
      <c r="AC219" s="202">
        <v>0.61</v>
      </c>
      <c r="AD219" s="202">
        <v>0.54</v>
      </c>
      <c r="AE219" s="202">
        <v>0.48</v>
      </c>
      <c r="AF219" s="223">
        <f t="shared" si="170"/>
        <v>66.424000000000007</v>
      </c>
      <c r="AG219" s="224">
        <f t="shared" si="146"/>
        <v>7.0588235294117618</v>
      </c>
      <c r="AH219" s="224">
        <f t="shared" si="147"/>
        <v>7.1428571428571397</v>
      </c>
      <c r="AI219" s="224">
        <f t="shared" si="148"/>
        <v>7.2072072072072002</v>
      </c>
      <c r="AJ219" s="224">
        <f t="shared" si="149"/>
        <v>7.2463768115942129</v>
      </c>
      <c r="AK219" s="224">
        <f t="shared" si="150"/>
        <v>7.2538860103626979</v>
      </c>
      <c r="AL219" s="224">
        <f t="shared" si="151"/>
        <v>7.2222222222222188</v>
      </c>
      <c r="AM219" s="224">
        <f t="shared" si="152"/>
        <v>7.1428571428571397</v>
      </c>
      <c r="AN219" s="224">
        <f t="shared" si="153"/>
        <v>7.348242811501593</v>
      </c>
      <c r="AO219" s="224">
        <f t="shared" si="154"/>
        <v>7.1917808219178037</v>
      </c>
      <c r="AP219" s="224">
        <f t="shared" si="155"/>
        <v>7.1953010279001361</v>
      </c>
      <c r="AQ219" s="224">
        <f t="shared" si="157"/>
        <v>7.2440944881889902</v>
      </c>
      <c r="AR219" s="224">
        <f t="shared" si="156"/>
        <v>7.1729957805907185</v>
      </c>
      <c r="AS219" s="224">
        <f t="shared" si="171"/>
        <v>7.2398190045248834</v>
      </c>
      <c r="AT219" s="224">
        <f t="shared" si="172"/>
        <v>7.2815533980582492</v>
      </c>
      <c r="AU219" s="224">
        <f t="shared" si="173"/>
        <v>7.2916666666666741</v>
      </c>
      <c r="AV219" s="224">
        <f t="shared" si="159"/>
        <v>6.6666666666666652</v>
      </c>
      <c r="AW219" s="224">
        <f t="shared" si="160"/>
        <v>2.2727272727272707</v>
      </c>
      <c r="AX219" s="224">
        <f t="shared" si="161"/>
        <v>9.9999999999999858</v>
      </c>
      <c r="AY219" s="224">
        <f t="shared" si="162"/>
        <v>11.111111111111116</v>
      </c>
      <c r="AZ219" s="224">
        <f t="shared" si="163"/>
        <v>10.769230769230752</v>
      </c>
      <c r="BA219" s="224">
        <f t="shared" si="164"/>
        <v>51.162790697674424</v>
      </c>
      <c r="BB219" s="224">
        <f t="shared" si="165"/>
        <v>13.157894736842103</v>
      </c>
      <c r="BC219" s="224">
        <f t="shared" si="166"/>
        <v>11.764705882352944</v>
      </c>
      <c r="BD219" s="224">
        <f t="shared" si="167"/>
        <v>11.475409836065587</v>
      </c>
      <c r="BE219" s="224">
        <f t="shared" si="168"/>
        <v>12.962962962962955</v>
      </c>
      <c r="BF219" s="224">
        <f t="shared" si="158"/>
        <v>12.500000000000021</v>
      </c>
      <c r="BG219" s="224">
        <f t="shared" si="174"/>
        <v>10.080122461595973</v>
      </c>
      <c r="BH219" s="182">
        <f t="shared" si="169"/>
        <v>8.7486690325602545</v>
      </c>
    </row>
    <row r="220" spans="1:60" ht="11.25" customHeight="1" x14ac:dyDescent="0.2">
      <c r="A220" s="127" t="s">
        <v>294</v>
      </c>
      <c r="B220" s="97" t="s">
        <v>295</v>
      </c>
      <c r="C220" s="215">
        <v>3.01</v>
      </c>
      <c r="D220" s="216">
        <v>2.86</v>
      </c>
      <c r="E220" s="216">
        <v>2.7</v>
      </c>
      <c r="F220" s="216">
        <v>2.5499999999999998</v>
      </c>
      <c r="G220" s="216">
        <v>2.41</v>
      </c>
      <c r="H220" s="216">
        <v>2.27</v>
      </c>
      <c r="I220" s="216">
        <v>2.14</v>
      </c>
      <c r="J220" s="217">
        <v>2.02</v>
      </c>
      <c r="K220" s="223">
        <v>1.9</v>
      </c>
      <c r="L220" s="216">
        <v>1.78</v>
      </c>
      <c r="M220" s="216">
        <v>1.67</v>
      </c>
      <c r="N220" s="216">
        <v>1.57</v>
      </c>
      <c r="O220" s="216">
        <v>1.47</v>
      </c>
      <c r="P220" s="226"/>
      <c r="Q220" s="216">
        <v>1.3227500000000001</v>
      </c>
      <c r="R220" s="232">
        <v>1.1000000000000001</v>
      </c>
      <c r="S220" s="226"/>
      <c r="T220" s="279">
        <v>1.0249999999999999</v>
      </c>
      <c r="U220" s="260">
        <v>0.95</v>
      </c>
      <c r="V220" s="202">
        <v>0.82499999999999996</v>
      </c>
      <c r="W220" s="202">
        <v>0.77500000000000002</v>
      </c>
      <c r="X220" s="202">
        <v>0.72499999999999998</v>
      </c>
      <c r="Y220" s="202">
        <v>0.67500000000000004</v>
      </c>
      <c r="Z220" s="202">
        <v>0.625</v>
      </c>
      <c r="AA220" s="202">
        <v>0.57499999999999996</v>
      </c>
      <c r="AB220" s="202">
        <v>0.52500000000000002</v>
      </c>
      <c r="AC220" s="202">
        <v>0.45</v>
      </c>
      <c r="AD220" s="229">
        <v>0.4</v>
      </c>
      <c r="AE220" s="202">
        <v>0.1</v>
      </c>
      <c r="AF220" s="223">
        <f t="shared" si="170"/>
        <v>38.422750000000008</v>
      </c>
      <c r="AG220" s="224">
        <f t="shared" si="146"/>
        <v>5.2447552447552503</v>
      </c>
      <c r="AH220" s="224">
        <f t="shared" si="147"/>
        <v>5.9259259259259123</v>
      </c>
      <c r="AI220" s="224">
        <f t="shared" si="148"/>
        <v>5.8823529411764941</v>
      </c>
      <c r="AJ220" s="224">
        <f t="shared" si="149"/>
        <v>5.8091286307053736</v>
      </c>
      <c r="AK220" s="224">
        <f t="shared" si="150"/>
        <v>6.1674008810572722</v>
      </c>
      <c r="AL220" s="224">
        <f t="shared" si="151"/>
        <v>6.0747663551401709</v>
      </c>
      <c r="AM220" s="224">
        <f t="shared" si="152"/>
        <v>5.9405940594059459</v>
      </c>
      <c r="AN220" s="224">
        <f t="shared" si="153"/>
        <v>6.315789473684208</v>
      </c>
      <c r="AO220" s="224">
        <f t="shared" si="154"/>
        <v>6.7415730337078594</v>
      </c>
      <c r="AP220" s="224">
        <f t="shared" si="155"/>
        <v>6.5868263473053856</v>
      </c>
      <c r="AQ220" s="224">
        <f t="shared" si="157"/>
        <v>6.3694267515923553</v>
      </c>
      <c r="AR220" s="224">
        <f t="shared" si="156"/>
        <v>6.8027210884353817</v>
      </c>
      <c r="AS220" s="224">
        <f t="shared" si="171"/>
        <v>11.132111132111122</v>
      </c>
      <c r="AT220" s="224">
        <f t="shared" si="172"/>
        <v>20.249999999999989</v>
      </c>
      <c r="AU220" s="224">
        <f t="shared" si="173"/>
        <v>7.317073170731736</v>
      </c>
      <c r="AV220" s="224">
        <f t="shared" si="159"/>
        <v>7.8947368421052655</v>
      </c>
      <c r="AW220" s="224">
        <f t="shared" si="160"/>
        <v>15.151515151515159</v>
      </c>
      <c r="AX220" s="224">
        <f t="shared" si="161"/>
        <v>6.4516129032258007</v>
      </c>
      <c r="AY220" s="224">
        <f t="shared" si="162"/>
        <v>6.8965517241379448</v>
      </c>
      <c r="AZ220" s="224">
        <f t="shared" si="163"/>
        <v>7.4074074074073959</v>
      </c>
      <c r="BA220" s="224">
        <f t="shared" si="164"/>
        <v>8.0000000000000071</v>
      </c>
      <c r="BB220" s="224">
        <f t="shared" si="165"/>
        <v>8.6956521739130608</v>
      </c>
      <c r="BC220" s="224">
        <f t="shared" si="166"/>
        <v>9.5238095238095113</v>
      </c>
      <c r="BD220" s="224">
        <f t="shared" si="167"/>
        <v>16.666666666666675</v>
      </c>
      <c r="BE220" s="224">
        <f t="shared" si="168"/>
        <v>12.5</v>
      </c>
      <c r="BF220" s="224">
        <f t="shared" si="158"/>
        <v>300</v>
      </c>
      <c r="BG220" s="224">
        <f t="shared" si="174"/>
        <v>19.682630670327509</v>
      </c>
      <c r="BH220" s="182">
        <f t="shared" si="169"/>
        <v>57.296436304307363</v>
      </c>
    </row>
    <row r="221" spans="1:60" ht="11.25" customHeight="1" x14ac:dyDescent="0.2">
      <c r="A221" s="239" t="s">
        <v>1461</v>
      </c>
      <c r="B221" s="240" t="s">
        <v>1462</v>
      </c>
      <c r="C221" s="215">
        <v>1.24</v>
      </c>
      <c r="D221" s="216">
        <v>1.1200000000000001</v>
      </c>
      <c r="E221" s="216">
        <v>1</v>
      </c>
      <c r="F221" s="216">
        <v>0.86</v>
      </c>
      <c r="G221" s="216">
        <v>0.7</v>
      </c>
      <c r="H221" s="216">
        <v>0.64</v>
      </c>
      <c r="I221" s="216">
        <v>0.3</v>
      </c>
      <c r="J221" s="254">
        <v>0</v>
      </c>
      <c r="K221" s="228">
        <v>0</v>
      </c>
      <c r="L221" s="231">
        <v>0</v>
      </c>
      <c r="M221" s="231">
        <v>0</v>
      </c>
      <c r="N221" s="231">
        <v>0</v>
      </c>
      <c r="O221" s="231">
        <v>0</v>
      </c>
      <c r="P221" s="237"/>
      <c r="Q221" s="231">
        <v>0</v>
      </c>
      <c r="R221" s="227">
        <v>0</v>
      </c>
      <c r="S221" s="237"/>
      <c r="T221" s="266">
        <v>0</v>
      </c>
      <c r="U221" s="266">
        <v>0</v>
      </c>
      <c r="V221" s="229">
        <v>0</v>
      </c>
      <c r="W221" s="229">
        <v>0</v>
      </c>
      <c r="X221" s="229">
        <v>0</v>
      </c>
      <c r="Y221" s="229">
        <v>0</v>
      </c>
      <c r="Z221" s="229">
        <v>0</v>
      </c>
      <c r="AA221" s="229">
        <v>0</v>
      </c>
      <c r="AB221" s="229">
        <v>0</v>
      </c>
      <c r="AC221" s="229">
        <v>0</v>
      </c>
      <c r="AD221" s="229">
        <v>0</v>
      </c>
      <c r="AE221" s="229">
        <v>0</v>
      </c>
      <c r="AF221" s="223">
        <f t="shared" si="170"/>
        <v>5.86</v>
      </c>
      <c r="AG221" s="224">
        <f t="shared" si="146"/>
        <v>10.714285714285698</v>
      </c>
      <c r="AH221" s="224">
        <f t="shared" si="147"/>
        <v>12.000000000000011</v>
      </c>
      <c r="AI221" s="224">
        <f t="shared" si="148"/>
        <v>16.279069767441868</v>
      </c>
      <c r="AJ221" s="224">
        <f t="shared" si="149"/>
        <v>22.857142857142865</v>
      </c>
      <c r="AK221" s="224">
        <f t="shared" si="150"/>
        <v>9.375</v>
      </c>
      <c r="AL221" s="224">
        <f t="shared" si="151"/>
        <v>113.33333333333333</v>
      </c>
      <c r="AM221" s="224" t="str">
        <f t="shared" si="152"/>
        <v>n/a</v>
      </c>
      <c r="AN221" s="224" t="str">
        <f t="shared" si="153"/>
        <v>n/a</v>
      </c>
      <c r="AO221" s="224" t="str">
        <f t="shared" si="154"/>
        <v>n/a</v>
      </c>
      <c r="AP221" s="224" t="str">
        <f t="shared" si="155"/>
        <v>n/a</v>
      </c>
      <c r="AQ221" s="224" t="str">
        <f t="shared" si="157"/>
        <v>n/a</v>
      </c>
      <c r="AR221" s="224" t="str">
        <f t="shared" si="156"/>
        <v>n/a</v>
      </c>
      <c r="AS221" s="224" t="str">
        <f t="shared" si="171"/>
        <v>n/a</v>
      </c>
      <c r="AT221" s="224" t="str">
        <f t="shared" si="172"/>
        <v>n/a</v>
      </c>
      <c r="AU221" s="224" t="str">
        <f t="shared" si="173"/>
        <v>n/a</v>
      </c>
      <c r="AV221" s="224" t="str">
        <f t="shared" si="159"/>
        <v>n/a</v>
      </c>
      <c r="AW221" s="224" t="str">
        <f t="shared" si="160"/>
        <v>n/a</v>
      </c>
      <c r="AX221" s="224" t="str">
        <f t="shared" si="161"/>
        <v>n/a</v>
      </c>
      <c r="AY221" s="224" t="str">
        <f t="shared" si="162"/>
        <v>n/a</v>
      </c>
      <c r="AZ221" s="224" t="str">
        <f t="shared" si="163"/>
        <v>n/a</v>
      </c>
      <c r="BA221" s="224" t="str">
        <f t="shared" si="164"/>
        <v>n/a</v>
      </c>
      <c r="BB221" s="224" t="str">
        <f t="shared" si="165"/>
        <v>n/a</v>
      </c>
      <c r="BC221" s="224" t="str">
        <f t="shared" si="166"/>
        <v>n/a</v>
      </c>
      <c r="BD221" s="224" t="str">
        <f t="shared" si="167"/>
        <v>n/a</v>
      </c>
      <c r="BE221" s="224" t="str">
        <f t="shared" si="168"/>
        <v>n/a</v>
      </c>
      <c r="BF221" s="224" t="str">
        <f t="shared" si="158"/>
        <v>n/a</v>
      </c>
      <c r="BG221" s="224">
        <f t="shared" si="174"/>
        <v>30.759805278700629</v>
      </c>
      <c r="BH221" s="182">
        <f t="shared" si="169"/>
        <v>40.747010577943975</v>
      </c>
    </row>
    <row r="222" spans="1:60" ht="11.25" customHeight="1" x14ac:dyDescent="0.2">
      <c r="A222" s="127" t="s">
        <v>1865</v>
      </c>
      <c r="B222" s="97" t="s">
        <v>299</v>
      </c>
      <c r="C222" s="215">
        <v>10.16</v>
      </c>
      <c r="D222" s="216">
        <v>9.66</v>
      </c>
      <c r="E222" s="216">
        <v>9.1300000000000008</v>
      </c>
      <c r="F222" s="216">
        <v>8.69</v>
      </c>
      <c r="G222" s="216">
        <v>8.3475000000000001</v>
      </c>
      <c r="H222" s="216">
        <v>8.1824999999999992</v>
      </c>
      <c r="I222" s="216">
        <v>7.71</v>
      </c>
      <c r="J222" s="217">
        <v>7.33</v>
      </c>
      <c r="K222" s="223">
        <v>6.85</v>
      </c>
      <c r="L222" s="216">
        <v>6.24</v>
      </c>
      <c r="M222" s="216">
        <v>5.62</v>
      </c>
      <c r="N222" s="216">
        <v>5.0199999999999996</v>
      </c>
      <c r="O222" s="216">
        <v>4.7300000000000004</v>
      </c>
      <c r="P222" s="226"/>
      <c r="Q222" s="216">
        <v>4.34</v>
      </c>
      <c r="R222" s="232">
        <v>4.1524999999999999</v>
      </c>
      <c r="S222" s="226"/>
      <c r="T222" s="260">
        <v>4.1275000000000004</v>
      </c>
      <c r="U222" s="260">
        <v>4.1100000000000003</v>
      </c>
      <c r="V222" s="202">
        <v>3.99</v>
      </c>
      <c r="W222" s="202">
        <v>3.63</v>
      </c>
      <c r="X222" s="202">
        <v>3.33</v>
      </c>
      <c r="Y222" s="202">
        <v>3.22</v>
      </c>
      <c r="Z222" s="202">
        <v>3.15</v>
      </c>
      <c r="AA222" s="202">
        <v>3.11</v>
      </c>
      <c r="AB222" s="202">
        <v>3.01</v>
      </c>
      <c r="AC222" s="202">
        <v>2.79</v>
      </c>
      <c r="AD222" s="202">
        <v>2.3199999999999998</v>
      </c>
      <c r="AE222" s="202">
        <v>2.1</v>
      </c>
      <c r="AF222" s="223">
        <f t="shared" si="170"/>
        <v>145.04999999999998</v>
      </c>
      <c r="AG222" s="224">
        <f t="shared" si="146"/>
        <v>5.1759834368529933</v>
      </c>
      <c r="AH222" s="224">
        <f t="shared" si="147"/>
        <v>5.8050383351588186</v>
      </c>
      <c r="AI222" s="224">
        <f t="shared" si="148"/>
        <v>5.0632911392405111</v>
      </c>
      <c r="AJ222" s="224">
        <f t="shared" si="149"/>
        <v>4.1030248577418327</v>
      </c>
      <c r="AK222" s="224">
        <f t="shared" si="150"/>
        <v>2.0164986251145933</v>
      </c>
      <c r="AL222" s="224">
        <f t="shared" si="151"/>
        <v>6.1284046692607008</v>
      </c>
      <c r="AM222" s="224">
        <f t="shared" si="152"/>
        <v>5.184174624829474</v>
      </c>
      <c r="AN222" s="224">
        <f t="shared" si="153"/>
        <v>7.0072992700729975</v>
      </c>
      <c r="AO222" s="224">
        <f t="shared" si="154"/>
        <v>9.7756410256410131</v>
      </c>
      <c r="AP222" s="224">
        <f t="shared" si="155"/>
        <v>11.032028469750887</v>
      </c>
      <c r="AQ222" s="224">
        <f t="shared" si="157"/>
        <v>11.952191235059772</v>
      </c>
      <c r="AR222" s="224">
        <f t="shared" si="156"/>
        <v>6.1310782241014605</v>
      </c>
      <c r="AS222" s="224">
        <f t="shared" si="171"/>
        <v>8.9861751152073843</v>
      </c>
      <c r="AT222" s="224">
        <f t="shared" si="172"/>
        <v>4.5153521974714117</v>
      </c>
      <c r="AU222" s="224">
        <f t="shared" si="173"/>
        <v>0.60569351907933111</v>
      </c>
      <c r="AV222" s="224">
        <f t="shared" si="159"/>
        <v>0.42579075425790425</v>
      </c>
      <c r="AW222" s="224">
        <f t="shared" si="160"/>
        <v>3.007518796992481</v>
      </c>
      <c r="AX222" s="224">
        <f t="shared" si="161"/>
        <v>9.9173553719008378</v>
      </c>
      <c r="AY222" s="224">
        <f t="shared" si="162"/>
        <v>9.0090090090090058</v>
      </c>
      <c r="AZ222" s="224">
        <f t="shared" si="163"/>
        <v>3.4161490683229712</v>
      </c>
      <c r="BA222" s="224">
        <f t="shared" si="164"/>
        <v>2.2222222222222365</v>
      </c>
      <c r="BB222" s="224">
        <f t="shared" si="165"/>
        <v>1.2861736334405238</v>
      </c>
      <c r="BC222" s="224">
        <f t="shared" si="166"/>
        <v>3.3222591362126241</v>
      </c>
      <c r="BD222" s="224">
        <f t="shared" si="167"/>
        <v>7.8853046594981935</v>
      </c>
      <c r="BE222" s="224">
        <f t="shared" si="168"/>
        <v>20.258620689655181</v>
      </c>
      <c r="BF222" s="224">
        <f t="shared" si="158"/>
        <v>10.47619047619046</v>
      </c>
      <c r="BG222" s="224">
        <f t="shared" si="174"/>
        <v>6.3349410985494465</v>
      </c>
      <c r="BH222" s="182">
        <f t="shared" si="169"/>
        <v>4.3669094226956515</v>
      </c>
    </row>
    <row r="223" spans="1:60" ht="11.25" customHeight="1" x14ac:dyDescent="0.2">
      <c r="A223" s="248" t="s">
        <v>3097</v>
      </c>
      <c r="B223" s="97" t="s">
        <v>3098</v>
      </c>
      <c r="C223" s="215">
        <v>1.3150000000000002</v>
      </c>
      <c r="D223" s="216">
        <v>1.2750000000000001</v>
      </c>
      <c r="E223" s="216">
        <v>1.2350000000000001</v>
      </c>
      <c r="F223" s="216">
        <v>0.87000000000000011</v>
      </c>
      <c r="G223" s="231">
        <v>0.61</v>
      </c>
      <c r="H223" s="231">
        <v>1.0674999999999999</v>
      </c>
      <c r="I223" s="231">
        <v>1.22</v>
      </c>
      <c r="J223" s="217">
        <v>1.22</v>
      </c>
      <c r="K223" s="223">
        <v>1.1499999999999999</v>
      </c>
      <c r="L223" s="216">
        <v>1.1399999999999999</v>
      </c>
      <c r="M223" s="216">
        <v>1.02</v>
      </c>
      <c r="N223" s="216">
        <v>0.75</v>
      </c>
      <c r="O223" s="216">
        <v>0.65187499999999998</v>
      </c>
      <c r="P223" s="191"/>
      <c r="Q223" s="216">
        <v>0.625</v>
      </c>
      <c r="R223" s="232">
        <v>0.58750000000000002</v>
      </c>
      <c r="S223" s="191"/>
      <c r="T223" s="279">
        <v>0.54</v>
      </c>
      <c r="U223" s="279">
        <v>0.52625000000000011</v>
      </c>
      <c r="V223" s="202">
        <v>0.48749999999999999</v>
      </c>
      <c r="W223" s="202">
        <v>0.36462500000000003</v>
      </c>
      <c r="X223" s="202">
        <v>0.15195</v>
      </c>
      <c r="Y223" s="229">
        <v>0</v>
      </c>
      <c r="Z223" s="229">
        <v>0</v>
      </c>
      <c r="AA223" s="229">
        <v>0</v>
      </c>
      <c r="AB223" s="229">
        <v>0</v>
      </c>
      <c r="AC223" s="229">
        <v>0</v>
      </c>
      <c r="AD223" s="229">
        <v>0</v>
      </c>
      <c r="AE223" s="229">
        <v>0</v>
      </c>
      <c r="AF223" s="223">
        <f t="shared" si="170"/>
        <v>16.807200000000002</v>
      </c>
      <c r="AG223" s="224">
        <f t="shared" si="146"/>
        <v>3.1372549019607954</v>
      </c>
      <c r="AH223" s="224">
        <f t="shared" si="147"/>
        <v>3.238866396761142</v>
      </c>
      <c r="AI223" s="224">
        <f t="shared" si="148"/>
        <v>41.954022988505749</v>
      </c>
      <c r="AJ223" s="224">
        <f t="shared" si="149"/>
        <v>42.622950819672155</v>
      </c>
      <c r="AK223" s="224">
        <f t="shared" si="150"/>
        <v>-42.857142857142847</v>
      </c>
      <c r="AL223" s="224">
        <f t="shared" si="151"/>
        <v>-12.500000000000011</v>
      </c>
      <c r="AM223" s="224">
        <f t="shared" si="152"/>
        <v>0</v>
      </c>
      <c r="AN223" s="224">
        <f t="shared" si="153"/>
        <v>6.0869565217391397</v>
      </c>
      <c r="AO223" s="224">
        <f t="shared" si="154"/>
        <v>0.87719298245614308</v>
      </c>
      <c r="AP223" s="224">
        <f t="shared" si="155"/>
        <v>11.764705882352921</v>
      </c>
      <c r="AQ223" s="224">
        <f t="shared" si="157"/>
        <v>36.000000000000007</v>
      </c>
      <c r="AR223" s="224">
        <f t="shared" si="156"/>
        <v>15.052732502396937</v>
      </c>
      <c r="AS223" s="224">
        <f t="shared" si="171"/>
        <v>4.2999999999999927</v>
      </c>
      <c r="AT223" s="224">
        <f t="shared" si="172"/>
        <v>6.3829787234042534</v>
      </c>
      <c r="AU223" s="224">
        <f t="shared" si="173"/>
        <v>8.7962962962963012</v>
      </c>
      <c r="AV223" s="224">
        <f t="shared" si="159"/>
        <v>2.6128266033254022</v>
      </c>
      <c r="AW223" s="224">
        <f t="shared" si="160"/>
        <v>7.9487179487179649</v>
      </c>
      <c r="AX223" s="224">
        <f t="shared" si="161"/>
        <v>33.699005827905367</v>
      </c>
      <c r="AY223" s="224">
        <f t="shared" si="162"/>
        <v>139.96380388285621</v>
      </c>
      <c r="AZ223" s="224" t="str">
        <f t="shared" si="163"/>
        <v>n/a</v>
      </c>
      <c r="BA223" s="224" t="str">
        <f t="shared" si="164"/>
        <v>n/a</v>
      </c>
      <c r="BB223" s="224" t="str">
        <f t="shared" si="165"/>
        <v>n/a</v>
      </c>
      <c r="BC223" s="224" t="str">
        <f t="shared" si="166"/>
        <v>n/a</v>
      </c>
      <c r="BD223" s="224" t="str">
        <f t="shared" si="167"/>
        <v>n/a</v>
      </c>
      <c r="BE223" s="224" t="str">
        <f t="shared" si="168"/>
        <v>n/a</v>
      </c>
      <c r="BF223" s="224" t="str">
        <f t="shared" si="158"/>
        <v>n/a</v>
      </c>
      <c r="BG223" s="224">
        <f t="shared" si="174"/>
        <v>16.267429969537243</v>
      </c>
      <c r="BH223" s="182">
        <f t="shared" si="169"/>
        <v>35.895787593494873</v>
      </c>
    </row>
    <row r="224" spans="1:60" ht="11.25" customHeight="1" x14ac:dyDescent="0.2">
      <c r="A224" s="127" t="s">
        <v>1866</v>
      </c>
      <c r="B224" s="97" t="s">
        <v>809</v>
      </c>
      <c r="C224" s="215">
        <v>4.16</v>
      </c>
      <c r="D224" s="216">
        <v>3.76</v>
      </c>
      <c r="E224" s="216">
        <v>3.44</v>
      </c>
      <c r="F224" s="216">
        <v>3.24</v>
      </c>
      <c r="G224" s="216">
        <v>3.04</v>
      </c>
      <c r="H224" s="216">
        <v>2.92</v>
      </c>
      <c r="I224" s="216">
        <v>2.84</v>
      </c>
      <c r="J224" s="217">
        <v>2.64</v>
      </c>
      <c r="K224" s="217">
        <v>2.4</v>
      </c>
      <c r="L224" s="216">
        <v>2.2799999999999998</v>
      </c>
      <c r="M224" s="216">
        <v>2.2000000000000002</v>
      </c>
      <c r="N224" s="216">
        <v>1.96</v>
      </c>
      <c r="O224" s="216">
        <v>1.68</v>
      </c>
      <c r="P224" s="226"/>
      <c r="Q224" s="216">
        <v>1.52</v>
      </c>
      <c r="R224" s="232">
        <v>1.36</v>
      </c>
      <c r="S224" s="226"/>
      <c r="T224" s="260">
        <v>1.08</v>
      </c>
      <c r="U224" s="261">
        <v>1</v>
      </c>
      <c r="V224" s="202">
        <v>1</v>
      </c>
      <c r="W224" s="202">
        <v>0.86</v>
      </c>
      <c r="X224" s="202">
        <v>0.74</v>
      </c>
      <c r="Y224" s="202">
        <v>0.62</v>
      </c>
      <c r="Z224" s="202">
        <v>0.54</v>
      </c>
      <c r="AA224" s="202">
        <v>0.46</v>
      </c>
      <c r="AB224" s="229">
        <v>0.44</v>
      </c>
      <c r="AC224" s="202">
        <v>0.42544999999999999</v>
      </c>
      <c r="AD224" s="229">
        <v>0.38179999999999997</v>
      </c>
      <c r="AE224" s="202">
        <v>0.38179999999999997</v>
      </c>
      <c r="AF224" s="223">
        <f t="shared" si="170"/>
        <v>47.369049999999994</v>
      </c>
      <c r="AG224" s="224">
        <f t="shared" si="146"/>
        <v>10.638297872340431</v>
      </c>
      <c r="AH224" s="224">
        <f t="shared" si="147"/>
        <v>9.302325581395344</v>
      </c>
      <c r="AI224" s="224">
        <f t="shared" si="148"/>
        <v>6.1728395061728225</v>
      </c>
      <c r="AJ224" s="224">
        <f t="shared" si="149"/>
        <v>6.578947368421062</v>
      </c>
      <c r="AK224" s="224">
        <f t="shared" si="150"/>
        <v>4.1095890410958846</v>
      </c>
      <c r="AL224" s="224">
        <f t="shared" si="151"/>
        <v>2.8169014084507005</v>
      </c>
      <c r="AM224" s="224">
        <f t="shared" si="152"/>
        <v>7.575757575757569</v>
      </c>
      <c r="AN224" s="224">
        <f t="shared" si="153"/>
        <v>10.000000000000009</v>
      </c>
      <c r="AO224" s="224">
        <f t="shared" si="154"/>
        <v>5.2631578947368363</v>
      </c>
      <c r="AP224" s="224">
        <f t="shared" si="155"/>
        <v>3.6363636363636154</v>
      </c>
      <c r="AQ224" s="224">
        <f t="shared" si="157"/>
        <v>12.244897959183687</v>
      </c>
      <c r="AR224" s="224">
        <f t="shared" si="156"/>
        <v>16.666666666666675</v>
      </c>
      <c r="AS224" s="224">
        <f t="shared" si="171"/>
        <v>10.526315789473673</v>
      </c>
      <c r="AT224" s="224">
        <f t="shared" si="172"/>
        <v>11.764705882352944</v>
      </c>
      <c r="AU224" s="224">
        <f t="shared" si="173"/>
        <v>25.925925925925931</v>
      </c>
      <c r="AV224" s="224">
        <f t="shared" si="159"/>
        <v>8.0000000000000071</v>
      </c>
      <c r="AW224" s="224">
        <f t="shared" si="160"/>
        <v>0</v>
      </c>
      <c r="AX224" s="224">
        <f t="shared" si="161"/>
        <v>16.279069767441868</v>
      </c>
      <c r="AY224" s="224">
        <f t="shared" si="162"/>
        <v>16.216216216216207</v>
      </c>
      <c r="AZ224" s="224">
        <f t="shared" si="163"/>
        <v>19.354838709677423</v>
      </c>
      <c r="BA224" s="224">
        <f t="shared" si="164"/>
        <v>14.814814814814813</v>
      </c>
      <c r="BB224" s="224">
        <f t="shared" si="165"/>
        <v>17.391304347826097</v>
      </c>
      <c r="BC224" s="224">
        <f t="shared" si="166"/>
        <v>4.5454545454545414</v>
      </c>
      <c r="BD224" s="224">
        <f t="shared" si="167"/>
        <v>3.4199083323539714</v>
      </c>
      <c r="BE224" s="224">
        <f t="shared" si="168"/>
        <v>11.432687270822427</v>
      </c>
      <c r="BF224" s="224">
        <f t="shared" si="158"/>
        <v>0</v>
      </c>
      <c r="BG224" s="224">
        <f t="shared" si="174"/>
        <v>9.7952686966517124</v>
      </c>
      <c r="BH224" s="182">
        <f t="shared" si="169"/>
        <v>6.3569393959600324</v>
      </c>
    </row>
    <row r="225" spans="1:60" ht="11.25" customHeight="1" x14ac:dyDescent="0.2">
      <c r="A225" s="236" t="s">
        <v>810</v>
      </c>
      <c r="B225" s="97" t="s">
        <v>811</v>
      </c>
      <c r="C225" s="215">
        <v>2.44</v>
      </c>
      <c r="D225" s="216">
        <v>2.2949999999999999</v>
      </c>
      <c r="E225" s="216">
        <v>2.17</v>
      </c>
      <c r="F225" s="216">
        <v>2.0499999999999998</v>
      </c>
      <c r="G225" s="216">
        <v>1.93</v>
      </c>
      <c r="H225" s="216">
        <v>1.87</v>
      </c>
      <c r="I225" s="216">
        <v>1.83</v>
      </c>
      <c r="J225" s="217">
        <v>1.79</v>
      </c>
      <c r="K225" s="223">
        <v>1.75</v>
      </c>
      <c r="L225" s="216">
        <v>1.71</v>
      </c>
      <c r="M225" s="216">
        <v>1.67</v>
      </c>
      <c r="N225" s="231">
        <v>1.66</v>
      </c>
      <c r="O225" s="231">
        <v>1.66</v>
      </c>
      <c r="P225" s="254">
        <v>0</v>
      </c>
      <c r="Q225" s="231">
        <v>1.66</v>
      </c>
      <c r="R225" s="232">
        <v>1.66</v>
      </c>
      <c r="S225" s="217">
        <v>0</v>
      </c>
      <c r="T225" s="279">
        <v>1.62</v>
      </c>
      <c r="U225" s="266">
        <v>1.5</v>
      </c>
      <c r="V225" s="202">
        <v>1.5</v>
      </c>
      <c r="W225" s="202">
        <v>1.29</v>
      </c>
      <c r="X225" s="229">
        <v>1.08</v>
      </c>
      <c r="Y225" s="202">
        <v>1.08</v>
      </c>
      <c r="Z225" s="202">
        <v>0.94499999999999995</v>
      </c>
      <c r="AA225" s="202">
        <v>0.8</v>
      </c>
      <c r="AB225" s="202">
        <v>0.67</v>
      </c>
      <c r="AC225" s="202">
        <v>0.63749999999999996</v>
      </c>
      <c r="AD225" s="202">
        <v>0.60750000000000004</v>
      </c>
      <c r="AE225" s="202">
        <v>0.6</v>
      </c>
      <c r="AF225" s="223">
        <f t="shared" si="170"/>
        <v>40.475000000000001</v>
      </c>
      <c r="AG225" s="224">
        <f t="shared" si="146"/>
        <v>6.3180827886710311</v>
      </c>
      <c r="AH225" s="224">
        <f t="shared" si="147"/>
        <v>5.7603686635944618</v>
      </c>
      <c r="AI225" s="224">
        <f t="shared" si="148"/>
        <v>5.8536585365853711</v>
      </c>
      <c r="AJ225" s="224">
        <f t="shared" si="149"/>
        <v>6.2176165803108807</v>
      </c>
      <c r="AK225" s="224">
        <f t="shared" si="150"/>
        <v>3.2085561497326109</v>
      </c>
      <c r="AL225" s="224">
        <f t="shared" si="151"/>
        <v>2.1857923497267784</v>
      </c>
      <c r="AM225" s="224">
        <f t="shared" si="152"/>
        <v>2.2346368715083775</v>
      </c>
      <c r="AN225" s="224">
        <f t="shared" si="153"/>
        <v>2.2857142857142909</v>
      </c>
      <c r="AO225" s="224">
        <f t="shared" si="154"/>
        <v>2.3391812865497075</v>
      </c>
      <c r="AP225" s="224">
        <f t="shared" si="155"/>
        <v>2.39520958083832</v>
      </c>
      <c r="AQ225" s="224">
        <f t="shared" si="157"/>
        <v>0.60240963855422436</v>
      </c>
      <c r="AR225" s="224">
        <f t="shared" si="156"/>
        <v>0</v>
      </c>
      <c r="AS225" s="224">
        <f t="shared" si="171"/>
        <v>0</v>
      </c>
      <c r="AT225" s="224">
        <f t="shared" si="172"/>
        <v>0</v>
      </c>
      <c r="AU225" s="224">
        <f t="shared" si="173"/>
        <v>2.4691358024691246</v>
      </c>
      <c r="AV225" s="224">
        <f t="shared" si="159"/>
        <v>8.0000000000000071</v>
      </c>
      <c r="AW225" s="224">
        <f t="shared" si="160"/>
        <v>0</v>
      </c>
      <c r="AX225" s="224">
        <f t="shared" si="161"/>
        <v>16.279069767441868</v>
      </c>
      <c r="AY225" s="224">
        <f t="shared" si="162"/>
        <v>19.444444444444443</v>
      </c>
      <c r="AZ225" s="224">
        <f t="shared" si="163"/>
        <v>0</v>
      </c>
      <c r="BA225" s="224">
        <f t="shared" si="164"/>
        <v>14.285714285714302</v>
      </c>
      <c r="BB225" s="224">
        <f t="shared" si="165"/>
        <v>18.124999999999993</v>
      </c>
      <c r="BC225" s="224">
        <f t="shared" si="166"/>
        <v>19.402985074626855</v>
      </c>
      <c r="BD225" s="224">
        <f t="shared" si="167"/>
        <v>5.0980392156862786</v>
      </c>
      <c r="BE225" s="224">
        <f t="shared" si="168"/>
        <v>4.9382716049382491</v>
      </c>
      <c r="BF225" s="224">
        <f t="shared" si="158"/>
        <v>1.2500000000000178</v>
      </c>
      <c r="BG225" s="224">
        <f t="shared" si="174"/>
        <v>5.7189956510425848</v>
      </c>
      <c r="BH225" s="182">
        <f t="shared" si="169"/>
        <v>6.3457386908256623</v>
      </c>
    </row>
    <row r="226" spans="1:60" ht="11.25" customHeight="1" x14ac:dyDescent="0.2">
      <c r="A226" s="233" t="s">
        <v>1867</v>
      </c>
      <c r="B226" s="240" t="s">
        <v>813</v>
      </c>
      <c r="C226" s="215">
        <v>3.32</v>
      </c>
      <c r="D226" s="216">
        <v>3.16</v>
      </c>
      <c r="E226" s="216">
        <v>3</v>
      </c>
      <c r="F226" s="216">
        <v>2.84</v>
      </c>
      <c r="G226" s="216">
        <v>2.65</v>
      </c>
      <c r="H226" s="216">
        <v>2.35</v>
      </c>
      <c r="I226" s="216">
        <v>2.2400000000000002</v>
      </c>
      <c r="J226" s="217">
        <v>1.9</v>
      </c>
      <c r="K226" s="235">
        <v>1.42</v>
      </c>
      <c r="L226" s="216">
        <v>1.27</v>
      </c>
      <c r="M226" s="216">
        <v>1.1499999999999999</v>
      </c>
      <c r="N226" s="216">
        <v>1.03</v>
      </c>
      <c r="O226" s="216">
        <v>0.91</v>
      </c>
      <c r="P226" s="226"/>
      <c r="Q226" s="216">
        <v>0.82</v>
      </c>
      <c r="R226" s="232">
        <v>0.74</v>
      </c>
      <c r="S226" s="226"/>
      <c r="T226" s="260">
        <v>0.63</v>
      </c>
      <c r="U226" s="260">
        <v>0.51</v>
      </c>
      <c r="V226" s="229">
        <v>0.48</v>
      </c>
      <c r="W226" s="202">
        <v>0.41</v>
      </c>
      <c r="X226" s="229">
        <v>0</v>
      </c>
      <c r="Y226" s="229">
        <v>0</v>
      </c>
      <c r="Z226" s="229">
        <v>0</v>
      </c>
      <c r="AA226" s="229">
        <v>0</v>
      </c>
      <c r="AB226" s="229">
        <v>0</v>
      </c>
      <c r="AC226" s="229">
        <v>0</v>
      </c>
      <c r="AD226" s="229">
        <v>0</v>
      </c>
      <c r="AE226" s="229">
        <v>0</v>
      </c>
      <c r="AF226" s="223">
        <f t="shared" si="170"/>
        <v>30.830000000000002</v>
      </c>
      <c r="AG226" s="224">
        <f t="shared" si="146"/>
        <v>5.0632911392404889</v>
      </c>
      <c r="AH226" s="224">
        <f t="shared" si="147"/>
        <v>5.3333333333333455</v>
      </c>
      <c r="AI226" s="224">
        <f t="shared" si="148"/>
        <v>5.6338028169014231</v>
      </c>
      <c r="AJ226" s="224">
        <f t="shared" si="149"/>
        <v>7.1698113207547154</v>
      </c>
      <c r="AK226" s="224">
        <f t="shared" si="150"/>
        <v>12.765957446808507</v>
      </c>
      <c r="AL226" s="224">
        <f t="shared" si="151"/>
        <v>4.9107142857142794</v>
      </c>
      <c r="AM226" s="224">
        <f t="shared" si="152"/>
        <v>17.894736842105274</v>
      </c>
      <c r="AN226" s="224">
        <f t="shared" si="153"/>
        <v>33.802816901408448</v>
      </c>
      <c r="AO226" s="224">
        <f t="shared" si="154"/>
        <v>11.811023622047244</v>
      </c>
      <c r="AP226" s="224">
        <f t="shared" si="155"/>
        <v>10.434782608695659</v>
      </c>
      <c r="AQ226" s="224">
        <f t="shared" si="157"/>
        <v>11.650485436893199</v>
      </c>
      <c r="AR226" s="224">
        <f t="shared" si="156"/>
        <v>13.186813186813184</v>
      </c>
      <c r="AS226" s="224">
        <f t="shared" si="171"/>
        <v>10.975609756097571</v>
      </c>
      <c r="AT226" s="224">
        <f t="shared" si="172"/>
        <v>10.810810810810811</v>
      </c>
      <c r="AU226" s="224">
        <f t="shared" si="173"/>
        <v>17.460317460317466</v>
      </c>
      <c r="AV226" s="224">
        <f t="shared" si="159"/>
        <v>23.529411764705888</v>
      </c>
      <c r="AW226" s="224">
        <f t="shared" si="160"/>
        <v>6.25</v>
      </c>
      <c r="AX226" s="224">
        <f t="shared" si="161"/>
        <v>17.073170731707311</v>
      </c>
      <c r="AY226" s="224" t="str">
        <f t="shared" si="162"/>
        <v>n/a</v>
      </c>
      <c r="AZ226" s="224" t="str">
        <f t="shared" si="163"/>
        <v>n/a</v>
      </c>
      <c r="BA226" s="224" t="str">
        <f t="shared" si="164"/>
        <v>n/a</v>
      </c>
      <c r="BB226" s="224" t="str">
        <f t="shared" si="165"/>
        <v>n/a</v>
      </c>
      <c r="BC226" s="224" t="str">
        <f t="shared" si="166"/>
        <v>n/a</v>
      </c>
      <c r="BD226" s="224" t="str">
        <f t="shared" si="167"/>
        <v>n/a</v>
      </c>
      <c r="BE226" s="224" t="str">
        <f t="shared" si="168"/>
        <v>n/a</v>
      </c>
      <c r="BF226" s="224" t="str">
        <f t="shared" si="158"/>
        <v>n/a</v>
      </c>
      <c r="BG226" s="224">
        <f t="shared" si="174"/>
        <v>12.54204941468638</v>
      </c>
      <c r="BH226" s="182">
        <f t="shared" si="169"/>
        <v>7.4364368081138261</v>
      </c>
    </row>
    <row r="227" spans="1:60" ht="11.25" customHeight="1" x14ac:dyDescent="0.2">
      <c r="A227" s="268" t="s">
        <v>1868</v>
      </c>
      <c r="B227" s="119" t="s">
        <v>815</v>
      </c>
      <c r="C227" s="215">
        <v>2.6974999999999998</v>
      </c>
      <c r="D227" s="216">
        <v>2.5950000000000002</v>
      </c>
      <c r="E227" s="216">
        <v>2.48</v>
      </c>
      <c r="F227" s="216">
        <v>2.33</v>
      </c>
      <c r="G227" s="216">
        <v>2.1775000000000002</v>
      </c>
      <c r="H227" s="216">
        <v>2.0499999999999998</v>
      </c>
      <c r="I227" s="216">
        <v>1.93</v>
      </c>
      <c r="J227" s="217">
        <v>1.7350000000000001</v>
      </c>
      <c r="K227" s="223">
        <v>1.58</v>
      </c>
      <c r="L227" s="253">
        <v>1.5</v>
      </c>
      <c r="M227" s="253">
        <v>1.43</v>
      </c>
      <c r="N227" s="253">
        <v>1.39</v>
      </c>
      <c r="O227" s="253">
        <v>1.36</v>
      </c>
      <c r="P227" s="253"/>
      <c r="Q227" s="253">
        <v>1.31</v>
      </c>
      <c r="R227" s="230">
        <v>1.27</v>
      </c>
      <c r="S227" s="253"/>
      <c r="T227" s="281">
        <v>1.23</v>
      </c>
      <c r="U227" s="281">
        <v>1.19</v>
      </c>
      <c r="V227" s="247">
        <v>1.1399999999999999</v>
      </c>
      <c r="W227" s="247">
        <v>1.06</v>
      </c>
      <c r="X227" s="247">
        <v>1</v>
      </c>
      <c r="Y227" s="247">
        <v>0.92</v>
      </c>
      <c r="Z227" s="247">
        <v>0.76</v>
      </c>
      <c r="AA227" s="247">
        <v>0.87</v>
      </c>
      <c r="AB227" s="247">
        <v>1.2</v>
      </c>
      <c r="AC227" s="247">
        <v>1.2</v>
      </c>
      <c r="AD227" s="247">
        <v>1.4350000000000001</v>
      </c>
      <c r="AE227" s="247">
        <v>2.14</v>
      </c>
      <c r="AF227" s="223">
        <f t="shared" si="170"/>
        <v>41.980000000000011</v>
      </c>
      <c r="AG227" s="224">
        <f t="shared" si="146"/>
        <v>3.9499036608863003</v>
      </c>
      <c r="AH227" s="224">
        <f t="shared" si="147"/>
        <v>4.6370967741935498</v>
      </c>
      <c r="AI227" s="224">
        <f t="shared" si="148"/>
        <v>6.4377682403433445</v>
      </c>
      <c r="AJ227" s="224">
        <f t="shared" si="149"/>
        <v>7.0034443168771388</v>
      </c>
      <c r="AK227" s="224">
        <f t="shared" si="150"/>
        <v>6.2195121951219789</v>
      </c>
      <c r="AL227" s="224">
        <f t="shared" si="151"/>
        <v>6.2176165803108807</v>
      </c>
      <c r="AM227" s="224">
        <f t="shared" si="152"/>
        <v>11.239193083573484</v>
      </c>
      <c r="AN227" s="224">
        <f t="shared" si="153"/>
        <v>9.8101265822784889</v>
      </c>
      <c r="AO227" s="224">
        <f t="shared" si="154"/>
        <v>5.3333333333333455</v>
      </c>
      <c r="AP227" s="224">
        <f t="shared" si="155"/>
        <v>4.8951048951048959</v>
      </c>
      <c r="AQ227" s="224">
        <f t="shared" si="157"/>
        <v>2.877697841726623</v>
      </c>
      <c r="AR227" s="224">
        <f t="shared" si="156"/>
        <v>2.2058823529411686</v>
      </c>
      <c r="AS227" s="224">
        <f t="shared" si="171"/>
        <v>3.8167938931297662</v>
      </c>
      <c r="AT227" s="224">
        <f t="shared" si="172"/>
        <v>3.1496062992125928</v>
      </c>
      <c r="AU227" s="224">
        <f t="shared" si="173"/>
        <v>3.2520325203251987</v>
      </c>
      <c r="AV227" s="224">
        <f t="shared" si="159"/>
        <v>3.3613445378151363</v>
      </c>
      <c r="AW227" s="224">
        <f t="shared" si="160"/>
        <v>4.3859649122807154</v>
      </c>
      <c r="AX227" s="224">
        <f t="shared" si="161"/>
        <v>7.5471698113207308</v>
      </c>
      <c r="AY227" s="224">
        <f t="shared" si="162"/>
        <v>6.0000000000000053</v>
      </c>
      <c r="AZ227" s="224">
        <f t="shared" si="163"/>
        <v>8.6956521739130377</v>
      </c>
      <c r="BA227" s="224">
        <f t="shared" si="164"/>
        <v>21.052631578947366</v>
      </c>
      <c r="BB227" s="224">
        <f t="shared" si="165"/>
        <v>-12.643678160919535</v>
      </c>
      <c r="BC227" s="224">
        <f t="shared" si="166"/>
        <v>-27.500000000000004</v>
      </c>
      <c r="BD227" s="224">
        <f t="shared" si="167"/>
        <v>0</v>
      </c>
      <c r="BE227" s="224">
        <f t="shared" si="168"/>
        <v>-16.376306620209068</v>
      </c>
      <c r="BF227" s="224">
        <f t="shared" si="158"/>
        <v>-32.943925233644869</v>
      </c>
      <c r="BG227" s="224">
        <f t="shared" si="174"/>
        <v>1.6393832911100872</v>
      </c>
      <c r="BH227" s="182">
        <f t="shared" si="169"/>
        <v>11.610612057660235</v>
      </c>
    </row>
    <row r="228" spans="1:60" ht="11.25" customHeight="1" x14ac:dyDescent="0.2">
      <c r="A228" s="236" t="s">
        <v>1463</v>
      </c>
      <c r="B228" s="97" t="s">
        <v>1464</v>
      </c>
      <c r="C228" s="215">
        <v>2.4</v>
      </c>
      <c r="D228" s="216">
        <v>2.2000000000000002</v>
      </c>
      <c r="E228" s="216">
        <v>1.92</v>
      </c>
      <c r="F228" s="216">
        <v>1.6</v>
      </c>
      <c r="G228" s="216">
        <v>1.32</v>
      </c>
      <c r="H228" s="216">
        <v>1.1000000000000001</v>
      </c>
      <c r="I228" s="216">
        <v>1.0549999999999999</v>
      </c>
      <c r="J228" s="217">
        <v>0.86</v>
      </c>
      <c r="K228" s="228">
        <v>0.8</v>
      </c>
      <c r="L228" s="231">
        <v>0.8</v>
      </c>
      <c r="M228" s="216">
        <v>0.8</v>
      </c>
      <c r="N228" s="216">
        <v>0.72</v>
      </c>
      <c r="O228" s="216">
        <v>0.6</v>
      </c>
      <c r="P228" s="217"/>
      <c r="Q228" s="216">
        <v>0.4</v>
      </c>
      <c r="R228" s="232">
        <v>0.16</v>
      </c>
      <c r="S228" s="217"/>
      <c r="T228" s="266">
        <v>0.04</v>
      </c>
      <c r="U228" s="266">
        <v>0.05</v>
      </c>
      <c r="V228" s="229">
        <v>0.4</v>
      </c>
      <c r="W228" s="202">
        <v>0.4</v>
      </c>
      <c r="X228" s="229">
        <v>0.2</v>
      </c>
      <c r="Y228" s="229">
        <v>0.2</v>
      </c>
      <c r="Z228" s="229">
        <v>0.2</v>
      </c>
      <c r="AA228" s="202">
        <v>0.2</v>
      </c>
      <c r="AB228" s="202">
        <v>0.13500000000000001</v>
      </c>
      <c r="AC228" s="229">
        <v>0.06</v>
      </c>
      <c r="AD228" s="229">
        <v>0.06</v>
      </c>
      <c r="AE228" s="202">
        <v>0.06</v>
      </c>
      <c r="AF228" s="223">
        <f t="shared" si="170"/>
        <v>18.739999999999991</v>
      </c>
      <c r="AG228" s="224">
        <f t="shared" si="146"/>
        <v>9.0909090909090828</v>
      </c>
      <c r="AH228" s="224">
        <f t="shared" si="147"/>
        <v>14.583333333333348</v>
      </c>
      <c r="AI228" s="224">
        <f t="shared" si="148"/>
        <v>19.999999999999996</v>
      </c>
      <c r="AJ228" s="224">
        <f t="shared" si="149"/>
        <v>21.212121212121215</v>
      </c>
      <c r="AK228" s="224">
        <f t="shared" si="150"/>
        <v>19.999999999999996</v>
      </c>
      <c r="AL228" s="224">
        <f t="shared" si="151"/>
        <v>4.2654028436019065</v>
      </c>
      <c r="AM228" s="224">
        <f t="shared" si="152"/>
        <v>22.674418604651159</v>
      </c>
      <c r="AN228" s="224">
        <f t="shared" si="153"/>
        <v>7.4999999999999956</v>
      </c>
      <c r="AO228" s="224">
        <f t="shared" si="154"/>
        <v>0</v>
      </c>
      <c r="AP228" s="224">
        <f t="shared" si="155"/>
        <v>0</v>
      </c>
      <c r="AQ228" s="224">
        <f t="shared" si="157"/>
        <v>11.111111111111116</v>
      </c>
      <c r="AR228" s="224">
        <f t="shared" si="156"/>
        <v>19.999999999999996</v>
      </c>
      <c r="AS228" s="224">
        <f t="shared" si="171"/>
        <v>49.999999999999979</v>
      </c>
      <c r="AT228" s="224">
        <f t="shared" si="172"/>
        <v>150</v>
      </c>
      <c r="AU228" s="224">
        <f t="shared" si="173"/>
        <v>300</v>
      </c>
      <c r="AV228" s="224">
        <f t="shared" si="159"/>
        <v>-20.000000000000007</v>
      </c>
      <c r="AW228" s="224">
        <f t="shared" si="160"/>
        <v>-87.5</v>
      </c>
      <c r="AX228" s="224">
        <f t="shared" si="161"/>
        <v>0</v>
      </c>
      <c r="AY228" s="224">
        <f t="shared" si="162"/>
        <v>100</v>
      </c>
      <c r="AZ228" s="224">
        <f t="shared" si="163"/>
        <v>0</v>
      </c>
      <c r="BA228" s="224">
        <f t="shared" si="164"/>
        <v>0</v>
      </c>
      <c r="BB228" s="224">
        <f t="shared" si="165"/>
        <v>0</v>
      </c>
      <c r="BC228" s="224">
        <f t="shared" si="166"/>
        <v>48.148148148148138</v>
      </c>
      <c r="BD228" s="224">
        <f t="shared" si="167"/>
        <v>125.00000000000004</v>
      </c>
      <c r="BE228" s="224">
        <f t="shared" si="168"/>
        <v>0</v>
      </c>
      <c r="BF228" s="224">
        <f t="shared" si="158"/>
        <v>0</v>
      </c>
      <c r="BG228" s="224">
        <f t="shared" si="174"/>
        <v>31.38790170553369</v>
      </c>
      <c r="BH228" s="182">
        <f t="shared" si="169"/>
        <v>71.565798114977326</v>
      </c>
    </row>
    <row r="229" spans="1:60" ht="11.25" customHeight="1" x14ac:dyDescent="0.2">
      <c r="A229" s="127" t="s">
        <v>1869</v>
      </c>
      <c r="B229" s="97" t="s">
        <v>304</v>
      </c>
      <c r="C229" s="215">
        <v>1.54</v>
      </c>
      <c r="D229" s="216">
        <v>1.46</v>
      </c>
      <c r="E229" s="216">
        <v>1.38</v>
      </c>
      <c r="F229" s="216">
        <v>1.34</v>
      </c>
      <c r="G229" s="216">
        <v>1.1599999999999999</v>
      </c>
      <c r="H229" s="216">
        <v>1.04</v>
      </c>
      <c r="I229" s="216">
        <v>1</v>
      </c>
      <c r="J229" s="217">
        <v>0.9</v>
      </c>
      <c r="K229" s="217">
        <v>0.84</v>
      </c>
      <c r="L229" s="216">
        <v>0.8</v>
      </c>
      <c r="M229" s="216">
        <v>0.72</v>
      </c>
      <c r="N229" s="216">
        <v>0.64</v>
      </c>
      <c r="O229" s="216">
        <v>0.6</v>
      </c>
      <c r="P229" s="226"/>
      <c r="Q229" s="216">
        <v>0.56000000000000005</v>
      </c>
      <c r="R229" s="232">
        <v>0.5</v>
      </c>
      <c r="S229" s="226"/>
      <c r="T229" s="260">
        <v>0.4</v>
      </c>
      <c r="U229" s="260">
        <v>0.38</v>
      </c>
      <c r="V229" s="202">
        <v>0.32</v>
      </c>
      <c r="W229" s="202">
        <v>0.28000000000000003</v>
      </c>
      <c r="X229" s="202">
        <v>0.22</v>
      </c>
      <c r="Y229" s="202">
        <v>0.15</v>
      </c>
      <c r="Z229" s="202">
        <v>0.11</v>
      </c>
      <c r="AA229" s="202">
        <v>0.08</v>
      </c>
      <c r="AB229" s="202">
        <v>0.06</v>
      </c>
      <c r="AC229" s="202">
        <v>0.05</v>
      </c>
      <c r="AD229" s="202">
        <v>3.5000000000000003E-2</v>
      </c>
      <c r="AE229" s="202">
        <v>1.2500000000000001E-2</v>
      </c>
      <c r="AF229" s="223">
        <f t="shared" si="170"/>
        <v>16.577499999999997</v>
      </c>
      <c r="AG229" s="224">
        <f t="shared" si="146"/>
        <v>5.4794520547945202</v>
      </c>
      <c r="AH229" s="224">
        <f t="shared" si="147"/>
        <v>5.7971014492753659</v>
      </c>
      <c r="AI229" s="224">
        <f t="shared" si="148"/>
        <v>2.9850746268656581</v>
      </c>
      <c r="AJ229" s="224">
        <f t="shared" si="149"/>
        <v>15.517241379310365</v>
      </c>
      <c r="AK229" s="224">
        <f t="shared" si="150"/>
        <v>11.538461538461519</v>
      </c>
      <c r="AL229" s="224">
        <f t="shared" si="151"/>
        <v>4.0000000000000036</v>
      </c>
      <c r="AM229" s="224">
        <f t="shared" si="152"/>
        <v>11.111111111111116</v>
      </c>
      <c r="AN229" s="224">
        <f t="shared" si="153"/>
        <v>7.1428571428571397</v>
      </c>
      <c r="AO229" s="224">
        <f t="shared" si="154"/>
        <v>4.9999999999999822</v>
      </c>
      <c r="AP229" s="224">
        <f t="shared" si="155"/>
        <v>11.111111111111116</v>
      </c>
      <c r="AQ229" s="224">
        <f t="shared" si="157"/>
        <v>12.5</v>
      </c>
      <c r="AR229" s="224">
        <f t="shared" si="156"/>
        <v>6.6666666666666652</v>
      </c>
      <c r="AS229" s="224">
        <f t="shared" si="171"/>
        <v>7.1428571428571397</v>
      </c>
      <c r="AT229" s="224">
        <f t="shared" si="172"/>
        <v>12.000000000000011</v>
      </c>
      <c r="AU229" s="224">
        <f t="shared" si="173"/>
        <v>25</v>
      </c>
      <c r="AV229" s="224">
        <f t="shared" si="159"/>
        <v>5.2631578947368363</v>
      </c>
      <c r="AW229" s="224">
        <f t="shared" si="160"/>
        <v>18.75</v>
      </c>
      <c r="AX229" s="224">
        <f t="shared" si="161"/>
        <v>14.285714285714279</v>
      </c>
      <c r="AY229" s="224">
        <f t="shared" si="162"/>
        <v>27.272727272727295</v>
      </c>
      <c r="AZ229" s="224">
        <f t="shared" si="163"/>
        <v>46.666666666666679</v>
      </c>
      <c r="BA229" s="224">
        <f t="shared" si="164"/>
        <v>36.363636363636353</v>
      </c>
      <c r="BB229" s="224">
        <f t="shared" si="165"/>
        <v>37.5</v>
      </c>
      <c r="BC229" s="224">
        <f t="shared" si="166"/>
        <v>33.33333333333335</v>
      </c>
      <c r="BD229" s="224">
        <f t="shared" si="167"/>
        <v>19.999999999999996</v>
      </c>
      <c r="BE229" s="224">
        <f t="shared" si="168"/>
        <v>42.857142857142861</v>
      </c>
      <c r="BF229" s="224">
        <f t="shared" si="158"/>
        <v>180.00000000000003</v>
      </c>
      <c r="BG229" s="224">
        <f t="shared" si="174"/>
        <v>23.280165880664168</v>
      </c>
      <c r="BH229" s="182">
        <f t="shared" si="169"/>
        <v>34.465244061802146</v>
      </c>
    </row>
    <row r="230" spans="1:60" ht="11.25" customHeight="1" x14ac:dyDescent="0.2">
      <c r="A230" s="233" t="s">
        <v>1870</v>
      </c>
      <c r="B230" s="240" t="s">
        <v>818</v>
      </c>
      <c r="C230" s="215">
        <v>1.2</v>
      </c>
      <c r="D230" s="216">
        <v>1.1200000000000001</v>
      </c>
      <c r="E230" s="216">
        <v>1.04</v>
      </c>
      <c r="F230" s="216">
        <v>0.96</v>
      </c>
      <c r="G230" s="216">
        <v>0.8</v>
      </c>
      <c r="H230" s="216">
        <v>0.76</v>
      </c>
      <c r="I230" s="216">
        <v>0.64</v>
      </c>
      <c r="J230" s="217">
        <v>0.52</v>
      </c>
      <c r="K230" s="275">
        <v>0.42</v>
      </c>
      <c r="L230" s="241">
        <v>0.36</v>
      </c>
      <c r="M230" s="241">
        <v>0.3</v>
      </c>
      <c r="N230" s="241">
        <v>0.25</v>
      </c>
      <c r="O230" s="241">
        <v>0.15</v>
      </c>
      <c r="P230" s="249"/>
      <c r="Q230" s="259">
        <v>0</v>
      </c>
      <c r="R230" s="250">
        <v>0</v>
      </c>
      <c r="S230" s="249"/>
      <c r="T230" s="282">
        <v>0</v>
      </c>
      <c r="U230" s="282">
        <v>0</v>
      </c>
      <c r="V230" s="245">
        <v>0</v>
      </c>
      <c r="W230" s="245">
        <v>0</v>
      </c>
      <c r="X230" s="245">
        <v>0</v>
      </c>
      <c r="Y230" s="245">
        <v>0</v>
      </c>
      <c r="Z230" s="245">
        <v>0</v>
      </c>
      <c r="AA230" s="245">
        <v>0</v>
      </c>
      <c r="AB230" s="245">
        <v>0</v>
      </c>
      <c r="AC230" s="245">
        <v>0</v>
      </c>
      <c r="AD230" s="245">
        <v>0</v>
      </c>
      <c r="AE230" s="245">
        <v>0</v>
      </c>
      <c r="AF230" s="223">
        <f t="shared" si="170"/>
        <v>8.52</v>
      </c>
      <c r="AG230" s="224">
        <f t="shared" si="146"/>
        <v>7.1428571428571397</v>
      </c>
      <c r="AH230" s="224">
        <f t="shared" si="147"/>
        <v>7.6923076923077094</v>
      </c>
      <c r="AI230" s="224">
        <f t="shared" si="148"/>
        <v>8.3333333333333481</v>
      </c>
      <c r="AJ230" s="224">
        <f t="shared" si="149"/>
        <v>19.999999999999996</v>
      </c>
      <c r="AK230" s="224">
        <f t="shared" si="150"/>
        <v>5.2631578947368363</v>
      </c>
      <c r="AL230" s="224">
        <f t="shared" si="151"/>
        <v>18.75</v>
      </c>
      <c r="AM230" s="224">
        <f t="shared" si="152"/>
        <v>23.076923076923084</v>
      </c>
      <c r="AN230" s="224">
        <f t="shared" si="153"/>
        <v>23.809523809523814</v>
      </c>
      <c r="AO230" s="224">
        <f t="shared" si="154"/>
        <v>16.666666666666675</v>
      </c>
      <c r="AP230" s="224">
        <f t="shared" si="155"/>
        <v>19.999999999999996</v>
      </c>
      <c r="AQ230" s="224">
        <f t="shared" si="157"/>
        <v>19.999999999999996</v>
      </c>
      <c r="AR230" s="224">
        <f t="shared" si="156"/>
        <v>66.666666666666671</v>
      </c>
      <c r="AS230" s="224" t="str">
        <f t="shared" si="171"/>
        <v>n/a</v>
      </c>
      <c r="AT230" s="224" t="str">
        <f t="shared" si="172"/>
        <v>n/a</v>
      </c>
      <c r="AU230" s="224" t="str">
        <f t="shared" si="173"/>
        <v>n/a</v>
      </c>
      <c r="AV230" s="224" t="str">
        <f t="shared" si="159"/>
        <v>n/a</v>
      </c>
      <c r="AW230" s="224" t="str">
        <f t="shared" si="160"/>
        <v>n/a</v>
      </c>
      <c r="AX230" s="224" t="str">
        <f t="shared" si="161"/>
        <v>n/a</v>
      </c>
      <c r="AY230" s="224" t="str">
        <f t="shared" si="162"/>
        <v>n/a</v>
      </c>
      <c r="AZ230" s="224" t="str">
        <f t="shared" si="163"/>
        <v>n/a</v>
      </c>
      <c r="BA230" s="224" t="str">
        <f t="shared" si="164"/>
        <v>n/a</v>
      </c>
      <c r="BB230" s="224" t="str">
        <f t="shared" si="165"/>
        <v>n/a</v>
      </c>
      <c r="BC230" s="224" t="str">
        <f t="shared" si="166"/>
        <v>n/a</v>
      </c>
      <c r="BD230" s="224" t="str">
        <f t="shared" si="167"/>
        <v>n/a</v>
      </c>
      <c r="BE230" s="224" t="str">
        <f t="shared" si="168"/>
        <v>n/a</v>
      </c>
      <c r="BF230" s="224" t="str">
        <f t="shared" si="158"/>
        <v>n/a</v>
      </c>
      <c r="BG230" s="224">
        <f t="shared" si="174"/>
        <v>19.783453023584602</v>
      </c>
      <c r="BH230" s="182">
        <f t="shared" si="169"/>
        <v>16.191860030684222</v>
      </c>
    </row>
    <row r="231" spans="1:60" ht="11.25" customHeight="1" x14ac:dyDescent="0.2">
      <c r="A231" s="203" t="s">
        <v>1871</v>
      </c>
      <c r="B231" s="119" t="s">
        <v>820</v>
      </c>
      <c r="C231" s="215">
        <v>2.1800000000000002</v>
      </c>
      <c r="D231" s="216">
        <v>2.14</v>
      </c>
      <c r="E231" s="216">
        <v>2.1</v>
      </c>
      <c r="F231" s="216">
        <v>2.06</v>
      </c>
      <c r="G231" s="216">
        <v>1.94</v>
      </c>
      <c r="H231" s="216">
        <v>1.78</v>
      </c>
      <c r="I231" s="216">
        <v>1.68</v>
      </c>
      <c r="J231" s="217">
        <v>1.6</v>
      </c>
      <c r="K231" s="223">
        <v>1.44</v>
      </c>
      <c r="L231" s="216">
        <v>1.2</v>
      </c>
      <c r="M231" s="216">
        <v>1</v>
      </c>
      <c r="N231" s="216">
        <v>0.84</v>
      </c>
      <c r="O231" s="216">
        <v>0.48</v>
      </c>
      <c r="P231" s="226"/>
      <c r="Q231" s="216">
        <v>0.3</v>
      </c>
      <c r="R231" s="227">
        <v>0.24</v>
      </c>
      <c r="S231" s="226"/>
      <c r="T231" s="260">
        <v>0.12</v>
      </c>
      <c r="U231" s="261">
        <v>0</v>
      </c>
      <c r="V231" s="229">
        <v>0</v>
      </c>
      <c r="W231" s="229">
        <v>0</v>
      </c>
      <c r="X231" s="229">
        <v>0</v>
      </c>
      <c r="Y231" s="229">
        <v>0</v>
      </c>
      <c r="Z231" s="229">
        <v>0</v>
      </c>
      <c r="AA231" s="229">
        <v>0</v>
      </c>
      <c r="AB231" s="229">
        <v>0</v>
      </c>
      <c r="AC231" s="229">
        <v>0</v>
      </c>
      <c r="AD231" s="229">
        <v>0</v>
      </c>
      <c r="AE231" s="229">
        <v>0</v>
      </c>
      <c r="AF231" s="223">
        <f t="shared" si="170"/>
        <v>21.099999999999998</v>
      </c>
      <c r="AG231" s="224">
        <f t="shared" si="146"/>
        <v>1.8691588785046731</v>
      </c>
      <c r="AH231" s="224">
        <f t="shared" si="147"/>
        <v>1.904761904761898</v>
      </c>
      <c r="AI231" s="224">
        <f t="shared" si="148"/>
        <v>1.9417475728155331</v>
      </c>
      <c r="AJ231" s="224">
        <f t="shared" si="149"/>
        <v>6.1855670103092786</v>
      </c>
      <c r="AK231" s="224">
        <f t="shared" si="150"/>
        <v>8.9887640449438209</v>
      </c>
      <c r="AL231" s="224">
        <f t="shared" si="151"/>
        <v>5.9523809523809534</v>
      </c>
      <c r="AM231" s="224">
        <f t="shared" si="152"/>
        <v>4.9999999999999822</v>
      </c>
      <c r="AN231" s="224">
        <f t="shared" si="153"/>
        <v>11.111111111111116</v>
      </c>
      <c r="AO231" s="224">
        <f t="shared" si="154"/>
        <v>19.999999999999996</v>
      </c>
      <c r="AP231" s="224">
        <f t="shared" si="155"/>
        <v>19.999999999999996</v>
      </c>
      <c r="AQ231" s="224">
        <f t="shared" si="157"/>
        <v>19.047619047619047</v>
      </c>
      <c r="AR231" s="224">
        <f t="shared" si="156"/>
        <v>75</v>
      </c>
      <c r="AS231" s="224">
        <f t="shared" si="171"/>
        <v>60.000000000000007</v>
      </c>
      <c r="AT231" s="224">
        <f t="shared" si="172"/>
        <v>25</v>
      </c>
      <c r="AU231" s="224">
        <f t="shared" si="173"/>
        <v>100</v>
      </c>
      <c r="AV231" s="224" t="str">
        <f t="shared" si="159"/>
        <v>n/a</v>
      </c>
      <c r="AW231" s="224" t="str">
        <f t="shared" si="160"/>
        <v>n/a</v>
      </c>
      <c r="AX231" s="224" t="str">
        <f t="shared" si="161"/>
        <v>n/a</v>
      </c>
      <c r="AY231" s="224" t="str">
        <f t="shared" si="162"/>
        <v>n/a</v>
      </c>
      <c r="AZ231" s="224" t="str">
        <f t="shared" si="163"/>
        <v>n/a</v>
      </c>
      <c r="BA231" s="224" t="str">
        <f t="shared" si="164"/>
        <v>n/a</v>
      </c>
      <c r="BB231" s="224" t="str">
        <f t="shared" si="165"/>
        <v>n/a</v>
      </c>
      <c r="BC231" s="224" t="str">
        <f t="shared" si="166"/>
        <v>n/a</v>
      </c>
      <c r="BD231" s="224" t="str">
        <f t="shared" si="167"/>
        <v>n/a</v>
      </c>
      <c r="BE231" s="224" t="str">
        <f t="shared" si="168"/>
        <v>n/a</v>
      </c>
      <c r="BF231" s="224" t="str">
        <f t="shared" si="158"/>
        <v>n/a</v>
      </c>
      <c r="BG231" s="224">
        <f t="shared" si="174"/>
        <v>24.133407368163088</v>
      </c>
      <c r="BH231" s="182">
        <f t="shared" si="169"/>
        <v>29.988486513638481</v>
      </c>
    </row>
    <row r="232" spans="1:60" ht="11.25" customHeight="1" x14ac:dyDescent="0.2">
      <c r="A232" s="236" t="s">
        <v>1465</v>
      </c>
      <c r="B232" s="97" t="s">
        <v>1466</v>
      </c>
      <c r="C232" s="215">
        <v>4</v>
      </c>
      <c r="D232" s="216">
        <v>3.6</v>
      </c>
      <c r="E232" s="216">
        <v>3.28</v>
      </c>
      <c r="F232" s="216">
        <v>2.8</v>
      </c>
      <c r="G232" s="216">
        <v>1.75</v>
      </c>
      <c r="H232" s="216">
        <v>1.5</v>
      </c>
      <c r="I232" s="216">
        <v>0.6875</v>
      </c>
      <c r="J232" s="217">
        <v>0.375</v>
      </c>
      <c r="K232" s="228">
        <v>0</v>
      </c>
      <c r="L232" s="231">
        <v>0</v>
      </c>
      <c r="M232" s="231">
        <v>0</v>
      </c>
      <c r="N232" s="231">
        <v>0</v>
      </c>
      <c r="O232" s="231">
        <v>0</v>
      </c>
      <c r="P232" s="254"/>
      <c r="Q232" s="231">
        <v>0</v>
      </c>
      <c r="R232" s="227">
        <v>0</v>
      </c>
      <c r="S232" s="254"/>
      <c r="T232" s="266">
        <v>0</v>
      </c>
      <c r="U232" s="266">
        <v>0</v>
      </c>
      <c r="V232" s="229">
        <v>0</v>
      </c>
      <c r="W232" s="229">
        <v>0</v>
      </c>
      <c r="X232" s="229">
        <v>0</v>
      </c>
      <c r="Y232" s="229">
        <v>0</v>
      </c>
      <c r="Z232" s="229">
        <v>0</v>
      </c>
      <c r="AA232" s="229">
        <v>0</v>
      </c>
      <c r="AB232" s="229">
        <v>0</v>
      </c>
      <c r="AC232" s="229">
        <v>0</v>
      </c>
      <c r="AD232" s="229">
        <v>0</v>
      </c>
      <c r="AE232" s="229">
        <v>0</v>
      </c>
      <c r="AF232" s="223">
        <f t="shared" si="170"/>
        <v>17.9925</v>
      </c>
      <c r="AG232" s="224">
        <f t="shared" si="146"/>
        <v>11.111111111111116</v>
      </c>
      <c r="AH232" s="224">
        <f t="shared" si="147"/>
        <v>9.7560975609756184</v>
      </c>
      <c r="AI232" s="224">
        <f t="shared" si="148"/>
        <v>17.142857142857149</v>
      </c>
      <c r="AJ232" s="224">
        <f t="shared" si="149"/>
        <v>59.999999999999986</v>
      </c>
      <c r="AK232" s="224">
        <f t="shared" si="150"/>
        <v>16.666666666666675</v>
      </c>
      <c r="AL232" s="224">
        <f t="shared" si="151"/>
        <v>118.18181818181816</v>
      </c>
      <c r="AM232" s="224">
        <f t="shared" si="152"/>
        <v>83.333333333333329</v>
      </c>
      <c r="AN232" s="224" t="str">
        <f t="shared" si="153"/>
        <v>n/a</v>
      </c>
      <c r="AO232" s="224" t="str">
        <f t="shared" si="154"/>
        <v>n/a</v>
      </c>
      <c r="AP232" s="224" t="str">
        <f t="shared" si="155"/>
        <v>n/a</v>
      </c>
      <c r="AQ232" s="224" t="str">
        <f t="shared" si="157"/>
        <v>n/a</v>
      </c>
      <c r="AR232" s="224" t="str">
        <f t="shared" si="156"/>
        <v>n/a</v>
      </c>
      <c r="AS232" s="224" t="str">
        <f t="shared" si="171"/>
        <v>n/a</v>
      </c>
      <c r="AT232" s="224" t="str">
        <f t="shared" si="172"/>
        <v>n/a</v>
      </c>
      <c r="AU232" s="224" t="str">
        <f t="shared" si="173"/>
        <v>n/a</v>
      </c>
      <c r="AV232" s="224" t="str">
        <f t="shared" si="159"/>
        <v>n/a</v>
      </c>
      <c r="AW232" s="224" t="str">
        <f t="shared" si="160"/>
        <v>n/a</v>
      </c>
      <c r="AX232" s="224" t="str">
        <f t="shared" si="161"/>
        <v>n/a</v>
      </c>
      <c r="AY232" s="224" t="str">
        <f t="shared" si="162"/>
        <v>n/a</v>
      </c>
      <c r="AZ232" s="224" t="str">
        <f t="shared" si="163"/>
        <v>n/a</v>
      </c>
      <c r="BA232" s="224" t="str">
        <f t="shared" si="164"/>
        <v>n/a</v>
      </c>
      <c r="BB232" s="224" t="str">
        <f t="shared" si="165"/>
        <v>n/a</v>
      </c>
      <c r="BC232" s="224" t="str">
        <f t="shared" si="166"/>
        <v>n/a</v>
      </c>
      <c r="BD232" s="224" t="str">
        <f t="shared" si="167"/>
        <v>n/a</v>
      </c>
      <c r="BE232" s="224" t="str">
        <f t="shared" si="168"/>
        <v>n/a</v>
      </c>
      <c r="BF232" s="224" t="str">
        <f t="shared" si="158"/>
        <v>n/a</v>
      </c>
      <c r="BG232" s="224">
        <f t="shared" si="174"/>
        <v>45.170269142394581</v>
      </c>
      <c r="BH232" s="182">
        <f t="shared" si="169"/>
        <v>42.854808464105751</v>
      </c>
    </row>
    <row r="233" spans="1:60" ht="11.25" customHeight="1" x14ac:dyDescent="0.2">
      <c r="A233" s="127" t="s">
        <v>306</v>
      </c>
      <c r="B233" s="97" t="s">
        <v>307</v>
      </c>
      <c r="C233" s="215">
        <v>0.875</v>
      </c>
      <c r="D233" s="216">
        <v>0.78</v>
      </c>
      <c r="E233" s="216">
        <v>0.7</v>
      </c>
      <c r="F233" s="216">
        <v>0.62</v>
      </c>
      <c r="G233" s="216">
        <v>0.56000000000000005</v>
      </c>
      <c r="H233" s="216">
        <v>0.5</v>
      </c>
      <c r="I233" s="216">
        <v>0.435</v>
      </c>
      <c r="J233" s="217">
        <v>0.38500000000000001</v>
      </c>
      <c r="K233" s="223">
        <v>0.32</v>
      </c>
      <c r="L233" s="216">
        <v>0.3</v>
      </c>
      <c r="M233" s="216">
        <v>0.28000000000000003</v>
      </c>
      <c r="N233" s="231">
        <v>0.25</v>
      </c>
      <c r="O233" s="216">
        <v>0.2</v>
      </c>
      <c r="P233" s="226">
        <v>0</v>
      </c>
      <c r="Q233" s="216">
        <v>0.185</v>
      </c>
      <c r="R233" s="232">
        <v>0.13125000000000001</v>
      </c>
      <c r="S233" s="226">
        <v>0</v>
      </c>
      <c r="T233" s="260">
        <v>0.105</v>
      </c>
      <c r="U233" s="260">
        <v>0.09</v>
      </c>
      <c r="V233" s="202">
        <v>6.5000000000000002E-2</v>
      </c>
      <c r="W233" s="202">
        <v>5.5E-2</v>
      </c>
      <c r="X233" s="202">
        <v>0.05</v>
      </c>
      <c r="Y233" s="202">
        <v>3.875E-2</v>
      </c>
      <c r="Z233" s="202">
        <v>2.5000000000000001E-2</v>
      </c>
      <c r="AA233" s="202">
        <v>1.3125E-2</v>
      </c>
      <c r="AB233" s="202">
        <v>3.1250000000000002E-3</v>
      </c>
      <c r="AC233" s="202">
        <v>2.8249999999999998E-3</v>
      </c>
      <c r="AD233" s="202">
        <v>2.5000000000000001E-3</v>
      </c>
      <c r="AE233" s="202">
        <v>3.2499999999999999E-4</v>
      </c>
      <c r="AF233" s="223">
        <f t="shared" si="170"/>
        <v>6.9718999999999998</v>
      </c>
      <c r="AG233" s="224">
        <f t="shared" si="146"/>
        <v>12.179487179487181</v>
      </c>
      <c r="AH233" s="224">
        <f t="shared" si="147"/>
        <v>11.428571428571432</v>
      </c>
      <c r="AI233" s="224">
        <f t="shared" si="148"/>
        <v>12.903225806451601</v>
      </c>
      <c r="AJ233" s="224">
        <f t="shared" si="149"/>
        <v>10.714285714285698</v>
      </c>
      <c r="AK233" s="224">
        <f t="shared" si="150"/>
        <v>12.000000000000011</v>
      </c>
      <c r="AL233" s="224">
        <f t="shared" si="151"/>
        <v>14.942528735632177</v>
      </c>
      <c r="AM233" s="224">
        <f t="shared" si="152"/>
        <v>12.987012987012992</v>
      </c>
      <c r="AN233" s="224">
        <f t="shared" si="153"/>
        <v>20.3125</v>
      </c>
      <c r="AO233" s="224">
        <f t="shared" si="154"/>
        <v>6.6666666666666652</v>
      </c>
      <c r="AP233" s="224">
        <f t="shared" si="155"/>
        <v>7.1428571428571397</v>
      </c>
      <c r="AQ233" s="224">
        <f t="shared" si="157"/>
        <v>12.000000000000011</v>
      </c>
      <c r="AR233" s="224">
        <f t="shared" si="156"/>
        <v>25</v>
      </c>
      <c r="AS233" s="224">
        <f t="shared" si="171"/>
        <v>8.1081081081081141</v>
      </c>
      <c r="AT233" s="224">
        <f t="shared" si="172"/>
        <v>40.952380952380942</v>
      </c>
      <c r="AU233" s="224">
        <f t="shared" si="173"/>
        <v>25</v>
      </c>
      <c r="AV233" s="224">
        <f t="shared" si="159"/>
        <v>16.666666666666675</v>
      </c>
      <c r="AW233" s="224">
        <f t="shared" si="160"/>
        <v>38.46153846153846</v>
      </c>
      <c r="AX233" s="224">
        <f t="shared" si="161"/>
        <v>18.181818181818187</v>
      </c>
      <c r="AY233" s="224">
        <f t="shared" si="162"/>
        <v>9.9999999999999858</v>
      </c>
      <c r="AZ233" s="224">
        <f t="shared" si="163"/>
        <v>29.032258064516149</v>
      </c>
      <c r="BA233" s="224">
        <f t="shared" si="164"/>
        <v>54.999999999999986</v>
      </c>
      <c r="BB233" s="224">
        <f t="shared" si="165"/>
        <v>90.476190476190482</v>
      </c>
      <c r="BC233" s="224">
        <f t="shared" si="166"/>
        <v>319.99999999999994</v>
      </c>
      <c r="BD233" s="224">
        <f t="shared" si="167"/>
        <v>10.619469026548689</v>
      </c>
      <c r="BE233" s="224">
        <f t="shared" si="168"/>
        <v>12.999999999999989</v>
      </c>
      <c r="BF233" s="224">
        <f t="shared" si="158"/>
        <v>669.23076923076928</v>
      </c>
      <c r="BG233" s="224">
        <f t="shared" si="174"/>
        <v>57.807935954980849</v>
      </c>
      <c r="BH233" s="182">
        <f t="shared" si="169"/>
        <v>138.94580891220323</v>
      </c>
    </row>
    <row r="234" spans="1:60" ht="11.25" customHeight="1" x14ac:dyDescent="0.2">
      <c r="A234" s="225" t="s">
        <v>1872</v>
      </c>
      <c r="B234" s="97" t="s">
        <v>822</v>
      </c>
      <c r="C234" s="215">
        <v>1.1599999999999999</v>
      </c>
      <c r="D234" s="216">
        <v>1</v>
      </c>
      <c r="E234" s="216">
        <v>0.91</v>
      </c>
      <c r="F234" s="216">
        <v>0.79</v>
      </c>
      <c r="G234" s="216">
        <v>0.72</v>
      </c>
      <c r="H234" s="216">
        <v>0.66</v>
      </c>
      <c r="I234" s="216">
        <v>0.6</v>
      </c>
      <c r="J234" s="217">
        <v>0.56000000000000005</v>
      </c>
      <c r="K234" s="223">
        <v>0.52</v>
      </c>
      <c r="L234" s="216">
        <v>0.48</v>
      </c>
      <c r="M234" s="216">
        <v>0.44</v>
      </c>
      <c r="N234" s="216">
        <v>0.42</v>
      </c>
      <c r="O234" s="216">
        <v>0.28000000000000003</v>
      </c>
      <c r="P234" s="226"/>
      <c r="Q234" s="231">
        <v>0.14000000000000001</v>
      </c>
      <c r="R234" s="227">
        <v>0.14000000000000001</v>
      </c>
      <c r="S234" s="226"/>
      <c r="T234" s="261">
        <v>0.14000000000000001</v>
      </c>
      <c r="U234" s="260">
        <v>0.14000000000000001</v>
      </c>
      <c r="V234" s="202">
        <v>0.13750000000000001</v>
      </c>
      <c r="W234" s="202">
        <v>0.1275</v>
      </c>
      <c r="X234" s="202">
        <v>0.12</v>
      </c>
      <c r="Y234" s="229">
        <v>0</v>
      </c>
      <c r="Z234" s="229">
        <v>0</v>
      </c>
      <c r="AA234" s="229">
        <v>0</v>
      </c>
      <c r="AB234" s="229">
        <v>0</v>
      </c>
      <c r="AC234" s="229">
        <v>0</v>
      </c>
      <c r="AD234" s="229">
        <v>0</v>
      </c>
      <c r="AE234" s="229">
        <v>0</v>
      </c>
      <c r="AF234" s="223">
        <f t="shared" si="170"/>
        <v>9.4850000000000012</v>
      </c>
      <c r="AG234" s="224">
        <f t="shared" si="146"/>
        <v>15.999999999999993</v>
      </c>
      <c r="AH234" s="224">
        <f t="shared" si="147"/>
        <v>9.8901098901098763</v>
      </c>
      <c r="AI234" s="224">
        <f t="shared" si="148"/>
        <v>15.189873417721511</v>
      </c>
      <c r="AJ234" s="224">
        <f t="shared" si="149"/>
        <v>9.7222222222222321</v>
      </c>
      <c r="AK234" s="224">
        <f t="shared" si="150"/>
        <v>9.0909090909090828</v>
      </c>
      <c r="AL234" s="224">
        <f t="shared" si="151"/>
        <v>10.000000000000009</v>
      </c>
      <c r="AM234" s="224">
        <f t="shared" si="152"/>
        <v>7.1428571428571397</v>
      </c>
      <c r="AN234" s="224">
        <f t="shared" si="153"/>
        <v>7.6923076923077094</v>
      </c>
      <c r="AO234" s="224">
        <f t="shared" si="154"/>
        <v>8.3333333333333481</v>
      </c>
      <c r="AP234" s="224">
        <f t="shared" si="155"/>
        <v>9.0909090909090828</v>
      </c>
      <c r="AQ234" s="224">
        <f t="shared" si="157"/>
        <v>4.7619047619047672</v>
      </c>
      <c r="AR234" s="224">
        <f t="shared" si="156"/>
        <v>49.999999999999979</v>
      </c>
      <c r="AS234" s="224">
        <f t="shared" si="171"/>
        <v>100</v>
      </c>
      <c r="AT234" s="224">
        <f t="shared" si="172"/>
        <v>0</v>
      </c>
      <c r="AU234" s="224">
        <f t="shared" si="173"/>
        <v>0</v>
      </c>
      <c r="AV234" s="224">
        <f t="shared" si="159"/>
        <v>0</v>
      </c>
      <c r="AW234" s="224">
        <f t="shared" si="160"/>
        <v>1.8181818181818299</v>
      </c>
      <c r="AX234" s="224">
        <f t="shared" si="161"/>
        <v>7.8431372549019773</v>
      </c>
      <c r="AY234" s="224">
        <f t="shared" si="162"/>
        <v>6.25</v>
      </c>
      <c r="AZ234" s="224" t="str">
        <f t="shared" si="163"/>
        <v>n/a</v>
      </c>
      <c r="BA234" s="224" t="str">
        <f t="shared" si="164"/>
        <v>n/a</v>
      </c>
      <c r="BB234" s="224" t="str">
        <f t="shared" si="165"/>
        <v>n/a</v>
      </c>
      <c r="BC234" s="224" t="str">
        <f t="shared" si="166"/>
        <v>n/a</v>
      </c>
      <c r="BD234" s="224" t="str">
        <f t="shared" si="167"/>
        <v>n/a</v>
      </c>
      <c r="BE234" s="224" t="str">
        <f t="shared" si="168"/>
        <v>n/a</v>
      </c>
      <c r="BF234" s="224" t="str">
        <f t="shared" si="158"/>
        <v>n/a</v>
      </c>
      <c r="BG234" s="224">
        <f t="shared" si="174"/>
        <v>14.359249774492556</v>
      </c>
      <c r="BH234" s="182">
        <f t="shared" si="169"/>
        <v>23.372561828762588</v>
      </c>
    </row>
    <row r="235" spans="1:60" ht="11.25" customHeight="1" x14ac:dyDescent="0.2">
      <c r="A235" s="236" t="s">
        <v>1467</v>
      </c>
      <c r="B235" s="97" t="s">
        <v>1468</v>
      </c>
      <c r="C235" s="215">
        <v>0.76</v>
      </c>
      <c r="D235" s="216">
        <v>0.68</v>
      </c>
      <c r="E235" s="216">
        <v>0.6</v>
      </c>
      <c r="F235" s="216">
        <v>0.52</v>
      </c>
      <c r="G235" s="216">
        <v>0.44</v>
      </c>
      <c r="H235" s="216">
        <v>0.36</v>
      </c>
      <c r="I235" s="216">
        <v>0.32</v>
      </c>
      <c r="J235" s="254">
        <v>0.2</v>
      </c>
      <c r="K235" s="228">
        <v>0</v>
      </c>
      <c r="L235" s="231">
        <v>0</v>
      </c>
      <c r="M235" s="231">
        <v>0</v>
      </c>
      <c r="N235" s="231">
        <v>0</v>
      </c>
      <c r="O235" s="231">
        <v>0</v>
      </c>
      <c r="P235" s="237"/>
      <c r="Q235" s="254">
        <v>0</v>
      </c>
      <c r="R235" s="227">
        <v>0</v>
      </c>
      <c r="S235" s="254"/>
      <c r="T235" s="266">
        <v>0</v>
      </c>
      <c r="U235" s="261">
        <v>0</v>
      </c>
      <c r="V235" s="238">
        <v>0</v>
      </c>
      <c r="W235" s="238">
        <v>0</v>
      </c>
      <c r="X235" s="229">
        <v>0</v>
      </c>
      <c r="Y235" s="229">
        <v>0</v>
      </c>
      <c r="Z235" s="229">
        <v>0</v>
      </c>
      <c r="AA235" s="229">
        <v>0</v>
      </c>
      <c r="AB235" s="229">
        <v>0</v>
      </c>
      <c r="AC235" s="229">
        <v>0</v>
      </c>
      <c r="AD235" s="229">
        <v>0</v>
      </c>
      <c r="AE235" s="229">
        <v>0</v>
      </c>
      <c r="AF235" s="223">
        <f t="shared" si="170"/>
        <v>3.88</v>
      </c>
      <c r="AG235" s="224">
        <f t="shared" si="146"/>
        <v>11.764705882352944</v>
      </c>
      <c r="AH235" s="224">
        <f t="shared" si="147"/>
        <v>13.333333333333353</v>
      </c>
      <c r="AI235" s="224">
        <f t="shared" si="148"/>
        <v>15.384615384615374</v>
      </c>
      <c r="AJ235" s="224">
        <f t="shared" si="149"/>
        <v>18.181818181818187</v>
      </c>
      <c r="AK235" s="224">
        <f t="shared" si="150"/>
        <v>22.222222222222232</v>
      </c>
      <c r="AL235" s="224">
        <f t="shared" si="151"/>
        <v>12.5</v>
      </c>
      <c r="AM235" s="224">
        <f t="shared" si="152"/>
        <v>59.999999999999986</v>
      </c>
      <c r="AN235" s="224" t="str">
        <f t="shared" si="153"/>
        <v>n/a</v>
      </c>
      <c r="AO235" s="224" t="str">
        <f t="shared" si="154"/>
        <v>n/a</v>
      </c>
      <c r="AP235" s="224" t="str">
        <f t="shared" si="155"/>
        <v>n/a</v>
      </c>
      <c r="AQ235" s="224" t="str">
        <f t="shared" si="157"/>
        <v>n/a</v>
      </c>
      <c r="AR235" s="224" t="str">
        <f t="shared" si="156"/>
        <v>n/a</v>
      </c>
      <c r="AS235" s="224" t="str">
        <f t="shared" si="171"/>
        <v>n/a</v>
      </c>
      <c r="AT235" s="224" t="str">
        <f t="shared" si="172"/>
        <v>n/a</v>
      </c>
      <c r="AU235" s="224" t="str">
        <f t="shared" si="173"/>
        <v>n/a</v>
      </c>
      <c r="AV235" s="224" t="str">
        <f t="shared" si="159"/>
        <v>n/a</v>
      </c>
      <c r="AW235" s="224" t="str">
        <f t="shared" si="160"/>
        <v>n/a</v>
      </c>
      <c r="AX235" s="224" t="str">
        <f t="shared" si="161"/>
        <v>n/a</v>
      </c>
      <c r="AY235" s="224" t="str">
        <f t="shared" si="162"/>
        <v>n/a</v>
      </c>
      <c r="AZ235" s="224" t="str">
        <f t="shared" si="163"/>
        <v>n/a</v>
      </c>
      <c r="BA235" s="224" t="str">
        <f t="shared" si="164"/>
        <v>n/a</v>
      </c>
      <c r="BB235" s="224" t="str">
        <f t="shared" si="165"/>
        <v>n/a</v>
      </c>
      <c r="BC235" s="224" t="str">
        <f t="shared" si="166"/>
        <v>n/a</v>
      </c>
      <c r="BD235" s="224" t="str">
        <f t="shared" si="167"/>
        <v>n/a</v>
      </c>
      <c r="BE235" s="224" t="str">
        <f t="shared" si="168"/>
        <v>n/a</v>
      </c>
      <c r="BF235" s="224" t="str">
        <f t="shared" si="158"/>
        <v>n/a</v>
      </c>
      <c r="BG235" s="224">
        <f t="shared" si="174"/>
        <v>21.912385000620297</v>
      </c>
      <c r="BH235" s="182">
        <f t="shared" si="169"/>
        <v>17.187494634138542</v>
      </c>
    </row>
    <row r="236" spans="1:60" ht="11.25" customHeight="1" x14ac:dyDescent="0.2">
      <c r="A236" s="256" t="s">
        <v>1469</v>
      </c>
      <c r="B236" s="119" t="s">
        <v>1470</v>
      </c>
      <c r="C236" s="215">
        <v>0.72</v>
      </c>
      <c r="D236" s="216">
        <v>0.64</v>
      </c>
      <c r="E236" s="216">
        <v>0.56000000000000005</v>
      </c>
      <c r="F236" s="216">
        <v>0.46</v>
      </c>
      <c r="G236" s="216">
        <v>0.31</v>
      </c>
      <c r="H236" s="216">
        <v>0.2</v>
      </c>
      <c r="I236" s="216">
        <v>0.14000000000000001</v>
      </c>
      <c r="J236" s="217">
        <v>0.03</v>
      </c>
      <c r="K236" s="221">
        <v>0</v>
      </c>
      <c r="L236" s="231">
        <v>0</v>
      </c>
      <c r="M236" s="231">
        <v>0</v>
      </c>
      <c r="N236" s="231">
        <v>0</v>
      </c>
      <c r="O236" s="231">
        <v>0</v>
      </c>
      <c r="P236" s="254"/>
      <c r="Q236" s="231">
        <v>0</v>
      </c>
      <c r="R236" s="227">
        <v>0</v>
      </c>
      <c r="S236" s="254"/>
      <c r="T236" s="266">
        <v>0</v>
      </c>
      <c r="U236" s="266">
        <v>2.1</v>
      </c>
      <c r="V236" s="229">
        <v>4.2</v>
      </c>
      <c r="W236" s="229">
        <v>4.2</v>
      </c>
      <c r="X236" s="229">
        <v>4.2</v>
      </c>
      <c r="Y236" s="202">
        <v>4.2</v>
      </c>
      <c r="Z236" s="202">
        <v>3.6</v>
      </c>
      <c r="AA236" s="202">
        <v>3.3</v>
      </c>
      <c r="AB236" s="202">
        <v>3</v>
      </c>
      <c r="AC236" s="202">
        <v>2.6</v>
      </c>
      <c r="AD236" s="202">
        <v>2.2000000000000002</v>
      </c>
      <c r="AE236" s="202">
        <v>1.8</v>
      </c>
      <c r="AF236" s="223">
        <f t="shared" si="170"/>
        <v>38.46</v>
      </c>
      <c r="AG236" s="224">
        <f t="shared" si="146"/>
        <v>12.5</v>
      </c>
      <c r="AH236" s="224">
        <f t="shared" si="147"/>
        <v>14.285714285714279</v>
      </c>
      <c r="AI236" s="224">
        <f t="shared" si="148"/>
        <v>21.739130434782616</v>
      </c>
      <c r="AJ236" s="224">
        <f t="shared" si="149"/>
        <v>48.387096774193552</v>
      </c>
      <c r="AK236" s="224">
        <f t="shared" si="150"/>
        <v>54.999999999999986</v>
      </c>
      <c r="AL236" s="224">
        <f t="shared" si="151"/>
        <v>42.857142857142861</v>
      </c>
      <c r="AM236" s="224">
        <f t="shared" si="152"/>
        <v>366.66666666666669</v>
      </c>
      <c r="AN236" s="224" t="str">
        <f t="shared" si="153"/>
        <v>n/a</v>
      </c>
      <c r="AO236" s="224" t="str">
        <f t="shared" si="154"/>
        <v>n/a</v>
      </c>
      <c r="AP236" s="224" t="str">
        <f t="shared" si="155"/>
        <v>n/a</v>
      </c>
      <c r="AQ236" s="224" t="str">
        <f t="shared" si="157"/>
        <v>n/a</v>
      </c>
      <c r="AR236" s="224" t="str">
        <f t="shared" si="156"/>
        <v>n/a</v>
      </c>
      <c r="AS236" s="224" t="str">
        <f t="shared" si="171"/>
        <v>n/a</v>
      </c>
      <c r="AT236" s="224" t="str">
        <f t="shared" si="172"/>
        <v>n/a</v>
      </c>
      <c r="AU236" s="224" t="str">
        <f t="shared" si="173"/>
        <v>n/a</v>
      </c>
      <c r="AV236" s="224">
        <f t="shared" si="159"/>
        <v>-100</v>
      </c>
      <c r="AW236" s="224">
        <f t="shared" si="160"/>
        <v>-50</v>
      </c>
      <c r="AX236" s="224">
        <f t="shared" si="161"/>
        <v>0</v>
      </c>
      <c r="AY236" s="224">
        <f t="shared" si="162"/>
        <v>0</v>
      </c>
      <c r="AZ236" s="224">
        <f t="shared" si="163"/>
        <v>0</v>
      </c>
      <c r="BA236" s="224">
        <f t="shared" si="164"/>
        <v>16.666666666666675</v>
      </c>
      <c r="BB236" s="224">
        <f t="shared" si="165"/>
        <v>9.0909090909091042</v>
      </c>
      <c r="BC236" s="224">
        <f t="shared" si="166"/>
        <v>9.9999999999999858</v>
      </c>
      <c r="BD236" s="224">
        <f t="shared" si="167"/>
        <v>15.384615384615374</v>
      </c>
      <c r="BE236" s="224">
        <f t="shared" si="168"/>
        <v>18.181818181818166</v>
      </c>
      <c r="BF236" s="224">
        <f t="shared" si="158"/>
        <v>22.222222222222232</v>
      </c>
      <c r="BG236" s="224">
        <f t="shared" si="174"/>
        <v>27.943443475818423</v>
      </c>
      <c r="BH236" s="182">
        <f t="shared" si="169"/>
        <v>91.538123709201429</v>
      </c>
    </row>
    <row r="237" spans="1:60" ht="11.25" customHeight="1" x14ac:dyDescent="0.2">
      <c r="A237" s="225" t="s">
        <v>1873</v>
      </c>
      <c r="B237" s="97" t="s">
        <v>824</v>
      </c>
      <c r="C237" s="215">
        <v>1.24</v>
      </c>
      <c r="D237" s="216">
        <v>1.2</v>
      </c>
      <c r="E237" s="216">
        <v>1.1599999999999999</v>
      </c>
      <c r="F237" s="216">
        <v>1.1200000000000001</v>
      </c>
      <c r="G237" s="216">
        <v>1.04</v>
      </c>
      <c r="H237" s="216">
        <v>1</v>
      </c>
      <c r="I237" s="216">
        <v>0.96</v>
      </c>
      <c r="J237" s="217">
        <v>0.78</v>
      </c>
      <c r="K237" s="223">
        <v>0.68</v>
      </c>
      <c r="L237" s="216">
        <v>0.6</v>
      </c>
      <c r="M237" s="216">
        <v>0.54</v>
      </c>
      <c r="N237" s="216">
        <v>0.5</v>
      </c>
      <c r="O237" s="216">
        <v>0.48</v>
      </c>
      <c r="P237" s="226"/>
      <c r="Q237" s="216">
        <v>0.43</v>
      </c>
      <c r="R237" s="227">
        <v>0.4</v>
      </c>
      <c r="S237" s="226"/>
      <c r="T237" s="261">
        <v>0.4</v>
      </c>
      <c r="U237" s="261">
        <v>0.3</v>
      </c>
      <c r="V237" s="202">
        <v>1.1200000000000001</v>
      </c>
      <c r="W237" s="202">
        <v>1.08</v>
      </c>
      <c r="X237" s="202">
        <v>1.04</v>
      </c>
      <c r="Y237" s="202">
        <v>1.02</v>
      </c>
      <c r="Z237" s="229">
        <v>1</v>
      </c>
      <c r="AA237" s="229">
        <v>1</v>
      </c>
      <c r="AB237" s="202">
        <v>1</v>
      </c>
      <c r="AC237" s="202">
        <v>0.92</v>
      </c>
      <c r="AD237" s="229">
        <v>0.91</v>
      </c>
      <c r="AE237" s="202">
        <v>0.93</v>
      </c>
      <c r="AF237" s="223">
        <f t="shared" si="170"/>
        <v>22.850000000000005</v>
      </c>
      <c r="AG237" s="224">
        <f t="shared" si="146"/>
        <v>3.3333333333333437</v>
      </c>
      <c r="AH237" s="224">
        <f t="shared" si="147"/>
        <v>3.4482758620689724</v>
      </c>
      <c r="AI237" s="224">
        <f t="shared" si="148"/>
        <v>3.5714285714285587</v>
      </c>
      <c r="AJ237" s="224">
        <f t="shared" si="149"/>
        <v>7.6923076923077094</v>
      </c>
      <c r="AK237" s="224">
        <f t="shared" si="150"/>
        <v>4.0000000000000036</v>
      </c>
      <c r="AL237" s="224">
        <f t="shared" si="151"/>
        <v>4.1666666666666741</v>
      </c>
      <c r="AM237" s="224">
        <f t="shared" si="152"/>
        <v>23.076923076923062</v>
      </c>
      <c r="AN237" s="224">
        <f t="shared" si="153"/>
        <v>14.705882352941169</v>
      </c>
      <c r="AO237" s="224">
        <f t="shared" si="154"/>
        <v>13.333333333333353</v>
      </c>
      <c r="AP237" s="224">
        <f t="shared" si="155"/>
        <v>11.111111111111093</v>
      </c>
      <c r="AQ237" s="224">
        <f t="shared" si="157"/>
        <v>8.0000000000000071</v>
      </c>
      <c r="AR237" s="224">
        <f t="shared" si="156"/>
        <v>4.1666666666666741</v>
      </c>
      <c r="AS237" s="224">
        <f t="shared" si="171"/>
        <v>11.627906976744185</v>
      </c>
      <c r="AT237" s="224">
        <f t="shared" si="172"/>
        <v>7.4999999999999956</v>
      </c>
      <c r="AU237" s="224">
        <f t="shared" si="173"/>
        <v>0</v>
      </c>
      <c r="AV237" s="224">
        <f t="shared" si="159"/>
        <v>33.33333333333335</v>
      </c>
      <c r="AW237" s="224">
        <f t="shared" si="160"/>
        <v>-73.214285714285722</v>
      </c>
      <c r="AX237" s="224">
        <f t="shared" si="161"/>
        <v>3.7037037037036979</v>
      </c>
      <c r="AY237" s="224">
        <f t="shared" si="162"/>
        <v>3.8461538461538547</v>
      </c>
      <c r="AZ237" s="224">
        <f t="shared" si="163"/>
        <v>1.9607843137254832</v>
      </c>
      <c r="BA237" s="224">
        <f t="shared" si="164"/>
        <v>2.0000000000000018</v>
      </c>
      <c r="BB237" s="224">
        <f t="shared" si="165"/>
        <v>0</v>
      </c>
      <c r="BC237" s="224">
        <f t="shared" si="166"/>
        <v>0</v>
      </c>
      <c r="BD237" s="224">
        <f t="shared" si="167"/>
        <v>8.6956521739130377</v>
      </c>
      <c r="BE237" s="224">
        <f t="shared" si="168"/>
        <v>1.098901098901095</v>
      </c>
      <c r="BF237" s="224">
        <f t="shared" si="158"/>
        <v>-2.1505376344086002</v>
      </c>
      <c r="BG237" s="224">
        <f t="shared" si="174"/>
        <v>3.8079823370984993</v>
      </c>
      <c r="BH237" s="182">
        <f t="shared" si="169"/>
        <v>17.508142469021799</v>
      </c>
    </row>
    <row r="238" spans="1:60" ht="11.25" customHeight="1" x14ac:dyDescent="0.2">
      <c r="A238" s="256" t="s">
        <v>1471</v>
      </c>
      <c r="B238" s="119" t="s">
        <v>1472</v>
      </c>
      <c r="C238" s="215">
        <v>0.53500000000000003</v>
      </c>
      <c r="D238" s="216">
        <v>0.51500000000000001</v>
      </c>
      <c r="E238" s="216">
        <v>0.5</v>
      </c>
      <c r="F238" s="216">
        <v>0.47499999999999998</v>
      </c>
      <c r="G238" s="216">
        <v>0.45500000000000002</v>
      </c>
      <c r="H238" s="216">
        <v>0.44</v>
      </c>
      <c r="I238" s="216">
        <v>0.4</v>
      </c>
      <c r="J238" s="217">
        <v>0.35</v>
      </c>
      <c r="K238" s="230">
        <v>0.32</v>
      </c>
      <c r="L238" s="255">
        <v>0.28000000000000003</v>
      </c>
      <c r="M238" s="255">
        <v>0.28000000000000003</v>
      </c>
      <c r="N238" s="218">
        <v>0.28000000000000003</v>
      </c>
      <c r="O238" s="218">
        <v>0.23</v>
      </c>
      <c r="P238" s="253"/>
      <c r="Q238" s="218">
        <v>0.18</v>
      </c>
      <c r="R238" s="246">
        <v>0.12</v>
      </c>
      <c r="S238" s="253"/>
      <c r="T238" s="287">
        <v>0.06</v>
      </c>
      <c r="U238" s="287">
        <v>0.18</v>
      </c>
      <c r="V238" s="222">
        <v>0.68</v>
      </c>
      <c r="W238" s="222">
        <v>0.68</v>
      </c>
      <c r="X238" s="247">
        <v>0.68</v>
      </c>
      <c r="Y238" s="247">
        <v>0.66500000000000004</v>
      </c>
      <c r="Z238" s="247">
        <v>0.64500000000000002</v>
      </c>
      <c r="AA238" s="247">
        <v>0.625</v>
      </c>
      <c r="AB238" s="247">
        <v>0.60499999999999998</v>
      </c>
      <c r="AC238" s="247">
        <v>0.58499999999999996</v>
      </c>
      <c r="AD238" s="247">
        <v>0.56499999999999995</v>
      </c>
      <c r="AE238" s="247">
        <v>0.51500000000000001</v>
      </c>
      <c r="AF238" s="223">
        <f t="shared" si="170"/>
        <v>11.845000000000001</v>
      </c>
      <c r="AG238" s="224">
        <f t="shared" si="146"/>
        <v>3.8834951456310662</v>
      </c>
      <c r="AH238" s="224">
        <f t="shared" si="147"/>
        <v>3.0000000000000027</v>
      </c>
      <c r="AI238" s="224">
        <f t="shared" si="148"/>
        <v>5.2631578947368363</v>
      </c>
      <c r="AJ238" s="224">
        <f t="shared" si="149"/>
        <v>4.39560439560438</v>
      </c>
      <c r="AK238" s="224">
        <f t="shared" si="150"/>
        <v>3.4090909090909172</v>
      </c>
      <c r="AL238" s="224">
        <f t="shared" si="151"/>
        <v>9.9999999999999858</v>
      </c>
      <c r="AM238" s="224">
        <f t="shared" si="152"/>
        <v>14.285714285714302</v>
      </c>
      <c r="AN238" s="224">
        <f t="shared" si="153"/>
        <v>9.375</v>
      </c>
      <c r="AO238" s="224">
        <f t="shared" si="154"/>
        <v>14.285714285714279</v>
      </c>
      <c r="AP238" s="224">
        <f t="shared" si="155"/>
        <v>0</v>
      </c>
      <c r="AQ238" s="224">
        <f t="shared" si="157"/>
        <v>0</v>
      </c>
      <c r="AR238" s="224">
        <f t="shared" si="156"/>
        <v>21.739130434782616</v>
      </c>
      <c r="AS238" s="224">
        <f t="shared" si="171"/>
        <v>27.777777777777789</v>
      </c>
      <c r="AT238" s="224">
        <f t="shared" si="172"/>
        <v>50</v>
      </c>
      <c r="AU238" s="224">
        <f t="shared" si="173"/>
        <v>100</v>
      </c>
      <c r="AV238" s="224">
        <f t="shared" si="159"/>
        <v>-66.666666666666671</v>
      </c>
      <c r="AW238" s="224">
        <f t="shared" si="160"/>
        <v>-73.529411764705884</v>
      </c>
      <c r="AX238" s="224">
        <f t="shared" si="161"/>
        <v>0</v>
      </c>
      <c r="AY238" s="224">
        <f t="shared" si="162"/>
        <v>0</v>
      </c>
      <c r="AZ238" s="224">
        <f t="shared" si="163"/>
        <v>2.2556390977443552</v>
      </c>
      <c r="BA238" s="224">
        <f t="shared" si="164"/>
        <v>3.1007751937984551</v>
      </c>
      <c r="BB238" s="224">
        <f t="shared" si="165"/>
        <v>3.2000000000000028</v>
      </c>
      <c r="BC238" s="224">
        <f t="shared" si="166"/>
        <v>3.3057851239669533</v>
      </c>
      <c r="BD238" s="224">
        <f t="shared" si="167"/>
        <v>3.4188034188034289</v>
      </c>
      <c r="BE238" s="224">
        <f t="shared" si="168"/>
        <v>3.539823008849563</v>
      </c>
      <c r="BF238" s="224">
        <f t="shared" si="158"/>
        <v>9.7087378640776656</v>
      </c>
      <c r="BG238" s="224">
        <f t="shared" si="174"/>
        <v>5.990314246343079</v>
      </c>
      <c r="BH238" s="182">
        <f t="shared" si="169"/>
        <v>30.656393567684646</v>
      </c>
    </row>
    <row r="239" spans="1:60" ht="11.25" customHeight="1" x14ac:dyDescent="0.2">
      <c r="A239" s="236" t="s">
        <v>1874</v>
      </c>
      <c r="B239" s="97" t="s">
        <v>826</v>
      </c>
      <c r="C239" s="215">
        <v>1.6</v>
      </c>
      <c r="D239" s="216">
        <v>1.46</v>
      </c>
      <c r="E239" s="216">
        <v>1.36</v>
      </c>
      <c r="F239" s="216">
        <v>1.26</v>
      </c>
      <c r="G239" s="216">
        <v>1.17</v>
      </c>
      <c r="H239" s="216">
        <v>1.08</v>
      </c>
      <c r="I239" s="216">
        <v>1.02</v>
      </c>
      <c r="J239" s="217">
        <v>0.91</v>
      </c>
      <c r="K239" s="223">
        <v>0.77</v>
      </c>
      <c r="L239" s="216">
        <v>0.56499999999999995</v>
      </c>
      <c r="M239" s="231">
        <v>0</v>
      </c>
      <c r="N239" s="231">
        <v>0</v>
      </c>
      <c r="O239" s="231">
        <v>0</v>
      </c>
      <c r="P239" s="254"/>
      <c r="Q239" s="231">
        <v>0</v>
      </c>
      <c r="R239" s="227">
        <v>0</v>
      </c>
      <c r="S239" s="254"/>
      <c r="T239" s="266">
        <v>0</v>
      </c>
      <c r="U239" s="266">
        <v>0</v>
      </c>
      <c r="V239" s="229">
        <v>0</v>
      </c>
      <c r="W239" s="229">
        <v>0</v>
      </c>
      <c r="X239" s="229">
        <v>0</v>
      </c>
      <c r="Y239" s="229">
        <v>0</v>
      </c>
      <c r="Z239" s="229">
        <v>0</v>
      </c>
      <c r="AA239" s="229">
        <v>0</v>
      </c>
      <c r="AB239" s="229">
        <v>0</v>
      </c>
      <c r="AC239" s="229">
        <v>0</v>
      </c>
      <c r="AD239" s="229">
        <v>0</v>
      </c>
      <c r="AE239" s="229">
        <v>0</v>
      </c>
      <c r="AF239" s="223">
        <f t="shared" si="170"/>
        <v>11.194999999999999</v>
      </c>
      <c r="AG239" s="224">
        <f t="shared" si="146"/>
        <v>9.5890410958904262</v>
      </c>
      <c r="AH239" s="224">
        <f t="shared" si="147"/>
        <v>7.3529411764705843</v>
      </c>
      <c r="AI239" s="224">
        <f t="shared" si="148"/>
        <v>7.9365079365079527</v>
      </c>
      <c r="AJ239" s="224">
        <f t="shared" si="149"/>
        <v>7.6923076923077094</v>
      </c>
      <c r="AK239" s="224">
        <f t="shared" si="150"/>
        <v>8.333333333333325</v>
      </c>
      <c r="AL239" s="224">
        <f t="shared" si="151"/>
        <v>5.8823529411764719</v>
      </c>
      <c r="AM239" s="224">
        <f t="shared" si="152"/>
        <v>12.087912087912089</v>
      </c>
      <c r="AN239" s="224">
        <f t="shared" si="153"/>
        <v>18.181818181818187</v>
      </c>
      <c r="AO239" s="224">
        <f t="shared" si="154"/>
        <v>36.283185840707979</v>
      </c>
      <c r="AP239" s="224" t="str">
        <f t="shared" si="155"/>
        <v>n/a</v>
      </c>
      <c r="AQ239" s="224" t="str">
        <f t="shared" si="157"/>
        <v>n/a</v>
      </c>
      <c r="AR239" s="224" t="str">
        <f t="shared" si="156"/>
        <v>n/a</v>
      </c>
      <c r="AS239" s="224" t="str">
        <f t="shared" si="171"/>
        <v>n/a</v>
      </c>
      <c r="AT239" s="224" t="str">
        <f t="shared" si="172"/>
        <v>n/a</v>
      </c>
      <c r="AU239" s="224" t="str">
        <f t="shared" si="173"/>
        <v>n/a</v>
      </c>
      <c r="AV239" s="224" t="str">
        <f t="shared" si="159"/>
        <v>n/a</v>
      </c>
      <c r="AW239" s="224" t="str">
        <f t="shared" si="160"/>
        <v>n/a</v>
      </c>
      <c r="AX239" s="224" t="str">
        <f t="shared" si="161"/>
        <v>n/a</v>
      </c>
      <c r="AY239" s="224" t="str">
        <f t="shared" si="162"/>
        <v>n/a</v>
      </c>
      <c r="AZ239" s="224" t="str">
        <f t="shared" si="163"/>
        <v>n/a</v>
      </c>
      <c r="BA239" s="224" t="str">
        <f t="shared" si="164"/>
        <v>n/a</v>
      </c>
      <c r="BB239" s="224" t="str">
        <f t="shared" si="165"/>
        <v>n/a</v>
      </c>
      <c r="BC239" s="224" t="str">
        <f t="shared" si="166"/>
        <v>n/a</v>
      </c>
      <c r="BD239" s="224" t="str">
        <f t="shared" si="167"/>
        <v>n/a</v>
      </c>
      <c r="BE239" s="224" t="str">
        <f t="shared" si="168"/>
        <v>n/a</v>
      </c>
      <c r="BF239" s="224" t="str">
        <f t="shared" si="158"/>
        <v>n/a</v>
      </c>
      <c r="BG239" s="224">
        <f t="shared" si="174"/>
        <v>12.593266698458301</v>
      </c>
      <c r="BH239" s="182">
        <f t="shared" si="169"/>
        <v>9.6051687911923338</v>
      </c>
    </row>
    <row r="240" spans="1:60" ht="11.25" customHeight="1" x14ac:dyDescent="0.2">
      <c r="A240" s="236" t="s">
        <v>828</v>
      </c>
      <c r="B240" s="97" t="s">
        <v>829</v>
      </c>
      <c r="C240" s="215">
        <v>1.42</v>
      </c>
      <c r="D240" s="216">
        <v>1.38</v>
      </c>
      <c r="E240" s="216">
        <v>1.36</v>
      </c>
      <c r="F240" s="216">
        <v>1.33</v>
      </c>
      <c r="G240" s="216">
        <v>1.27</v>
      </c>
      <c r="H240" s="216">
        <v>1.22</v>
      </c>
      <c r="I240" s="216">
        <v>1.1499999999999999</v>
      </c>
      <c r="J240" s="217">
        <v>1.1000000000000001</v>
      </c>
      <c r="K240" s="223">
        <v>0.97</v>
      </c>
      <c r="L240" s="216">
        <v>0.92749999999999999</v>
      </c>
      <c r="M240" s="231">
        <v>0</v>
      </c>
      <c r="N240" s="231">
        <v>0</v>
      </c>
      <c r="O240" s="231">
        <v>0</v>
      </c>
      <c r="P240" s="254"/>
      <c r="Q240" s="231">
        <v>0</v>
      </c>
      <c r="R240" s="227">
        <v>0</v>
      </c>
      <c r="S240" s="254"/>
      <c r="T240" s="266">
        <v>0</v>
      </c>
      <c r="U240" s="266">
        <v>0</v>
      </c>
      <c r="V240" s="229">
        <v>0</v>
      </c>
      <c r="W240" s="229">
        <v>0</v>
      </c>
      <c r="X240" s="229">
        <v>0</v>
      </c>
      <c r="Y240" s="229">
        <v>0</v>
      </c>
      <c r="Z240" s="229">
        <v>0</v>
      </c>
      <c r="AA240" s="229">
        <v>0</v>
      </c>
      <c r="AB240" s="229">
        <v>0</v>
      </c>
      <c r="AC240" s="229">
        <v>0</v>
      </c>
      <c r="AD240" s="229">
        <v>0</v>
      </c>
      <c r="AE240" s="229">
        <v>0</v>
      </c>
      <c r="AF240" s="223">
        <f t="shared" si="170"/>
        <v>12.1275</v>
      </c>
      <c r="AG240" s="224">
        <f t="shared" si="146"/>
        <v>2.898550724637694</v>
      </c>
      <c r="AH240" s="224">
        <f t="shared" si="147"/>
        <v>1.4705882352941124</v>
      </c>
      <c r="AI240" s="224">
        <f t="shared" si="148"/>
        <v>2.2556390977443552</v>
      </c>
      <c r="AJ240" s="224">
        <f t="shared" si="149"/>
        <v>4.7244094488189115</v>
      </c>
      <c r="AK240" s="224">
        <f t="shared" si="150"/>
        <v>4.0983606557376984</v>
      </c>
      <c r="AL240" s="224">
        <f t="shared" si="151"/>
        <v>6.0869565217391397</v>
      </c>
      <c r="AM240" s="224">
        <f t="shared" si="152"/>
        <v>4.5454545454545192</v>
      </c>
      <c r="AN240" s="224">
        <f t="shared" si="153"/>
        <v>13.402061855670123</v>
      </c>
      <c r="AO240" s="224">
        <f t="shared" si="154"/>
        <v>4.5822102425876032</v>
      </c>
      <c r="AP240" s="224" t="str">
        <f t="shared" si="155"/>
        <v>n/a</v>
      </c>
      <c r="AQ240" s="224" t="str">
        <f t="shared" si="157"/>
        <v>n/a</v>
      </c>
      <c r="AR240" s="224" t="str">
        <f t="shared" si="156"/>
        <v>n/a</v>
      </c>
      <c r="AS240" s="224" t="str">
        <f t="shared" si="171"/>
        <v>n/a</v>
      </c>
      <c r="AT240" s="224" t="str">
        <f t="shared" si="172"/>
        <v>n/a</v>
      </c>
      <c r="AU240" s="224" t="str">
        <f t="shared" si="173"/>
        <v>n/a</v>
      </c>
      <c r="AV240" s="224" t="str">
        <f t="shared" si="159"/>
        <v>n/a</v>
      </c>
      <c r="AW240" s="224" t="str">
        <f t="shared" si="160"/>
        <v>n/a</v>
      </c>
      <c r="AX240" s="224" t="str">
        <f t="shared" si="161"/>
        <v>n/a</v>
      </c>
      <c r="AY240" s="224" t="str">
        <f t="shared" si="162"/>
        <v>n/a</v>
      </c>
      <c r="AZ240" s="224" t="str">
        <f t="shared" si="163"/>
        <v>n/a</v>
      </c>
      <c r="BA240" s="224" t="str">
        <f t="shared" si="164"/>
        <v>n/a</v>
      </c>
      <c r="BB240" s="224" t="str">
        <f t="shared" si="165"/>
        <v>n/a</v>
      </c>
      <c r="BC240" s="224" t="str">
        <f t="shared" si="166"/>
        <v>n/a</v>
      </c>
      <c r="BD240" s="224" t="str">
        <f t="shared" si="167"/>
        <v>n/a</v>
      </c>
      <c r="BE240" s="224" t="str">
        <f t="shared" si="168"/>
        <v>n/a</v>
      </c>
      <c r="BF240" s="224" t="str">
        <f t="shared" si="158"/>
        <v>n/a</v>
      </c>
      <c r="BG240" s="224">
        <f t="shared" si="174"/>
        <v>4.8960257030760168</v>
      </c>
      <c r="BH240" s="182">
        <f t="shared" si="169"/>
        <v>3.4884315736290046</v>
      </c>
    </row>
    <row r="241" spans="1:60" ht="11.25" customHeight="1" x14ac:dyDescent="0.2">
      <c r="A241" s="127" t="s">
        <v>830</v>
      </c>
      <c r="B241" s="97" t="s">
        <v>831</v>
      </c>
      <c r="C241" s="215">
        <v>1.63</v>
      </c>
      <c r="D241" s="216">
        <v>1.54</v>
      </c>
      <c r="E241" s="216">
        <v>1.46</v>
      </c>
      <c r="F241" s="216">
        <v>1.35</v>
      </c>
      <c r="G241" s="216">
        <v>1.23</v>
      </c>
      <c r="H241" s="216">
        <v>1.1399999999999999</v>
      </c>
      <c r="I241" s="217">
        <v>1.06</v>
      </c>
      <c r="J241" s="217">
        <v>0.98</v>
      </c>
      <c r="K241" s="223">
        <v>0.86</v>
      </c>
      <c r="L241" s="217">
        <v>0.76</v>
      </c>
      <c r="M241" s="217">
        <v>0.706666666666667</v>
      </c>
      <c r="N241" s="254">
        <v>0.66666666666666696</v>
      </c>
      <c r="O241" s="254">
        <v>0.66666666666666696</v>
      </c>
      <c r="P241" s="254"/>
      <c r="Q241" s="254">
        <v>0.66666666666666696</v>
      </c>
      <c r="R241" s="228">
        <v>0.66666666666666696</v>
      </c>
      <c r="S241" s="254"/>
      <c r="T241" s="261">
        <v>0.66666666666666696</v>
      </c>
      <c r="U241" s="261">
        <v>0.66666666666666696</v>
      </c>
      <c r="V241" s="202">
        <v>0.66666666666666696</v>
      </c>
      <c r="W241" s="202">
        <v>0.62</v>
      </c>
      <c r="X241" s="202">
        <v>0.586666666666667</v>
      </c>
      <c r="Y241" s="229">
        <v>0.53333333333333299</v>
      </c>
      <c r="Z241" s="229">
        <v>0.53333333333333299</v>
      </c>
      <c r="AA241" s="202">
        <v>0.53333333333333299</v>
      </c>
      <c r="AB241" s="202">
        <v>0.50909090909090904</v>
      </c>
      <c r="AC241" s="202">
        <v>0.47727272727272702</v>
      </c>
      <c r="AD241" s="202">
        <v>0.22727272727272699</v>
      </c>
      <c r="AE241" s="202">
        <v>0</v>
      </c>
      <c r="AF241" s="223">
        <f t="shared" si="170"/>
        <v>21.403636363636366</v>
      </c>
      <c r="AG241" s="224">
        <f t="shared" ref="AG241:AG304" si="175">IF(ISERROR((C241/D241-1)*100),"n/a",(C241/D241-1)*100)</f>
        <v>5.8441558441558294</v>
      </c>
      <c r="AH241" s="224">
        <f t="shared" ref="AH241:AH304" si="176">IF(ISERROR((D241/E241-1)*100),"n/a",(D241/E241-1)*100)</f>
        <v>5.4794520547945202</v>
      </c>
      <c r="AI241" s="224">
        <f t="shared" ref="AI241:AI304" si="177">IF(ISERROR((E241/F241-1)*100),"n/a",(E241/F241-1)*100)</f>
        <v>8.1481481481481488</v>
      </c>
      <c r="AJ241" s="224">
        <f t="shared" ref="AJ241:AJ304" si="178">IF(ISERROR((F241/G241-1)*100),"n/a",(F241/G241-1)*100)</f>
        <v>9.7560975609756184</v>
      </c>
      <c r="AK241" s="224">
        <f t="shared" ref="AK241:AK304" si="179">IF(ISERROR((G241/H241-1)*100),"n/a",(G241/H241-1)*100)</f>
        <v>7.8947368421052655</v>
      </c>
      <c r="AL241" s="224">
        <f t="shared" ref="AL241:AL304" si="180">IF(ISERROR((H241/I241-1)*100),"n/a",(H241/I241-1)*100)</f>
        <v>7.5471698113207308</v>
      </c>
      <c r="AM241" s="224">
        <f t="shared" ref="AM241:AM304" si="181">IF(ISERROR((I241/J241-1)*100),"n/a",(I241/J241-1)*100)</f>
        <v>8.163265306122458</v>
      </c>
      <c r="AN241" s="224">
        <f t="shared" ref="AN241:AN304" si="182">IF(ISERROR((J241/K241-1)*100),"n/a",(J241/K241-1)*100)</f>
        <v>13.953488372093027</v>
      </c>
      <c r="AO241" s="224">
        <f t="shared" ref="AO241:AO304" si="183">IF(ISERROR((K241/L241-1)*100),"n/a",(K241/L241-1)*100)</f>
        <v>13.157894736842103</v>
      </c>
      <c r="AP241" s="224">
        <f t="shared" ref="AP241:AP304" si="184">IF(ISERROR((L241/M241-1)*100),"n/a",(L241/M241-1)*100)</f>
        <v>7.5471698113207086</v>
      </c>
      <c r="AQ241" s="224">
        <f t="shared" si="157"/>
        <v>6.0000000000000053</v>
      </c>
      <c r="AR241" s="224">
        <f t="shared" ref="AR241:AR304" si="185">IF(ISERROR((N241/O241-1)*100),"n/a",(N241/O241-1)*100)</f>
        <v>0</v>
      </c>
      <c r="AS241" s="224">
        <f t="shared" si="171"/>
        <v>0</v>
      </c>
      <c r="AT241" s="224">
        <f t="shared" si="172"/>
        <v>0</v>
      </c>
      <c r="AU241" s="224">
        <f t="shared" si="173"/>
        <v>0</v>
      </c>
      <c r="AV241" s="224">
        <f t="shared" si="159"/>
        <v>0</v>
      </c>
      <c r="AW241" s="224">
        <f t="shared" si="160"/>
        <v>0</v>
      </c>
      <c r="AX241" s="224">
        <f t="shared" si="161"/>
        <v>7.5268817204301453</v>
      </c>
      <c r="AY241" s="224">
        <f t="shared" si="162"/>
        <v>5.6818181818181213</v>
      </c>
      <c r="AZ241" s="224">
        <f t="shared" si="163"/>
        <v>10.000000000000142</v>
      </c>
      <c r="BA241" s="224">
        <f t="shared" si="164"/>
        <v>0</v>
      </c>
      <c r="BB241" s="224">
        <f t="shared" si="165"/>
        <v>0</v>
      </c>
      <c r="BC241" s="224">
        <f t="shared" si="166"/>
        <v>4.7619047619047006</v>
      </c>
      <c r="BD241" s="224">
        <f t="shared" si="167"/>
        <v>6.6666666666667096</v>
      </c>
      <c r="BE241" s="224">
        <f t="shared" si="168"/>
        <v>110.00000000000014</v>
      </c>
      <c r="BF241" s="224" t="str">
        <f t="shared" si="158"/>
        <v>n/a</v>
      </c>
      <c r="BG241" s="224">
        <f t="shared" si="174"/>
        <v>9.525153992747935</v>
      </c>
      <c r="BH241" s="182">
        <f t="shared" si="169"/>
        <v>21.370063640043764</v>
      </c>
    </row>
    <row r="242" spans="1:60" ht="11.25" customHeight="1" x14ac:dyDescent="0.2">
      <c r="A242" s="236" t="s">
        <v>1473</v>
      </c>
      <c r="B242" s="97" t="s">
        <v>1474</v>
      </c>
      <c r="C242" s="215">
        <v>1.2</v>
      </c>
      <c r="D242" s="216">
        <v>1</v>
      </c>
      <c r="E242" s="216">
        <v>0.75</v>
      </c>
      <c r="F242" s="216">
        <v>0.6</v>
      </c>
      <c r="G242" s="216">
        <v>0.5</v>
      </c>
      <c r="H242" s="216">
        <v>0.3</v>
      </c>
      <c r="I242" s="231">
        <v>0.14000000000000001</v>
      </c>
      <c r="J242" s="217">
        <v>0.6</v>
      </c>
      <c r="K242" s="235">
        <v>0.6</v>
      </c>
      <c r="L242" s="216">
        <v>0.55000000000000004</v>
      </c>
      <c r="M242" s="231">
        <v>0.5</v>
      </c>
      <c r="N242" s="231">
        <v>0.5</v>
      </c>
      <c r="O242" s="216">
        <v>0.5</v>
      </c>
      <c r="P242" s="191"/>
      <c r="Q242" s="216">
        <v>0.4</v>
      </c>
      <c r="R242" s="232">
        <v>0.3</v>
      </c>
      <c r="S242" s="191"/>
      <c r="T242" s="279">
        <v>0.05</v>
      </c>
      <c r="U242" s="266">
        <v>0</v>
      </c>
      <c r="V242" s="229">
        <v>0</v>
      </c>
      <c r="W242" s="229">
        <v>0</v>
      </c>
      <c r="X242" s="229">
        <v>0.5</v>
      </c>
      <c r="Y242" s="229">
        <v>0.8</v>
      </c>
      <c r="Z242" s="202">
        <v>0.8</v>
      </c>
      <c r="AA242" s="202">
        <v>0.45</v>
      </c>
      <c r="AB242" s="202">
        <v>0.2</v>
      </c>
      <c r="AC242" s="229">
        <v>0</v>
      </c>
      <c r="AD242" s="229">
        <v>0</v>
      </c>
      <c r="AE242" s="229">
        <v>0</v>
      </c>
      <c r="AF242" s="223">
        <f t="shared" si="170"/>
        <v>11.24</v>
      </c>
      <c r="AG242" s="224">
        <f t="shared" si="175"/>
        <v>19.999999999999996</v>
      </c>
      <c r="AH242" s="224">
        <f t="shared" si="176"/>
        <v>33.333333333333329</v>
      </c>
      <c r="AI242" s="224">
        <f t="shared" si="177"/>
        <v>25</v>
      </c>
      <c r="AJ242" s="224">
        <f t="shared" si="178"/>
        <v>19.999999999999996</v>
      </c>
      <c r="AK242" s="224">
        <f t="shared" si="179"/>
        <v>66.666666666666671</v>
      </c>
      <c r="AL242" s="224">
        <f t="shared" si="180"/>
        <v>114.28571428571428</v>
      </c>
      <c r="AM242" s="224">
        <f t="shared" si="181"/>
        <v>-76.666666666666657</v>
      </c>
      <c r="AN242" s="224">
        <f t="shared" si="182"/>
        <v>0</v>
      </c>
      <c r="AO242" s="224">
        <f t="shared" si="183"/>
        <v>9.0909090909090828</v>
      </c>
      <c r="AP242" s="224">
        <f t="shared" si="184"/>
        <v>10.000000000000009</v>
      </c>
      <c r="AQ242" s="224">
        <f t="shared" ref="AQ242:AQ305" si="186">IF(ISERROR((M242/N242-1)*100),"n/a",(M242/N242-1)*100)</f>
        <v>0</v>
      </c>
      <c r="AR242" s="224">
        <f t="shared" si="185"/>
        <v>0</v>
      </c>
      <c r="AS242" s="224">
        <f t="shared" si="171"/>
        <v>25</v>
      </c>
      <c r="AT242" s="224">
        <f t="shared" si="172"/>
        <v>33.33333333333335</v>
      </c>
      <c r="AU242" s="224">
        <f t="shared" si="173"/>
        <v>499.99999999999989</v>
      </c>
      <c r="AV242" s="224" t="str">
        <f t="shared" si="159"/>
        <v>n/a</v>
      </c>
      <c r="AW242" s="224" t="str">
        <f t="shared" si="160"/>
        <v>n/a</v>
      </c>
      <c r="AX242" s="224" t="str">
        <f t="shared" si="161"/>
        <v>n/a</v>
      </c>
      <c r="AY242" s="224">
        <f t="shared" si="162"/>
        <v>-100</v>
      </c>
      <c r="AZ242" s="224">
        <f t="shared" si="163"/>
        <v>-37.5</v>
      </c>
      <c r="BA242" s="224">
        <f t="shared" si="164"/>
        <v>0</v>
      </c>
      <c r="BB242" s="224">
        <f t="shared" si="165"/>
        <v>77.777777777777786</v>
      </c>
      <c r="BC242" s="224">
        <f t="shared" si="166"/>
        <v>125</v>
      </c>
      <c r="BD242" s="224" t="str">
        <f t="shared" si="167"/>
        <v>n/a</v>
      </c>
      <c r="BE242" s="224" t="str">
        <f t="shared" si="168"/>
        <v>n/a</v>
      </c>
      <c r="BF242" s="224" t="str">
        <f t="shared" si="158"/>
        <v>n/a</v>
      </c>
      <c r="BG242" s="224">
        <f t="shared" si="174"/>
        <v>42.26605339105339</v>
      </c>
      <c r="BH242" s="182">
        <f t="shared" si="169"/>
        <v>120.34830173801926</v>
      </c>
    </row>
    <row r="243" spans="1:60" ht="11.25" customHeight="1" x14ac:dyDescent="0.2">
      <c r="A243" s="203" t="s">
        <v>1875</v>
      </c>
      <c r="B243" s="119" t="s">
        <v>311</v>
      </c>
      <c r="C243" s="215">
        <v>4.34</v>
      </c>
      <c r="D243" s="216">
        <v>4.0999999999999996</v>
      </c>
      <c r="E243" s="216">
        <v>3.83</v>
      </c>
      <c r="F243" s="216">
        <v>3.49</v>
      </c>
      <c r="G243" s="216">
        <v>3.23</v>
      </c>
      <c r="H243" s="216">
        <v>3.03</v>
      </c>
      <c r="I243" s="216">
        <v>2.8</v>
      </c>
      <c r="J243" s="217">
        <v>2.48</v>
      </c>
      <c r="K243" s="253">
        <v>2.1800000000000002</v>
      </c>
      <c r="L243" s="218">
        <v>1.94</v>
      </c>
      <c r="M243" s="218">
        <v>1.71</v>
      </c>
      <c r="N243" s="218">
        <v>1.52</v>
      </c>
      <c r="O243" s="218">
        <v>1.36</v>
      </c>
      <c r="P243" s="219"/>
      <c r="Q243" s="218">
        <v>1.2</v>
      </c>
      <c r="R243" s="246">
        <v>1.04</v>
      </c>
      <c r="S243" s="219"/>
      <c r="T243" s="281">
        <v>0.89</v>
      </c>
      <c r="U243" s="281">
        <v>0.78</v>
      </c>
      <c r="V243" s="247">
        <v>0.66</v>
      </c>
      <c r="W243" s="247">
        <v>0.42</v>
      </c>
      <c r="X243" s="247">
        <v>0.23</v>
      </c>
      <c r="Y243" s="247">
        <v>0.2</v>
      </c>
      <c r="Z243" s="247">
        <v>0.18</v>
      </c>
      <c r="AA243" s="247">
        <v>0.15332999999999999</v>
      </c>
      <c r="AB243" s="247">
        <v>0.12667</v>
      </c>
      <c r="AC243" s="247">
        <v>0.1</v>
      </c>
      <c r="AD243" s="247">
        <v>7.0000000000000007E-2</v>
      </c>
      <c r="AE243" s="247">
        <v>6.6669999999999993E-2</v>
      </c>
      <c r="AF243" s="223">
        <f t="shared" si="170"/>
        <v>42.126670000000004</v>
      </c>
      <c r="AG243" s="224">
        <f t="shared" si="175"/>
        <v>5.8536585365853711</v>
      </c>
      <c r="AH243" s="224">
        <f t="shared" si="176"/>
        <v>7.0496083550913635</v>
      </c>
      <c r="AI243" s="224">
        <f t="shared" si="177"/>
        <v>9.7421203438395452</v>
      </c>
      <c r="AJ243" s="224">
        <f t="shared" si="178"/>
        <v>8.0495356037151744</v>
      </c>
      <c r="AK243" s="224">
        <f t="shared" si="179"/>
        <v>6.6006600660066139</v>
      </c>
      <c r="AL243" s="224">
        <f t="shared" si="180"/>
        <v>8.2142857142857082</v>
      </c>
      <c r="AM243" s="224">
        <f t="shared" si="181"/>
        <v>12.903225806451601</v>
      </c>
      <c r="AN243" s="224">
        <f t="shared" si="182"/>
        <v>13.761467889908241</v>
      </c>
      <c r="AO243" s="224">
        <f t="shared" si="183"/>
        <v>12.371134020618557</v>
      </c>
      <c r="AP243" s="224">
        <f t="shared" si="184"/>
        <v>13.450292397660824</v>
      </c>
      <c r="AQ243" s="224">
        <f t="shared" si="186"/>
        <v>12.5</v>
      </c>
      <c r="AR243" s="224">
        <f t="shared" si="185"/>
        <v>11.764705882352944</v>
      </c>
      <c r="AS243" s="224">
        <f t="shared" si="171"/>
        <v>13.333333333333353</v>
      </c>
      <c r="AT243" s="224">
        <f t="shared" si="172"/>
        <v>15.384615384615374</v>
      </c>
      <c r="AU243" s="224">
        <f t="shared" si="173"/>
        <v>16.853932584269661</v>
      </c>
      <c r="AV243" s="224">
        <f t="shared" si="159"/>
        <v>14.102564102564097</v>
      </c>
      <c r="AW243" s="224">
        <f t="shared" si="160"/>
        <v>18.181818181818187</v>
      </c>
      <c r="AX243" s="224">
        <f t="shared" si="161"/>
        <v>57.14285714285716</v>
      </c>
      <c r="AY243" s="224">
        <f t="shared" si="162"/>
        <v>82.608695652173907</v>
      </c>
      <c r="AZ243" s="224">
        <f t="shared" si="163"/>
        <v>14.999999999999991</v>
      </c>
      <c r="BA243" s="224">
        <f t="shared" si="164"/>
        <v>11.111111111111116</v>
      </c>
      <c r="BB243" s="224">
        <f t="shared" si="165"/>
        <v>17.39385638818236</v>
      </c>
      <c r="BC243" s="224">
        <f t="shared" si="166"/>
        <v>21.046814557511627</v>
      </c>
      <c r="BD243" s="224">
        <f t="shared" si="167"/>
        <v>26.669999999999995</v>
      </c>
      <c r="BE243" s="224">
        <f t="shared" si="168"/>
        <v>42.857142857142861</v>
      </c>
      <c r="BF243" s="224">
        <f t="shared" ref="BF243:BF306" si="187">IF(ISERROR((AD243/AE243-1)*100),"n/a",(AD243/AE243-1)*100)</f>
        <v>4.9947502624869022</v>
      </c>
      <c r="BG243" s="224">
        <f t="shared" si="174"/>
        <v>18.420853314407026</v>
      </c>
      <c r="BH243" s="182">
        <f t="shared" si="169"/>
        <v>17.321773409526262</v>
      </c>
    </row>
    <row r="244" spans="1:60" ht="11.25" customHeight="1" x14ac:dyDescent="0.2">
      <c r="A244" s="236" t="s">
        <v>1475</v>
      </c>
      <c r="B244" s="97" t="s">
        <v>1476</v>
      </c>
      <c r="C244" s="215">
        <v>5.66</v>
      </c>
      <c r="D244" s="216">
        <v>5.28</v>
      </c>
      <c r="E244" s="216">
        <v>4.82</v>
      </c>
      <c r="F244" s="216">
        <v>3.8</v>
      </c>
      <c r="G244" s="216">
        <v>2.8</v>
      </c>
      <c r="H244" s="231">
        <v>2.6</v>
      </c>
      <c r="I244" s="216">
        <v>2.6</v>
      </c>
      <c r="J244" s="217">
        <v>2.2999999999999998</v>
      </c>
      <c r="K244" s="217">
        <v>1.8</v>
      </c>
      <c r="L244" s="216">
        <v>1.3</v>
      </c>
      <c r="M244" s="216">
        <v>0.9</v>
      </c>
      <c r="N244" s="216">
        <v>0.7</v>
      </c>
      <c r="O244" s="216">
        <v>0.57999999999999996</v>
      </c>
      <c r="P244" s="191"/>
      <c r="Q244" s="216">
        <v>0.54</v>
      </c>
      <c r="R244" s="232">
        <v>0.5</v>
      </c>
      <c r="S244" s="191"/>
      <c r="T244" s="279">
        <v>0.46</v>
      </c>
      <c r="U244" s="279">
        <v>0.44</v>
      </c>
      <c r="V244" s="202">
        <v>0.42</v>
      </c>
      <c r="W244" s="202">
        <v>0.38</v>
      </c>
      <c r="X244" s="202">
        <v>0.34</v>
      </c>
      <c r="Y244" s="202">
        <v>0.3</v>
      </c>
      <c r="Z244" s="202">
        <v>0.26</v>
      </c>
      <c r="AA244" s="202">
        <v>0.2</v>
      </c>
      <c r="AB244" s="202">
        <v>0.1</v>
      </c>
      <c r="AC244" s="229">
        <v>0</v>
      </c>
      <c r="AD244" s="229">
        <v>0</v>
      </c>
      <c r="AE244" s="229">
        <v>0</v>
      </c>
      <c r="AF244" s="223">
        <f t="shared" si="170"/>
        <v>39.080000000000013</v>
      </c>
      <c r="AG244" s="224">
        <f t="shared" si="175"/>
        <v>7.1969696969697017</v>
      </c>
      <c r="AH244" s="224">
        <f t="shared" si="176"/>
        <v>9.5435684647302779</v>
      </c>
      <c r="AI244" s="224">
        <f t="shared" si="177"/>
        <v>26.842105263157912</v>
      </c>
      <c r="AJ244" s="224">
        <f t="shared" si="178"/>
        <v>35.714285714285722</v>
      </c>
      <c r="AK244" s="224">
        <f t="shared" si="179"/>
        <v>7.6923076923076872</v>
      </c>
      <c r="AL244" s="224">
        <f t="shared" si="180"/>
        <v>0</v>
      </c>
      <c r="AM244" s="224">
        <f t="shared" si="181"/>
        <v>13.043478260869579</v>
      </c>
      <c r="AN244" s="224">
        <f t="shared" si="182"/>
        <v>27.777777777777768</v>
      </c>
      <c r="AO244" s="224">
        <f t="shared" si="183"/>
        <v>38.46153846153846</v>
      </c>
      <c r="AP244" s="224">
        <f t="shared" si="184"/>
        <v>44.444444444444443</v>
      </c>
      <c r="AQ244" s="224">
        <f t="shared" si="186"/>
        <v>28.57142857142858</v>
      </c>
      <c r="AR244" s="224">
        <f t="shared" si="185"/>
        <v>20.68965517241379</v>
      </c>
      <c r="AS244" s="224">
        <f t="shared" si="171"/>
        <v>7.4074074074073959</v>
      </c>
      <c r="AT244" s="224">
        <f t="shared" si="172"/>
        <v>8.0000000000000071</v>
      </c>
      <c r="AU244" s="224">
        <f t="shared" si="173"/>
        <v>8.6956521739130377</v>
      </c>
      <c r="AV244" s="224">
        <f t="shared" ref="AV244:AV307" si="188">IF(ISERROR((T244/U244-1)*100),"n/a",(T244/U244-1)*100)</f>
        <v>4.5454545454545414</v>
      </c>
      <c r="AW244" s="224">
        <f t="shared" ref="AW244:AW307" si="189">IF(ISERROR((U244/V244-1)*100),"n/a",(U244/V244-1)*100)</f>
        <v>4.7619047619047672</v>
      </c>
      <c r="AX244" s="224">
        <f t="shared" ref="AX244:AX307" si="190">IF(ISERROR((V244/W244-1)*100),"n/a",(V244/W244-1)*100)</f>
        <v>10.526315789473673</v>
      </c>
      <c r="AY244" s="224">
        <f t="shared" ref="AY244:AY307" si="191">IF(ISERROR((W244/X244-1)*100),"n/a",(W244/X244-1)*100)</f>
        <v>11.764705882352944</v>
      </c>
      <c r="AZ244" s="224">
        <f t="shared" ref="AZ244:AZ307" si="192">IF(ISERROR((X244/Y244-1)*100),"n/a",(X244/Y244-1)*100)</f>
        <v>13.333333333333353</v>
      </c>
      <c r="BA244" s="224">
        <f t="shared" ref="BA244:BA307" si="193">IF(ISERROR((Y244/Z244-1)*100),"n/a",(Y244/Z244-1)*100)</f>
        <v>15.384615384615374</v>
      </c>
      <c r="BB244" s="224">
        <f t="shared" ref="BB244:BB307" si="194">IF(ISERROR((Z244/AA244-1)*100),"n/a",(Z244/AA244-1)*100)</f>
        <v>30.000000000000004</v>
      </c>
      <c r="BC244" s="224">
        <f t="shared" ref="BC244:BC307" si="195">IF(ISERROR((AA244/AB244-1)*100),"n/a",(AA244/AB244-1)*100)</f>
        <v>100</v>
      </c>
      <c r="BD244" s="224" t="str">
        <f t="shared" ref="BD244:BD307" si="196">IF(ISERROR((AB244/AC244-1)*100),"n/a",(AB244/AC244-1)*100)</f>
        <v>n/a</v>
      </c>
      <c r="BE244" s="224" t="str">
        <f t="shared" ref="BE244:BE307" si="197">IF(ISERROR((AC244/AD244-1)*100),"n/a",(AC244/AD244-1)*100)</f>
        <v>n/a</v>
      </c>
      <c r="BF244" s="224" t="str">
        <f t="shared" si="187"/>
        <v>n/a</v>
      </c>
      <c r="BG244" s="224">
        <f t="shared" si="174"/>
        <v>20.6259542955817</v>
      </c>
      <c r="BH244" s="182">
        <f t="shared" si="169"/>
        <v>21.165352964821817</v>
      </c>
    </row>
    <row r="245" spans="1:60" ht="11.25" customHeight="1" x14ac:dyDescent="0.2">
      <c r="A245" s="225" t="s">
        <v>1876</v>
      </c>
      <c r="B245" s="97" t="s">
        <v>314</v>
      </c>
      <c r="C245" s="215">
        <v>1.06</v>
      </c>
      <c r="D245" s="216">
        <v>1</v>
      </c>
      <c r="E245" s="216">
        <v>0.9</v>
      </c>
      <c r="F245" s="216">
        <v>0.78</v>
      </c>
      <c r="G245" s="216">
        <v>0.7</v>
      </c>
      <c r="H245" s="216">
        <v>0.62</v>
      </c>
      <c r="I245" s="216">
        <v>0.57999999999999996</v>
      </c>
      <c r="J245" s="217">
        <v>0.46750000000000003</v>
      </c>
      <c r="K245" s="223">
        <v>0.42249999999999999</v>
      </c>
      <c r="L245" s="216">
        <v>0.39750000000000002</v>
      </c>
      <c r="M245" s="216">
        <v>0.38250000000000001</v>
      </c>
      <c r="N245" s="216">
        <v>0.34749999999999998</v>
      </c>
      <c r="O245" s="216">
        <v>0.30499999999999999</v>
      </c>
      <c r="P245" s="226"/>
      <c r="Q245" s="216">
        <v>0.28499999999999998</v>
      </c>
      <c r="R245" s="232">
        <v>0.26750000000000002</v>
      </c>
      <c r="S245" s="226"/>
      <c r="T245" s="260">
        <v>0.25750000000000001</v>
      </c>
      <c r="U245" s="261">
        <v>0.25</v>
      </c>
      <c r="V245" s="202">
        <v>0.2475</v>
      </c>
      <c r="W245" s="202">
        <v>0.23499999999999999</v>
      </c>
      <c r="X245" s="202">
        <v>0.215</v>
      </c>
      <c r="Y245" s="202">
        <v>0.19</v>
      </c>
      <c r="Z245" s="202">
        <v>0.155</v>
      </c>
      <c r="AA245" s="202">
        <v>0.13750000000000001</v>
      </c>
      <c r="AB245" s="202">
        <v>0.1275</v>
      </c>
      <c r="AC245" s="202">
        <v>0.11749999999999999</v>
      </c>
      <c r="AD245" s="202">
        <v>0.1075</v>
      </c>
      <c r="AE245" s="202">
        <v>9.6250000000000002E-2</v>
      </c>
      <c r="AF245" s="223">
        <f t="shared" si="170"/>
        <v>10.651249999999997</v>
      </c>
      <c r="AG245" s="224">
        <f t="shared" si="175"/>
        <v>6.0000000000000053</v>
      </c>
      <c r="AH245" s="224">
        <f t="shared" si="176"/>
        <v>11.111111111111116</v>
      </c>
      <c r="AI245" s="224">
        <f t="shared" si="177"/>
        <v>15.384615384615374</v>
      </c>
      <c r="AJ245" s="224">
        <f t="shared" si="178"/>
        <v>11.428571428571432</v>
      </c>
      <c r="AK245" s="224">
        <f t="shared" si="179"/>
        <v>12.903225806451601</v>
      </c>
      <c r="AL245" s="224">
        <f t="shared" si="180"/>
        <v>6.8965517241379448</v>
      </c>
      <c r="AM245" s="224">
        <f t="shared" si="181"/>
        <v>24.064171122994637</v>
      </c>
      <c r="AN245" s="224">
        <f t="shared" si="182"/>
        <v>10.650887573964507</v>
      </c>
      <c r="AO245" s="224">
        <f t="shared" si="183"/>
        <v>6.2893081761006275</v>
      </c>
      <c r="AP245" s="224">
        <f t="shared" si="184"/>
        <v>3.9215686274509887</v>
      </c>
      <c r="AQ245" s="224">
        <f t="shared" si="186"/>
        <v>10.07194244604317</v>
      </c>
      <c r="AR245" s="224">
        <f t="shared" si="185"/>
        <v>13.934426229508201</v>
      </c>
      <c r="AS245" s="224">
        <f t="shared" si="171"/>
        <v>7.0175438596491224</v>
      </c>
      <c r="AT245" s="224">
        <f t="shared" si="172"/>
        <v>6.5420560747663448</v>
      </c>
      <c r="AU245" s="224">
        <f t="shared" si="173"/>
        <v>3.8834951456310662</v>
      </c>
      <c r="AV245" s="224">
        <f t="shared" si="188"/>
        <v>3.0000000000000027</v>
      </c>
      <c r="AW245" s="224">
        <f t="shared" si="189"/>
        <v>1.0101010101010166</v>
      </c>
      <c r="AX245" s="224">
        <f t="shared" si="190"/>
        <v>5.319148936170226</v>
      </c>
      <c r="AY245" s="224">
        <f t="shared" si="191"/>
        <v>9.302325581395344</v>
      </c>
      <c r="AZ245" s="224">
        <f t="shared" si="192"/>
        <v>13.157894736842103</v>
      </c>
      <c r="BA245" s="224">
        <f t="shared" si="193"/>
        <v>22.580645161290324</v>
      </c>
      <c r="BB245" s="224">
        <f t="shared" si="194"/>
        <v>12.72727272727272</v>
      </c>
      <c r="BC245" s="224">
        <f t="shared" si="195"/>
        <v>7.8431372549019773</v>
      </c>
      <c r="BD245" s="224">
        <f t="shared" si="196"/>
        <v>8.5106382978723527</v>
      </c>
      <c r="BE245" s="224">
        <f t="shared" si="197"/>
        <v>9.302325581395344</v>
      </c>
      <c r="BF245" s="224">
        <f t="shared" si="187"/>
        <v>11.688311688311682</v>
      </c>
      <c r="BG245" s="224">
        <f t="shared" si="174"/>
        <v>9.7900490648672776</v>
      </c>
      <c r="BH245" s="182">
        <f t="shared" si="169"/>
        <v>5.3888007103782813</v>
      </c>
    </row>
    <row r="246" spans="1:60" ht="11.25" customHeight="1" x14ac:dyDescent="0.2">
      <c r="A246" s="257" t="s">
        <v>5620</v>
      </c>
      <c r="B246" s="240" t="s">
        <v>5608</v>
      </c>
      <c r="C246" s="215">
        <v>3.32</v>
      </c>
      <c r="D246" s="216">
        <v>3.16</v>
      </c>
      <c r="E246" s="216">
        <v>3</v>
      </c>
      <c r="F246" s="216">
        <v>2.75</v>
      </c>
      <c r="G246" s="216">
        <v>2.3940000000000001</v>
      </c>
      <c r="H246" s="231">
        <v>2.0819999999999999</v>
      </c>
      <c r="I246" s="231">
        <v>2.0819999999999999</v>
      </c>
      <c r="J246" s="217">
        <v>2.5165283000000001</v>
      </c>
      <c r="K246" s="223">
        <v>1.5034284459681981</v>
      </c>
      <c r="L246" s="216">
        <v>1.3623006054669358</v>
      </c>
      <c r="M246" s="216">
        <v>1.4573006476891768</v>
      </c>
      <c r="N246" s="216">
        <v>1.4153950735089214</v>
      </c>
      <c r="O246" s="216">
        <v>1.1284807966853716</v>
      </c>
      <c r="P246" s="191"/>
      <c r="Q246" s="216">
        <v>1.0923125137380252</v>
      </c>
      <c r="R246" s="227">
        <v>0</v>
      </c>
      <c r="S246" s="237"/>
      <c r="T246" s="266">
        <v>0</v>
      </c>
      <c r="U246" s="266">
        <v>0</v>
      </c>
      <c r="V246" s="229">
        <v>0</v>
      </c>
      <c r="W246" s="229">
        <v>0</v>
      </c>
      <c r="X246" s="229">
        <v>0</v>
      </c>
      <c r="Y246" s="229">
        <v>0</v>
      </c>
      <c r="Z246" s="229">
        <v>0</v>
      </c>
      <c r="AA246" s="229">
        <v>0</v>
      </c>
      <c r="AB246" s="229">
        <v>0</v>
      </c>
      <c r="AC246" s="229">
        <v>0</v>
      </c>
      <c r="AD246" s="229">
        <v>0</v>
      </c>
      <c r="AE246" s="229">
        <v>0</v>
      </c>
      <c r="AF246" s="223">
        <f t="shared" si="170"/>
        <v>29.263746383056631</v>
      </c>
      <c r="AG246" s="224">
        <f t="shared" si="175"/>
        <v>5.0632911392404889</v>
      </c>
      <c r="AH246" s="224">
        <f t="shared" si="176"/>
        <v>5.3333333333333455</v>
      </c>
      <c r="AI246" s="224">
        <f t="shared" si="177"/>
        <v>9.0909090909090828</v>
      </c>
      <c r="AJ246" s="224">
        <f t="shared" si="178"/>
        <v>14.8705096073517</v>
      </c>
      <c r="AK246" s="224">
        <f t="shared" si="179"/>
        <v>14.985590778098</v>
      </c>
      <c r="AL246" s="224">
        <f t="shared" si="180"/>
        <v>0</v>
      </c>
      <c r="AM246" s="224">
        <f t="shared" si="181"/>
        <v>-17.26697450610828</v>
      </c>
      <c r="AN246" s="224">
        <f t="shared" si="182"/>
        <v>67.385970828786085</v>
      </c>
      <c r="AO246" s="224">
        <f t="shared" si="183"/>
        <v>10.359522702618928</v>
      </c>
      <c r="AP246" s="224">
        <f t="shared" si="184"/>
        <v>-6.5189048239895691</v>
      </c>
      <c r="AQ246" s="224">
        <f t="shared" si="186"/>
        <v>2.9606980386307935</v>
      </c>
      <c r="AR246" s="224">
        <f t="shared" si="185"/>
        <v>25.42482580707517</v>
      </c>
      <c r="AS246" s="224">
        <f t="shared" si="171"/>
        <v>3.3111662177680357</v>
      </c>
      <c r="AT246" s="224" t="str">
        <f t="shared" si="172"/>
        <v>n/a</v>
      </c>
      <c r="AU246" s="224" t="str">
        <f t="shared" si="173"/>
        <v>n/a</v>
      </c>
      <c r="AV246" s="224" t="str">
        <f t="shared" si="188"/>
        <v>n/a</v>
      </c>
      <c r="AW246" s="224" t="str">
        <f t="shared" si="189"/>
        <v>n/a</v>
      </c>
      <c r="AX246" s="224" t="str">
        <f t="shared" si="190"/>
        <v>n/a</v>
      </c>
      <c r="AY246" s="224" t="str">
        <f t="shared" si="191"/>
        <v>n/a</v>
      </c>
      <c r="AZ246" s="224" t="str">
        <f t="shared" si="192"/>
        <v>n/a</v>
      </c>
      <c r="BA246" s="224" t="str">
        <f t="shared" si="193"/>
        <v>n/a</v>
      </c>
      <c r="BB246" s="224" t="str">
        <f t="shared" si="194"/>
        <v>n/a</v>
      </c>
      <c r="BC246" s="224" t="str">
        <f t="shared" si="195"/>
        <v>n/a</v>
      </c>
      <c r="BD246" s="224" t="str">
        <f t="shared" si="196"/>
        <v>n/a</v>
      </c>
      <c r="BE246" s="224" t="str">
        <f t="shared" si="197"/>
        <v>n/a</v>
      </c>
      <c r="BF246" s="224" t="str">
        <f t="shared" si="187"/>
        <v>n/a</v>
      </c>
      <c r="BG246" s="224">
        <f t="shared" si="174"/>
        <v>10.384610631824138</v>
      </c>
      <c r="BH246" s="182">
        <f t="shared" si="169"/>
        <v>20.073798861464123</v>
      </c>
    </row>
    <row r="247" spans="1:60" ht="11.25" customHeight="1" x14ac:dyDescent="0.2">
      <c r="A247" s="127" t="s">
        <v>1877</v>
      </c>
      <c r="B247" s="97" t="s">
        <v>833</v>
      </c>
      <c r="C247" s="215">
        <v>0.74</v>
      </c>
      <c r="D247" s="216">
        <v>0.72</v>
      </c>
      <c r="E247" s="216">
        <v>0.7</v>
      </c>
      <c r="F247" s="216">
        <v>0.64</v>
      </c>
      <c r="G247" s="216">
        <v>0.56000000000000005</v>
      </c>
      <c r="H247" s="216">
        <v>0.5</v>
      </c>
      <c r="I247" s="216">
        <v>0.45</v>
      </c>
      <c r="J247" s="217">
        <v>0.4</v>
      </c>
      <c r="K247" s="223">
        <v>0.37</v>
      </c>
      <c r="L247" s="216">
        <v>0.34</v>
      </c>
      <c r="M247" s="216">
        <v>0.3</v>
      </c>
      <c r="N247" s="216">
        <v>0.27</v>
      </c>
      <c r="O247" s="216">
        <v>0.255</v>
      </c>
      <c r="P247" s="226"/>
      <c r="Q247" s="216">
        <v>0.245</v>
      </c>
      <c r="R247" s="232">
        <v>0.23333499999999999</v>
      </c>
      <c r="S247" s="226"/>
      <c r="T247" s="261">
        <v>0.22666500000000001</v>
      </c>
      <c r="U247" s="260">
        <v>0.22666500000000001</v>
      </c>
      <c r="V247" s="202">
        <v>0.22</v>
      </c>
      <c r="W247" s="202">
        <v>0.20666499999999999</v>
      </c>
      <c r="X247" s="202">
        <v>0.19333500000000001</v>
      </c>
      <c r="Y247" s="202">
        <v>0.17833499999999999</v>
      </c>
      <c r="Z247" s="202">
        <v>0.16250000000000001</v>
      </c>
      <c r="AA247" s="202">
        <v>0.14749999999999999</v>
      </c>
      <c r="AB247" s="202">
        <v>0.13</v>
      </c>
      <c r="AC247" s="202">
        <v>0.1128</v>
      </c>
      <c r="AD247" s="202">
        <v>0.1008</v>
      </c>
      <c r="AE247" s="202">
        <v>8.7999999999999995E-2</v>
      </c>
      <c r="AF247" s="223">
        <f t="shared" si="170"/>
        <v>8.7165999999999997</v>
      </c>
      <c r="AG247" s="224">
        <f t="shared" si="175"/>
        <v>2.7777777777777901</v>
      </c>
      <c r="AH247" s="224">
        <f t="shared" si="176"/>
        <v>2.8571428571428692</v>
      </c>
      <c r="AI247" s="224">
        <f t="shared" si="177"/>
        <v>9.375</v>
      </c>
      <c r="AJ247" s="224">
        <f t="shared" si="178"/>
        <v>14.285714285714279</v>
      </c>
      <c r="AK247" s="224">
        <f t="shared" si="179"/>
        <v>12.000000000000011</v>
      </c>
      <c r="AL247" s="224">
        <f t="shared" si="180"/>
        <v>11.111111111111116</v>
      </c>
      <c r="AM247" s="224">
        <f t="shared" si="181"/>
        <v>12.5</v>
      </c>
      <c r="AN247" s="224">
        <f t="shared" si="182"/>
        <v>8.1081081081081141</v>
      </c>
      <c r="AO247" s="224">
        <f t="shared" si="183"/>
        <v>8.8235294117646959</v>
      </c>
      <c r="AP247" s="224">
        <f t="shared" si="184"/>
        <v>13.333333333333353</v>
      </c>
      <c r="AQ247" s="224">
        <f t="shared" si="186"/>
        <v>11.111111111111093</v>
      </c>
      <c r="AR247" s="224">
        <f t="shared" si="185"/>
        <v>5.8823529411764719</v>
      </c>
      <c r="AS247" s="224">
        <f t="shared" si="171"/>
        <v>4.081632653061229</v>
      </c>
      <c r="AT247" s="224">
        <f t="shared" si="172"/>
        <v>4.9992500053571032</v>
      </c>
      <c r="AU247" s="224">
        <f t="shared" si="173"/>
        <v>2.9426686960933424</v>
      </c>
      <c r="AV247" s="224">
        <f t="shared" si="188"/>
        <v>0</v>
      </c>
      <c r="AW247" s="224">
        <f t="shared" si="189"/>
        <v>3.029545454545457</v>
      </c>
      <c r="AX247" s="224">
        <f t="shared" si="190"/>
        <v>6.4524713908983289</v>
      </c>
      <c r="AY247" s="224">
        <f t="shared" si="191"/>
        <v>6.8947681485504342</v>
      </c>
      <c r="AZ247" s="224">
        <f t="shared" si="192"/>
        <v>8.4111363445201537</v>
      </c>
      <c r="BA247" s="224">
        <f t="shared" si="193"/>
        <v>9.7446153846153738</v>
      </c>
      <c r="BB247" s="224">
        <f t="shared" si="194"/>
        <v>10.169491525423746</v>
      </c>
      <c r="BC247" s="224">
        <f t="shared" si="195"/>
        <v>13.461538461538458</v>
      </c>
      <c r="BD247" s="224">
        <f t="shared" si="196"/>
        <v>15.248226950354615</v>
      </c>
      <c r="BE247" s="224">
        <f t="shared" si="197"/>
        <v>11.904761904761907</v>
      </c>
      <c r="BF247" s="224">
        <f t="shared" si="187"/>
        <v>14.54545454545455</v>
      </c>
      <c r="BG247" s="224">
        <f t="shared" si="174"/>
        <v>8.6173362462467118</v>
      </c>
      <c r="BH247" s="182">
        <f t="shared" si="169"/>
        <v>4.3130997901303125</v>
      </c>
    </row>
    <row r="248" spans="1:60" ht="11.25" customHeight="1" x14ac:dyDescent="0.2">
      <c r="A248" s="236" t="s">
        <v>1878</v>
      </c>
      <c r="B248" s="97" t="s">
        <v>317</v>
      </c>
      <c r="C248" s="215">
        <v>1.98</v>
      </c>
      <c r="D248" s="216">
        <v>1.92</v>
      </c>
      <c r="E248" s="216">
        <v>1.86</v>
      </c>
      <c r="F248" s="216">
        <v>1.63</v>
      </c>
      <c r="G248" s="216">
        <v>1.36</v>
      </c>
      <c r="H248" s="216">
        <v>1.28</v>
      </c>
      <c r="I248" s="216">
        <v>1.18</v>
      </c>
      <c r="J248" s="217">
        <v>0.91500000000000004</v>
      </c>
      <c r="K248" s="223">
        <v>0.67</v>
      </c>
      <c r="L248" s="216">
        <v>0.63</v>
      </c>
      <c r="M248" s="216">
        <v>0.58499999999999996</v>
      </c>
      <c r="N248" s="216">
        <v>0.49</v>
      </c>
      <c r="O248" s="216">
        <v>0.39500000000000002</v>
      </c>
      <c r="P248" s="226"/>
      <c r="Q248" s="216">
        <v>0.34749999999999998</v>
      </c>
      <c r="R248" s="232">
        <v>0.32500000000000001</v>
      </c>
      <c r="S248" s="226"/>
      <c r="T248" s="279">
        <v>0.3</v>
      </c>
      <c r="U248" s="260">
        <v>0.28749999999999998</v>
      </c>
      <c r="V248" s="202">
        <v>0.27750000000000002</v>
      </c>
      <c r="W248" s="202">
        <v>0.26</v>
      </c>
      <c r="X248" s="202">
        <v>0.23250000000000001</v>
      </c>
      <c r="Y248" s="202">
        <v>0.21</v>
      </c>
      <c r="Z248" s="202">
        <v>0.19</v>
      </c>
      <c r="AA248" s="202">
        <v>0.1575</v>
      </c>
      <c r="AB248" s="202">
        <v>0.13250000000000001</v>
      </c>
      <c r="AC248" s="202">
        <v>0.11</v>
      </c>
      <c r="AD248" s="202">
        <v>9.5000000000000001E-2</v>
      </c>
      <c r="AE248" s="202">
        <v>0.08</v>
      </c>
      <c r="AF248" s="223">
        <f t="shared" si="170"/>
        <v>17.900000000000002</v>
      </c>
      <c r="AG248" s="224">
        <f t="shared" si="175"/>
        <v>3.125</v>
      </c>
      <c r="AH248" s="224">
        <f t="shared" si="176"/>
        <v>3.2258064516129004</v>
      </c>
      <c r="AI248" s="224">
        <f t="shared" si="177"/>
        <v>14.110429447852768</v>
      </c>
      <c r="AJ248" s="224">
        <f t="shared" si="178"/>
        <v>19.852941176470562</v>
      </c>
      <c r="AK248" s="224">
        <f t="shared" si="179"/>
        <v>6.25</v>
      </c>
      <c r="AL248" s="224">
        <f t="shared" si="180"/>
        <v>8.4745762711864394</v>
      </c>
      <c r="AM248" s="224">
        <f t="shared" si="181"/>
        <v>28.961748633879768</v>
      </c>
      <c r="AN248" s="224">
        <f t="shared" si="182"/>
        <v>36.567164179104481</v>
      </c>
      <c r="AO248" s="224">
        <f t="shared" si="183"/>
        <v>6.3492063492063489</v>
      </c>
      <c r="AP248" s="224">
        <f t="shared" si="184"/>
        <v>7.6923076923077094</v>
      </c>
      <c r="AQ248" s="224">
        <f t="shared" si="186"/>
        <v>19.387755102040806</v>
      </c>
      <c r="AR248" s="224">
        <f t="shared" si="185"/>
        <v>24.050632911392398</v>
      </c>
      <c r="AS248" s="224">
        <f t="shared" si="171"/>
        <v>13.669064748201443</v>
      </c>
      <c r="AT248" s="224">
        <f t="shared" si="172"/>
        <v>6.9230769230769207</v>
      </c>
      <c r="AU248" s="224">
        <f t="shared" si="173"/>
        <v>8.3333333333333481</v>
      </c>
      <c r="AV248" s="224">
        <f t="shared" si="188"/>
        <v>4.3478260869565188</v>
      </c>
      <c r="AW248" s="224">
        <f t="shared" si="189"/>
        <v>3.603603603603589</v>
      </c>
      <c r="AX248" s="224">
        <f t="shared" si="190"/>
        <v>6.7307692307692291</v>
      </c>
      <c r="AY248" s="224">
        <f t="shared" si="191"/>
        <v>11.827956989247301</v>
      </c>
      <c r="AZ248" s="224">
        <f t="shared" si="192"/>
        <v>10.714285714285721</v>
      </c>
      <c r="BA248" s="224">
        <f t="shared" si="193"/>
        <v>10.526315789473673</v>
      </c>
      <c r="BB248" s="224">
        <f t="shared" si="194"/>
        <v>20.634920634920629</v>
      </c>
      <c r="BC248" s="224">
        <f t="shared" si="195"/>
        <v>18.867924528301884</v>
      </c>
      <c r="BD248" s="224">
        <f t="shared" si="196"/>
        <v>20.45454545454546</v>
      </c>
      <c r="BE248" s="224">
        <f t="shared" si="197"/>
        <v>15.789473684210531</v>
      </c>
      <c r="BF248" s="224">
        <f t="shared" si="187"/>
        <v>18.75</v>
      </c>
      <c r="BG248" s="224">
        <f t="shared" si="174"/>
        <v>13.431564035999248</v>
      </c>
      <c r="BH248" s="182">
        <f t="shared" si="169"/>
        <v>8.5121674620552046</v>
      </c>
    </row>
    <row r="249" spans="1:60" ht="11.25" customHeight="1" x14ac:dyDescent="0.2">
      <c r="A249" s="248" t="s">
        <v>5614</v>
      </c>
      <c r="B249" s="97" t="s">
        <v>5603</v>
      </c>
      <c r="C249" s="215">
        <v>0.27700000000000002</v>
      </c>
      <c r="D249" s="216">
        <v>0.23699999999999999</v>
      </c>
      <c r="E249" s="216">
        <v>0.215</v>
      </c>
      <c r="F249" s="216">
        <v>0.20499999999999999</v>
      </c>
      <c r="G249" s="216">
        <v>0.17</v>
      </c>
      <c r="H249" s="231">
        <v>0.12</v>
      </c>
      <c r="I249" s="216">
        <v>0.19</v>
      </c>
      <c r="J249" s="254">
        <v>0</v>
      </c>
      <c r="K249" s="228">
        <v>0</v>
      </c>
      <c r="L249" s="259">
        <v>0</v>
      </c>
      <c r="M249" s="259">
        <v>0</v>
      </c>
      <c r="N249" s="259">
        <v>0</v>
      </c>
      <c r="O249" s="259">
        <v>0</v>
      </c>
      <c r="P249" s="286"/>
      <c r="Q249" s="259">
        <v>0</v>
      </c>
      <c r="R249" s="250">
        <v>0</v>
      </c>
      <c r="S249" s="286"/>
      <c r="T249" s="280">
        <v>0</v>
      </c>
      <c r="U249" s="280">
        <v>0</v>
      </c>
      <c r="V249" s="245">
        <v>0</v>
      </c>
      <c r="W249" s="245">
        <v>0</v>
      </c>
      <c r="X249" s="245">
        <v>0</v>
      </c>
      <c r="Y249" s="245">
        <v>0</v>
      </c>
      <c r="Z249" s="245">
        <v>0</v>
      </c>
      <c r="AA249" s="245">
        <v>0</v>
      </c>
      <c r="AB249" s="245">
        <v>0</v>
      </c>
      <c r="AC249" s="245">
        <v>0</v>
      </c>
      <c r="AD249" s="245">
        <v>0</v>
      </c>
      <c r="AE249" s="245">
        <v>0</v>
      </c>
      <c r="AF249" s="223">
        <f t="shared" si="170"/>
        <v>1.4139999999999997</v>
      </c>
      <c r="AG249" s="224">
        <f t="shared" si="175"/>
        <v>16.877637130801702</v>
      </c>
      <c r="AH249" s="224">
        <f t="shared" si="176"/>
        <v>10.232558139534875</v>
      </c>
      <c r="AI249" s="224">
        <f t="shared" si="177"/>
        <v>4.8780487804878092</v>
      </c>
      <c r="AJ249" s="224">
        <f t="shared" si="178"/>
        <v>20.588235294117641</v>
      </c>
      <c r="AK249" s="224">
        <f t="shared" si="179"/>
        <v>41.666666666666671</v>
      </c>
      <c r="AL249" s="224">
        <f t="shared" si="180"/>
        <v>-36.842105263157897</v>
      </c>
      <c r="AM249" s="224" t="str">
        <f t="shared" si="181"/>
        <v>n/a</v>
      </c>
      <c r="AN249" s="224" t="str">
        <f t="shared" si="182"/>
        <v>n/a</v>
      </c>
      <c r="AO249" s="224" t="str">
        <f t="shared" si="183"/>
        <v>n/a</v>
      </c>
      <c r="AP249" s="224" t="str">
        <f t="shared" si="184"/>
        <v>n/a</v>
      </c>
      <c r="AQ249" s="224" t="str">
        <f t="shared" si="186"/>
        <v>n/a</v>
      </c>
      <c r="AR249" s="224" t="str">
        <f t="shared" si="185"/>
        <v>n/a</v>
      </c>
      <c r="AS249" s="224" t="str">
        <f t="shared" si="171"/>
        <v>n/a</v>
      </c>
      <c r="AT249" s="224" t="str">
        <f t="shared" si="172"/>
        <v>n/a</v>
      </c>
      <c r="AU249" s="224" t="str">
        <f t="shared" si="173"/>
        <v>n/a</v>
      </c>
      <c r="AV249" s="224" t="str">
        <f t="shared" si="188"/>
        <v>n/a</v>
      </c>
      <c r="AW249" s="224" t="str">
        <f t="shared" si="189"/>
        <v>n/a</v>
      </c>
      <c r="AX249" s="224" t="str">
        <f t="shared" si="190"/>
        <v>n/a</v>
      </c>
      <c r="AY249" s="224" t="str">
        <f t="shared" si="191"/>
        <v>n/a</v>
      </c>
      <c r="AZ249" s="224" t="str">
        <f t="shared" si="192"/>
        <v>n/a</v>
      </c>
      <c r="BA249" s="224" t="str">
        <f t="shared" si="193"/>
        <v>n/a</v>
      </c>
      <c r="BB249" s="224" t="str">
        <f t="shared" si="194"/>
        <v>n/a</v>
      </c>
      <c r="BC249" s="224" t="str">
        <f t="shared" si="195"/>
        <v>n/a</v>
      </c>
      <c r="BD249" s="224" t="str">
        <f t="shared" si="196"/>
        <v>n/a</v>
      </c>
      <c r="BE249" s="224" t="str">
        <f t="shared" si="197"/>
        <v>n/a</v>
      </c>
      <c r="BF249" s="224" t="str">
        <f t="shared" si="187"/>
        <v>n/a</v>
      </c>
      <c r="BG249" s="224">
        <f t="shared" si="174"/>
        <v>9.5668401247418</v>
      </c>
      <c r="BH249" s="182">
        <f t="shared" si="169"/>
        <v>26.005906733383661</v>
      </c>
    </row>
    <row r="250" spans="1:60" ht="11.25" customHeight="1" x14ac:dyDescent="0.2">
      <c r="A250" s="288" t="s">
        <v>1879</v>
      </c>
      <c r="B250" s="97" t="s">
        <v>835</v>
      </c>
      <c r="C250" s="215">
        <v>1.23</v>
      </c>
      <c r="D250" s="216">
        <v>1.2</v>
      </c>
      <c r="E250" s="216">
        <v>1.19</v>
      </c>
      <c r="F250" s="216">
        <v>1.1399999999999999</v>
      </c>
      <c r="G250" s="216">
        <v>1.07</v>
      </c>
      <c r="H250" s="216">
        <v>1.03</v>
      </c>
      <c r="I250" s="216">
        <v>0.99</v>
      </c>
      <c r="J250" s="217">
        <v>0.94</v>
      </c>
      <c r="K250" s="223">
        <v>0.85</v>
      </c>
      <c r="L250" s="217">
        <v>0.81</v>
      </c>
      <c r="M250" s="217">
        <v>0.8</v>
      </c>
      <c r="N250" s="217">
        <v>0.77</v>
      </c>
      <c r="O250" s="217">
        <v>0.74</v>
      </c>
      <c r="P250" s="217"/>
      <c r="Q250" s="217">
        <v>0.56999999999999995</v>
      </c>
      <c r="R250" s="223">
        <v>0.47</v>
      </c>
      <c r="S250" s="217"/>
      <c r="T250" s="260">
        <v>0.4</v>
      </c>
      <c r="U250" s="260">
        <v>0.4</v>
      </c>
      <c r="V250" s="202">
        <v>0.54</v>
      </c>
      <c r="W250" s="202">
        <v>0.46</v>
      </c>
      <c r="X250" s="202">
        <v>0.34</v>
      </c>
      <c r="Y250" s="202">
        <v>0.4</v>
      </c>
      <c r="Z250" s="202">
        <v>0.64</v>
      </c>
      <c r="AA250" s="202">
        <v>0.64</v>
      </c>
      <c r="AB250" s="202">
        <v>0.57999999999999996</v>
      </c>
      <c r="AC250" s="202">
        <v>0.48</v>
      </c>
      <c r="AD250" s="202">
        <v>0.42</v>
      </c>
      <c r="AE250" s="202">
        <v>0.16</v>
      </c>
      <c r="AF250" s="223">
        <f t="shared" si="170"/>
        <v>19.260000000000005</v>
      </c>
      <c r="AG250" s="224">
        <f t="shared" si="175"/>
        <v>2.5000000000000133</v>
      </c>
      <c r="AH250" s="224">
        <f t="shared" si="176"/>
        <v>0.84033613445377853</v>
      </c>
      <c r="AI250" s="224">
        <f t="shared" si="177"/>
        <v>4.3859649122807154</v>
      </c>
      <c r="AJ250" s="224">
        <f t="shared" si="178"/>
        <v>6.5420560747663448</v>
      </c>
      <c r="AK250" s="224">
        <f t="shared" si="179"/>
        <v>3.8834951456310662</v>
      </c>
      <c r="AL250" s="224">
        <f t="shared" si="180"/>
        <v>4.0404040404040442</v>
      </c>
      <c r="AM250" s="224">
        <f t="shared" si="181"/>
        <v>5.319148936170226</v>
      </c>
      <c r="AN250" s="224">
        <f t="shared" si="182"/>
        <v>10.588235294117654</v>
      </c>
      <c r="AO250" s="224">
        <f t="shared" si="183"/>
        <v>4.9382716049382713</v>
      </c>
      <c r="AP250" s="224">
        <f t="shared" si="184"/>
        <v>1.2499999999999956</v>
      </c>
      <c r="AQ250" s="224">
        <f t="shared" si="186"/>
        <v>3.8961038961039085</v>
      </c>
      <c r="AR250" s="224">
        <f t="shared" si="185"/>
        <v>4.0540540540540571</v>
      </c>
      <c r="AS250" s="224">
        <f t="shared" si="171"/>
        <v>29.824561403508774</v>
      </c>
      <c r="AT250" s="224">
        <f t="shared" si="172"/>
        <v>21.276595744680836</v>
      </c>
      <c r="AU250" s="224">
        <f t="shared" si="173"/>
        <v>17.499999999999982</v>
      </c>
      <c r="AV250" s="224">
        <f t="shared" si="188"/>
        <v>0</v>
      </c>
      <c r="AW250" s="224">
        <f t="shared" si="189"/>
        <v>-25.925925925925931</v>
      </c>
      <c r="AX250" s="224">
        <f t="shared" si="190"/>
        <v>17.391304347826097</v>
      </c>
      <c r="AY250" s="224">
        <f t="shared" si="191"/>
        <v>35.294117647058812</v>
      </c>
      <c r="AZ250" s="224">
        <f t="shared" si="192"/>
        <v>-15.000000000000002</v>
      </c>
      <c r="BA250" s="224">
        <f t="shared" si="193"/>
        <v>-37.5</v>
      </c>
      <c r="BB250" s="224">
        <f t="shared" si="194"/>
        <v>0</v>
      </c>
      <c r="BC250" s="224">
        <f t="shared" si="195"/>
        <v>10.344827586206918</v>
      </c>
      <c r="BD250" s="224">
        <f t="shared" si="196"/>
        <v>20.833333333333325</v>
      </c>
      <c r="BE250" s="224">
        <f t="shared" si="197"/>
        <v>14.285714285714279</v>
      </c>
      <c r="BF250" s="224">
        <f t="shared" si="187"/>
        <v>162.5</v>
      </c>
      <c r="BG250" s="224">
        <f t="shared" si="174"/>
        <v>11.656253789050892</v>
      </c>
      <c r="BH250" s="182">
        <f t="shared" si="169"/>
        <v>34.302857004206814</v>
      </c>
    </row>
    <row r="251" spans="1:60" ht="11.25" customHeight="1" x14ac:dyDescent="0.2">
      <c r="A251" s="288" t="s">
        <v>837</v>
      </c>
      <c r="B251" s="97" t="s">
        <v>838</v>
      </c>
      <c r="C251" s="215">
        <v>1.51</v>
      </c>
      <c r="D251" s="216">
        <v>1.42</v>
      </c>
      <c r="E251" s="216">
        <v>1.34</v>
      </c>
      <c r="F251" s="216">
        <v>1.23</v>
      </c>
      <c r="G251" s="216">
        <v>1.1100000000000001</v>
      </c>
      <c r="H251" s="216">
        <v>1.05</v>
      </c>
      <c r="I251" s="216">
        <v>0.92</v>
      </c>
      <c r="J251" s="217">
        <v>0.68</v>
      </c>
      <c r="K251" s="235">
        <v>0.6</v>
      </c>
      <c r="L251" s="217">
        <v>0.53</v>
      </c>
      <c r="M251" s="217">
        <v>0.52</v>
      </c>
      <c r="N251" s="217">
        <v>0.51</v>
      </c>
      <c r="O251" s="217">
        <v>0.47</v>
      </c>
      <c r="P251" s="217"/>
      <c r="Q251" s="217">
        <v>0.36</v>
      </c>
      <c r="R251" s="223">
        <v>0.28000000000000003</v>
      </c>
      <c r="S251" s="217"/>
      <c r="T251" s="260">
        <v>0.04</v>
      </c>
      <c r="U251" s="260">
        <v>0.04</v>
      </c>
      <c r="V251" s="202">
        <v>0.75</v>
      </c>
      <c r="W251" s="202">
        <v>1.7</v>
      </c>
      <c r="X251" s="202">
        <v>1.58</v>
      </c>
      <c r="Y251" s="202">
        <v>1.46</v>
      </c>
      <c r="Z251" s="202">
        <v>1.31</v>
      </c>
      <c r="AA251" s="202">
        <v>1.1299999999999999</v>
      </c>
      <c r="AB251" s="202">
        <v>0.98</v>
      </c>
      <c r="AC251" s="202">
        <v>0.83</v>
      </c>
      <c r="AD251" s="202">
        <v>0.87</v>
      </c>
      <c r="AE251" s="202">
        <v>0.32</v>
      </c>
      <c r="AF251" s="223">
        <f t="shared" si="170"/>
        <v>23.539999999999992</v>
      </c>
      <c r="AG251" s="224">
        <f t="shared" si="175"/>
        <v>6.3380281690140983</v>
      </c>
      <c r="AH251" s="224">
        <f t="shared" si="176"/>
        <v>5.9701492537313383</v>
      </c>
      <c r="AI251" s="224">
        <f t="shared" si="177"/>
        <v>8.9430894308943252</v>
      </c>
      <c r="AJ251" s="224">
        <f t="shared" si="178"/>
        <v>10.810810810810789</v>
      </c>
      <c r="AK251" s="224">
        <f t="shared" si="179"/>
        <v>5.7142857142857162</v>
      </c>
      <c r="AL251" s="224">
        <f t="shared" si="180"/>
        <v>14.130434782608692</v>
      </c>
      <c r="AM251" s="224">
        <f t="shared" si="181"/>
        <v>35.294117647058812</v>
      </c>
      <c r="AN251" s="224">
        <f t="shared" si="182"/>
        <v>13.333333333333353</v>
      </c>
      <c r="AO251" s="224">
        <f t="shared" si="183"/>
        <v>13.207547169811317</v>
      </c>
      <c r="AP251" s="224">
        <f t="shared" si="184"/>
        <v>1.9230769230769162</v>
      </c>
      <c r="AQ251" s="224">
        <f t="shared" si="186"/>
        <v>1.9607843137254832</v>
      </c>
      <c r="AR251" s="224">
        <f t="shared" si="185"/>
        <v>8.5106382978723527</v>
      </c>
      <c r="AS251" s="224">
        <f t="shared" si="171"/>
        <v>30.555555555555557</v>
      </c>
      <c r="AT251" s="224">
        <f t="shared" si="172"/>
        <v>28.571428571428559</v>
      </c>
      <c r="AU251" s="224">
        <f t="shared" si="173"/>
        <v>600.00000000000011</v>
      </c>
      <c r="AV251" s="224">
        <f t="shared" si="188"/>
        <v>0</v>
      </c>
      <c r="AW251" s="224">
        <f t="shared" si="189"/>
        <v>-94.666666666666671</v>
      </c>
      <c r="AX251" s="224">
        <f t="shared" si="190"/>
        <v>-55.882352941176471</v>
      </c>
      <c r="AY251" s="224">
        <f t="shared" si="191"/>
        <v>7.5949367088607556</v>
      </c>
      <c r="AZ251" s="224">
        <f t="shared" si="192"/>
        <v>8.2191780821917924</v>
      </c>
      <c r="BA251" s="224">
        <f t="shared" si="193"/>
        <v>11.450381679389299</v>
      </c>
      <c r="BB251" s="224">
        <f t="shared" si="194"/>
        <v>15.929203539823034</v>
      </c>
      <c r="BC251" s="224">
        <f t="shared" si="195"/>
        <v>15.306122448979576</v>
      </c>
      <c r="BD251" s="224">
        <f t="shared" si="196"/>
        <v>18.07228915662651</v>
      </c>
      <c r="BE251" s="224">
        <f t="shared" si="197"/>
        <v>-4.5977011494252924</v>
      </c>
      <c r="BF251" s="224">
        <f t="shared" si="187"/>
        <v>171.875</v>
      </c>
      <c r="BG251" s="224">
        <f t="shared" si="174"/>
        <v>33.790910416608071</v>
      </c>
      <c r="BH251" s="182">
        <f t="shared" si="169"/>
        <v>122.79464145823691</v>
      </c>
    </row>
    <row r="252" spans="1:60" ht="11.25" customHeight="1" x14ac:dyDescent="0.2">
      <c r="A252" s="114" t="s">
        <v>1880</v>
      </c>
      <c r="B252" s="97" t="s">
        <v>840</v>
      </c>
      <c r="C252" s="215">
        <v>1.95</v>
      </c>
      <c r="D252" s="216">
        <v>1.2</v>
      </c>
      <c r="E252" s="216">
        <v>0.85</v>
      </c>
      <c r="F252" s="216">
        <v>0.56000000000000005</v>
      </c>
      <c r="G252" s="216">
        <v>0.48</v>
      </c>
      <c r="H252" s="216">
        <v>0.42499999999999999</v>
      </c>
      <c r="I252" s="216">
        <v>0.39500000000000002</v>
      </c>
      <c r="J252" s="217">
        <v>0.33</v>
      </c>
      <c r="K252" s="217">
        <v>0.29499999999999998</v>
      </c>
      <c r="L252" s="216">
        <v>0.27500000000000002</v>
      </c>
      <c r="M252" s="216">
        <v>0.25</v>
      </c>
      <c r="N252" s="216">
        <v>0.22500000000000001</v>
      </c>
      <c r="O252" s="216">
        <v>0.21</v>
      </c>
      <c r="P252" s="226"/>
      <c r="Q252" s="231">
        <v>0.2</v>
      </c>
      <c r="R252" s="227">
        <v>0.2</v>
      </c>
      <c r="S252" s="226"/>
      <c r="T252" s="260">
        <v>0.2</v>
      </c>
      <c r="U252" s="260">
        <v>0.19</v>
      </c>
      <c r="V252" s="229">
        <v>0.18</v>
      </c>
      <c r="W252" s="202">
        <v>0.15</v>
      </c>
      <c r="X252" s="202">
        <v>0.14000000000000001</v>
      </c>
      <c r="Y252" s="202">
        <v>2.5000000000000001E-2</v>
      </c>
      <c r="Z252" s="229">
        <v>0</v>
      </c>
      <c r="AA252" s="229">
        <v>0</v>
      </c>
      <c r="AB252" s="229">
        <v>0</v>
      </c>
      <c r="AC252" s="229">
        <v>0</v>
      </c>
      <c r="AD252" s="229">
        <v>0</v>
      </c>
      <c r="AE252" s="229">
        <v>0</v>
      </c>
      <c r="AF252" s="223">
        <f t="shared" si="170"/>
        <v>8.7300000000000022</v>
      </c>
      <c r="AG252" s="224">
        <f t="shared" si="175"/>
        <v>62.5</v>
      </c>
      <c r="AH252" s="224">
        <f t="shared" si="176"/>
        <v>41.176470588235304</v>
      </c>
      <c r="AI252" s="224">
        <f t="shared" si="177"/>
        <v>51.785714285714256</v>
      </c>
      <c r="AJ252" s="224">
        <f t="shared" si="178"/>
        <v>16.666666666666675</v>
      </c>
      <c r="AK252" s="224">
        <f t="shared" si="179"/>
        <v>12.941176470588234</v>
      </c>
      <c r="AL252" s="224">
        <f t="shared" si="180"/>
        <v>7.5949367088607556</v>
      </c>
      <c r="AM252" s="224">
        <f t="shared" si="181"/>
        <v>19.696969696969703</v>
      </c>
      <c r="AN252" s="224">
        <f t="shared" si="182"/>
        <v>11.86440677966103</v>
      </c>
      <c r="AO252" s="224">
        <f t="shared" si="183"/>
        <v>7.2727272727272529</v>
      </c>
      <c r="AP252" s="224">
        <f t="shared" si="184"/>
        <v>10.000000000000009</v>
      </c>
      <c r="AQ252" s="224">
        <f t="shared" si="186"/>
        <v>11.111111111111116</v>
      </c>
      <c r="AR252" s="224">
        <f t="shared" si="185"/>
        <v>7.1428571428571397</v>
      </c>
      <c r="AS252" s="224">
        <f t="shared" si="171"/>
        <v>4.9999999999999822</v>
      </c>
      <c r="AT252" s="224">
        <f t="shared" si="172"/>
        <v>0</v>
      </c>
      <c r="AU252" s="224">
        <f t="shared" si="173"/>
        <v>0</v>
      </c>
      <c r="AV252" s="224">
        <f t="shared" si="188"/>
        <v>5.2631578947368363</v>
      </c>
      <c r="AW252" s="224">
        <f t="shared" si="189"/>
        <v>5.555555555555558</v>
      </c>
      <c r="AX252" s="224">
        <f t="shared" si="190"/>
        <v>19.999999999999996</v>
      </c>
      <c r="AY252" s="224">
        <f t="shared" si="191"/>
        <v>7.1428571428571397</v>
      </c>
      <c r="AZ252" s="224">
        <f t="shared" si="192"/>
        <v>460.00000000000006</v>
      </c>
      <c r="BA252" s="224" t="str">
        <f t="shared" si="193"/>
        <v>n/a</v>
      </c>
      <c r="BB252" s="224" t="str">
        <f t="shared" si="194"/>
        <v>n/a</v>
      </c>
      <c r="BC252" s="224" t="str">
        <f t="shared" si="195"/>
        <v>n/a</v>
      </c>
      <c r="BD252" s="224" t="str">
        <f t="shared" si="196"/>
        <v>n/a</v>
      </c>
      <c r="BE252" s="224" t="str">
        <f t="shared" si="197"/>
        <v>n/a</v>
      </c>
      <c r="BF252" s="224" t="str">
        <f t="shared" si="187"/>
        <v>n/a</v>
      </c>
      <c r="BG252" s="224">
        <f t="shared" si="174"/>
        <v>38.135730365827058</v>
      </c>
      <c r="BH252" s="182">
        <f t="shared" si="169"/>
        <v>100.70552647088451</v>
      </c>
    </row>
    <row r="253" spans="1:60" ht="11.25" customHeight="1" x14ac:dyDescent="0.2">
      <c r="A253" s="234" t="s">
        <v>1881</v>
      </c>
      <c r="B253" s="240" t="s">
        <v>843</v>
      </c>
      <c r="C253" s="215">
        <v>0.98250000000000004</v>
      </c>
      <c r="D253" s="216">
        <v>0.95</v>
      </c>
      <c r="E253" s="216">
        <v>0.91</v>
      </c>
      <c r="F253" s="216">
        <v>0.87</v>
      </c>
      <c r="G253" s="216">
        <v>0.83</v>
      </c>
      <c r="H253" s="216">
        <v>0.79</v>
      </c>
      <c r="I253" s="216">
        <v>0.75</v>
      </c>
      <c r="J253" s="217">
        <v>0.71</v>
      </c>
      <c r="K253" s="235">
        <v>0.67</v>
      </c>
      <c r="L253" s="216">
        <v>0.625</v>
      </c>
      <c r="M253" s="216">
        <v>0.5675</v>
      </c>
      <c r="N253" s="216">
        <v>0.48499999999999999</v>
      </c>
      <c r="O253" s="216">
        <v>0.44416666666666699</v>
      </c>
      <c r="P253" s="226"/>
      <c r="Q253" s="216">
        <v>0.42</v>
      </c>
      <c r="R253" s="232">
        <v>0.38888666666666699</v>
      </c>
      <c r="S253" s="226"/>
      <c r="T253" s="260">
        <v>0.344444444444445</v>
      </c>
      <c r="U253" s="260">
        <v>0.3</v>
      </c>
      <c r="V253" s="202">
        <v>0.25555555555555598</v>
      </c>
      <c r="W253" s="202">
        <v>0.185182222222222</v>
      </c>
      <c r="X253" s="202">
        <v>0.14073777777777799</v>
      </c>
      <c r="Y253" s="202">
        <v>0.113582222222222</v>
      </c>
      <c r="Z253" s="202">
        <v>9.3822222222222196E-2</v>
      </c>
      <c r="AA253" s="202">
        <v>5.9262222222222202E-2</v>
      </c>
      <c r="AB253" s="202">
        <v>6.5822222222222202E-3</v>
      </c>
      <c r="AC253" s="229">
        <v>0</v>
      </c>
      <c r="AD253" s="229">
        <v>4.6702222222222201E-2</v>
      </c>
      <c r="AE253" s="202">
        <v>4.5302222222222202E-2</v>
      </c>
      <c r="AF253" s="223">
        <f t="shared" si="170"/>
        <v>11.98422666666667</v>
      </c>
      <c r="AG253" s="224">
        <f t="shared" si="175"/>
        <v>3.4210526315789469</v>
      </c>
      <c r="AH253" s="224">
        <f t="shared" si="176"/>
        <v>4.39560439560438</v>
      </c>
      <c r="AI253" s="224">
        <f t="shared" si="177"/>
        <v>4.5977011494252817</v>
      </c>
      <c r="AJ253" s="224">
        <f t="shared" si="178"/>
        <v>4.8192771084337505</v>
      </c>
      <c r="AK253" s="224">
        <f t="shared" si="179"/>
        <v>5.0632911392404889</v>
      </c>
      <c r="AL253" s="224">
        <f t="shared" si="180"/>
        <v>5.3333333333333455</v>
      </c>
      <c r="AM253" s="224">
        <f t="shared" si="181"/>
        <v>5.6338028169014231</v>
      </c>
      <c r="AN253" s="224">
        <f t="shared" si="182"/>
        <v>5.9701492537313383</v>
      </c>
      <c r="AO253" s="224">
        <f t="shared" si="183"/>
        <v>7.2000000000000064</v>
      </c>
      <c r="AP253" s="224">
        <f t="shared" si="184"/>
        <v>10.132158590308361</v>
      </c>
      <c r="AQ253" s="224">
        <f t="shared" si="186"/>
        <v>17.010309278350523</v>
      </c>
      <c r="AR253" s="224">
        <f t="shared" si="185"/>
        <v>9.1932457786115584</v>
      </c>
      <c r="AS253" s="224">
        <f t="shared" si="171"/>
        <v>5.7539682539683445</v>
      </c>
      <c r="AT253" s="224">
        <f t="shared" si="172"/>
        <v>8.000617146383604</v>
      </c>
      <c r="AU253" s="224">
        <f t="shared" si="173"/>
        <v>12.90258064516121</v>
      </c>
      <c r="AV253" s="224">
        <f t="shared" si="188"/>
        <v>14.814814814815014</v>
      </c>
      <c r="AW253" s="224">
        <f t="shared" si="189"/>
        <v>17.391304347825898</v>
      </c>
      <c r="AX253" s="224">
        <f t="shared" si="190"/>
        <v>38.002208035328962</v>
      </c>
      <c r="AY253" s="224">
        <f t="shared" si="191"/>
        <v>31.579612202361808</v>
      </c>
      <c r="AZ253" s="224">
        <f t="shared" si="192"/>
        <v>23.908279856002924</v>
      </c>
      <c r="BA253" s="224">
        <f t="shared" si="193"/>
        <v>21.061108479393443</v>
      </c>
      <c r="BB253" s="224">
        <f t="shared" si="194"/>
        <v>58.317084145792705</v>
      </c>
      <c r="BC253" s="224">
        <f t="shared" si="195"/>
        <v>800.33760972315997</v>
      </c>
      <c r="BD253" s="224" t="str">
        <f t="shared" si="196"/>
        <v>n/a</v>
      </c>
      <c r="BE253" s="224">
        <f t="shared" si="197"/>
        <v>-100</v>
      </c>
      <c r="BF253" s="224">
        <f t="shared" si="187"/>
        <v>3.0903561267536572</v>
      </c>
      <c r="BG253" s="224">
        <f t="shared" si="174"/>
        <v>40.717178770098684</v>
      </c>
      <c r="BH253" s="182">
        <f t="shared" si="169"/>
        <v>160.39935482451767</v>
      </c>
    </row>
    <row r="254" spans="1:60" ht="11.25" customHeight="1" x14ac:dyDescent="0.2">
      <c r="A254" s="114" t="s">
        <v>1882</v>
      </c>
      <c r="B254" s="97" t="s">
        <v>845</v>
      </c>
      <c r="C254" s="215">
        <v>0.89124999999999999</v>
      </c>
      <c r="D254" s="216">
        <v>0.88124999999999998</v>
      </c>
      <c r="E254" s="216">
        <v>0.84</v>
      </c>
      <c r="F254" s="216">
        <v>0.78</v>
      </c>
      <c r="G254" s="216">
        <v>0.69</v>
      </c>
      <c r="H254" s="216">
        <v>0.65</v>
      </c>
      <c r="I254" s="216">
        <v>0.6</v>
      </c>
      <c r="J254" s="217">
        <v>0.54</v>
      </c>
      <c r="K254" s="217">
        <v>0.48499999999999999</v>
      </c>
      <c r="L254" s="216">
        <v>0.45</v>
      </c>
      <c r="M254" s="216">
        <v>0.43</v>
      </c>
      <c r="N254" s="216">
        <v>0.42</v>
      </c>
      <c r="O254" s="231">
        <v>0.4</v>
      </c>
      <c r="P254" s="226"/>
      <c r="Q254" s="216">
        <v>0.38500000000000001</v>
      </c>
      <c r="R254" s="227">
        <v>0.38</v>
      </c>
      <c r="S254" s="226"/>
      <c r="T254" s="260">
        <v>0.36</v>
      </c>
      <c r="U254" s="261">
        <v>0.36</v>
      </c>
      <c r="V254" s="202">
        <v>0.33</v>
      </c>
      <c r="W254" s="202">
        <v>0.315</v>
      </c>
      <c r="X254" s="202">
        <v>0.29375000000000001</v>
      </c>
      <c r="Y254" s="202">
        <v>0.23749999999999999</v>
      </c>
      <c r="Z254" s="229">
        <v>0</v>
      </c>
      <c r="AA254" s="229">
        <v>6.25E-2</v>
      </c>
      <c r="AB254" s="229">
        <v>0.1125</v>
      </c>
      <c r="AC254" s="202">
        <v>0.17499999999999999</v>
      </c>
      <c r="AD254" s="229">
        <v>8.7499999999999994E-2</v>
      </c>
      <c r="AE254" s="202">
        <v>0.1</v>
      </c>
      <c r="AF254" s="223">
        <f t="shared" si="170"/>
        <v>11.25625</v>
      </c>
      <c r="AG254" s="224">
        <f t="shared" si="175"/>
        <v>1.134751773049647</v>
      </c>
      <c r="AH254" s="224">
        <f t="shared" si="176"/>
        <v>4.9107142857142794</v>
      </c>
      <c r="AI254" s="224">
        <f t="shared" si="177"/>
        <v>7.6923076923076872</v>
      </c>
      <c r="AJ254" s="224">
        <f t="shared" si="178"/>
        <v>13.043478260869579</v>
      </c>
      <c r="AK254" s="224">
        <f t="shared" si="179"/>
        <v>6.153846153846132</v>
      </c>
      <c r="AL254" s="224">
        <f t="shared" si="180"/>
        <v>8.3333333333333481</v>
      </c>
      <c r="AM254" s="224">
        <f t="shared" si="181"/>
        <v>11.111111111111093</v>
      </c>
      <c r="AN254" s="224">
        <f t="shared" si="182"/>
        <v>11.340206185567014</v>
      </c>
      <c r="AO254" s="224">
        <f t="shared" si="183"/>
        <v>7.7777777777777724</v>
      </c>
      <c r="AP254" s="224">
        <f t="shared" si="184"/>
        <v>4.6511627906976827</v>
      </c>
      <c r="AQ254" s="224">
        <f t="shared" si="186"/>
        <v>2.3809523809523725</v>
      </c>
      <c r="AR254" s="224">
        <f t="shared" si="185"/>
        <v>4.9999999999999822</v>
      </c>
      <c r="AS254" s="224">
        <f t="shared" si="171"/>
        <v>3.8961038961039085</v>
      </c>
      <c r="AT254" s="224">
        <f t="shared" si="172"/>
        <v>1.3157894736842035</v>
      </c>
      <c r="AU254" s="224">
        <f t="shared" si="173"/>
        <v>5.555555555555558</v>
      </c>
      <c r="AV254" s="224">
        <f t="shared" si="188"/>
        <v>0</v>
      </c>
      <c r="AW254" s="224">
        <f t="shared" si="189"/>
        <v>9.0909090909090828</v>
      </c>
      <c r="AX254" s="224">
        <f t="shared" si="190"/>
        <v>4.7619047619047672</v>
      </c>
      <c r="AY254" s="224">
        <f t="shared" si="191"/>
        <v>7.2340425531914887</v>
      </c>
      <c r="AZ254" s="224">
        <f t="shared" si="192"/>
        <v>23.684210526315795</v>
      </c>
      <c r="BA254" s="224" t="str">
        <f t="shared" si="193"/>
        <v>n/a</v>
      </c>
      <c r="BB254" s="224">
        <f t="shared" si="194"/>
        <v>-100</v>
      </c>
      <c r="BC254" s="224">
        <f t="shared" si="195"/>
        <v>-44.444444444444443</v>
      </c>
      <c r="BD254" s="224">
        <f t="shared" si="196"/>
        <v>-35.714285714285708</v>
      </c>
      <c r="BE254" s="224">
        <f t="shared" si="197"/>
        <v>100</v>
      </c>
      <c r="BF254" s="224">
        <f t="shared" si="187"/>
        <v>-12.500000000000011</v>
      </c>
      <c r="BG254" s="224">
        <f t="shared" si="174"/>
        <v>1.8563770977664495</v>
      </c>
      <c r="BH254" s="182">
        <f t="shared" si="169"/>
        <v>32.154677113843761</v>
      </c>
    </row>
    <row r="255" spans="1:60" ht="11.25" customHeight="1" x14ac:dyDescent="0.2">
      <c r="A255" s="114" t="s">
        <v>1883</v>
      </c>
      <c r="B255" s="97" t="s">
        <v>847</v>
      </c>
      <c r="C255" s="215">
        <v>0.98</v>
      </c>
      <c r="D255" s="216">
        <v>0.94</v>
      </c>
      <c r="E255" s="216">
        <v>0.92</v>
      </c>
      <c r="F255" s="216">
        <v>0.9</v>
      </c>
      <c r="G255" s="216">
        <v>0.85</v>
      </c>
      <c r="H255" s="216">
        <v>0.81</v>
      </c>
      <c r="I255" s="216">
        <v>0.76</v>
      </c>
      <c r="J255" s="217">
        <v>0.72</v>
      </c>
      <c r="K255" s="217">
        <v>0.66</v>
      </c>
      <c r="L255" s="216">
        <v>0.62</v>
      </c>
      <c r="M255" s="216">
        <v>0.59</v>
      </c>
      <c r="N255" s="216">
        <v>0.54</v>
      </c>
      <c r="O255" s="216">
        <v>0.46</v>
      </c>
      <c r="P255" s="226"/>
      <c r="Q255" s="231">
        <v>0.42</v>
      </c>
      <c r="R255" s="232">
        <v>0.4</v>
      </c>
      <c r="S255" s="226"/>
      <c r="T255" s="261">
        <v>0.38</v>
      </c>
      <c r="U255" s="261">
        <v>0.38</v>
      </c>
      <c r="V255" s="202">
        <v>0.38</v>
      </c>
      <c r="W255" s="202">
        <v>0.37667</v>
      </c>
      <c r="X255" s="202">
        <v>0.34666999999999998</v>
      </c>
      <c r="Y255" s="202">
        <v>0.33333000000000002</v>
      </c>
      <c r="Z255" s="202">
        <v>0.30221999999999999</v>
      </c>
      <c r="AA255" s="202">
        <v>0.28888999999999998</v>
      </c>
      <c r="AB255" s="202">
        <v>0.22222</v>
      </c>
      <c r="AC255" s="202">
        <v>8.5930000000000006E-2</v>
      </c>
      <c r="AD255" s="229">
        <v>0</v>
      </c>
      <c r="AE255" s="229">
        <v>0</v>
      </c>
      <c r="AF255" s="223">
        <f t="shared" si="170"/>
        <v>13.665930000000003</v>
      </c>
      <c r="AG255" s="224">
        <f t="shared" si="175"/>
        <v>4.2553191489361764</v>
      </c>
      <c r="AH255" s="224">
        <f t="shared" si="176"/>
        <v>2.1739130434782483</v>
      </c>
      <c r="AI255" s="224">
        <f t="shared" si="177"/>
        <v>2.2222222222222143</v>
      </c>
      <c r="AJ255" s="224">
        <f t="shared" si="178"/>
        <v>5.8823529411764719</v>
      </c>
      <c r="AK255" s="224">
        <f t="shared" si="179"/>
        <v>4.9382716049382713</v>
      </c>
      <c r="AL255" s="224">
        <f t="shared" si="180"/>
        <v>6.578947368421062</v>
      </c>
      <c r="AM255" s="224">
        <f t="shared" si="181"/>
        <v>5.555555555555558</v>
      </c>
      <c r="AN255" s="224">
        <f t="shared" si="182"/>
        <v>9.0909090909090828</v>
      </c>
      <c r="AO255" s="224">
        <f t="shared" si="183"/>
        <v>6.4516129032258229</v>
      </c>
      <c r="AP255" s="224">
        <f t="shared" si="184"/>
        <v>5.0847457627118731</v>
      </c>
      <c r="AQ255" s="224">
        <f t="shared" si="186"/>
        <v>9.259259259259256</v>
      </c>
      <c r="AR255" s="224">
        <f t="shared" si="185"/>
        <v>17.391304347826097</v>
      </c>
      <c r="AS255" s="224">
        <f t="shared" si="171"/>
        <v>9.5238095238095344</v>
      </c>
      <c r="AT255" s="224">
        <f t="shared" si="172"/>
        <v>4.9999999999999822</v>
      </c>
      <c r="AU255" s="224">
        <f t="shared" si="173"/>
        <v>5.2631578947368363</v>
      </c>
      <c r="AV255" s="224">
        <f t="shared" si="188"/>
        <v>0</v>
      </c>
      <c r="AW255" s="224">
        <f t="shared" si="189"/>
        <v>0</v>
      </c>
      <c r="AX255" s="224">
        <f t="shared" si="190"/>
        <v>0.88406297289405078</v>
      </c>
      <c r="AY255" s="224">
        <f t="shared" si="191"/>
        <v>8.6537629445870845</v>
      </c>
      <c r="AZ255" s="224">
        <f t="shared" si="192"/>
        <v>4.0020400204001882</v>
      </c>
      <c r="BA255" s="224">
        <f t="shared" si="193"/>
        <v>10.293825689894787</v>
      </c>
      <c r="BB255" s="224">
        <f t="shared" si="194"/>
        <v>4.6142130222576183</v>
      </c>
      <c r="BC255" s="224">
        <f t="shared" si="195"/>
        <v>30.001800018000168</v>
      </c>
      <c r="BD255" s="224">
        <f t="shared" si="196"/>
        <v>158.60584196438961</v>
      </c>
      <c r="BE255" s="224" t="str">
        <f t="shared" si="197"/>
        <v>n/a</v>
      </c>
      <c r="BF255" s="224" t="str">
        <f t="shared" si="187"/>
        <v>n/a</v>
      </c>
      <c r="BG255" s="224">
        <f t="shared" si="174"/>
        <v>13.155288637484583</v>
      </c>
      <c r="BH255" s="182">
        <f t="shared" si="169"/>
        <v>31.598023141122617</v>
      </c>
    </row>
    <row r="256" spans="1:60" ht="11.25" customHeight="1" x14ac:dyDescent="0.2">
      <c r="A256" s="114" t="s">
        <v>318</v>
      </c>
      <c r="B256" s="97" t="s">
        <v>319</v>
      </c>
      <c r="C256" s="215">
        <v>18.600000000000001</v>
      </c>
      <c r="D256" s="216">
        <v>17.600000000000001</v>
      </c>
      <c r="E256" s="216">
        <v>16.600000000000001</v>
      </c>
      <c r="F256" s="216">
        <v>15.65</v>
      </c>
      <c r="G256" s="216">
        <v>15</v>
      </c>
      <c r="H256" s="216">
        <v>14.4</v>
      </c>
      <c r="I256" s="216">
        <v>14.2</v>
      </c>
      <c r="J256" s="217">
        <v>13.9</v>
      </c>
      <c r="K256" s="217">
        <v>13.55</v>
      </c>
      <c r="L256" s="216">
        <v>13.05</v>
      </c>
      <c r="M256" s="216">
        <v>12.8</v>
      </c>
      <c r="N256" s="216">
        <v>12.6</v>
      </c>
      <c r="O256" s="216">
        <v>12.4</v>
      </c>
      <c r="P256" s="226"/>
      <c r="Q256" s="216">
        <v>12</v>
      </c>
      <c r="R256" s="232">
        <v>11.65</v>
      </c>
      <c r="S256" s="226"/>
      <c r="T256" s="260">
        <v>11.25</v>
      </c>
      <c r="U256" s="260">
        <v>10.9</v>
      </c>
      <c r="V256" s="202">
        <v>10.199999999999999</v>
      </c>
      <c r="W256" s="202">
        <v>9.15</v>
      </c>
      <c r="X256" s="202">
        <v>8.25</v>
      </c>
      <c r="Y256" s="202">
        <v>7.6</v>
      </c>
      <c r="Z256" s="202">
        <v>6.9</v>
      </c>
      <c r="AA256" s="202">
        <v>6.1</v>
      </c>
      <c r="AB256" s="202">
        <v>5.5</v>
      </c>
      <c r="AC256" s="202">
        <v>5.35</v>
      </c>
      <c r="AD256" s="202">
        <v>5.0999999999999996</v>
      </c>
      <c r="AE256" s="202">
        <v>4.9000000000000004</v>
      </c>
      <c r="AF256" s="223">
        <f t="shared" si="170"/>
        <v>305.2000000000001</v>
      </c>
      <c r="AG256" s="224">
        <f t="shared" si="175"/>
        <v>5.6818181818181879</v>
      </c>
      <c r="AH256" s="224">
        <f t="shared" si="176"/>
        <v>6.024096385542177</v>
      </c>
      <c r="AI256" s="224">
        <f t="shared" si="177"/>
        <v>6.0702875399361034</v>
      </c>
      <c r="AJ256" s="224">
        <f t="shared" si="178"/>
        <v>4.3333333333333446</v>
      </c>
      <c r="AK256" s="224">
        <f t="shared" si="179"/>
        <v>4.1666666666666741</v>
      </c>
      <c r="AL256" s="224">
        <f t="shared" si="180"/>
        <v>1.4084507042253502</v>
      </c>
      <c r="AM256" s="224">
        <f t="shared" si="181"/>
        <v>2.1582733812949506</v>
      </c>
      <c r="AN256" s="224">
        <f t="shared" si="182"/>
        <v>2.5830258302582898</v>
      </c>
      <c r="AO256" s="224">
        <f t="shared" si="183"/>
        <v>3.8314176245210829</v>
      </c>
      <c r="AP256" s="224">
        <f t="shared" si="184"/>
        <v>1.953125</v>
      </c>
      <c r="AQ256" s="224">
        <f t="shared" si="186"/>
        <v>1.5873015873016039</v>
      </c>
      <c r="AR256" s="224">
        <f t="shared" si="185"/>
        <v>1.6129032258064502</v>
      </c>
      <c r="AS256" s="224">
        <f t="shared" si="171"/>
        <v>3.3333333333333437</v>
      </c>
      <c r="AT256" s="224">
        <f t="shared" si="172"/>
        <v>3.0042918454935563</v>
      </c>
      <c r="AU256" s="224">
        <f t="shared" si="173"/>
        <v>3.5555555555555562</v>
      </c>
      <c r="AV256" s="224">
        <f t="shared" si="188"/>
        <v>3.2110091743119185</v>
      </c>
      <c r="AW256" s="224">
        <f t="shared" si="189"/>
        <v>6.8627450980392357</v>
      </c>
      <c r="AX256" s="224">
        <f t="shared" si="190"/>
        <v>11.475409836065564</v>
      </c>
      <c r="AY256" s="224">
        <f t="shared" si="191"/>
        <v>10.909090909090914</v>
      </c>
      <c r="AZ256" s="224">
        <f t="shared" si="192"/>
        <v>8.5526315789473664</v>
      </c>
      <c r="BA256" s="224">
        <f t="shared" si="193"/>
        <v>10.144927536231862</v>
      </c>
      <c r="BB256" s="224">
        <f t="shared" si="194"/>
        <v>13.11475409836067</v>
      </c>
      <c r="BC256" s="224">
        <f t="shared" si="195"/>
        <v>10.909090909090914</v>
      </c>
      <c r="BD256" s="224">
        <f t="shared" si="196"/>
        <v>2.8037383177570208</v>
      </c>
      <c r="BE256" s="224">
        <f t="shared" si="197"/>
        <v>4.9019607843137303</v>
      </c>
      <c r="BF256" s="224">
        <f t="shared" si="187"/>
        <v>4.0816326530612068</v>
      </c>
      <c r="BG256" s="224">
        <f t="shared" si="174"/>
        <v>5.3181104265521952</v>
      </c>
      <c r="BH256" s="182">
        <f t="shared" si="169"/>
        <v>3.4620898351567404</v>
      </c>
    </row>
    <row r="257" spans="1:60" ht="11.25" customHeight="1" x14ac:dyDescent="0.2">
      <c r="A257" s="147" t="s">
        <v>1884</v>
      </c>
      <c r="B257" s="119" t="s">
        <v>849</v>
      </c>
      <c r="C257" s="215">
        <v>2.02</v>
      </c>
      <c r="D257" s="216">
        <v>1.94</v>
      </c>
      <c r="E257" s="216">
        <v>1.83</v>
      </c>
      <c r="F257" s="216">
        <v>1.77</v>
      </c>
      <c r="G257" s="216">
        <v>1.56</v>
      </c>
      <c r="H257" s="216">
        <v>1.35</v>
      </c>
      <c r="I257" s="216">
        <v>1.26</v>
      </c>
      <c r="J257" s="217">
        <v>1.2</v>
      </c>
      <c r="K257" s="230">
        <v>0.80233200000000005</v>
      </c>
      <c r="L257" s="216">
        <v>0.69220800000000005</v>
      </c>
      <c r="M257" s="216">
        <v>0.62927999999999995</v>
      </c>
      <c r="N257" s="216">
        <v>0.52392279600000002</v>
      </c>
      <c r="O257" s="216">
        <v>0.42694288200000002</v>
      </c>
      <c r="P257" s="226"/>
      <c r="Q257" s="216">
        <v>0.37518460199999998</v>
      </c>
      <c r="R257" s="227">
        <v>0.31048675199999998</v>
      </c>
      <c r="S257" s="226"/>
      <c r="T257" s="260">
        <v>0.44556957000000003</v>
      </c>
      <c r="U257" s="261">
        <v>0.38813990399999998</v>
      </c>
      <c r="V257" s="229">
        <v>0.67922123400000001</v>
      </c>
      <c r="W257" s="202">
        <v>0.77624834399999998</v>
      </c>
      <c r="X257" s="202">
        <v>0.75685078800000005</v>
      </c>
      <c r="Y257" s="202">
        <v>0.16171709400000001</v>
      </c>
      <c r="Z257" s="229">
        <v>0</v>
      </c>
      <c r="AA257" s="229">
        <v>0</v>
      </c>
      <c r="AB257" s="229">
        <v>0</v>
      </c>
      <c r="AC257" s="229">
        <v>0</v>
      </c>
      <c r="AD257" s="229">
        <v>0</v>
      </c>
      <c r="AE257" s="229">
        <v>0</v>
      </c>
      <c r="AF257" s="223">
        <f t="shared" si="170"/>
        <v>19.898103966000001</v>
      </c>
      <c r="AG257" s="224">
        <f t="shared" si="175"/>
        <v>4.1237113402061931</v>
      </c>
      <c r="AH257" s="224">
        <f t="shared" si="176"/>
        <v>6.0109289617486183</v>
      </c>
      <c r="AI257" s="224">
        <f t="shared" si="177"/>
        <v>3.3898305084745894</v>
      </c>
      <c r="AJ257" s="224">
        <f t="shared" si="178"/>
        <v>13.461538461538458</v>
      </c>
      <c r="AK257" s="224">
        <f t="shared" si="179"/>
        <v>15.555555555555545</v>
      </c>
      <c r="AL257" s="224">
        <f t="shared" si="180"/>
        <v>7.1428571428571397</v>
      </c>
      <c r="AM257" s="224">
        <f t="shared" si="181"/>
        <v>5.0000000000000044</v>
      </c>
      <c r="AN257" s="224">
        <f t="shared" si="182"/>
        <v>49.564020879137296</v>
      </c>
      <c r="AO257" s="224">
        <f t="shared" si="183"/>
        <v>15.909090909090917</v>
      </c>
      <c r="AP257" s="224">
        <f t="shared" si="184"/>
        <v>10.000000000000009</v>
      </c>
      <c r="AQ257" s="224">
        <f t="shared" si="186"/>
        <v>20.109299462510876</v>
      </c>
      <c r="AR257" s="224">
        <f t="shared" si="185"/>
        <v>22.714962138659089</v>
      </c>
      <c r="AS257" s="224">
        <f t="shared" si="171"/>
        <v>13.795416902530565</v>
      </c>
      <c r="AT257" s="224">
        <f t="shared" si="172"/>
        <v>20.837555735711398</v>
      </c>
      <c r="AU257" s="224">
        <f t="shared" si="173"/>
        <v>-30.316885868126054</v>
      </c>
      <c r="AV257" s="224">
        <f t="shared" si="188"/>
        <v>14.796125162127115</v>
      </c>
      <c r="AW257" s="224">
        <f t="shared" si="189"/>
        <v>-42.855157558280929</v>
      </c>
      <c r="AX257" s="224">
        <f t="shared" si="190"/>
        <v>-12.499493332252442</v>
      </c>
      <c r="AY257" s="224">
        <f t="shared" si="191"/>
        <v>2.5629300130952437</v>
      </c>
      <c r="AZ257" s="224">
        <f t="shared" si="192"/>
        <v>368.00914441363881</v>
      </c>
      <c r="BA257" s="224" t="str">
        <f t="shared" si="193"/>
        <v>n/a</v>
      </c>
      <c r="BB257" s="224" t="str">
        <f t="shared" si="194"/>
        <v>n/a</v>
      </c>
      <c r="BC257" s="224" t="str">
        <f t="shared" si="195"/>
        <v>n/a</v>
      </c>
      <c r="BD257" s="224" t="str">
        <f t="shared" si="196"/>
        <v>n/a</v>
      </c>
      <c r="BE257" s="224" t="str">
        <f t="shared" si="197"/>
        <v>n/a</v>
      </c>
      <c r="BF257" s="224" t="str">
        <f t="shared" si="187"/>
        <v>n/a</v>
      </c>
      <c r="BG257" s="224">
        <f t="shared" si="174"/>
        <v>25.365571541411121</v>
      </c>
      <c r="BH257" s="182">
        <f t="shared" si="169"/>
        <v>82.913491161319484</v>
      </c>
    </row>
    <row r="258" spans="1:60" ht="11.25" customHeight="1" x14ac:dyDescent="0.2">
      <c r="A258" s="97" t="s">
        <v>1885</v>
      </c>
      <c r="B258" s="97" t="s">
        <v>852</v>
      </c>
      <c r="C258" s="215">
        <v>1.46</v>
      </c>
      <c r="D258" s="216">
        <v>1.42</v>
      </c>
      <c r="E258" s="216">
        <v>1.38</v>
      </c>
      <c r="F258" s="216">
        <v>1.32</v>
      </c>
      <c r="G258" s="216">
        <v>1.26</v>
      </c>
      <c r="H258" s="216">
        <v>1.22</v>
      </c>
      <c r="I258" s="216">
        <v>1.18</v>
      </c>
      <c r="J258" s="217">
        <v>1.06</v>
      </c>
      <c r="K258" s="223">
        <v>0.94</v>
      </c>
      <c r="L258" s="217">
        <v>0.89659999999999995</v>
      </c>
      <c r="M258" s="217">
        <v>0.85680000000000001</v>
      </c>
      <c r="N258" s="217">
        <v>0.81699999999999995</v>
      </c>
      <c r="O258" s="254">
        <v>0.7772</v>
      </c>
      <c r="P258" s="254"/>
      <c r="Q258" s="254">
        <v>0.7772</v>
      </c>
      <c r="R258" s="228">
        <v>0.7772</v>
      </c>
      <c r="S258" s="254"/>
      <c r="T258" s="261">
        <v>0.7772</v>
      </c>
      <c r="U258" s="260">
        <v>0.7772</v>
      </c>
      <c r="V258" s="202">
        <v>0.74719999999999998</v>
      </c>
      <c r="W258" s="202">
        <v>0.66749999999999998</v>
      </c>
      <c r="X258" s="202">
        <v>0.61780000000000002</v>
      </c>
      <c r="Y258" s="202">
        <v>0.5081</v>
      </c>
      <c r="Z258" s="202">
        <v>0.42670000000000002</v>
      </c>
      <c r="AA258" s="202">
        <v>0.36830000000000002</v>
      </c>
      <c r="AB258" s="202">
        <v>0.31219999999999998</v>
      </c>
      <c r="AC258" s="229">
        <v>0.19919999999999999</v>
      </c>
      <c r="AD258" s="202">
        <v>0.21920000000000001</v>
      </c>
      <c r="AE258" s="202">
        <v>0.1661</v>
      </c>
      <c r="AF258" s="223">
        <f t="shared" si="170"/>
        <v>21.928700000000003</v>
      </c>
      <c r="AG258" s="224">
        <f t="shared" si="175"/>
        <v>2.8169014084507005</v>
      </c>
      <c r="AH258" s="224">
        <f t="shared" si="176"/>
        <v>2.898550724637694</v>
      </c>
      <c r="AI258" s="224">
        <f t="shared" si="177"/>
        <v>4.5454545454545414</v>
      </c>
      <c r="AJ258" s="224">
        <f t="shared" si="178"/>
        <v>4.7619047619047672</v>
      </c>
      <c r="AK258" s="224">
        <f t="shared" si="179"/>
        <v>3.2786885245901676</v>
      </c>
      <c r="AL258" s="224">
        <f t="shared" si="180"/>
        <v>3.3898305084745894</v>
      </c>
      <c r="AM258" s="224">
        <f t="shared" si="181"/>
        <v>11.32075471698113</v>
      </c>
      <c r="AN258" s="224">
        <f t="shared" si="182"/>
        <v>12.765957446808528</v>
      </c>
      <c r="AO258" s="224">
        <f t="shared" si="183"/>
        <v>4.840508587999115</v>
      </c>
      <c r="AP258" s="224">
        <f t="shared" si="184"/>
        <v>4.6451914098972757</v>
      </c>
      <c r="AQ258" s="224">
        <f t="shared" si="186"/>
        <v>4.8714810281517806</v>
      </c>
      <c r="AR258" s="224">
        <f t="shared" si="185"/>
        <v>5.1209469891919657</v>
      </c>
      <c r="AS258" s="224">
        <f t="shared" si="171"/>
        <v>0</v>
      </c>
      <c r="AT258" s="224">
        <f t="shared" si="172"/>
        <v>0</v>
      </c>
      <c r="AU258" s="224">
        <f t="shared" si="173"/>
        <v>0</v>
      </c>
      <c r="AV258" s="224">
        <f t="shared" si="188"/>
        <v>0</v>
      </c>
      <c r="AW258" s="224">
        <f t="shared" si="189"/>
        <v>4.0149892933618814</v>
      </c>
      <c r="AX258" s="224">
        <f t="shared" si="190"/>
        <v>11.940074906367037</v>
      </c>
      <c r="AY258" s="224">
        <f t="shared" si="191"/>
        <v>8.044674651990924</v>
      </c>
      <c r="AZ258" s="224">
        <f t="shared" si="192"/>
        <v>21.590238142098016</v>
      </c>
      <c r="BA258" s="224">
        <f t="shared" si="193"/>
        <v>19.076634637918911</v>
      </c>
      <c r="BB258" s="224">
        <f t="shared" si="194"/>
        <v>15.856638609828956</v>
      </c>
      <c r="BC258" s="224">
        <f t="shared" si="195"/>
        <v>17.969250480461252</v>
      </c>
      <c r="BD258" s="224">
        <f t="shared" si="196"/>
        <v>56.726907630522085</v>
      </c>
      <c r="BE258" s="224">
        <f t="shared" si="197"/>
        <v>-9.1240875912408814</v>
      </c>
      <c r="BF258" s="224">
        <f t="shared" si="187"/>
        <v>31.968693558097527</v>
      </c>
      <c r="BG258" s="224">
        <f t="shared" si="174"/>
        <v>9.3584686527672289</v>
      </c>
      <c r="BH258" s="182">
        <f t="shared" si="169"/>
        <v>12.871482884318022</v>
      </c>
    </row>
    <row r="259" spans="1:60" ht="11.25" customHeight="1" x14ac:dyDescent="0.2">
      <c r="A259" s="114" t="s">
        <v>1886</v>
      </c>
      <c r="B259" s="97" t="s">
        <v>854</v>
      </c>
      <c r="C259" s="215">
        <v>1.52</v>
      </c>
      <c r="D259" s="216">
        <v>1.44</v>
      </c>
      <c r="E259" s="216">
        <v>1.36</v>
      </c>
      <c r="F259" s="216">
        <v>1.28</v>
      </c>
      <c r="G259" s="216">
        <v>1.1599999999999999</v>
      </c>
      <c r="H259" s="216">
        <v>1.03</v>
      </c>
      <c r="I259" s="216">
        <v>0.99</v>
      </c>
      <c r="J259" s="217">
        <v>0.95</v>
      </c>
      <c r="K259" s="217">
        <v>0.91</v>
      </c>
      <c r="L259" s="216">
        <v>0.87</v>
      </c>
      <c r="M259" s="216">
        <v>0.83</v>
      </c>
      <c r="N259" s="216">
        <v>0.78</v>
      </c>
      <c r="O259" s="216">
        <v>0.72</v>
      </c>
      <c r="P259" s="226"/>
      <c r="Q259" s="216">
        <v>0.54</v>
      </c>
      <c r="R259" s="232">
        <v>0.39124199999999998</v>
      </c>
      <c r="S259" s="226"/>
      <c r="T259" s="260">
        <v>0.29389999999999999</v>
      </c>
      <c r="U259" s="260">
        <v>0.25180000000000002</v>
      </c>
      <c r="V259" s="229">
        <v>0</v>
      </c>
      <c r="W259" s="229">
        <v>0</v>
      </c>
      <c r="X259" s="229">
        <v>0</v>
      </c>
      <c r="Y259" s="229">
        <v>0</v>
      </c>
      <c r="Z259" s="229">
        <v>0</v>
      </c>
      <c r="AA259" s="229">
        <v>0</v>
      </c>
      <c r="AB259" s="229">
        <v>0</v>
      </c>
      <c r="AC259" s="229">
        <v>0</v>
      </c>
      <c r="AD259" s="229">
        <v>0</v>
      </c>
      <c r="AE259" s="229">
        <v>0</v>
      </c>
      <c r="AF259" s="223">
        <f t="shared" si="170"/>
        <v>15.316941999999999</v>
      </c>
      <c r="AG259" s="224">
        <f t="shared" si="175"/>
        <v>5.555555555555558</v>
      </c>
      <c r="AH259" s="224">
        <f t="shared" si="176"/>
        <v>5.8823529411764497</v>
      </c>
      <c r="AI259" s="224">
        <f t="shared" si="177"/>
        <v>6.25</v>
      </c>
      <c r="AJ259" s="224">
        <f t="shared" si="178"/>
        <v>10.344827586206918</v>
      </c>
      <c r="AK259" s="224">
        <f t="shared" si="179"/>
        <v>12.621359223300965</v>
      </c>
      <c r="AL259" s="224">
        <f t="shared" si="180"/>
        <v>4.0404040404040442</v>
      </c>
      <c r="AM259" s="224">
        <f t="shared" si="181"/>
        <v>4.2105263157894868</v>
      </c>
      <c r="AN259" s="224">
        <f t="shared" si="182"/>
        <v>4.39560439560438</v>
      </c>
      <c r="AO259" s="224">
        <f t="shared" si="183"/>
        <v>4.5977011494252817</v>
      </c>
      <c r="AP259" s="224">
        <f t="shared" si="184"/>
        <v>4.8192771084337505</v>
      </c>
      <c r="AQ259" s="224">
        <f t="shared" si="186"/>
        <v>6.4102564102564097</v>
      </c>
      <c r="AR259" s="224">
        <f t="shared" si="185"/>
        <v>8.3333333333333481</v>
      </c>
      <c r="AS259" s="224">
        <f t="shared" si="171"/>
        <v>33.333333333333329</v>
      </c>
      <c r="AT259" s="224">
        <f t="shared" si="172"/>
        <v>38.021991503979649</v>
      </c>
      <c r="AU259" s="224">
        <f t="shared" si="173"/>
        <v>33.120789384144267</v>
      </c>
      <c r="AV259" s="224">
        <f t="shared" si="188"/>
        <v>16.719618745035735</v>
      </c>
      <c r="AW259" s="224" t="str">
        <f t="shared" si="189"/>
        <v>n/a</v>
      </c>
      <c r="AX259" s="224" t="str">
        <f t="shared" si="190"/>
        <v>n/a</v>
      </c>
      <c r="AY259" s="224" t="str">
        <f t="shared" si="191"/>
        <v>n/a</v>
      </c>
      <c r="AZ259" s="224" t="str">
        <f t="shared" si="192"/>
        <v>n/a</v>
      </c>
      <c r="BA259" s="224" t="str">
        <f t="shared" si="193"/>
        <v>n/a</v>
      </c>
      <c r="BB259" s="224" t="str">
        <f t="shared" si="194"/>
        <v>n/a</v>
      </c>
      <c r="BC259" s="224" t="str">
        <f t="shared" si="195"/>
        <v>n/a</v>
      </c>
      <c r="BD259" s="224" t="str">
        <f t="shared" si="196"/>
        <v>n/a</v>
      </c>
      <c r="BE259" s="224" t="str">
        <f t="shared" si="197"/>
        <v>n/a</v>
      </c>
      <c r="BF259" s="224" t="str">
        <f t="shared" si="187"/>
        <v>n/a</v>
      </c>
      <c r="BG259" s="224">
        <f t="shared" si="174"/>
        <v>12.416058189123724</v>
      </c>
      <c r="BH259" s="182">
        <f t="shared" si="169"/>
        <v>11.678747273885705</v>
      </c>
    </row>
    <row r="260" spans="1:60" ht="11.25" customHeight="1" x14ac:dyDescent="0.2">
      <c r="A260" s="116" t="s">
        <v>1477</v>
      </c>
      <c r="B260" s="127" t="s">
        <v>1478</v>
      </c>
      <c r="C260" s="36">
        <v>0.55000000000000004</v>
      </c>
      <c r="D260" s="181">
        <v>0.53</v>
      </c>
      <c r="E260" s="181">
        <v>0.51</v>
      </c>
      <c r="F260" s="181">
        <v>0.49</v>
      </c>
      <c r="G260" s="181">
        <v>0.47</v>
      </c>
      <c r="H260" s="238">
        <v>0.46</v>
      </c>
      <c r="I260" s="202">
        <v>0.46</v>
      </c>
      <c r="J260" s="254">
        <v>0</v>
      </c>
      <c r="K260" s="254">
        <v>0</v>
      </c>
      <c r="L260" s="231">
        <v>0</v>
      </c>
      <c r="M260" s="231">
        <v>0</v>
      </c>
      <c r="N260" s="231">
        <v>0</v>
      </c>
      <c r="O260" s="231">
        <v>0</v>
      </c>
      <c r="P260" s="237"/>
      <c r="Q260" s="231">
        <v>0</v>
      </c>
      <c r="R260" s="227">
        <v>0</v>
      </c>
      <c r="S260" s="237"/>
      <c r="T260" s="266">
        <v>0</v>
      </c>
      <c r="U260" s="266">
        <v>0</v>
      </c>
      <c r="V260" s="229">
        <v>0</v>
      </c>
      <c r="W260" s="229">
        <v>0</v>
      </c>
      <c r="X260" s="229">
        <v>0</v>
      </c>
      <c r="Y260" s="229">
        <v>0</v>
      </c>
      <c r="Z260" s="229">
        <v>0</v>
      </c>
      <c r="AA260" s="229">
        <v>0</v>
      </c>
      <c r="AB260" s="229">
        <v>0</v>
      </c>
      <c r="AC260" s="229">
        <v>0</v>
      </c>
      <c r="AD260" s="229">
        <v>0</v>
      </c>
      <c r="AE260" s="229">
        <v>0</v>
      </c>
      <c r="AF260" s="223">
        <f t="shared" si="170"/>
        <v>3.4699999999999998</v>
      </c>
      <c r="AG260" s="224">
        <f t="shared" si="175"/>
        <v>3.7735849056603765</v>
      </c>
      <c r="AH260" s="224">
        <f t="shared" si="176"/>
        <v>3.9215686274509887</v>
      </c>
      <c r="AI260" s="224">
        <f t="shared" si="177"/>
        <v>4.081632653061229</v>
      </c>
      <c r="AJ260" s="224">
        <f t="shared" si="178"/>
        <v>4.2553191489361764</v>
      </c>
      <c r="AK260" s="224">
        <f t="shared" si="179"/>
        <v>2.1739130434782483</v>
      </c>
      <c r="AL260" s="224">
        <f t="shared" si="180"/>
        <v>0</v>
      </c>
      <c r="AM260" s="224" t="str">
        <f t="shared" si="181"/>
        <v>n/a</v>
      </c>
      <c r="AN260" s="224" t="str">
        <f t="shared" si="182"/>
        <v>n/a</v>
      </c>
      <c r="AO260" s="224" t="str">
        <f t="shared" si="183"/>
        <v>n/a</v>
      </c>
      <c r="AP260" s="224" t="str">
        <f t="shared" si="184"/>
        <v>n/a</v>
      </c>
      <c r="AQ260" s="224" t="str">
        <f t="shared" si="186"/>
        <v>n/a</v>
      </c>
      <c r="AR260" s="224" t="str">
        <f t="shared" si="185"/>
        <v>n/a</v>
      </c>
      <c r="AS260" s="224" t="str">
        <f t="shared" si="171"/>
        <v>n/a</v>
      </c>
      <c r="AT260" s="224" t="str">
        <f t="shared" si="172"/>
        <v>n/a</v>
      </c>
      <c r="AU260" s="224" t="str">
        <f t="shared" si="173"/>
        <v>n/a</v>
      </c>
      <c r="AV260" s="224" t="str">
        <f t="shared" si="188"/>
        <v>n/a</v>
      </c>
      <c r="AW260" s="224" t="str">
        <f t="shared" si="189"/>
        <v>n/a</v>
      </c>
      <c r="AX260" s="224" t="str">
        <f t="shared" si="190"/>
        <v>n/a</v>
      </c>
      <c r="AY260" s="224" t="str">
        <f t="shared" si="191"/>
        <v>n/a</v>
      </c>
      <c r="AZ260" s="224" t="str">
        <f t="shared" si="192"/>
        <v>n/a</v>
      </c>
      <c r="BA260" s="224" t="str">
        <f t="shared" si="193"/>
        <v>n/a</v>
      </c>
      <c r="BB260" s="224" t="str">
        <f t="shared" si="194"/>
        <v>n/a</v>
      </c>
      <c r="BC260" s="224" t="str">
        <f t="shared" si="195"/>
        <v>n/a</v>
      </c>
      <c r="BD260" s="224" t="str">
        <f t="shared" si="196"/>
        <v>n/a</v>
      </c>
      <c r="BE260" s="224" t="str">
        <f t="shared" si="197"/>
        <v>n/a</v>
      </c>
      <c r="BF260" s="224" t="str">
        <f t="shared" si="187"/>
        <v>n/a</v>
      </c>
      <c r="BG260" s="224">
        <f t="shared" si="174"/>
        <v>3.0343363964311698</v>
      </c>
      <c r="BH260" s="182">
        <f t="shared" ref="BH260:BH322" si="198">STDEV(AG260:BF260)</f>
        <v>1.6654623042409398</v>
      </c>
    </row>
    <row r="261" spans="1:60" ht="11.25" customHeight="1" x14ac:dyDescent="0.2">
      <c r="A261" s="123" t="s">
        <v>1887</v>
      </c>
      <c r="B261" s="127" t="s">
        <v>857</v>
      </c>
      <c r="C261" s="36">
        <v>1.7050000000000001</v>
      </c>
      <c r="D261" s="181">
        <v>1.43</v>
      </c>
      <c r="E261" s="181">
        <v>1.2549999999999999</v>
      </c>
      <c r="F261" s="181">
        <v>1.155</v>
      </c>
      <c r="G261" s="181">
        <v>1.06</v>
      </c>
      <c r="H261" s="181">
        <v>0.98</v>
      </c>
      <c r="I261" s="181">
        <v>0.90749999999999997</v>
      </c>
      <c r="J261" s="217">
        <v>0.86399999999999999</v>
      </c>
      <c r="K261" s="253">
        <v>0.82</v>
      </c>
      <c r="L261" s="218">
        <v>0.69699999999999995</v>
      </c>
      <c r="M261" s="218">
        <v>0.48299999999999998</v>
      </c>
      <c r="N261" s="218">
        <v>0.39100000000000001</v>
      </c>
      <c r="O261" s="218">
        <v>8.5000000000000006E-2</v>
      </c>
      <c r="P261" s="219"/>
      <c r="Q261" s="255">
        <v>0</v>
      </c>
      <c r="R261" s="220">
        <v>0</v>
      </c>
      <c r="S261" s="219"/>
      <c r="T261" s="283">
        <v>0</v>
      </c>
      <c r="U261" s="283">
        <v>0.25</v>
      </c>
      <c r="V261" s="247">
        <v>2.88</v>
      </c>
      <c r="W261" s="247">
        <v>2.84</v>
      </c>
      <c r="X261" s="247">
        <v>2.8</v>
      </c>
      <c r="Y261" s="222">
        <v>2.78</v>
      </c>
      <c r="Z261" s="222">
        <v>2.78</v>
      </c>
      <c r="AA261" s="247">
        <v>2.78</v>
      </c>
      <c r="AB261" s="247">
        <v>2.72</v>
      </c>
      <c r="AC261" s="247">
        <v>2.6320000000000001</v>
      </c>
      <c r="AD261" s="247">
        <v>2.48</v>
      </c>
      <c r="AE261" s="247">
        <v>2.4</v>
      </c>
      <c r="AF261" s="223">
        <f t="shared" si="170"/>
        <v>39.174500000000002</v>
      </c>
      <c r="AG261" s="224">
        <f t="shared" si="175"/>
        <v>19.230769230769251</v>
      </c>
      <c r="AH261" s="224">
        <f t="shared" si="176"/>
        <v>13.94422310756973</v>
      </c>
      <c r="AI261" s="224">
        <f t="shared" si="177"/>
        <v>8.6580086580086544</v>
      </c>
      <c r="AJ261" s="224">
        <f t="shared" si="178"/>
        <v>8.9622641509433887</v>
      </c>
      <c r="AK261" s="224">
        <f t="shared" si="179"/>
        <v>8.163265306122458</v>
      </c>
      <c r="AL261" s="224">
        <f t="shared" si="180"/>
        <v>7.9889807162534465</v>
      </c>
      <c r="AM261" s="224">
        <f t="shared" si="181"/>
        <v>5.0347222222222099</v>
      </c>
      <c r="AN261" s="224">
        <f t="shared" si="182"/>
        <v>5.3658536585365901</v>
      </c>
      <c r="AO261" s="224">
        <f t="shared" si="183"/>
        <v>17.647058823529417</v>
      </c>
      <c r="AP261" s="224">
        <f t="shared" si="184"/>
        <v>44.306418219461683</v>
      </c>
      <c r="AQ261" s="224">
        <f t="shared" si="186"/>
        <v>23.529411764705866</v>
      </c>
      <c r="AR261" s="224">
        <f t="shared" si="185"/>
        <v>359.99999999999994</v>
      </c>
      <c r="AS261" s="224" t="str">
        <f t="shared" si="171"/>
        <v>n/a</v>
      </c>
      <c r="AT261" s="224" t="str">
        <f t="shared" si="172"/>
        <v>n/a</v>
      </c>
      <c r="AU261" s="224" t="str">
        <f t="shared" si="173"/>
        <v>n/a</v>
      </c>
      <c r="AV261" s="224">
        <f t="shared" si="188"/>
        <v>-100</v>
      </c>
      <c r="AW261" s="224">
        <f t="shared" si="189"/>
        <v>-91.319444444444443</v>
      </c>
      <c r="AX261" s="224">
        <f t="shared" si="190"/>
        <v>1.4084507042253502</v>
      </c>
      <c r="AY261" s="224">
        <f t="shared" si="191"/>
        <v>1.4285714285714235</v>
      </c>
      <c r="AZ261" s="224">
        <f t="shared" si="192"/>
        <v>0.7194244604316502</v>
      </c>
      <c r="BA261" s="224">
        <f t="shared" si="193"/>
        <v>0</v>
      </c>
      <c r="BB261" s="224">
        <f t="shared" si="194"/>
        <v>0</v>
      </c>
      <c r="BC261" s="224">
        <f t="shared" si="195"/>
        <v>2.2058823529411686</v>
      </c>
      <c r="BD261" s="224">
        <f t="shared" si="196"/>
        <v>3.3434650455927084</v>
      </c>
      <c r="BE261" s="224">
        <f t="shared" si="197"/>
        <v>6.1290322580645151</v>
      </c>
      <c r="BF261" s="224">
        <f t="shared" si="187"/>
        <v>3.3333333333333437</v>
      </c>
      <c r="BG261" s="224">
        <f t="shared" si="174"/>
        <v>15.220856130297321</v>
      </c>
      <c r="BH261" s="182">
        <f t="shared" si="198"/>
        <v>81.578810898712476</v>
      </c>
    </row>
    <row r="262" spans="1:60" ht="11.25" customHeight="1" x14ac:dyDescent="0.2">
      <c r="A262" s="123" t="s">
        <v>1888</v>
      </c>
      <c r="B262" s="127" t="s">
        <v>859</v>
      </c>
      <c r="C262" s="36">
        <v>1.43</v>
      </c>
      <c r="D262" s="181">
        <v>1.39</v>
      </c>
      <c r="E262" s="181">
        <v>1.34</v>
      </c>
      <c r="F262" s="181">
        <v>1.25</v>
      </c>
      <c r="G262" s="181">
        <v>1.1299999999999999</v>
      </c>
      <c r="H262" s="181">
        <v>1.04</v>
      </c>
      <c r="I262" s="181">
        <v>1</v>
      </c>
      <c r="J262" s="217">
        <v>0.84</v>
      </c>
      <c r="K262" s="217">
        <v>0.69</v>
      </c>
      <c r="L262" s="216">
        <v>0.54</v>
      </c>
      <c r="M262" s="216">
        <v>0.41</v>
      </c>
      <c r="N262" s="216">
        <v>0.28999999999999998</v>
      </c>
      <c r="O262" s="216">
        <v>0.18</v>
      </c>
      <c r="P262" s="216"/>
      <c r="Q262" s="216">
        <v>0.1</v>
      </c>
      <c r="R262" s="232">
        <v>0.04</v>
      </c>
      <c r="S262" s="216"/>
      <c r="T262" s="260">
        <v>0.04</v>
      </c>
      <c r="U262" s="260">
        <v>0.47</v>
      </c>
      <c r="V262" s="202">
        <v>0.92</v>
      </c>
      <c r="W262" s="202">
        <v>0.92</v>
      </c>
      <c r="X262" s="202">
        <v>0.92</v>
      </c>
      <c r="Y262" s="202">
        <v>0.92</v>
      </c>
      <c r="Z262" s="202">
        <v>0.92</v>
      </c>
      <c r="AA262" s="202">
        <v>0.89810000000000001</v>
      </c>
      <c r="AB262" s="202">
        <v>0.85533999999999999</v>
      </c>
      <c r="AC262" s="202">
        <v>0.81459999999999999</v>
      </c>
      <c r="AD262" s="202">
        <v>0.77744000000000002</v>
      </c>
      <c r="AE262" s="202">
        <v>0.72562000000000004</v>
      </c>
      <c r="AF262" s="223">
        <f t="shared" si="170"/>
        <v>20.851099999999995</v>
      </c>
      <c r="AG262" s="224">
        <f t="shared" si="175"/>
        <v>2.877697841726623</v>
      </c>
      <c r="AH262" s="224">
        <f t="shared" si="176"/>
        <v>3.731343283582067</v>
      </c>
      <c r="AI262" s="224">
        <f t="shared" si="177"/>
        <v>7.2000000000000064</v>
      </c>
      <c r="AJ262" s="224">
        <f t="shared" si="178"/>
        <v>10.619469026548689</v>
      </c>
      <c r="AK262" s="224">
        <f t="shared" si="179"/>
        <v>8.6538461538461462</v>
      </c>
      <c r="AL262" s="224">
        <f t="shared" si="180"/>
        <v>4.0000000000000036</v>
      </c>
      <c r="AM262" s="224">
        <f t="shared" si="181"/>
        <v>19.047619047619047</v>
      </c>
      <c r="AN262" s="224">
        <f t="shared" si="182"/>
        <v>21.739130434782616</v>
      </c>
      <c r="AO262" s="224">
        <f t="shared" si="183"/>
        <v>27.777777777777768</v>
      </c>
      <c r="AP262" s="224">
        <f t="shared" si="184"/>
        <v>31.707317073170739</v>
      </c>
      <c r="AQ262" s="224">
        <f t="shared" si="186"/>
        <v>41.37931034482758</v>
      </c>
      <c r="AR262" s="224">
        <f t="shared" si="185"/>
        <v>61.111111111111114</v>
      </c>
      <c r="AS262" s="224">
        <f t="shared" si="171"/>
        <v>79.999999999999986</v>
      </c>
      <c r="AT262" s="224">
        <f t="shared" si="172"/>
        <v>150</v>
      </c>
      <c r="AU262" s="224">
        <f t="shared" si="173"/>
        <v>0</v>
      </c>
      <c r="AV262" s="224">
        <f t="shared" si="188"/>
        <v>-91.489361702127653</v>
      </c>
      <c r="AW262" s="224">
        <f t="shared" si="189"/>
        <v>-48.913043478260875</v>
      </c>
      <c r="AX262" s="224">
        <f t="shared" si="190"/>
        <v>0</v>
      </c>
      <c r="AY262" s="224">
        <f t="shared" si="191"/>
        <v>0</v>
      </c>
      <c r="AZ262" s="224">
        <f t="shared" si="192"/>
        <v>0</v>
      </c>
      <c r="BA262" s="224">
        <f t="shared" si="193"/>
        <v>0</v>
      </c>
      <c r="BB262" s="224">
        <f t="shared" si="194"/>
        <v>2.4384812381694765</v>
      </c>
      <c r="BC262" s="224">
        <f t="shared" si="195"/>
        <v>4.9991816119905552</v>
      </c>
      <c r="BD262" s="224">
        <f t="shared" si="196"/>
        <v>5.00122759636632</v>
      </c>
      <c r="BE262" s="224">
        <f t="shared" si="197"/>
        <v>4.7797900802634352</v>
      </c>
      <c r="BF262" s="224">
        <f t="shared" si="187"/>
        <v>7.1414790110526205</v>
      </c>
      <c r="BG262" s="224">
        <f t="shared" si="174"/>
        <v>13.607783709709471</v>
      </c>
      <c r="BH262" s="182">
        <f t="shared" si="198"/>
        <v>41.624513094896038</v>
      </c>
    </row>
    <row r="263" spans="1:60" ht="11.25" customHeight="1" x14ac:dyDescent="0.2">
      <c r="A263" s="55" t="s">
        <v>1889</v>
      </c>
      <c r="B263" s="127" t="s">
        <v>322</v>
      </c>
      <c r="C263" s="36">
        <v>4.43</v>
      </c>
      <c r="D263" s="181">
        <v>4.37</v>
      </c>
      <c r="E263" s="181">
        <v>4.33</v>
      </c>
      <c r="F263" s="181">
        <v>4.29</v>
      </c>
      <c r="G263" s="181">
        <v>4.25</v>
      </c>
      <c r="H263" s="181">
        <v>4.21</v>
      </c>
      <c r="I263" s="181">
        <v>4.1100000000000003</v>
      </c>
      <c r="J263" s="217">
        <v>4.0199999999999996</v>
      </c>
      <c r="K263" s="217">
        <v>3.94</v>
      </c>
      <c r="L263" s="216">
        <v>3.8</v>
      </c>
      <c r="M263" s="216">
        <v>3.55</v>
      </c>
      <c r="N263" s="216">
        <v>3.21</v>
      </c>
      <c r="O263" s="216">
        <v>2.97</v>
      </c>
      <c r="P263" s="226"/>
      <c r="Q263" s="216">
        <v>2.8</v>
      </c>
      <c r="R263" s="232">
        <v>2.7</v>
      </c>
      <c r="S263" s="226"/>
      <c r="T263" s="260">
        <v>2.65</v>
      </c>
      <c r="U263" s="260">
        <v>2.61</v>
      </c>
      <c r="V263" s="202">
        <v>2.48</v>
      </c>
      <c r="W263" s="202">
        <v>2.335</v>
      </c>
      <c r="X263" s="202">
        <v>2.2400000000000002</v>
      </c>
      <c r="Y263" s="202">
        <v>2.12</v>
      </c>
      <c r="Z263" s="202">
        <v>1.9750000000000001</v>
      </c>
      <c r="AA263" s="202">
        <v>1.9450000000000001</v>
      </c>
      <c r="AB263" s="202">
        <v>1.925</v>
      </c>
      <c r="AC263" s="202">
        <v>1.89</v>
      </c>
      <c r="AD263" s="202">
        <v>1.82</v>
      </c>
      <c r="AE263" s="202">
        <v>1.77</v>
      </c>
      <c r="AF263" s="223">
        <f t="shared" ref="AF263:AF326" si="199">SUM(C263:AE263)</f>
        <v>82.739999999999966</v>
      </c>
      <c r="AG263" s="224">
        <f t="shared" si="175"/>
        <v>1.3729977116704761</v>
      </c>
      <c r="AH263" s="224">
        <f t="shared" si="176"/>
        <v>0.92378752886836946</v>
      </c>
      <c r="AI263" s="224">
        <f t="shared" si="177"/>
        <v>0.93240093240092303</v>
      </c>
      <c r="AJ263" s="224">
        <f t="shared" si="178"/>
        <v>0.94117647058824527</v>
      </c>
      <c r="AK263" s="224">
        <f t="shared" si="179"/>
        <v>0.95011876484560887</v>
      </c>
      <c r="AL263" s="224">
        <f t="shared" si="180"/>
        <v>2.4330900243308973</v>
      </c>
      <c r="AM263" s="224">
        <f t="shared" si="181"/>
        <v>2.2388059701492713</v>
      </c>
      <c r="AN263" s="224">
        <f t="shared" si="182"/>
        <v>2.0304568527918621</v>
      </c>
      <c r="AO263" s="224">
        <f t="shared" si="183"/>
        <v>3.6842105263158009</v>
      </c>
      <c r="AP263" s="224">
        <f t="shared" si="184"/>
        <v>7.0422535211267512</v>
      </c>
      <c r="AQ263" s="224">
        <f t="shared" si="186"/>
        <v>10.59190031152648</v>
      </c>
      <c r="AR263" s="224">
        <f t="shared" si="185"/>
        <v>8.0808080808080653</v>
      </c>
      <c r="AS263" s="224">
        <f t="shared" ref="AS263:AS326" si="200">IF(ISERROR((O263/Q263-1)*100),"n/a",(O263/Q263-1)*100)</f>
        <v>6.0714285714285943</v>
      </c>
      <c r="AT263" s="224">
        <f t="shared" ref="AT263:AT326" si="201">IF(ISERROR((Q263/R263-1)*100),"n/a",(Q263/R263-1)*100)</f>
        <v>3.7037037037036979</v>
      </c>
      <c r="AU263" s="224">
        <f t="shared" ref="AU263:AU326" si="202">IF(ISERROR((R263/T263-1)*100),"n/a",(R263/T263-1)*100)</f>
        <v>1.8867924528301883</v>
      </c>
      <c r="AV263" s="224">
        <f t="shared" si="188"/>
        <v>1.5325670498084198</v>
      </c>
      <c r="AW263" s="224">
        <f t="shared" si="189"/>
        <v>5.2419354838709742</v>
      </c>
      <c r="AX263" s="224">
        <f t="shared" si="190"/>
        <v>6.2098501070663836</v>
      </c>
      <c r="AY263" s="224">
        <f t="shared" si="191"/>
        <v>4.2410714285714191</v>
      </c>
      <c r="AZ263" s="224">
        <f t="shared" si="192"/>
        <v>5.6603773584905648</v>
      </c>
      <c r="BA263" s="224">
        <f t="shared" si="193"/>
        <v>7.3417721518987289</v>
      </c>
      <c r="BB263" s="224">
        <f t="shared" si="194"/>
        <v>1.5424164524421524</v>
      </c>
      <c r="BC263" s="224">
        <f t="shared" si="195"/>
        <v>1.0389610389610393</v>
      </c>
      <c r="BD263" s="224">
        <f t="shared" si="196"/>
        <v>1.8518518518518601</v>
      </c>
      <c r="BE263" s="224">
        <f t="shared" si="197"/>
        <v>3.8461538461538325</v>
      </c>
      <c r="BF263" s="224">
        <f t="shared" si="187"/>
        <v>2.8248587570621542</v>
      </c>
      <c r="BG263" s="224">
        <f t="shared" ref="BG263:BG326" si="203">AVERAGE(AG263:BF263)</f>
        <v>3.6236825749831829</v>
      </c>
      <c r="BH263" s="182">
        <f t="shared" si="198"/>
        <v>2.6519067124067681</v>
      </c>
    </row>
    <row r="264" spans="1:60" ht="11.25" customHeight="1" x14ac:dyDescent="0.2">
      <c r="A264" s="123" t="s">
        <v>1890</v>
      </c>
      <c r="B264" s="127" t="s">
        <v>861</v>
      </c>
      <c r="C264" s="36">
        <v>1.1200000000000001</v>
      </c>
      <c r="D264" s="181">
        <v>1.06</v>
      </c>
      <c r="E264" s="181">
        <v>1</v>
      </c>
      <c r="F264" s="181">
        <v>0.8</v>
      </c>
      <c r="G264" s="181">
        <v>0.55500000000000005</v>
      </c>
      <c r="H264" s="181">
        <v>0.42</v>
      </c>
      <c r="I264" s="181">
        <v>0.32500000000000001</v>
      </c>
      <c r="J264" s="217">
        <v>0.26500000000000001</v>
      </c>
      <c r="K264" s="275">
        <v>0.215</v>
      </c>
      <c r="L264" s="241">
        <v>0.185</v>
      </c>
      <c r="M264" s="241">
        <v>0.13500000000000001</v>
      </c>
      <c r="N264" s="241">
        <v>0.115</v>
      </c>
      <c r="O264" s="241">
        <v>7.4999999999999997E-2</v>
      </c>
      <c r="P264" s="249"/>
      <c r="Q264" s="259">
        <v>0</v>
      </c>
      <c r="R264" s="250">
        <v>0</v>
      </c>
      <c r="S264" s="249"/>
      <c r="T264" s="282">
        <v>0</v>
      </c>
      <c r="U264" s="282">
        <v>0</v>
      </c>
      <c r="V264" s="245">
        <v>0</v>
      </c>
      <c r="W264" s="245">
        <v>0</v>
      </c>
      <c r="X264" s="245">
        <v>0</v>
      </c>
      <c r="Y264" s="245">
        <v>0</v>
      </c>
      <c r="Z264" s="245">
        <v>0</v>
      </c>
      <c r="AA264" s="245">
        <v>0</v>
      </c>
      <c r="AB264" s="245">
        <v>0</v>
      </c>
      <c r="AC264" s="245">
        <v>0</v>
      </c>
      <c r="AD264" s="245">
        <v>0</v>
      </c>
      <c r="AE264" s="245">
        <v>0</v>
      </c>
      <c r="AF264" s="223">
        <f t="shared" si="199"/>
        <v>6.27</v>
      </c>
      <c r="AG264" s="224">
        <f t="shared" si="175"/>
        <v>5.6603773584905648</v>
      </c>
      <c r="AH264" s="224">
        <f t="shared" si="176"/>
        <v>6.0000000000000053</v>
      </c>
      <c r="AI264" s="224">
        <f t="shared" si="177"/>
        <v>25</v>
      </c>
      <c r="AJ264" s="224">
        <f t="shared" si="178"/>
        <v>44.144144144144136</v>
      </c>
      <c r="AK264" s="224">
        <f t="shared" si="179"/>
        <v>32.14285714285716</v>
      </c>
      <c r="AL264" s="224">
        <f t="shared" si="180"/>
        <v>29.230769230769216</v>
      </c>
      <c r="AM264" s="224">
        <f t="shared" si="181"/>
        <v>22.641509433962259</v>
      </c>
      <c r="AN264" s="224">
        <f t="shared" si="182"/>
        <v>23.255813953488392</v>
      </c>
      <c r="AO264" s="224">
        <f t="shared" si="183"/>
        <v>16.216216216216207</v>
      </c>
      <c r="AP264" s="224">
        <f t="shared" si="184"/>
        <v>37.037037037037024</v>
      </c>
      <c r="AQ264" s="224">
        <f t="shared" si="186"/>
        <v>17.391304347826097</v>
      </c>
      <c r="AR264" s="224">
        <f t="shared" si="185"/>
        <v>53.333333333333343</v>
      </c>
      <c r="AS264" s="224" t="str">
        <f t="shared" si="200"/>
        <v>n/a</v>
      </c>
      <c r="AT264" s="224" t="str">
        <f t="shared" si="201"/>
        <v>n/a</v>
      </c>
      <c r="AU264" s="224" t="str">
        <f t="shared" si="202"/>
        <v>n/a</v>
      </c>
      <c r="AV264" s="224" t="str">
        <f t="shared" si="188"/>
        <v>n/a</v>
      </c>
      <c r="AW264" s="224" t="str">
        <f t="shared" si="189"/>
        <v>n/a</v>
      </c>
      <c r="AX264" s="224" t="str">
        <f t="shared" si="190"/>
        <v>n/a</v>
      </c>
      <c r="AY264" s="224" t="str">
        <f t="shared" si="191"/>
        <v>n/a</v>
      </c>
      <c r="AZ264" s="224" t="str">
        <f t="shared" si="192"/>
        <v>n/a</v>
      </c>
      <c r="BA264" s="224" t="str">
        <f t="shared" si="193"/>
        <v>n/a</v>
      </c>
      <c r="BB264" s="224" t="str">
        <f t="shared" si="194"/>
        <v>n/a</v>
      </c>
      <c r="BC264" s="224" t="str">
        <f t="shared" si="195"/>
        <v>n/a</v>
      </c>
      <c r="BD264" s="224" t="str">
        <f t="shared" si="196"/>
        <v>n/a</v>
      </c>
      <c r="BE264" s="224" t="str">
        <f t="shared" si="197"/>
        <v>n/a</v>
      </c>
      <c r="BF264" s="224" t="str">
        <f t="shared" si="187"/>
        <v>n/a</v>
      </c>
      <c r="BG264" s="224">
        <f t="shared" si="203"/>
        <v>26.004446849843703</v>
      </c>
      <c r="BH264" s="182">
        <f t="shared" si="198"/>
        <v>14.300832531062646</v>
      </c>
    </row>
    <row r="265" spans="1:60" ht="11.25" customHeight="1" x14ac:dyDescent="0.2">
      <c r="A265" s="55" t="s">
        <v>1891</v>
      </c>
      <c r="B265" s="127" t="s">
        <v>865</v>
      </c>
      <c r="C265" s="36">
        <v>1.075</v>
      </c>
      <c r="D265" s="181">
        <v>0.97499999999999998</v>
      </c>
      <c r="E265" s="181">
        <v>0.87749999999999995</v>
      </c>
      <c r="F265" s="181">
        <v>0.79</v>
      </c>
      <c r="G265" s="181">
        <v>0.71250000000000002</v>
      </c>
      <c r="H265" s="181">
        <v>0.64500000000000002</v>
      </c>
      <c r="I265" s="181">
        <v>0.58499999999999996</v>
      </c>
      <c r="J265" s="217">
        <v>0.52749999999999997</v>
      </c>
      <c r="K265" s="275">
        <v>0.47749999999999998</v>
      </c>
      <c r="L265" s="275">
        <v>0.43</v>
      </c>
      <c r="M265" s="275">
        <v>0.2</v>
      </c>
      <c r="N265" s="259">
        <v>0</v>
      </c>
      <c r="O265" s="259">
        <v>0</v>
      </c>
      <c r="P265" s="249"/>
      <c r="Q265" s="259">
        <v>0</v>
      </c>
      <c r="R265" s="250">
        <v>0</v>
      </c>
      <c r="S265" s="249"/>
      <c r="T265" s="282">
        <v>0</v>
      </c>
      <c r="U265" s="282">
        <v>0</v>
      </c>
      <c r="V265" s="245">
        <v>0</v>
      </c>
      <c r="W265" s="245">
        <v>0</v>
      </c>
      <c r="X265" s="245">
        <v>0</v>
      </c>
      <c r="Y265" s="245">
        <v>0</v>
      </c>
      <c r="Z265" s="245">
        <v>0</v>
      </c>
      <c r="AA265" s="245">
        <v>0</v>
      </c>
      <c r="AB265" s="245">
        <v>0</v>
      </c>
      <c r="AC265" s="245">
        <v>0</v>
      </c>
      <c r="AD265" s="245">
        <v>0</v>
      </c>
      <c r="AE265" s="245">
        <v>0</v>
      </c>
      <c r="AF265" s="223">
        <f t="shared" si="199"/>
        <v>7.294999999999999</v>
      </c>
      <c r="AG265" s="224">
        <f t="shared" si="175"/>
        <v>10.256410256410264</v>
      </c>
      <c r="AH265" s="224">
        <f t="shared" si="176"/>
        <v>11.111111111111116</v>
      </c>
      <c r="AI265" s="224">
        <f t="shared" si="177"/>
        <v>11.075949367088601</v>
      </c>
      <c r="AJ265" s="224">
        <f t="shared" si="178"/>
        <v>10.877192982456151</v>
      </c>
      <c r="AK265" s="224">
        <f t="shared" si="179"/>
        <v>10.465116279069765</v>
      </c>
      <c r="AL265" s="224">
        <f t="shared" si="180"/>
        <v>10.256410256410264</v>
      </c>
      <c r="AM265" s="224">
        <f t="shared" si="181"/>
        <v>10.90047393364928</v>
      </c>
      <c r="AN265" s="224">
        <f t="shared" si="182"/>
        <v>10.471204188481664</v>
      </c>
      <c r="AO265" s="224">
        <f t="shared" si="183"/>
        <v>11.046511627906973</v>
      </c>
      <c r="AP265" s="224">
        <f t="shared" si="184"/>
        <v>114.99999999999999</v>
      </c>
      <c r="AQ265" s="224" t="str">
        <f t="shared" si="186"/>
        <v>n/a</v>
      </c>
      <c r="AR265" s="224" t="str">
        <f t="shared" si="185"/>
        <v>n/a</v>
      </c>
      <c r="AS265" s="224" t="str">
        <f t="shared" si="200"/>
        <v>n/a</v>
      </c>
      <c r="AT265" s="224" t="str">
        <f t="shared" si="201"/>
        <v>n/a</v>
      </c>
      <c r="AU265" s="224" t="str">
        <f t="shared" si="202"/>
        <v>n/a</v>
      </c>
      <c r="AV265" s="224" t="str">
        <f t="shared" si="188"/>
        <v>n/a</v>
      </c>
      <c r="AW265" s="224" t="str">
        <f t="shared" si="189"/>
        <v>n/a</v>
      </c>
      <c r="AX265" s="224" t="str">
        <f t="shared" si="190"/>
        <v>n/a</v>
      </c>
      <c r="AY265" s="224" t="str">
        <f t="shared" si="191"/>
        <v>n/a</v>
      </c>
      <c r="AZ265" s="224" t="str">
        <f t="shared" si="192"/>
        <v>n/a</v>
      </c>
      <c r="BA265" s="224" t="str">
        <f t="shared" si="193"/>
        <v>n/a</v>
      </c>
      <c r="BB265" s="224" t="str">
        <f t="shared" si="194"/>
        <v>n/a</v>
      </c>
      <c r="BC265" s="224" t="str">
        <f t="shared" si="195"/>
        <v>n/a</v>
      </c>
      <c r="BD265" s="224" t="str">
        <f t="shared" si="196"/>
        <v>n/a</v>
      </c>
      <c r="BE265" s="224" t="str">
        <f t="shared" si="197"/>
        <v>n/a</v>
      </c>
      <c r="BF265" s="224" t="str">
        <f t="shared" si="187"/>
        <v>n/a</v>
      </c>
      <c r="BG265" s="224">
        <f t="shared" si="203"/>
        <v>21.146038000258407</v>
      </c>
      <c r="BH265" s="182">
        <f t="shared" si="198"/>
        <v>32.978605809609029</v>
      </c>
    </row>
    <row r="266" spans="1:60" ht="11.25" customHeight="1" x14ac:dyDescent="0.2">
      <c r="A266" s="97" t="s">
        <v>324</v>
      </c>
      <c r="B266" s="97" t="s">
        <v>325</v>
      </c>
      <c r="C266" s="215">
        <v>0.92749999999999999</v>
      </c>
      <c r="D266" s="216">
        <v>0.87250000000000005</v>
      </c>
      <c r="E266" s="216">
        <v>0.80500000000000005</v>
      </c>
      <c r="F266" s="216">
        <v>0.73750000000000004</v>
      </c>
      <c r="G266" s="216">
        <v>0.66500000000000004</v>
      </c>
      <c r="H266" s="216">
        <v>0.64749999999999996</v>
      </c>
      <c r="I266" s="216">
        <v>0.63500000000000001</v>
      </c>
      <c r="J266" s="217">
        <v>0.61499999999999999</v>
      </c>
      <c r="K266" s="223">
        <v>0.59</v>
      </c>
      <c r="L266" s="216">
        <v>0.55000000000000004</v>
      </c>
      <c r="M266" s="216">
        <v>0.51</v>
      </c>
      <c r="N266" s="216">
        <v>0.46</v>
      </c>
      <c r="O266" s="216">
        <v>0.38500000000000001</v>
      </c>
      <c r="P266" s="226"/>
      <c r="Q266" s="216">
        <v>0.33</v>
      </c>
      <c r="R266" s="232">
        <v>0.29499999999999998</v>
      </c>
      <c r="S266" s="226"/>
      <c r="T266" s="260">
        <v>0.27750000000000002</v>
      </c>
      <c r="U266" s="260">
        <v>0.27</v>
      </c>
      <c r="V266" s="202">
        <v>0.26250000000000001</v>
      </c>
      <c r="W266" s="202">
        <v>0.25600000000000001</v>
      </c>
      <c r="X266" s="202">
        <v>0.24879999999999999</v>
      </c>
      <c r="Y266" s="202">
        <v>0.2414</v>
      </c>
      <c r="Z266" s="202">
        <v>0.2288</v>
      </c>
      <c r="AA266" s="202">
        <v>0.22389999999999999</v>
      </c>
      <c r="AB266" s="202">
        <v>0.21879999999999999</v>
      </c>
      <c r="AC266" s="202">
        <v>0.21390000000000001</v>
      </c>
      <c r="AD266" s="202">
        <v>0.20880000000000001</v>
      </c>
      <c r="AE266" s="202">
        <v>0.2039</v>
      </c>
      <c r="AF266" s="223">
        <f t="shared" si="199"/>
        <v>11.879300000000001</v>
      </c>
      <c r="AG266" s="224">
        <f t="shared" si="175"/>
        <v>6.3037249283667496</v>
      </c>
      <c r="AH266" s="224">
        <f t="shared" si="176"/>
        <v>8.3850931677018625</v>
      </c>
      <c r="AI266" s="224">
        <f t="shared" si="177"/>
        <v>9.1525423728813671</v>
      </c>
      <c r="AJ266" s="224">
        <f t="shared" si="178"/>
        <v>10.902255639097746</v>
      </c>
      <c r="AK266" s="224">
        <f t="shared" si="179"/>
        <v>2.7027027027027195</v>
      </c>
      <c r="AL266" s="224">
        <f t="shared" si="180"/>
        <v>1.9685039370078705</v>
      </c>
      <c r="AM266" s="224">
        <f t="shared" si="181"/>
        <v>3.2520325203251987</v>
      </c>
      <c r="AN266" s="224">
        <f t="shared" si="182"/>
        <v>4.2372881355932313</v>
      </c>
      <c r="AO266" s="224">
        <f t="shared" si="183"/>
        <v>7.2727272727272529</v>
      </c>
      <c r="AP266" s="224">
        <f t="shared" si="184"/>
        <v>7.8431372549019773</v>
      </c>
      <c r="AQ266" s="224">
        <f t="shared" si="186"/>
        <v>10.869565217391308</v>
      </c>
      <c r="AR266" s="224">
        <f t="shared" si="185"/>
        <v>19.480519480519476</v>
      </c>
      <c r="AS266" s="224">
        <f t="shared" si="200"/>
        <v>16.666666666666675</v>
      </c>
      <c r="AT266" s="224">
        <f t="shared" si="201"/>
        <v>11.86440677966103</v>
      </c>
      <c r="AU266" s="224">
        <f t="shared" si="202"/>
        <v>6.3063063063062863</v>
      </c>
      <c r="AV266" s="224">
        <f t="shared" si="188"/>
        <v>2.7777777777777901</v>
      </c>
      <c r="AW266" s="224">
        <f t="shared" si="189"/>
        <v>2.8571428571428692</v>
      </c>
      <c r="AX266" s="224">
        <f t="shared" si="190"/>
        <v>2.5390625</v>
      </c>
      <c r="AY266" s="224">
        <f t="shared" si="191"/>
        <v>2.893890675241173</v>
      </c>
      <c r="AZ266" s="224">
        <f t="shared" si="192"/>
        <v>3.0654515327257714</v>
      </c>
      <c r="BA266" s="224">
        <f t="shared" si="193"/>
        <v>5.5069930069929995</v>
      </c>
      <c r="BB266" s="224">
        <f t="shared" si="194"/>
        <v>2.188476998660116</v>
      </c>
      <c r="BC266" s="224">
        <f t="shared" si="195"/>
        <v>2.3308957952467901</v>
      </c>
      <c r="BD266" s="224">
        <f t="shared" si="196"/>
        <v>2.2907900888265553</v>
      </c>
      <c r="BE266" s="224">
        <f t="shared" si="197"/>
        <v>2.4425287356321768</v>
      </c>
      <c r="BF266" s="224">
        <f t="shared" si="187"/>
        <v>2.4031387935262494</v>
      </c>
      <c r="BG266" s="224">
        <f t="shared" si="203"/>
        <v>6.0962931209085847</v>
      </c>
      <c r="BH266" s="182">
        <f t="shared" si="198"/>
        <v>4.7078368389499783</v>
      </c>
    </row>
    <row r="267" spans="1:60" ht="11.25" customHeight="1" x14ac:dyDescent="0.2">
      <c r="A267" s="240" t="s">
        <v>1892</v>
      </c>
      <c r="B267" s="240" t="s">
        <v>869</v>
      </c>
      <c r="C267" s="215">
        <v>0.72</v>
      </c>
      <c r="D267" s="216">
        <v>0.68</v>
      </c>
      <c r="E267" s="216">
        <v>0.62</v>
      </c>
      <c r="F267" s="216">
        <v>0.59</v>
      </c>
      <c r="G267" s="216">
        <v>0.55000000000000004</v>
      </c>
      <c r="H267" s="216">
        <v>0.52</v>
      </c>
      <c r="I267" s="216">
        <v>0.51</v>
      </c>
      <c r="J267" s="217">
        <v>0.47</v>
      </c>
      <c r="K267" s="235">
        <v>0.43</v>
      </c>
      <c r="L267" s="217">
        <v>0.39</v>
      </c>
      <c r="M267" s="217">
        <v>0.35</v>
      </c>
      <c r="N267" s="254">
        <v>0.32</v>
      </c>
      <c r="O267" s="217">
        <v>0.32</v>
      </c>
      <c r="P267" s="709" t="s">
        <v>1740</v>
      </c>
      <c r="Q267" s="217">
        <v>0.28000000000000003</v>
      </c>
      <c r="R267" s="223">
        <v>0.17</v>
      </c>
      <c r="S267" s="217"/>
      <c r="T267" s="261">
        <v>0.12</v>
      </c>
      <c r="U267" s="261">
        <v>0.26</v>
      </c>
      <c r="V267" s="202">
        <v>0.6</v>
      </c>
      <c r="W267" s="202">
        <v>0.59499999999999997</v>
      </c>
      <c r="X267" s="202">
        <v>0.58499999999999996</v>
      </c>
      <c r="Y267" s="202">
        <v>0.55400000000000005</v>
      </c>
      <c r="Z267" s="202">
        <v>0.52</v>
      </c>
      <c r="AA267" s="202">
        <v>0.496</v>
      </c>
      <c r="AB267" s="202">
        <v>0.45750000000000002</v>
      </c>
      <c r="AC267" s="202">
        <v>0.4224</v>
      </c>
      <c r="AD267" s="202">
        <v>0.39679999999999999</v>
      </c>
      <c r="AE267" s="202">
        <v>0.38400000000000001</v>
      </c>
      <c r="AF267" s="223">
        <f t="shared" si="199"/>
        <v>12.310699999999999</v>
      </c>
      <c r="AG267" s="224">
        <f t="shared" si="175"/>
        <v>5.8823529411764497</v>
      </c>
      <c r="AH267" s="224">
        <f t="shared" si="176"/>
        <v>9.6774193548387224</v>
      </c>
      <c r="AI267" s="224">
        <f t="shared" si="177"/>
        <v>5.0847457627118731</v>
      </c>
      <c r="AJ267" s="224">
        <f t="shared" si="178"/>
        <v>7.2727272727272529</v>
      </c>
      <c r="AK267" s="224">
        <f t="shared" si="179"/>
        <v>5.7692307692307709</v>
      </c>
      <c r="AL267" s="224">
        <f t="shared" si="180"/>
        <v>1.9607843137254832</v>
      </c>
      <c r="AM267" s="224">
        <f t="shared" si="181"/>
        <v>8.5106382978723527</v>
      </c>
      <c r="AN267" s="224">
        <f t="shared" si="182"/>
        <v>9.302325581395344</v>
      </c>
      <c r="AO267" s="224">
        <f t="shared" si="183"/>
        <v>10.256410256410241</v>
      </c>
      <c r="AP267" s="224">
        <f t="shared" si="184"/>
        <v>11.428571428571432</v>
      </c>
      <c r="AQ267" s="224">
        <f t="shared" si="186"/>
        <v>9.375</v>
      </c>
      <c r="AR267" s="224">
        <f t="shared" si="185"/>
        <v>0</v>
      </c>
      <c r="AS267" s="224">
        <f t="shared" si="200"/>
        <v>14.285714285714279</v>
      </c>
      <c r="AT267" s="224">
        <f t="shared" si="201"/>
        <v>64.705882352941188</v>
      </c>
      <c r="AU267" s="224">
        <f t="shared" si="202"/>
        <v>41.666666666666671</v>
      </c>
      <c r="AV267" s="224">
        <f t="shared" si="188"/>
        <v>-53.846153846153854</v>
      </c>
      <c r="AW267" s="224">
        <f t="shared" si="189"/>
        <v>-56.666666666666664</v>
      </c>
      <c r="AX267" s="224">
        <f t="shared" si="190"/>
        <v>0.84033613445377853</v>
      </c>
      <c r="AY267" s="224">
        <f t="shared" si="191"/>
        <v>1.7094017094017033</v>
      </c>
      <c r="AZ267" s="224">
        <f t="shared" si="192"/>
        <v>5.5956678700360918</v>
      </c>
      <c r="BA267" s="224">
        <f t="shared" si="193"/>
        <v>6.5384615384615374</v>
      </c>
      <c r="BB267" s="224">
        <f t="shared" si="194"/>
        <v>4.8387096774193505</v>
      </c>
      <c r="BC267" s="224">
        <f t="shared" si="195"/>
        <v>8.4153005464480799</v>
      </c>
      <c r="BD267" s="224">
        <f t="shared" si="196"/>
        <v>8.3096590909091042</v>
      </c>
      <c r="BE267" s="224">
        <f t="shared" si="197"/>
        <v>6.4516129032258007</v>
      </c>
      <c r="BF267" s="224">
        <f t="shared" si="187"/>
        <v>3.3333333333333215</v>
      </c>
      <c r="BG267" s="224">
        <f t="shared" si="203"/>
        <v>5.4114665990327024</v>
      </c>
      <c r="BH267" s="182">
        <f t="shared" si="198"/>
        <v>22.357708312867032</v>
      </c>
    </row>
    <row r="268" spans="1:60" ht="11.25" customHeight="1" x14ac:dyDescent="0.2">
      <c r="A268" s="265" t="s">
        <v>1480</v>
      </c>
      <c r="B268" s="97" t="s">
        <v>1481</v>
      </c>
      <c r="C268" s="215">
        <v>0.92</v>
      </c>
      <c r="D268" s="216">
        <v>0.82</v>
      </c>
      <c r="E268" s="216">
        <v>0.78</v>
      </c>
      <c r="F268" s="216">
        <v>0.6</v>
      </c>
      <c r="G268" s="216">
        <v>0.57999999999999996</v>
      </c>
      <c r="H268" s="216">
        <v>0.52</v>
      </c>
      <c r="I268" s="216">
        <v>0.4</v>
      </c>
      <c r="J268" s="217">
        <v>0.18</v>
      </c>
      <c r="K268" s="254">
        <v>0</v>
      </c>
      <c r="L268" s="231">
        <v>0</v>
      </c>
      <c r="M268" s="231">
        <v>0</v>
      </c>
      <c r="N268" s="231">
        <v>0</v>
      </c>
      <c r="O268" s="231">
        <v>0</v>
      </c>
      <c r="P268" s="191"/>
      <c r="Q268" s="254">
        <v>0</v>
      </c>
      <c r="R268" s="227">
        <v>0</v>
      </c>
      <c r="S268" s="217"/>
      <c r="T268" s="266">
        <v>0.13</v>
      </c>
      <c r="U268" s="261">
        <v>0.8</v>
      </c>
      <c r="V268" s="181">
        <v>0.8</v>
      </c>
      <c r="W268" s="181">
        <v>0.78</v>
      </c>
      <c r="X268" s="202">
        <v>0.76</v>
      </c>
      <c r="Y268" s="202">
        <v>0.74</v>
      </c>
      <c r="Z268" s="202">
        <v>0.72</v>
      </c>
      <c r="AA268" s="202">
        <v>0.7</v>
      </c>
      <c r="AB268" s="202">
        <v>0.68</v>
      </c>
      <c r="AC268" s="202">
        <v>0.66</v>
      </c>
      <c r="AD268" s="202">
        <v>0.64</v>
      </c>
      <c r="AE268" s="202">
        <v>0.62</v>
      </c>
      <c r="AF268" s="223">
        <f t="shared" si="199"/>
        <v>12.83</v>
      </c>
      <c r="AG268" s="224">
        <f t="shared" si="175"/>
        <v>12.195121951219523</v>
      </c>
      <c r="AH268" s="224">
        <f t="shared" si="176"/>
        <v>5.12820512820511</v>
      </c>
      <c r="AI268" s="224">
        <f t="shared" si="177"/>
        <v>30.000000000000004</v>
      </c>
      <c r="AJ268" s="224">
        <f t="shared" si="178"/>
        <v>3.4482758620689724</v>
      </c>
      <c r="AK268" s="224">
        <f t="shared" si="179"/>
        <v>11.538461538461519</v>
      </c>
      <c r="AL268" s="224">
        <f t="shared" si="180"/>
        <v>30.000000000000004</v>
      </c>
      <c r="AM268" s="224">
        <f t="shared" si="181"/>
        <v>122.22222222222223</v>
      </c>
      <c r="AN268" s="224" t="str">
        <f t="shared" si="182"/>
        <v>n/a</v>
      </c>
      <c r="AO268" s="224" t="str">
        <f t="shared" si="183"/>
        <v>n/a</v>
      </c>
      <c r="AP268" s="224" t="str">
        <f t="shared" si="184"/>
        <v>n/a</v>
      </c>
      <c r="AQ268" s="224" t="str">
        <f t="shared" si="186"/>
        <v>n/a</v>
      </c>
      <c r="AR268" s="224" t="str">
        <f t="shared" si="185"/>
        <v>n/a</v>
      </c>
      <c r="AS268" s="224" t="str">
        <f t="shared" si="200"/>
        <v>n/a</v>
      </c>
      <c r="AT268" s="224" t="str">
        <f t="shared" si="201"/>
        <v>n/a</v>
      </c>
      <c r="AU268" s="224">
        <f t="shared" si="202"/>
        <v>-100</v>
      </c>
      <c r="AV268" s="224">
        <f t="shared" si="188"/>
        <v>-83.75</v>
      </c>
      <c r="AW268" s="224">
        <f t="shared" si="189"/>
        <v>0</v>
      </c>
      <c r="AX268" s="224">
        <f t="shared" si="190"/>
        <v>2.5641025641025772</v>
      </c>
      <c r="AY268" s="224">
        <f t="shared" si="191"/>
        <v>2.6315789473684292</v>
      </c>
      <c r="AZ268" s="224">
        <f t="shared" si="192"/>
        <v>2.7027027027026973</v>
      </c>
      <c r="BA268" s="224">
        <f t="shared" si="193"/>
        <v>2.7777777777777901</v>
      </c>
      <c r="BB268" s="224">
        <f t="shared" si="194"/>
        <v>2.8571428571428692</v>
      </c>
      <c r="BC268" s="224">
        <f t="shared" si="195"/>
        <v>2.9411764705882248</v>
      </c>
      <c r="BD268" s="224">
        <f t="shared" si="196"/>
        <v>3.0303030303030276</v>
      </c>
      <c r="BE268" s="224">
        <f t="shared" si="197"/>
        <v>3.125</v>
      </c>
      <c r="BF268" s="224">
        <f t="shared" si="187"/>
        <v>3.2258064516129004</v>
      </c>
      <c r="BG268" s="224">
        <f t="shared" si="203"/>
        <v>2.9809409212513622</v>
      </c>
      <c r="BH268" s="182">
        <f t="shared" si="198"/>
        <v>43.447436045426322</v>
      </c>
    </row>
    <row r="269" spans="1:60" ht="11.25" customHeight="1" x14ac:dyDescent="0.2">
      <c r="A269" s="114" t="s">
        <v>1893</v>
      </c>
      <c r="B269" s="97" t="s">
        <v>871</v>
      </c>
      <c r="C269" s="215">
        <v>0.63500000000000001</v>
      </c>
      <c r="D269" s="216">
        <v>0.60499999999999998</v>
      </c>
      <c r="E269" s="216">
        <v>0.6</v>
      </c>
      <c r="F269" s="216">
        <v>0.56000000000000005</v>
      </c>
      <c r="G269" s="216">
        <v>0.48</v>
      </c>
      <c r="H269" s="216">
        <v>0.44</v>
      </c>
      <c r="I269" s="216">
        <v>0.36</v>
      </c>
      <c r="J269" s="217">
        <v>0.2</v>
      </c>
      <c r="K269" s="217">
        <v>0.14000000000000001</v>
      </c>
      <c r="L269" s="216">
        <v>0.12</v>
      </c>
      <c r="M269" s="231">
        <v>0.1</v>
      </c>
      <c r="N269" s="216">
        <v>7.4999999999999997E-2</v>
      </c>
      <c r="O269" s="231">
        <v>0</v>
      </c>
      <c r="P269" s="226"/>
      <c r="Q269" s="231">
        <v>0</v>
      </c>
      <c r="R269" s="227">
        <v>0.2</v>
      </c>
      <c r="S269" s="226"/>
      <c r="T269" s="261">
        <v>0.56000000000000005</v>
      </c>
      <c r="U269" s="261">
        <v>0.56000000000000005</v>
      </c>
      <c r="V269" s="202">
        <v>0.56000000000000005</v>
      </c>
      <c r="W269" s="202">
        <v>0.53</v>
      </c>
      <c r="X269" s="202">
        <v>0.49</v>
      </c>
      <c r="Y269" s="202">
        <v>0.45</v>
      </c>
      <c r="Z269" s="202">
        <v>0.41</v>
      </c>
      <c r="AA269" s="202">
        <v>0.38500000000000001</v>
      </c>
      <c r="AB269" s="202">
        <v>0.34499999999999997</v>
      </c>
      <c r="AC269" s="202">
        <v>0.26500000000000001</v>
      </c>
      <c r="AD269" s="229">
        <v>0</v>
      </c>
      <c r="AE269" s="202">
        <v>6.5000000000000002E-2</v>
      </c>
      <c r="AF269" s="223">
        <f t="shared" si="199"/>
        <v>9.1350000000000016</v>
      </c>
      <c r="AG269" s="224">
        <f t="shared" si="175"/>
        <v>4.9586776859504189</v>
      </c>
      <c r="AH269" s="224">
        <f t="shared" si="176"/>
        <v>0.83333333333333037</v>
      </c>
      <c r="AI269" s="224">
        <f t="shared" si="177"/>
        <v>7.1428571428571397</v>
      </c>
      <c r="AJ269" s="224">
        <f t="shared" si="178"/>
        <v>16.666666666666675</v>
      </c>
      <c r="AK269" s="224">
        <f t="shared" si="179"/>
        <v>9.0909090909090828</v>
      </c>
      <c r="AL269" s="224">
        <f t="shared" si="180"/>
        <v>22.222222222222232</v>
      </c>
      <c r="AM269" s="224">
        <f t="shared" si="181"/>
        <v>79.999999999999986</v>
      </c>
      <c r="AN269" s="224">
        <f t="shared" si="182"/>
        <v>42.857142857142861</v>
      </c>
      <c r="AO269" s="224">
        <f t="shared" si="183"/>
        <v>16.666666666666675</v>
      </c>
      <c r="AP269" s="224">
        <f t="shared" si="184"/>
        <v>19.999999999999996</v>
      </c>
      <c r="AQ269" s="224">
        <f t="shared" si="186"/>
        <v>33.33333333333335</v>
      </c>
      <c r="AR269" s="224" t="str">
        <f t="shared" si="185"/>
        <v>n/a</v>
      </c>
      <c r="AS269" s="224" t="str">
        <f t="shared" si="200"/>
        <v>n/a</v>
      </c>
      <c r="AT269" s="224">
        <f t="shared" si="201"/>
        <v>-100</v>
      </c>
      <c r="AU269" s="224">
        <f t="shared" si="202"/>
        <v>-64.285714285714278</v>
      </c>
      <c r="AV269" s="224">
        <f t="shared" si="188"/>
        <v>0</v>
      </c>
      <c r="AW269" s="224">
        <f t="shared" si="189"/>
        <v>0</v>
      </c>
      <c r="AX269" s="224">
        <f t="shared" si="190"/>
        <v>5.6603773584905648</v>
      </c>
      <c r="AY269" s="224">
        <f t="shared" si="191"/>
        <v>8.163265306122458</v>
      </c>
      <c r="AZ269" s="224">
        <f t="shared" si="192"/>
        <v>8.8888888888888786</v>
      </c>
      <c r="BA269" s="224">
        <f t="shared" si="193"/>
        <v>9.7560975609756184</v>
      </c>
      <c r="BB269" s="224">
        <f t="shared" si="194"/>
        <v>6.4935064935064846</v>
      </c>
      <c r="BC269" s="224">
        <f t="shared" si="195"/>
        <v>11.594202898550732</v>
      </c>
      <c r="BD269" s="224">
        <f t="shared" si="196"/>
        <v>30.188679245283012</v>
      </c>
      <c r="BE269" s="224" t="str">
        <f t="shared" si="197"/>
        <v>n/a</v>
      </c>
      <c r="BF269" s="224">
        <f t="shared" si="187"/>
        <v>-100</v>
      </c>
      <c r="BG269" s="224">
        <f t="shared" si="203"/>
        <v>3.0535266289210967</v>
      </c>
      <c r="BH269" s="182">
        <f t="shared" si="198"/>
        <v>40.583918139890237</v>
      </c>
    </row>
    <row r="270" spans="1:60" ht="11.25" customHeight="1" x14ac:dyDescent="0.2">
      <c r="A270" s="265" t="s">
        <v>1482</v>
      </c>
      <c r="B270" s="97" t="s">
        <v>1483</v>
      </c>
      <c r="C270" s="215">
        <v>0.68</v>
      </c>
      <c r="D270" s="216">
        <v>0.61</v>
      </c>
      <c r="E270" s="216">
        <v>0.55000000000000004</v>
      </c>
      <c r="F270" s="216">
        <v>0.5</v>
      </c>
      <c r="G270" s="216">
        <v>0.43</v>
      </c>
      <c r="H270" s="216">
        <v>0.39</v>
      </c>
      <c r="I270" s="216">
        <v>0.34</v>
      </c>
      <c r="J270" s="217">
        <v>0.3</v>
      </c>
      <c r="K270" s="223">
        <v>0.24</v>
      </c>
      <c r="L270" s="231">
        <v>0</v>
      </c>
      <c r="M270" s="231">
        <v>0</v>
      </c>
      <c r="N270" s="231">
        <v>0</v>
      </c>
      <c r="O270" s="231">
        <v>0</v>
      </c>
      <c r="P270" s="254"/>
      <c r="Q270" s="231">
        <v>0</v>
      </c>
      <c r="R270" s="227">
        <v>0</v>
      </c>
      <c r="S270" s="254"/>
      <c r="T270" s="266">
        <v>0</v>
      </c>
      <c r="U270" s="266">
        <v>0</v>
      </c>
      <c r="V270" s="229">
        <v>0</v>
      </c>
      <c r="W270" s="229">
        <v>0</v>
      </c>
      <c r="X270" s="229">
        <v>0</v>
      </c>
      <c r="Y270" s="229">
        <v>0</v>
      </c>
      <c r="Z270" s="229">
        <v>0</v>
      </c>
      <c r="AA270" s="229">
        <v>0</v>
      </c>
      <c r="AB270" s="229">
        <v>0</v>
      </c>
      <c r="AC270" s="229">
        <v>0</v>
      </c>
      <c r="AD270" s="229">
        <v>0</v>
      </c>
      <c r="AE270" s="229">
        <v>0</v>
      </c>
      <c r="AF270" s="223">
        <f t="shared" si="199"/>
        <v>4.04</v>
      </c>
      <c r="AG270" s="224">
        <f t="shared" si="175"/>
        <v>11.475409836065587</v>
      </c>
      <c r="AH270" s="224">
        <f t="shared" si="176"/>
        <v>10.909090909090891</v>
      </c>
      <c r="AI270" s="224">
        <f t="shared" si="177"/>
        <v>10.000000000000009</v>
      </c>
      <c r="AJ270" s="224">
        <f t="shared" si="178"/>
        <v>16.279069767441868</v>
      </c>
      <c r="AK270" s="224">
        <f t="shared" si="179"/>
        <v>10.256410256410241</v>
      </c>
      <c r="AL270" s="224">
        <f t="shared" si="180"/>
        <v>14.705882352941169</v>
      </c>
      <c r="AM270" s="224">
        <f t="shared" si="181"/>
        <v>13.333333333333353</v>
      </c>
      <c r="AN270" s="224">
        <f t="shared" si="182"/>
        <v>25</v>
      </c>
      <c r="AO270" s="224" t="str">
        <f t="shared" si="183"/>
        <v>n/a</v>
      </c>
      <c r="AP270" s="224" t="str">
        <f t="shared" si="184"/>
        <v>n/a</v>
      </c>
      <c r="AQ270" s="224" t="str">
        <f t="shared" si="186"/>
        <v>n/a</v>
      </c>
      <c r="AR270" s="224" t="str">
        <f t="shared" si="185"/>
        <v>n/a</v>
      </c>
      <c r="AS270" s="224" t="str">
        <f t="shared" si="200"/>
        <v>n/a</v>
      </c>
      <c r="AT270" s="224" t="str">
        <f t="shared" si="201"/>
        <v>n/a</v>
      </c>
      <c r="AU270" s="224" t="str">
        <f t="shared" si="202"/>
        <v>n/a</v>
      </c>
      <c r="AV270" s="224" t="str">
        <f t="shared" si="188"/>
        <v>n/a</v>
      </c>
      <c r="AW270" s="224" t="str">
        <f t="shared" si="189"/>
        <v>n/a</v>
      </c>
      <c r="AX270" s="224" t="str">
        <f t="shared" si="190"/>
        <v>n/a</v>
      </c>
      <c r="AY270" s="224" t="str">
        <f t="shared" si="191"/>
        <v>n/a</v>
      </c>
      <c r="AZ270" s="224" t="str">
        <f t="shared" si="192"/>
        <v>n/a</v>
      </c>
      <c r="BA270" s="224" t="str">
        <f t="shared" si="193"/>
        <v>n/a</v>
      </c>
      <c r="BB270" s="224" t="str">
        <f t="shared" si="194"/>
        <v>n/a</v>
      </c>
      <c r="BC270" s="224" t="str">
        <f t="shared" si="195"/>
        <v>n/a</v>
      </c>
      <c r="BD270" s="224" t="str">
        <f t="shared" si="196"/>
        <v>n/a</v>
      </c>
      <c r="BE270" s="224" t="str">
        <f t="shared" si="197"/>
        <v>n/a</v>
      </c>
      <c r="BF270" s="224" t="str">
        <f t="shared" si="187"/>
        <v>n/a</v>
      </c>
      <c r="BG270" s="224">
        <f t="shared" si="203"/>
        <v>13.99489955691039</v>
      </c>
      <c r="BH270" s="182">
        <f t="shared" si="198"/>
        <v>4.9724728527845805</v>
      </c>
    </row>
    <row r="271" spans="1:60" ht="11.25" customHeight="1" x14ac:dyDescent="0.2">
      <c r="A271" s="225" t="s">
        <v>1894</v>
      </c>
      <c r="B271" s="97" t="s">
        <v>873</v>
      </c>
      <c r="C271" s="215">
        <v>1.1599999999999999</v>
      </c>
      <c r="D271" s="216">
        <v>1.08</v>
      </c>
      <c r="E271" s="216">
        <v>1</v>
      </c>
      <c r="F271" s="216">
        <v>0.92</v>
      </c>
      <c r="G271" s="216">
        <v>0.84</v>
      </c>
      <c r="H271" s="216">
        <v>0.76</v>
      </c>
      <c r="I271" s="216">
        <v>0.68</v>
      </c>
      <c r="J271" s="217">
        <v>0.6</v>
      </c>
      <c r="K271" s="223">
        <v>0.51666699999999999</v>
      </c>
      <c r="L271" s="216">
        <v>0.48</v>
      </c>
      <c r="M271" s="216">
        <v>0.45333333333333298</v>
      </c>
      <c r="N271" s="216">
        <v>0.42666666666666703</v>
      </c>
      <c r="O271" s="216">
        <v>0.4</v>
      </c>
      <c r="P271" s="226"/>
      <c r="Q271" s="231">
        <v>0.37333333333333302</v>
      </c>
      <c r="R271" s="227">
        <v>0.37333333333333302</v>
      </c>
      <c r="S271" s="226"/>
      <c r="T271" s="261">
        <v>0.37333333333333302</v>
      </c>
      <c r="U271" s="261">
        <v>0.37333333333333302</v>
      </c>
      <c r="V271" s="229">
        <v>0.37333333333333302</v>
      </c>
      <c r="W271" s="229">
        <v>0.37333333333333302</v>
      </c>
      <c r="X271" s="229">
        <v>0.37333333333333302</v>
      </c>
      <c r="Y271" s="229">
        <v>0.37333333333333302</v>
      </c>
      <c r="Z271" s="229">
        <v>0.37333333333333302</v>
      </c>
      <c r="AA271" s="229">
        <v>0.37333333333333302</v>
      </c>
      <c r="AB271" s="229">
        <v>0.37333333333333302</v>
      </c>
      <c r="AC271" s="202">
        <v>0.37333333333333302</v>
      </c>
      <c r="AD271" s="202">
        <v>0.36666666666666697</v>
      </c>
      <c r="AE271" s="202">
        <v>0.34</v>
      </c>
      <c r="AF271" s="223">
        <f t="shared" si="199"/>
        <v>14.503333666666665</v>
      </c>
      <c r="AG271" s="224">
        <f t="shared" si="175"/>
        <v>7.4074074074073959</v>
      </c>
      <c r="AH271" s="224">
        <f t="shared" si="176"/>
        <v>8.0000000000000071</v>
      </c>
      <c r="AI271" s="224">
        <f t="shared" si="177"/>
        <v>8.6956521739130377</v>
      </c>
      <c r="AJ271" s="224">
        <f t="shared" si="178"/>
        <v>9.5238095238095344</v>
      </c>
      <c r="AK271" s="224">
        <f t="shared" si="179"/>
        <v>10.526315789473673</v>
      </c>
      <c r="AL271" s="224">
        <f t="shared" si="180"/>
        <v>11.764705882352944</v>
      </c>
      <c r="AM271" s="224">
        <f t="shared" si="181"/>
        <v>13.333333333333353</v>
      </c>
      <c r="AN271" s="224">
        <f t="shared" si="182"/>
        <v>16.128957336156557</v>
      </c>
      <c r="AO271" s="224">
        <f t="shared" si="183"/>
        <v>7.6389583333333455</v>
      </c>
      <c r="AP271" s="224">
        <f t="shared" si="184"/>
        <v>5.8823529411765607</v>
      </c>
      <c r="AQ271" s="224">
        <f t="shared" si="186"/>
        <v>6.2499999999998224</v>
      </c>
      <c r="AR271" s="224">
        <f t="shared" si="185"/>
        <v>6.666666666666754</v>
      </c>
      <c r="AS271" s="224">
        <f t="shared" si="200"/>
        <v>7.1428571428572285</v>
      </c>
      <c r="AT271" s="224">
        <f t="shared" si="201"/>
        <v>0</v>
      </c>
      <c r="AU271" s="224">
        <f t="shared" si="202"/>
        <v>0</v>
      </c>
      <c r="AV271" s="224">
        <f t="shared" si="188"/>
        <v>0</v>
      </c>
      <c r="AW271" s="224">
        <f t="shared" si="189"/>
        <v>0</v>
      </c>
      <c r="AX271" s="224">
        <f t="shared" si="190"/>
        <v>0</v>
      </c>
      <c r="AY271" s="224">
        <f t="shared" si="191"/>
        <v>0</v>
      </c>
      <c r="AZ271" s="224">
        <f t="shared" si="192"/>
        <v>0</v>
      </c>
      <c r="BA271" s="224">
        <f t="shared" si="193"/>
        <v>0</v>
      </c>
      <c r="BB271" s="224">
        <f t="shared" si="194"/>
        <v>0</v>
      </c>
      <c r="BC271" s="224">
        <f t="shared" si="195"/>
        <v>0</v>
      </c>
      <c r="BD271" s="224">
        <f t="shared" si="196"/>
        <v>0</v>
      </c>
      <c r="BE271" s="224">
        <f t="shared" si="197"/>
        <v>1.8181818181816523</v>
      </c>
      <c r="BF271" s="224">
        <f t="shared" si="187"/>
        <v>7.8431372549020439</v>
      </c>
      <c r="BG271" s="224">
        <f t="shared" si="203"/>
        <v>4.9470129078293814</v>
      </c>
      <c r="BH271" s="182">
        <f t="shared" si="198"/>
        <v>5.0132904005653378</v>
      </c>
    </row>
    <row r="272" spans="1:60" ht="11.25" customHeight="1" x14ac:dyDescent="0.2">
      <c r="A272" s="147" t="s">
        <v>1895</v>
      </c>
      <c r="B272" s="119" t="s">
        <v>876</v>
      </c>
      <c r="C272" s="215">
        <v>2.44</v>
      </c>
      <c r="D272" s="216">
        <v>2.3199999999999998</v>
      </c>
      <c r="E272" s="216">
        <v>2.2000000000000002</v>
      </c>
      <c r="F272" s="216">
        <v>2.08</v>
      </c>
      <c r="G272" s="216">
        <v>2</v>
      </c>
      <c r="H272" s="216">
        <v>1.92</v>
      </c>
      <c r="I272" s="216">
        <v>1.84</v>
      </c>
      <c r="J272" s="217">
        <v>1.76</v>
      </c>
      <c r="K272" s="253">
        <v>1.68</v>
      </c>
      <c r="L272" s="218">
        <v>1.6</v>
      </c>
      <c r="M272" s="218">
        <v>1.52</v>
      </c>
      <c r="N272" s="218">
        <v>1.32</v>
      </c>
      <c r="O272" s="218">
        <v>1.24</v>
      </c>
      <c r="P272" s="219"/>
      <c r="Q272" s="218">
        <v>1.2</v>
      </c>
      <c r="R272" s="246">
        <v>1.1599999999999999</v>
      </c>
      <c r="S272" s="219"/>
      <c r="T272" s="283">
        <v>1.1200000000000001</v>
      </c>
      <c r="U272" s="281">
        <v>1.1200000000000001</v>
      </c>
      <c r="V272" s="247">
        <v>1.08</v>
      </c>
      <c r="W272" s="247">
        <v>0.96</v>
      </c>
      <c r="X272" s="247">
        <v>0.84</v>
      </c>
      <c r="Y272" s="222">
        <v>0.8</v>
      </c>
      <c r="Z272" s="222">
        <v>0.8</v>
      </c>
      <c r="AA272" s="222">
        <v>1.28</v>
      </c>
      <c r="AB272" s="247">
        <v>1.28</v>
      </c>
      <c r="AC272" s="247">
        <v>1.24</v>
      </c>
      <c r="AD272" s="247">
        <v>1.2</v>
      </c>
      <c r="AE272" s="247">
        <v>1.1000000000000001</v>
      </c>
      <c r="AF272" s="223">
        <f t="shared" si="199"/>
        <v>39.100000000000009</v>
      </c>
      <c r="AG272" s="224">
        <f t="shared" si="175"/>
        <v>5.1724137931034475</v>
      </c>
      <c r="AH272" s="224">
        <f t="shared" si="176"/>
        <v>5.4545454545454453</v>
      </c>
      <c r="AI272" s="224">
        <f t="shared" si="177"/>
        <v>5.7692307692307709</v>
      </c>
      <c r="AJ272" s="224">
        <f t="shared" si="178"/>
        <v>4.0000000000000036</v>
      </c>
      <c r="AK272" s="224">
        <f t="shared" si="179"/>
        <v>4.1666666666666741</v>
      </c>
      <c r="AL272" s="224">
        <f t="shared" si="180"/>
        <v>4.3478260869565188</v>
      </c>
      <c r="AM272" s="224">
        <f t="shared" si="181"/>
        <v>4.5454545454545414</v>
      </c>
      <c r="AN272" s="224">
        <f t="shared" si="182"/>
        <v>4.7619047619047672</v>
      </c>
      <c r="AO272" s="224">
        <f t="shared" si="183"/>
        <v>4.9999999999999822</v>
      </c>
      <c r="AP272" s="224">
        <f t="shared" si="184"/>
        <v>5.2631578947368363</v>
      </c>
      <c r="AQ272" s="224">
        <f t="shared" si="186"/>
        <v>15.151515151515138</v>
      </c>
      <c r="AR272" s="224">
        <f t="shared" si="185"/>
        <v>6.4516129032258229</v>
      </c>
      <c r="AS272" s="224">
        <f t="shared" si="200"/>
        <v>3.3333333333333437</v>
      </c>
      <c r="AT272" s="224">
        <f t="shared" si="201"/>
        <v>3.4482758620689724</v>
      </c>
      <c r="AU272" s="224">
        <f t="shared" si="202"/>
        <v>3.5714285714285587</v>
      </c>
      <c r="AV272" s="224">
        <f t="shared" si="188"/>
        <v>0</v>
      </c>
      <c r="AW272" s="224">
        <f t="shared" si="189"/>
        <v>3.7037037037036979</v>
      </c>
      <c r="AX272" s="224">
        <f t="shared" si="190"/>
        <v>12.500000000000021</v>
      </c>
      <c r="AY272" s="224">
        <f t="shared" si="191"/>
        <v>14.285714285714279</v>
      </c>
      <c r="AZ272" s="224">
        <f t="shared" si="192"/>
        <v>4.9999999999999822</v>
      </c>
      <c r="BA272" s="224">
        <f t="shared" si="193"/>
        <v>0</v>
      </c>
      <c r="BB272" s="224">
        <f t="shared" si="194"/>
        <v>-37.5</v>
      </c>
      <c r="BC272" s="224">
        <f t="shared" si="195"/>
        <v>0</v>
      </c>
      <c r="BD272" s="224">
        <f t="shared" si="196"/>
        <v>3.2258064516129004</v>
      </c>
      <c r="BE272" s="224">
        <f t="shared" si="197"/>
        <v>3.3333333333333437</v>
      </c>
      <c r="BF272" s="224">
        <f t="shared" si="187"/>
        <v>9.0909090909090828</v>
      </c>
      <c r="BG272" s="224">
        <f t="shared" si="203"/>
        <v>3.6183397176709273</v>
      </c>
      <c r="BH272" s="182">
        <f t="shared" si="198"/>
        <v>9.1958677723763422</v>
      </c>
    </row>
    <row r="273" spans="1:60" ht="11.25" customHeight="1" x14ac:dyDescent="0.2">
      <c r="A273" s="240" t="s">
        <v>877</v>
      </c>
      <c r="B273" s="240" t="s">
        <v>878</v>
      </c>
      <c r="C273" s="215">
        <v>0.38</v>
      </c>
      <c r="D273" s="216">
        <v>0.34</v>
      </c>
      <c r="E273" s="216">
        <v>0.3</v>
      </c>
      <c r="F273" s="216">
        <v>0.27</v>
      </c>
      <c r="G273" s="216">
        <v>0.25</v>
      </c>
      <c r="H273" s="216">
        <v>0.23</v>
      </c>
      <c r="I273" s="217">
        <v>0.21</v>
      </c>
      <c r="J273" s="217">
        <v>0.19750000000000001</v>
      </c>
      <c r="K273" s="275">
        <v>0.1925</v>
      </c>
      <c r="L273" s="275">
        <v>0.1875</v>
      </c>
      <c r="M273" s="275">
        <v>0.1825</v>
      </c>
      <c r="N273" s="276">
        <v>0.17749999999999999</v>
      </c>
      <c r="O273" s="276">
        <v>0.17499999999999999</v>
      </c>
      <c r="P273" s="276"/>
      <c r="Q273" s="276">
        <v>0.17499999999999999</v>
      </c>
      <c r="R273" s="235">
        <v>0.17499999999999999</v>
      </c>
      <c r="S273" s="275"/>
      <c r="T273" s="267">
        <v>0.17374999999999999</v>
      </c>
      <c r="U273" s="267">
        <v>0.17</v>
      </c>
      <c r="V273" s="244">
        <v>0.16250000000000001</v>
      </c>
      <c r="W273" s="244">
        <v>0.16</v>
      </c>
      <c r="X273" s="244">
        <v>0.115</v>
      </c>
      <c r="Y273" s="244">
        <v>0.11</v>
      </c>
      <c r="Z273" s="244">
        <v>0.10249999999999999</v>
      </c>
      <c r="AA273" s="244">
        <v>8.7499999999999994E-2</v>
      </c>
      <c r="AB273" s="244">
        <v>7.4999999999999997E-2</v>
      </c>
      <c r="AC273" s="244">
        <v>4.6249999999999999E-2</v>
      </c>
      <c r="AD273" s="244">
        <v>1.4999999999999999E-2</v>
      </c>
      <c r="AE273" s="244">
        <v>0</v>
      </c>
      <c r="AF273" s="223">
        <f t="shared" si="199"/>
        <v>4.66</v>
      </c>
      <c r="AG273" s="224">
        <f t="shared" si="175"/>
        <v>11.764705882352944</v>
      </c>
      <c r="AH273" s="224">
        <f t="shared" si="176"/>
        <v>13.333333333333353</v>
      </c>
      <c r="AI273" s="224">
        <f t="shared" si="177"/>
        <v>11.111111111111093</v>
      </c>
      <c r="AJ273" s="224">
        <f t="shared" si="178"/>
        <v>8.0000000000000071</v>
      </c>
      <c r="AK273" s="224">
        <f t="shared" si="179"/>
        <v>8.6956521739130377</v>
      </c>
      <c r="AL273" s="224">
        <f t="shared" si="180"/>
        <v>9.5238095238095344</v>
      </c>
      <c r="AM273" s="224">
        <f t="shared" si="181"/>
        <v>6.3291139240506222</v>
      </c>
      <c r="AN273" s="224">
        <f t="shared" si="182"/>
        <v>2.5974025974025983</v>
      </c>
      <c r="AO273" s="224">
        <f t="shared" si="183"/>
        <v>2.6666666666666616</v>
      </c>
      <c r="AP273" s="224">
        <f t="shared" si="184"/>
        <v>2.7397260273972712</v>
      </c>
      <c r="AQ273" s="224">
        <f t="shared" si="186"/>
        <v>2.8169014084507005</v>
      </c>
      <c r="AR273" s="224">
        <f t="shared" si="185"/>
        <v>1.4285714285714235</v>
      </c>
      <c r="AS273" s="224">
        <f t="shared" si="200"/>
        <v>0</v>
      </c>
      <c r="AT273" s="224">
        <f t="shared" si="201"/>
        <v>0</v>
      </c>
      <c r="AU273" s="224">
        <f t="shared" si="202"/>
        <v>0.7194244604316502</v>
      </c>
      <c r="AV273" s="224">
        <f t="shared" si="188"/>
        <v>2.2058823529411686</v>
      </c>
      <c r="AW273" s="224">
        <f t="shared" si="189"/>
        <v>4.6153846153846212</v>
      </c>
      <c r="AX273" s="224">
        <f t="shared" si="190"/>
        <v>1.5625</v>
      </c>
      <c r="AY273" s="224">
        <f t="shared" si="191"/>
        <v>39.130434782608688</v>
      </c>
      <c r="AZ273" s="224">
        <f t="shared" si="192"/>
        <v>4.5454545454545414</v>
      </c>
      <c r="BA273" s="224">
        <f t="shared" si="193"/>
        <v>7.3170731707317138</v>
      </c>
      <c r="BB273" s="224">
        <f t="shared" si="194"/>
        <v>17.142857142857149</v>
      </c>
      <c r="BC273" s="224">
        <f t="shared" si="195"/>
        <v>16.666666666666675</v>
      </c>
      <c r="BD273" s="224">
        <f t="shared" si="196"/>
        <v>62.162162162162147</v>
      </c>
      <c r="BE273" s="224">
        <f t="shared" si="197"/>
        <v>208.33333333333334</v>
      </c>
      <c r="BF273" s="224" t="str">
        <f t="shared" si="187"/>
        <v>n/a</v>
      </c>
      <c r="BG273" s="224">
        <f t="shared" si="203"/>
        <v>17.816326692385235</v>
      </c>
      <c r="BH273" s="182">
        <f t="shared" si="198"/>
        <v>41.971669876824429</v>
      </c>
    </row>
    <row r="274" spans="1:60" ht="11.25" customHeight="1" x14ac:dyDescent="0.2">
      <c r="A274" s="147" t="s">
        <v>1896</v>
      </c>
      <c r="B274" s="119" t="s">
        <v>328</v>
      </c>
      <c r="C274" s="215">
        <v>5.92</v>
      </c>
      <c r="D274" s="216">
        <v>5.58</v>
      </c>
      <c r="E274" s="216">
        <v>5.22</v>
      </c>
      <c r="F274" s="216">
        <v>4.97</v>
      </c>
      <c r="G274" s="216">
        <v>4.67</v>
      </c>
      <c r="H274" s="216">
        <v>4.32</v>
      </c>
      <c r="I274" s="216">
        <v>3.99</v>
      </c>
      <c r="J274" s="217">
        <v>3.63</v>
      </c>
      <c r="K274" s="230">
        <v>3.28</v>
      </c>
      <c r="L274" s="216">
        <v>2.97</v>
      </c>
      <c r="M274" s="216">
        <v>2.69</v>
      </c>
      <c r="N274" s="216">
        <v>2.42</v>
      </c>
      <c r="O274" s="216">
        <v>2.19</v>
      </c>
      <c r="P274" s="226" t="s">
        <v>1740</v>
      </c>
      <c r="Q274" s="216">
        <v>2</v>
      </c>
      <c r="R274" s="232">
        <v>1.83</v>
      </c>
      <c r="S274" s="226"/>
      <c r="T274" s="260">
        <v>1.64</v>
      </c>
      <c r="U274" s="260">
        <v>1.49</v>
      </c>
      <c r="V274" s="202">
        <v>1.34</v>
      </c>
      <c r="W274" s="202">
        <v>1.1000000000000001</v>
      </c>
      <c r="X274" s="202">
        <v>0.89</v>
      </c>
      <c r="Y274" s="202">
        <v>0.78</v>
      </c>
      <c r="Z274" s="202">
        <v>0.7</v>
      </c>
      <c r="AA274" s="202">
        <v>0.63</v>
      </c>
      <c r="AB274" s="202">
        <v>0.59</v>
      </c>
      <c r="AC274" s="202">
        <v>0.55000000000000004</v>
      </c>
      <c r="AD274" s="202">
        <v>0.51</v>
      </c>
      <c r="AE274" s="202">
        <v>0.47</v>
      </c>
      <c r="AF274" s="223">
        <f t="shared" si="199"/>
        <v>66.370000000000019</v>
      </c>
      <c r="AG274" s="224">
        <f t="shared" si="175"/>
        <v>6.0931899641577081</v>
      </c>
      <c r="AH274" s="224">
        <f t="shared" si="176"/>
        <v>6.8965517241379448</v>
      </c>
      <c r="AI274" s="224">
        <f t="shared" si="177"/>
        <v>5.0301810865191143</v>
      </c>
      <c r="AJ274" s="224">
        <f t="shared" si="178"/>
        <v>6.4239828693790191</v>
      </c>
      <c r="AK274" s="224">
        <f t="shared" si="179"/>
        <v>8.101851851851837</v>
      </c>
      <c r="AL274" s="224">
        <f t="shared" si="180"/>
        <v>8.2706766917293173</v>
      </c>
      <c r="AM274" s="224">
        <f t="shared" si="181"/>
        <v>9.9173553719008378</v>
      </c>
      <c r="AN274" s="224">
        <f t="shared" si="182"/>
        <v>10.670731707317071</v>
      </c>
      <c r="AO274" s="224">
        <f t="shared" si="183"/>
        <v>10.437710437710424</v>
      </c>
      <c r="AP274" s="224">
        <f t="shared" si="184"/>
        <v>10.408921933085512</v>
      </c>
      <c r="AQ274" s="224">
        <f t="shared" si="186"/>
        <v>11.157024793388427</v>
      </c>
      <c r="AR274" s="224">
        <f t="shared" si="185"/>
        <v>10.502283105022837</v>
      </c>
      <c r="AS274" s="224">
        <f t="shared" si="200"/>
        <v>9.4999999999999964</v>
      </c>
      <c r="AT274" s="224">
        <f t="shared" si="201"/>
        <v>9.2896174863387859</v>
      </c>
      <c r="AU274" s="224">
        <f t="shared" si="202"/>
        <v>11.585365853658548</v>
      </c>
      <c r="AV274" s="224">
        <f t="shared" si="188"/>
        <v>10.067114093959727</v>
      </c>
      <c r="AW274" s="224">
        <f t="shared" si="189"/>
        <v>11.194029850746269</v>
      </c>
      <c r="AX274" s="224">
        <f t="shared" si="190"/>
        <v>21.818181818181827</v>
      </c>
      <c r="AY274" s="224">
        <f t="shared" si="191"/>
        <v>23.59550561797754</v>
      </c>
      <c r="AZ274" s="224">
        <f t="shared" si="192"/>
        <v>14.102564102564097</v>
      </c>
      <c r="BA274" s="224">
        <f t="shared" si="193"/>
        <v>11.428571428571432</v>
      </c>
      <c r="BB274" s="224">
        <f t="shared" si="194"/>
        <v>11.111111111111093</v>
      </c>
      <c r="BC274" s="224">
        <f t="shared" si="195"/>
        <v>6.7796610169491567</v>
      </c>
      <c r="BD274" s="224">
        <f t="shared" si="196"/>
        <v>7.2727272727272529</v>
      </c>
      <c r="BE274" s="224">
        <f t="shared" si="197"/>
        <v>7.8431372549019773</v>
      </c>
      <c r="BF274" s="224">
        <f t="shared" si="187"/>
        <v>8.5106382978723527</v>
      </c>
      <c r="BG274" s="224">
        <f t="shared" si="203"/>
        <v>10.308026413144621</v>
      </c>
      <c r="BH274" s="182">
        <f t="shared" si="198"/>
        <v>4.209063610275031</v>
      </c>
    </row>
    <row r="275" spans="1:60" ht="11.25" customHeight="1" x14ac:dyDescent="0.2">
      <c r="A275" s="265" t="s">
        <v>5574</v>
      </c>
      <c r="B275" s="97" t="s">
        <v>4198</v>
      </c>
      <c r="C275" s="215">
        <v>2.1800000000000002</v>
      </c>
      <c r="D275" s="216">
        <v>2.1</v>
      </c>
      <c r="E275" s="216">
        <v>2.02</v>
      </c>
      <c r="F275" s="216">
        <v>1.88</v>
      </c>
      <c r="G275" s="216">
        <v>1.78</v>
      </c>
      <c r="H275" s="231">
        <v>1.76</v>
      </c>
      <c r="I275" s="216">
        <v>1.76</v>
      </c>
      <c r="J275" s="217">
        <v>1.7</v>
      </c>
      <c r="K275" s="228">
        <v>1.68</v>
      </c>
      <c r="L275" s="231">
        <v>1.68</v>
      </c>
      <c r="M275" s="231">
        <v>1.68</v>
      </c>
      <c r="N275" s="231">
        <v>1.68</v>
      </c>
      <c r="O275" s="231">
        <v>1.68</v>
      </c>
      <c r="P275" s="237"/>
      <c r="Q275" s="231">
        <v>1.68</v>
      </c>
      <c r="R275" s="232">
        <v>1.68</v>
      </c>
      <c r="S275" s="191"/>
      <c r="T275" s="279">
        <v>1.6</v>
      </c>
      <c r="U275" s="279">
        <v>1.52</v>
      </c>
      <c r="V275" s="202">
        <v>1.32</v>
      </c>
      <c r="W275" s="202">
        <v>0.91999999999999993</v>
      </c>
      <c r="X275" s="202">
        <v>0.6</v>
      </c>
      <c r="Y275" s="202">
        <v>0.4</v>
      </c>
      <c r="Z275" s="202">
        <v>0.30000000000000004</v>
      </c>
      <c r="AA275" s="229">
        <v>0.28000000000000003</v>
      </c>
      <c r="AB275" s="202">
        <v>0.28000000000000003</v>
      </c>
      <c r="AC275" s="202">
        <v>0.27</v>
      </c>
      <c r="AD275" s="202">
        <v>0.26</v>
      </c>
      <c r="AE275" s="202">
        <v>0.25</v>
      </c>
      <c r="AF275" s="223">
        <f t="shared" si="199"/>
        <v>34.94</v>
      </c>
      <c r="AG275" s="224">
        <f t="shared" si="175"/>
        <v>3.8095238095238182</v>
      </c>
      <c r="AH275" s="224">
        <f t="shared" si="176"/>
        <v>3.9603960396039639</v>
      </c>
      <c r="AI275" s="224">
        <f t="shared" si="177"/>
        <v>7.4468085106383031</v>
      </c>
      <c r="AJ275" s="224">
        <f t="shared" si="178"/>
        <v>5.6179775280898792</v>
      </c>
      <c r="AK275" s="224">
        <f t="shared" si="179"/>
        <v>1.1363636363636465</v>
      </c>
      <c r="AL275" s="224">
        <f t="shared" si="180"/>
        <v>0</v>
      </c>
      <c r="AM275" s="224">
        <f t="shared" si="181"/>
        <v>3.529411764705892</v>
      </c>
      <c r="AN275" s="224">
        <f t="shared" si="182"/>
        <v>1.1904761904761862</v>
      </c>
      <c r="AO275" s="224">
        <f t="shared" si="183"/>
        <v>0</v>
      </c>
      <c r="AP275" s="224">
        <f t="shared" si="184"/>
        <v>0</v>
      </c>
      <c r="AQ275" s="224">
        <f t="shared" si="186"/>
        <v>0</v>
      </c>
      <c r="AR275" s="224">
        <f t="shared" si="185"/>
        <v>0</v>
      </c>
      <c r="AS275" s="224">
        <f t="shared" si="200"/>
        <v>0</v>
      </c>
      <c r="AT275" s="224">
        <f t="shared" si="201"/>
        <v>0</v>
      </c>
      <c r="AU275" s="224">
        <f t="shared" si="202"/>
        <v>4.9999999999999822</v>
      </c>
      <c r="AV275" s="224">
        <f t="shared" si="188"/>
        <v>5.2631578947368363</v>
      </c>
      <c r="AW275" s="224">
        <f t="shared" si="189"/>
        <v>15.151515151515138</v>
      </c>
      <c r="AX275" s="224">
        <f t="shared" si="190"/>
        <v>43.478260869565233</v>
      </c>
      <c r="AY275" s="224">
        <f t="shared" si="191"/>
        <v>53.333333333333321</v>
      </c>
      <c r="AZ275" s="224">
        <f t="shared" si="192"/>
        <v>49.999999999999979</v>
      </c>
      <c r="BA275" s="224">
        <f t="shared" si="193"/>
        <v>33.333333333333329</v>
      </c>
      <c r="BB275" s="224">
        <f t="shared" si="194"/>
        <v>7.1428571428571397</v>
      </c>
      <c r="BC275" s="224">
        <f t="shared" si="195"/>
        <v>0</v>
      </c>
      <c r="BD275" s="224">
        <f t="shared" si="196"/>
        <v>3.7037037037036979</v>
      </c>
      <c r="BE275" s="224">
        <f t="shared" si="197"/>
        <v>3.8461538461538547</v>
      </c>
      <c r="BF275" s="224">
        <f t="shared" si="187"/>
        <v>4.0000000000000036</v>
      </c>
      <c r="BG275" s="224">
        <f t="shared" si="203"/>
        <v>9.6516643367153918</v>
      </c>
      <c r="BH275" s="182">
        <f t="shared" si="198"/>
        <v>16.042535459142691</v>
      </c>
    </row>
    <row r="276" spans="1:60" ht="11.25" customHeight="1" x14ac:dyDescent="0.2">
      <c r="A276" s="234" t="s">
        <v>1897</v>
      </c>
      <c r="B276" s="240" t="s">
        <v>880</v>
      </c>
      <c r="C276" s="215">
        <v>0.76</v>
      </c>
      <c r="D276" s="216">
        <v>0.63</v>
      </c>
      <c r="E276" s="216">
        <v>0.5</v>
      </c>
      <c r="F276" s="216">
        <v>0.37</v>
      </c>
      <c r="G276" s="216">
        <v>0.33</v>
      </c>
      <c r="H276" s="216">
        <v>0.30499999999999999</v>
      </c>
      <c r="I276" s="216">
        <v>0.29249999999999998</v>
      </c>
      <c r="J276" s="217">
        <v>0.28199999999999997</v>
      </c>
      <c r="K276" s="235">
        <v>0.25</v>
      </c>
      <c r="L276" s="216">
        <v>0.21</v>
      </c>
      <c r="M276" s="216">
        <v>0.17</v>
      </c>
      <c r="N276" s="216">
        <v>0.13</v>
      </c>
      <c r="O276" s="216">
        <v>0.105</v>
      </c>
      <c r="P276" s="226"/>
      <c r="Q276" s="216">
        <v>8.5000000000000006E-2</v>
      </c>
      <c r="R276" s="232">
        <v>0.02</v>
      </c>
      <c r="S276" s="226"/>
      <c r="T276" s="261">
        <v>0</v>
      </c>
      <c r="U276" s="261">
        <v>0</v>
      </c>
      <c r="V276" s="229">
        <v>0</v>
      </c>
      <c r="W276" s="229">
        <v>0</v>
      </c>
      <c r="X276" s="229">
        <v>0</v>
      </c>
      <c r="Y276" s="229">
        <v>0</v>
      </c>
      <c r="Z276" s="229">
        <v>0</v>
      </c>
      <c r="AA276" s="229">
        <v>0</v>
      </c>
      <c r="AB276" s="229">
        <v>0</v>
      </c>
      <c r="AC276" s="229">
        <v>0</v>
      </c>
      <c r="AD276" s="229">
        <v>0</v>
      </c>
      <c r="AE276" s="229">
        <v>0</v>
      </c>
      <c r="AF276" s="223">
        <f t="shared" si="199"/>
        <v>4.4395000000000007</v>
      </c>
      <c r="AG276" s="224">
        <f t="shared" si="175"/>
        <v>20.634920634920629</v>
      </c>
      <c r="AH276" s="224">
        <f t="shared" si="176"/>
        <v>26</v>
      </c>
      <c r="AI276" s="224">
        <f t="shared" si="177"/>
        <v>35.13513513513513</v>
      </c>
      <c r="AJ276" s="224">
        <f t="shared" si="178"/>
        <v>12.12121212121211</v>
      </c>
      <c r="AK276" s="224">
        <f t="shared" si="179"/>
        <v>8.196721311475418</v>
      </c>
      <c r="AL276" s="224">
        <f t="shared" si="180"/>
        <v>4.2735042735042805</v>
      </c>
      <c r="AM276" s="224">
        <f t="shared" si="181"/>
        <v>3.7234042553191626</v>
      </c>
      <c r="AN276" s="224">
        <f t="shared" si="182"/>
        <v>12.79999999999999</v>
      </c>
      <c r="AO276" s="224">
        <f t="shared" si="183"/>
        <v>19.047619047619047</v>
      </c>
      <c r="AP276" s="224">
        <f t="shared" si="184"/>
        <v>23.529411764705866</v>
      </c>
      <c r="AQ276" s="224">
        <f t="shared" si="186"/>
        <v>30.76923076923077</v>
      </c>
      <c r="AR276" s="224">
        <f t="shared" si="185"/>
        <v>23.809523809523814</v>
      </c>
      <c r="AS276" s="224">
        <f t="shared" si="200"/>
        <v>23.529411764705866</v>
      </c>
      <c r="AT276" s="224">
        <f t="shared" si="201"/>
        <v>325</v>
      </c>
      <c r="AU276" s="224" t="str">
        <f t="shared" si="202"/>
        <v>n/a</v>
      </c>
      <c r="AV276" s="224" t="str">
        <f t="shared" si="188"/>
        <v>n/a</v>
      </c>
      <c r="AW276" s="224" t="str">
        <f t="shared" si="189"/>
        <v>n/a</v>
      </c>
      <c r="AX276" s="224" t="str">
        <f t="shared" si="190"/>
        <v>n/a</v>
      </c>
      <c r="AY276" s="224" t="str">
        <f t="shared" si="191"/>
        <v>n/a</v>
      </c>
      <c r="AZ276" s="224" t="str">
        <f t="shared" si="192"/>
        <v>n/a</v>
      </c>
      <c r="BA276" s="224" t="str">
        <f t="shared" si="193"/>
        <v>n/a</v>
      </c>
      <c r="BB276" s="224" t="str">
        <f t="shared" si="194"/>
        <v>n/a</v>
      </c>
      <c r="BC276" s="224" t="str">
        <f t="shared" si="195"/>
        <v>n/a</v>
      </c>
      <c r="BD276" s="224" t="str">
        <f t="shared" si="196"/>
        <v>n/a</v>
      </c>
      <c r="BE276" s="224" t="str">
        <f t="shared" si="197"/>
        <v>n/a</v>
      </c>
      <c r="BF276" s="224" t="str">
        <f t="shared" si="187"/>
        <v>n/a</v>
      </c>
      <c r="BG276" s="224">
        <f t="shared" si="203"/>
        <v>40.612149634810862</v>
      </c>
      <c r="BH276" s="182">
        <f t="shared" si="198"/>
        <v>82.398757325504221</v>
      </c>
    </row>
    <row r="277" spans="1:60" ht="11.25" customHeight="1" x14ac:dyDescent="0.2">
      <c r="A277" s="278" t="s">
        <v>1484</v>
      </c>
      <c r="B277" s="119" t="s">
        <v>1485</v>
      </c>
      <c r="C277" s="215">
        <v>6.0199999999999997E-2</v>
      </c>
      <c r="D277" s="216">
        <v>5.5E-2</v>
      </c>
      <c r="E277" s="216">
        <v>5.0999999999999997E-2</v>
      </c>
      <c r="F277" s="216">
        <v>4.7E-2</v>
      </c>
      <c r="G277" s="216">
        <v>4.2999999999999997E-2</v>
      </c>
      <c r="H277" s="216">
        <v>0.03</v>
      </c>
      <c r="I277" s="231">
        <v>0</v>
      </c>
      <c r="J277" s="254">
        <v>0</v>
      </c>
      <c r="K277" s="269">
        <v>0</v>
      </c>
      <c r="L277" s="255">
        <v>0</v>
      </c>
      <c r="M277" s="255">
        <v>0</v>
      </c>
      <c r="N277" s="255">
        <v>0</v>
      </c>
      <c r="O277" s="255">
        <v>0</v>
      </c>
      <c r="P277" s="270"/>
      <c r="Q277" s="269">
        <v>0</v>
      </c>
      <c r="R277" s="220">
        <v>0</v>
      </c>
      <c r="S277" s="270"/>
      <c r="T277" s="287">
        <v>0</v>
      </c>
      <c r="U277" s="283">
        <v>0</v>
      </c>
      <c r="V277" s="258">
        <v>0</v>
      </c>
      <c r="W277" s="258">
        <v>0</v>
      </c>
      <c r="X277" s="222">
        <v>0</v>
      </c>
      <c r="Y277" s="222">
        <v>0</v>
      </c>
      <c r="Z277" s="222">
        <v>0</v>
      </c>
      <c r="AA277" s="222">
        <v>0</v>
      </c>
      <c r="AB277" s="222">
        <v>0</v>
      </c>
      <c r="AC277" s="222">
        <v>0</v>
      </c>
      <c r="AD277" s="222">
        <v>0</v>
      </c>
      <c r="AE277" s="222">
        <v>0</v>
      </c>
      <c r="AF277" s="223">
        <f t="shared" si="199"/>
        <v>0.28620000000000001</v>
      </c>
      <c r="AG277" s="224">
        <f t="shared" si="175"/>
        <v>9.4545454545454497</v>
      </c>
      <c r="AH277" s="224">
        <f t="shared" si="176"/>
        <v>7.8431372549019773</v>
      </c>
      <c r="AI277" s="224">
        <f t="shared" si="177"/>
        <v>8.5106382978723296</v>
      </c>
      <c r="AJ277" s="224">
        <f t="shared" si="178"/>
        <v>9.3023255813953654</v>
      </c>
      <c r="AK277" s="224">
        <f t="shared" si="179"/>
        <v>43.333333333333336</v>
      </c>
      <c r="AL277" s="224" t="str">
        <f t="shared" si="180"/>
        <v>n/a</v>
      </c>
      <c r="AM277" s="224" t="str">
        <f t="shared" si="181"/>
        <v>n/a</v>
      </c>
      <c r="AN277" s="224" t="str">
        <f t="shared" si="182"/>
        <v>n/a</v>
      </c>
      <c r="AO277" s="224" t="str">
        <f t="shared" si="183"/>
        <v>n/a</v>
      </c>
      <c r="AP277" s="224" t="str">
        <f t="shared" si="184"/>
        <v>n/a</v>
      </c>
      <c r="AQ277" s="224" t="str">
        <f t="shared" si="186"/>
        <v>n/a</v>
      </c>
      <c r="AR277" s="224" t="str">
        <f t="shared" si="185"/>
        <v>n/a</v>
      </c>
      <c r="AS277" s="224" t="str">
        <f t="shared" si="200"/>
        <v>n/a</v>
      </c>
      <c r="AT277" s="224" t="str">
        <f t="shared" si="201"/>
        <v>n/a</v>
      </c>
      <c r="AU277" s="224" t="str">
        <f t="shared" si="202"/>
        <v>n/a</v>
      </c>
      <c r="AV277" s="224" t="str">
        <f t="shared" si="188"/>
        <v>n/a</v>
      </c>
      <c r="AW277" s="224" t="str">
        <f t="shared" si="189"/>
        <v>n/a</v>
      </c>
      <c r="AX277" s="224" t="str">
        <f t="shared" si="190"/>
        <v>n/a</v>
      </c>
      <c r="AY277" s="224" t="str">
        <f t="shared" si="191"/>
        <v>n/a</v>
      </c>
      <c r="AZ277" s="224" t="str">
        <f t="shared" si="192"/>
        <v>n/a</v>
      </c>
      <c r="BA277" s="224" t="str">
        <f t="shared" si="193"/>
        <v>n/a</v>
      </c>
      <c r="BB277" s="224" t="str">
        <f t="shared" si="194"/>
        <v>n/a</v>
      </c>
      <c r="BC277" s="224" t="str">
        <f t="shared" si="195"/>
        <v>n/a</v>
      </c>
      <c r="BD277" s="224" t="str">
        <f t="shared" si="196"/>
        <v>n/a</v>
      </c>
      <c r="BE277" s="224" t="str">
        <f t="shared" si="197"/>
        <v>n/a</v>
      </c>
      <c r="BF277" s="224" t="str">
        <f t="shared" si="187"/>
        <v>n/a</v>
      </c>
      <c r="BG277" s="224">
        <f t="shared" si="203"/>
        <v>15.688795984409694</v>
      </c>
      <c r="BH277" s="182">
        <f t="shared" si="198"/>
        <v>15.467333624338915</v>
      </c>
    </row>
    <row r="278" spans="1:60" ht="11.25" customHeight="1" x14ac:dyDescent="0.2">
      <c r="A278" s="97" t="s">
        <v>330</v>
      </c>
      <c r="B278" s="97" t="s">
        <v>331</v>
      </c>
      <c r="C278" s="215">
        <v>1.1000000000000001</v>
      </c>
      <c r="D278" s="216">
        <v>1.02</v>
      </c>
      <c r="E278" s="216">
        <v>0.94</v>
      </c>
      <c r="F278" s="216">
        <v>0.84</v>
      </c>
      <c r="G278" s="216">
        <v>0.75</v>
      </c>
      <c r="H278" s="216">
        <v>0.7</v>
      </c>
      <c r="I278" s="216">
        <v>0.64</v>
      </c>
      <c r="J278" s="217">
        <v>0.52800000000000002</v>
      </c>
      <c r="K278" s="217">
        <v>0.48</v>
      </c>
      <c r="L278" s="216">
        <v>0.44</v>
      </c>
      <c r="M278" s="216">
        <v>0.4</v>
      </c>
      <c r="N278" s="216">
        <v>0.36666666666666697</v>
      </c>
      <c r="O278" s="216">
        <v>0.33333333333333298</v>
      </c>
      <c r="P278" s="226"/>
      <c r="Q278" s="216">
        <v>0.3</v>
      </c>
      <c r="R278" s="232">
        <v>0.28000000000000003</v>
      </c>
      <c r="S278" s="226"/>
      <c r="T278" s="260">
        <v>0.266666666666667</v>
      </c>
      <c r="U278" s="260">
        <v>0.25333333333333302</v>
      </c>
      <c r="V278" s="202">
        <v>0.24666666666666701</v>
      </c>
      <c r="W278" s="202">
        <v>0.22</v>
      </c>
      <c r="X278" s="202">
        <v>0.193333333333333</v>
      </c>
      <c r="Y278" s="202">
        <v>0.17333333333333301</v>
      </c>
      <c r="Z278" s="202">
        <v>0.124443333333333</v>
      </c>
      <c r="AA278" s="202">
        <v>7.3556666666666701E-2</v>
      </c>
      <c r="AB278" s="202">
        <v>6.4443333333333297E-2</v>
      </c>
      <c r="AC278" s="202">
        <v>5.9266666666666697E-2</v>
      </c>
      <c r="AD278" s="202">
        <v>5.5306666666666698E-2</v>
      </c>
      <c r="AE278" s="229">
        <v>4.3453333333333302E-2</v>
      </c>
      <c r="AF278" s="223">
        <f t="shared" si="199"/>
        <v>10.891803333333336</v>
      </c>
      <c r="AG278" s="224">
        <f t="shared" si="175"/>
        <v>7.8431372549019773</v>
      </c>
      <c r="AH278" s="224">
        <f t="shared" si="176"/>
        <v>8.5106382978723527</v>
      </c>
      <c r="AI278" s="224">
        <f t="shared" si="177"/>
        <v>11.904761904761907</v>
      </c>
      <c r="AJ278" s="224">
        <f t="shared" si="178"/>
        <v>11.999999999999989</v>
      </c>
      <c r="AK278" s="224">
        <f t="shared" si="179"/>
        <v>7.1428571428571397</v>
      </c>
      <c r="AL278" s="224">
        <f t="shared" si="180"/>
        <v>9.375</v>
      </c>
      <c r="AM278" s="224">
        <f t="shared" si="181"/>
        <v>21.212121212121215</v>
      </c>
      <c r="AN278" s="224">
        <f t="shared" si="182"/>
        <v>10.000000000000009</v>
      </c>
      <c r="AO278" s="224">
        <f t="shared" si="183"/>
        <v>9.0909090909090828</v>
      </c>
      <c r="AP278" s="224">
        <f t="shared" si="184"/>
        <v>9.9999999999999858</v>
      </c>
      <c r="AQ278" s="224">
        <f t="shared" si="186"/>
        <v>9.0909090909090153</v>
      </c>
      <c r="AR278" s="224">
        <f t="shared" si="185"/>
        <v>10.00000000000021</v>
      </c>
      <c r="AS278" s="224">
        <f t="shared" si="200"/>
        <v>11.111111111111004</v>
      </c>
      <c r="AT278" s="224">
        <f t="shared" si="201"/>
        <v>7.1428571428571397</v>
      </c>
      <c r="AU278" s="224">
        <f t="shared" si="202"/>
        <v>4.9999999999998712</v>
      </c>
      <c r="AV278" s="224">
        <f t="shared" si="188"/>
        <v>5.2631578947371027</v>
      </c>
      <c r="AW278" s="224">
        <f t="shared" si="189"/>
        <v>2.7027027027024308</v>
      </c>
      <c r="AX278" s="224">
        <f t="shared" si="190"/>
        <v>12.121212121212267</v>
      </c>
      <c r="AY278" s="224">
        <f t="shared" si="191"/>
        <v>13.793103448276067</v>
      </c>
      <c r="AZ278" s="224">
        <f t="shared" si="192"/>
        <v>11.538461538461565</v>
      </c>
      <c r="BA278" s="224">
        <f t="shared" si="193"/>
        <v>39.286957919267238</v>
      </c>
      <c r="BB278" s="224">
        <f t="shared" si="194"/>
        <v>69.180223863687345</v>
      </c>
      <c r="BC278" s="224">
        <f t="shared" si="195"/>
        <v>14.141623131433413</v>
      </c>
      <c r="BD278" s="224">
        <f t="shared" si="196"/>
        <v>8.7345331833519566</v>
      </c>
      <c r="BE278" s="224">
        <f t="shared" si="197"/>
        <v>7.1600771456123313</v>
      </c>
      <c r="BF278" s="224">
        <f t="shared" si="187"/>
        <v>27.278306228904746</v>
      </c>
      <c r="BG278" s="224">
        <f t="shared" si="203"/>
        <v>13.870179285613359</v>
      </c>
      <c r="BH278" s="182">
        <f t="shared" si="198"/>
        <v>13.531748900408671</v>
      </c>
    </row>
    <row r="279" spans="1:60" ht="11.25" customHeight="1" x14ac:dyDescent="0.2">
      <c r="A279" s="265" t="s">
        <v>1486</v>
      </c>
      <c r="B279" s="97" t="s">
        <v>1487</v>
      </c>
      <c r="C279" s="215">
        <v>7.2</v>
      </c>
      <c r="D279" s="216">
        <v>6.88</v>
      </c>
      <c r="E279" s="216">
        <v>6.6</v>
      </c>
      <c r="F279" s="216">
        <v>6.32</v>
      </c>
      <c r="G279" s="216">
        <v>6.04</v>
      </c>
      <c r="H279" s="216">
        <v>5.8</v>
      </c>
      <c r="I279" s="216">
        <v>5.56</v>
      </c>
      <c r="J279" s="217">
        <v>5.32</v>
      </c>
      <c r="K279" s="217">
        <v>5.08</v>
      </c>
      <c r="L279" s="259">
        <v>4.84</v>
      </c>
      <c r="M279" s="259">
        <v>9.1</v>
      </c>
      <c r="N279" s="241">
        <v>10.199999999999999</v>
      </c>
      <c r="O279" s="241">
        <v>9.8000000000000007</v>
      </c>
      <c r="P279" s="275"/>
      <c r="Q279" s="241">
        <v>9.8000000000000007</v>
      </c>
      <c r="R279" s="242">
        <v>9.4</v>
      </c>
      <c r="S279" s="275"/>
      <c r="T279" s="703">
        <v>9</v>
      </c>
      <c r="U279" s="703">
        <v>8.6</v>
      </c>
      <c r="V279" s="244">
        <v>8.6</v>
      </c>
      <c r="W279" s="244">
        <v>8.1999999999999993</v>
      </c>
      <c r="X279" s="244">
        <v>7.8</v>
      </c>
      <c r="Y279" s="244">
        <v>7.4</v>
      </c>
      <c r="Z279" s="244">
        <v>7</v>
      </c>
      <c r="AA279" s="244">
        <v>5.8</v>
      </c>
      <c r="AB279" s="244">
        <v>5.6</v>
      </c>
      <c r="AC279" s="244">
        <v>5.6</v>
      </c>
      <c r="AD279" s="244">
        <v>5.4</v>
      </c>
      <c r="AE279" s="244">
        <v>5.2</v>
      </c>
      <c r="AF279" s="223">
        <f t="shared" si="199"/>
        <v>192.14</v>
      </c>
      <c r="AG279" s="224">
        <f t="shared" si="175"/>
        <v>4.6511627906976827</v>
      </c>
      <c r="AH279" s="224">
        <f t="shared" si="176"/>
        <v>4.2424242424242475</v>
      </c>
      <c r="AI279" s="224">
        <f t="shared" si="177"/>
        <v>4.4303797468354222</v>
      </c>
      <c r="AJ279" s="224">
        <f t="shared" si="178"/>
        <v>4.635761589403975</v>
      </c>
      <c r="AK279" s="224">
        <f t="shared" si="179"/>
        <v>4.1379310344827669</v>
      </c>
      <c r="AL279" s="224">
        <f t="shared" si="180"/>
        <v>4.3165467625899234</v>
      </c>
      <c r="AM279" s="224">
        <f t="shared" si="181"/>
        <v>4.5112781954887105</v>
      </c>
      <c r="AN279" s="224">
        <f t="shared" si="182"/>
        <v>4.7244094488189115</v>
      </c>
      <c r="AO279" s="224">
        <f t="shared" si="183"/>
        <v>4.9586776859504189</v>
      </c>
      <c r="AP279" s="224">
        <f t="shared" si="184"/>
        <v>-46.81318681318681</v>
      </c>
      <c r="AQ279" s="224">
        <f t="shared" si="186"/>
        <v>-10.784313725490192</v>
      </c>
      <c r="AR279" s="224">
        <f t="shared" si="185"/>
        <v>4.0816326530612068</v>
      </c>
      <c r="AS279" s="224">
        <f t="shared" si="200"/>
        <v>0</v>
      </c>
      <c r="AT279" s="224">
        <f t="shared" si="201"/>
        <v>4.2553191489361764</v>
      </c>
      <c r="AU279" s="224">
        <f t="shared" si="202"/>
        <v>4.4444444444444509</v>
      </c>
      <c r="AV279" s="224">
        <f t="shared" si="188"/>
        <v>4.6511627906976827</v>
      </c>
      <c r="AW279" s="224">
        <f t="shared" si="189"/>
        <v>0</v>
      </c>
      <c r="AX279" s="224">
        <f t="shared" si="190"/>
        <v>4.8780487804878092</v>
      </c>
      <c r="AY279" s="224">
        <f t="shared" si="191"/>
        <v>5.1282051282051322</v>
      </c>
      <c r="AZ279" s="224">
        <f t="shared" si="192"/>
        <v>5.4054054054053946</v>
      </c>
      <c r="BA279" s="224">
        <f t="shared" si="193"/>
        <v>5.7142857142857162</v>
      </c>
      <c r="BB279" s="224">
        <f t="shared" si="194"/>
        <v>20.68965517241379</v>
      </c>
      <c r="BC279" s="224">
        <f t="shared" si="195"/>
        <v>3.5714285714285809</v>
      </c>
      <c r="BD279" s="224">
        <f t="shared" si="196"/>
        <v>0</v>
      </c>
      <c r="BE279" s="224">
        <f t="shared" si="197"/>
        <v>3.7037037037036979</v>
      </c>
      <c r="BF279" s="224">
        <f t="shared" si="187"/>
        <v>3.8461538461538547</v>
      </c>
      <c r="BG279" s="224">
        <f t="shared" si="203"/>
        <v>2.0530967814322518</v>
      </c>
      <c r="BH279" s="182">
        <f t="shared" si="198"/>
        <v>11.026136571341496</v>
      </c>
    </row>
    <row r="280" spans="1:60" ht="11.25" customHeight="1" x14ac:dyDescent="0.2">
      <c r="A280" s="265" t="s">
        <v>881</v>
      </c>
      <c r="B280" s="97" t="s">
        <v>882</v>
      </c>
      <c r="C280" s="215">
        <v>1.04</v>
      </c>
      <c r="D280" s="216">
        <v>1</v>
      </c>
      <c r="E280" s="216">
        <v>0.8</v>
      </c>
      <c r="F280" s="216">
        <v>0.72</v>
      </c>
      <c r="G280" s="216">
        <v>0.64</v>
      </c>
      <c r="H280" s="216">
        <v>0.56000000000000005</v>
      </c>
      <c r="I280" s="216">
        <v>0.48</v>
      </c>
      <c r="J280" s="217">
        <v>0.44</v>
      </c>
      <c r="K280" s="223">
        <v>0.35</v>
      </c>
      <c r="L280" s="216">
        <v>0.1</v>
      </c>
      <c r="M280" s="231">
        <v>0</v>
      </c>
      <c r="N280" s="231">
        <v>0</v>
      </c>
      <c r="O280" s="231">
        <v>0</v>
      </c>
      <c r="P280" s="217"/>
      <c r="Q280" s="274">
        <v>0.25</v>
      </c>
      <c r="R280" s="227">
        <v>0</v>
      </c>
      <c r="S280" s="217"/>
      <c r="T280" s="266">
        <v>0</v>
      </c>
      <c r="U280" s="266">
        <v>0.75</v>
      </c>
      <c r="V280" s="229">
        <v>1</v>
      </c>
      <c r="W280" s="202">
        <v>1</v>
      </c>
      <c r="X280" s="229">
        <v>0</v>
      </c>
      <c r="Y280" s="229">
        <v>0</v>
      </c>
      <c r="Z280" s="229">
        <v>0</v>
      </c>
      <c r="AA280" s="229">
        <v>0</v>
      </c>
      <c r="AB280" s="229">
        <v>0</v>
      </c>
      <c r="AC280" s="229">
        <v>0</v>
      </c>
      <c r="AD280" s="229">
        <v>0</v>
      </c>
      <c r="AE280" s="229">
        <v>0</v>
      </c>
      <c r="AF280" s="223">
        <f t="shared" si="199"/>
        <v>9.129999999999999</v>
      </c>
      <c r="AG280" s="224">
        <f t="shared" si="175"/>
        <v>4.0000000000000036</v>
      </c>
      <c r="AH280" s="224">
        <f t="shared" si="176"/>
        <v>25</v>
      </c>
      <c r="AI280" s="224">
        <f t="shared" si="177"/>
        <v>11.111111111111116</v>
      </c>
      <c r="AJ280" s="224">
        <f t="shared" si="178"/>
        <v>12.5</v>
      </c>
      <c r="AK280" s="224">
        <f t="shared" si="179"/>
        <v>14.285714285714279</v>
      </c>
      <c r="AL280" s="224">
        <f t="shared" si="180"/>
        <v>16.666666666666675</v>
      </c>
      <c r="AM280" s="224">
        <f t="shared" si="181"/>
        <v>9.0909090909090828</v>
      </c>
      <c r="AN280" s="224">
        <f t="shared" si="182"/>
        <v>25.714285714285733</v>
      </c>
      <c r="AO280" s="224">
        <f t="shared" si="183"/>
        <v>249.99999999999994</v>
      </c>
      <c r="AP280" s="224" t="str">
        <f t="shared" si="184"/>
        <v>n/a</v>
      </c>
      <c r="AQ280" s="224" t="str">
        <f t="shared" si="186"/>
        <v>n/a</v>
      </c>
      <c r="AR280" s="224" t="str">
        <f t="shared" si="185"/>
        <v>n/a</v>
      </c>
      <c r="AS280" s="224">
        <f t="shared" si="200"/>
        <v>-100</v>
      </c>
      <c r="AT280" s="224" t="str">
        <f t="shared" si="201"/>
        <v>n/a</v>
      </c>
      <c r="AU280" s="224" t="str">
        <f t="shared" si="202"/>
        <v>n/a</v>
      </c>
      <c r="AV280" s="224">
        <f t="shared" si="188"/>
        <v>-100</v>
      </c>
      <c r="AW280" s="224">
        <f t="shared" si="189"/>
        <v>-25</v>
      </c>
      <c r="AX280" s="224">
        <f t="shared" si="190"/>
        <v>0</v>
      </c>
      <c r="AY280" s="224" t="str">
        <f t="shared" si="191"/>
        <v>n/a</v>
      </c>
      <c r="AZ280" s="224" t="str">
        <f t="shared" si="192"/>
        <v>n/a</v>
      </c>
      <c r="BA280" s="224" t="str">
        <f t="shared" si="193"/>
        <v>n/a</v>
      </c>
      <c r="BB280" s="224" t="str">
        <f t="shared" si="194"/>
        <v>n/a</v>
      </c>
      <c r="BC280" s="224" t="str">
        <f t="shared" si="195"/>
        <v>n/a</v>
      </c>
      <c r="BD280" s="224" t="str">
        <f t="shared" si="196"/>
        <v>n/a</v>
      </c>
      <c r="BE280" s="224" t="str">
        <f t="shared" si="197"/>
        <v>n/a</v>
      </c>
      <c r="BF280" s="224" t="str">
        <f t="shared" si="187"/>
        <v>n/a</v>
      </c>
      <c r="BG280" s="224">
        <f t="shared" si="203"/>
        <v>11.028360528360526</v>
      </c>
      <c r="BH280" s="182">
        <f t="shared" si="198"/>
        <v>83.511632798063857</v>
      </c>
    </row>
    <row r="281" spans="1:60" ht="11.25" customHeight="1" x14ac:dyDescent="0.2">
      <c r="A281" s="291" t="s">
        <v>2876</v>
      </c>
      <c r="B281" s="97" t="s">
        <v>2877</v>
      </c>
      <c r="C281" s="215">
        <v>0.90400000000000003</v>
      </c>
      <c r="D281" s="216">
        <v>0.82</v>
      </c>
      <c r="E281" s="216">
        <v>0.74399999999999999</v>
      </c>
      <c r="F281" s="216">
        <v>0.67600000000000005</v>
      </c>
      <c r="G281" s="216">
        <v>0.46199999999999997</v>
      </c>
      <c r="H281" s="231">
        <v>0.154</v>
      </c>
      <c r="I281" s="216">
        <v>0.53600000000000003</v>
      </c>
      <c r="J281" s="217">
        <v>0.44800000000000001</v>
      </c>
      <c r="K281" s="223">
        <v>0.374</v>
      </c>
      <c r="L281" s="216">
        <v>0.312</v>
      </c>
      <c r="M281" s="216">
        <v>0.26</v>
      </c>
      <c r="N281" s="216">
        <v>0.216</v>
      </c>
      <c r="O281" s="216">
        <v>0.18</v>
      </c>
      <c r="P281" s="191"/>
      <c r="Q281" s="216">
        <v>0.15</v>
      </c>
      <c r="R281" s="232">
        <v>0.11249999999999999</v>
      </c>
      <c r="S281" s="191"/>
      <c r="T281" s="266">
        <v>0</v>
      </c>
      <c r="U281" s="266">
        <v>0</v>
      </c>
      <c r="V281" s="229">
        <v>0</v>
      </c>
      <c r="W281" s="229">
        <v>0</v>
      </c>
      <c r="X281" s="229">
        <v>0</v>
      </c>
      <c r="Y281" s="229">
        <v>0</v>
      </c>
      <c r="Z281" s="229">
        <v>0</v>
      </c>
      <c r="AA281" s="229">
        <v>0</v>
      </c>
      <c r="AB281" s="229">
        <v>0</v>
      </c>
      <c r="AC281" s="229">
        <v>0</v>
      </c>
      <c r="AD281" s="229">
        <v>0</v>
      </c>
      <c r="AE281" s="229">
        <v>0</v>
      </c>
      <c r="AF281" s="223">
        <f t="shared" si="199"/>
        <v>6.3484999999999996</v>
      </c>
      <c r="AG281" s="224">
        <f t="shared" si="175"/>
        <v>10.243902439024399</v>
      </c>
      <c r="AH281" s="224">
        <f t="shared" si="176"/>
        <v>10.215053763440851</v>
      </c>
      <c r="AI281" s="224">
        <f t="shared" si="177"/>
        <v>10.059171597633121</v>
      </c>
      <c r="AJ281" s="224">
        <f t="shared" si="178"/>
        <v>46.320346320346339</v>
      </c>
      <c r="AK281" s="224">
        <f t="shared" si="179"/>
        <v>200</v>
      </c>
      <c r="AL281" s="224">
        <f t="shared" si="180"/>
        <v>-71.268656716417908</v>
      </c>
      <c r="AM281" s="224">
        <f t="shared" si="181"/>
        <v>19.642857142857139</v>
      </c>
      <c r="AN281" s="224">
        <f t="shared" si="182"/>
        <v>19.786096256684505</v>
      </c>
      <c r="AO281" s="224">
        <f t="shared" si="183"/>
        <v>19.871794871794869</v>
      </c>
      <c r="AP281" s="224">
        <f t="shared" si="184"/>
        <v>19.999999999999996</v>
      </c>
      <c r="AQ281" s="224">
        <f t="shared" si="186"/>
        <v>20.370370370370374</v>
      </c>
      <c r="AR281" s="224">
        <f t="shared" si="185"/>
        <v>19.999999999999996</v>
      </c>
      <c r="AS281" s="224">
        <f t="shared" si="200"/>
        <v>19.999999999999996</v>
      </c>
      <c r="AT281" s="224">
        <f t="shared" si="201"/>
        <v>33.33333333333335</v>
      </c>
      <c r="AU281" s="224" t="str">
        <f t="shared" si="202"/>
        <v>n/a</v>
      </c>
      <c r="AV281" s="224" t="str">
        <f t="shared" si="188"/>
        <v>n/a</v>
      </c>
      <c r="AW281" s="224" t="str">
        <f t="shared" si="189"/>
        <v>n/a</v>
      </c>
      <c r="AX281" s="224" t="str">
        <f t="shared" si="190"/>
        <v>n/a</v>
      </c>
      <c r="AY281" s="224" t="str">
        <f t="shared" si="191"/>
        <v>n/a</v>
      </c>
      <c r="AZ281" s="224" t="str">
        <f t="shared" si="192"/>
        <v>n/a</v>
      </c>
      <c r="BA281" s="224" t="str">
        <f t="shared" si="193"/>
        <v>n/a</v>
      </c>
      <c r="BB281" s="224" t="str">
        <f t="shared" si="194"/>
        <v>n/a</v>
      </c>
      <c r="BC281" s="224" t="str">
        <f t="shared" si="195"/>
        <v>n/a</v>
      </c>
      <c r="BD281" s="224" t="str">
        <f t="shared" si="196"/>
        <v>n/a</v>
      </c>
      <c r="BE281" s="224" t="str">
        <f t="shared" si="197"/>
        <v>n/a</v>
      </c>
      <c r="BF281" s="224" t="str">
        <f t="shared" si="187"/>
        <v>n/a</v>
      </c>
      <c r="BG281" s="224">
        <f t="shared" si="203"/>
        <v>27.041019241361937</v>
      </c>
      <c r="BH281" s="182">
        <f t="shared" si="198"/>
        <v>56.293541355192353</v>
      </c>
    </row>
    <row r="282" spans="1:60" ht="11.25" customHeight="1" x14ac:dyDescent="0.2">
      <c r="A282" s="97" t="s">
        <v>1898</v>
      </c>
      <c r="B282" s="97" t="s">
        <v>884</v>
      </c>
      <c r="C282" s="215">
        <v>3.16</v>
      </c>
      <c r="D282" s="216">
        <v>3.08</v>
      </c>
      <c r="E282" s="216">
        <v>3</v>
      </c>
      <c r="F282" s="216">
        <v>2.92</v>
      </c>
      <c r="G282" s="216">
        <v>2.84</v>
      </c>
      <c r="H282" s="216">
        <v>2.72</v>
      </c>
      <c r="I282" s="216">
        <v>2.52</v>
      </c>
      <c r="J282" s="217">
        <v>2.2799999999999998</v>
      </c>
      <c r="K282" s="223">
        <v>2.08</v>
      </c>
      <c r="L282" s="217">
        <v>1.84</v>
      </c>
      <c r="M282" s="217">
        <v>1.29</v>
      </c>
      <c r="N282" s="231">
        <v>0</v>
      </c>
      <c r="O282" s="231">
        <v>0</v>
      </c>
      <c r="P282" s="226"/>
      <c r="Q282" s="231">
        <v>0</v>
      </c>
      <c r="R282" s="227">
        <v>0</v>
      </c>
      <c r="S282" s="226"/>
      <c r="T282" s="261">
        <v>0</v>
      </c>
      <c r="U282" s="261">
        <v>0</v>
      </c>
      <c r="V282" s="229">
        <v>0</v>
      </c>
      <c r="W282" s="229">
        <v>0</v>
      </c>
      <c r="X282" s="229">
        <v>0</v>
      </c>
      <c r="Y282" s="229">
        <v>0</v>
      </c>
      <c r="Z282" s="229">
        <v>0</v>
      </c>
      <c r="AA282" s="229">
        <v>0</v>
      </c>
      <c r="AB282" s="229">
        <v>0</v>
      </c>
      <c r="AC282" s="229">
        <v>0</v>
      </c>
      <c r="AD282" s="229">
        <v>0</v>
      </c>
      <c r="AE282" s="229">
        <v>0</v>
      </c>
      <c r="AF282" s="223">
        <f t="shared" si="199"/>
        <v>27.73</v>
      </c>
      <c r="AG282" s="224">
        <f t="shared" si="175"/>
        <v>2.5974025974025983</v>
      </c>
      <c r="AH282" s="224">
        <f t="shared" si="176"/>
        <v>2.6666666666666616</v>
      </c>
      <c r="AI282" s="224">
        <f t="shared" si="177"/>
        <v>2.7397260273972712</v>
      </c>
      <c r="AJ282" s="224">
        <f t="shared" si="178"/>
        <v>2.8169014084507005</v>
      </c>
      <c r="AK282" s="224">
        <f t="shared" si="179"/>
        <v>4.4117647058823373</v>
      </c>
      <c r="AL282" s="224">
        <f t="shared" si="180"/>
        <v>7.9365079365079527</v>
      </c>
      <c r="AM282" s="224">
        <f t="shared" si="181"/>
        <v>10.526315789473696</v>
      </c>
      <c r="AN282" s="224">
        <f t="shared" si="182"/>
        <v>9.6153846153846025</v>
      </c>
      <c r="AO282" s="224">
        <f t="shared" si="183"/>
        <v>13.043478260869556</v>
      </c>
      <c r="AP282" s="224">
        <f t="shared" si="184"/>
        <v>42.635658914728694</v>
      </c>
      <c r="AQ282" s="224" t="str">
        <f t="shared" si="186"/>
        <v>n/a</v>
      </c>
      <c r="AR282" s="224" t="str">
        <f t="shared" si="185"/>
        <v>n/a</v>
      </c>
      <c r="AS282" s="224" t="str">
        <f t="shared" si="200"/>
        <v>n/a</v>
      </c>
      <c r="AT282" s="224" t="str">
        <f t="shared" si="201"/>
        <v>n/a</v>
      </c>
      <c r="AU282" s="224" t="str">
        <f t="shared" si="202"/>
        <v>n/a</v>
      </c>
      <c r="AV282" s="224" t="str">
        <f t="shared" si="188"/>
        <v>n/a</v>
      </c>
      <c r="AW282" s="224" t="str">
        <f t="shared" si="189"/>
        <v>n/a</v>
      </c>
      <c r="AX282" s="224" t="str">
        <f t="shared" si="190"/>
        <v>n/a</v>
      </c>
      <c r="AY282" s="224" t="str">
        <f t="shared" si="191"/>
        <v>n/a</v>
      </c>
      <c r="AZ282" s="224" t="str">
        <f t="shared" si="192"/>
        <v>n/a</v>
      </c>
      <c r="BA282" s="224" t="str">
        <f t="shared" si="193"/>
        <v>n/a</v>
      </c>
      <c r="BB282" s="224" t="str">
        <f t="shared" si="194"/>
        <v>n/a</v>
      </c>
      <c r="BC282" s="224" t="str">
        <f t="shared" si="195"/>
        <v>n/a</v>
      </c>
      <c r="BD282" s="224" t="str">
        <f t="shared" si="196"/>
        <v>n/a</v>
      </c>
      <c r="BE282" s="224" t="str">
        <f t="shared" si="197"/>
        <v>n/a</v>
      </c>
      <c r="BF282" s="224" t="str">
        <f t="shared" si="187"/>
        <v>n/a</v>
      </c>
      <c r="BG282" s="224">
        <f t="shared" si="203"/>
        <v>9.8989806922764068</v>
      </c>
      <c r="BH282" s="182">
        <f t="shared" si="198"/>
        <v>12.12455251791131</v>
      </c>
    </row>
    <row r="283" spans="1:60" ht="11.25" customHeight="1" x14ac:dyDescent="0.2">
      <c r="A283" s="148" t="s">
        <v>1488</v>
      </c>
      <c r="B283" s="119" t="s">
        <v>1489</v>
      </c>
      <c r="C283" s="36">
        <v>2.42</v>
      </c>
      <c r="D283" s="181">
        <v>2.38</v>
      </c>
      <c r="E283" s="181">
        <v>2.2599999999999998</v>
      </c>
      <c r="F283" s="181">
        <v>2.1</v>
      </c>
      <c r="G283" s="181">
        <v>2.04</v>
      </c>
      <c r="H283" s="181">
        <v>1.98</v>
      </c>
      <c r="I283" s="238">
        <v>1.96</v>
      </c>
      <c r="J283" s="217">
        <v>1.96</v>
      </c>
      <c r="K283" s="223">
        <v>1.94</v>
      </c>
      <c r="L283" s="216">
        <v>1.86</v>
      </c>
      <c r="M283" s="216">
        <v>1.73</v>
      </c>
      <c r="N283" s="216">
        <v>1.61</v>
      </c>
      <c r="O283" s="216">
        <v>1.42</v>
      </c>
      <c r="P283" s="191"/>
      <c r="Q283" s="216">
        <v>1.27</v>
      </c>
      <c r="R283" s="232">
        <v>1.17</v>
      </c>
      <c r="S283" s="191"/>
      <c r="T283" s="279">
        <v>1.05</v>
      </c>
      <c r="U283" s="279">
        <v>0.9</v>
      </c>
      <c r="V283" s="202">
        <v>0.82499999999999996</v>
      </c>
      <c r="W283" s="202">
        <v>0.76</v>
      </c>
      <c r="X283" s="202">
        <v>0.69</v>
      </c>
      <c r="Y283" s="202">
        <v>0.64</v>
      </c>
      <c r="Z283" s="202">
        <v>0.58499999999999996</v>
      </c>
      <c r="AA283" s="229">
        <v>0.55000000000000004</v>
      </c>
      <c r="AB283" s="229">
        <v>0.55000000000000004</v>
      </c>
      <c r="AC283" s="229">
        <v>0.55000000000000004</v>
      </c>
      <c r="AD283" s="229">
        <v>0.55000000000000004</v>
      </c>
      <c r="AE283" s="229">
        <v>0.55000000000000004</v>
      </c>
      <c r="AF283" s="223">
        <f t="shared" si="199"/>
        <v>36.29999999999999</v>
      </c>
      <c r="AG283" s="224">
        <f t="shared" si="175"/>
        <v>1.6806722689075571</v>
      </c>
      <c r="AH283" s="224">
        <f t="shared" si="176"/>
        <v>5.3097345132743445</v>
      </c>
      <c r="AI283" s="224">
        <f t="shared" si="177"/>
        <v>7.6190476190476142</v>
      </c>
      <c r="AJ283" s="224">
        <f t="shared" si="178"/>
        <v>2.941176470588247</v>
      </c>
      <c r="AK283" s="224">
        <f t="shared" si="179"/>
        <v>3.0303030303030276</v>
      </c>
      <c r="AL283" s="224">
        <f t="shared" si="180"/>
        <v>1.0204081632652962</v>
      </c>
      <c r="AM283" s="224">
        <f t="shared" si="181"/>
        <v>0</v>
      </c>
      <c r="AN283" s="224">
        <f t="shared" si="182"/>
        <v>1.0309278350515427</v>
      </c>
      <c r="AO283" s="224">
        <f t="shared" si="183"/>
        <v>4.3010752688172005</v>
      </c>
      <c r="AP283" s="224">
        <f t="shared" si="184"/>
        <v>7.5144508670520249</v>
      </c>
      <c r="AQ283" s="224">
        <f t="shared" si="186"/>
        <v>7.4534161490683148</v>
      </c>
      <c r="AR283" s="224">
        <f t="shared" si="185"/>
        <v>13.380281690140849</v>
      </c>
      <c r="AS283" s="224">
        <f t="shared" si="200"/>
        <v>11.811023622047244</v>
      </c>
      <c r="AT283" s="224">
        <f t="shared" si="201"/>
        <v>8.5470085470085611</v>
      </c>
      <c r="AU283" s="224">
        <f t="shared" si="202"/>
        <v>11.428571428571409</v>
      </c>
      <c r="AV283" s="224">
        <f t="shared" si="188"/>
        <v>16.666666666666675</v>
      </c>
      <c r="AW283" s="224">
        <f t="shared" si="189"/>
        <v>9.0909090909091042</v>
      </c>
      <c r="AX283" s="224">
        <f t="shared" si="190"/>
        <v>8.5526315789473664</v>
      </c>
      <c r="AY283" s="224">
        <f t="shared" si="191"/>
        <v>10.144927536231885</v>
      </c>
      <c r="AZ283" s="224">
        <f t="shared" si="192"/>
        <v>7.8125</v>
      </c>
      <c r="BA283" s="224">
        <f t="shared" si="193"/>
        <v>9.4017094017094127</v>
      </c>
      <c r="BB283" s="224">
        <f t="shared" si="194"/>
        <v>6.3636363636363491</v>
      </c>
      <c r="BC283" s="224">
        <f t="shared" si="195"/>
        <v>0</v>
      </c>
      <c r="BD283" s="224">
        <f t="shared" si="196"/>
        <v>0</v>
      </c>
      <c r="BE283" s="224">
        <f t="shared" si="197"/>
        <v>0</v>
      </c>
      <c r="BF283" s="224">
        <f t="shared" si="187"/>
        <v>0</v>
      </c>
      <c r="BG283" s="224">
        <f t="shared" si="203"/>
        <v>5.9654260812016933</v>
      </c>
      <c r="BH283" s="182">
        <f t="shared" si="198"/>
        <v>4.7450571812354596</v>
      </c>
    </row>
    <row r="284" spans="1:60" ht="11.25" customHeight="1" x14ac:dyDescent="0.2">
      <c r="A284" s="114" t="s">
        <v>1899</v>
      </c>
      <c r="B284" s="97" t="s">
        <v>887</v>
      </c>
      <c r="C284" s="215">
        <v>1.05</v>
      </c>
      <c r="D284" s="216">
        <v>0.94499999999999995</v>
      </c>
      <c r="E284" s="216">
        <v>0.88249999999999995</v>
      </c>
      <c r="F284" s="216">
        <v>0.82</v>
      </c>
      <c r="G284" s="216">
        <v>0.78</v>
      </c>
      <c r="H284" s="216">
        <v>0.73499999999999999</v>
      </c>
      <c r="I284" s="216">
        <v>0.67749999999999999</v>
      </c>
      <c r="J284" s="217">
        <v>0.63</v>
      </c>
      <c r="K284" s="223">
        <v>0.59</v>
      </c>
      <c r="L284" s="216">
        <v>0.55500000000000005</v>
      </c>
      <c r="M284" s="216">
        <v>0.53166666666666695</v>
      </c>
      <c r="N284" s="216">
        <v>0.49333333333333301</v>
      </c>
      <c r="O284" s="216">
        <v>0.44</v>
      </c>
      <c r="P284" s="226"/>
      <c r="Q284" s="216">
        <v>0.38</v>
      </c>
      <c r="R284" s="232">
        <v>0.29555999999999999</v>
      </c>
      <c r="S284" s="226"/>
      <c r="T284" s="260">
        <v>0.27111111111111103</v>
      </c>
      <c r="U284" s="261">
        <v>0.24888888888888899</v>
      </c>
      <c r="V284" s="202">
        <v>0.24444444444444399</v>
      </c>
      <c r="W284" s="202">
        <v>0.23111111111111099</v>
      </c>
      <c r="X284" s="202">
        <v>0.21333333333333299</v>
      </c>
      <c r="Y284" s="229">
        <v>0.19555555555555601</v>
      </c>
      <c r="Z284" s="229">
        <v>0.19555555555555601</v>
      </c>
      <c r="AA284" s="202">
        <v>0.168888888888889</v>
      </c>
      <c r="AB284" s="229">
        <v>0.16</v>
      </c>
      <c r="AC284" s="229">
        <v>0.16</v>
      </c>
      <c r="AD284" s="229">
        <v>0.16</v>
      </c>
      <c r="AE284" s="229">
        <v>0.16</v>
      </c>
      <c r="AF284" s="223">
        <f t="shared" si="199"/>
        <v>12.214448888888889</v>
      </c>
      <c r="AG284" s="224">
        <f t="shared" si="175"/>
        <v>11.111111111111116</v>
      </c>
      <c r="AH284" s="224">
        <f t="shared" si="176"/>
        <v>7.0821529745042522</v>
      </c>
      <c r="AI284" s="224">
        <f t="shared" si="177"/>
        <v>7.6219512195121908</v>
      </c>
      <c r="AJ284" s="224">
        <f t="shared" si="178"/>
        <v>5.12820512820511</v>
      </c>
      <c r="AK284" s="224">
        <f t="shared" si="179"/>
        <v>6.1224489795918435</v>
      </c>
      <c r="AL284" s="224">
        <f t="shared" si="180"/>
        <v>8.4870848708487046</v>
      </c>
      <c r="AM284" s="224">
        <f t="shared" si="181"/>
        <v>7.5396825396825351</v>
      </c>
      <c r="AN284" s="224">
        <f t="shared" si="182"/>
        <v>6.7796610169491567</v>
      </c>
      <c r="AO284" s="224">
        <f t="shared" si="183"/>
        <v>6.3063063063062863</v>
      </c>
      <c r="AP284" s="224">
        <f t="shared" si="184"/>
        <v>4.388714733542276</v>
      </c>
      <c r="AQ284" s="224">
        <f t="shared" si="186"/>
        <v>7.7702702702703963</v>
      </c>
      <c r="AR284" s="224">
        <f t="shared" si="185"/>
        <v>12.121212121212043</v>
      </c>
      <c r="AS284" s="224">
        <f t="shared" si="200"/>
        <v>15.789473684210531</v>
      </c>
      <c r="AT284" s="224">
        <f t="shared" si="201"/>
        <v>28.569495195560979</v>
      </c>
      <c r="AU284" s="224">
        <f t="shared" si="202"/>
        <v>9.0180327868852661</v>
      </c>
      <c r="AV284" s="224">
        <f t="shared" si="188"/>
        <v>8.9285714285713524</v>
      </c>
      <c r="AW284" s="224">
        <f t="shared" si="189"/>
        <v>1.8181818181820519</v>
      </c>
      <c r="AX284" s="224">
        <f t="shared" si="190"/>
        <v>5.7692307692306377</v>
      </c>
      <c r="AY284" s="224">
        <f t="shared" si="191"/>
        <v>8.33333333333346</v>
      </c>
      <c r="AZ284" s="224">
        <f t="shared" si="192"/>
        <v>9.0909090909086601</v>
      </c>
      <c r="BA284" s="224">
        <f t="shared" si="193"/>
        <v>0</v>
      </c>
      <c r="BB284" s="224">
        <f t="shared" si="194"/>
        <v>15.789473684210709</v>
      </c>
      <c r="BC284" s="224">
        <f t="shared" si="195"/>
        <v>5.5555555555556246</v>
      </c>
      <c r="BD284" s="224">
        <f t="shared" si="196"/>
        <v>0</v>
      </c>
      <c r="BE284" s="224">
        <f t="shared" si="197"/>
        <v>0</v>
      </c>
      <c r="BF284" s="224">
        <f t="shared" si="187"/>
        <v>0</v>
      </c>
      <c r="BG284" s="224">
        <f t="shared" si="203"/>
        <v>7.6585022545532775</v>
      </c>
      <c r="BH284" s="182">
        <f t="shared" si="198"/>
        <v>6.0236614643032382</v>
      </c>
    </row>
    <row r="285" spans="1:60" ht="11.25" customHeight="1" x14ac:dyDescent="0.2">
      <c r="A285" s="265" t="s">
        <v>3799</v>
      </c>
      <c r="B285" s="97" t="s">
        <v>3800</v>
      </c>
      <c r="C285" s="215">
        <v>2.99</v>
      </c>
      <c r="D285" s="216">
        <v>2.8600000000000003</v>
      </c>
      <c r="E285" s="216">
        <v>2.6500000000000004</v>
      </c>
      <c r="F285" s="216">
        <v>2.41</v>
      </c>
      <c r="G285" s="216">
        <v>2.2749999999999999</v>
      </c>
      <c r="H285" s="231">
        <v>1.8774999999999999</v>
      </c>
      <c r="I285" s="216">
        <v>2.0449999999999999</v>
      </c>
      <c r="J285" s="217">
        <v>1.875</v>
      </c>
      <c r="K285" s="228">
        <v>1.85</v>
      </c>
      <c r="L285" s="231">
        <v>1.85</v>
      </c>
      <c r="M285" s="216">
        <v>2.7350000000000003</v>
      </c>
      <c r="N285" s="216">
        <v>2.5274999999999999</v>
      </c>
      <c r="O285" s="216">
        <v>2.34</v>
      </c>
      <c r="P285" s="191"/>
      <c r="Q285" s="216">
        <v>2.0575000000000001</v>
      </c>
      <c r="R285" s="232">
        <v>2</v>
      </c>
      <c r="S285" s="191"/>
      <c r="T285" s="279">
        <v>1.9575</v>
      </c>
      <c r="U285" s="266">
        <v>1.95</v>
      </c>
      <c r="V285" s="202">
        <v>1.95</v>
      </c>
      <c r="W285" s="202">
        <v>1.8725000000000001</v>
      </c>
      <c r="X285" s="202">
        <v>1.7186000000000001</v>
      </c>
      <c r="Y285" s="229">
        <v>0</v>
      </c>
      <c r="Z285" s="229">
        <v>0</v>
      </c>
      <c r="AA285" s="229">
        <v>0</v>
      </c>
      <c r="AB285" s="229">
        <v>0</v>
      </c>
      <c r="AC285" s="229">
        <v>0</v>
      </c>
      <c r="AD285" s="229">
        <v>0</v>
      </c>
      <c r="AE285" s="229">
        <v>0</v>
      </c>
      <c r="AF285" s="223">
        <f t="shared" si="199"/>
        <v>43.791100000000014</v>
      </c>
      <c r="AG285" s="224">
        <f t="shared" si="175"/>
        <v>4.5454545454545414</v>
      </c>
      <c r="AH285" s="224">
        <f t="shared" si="176"/>
        <v>7.9245283018867907</v>
      </c>
      <c r="AI285" s="224">
        <f t="shared" si="177"/>
        <v>9.9585062240663991</v>
      </c>
      <c r="AJ285" s="224">
        <f t="shared" si="178"/>
        <v>5.9340659340659352</v>
      </c>
      <c r="AK285" s="224">
        <f t="shared" si="179"/>
        <v>21.171770972037287</v>
      </c>
      <c r="AL285" s="224">
        <f t="shared" si="180"/>
        <v>-8.1907090464547689</v>
      </c>
      <c r="AM285" s="224">
        <f t="shared" si="181"/>
        <v>9.0666666666666664</v>
      </c>
      <c r="AN285" s="224">
        <f t="shared" si="182"/>
        <v>1.3513513513513375</v>
      </c>
      <c r="AO285" s="224">
        <f t="shared" si="183"/>
        <v>0</v>
      </c>
      <c r="AP285" s="224">
        <f t="shared" si="184"/>
        <v>-32.358318098720297</v>
      </c>
      <c r="AQ285" s="224">
        <f t="shared" si="186"/>
        <v>8.2096933728981405</v>
      </c>
      <c r="AR285" s="224">
        <f t="shared" si="185"/>
        <v>8.0128205128205074</v>
      </c>
      <c r="AS285" s="224">
        <f t="shared" si="200"/>
        <v>13.730255164034011</v>
      </c>
      <c r="AT285" s="224">
        <f t="shared" si="201"/>
        <v>2.8750000000000053</v>
      </c>
      <c r="AU285" s="224">
        <f t="shared" si="202"/>
        <v>2.1711366538952781</v>
      </c>
      <c r="AV285" s="224">
        <f t="shared" si="188"/>
        <v>0.38461538461538325</v>
      </c>
      <c r="AW285" s="224">
        <f t="shared" si="189"/>
        <v>0</v>
      </c>
      <c r="AX285" s="224">
        <f t="shared" si="190"/>
        <v>4.1388518024032095</v>
      </c>
      <c r="AY285" s="224">
        <f t="shared" si="191"/>
        <v>8.9549633422553185</v>
      </c>
      <c r="AZ285" s="224" t="str">
        <f t="shared" si="192"/>
        <v>n/a</v>
      </c>
      <c r="BA285" s="224" t="str">
        <f t="shared" si="193"/>
        <v>n/a</v>
      </c>
      <c r="BB285" s="224" t="str">
        <f t="shared" si="194"/>
        <v>n/a</v>
      </c>
      <c r="BC285" s="224" t="str">
        <f t="shared" si="195"/>
        <v>n/a</v>
      </c>
      <c r="BD285" s="224" t="str">
        <f t="shared" si="196"/>
        <v>n/a</v>
      </c>
      <c r="BE285" s="224" t="str">
        <f t="shared" si="197"/>
        <v>n/a</v>
      </c>
      <c r="BF285" s="224" t="str">
        <f t="shared" si="187"/>
        <v>n/a</v>
      </c>
      <c r="BG285" s="224">
        <f t="shared" si="203"/>
        <v>3.5726659517513553</v>
      </c>
      <c r="BH285" s="182">
        <f t="shared" si="198"/>
        <v>10.677924928877449</v>
      </c>
    </row>
    <row r="286" spans="1:60" ht="11.25" customHeight="1" x14ac:dyDescent="0.2">
      <c r="A286" s="265" t="s">
        <v>1490</v>
      </c>
      <c r="B286" s="97" t="s">
        <v>1491</v>
      </c>
      <c r="C286" s="215">
        <v>3.1</v>
      </c>
      <c r="D286" s="216">
        <v>3.04</v>
      </c>
      <c r="E286" s="216">
        <v>2.9</v>
      </c>
      <c r="F286" s="216">
        <v>2.8050000000000002</v>
      </c>
      <c r="G286" s="216">
        <v>2.66</v>
      </c>
      <c r="H286" s="231">
        <v>2.5</v>
      </c>
      <c r="I286" s="216">
        <v>2.74</v>
      </c>
      <c r="J286" s="217">
        <v>2.57</v>
      </c>
      <c r="K286" s="217">
        <v>2.5</v>
      </c>
      <c r="L286" s="216">
        <v>2.3199999999999998</v>
      </c>
      <c r="M286" s="216">
        <v>2.1800000000000002</v>
      </c>
      <c r="N286" s="216">
        <v>2.08</v>
      </c>
      <c r="O286" s="231">
        <v>0</v>
      </c>
      <c r="P286" s="237"/>
      <c r="Q286" s="231">
        <v>0</v>
      </c>
      <c r="R286" s="227">
        <v>0</v>
      </c>
      <c r="S286" s="237"/>
      <c r="T286" s="266">
        <v>0</v>
      </c>
      <c r="U286" s="266">
        <v>0</v>
      </c>
      <c r="V286" s="229">
        <v>0</v>
      </c>
      <c r="W286" s="229">
        <v>0</v>
      </c>
      <c r="X286" s="229">
        <v>0</v>
      </c>
      <c r="Y286" s="229">
        <v>0</v>
      </c>
      <c r="Z286" s="229">
        <v>0</v>
      </c>
      <c r="AA286" s="229">
        <v>0</v>
      </c>
      <c r="AB286" s="229">
        <v>0</v>
      </c>
      <c r="AC286" s="229">
        <v>0</v>
      </c>
      <c r="AD286" s="229">
        <v>0</v>
      </c>
      <c r="AE286" s="229">
        <v>0</v>
      </c>
      <c r="AF286" s="223">
        <f t="shared" si="199"/>
        <v>31.395000000000003</v>
      </c>
      <c r="AG286" s="224">
        <f t="shared" si="175"/>
        <v>1.9736842105263275</v>
      </c>
      <c r="AH286" s="224">
        <f t="shared" si="176"/>
        <v>4.8275862068965614</v>
      </c>
      <c r="AI286" s="224">
        <f t="shared" si="177"/>
        <v>3.3868092691621943</v>
      </c>
      <c r="AJ286" s="224">
        <f t="shared" si="178"/>
        <v>5.4511278195488622</v>
      </c>
      <c r="AK286" s="224">
        <f t="shared" si="179"/>
        <v>6.4000000000000057</v>
      </c>
      <c r="AL286" s="224">
        <f t="shared" si="180"/>
        <v>-8.7591240875912533</v>
      </c>
      <c r="AM286" s="224">
        <f t="shared" si="181"/>
        <v>6.6147859922179197</v>
      </c>
      <c r="AN286" s="224">
        <f t="shared" si="182"/>
        <v>2.8000000000000025</v>
      </c>
      <c r="AO286" s="224">
        <f t="shared" si="183"/>
        <v>7.7586206896551824</v>
      </c>
      <c r="AP286" s="224">
        <f t="shared" si="184"/>
        <v>6.4220183486238369</v>
      </c>
      <c r="AQ286" s="224">
        <f t="shared" si="186"/>
        <v>4.8076923076923128</v>
      </c>
      <c r="AR286" s="224" t="str">
        <f t="shared" si="185"/>
        <v>n/a</v>
      </c>
      <c r="AS286" s="224" t="str">
        <f t="shared" si="200"/>
        <v>n/a</v>
      </c>
      <c r="AT286" s="224" t="str">
        <f t="shared" si="201"/>
        <v>n/a</v>
      </c>
      <c r="AU286" s="224" t="str">
        <f t="shared" si="202"/>
        <v>n/a</v>
      </c>
      <c r="AV286" s="224" t="str">
        <f t="shared" si="188"/>
        <v>n/a</v>
      </c>
      <c r="AW286" s="224" t="str">
        <f t="shared" si="189"/>
        <v>n/a</v>
      </c>
      <c r="AX286" s="224" t="str">
        <f t="shared" si="190"/>
        <v>n/a</v>
      </c>
      <c r="AY286" s="224" t="str">
        <f t="shared" si="191"/>
        <v>n/a</v>
      </c>
      <c r="AZ286" s="224" t="str">
        <f t="shared" si="192"/>
        <v>n/a</v>
      </c>
      <c r="BA286" s="224" t="str">
        <f t="shared" si="193"/>
        <v>n/a</v>
      </c>
      <c r="BB286" s="224" t="str">
        <f t="shared" si="194"/>
        <v>n/a</v>
      </c>
      <c r="BC286" s="224" t="str">
        <f t="shared" si="195"/>
        <v>n/a</v>
      </c>
      <c r="BD286" s="224" t="str">
        <f t="shared" si="196"/>
        <v>n/a</v>
      </c>
      <c r="BE286" s="224" t="str">
        <f t="shared" si="197"/>
        <v>n/a</v>
      </c>
      <c r="BF286" s="224" t="str">
        <f t="shared" si="187"/>
        <v>n/a</v>
      </c>
      <c r="BG286" s="224">
        <f t="shared" si="203"/>
        <v>3.7893818869756326</v>
      </c>
      <c r="BH286" s="182">
        <f t="shared" si="198"/>
        <v>4.5195441368132103</v>
      </c>
    </row>
    <row r="287" spans="1:60" ht="11.25" customHeight="1" x14ac:dyDescent="0.2">
      <c r="A287" s="265" t="s">
        <v>1492</v>
      </c>
      <c r="B287" s="97" t="s">
        <v>1493</v>
      </c>
      <c r="C287" s="215">
        <v>0.94</v>
      </c>
      <c r="D287" s="216">
        <v>0.86</v>
      </c>
      <c r="E287" s="216">
        <v>0.78</v>
      </c>
      <c r="F287" s="216">
        <v>0.72</v>
      </c>
      <c r="G287" s="216">
        <v>0.66</v>
      </c>
      <c r="H287" s="216">
        <v>0.62</v>
      </c>
      <c r="I287" s="216">
        <v>0.56000000000000005</v>
      </c>
      <c r="J287" s="217">
        <v>0.52</v>
      </c>
      <c r="K287" s="217">
        <v>0.48</v>
      </c>
      <c r="L287" s="231">
        <v>0</v>
      </c>
      <c r="M287" s="231">
        <v>0</v>
      </c>
      <c r="N287" s="231">
        <v>0</v>
      </c>
      <c r="O287" s="231">
        <v>0</v>
      </c>
      <c r="P287" s="254"/>
      <c r="Q287" s="231">
        <v>0</v>
      </c>
      <c r="R287" s="227">
        <v>0</v>
      </c>
      <c r="S287" s="254"/>
      <c r="T287" s="266">
        <v>0</v>
      </c>
      <c r="U287" s="266">
        <v>0</v>
      </c>
      <c r="V287" s="229">
        <v>0</v>
      </c>
      <c r="W287" s="229">
        <v>0</v>
      </c>
      <c r="X287" s="229">
        <v>0</v>
      </c>
      <c r="Y287" s="229">
        <v>0</v>
      </c>
      <c r="Z287" s="229">
        <v>0</v>
      </c>
      <c r="AA287" s="229">
        <v>0</v>
      </c>
      <c r="AB287" s="229">
        <v>0</v>
      </c>
      <c r="AC287" s="229">
        <v>0</v>
      </c>
      <c r="AD287" s="229">
        <v>0</v>
      </c>
      <c r="AE287" s="229">
        <v>0</v>
      </c>
      <c r="AF287" s="223">
        <f t="shared" si="199"/>
        <v>6.1400000000000006</v>
      </c>
      <c r="AG287" s="224">
        <f t="shared" si="175"/>
        <v>9.302325581395344</v>
      </c>
      <c r="AH287" s="224">
        <f t="shared" si="176"/>
        <v>10.256410256410241</v>
      </c>
      <c r="AI287" s="224">
        <f t="shared" si="177"/>
        <v>8.3333333333333481</v>
      </c>
      <c r="AJ287" s="224">
        <f t="shared" si="178"/>
        <v>9.0909090909090828</v>
      </c>
      <c r="AK287" s="224">
        <f t="shared" si="179"/>
        <v>6.4516129032258229</v>
      </c>
      <c r="AL287" s="224">
        <f t="shared" si="180"/>
        <v>10.714285714285698</v>
      </c>
      <c r="AM287" s="224">
        <f t="shared" si="181"/>
        <v>7.6923076923077094</v>
      </c>
      <c r="AN287" s="224">
        <f t="shared" si="182"/>
        <v>8.3333333333333481</v>
      </c>
      <c r="AO287" s="224" t="str">
        <f t="shared" si="183"/>
        <v>n/a</v>
      </c>
      <c r="AP287" s="224" t="str">
        <f t="shared" si="184"/>
        <v>n/a</v>
      </c>
      <c r="AQ287" s="224" t="str">
        <f t="shared" si="186"/>
        <v>n/a</v>
      </c>
      <c r="AR287" s="224" t="str">
        <f t="shared" si="185"/>
        <v>n/a</v>
      </c>
      <c r="AS287" s="224" t="str">
        <f t="shared" si="200"/>
        <v>n/a</v>
      </c>
      <c r="AT287" s="224" t="str">
        <f t="shared" si="201"/>
        <v>n/a</v>
      </c>
      <c r="AU287" s="224" t="str">
        <f t="shared" si="202"/>
        <v>n/a</v>
      </c>
      <c r="AV287" s="224" t="str">
        <f t="shared" si="188"/>
        <v>n/a</v>
      </c>
      <c r="AW287" s="224" t="str">
        <f t="shared" si="189"/>
        <v>n/a</v>
      </c>
      <c r="AX287" s="224" t="str">
        <f t="shared" si="190"/>
        <v>n/a</v>
      </c>
      <c r="AY287" s="224" t="str">
        <f t="shared" si="191"/>
        <v>n/a</v>
      </c>
      <c r="AZ287" s="224" t="str">
        <f t="shared" si="192"/>
        <v>n/a</v>
      </c>
      <c r="BA287" s="224" t="str">
        <f t="shared" si="193"/>
        <v>n/a</v>
      </c>
      <c r="BB287" s="224" t="str">
        <f t="shared" si="194"/>
        <v>n/a</v>
      </c>
      <c r="BC287" s="224" t="str">
        <f t="shared" si="195"/>
        <v>n/a</v>
      </c>
      <c r="BD287" s="224" t="str">
        <f t="shared" si="196"/>
        <v>n/a</v>
      </c>
      <c r="BE287" s="224" t="str">
        <f t="shared" si="197"/>
        <v>n/a</v>
      </c>
      <c r="BF287" s="224" t="str">
        <f t="shared" si="187"/>
        <v>n/a</v>
      </c>
      <c r="BG287" s="224">
        <f t="shared" si="203"/>
        <v>8.7718147381500735</v>
      </c>
      <c r="BH287" s="182">
        <f t="shared" si="198"/>
        <v>1.3780775537102556</v>
      </c>
    </row>
    <row r="288" spans="1:60" ht="11.25" customHeight="1" x14ac:dyDescent="0.2">
      <c r="A288" s="55" t="s">
        <v>1900</v>
      </c>
      <c r="B288" s="97" t="s">
        <v>334</v>
      </c>
      <c r="C288" s="36">
        <v>4.09</v>
      </c>
      <c r="D288" s="181">
        <v>3.95</v>
      </c>
      <c r="E288" s="181">
        <v>3.7450000000000001</v>
      </c>
      <c r="F288" s="181">
        <v>3.5</v>
      </c>
      <c r="G288" s="181">
        <v>3.2349999999999999</v>
      </c>
      <c r="H288" s="181">
        <v>3.1324999999999998</v>
      </c>
      <c r="I288" s="181">
        <v>3.0074999999999998</v>
      </c>
      <c r="J288" s="217">
        <v>2.835</v>
      </c>
      <c r="K288" s="223">
        <v>2.6825000000000001</v>
      </c>
      <c r="L288" s="216">
        <v>2.5874999999999999</v>
      </c>
      <c r="M288" s="216">
        <v>2.42</v>
      </c>
      <c r="N288" s="216">
        <v>2.2999999999999998</v>
      </c>
      <c r="O288" s="216">
        <v>2.15</v>
      </c>
      <c r="P288" s="226"/>
      <c r="Q288" s="216">
        <v>1.9350000000000001</v>
      </c>
      <c r="R288" s="232">
        <v>1.8</v>
      </c>
      <c r="S288" s="226"/>
      <c r="T288" s="260">
        <v>1.63</v>
      </c>
      <c r="U288" s="260">
        <v>1.59</v>
      </c>
      <c r="V288" s="202">
        <v>1.5349999999999999</v>
      </c>
      <c r="W288" s="202">
        <v>1.4325000000000001</v>
      </c>
      <c r="X288" s="202">
        <v>1.325</v>
      </c>
      <c r="Y288" s="202">
        <v>1.2375</v>
      </c>
      <c r="Z288" s="202">
        <v>1.1950000000000001</v>
      </c>
      <c r="AA288" s="202">
        <v>1.175</v>
      </c>
      <c r="AB288" s="202">
        <v>1.155</v>
      </c>
      <c r="AC288" s="202">
        <v>1.1299999999999999</v>
      </c>
      <c r="AD288" s="202">
        <v>1.085</v>
      </c>
      <c r="AE288" s="202">
        <v>1.03</v>
      </c>
      <c r="AF288" s="223">
        <f t="shared" si="199"/>
        <v>58.89</v>
      </c>
      <c r="AG288" s="224">
        <f t="shared" si="175"/>
        <v>3.5443037974683511</v>
      </c>
      <c r="AH288" s="224">
        <f t="shared" si="176"/>
        <v>5.4739652870493982</v>
      </c>
      <c r="AI288" s="224">
        <f t="shared" si="177"/>
        <v>7.0000000000000062</v>
      </c>
      <c r="AJ288" s="224">
        <f t="shared" si="178"/>
        <v>8.1916537867078976</v>
      </c>
      <c r="AK288" s="224">
        <f t="shared" si="179"/>
        <v>3.2721468475658488</v>
      </c>
      <c r="AL288" s="224">
        <f t="shared" si="180"/>
        <v>4.1562759767248547</v>
      </c>
      <c r="AM288" s="224">
        <f t="shared" si="181"/>
        <v>6.0846560846560704</v>
      </c>
      <c r="AN288" s="224">
        <f t="shared" si="182"/>
        <v>5.6849953401677533</v>
      </c>
      <c r="AO288" s="224">
        <f t="shared" si="183"/>
        <v>3.6714975845410613</v>
      </c>
      <c r="AP288" s="224">
        <f t="shared" si="184"/>
        <v>6.9214876033057759</v>
      </c>
      <c r="AQ288" s="224">
        <f t="shared" si="186"/>
        <v>5.2173913043478404</v>
      </c>
      <c r="AR288" s="224">
        <f t="shared" si="185"/>
        <v>6.9767441860465018</v>
      </c>
      <c r="AS288" s="224">
        <f t="shared" si="200"/>
        <v>11.111111111111093</v>
      </c>
      <c r="AT288" s="224">
        <f t="shared" si="201"/>
        <v>7.4999999999999956</v>
      </c>
      <c r="AU288" s="224">
        <f t="shared" si="202"/>
        <v>10.429447852760742</v>
      </c>
      <c r="AV288" s="224">
        <f t="shared" si="188"/>
        <v>2.5157232704402288</v>
      </c>
      <c r="AW288" s="224">
        <f t="shared" si="189"/>
        <v>3.5830618892508159</v>
      </c>
      <c r="AX288" s="224">
        <f t="shared" si="190"/>
        <v>7.1553228621291209</v>
      </c>
      <c r="AY288" s="224">
        <f t="shared" si="191"/>
        <v>8.1132075471698215</v>
      </c>
      <c r="AZ288" s="224">
        <f t="shared" si="192"/>
        <v>7.0707070707070718</v>
      </c>
      <c r="BA288" s="224">
        <f t="shared" si="193"/>
        <v>3.5564853556485421</v>
      </c>
      <c r="BB288" s="224">
        <f t="shared" si="194"/>
        <v>1.7021276595744705</v>
      </c>
      <c r="BC288" s="224">
        <f t="shared" si="195"/>
        <v>1.7316017316017396</v>
      </c>
      <c r="BD288" s="224">
        <f t="shared" si="196"/>
        <v>2.212389380530988</v>
      </c>
      <c r="BE288" s="224">
        <f t="shared" si="197"/>
        <v>4.1474654377880116</v>
      </c>
      <c r="BF288" s="224">
        <f t="shared" si="187"/>
        <v>5.3398058252427161</v>
      </c>
      <c r="BG288" s="224">
        <f t="shared" si="203"/>
        <v>5.4755221074052587</v>
      </c>
      <c r="BH288" s="182">
        <f t="shared" si="198"/>
        <v>2.510302470266975</v>
      </c>
    </row>
    <row r="289" spans="1:60" ht="11.25" customHeight="1" x14ac:dyDescent="0.2">
      <c r="A289" s="97" t="s">
        <v>1901</v>
      </c>
      <c r="B289" s="97" t="s">
        <v>338</v>
      </c>
      <c r="C289" s="215">
        <v>0.745</v>
      </c>
      <c r="D289" s="216">
        <v>0.72499999999999998</v>
      </c>
      <c r="E289" s="216">
        <v>0.70499999999999996</v>
      </c>
      <c r="F289" s="216">
        <v>0.68500000000000005</v>
      </c>
      <c r="G289" s="216">
        <v>0.63500000000000001</v>
      </c>
      <c r="H289" s="216">
        <v>0.59</v>
      </c>
      <c r="I289" s="216">
        <v>0.55000000000000004</v>
      </c>
      <c r="J289" s="217">
        <v>0.51</v>
      </c>
      <c r="K289" s="223">
        <v>0.47</v>
      </c>
      <c r="L289" s="216">
        <v>0.43</v>
      </c>
      <c r="M289" s="216">
        <v>0.40500000000000003</v>
      </c>
      <c r="N289" s="216">
        <v>0.37</v>
      </c>
      <c r="O289" s="216">
        <v>0.33</v>
      </c>
      <c r="P289" s="226"/>
      <c r="Q289" s="216">
        <v>0.312</v>
      </c>
      <c r="R289" s="232">
        <v>0.28320000000000001</v>
      </c>
      <c r="S289" s="226"/>
      <c r="T289" s="261">
        <v>0.26879999999999998</v>
      </c>
      <c r="U289" s="260">
        <v>0.25919999999999999</v>
      </c>
      <c r="V289" s="202">
        <v>0.25600000000000001</v>
      </c>
      <c r="W289" s="202">
        <v>0.198656</v>
      </c>
      <c r="X289" s="202">
        <v>0.18677759999999999</v>
      </c>
      <c r="Y289" s="229">
        <v>0.18350079999999999</v>
      </c>
      <c r="Z289" s="202">
        <v>0.18087935999999999</v>
      </c>
      <c r="AA289" s="229">
        <v>0.17825791999999999</v>
      </c>
      <c r="AB289" s="202">
        <v>0.17039360000000001</v>
      </c>
      <c r="AC289" s="229">
        <v>0.16777216</v>
      </c>
      <c r="AD289" s="202">
        <v>0.16252928</v>
      </c>
      <c r="AE289" s="229">
        <v>0.15728639999999999</v>
      </c>
      <c r="AF289" s="223">
        <f t="shared" si="199"/>
        <v>10.115253119999998</v>
      </c>
      <c r="AG289" s="224">
        <f t="shared" si="175"/>
        <v>2.7586206896551779</v>
      </c>
      <c r="AH289" s="224">
        <f t="shared" si="176"/>
        <v>2.8368794326241176</v>
      </c>
      <c r="AI289" s="224">
        <f t="shared" si="177"/>
        <v>2.9197080291970767</v>
      </c>
      <c r="AJ289" s="224">
        <f t="shared" si="178"/>
        <v>7.8740157480315043</v>
      </c>
      <c r="AK289" s="224">
        <f t="shared" si="179"/>
        <v>7.6271186440677985</v>
      </c>
      <c r="AL289" s="224">
        <f t="shared" si="180"/>
        <v>7.2727272727272529</v>
      </c>
      <c r="AM289" s="224">
        <f t="shared" si="181"/>
        <v>7.8431372549019773</v>
      </c>
      <c r="AN289" s="224">
        <f t="shared" si="182"/>
        <v>8.5106382978723527</v>
      </c>
      <c r="AO289" s="224">
        <f t="shared" si="183"/>
        <v>9.302325581395344</v>
      </c>
      <c r="AP289" s="224">
        <f t="shared" si="184"/>
        <v>6.1728395061728225</v>
      </c>
      <c r="AQ289" s="224">
        <f t="shared" si="186"/>
        <v>9.4594594594594739</v>
      </c>
      <c r="AR289" s="224">
        <f t="shared" si="185"/>
        <v>12.12121212121211</v>
      </c>
      <c r="AS289" s="224">
        <f t="shared" si="200"/>
        <v>5.7692307692307709</v>
      </c>
      <c r="AT289" s="224">
        <f t="shared" si="201"/>
        <v>10.169491525423723</v>
      </c>
      <c r="AU289" s="224">
        <f t="shared" si="202"/>
        <v>5.3571428571428603</v>
      </c>
      <c r="AV289" s="224">
        <f t="shared" si="188"/>
        <v>3.7037037037036979</v>
      </c>
      <c r="AW289" s="224">
        <f t="shared" si="189"/>
        <v>1.2499999999999956</v>
      </c>
      <c r="AX289" s="224">
        <f t="shared" si="190"/>
        <v>28.865979381443307</v>
      </c>
      <c r="AY289" s="224">
        <f t="shared" si="191"/>
        <v>6.3596491228070207</v>
      </c>
      <c r="AZ289" s="224">
        <f t="shared" si="192"/>
        <v>1.7857142857142794</v>
      </c>
      <c r="BA289" s="224">
        <f t="shared" si="193"/>
        <v>1.449275362318847</v>
      </c>
      <c r="BB289" s="224">
        <f t="shared" si="194"/>
        <v>1.4705882352941124</v>
      </c>
      <c r="BC289" s="224">
        <f t="shared" si="195"/>
        <v>4.615384615384599</v>
      </c>
      <c r="BD289" s="224">
        <f t="shared" si="196"/>
        <v>1.5625</v>
      </c>
      <c r="BE289" s="224">
        <f t="shared" si="197"/>
        <v>3.2258064516129004</v>
      </c>
      <c r="BF289" s="224">
        <f t="shared" si="187"/>
        <v>3.3333333333333437</v>
      </c>
      <c r="BG289" s="224">
        <f t="shared" si="203"/>
        <v>6.2929416031048637</v>
      </c>
      <c r="BH289" s="182">
        <f t="shared" si="198"/>
        <v>5.548659906157539</v>
      </c>
    </row>
    <row r="290" spans="1:60" ht="11.25" customHeight="1" x14ac:dyDescent="0.2">
      <c r="A290" s="265" t="s">
        <v>1494</v>
      </c>
      <c r="B290" s="97" t="s">
        <v>1495</v>
      </c>
      <c r="C290" s="215">
        <v>3.45</v>
      </c>
      <c r="D290" s="216">
        <v>2.98</v>
      </c>
      <c r="E290" s="216">
        <v>2.92</v>
      </c>
      <c r="F290" s="216">
        <v>2.86</v>
      </c>
      <c r="G290" s="216">
        <v>2.62</v>
      </c>
      <c r="H290" s="216">
        <v>2.4</v>
      </c>
      <c r="I290" s="216">
        <v>2.2799999999999998</v>
      </c>
      <c r="J290" s="217">
        <v>2.1</v>
      </c>
      <c r="K290" s="228">
        <v>2.04</v>
      </c>
      <c r="L290" s="216">
        <v>2.04</v>
      </c>
      <c r="M290" s="216">
        <v>2.0099999999999998</v>
      </c>
      <c r="N290" s="216">
        <v>1.89</v>
      </c>
      <c r="O290" s="216">
        <v>1.8</v>
      </c>
      <c r="P290" s="217"/>
      <c r="Q290" s="216">
        <v>1.75</v>
      </c>
      <c r="R290" s="232">
        <v>1.6</v>
      </c>
      <c r="S290" s="217"/>
      <c r="T290" s="279">
        <v>1.5</v>
      </c>
      <c r="U290" s="266">
        <v>0.75</v>
      </c>
      <c r="V290" s="229">
        <v>0.75</v>
      </c>
      <c r="W290" s="202">
        <v>0.75</v>
      </c>
      <c r="X290" s="202">
        <v>0.5</v>
      </c>
      <c r="Y290" s="229">
        <v>0.25</v>
      </c>
      <c r="Z290" s="229">
        <v>0.25</v>
      </c>
      <c r="AA290" s="202">
        <v>0.25</v>
      </c>
      <c r="AB290" s="229">
        <v>0</v>
      </c>
      <c r="AC290" s="229">
        <v>0</v>
      </c>
      <c r="AD290" s="229">
        <v>0</v>
      </c>
      <c r="AE290" s="229">
        <v>0</v>
      </c>
      <c r="AF290" s="223">
        <f t="shared" si="199"/>
        <v>39.74</v>
      </c>
      <c r="AG290" s="224">
        <f t="shared" si="175"/>
        <v>15.771812080536929</v>
      </c>
      <c r="AH290" s="224">
        <f t="shared" si="176"/>
        <v>2.0547945205479534</v>
      </c>
      <c r="AI290" s="224">
        <f t="shared" si="177"/>
        <v>2.0979020979021046</v>
      </c>
      <c r="AJ290" s="224">
        <f t="shared" si="178"/>
        <v>9.1603053435114425</v>
      </c>
      <c r="AK290" s="224">
        <f t="shared" si="179"/>
        <v>9.1666666666666785</v>
      </c>
      <c r="AL290" s="224">
        <f t="shared" si="180"/>
        <v>5.2631578947368363</v>
      </c>
      <c r="AM290" s="224">
        <f t="shared" si="181"/>
        <v>8.5714285714285623</v>
      </c>
      <c r="AN290" s="224">
        <f t="shared" si="182"/>
        <v>2.941176470588247</v>
      </c>
      <c r="AO290" s="224">
        <f t="shared" si="183"/>
        <v>0</v>
      </c>
      <c r="AP290" s="224">
        <f t="shared" si="184"/>
        <v>1.4925373134328401</v>
      </c>
      <c r="AQ290" s="224">
        <f t="shared" si="186"/>
        <v>6.3492063492063489</v>
      </c>
      <c r="AR290" s="224">
        <f t="shared" si="185"/>
        <v>4.9999999999999822</v>
      </c>
      <c r="AS290" s="224">
        <f t="shared" si="200"/>
        <v>2.8571428571428692</v>
      </c>
      <c r="AT290" s="224">
        <f t="shared" si="201"/>
        <v>9.375</v>
      </c>
      <c r="AU290" s="224">
        <f t="shared" si="202"/>
        <v>6.6666666666666652</v>
      </c>
      <c r="AV290" s="224">
        <f t="shared" si="188"/>
        <v>100</v>
      </c>
      <c r="AW290" s="224">
        <f t="shared" si="189"/>
        <v>0</v>
      </c>
      <c r="AX290" s="224">
        <f t="shared" si="190"/>
        <v>0</v>
      </c>
      <c r="AY290" s="224">
        <f t="shared" si="191"/>
        <v>50</v>
      </c>
      <c r="AZ290" s="224">
        <f t="shared" si="192"/>
        <v>100</v>
      </c>
      <c r="BA290" s="224">
        <f t="shared" si="193"/>
        <v>0</v>
      </c>
      <c r="BB290" s="224">
        <f t="shared" si="194"/>
        <v>0</v>
      </c>
      <c r="BC290" s="224" t="str">
        <f t="shared" si="195"/>
        <v>n/a</v>
      </c>
      <c r="BD290" s="224" t="str">
        <f t="shared" si="196"/>
        <v>n/a</v>
      </c>
      <c r="BE290" s="224" t="str">
        <f t="shared" si="197"/>
        <v>n/a</v>
      </c>
      <c r="BF290" s="224" t="str">
        <f t="shared" si="187"/>
        <v>n/a</v>
      </c>
      <c r="BG290" s="224">
        <f t="shared" si="203"/>
        <v>15.307627128743976</v>
      </c>
      <c r="BH290" s="182">
        <f t="shared" si="198"/>
        <v>29.348526125386208</v>
      </c>
    </row>
    <row r="291" spans="1:60" ht="11.25" customHeight="1" x14ac:dyDescent="0.2">
      <c r="A291" s="114" t="s">
        <v>1902</v>
      </c>
      <c r="B291" s="97" t="s">
        <v>889</v>
      </c>
      <c r="C291" s="215">
        <v>14</v>
      </c>
      <c r="D291" s="216">
        <v>11.5</v>
      </c>
      <c r="E291" s="216">
        <v>10.5</v>
      </c>
      <c r="F291" s="216">
        <v>9</v>
      </c>
      <c r="G291" s="216">
        <v>6.5</v>
      </c>
      <c r="H291" s="216">
        <v>5</v>
      </c>
      <c r="I291" s="216">
        <v>4.1500000000000004</v>
      </c>
      <c r="J291" s="217">
        <v>3.15</v>
      </c>
      <c r="K291" s="223">
        <v>2.9</v>
      </c>
      <c r="L291" s="231">
        <v>2.6</v>
      </c>
      <c r="M291" s="216">
        <v>2.5499999999999998</v>
      </c>
      <c r="N291" s="216">
        <v>2.25</v>
      </c>
      <c r="O291" s="216">
        <v>2.0499999999999998</v>
      </c>
      <c r="P291" s="226"/>
      <c r="Q291" s="216">
        <v>1.77</v>
      </c>
      <c r="R291" s="227">
        <v>1.4</v>
      </c>
      <c r="S291" s="226"/>
      <c r="T291" s="261">
        <v>1.4</v>
      </c>
      <c r="U291" s="261">
        <v>1.4</v>
      </c>
      <c r="V291" s="229">
        <v>1.4</v>
      </c>
      <c r="W291" s="202">
        <v>1.4</v>
      </c>
      <c r="X291" s="202">
        <v>1.3</v>
      </c>
      <c r="Y291" s="229">
        <v>1</v>
      </c>
      <c r="Z291" s="202">
        <v>1</v>
      </c>
      <c r="AA291" s="202">
        <v>0.74</v>
      </c>
      <c r="AB291" s="229">
        <v>0.48</v>
      </c>
      <c r="AC291" s="229">
        <v>0.48</v>
      </c>
      <c r="AD291" s="202">
        <v>0.48</v>
      </c>
      <c r="AE291" s="202">
        <v>0.24</v>
      </c>
      <c r="AF291" s="223">
        <f t="shared" si="199"/>
        <v>90.640000000000015</v>
      </c>
      <c r="AG291" s="224">
        <f t="shared" si="175"/>
        <v>21.739130434782616</v>
      </c>
      <c r="AH291" s="224">
        <f t="shared" si="176"/>
        <v>9.5238095238095344</v>
      </c>
      <c r="AI291" s="224">
        <f t="shared" si="177"/>
        <v>16.666666666666675</v>
      </c>
      <c r="AJ291" s="224">
        <f t="shared" si="178"/>
        <v>38.46153846153846</v>
      </c>
      <c r="AK291" s="224">
        <f t="shared" si="179"/>
        <v>30.000000000000004</v>
      </c>
      <c r="AL291" s="224">
        <f t="shared" si="180"/>
        <v>20.481927710843362</v>
      </c>
      <c r="AM291" s="224">
        <f t="shared" si="181"/>
        <v>31.746031746031768</v>
      </c>
      <c r="AN291" s="224">
        <f t="shared" si="182"/>
        <v>8.6206896551724199</v>
      </c>
      <c r="AO291" s="224">
        <f t="shared" si="183"/>
        <v>11.538461538461542</v>
      </c>
      <c r="AP291" s="224">
        <f t="shared" si="184"/>
        <v>1.9607843137255054</v>
      </c>
      <c r="AQ291" s="224">
        <f t="shared" si="186"/>
        <v>13.33333333333333</v>
      </c>
      <c r="AR291" s="224">
        <f t="shared" si="185"/>
        <v>9.7560975609756184</v>
      </c>
      <c r="AS291" s="224">
        <f t="shared" si="200"/>
        <v>15.81920903954801</v>
      </c>
      <c r="AT291" s="224">
        <f t="shared" si="201"/>
        <v>26.428571428571445</v>
      </c>
      <c r="AU291" s="224">
        <f t="shared" si="202"/>
        <v>0</v>
      </c>
      <c r="AV291" s="224">
        <f t="shared" si="188"/>
        <v>0</v>
      </c>
      <c r="AW291" s="224">
        <f t="shared" si="189"/>
        <v>0</v>
      </c>
      <c r="AX291" s="224">
        <f t="shared" si="190"/>
        <v>0</v>
      </c>
      <c r="AY291" s="224">
        <f t="shared" si="191"/>
        <v>7.6923076923076872</v>
      </c>
      <c r="AZ291" s="224">
        <f t="shared" si="192"/>
        <v>30.000000000000004</v>
      </c>
      <c r="BA291" s="224">
        <f t="shared" si="193"/>
        <v>0</v>
      </c>
      <c r="BB291" s="224">
        <f t="shared" si="194"/>
        <v>35.13513513513513</v>
      </c>
      <c r="BC291" s="224">
        <f t="shared" si="195"/>
        <v>54.166666666666671</v>
      </c>
      <c r="BD291" s="224">
        <f t="shared" si="196"/>
        <v>0</v>
      </c>
      <c r="BE291" s="224">
        <f t="shared" si="197"/>
        <v>0</v>
      </c>
      <c r="BF291" s="224">
        <f t="shared" si="187"/>
        <v>100</v>
      </c>
      <c r="BG291" s="224">
        <f t="shared" si="203"/>
        <v>18.579629265675759</v>
      </c>
      <c r="BH291" s="182">
        <f t="shared" si="198"/>
        <v>22.120634958409681</v>
      </c>
    </row>
    <row r="292" spans="1:60" ht="11.25" customHeight="1" x14ac:dyDescent="0.2">
      <c r="A292" s="147" t="s">
        <v>890</v>
      </c>
      <c r="B292" s="119" t="s">
        <v>891</v>
      </c>
      <c r="C292" s="215">
        <v>1.88</v>
      </c>
      <c r="D292" s="216">
        <v>1.8</v>
      </c>
      <c r="E292" s="216">
        <v>1.72</v>
      </c>
      <c r="F292" s="216">
        <v>1.64</v>
      </c>
      <c r="G292" s="216">
        <v>1.56</v>
      </c>
      <c r="H292" s="216">
        <v>1.48</v>
      </c>
      <c r="I292" s="216">
        <v>1.4</v>
      </c>
      <c r="J292" s="217">
        <v>1.28</v>
      </c>
      <c r="K292" s="253">
        <v>1.1200000000000001</v>
      </c>
      <c r="L292" s="218">
        <v>1</v>
      </c>
      <c r="M292" s="218">
        <v>0.9</v>
      </c>
      <c r="N292" s="218">
        <v>0.8</v>
      </c>
      <c r="O292" s="218">
        <v>0.72499999999999998</v>
      </c>
      <c r="P292" s="219"/>
      <c r="Q292" s="255">
        <v>0.5</v>
      </c>
      <c r="R292" s="220">
        <v>1.69</v>
      </c>
      <c r="S292" s="219"/>
      <c r="T292" s="281">
        <v>1.905</v>
      </c>
      <c r="U292" s="281">
        <v>1.885</v>
      </c>
      <c r="V292" s="247">
        <v>1.865</v>
      </c>
      <c r="W292" s="247">
        <v>1.84</v>
      </c>
      <c r="X292" s="247">
        <v>1.81</v>
      </c>
      <c r="Y292" s="247">
        <v>1.74</v>
      </c>
      <c r="Z292" s="247">
        <v>1.7</v>
      </c>
      <c r="AA292" s="247">
        <v>1.6625000000000001</v>
      </c>
      <c r="AB292" s="222">
        <v>1.65</v>
      </c>
      <c r="AC292" s="247">
        <v>0.86250000000000004</v>
      </c>
      <c r="AD292" s="247">
        <v>0.55000000000000004</v>
      </c>
      <c r="AE292" s="222">
        <v>0.4</v>
      </c>
      <c r="AF292" s="223">
        <f t="shared" si="199"/>
        <v>37.364999999999995</v>
      </c>
      <c r="AG292" s="224">
        <f t="shared" si="175"/>
        <v>4.4444444444444287</v>
      </c>
      <c r="AH292" s="224">
        <f t="shared" si="176"/>
        <v>4.6511627906976827</v>
      </c>
      <c r="AI292" s="224">
        <f t="shared" si="177"/>
        <v>4.8780487804878092</v>
      </c>
      <c r="AJ292" s="224">
        <f t="shared" si="178"/>
        <v>5.12820512820511</v>
      </c>
      <c r="AK292" s="224">
        <f t="shared" si="179"/>
        <v>5.4054054054054168</v>
      </c>
      <c r="AL292" s="224">
        <f t="shared" si="180"/>
        <v>5.7142857142857162</v>
      </c>
      <c r="AM292" s="224">
        <f t="shared" si="181"/>
        <v>9.375</v>
      </c>
      <c r="AN292" s="224">
        <f t="shared" si="182"/>
        <v>14.285714285714279</v>
      </c>
      <c r="AO292" s="224">
        <f t="shared" si="183"/>
        <v>12.000000000000011</v>
      </c>
      <c r="AP292" s="224">
        <f t="shared" si="184"/>
        <v>11.111111111111116</v>
      </c>
      <c r="AQ292" s="224">
        <f t="shared" si="186"/>
        <v>12.5</v>
      </c>
      <c r="AR292" s="224">
        <f t="shared" si="185"/>
        <v>10.344827586206895</v>
      </c>
      <c r="AS292" s="224">
        <f t="shared" si="200"/>
        <v>44.999999999999993</v>
      </c>
      <c r="AT292" s="224">
        <f t="shared" si="201"/>
        <v>-70.414201183431956</v>
      </c>
      <c r="AU292" s="224">
        <f t="shared" si="202"/>
        <v>-11.286089238845154</v>
      </c>
      <c r="AV292" s="224">
        <f t="shared" si="188"/>
        <v>1.0610079575596787</v>
      </c>
      <c r="AW292" s="224">
        <f t="shared" si="189"/>
        <v>1.072386058981234</v>
      </c>
      <c r="AX292" s="224">
        <f t="shared" si="190"/>
        <v>1.3586956521739024</v>
      </c>
      <c r="AY292" s="224">
        <f t="shared" si="191"/>
        <v>1.6574585635359185</v>
      </c>
      <c r="AZ292" s="224">
        <f t="shared" si="192"/>
        <v>4.0229885057471382</v>
      </c>
      <c r="BA292" s="224">
        <f t="shared" si="193"/>
        <v>2.3529411764705799</v>
      </c>
      <c r="BB292" s="224">
        <f t="shared" si="194"/>
        <v>2.2556390977443552</v>
      </c>
      <c r="BC292" s="224">
        <f t="shared" si="195"/>
        <v>0.75757575757577911</v>
      </c>
      <c r="BD292" s="224">
        <f t="shared" si="196"/>
        <v>91.304347826086939</v>
      </c>
      <c r="BE292" s="224">
        <f t="shared" si="197"/>
        <v>56.818181818181813</v>
      </c>
      <c r="BF292" s="224">
        <f t="shared" si="187"/>
        <v>37.5</v>
      </c>
      <c r="BG292" s="224">
        <f t="shared" si="203"/>
        <v>10.126889893782257</v>
      </c>
      <c r="BH292" s="182">
        <f t="shared" si="198"/>
        <v>27.148091408102612</v>
      </c>
    </row>
    <row r="293" spans="1:60" ht="11.25" customHeight="1" x14ac:dyDescent="0.2">
      <c r="A293" s="265" t="s">
        <v>1903</v>
      </c>
      <c r="B293" s="97" t="s">
        <v>893</v>
      </c>
      <c r="C293" s="215">
        <v>0.30396000000000001</v>
      </c>
      <c r="D293" s="216">
        <v>0.30120999999999998</v>
      </c>
      <c r="E293" s="216">
        <v>0.29820999999999998</v>
      </c>
      <c r="F293" s="216">
        <v>0.29520999999999997</v>
      </c>
      <c r="G293" s="216">
        <v>0.29232000000000002</v>
      </c>
      <c r="H293" s="216">
        <v>0.28943999999999998</v>
      </c>
      <c r="I293" s="216">
        <v>0.28657100000000002</v>
      </c>
      <c r="J293" s="217">
        <v>0.28373599999999999</v>
      </c>
      <c r="K293" s="217">
        <v>0.27448499999999998</v>
      </c>
      <c r="L293" s="216">
        <v>0.25590000000000002</v>
      </c>
      <c r="M293" s="216">
        <v>0.24859999999999999</v>
      </c>
      <c r="N293" s="216">
        <v>0.18079999999999999</v>
      </c>
      <c r="O293" s="231">
        <v>0</v>
      </c>
      <c r="P293" s="254"/>
      <c r="Q293" s="231">
        <v>0</v>
      </c>
      <c r="R293" s="227">
        <v>0</v>
      </c>
      <c r="S293" s="254"/>
      <c r="T293" s="266">
        <v>0</v>
      </c>
      <c r="U293" s="266">
        <v>0</v>
      </c>
      <c r="V293" s="229">
        <v>0</v>
      </c>
      <c r="W293" s="229">
        <v>0</v>
      </c>
      <c r="X293" s="229">
        <v>0</v>
      </c>
      <c r="Y293" s="229">
        <v>0</v>
      </c>
      <c r="Z293" s="229">
        <v>0</v>
      </c>
      <c r="AA293" s="229">
        <v>0</v>
      </c>
      <c r="AB293" s="229">
        <v>0</v>
      </c>
      <c r="AC293" s="229">
        <v>0</v>
      </c>
      <c r="AD293" s="229">
        <v>0</v>
      </c>
      <c r="AE293" s="229">
        <v>0</v>
      </c>
      <c r="AF293" s="223">
        <f t="shared" si="199"/>
        <v>3.3104420000000001</v>
      </c>
      <c r="AG293" s="224">
        <f t="shared" si="175"/>
        <v>0.91298429667010517</v>
      </c>
      <c r="AH293" s="224">
        <f t="shared" si="176"/>
        <v>1.0060024814727786</v>
      </c>
      <c r="AI293" s="224">
        <f t="shared" si="177"/>
        <v>1.0162257376105099</v>
      </c>
      <c r="AJ293" s="224">
        <f t="shared" si="178"/>
        <v>0.98864258347015621</v>
      </c>
      <c r="AK293" s="224">
        <f t="shared" si="179"/>
        <v>0.99502487562190822</v>
      </c>
      <c r="AL293" s="224">
        <f t="shared" si="180"/>
        <v>1.001148057549428</v>
      </c>
      <c r="AM293" s="224">
        <f t="shared" si="181"/>
        <v>0.99916824090000578</v>
      </c>
      <c r="AN293" s="224">
        <f t="shared" si="182"/>
        <v>3.3703116745906092</v>
      </c>
      <c r="AO293" s="224">
        <f t="shared" si="183"/>
        <v>7.2626025791324489</v>
      </c>
      <c r="AP293" s="224">
        <f t="shared" si="184"/>
        <v>2.9364440868865804</v>
      </c>
      <c r="AQ293" s="224">
        <f t="shared" si="186"/>
        <v>37.5</v>
      </c>
      <c r="AR293" s="224" t="str">
        <f t="shared" si="185"/>
        <v>n/a</v>
      </c>
      <c r="AS293" s="224" t="str">
        <f t="shared" si="200"/>
        <v>n/a</v>
      </c>
      <c r="AT293" s="224" t="str">
        <f t="shared" si="201"/>
        <v>n/a</v>
      </c>
      <c r="AU293" s="224" t="str">
        <f t="shared" si="202"/>
        <v>n/a</v>
      </c>
      <c r="AV293" s="224" t="str">
        <f t="shared" si="188"/>
        <v>n/a</v>
      </c>
      <c r="AW293" s="224" t="str">
        <f t="shared" si="189"/>
        <v>n/a</v>
      </c>
      <c r="AX293" s="224" t="str">
        <f t="shared" si="190"/>
        <v>n/a</v>
      </c>
      <c r="AY293" s="224" t="str">
        <f t="shared" si="191"/>
        <v>n/a</v>
      </c>
      <c r="AZ293" s="224" t="str">
        <f t="shared" si="192"/>
        <v>n/a</v>
      </c>
      <c r="BA293" s="224" t="str">
        <f t="shared" si="193"/>
        <v>n/a</v>
      </c>
      <c r="BB293" s="224" t="str">
        <f t="shared" si="194"/>
        <v>n/a</v>
      </c>
      <c r="BC293" s="224" t="str">
        <f t="shared" si="195"/>
        <v>n/a</v>
      </c>
      <c r="BD293" s="224" t="str">
        <f t="shared" si="196"/>
        <v>n/a</v>
      </c>
      <c r="BE293" s="224" t="str">
        <f t="shared" si="197"/>
        <v>n/a</v>
      </c>
      <c r="BF293" s="224" t="str">
        <f t="shared" si="187"/>
        <v>n/a</v>
      </c>
      <c r="BG293" s="224">
        <f t="shared" si="203"/>
        <v>5.27168678308223</v>
      </c>
      <c r="BH293" s="182">
        <f t="shared" si="198"/>
        <v>10.863360544922296</v>
      </c>
    </row>
    <row r="294" spans="1:60" ht="11.25" customHeight="1" x14ac:dyDescent="0.2">
      <c r="A294" s="119" t="s">
        <v>1904</v>
      </c>
      <c r="B294" s="119" t="s">
        <v>341</v>
      </c>
      <c r="C294" s="215">
        <v>8.83</v>
      </c>
      <c r="D294" s="216">
        <v>8.01</v>
      </c>
      <c r="E294" s="216">
        <v>7.3</v>
      </c>
      <c r="F294" s="216">
        <v>6.78</v>
      </c>
      <c r="G294" s="216">
        <v>6.39</v>
      </c>
      <c r="H294" s="216">
        <v>5.94</v>
      </c>
      <c r="I294" s="216">
        <v>5.68</v>
      </c>
      <c r="J294" s="217">
        <v>5.36</v>
      </c>
      <c r="K294" s="223">
        <v>5.0599999999999996</v>
      </c>
      <c r="L294" s="216">
        <v>4.83</v>
      </c>
      <c r="M294" s="216">
        <v>4.59</v>
      </c>
      <c r="N294" s="216">
        <v>4.17</v>
      </c>
      <c r="O294" s="216">
        <v>3.59</v>
      </c>
      <c r="P294" s="226"/>
      <c r="Q294" s="216">
        <v>3.06</v>
      </c>
      <c r="R294" s="232">
        <v>2.52</v>
      </c>
      <c r="S294" s="226"/>
      <c r="T294" s="223">
        <v>2.08</v>
      </c>
      <c r="U294" s="202">
        <v>1.78</v>
      </c>
      <c r="V294" s="202">
        <v>1.55</v>
      </c>
      <c r="W294" s="202">
        <v>1.34</v>
      </c>
      <c r="X294" s="202">
        <v>1.1100000000000001</v>
      </c>
      <c r="Y294" s="202">
        <v>0.92</v>
      </c>
      <c r="Z294" s="202">
        <v>0.78500000000000003</v>
      </c>
      <c r="AA294" s="202">
        <v>0.73499999999999999</v>
      </c>
      <c r="AB294" s="202">
        <v>0.71499999999999997</v>
      </c>
      <c r="AC294" s="202">
        <v>0.69499999999999995</v>
      </c>
      <c r="AD294" s="202">
        <v>0.67</v>
      </c>
      <c r="AE294" s="202">
        <v>0.63</v>
      </c>
      <c r="AF294" s="223">
        <f t="shared" si="199"/>
        <v>95.12</v>
      </c>
      <c r="AG294" s="224">
        <f t="shared" si="175"/>
        <v>10.237203495630464</v>
      </c>
      <c r="AH294" s="224">
        <f t="shared" si="176"/>
        <v>9.7260273972602729</v>
      </c>
      <c r="AI294" s="224">
        <f t="shared" si="177"/>
        <v>7.6696165191740384</v>
      </c>
      <c r="AJ294" s="224">
        <f t="shared" si="178"/>
        <v>6.1032863849765251</v>
      </c>
      <c r="AK294" s="224">
        <f t="shared" si="179"/>
        <v>7.575757575757569</v>
      </c>
      <c r="AL294" s="224">
        <f t="shared" si="180"/>
        <v>4.5774647887323994</v>
      </c>
      <c r="AM294" s="224">
        <f t="shared" si="181"/>
        <v>5.9701492537313383</v>
      </c>
      <c r="AN294" s="224">
        <f t="shared" si="182"/>
        <v>5.9288537549407216</v>
      </c>
      <c r="AO294" s="224">
        <f t="shared" si="183"/>
        <v>4.761904761904745</v>
      </c>
      <c r="AP294" s="224">
        <f t="shared" si="184"/>
        <v>5.2287581699346442</v>
      </c>
      <c r="AQ294" s="224">
        <f t="shared" si="186"/>
        <v>10.07194244604317</v>
      </c>
      <c r="AR294" s="224">
        <f t="shared" si="185"/>
        <v>16.15598885793872</v>
      </c>
      <c r="AS294" s="224">
        <f t="shared" si="200"/>
        <v>17.320261437908478</v>
      </c>
      <c r="AT294" s="224">
        <f t="shared" si="201"/>
        <v>21.42857142857142</v>
      </c>
      <c r="AU294" s="224">
        <f t="shared" si="202"/>
        <v>21.153846153846146</v>
      </c>
      <c r="AV294" s="224">
        <f t="shared" si="188"/>
        <v>16.853932584269661</v>
      </c>
      <c r="AW294" s="224">
        <f t="shared" si="189"/>
        <v>14.838709677419359</v>
      </c>
      <c r="AX294" s="224">
        <f t="shared" si="190"/>
        <v>15.671641791044767</v>
      </c>
      <c r="AY294" s="224">
        <f t="shared" si="191"/>
        <v>20.72072072072071</v>
      </c>
      <c r="AZ294" s="224">
        <f t="shared" si="192"/>
        <v>20.65217391304348</v>
      </c>
      <c r="BA294" s="224">
        <f t="shared" si="193"/>
        <v>17.197452229299358</v>
      </c>
      <c r="BB294" s="224">
        <f t="shared" si="194"/>
        <v>6.8027210884353817</v>
      </c>
      <c r="BC294" s="224">
        <f t="shared" si="195"/>
        <v>2.7972027972027913</v>
      </c>
      <c r="BD294" s="224">
        <f t="shared" si="196"/>
        <v>2.877697841726623</v>
      </c>
      <c r="BE294" s="224">
        <f t="shared" si="197"/>
        <v>3.731343283582067</v>
      </c>
      <c r="BF294" s="224">
        <f t="shared" si="187"/>
        <v>6.3492063492063489</v>
      </c>
      <c r="BG294" s="224">
        <f t="shared" si="203"/>
        <v>10.86163210393466</v>
      </c>
      <c r="BH294" s="182">
        <f t="shared" si="198"/>
        <v>6.3701379791072421</v>
      </c>
    </row>
    <row r="295" spans="1:60" ht="11.25" customHeight="1" x14ac:dyDescent="0.2">
      <c r="A295" s="265" t="s">
        <v>1496</v>
      </c>
      <c r="B295" s="97" t="s">
        <v>1497</v>
      </c>
      <c r="C295" s="215">
        <v>1.68</v>
      </c>
      <c r="D295" s="216">
        <v>1.64</v>
      </c>
      <c r="E295" s="216">
        <v>1.56</v>
      </c>
      <c r="F295" s="216">
        <v>1.4750000000000001</v>
      </c>
      <c r="G295" s="216">
        <v>1.39</v>
      </c>
      <c r="H295" s="216">
        <v>1.355</v>
      </c>
      <c r="I295" s="216">
        <v>1.335</v>
      </c>
      <c r="J295" s="254">
        <v>1.32</v>
      </c>
      <c r="K295" s="223">
        <v>1.32</v>
      </c>
      <c r="L295" s="216">
        <v>1.2</v>
      </c>
      <c r="M295" s="216">
        <v>1.04</v>
      </c>
      <c r="N295" s="216">
        <v>0.87340146272993702</v>
      </c>
      <c r="O295" s="216">
        <v>0.19700066487724399</v>
      </c>
      <c r="P295" s="191"/>
      <c r="Q295" s="231">
        <v>0</v>
      </c>
      <c r="R295" s="227">
        <v>0</v>
      </c>
      <c r="S295" s="237"/>
      <c r="T295" s="266">
        <v>0</v>
      </c>
      <c r="U295" s="266">
        <v>0</v>
      </c>
      <c r="V295" s="229">
        <v>0</v>
      </c>
      <c r="W295" s="229">
        <v>0</v>
      </c>
      <c r="X295" s="229">
        <v>0</v>
      </c>
      <c r="Y295" s="229">
        <v>0</v>
      </c>
      <c r="Z295" s="229">
        <v>0</v>
      </c>
      <c r="AA295" s="229">
        <v>0</v>
      </c>
      <c r="AB295" s="229">
        <v>0</v>
      </c>
      <c r="AC295" s="229">
        <v>0</v>
      </c>
      <c r="AD295" s="229">
        <v>0</v>
      </c>
      <c r="AE295" s="229">
        <v>0</v>
      </c>
      <c r="AF295" s="223">
        <f t="shared" si="199"/>
        <v>16.385402127607179</v>
      </c>
      <c r="AG295" s="224">
        <f t="shared" si="175"/>
        <v>2.4390243902439046</v>
      </c>
      <c r="AH295" s="224">
        <f t="shared" si="176"/>
        <v>5.12820512820511</v>
      </c>
      <c r="AI295" s="224">
        <f t="shared" si="177"/>
        <v>5.7627118644067776</v>
      </c>
      <c r="AJ295" s="224">
        <f t="shared" si="178"/>
        <v>6.1151079136690711</v>
      </c>
      <c r="AK295" s="224">
        <f t="shared" si="179"/>
        <v>2.5830258302582898</v>
      </c>
      <c r="AL295" s="224">
        <f t="shared" si="180"/>
        <v>1.4981273408239737</v>
      </c>
      <c r="AM295" s="224">
        <f t="shared" si="181"/>
        <v>1.1363636363636243</v>
      </c>
      <c r="AN295" s="224">
        <f t="shared" si="182"/>
        <v>0</v>
      </c>
      <c r="AO295" s="224">
        <f t="shared" si="183"/>
        <v>10.000000000000009</v>
      </c>
      <c r="AP295" s="224">
        <f t="shared" si="184"/>
        <v>15.384615384615374</v>
      </c>
      <c r="AQ295" s="224">
        <f t="shared" si="186"/>
        <v>19.074680359400386</v>
      </c>
      <c r="AR295" s="224">
        <f t="shared" si="185"/>
        <v>343.34950000000003</v>
      </c>
      <c r="AS295" s="224" t="str">
        <f t="shared" si="200"/>
        <v>n/a</v>
      </c>
      <c r="AT295" s="224" t="str">
        <f t="shared" si="201"/>
        <v>n/a</v>
      </c>
      <c r="AU295" s="224" t="str">
        <f t="shared" si="202"/>
        <v>n/a</v>
      </c>
      <c r="AV295" s="224" t="str">
        <f t="shared" si="188"/>
        <v>n/a</v>
      </c>
      <c r="AW295" s="224" t="str">
        <f t="shared" si="189"/>
        <v>n/a</v>
      </c>
      <c r="AX295" s="224" t="str">
        <f t="shared" si="190"/>
        <v>n/a</v>
      </c>
      <c r="AY295" s="224" t="str">
        <f t="shared" si="191"/>
        <v>n/a</v>
      </c>
      <c r="AZ295" s="224" t="str">
        <f t="shared" si="192"/>
        <v>n/a</v>
      </c>
      <c r="BA295" s="224" t="str">
        <f t="shared" si="193"/>
        <v>n/a</v>
      </c>
      <c r="BB295" s="224" t="str">
        <f t="shared" si="194"/>
        <v>n/a</v>
      </c>
      <c r="BC295" s="224" t="str">
        <f t="shared" si="195"/>
        <v>n/a</v>
      </c>
      <c r="BD295" s="224" t="str">
        <f t="shared" si="196"/>
        <v>n/a</v>
      </c>
      <c r="BE295" s="224" t="str">
        <f t="shared" si="197"/>
        <v>n/a</v>
      </c>
      <c r="BF295" s="224" t="str">
        <f t="shared" si="187"/>
        <v>n/a</v>
      </c>
      <c r="BG295" s="224">
        <f t="shared" si="203"/>
        <v>34.37261348733221</v>
      </c>
      <c r="BH295" s="182">
        <f t="shared" si="198"/>
        <v>97.479484427668993</v>
      </c>
    </row>
    <row r="296" spans="1:60" ht="11.25" customHeight="1" x14ac:dyDescent="0.2">
      <c r="A296" s="265" t="s">
        <v>1498</v>
      </c>
      <c r="B296" s="97" t="s">
        <v>1499</v>
      </c>
      <c r="C296" s="215">
        <v>0.47499999999999998</v>
      </c>
      <c r="D296" s="216">
        <v>0.45500000000000002</v>
      </c>
      <c r="E296" s="216">
        <v>0.435</v>
      </c>
      <c r="F296" s="216">
        <v>0.41499999999999998</v>
      </c>
      <c r="G296" s="216">
        <v>0.39500000000000002</v>
      </c>
      <c r="H296" s="216">
        <v>0.37</v>
      </c>
      <c r="I296" s="216">
        <v>0.35499999999999998</v>
      </c>
      <c r="J296" s="217">
        <v>0.34</v>
      </c>
      <c r="K296" s="223">
        <v>8.5000000000000006E-2</v>
      </c>
      <c r="L296" s="231">
        <v>0</v>
      </c>
      <c r="M296" s="231">
        <v>0</v>
      </c>
      <c r="N296" s="231">
        <v>0</v>
      </c>
      <c r="O296" s="231">
        <v>0</v>
      </c>
      <c r="P296" s="254"/>
      <c r="Q296" s="231">
        <v>0</v>
      </c>
      <c r="R296" s="227">
        <v>0</v>
      </c>
      <c r="S296" s="254"/>
      <c r="T296" s="266">
        <v>0</v>
      </c>
      <c r="U296" s="266">
        <v>0</v>
      </c>
      <c r="V296" s="229">
        <v>0</v>
      </c>
      <c r="W296" s="229">
        <v>0</v>
      </c>
      <c r="X296" s="229">
        <v>0</v>
      </c>
      <c r="Y296" s="229">
        <v>0</v>
      </c>
      <c r="Z296" s="229">
        <v>0</v>
      </c>
      <c r="AA296" s="229">
        <v>0</v>
      </c>
      <c r="AB296" s="229">
        <v>0</v>
      </c>
      <c r="AC296" s="229">
        <v>0</v>
      </c>
      <c r="AD296" s="229">
        <v>0</v>
      </c>
      <c r="AE296" s="229">
        <v>0</v>
      </c>
      <c r="AF296" s="223">
        <f t="shared" si="199"/>
        <v>3.3249999999999997</v>
      </c>
      <c r="AG296" s="224">
        <f t="shared" si="175"/>
        <v>4.39560439560438</v>
      </c>
      <c r="AH296" s="224">
        <f t="shared" si="176"/>
        <v>4.5977011494252817</v>
      </c>
      <c r="AI296" s="224">
        <f t="shared" si="177"/>
        <v>4.8192771084337505</v>
      </c>
      <c r="AJ296" s="224">
        <f t="shared" si="178"/>
        <v>5.0632911392404889</v>
      </c>
      <c r="AK296" s="224">
        <f t="shared" si="179"/>
        <v>6.7567567567567544</v>
      </c>
      <c r="AL296" s="224">
        <f t="shared" si="180"/>
        <v>4.2253521126760507</v>
      </c>
      <c r="AM296" s="224">
        <f t="shared" si="181"/>
        <v>4.4117647058823373</v>
      </c>
      <c r="AN296" s="224">
        <f t="shared" si="182"/>
        <v>300</v>
      </c>
      <c r="AO296" s="224" t="str">
        <f t="shared" si="183"/>
        <v>n/a</v>
      </c>
      <c r="AP296" s="224" t="str">
        <f t="shared" si="184"/>
        <v>n/a</v>
      </c>
      <c r="AQ296" s="224" t="str">
        <f t="shared" si="186"/>
        <v>n/a</v>
      </c>
      <c r="AR296" s="224" t="str">
        <f t="shared" si="185"/>
        <v>n/a</v>
      </c>
      <c r="AS296" s="224" t="str">
        <f t="shared" si="200"/>
        <v>n/a</v>
      </c>
      <c r="AT296" s="224" t="str">
        <f t="shared" si="201"/>
        <v>n/a</v>
      </c>
      <c r="AU296" s="224" t="str">
        <f t="shared" si="202"/>
        <v>n/a</v>
      </c>
      <c r="AV296" s="224" t="str">
        <f t="shared" si="188"/>
        <v>n/a</v>
      </c>
      <c r="AW296" s="224" t="str">
        <f t="shared" si="189"/>
        <v>n/a</v>
      </c>
      <c r="AX296" s="224" t="str">
        <f t="shared" si="190"/>
        <v>n/a</v>
      </c>
      <c r="AY296" s="224" t="str">
        <f t="shared" si="191"/>
        <v>n/a</v>
      </c>
      <c r="AZ296" s="224" t="str">
        <f t="shared" si="192"/>
        <v>n/a</v>
      </c>
      <c r="BA296" s="224" t="str">
        <f t="shared" si="193"/>
        <v>n/a</v>
      </c>
      <c r="BB296" s="224" t="str">
        <f t="shared" si="194"/>
        <v>n/a</v>
      </c>
      <c r="BC296" s="224" t="str">
        <f t="shared" si="195"/>
        <v>n/a</v>
      </c>
      <c r="BD296" s="224" t="str">
        <f t="shared" si="196"/>
        <v>n/a</v>
      </c>
      <c r="BE296" s="224" t="str">
        <f t="shared" si="197"/>
        <v>n/a</v>
      </c>
      <c r="BF296" s="224" t="str">
        <f t="shared" si="187"/>
        <v>n/a</v>
      </c>
      <c r="BG296" s="224">
        <f t="shared" si="203"/>
        <v>41.783718421002376</v>
      </c>
      <c r="BH296" s="182">
        <f t="shared" si="198"/>
        <v>104.3382278747836</v>
      </c>
    </row>
    <row r="297" spans="1:60" ht="11.25" customHeight="1" x14ac:dyDescent="0.2">
      <c r="A297" s="234" t="s">
        <v>1905</v>
      </c>
      <c r="B297" s="240" t="s">
        <v>895</v>
      </c>
      <c r="C297" s="215">
        <v>1.1399999999999999</v>
      </c>
      <c r="D297" s="216">
        <v>1.01</v>
      </c>
      <c r="E297" s="216">
        <v>1</v>
      </c>
      <c r="F297" s="216">
        <v>0.93</v>
      </c>
      <c r="G297" s="216">
        <v>0.91</v>
      </c>
      <c r="H297" s="216">
        <v>0.88</v>
      </c>
      <c r="I297" s="216">
        <v>0.84</v>
      </c>
      <c r="J297" s="217">
        <v>0.71</v>
      </c>
      <c r="K297" s="235">
        <v>0.55000000000000004</v>
      </c>
      <c r="L297" s="216">
        <v>0.41</v>
      </c>
      <c r="M297" s="216">
        <v>0.3</v>
      </c>
      <c r="N297" s="216">
        <v>7.0000000000000007E-2</v>
      </c>
      <c r="O297" s="231">
        <v>0</v>
      </c>
      <c r="P297" s="226"/>
      <c r="Q297" s="231">
        <v>0</v>
      </c>
      <c r="R297" s="227">
        <v>0</v>
      </c>
      <c r="S297" s="226"/>
      <c r="T297" s="261">
        <v>0</v>
      </c>
      <c r="U297" s="261">
        <v>0</v>
      </c>
      <c r="V297" s="229">
        <v>0</v>
      </c>
      <c r="W297" s="229">
        <v>0</v>
      </c>
      <c r="X297" s="229">
        <v>0</v>
      </c>
      <c r="Y297" s="229">
        <v>0</v>
      </c>
      <c r="Z297" s="229">
        <v>0</v>
      </c>
      <c r="AA297" s="229">
        <v>0</v>
      </c>
      <c r="AB297" s="229">
        <v>0</v>
      </c>
      <c r="AC297" s="229">
        <v>0</v>
      </c>
      <c r="AD297" s="229">
        <v>0</v>
      </c>
      <c r="AE297" s="229">
        <v>0</v>
      </c>
      <c r="AF297" s="223">
        <f t="shared" si="199"/>
        <v>8.75</v>
      </c>
      <c r="AG297" s="224">
        <f t="shared" si="175"/>
        <v>12.871287128712861</v>
      </c>
      <c r="AH297" s="224">
        <f t="shared" si="176"/>
        <v>1.0000000000000009</v>
      </c>
      <c r="AI297" s="224">
        <f t="shared" si="177"/>
        <v>7.5268817204301008</v>
      </c>
      <c r="AJ297" s="224">
        <f t="shared" si="178"/>
        <v>2.19780219780219</v>
      </c>
      <c r="AK297" s="224">
        <f t="shared" si="179"/>
        <v>3.4090909090909172</v>
      </c>
      <c r="AL297" s="224">
        <f t="shared" si="180"/>
        <v>4.7619047619047672</v>
      </c>
      <c r="AM297" s="224">
        <f t="shared" si="181"/>
        <v>18.309859154929576</v>
      </c>
      <c r="AN297" s="224">
        <f t="shared" si="182"/>
        <v>29.090909090909079</v>
      </c>
      <c r="AO297" s="224">
        <f t="shared" si="183"/>
        <v>34.146341463414643</v>
      </c>
      <c r="AP297" s="224">
        <f t="shared" si="184"/>
        <v>36.666666666666671</v>
      </c>
      <c r="AQ297" s="224">
        <f t="shared" si="186"/>
        <v>328.57142857142856</v>
      </c>
      <c r="AR297" s="224" t="str">
        <f t="shared" si="185"/>
        <v>n/a</v>
      </c>
      <c r="AS297" s="224" t="str">
        <f t="shared" si="200"/>
        <v>n/a</v>
      </c>
      <c r="AT297" s="224" t="str">
        <f t="shared" si="201"/>
        <v>n/a</v>
      </c>
      <c r="AU297" s="224" t="str">
        <f t="shared" si="202"/>
        <v>n/a</v>
      </c>
      <c r="AV297" s="224" t="str">
        <f t="shared" si="188"/>
        <v>n/a</v>
      </c>
      <c r="AW297" s="224" t="str">
        <f t="shared" si="189"/>
        <v>n/a</v>
      </c>
      <c r="AX297" s="224" t="str">
        <f t="shared" si="190"/>
        <v>n/a</v>
      </c>
      <c r="AY297" s="224" t="str">
        <f t="shared" si="191"/>
        <v>n/a</v>
      </c>
      <c r="AZ297" s="224" t="str">
        <f t="shared" si="192"/>
        <v>n/a</v>
      </c>
      <c r="BA297" s="224" t="str">
        <f t="shared" si="193"/>
        <v>n/a</v>
      </c>
      <c r="BB297" s="224" t="str">
        <f t="shared" si="194"/>
        <v>n/a</v>
      </c>
      <c r="BC297" s="224" t="str">
        <f t="shared" si="195"/>
        <v>n/a</v>
      </c>
      <c r="BD297" s="224" t="str">
        <f t="shared" si="196"/>
        <v>n/a</v>
      </c>
      <c r="BE297" s="224" t="str">
        <f t="shared" si="197"/>
        <v>n/a</v>
      </c>
      <c r="BF297" s="224" t="str">
        <f t="shared" si="187"/>
        <v>n/a</v>
      </c>
      <c r="BG297" s="224">
        <f t="shared" si="203"/>
        <v>43.504742878662675</v>
      </c>
      <c r="BH297" s="182">
        <f t="shared" si="198"/>
        <v>95.443331594201197</v>
      </c>
    </row>
    <row r="298" spans="1:60" ht="11.25" customHeight="1" x14ac:dyDescent="0.2">
      <c r="A298" s="97" t="s">
        <v>1906</v>
      </c>
      <c r="B298" s="97" t="s">
        <v>897</v>
      </c>
      <c r="C298" s="215">
        <v>9.1999999999999993</v>
      </c>
      <c r="D298" s="216">
        <v>9</v>
      </c>
      <c r="E298" s="216">
        <v>8.36</v>
      </c>
      <c r="F298" s="216">
        <v>7.6</v>
      </c>
      <c r="G298" s="216">
        <v>6.6</v>
      </c>
      <c r="H298" s="216">
        <v>6</v>
      </c>
      <c r="I298" s="216">
        <v>5.44</v>
      </c>
      <c r="J298" s="217">
        <v>4.12</v>
      </c>
      <c r="K298" s="217">
        <v>3.56</v>
      </c>
      <c r="L298" s="216">
        <v>2.76</v>
      </c>
      <c r="M298" s="216">
        <v>2.36</v>
      </c>
      <c r="N298" s="216">
        <v>1.88</v>
      </c>
      <c r="O298" s="216">
        <v>1.56</v>
      </c>
      <c r="P298" s="226"/>
      <c r="Q298" s="216">
        <v>1.1599999999999999</v>
      </c>
      <c r="R298" s="232">
        <v>1.04</v>
      </c>
      <c r="S298" s="226"/>
      <c r="T298" s="260">
        <v>0.97199999999999998</v>
      </c>
      <c r="U298" s="260">
        <v>0.92200000000000004</v>
      </c>
      <c r="V298" s="229">
        <v>0.9</v>
      </c>
      <c r="W298" s="202">
        <v>0.9</v>
      </c>
      <c r="X298" s="202">
        <v>0.67500000000000004</v>
      </c>
      <c r="Y298" s="202">
        <v>0.4</v>
      </c>
      <c r="Z298" s="202">
        <v>0.32500000000000001</v>
      </c>
      <c r="AA298" s="202">
        <v>0.26</v>
      </c>
      <c r="AB298" s="202">
        <v>0.21</v>
      </c>
      <c r="AC298" s="202">
        <v>0.17</v>
      </c>
      <c r="AD298" s="229">
        <v>0.16</v>
      </c>
      <c r="AE298" s="202">
        <v>0.11334</v>
      </c>
      <c r="AF298" s="223">
        <f t="shared" si="199"/>
        <v>76.64734</v>
      </c>
      <c r="AG298" s="224">
        <f t="shared" si="175"/>
        <v>2.2222222222222143</v>
      </c>
      <c r="AH298" s="224">
        <f t="shared" si="176"/>
        <v>7.6555023923445153</v>
      </c>
      <c r="AI298" s="224">
        <f t="shared" si="177"/>
        <v>9.9999999999999858</v>
      </c>
      <c r="AJ298" s="224">
        <f t="shared" si="178"/>
        <v>15.151515151515159</v>
      </c>
      <c r="AK298" s="224">
        <f t="shared" si="179"/>
        <v>9.9999999999999858</v>
      </c>
      <c r="AL298" s="224">
        <f t="shared" si="180"/>
        <v>10.294117647058808</v>
      </c>
      <c r="AM298" s="224">
        <f t="shared" si="181"/>
        <v>32.038834951456316</v>
      </c>
      <c r="AN298" s="224">
        <f t="shared" si="182"/>
        <v>15.730337078651679</v>
      </c>
      <c r="AO298" s="224">
        <f t="shared" si="183"/>
        <v>28.98550724637683</v>
      </c>
      <c r="AP298" s="224">
        <f t="shared" si="184"/>
        <v>16.949152542372879</v>
      </c>
      <c r="AQ298" s="224">
        <f t="shared" si="186"/>
        <v>25.531914893617014</v>
      </c>
      <c r="AR298" s="224">
        <f t="shared" si="185"/>
        <v>20.512820512820507</v>
      </c>
      <c r="AS298" s="224">
        <f t="shared" si="200"/>
        <v>34.48275862068968</v>
      </c>
      <c r="AT298" s="224">
        <f t="shared" si="201"/>
        <v>11.538461538461519</v>
      </c>
      <c r="AU298" s="224">
        <f t="shared" si="202"/>
        <v>6.9958847736625529</v>
      </c>
      <c r="AV298" s="224">
        <f t="shared" si="188"/>
        <v>5.4229934924078016</v>
      </c>
      <c r="AW298" s="224">
        <f t="shared" si="189"/>
        <v>2.4444444444444491</v>
      </c>
      <c r="AX298" s="224">
        <f t="shared" si="190"/>
        <v>0</v>
      </c>
      <c r="AY298" s="224">
        <f t="shared" si="191"/>
        <v>33.333333333333329</v>
      </c>
      <c r="AZ298" s="224">
        <f t="shared" si="192"/>
        <v>68.75</v>
      </c>
      <c r="BA298" s="224">
        <f t="shared" si="193"/>
        <v>23.076923076923084</v>
      </c>
      <c r="BB298" s="224">
        <f t="shared" si="194"/>
        <v>25</v>
      </c>
      <c r="BC298" s="224">
        <f t="shared" si="195"/>
        <v>23.809523809523814</v>
      </c>
      <c r="BD298" s="224">
        <f t="shared" si="196"/>
        <v>23.529411764705866</v>
      </c>
      <c r="BE298" s="224">
        <f t="shared" si="197"/>
        <v>6.25</v>
      </c>
      <c r="BF298" s="224">
        <f t="shared" si="187"/>
        <v>41.168166578436562</v>
      </c>
      <c r="BG298" s="224">
        <f t="shared" si="203"/>
        <v>19.264377925808638</v>
      </c>
      <c r="BH298" s="182">
        <f t="shared" si="198"/>
        <v>15.073455202709608</v>
      </c>
    </row>
    <row r="299" spans="1:60" ht="11.25" customHeight="1" x14ac:dyDescent="0.2">
      <c r="A299" s="114" t="s">
        <v>1907</v>
      </c>
      <c r="B299" s="97" t="s">
        <v>899</v>
      </c>
      <c r="C299" s="215">
        <v>0.23</v>
      </c>
      <c r="D299" s="216">
        <v>0.21</v>
      </c>
      <c r="E299" s="216">
        <v>0.2</v>
      </c>
      <c r="F299" s="216">
        <v>0.18</v>
      </c>
      <c r="G299" s="216">
        <v>0.17</v>
      </c>
      <c r="H299" s="216">
        <v>0.16</v>
      </c>
      <c r="I299" s="216">
        <v>0.14000000000000001</v>
      </c>
      <c r="J299" s="217">
        <v>0.1048</v>
      </c>
      <c r="K299" s="217">
        <v>9.7299999999999998E-2</v>
      </c>
      <c r="L299" s="216">
        <v>8.2000000000000003E-2</v>
      </c>
      <c r="M299" s="216">
        <v>7.1599999999999997E-2</v>
      </c>
      <c r="N299" s="216">
        <v>6.1400000000000003E-2</v>
      </c>
      <c r="O299" s="216">
        <v>5.33E-2</v>
      </c>
      <c r="P299" s="226" t="s">
        <v>1740</v>
      </c>
      <c r="Q299" s="216">
        <v>4.4299999999999999E-2</v>
      </c>
      <c r="R299" s="232">
        <v>3.5400000000000001E-2</v>
      </c>
      <c r="S299" s="226"/>
      <c r="T299" s="260">
        <v>2.8299999999999999E-2</v>
      </c>
      <c r="U299" s="260">
        <v>2.52E-2</v>
      </c>
      <c r="V299" s="202">
        <v>2.1000000000000001E-2</v>
      </c>
      <c r="W299" s="229">
        <v>1.6799999999999999E-2</v>
      </c>
      <c r="X299" s="202">
        <v>1.6799999999999999E-2</v>
      </c>
      <c r="Y299" s="229">
        <v>1.04E-2</v>
      </c>
      <c r="Z299" s="202">
        <v>1.04E-2</v>
      </c>
      <c r="AA299" s="229">
        <v>1.04E-2</v>
      </c>
      <c r="AB299" s="202">
        <v>1.04E-2</v>
      </c>
      <c r="AC299" s="202">
        <v>1.04E-2</v>
      </c>
      <c r="AD299" s="202">
        <v>1.04E-2</v>
      </c>
      <c r="AE299" s="202">
        <v>1.04E-2</v>
      </c>
      <c r="AF299" s="223">
        <f t="shared" si="199"/>
        <v>2.0210000000000004</v>
      </c>
      <c r="AG299" s="224">
        <f t="shared" si="175"/>
        <v>9.5238095238095344</v>
      </c>
      <c r="AH299" s="224">
        <f t="shared" si="176"/>
        <v>4.9999999999999822</v>
      </c>
      <c r="AI299" s="224">
        <f t="shared" si="177"/>
        <v>11.111111111111116</v>
      </c>
      <c r="AJ299" s="224">
        <f t="shared" si="178"/>
        <v>5.8823529411764497</v>
      </c>
      <c r="AK299" s="224">
        <f t="shared" si="179"/>
        <v>6.25</v>
      </c>
      <c r="AL299" s="224">
        <f t="shared" si="180"/>
        <v>14.285714285714279</v>
      </c>
      <c r="AM299" s="224">
        <f t="shared" si="181"/>
        <v>33.587786259542</v>
      </c>
      <c r="AN299" s="224">
        <f t="shared" si="182"/>
        <v>7.7081192189105918</v>
      </c>
      <c r="AO299" s="224">
        <f t="shared" si="183"/>
        <v>18.658536585365848</v>
      </c>
      <c r="AP299" s="224">
        <f t="shared" si="184"/>
        <v>14.525139664804488</v>
      </c>
      <c r="AQ299" s="224">
        <f t="shared" si="186"/>
        <v>16.612377850162851</v>
      </c>
      <c r="AR299" s="224">
        <f t="shared" si="185"/>
        <v>15.196998123827399</v>
      </c>
      <c r="AS299" s="224">
        <f t="shared" si="200"/>
        <v>20.316027088036126</v>
      </c>
      <c r="AT299" s="224">
        <f t="shared" si="201"/>
        <v>25.141242937853093</v>
      </c>
      <c r="AU299" s="224">
        <f t="shared" si="202"/>
        <v>25.088339222614842</v>
      </c>
      <c r="AV299" s="224">
        <f t="shared" si="188"/>
        <v>12.301587301587302</v>
      </c>
      <c r="AW299" s="224">
        <f t="shared" si="189"/>
        <v>19.999999999999996</v>
      </c>
      <c r="AX299" s="224">
        <f t="shared" si="190"/>
        <v>25.000000000000021</v>
      </c>
      <c r="AY299" s="224">
        <f t="shared" si="191"/>
        <v>0</v>
      </c>
      <c r="AZ299" s="224">
        <f t="shared" si="192"/>
        <v>61.53846153846154</v>
      </c>
      <c r="BA299" s="224">
        <f t="shared" si="193"/>
        <v>0</v>
      </c>
      <c r="BB299" s="224">
        <f t="shared" si="194"/>
        <v>0</v>
      </c>
      <c r="BC299" s="224">
        <f t="shared" si="195"/>
        <v>0</v>
      </c>
      <c r="BD299" s="224">
        <f t="shared" si="196"/>
        <v>0</v>
      </c>
      <c r="BE299" s="224">
        <f t="shared" si="197"/>
        <v>0</v>
      </c>
      <c r="BF299" s="224">
        <f t="shared" si="187"/>
        <v>0</v>
      </c>
      <c r="BG299" s="224">
        <f t="shared" si="203"/>
        <v>13.374138602037593</v>
      </c>
      <c r="BH299" s="182">
        <f t="shared" si="198"/>
        <v>13.794930813540377</v>
      </c>
    </row>
    <row r="300" spans="1:60" ht="11.25" customHeight="1" x14ac:dyDescent="0.2">
      <c r="A300" s="265" t="s">
        <v>1500</v>
      </c>
      <c r="B300" s="97" t="s">
        <v>1501</v>
      </c>
      <c r="C300" s="215">
        <v>2.9028</v>
      </c>
      <c r="D300" s="216">
        <v>2.6381999999999999</v>
      </c>
      <c r="E300" s="216">
        <v>2.3733</v>
      </c>
      <c r="F300" s="216">
        <v>2.1844999999999999</v>
      </c>
      <c r="G300" s="216">
        <v>1.9142999999999999</v>
      </c>
      <c r="H300" s="216">
        <v>1.7347999999999999</v>
      </c>
      <c r="I300" s="216">
        <v>1.5616000000000001</v>
      </c>
      <c r="J300" s="217">
        <v>1.3577999999999999</v>
      </c>
      <c r="K300" s="217">
        <v>0.58099999999999996</v>
      </c>
      <c r="L300" s="231">
        <v>0</v>
      </c>
      <c r="M300" s="231">
        <v>0</v>
      </c>
      <c r="N300" s="231">
        <v>0</v>
      </c>
      <c r="O300" s="231">
        <v>0</v>
      </c>
      <c r="P300" s="254"/>
      <c r="Q300" s="231">
        <v>0</v>
      </c>
      <c r="R300" s="227">
        <v>0</v>
      </c>
      <c r="S300" s="217"/>
      <c r="T300" s="266">
        <v>0</v>
      </c>
      <c r="U300" s="266">
        <v>0</v>
      </c>
      <c r="V300" s="229">
        <v>0</v>
      </c>
      <c r="W300" s="229">
        <v>0</v>
      </c>
      <c r="X300" s="229">
        <v>0</v>
      </c>
      <c r="Y300" s="229">
        <v>0</v>
      </c>
      <c r="Z300" s="229">
        <v>0</v>
      </c>
      <c r="AA300" s="229">
        <v>0</v>
      </c>
      <c r="AB300" s="229">
        <v>0</v>
      </c>
      <c r="AC300" s="229">
        <v>0</v>
      </c>
      <c r="AD300" s="229">
        <v>0</v>
      </c>
      <c r="AE300" s="229">
        <v>0</v>
      </c>
      <c r="AF300" s="223">
        <f t="shared" si="199"/>
        <v>17.2483</v>
      </c>
      <c r="AG300" s="224">
        <f t="shared" si="175"/>
        <v>10.029565612917901</v>
      </c>
      <c r="AH300" s="224">
        <f t="shared" si="176"/>
        <v>11.161673619011502</v>
      </c>
      <c r="AI300" s="224">
        <f t="shared" si="177"/>
        <v>8.642710002288867</v>
      </c>
      <c r="AJ300" s="224">
        <f t="shared" si="178"/>
        <v>14.114820038656429</v>
      </c>
      <c r="AK300" s="224">
        <f t="shared" si="179"/>
        <v>10.347014065021899</v>
      </c>
      <c r="AL300" s="224">
        <f t="shared" si="180"/>
        <v>11.091188524590144</v>
      </c>
      <c r="AM300" s="224">
        <f t="shared" si="181"/>
        <v>15.009574311386075</v>
      </c>
      <c r="AN300" s="224">
        <f t="shared" si="182"/>
        <v>133.70051635111878</v>
      </c>
      <c r="AO300" s="224" t="str">
        <f t="shared" si="183"/>
        <v>n/a</v>
      </c>
      <c r="AP300" s="224" t="str">
        <f t="shared" si="184"/>
        <v>n/a</v>
      </c>
      <c r="AQ300" s="224" t="str">
        <f t="shared" si="186"/>
        <v>n/a</v>
      </c>
      <c r="AR300" s="224" t="str">
        <f t="shared" si="185"/>
        <v>n/a</v>
      </c>
      <c r="AS300" s="224" t="str">
        <f t="shared" si="200"/>
        <v>n/a</v>
      </c>
      <c r="AT300" s="224" t="str">
        <f t="shared" si="201"/>
        <v>n/a</v>
      </c>
      <c r="AU300" s="224" t="str">
        <f t="shared" si="202"/>
        <v>n/a</v>
      </c>
      <c r="AV300" s="224" t="str">
        <f t="shared" si="188"/>
        <v>n/a</v>
      </c>
      <c r="AW300" s="224" t="str">
        <f t="shared" si="189"/>
        <v>n/a</v>
      </c>
      <c r="AX300" s="224" t="str">
        <f t="shared" si="190"/>
        <v>n/a</v>
      </c>
      <c r="AY300" s="224" t="str">
        <f t="shared" si="191"/>
        <v>n/a</v>
      </c>
      <c r="AZ300" s="224" t="str">
        <f t="shared" si="192"/>
        <v>n/a</v>
      </c>
      <c r="BA300" s="224" t="str">
        <f t="shared" si="193"/>
        <v>n/a</v>
      </c>
      <c r="BB300" s="224" t="str">
        <f t="shared" si="194"/>
        <v>n/a</v>
      </c>
      <c r="BC300" s="224" t="str">
        <f t="shared" si="195"/>
        <v>n/a</v>
      </c>
      <c r="BD300" s="224" t="str">
        <f t="shared" si="196"/>
        <v>n/a</v>
      </c>
      <c r="BE300" s="224" t="str">
        <f t="shared" si="197"/>
        <v>n/a</v>
      </c>
      <c r="BF300" s="224" t="str">
        <f t="shared" si="187"/>
        <v>n/a</v>
      </c>
      <c r="BG300" s="224">
        <f t="shared" si="203"/>
        <v>26.76213281562395</v>
      </c>
      <c r="BH300" s="182">
        <f t="shared" si="198"/>
        <v>43.260995727022603</v>
      </c>
    </row>
    <row r="301" spans="1:60" ht="11.25" customHeight="1" x14ac:dyDescent="0.2">
      <c r="A301" s="240" t="s">
        <v>1908</v>
      </c>
      <c r="B301" s="240" t="s">
        <v>901</v>
      </c>
      <c r="C301" s="215">
        <v>0.53</v>
      </c>
      <c r="D301" s="216">
        <v>0.51</v>
      </c>
      <c r="E301" s="216">
        <v>0.49</v>
      </c>
      <c r="F301" s="216">
        <v>0.44</v>
      </c>
      <c r="G301" s="216">
        <v>0.36499999999999999</v>
      </c>
      <c r="H301" s="216">
        <v>0.32500000000000001</v>
      </c>
      <c r="I301" s="216">
        <v>0.3</v>
      </c>
      <c r="J301" s="217">
        <v>0.26</v>
      </c>
      <c r="K301" s="217">
        <v>0.21</v>
      </c>
      <c r="L301" s="275">
        <v>0.17</v>
      </c>
      <c r="M301" s="275">
        <v>0.15</v>
      </c>
      <c r="N301" s="275">
        <v>0.13</v>
      </c>
      <c r="O301" s="276">
        <v>0.12</v>
      </c>
      <c r="P301" s="276"/>
      <c r="Q301" s="276">
        <v>0.12</v>
      </c>
      <c r="R301" s="251">
        <v>0.12</v>
      </c>
      <c r="S301" s="276"/>
      <c r="T301" s="282">
        <v>0.12</v>
      </c>
      <c r="U301" s="282">
        <v>0.12</v>
      </c>
      <c r="V301" s="245">
        <v>0.12</v>
      </c>
      <c r="W301" s="245">
        <v>0.12</v>
      </c>
      <c r="X301" s="244">
        <v>0.12</v>
      </c>
      <c r="Y301" s="244">
        <v>0.05</v>
      </c>
      <c r="Z301" s="245">
        <v>0</v>
      </c>
      <c r="AA301" s="245">
        <v>0</v>
      </c>
      <c r="AB301" s="245">
        <v>0</v>
      </c>
      <c r="AC301" s="245">
        <v>0</v>
      </c>
      <c r="AD301" s="245">
        <v>0</v>
      </c>
      <c r="AE301" s="245">
        <v>0</v>
      </c>
      <c r="AF301" s="223">
        <f t="shared" si="199"/>
        <v>4.8899999999999997</v>
      </c>
      <c r="AG301" s="224">
        <f t="shared" si="175"/>
        <v>3.9215686274509887</v>
      </c>
      <c r="AH301" s="224">
        <f t="shared" si="176"/>
        <v>4.081632653061229</v>
      </c>
      <c r="AI301" s="224">
        <f t="shared" si="177"/>
        <v>11.363636363636353</v>
      </c>
      <c r="AJ301" s="224">
        <f t="shared" si="178"/>
        <v>20.547945205479444</v>
      </c>
      <c r="AK301" s="224">
        <f t="shared" si="179"/>
        <v>12.307692307692308</v>
      </c>
      <c r="AL301" s="224">
        <f t="shared" si="180"/>
        <v>8.3333333333333481</v>
      </c>
      <c r="AM301" s="224">
        <f t="shared" si="181"/>
        <v>15.384615384615374</v>
      </c>
      <c r="AN301" s="224">
        <f t="shared" si="182"/>
        <v>23.809523809523814</v>
      </c>
      <c r="AO301" s="224">
        <f t="shared" si="183"/>
        <v>23.529411764705866</v>
      </c>
      <c r="AP301" s="224">
        <f t="shared" si="184"/>
        <v>13.333333333333353</v>
      </c>
      <c r="AQ301" s="224">
        <f t="shared" si="186"/>
        <v>15.384615384615374</v>
      </c>
      <c r="AR301" s="224">
        <f t="shared" si="185"/>
        <v>8.3333333333333481</v>
      </c>
      <c r="AS301" s="224">
        <f t="shared" si="200"/>
        <v>0</v>
      </c>
      <c r="AT301" s="224">
        <f t="shared" si="201"/>
        <v>0</v>
      </c>
      <c r="AU301" s="224">
        <f t="shared" si="202"/>
        <v>0</v>
      </c>
      <c r="AV301" s="224">
        <f t="shared" si="188"/>
        <v>0</v>
      </c>
      <c r="AW301" s="224">
        <f t="shared" si="189"/>
        <v>0</v>
      </c>
      <c r="AX301" s="224">
        <f t="shared" si="190"/>
        <v>0</v>
      </c>
      <c r="AY301" s="224">
        <f t="shared" si="191"/>
        <v>0</v>
      </c>
      <c r="AZ301" s="224">
        <f t="shared" si="192"/>
        <v>140</v>
      </c>
      <c r="BA301" s="224" t="str">
        <f t="shared" si="193"/>
        <v>n/a</v>
      </c>
      <c r="BB301" s="224" t="str">
        <f t="shared" si="194"/>
        <v>n/a</v>
      </c>
      <c r="BC301" s="224" t="str">
        <f t="shared" si="195"/>
        <v>n/a</v>
      </c>
      <c r="BD301" s="224" t="str">
        <f t="shared" si="196"/>
        <v>n/a</v>
      </c>
      <c r="BE301" s="224" t="str">
        <f t="shared" si="197"/>
        <v>n/a</v>
      </c>
      <c r="BF301" s="224" t="str">
        <f t="shared" si="187"/>
        <v>n/a</v>
      </c>
      <c r="BG301" s="224">
        <f t="shared" si="203"/>
        <v>15.016532075039041</v>
      </c>
      <c r="BH301" s="182">
        <f t="shared" si="198"/>
        <v>30.552378990561444</v>
      </c>
    </row>
    <row r="302" spans="1:60" ht="11.25" customHeight="1" x14ac:dyDescent="0.2">
      <c r="A302" s="97" t="s">
        <v>1909</v>
      </c>
      <c r="B302" s="97" t="s">
        <v>904</v>
      </c>
      <c r="C302" s="215">
        <v>0.96</v>
      </c>
      <c r="D302" s="216">
        <v>0.92</v>
      </c>
      <c r="E302" s="216">
        <v>0.88</v>
      </c>
      <c r="F302" s="216">
        <v>0.84</v>
      </c>
      <c r="G302" s="216">
        <v>0.81</v>
      </c>
      <c r="H302" s="216">
        <v>0.8</v>
      </c>
      <c r="I302" s="216">
        <v>0.74</v>
      </c>
      <c r="J302" s="217">
        <v>0.72</v>
      </c>
      <c r="K302" s="223">
        <v>0.51</v>
      </c>
      <c r="L302" s="216">
        <v>0.47</v>
      </c>
      <c r="M302" s="216">
        <v>0.43</v>
      </c>
      <c r="N302" s="216">
        <v>0.34</v>
      </c>
      <c r="O302" s="231">
        <v>0.32</v>
      </c>
      <c r="P302" s="226"/>
      <c r="Q302" s="216">
        <v>0.3</v>
      </c>
      <c r="R302" s="232">
        <v>0.13</v>
      </c>
      <c r="S302" s="226"/>
      <c r="T302" s="261">
        <v>0</v>
      </c>
      <c r="U302" s="261">
        <v>0.1</v>
      </c>
      <c r="V302" s="229">
        <v>0.77</v>
      </c>
      <c r="W302" s="202">
        <v>0.84</v>
      </c>
      <c r="X302" s="202">
        <v>0.79</v>
      </c>
      <c r="Y302" s="202">
        <v>0.71</v>
      </c>
      <c r="Z302" s="202">
        <v>0.63</v>
      </c>
      <c r="AA302" s="202">
        <v>0.55000000000000004</v>
      </c>
      <c r="AB302" s="202">
        <v>0.47</v>
      </c>
      <c r="AC302" s="202">
        <v>0.39</v>
      </c>
      <c r="AD302" s="202">
        <v>0.30499999999999999</v>
      </c>
      <c r="AE302" s="229">
        <v>0.28000000000000003</v>
      </c>
      <c r="AF302" s="223">
        <f t="shared" si="199"/>
        <v>15.005000000000004</v>
      </c>
      <c r="AG302" s="224">
        <f t="shared" si="175"/>
        <v>4.3478260869565188</v>
      </c>
      <c r="AH302" s="224">
        <f t="shared" si="176"/>
        <v>4.5454545454545414</v>
      </c>
      <c r="AI302" s="224">
        <f t="shared" si="177"/>
        <v>4.7619047619047672</v>
      </c>
      <c r="AJ302" s="224">
        <f t="shared" si="178"/>
        <v>3.7037037037036979</v>
      </c>
      <c r="AK302" s="224">
        <f t="shared" si="179"/>
        <v>1.2499999999999956</v>
      </c>
      <c r="AL302" s="224">
        <f t="shared" si="180"/>
        <v>8.1081081081081141</v>
      </c>
      <c r="AM302" s="224">
        <f t="shared" si="181"/>
        <v>2.7777777777777901</v>
      </c>
      <c r="AN302" s="224">
        <f t="shared" si="182"/>
        <v>41.176470588235283</v>
      </c>
      <c r="AO302" s="224">
        <f t="shared" si="183"/>
        <v>8.5106382978723527</v>
      </c>
      <c r="AP302" s="224">
        <f t="shared" si="184"/>
        <v>9.302325581395344</v>
      </c>
      <c r="AQ302" s="224">
        <f t="shared" si="186"/>
        <v>26.470588235294112</v>
      </c>
      <c r="AR302" s="224">
        <f t="shared" si="185"/>
        <v>6.25</v>
      </c>
      <c r="AS302" s="224">
        <f t="shared" si="200"/>
        <v>6.6666666666666652</v>
      </c>
      <c r="AT302" s="224">
        <f t="shared" si="201"/>
        <v>130.76923076923075</v>
      </c>
      <c r="AU302" s="224" t="str">
        <f t="shared" si="202"/>
        <v>n/a</v>
      </c>
      <c r="AV302" s="224">
        <f t="shared" si="188"/>
        <v>-100</v>
      </c>
      <c r="AW302" s="224">
        <f t="shared" si="189"/>
        <v>-87.012987012987011</v>
      </c>
      <c r="AX302" s="224">
        <f t="shared" si="190"/>
        <v>-8.333333333333325</v>
      </c>
      <c r="AY302" s="224">
        <f t="shared" si="191"/>
        <v>6.3291139240506222</v>
      </c>
      <c r="AZ302" s="224">
        <f t="shared" si="192"/>
        <v>11.267605633802823</v>
      </c>
      <c r="BA302" s="224">
        <f t="shared" si="193"/>
        <v>12.698412698412698</v>
      </c>
      <c r="BB302" s="224">
        <f t="shared" si="194"/>
        <v>14.545454545454529</v>
      </c>
      <c r="BC302" s="224">
        <f t="shared" si="195"/>
        <v>17.021276595744705</v>
      </c>
      <c r="BD302" s="224">
        <f t="shared" si="196"/>
        <v>20.512820512820507</v>
      </c>
      <c r="BE302" s="224">
        <f t="shared" si="197"/>
        <v>27.868852459016402</v>
      </c>
      <c r="BF302" s="224">
        <f t="shared" si="187"/>
        <v>8.9285714285714199</v>
      </c>
      <c r="BG302" s="224">
        <f t="shared" si="203"/>
        <v>7.298659302966132</v>
      </c>
      <c r="BH302" s="182">
        <f t="shared" si="198"/>
        <v>39.950963032758494</v>
      </c>
    </row>
    <row r="303" spans="1:60" ht="11.25" customHeight="1" x14ac:dyDescent="0.2">
      <c r="A303" s="114" t="s">
        <v>1910</v>
      </c>
      <c r="B303" s="97" t="s">
        <v>908</v>
      </c>
      <c r="C303" s="215">
        <v>2.08</v>
      </c>
      <c r="D303" s="216">
        <v>1.88</v>
      </c>
      <c r="E303" s="216">
        <v>1.7</v>
      </c>
      <c r="F303" s="216">
        <v>1.54</v>
      </c>
      <c r="G303" s="216">
        <v>1.375</v>
      </c>
      <c r="H303" s="216">
        <v>1.2749999999999999</v>
      </c>
      <c r="I303" s="216">
        <v>1.2</v>
      </c>
      <c r="J303" s="217">
        <v>1.05</v>
      </c>
      <c r="K303" s="223">
        <v>0.92</v>
      </c>
      <c r="L303" s="216">
        <v>0.84</v>
      </c>
      <c r="M303" s="216">
        <v>0.75</v>
      </c>
      <c r="N303" s="216">
        <v>0.63</v>
      </c>
      <c r="O303" s="216">
        <v>0.45</v>
      </c>
      <c r="P303" s="226"/>
      <c r="Q303" s="231">
        <v>0.4</v>
      </c>
      <c r="R303" s="232">
        <v>0.35</v>
      </c>
      <c r="S303" s="226"/>
      <c r="T303" s="228">
        <v>0.2</v>
      </c>
      <c r="U303" s="229">
        <v>0.47</v>
      </c>
      <c r="V303" s="202">
        <v>2.12</v>
      </c>
      <c r="W303" s="202">
        <v>2</v>
      </c>
      <c r="X303" s="202">
        <v>1.5</v>
      </c>
      <c r="Y303" s="202">
        <v>1.1599999999999999</v>
      </c>
      <c r="Z303" s="202">
        <v>1.1200000000000001</v>
      </c>
      <c r="AA303" s="202">
        <v>1.08</v>
      </c>
      <c r="AB303" s="202">
        <v>1.04</v>
      </c>
      <c r="AC303" s="202">
        <v>1</v>
      </c>
      <c r="AD303" s="202">
        <v>0.96</v>
      </c>
      <c r="AE303" s="202">
        <v>0.9</v>
      </c>
      <c r="AF303" s="223">
        <f t="shared" si="199"/>
        <v>29.990000000000002</v>
      </c>
      <c r="AG303" s="224">
        <f t="shared" si="175"/>
        <v>10.638297872340431</v>
      </c>
      <c r="AH303" s="224">
        <f t="shared" si="176"/>
        <v>10.588235294117654</v>
      </c>
      <c r="AI303" s="224">
        <f t="shared" si="177"/>
        <v>10.389610389610393</v>
      </c>
      <c r="AJ303" s="224">
        <f t="shared" si="178"/>
        <v>12.000000000000011</v>
      </c>
      <c r="AK303" s="224">
        <f t="shared" si="179"/>
        <v>7.8431372549019773</v>
      </c>
      <c r="AL303" s="224">
        <f t="shared" si="180"/>
        <v>6.25</v>
      </c>
      <c r="AM303" s="224">
        <f t="shared" si="181"/>
        <v>14.285714285714279</v>
      </c>
      <c r="AN303" s="224">
        <f t="shared" si="182"/>
        <v>14.130434782608692</v>
      </c>
      <c r="AO303" s="224">
        <f t="shared" si="183"/>
        <v>9.5238095238095344</v>
      </c>
      <c r="AP303" s="224">
        <f t="shared" si="184"/>
        <v>11.999999999999989</v>
      </c>
      <c r="AQ303" s="224">
        <f t="shared" si="186"/>
        <v>19.047619047619047</v>
      </c>
      <c r="AR303" s="224">
        <f t="shared" si="185"/>
        <v>39.999999999999993</v>
      </c>
      <c r="AS303" s="224">
        <f t="shared" si="200"/>
        <v>12.5</v>
      </c>
      <c r="AT303" s="224">
        <f t="shared" si="201"/>
        <v>14.285714285714302</v>
      </c>
      <c r="AU303" s="224">
        <f t="shared" si="202"/>
        <v>74.999999999999972</v>
      </c>
      <c r="AV303" s="224">
        <f t="shared" si="188"/>
        <v>-57.446808510638292</v>
      </c>
      <c r="AW303" s="224">
        <f t="shared" si="189"/>
        <v>-77.830188679245282</v>
      </c>
      <c r="AX303" s="224">
        <f t="shared" si="190"/>
        <v>6.0000000000000053</v>
      </c>
      <c r="AY303" s="224">
        <f t="shared" si="191"/>
        <v>33.333333333333329</v>
      </c>
      <c r="AZ303" s="224">
        <f t="shared" si="192"/>
        <v>29.31034482758621</v>
      </c>
      <c r="BA303" s="224">
        <f t="shared" si="193"/>
        <v>3.5714285714285587</v>
      </c>
      <c r="BB303" s="224">
        <f t="shared" si="194"/>
        <v>3.7037037037036979</v>
      </c>
      <c r="BC303" s="224">
        <f t="shared" si="195"/>
        <v>3.8461538461538547</v>
      </c>
      <c r="BD303" s="224">
        <f t="shared" si="196"/>
        <v>4.0000000000000036</v>
      </c>
      <c r="BE303" s="224">
        <f t="shared" si="197"/>
        <v>4.1666666666666741</v>
      </c>
      <c r="BF303" s="224">
        <f t="shared" si="187"/>
        <v>6.6666666666666652</v>
      </c>
      <c r="BG303" s="224">
        <f t="shared" si="203"/>
        <v>8.7616874293112197</v>
      </c>
      <c r="BH303" s="182">
        <f t="shared" si="198"/>
        <v>27.314032111877463</v>
      </c>
    </row>
    <row r="304" spans="1:60" ht="11.25" customHeight="1" x14ac:dyDescent="0.2">
      <c r="A304" s="114" t="s">
        <v>1911</v>
      </c>
      <c r="B304" s="97" t="s">
        <v>910</v>
      </c>
      <c r="C304" s="215">
        <v>5.43</v>
      </c>
      <c r="D304" s="216">
        <v>5.25</v>
      </c>
      <c r="E304" s="216">
        <v>5.0199999999999996</v>
      </c>
      <c r="F304" s="216">
        <v>4.78</v>
      </c>
      <c r="G304" s="216">
        <v>4.5999999999999996</v>
      </c>
      <c r="H304" s="216">
        <v>4.2300000000000004</v>
      </c>
      <c r="I304" s="216">
        <v>3.61</v>
      </c>
      <c r="J304" s="217">
        <v>3.02</v>
      </c>
      <c r="K304" s="223">
        <v>2.52</v>
      </c>
      <c r="L304" s="216">
        <v>2.1</v>
      </c>
      <c r="M304" s="216">
        <v>1.7</v>
      </c>
      <c r="N304" s="216">
        <v>1</v>
      </c>
      <c r="O304" s="216">
        <v>0.5</v>
      </c>
      <c r="P304" s="226"/>
      <c r="Q304" s="216">
        <v>0.1</v>
      </c>
      <c r="R304" s="227">
        <v>0</v>
      </c>
      <c r="S304" s="226"/>
      <c r="T304" s="261">
        <v>0</v>
      </c>
      <c r="U304" s="261">
        <v>0</v>
      </c>
      <c r="V304" s="229">
        <v>0</v>
      </c>
      <c r="W304" s="229">
        <v>0</v>
      </c>
      <c r="X304" s="229">
        <v>0</v>
      </c>
      <c r="Y304" s="229">
        <v>0</v>
      </c>
      <c r="Z304" s="229">
        <v>0</v>
      </c>
      <c r="AA304" s="229">
        <v>0</v>
      </c>
      <c r="AB304" s="229">
        <v>0</v>
      </c>
      <c r="AC304" s="229">
        <v>0</v>
      </c>
      <c r="AD304" s="229">
        <v>0</v>
      </c>
      <c r="AE304" s="229">
        <v>0</v>
      </c>
      <c r="AF304" s="223">
        <f t="shared" si="199"/>
        <v>43.860000000000014</v>
      </c>
      <c r="AG304" s="224">
        <f t="shared" si="175"/>
        <v>3.4285714285714253</v>
      </c>
      <c r="AH304" s="224">
        <f t="shared" si="176"/>
        <v>4.5816733067729265</v>
      </c>
      <c r="AI304" s="224">
        <f t="shared" si="177"/>
        <v>5.0209205020920411</v>
      </c>
      <c r="AJ304" s="224">
        <f t="shared" si="178"/>
        <v>3.9130434782608914</v>
      </c>
      <c r="AK304" s="224">
        <f t="shared" si="179"/>
        <v>8.7470449172576625</v>
      </c>
      <c r="AL304" s="224">
        <f t="shared" si="180"/>
        <v>17.174515235457079</v>
      </c>
      <c r="AM304" s="224">
        <f t="shared" si="181"/>
        <v>19.536423841059602</v>
      </c>
      <c r="AN304" s="224">
        <f t="shared" si="182"/>
        <v>19.841269841269838</v>
      </c>
      <c r="AO304" s="224">
        <f t="shared" si="183"/>
        <v>19.999999999999996</v>
      </c>
      <c r="AP304" s="224">
        <f t="shared" si="184"/>
        <v>23.529411764705888</v>
      </c>
      <c r="AQ304" s="224">
        <f t="shared" si="186"/>
        <v>70</v>
      </c>
      <c r="AR304" s="224">
        <f t="shared" si="185"/>
        <v>100</v>
      </c>
      <c r="AS304" s="224">
        <f t="shared" si="200"/>
        <v>400</v>
      </c>
      <c r="AT304" s="224" t="str">
        <f t="shared" si="201"/>
        <v>n/a</v>
      </c>
      <c r="AU304" s="224" t="str">
        <f t="shared" si="202"/>
        <v>n/a</v>
      </c>
      <c r="AV304" s="224" t="str">
        <f t="shared" si="188"/>
        <v>n/a</v>
      </c>
      <c r="AW304" s="224" t="str">
        <f t="shared" si="189"/>
        <v>n/a</v>
      </c>
      <c r="AX304" s="224" t="str">
        <f t="shared" si="190"/>
        <v>n/a</v>
      </c>
      <c r="AY304" s="224" t="str">
        <f t="shared" si="191"/>
        <v>n/a</v>
      </c>
      <c r="AZ304" s="224" t="str">
        <f t="shared" si="192"/>
        <v>n/a</v>
      </c>
      <c r="BA304" s="224" t="str">
        <f t="shared" si="193"/>
        <v>n/a</v>
      </c>
      <c r="BB304" s="224" t="str">
        <f t="shared" si="194"/>
        <v>n/a</v>
      </c>
      <c r="BC304" s="224" t="str">
        <f t="shared" si="195"/>
        <v>n/a</v>
      </c>
      <c r="BD304" s="224" t="str">
        <f t="shared" si="196"/>
        <v>n/a</v>
      </c>
      <c r="BE304" s="224" t="str">
        <f t="shared" si="197"/>
        <v>n/a</v>
      </c>
      <c r="BF304" s="224" t="str">
        <f t="shared" si="187"/>
        <v>n/a</v>
      </c>
      <c r="BG304" s="224">
        <f t="shared" si="203"/>
        <v>53.520990331957485</v>
      </c>
      <c r="BH304" s="182">
        <f t="shared" si="198"/>
        <v>107.94878065413273</v>
      </c>
    </row>
    <row r="305" spans="1:60" ht="11.25" customHeight="1" x14ac:dyDescent="0.2">
      <c r="A305" s="278" t="s">
        <v>911</v>
      </c>
      <c r="B305" s="119" t="s">
        <v>912</v>
      </c>
      <c r="C305" s="215">
        <v>2.37</v>
      </c>
      <c r="D305" s="216">
        <v>2.2599999999999998</v>
      </c>
      <c r="E305" s="216">
        <v>2.1800000000000002</v>
      </c>
      <c r="F305" s="216">
        <v>2.02</v>
      </c>
      <c r="G305" s="216">
        <v>1.62</v>
      </c>
      <c r="H305" s="216">
        <v>1.28</v>
      </c>
      <c r="I305" s="216">
        <v>1.2</v>
      </c>
      <c r="J305" s="217">
        <v>1.01</v>
      </c>
      <c r="K305" s="217">
        <v>0.8</v>
      </c>
      <c r="L305" s="218">
        <v>0.66</v>
      </c>
      <c r="M305" s="218">
        <v>0.15</v>
      </c>
      <c r="N305" s="269">
        <v>0</v>
      </c>
      <c r="O305" s="269">
        <v>0</v>
      </c>
      <c r="P305" s="253"/>
      <c r="Q305" s="269">
        <v>0</v>
      </c>
      <c r="R305" s="221">
        <v>0</v>
      </c>
      <c r="S305" s="253"/>
      <c r="T305" s="283">
        <v>0</v>
      </c>
      <c r="U305" s="283">
        <v>0</v>
      </c>
      <c r="V305" s="222">
        <v>0</v>
      </c>
      <c r="W305" s="222">
        <v>0</v>
      </c>
      <c r="X305" s="222">
        <v>0</v>
      </c>
      <c r="Y305" s="222">
        <v>0</v>
      </c>
      <c r="Z305" s="222">
        <v>0</v>
      </c>
      <c r="AA305" s="222">
        <v>0</v>
      </c>
      <c r="AB305" s="222">
        <v>0</v>
      </c>
      <c r="AC305" s="222">
        <v>0</v>
      </c>
      <c r="AD305" s="222">
        <v>0</v>
      </c>
      <c r="AE305" s="222">
        <v>0</v>
      </c>
      <c r="AF305" s="223">
        <f t="shared" si="199"/>
        <v>15.549999999999999</v>
      </c>
      <c r="AG305" s="224">
        <f t="shared" ref="AG305:AG368" si="204">IF(ISERROR((C305/D305-1)*100),"n/a",(C305/D305-1)*100)</f>
        <v>4.8672566371681603</v>
      </c>
      <c r="AH305" s="224">
        <f t="shared" ref="AH305:AH368" si="205">IF(ISERROR((D305/E305-1)*100),"n/a",(D305/E305-1)*100)</f>
        <v>3.6697247706421798</v>
      </c>
      <c r="AI305" s="224">
        <f t="shared" ref="AI305:AI368" si="206">IF(ISERROR((E305/F305-1)*100),"n/a",(E305/F305-1)*100)</f>
        <v>7.9207920792079278</v>
      </c>
      <c r="AJ305" s="224">
        <f t="shared" ref="AJ305:AJ368" si="207">IF(ISERROR((F305/G305-1)*100),"n/a",(F305/G305-1)*100)</f>
        <v>24.691358024691358</v>
      </c>
      <c r="AK305" s="224">
        <f t="shared" ref="AK305:AK368" si="208">IF(ISERROR((G305/H305-1)*100),"n/a",(G305/H305-1)*100)</f>
        <v>26.5625</v>
      </c>
      <c r="AL305" s="224">
        <f t="shared" ref="AL305:AL368" si="209">IF(ISERROR((H305/I305-1)*100),"n/a",(H305/I305-1)*100)</f>
        <v>6.6666666666666652</v>
      </c>
      <c r="AM305" s="224">
        <f t="shared" ref="AM305:AM368" si="210">IF(ISERROR((I305/J305-1)*100),"n/a",(I305/J305-1)*100)</f>
        <v>18.811881188118807</v>
      </c>
      <c r="AN305" s="224">
        <f t="shared" ref="AN305:AN368" si="211">IF(ISERROR((J305/K305-1)*100),"n/a",(J305/K305-1)*100)</f>
        <v>26.249999999999996</v>
      </c>
      <c r="AO305" s="224">
        <f t="shared" ref="AO305:AO368" si="212">IF(ISERROR((K305/L305-1)*100),"n/a",(K305/L305-1)*100)</f>
        <v>21.212121212121215</v>
      </c>
      <c r="AP305" s="224">
        <f t="shared" ref="AP305:AP368" si="213">IF(ISERROR((L305/M305-1)*100),"n/a",(L305/M305-1)*100)</f>
        <v>340.00000000000006</v>
      </c>
      <c r="AQ305" s="224" t="str">
        <f t="shared" si="186"/>
        <v>n/a</v>
      </c>
      <c r="AR305" s="224" t="str">
        <f t="shared" ref="AR305:AR368" si="214">IF(ISERROR((N305/O305-1)*100),"n/a",(N305/O305-1)*100)</f>
        <v>n/a</v>
      </c>
      <c r="AS305" s="224" t="str">
        <f t="shared" si="200"/>
        <v>n/a</v>
      </c>
      <c r="AT305" s="224" t="str">
        <f t="shared" si="201"/>
        <v>n/a</v>
      </c>
      <c r="AU305" s="224" t="str">
        <f t="shared" si="202"/>
        <v>n/a</v>
      </c>
      <c r="AV305" s="224" t="str">
        <f t="shared" si="188"/>
        <v>n/a</v>
      </c>
      <c r="AW305" s="224" t="str">
        <f t="shared" si="189"/>
        <v>n/a</v>
      </c>
      <c r="AX305" s="224" t="str">
        <f t="shared" si="190"/>
        <v>n/a</v>
      </c>
      <c r="AY305" s="224" t="str">
        <f t="shared" si="191"/>
        <v>n/a</v>
      </c>
      <c r="AZ305" s="224" t="str">
        <f t="shared" si="192"/>
        <v>n/a</v>
      </c>
      <c r="BA305" s="224" t="str">
        <f t="shared" si="193"/>
        <v>n/a</v>
      </c>
      <c r="BB305" s="224" t="str">
        <f t="shared" si="194"/>
        <v>n/a</v>
      </c>
      <c r="BC305" s="224" t="str">
        <f t="shared" si="195"/>
        <v>n/a</v>
      </c>
      <c r="BD305" s="224" t="str">
        <f t="shared" si="196"/>
        <v>n/a</v>
      </c>
      <c r="BE305" s="224" t="str">
        <f t="shared" si="197"/>
        <v>n/a</v>
      </c>
      <c r="BF305" s="224" t="str">
        <f t="shared" si="187"/>
        <v>n/a</v>
      </c>
      <c r="BG305" s="224">
        <f t="shared" si="203"/>
        <v>48.06523005786164</v>
      </c>
      <c r="BH305" s="182">
        <f t="shared" si="198"/>
        <v>102.98317558440003</v>
      </c>
    </row>
    <row r="306" spans="1:60" ht="11.25" customHeight="1" x14ac:dyDescent="0.2">
      <c r="A306" s="265" t="s">
        <v>1502</v>
      </c>
      <c r="B306" s="97" t="s">
        <v>1503</v>
      </c>
      <c r="C306" s="215">
        <v>2.06</v>
      </c>
      <c r="D306" s="216">
        <v>1.87</v>
      </c>
      <c r="E306" s="216">
        <v>1.69</v>
      </c>
      <c r="F306" s="216">
        <v>1.5</v>
      </c>
      <c r="G306" s="216">
        <v>1.325</v>
      </c>
      <c r="H306" s="216">
        <v>1.175</v>
      </c>
      <c r="I306" s="216">
        <v>0.97499999999999998</v>
      </c>
      <c r="J306" s="217">
        <v>0.77500000000000002</v>
      </c>
      <c r="K306" s="217">
        <v>0.35</v>
      </c>
      <c r="L306" s="231">
        <v>0</v>
      </c>
      <c r="M306" s="231">
        <v>0</v>
      </c>
      <c r="N306" s="231">
        <v>0</v>
      </c>
      <c r="O306" s="231">
        <v>0</v>
      </c>
      <c r="P306" s="254"/>
      <c r="Q306" s="231">
        <v>0</v>
      </c>
      <c r="R306" s="227">
        <v>0</v>
      </c>
      <c r="S306" s="254"/>
      <c r="T306" s="266">
        <v>0</v>
      </c>
      <c r="U306" s="266">
        <v>0</v>
      </c>
      <c r="V306" s="229">
        <v>0</v>
      </c>
      <c r="W306" s="229">
        <v>0</v>
      </c>
      <c r="X306" s="229">
        <v>0</v>
      </c>
      <c r="Y306" s="229">
        <v>0</v>
      </c>
      <c r="Z306" s="229">
        <v>0</v>
      </c>
      <c r="AA306" s="229">
        <v>0</v>
      </c>
      <c r="AB306" s="229">
        <v>0</v>
      </c>
      <c r="AC306" s="229">
        <v>0</v>
      </c>
      <c r="AD306" s="229">
        <v>0</v>
      </c>
      <c r="AE306" s="229">
        <v>0</v>
      </c>
      <c r="AF306" s="223">
        <f t="shared" si="199"/>
        <v>11.72</v>
      </c>
      <c r="AG306" s="224">
        <f t="shared" si="204"/>
        <v>10.160427807486627</v>
      </c>
      <c r="AH306" s="224">
        <f t="shared" si="205"/>
        <v>10.650887573964507</v>
      </c>
      <c r="AI306" s="224">
        <f t="shared" si="206"/>
        <v>12.666666666666671</v>
      </c>
      <c r="AJ306" s="224">
        <f t="shared" si="207"/>
        <v>13.207547169811317</v>
      </c>
      <c r="AK306" s="224">
        <f t="shared" si="208"/>
        <v>12.765957446808507</v>
      </c>
      <c r="AL306" s="224">
        <f t="shared" si="209"/>
        <v>20.512820512820529</v>
      </c>
      <c r="AM306" s="224">
        <f t="shared" si="210"/>
        <v>25.806451612903224</v>
      </c>
      <c r="AN306" s="224">
        <f t="shared" si="211"/>
        <v>121.42857142857144</v>
      </c>
      <c r="AO306" s="224" t="str">
        <f t="shared" si="212"/>
        <v>n/a</v>
      </c>
      <c r="AP306" s="224" t="str">
        <f t="shared" si="213"/>
        <v>n/a</v>
      </c>
      <c r="AQ306" s="224" t="str">
        <f t="shared" ref="AQ306:AQ369" si="215">IF(ISERROR((M306/N306-1)*100),"n/a",(M306/N306-1)*100)</f>
        <v>n/a</v>
      </c>
      <c r="AR306" s="224" t="str">
        <f t="shared" si="214"/>
        <v>n/a</v>
      </c>
      <c r="AS306" s="224" t="str">
        <f t="shared" si="200"/>
        <v>n/a</v>
      </c>
      <c r="AT306" s="224" t="str">
        <f t="shared" si="201"/>
        <v>n/a</v>
      </c>
      <c r="AU306" s="224" t="str">
        <f t="shared" si="202"/>
        <v>n/a</v>
      </c>
      <c r="AV306" s="224" t="str">
        <f t="shared" si="188"/>
        <v>n/a</v>
      </c>
      <c r="AW306" s="224" t="str">
        <f t="shared" si="189"/>
        <v>n/a</v>
      </c>
      <c r="AX306" s="224" t="str">
        <f t="shared" si="190"/>
        <v>n/a</v>
      </c>
      <c r="AY306" s="224" t="str">
        <f t="shared" si="191"/>
        <v>n/a</v>
      </c>
      <c r="AZ306" s="224" t="str">
        <f t="shared" si="192"/>
        <v>n/a</v>
      </c>
      <c r="BA306" s="224" t="str">
        <f t="shared" si="193"/>
        <v>n/a</v>
      </c>
      <c r="BB306" s="224" t="str">
        <f t="shared" si="194"/>
        <v>n/a</v>
      </c>
      <c r="BC306" s="224" t="str">
        <f t="shared" si="195"/>
        <v>n/a</v>
      </c>
      <c r="BD306" s="224" t="str">
        <f t="shared" si="196"/>
        <v>n/a</v>
      </c>
      <c r="BE306" s="224" t="str">
        <f t="shared" si="197"/>
        <v>n/a</v>
      </c>
      <c r="BF306" s="224" t="str">
        <f t="shared" si="187"/>
        <v>n/a</v>
      </c>
      <c r="BG306" s="224">
        <f t="shared" si="203"/>
        <v>28.399916277379106</v>
      </c>
      <c r="BH306" s="182">
        <f t="shared" si="198"/>
        <v>37.973174494808426</v>
      </c>
    </row>
    <row r="307" spans="1:60" ht="11.25" customHeight="1" x14ac:dyDescent="0.2">
      <c r="A307" s="97" t="s">
        <v>1912</v>
      </c>
      <c r="B307" s="97" t="s">
        <v>914</v>
      </c>
      <c r="C307" s="215">
        <v>1.4</v>
      </c>
      <c r="D307" s="216">
        <v>1.36</v>
      </c>
      <c r="E307" s="216">
        <v>1.32</v>
      </c>
      <c r="F307" s="216">
        <v>1.28</v>
      </c>
      <c r="G307" s="216">
        <v>1.24</v>
      </c>
      <c r="H307" s="216">
        <v>1.2</v>
      </c>
      <c r="I307" s="216">
        <v>1.1499999999999999</v>
      </c>
      <c r="J307" s="217">
        <v>1.1399999999999999</v>
      </c>
      <c r="K307" s="217">
        <v>1.1000000000000001</v>
      </c>
      <c r="L307" s="216">
        <v>1.06</v>
      </c>
      <c r="M307" s="216">
        <v>1</v>
      </c>
      <c r="N307" s="216">
        <v>0.92</v>
      </c>
      <c r="O307" s="216">
        <v>0.78</v>
      </c>
      <c r="P307" s="226"/>
      <c r="Q307" s="216">
        <v>0.55000000000000004</v>
      </c>
      <c r="R307" s="232">
        <v>0.46</v>
      </c>
      <c r="S307" s="226"/>
      <c r="T307" s="223">
        <v>0.35</v>
      </c>
      <c r="U307" s="229">
        <v>0.23749999999999999</v>
      </c>
      <c r="V307" s="229">
        <v>0.36749999999999999</v>
      </c>
      <c r="W307" s="229">
        <v>0.42</v>
      </c>
      <c r="X307" s="229">
        <v>0.42</v>
      </c>
      <c r="Y307" s="229">
        <v>0.42</v>
      </c>
      <c r="Z307" s="229">
        <v>0.42</v>
      </c>
      <c r="AA307" s="229">
        <v>0.42</v>
      </c>
      <c r="AB307" s="229">
        <v>0.42</v>
      </c>
      <c r="AC307" s="229">
        <v>0.42</v>
      </c>
      <c r="AD307" s="202">
        <v>0.42</v>
      </c>
      <c r="AE307" s="229">
        <v>0.35749999999999998</v>
      </c>
      <c r="AF307" s="223">
        <f t="shared" si="199"/>
        <v>20.632500000000018</v>
      </c>
      <c r="AG307" s="224">
        <f t="shared" si="204"/>
        <v>2.9411764705882248</v>
      </c>
      <c r="AH307" s="224">
        <f t="shared" si="205"/>
        <v>3.0303030303030276</v>
      </c>
      <c r="AI307" s="224">
        <f t="shared" si="206"/>
        <v>3.125</v>
      </c>
      <c r="AJ307" s="224">
        <f t="shared" si="207"/>
        <v>3.2258064516129004</v>
      </c>
      <c r="AK307" s="224">
        <f t="shared" si="208"/>
        <v>3.3333333333333437</v>
      </c>
      <c r="AL307" s="224">
        <f t="shared" si="209"/>
        <v>4.3478260869565188</v>
      </c>
      <c r="AM307" s="224">
        <f t="shared" si="210"/>
        <v>0.87719298245614308</v>
      </c>
      <c r="AN307" s="224">
        <f t="shared" si="211"/>
        <v>3.6363636363636154</v>
      </c>
      <c r="AO307" s="224">
        <f t="shared" si="212"/>
        <v>3.7735849056603765</v>
      </c>
      <c r="AP307" s="224">
        <f t="shared" si="213"/>
        <v>6.0000000000000053</v>
      </c>
      <c r="AQ307" s="224">
        <f t="shared" si="215"/>
        <v>8.6956521739130377</v>
      </c>
      <c r="AR307" s="224">
        <f t="shared" si="214"/>
        <v>17.948717948717952</v>
      </c>
      <c r="AS307" s="224">
        <f t="shared" si="200"/>
        <v>41.81818181818182</v>
      </c>
      <c r="AT307" s="224">
        <f t="shared" si="201"/>
        <v>19.565217391304344</v>
      </c>
      <c r="AU307" s="224">
        <f t="shared" si="202"/>
        <v>31.428571428571452</v>
      </c>
      <c r="AV307" s="224">
        <f t="shared" si="188"/>
        <v>47.368421052631568</v>
      </c>
      <c r="AW307" s="224">
        <f t="shared" si="189"/>
        <v>-35.374149659863953</v>
      </c>
      <c r="AX307" s="224">
        <f t="shared" si="190"/>
        <v>-12.5</v>
      </c>
      <c r="AY307" s="224">
        <f t="shared" si="191"/>
        <v>0</v>
      </c>
      <c r="AZ307" s="224">
        <f t="shared" si="192"/>
        <v>0</v>
      </c>
      <c r="BA307" s="224">
        <f t="shared" si="193"/>
        <v>0</v>
      </c>
      <c r="BB307" s="224">
        <f t="shared" si="194"/>
        <v>0</v>
      </c>
      <c r="BC307" s="224">
        <f t="shared" si="195"/>
        <v>0</v>
      </c>
      <c r="BD307" s="224">
        <f t="shared" si="196"/>
        <v>0</v>
      </c>
      <c r="BE307" s="224">
        <f t="shared" si="197"/>
        <v>0</v>
      </c>
      <c r="BF307" s="224">
        <f t="shared" ref="BF307:BF370" si="216">IF(ISERROR((AD307/AE307-1)*100),"n/a",(AD307/AE307-1)*100)</f>
        <v>17.48251748251748</v>
      </c>
      <c r="BG307" s="224">
        <f t="shared" si="203"/>
        <v>6.566296789740302</v>
      </c>
      <c r="BH307" s="182">
        <f t="shared" si="198"/>
        <v>16.106271538041543</v>
      </c>
    </row>
    <row r="308" spans="1:60" ht="11.25" customHeight="1" x14ac:dyDescent="0.2">
      <c r="A308" s="97" t="s">
        <v>1913</v>
      </c>
      <c r="B308" s="97" t="s">
        <v>916</v>
      </c>
      <c r="C308" s="215">
        <v>1.35</v>
      </c>
      <c r="D308" s="216">
        <v>1.31</v>
      </c>
      <c r="E308" s="216">
        <v>1.28</v>
      </c>
      <c r="F308" s="216">
        <v>1.27</v>
      </c>
      <c r="G308" s="216">
        <v>1.2350000000000001</v>
      </c>
      <c r="H308" s="216">
        <v>1.22</v>
      </c>
      <c r="I308" s="216">
        <v>1.21</v>
      </c>
      <c r="J308" s="217">
        <v>1.17</v>
      </c>
      <c r="K308" s="217">
        <v>1.1299999999999999</v>
      </c>
      <c r="L308" s="216">
        <v>1.0900000000000001</v>
      </c>
      <c r="M308" s="216">
        <v>1.0449999999999999</v>
      </c>
      <c r="N308" s="216">
        <v>0.99</v>
      </c>
      <c r="O308" s="231">
        <v>0.96</v>
      </c>
      <c r="P308" s="226"/>
      <c r="Q308" s="216">
        <v>0.95</v>
      </c>
      <c r="R308" s="232">
        <v>0.92</v>
      </c>
      <c r="S308" s="226"/>
      <c r="T308" s="261">
        <v>0.86</v>
      </c>
      <c r="U308" s="261">
        <v>0.86</v>
      </c>
      <c r="V308" s="202">
        <v>0.86</v>
      </c>
      <c r="W308" s="202">
        <v>0.78</v>
      </c>
      <c r="X308" s="202">
        <v>0.72</v>
      </c>
      <c r="Y308" s="202">
        <v>0.62</v>
      </c>
      <c r="Z308" s="202">
        <v>0.56000000000000005</v>
      </c>
      <c r="AA308" s="202">
        <v>0.52</v>
      </c>
      <c r="AB308" s="202">
        <v>0.5</v>
      </c>
      <c r="AC308" s="202">
        <v>0.48</v>
      </c>
      <c r="AD308" s="202">
        <v>0.44</v>
      </c>
      <c r="AE308" s="202">
        <v>0.38</v>
      </c>
      <c r="AF308" s="223">
        <f t="shared" si="199"/>
        <v>24.71</v>
      </c>
      <c r="AG308" s="224">
        <f t="shared" si="204"/>
        <v>3.0534351145038219</v>
      </c>
      <c r="AH308" s="224">
        <f t="shared" si="205"/>
        <v>2.34375</v>
      </c>
      <c r="AI308" s="224">
        <f t="shared" si="206"/>
        <v>0.78740157480314821</v>
      </c>
      <c r="AJ308" s="224">
        <f t="shared" si="207"/>
        <v>2.8340080971659853</v>
      </c>
      <c r="AK308" s="224">
        <f t="shared" si="208"/>
        <v>1.2295081967213184</v>
      </c>
      <c r="AL308" s="224">
        <f t="shared" si="209"/>
        <v>0.82644628099173278</v>
      </c>
      <c r="AM308" s="224">
        <f t="shared" si="210"/>
        <v>3.4188034188034289</v>
      </c>
      <c r="AN308" s="224">
        <f t="shared" si="211"/>
        <v>3.539823008849563</v>
      </c>
      <c r="AO308" s="224">
        <f t="shared" si="212"/>
        <v>3.6697247706421798</v>
      </c>
      <c r="AP308" s="224">
        <f t="shared" si="213"/>
        <v>4.3062200956937913</v>
      </c>
      <c r="AQ308" s="224">
        <f t="shared" si="215"/>
        <v>5.555555555555558</v>
      </c>
      <c r="AR308" s="224">
        <f t="shared" si="214"/>
        <v>3.125</v>
      </c>
      <c r="AS308" s="224">
        <f t="shared" si="200"/>
        <v>1.0526315789473717</v>
      </c>
      <c r="AT308" s="224">
        <f t="shared" si="201"/>
        <v>3.2608695652173836</v>
      </c>
      <c r="AU308" s="224">
        <f t="shared" si="202"/>
        <v>6.976744186046524</v>
      </c>
      <c r="AV308" s="224">
        <f t="shared" ref="AV308:AV371" si="217">IF(ISERROR((T308/U308-1)*100),"n/a",(T308/U308-1)*100)</f>
        <v>0</v>
      </c>
      <c r="AW308" s="224">
        <f t="shared" ref="AW308:AW371" si="218">IF(ISERROR((U308/V308-1)*100),"n/a",(U308/V308-1)*100)</f>
        <v>0</v>
      </c>
      <c r="AX308" s="224">
        <f t="shared" ref="AX308:AX371" si="219">IF(ISERROR((V308/W308-1)*100),"n/a",(V308/W308-1)*100)</f>
        <v>10.256410256410241</v>
      </c>
      <c r="AY308" s="224">
        <f t="shared" ref="AY308:AY371" si="220">IF(ISERROR((W308/X308-1)*100),"n/a",(W308/X308-1)*100)</f>
        <v>8.3333333333333481</v>
      </c>
      <c r="AZ308" s="224">
        <f t="shared" ref="AZ308:AZ371" si="221">IF(ISERROR((X308/Y308-1)*100),"n/a",(X308/Y308-1)*100)</f>
        <v>16.129032258064502</v>
      </c>
      <c r="BA308" s="224">
        <f t="shared" ref="BA308:BA371" si="222">IF(ISERROR((Y308/Z308-1)*100),"n/a",(Y308/Z308-1)*100)</f>
        <v>10.714285714285698</v>
      </c>
      <c r="BB308" s="224">
        <f t="shared" ref="BB308:BB371" si="223">IF(ISERROR((Z308/AA308-1)*100),"n/a",(Z308/AA308-1)*100)</f>
        <v>7.6923076923077094</v>
      </c>
      <c r="BC308" s="224">
        <f t="shared" ref="BC308:BC371" si="224">IF(ISERROR((AA308/AB308-1)*100),"n/a",(AA308/AB308-1)*100)</f>
        <v>4.0000000000000036</v>
      </c>
      <c r="BD308" s="224">
        <f t="shared" ref="BD308:BD371" si="225">IF(ISERROR((AB308/AC308-1)*100),"n/a",(AB308/AC308-1)*100)</f>
        <v>4.1666666666666741</v>
      </c>
      <c r="BE308" s="224">
        <f t="shared" ref="BE308:BE371" si="226">IF(ISERROR((AC308/AD308-1)*100),"n/a",(AC308/AD308-1)*100)</f>
        <v>9.0909090909090828</v>
      </c>
      <c r="BF308" s="224">
        <f t="shared" si="216"/>
        <v>15.789473684210531</v>
      </c>
      <c r="BG308" s="224">
        <f t="shared" si="203"/>
        <v>5.082782313081907</v>
      </c>
      <c r="BH308" s="182">
        <f t="shared" si="198"/>
        <v>4.4059107229056638</v>
      </c>
    </row>
    <row r="309" spans="1:60" ht="11.25" customHeight="1" x14ac:dyDescent="0.2">
      <c r="A309" s="289" t="s">
        <v>5573</v>
      </c>
      <c r="B309" s="240" t="s">
        <v>2952</v>
      </c>
      <c r="C309" s="215">
        <v>0.72</v>
      </c>
      <c r="D309" s="216">
        <v>0.69</v>
      </c>
      <c r="E309" s="216">
        <v>0.66</v>
      </c>
      <c r="F309" s="216">
        <v>0.63</v>
      </c>
      <c r="G309" s="216">
        <v>0.6</v>
      </c>
      <c r="H309" s="231">
        <v>0.44</v>
      </c>
      <c r="I309" s="216">
        <v>1.5</v>
      </c>
      <c r="J309" s="217">
        <v>1.48</v>
      </c>
      <c r="K309" s="217">
        <v>1.46</v>
      </c>
      <c r="L309" s="241">
        <v>1.4</v>
      </c>
      <c r="M309" s="241">
        <v>1.24</v>
      </c>
      <c r="N309" s="241">
        <v>1.1000000000000001</v>
      </c>
      <c r="O309" s="241">
        <v>0.84</v>
      </c>
      <c r="P309" s="206"/>
      <c r="Q309" s="241">
        <v>0.62</v>
      </c>
      <c r="R309" s="242">
        <v>0.47499999999999998</v>
      </c>
      <c r="S309" s="206"/>
      <c r="T309" s="280">
        <v>0.4</v>
      </c>
      <c r="U309" s="280">
        <v>0.4</v>
      </c>
      <c r="V309" s="244">
        <v>1.29</v>
      </c>
      <c r="W309" s="244">
        <v>1.06</v>
      </c>
      <c r="X309" s="244">
        <v>0.81</v>
      </c>
      <c r="Y309" s="244">
        <v>0.625</v>
      </c>
      <c r="Z309" s="244">
        <v>0.40500000000000003</v>
      </c>
      <c r="AA309" s="244">
        <v>0.19500000000000001</v>
      </c>
      <c r="AB309" s="244">
        <v>0.13500000000000001</v>
      </c>
      <c r="AC309" s="244">
        <v>0.11499999999999999</v>
      </c>
      <c r="AD309" s="244">
        <v>9.7500000000000003E-2</v>
      </c>
      <c r="AE309" s="244">
        <v>8.7500000000000008E-2</v>
      </c>
      <c r="AF309" s="223">
        <f t="shared" si="199"/>
        <v>19.474999999999998</v>
      </c>
      <c r="AG309" s="224">
        <f t="shared" si="204"/>
        <v>4.3478260869565188</v>
      </c>
      <c r="AH309" s="224">
        <f t="shared" si="205"/>
        <v>4.5454545454545414</v>
      </c>
      <c r="AI309" s="224">
        <f t="shared" si="206"/>
        <v>4.7619047619047672</v>
      </c>
      <c r="AJ309" s="224">
        <f t="shared" si="207"/>
        <v>5.0000000000000044</v>
      </c>
      <c r="AK309" s="224">
        <f t="shared" si="208"/>
        <v>36.363636363636353</v>
      </c>
      <c r="AL309" s="224">
        <f t="shared" si="209"/>
        <v>-70.666666666666671</v>
      </c>
      <c r="AM309" s="224">
        <f t="shared" si="210"/>
        <v>1.3513513513513598</v>
      </c>
      <c r="AN309" s="224">
        <f t="shared" si="211"/>
        <v>1.3698630136986356</v>
      </c>
      <c r="AO309" s="224">
        <f t="shared" si="212"/>
        <v>4.2857142857142927</v>
      </c>
      <c r="AP309" s="224">
        <f t="shared" si="213"/>
        <v>12.903225806451601</v>
      </c>
      <c r="AQ309" s="224">
        <f t="shared" si="215"/>
        <v>12.72727272727272</v>
      </c>
      <c r="AR309" s="224">
        <f t="shared" si="214"/>
        <v>30.952380952380977</v>
      </c>
      <c r="AS309" s="224">
        <f t="shared" si="200"/>
        <v>35.483870967741929</v>
      </c>
      <c r="AT309" s="224">
        <f t="shared" si="201"/>
        <v>30.526315789473692</v>
      </c>
      <c r="AU309" s="224">
        <f t="shared" si="202"/>
        <v>18.749999999999979</v>
      </c>
      <c r="AV309" s="224">
        <f t="shared" si="217"/>
        <v>0</v>
      </c>
      <c r="AW309" s="224">
        <f t="shared" si="218"/>
        <v>-68.992248062015506</v>
      </c>
      <c r="AX309" s="224">
        <f t="shared" si="219"/>
        <v>21.698113207547177</v>
      </c>
      <c r="AY309" s="224">
        <f t="shared" si="220"/>
        <v>30.864197530864203</v>
      </c>
      <c r="AZ309" s="224">
        <f t="shared" si="221"/>
        <v>29.600000000000005</v>
      </c>
      <c r="BA309" s="224">
        <f t="shared" si="222"/>
        <v>54.320987654320987</v>
      </c>
      <c r="BB309" s="224">
        <f t="shared" si="223"/>
        <v>107.69230769230771</v>
      </c>
      <c r="BC309" s="224">
        <f t="shared" si="224"/>
        <v>44.444444444444443</v>
      </c>
      <c r="BD309" s="224">
        <f t="shared" si="225"/>
        <v>17.391304347826097</v>
      </c>
      <c r="BE309" s="224">
        <f t="shared" si="226"/>
        <v>17.948717948717928</v>
      </c>
      <c r="BF309" s="224">
        <f t="shared" si="216"/>
        <v>11.428571428571432</v>
      </c>
      <c r="BG309" s="224">
        <f t="shared" si="203"/>
        <v>15.349944083767507</v>
      </c>
      <c r="BH309" s="182">
        <f t="shared" si="198"/>
        <v>33.744182835026947</v>
      </c>
    </row>
    <row r="310" spans="1:60" ht="11.25" customHeight="1" x14ac:dyDescent="0.2">
      <c r="A310" s="97" t="s">
        <v>1914</v>
      </c>
      <c r="B310" s="97" t="s">
        <v>918</v>
      </c>
      <c r="C310" s="215">
        <v>0.80500000000000005</v>
      </c>
      <c r="D310" s="216">
        <v>0.75</v>
      </c>
      <c r="E310" s="216">
        <v>0.72</v>
      </c>
      <c r="F310" s="216">
        <v>0.66</v>
      </c>
      <c r="G310" s="216">
        <v>0.56000000000000005</v>
      </c>
      <c r="H310" s="216">
        <v>0.53</v>
      </c>
      <c r="I310" s="216">
        <v>0.51</v>
      </c>
      <c r="J310" s="217">
        <v>0.46</v>
      </c>
      <c r="K310" s="223">
        <v>0.4</v>
      </c>
      <c r="L310" s="216">
        <v>0.34250000000000003</v>
      </c>
      <c r="M310" s="216">
        <v>0.27500000000000002</v>
      </c>
      <c r="N310" s="216">
        <v>0.17499999999999999</v>
      </c>
      <c r="O310" s="216">
        <v>0.14499999999999999</v>
      </c>
      <c r="P310" s="226"/>
      <c r="Q310" s="216">
        <v>0.1125</v>
      </c>
      <c r="R310" s="232">
        <v>6.7000000000000004E-2</v>
      </c>
      <c r="S310" s="226"/>
      <c r="T310" s="261">
        <v>5.4539999999999998E-2</v>
      </c>
      <c r="U310" s="260">
        <v>5.4539999999999998E-2</v>
      </c>
      <c r="V310" s="229">
        <v>4.9364999999999999E-2</v>
      </c>
      <c r="W310" s="202">
        <v>5.5294999999999997E-2</v>
      </c>
      <c r="X310" s="202">
        <v>1.052E-2</v>
      </c>
      <c r="Y310" s="229">
        <v>0</v>
      </c>
      <c r="Z310" s="229">
        <v>0</v>
      </c>
      <c r="AA310" s="229">
        <v>0</v>
      </c>
      <c r="AB310" s="229">
        <v>0</v>
      </c>
      <c r="AC310" s="229">
        <v>0</v>
      </c>
      <c r="AD310" s="229">
        <v>0</v>
      </c>
      <c r="AE310" s="229">
        <v>0</v>
      </c>
      <c r="AF310" s="223">
        <f t="shared" si="199"/>
        <v>6.7362600000000006</v>
      </c>
      <c r="AG310" s="224">
        <f t="shared" si="204"/>
        <v>7.3333333333333472</v>
      </c>
      <c r="AH310" s="224">
        <f t="shared" si="205"/>
        <v>4.1666666666666741</v>
      </c>
      <c r="AI310" s="224">
        <f t="shared" si="206"/>
        <v>9.0909090909090828</v>
      </c>
      <c r="AJ310" s="224">
        <f t="shared" si="207"/>
        <v>17.857142857142861</v>
      </c>
      <c r="AK310" s="224">
        <f t="shared" si="208"/>
        <v>5.6603773584905648</v>
      </c>
      <c r="AL310" s="224">
        <f t="shared" si="209"/>
        <v>3.9215686274509887</v>
      </c>
      <c r="AM310" s="224">
        <f t="shared" si="210"/>
        <v>10.869565217391308</v>
      </c>
      <c r="AN310" s="224">
        <f t="shared" si="211"/>
        <v>14.999999999999991</v>
      </c>
      <c r="AO310" s="224">
        <f t="shared" si="212"/>
        <v>16.788321167883204</v>
      </c>
      <c r="AP310" s="224">
        <f t="shared" si="213"/>
        <v>24.545454545454536</v>
      </c>
      <c r="AQ310" s="224">
        <f t="shared" si="215"/>
        <v>57.14285714285716</v>
      </c>
      <c r="AR310" s="224">
        <f t="shared" si="214"/>
        <v>20.68965517241379</v>
      </c>
      <c r="AS310" s="224">
        <f t="shared" si="200"/>
        <v>28.888888888888875</v>
      </c>
      <c r="AT310" s="224">
        <f t="shared" si="201"/>
        <v>67.910447761194021</v>
      </c>
      <c r="AU310" s="224">
        <f t="shared" si="202"/>
        <v>22.845617895122849</v>
      </c>
      <c r="AV310" s="224">
        <f t="shared" si="217"/>
        <v>0</v>
      </c>
      <c r="AW310" s="224">
        <f t="shared" si="218"/>
        <v>10.483135824977218</v>
      </c>
      <c r="AX310" s="224">
        <f t="shared" si="219"/>
        <v>-10.724296952708201</v>
      </c>
      <c r="AY310" s="224">
        <f t="shared" si="220"/>
        <v>425.61787072243345</v>
      </c>
      <c r="AZ310" s="224" t="str">
        <f t="shared" si="221"/>
        <v>n/a</v>
      </c>
      <c r="BA310" s="224" t="str">
        <f t="shared" si="222"/>
        <v>n/a</v>
      </c>
      <c r="BB310" s="224" t="str">
        <f t="shared" si="223"/>
        <v>n/a</v>
      </c>
      <c r="BC310" s="224" t="str">
        <f t="shared" si="224"/>
        <v>n/a</v>
      </c>
      <c r="BD310" s="224" t="str">
        <f t="shared" si="225"/>
        <v>n/a</v>
      </c>
      <c r="BE310" s="224" t="str">
        <f t="shared" si="226"/>
        <v>n/a</v>
      </c>
      <c r="BF310" s="224" t="str">
        <f t="shared" si="216"/>
        <v>n/a</v>
      </c>
      <c r="BG310" s="224">
        <f t="shared" si="203"/>
        <v>38.846711332626406</v>
      </c>
      <c r="BH310" s="182">
        <f t="shared" si="198"/>
        <v>95.484858338936178</v>
      </c>
    </row>
    <row r="311" spans="1:60" ht="11.25" customHeight="1" x14ac:dyDescent="0.2">
      <c r="A311" s="114" t="s">
        <v>919</v>
      </c>
      <c r="B311" s="97" t="s">
        <v>920</v>
      </c>
      <c r="C311" s="215">
        <v>4.58</v>
      </c>
      <c r="D311" s="216">
        <v>4.37</v>
      </c>
      <c r="E311" s="216">
        <v>4.17</v>
      </c>
      <c r="F311" s="216">
        <v>3.97</v>
      </c>
      <c r="G311" s="216">
        <v>3.77</v>
      </c>
      <c r="H311" s="216">
        <v>3.63</v>
      </c>
      <c r="I311" s="216">
        <v>3.36</v>
      </c>
      <c r="J311" s="217">
        <v>3.0550000000000002</v>
      </c>
      <c r="K311" s="217">
        <v>2.74</v>
      </c>
      <c r="L311" s="216">
        <v>2.4500000000000002</v>
      </c>
      <c r="M311" s="216">
        <v>2.1475</v>
      </c>
      <c r="N311" s="216">
        <v>1.8674999999999999</v>
      </c>
      <c r="O311" s="216">
        <v>1.68</v>
      </c>
      <c r="P311" s="226"/>
      <c r="Q311" s="216">
        <v>1.5275000000000001</v>
      </c>
      <c r="R311" s="232">
        <v>1.37</v>
      </c>
      <c r="S311" s="226"/>
      <c r="T311" s="261">
        <v>1.21</v>
      </c>
      <c r="U311" s="260">
        <v>1.21</v>
      </c>
      <c r="V311" s="202">
        <v>1.1000000000000001</v>
      </c>
      <c r="W311" s="202">
        <v>1</v>
      </c>
      <c r="X311" s="202">
        <v>0.90749999999999997</v>
      </c>
      <c r="Y311" s="202">
        <v>0.82499999999999996</v>
      </c>
      <c r="Z311" s="229">
        <v>0.75</v>
      </c>
      <c r="AA311" s="229">
        <v>0.75</v>
      </c>
      <c r="AB311" s="229">
        <v>0.75</v>
      </c>
      <c r="AC311" s="229">
        <v>0.75</v>
      </c>
      <c r="AD311" s="202">
        <v>0.75</v>
      </c>
      <c r="AE311" s="202">
        <v>0.68</v>
      </c>
      <c r="AF311" s="223">
        <f t="shared" si="199"/>
        <v>55.370000000000005</v>
      </c>
      <c r="AG311" s="224">
        <f t="shared" si="204"/>
        <v>4.8054919908466776</v>
      </c>
      <c r="AH311" s="224">
        <f t="shared" si="205"/>
        <v>4.7961630695443791</v>
      </c>
      <c r="AI311" s="224">
        <f t="shared" si="206"/>
        <v>5.0377833753148638</v>
      </c>
      <c r="AJ311" s="224">
        <f t="shared" si="207"/>
        <v>5.3050397877984157</v>
      </c>
      <c r="AK311" s="224">
        <f t="shared" si="208"/>
        <v>3.8567493112947604</v>
      </c>
      <c r="AL311" s="224">
        <f t="shared" si="209"/>
        <v>8.0357142857142794</v>
      </c>
      <c r="AM311" s="224">
        <f t="shared" si="210"/>
        <v>9.9836333878887018</v>
      </c>
      <c r="AN311" s="224">
        <f t="shared" si="211"/>
        <v>11.496350364963504</v>
      </c>
      <c r="AO311" s="224">
        <f t="shared" si="212"/>
        <v>11.83673469387756</v>
      </c>
      <c r="AP311" s="224">
        <f t="shared" si="213"/>
        <v>14.086146682188595</v>
      </c>
      <c r="AQ311" s="224">
        <f t="shared" si="215"/>
        <v>14.993306559571629</v>
      </c>
      <c r="AR311" s="224">
        <f t="shared" si="214"/>
        <v>11.160714285714279</v>
      </c>
      <c r="AS311" s="224">
        <f t="shared" si="200"/>
        <v>9.9836333878887018</v>
      </c>
      <c r="AT311" s="224">
        <f t="shared" si="201"/>
        <v>11.496350364963504</v>
      </c>
      <c r="AU311" s="224">
        <f t="shared" si="202"/>
        <v>13.223140495867792</v>
      </c>
      <c r="AV311" s="224">
        <f t="shared" si="217"/>
        <v>0</v>
      </c>
      <c r="AW311" s="224">
        <f t="shared" si="218"/>
        <v>9.9999999999999858</v>
      </c>
      <c r="AX311" s="224">
        <f t="shared" si="219"/>
        <v>10.000000000000009</v>
      </c>
      <c r="AY311" s="224">
        <f t="shared" si="220"/>
        <v>10.192837465564741</v>
      </c>
      <c r="AZ311" s="224">
        <f t="shared" si="221"/>
        <v>10.000000000000009</v>
      </c>
      <c r="BA311" s="224">
        <f t="shared" si="222"/>
        <v>9.9999999999999858</v>
      </c>
      <c r="BB311" s="224">
        <f t="shared" si="223"/>
        <v>0</v>
      </c>
      <c r="BC311" s="224">
        <f t="shared" si="224"/>
        <v>0</v>
      </c>
      <c r="BD311" s="224">
        <f t="shared" si="225"/>
        <v>0</v>
      </c>
      <c r="BE311" s="224">
        <f t="shared" si="226"/>
        <v>0</v>
      </c>
      <c r="BF311" s="224">
        <f t="shared" si="216"/>
        <v>10.294117647058808</v>
      </c>
      <c r="BG311" s="224">
        <f t="shared" si="203"/>
        <v>7.7147656598485055</v>
      </c>
      <c r="BH311" s="182">
        <f t="shared" si="198"/>
        <v>4.7660838303091948</v>
      </c>
    </row>
    <row r="312" spans="1:60" ht="11.25" customHeight="1" x14ac:dyDescent="0.2">
      <c r="A312" s="97" t="s">
        <v>1915</v>
      </c>
      <c r="B312" s="97" t="s">
        <v>922</v>
      </c>
      <c r="C312" s="215">
        <v>2.88</v>
      </c>
      <c r="D312" s="216">
        <v>2.75</v>
      </c>
      <c r="E312" s="216">
        <v>2.63</v>
      </c>
      <c r="F312" s="216">
        <v>2.5099999999999998</v>
      </c>
      <c r="G312" s="216">
        <v>2.06</v>
      </c>
      <c r="H312" s="216">
        <v>1.86</v>
      </c>
      <c r="I312" s="216">
        <v>1.78</v>
      </c>
      <c r="J312" s="217">
        <v>1.67</v>
      </c>
      <c r="K312" s="217">
        <v>1.2450000000000001</v>
      </c>
      <c r="L312" s="216">
        <v>1.2</v>
      </c>
      <c r="M312" s="216">
        <v>1.08</v>
      </c>
      <c r="N312" s="216">
        <v>1.04</v>
      </c>
      <c r="O312" s="216">
        <v>1</v>
      </c>
      <c r="P312" s="226"/>
      <c r="Q312" s="216">
        <v>0.83333333333333304</v>
      </c>
      <c r="R312" s="232">
        <v>0.66666666666666696</v>
      </c>
      <c r="S312" s="226"/>
      <c r="T312" s="260">
        <v>0.6</v>
      </c>
      <c r="U312" s="260">
        <v>0.57499999999999996</v>
      </c>
      <c r="V312" s="202">
        <v>0.51666666666666705</v>
      </c>
      <c r="W312" s="202">
        <v>0.46250000000000002</v>
      </c>
      <c r="X312" s="202">
        <v>0.41249999999999998</v>
      </c>
      <c r="Y312" s="202">
        <v>0.375</v>
      </c>
      <c r="Z312" s="202">
        <v>0.34166666666666701</v>
      </c>
      <c r="AA312" s="229">
        <v>0</v>
      </c>
      <c r="AB312" s="229">
        <v>0</v>
      </c>
      <c r="AC312" s="229">
        <v>0</v>
      </c>
      <c r="AD312" s="229">
        <v>0</v>
      </c>
      <c r="AE312" s="229">
        <v>0</v>
      </c>
      <c r="AF312" s="223">
        <f t="shared" si="199"/>
        <v>28.488333333333333</v>
      </c>
      <c r="AG312" s="224">
        <f t="shared" si="204"/>
        <v>4.7272727272727133</v>
      </c>
      <c r="AH312" s="224">
        <f t="shared" si="205"/>
        <v>4.5627376425855459</v>
      </c>
      <c r="AI312" s="224">
        <f t="shared" si="206"/>
        <v>4.7808764940239001</v>
      </c>
      <c r="AJ312" s="224">
        <f t="shared" si="207"/>
        <v>21.844660194174747</v>
      </c>
      <c r="AK312" s="224">
        <f t="shared" si="208"/>
        <v>10.752688172043001</v>
      </c>
      <c r="AL312" s="224">
        <f t="shared" si="209"/>
        <v>4.4943820224719211</v>
      </c>
      <c r="AM312" s="224">
        <f t="shared" si="210"/>
        <v>6.5868263473053856</v>
      </c>
      <c r="AN312" s="224">
        <f t="shared" si="211"/>
        <v>34.136546184738933</v>
      </c>
      <c r="AO312" s="224">
        <f t="shared" si="212"/>
        <v>3.7500000000000089</v>
      </c>
      <c r="AP312" s="224">
        <f t="shared" si="213"/>
        <v>11.111111111111093</v>
      </c>
      <c r="AQ312" s="224">
        <f t="shared" si="215"/>
        <v>3.8461538461538547</v>
      </c>
      <c r="AR312" s="224">
        <f t="shared" si="214"/>
        <v>4.0000000000000036</v>
      </c>
      <c r="AS312" s="224">
        <f t="shared" si="200"/>
        <v>20.000000000000039</v>
      </c>
      <c r="AT312" s="224">
        <f t="shared" si="201"/>
        <v>24.999999999999911</v>
      </c>
      <c r="AU312" s="224">
        <f t="shared" si="202"/>
        <v>11.11111111111116</v>
      </c>
      <c r="AV312" s="224">
        <f t="shared" si="217"/>
        <v>4.3478260869565188</v>
      </c>
      <c r="AW312" s="224">
        <f t="shared" si="218"/>
        <v>11.290322580645062</v>
      </c>
      <c r="AX312" s="224">
        <f t="shared" si="219"/>
        <v>11.711711711711793</v>
      </c>
      <c r="AY312" s="224">
        <f t="shared" si="220"/>
        <v>12.121212121212132</v>
      </c>
      <c r="AZ312" s="224">
        <f t="shared" si="221"/>
        <v>9.9999999999999858</v>
      </c>
      <c r="BA312" s="224">
        <f t="shared" si="222"/>
        <v>9.7560975609755083</v>
      </c>
      <c r="BB312" s="224" t="str">
        <f t="shared" si="223"/>
        <v>n/a</v>
      </c>
      <c r="BC312" s="224" t="str">
        <f t="shared" si="224"/>
        <v>n/a</v>
      </c>
      <c r="BD312" s="224" t="str">
        <f t="shared" si="225"/>
        <v>n/a</v>
      </c>
      <c r="BE312" s="224" t="str">
        <f t="shared" si="226"/>
        <v>n/a</v>
      </c>
      <c r="BF312" s="224" t="str">
        <f t="shared" si="216"/>
        <v>n/a</v>
      </c>
      <c r="BG312" s="224">
        <f t="shared" si="203"/>
        <v>10.949120757833011</v>
      </c>
      <c r="BH312" s="182">
        <f t="shared" si="198"/>
        <v>8.1011934225779711</v>
      </c>
    </row>
    <row r="313" spans="1:60" ht="11.25" customHeight="1" x14ac:dyDescent="0.2">
      <c r="A313" s="147" t="s">
        <v>923</v>
      </c>
      <c r="B313" s="119" t="s">
        <v>924</v>
      </c>
      <c r="C313" s="215">
        <v>1.1576</v>
      </c>
      <c r="D313" s="216">
        <v>1.1024</v>
      </c>
      <c r="E313" s="216">
        <v>1.05</v>
      </c>
      <c r="F313" s="216">
        <v>1</v>
      </c>
      <c r="G313" s="216">
        <v>0.7752</v>
      </c>
      <c r="H313" s="216">
        <v>0.70479999999999998</v>
      </c>
      <c r="I313" s="216">
        <v>0.64080000000000004</v>
      </c>
      <c r="J313" s="217">
        <v>0.55720000000000003</v>
      </c>
      <c r="K313" s="230">
        <v>0.53080000000000005</v>
      </c>
      <c r="L313" s="216">
        <v>0.49199999999999999</v>
      </c>
      <c r="M313" s="216">
        <v>0.33193600000000001</v>
      </c>
      <c r="N313" s="216">
        <v>0.28780359999999999</v>
      </c>
      <c r="O313" s="216">
        <v>0.26139960000000001</v>
      </c>
      <c r="P313" s="226"/>
      <c r="Q313" s="216">
        <v>0.23763600000000001</v>
      </c>
      <c r="R313" s="232">
        <v>0.18859999999999999</v>
      </c>
      <c r="S313" s="226"/>
      <c r="T313" s="261">
        <v>0.15087999999999999</v>
      </c>
      <c r="U313" s="261">
        <v>0.15087999999999999</v>
      </c>
      <c r="V313" s="229">
        <v>0.15087999999999999</v>
      </c>
      <c r="W313" s="229">
        <v>0.15087999999999999</v>
      </c>
      <c r="X313" s="229">
        <v>0.15087999999999999</v>
      </c>
      <c r="Y313" s="229">
        <v>0.15087999999999999</v>
      </c>
      <c r="Z313" s="229">
        <v>0.15087999999999999</v>
      </c>
      <c r="AA313" s="229">
        <v>0.15087999999999999</v>
      </c>
      <c r="AB313" s="229">
        <v>0.15087999999999999</v>
      </c>
      <c r="AC313" s="229">
        <v>0.15087999999999999</v>
      </c>
      <c r="AD313" s="229">
        <v>0.15087999999999999</v>
      </c>
      <c r="AE313" s="202">
        <v>0.15087999999999999</v>
      </c>
      <c r="AF313" s="223">
        <f t="shared" si="199"/>
        <v>11.12873520000001</v>
      </c>
      <c r="AG313" s="224">
        <f t="shared" si="204"/>
        <v>5.00725689404935</v>
      </c>
      <c r="AH313" s="224">
        <f t="shared" si="205"/>
        <v>4.9904761904761896</v>
      </c>
      <c r="AI313" s="224">
        <f t="shared" si="206"/>
        <v>5.0000000000000044</v>
      </c>
      <c r="AJ313" s="224">
        <f t="shared" si="207"/>
        <v>28.998968008255943</v>
      </c>
      <c r="AK313" s="224">
        <f t="shared" si="208"/>
        <v>9.988649262202042</v>
      </c>
      <c r="AL313" s="224">
        <f t="shared" si="209"/>
        <v>9.9875156054931136</v>
      </c>
      <c r="AM313" s="224">
        <f t="shared" si="210"/>
        <v>15.003589375448678</v>
      </c>
      <c r="AN313" s="224">
        <f t="shared" si="211"/>
        <v>4.9736247174076764</v>
      </c>
      <c r="AO313" s="224">
        <f t="shared" si="212"/>
        <v>7.8861788617886397</v>
      </c>
      <c r="AP313" s="224">
        <f t="shared" si="213"/>
        <v>48.221343873517775</v>
      </c>
      <c r="AQ313" s="224">
        <f t="shared" si="215"/>
        <v>15.334207077326356</v>
      </c>
      <c r="AR313" s="224">
        <f t="shared" si="214"/>
        <v>10.1010101010101</v>
      </c>
      <c r="AS313" s="224">
        <f t="shared" si="200"/>
        <v>9.9999999999999858</v>
      </c>
      <c r="AT313" s="224">
        <f t="shared" si="201"/>
        <v>26.000000000000021</v>
      </c>
      <c r="AU313" s="224">
        <f t="shared" si="202"/>
        <v>25</v>
      </c>
      <c r="AV313" s="224">
        <f t="shared" si="217"/>
        <v>0</v>
      </c>
      <c r="AW313" s="224">
        <f t="shared" si="218"/>
        <v>0</v>
      </c>
      <c r="AX313" s="224">
        <f t="shared" si="219"/>
        <v>0</v>
      </c>
      <c r="AY313" s="224">
        <f t="shared" si="220"/>
        <v>0</v>
      </c>
      <c r="AZ313" s="224">
        <f t="shared" si="221"/>
        <v>0</v>
      </c>
      <c r="BA313" s="224">
        <f t="shared" si="222"/>
        <v>0</v>
      </c>
      <c r="BB313" s="224">
        <f t="shared" si="223"/>
        <v>0</v>
      </c>
      <c r="BC313" s="224">
        <f t="shared" si="224"/>
        <v>0</v>
      </c>
      <c r="BD313" s="224">
        <f t="shared" si="225"/>
        <v>0</v>
      </c>
      <c r="BE313" s="224">
        <f t="shared" si="226"/>
        <v>0</v>
      </c>
      <c r="BF313" s="224">
        <f t="shared" si="216"/>
        <v>0</v>
      </c>
      <c r="BG313" s="224">
        <f t="shared" si="203"/>
        <v>8.7112623064221495</v>
      </c>
      <c r="BH313" s="182">
        <f t="shared" si="198"/>
        <v>11.86238695590418</v>
      </c>
    </row>
    <row r="314" spans="1:60" ht="11.25" customHeight="1" x14ac:dyDescent="0.2">
      <c r="A314" s="265" t="s">
        <v>925</v>
      </c>
      <c r="B314" s="97" t="s">
        <v>926</v>
      </c>
      <c r="C314" s="215">
        <v>1.5449999999999999</v>
      </c>
      <c r="D314" s="216">
        <v>1.335</v>
      </c>
      <c r="E314" s="216">
        <v>1.19</v>
      </c>
      <c r="F314" s="216">
        <v>1.1000000000000001</v>
      </c>
      <c r="G314" s="216">
        <v>1.06</v>
      </c>
      <c r="H314" s="216">
        <v>1.04</v>
      </c>
      <c r="I314" s="216">
        <v>1.02</v>
      </c>
      <c r="J314" s="217">
        <v>0.98</v>
      </c>
      <c r="K314" s="223">
        <v>0.92</v>
      </c>
      <c r="L314" s="216">
        <v>0.84</v>
      </c>
      <c r="M314" s="231">
        <v>0.8</v>
      </c>
      <c r="N314" s="231">
        <v>0.8</v>
      </c>
      <c r="O314" s="231">
        <v>0.8</v>
      </c>
      <c r="P314" s="217"/>
      <c r="Q314" s="216">
        <v>0.8</v>
      </c>
      <c r="R314" s="227">
        <v>0.6</v>
      </c>
      <c r="S314" s="217"/>
      <c r="T314" s="266">
        <v>0.6</v>
      </c>
      <c r="U314" s="279">
        <v>0.6</v>
      </c>
      <c r="V314" s="202">
        <v>0.57750000000000001</v>
      </c>
      <c r="W314" s="202">
        <v>0.54749999999999999</v>
      </c>
      <c r="X314" s="202">
        <v>0.51</v>
      </c>
      <c r="Y314" s="202">
        <v>0.45500000000000002</v>
      </c>
      <c r="Z314" s="202">
        <v>0.41</v>
      </c>
      <c r="AA314" s="202">
        <v>0.37</v>
      </c>
      <c r="AB314" s="202">
        <v>0.33</v>
      </c>
      <c r="AC314" s="202">
        <v>0.30499999999999999</v>
      </c>
      <c r="AD314" s="202">
        <v>0.28125</v>
      </c>
      <c r="AE314" s="202">
        <v>0.25624999999999998</v>
      </c>
      <c r="AF314" s="223">
        <f t="shared" si="199"/>
        <v>20.072500000000005</v>
      </c>
      <c r="AG314" s="224">
        <f t="shared" si="204"/>
        <v>15.730337078651679</v>
      </c>
      <c r="AH314" s="224">
        <f t="shared" si="205"/>
        <v>12.184873949579833</v>
      </c>
      <c r="AI314" s="224">
        <f t="shared" si="206"/>
        <v>8.1818181818181799</v>
      </c>
      <c r="AJ314" s="224">
        <f t="shared" si="207"/>
        <v>3.7735849056603765</v>
      </c>
      <c r="AK314" s="224">
        <f t="shared" si="208"/>
        <v>1.9230769230769162</v>
      </c>
      <c r="AL314" s="224">
        <f t="shared" si="209"/>
        <v>1.9607843137254832</v>
      </c>
      <c r="AM314" s="224">
        <f t="shared" si="210"/>
        <v>4.081632653061229</v>
      </c>
      <c r="AN314" s="224">
        <f t="shared" si="211"/>
        <v>6.5217391304347672</v>
      </c>
      <c r="AO314" s="224">
        <f t="shared" si="212"/>
        <v>9.5238095238095344</v>
      </c>
      <c r="AP314" s="224">
        <f t="shared" si="213"/>
        <v>4.9999999999999822</v>
      </c>
      <c r="AQ314" s="224">
        <f t="shared" si="215"/>
        <v>0</v>
      </c>
      <c r="AR314" s="224">
        <f t="shared" si="214"/>
        <v>0</v>
      </c>
      <c r="AS314" s="224">
        <f t="shared" si="200"/>
        <v>0</v>
      </c>
      <c r="AT314" s="224">
        <f t="shared" si="201"/>
        <v>33.33333333333335</v>
      </c>
      <c r="AU314" s="224">
        <f t="shared" si="202"/>
        <v>0</v>
      </c>
      <c r="AV314" s="224">
        <f t="shared" si="217"/>
        <v>0</v>
      </c>
      <c r="AW314" s="224">
        <f t="shared" si="218"/>
        <v>3.8961038961038863</v>
      </c>
      <c r="AX314" s="224">
        <f t="shared" si="219"/>
        <v>5.4794520547945202</v>
      </c>
      <c r="AY314" s="224">
        <f t="shared" si="220"/>
        <v>7.3529411764705843</v>
      </c>
      <c r="AZ314" s="224">
        <f t="shared" si="221"/>
        <v>12.087912087912089</v>
      </c>
      <c r="BA314" s="224">
        <f t="shared" si="222"/>
        <v>10.975609756097571</v>
      </c>
      <c r="BB314" s="224">
        <f t="shared" si="223"/>
        <v>10.810810810810811</v>
      </c>
      <c r="BC314" s="224">
        <f t="shared" si="224"/>
        <v>12.12121212121211</v>
      </c>
      <c r="BD314" s="224">
        <f t="shared" si="225"/>
        <v>8.196721311475418</v>
      </c>
      <c r="BE314" s="224">
        <f t="shared" si="226"/>
        <v>8.4444444444444322</v>
      </c>
      <c r="BF314" s="224">
        <f t="shared" si="216"/>
        <v>9.7560975609756184</v>
      </c>
      <c r="BG314" s="224">
        <f t="shared" si="203"/>
        <v>7.359088277440323</v>
      </c>
      <c r="BH314" s="182">
        <f t="shared" si="198"/>
        <v>7.0026022471093512</v>
      </c>
    </row>
    <row r="315" spans="1:60" ht="11.25" customHeight="1" x14ac:dyDescent="0.2">
      <c r="A315" s="97" t="s">
        <v>1916</v>
      </c>
      <c r="B315" s="97" t="s">
        <v>343</v>
      </c>
      <c r="C315" s="215">
        <v>1.1599999999999999</v>
      </c>
      <c r="D315" s="216">
        <v>1.1299999999999999</v>
      </c>
      <c r="E315" s="216">
        <v>1.1000000000000001</v>
      </c>
      <c r="F315" s="216">
        <v>1.04</v>
      </c>
      <c r="G315" s="216">
        <v>0.98</v>
      </c>
      <c r="H315" s="216">
        <v>0.93</v>
      </c>
      <c r="I315" s="216">
        <v>0.84</v>
      </c>
      <c r="J315" s="217">
        <v>0.75</v>
      </c>
      <c r="K315" s="223">
        <v>0.68</v>
      </c>
      <c r="L315" s="216">
        <v>0.57999999999999996</v>
      </c>
      <c r="M315" s="216">
        <v>0.5</v>
      </c>
      <c r="N315" s="216">
        <v>0.4</v>
      </c>
      <c r="O315" s="216">
        <v>0.34</v>
      </c>
      <c r="P315" s="226"/>
      <c r="Q315" s="216">
        <v>0.3</v>
      </c>
      <c r="R315" s="232">
        <v>0.255</v>
      </c>
      <c r="S315" s="226"/>
      <c r="T315" s="260">
        <v>0.21</v>
      </c>
      <c r="U315" s="260">
        <v>0.19</v>
      </c>
      <c r="V315" s="202">
        <v>0.185</v>
      </c>
      <c r="W315" s="202">
        <v>0.15</v>
      </c>
      <c r="X315" s="202">
        <v>0.14000000000000001</v>
      </c>
      <c r="Y315" s="202">
        <v>0.13</v>
      </c>
      <c r="Z315" s="202">
        <v>0.1125</v>
      </c>
      <c r="AA315" s="202">
        <v>0.105</v>
      </c>
      <c r="AB315" s="202">
        <v>9.7500000000000003E-2</v>
      </c>
      <c r="AC315" s="202">
        <v>9.2499999999999999E-2</v>
      </c>
      <c r="AD315" s="202">
        <v>8.7499999999999994E-2</v>
      </c>
      <c r="AE315" s="202">
        <v>8.2500000000000004E-2</v>
      </c>
      <c r="AF315" s="223">
        <f t="shared" si="199"/>
        <v>12.567500000000004</v>
      </c>
      <c r="AG315" s="224">
        <f t="shared" si="204"/>
        <v>2.6548672566371723</v>
      </c>
      <c r="AH315" s="224">
        <f t="shared" si="205"/>
        <v>2.7272727272727115</v>
      </c>
      <c r="AI315" s="224">
        <f t="shared" si="206"/>
        <v>5.7692307692307709</v>
      </c>
      <c r="AJ315" s="224">
        <f t="shared" si="207"/>
        <v>6.1224489795918435</v>
      </c>
      <c r="AK315" s="224">
        <f t="shared" si="208"/>
        <v>5.3763440860215006</v>
      </c>
      <c r="AL315" s="224">
        <f t="shared" si="209"/>
        <v>10.714285714285721</v>
      </c>
      <c r="AM315" s="224">
        <f t="shared" si="210"/>
        <v>11.999999999999989</v>
      </c>
      <c r="AN315" s="224">
        <f t="shared" si="211"/>
        <v>10.294117647058808</v>
      </c>
      <c r="AO315" s="224">
        <f t="shared" si="212"/>
        <v>17.24137931034484</v>
      </c>
      <c r="AP315" s="224">
        <f t="shared" si="213"/>
        <v>15.999999999999993</v>
      </c>
      <c r="AQ315" s="224">
        <f t="shared" si="215"/>
        <v>25</v>
      </c>
      <c r="AR315" s="224">
        <f t="shared" si="214"/>
        <v>17.647058823529417</v>
      </c>
      <c r="AS315" s="224">
        <f t="shared" si="200"/>
        <v>13.333333333333353</v>
      </c>
      <c r="AT315" s="224">
        <f t="shared" si="201"/>
        <v>17.647058823529417</v>
      </c>
      <c r="AU315" s="224">
        <f t="shared" si="202"/>
        <v>21.428571428571441</v>
      </c>
      <c r="AV315" s="224">
        <f t="shared" si="217"/>
        <v>10.526315789473673</v>
      </c>
      <c r="AW315" s="224">
        <f t="shared" si="218"/>
        <v>2.7027027027026973</v>
      </c>
      <c r="AX315" s="224">
        <f t="shared" si="219"/>
        <v>23.333333333333339</v>
      </c>
      <c r="AY315" s="224">
        <f t="shared" si="220"/>
        <v>7.1428571428571397</v>
      </c>
      <c r="AZ315" s="224">
        <f t="shared" si="221"/>
        <v>7.6923076923077094</v>
      </c>
      <c r="BA315" s="224">
        <f t="shared" si="222"/>
        <v>15.555555555555568</v>
      </c>
      <c r="BB315" s="224">
        <f t="shared" si="223"/>
        <v>7.1428571428571397</v>
      </c>
      <c r="BC315" s="224">
        <f t="shared" si="224"/>
        <v>7.6923076923076872</v>
      </c>
      <c r="BD315" s="224">
        <f t="shared" si="225"/>
        <v>5.4054054054054168</v>
      </c>
      <c r="BE315" s="224">
        <f t="shared" si="226"/>
        <v>5.7142857142857162</v>
      </c>
      <c r="BF315" s="224">
        <f t="shared" si="216"/>
        <v>6.0606060606060552</v>
      </c>
      <c r="BG315" s="224">
        <f t="shared" si="203"/>
        <v>10.881711658888428</v>
      </c>
      <c r="BH315" s="182">
        <f t="shared" si="198"/>
        <v>6.5170539881535801</v>
      </c>
    </row>
    <row r="316" spans="1:60" ht="11.25" customHeight="1" x14ac:dyDescent="0.2">
      <c r="A316" s="265" t="s">
        <v>1507</v>
      </c>
      <c r="B316" s="97" t="s">
        <v>1508</v>
      </c>
      <c r="C316" s="215">
        <v>0.49</v>
      </c>
      <c r="D316" s="216">
        <v>0.45</v>
      </c>
      <c r="E316" s="216">
        <v>0.41</v>
      </c>
      <c r="F316" s="216">
        <v>0.37</v>
      </c>
      <c r="G316" s="216">
        <v>0.33</v>
      </c>
      <c r="H316" s="216">
        <v>0.28999999999999998</v>
      </c>
      <c r="I316" s="216">
        <v>0.25</v>
      </c>
      <c r="J316" s="217">
        <v>0.06</v>
      </c>
      <c r="K316" s="254">
        <v>0</v>
      </c>
      <c r="L316" s="231">
        <v>0</v>
      </c>
      <c r="M316" s="231">
        <v>0</v>
      </c>
      <c r="N316" s="231">
        <v>0</v>
      </c>
      <c r="O316" s="231">
        <v>0</v>
      </c>
      <c r="P316" s="254"/>
      <c r="Q316" s="231">
        <v>0</v>
      </c>
      <c r="R316" s="227">
        <v>0</v>
      </c>
      <c r="S316" s="254"/>
      <c r="T316" s="266">
        <v>0</v>
      </c>
      <c r="U316" s="266">
        <v>0</v>
      </c>
      <c r="V316" s="229">
        <v>0</v>
      </c>
      <c r="W316" s="229">
        <v>0</v>
      </c>
      <c r="X316" s="229">
        <v>0</v>
      </c>
      <c r="Y316" s="229">
        <v>0</v>
      </c>
      <c r="Z316" s="229">
        <v>0</v>
      </c>
      <c r="AA316" s="229">
        <v>0</v>
      </c>
      <c r="AB316" s="229">
        <v>0</v>
      </c>
      <c r="AC316" s="229">
        <v>0</v>
      </c>
      <c r="AD316" s="229">
        <v>0</v>
      </c>
      <c r="AE316" s="229">
        <v>0</v>
      </c>
      <c r="AF316" s="223">
        <f t="shared" si="199"/>
        <v>2.65</v>
      </c>
      <c r="AG316" s="224">
        <f t="shared" si="204"/>
        <v>8.8888888888888786</v>
      </c>
      <c r="AH316" s="224">
        <f t="shared" si="205"/>
        <v>9.7560975609756184</v>
      </c>
      <c r="AI316" s="224">
        <f t="shared" si="206"/>
        <v>10.810810810810811</v>
      </c>
      <c r="AJ316" s="224">
        <f t="shared" si="207"/>
        <v>12.12121212121211</v>
      </c>
      <c r="AK316" s="224">
        <f t="shared" si="208"/>
        <v>13.793103448275868</v>
      </c>
      <c r="AL316" s="224">
        <f t="shared" si="209"/>
        <v>15.999999999999993</v>
      </c>
      <c r="AM316" s="224">
        <f t="shared" si="210"/>
        <v>316.66666666666669</v>
      </c>
      <c r="AN316" s="224" t="str">
        <f t="shared" si="211"/>
        <v>n/a</v>
      </c>
      <c r="AO316" s="224" t="str">
        <f t="shared" si="212"/>
        <v>n/a</v>
      </c>
      <c r="AP316" s="224" t="str">
        <f t="shared" si="213"/>
        <v>n/a</v>
      </c>
      <c r="AQ316" s="224" t="str">
        <f t="shared" si="215"/>
        <v>n/a</v>
      </c>
      <c r="AR316" s="224" t="str">
        <f t="shared" si="214"/>
        <v>n/a</v>
      </c>
      <c r="AS316" s="224" t="str">
        <f t="shared" si="200"/>
        <v>n/a</v>
      </c>
      <c r="AT316" s="224" t="str">
        <f t="shared" si="201"/>
        <v>n/a</v>
      </c>
      <c r="AU316" s="224" t="str">
        <f t="shared" si="202"/>
        <v>n/a</v>
      </c>
      <c r="AV316" s="224" t="str">
        <f t="shared" si="217"/>
        <v>n/a</v>
      </c>
      <c r="AW316" s="224" t="str">
        <f t="shared" si="218"/>
        <v>n/a</v>
      </c>
      <c r="AX316" s="224" t="str">
        <f t="shared" si="219"/>
        <v>n/a</v>
      </c>
      <c r="AY316" s="224" t="str">
        <f t="shared" si="220"/>
        <v>n/a</v>
      </c>
      <c r="AZ316" s="224" t="str">
        <f t="shared" si="221"/>
        <v>n/a</v>
      </c>
      <c r="BA316" s="224" t="str">
        <f t="shared" si="222"/>
        <v>n/a</v>
      </c>
      <c r="BB316" s="224" t="str">
        <f t="shared" si="223"/>
        <v>n/a</v>
      </c>
      <c r="BC316" s="224" t="str">
        <f t="shared" si="224"/>
        <v>n/a</v>
      </c>
      <c r="BD316" s="224" t="str">
        <f t="shared" si="225"/>
        <v>n/a</v>
      </c>
      <c r="BE316" s="224" t="str">
        <f t="shared" si="226"/>
        <v>n/a</v>
      </c>
      <c r="BF316" s="224" t="str">
        <f t="shared" si="216"/>
        <v>n/a</v>
      </c>
      <c r="BG316" s="224">
        <f t="shared" si="203"/>
        <v>55.43382564240428</v>
      </c>
      <c r="BH316" s="182">
        <f t="shared" si="198"/>
        <v>115.21838358961223</v>
      </c>
    </row>
    <row r="317" spans="1:60" ht="11.25" customHeight="1" x14ac:dyDescent="0.2">
      <c r="A317" s="116" t="s">
        <v>928</v>
      </c>
      <c r="B317" s="97" t="s">
        <v>929</v>
      </c>
      <c r="C317" s="36">
        <v>0.72</v>
      </c>
      <c r="D317" s="181">
        <v>0.68</v>
      </c>
      <c r="E317" s="181">
        <v>0.64</v>
      </c>
      <c r="F317" s="181">
        <v>0.6</v>
      </c>
      <c r="G317" s="181">
        <v>0.48</v>
      </c>
      <c r="H317" s="181">
        <v>0.36</v>
      </c>
      <c r="I317" s="181">
        <v>0.32</v>
      </c>
      <c r="J317" s="217">
        <v>0.28000000000000003</v>
      </c>
      <c r="K317" s="217">
        <v>0.24</v>
      </c>
      <c r="L317" s="216">
        <v>0.06</v>
      </c>
      <c r="M317" s="231">
        <v>0</v>
      </c>
      <c r="N317" s="231">
        <v>0</v>
      </c>
      <c r="O317" s="231">
        <v>0</v>
      </c>
      <c r="P317" s="217"/>
      <c r="Q317" s="231">
        <v>0</v>
      </c>
      <c r="R317" s="227">
        <v>0</v>
      </c>
      <c r="S317" s="254"/>
      <c r="T317" s="266">
        <v>0</v>
      </c>
      <c r="U317" s="266">
        <v>0</v>
      </c>
      <c r="V317" s="229">
        <v>0</v>
      </c>
      <c r="W317" s="229">
        <v>0</v>
      </c>
      <c r="X317" s="229">
        <v>0</v>
      </c>
      <c r="Y317" s="229">
        <v>0.5</v>
      </c>
      <c r="Z317" s="202">
        <v>1.0868</v>
      </c>
      <c r="AA317" s="229">
        <v>0</v>
      </c>
      <c r="AB317" s="229">
        <v>0</v>
      </c>
      <c r="AC317" s="229">
        <v>0</v>
      </c>
      <c r="AD317" s="229">
        <v>0</v>
      </c>
      <c r="AE317" s="229">
        <v>0</v>
      </c>
      <c r="AF317" s="223">
        <f t="shared" si="199"/>
        <v>5.9668000000000001</v>
      </c>
      <c r="AG317" s="224">
        <f t="shared" si="204"/>
        <v>5.8823529411764497</v>
      </c>
      <c r="AH317" s="224">
        <f t="shared" si="205"/>
        <v>6.25</v>
      </c>
      <c r="AI317" s="224">
        <f t="shared" si="206"/>
        <v>6.6666666666666652</v>
      </c>
      <c r="AJ317" s="224">
        <f t="shared" si="207"/>
        <v>25</v>
      </c>
      <c r="AK317" s="224">
        <f t="shared" si="208"/>
        <v>33.333333333333329</v>
      </c>
      <c r="AL317" s="224">
        <f t="shared" si="209"/>
        <v>12.5</v>
      </c>
      <c r="AM317" s="224">
        <f t="shared" si="210"/>
        <v>14.285714285714279</v>
      </c>
      <c r="AN317" s="224">
        <f t="shared" si="211"/>
        <v>16.666666666666675</v>
      </c>
      <c r="AO317" s="224">
        <f t="shared" si="212"/>
        <v>300</v>
      </c>
      <c r="AP317" s="224" t="str">
        <f t="shared" si="213"/>
        <v>n/a</v>
      </c>
      <c r="AQ317" s="224" t="str">
        <f t="shared" si="215"/>
        <v>n/a</v>
      </c>
      <c r="AR317" s="224" t="str">
        <f t="shared" si="214"/>
        <v>n/a</v>
      </c>
      <c r="AS317" s="224" t="str">
        <f t="shared" si="200"/>
        <v>n/a</v>
      </c>
      <c r="AT317" s="224" t="str">
        <f t="shared" si="201"/>
        <v>n/a</v>
      </c>
      <c r="AU317" s="224" t="str">
        <f t="shared" si="202"/>
        <v>n/a</v>
      </c>
      <c r="AV317" s="224" t="str">
        <f t="shared" si="217"/>
        <v>n/a</v>
      </c>
      <c r="AW317" s="224" t="str">
        <f t="shared" si="218"/>
        <v>n/a</v>
      </c>
      <c r="AX317" s="224" t="str">
        <f t="shared" si="219"/>
        <v>n/a</v>
      </c>
      <c r="AY317" s="224" t="str">
        <f t="shared" si="220"/>
        <v>n/a</v>
      </c>
      <c r="AZ317" s="224">
        <f t="shared" si="221"/>
        <v>-100</v>
      </c>
      <c r="BA317" s="224">
        <f t="shared" si="222"/>
        <v>-53.993375046006634</v>
      </c>
      <c r="BB317" s="224" t="str">
        <f t="shared" si="223"/>
        <v>n/a</v>
      </c>
      <c r="BC317" s="224" t="str">
        <f t="shared" si="224"/>
        <v>n/a</v>
      </c>
      <c r="BD317" s="224" t="str">
        <f t="shared" si="225"/>
        <v>n/a</v>
      </c>
      <c r="BE317" s="224" t="str">
        <f t="shared" si="226"/>
        <v>n/a</v>
      </c>
      <c r="BF317" s="224" t="str">
        <f t="shared" si="216"/>
        <v>n/a</v>
      </c>
      <c r="BG317" s="224">
        <f t="shared" si="203"/>
        <v>24.235578077050068</v>
      </c>
      <c r="BH317" s="182">
        <f t="shared" si="198"/>
        <v>99.471914829741266</v>
      </c>
    </row>
    <row r="318" spans="1:60" ht="11.25" customHeight="1" x14ac:dyDescent="0.2">
      <c r="A318" s="97" t="s">
        <v>344</v>
      </c>
      <c r="B318" s="97" t="s">
        <v>345</v>
      </c>
      <c r="C318" s="215">
        <v>1.68</v>
      </c>
      <c r="D318" s="216">
        <v>1.6</v>
      </c>
      <c r="E318" s="216">
        <v>1.52</v>
      </c>
      <c r="F318" s="216">
        <v>1.44</v>
      </c>
      <c r="G318" s="216">
        <v>1.36</v>
      </c>
      <c r="H318" s="216">
        <v>1.28</v>
      </c>
      <c r="I318" s="216">
        <v>1.2</v>
      </c>
      <c r="J318" s="217">
        <v>1.1200000000000001</v>
      </c>
      <c r="K318" s="217">
        <v>0.87</v>
      </c>
      <c r="L318" s="241">
        <v>0.81</v>
      </c>
      <c r="M318" s="241">
        <v>0.78</v>
      </c>
      <c r="N318" s="241">
        <v>0.75</v>
      </c>
      <c r="O318" s="241">
        <v>0.73</v>
      </c>
      <c r="P318" s="249"/>
      <c r="Q318" s="241">
        <v>0.71</v>
      </c>
      <c r="R318" s="242">
        <v>0.69</v>
      </c>
      <c r="S318" s="249"/>
      <c r="T318" s="267">
        <v>0.68</v>
      </c>
      <c r="U318" s="267">
        <v>0.66</v>
      </c>
      <c r="V318" s="244">
        <v>0.64400000000000002</v>
      </c>
      <c r="W318" s="244">
        <v>0.60399999999999998</v>
      </c>
      <c r="X318" s="244">
        <v>0.56599999999999995</v>
      </c>
      <c r="Y318" s="244">
        <v>0.53600000000000003</v>
      </c>
      <c r="Z318" s="244">
        <v>0.51</v>
      </c>
      <c r="AA318" s="244">
        <v>0.48531999999999997</v>
      </c>
      <c r="AB318" s="244">
        <v>0.46</v>
      </c>
      <c r="AC318" s="244">
        <v>0.42902000000000001</v>
      </c>
      <c r="AD318" s="244">
        <v>0.41</v>
      </c>
      <c r="AE318" s="244">
        <v>0.4</v>
      </c>
      <c r="AF318" s="223">
        <f t="shared" si="199"/>
        <v>22.924340000000001</v>
      </c>
      <c r="AG318" s="224">
        <f t="shared" si="204"/>
        <v>4.9999999999999822</v>
      </c>
      <c r="AH318" s="224">
        <f t="shared" si="205"/>
        <v>5.2631578947368363</v>
      </c>
      <c r="AI318" s="224">
        <f t="shared" si="206"/>
        <v>5.555555555555558</v>
      </c>
      <c r="AJ318" s="224">
        <f t="shared" si="207"/>
        <v>5.8823529411764497</v>
      </c>
      <c r="AK318" s="224">
        <f t="shared" si="208"/>
        <v>6.25</v>
      </c>
      <c r="AL318" s="224">
        <f t="shared" si="209"/>
        <v>6.6666666666666652</v>
      </c>
      <c r="AM318" s="224">
        <f t="shared" si="210"/>
        <v>7.1428571428571397</v>
      </c>
      <c r="AN318" s="224">
        <f t="shared" si="211"/>
        <v>28.735632183908066</v>
      </c>
      <c r="AO318" s="224">
        <f t="shared" si="212"/>
        <v>7.4074074074073959</v>
      </c>
      <c r="AP318" s="224">
        <f t="shared" si="213"/>
        <v>3.8461538461538547</v>
      </c>
      <c r="AQ318" s="224">
        <f t="shared" si="215"/>
        <v>4.0000000000000036</v>
      </c>
      <c r="AR318" s="224">
        <f t="shared" si="214"/>
        <v>2.7397260273972712</v>
      </c>
      <c r="AS318" s="224">
        <f t="shared" si="200"/>
        <v>2.8169014084507005</v>
      </c>
      <c r="AT318" s="224">
        <f t="shared" si="201"/>
        <v>2.898550724637694</v>
      </c>
      <c r="AU318" s="224">
        <f t="shared" si="202"/>
        <v>1.4705882352941124</v>
      </c>
      <c r="AV318" s="224">
        <f t="shared" si="217"/>
        <v>3.0303030303030276</v>
      </c>
      <c r="AW318" s="224">
        <f t="shared" si="218"/>
        <v>2.4844720496894457</v>
      </c>
      <c r="AX318" s="224">
        <f t="shared" si="219"/>
        <v>6.6225165562914023</v>
      </c>
      <c r="AY318" s="224">
        <f t="shared" si="220"/>
        <v>6.7137809187279185</v>
      </c>
      <c r="AZ318" s="224">
        <f t="shared" si="221"/>
        <v>5.5970149253731227</v>
      </c>
      <c r="BA318" s="224">
        <f t="shared" si="222"/>
        <v>5.0980392156862786</v>
      </c>
      <c r="BB318" s="224">
        <f t="shared" si="223"/>
        <v>5.0853045413335574</v>
      </c>
      <c r="BC318" s="224">
        <f t="shared" si="224"/>
        <v>5.5043478260869527</v>
      </c>
      <c r="BD318" s="224">
        <f t="shared" si="225"/>
        <v>7.2211085730268909</v>
      </c>
      <c r="BE318" s="224">
        <f t="shared" si="226"/>
        <v>4.6390243902439066</v>
      </c>
      <c r="BF318" s="224">
        <f t="shared" si="216"/>
        <v>2.4999999999999911</v>
      </c>
      <c r="BG318" s="224">
        <f t="shared" si="203"/>
        <v>5.7758254638847797</v>
      </c>
      <c r="BH318" s="182">
        <f t="shared" si="198"/>
        <v>4.9816154933276868</v>
      </c>
    </row>
    <row r="319" spans="1:60" ht="11.25" customHeight="1" x14ac:dyDescent="0.2">
      <c r="A319" s="147" t="s">
        <v>1917</v>
      </c>
      <c r="B319" s="147" t="s">
        <v>931</v>
      </c>
      <c r="C319" s="215">
        <v>5.38</v>
      </c>
      <c r="D319" s="216">
        <v>4.9800000000000004</v>
      </c>
      <c r="E319" s="216">
        <v>4.58</v>
      </c>
      <c r="F319" s="216">
        <v>4.2699999999999996</v>
      </c>
      <c r="G319" s="216">
        <v>3.99</v>
      </c>
      <c r="H319" s="216">
        <v>3.71</v>
      </c>
      <c r="I319" s="216">
        <v>3.43</v>
      </c>
      <c r="J319" s="217">
        <v>3.15</v>
      </c>
      <c r="K319" s="230">
        <v>2.87</v>
      </c>
      <c r="L319" s="216">
        <v>2.59</v>
      </c>
      <c r="M319" s="216">
        <v>2.2400000000000002</v>
      </c>
      <c r="N319" s="216">
        <v>2.06</v>
      </c>
      <c r="O319" s="216">
        <v>1.85</v>
      </c>
      <c r="P319" s="226"/>
      <c r="Q319" s="216">
        <v>1.68</v>
      </c>
      <c r="R319" s="232">
        <v>1.52</v>
      </c>
      <c r="S319" s="226"/>
      <c r="T319" s="260">
        <v>1.44</v>
      </c>
      <c r="U319" s="261">
        <v>1.4</v>
      </c>
      <c r="V319" s="202">
        <v>1.36</v>
      </c>
      <c r="W319" s="229">
        <v>1.32</v>
      </c>
      <c r="X319" s="229">
        <v>1.32</v>
      </c>
      <c r="Y319" s="229">
        <v>1.32</v>
      </c>
      <c r="Z319" s="229">
        <v>1.32</v>
      </c>
      <c r="AA319" s="229">
        <v>1.32</v>
      </c>
      <c r="AB319" s="229">
        <v>1.32</v>
      </c>
      <c r="AC319" s="229">
        <v>1.32</v>
      </c>
      <c r="AD319" s="202">
        <v>1.3</v>
      </c>
      <c r="AE319" s="202">
        <v>1.26</v>
      </c>
      <c r="AF319" s="223">
        <f t="shared" si="199"/>
        <v>64.300000000000011</v>
      </c>
      <c r="AG319" s="224">
        <f t="shared" si="204"/>
        <v>8.0321285140562146</v>
      </c>
      <c r="AH319" s="224">
        <f t="shared" si="205"/>
        <v>8.7336244541484689</v>
      </c>
      <c r="AI319" s="224">
        <f t="shared" si="206"/>
        <v>7.2599531615925139</v>
      </c>
      <c r="AJ319" s="224">
        <f t="shared" si="207"/>
        <v>7.0175438596491002</v>
      </c>
      <c r="AK319" s="224">
        <f t="shared" si="208"/>
        <v>7.547169811320753</v>
      </c>
      <c r="AL319" s="224">
        <f t="shared" si="209"/>
        <v>8.1632653061224367</v>
      </c>
      <c r="AM319" s="224">
        <f t="shared" si="210"/>
        <v>8.8888888888889017</v>
      </c>
      <c r="AN319" s="224">
        <f t="shared" si="211"/>
        <v>9.7560975609755971</v>
      </c>
      <c r="AO319" s="224">
        <f t="shared" si="212"/>
        <v>10.810810810810811</v>
      </c>
      <c r="AP319" s="224">
        <f t="shared" si="213"/>
        <v>15.624999999999979</v>
      </c>
      <c r="AQ319" s="224">
        <f t="shared" si="215"/>
        <v>8.7378640776699221</v>
      </c>
      <c r="AR319" s="224">
        <f t="shared" si="214"/>
        <v>11.351351351351347</v>
      </c>
      <c r="AS319" s="224">
        <f t="shared" si="200"/>
        <v>10.119047619047628</v>
      </c>
      <c r="AT319" s="224">
        <f t="shared" si="201"/>
        <v>10.526315789473673</v>
      </c>
      <c r="AU319" s="224">
        <f t="shared" si="202"/>
        <v>5.555555555555558</v>
      </c>
      <c r="AV319" s="224">
        <f t="shared" si="217"/>
        <v>2.8571428571428692</v>
      </c>
      <c r="AW319" s="224">
        <f t="shared" si="218"/>
        <v>2.9411764705882248</v>
      </c>
      <c r="AX319" s="224">
        <f t="shared" si="219"/>
        <v>3.0303030303030276</v>
      </c>
      <c r="AY319" s="224">
        <f t="shared" si="220"/>
        <v>0</v>
      </c>
      <c r="AZ319" s="224">
        <f t="shared" si="221"/>
        <v>0</v>
      </c>
      <c r="BA319" s="224">
        <f t="shared" si="222"/>
        <v>0</v>
      </c>
      <c r="BB319" s="224">
        <f t="shared" si="223"/>
        <v>0</v>
      </c>
      <c r="BC319" s="224">
        <f t="shared" si="224"/>
        <v>0</v>
      </c>
      <c r="BD319" s="224">
        <f t="shared" si="225"/>
        <v>0</v>
      </c>
      <c r="BE319" s="224">
        <f t="shared" si="226"/>
        <v>1.538461538461533</v>
      </c>
      <c r="BF319" s="224">
        <f t="shared" si="216"/>
        <v>3.1746031746031855</v>
      </c>
      <c r="BG319" s="224">
        <f t="shared" si="203"/>
        <v>5.833319378144683</v>
      </c>
      <c r="BH319" s="182">
        <f t="shared" si="198"/>
        <v>4.4923954988721739</v>
      </c>
    </row>
    <row r="320" spans="1:60" ht="11.25" customHeight="1" x14ac:dyDescent="0.2">
      <c r="A320" s="289" t="s">
        <v>932</v>
      </c>
      <c r="B320" s="240" t="s">
        <v>933</v>
      </c>
      <c r="C320" s="215">
        <v>1.29</v>
      </c>
      <c r="D320" s="216">
        <v>1.26</v>
      </c>
      <c r="E320" s="216">
        <v>1.18</v>
      </c>
      <c r="F320" s="216">
        <v>1.0900000000000001</v>
      </c>
      <c r="G320" s="216">
        <v>0.97</v>
      </c>
      <c r="H320" s="216">
        <v>0.77</v>
      </c>
      <c r="I320" s="216">
        <v>0.76</v>
      </c>
      <c r="J320" s="217">
        <v>0.72</v>
      </c>
      <c r="K320" s="235">
        <v>0.54</v>
      </c>
      <c r="L320" s="216">
        <v>0.44</v>
      </c>
      <c r="M320" s="216">
        <v>0.36</v>
      </c>
      <c r="N320" s="216">
        <v>0.32</v>
      </c>
      <c r="O320" s="216">
        <v>0.24</v>
      </c>
      <c r="P320" s="191"/>
      <c r="Q320" s="216">
        <v>0.12</v>
      </c>
      <c r="R320" s="227">
        <v>0</v>
      </c>
      <c r="S320" s="237"/>
      <c r="T320" s="266">
        <v>0</v>
      </c>
      <c r="U320" s="266">
        <v>0</v>
      </c>
      <c r="V320" s="229">
        <v>0.20250000000000001</v>
      </c>
      <c r="W320" s="229">
        <v>0.27</v>
      </c>
      <c r="X320" s="202">
        <v>0.27</v>
      </c>
      <c r="Y320" s="202">
        <v>0.255</v>
      </c>
      <c r="Z320" s="202">
        <v>0.25</v>
      </c>
      <c r="AA320" s="202">
        <v>0.23499999999999999</v>
      </c>
      <c r="AB320" s="202">
        <v>0.22</v>
      </c>
      <c r="AC320" s="202">
        <v>0.21</v>
      </c>
      <c r="AD320" s="202">
        <v>0.20250000000000001</v>
      </c>
      <c r="AE320" s="202">
        <v>0.16500000000000001</v>
      </c>
      <c r="AF320" s="223">
        <f t="shared" si="199"/>
        <v>12.339999999999998</v>
      </c>
      <c r="AG320" s="224">
        <f t="shared" si="204"/>
        <v>2.3809523809523725</v>
      </c>
      <c r="AH320" s="224">
        <f t="shared" si="205"/>
        <v>6.7796610169491567</v>
      </c>
      <c r="AI320" s="224">
        <f t="shared" si="206"/>
        <v>8.2568807339449499</v>
      </c>
      <c r="AJ320" s="224">
        <f t="shared" si="207"/>
        <v>12.371134020618557</v>
      </c>
      <c r="AK320" s="224">
        <f t="shared" si="208"/>
        <v>25.97402597402596</v>
      </c>
      <c r="AL320" s="224">
        <f t="shared" si="209"/>
        <v>1.3157894736842035</v>
      </c>
      <c r="AM320" s="224">
        <f t="shared" si="210"/>
        <v>5.555555555555558</v>
      </c>
      <c r="AN320" s="224">
        <f t="shared" si="211"/>
        <v>33.333333333333329</v>
      </c>
      <c r="AO320" s="224">
        <f t="shared" si="212"/>
        <v>22.72727272727273</v>
      </c>
      <c r="AP320" s="224">
        <f t="shared" si="213"/>
        <v>22.222222222222232</v>
      </c>
      <c r="AQ320" s="224">
        <f t="shared" si="215"/>
        <v>12.5</v>
      </c>
      <c r="AR320" s="224">
        <f t="shared" si="214"/>
        <v>33.33333333333335</v>
      </c>
      <c r="AS320" s="224">
        <f t="shared" si="200"/>
        <v>100</v>
      </c>
      <c r="AT320" s="224" t="str">
        <f t="shared" si="201"/>
        <v>n/a</v>
      </c>
      <c r="AU320" s="224" t="str">
        <f t="shared" si="202"/>
        <v>n/a</v>
      </c>
      <c r="AV320" s="224" t="str">
        <f t="shared" si="217"/>
        <v>n/a</v>
      </c>
      <c r="AW320" s="224">
        <f t="shared" si="218"/>
        <v>-100</v>
      </c>
      <c r="AX320" s="224">
        <f t="shared" si="219"/>
        <v>-25</v>
      </c>
      <c r="AY320" s="224">
        <f t="shared" si="220"/>
        <v>0</v>
      </c>
      <c r="AZ320" s="224">
        <f t="shared" si="221"/>
        <v>5.8823529411764719</v>
      </c>
      <c r="BA320" s="224">
        <f t="shared" si="222"/>
        <v>2.0000000000000018</v>
      </c>
      <c r="BB320" s="224">
        <f t="shared" si="223"/>
        <v>6.3829787234042534</v>
      </c>
      <c r="BC320" s="224">
        <f t="shared" si="224"/>
        <v>6.8181818181818121</v>
      </c>
      <c r="BD320" s="224">
        <f t="shared" si="225"/>
        <v>4.7619047619047672</v>
      </c>
      <c r="BE320" s="224">
        <f t="shared" si="226"/>
        <v>3.7037037037036979</v>
      </c>
      <c r="BF320" s="224">
        <f t="shared" si="216"/>
        <v>22.72727272727273</v>
      </c>
      <c r="BG320" s="224">
        <f t="shared" si="203"/>
        <v>9.3055024107624398</v>
      </c>
      <c r="BH320" s="182">
        <f t="shared" si="198"/>
        <v>32.808713615369044</v>
      </c>
    </row>
    <row r="321" spans="1:60" ht="11.25" customHeight="1" x14ac:dyDescent="0.2">
      <c r="A321" s="147" t="s">
        <v>1918</v>
      </c>
      <c r="B321" s="119" t="s">
        <v>935</v>
      </c>
      <c r="C321" s="215">
        <v>0.78</v>
      </c>
      <c r="D321" s="216">
        <v>0.72</v>
      </c>
      <c r="E321" s="216">
        <v>0.66049999999999998</v>
      </c>
      <c r="F321" s="216">
        <v>0.64</v>
      </c>
      <c r="G321" s="216">
        <v>0.56000000000000005</v>
      </c>
      <c r="H321" s="216">
        <v>0.48</v>
      </c>
      <c r="I321" s="216">
        <v>0.44</v>
      </c>
      <c r="J321" s="217">
        <v>0.34</v>
      </c>
      <c r="K321" s="217">
        <v>0.26769199999999999</v>
      </c>
      <c r="L321" s="218">
        <v>0.2</v>
      </c>
      <c r="M321" s="218">
        <v>0.1867</v>
      </c>
      <c r="N321" s="218">
        <v>0.1794</v>
      </c>
      <c r="O321" s="218">
        <v>0.17249999999999999</v>
      </c>
      <c r="P321" s="219"/>
      <c r="Q321" s="218">
        <v>0.16600000000000001</v>
      </c>
      <c r="R321" s="220">
        <v>0.15959999999999999</v>
      </c>
      <c r="S321" s="219"/>
      <c r="T321" s="283">
        <v>0.2447</v>
      </c>
      <c r="U321" s="283">
        <v>0.4708</v>
      </c>
      <c r="V321" s="222">
        <v>0.61360000000000003</v>
      </c>
      <c r="W321" s="222">
        <v>0.61360000000000003</v>
      </c>
      <c r="X321" s="247">
        <v>0.61360000000000003</v>
      </c>
      <c r="Y321" s="222">
        <v>0.52600000000000002</v>
      </c>
      <c r="Z321" s="247">
        <v>0.52600000000000002</v>
      </c>
      <c r="AA321" s="247">
        <v>0.45779999999999998</v>
      </c>
      <c r="AB321" s="247">
        <v>0.38</v>
      </c>
      <c r="AC321" s="247">
        <v>0.37040000000000001</v>
      </c>
      <c r="AD321" s="247">
        <v>0.3654</v>
      </c>
      <c r="AE321" s="247">
        <v>0.34100000000000003</v>
      </c>
      <c r="AF321" s="223">
        <f t="shared" si="199"/>
        <v>11.475292000000001</v>
      </c>
      <c r="AG321" s="224">
        <f t="shared" si="204"/>
        <v>8.3333333333333481</v>
      </c>
      <c r="AH321" s="224">
        <f t="shared" si="205"/>
        <v>9.0083270249810674</v>
      </c>
      <c r="AI321" s="224">
        <f t="shared" si="206"/>
        <v>3.2031249999999956</v>
      </c>
      <c r="AJ321" s="224">
        <f t="shared" si="207"/>
        <v>14.285714285714279</v>
      </c>
      <c r="AK321" s="224">
        <f t="shared" si="208"/>
        <v>16.666666666666675</v>
      </c>
      <c r="AL321" s="224">
        <f t="shared" si="209"/>
        <v>9.0909090909090828</v>
      </c>
      <c r="AM321" s="224">
        <f t="shared" si="210"/>
        <v>29.411764705882337</v>
      </c>
      <c r="AN321" s="224">
        <f t="shared" si="211"/>
        <v>27.011640243264658</v>
      </c>
      <c r="AO321" s="224">
        <f t="shared" si="212"/>
        <v>33.845999999999975</v>
      </c>
      <c r="AP321" s="224">
        <f t="shared" si="213"/>
        <v>7.1237279057311254</v>
      </c>
      <c r="AQ321" s="224">
        <f t="shared" si="215"/>
        <v>4.0691192865105918</v>
      </c>
      <c r="AR321" s="224">
        <f t="shared" si="214"/>
        <v>4.0000000000000036</v>
      </c>
      <c r="AS321" s="224">
        <f t="shared" si="200"/>
        <v>3.9156626506023917</v>
      </c>
      <c r="AT321" s="224">
        <f t="shared" si="201"/>
        <v>4.0100250626566414</v>
      </c>
      <c r="AU321" s="224">
        <f t="shared" si="202"/>
        <v>-34.777278299959136</v>
      </c>
      <c r="AV321" s="224">
        <f t="shared" si="217"/>
        <v>-48.02463891248938</v>
      </c>
      <c r="AW321" s="224">
        <f t="shared" si="218"/>
        <v>-23.272490221642773</v>
      </c>
      <c r="AX321" s="224">
        <f t="shared" si="219"/>
        <v>0</v>
      </c>
      <c r="AY321" s="224">
        <f t="shared" si="220"/>
        <v>0</v>
      </c>
      <c r="AZ321" s="224">
        <f t="shared" si="221"/>
        <v>16.653992395437257</v>
      </c>
      <c r="BA321" s="224">
        <f t="shared" si="222"/>
        <v>0</v>
      </c>
      <c r="BB321" s="224">
        <f t="shared" si="223"/>
        <v>14.897335080821339</v>
      </c>
      <c r="BC321" s="224">
        <f t="shared" si="224"/>
        <v>20.473684210526311</v>
      </c>
      <c r="BD321" s="224">
        <f t="shared" si="225"/>
        <v>2.591792656587466</v>
      </c>
      <c r="BE321" s="224">
        <f t="shared" si="226"/>
        <v>1.3683634373289566</v>
      </c>
      <c r="BF321" s="224">
        <f t="shared" si="216"/>
        <v>7.1554252199413471</v>
      </c>
      <c r="BG321" s="224">
        <f t="shared" si="203"/>
        <v>5.0400846470309055</v>
      </c>
      <c r="BH321" s="182">
        <f t="shared" si="198"/>
        <v>17.838751621901764</v>
      </c>
    </row>
    <row r="322" spans="1:60" ht="11.25" customHeight="1" x14ac:dyDescent="0.2">
      <c r="A322" s="114" t="s">
        <v>1919</v>
      </c>
      <c r="B322" s="97" t="s">
        <v>937</v>
      </c>
      <c r="C322" s="215">
        <v>0.72</v>
      </c>
      <c r="D322" s="216">
        <v>0.68</v>
      </c>
      <c r="E322" s="216">
        <v>0.62</v>
      </c>
      <c r="F322" s="216">
        <v>0.56000000000000005</v>
      </c>
      <c r="G322" s="216">
        <v>0.505</v>
      </c>
      <c r="H322" s="216">
        <v>0.46500000000000002</v>
      </c>
      <c r="I322" s="216">
        <v>0.46</v>
      </c>
      <c r="J322" s="217">
        <v>0.44500000000000001</v>
      </c>
      <c r="K322" s="217">
        <v>0.43</v>
      </c>
      <c r="L322" s="216">
        <v>0.41</v>
      </c>
      <c r="M322" s="216">
        <v>0.39</v>
      </c>
      <c r="N322" s="216">
        <v>0.37</v>
      </c>
      <c r="O322" s="216">
        <v>0.35</v>
      </c>
      <c r="P322" s="226"/>
      <c r="Q322" s="216">
        <v>0.33</v>
      </c>
      <c r="R322" s="232">
        <v>0.32</v>
      </c>
      <c r="S322" s="226"/>
      <c r="T322" s="260">
        <v>0.28999999999999998</v>
      </c>
      <c r="U322" s="260">
        <v>0.27</v>
      </c>
      <c r="V322" s="202">
        <v>0.25</v>
      </c>
      <c r="W322" s="202">
        <v>0.23</v>
      </c>
      <c r="X322" s="202">
        <v>0.21</v>
      </c>
      <c r="Y322" s="202">
        <v>0.19</v>
      </c>
      <c r="Z322" s="229">
        <v>0.18</v>
      </c>
      <c r="AA322" s="202">
        <v>0.18</v>
      </c>
      <c r="AB322" s="229">
        <v>0.15</v>
      </c>
      <c r="AC322" s="229">
        <v>0.15</v>
      </c>
      <c r="AD322" s="202">
        <v>0.16</v>
      </c>
      <c r="AE322" s="202">
        <v>5.7500000000000002E-2</v>
      </c>
      <c r="AF322" s="223">
        <f t="shared" si="199"/>
        <v>9.3725000000000005</v>
      </c>
      <c r="AG322" s="224">
        <f t="shared" si="204"/>
        <v>5.8823529411764497</v>
      </c>
      <c r="AH322" s="224">
        <f t="shared" si="205"/>
        <v>9.6774193548387224</v>
      </c>
      <c r="AI322" s="224">
        <f t="shared" si="206"/>
        <v>10.714285714285698</v>
      </c>
      <c r="AJ322" s="224">
        <f t="shared" si="207"/>
        <v>10.891089108910901</v>
      </c>
      <c r="AK322" s="224">
        <f t="shared" si="208"/>
        <v>8.602150537634401</v>
      </c>
      <c r="AL322" s="224">
        <f t="shared" si="209"/>
        <v>1.0869565217391353</v>
      </c>
      <c r="AM322" s="224">
        <f t="shared" si="210"/>
        <v>3.3707865168539408</v>
      </c>
      <c r="AN322" s="224">
        <f t="shared" si="211"/>
        <v>3.488372093023262</v>
      </c>
      <c r="AO322" s="224">
        <f t="shared" si="212"/>
        <v>4.8780487804878092</v>
      </c>
      <c r="AP322" s="224">
        <f t="shared" si="213"/>
        <v>5.12820512820511</v>
      </c>
      <c r="AQ322" s="224">
        <f t="shared" si="215"/>
        <v>5.4054054054054168</v>
      </c>
      <c r="AR322" s="224">
        <f t="shared" si="214"/>
        <v>5.7142857142857162</v>
      </c>
      <c r="AS322" s="224">
        <f t="shared" si="200"/>
        <v>6.0606060606060552</v>
      </c>
      <c r="AT322" s="224">
        <f t="shared" si="201"/>
        <v>3.125</v>
      </c>
      <c r="AU322" s="224">
        <f t="shared" si="202"/>
        <v>10.344827586206918</v>
      </c>
      <c r="AV322" s="224">
        <f t="shared" si="217"/>
        <v>7.4074074074073959</v>
      </c>
      <c r="AW322" s="224">
        <f t="shared" si="218"/>
        <v>8.0000000000000071</v>
      </c>
      <c r="AX322" s="224">
        <f t="shared" si="219"/>
        <v>8.6956521739130377</v>
      </c>
      <c r="AY322" s="224">
        <f t="shared" si="220"/>
        <v>9.5238095238095344</v>
      </c>
      <c r="AZ322" s="224">
        <f t="shared" si="221"/>
        <v>10.526315789473673</v>
      </c>
      <c r="BA322" s="224">
        <f t="shared" si="222"/>
        <v>5.555555555555558</v>
      </c>
      <c r="BB322" s="224">
        <f t="shared" si="223"/>
        <v>0</v>
      </c>
      <c r="BC322" s="224">
        <f t="shared" si="224"/>
        <v>19.999999999999996</v>
      </c>
      <c r="BD322" s="224">
        <f t="shared" si="225"/>
        <v>0</v>
      </c>
      <c r="BE322" s="224">
        <f t="shared" si="226"/>
        <v>-6.25</v>
      </c>
      <c r="BF322" s="224">
        <f t="shared" si="216"/>
        <v>178.26086956521738</v>
      </c>
      <c r="BG322" s="224">
        <f t="shared" si="203"/>
        <v>12.92651544150139</v>
      </c>
      <c r="BH322" s="182">
        <f t="shared" si="198"/>
        <v>34.073005630778027</v>
      </c>
    </row>
    <row r="323" spans="1:60" ht="11.25" customHeight="1" x14ac:dyDescent="0.2">
      <c r="A323" s="265" t="s">
        <v>1509</v>
      </c>
      <c r="B323" s="97" t="s">
        <v>1510</v>
      </c>
      <c r="C323" s="215">
        <v>0.44</v>
      </c>
      <c r="D323" s="216">
        <v>0.26</v>
      </c>
      <c r="E323" s="216">
        <v>0.17</v>
      </c>
      <c r="F323" s="216">
        <v>0.1</v>
      </c>
      <c r="G323" s="216">
        <v>0.04</v>
      </c>
      <c r="H323" s="231">
        <v>1.5890407040721598E-2</v>
      </c>
      <c r="I323" s="231">
        <v>9.5342442244329306E-2</v>
      </c>
      <c r="J323" s="254">
        <v>0.190684884488659</v>
      </c>
      <c r="K323" s="228">
        <v>0.190684884488659</v>
      </c>
      <c r="L323" s="216">
        <v>0.232646364724517</v>
      </c>
      <c r="M323" s="231">
        <v>0.21485271072169301</v>
      </c>
      <c r="N323" s="231">
        <v>0.21485271072169301</v>
      </c>
      <c r="O323" s="231">
        <v>0.21485271072169301</v>
      </c>
      <c r="P323" s="237"/>
      <c r="Q323" s="231">
        <v>0.21485271072169301</v>
      </c>
      <c r="R323" s="227">
        <v>0.21485271072169301</v>
      </c>
      <c r="S323" s="237"/>
      <c r="T323" s="266">
        <v>0.21485271072169301</v>
      </c>
      <c r="U323" s="266">
        <v>0.46551420656366899</v>
      </c>
      <c r="V323" s="229">
        <v>1.2174986940896</v>
      </c>
      <c r="W323" s="202">
        <v>1.2174986940896</v>
      </c>
      <c r="X323" s="229">
        <v>1.0742635536084699</v>
      </c>
      <c r="Y323" s="229">
        <v>1.0742635536084699</v>
      </c>
      <c r="Z323" s="229">
        <v>1.0742635536084699</v>
      </c>
      <c r="AA323" s="229">
        <v>1.0742635536084699</v>
      </c>
      <c r="AB323" s="229">
        <v>1.0742635536084699</v>
      </c>
      <c r="AC323" s="229">
        <v>1.0742635536084699</v>
      </c>
      <c r="AD323" s="202">
        <v>1.34282944201058</v>
      </c>
      <c r="AE323" s="202">
        <v>0.67141472100529098</v>
      </c>
      <c r="AF323" s="223">
        <f t="shared" si="199"/>
        <v>14.384702326726602</v>
      </c>
      <c r="AG323" s="224">
        <f t="shared" si="204"/>
        <v>69.230769230769226</v>
      </c>
      <c r="AH323" s="224">
        <f t="shared" si="205"/>
        <v>52.941176470588225</v>
      </c>
      <c r="AI323" s="224">
        <f t="shared" si="206"/>
        <v>70</v>
      </c>
      <c r="AJ323" s="224">
        <f t="shared" si="207"/>
        <v>150</v>
      </c>
      <c r="AK323" s="224">
        <f t="shared" si="208"/>
        <v>151.72419999999926</v>
      </c>
      <c r="AL323" s="224">
        <f t="shared" si="209"/>
        <v>-83.333333333333286</v>
      </c>
      <c r="AM323" s="224">
        <f t="shared" si="210"/>
        <v>-50.000000000000099</v>
      </c>
      <c r="AN323" s="224">
        <f t="shared" si="211"/>
        <v>0</v>
      </c>
      <c r="AO323" s="224">
        <f t="shared" si="212"/>
        <v>-18.036593989141302</v>
      </c>
      <c r="AP323" s="224">
        <f t="shared" si="213"/>
        <v>8.2817917181751568</v>
      </c>
      <c r="AQ323" s="224">
        <f t="shared" si="215"/>
        <v>0</v>
      </c>
      <c r="AR323" s="224">
        <f t="shared" si="214"/>
        <v>0</v>
      </c>
      <c r="AS323" s="224">
        <f t="shared" si="200"/>
        <v>0</v>
      </c>
      <c r="AT323" s="224">
        <f t="shared" si="201"/>
        <v>0</v>
      </c>
      <c r="AU323" s="224">
        <f t="shared" si="202"/>
        <v>0</v>
      </c>
      <c r="AV323" s="224">
        <f t="shared" si="217"/>
        <v>-53.846153846153925</v>
      </c>
      <c r="AW323" s="224">
        <f t="shared" si="218"/>
        <v>-61.764705882353077</v>
      </c>
      <c r="AX323" s="224">
        <f t="shared" si="219"/>
        <v>0</v>
      </c>
      <c r="AY323" s="224">
        <f t="shared" si="220"/>
        <v>13.333333333333396</v>
      </c>
      <c r="AZ323" s="224">
        <f t="shared" si="221"/>
        <v>0</v>
      </c>
      <c r="BA323" s="224">
        <f t="shared" si="222"/>
        <v>0</v>
      </c>
      <c r="BB323" s="224">
        <f t="shared" si="223"/>
        <v>0</v>
      </c>
      <c r="BC323" s="224">
        <f t="shared" si="224"/>
        <v>0</v>
      </c>
      <c r="BD323" s="224">
        <f t="shared" si="225"/>
        <v>0</v>
      </c>
      <c r="BE323" s="224">
        <f t="shared" si="226"/>
        <v>-19.999999999999552</v>
      </c>
      <c r="BF323" s="224">
        <f t="shared" si="216"/>
        <v>99.999999999999716</v>
      </c>
      <c r="BG323" s="224">
        <f t="shared" si="203"/>
        <v>12.635787834687836</v>
      </c>
      <c r="BH323" s="182">
        <f t="shared" ref="BH323:BH385" si="227">STDEV(AG323:BF323)</f>
        <v>56.919267439594194</v>
      </c>
    </row>
    <row r="324" spans="1:60" ht="11.25" customHeight="1" x14ac:dyDescent="0.2">
      <c r="A324" s="147" t="s">
        <v>1920</v>
      </c>
      <c r="B324" s="119" t="s">
        <v>939</v>
      </c>
      <c r="C324" s="215">
        <v>1.43</v>
      </c>
      <c r="D324" s="216">
        <v>1.375</v>
      </c>
      <c r="E324" s="216">
        <v>1.2975000000000001</v>
      </c>
      <c r="F324" s="216">
        <v>1.29</v>
      </c>
      <c r="G324" s="216">
        <v>1.2849999999999999</v>
      </c>
      <c r="H324" s="216">
        <v>1.27</v>
      </c>
      <c r="I324" s="216">
        <v>1.2625</v>
      </c>
      <c r="J324" s="217">
        <v>1.2324999999999999</v>
      </c>
      <c r="K324" s="217">
        <v>1.2024999999999999</v>
      </c>
      <c r="L324" s="218">
        <v>1.17</v>
      </c>
      <c r="M324" s="218">
        <v>1.1299999999999999</v>
      </c>
      <c r="N324" s="218">
        <v>1.075</v>
      </c>
      <c r="O324" s="218">
        <v>1</v>
      </c>
      <c r="P324" s="219"/>
      <c r="Q324" s="218">
        <v>0.25</v>
      </c>
      <c r="R324" s="220">
        <v>0</v>
      </c>
      <c r="S324" s="219"/>
      <c r="T324" s="283">
        <v>0</v>
      </c>
      <c r="U324" s="283">
        <v>0</v>
      </c>
      <c r="V324" s="222">
        <v>0</v>
      </c>
      <c r="W324" s="222">
        <v>0</v>
      </c>
      <c r="X324" s="222">
        <v>0</v>
      </c>
      <c r="Y324" s="222">
        <v>0</v>
      </c>
      <c r="Z324" s="222">
        <v>0</v>
      </c>
      <c r="AA324" s="222">
        <v>0</v>
      </c>
      <c r="AB324" s="222">
        <v>0</v>
      </c>
      <c r="AC324" s="222">
        <v>0</v>
      </c>
      <c r="AD324" s="222">
        <v>0</v>
      </c>
      <c r="AE324" s="222">
        <v>0</v>
      </c>
      <c r="AF324" s="223">
        <f t="shared" si="199"/>
        <v>16.27</v>
      </c>
      <c r="AG324" s="224">
        <f t="shared" si="204"/>
        <v>4.0000000000000036</v>
      </c>
      <c r="AH324" s="224">
        <f t="shared" si="205"/>
        <v>5.9730250481695446</v>
      </c>
      <c r="AI324" s="224">
        <f t="shared" si="206"/>
        <v>0.58139534883721034</v>
      </c>
      <c r="AJ324" s="224">
        <f t="shared" si="207"/>
        <v>0.38910505836575737</v>
      </c>
      <c r="AK324" s="224">
        <f t="shared" si="208"/>
        <v>1.1811023622047223</v>
      </c>
      <c r="AL324" s="224">
        <f t="shared" si="209"/>
        <v>0.59405940594059459</v>
      </c>
      <c r="AM324" s="224">
        <f t="shared" si="210"/>
        <v>2.4340770791074995</v>
      </c>
      <c r="AN324" s="224">
        <f t="shared" si="211"/>
        <v>2.4948024948024949</v>
      </c>
      <c r="AO324" s="224">
        <f t="shared" si="212"/>
        <v>2.7777777777777679</v>
      </c>
      <c r="AP324" s="224">
        <f t="shared" si="213"/>
        <v>3.539823008849563</v>
      </c>
      <c r="AQ324" s="224">
        <f t="shared" si="215"/>
        <v>5.1162790697674376</v>
      </c>
      <c r="AR324" s="224">
        <f t="shared" si="214"/>
        <v>7.4999999999999956</v>
      </c>
      <c r="AS324" s="224">
        <f t="shared" si="200"/>
        <v>300</v>
      </c>
      <c r="AT324" s="224" t="str">
        <f t="shared" si="201"/>
        <v>n/a</v>
      </c>
      <c r="AU324" s="224" t="str">
        <f t="shared" si="202"/>
        <v>n/a</v>
      </c>
      <c r="AV324" s="224" t="str">
        <f t="shared" si="217"/>
        <v>n/a</v>
      </c>
      <c r="AW324" s="224" t="str">
        <f t="shared" si="218"/>
        <v>n/a</v>
      </c>
      <c r="AX324" s="224" t="str">
        <f t="shared" si="219"/>
        <v>n/a</v>
      </c>
      <c r="AY324" s="224" t="str">
        <f t="shared" si="220"/>
        <v>n/a</v>
      </c>
      <c r="AZ324" s="224" t="str">
        <f t="shared" si="221"/>
        <v>n/a</v>
      </c>
      <c r="BA324" s="224" t="str">
        <f t="shared" si="222"/>
        <v>n/a</v>
      </c>
      <c r="BB324" s="224" t="str">
        <f t="shared" si="223"/>
        <v>n/a</v>
      </c>
      <c r="BC324" s="224" t="str">
        <f t="shared" si="224"/>
        <v>n/a</v>
      </c>
      <c r="BD324" s="224" t="str">
        <f t="shared" si="225"/>
        <v>n/a</v>
      </c>
      <c r="BE324" s="224" t="str">
        <f t="shared" si="226"/>
        <v>n/a</v>
      </c>
      <c r="BF324" s="224" t="str">
        <f t="shared" si="216"/>
        <v>n/a</v>
      </c>
      <c r="BG324" s="224">
        <f t="shared" si="203"/>
        <v>25.890880511832506</v>
      </c>
      <c r="BH324" s="182">
        <f t="shared" si="227"/>
        <v>82.388483125995663</v>
      </c>
    </row>
    <row r="325" spans="1:60" ht="11.25" customHeight="1" x14ac:dyDescent="0.2">
      <c r="A325" s="114" t="s">
        <v>1921</v>
      </c>
      <c r="B325" s="97" t="s">
        <v>941</v>
      </c>
      <c r="C325" s="215">
        <v>1.04</v>
      </c>
      <c r="D325" s="216">
        <v>0.96</v>
      </c>
      <c r="E325" s="216">
        <v>0.92</v>
      </c>
      <c r="F325" s="216">
        <v>0.88</v>
      </c>
      <c r="G325" s="216">
        <v>0.84</v>
      </c>
      <c r="H325" s="216">
        <v>0.8</v>
      </c>
      <c r="I325" s="216">
        <v>0.72</v>
      </c>
      <c r="J325" s="217">
        <v>0.6</v>
      </c>
      <c r="K325" s="217">
        <v>0.42</v>
      </c>
      <c r="L325" s="216">
        <v>0.34</v>
      </c>
      <c r="M325" s="216">
        <v>0.26</v>
      </c>
      <c r="N325" s="216">
        <v>0.18</v>
      </c>
      <c r="O325" s="231">
        <v>0</v>
      </c>
      <c r="P325" s="226"/>
      <c r="Q325" s="231">
        <v>0</v>
      </c>
      <c r="R325" s="227">
        <v>0</v>
      </c>
      <c r="S325" s="226"/>
      <c r="T325" s="261">
        <v>0</v>
      </c>
      <c r="U325" s="261">
        <v>0.04</v>
      </c>
      <c r="V325" s="229">
        <v>0.34</v>
      </c>
      <c r="W325" s="202">
        <v>0.83</v>
      </c>
      <c r="X325" s="202">
        <v>0.76190999999999998</v>
      </c>
      <c r="Y325" s="202">
        <v>0.67989999999999995</v>
      </c>
      <c r="Z325" s="202">
        <v>0.58960999999999997</v>
      </c>
      <c r="AA325" s="202">
        <v>0.50800000000000001</v>
      </c>
      <c r="AB325" s="202">
        <v>0.37716</v>
      </c>
      <c r="AC325" s="202">
        <v>0.31398999999999999</v>
      </c>
      <c r="AD325" s="202">
        <v>0.28028999999999998</v>
      </c>
      <c r="AE325" s="202">
        <v>0.24875</v>
      </c>
      <c r="AF325" s="223">
        <f t="shared" si="199"/>
        <v>12.929609999999998</v>
      </c>
      <c r="AG325" s="224">
        <f t="shared" si="204"/>
        <v>8.3333333333333481</v>
      </c>
      <c r="AH325" s="224">
        <f t="shared" si="205"/>
        <v>4.3478260869565188</v>
      </c>
      <c r="AI325" s="224">
        <f t="shared" si="206"/>
        <v>4.5454545454545414</v>
      </c>
      <c r="AJ325" s="224">
        <f t="shared" si="207"/>
        <v>4.7619047619047672</v>
      </c>
      <c r="AK325" s="224">
        <f t="shared" si="208"/>
        <v>4.9999999999999822</v>
      </c>
      <c r="AL325" s="224">
        <f t="shared" si="209"/>
        <v>11.111111111111116</v>
      </c>
      <c r="AM325" s="224">
        <f t="shared" si="210"/>
        <v>19.999999999999996</v>
      </c>
      <c r="AN325" s="224">
        <f t="shared" si="211"/>
        <v>42.857142857142861</v>
      </c>
      <c r="AO325" s="224">
        <f t="shared" si="212"/>
        <v>23.529411764705866</v>
      </c>
      <c r="AP325" s="224">
        <f t="shared" si="213"/>
        <v>30.76923076923077</v>
      </c>
      <c r="AQ325" s="224">
        <f t="shared" si="215"/>
        <v>44.444444444444464</v>
      </c>
      <c r="AR325" s="224" t="str">
        <f t="shared" si="214"/>
        <v>n/a</v>
      </c>
      <c r="AS325" s="224" t="str">
        <f t="shared" si="200"/>
        <v>n/a</v>
      </c>
      <c r="AT325" s="224" t="str">
        <f t="shared" si="201"/>
        <v>n/a</v>
      </c>
      <c r="AU325" s="224" t="str">
        <f t="shared" si="202"/>
        <v>n/a</v>
      </c>
      <c r="AV325" s="224">
        <f t="shared" si="217"/>
        <v>-100</v>
      </c>
      <c r="AW325" s="224">
        <f t="shared" si="218"/>
        <v>-88.235294117647058</v>
      </c>
      <c r="AX325" s="224">
        <f t="shared" si="219"/>
        <v>-59.036144578313255</v>
      </c>
      <c r="AY325" s="224">
        <f t="shared" si="220"/>
        <v>8.9367510598364674</v>
      </c>
      <c r="AZ325" s="224">
        <f t="shared" si="221"/>
        <v>12.062067951169286</v>
      </c>
      <c r="BA325" s="224">
        <f t="shared" si="222"/>
        <v>15.31351232170417</v>
      </c>
      <c r="BB325" s="224">
        <f t="shared" si="223"/>
        <v>16.064960629921245</v>
      </c>
      <c r="BC325" s="224">
        <f t="shared" si="224"/>
        <v>34.690847385724901</v>
      </c>
      <c r="BD325" s="224">
        <f t="shared" si="225"/>
        <v>20.118475110672307</v>
      </c>
      <c r="BE325" s="224">
        <f t="shared" si="226"/>
        <v>12.023261621891624</v>
      </c>
      <c r="BF325" s="224">
        <f t="shared" si="216"/>
        <v>12.679396984924619</v>
      </c>
      <c r="BG325" s="224">
        <f t="shared" si="203"/>
        <v>3.8326224565531151</v>
      </c>
      <c r="BH325" s="182">
        <f t="shared" si="227"/>
        <v>37.525622311208977</v>
      </c>
    </row>
    <row r="326" spans="1:60" ht="11.25" customHeight="1" x14ac:dyDescent="0.2">
      <c r="A326" s="97" t="s">
        <v>1922</v>
      </c>
      <c r="B326" s="97" t="s">
        <v>347</v>
      </c>
      <c r="C326" s="215">
        <v>6.71</v>
      </c>
      <c r="D326" s="216">
        <v>6.67</v>
      </c>
      <c r="E326" s="216">
        <v>6.63</v>
      </c>
      <c r="F326" s="216">
        <v>6.59</v>
      </c>
      <c r="G326" s="216">
        <v>6.55</v>
      </c>
      <c r="H326" s="216">
        <v>6.51</v>
      </c>
      <c r="I326" s="216">
        <v>6.43</v>
      </c>
      <c r="J326" s="217">
        <v>6.21</v>
      </c>
      <c r="K326" s="223">
        <v>5.9</v>
      </c>
      <c r="L326" s="216">
        <v>5.5</v>
      </c>
      <c r="M326" s="216">
        <v>5</v>
      </c>
      <c r="N326" s="216">
        <v>4.25</v>
      </c>
      <c r="O326" s="216">
        <v>3.7</v>
      </c>
      <c r="P326" s="226"/>
      <c r="Q326" s="216">
        <v>3.3</v>
      </c>
      <c r="R326" s="232">
        <v>2.9</v>
      </c>
      <c r="S326" s="226"/>
      <c r="T326" s="260">
        <v>2.5</v>
      </c>
      <c r="U326" s="260">
        <v>2.15</v>
      </c>
      <c r="V326" s="202">
        <v>1.9</v>
      </c>
      <c r="W326" s="202">
        <v>1.5</v>
      </c>
      <c r="X326" s="202">
        <v>1.1000000000000001</v>
      </c>
      <c r="Y326" s="202">
        <v>0.78</v>
      </c>
      <c r="Z326" s="202">
        <v>0.7</v>
      </c>
      <c r="AA326" s="202">
        <v>0.63</v>
      </c>
      <c r="AB326" s="202">
        <v>0.59</v>
      </c>
      <c r="AC326" s="202">
        <v>0.55000000000000004</v>
      </c>
      <c r="AD326" s="202">
        <v>0.51</v>
      </c>
      <c r="AE326" s="202">
        <v>0.47</v>
      </c>
      <c r="AF326" s="223">
        <f t="shared" si="199"/>
        <v>96.23</v>
      </c>
      <c r="AG326" s="224">
        <f t="shared" si="204"/>
        <v>0.59970014992503096</v>
      </c>
      <c r="AH326" s="224">
        <f t="shared" si="205"/>
        <v>0.60331825037707176</v>
      </c>
      <c r="AI326" s="224">
        <f t="shared" si="206"/>
        <v>0.60698027314112224</v>
      </c>
      <c r="AJ326" s="224">
        <f t="shared" si="207"/>
        <v>0.61068702290076882</v>
      </c>
      <c r="AK326" s="224">
        <f t="shared" si="208"/>
        <v>0.61443932411673341</v>
      </c>
      <c r="AL326" s="224">
        <f t="shared" si="209"/>
        <v>1.2441679626749691</v>
      </c>
      <c r="AM326" s="224">
        <f t="shared" si="210"/>
        <v>3.5426731078904927</v>
      </c>
      <c r="AN326" s="224">
        <f t="shared" si="211"/>
        <v>5.2542372881355881</v>
      </c>
      <c r="AO326" s="224">
        <f t="shared" si="212"/>
        <v>7.2727272727272751</v>
      </c>
      <c r="AP326" s="224">
        <f t="shared" si="213"/>
        <v>10.000000000000009</v>
      </c>
      <c r="AQ326" s="224">
        <f t="shared" si="215"/>
        <v>17.647058823529417</v>
      </c>
      <c r="AR326" s="224">
        <f t="shared" si="214"/>
        <v>14.864864864864868</v>
      </c>
      <c r="AS326" s="224">
        <f t="shared" si="200"/>
        <v>12.121212121212132</v>
      </c>
      <c r="AT326" s="224">
        <f t="shared" si="201"/>
        <v>13.793103448275868</v>
      </c>
      <c r="AU326" s="224">
        <f t="shared" si="202"/>
        <v>15.999999999999993</v>
      </c>
      <c r="AV326" s="224">
        <f t="shared" si="217"/>
        <v>16.279069767441868</v>
      </c>
      <c r="AW326" s="224">
        <f t="shared" si="218"/>
        <v>13.157894736842103</v>
      </c>
      <c r="AX326" s="224">
        <f t="shared" si="219"/>
        <v>26.666666666666661</v>
      </c>
      <c r="AY326" s="224">
        <f t="shared" si="220"/>
        <v>36.363636363636353</v>
      </c>
      <c r="AZ326" s="224">
        <f t="shared" si="221"/>
        <v>41.025641025641036</v>
      </c>
      <c r="BA326" s="224">
        <f t="shared" si="222"/>
        <v>11.428571428571432</v>
      </c>
      <c r="BB326" s="224">
        <f t="shared" si="223"/>
        <v>11.111111111111093</v>
      </c>
      <c r="BC326" s="224">
        <f t="shared" si="224"/>
        <v>6.7796610169491567</v>
      </c>
      <c r="BD326" s="224">
        <f t="shared" si="225"/>
        <v>7.2727272727272529</v>
      </c>
      <c r="BE326" s="224">
        <f t="shared" si="226"/>
        <v>7.8431372549019773</v>
      </c>
      <c r="BF326" s="224">
        <f t="shared" si="216"/>
        <v>8.5106382978723527</v>
      </c>
      <c r="BG326" s="224">
        <f t="shared" si="203"/>
        <v>11.20053557123587</v>
      </c>
      <c r="BH326" s="182">
        <f t="shared" si="227"/>
        <v>10.395735472864898</v>
      </c>
    </row>
    <row r="327" spans="1:60" ht="11.25" customHeight="1" x14ac:dyDescent="0.2">
      <c r="A327" s="97" t="s">
        <v>1923</v>
      </c>
      <c r="B327" s="97" t="s">
        <v>943</v>
      </c>
      <c r="C327" s="215">
        <v>1.4</v>
      </c>
      <c r="D327" s="216">
        <v>1.32</v>
      </c>
      <c r="E327" s="216">
        <v>1.26</v>
      </c>
      <c r="F327" s="216">
        <v>1.2</v>
      </c>
      <c r="G327" s="216">
        <v>1.1499999999999999</v>
      </c>
      <c r="H327" s="216">
        <v>1.1000000000000001</v>
      </c>
      <c r="I327" s="216">
        <v>1.05</v>
      </c>
      <c r="J327" s="217">
        <v>0.75</v>
      </c>
      <c r="K327" s="223">
        <v>0.66</v>
      </c>
      <c r="L327" s="216">
        <v>0.59</v>
      </c>
      <c r="M327" s="216">
        <v>0.57999999999999996</v>
      </c>
      <c r="N327" s="216">
        <v>0.52</v>
      </c>
      <c r="O327" s="216">
        <v>0.43</v>
      </c>
      <c r="P327" s="226"/>
      <c r="Q327" s="216">
        <v>0.4</v>
      </c>
      <c r="R327" s="227">
        <v>0.38</v>
      </c>
      <c r="S327" s="226"/>
      <c r="T327" s="260">
        <v>0.36</v>
      </c>
      <c r="U327" s="261">
        <v>0.34</v>
      </c>
      <c r="V327" s="229">
        <v>0.66</v>
      </c>
      <c r="W327" s="202">
        <v>0.64817999999999998</v>
      </c>
      <c r="X327" s="202">
        <v>0.63636000000000004</v>
      </c>
      <c r="Y327" s="202">
        <v>0.60909000000000002</v>
      </c>
      <c r="Z327" s="229">
        <v>0.58182</v>
      </c>
      <c r="AA327" s="202">
        <v>0.49106</v>
      </c>
      <c r="AB327" s="202">
        <v>0.32117000000000001</v>
      </c>
      <c r="AC327" s="229">
        <v>0.2979</v>
      </c>
      <c r="AD327" s="202">
        <v>0.29193999999999998</v>
      </c>
      <c r="AE327" s="202">
        <v>0.17634</v>
      </c>
      <c r="AF327" s="223">
        <f t="shared" ref="AF327:AF390" si="228">SUM(C327:AE327)</f>
        <v>18.203859999999999</v>
      </c>
      <c r="AG327" s="224">
        <f t="shared" si="204"/>
        <v>6.0606060606060552</v>
      </c>
      <c r="AH327" s="224">
        <f t="shared" si="205"/>
        <v>4.7619047619047672</v>
      </c>
      <c r="AI327" s="224">
        <f t="shared" si="206"/>
        <v>5.0000000000000044</v>
      </c>
      <c r="AJ327" s="224">
        <f t="shared" si="207"/>
        <v>4.3478260869565188</v>
      </c>
      <c r="AK327" s="224">
        <f t="shared" si="208"/>
        <v>4.5454545454545192</v>
      </c>
      <c r="AL327" s="224">
        <f t="shared" si="209"/>
        <v>4.7619047619047672</v>
      </c>
      <c r="AM327" s="224">
        <f t="shared" si="210"/>
        <v>40.000000000000014</v>
      </c>
      <c r="AN327" s="224">
        <f t="shared" si="211"/>
        <v>13.636363636363624</v>
      </c>
      <c r="AO327" s="224">
        <f t="shared" si="212"/>
        <v>11.86440677966103</v>
      </c>
      <c r="AP327" s="224">
        <f t="shared" si="213"/>
        <v>1.7241379310344751</v>
      </c>
      <c r="AQ327" s="224">
        <f t="shared" si="215"/>
        <v>11.538461538461519</v>
      </c>
      <c r="AR327" s="224">
        <f t="shared" si="214"/>
        <v>20.930232558139551</v>
      </c>
      <c r="AS327" s="224">
        <f t="shared" ref="AS327:AS391" si="229">IF(ISERROR((O327/Q327-1)*100),"n/a",(O327/Q327-1)*100)</f>
        <v>7.4999999999999956</v>
      </c>
      <c r="AT327" s="224">
        <f t="shared" ref="AT327:AT391" si="230">IF(ISERROR((Q327/R327-1)*100),"n/a",(Q327/R327-1)*100)</f>
        <v>5.2631578947368363</v>
      </c>
      <c r="AU327" s="224">
        <f t="shared" ref="AU327:AU391" si="231">IF(ISERROR((R327/T327-1)*100),"n/a",(R327/T327-1)*100)</f>
        <v>5.555555555555558</v>
      </c>
      <c r="AV327" s="224">
        <f t="shared" si="217"/>
        <v>5.8823529411764497</v>
      </c>
      <c r="AW327" s="224">
        <f t="shared" si="218"/>
        <v>-48.484848484848484</v>
      </c>
      <c r="AX327" s="224">
        <f t="shared" si="219"/>
        <v>1.8235675275386498</v>
      </c>
      <c r="AY327" s="224">
        <f t="shared" si="220"/>
        <v>1.8574391853667604</v>
      </c>
      <c r="AZ327" s="224">
        <f t="shared" si="221"/>
        <v>4.4771708614490535</v>
      </c>
      <c r="BA327" s="224">
        <f t="shared" si="222"/>
        <v>4.6870166030731131</v>
      </c>
      <c r="BB327" s="224">
        <f t="shared" si="223"/>
        <v>18.482466501038573</v>
      </c>
      <c r="BC327" s="224">
        <f t="shared" si="224"/>
        <v>52.897219541053019</v>
      </c>
      <c r="BD327" s="224">
        <f t="shared" si="225"/>
        <v>7.8113460892917042</v>
      </c>
      <c r="BE327" s="224">
        <f t="shared" si="226"/>
        <v>2.0415153798725827</v>
      </c>
      <c r="BF327" s="224">
        <f t="shared" si="216"/>
        <v>65.555177498015183</v>
      </c>
      <c r="BG327" s="224">
        <f t="shared" ref="BG327:BG390" si="232">AVERAGE(AG327:BF327)</f>
        <v>10.173862913607921</v>
      </c>
      <c r="BH327" s="182">
        <f t="shared" si="227"/>
        <v>20.007718882789728</v>
      </c>
    </row>
    <row r="328" spans="1:60" ht="12" customHeight="1" x14ac:dyDescent="0.2">
      <c r="A328" s="234" t="s">
        <v>1924</v>
      </c>
      <c r="B328" s="240" t="s">
        <v>946</v>
      </c>
      <c r="C328" s="215">
        <v>1.92</v>
      </c>
      <c r="D328" s="216">
        <v>1.8</v>
      </c>
      <c r="E328" s="216">
        <v>1.68</v>
      </c>
      <c r="F328" s="216">
        <v>1.52</v>
      </c>
      <c r="G328" s="216">
        <v>1.32</v>
      </c>
      <c r="H328" s="216">
        <v>1.2</v>
      </c>
      <c r="I328" s="216">
        <v>1.1000000000000001</v>
      </c>
      <c r="J328" s="217">
        <v>0.96</v>
      </c>
      <c r="K328" s="235">
        <v>0.8</v>
      </c>
      <c r="L328" s="216">
        <v>0.68</v>
      </c>
      <c r="M328" s="216">
        <v>0.57999999999999996</v>
      </c>
      <c r="N328" s="231">
        <v>0.52</v>
      </c>
      <c r="O328" s="216">
        <v>0.13</v>
      </c>
      <c r="P328" s="226"/>
      <c r="Q328" s="231">
        <v>0</v>
      </c>
      <c r="R328" s="227">
        <v>0</v>
      </c>
      <c r="S328" s="226"/>
      <c r="T328" s="261">
        <v>0</v>
      </c>
      <c r="U328" s="261">
        <v>0</v>
      </c>
      <c r="V328" s="229">
        <v>0</v>
      </c>
      <c r="W328" s="229">
        <v>0</v>
      </c>
      <c r="X328" s="229">
        <v>0</v>
      </c>
      <c r="Y328" s="229">
        <v>0</v>
      </c>
      <c r="Z328" s="229">
        <v>0</v>
      </c>
      <c r="AA328" s="229">
        <v>0</v>
      </c>
      <c r="AB328" s="229">
        <v>0</v>
      </c>
      <c r="AC328" s="229">
        <v>0</v>
      </c>
      <c r="AD328" s="229">
        <v>0</v>
      </c>
      <c r="AE328" s="229">
        <v>0</v>
      </c>
      <c r="AF328" s="223">
        <f t="shared" si="228"/>
        <v>14.21</v>
      </c>
      <c r="AG328" s="224">
        <f t="shared" si="204"/>
        <v>6.6666666666666652</v>
      </c>
      <c r="AH328" s="224">
        <f t="shared" si="205"/>
        <v>7.1428571428571397</v>
      </c>
      <c r="AI328" s="224">
        <f t="shared" si="206"/>
        <v>10.526315789473673</v>
      </c>
      <c r="AJ328" s="224">
        <f t="shared" si="207"/>
        <v>15.151515151515138</v>
      </c>
      <c r="AK328" s="224">
        <f t="shared" si="208"/>
        <v>10.000000000000009</v>
      </c>
      <c r="AL328" s="224">
        <f t="shared" si="209"/>
        <v>9.0909090909090828</v>
      </c>
      <c r="AM328" s="224">
        <f t="shared" si="210"/>
        <v>14.583333333333348</v>
      </c>
      <c r="AN328" s="224">
        <f t="shared" si="211"/>
        <v>19.999999999999996</v>
      </c>
      <c r="AO328" s="224">
        <f t="shared" si="212"/>
        <v>17.647058823529417</v>
      </c>
      <c r="AP328" s="224">
        <f t="shared" si="213"/>
        <v>17.24137931034484</v>
      </c>
      <c r="AQ328" s="224">
        <f t="shared" si="215"/>
        <v>11.538461538461519</v>
      </c>
      <c r="AR328" s="224">
        <f t="shared" si="214"/>
        <v>300</v>
      </c>
      <c r="AS328" s="224" t="str">
        <f t="shared" si="229"/>
        <v>n/a</v>
      </c>
      <c r="AT328" s="224" t="str">
        <f t="shared" si="230"/>
        <v>n/a</v>
      </c>
      <c r="AU328" s="224" t="str">
        <f t="shared" si="231"/>
        <v>n/a</v>
      </c>
      <c r="AV328" s="224" t="str">
        <f t="shared" si="217"/>
        <v>n/a</v>
      </c>
      <c r="AW328" s="224" t="str">
        <f t="shared" si="218"/>
        <v>n/a</v>
      </c>
      <c r="AX328" s="224" t="str">
        <f t="shared" si="219"/>
        <v>n/a</v>
      </c>
      <c r="AY328" s="224" t="str">
        <f t="shared" si="220"/>
        <v>n/a</v>
      </c>
      <c r="AZ328" s="224" t="str">
        <f t="shared" si="221"/>
        <v>n/a</v>
      </c>
      <c r="BA328" s="224" t="str">
        <f t="shared" si="222"/>
        <v>n/a</v>
      </c>
      <c r="BB328" s="224" t="str">
        <f t="shared" si="223"/>
        <v>n/a</v>
      </c>
      <c r="BC328" s="224" t="str">
        <f t="shared" si="224"/>
        <v>n/a</v>
      </c>
      <c r="BD328" s="224" t="str">
        <f t="shared" si="225"/>
        <v>n/a</v>
      </c>
      <c r="BE328" s="224" t="str">
        <f t="shared" si="226"/>
        <v>n/a</v>
      </c>
      <c r="BF328" s="224" t="str">
        <f t="shared" si="216"/>
        <v>n/a</v>
      </c>
      <c r="BG328" s="224">
        <f t="shared" si="232"/>
        <v>36.632374737257571</v>
      </c>
      <c r="BH328" s="182">
        <f t="shared" si="227"/>
        <v>83.049713600804822</v>
      </c>
    </row>
    <row r="329" spans="1:60" ht="11.25" customHeight="1" x14ac:dyDescent="0.2">
      <c r="A329" s="114" t="s">
        <v>1925</v>
      </c>
      <c r="B329" s="97" t="s">
        <v>948</v>
      </c>
      <c r="C329" s="215">
        <v>3.46</v>
      </c>
      <c r="D329" s="216">
        <v>3.35</v>
      </c>
      <c r="E329" s="216">
        <v>3.2</v>
      </c>
      <c r="F329" s="216">
        <v>3.04</v>
      </c>
      <c r="G329" s="216">
        <v>2.88</v>
      </c>
      <c r="H329" s="216">
        <v>2.72</v>
      </c>
      <c r="I329" s="216">
        <v>2.56</v>
      </c>
      <c r="J329" s="217">
        <v>2.4</v>
      </c>
      <c r="K329" s="217">
        <v>2.2400000000000002</v>
      </c>
      <c r="L329" s="216">
        <v>2.08</v>
      </c>
      <c r="M329" s="216">
        <v>1.92</v>
      </c>
      <c r="N329" s="216">
        <v>1.76</v>
      </c>
      <c r="O329" s="216">
        <v>1.57</v>
      </c>
      <c r="P329" s="226"/>
      <c r="Q329" s="216">
        <v>1.37</v>
      </c>
      <c r="R329" s="227">
        <v>1.2</v>
      </c>
      <c r="S329" s="226"/>
      <c r="T329" s="266">
        <v>1.2</v>
      </c>
      <c r="U329" s="261">
        <v>1.2</v>
      </c>
      <c r="V329" s="229">
        <v>1.2</v>
      </c>
      <c r="W329" s="229">
        <v>1.2</v>
      </c>
      <c r="X329" s="229">
        <v>1.2</v>
      </c>
      <c r="Y329" s="229">
        <v>1.2</v>
      </c>
      <c r="Z329" s="229">
        <v>1.2</v>
      </c>
      <c r="AA329" s="229">
        <v>1.6950000000000001</v>
      </c>
      <c r="AB329" s="229">
        <v>1.86</v>
      </c>
      <c r="AC329" s="229">
        <v>1.86</v>
      </c>
      <c r="AD329" s="229">
        <v>1.86</v>
      </c>
      <c r="AE329" s="229">
        <v>1.86</v>
      </c>
      <c r="AF329" s="223">
        <f t="shared" si="228"/>
        <v>53.285000000000011</v>
      </c>
      <c r="AG329" s="224">
        <f t="shared" si="204"/>
        <v>3.2835820895522394</v>
      </c>
      <c r="AH329" s="224">
        <f t="shared" si="205"/>
        <v>4.6875</v>
      </c>
      <c r="AI329" s="224">
        <f t="shared" si="206"/>
        <v>5.2631578947368363</v>
      </c>
      <c r="AJ329" s="224">
        <f t="shared" si="207"/>
        <v>5.555555555555558</v>
      </c>
      <c r="AK329" s="224">
        <f t="shared" si="208"/>
        <v>5.8823529411764497</v>
      </c>
      <c r="AL329" s="224">
        <f t="shared" si="209"/>
        <v>6.25</v>
      </c>
      <c r="AM329" s="224">
        <f t="shared" si="210"/>
        <v>6.6666666666666652</v>
      </c>
      <c r="AN329" s="224">
        <f t="shared" si="211"/>
        <v>7.1428571428571397</v>
      </c>
      <c r="AO329" s="224">
        <f t="shared" si="212"/>
        <v>7.6923076923077094</v>
      </c>
      <c r="AP329" s="224">
        <f t="shared" si="213"/>
        <v>8.3333333333333481</v>
      </c>
      <c r="AQ329" s="224">
        <f t="shared" si="215"/>
        <v>9.0909090909090828</v>
      </c>
      <c r="AR329" s="224">
        <f t="shared" si="214"/>
        <v>12.101910828025474</v>
      </c>
      <c r="AS329" s="224">
        <f t="shared" si="229"/>
        <v>14.598540145985407</v>
      </c>
      <c r="AT329" s="224">
        <f t="shared" si="230"/>
        <v>14.166666666666682</v>
      </c>
      <c r="AU329" s="224">
        <f t="shared" si="231"/>
        <v>0</v>
      </c>
      <c r="AV329" s="224">
        <f t="shared" si="217"/>
        <v>0</v>
      </c>
      <c r="AW329" s="224">
        <f t="shared" si="218"/>
        <v>0</v>
      </c>
      <c r="AX329" s="224">
        <f t="shared" si="219"/>
        <v>0</v>
      </c>
      <c r="AY329" s="224">
        <f t="shared" si="220"/>
        <v>0</v>
      </c>
      <c r="AZ329" s="224">
        <f t="shared" si="221"/>
        <v>0</v>
      </c>
      <c r="BA329" s="224">
        <f t="shared" si="222"/>
        <v>0</v>
      </c>
      <c r="BB329" s="224">
        <f t="shared" si="223"/>
        <v>-29.20353982300885</v>
      </c>
      <c r="BC329" s="224">
        <f t="shared" si="224"/>
        <v>-8.8709677419354875</v>
      </c>
      <c r="BD329" s="224">
        <f t="shared" si="225"/>
        <v>0</v>
      </c>
      <c r="BE329" s="224">
        <f t="shared" si="226"/>
        <v>0</v>
      </c>
      <c r="BF329" s="224">
        <f t="shared" si="216"/>
        <v>0</v>
      </c>
      <c r="BG329" s="224">
        <f t="shared" si="232"/>
        <v>2.7938781724164707</v>
      </c>
      <c r="BH329" s="182">
        <f t="shared" si="227"/>
        <v>8.3918268098289914</v>
      </c>
    </row>
    <row r="330" spans="1:60" ht="11.25" customHeight="1" x14ac:dyDescent="0.2">
      <c r="A330" s="97" t="s">
        <v>1926</v>
      </c>
      <c r="B330" s="97" t="s">
        <v>950</v>
      </c>
      <c r="C330" s="215">
        <v>2.82</v>
      </c>
      <c r="D330" s="216">
        <v>2.71</v>
      </c>
      <c r="E330" s="216">
        <v>2.52</v>
      </c>
      <c r="F330" s="216">
        <v>2.34</v>
      </c>
      <c r="G330" s="216">
        <v>2.12</v>
      </c>
      <c r="H330" s="216">
        <v>2</v>
      </c>
      <c r="I330" s="216">
        <v>1.93</v>
      </c>
      <c r="J330" s="217">
        <v>1.66</v>
      </c>
      <c r="K330" s="217">
        <v>1.45</v>
      </c>
      <c r="L330" s="216">
        <v>1.34</v>
      </c>
      <c r="M330" s="216">
        <v>1.24</v>
      </c>
      <c r="N330" s="216">
        <v>1.07</v>
      </c>
      <c r="O330" s="216">
        <v>0.89</v>
      </c>
      <c r="P330" s="226"/>
      <c r="Q330" s="216">
        <v>0.77</v>
      </c>
      <c r="R330" s="232">
        <v>0.66</v>
      </c>
      <c r="S330" s="226"/>
      <c r="T330" s="260">
        <v>0.56999999999999995</v>
      </c>
      <c r="U330" s="261">
        <v>0.48</v>
      </c>
      <c r="V330" s="229">
        <v>0.48</v>
      </c>
      <c r="W330" s="202">
        <v>0.46</v>
      </c>
      <c r="X330" s="202">
        <v>0.38</v>
      </c>
      <c r="Y330" s="229">
        <v>0.32</v>
      </c>
      <c r="Z330" s="202">
        <v>0.28222000000000003</v>
      </c>
      <c r="AA330" s="229">
        <v>0.24887999999999999</v>
      </c>
      <c r="AB330" s="229">
        <v>0.24887999999999999</v>
      </c>
      <c r="AC330" s="229">
        <v>0.24887999999999999</v>
      </c>
      <c r="AD330" s="229">
        <v>0.24887999999999999</v>
      </c>
      <c r="AE330" s="202">
        <v>0.24887999999999999</v>
      </c>
      <c r="AF330" s="223">
        <f t="shared" si="228"/>
        <v>29.736619999999995</v>
      </c>
      <c r="AG330" s="224">
        <f t="shared" si="204"/>
        <v>4.0590405904058935</v>
      </c>
      <c r="AH330" s="224">
        <f t="shared" si="205"/>
        <v>7.5396825396825351</v>
      </c>
      <c r="AI330" s="224">
        <f t="shared" si="206"/>
        <v>7.6923076923077094</v>
      </c>
      <c r="AJ330" s="224">
        <f t="shared" si="207"/>
        <v>10.377358490566024</v>
      </c>
      <c r="AK330" s="224">
        <f t="shared" si="208"/>
        <v>6.0000000000000053</v>
      </c>
      <c r="AL330" s="224">
        <f t="shared" si="209"/>
        <v>3.62694300518136</v>
      </c>
      <c r="AM330" s="224">
        <f t="shared" si="210"/>
        <v>16.265060240963859</v>
      </c>
      <c r="AN330" s="224">
        <f t="shared" si="211"/>
        <v>14.482758620689662</v>
      </c>
      <c r="AO330" s="224">
        <f t="shared" si="212"/>
        <v>8.2089552238805865</v>
      </c>
      <c r="AP330" s="224">
        <f t="shared" si="213"/>
        <v>8.064516129032274</v>
      </c>
      <c r="AQ330" s="224">
        <f t="shared" si="215"/>
        <v>15.887850467289709</v>
      </c>
      <c r="AR330" s="224">
        <f t="shared" si="214"/>
        <v>20.2247191011236</v>
      </c>
      <c r="AS330" s="224">
        <f t="shared" si="229"/>
        <v>15.58441558441559</v>
      </c>
      <c r="AT330" s="224">
        <f t="shared" si="230"/>
        <v>16.666666666666675</v>
      </c>
      <c r="AU330" s="224">
        <f t="shared" si="231"/>
        <v>15.789473684210531</v>
      </c>
      <c r="AV330" s="224">
        <f t="shared" si="217"/>
        <v>18.75</v>
      </c>
      <c r="AW330" s="224">
        <f t="shared" si="218"/>
        <v>0</v>
      </c>
      <c r="AX330" s="224">
        <f t="shared" si="219"/>
        <v>4.3478260869565188</v>
      </c>
      <c r="AY330" s="224">
        <f t="shared" si="220"/>
        <v>21.052631578947366</v>
      </c>
      <c r="AZ330" s="224">
        <f t="shared" si="221"/>
        <v>18.75</v>
      </c>
      <c r="BA330" s="224">
        <f t="shared" si="222"/>
        <v>13.38671958046913</v>
      </c>
      <c r="BB330" s="224">
        <f t="shared" si="223"/>
        <v>13.396014143362267</v>
      </c>
      <c r="BC330" s="224">
        <f t="shared" si="224"/>
        <v>0</v>
      </c>
      <c r="BD330" s="224">
        <f t="shared" si="225"/>
        <v>0</v>
      </c>
      <c r="BE330" s="224">
        <f t="shared" si="226"/>
        <v>0</v>
      </c>
      <c r="BF330" s="224">
        <f t="shared" si="216"/>
        <v>0</v>
      </c>
      <c r="BG330" s="224">
        <f t="shared" si="232"/>
        <v>10.005882285621205</v>
      </c>
      <c r="BH330" s="182">
        <f t="shared" si="227"/>
        <v>7.0663323759990488</v>
      </c>
    </row>
    <row r="331" spans="1:60" ht="11.25" customHeight="1" x14ac:dyDescent="0.2">
      <c r="A331" s="265" t="s">
        <v>1511</v>
      </c>
      <c r="B331" s="97" t="s">
        <v>1512</v>
      </c>
      <c r="C331" s="215">
        <v>7.6</v>
      </c>
      <c r="D331" s="216">
        <v>7.44</v>
      </c>
      <c r="E331" s="216">
        <v>7.2</v>
      </c>
      <c r="F331" s="216">
        <v>6.8</v>
      </c>
      <c r="G331" s="216">
        <v>5.46</v>
      </c>
      <c r="H331" s="216">
        <v>4.2300000000000004</v>
      </c>
      <c r="I331" s="216">
        <v>2.1800000000000002</v>
      </c>
      <c r="J331" s="217">
        <v>1.1000000000000001</v>
      </c>
      <c r="K331" s="217">
        <v>0.3</v>
      </c>
      <c r="L331" s="259">
        <v>0</v>
      </c>
      <c r="M331" s="259">
        <v>0</v>
      </c>
      <c r="N331" s="259">
        <v>0</v>
      </c>
      <c r="O331" s="259">
        <v>0</v>
      </c>
      <c r="P331" s="276"/>
      <c r="Q331" s="259">
        <v>0</v>
      </c>
      <c r="R331" s="250">
        <v>0</v>
      </c>
      <c r="S331" s="275"/>
      <c r="T331" s="280">
        <v>0</v>
      </c>
      <c r="U331" s="280">
        <v>0</v>
      </c>
      <c r="V331" s="245">
        <v>0</v>
      </c>
      <c r="W331" s="245">
        <v>0</v>
      </c>
      <c r="X331" s="245">
        <v>0</v>
      </c>
      <c r="Y331" s="245">
        <v>0</v>
      </c>
      <c r="Z331" s="245">
        <v>0</v>
      </c>
      <c r="AA331" s="245">
        <v>0</v>
      </c>
      <c r="AB331" s="245">
        <v>0</v>
      </c>
      <c r="AC331" s="245">
        <v>0</v>
      </c>
      <c r="AD331" s="245">
        <v>0</v>
      </c>
      <c r="AE331" s="245">
        <v>0</v>
      </c>
      <c r="AF331" s="223">
        <f t="shared" si="228"/>
        <v>42.31</v>
      </c>
      <c r="AG331" s="224">
        <f t="shared" si="204"/>
        <v>2.1505376344086002</v>
      </c>
      <c r="AH331" s="224">
        <f t="shared" si="205"/>
        <v>3.3333333333333437</v>
      </c>
      <c r="AI331" s="224">
        <f t="shared" si="206"/>
        <v>5.8823529411764719</v>
      </c>
      <c r="AJ331" s="224">
        <f t="shared" si="207"/>
        <v>24.542124542124544</v>
      </c>
      <c r="AK331" s="224">
        <f t="shared" si="208"/>
        <v>29.078014184397148</v>
      </c>
      <c r="AL331" s="224">
        <f t="shared" si="209"/>
        <v>94.036697247706428</v>
      </c>
      <c r="AM331" s="224">
        <f t="shared" si="210"/>
        <v>98.181818181818173</v>
      </c>
      <c r="AN331" s="224">
        <f t="shared" si="211"/>
        <v>266.66666666666669</v>
      </c>
      <c r="AO331" s="224" t="str">
        <f t="shared" si="212"/>
        <v>n/a</v>
      </c>
      <c r="AP331" s="224" t="str">
        <f t="shared" si="213"/>
        <v>n/a</v>
      </c>
      <c r="AQ331" s="224" t="str">
        <f t="shared" si="215"/>
        <v>n/a</v>
      </c>
      <c r="AR331" s="224" t="str">
        <f t="shared" si="214"/>
        <v>n/a</v>
      </c>
      <c r="AS331" s="224" t="str">
        <f t="shared" si="229"/>
        <v>n/a</v>
      </c>
      <c r="AT331" s="224" t="str">
        <f t="shared" si="230"/>
        <v>n/a</v>
      </c>
      <c r="AU331" s="224" t="str">
        <f t="shared" si="231"/>
        <v>n/a</v>
      </c>
      <c r="AV331" s="224" t="str">
        <f t="shared" si="217"/>
        <v>n/a</v>
      </c>
      <c r="AW331" s="224" t="str">
        <f t="shared" si="218"/>
        <v>n/a</v>
      </c>
      <c r="AX331" s="224" t="str">
        <f t="shared" si="219"/>
        <v>n/a</v>
      </c>
      <c r="AY331" s="224" t="str">
        <f t="shared" si="220"/>
        <v>n/a</v>
      </c>
      <c r="AZ331" s="224" t="str">
        <f t="shared" si="221"/>
        <v>n/a</v>
      </c>
      <c r="BA331" s="224" t="str">
        <f t="shared" si="222"/>
        <v>n/a</v>
      </c>
      <c r="BB331" s="224" t="str">
        <f t="shared" si="223"/>
        <v>n/a</v>
      </c>
      <c r="BC331" s="224" t="str">
        <f t="shared" si="224"/>
        <v>n/a</v>
      </c>
      <c r="BD331" s="224" t="str">
        <f t="shared" si="225"/>
        <v>n/a</v>
      </c>
      <c r="BE331" s="224" t="str">
        <f t="shared" si="226"/>
        <v>n/a</v>
      </c>
      <c r="BF331" s="224" t="str">
        <f t="shared" si="216"/>
        <v>n/a</v>
      </c>
      <c r="BG331" s="224">
        <f t="shared" si="232"/>
        <v>65.483943091453924</v>
      </c>
      <c r="BH331" s="182">
        <f t="shared" si="227"/>
        <v>90.068776359845586</v>
      </c>
    </row>
    <row r="332" spans="1:60" ht="11.25" customHeight="1" x14ac:dyDescent="0.2">
      <c r="A332" s="147" t="s">
        <v>1927</v>
      </c>
      <c r="B332" s="119" t="s">
        <v>952</v>
      </c>
      <c r="C332" s="215">
        <v>2.34</v>
      </c>
      <c r="D332" s="216">
        <v>2.2599999999999998</v>
      </c>
      <c r="E332" s="216">
        <v>2.2000000000000002</v>
      </c>
      <c r="F332" s="216">
        <v>2.0099999999999998</v>
      </c>
      <c r="G332" s="216">
        <v>1.9</v>
      </c>
      <c r="H332" s="216">
        <v>1.82</v>
      </c>
      <c r="I332" s="216">
        <v>1.7</v>
      </c>
      <c r="J332" s="217">
        <v>1.46</v>
      </c>
      <c r="K332" s="230">
        <v>1.25</v>
      </c>
      <c r="L332" s="216">
        <v>1.1299999999999999</v>
      </c>
      <c r="M332" s="216">
        <v>1.02</v>
      </c>
      <c r="N332" s="216">
        <v>0.94</v>
      </c>
      <c r="O332" s="216">
        <v>0.87</v>
      </c>
      <c r="P332" s="226"/>
      <c r="Q332" s="216">
        <v>0.82</v>
      </c>
      <c r="R332" s="232">
        <v>0.75</v>
      </c>
      <c r="S332" s="226"/>
      <c r="T332" s="261">
        <v>0.72</v>
      </c>
      <c r="U332" s="260">
        <v>0.72</v>
      </c>
      <c r="V332" s="202">
        <v>0.71</v>
      </c>
      <c r="W332" s="202">
        <v>0.67</v>
      </c>
      <c r="X332" s="202">
        <v>0.63</v>
      </c>
      <c r="Y332" s="202">
        <v>0.59</v>
      </c>
      <c r="Z332" s="202">
        <v>0.55000000000000004</v>
      </c>
      <c r="AA332" s="202">
        <v>0.51</v>
      </c>
      <c r="AB332" s="202">
        <v>0.47</v>
      </c>
      <c r="AC332" s="202">
        <v>0.43</v>
      </c>
      <c r="AD332" s="229">
        <v>0.4</v>
      </c>
      <c r="AE332" s="229">
        <v>0.4</v>
      </c>
      <c r="AF332" s="223">
        <f t="shared" si="228"/>
        <v>29.269999999999996</v>
      </c>
      <c r="AG332" s="224">
        <f t="shared" si="204"/>
        <v>3.539823008849563</v>
      </c>
      <c r="AH332" s="224">
        <f t="shared" si="205"/>
        <v>2.7272727272727115</v>
      </c>
      <c r="AI332" s="224">
        <f t="shared" si="206"/>
        <v>9.4527363184079718</v>
      </c>
      <c r="AJ332" s="224">
        <f t="shared" si="207"/>
        <v>5.7894736842105221</v>
      </c>
      <c r="AK332" s="224">
        <f t="shared" si="208"/>
        <v>4.39560439560438</v>
      </c>
      <c r="AL332" s="224">
        <f t="shared" si="209"/>
        <v>7.0588235294117618</v>
      </c>
      <c r="AM332" s="224">
        <f t="shared" si="210"/>
        <v>16.43835616438356</v>
      </c>
      <c r="AN332" s="224">
        <f t="shared" si="211"/>
        <v>16.799999999999994</v>
      </c>
      <c r="AO332" s="224">
        <f t="shared" si="212"/>
        <v>10.619469026548689</v>
      </c>
      <c r="AP332" s="224">
        <f t="shared" si="213"/>
        <v>10.784313725490179</v>
      </c>
      <c r="AQ332" s="224">
        <f t="shared" si="215"/>
        <v>8.5106382978723527</v>
      </c>
      <c r="AR332" s="224">
        <f t="shared" si="214"/>
        <v>8.045977011494255</v>
      </c>
      <c r="AS332" s="224">
        <f t="shared" si="229"/>
        <v>6.0975609756097615</v>
      </c>
      <c r="AT332" s="224">
        <f t="shared" si="230"/>
        <v>9.3333333333333268</v>
      </c>
      <c r="AU332" s="224">
        <f t="shared" si="231"/>
        <v>4.1666666666666741</v>
      </c>
      <c r="AV332" s="224">
        <f t="shared" si="217"/>
        <v>0</v>
      </c>
      <c r="AW332" s="224">
        <f t="shared" si="218"/>
        <v>1.4084507042253502</v>
      </c>
      <c r="AX332" s="224">
        <f t="shared" si="219"/>
        <v>5.9701492537313383</v>
      </c>
      <c r="AY332" s="224">
        <f t="shared" si="220"/>
        <v>6.3492063492063489</v>
      </c>
      <c r="AZ332" s="224">
        <f t="shared" si="221"/>
        <v>6.7796610169491567</v>
      </c>
      <c r="BA332" s="224">
        <f t="shared" si="222"/>
        <v>7.2727272727272529</v>
      </c>
      <c r="BB332" s="224">
        <f t="shared" si="223"/>
        <v>7.8431372549019773</v>
      </c>
      <c r="BC332" s="224">
        <f t="shared" si="224"/>
        <v>8.5106382978723527</v>
      </c>
      <c r="BD332" s="224">
        <f t="shared" si="225"/>
        <v>9.302325581395344</v>
      </c>
      <c r="BE332" s="224">
        <f t="shared" si="226"/>
        <v>7.4999999999999956</v>
      </c>
      <c r="BF332" s="224">
        <f t="shared" si="216"/>
        <v>0</v>
      </c>
      <c r="BG332" s="224">
        <f t="shared" si="232"/>
        <v>7.1037055613909548</v>
      </c>
      <c r="BH332" s="182">
        <f t="shared" si="227"/>
        <v>4.0686114617488629</v>
      </c>
    </row>
    <row r="333" spans="1:60" ht="11.25" customHeight="1" x14ac:dyDescent="0.2">
      <c r="A333" s="114" t="s">
        <v>1928</v>
      </c>
      <c r="B333" s="97" t="s">
        <v>955</v>
      </c>
      <c r="C333" s="215">
        <v>3.22</v>
      </c>
      <c r="D333" s="216">
        <v>3.14</v>
      </c>
      <c r="E333" s="216">
        <v>2.91</v>
      </c>
      <c r="F333" s="216">
        <v>2.66</v>
      </c>
      <c r="G333" s="216">
        <v>2.57</v>
      </c>
      <c r="H333" s="216">
        <v>2.5299999999999998</v>
      </c>
      <c r="I333" s="216">
        <v>2.5049999999999999</v>
      </c>
      <c r="J333" s="217">
        <v>2.4249999999999998</v>
      </c>
      <c r="K333" s="235">
        <v>2.1</v>
      </c>
      <c r="L333" s="216">
        <v>1.85</v>
      </c>
      <c r="M333" s="216">
        <v>1.71</v>
      </c>
      <c r="N333" s="216">
        <v>1.68</v>
      </c>
      <c r="O333" s="216">
        <v>1.4</v>
      </c>
      <c r="P333" s="226"/>
      <c r="Q333" s="216">
        <v>0.86</v>
      </c>
      <c r="R333" s="232">
        <v>0.6</v>
      </c>
      <c r="S333" s="226"/>
      <c r="T333" s="261">
        <v>0.56000000000000005</v>
      </c>
      <c r="U333" s="260">
        <v>0.56000000000000005</v>
      </c>
      <c r="V333" s="202">
        <v>0.51</v>
      </c>
      <c r="W333" s="202">
        <v>0.38</v>
      </c>
      <c r="X333" s="202">
        <v>0.31</v>
      </c>
      <c r="Y333" s="202">
        <v>0.28000000000000003</v>
      </c>
      <c r="Z333" s="202">
        <v>0.24</v>
      </c>
      <c r="AA333" s="229">
        <v>0.2</v>
      </c>
      <c r="AB333" s="229">
        <v>0.2</v>
      </c>
      <c r="AC333" s="229">
        <v>0.2</v>
      </c>
      <c r="AD333" s="202">
        <v>0.2</v>
      </c>
      <c r="AE333" s="202">
        <v>0.17</v>
      </c>
      <c r="AF333" s="223">
        <f t="shared" si="228"/>
        <v>35.970000000000027</v>
      </c>
      <c r="AG333" s="224">
        <f t="shared" si="204"/>
        <v>2.5477707006369421</v>
      </c>
      <c r="AH333" s="224">
        <f t="shared" si="205"/>
        <v>7.9037800687285165</v>
      </c>
      <c r="AI333" s="224">
        <f t="shared" si="206"/>
        <v>9.3984962406014958</v>
      </c>
      <c r="AJ333" s="224">
        <f t="shared" si="207"/>
        <v>3.5019455252918386</v>
      </c>
      <c r="AK333" s="224">
        <f t="shared" si="208"/>
        <v>1.5810276679841806</v>
      </c>
      <c r="AL333" s="224">
        <f t="shared" si="209"/>
        <v>0.99800399201597223</v>
      </c>
      <c r="AM333" s="224">
        <f t="shared" si="210"/>
        <v>3.2989690721649589</v>
      </c>
      <c r="AN333" s="224">
        <f t="shared" si="211"/>
        <v>15.476190476190466</v>
      </c>
      <c r="AO333" s="224">
        <f t="shared" si="212"/>
        <v>13.513513513513509</v>
      </c>
      <c r="AP333" s="224">
        <f t="shared" si="213"/>
        <v>8.1871345029239873</v>
      </c>
      <c r="AQ333" s="224">
        <f t="shared" si="215"/>
        <v>1.7857142857142794</v>
      </c>
      <c r="AR333" s="224">
        <f t="shared" si="214"/>
        <v>19.999999999999996</v>
      </c>
      <c r="AS333" s="224">
        <f t="shared" si="229"/>
        <v>62.790697674418603</v>
      </c>
      <c r="AT333" s="224">
        <f t="shared" si="230"/>
        <v>43.333333333333336</v>
      </c>
      <c r="AU333" s="224">
        <f t="shared" si="231"/>
        <v>7.1428571428571397</v>
      </c>
      <c r="AV333" s="224">
        <f t="shared" si="217"/>
        <v>0</v>
      </c>
      <c r="AW333" s="224">
        <f t="shared" si="218"/>
        <v>9.8039215686274606</v>
      </c>
      <c r="AX333" s="224">
        <f t="shared" si="219"/>
        <v>34.210526315789465</v>
      </c>
      <c r="AY333" s="224">
        <f t="shared" si="220"/>
        <v>22.580645161290324</v>
      </c>
      <c r="AZ333" s="224">
        <f t="shared" si="221"/>
        <v>10.714285714285698</v>
      </c>
      <c r="BA333" s="224">
        <f t="shared" si="222"/>
        <v>16.666666666666675</v>
      </c>
      <c r="BB333" s="224">
        <f t="shared" si="223"/>
        <v>19.999999999999996</v>
      </c>
      <c r="BC333" s="224">
        <f t="shared" si="224"/>
        <v>0</v>
      </c>
      <c r="BD333" s="224">
        <f t="shared" si="225"/>
        <v>0</v>
      </c>
      <c r="BE333" s="224">
        <f t="shared" si="226"/>
        <v>0</v>
      </c>
      <c r="BF333" s="224">
        <f t="shared" si="216"/>
        <v>17.647058823529417</v>
      </c>
      <c r="BG333" s="224">
        <f t="shared" si="232"/>
        <v>12.810866863329393</v>
      </c>
      <c r="BH333" s="182">
        <f t="shared" si="227"/>
        <v>14.914461846555646</v>
      </c>
    </row>
    <row r="334" spans="1:60" ht="11.25" customHeight="1" x14ac:dyDescent="0.2">
      <c r="A334" s="119" t="s">
        <v>956</v>
      </c>
      <c r="B334" s="119" t="s">
        <v>957</v>
      </c>
      <c r="C334" s="215">
        <v>4.32</v>
      </c>
      <c r="D334" s="216">
        <v>3.74</v>
      </c>
      <c r="E334" s="216">
        <v>3.24</v>
      </c>
      <c r="F334" s="216">
        <v>2.82</v>
      </c>
      <c r="G334" s="216">
        <v>2.4500000000000002</v>
      </c>
      <c r="H334" s="216">
        <v>2.1800000000000002</v>
      </c>
      <c r="I334" s="216">
        <v>1.94</v>
      </c>
      <c r="J334" s="217">
        <v>1.64</v>
      </c>
      <c r="K334" s="217">
        <v>1.41</v>
      </c>
      <c r="L334" s="218">
        <v>1.24</v>
      </c>
      <c r="M334" s="218">
        <v>1.05</v>
      </c>
      <c r="N334" s="218">
        <v>0.82</v>
      </c>
      <c r="O334" s="218">
        <v>0.7</v>
      </c>
      <c r="P334" s="219"/>
      <c r="Q334" s="218">
        <v>0.62</v>
      </c>
      <c r="R334" s="246">
        <v>0.15</v>
      </c>
      <c r="S334" s="219"/>
      <c r="T334" s="283">
        <v>0</v>
      </c>
      <c r="U334" s="283">
        <v>0</v>
      </c>
      <c r="V334" s="222">
        <v>0</v>
      </c>
      <c r="W334" s="222">
        <v>0</v>
      </c>
      <c r="X334" s="222">
        <v>0</v>
      </c>
      <c r="Y334" s="222">
        <v>0</v>
      </c>
      <c r="Z334" s="222">
        <v>0</v>
      </c>
      <c r="AA334" s="222">
        <v>0</v>
      </c>
      <c r="AB334" s="222">
        <v>0</v>
      </c>
      <c r="AC334" s="222">
        <v>0</v>
      </c>
      <c r="AD334" s="222">
        <v>0</v>
      </c>
      <c r="AE334" s="222">
        <v>0</v>
      </c>
      <c r="AF334" s="223">
        <f t="shared" si="228"/>
        <v>28.32</v>
      </c>
      <c r="AG334" s="224">
        <f t="shared" si="204"/>
        <v>15.508021390374328</v>
      </c>
      <c r="AH334" s="224">
        <f t="shared" si="205"/>
        <v>15.432098765432102</v>
      </c>
      <c r="AI334" s="224">
        <f t="shared" si="206"/>
        <v>14.893617021276606</v>
      </c>
      <c r="AJ334" s="224">
        <f t="shared" si="207"/>
        <v>15.102040816326511</v>
      </c>
      <c r="AK334" s="224">
        <f t="shared" si="208"/>
        <v>12.385321100917434</v>
      </c>
      <c r="AL334" s="224">
        <f t="shared" si="209"/>
        <v>12.371134020618557</v>
      </c>
      <c r="AM334" s="224">
        <f t="shared" si="210"/>
        <v>18.292682926829261</v>
      </c>
      <c r="AN334" s="224">
        <f t="shared" si="211"/>
        <v>16.312056737588641</v>
      </c>
      <c r="AO334" s="224">
        <f t="shared" si="212"/>
        <v>13.709677419354826</v>
      </c>
      <c r="AP334" s="224">
        <f t="shared" si="213"/>
        <v>18.095238095238098</v>
      </c>
      <c r="AQ334" s="224">
        <f t="shared" si="215"/>
        <v>28.04878048780488</v>
      </c>
      <c r="AR334" s="224">
        <f t="shared" si="214"/>
        <v>17.142857142857149</v>
      </c>
      <c r="AS334" s="224">
        <f t="shared" si="229"/>
        <v>12.903225806451601</v>
      </c>
      <c r="AT334" s="224">
        <f t="shared" si="230"/>
        <v>313.33333333333337</v>
      </c>
      <c r="AU334" s="224" t="str">
        <f t="shared" si="231"/>
        <v>n/a</v>
      </c>
      <c r="AV334" s="224" t="str">
        <f t="shared" si="217"/>
        <v>n/a</v>
      </c>
      <c r="AW334" s="224" t="str">
        <f t="shared" si="218"/>
        <v>n/a</v>
      </c>
      <c r="AX334" s="224" t="str">
        <f t="shared" si="219"/>
        <v>n/a</v>
      </c>
      <c r="AY334" s="224" t="str">
        <f t="shared" si="220"/>
        <v>n/a</v>
      </c>
      <c r="AZ334" s="224" t="str">
        <f t="shared" si="221"/>
        <v>n/a</v>
      </c>
      <c r="BA334" s="224" t="str">
        <f t="shared" si="222"/>
        <v>n/a</v>
      </c>
      <c r="BB334" s="224" t="str">
        <f t="shared" si="223"/>
        <v>n/a</v>
      </c>
      <c r="BC334" s="224" t="str">
        <f t="shared" si="224"/>
        <v>n/a</v>
      </c>
      <c r="BD334" s="224" t="str">
        <f t="shared" si="225"/>
        <v>n/a</v>
      </c>
      <c r="BE334" s="224" t="str">
        <f t="shared" si="226"/>
        <v>n/a</v>
      </c>
      <c r="BF334" s="224" t="str">
        <f t="shared" si="216"/>
        <v>n/a</v>
      </c>
      <c r="BG334" s="224">
        <f t="shared" si="232"/>
        <v>37.395006076028814</v>
      </c>
      <c r="BH334" s="182">
        <f t="shared" si="227"/>
        <v>79.517076676120325</v>
      </c>
    </row>
    <row r="335" spans="1:60" ht="11.25" customHeight="1" x14ac:dyDescent="0.2">
      <c r="A335" s="265" t="s">
        <v>1513</v>
      </c>
      <c r="B335" s="97" t="s">
        <v>1514</v>
      </c>
      <c r="C335" s="215">
        <v>1.1599999999999999</v>
      </c>
      <c r="D335" s="216">
        <v>1.1200000000000001</v>
      </c>
      <c r="E335" s="216">
        <v>1.04</v>
      </c>
      <c r="F335" s="216">
        <v>0.88</v>
      </c>
      <c r="G335" s="216">
        <v>0.68</v>
      </c>
      <c r="H335" s="216">
        <v>0.6</v>
      </c>
      <c r="I335" s="216">
        <v>0.52</v>
      </c>
      <c r="J335" s="217">
        <v>0.44</v>
      </c>
      <c r="K335" s="223">
        <v>0.22</v>
      </c>
      <c r="L335" s="231">
        <v>0</v>
      </c>
      <c r="M335" s="231">
        <v>0</v>
      </c>
      <c r="N335" s="231">
        <v>0</v>
      </c>
      <c r="O335" s="231">
        <v>0</v>
      </c>
      <c r="P335" s="237"/>
      <c r="Q335" s="231">
        <v>0</v>
      </c>
      <c r="R335" s="227">
        <v>0</v>
      </c>
      <c r="S335" s="237"/>
      <c r="T335" s="266">
        <v>0</v>
      </c>
      <c r="U335" s="266">
        <v>0</v>
      </c>
      <c r="V335" s="229">
        <v>0</v>
      </c>
      <c r="W335" s="229">
        <v>0</v>
      </c>
      <c r="X335" s="229">
        <v>0</v>
      </c>
      <c r="Y335" s="229">
        <v>0</v>
      </c>
      <c r="Z335" s="229">
        <v>0</v>
      </c>
      <c r="AA335" s="229">
        <v>0</v>
      </c>
      <c r="AB335" s="229">
        <v>0</v>
      </c>
      <c r="AC335" s="229">
        <v>0</v>
      </c>
      <c r="AD335" s="229">
        <v>0</v>
      </c>
      <c r="AE335" s="229">
        <v>0</v>
      </c>
      <c r="AF335" s="223">
        <f t="shared" si="228"/>
        <v>6.66</v>
      </c>
      <c r="AG335" s="224">
        <f t="shared" si="204"/>
        <v>3.5714285714285587</v>
      </c>
      <c r="AH335" s="224">
        <f t="shared" si="205"/>
        <v>7.6923076923077094</v>
      </c>
      <c r="AI335" s="224">
        <f t="shared" si="206"/>
        <v>18.181818181818187</v>
      </c>
      <c r="AJ335" s="224">
        <f t="shared" si="207"/>
        <v>29.411764705882337</v>
      </c>
      <c r="AK335" s="224">
        <f t="shared" si="208"/>
        <v>13.333333333333353</v>
      </c>
      <c r="AL335" s="224">
        <f t="shared" si="209"/>
        <v>15.384615384615374</v>
      </c>
      <c r="AM335" s="224">
        <f t="shared" si="210"/>
        <v>18.181818181818187</v>
      </c>
      <c r="AN335" s="224">
        <f t="shared" si="211"/>
        <v>100</v>
      </c>
      <c r="AO335" s="224" t="str">
        <f t="shared" si="212"/>
        <v>n/a</v>
      </c>
      <c r="AP335" s="224" t="str">
        <f t="shared" si="213"/>
        <v>n/a</v>
      </c>
      <c r="AQ335" s="224" t="str">
        <f t="shared" si="215"/>
        <v>n/a</v>
      </c>
      <c r="AR335" s="224" t="str">
        <f t="shared" si="214"/>
        <v>n/a</v>
      </c>
      <c r="AS335" s="224" t="str">
        <f t="shared" si="229"/>
        <v>n/a</v>
      </c>
      <c r="AT335" s="224" t="str">
        <f t="shared" si="230"/>
        <v>n/a</v>
      </c>
      <c r="AU335" s="224" t="str">
        <f t="shared" si="231"/>
        <v>n/a</v>
      </c>
      <c r="AV335" s="224" t="str">
        <f t="shared" si="217"/>
        <v>n/a</v>
      </c>
      <c r="AW335" s="224" t="str">
        <f t="shared" si="218"/>
        <v>n/a</v>
      </c>
      <c r="AX335" s="224" t="str">
        <f t="shared" si="219"/>
        <v>n/a</v>
      </c>
      <c r="AY335" s="224" t="str">
        <f t="shared" si="220"/>
        <v>n/a</v>
      </c>
      <c r="AZ335" s="224" t="str">
        <f t="shared" si="221"/>
        <v>n/a</v>
      </c>
      <c r="BA335" s="224" t="str">
        <f t="shared" si="222"/>
        <v>n/a</v>
      </c>
      <c r="BB335" s="224" t="str">
        <f t="shared" si="223"/>
        <v>n/a</v>
      </c>
      <c r="BC335" s="224" t="str">
        <f t="shared" si="224"/>
        <v>n/a</v>
      </c>
      <c r="BD335" s="224" t="str">
        <f t="shared" si="225"/>
        <v>n/a</v>
      </c>
      <c r="BE335" s="224" t="str">
        <f t="shared" si="226"/>
        <v>n/a</v>
      </c>
      <c r="BF335" s="224" t="str">
        <f t="shared" si="216"/>
        <v>n/a</v>
      </c>
      <c r="BG335" s="224">
        <f t="shared" si="232"/>
        <v>25.719635756400464</v>
      </c>
      <c r="BH335" s="182">
        <f t="shared" si="227"/>
        <v>30.985255683392712</v>
      </c>
    </row>
    <row r="336" spans="1:60" ht="11.25" customHeight="1" x14ac:dyDescent="0.2">
      <c r="A336" s="707" t="s">
        <v>959</v>
      </c>
      <c r="B336" s="240" t="s">
        <v>960</v>
      </c>
      <c r="C336" s="215">
        <v>1.71</v>
      </c>
      <c r="D336" s="216">
        <v>1.55</v>
      </c>
      <c r="E336" s="216">
        <v>1.41</v>
      </c>
      <c r="F336" s="216">
        <v>1.28</v>
      </c>
      <c r="G336" s="216">
        <v>1.1599999999999999</v>
      </c>
      <c r="H336" s="216">
        <v>1.04</v>
      </c>
      <c r="I336" s="216">
        <v>1.02</v>
      </c>
      <c r="J336" s="217">
        <v>0.89</v>
      </c>
      <c r="K336" s="235">
        <v>0.77</v>
      </c>
      <c r="L336" s="217">
        <v>0.67</v>
      </c>
      <c r="M336" s="217">
        <v>0.61</v>
      </c>
      <c r="N336" s="217">
        <v>0.55000000000000004</v>
      </c>
      <c r="O336" s="217">
        <v>0.5</v>
      </c>
      <c r="P336" s="217"/>
      <c r="Q336" s="217">
        <v>2</v>
      </c>
      <c r="R336" s="227">
        <v>0</v>
      </c>
      <c r="S336" s="217"/>
      <c r="T336" s="266">
        <v>0</v>
      </c>
      <c r="U336" s="260">
        <v>0.05</v>
      </c>
      <c r="V336" s="202">
        <v>0.1</v>
      </c>
      <c r="W336" s="202">
        <v>0.09</v>
      </c>
      <c r="X336" s="202">
        <v>0.08</v>
      </c>
      <c r="Y336" s="229">
        <v>0</v>
      </c>
      <c r="Z336" s="229">
        <v>0</v>
      </c>
      <c r="AA336" s="229">
        <v>0</v>
      </c>
      <c r="AB336" s="229">
        <v>0</v>
      </c>
      <c r="AC336" s="229">
        <v>0</v>
      </c>
      <c r="AD336" s="229">
        <v>0</v>
      </c>
      <c r="AE336" s="229">
        <v>0</v>
      </c>
      <c r="AF336" s="223">
        <f t="shared" si="228"/>
        <v>15.48</v>
      </c>
      <c r="AG336" s="224">
        <f t="shared" si="204"/>
        <v>10.322580645161295</v>
      </c>
      <c r="AH336" s="224">
        <f t="shared" si="205"/>
        <v>9.9290780141844124</v>
      </c>
      <c r="AI336" s="224">
        <f t="shared" si="206"/>
        <v>10.15625</v>
      </c>
      <c r="AJ336" s="224">
        <f t="shared" si="207"/>
        <v>10.344827586206918</v>
      </c>
      <c r="AK336" s="224">
        <f t="shared" si="208"/>
        <v>11.538461538461519</v>
      </c>
      <c r="AL336" s="224">
        <f t="shared" si="209"/>
        <v>1.9607843137254832</v>
      </c>
      <c r="AM336" s="224">
        <f t="shared" si="210"/>
        <v>14.606741573033698</v>
      </c>
      <c r="AN336" s="224">
        <f t="shared" si="211"/>
        <v>15.58441558441559</v>
      </c>
      <c r="AO336" s="224">
        <f t="shared" si="212"/>
        <v>14.925373134328357</v>
      </c>
      <c r="AP336" s="224">
        <f t="shared" si="213"/>
        <v>9.8360655737705027</v>
      </c>
      <c r="AQ336" s="224">
        <f t="shared" si="215"/>
        <v>10.909090909090891</v>
      </c>
      <c r="AR336" s="224">
        <f t="shared" si="214"/>
        <v>10.000000000000009</v>
      </c>
      <c r="AS336" s="224">
        <f t="shared" si="229"/>
        <v>-75</v>
      </c>
      <c r="AT336" s="224" t="str">
        <f t="shared" si="230"/>
        <v>n/a</v>
      </c>
      <c r="AU336" s="224" t="str">
        <f t="shared" si="231"/>
        <v>n/a</v>
      </c>
      <c r="AV336" s="224">
        <f t="shared" si="217"/>
        <v>-100</v>
      </c>
      <c r="AW336" s="224">
        <f t="shared" si="218"/>
        <v>-50</v>
      </c>
      <c r="AX336" s="224">
        <f t="shared" si="219"/>
        <v>11.111111111111116</v>
      </c>
      <c r="AY336" s="224">
        <f t="shared" si="220"/>
        <v>12.5</v>
      </c>
      <c r="AZ336" s="224" t="str">
        <f t="shared" si="221"/>
        <v>n/a</v>
      </c>
      <c r="BA336" s="224" t="str">
        <f t="shared" si="222"/>
        <v>n/a</v>
      </c>
      <c r="BB336" s="224" t="str">
        <f t="shared" si="223"/>
        <v>n/a</v>
      </c>
      <c r="BC336" s="224" t="str">
        <f t="shared" si="224"/>
        <v>n/a</v>
      </c>
      <c r="BD336" s="224" t="str">
        <f t="shared" si="225"/>
        <v>n/a</v>
      </c>
      <c r="BE336" s="224" t="str">
        <f t="shared" si="226"/>
        <v>n/a</v>
      </c>
      <c r="BF336" s="224" t="str">
        <f t="shared" si="216"/>
        <v>n/a</v>
      </c>
      <c r="BG336" s="224">
        <f t="shared" si="232"/>
        <v>-4.1926600009711894</v>
      </c>
      <c r="BH336" s="182">
        <f t="shared" si="227"/>
        <v>35.04721462832336</v>
      </c>
    </row>
    <row r="337" spans="1:60" ht="11.25" customHeight="1" x14ac:dyDescent="0.2">
      <c r="A337" s="706" t="s">
        <v>1929</v>
      </c>
      <c r="B337" s="119" t="s">
        <v>963</v>
      </c>
      <c r="C337" s="215">
        <v>0.43</v>
      </c>
      <c r="D337" s="216">
        <v>0.40500000000000003</v>
      </c>
      <c r="E337" s="216">
        <v>0.39</v>
      </c>
      <c r="F337" s="216">
        <v>0.35</v>
      </c>
      <c r="G337" s="216">
        <v>0.29499999999999998</v>
      </c>
      <c r="H337" s="216">
        <v>0.245</v>
      </c>
      <c r="I337" s="216">
        <v>0.2276</v>
      </c>
      <c r="J337" s="217">
        <v>0.1515</v>
      </c>
      <c r="K337" s="217">
        <v>0.12</v>
      </c>
      <c r="L337" s="218">
        <v>3.8600000000000002E-2</v>
      </c>
      <c r="M337" s="218">
        <v>3.04E-2</v>
      </c>
      <c r="N337" s="218">
        <v>6.7999999999999996E-3</v>
      </c>
      <c r="O337" s="255">
        <v>0</v>
      </c>
      <c r="P337" s="219"/>
      <c r="Q337" s="255">
        <v>0</v>
      </c>
      <c r="R337" s="220">
        <v>0</v>
      </c>
      <c r="S337" s="219"/>
      <c r="T337" s="283">
        <v>0</v>
      </c>
      <c r="U337" s="283">
        <v>0</v>
      </c>
      <c r="V337" s="222">
        <v>0</v>
      </c>
      <c r="W337" s="222">
        <v>0</v>
      </c>
      <c r="X337" s="222">
        <v>0</v>
      </c>
      <c r="Y337" s="222">
        <v>0</v>
      </c>
      <c r="Z337" s="222">
        <v>0</v>
      </c>
      <c r="AA337" s="222">
        <v>0</v>
      </c>
      <c r="AB337" s="222">
        <v>0</v>
      </c>
      <c r="AC337" s="222">
        <v>0</v>
      </c>
      <c r="AD337" s="222">
        <v>0</v>
      </c>
      <c r="AE337" s="222">
        <v>0</v>
      </c>
      <c r="AF337" s="223">
        <f t="shared" si="228"/>
        <v>2.6899000000000006</v>
      </c>
      <c r="AG337" s="224">
        <f t="shared" si="204"/>
        <v>6.1728395061728225</v>
      </c>
      <c r="AH337" s="224">
        <f t="shared" si="205"/>
        <v>3.8461538461538547</v>
      </c>
      <c r="AI337" s="224">
        <f t="shared" si="206"/>
        <v>11.428571428571432</v>
      </c>
      <c r="AJ337" s="224">
        <f t="shared" si="207"/>
        <v>18.644067796610166</v>
      </c>
      <c r="AK337" s="224">
        <f t="shared" si="208"/>
        <v>20.408163265306122</v>
      </c>
      <c r="AL337" s="224">
        <f t="shared" si="209"/>
        <v>7.6449912126537845</v>
      </c>
      <c r="AM337" s="224">
        <f t="shared" si="210"/>
        <v>50.231023102310225</v>
      </c>
      <c r="AN337" s="224">
        <f t="shared" si="211"/>
        <v>26.249999999999996</v>
      </c>
      <c r="AO337" s="224">
        <f t="shared" si="212"/>
        <v>210.88082901554398</v>
      </c>
      <c r="AP337" s="224">
        <f t="shared" si="213"/>
        <v>26.973684210526329</v>
      </c>
      <c r="AQ337" s="224">
        <f t="shared" si="215"/>
        <v>347.05882352941177</v>
      </c>
      <c r="AR337" s="224" t="str">
        <f t="shared" si="214"/>
        <v>n/a</v>
      </c>
      <c r="AS337" s="224" t="str">
        <f t="shared" si="229"/>
        <v>n/a</v>
      </c>
      <c r="AT337" s="224" t="str">
        <f t="shared" si="230"/>
        <v>n/a</v>
      </c>
      <c r="AU337" s="224" t="str">
        <f t="shared" si="231"/>
        <v>n/a</v>
      </c>
      <c r="AV337" s="224" t="str">
        <f t="shared" si="217"/>
        <v>n/a</v>
      </c>
      <c r="AW337" s="224" t="str">
        <f t="shared" si="218"/>
        <v>n/a</v>
      </c>
      <c r="AX337" s="224" t="str">
        <f t="shared" si="219"/>
        <v>n/a</v>
      </c>
      <c r="AY337" s="224" t="str">
        <f t="shared" si="220"/>
        <v>n/a</v>
      </c>
      <c r="AZ337" s="224" t="str">
        <f t="shared" si="221"/>
        <v>n/a</v>
      </c>
      <c r="BA337" s="224" t="str">
        <f t="shared" si="222"/>
        <v>n/a</v>
      </c>
      <c r="BB337" s="224" t="str">
        <f t="shared" si="223"/>
        <v>n/a</v>
      </c>
      <c r="BC337" s="224" t="str">
        <f t="shared" si="224"/>
        <v>n/a</v>
      </c>
      <c r="BD337" s="224" t="str">
        <f t="shared" si="225"/>
        <v>n/a</v>
      </c>
      <c r="BE337" s="224" t="str">
        <f t="shared" si="226"/>
        <v>n/a</v>
      </c>
      <c r="BF337" s="224" t="str">
        <f t="shared" si="216"/>
        <v>n/a</v>
      </c>
      <c r="BG337" s="224">
        <f t="shared" si="232"/>
        <v>66.321740628478224</v>
      </c>
      <c r="BH337" s="182">
        <f t="shared" si="227"/>
        <v>110.21891496117112</v>
      </c>
    </row>
    <row r="338" spans="1:60" ht="11.25" customHeight="1" x14ac:dyDescent="0.2">
      <c r="A338" s="147" t="s">
        <v>1930</v>
      </c>
      <c r="B338" s="119" t="s">
        <v>965</v>
      </c>
      <c r="C338" s="215">
        <v>1.4039999999999999</v>
      </c>
      <c r="D338" s="216">
        <v>1.276</v>
      </c>
      <c r="E338" s="216">
        <v>1.1599999999999999</v>
      </c>
      <c r="F338" s="216">
        <v>1.056</v>
      </c>
      <c r="G338" s="216">
        <v>0.88</v>
      </c>
      <c r="H338" s="216">
        <v>0.67600000000000005</v>
      </c>
      <c r="I338" s="216">
        <v>0.58799999999999997</v>
      </c>
      <c r="J338" s="217">
        <v>0.53600000000000003</v>
      </c>
      <c r="K338" s="230">
        <v>0.50800000000000001</v>
      </c>
      <c r="L338" s="216">
        <v>0.496</v>
      </c>
      <c r="M338" s="216">
        <v>0.47199999999999998</v>
      </c>
      <c r="N338" s="216">
        <v>0.44</v>
      </c>
      <c r="O338" s="216">
        <v>0.4</v>
      </c>
      <c r="P338" s="226"/>
      <c r="Q338" s="231">
        <v>0.36399999999999999</v>
      </c>
      <c r="R338" s="227">
        <v>0.37824999999999998</v>
      </c>
      <c r="S338" s="226"/>
      <c r="T338" s="260">
        <v>0.38300000000000001</v>
      </c>
      <c r="U338" s="260">
        <v>0.32555000000000001</v>
      </c>
      <c r="V338" s="202">
        <v>0.2681</v>
      </c>
      <c r="W338" s="202">
        <v>0.21448</v>
      </c>
      <c r="X338" s="202">
        <v>0.16852</v>
      </c>
      <c r="Y338" s="202">
        <v>0.13788</v>
      </c>
      <c r="Z338" s="202">
        <v>0.13022</v>
      </c>
      <c r="AA338" s="202">
        <v>0.12256</v>
      </c>
      <c r="AB338" s="229">
        <v>0.1149</v>
      </c>
      <c r="AC338" s="229">
        <v>0.1149</v>
      </c>
      <c r="AD338" s="229">
        <v>0.1149</v>
      </c>
      <c r="AE338" s="229">
        <v>0.1149</v>
      </c>
      <c r="AF338" s="223">
        <f t="shared" si="228"/>
        <v>12.84416</v>
      </c>
      <c r="AG338" s="224">
        <f t="shared" si="204"/>
        <v>10.03134796238243</v>
      </c>
      <c r="AH338" s="224">
        <f t="shared" si="205"/>
        <v>10.000000000000009</v>
      </c>
      <c r="AI338" s="224">
        <f t="shared" si="206"/>
        <v>9.8484848484848406</v>
      </c>
      <c r="AJ338" s="224">
        <f t="shared" si="207"/>
        <v>19.999999999999996</v>
      </c>
      <c r="AK338" s="224">
        <f t="shared" si="208"/>
        <v>30.177514792899409</v>
      </c>
      <c r="AL338" s="224">
        <f t="shared" si="209"/>
        <v>14.96598639455784</v>
      </c>
      <c r="AM338" s="224">
        <f t="shared" si="210"/>
        <v>9.7014925373134275</v>
      </c>
      <c r="AN338" s="224">
        <f t="shared" si="211"/>
        <v>5.5118110236220597</v>
      </c>
      <c r="AO338" s="224">
        <f t="shared" si="212"/>
        <v>2.4193548387096753</v>
      </c>
      <c r="AP338" s="224">
        <f t="shared" si="213"/>
        <v>5.0847457627118731</v>
      </c>
      <c r="AQ338" s="224">
        <f t="shared" si="215"/>
        <v>7.2727272727272751</v>
      </c>
      <c r="AR338" s="224">
        <f t="shared" si="214"/>
        <v>9.9999999999999858</v>
      </c>
      <c r="AS338" s="224">
        <f t="shared" si="229"/>
        <v>9.8901098901098994</v>
      </c>
      <c r="AT338" s="224">
        <f t="shared" si="230"/>
        <v>-3.7673496364838077</v>
      </c>
      <c r="AU338" s="224">
        <f t="shared" si="231"/>
        <v>-1.2402088772845987</v>
      </c>
      <c r="AV338" s="224">
        <f t="shared" si="217"/>
        <v>17.647058823529417</v>
      </c>
      <c r="AW338" s="224">
        <f t="shared" si="218"/>
        <v>21.42857142857142</v>
      </c>
      <c r="AX338" s="224">
        <f t="shared" si="219"/>
        <v>25</v>
      </c>
      <c r="AY338" s="224">
        <f t="shared" si="220"/>
        <v>27.27272727272727</v>
      </c>
      <c r="AZ338" s="224">
        <f t="shared" si="221"/>
        <v>22.222222222222232</v>
      </c>
      <c r="BA338" s="224">
        <f t="shared" si="222"/>
        <v>5.8823529411764719</v>
      </c>
      <c r="BB338" s="224">
        <f t="shared" si="223"/>
        <v>6.25</v>
      </c>
      <c r="BC338" s="224">
        <f t="shared" si="224"/>
        <v>6.6666666666666652</v>
      </c>
      <c r="BD338" s="224">
        <f t="shared" si="225"/>
        <v>0</v>
      </c>
      <c r="BE338" s="224">
        <f t="shared" si="226"/>
        <v>0</v>
      </c>
      <c r="BF338" s="224">
        <f t="shared" si="216"/>
        <v>0</v>
      </c>
      <c r="BG338" s="224">
        <f t="shared" si="232"/>
        <v>10.471754467870918</v>
      </c>
      <c r="BH338" s="182">
        <f t="shared" si="227"/>
        <v>9.2847618517666781</v>
      </c>
    </row>
    <row r="339" spans="1:60" ht="11.25" customHeight="1" x14ac:dyDescent="0.2">
      <c r="A339" s="97" t="s">
        <v>1931</v>
      </c>
      <c r="B339" s="97" t="s">
        <v>351</v>
      </c>
      <c r="C339" s="215">
        <v>6.11</v>
      </c>
      <c r="D339" s="216">
        <v>5.7</v>
      </c>
      <c r="E339" s="216">
        <v>5.33</v>
      </c>
      <c r="F339" s="216">
        <v>4.97</v>
      </c>
      <c r="G339" s="216">
        <v>4.6399999999999997</v>
      </c>
      <c r="H339" s="216">
        <v>4.3499999999999996</v>
      </c>
      <c r="I339" s="216">
        <v>4.07</v>
      </c>
      <c r="J339" s="217">
        <v>3.34</v>
      </c>
      <c r="K339" s="223">
        <v>2.73</v>
      </c>
      <c r="L339" s="216">
        <v>2.2999999999999998</v>
      </c>
      <c r="M339" s="216">
        <v>2.0049999999999999</v>
      </c>
      <c r="N339" s="216">
        <v>1.7450000000000001</v>
      </c>
      <c r="O339" s="216">
        <v>1.56</v>
      </c>
      <c r="P339" s="226" t="s">
        <v>1740</v>
      </c>
      <c r="Q339" s="216">
        <v>1.46</v>
      </c>
      <c r="R339" s="232">
        <v>1.38</v>
      </c>
      <c r="S339" s="226"/>
      <c r="T339" s="260">
        <v>1.27</v>
      </c>
      <c r="U339" s="261">
        <v>1.24</v>
      </c>
      <c r="V339" s="202">
        <v>1.1499999999999999</v>
      </c>
      <c r="W339" s="202">
        <v>0.91</v>
      </c>
      <c r="X339" s="202">
        <v>0.70499999999999996</v>
      </c>
      <c r="Y339" s="202">
        <v>0.58499999999999996</v>
      </c>
      <c r="Z339" s="202">
        <v>0.5</v>
      </c>
      <c r="AA339" s="202">
        <v>0.46500000000000002</v>
      </c>
      <c r="AB339" s="202">
        <v>0.44500000000000001</v>
      </c>
      <c r="AC339" s="202">
        <v>0.41</v>
      </c>
      <c r="AD339" s="202">
        <v>0.37</v>
      </c>
      <c r="AE339" s="202">
        <v>0.315</v>
      </c>
      <c r="AF339" s="223">
        <f t="shared" si="228"/>
        <v>60.055</v>
      </c>
      <c r="AG339" s="224">
        <f t="shared" si="204"/>
        <v>7.192982456140351</v>
      </c>
      <c r="AH339" s="224">
        <f t="shared" si="205"/>
        <v>6.9418386491557182</v>
      </c>
      <c r="AI339" s="224">
        <f t="shared" si="206"/>
        <v>7.2434607645875282</v>
      </c>
      <c r="AJ339" s="224">
        <f t="shared" si="207"/>
        <v>7.1120689655172376</v>
      </c>
      <c r="AK339" s="224">
        <f t="shared" si="208"/>
        <v>6.6666666666666652</v>
      </c>
      <c r="AL339" s="224">
        <f t="shared" si="209"/>
        <v>6.8796068796068699</v>
      </c>
      <c r="AM339" s="224">
        <f t="shared" si="210"/>
        <v>21.856287425149713</v>
      </c>
      <c r="AN339" s="224">
        <f t="shared" si="211"/>
        <v>22.344322344322332</v>
      </c>
      <c r="AO339" s="224">
        <f t="shared" si="212"/>
        <v>18.695652173913047</v>
      </c>
      <c r="AP339" s="224">
        <f t="shared" si="213"/>
        <v>14.71321695760599</v>
      </c>
      <c r="AQ339" s="224">
        <f t="shared" si="215"/>
        <v>14.899713467048702</v>
      </c>
      <c r="AR339" s="224">
        <f t="shared" si="214"/>
        <v>11.858974358974361</v>
      </c>
      <c r="AS339" s="224">
        <f t="shared" si="229"/>
        <v>6.8493150684931559</v>
      </c>
      <c r="AT339" s="224">
        <f t="shared" si="230"/>
        <v>5.7971014492753659</v>
      </c>
      <c r="AU339" s="224">
        <f t="shared" si="231"/>
        <v>8.6614173228346303</v>
      </c>
      <c r="AV339" s="224">
        <f t="shared" si="217"/>
        <v>2.4193548387096753</v>
      </c>
      <c r="AW339" s="224">
        <f t="shared" si="218"/>
        <v>7.8260869565217384</v>
      </c>
      <c r="AX339" s="224">
        <f t="shared" si="219"/>
        <v>26.373626373626369</v>
      </c>
      <c r="AY339" s="224">
        <f t="shared" si="220"/>
        <v>29.078014184397173</v>
      </c>
      <c r="AZ339" s="224">
        <f t="shared" si="221"/>
        <v>20.512820512820507</v>
      </c>
      <c r="BA339" s="224">
        <f t="shared" si="222"/>
        <v>16.999999999999993</v>
      </c>
      <c r="BB339" s="224">
        <f t="shared" si="223"/>
        <v>7.5268817204301008</v>
      </c>
      <c r="BC339" s="224">
        <f t="shared" si="224"/>
        <v>4.4943820224719211</v>
      </c>
      <c r="BD339" s="224">
        <f t="shared" si="225"/>
        <v>8.5365853658536661</v>
      </c>
      <c r="BE339" s="224">
        <f t="shared" si="226"/>
        <v>10.810810810810811</v>
      </c>
      <c r="BF339" s="224">
        <f t="shared" si="216"/>
        <v>17.460317460317466</v>
      </c>
      <c r="BG339" s="224">
        <f t="shared" si="232"/>
        <v>12.298134815201966</v>
      </c>
      <c r="BH339" s="182">
        <f t="shared" si="227"/>
        <v>7.2470438071139718</v>
      </c>
    </row>
    <row r="340" spans="1:60" ht="11.25" customHeight="1" x14ac:dyDescent="0.2">
      <c r="A340" s="265" t="s">
        <v>1515</v>
      </c>
      <c r="B340" s="97" t="s">
        <v>1516</v>
      </c>
      <c r="C340" s="215">
        <v>1.28</v>
      </c>
      <c r="D340" s="216">
        <v>1.1599999999999999</v>
      </c>
      <c r="E340" s="216">
        <v>1.04</v>
      </c>
      <c r="F340" s="216">
        <v>0.92</v>
      </c>
      <c r="G340" s="216">
        <v>0.84</v>
      </c>
      <c r="H340" s="216">
        <v>0.76</v>
      </c>
      <c r="I340" s="216">
        <v>0.68</v>
      </c>
      <c r="J340" s="254">
        <v>0.6</v>
      </c>
      <c r="K340" s="223">
        <v>0.6</v>
      </c>
      <c r="L340" s="231">
        <v>0</v>
      </c>
      <c r="M340" s="231">
        <v>0</v>
      </c>
      <c r="N340" s="231">
        <v>0</v>
      </c>
      <c r="O340" s="231">
        <v>0</v>
      </c>
      <c r="P340" s="237"/>
      <c r="Q340" s="231">
        <v>0</v>
      </c>
      <c r="R340" s="227">
        <v>0</v>
      </c>
      <c r="S340" s="237"/>
      <c r="T340" s="266">
        <v>0</v>
      </c>
      <c r="U340" s="266">
        <v>0</v>
      </c>
      <c r="V340" s="229">
        <v>0</v>
      </c>
      <c r="W340" s="229">
        <v>0</v>
      </c>
      <c r="X340" s="229">
        <v>0</v>
      </c>
      <c r="Y340" s="229">
        <v>0</v>
      </c>
      <c r="Z340" s="229">
        <v>0</v>
      </c>
      <c r="AA340" s="229">
        <v>0</v>
      </c>
      <c r="AB340" s="229">
        <v>0</v>
      </c>
      <c r="AC340" s="229">
        <v>0</v>
      </c>
      <c r="AD340" s="229">
        <v>0</v>
      </c>
      <c r="AE340" s="229">
        <v>0</v>
      </c>
      <c r="AF340" s="223">
        <f t="shared" si="228"/>
        <v>7.879999999999999</v>
      </c>
      <c r="AG340" s="224">
        <f t="shared" si="204"/>
        <v>10.344827586206918</v>
      </c>
      <c r="AH340" s="224">
        <f t="shared" si="205"/>
        <v>11.538461538461519</v>
      </c>
      <c r="AI340" s="224">
        <f t="shared" si="206"/>
        <v>13.043478260869556</v>
      </c>
      <c r="AJ340" s="224">
        <f t="shared" si="207"/>
        <v>9.5238095238095344</v>
      </c>
      <c r="AK340" s="224">
        <f t="shared" si="208"/>
        <v>10.526315789473673</v>
      </c>
      <c r="AL340" s="224">
        <f t="shared" si="209"/>
        <v>11.764705882352944</v>
      </c>
      <c r="AM340" s="224">
        <f t="shared" si="210"/>
        <v>13.333333333333353</v>
      </c>
      <c r="AN340" s="224">
        <f t="shared" si="211"/>
        <v>0</v>
      </c>
      <c r="AO340" s="224" t="str">
        <f t="shared" si="212"/>
        <v>n/a</v>
      </c>
      <c r="AP340" s="224" t="str">
        <f t="shared" si="213"/>
        <v>n/a</v>
      </c>
      <c r="AQ340" s="224" t="str">
        <f t="shared" si="215"/>
        <v>n/a</v>
      </c>
      <c r="AR340" s="224" t="str">
        <f t="shared" si="214"/>
        <v>n/a</v>
      </c>
      <c r="AS340" s="224" t="str">
        <f t="shared" si="229"/>
        <v>n/a</v>
      </c>
      <c r="AT340" s="224" t="str">
        <f t="shared" si="230"/>
        <v>n/a</v>
      </c>
      <c r="AU340" s="224" t="str">
        <f t="shared" si="231"/>
        <v>n/a</v>
      </c>
      <c r="AV340" s="224" t="str">
        <f t="shared" si="217"/>
        <v>n/a</v>
      </c>
      <c r="AW340" s="224" t="str">
        <f t="shared" si="218"/>
        <v>n/a</v>
      </c>
      <c r="AX340" s="224" t="str">
        <f t="shared" si="219"/>
        <v>n/a</v>
      </c>
      <c r="AY340" s="224" t="str">
        <f t="shared" si="220"/>
        <v>n/a</v>
      </c>
      <c r="AZ340" s="224" t="str">
        <f t="shared" si="221"/>
        <v>n/a</v>
      </c>
      <c r="BA340" s="224" t="str">
        <f t="shared" si="222"/>
        <v>n/a</v>
      </c>
      <c r="BB340" s="224" t="str">
        <f t="shared" si="223"/>
        <v>n/a</v>
      </c>
      <c r="BC340" s="224" t="str">
        <f t="shared" si="224"/>
        <v>n/a</v>
      </c>
      <c r="BD340" s="224" t="str">
        <f t="shared" si="225"/>
        <v>n/a</v>
      </c>
      <c r="BE340" s="224" t="str">
        <f t="shared" si="226"/>
        <v>n/a</v>
      </c>
      <c r="BF340" s="224" t="str">
        <f t="shared" si="216"/>
        <v>n/a</v>
      </c>
      <c r="BG340" s="224">
        <f t="shared" si="232"/>
        <v>10.009366489313438</v>
      </c>
      <c r="BH340" s="182">
        <f t="shared" si="227"/>
        <v>4.250661993604723</v>
      </c>
    </row>
    <row r="341" spans="1:60" ht="11.25" customHeight="1" x14ac:dyDescent="0.2">
      <c r="A341" s="147" t="s">
        <v>1932</v>
      </c>
      <c r="B341" s="119" t="s">
        <v>967</v>
      </c>
      <c r="C341" s="215">
        <v>1.76</v>
      </c>
      <c r="D341" s="216">
        <v>1.72</v>
      </c>
      <c r="E341" s="216">
        <v>1.68</v>
      </c>
      <c r="F341" s="216">
        <v>1.6</v>
      </c>
      <c r="G341" s="216">
        <v>1.18</v>
      </c>
      <c r="H341" s="216">
        <v>1.08</v>
      </c>
      <c r="I341" s="216">
        <v>1.04</v>
      </c>
      <c r="J341" s="217">
        <v>0.96</v>
      </c>
      <c r="K341" s="217">
        <v>0.92</v>
      </c>
      <c r="L341" s="218">
        <v>0.88</v>
      </c>
      <c r="M341" s="218">
        <v>0.84</v>
      </c>
      <c r="N341" s="218">
        <v>0.8</v>
      </c>
      <c r="O341" s="218">
        <v>0.6</v>
      </c>
      <c r="P341" s="219" t="s">
        <v>1740</v>
      </c>
      <c r="Q341" s="218">
        <v>0.56000000000000005</v>
      </c>
      <c r="R341" s="246">
        <v>0.52</v>
      </c>
      <c r="S341" s="219"/>
      <c r="T341" s="281">
        <v>0.48</v>
      </c>
      <c r="U341" s="281">
        <v>0.44</v>
      </c>
      <c r="V341" s="247">
        <v>0.4</v>
      </c>
      <c r="W341" s="247">
        <v>0.36</v>
      </c>
      <c r="X341" s="247">
        <v>0.32</v>
      </c>
      <c r="Y341" s="247">
        <v>0.24</v>
      </c>
      <c r="Z341" s="247">
        <v>4.4999999999999998E-2</v>
      </c>
      <c r="AA341" s="222">
        <v>0</v>
      </c>
      <c r="AB341" s="222">
        <v>0</v>
      </c>
      <c r="AC341" s="222">
        <v>0</v>
      </c>
      <c r="AD341" s="222">
        <v>1.2500000000000001E-2</v>
      </c>
      <c r="AE341" s="247">
        <v>0.05</v>
      </c>
      <c r="AF341" s="223">
        <f t="shared" si="228"/>
        <v>18.487500000000001</v>
      </c>
      <c r="AG341" s="224">
        <f t="shared" si="204"/>
        <v>2.3255813953488413</v>
      </c>
      <c r="AH341" s="224">
        <f t="shared" si="205"/>
        <v>2.3809523809523725</v>
      </c>
      <c r="AI341" s="224">
        <f t="shared" si="206"/>
        <v>4.9999999999999822</v>
      </c>
      <c r="AJ341" s="224">
        <f t="shared" si="207"/>
        <v>35.593220338983066</v>
      </c>
      <c r="AK341" s="224">
        <f t="shared" si="208"/>
        <v>9.259259259259256</v>
      </c>
      <c r="AL341" s="224">
        <f t="shared" si="209"/>
        <v>3.8461538461538547</v>
      </c>
      <c r="AM341" s="224">
        <f t="shared" si="210"/>
        <v>8.3333333333333481</v>
      </c>
      <c r="AN341" s="224">
        <f t="shared" si="211"/>
        <v>4.3478260869565188</v>
      </c>
      <c r="AO341" s="224">
        <f t="shared" si="212"/>
        <v>4.5454545454545414</v>
      </c>
      <c r="AP341" s="224">
        <f t="shared" si="213"/>
        <v>4.7619047619047672</v>
      </c>
      <c r="AQ341" s="224">
        <f t="shared" si="215"/>
        <v>4.9999999999999822</v>
      </c>
      <c r="AR341" s="224">
        <f t="shared" si="214"/>
        <v>33.33333333333335</v>
      </c>
      <c r="AS341" s="224">
        <f t="shared" si="229"/>
        <v>7.1428571428571397</v>
      </c>
      <c r="AT341" s="224">
        <f t="shared" si="230"/>
        <v>7.6923076923077094</v>
      </c>
      <c r="AU341" s="224">
        <f t="shared" si="231"/>
        <v>8.3333333333333481</v>
      </c>
      <c r="AV341" s="224">
        <f t="shared" si="217"/>
        <v>9.0909090909090828</v>
      </c>
      <c r="AW341" s="224">
        <f t="shared" si="218"/>
        <v>9.9999999999999858</v>
      </c>
      <c r="AX341" s="224">
        <f t="shared" si="219"/>
        <v>11.111111111111116</v>
      </c>
      <c r="AY341" s="224">
        <f t="shared" si="220"/>
        <v>12.5</v>
      </c>
      <c r="AZ341" s="224">
        <f t="shared" si="221"/>
        <v>33.33333333333335</v>
      </c>
      <c r="BA341" s="224">
        <f t="shared" si="222"/>
        <v>433.33333333333331</v>
      </c>
      <c r="BB341" s="224" t="str">
        <f t="shared" si="223"/>
        <v>n/a</v>
      </c>
      <c r="BC341" s="224" t="str">
        <f t="shared" si="224"/>
        <v>n/a</v>
      </c>
      <c r="BD341" s="224" t="str">
        <f t="shared" si="225"/>
        <v>n/a</v>
      </c>
      <c r="BE341" s="224">
        <f t="shared" si="226"/>
        <v>-100</v>
      </c>
      <c r="BF341" s="224">
        <f t="shared" si="216"/>
        <v>-75</v>
      </c>
      <c r="BG341" s="224">
        <f t="shared" si="232"/>
        <v>20.707139318211517</v>
      </c>
      <c r="BH341" s="182">
        <f t="shared" si="227"/>
        <v>94.859964959377038</v>
      </c>
    </row>
    <row r="342" spans="1:60" ht="11.25" customHeight="1" x14ac:dyDescent="0.2">
      <c r="A342" s="265" t="s">
        <v>1518</v>
      </c>
      <c r="B342" s="97" t="s">
        <v>1519</v>
      </c>
      <c r="C342" s="215">
        <v>0.9</v>
      </c>
      <c r="D342" s="216">
        <v>0.85</v>
      </c>
      <c r="E342" s="216">
        <v>0.8</v>
      </c>
      <c r="F342" s="216">
        <v>0.75</v>
      </c>
      <c r="G342" s="216">
        <v>0.7</v>
      </c>
      <c r="H342" s="216">
        <v>0.65</v>
      </c>
      <c r="I342" s="216">
        <v>0.6</v>
      </c>
      <c r="J342" s="217">
        <v>0.55000000000000004</v>
      </c>
      <c r="K342" s="217">
        <v>0.5</v>
      </c>
      <c r="L342" s="231">
        <v>0</v>
      </c>
      <c r="M342" s="231">
        <v>0</v>
      </c>
      <c r="N342" s="231">
        <v>0</v>
      </c>
      <c r="O342" s="231">
        <v>0</v>
      </c>
      <c r="P342" s="254"/>
      <c r="Q342" s="231">
        <v>0</v>
      </c>
      <c r="R342" s="227">
        <v>0</v>
      </c>
      <c r="S342" s="254"/>
      <c r="T342" s="266">
        <v>0</v>
      </c>
      <c r="U342" s="266">
        <v>0</v>
      </c>
      <c r="V342" s="229">
        <v>0</v>
      </c>
      <c r="W342" s="229">
        <v>0</v>
      </c>
      <c r="X342" s="229">
        <v>0</v>
      </c>
      <c r="Y342" s="229">
        <v>0</v>
      </c>
      <c r="Z342" s="229">
        <v>0</v>
      </c>
      <c r="AA342" s="229">
        <v>0</v>
      </c>
      <c r="AB342" s="229">
        <v>0</v>
      </c>
      <c r="AC342" s="229">
        <v>0</v>
      </c>
      <c r="AD342" s="229">
        <v>0</v>
      </c>
      <c r="AE342" s="229">
        <v>0</v>
      </c>
      <c r="AF342" s="223">
        <f t="shared" si="228"/>
        <v>6.3</v>
      </c>
      <c r="AG342" s="224">
        <f t="shared" si="204"/>
        <v>5.8823529411764719</v>
      </c>
      <c r="AH342" s="224">
        <f t="shared" si="205"/>
        <v>6.25</v>
      </c>
      <c r="AI342" s="224">
        <f t="shared" si="206"/>
        <v>6.6666666666666652</v>
      </c>
      <c r="AJ342" s="224">
        <f t="shared" si="207"/>
        <v>7.1428571428571397</v>
      </c>
      <c r="AK342" s="224">
        <f t="shared" si="208"/>
        <v>7.6923076923076872</v>
      </c>
      <c r="AL342" s="224">
        <f t="shared" si="209"/>
        <v>8.3333333333333481</v>
      </c>
      <c r="AM342" s="224">
        <f t="shared" si="210"/>
        <v>9.0909090909090828</v>
      </c>
      <c r="AN342" s="224">
        <f t="shared" si="211"/>
        <v>10.000000000000009</v>
      </c>
      <c r="AO342" s="224" t="str">
        <f t="shared" si="212"/>
        <v>n/a</v>
      </c>
      <c r="AP342" s="224" t="str">
        <f t="shared" si="213"/>
        <v>n/a</v>
      </c>
      <c r="AQ342" s="224" t="str">
        <f t="shared" si="215"/>
        <v>n/a</v>
      </c>
      <c r="AR342" s="224" t="str">
        <f t="shared" si="214"/>
        <v>n/a</v>
      </c>
      <c r="AS342" s="224" t="str">
        <f t="shared" si="229"/>
        <v>n/a</v>
      </c>
      <c r="AT342" s="224" t="str">
        <f t="shared" si="230"/>
        <v>n/a</v>
      </c>
      <c r="AU342" s="224" t="str">
        <f t="shared" si="231"/>
        <v>n/a</v>
      </c>
      <c r="AV342" s="224" t="str">
        <f t="shared" si="217"/>
        <v>n/a</v>
      </c>
      <c r="AW342" s="224" t="str">
        <f t="shared" si="218"/>
        <v>n/a</v>
      </c>
      <c r="AX342" s="224" t="str">
        <f t="shared" si="219"/>
        <v>n/a</v>
      </c>
      <c r="AY342" s="224" t="str">
        <f t="shared" si="220"/>
        <v>n/a</v>
      </c>
      <c r="AZ342" s="224" t="str">
        <f t="shared" si="221"/>
        <v>n/a</v>
      </c>
      <c r="BA342" s="224" t="str">
        <f t="shared" si="222"/>
        <v>n/a</v>
      </c>
      <c r="BB342" s="224" t="str">
        <f t="shared" si="223"/>
        <v>n/a</v>
      </c>
      <c r="BC342" s="224" t="str">
        <f t="shared" si="224"/>
        <v>n/a</v>
      </c>
      <c r="BD342" s="224" t="str">
        <f t="shared" si="225"/>
        <v>n/a</v>
      </c>
      <c r="BE342" s="224" t="str">
        <f t="shared" si="226"/>
        <v>n/a</v>
      </c>
      <c r="BF342" s="224" t="str">
        <f t="shared" si="216"/>
        <v>n/a</v>
      </c>
      <c r="BG342" s="224">
        <f t="shared" si="232"/>
        <v>7.6323033584062996</v>
      </c>
      <c r="BH342" s="182">
        <f t="shared" si="227"/>
        <v>1.4329620905717755</v>
      </c>
    </row>
    <row r="343" spans="1:60" ht="11.25" customHeight="1" x14ac:dyDescent="0.2">
      <c r="A343" s="265" t="s">
        <v>1521</v>
      </c>
      <c r="B343" s="97" t="s">
        <v>1522</v>
      </c>
      <c r="C343" s="215">
        <v>1.51</v>
      </c>
      <c r="D343" s="216">
        <v>1.48</v>
      </c>
      <c r="E343" s="216">
        <v>1.45</v>
      </c>
      <c r="F343" s="216">
        <v>1.39</v>
      </c>
      <c r="G343" s="216">
        <v>1.07</v>
      </c>
      <c r="H343" s="231">
        <v>1.04</v>
      </c>
      <c r="I343" s="231">
        <v>1.04</v>
      </c>
      <c r="J343" s="217">
        <v>1.04</v>
      </c>
      <c r="K343" s="217">
        <v>1</v>
      </c>
      <c r="L343" s="216">
        <v>0.84807186176747296</v>
      </c>
      <c r="M343" s="216">
        <v>0.74499130398358104</v>
      </c>
      <c r="N343" s="216">
        <v>0.65596718589749303</v>
      </c>
      <c r="O343" s="216">
        <v>0.59037046730774301</v>
      </c>
      <c r="P343" s="191"/>
      <c r="Q343" s="216">
        <v>0.52779208101992103</v>
      </c>
      <c r="R343" s="232">
        <v>0.38722768404188701</v>
      </c>
      <c r="S343" s="191"/>
      <c r="T343" s="279">
        <v>0.20652143148900601</v>
      </c>
      <c r="U343" s="266">
        <v>0</v>
      </c>
      <c r="V343" s="202">
        <v>0.335597326169635</v>
      </c>
      <c r="W343" s="202">
        <v>0.25019682159240603</v>
      </c>
      <c r="X343" s="229">
        <v>0.230335046378705</v>
      </c>
      <c r="Y343" s="229">
        <v>0.230335046378705</v>
      </c>
      <c r="Z343" s="229">
        <v>2.8791880797338101E-2</v>
      </c>
      <c r="AA343" s="229">
        <v>2.8791880797338101E-2</v>
      </c>
      <c r="AB343" s="229">
        <v>2.8791880797338101E-2</v>
      </c>
      <c r="AC343" s="229">
        <v>2.8791880797338101E-2</v>
      </c>
      <c r="AD343" s="229">
        <v>2.8791880797338101E-2</v>
      </c>
      <c r="AE343" s="229">
        <v>2.8791880797338101E-2</v>
      </c>
      <c r="AF343" s="223">
        <f t="shared" si="228"/>
        <v>16.20015754081059</v>
      </c>
      <c r="AG343" s="224">
        <f t="shared" si="204"/>
        <v>2.0270270270270396</v>
      </c>
      <c r="AH343" s="224">
        <f t="shared" si="205"/>
        <v>2.0689655172413834</v>
      </c>
      <c r="AI343" s="224">
        <f t="shared" si="206"/>
        <v>4.3165467625899234</v>
      </c>
      <c r="AJ343" s="224">
        <f t="shared" si="207"/>
        <v>29.906542056074748</v>
      </c>
      <c r="AK343" s="224">
        <f t="shared" si="208"/>
        <v>2.8846153846153966</v>
      </c>
      <c r="AL343" s="224">
        <f t="shared" si="209"/>
        <v>0</v>
      </c>
      <c r="AM343" s="224">
        <f t="shared" si="210"/>
        <v>0</v>
      </c>
      <c r="AN343" s="224">
        <f t="shared" si="211"/>
        <v>4.0000000000000036</v>
      </c>
      <c r="AO343" s="224">
        <f t="shared" si="212"/>
        <v>17.914535911602169</v>
      </c>
      <c r="AP343" s="224">
        <f t="shared" si="213"/>
        <v>13.836477987421404</v>
      </c>
      <c r="AQ343" s="224">
        <f t="shared" si="215"/>
        <v>13.571428571428523</v>
      </c>
      <c r="AR343" s="224">
        <f t="shared" si="214"/>
        <v>11.111111111111249</v>
      </c>
      <c r="AS343" s="224">
        <f t="shared" si="229"/>
        <v>11.856636076633364</v>
      </c>
      <c r="AT343" s="224">
        <f t="shared" si="230"/>
        <v>36.300193082999968</v>
      </c>
      <c r="AU343" s="224">
        <f t="shared" si="231"/>
        <v>87.500000000000355</v>
      </c>
      <c r="AV343" s="224" t="str">
        <f t="shared" si="217"/>
        <v>n/a</v>
      </c>
      <c r="AW343" s="224">
        <f t="shared" si="218"/>
        <v>-100</v>
      </c>
      <c r="AX343" s="224">
        <f t="shared" si="219"/>
        <v>34.133329126120707</v>
      </c>
      <c r="AY343" s="224">
        <f t="shared" si="220"/>
        <v>8.6229931249998781</v>
      </c>
      <c r="AZ343" s="224">
        <f t="shared" si="221"/>
        <v>0</v>
      </c>
      <c r="BA343" s="224">
        <f t="shared" si="222"/>
        <v>700.00000000000068</v>
      </c>
      <c r="BB343" s="224">
        <f t="shared" si="223"/>
        <v>0</v>
      </c>
      <c r="BC343" s="224">
        <f t="shared" si="224"/>
        <v>0</v>
      </c>
      <c r="BD343" s="224">
        <f t="shared" si="225"/>
        <v>0</v>
      </c>
      <c r="BE343" s="224">
        <f t="shared" si="226"/>
        <v>0</v>
      </c>
      <c r="BF343" s="224">
        <f t="shared" si="216"/>
        <v>0</v>
      </c>
      <c r="BG343" s="224">
        <f t="shared" si="232"/>
        <v>35.202016069594677</v>
      </c>
      <c r="BH343" s="182">
        <f t="shared" si="227"/>
        <v>141.58922232709594</v>
      </c>
    </row>
    <row r="344" spans="1:60" ht="11.25" customHeight="1" x14ac:dyDescent="0.2">
      <c r="A344" s="265" t="s">
        <v>1523</v>
      </c>
      <c r="B344" s="97" t="s">
        <v>1524</v>
      </c>
      <c r="C344" s="215">
        <v>1.6</v>
      </c>
      <c r="D344" s="216">
        <v>1.3</v>
      </c>
      <c r="E344" s="216">
        <v>1.2</v>
      </c>
      <c r="F344" s="216">
        <v>1.1388008427126199</v>
      </c>
      <c r="G344" s="216">
        <v>0.85410063203446795</v>
      </c>
      <c r="H344" s="216">
        <v>0.56940042135631197</v>
      </c>
      <c r="I344" s="216">
        <v>0.47450035113026001</v>
      </c>
      <c r="J344" s="217">
        <v>0.42705031601723398</v>
      </c>
      <c r="K344" s="223">
        <v>0.308425228234669</v>
      </c>
      <c r="L344" s="231">
        <v>0.23725017556513001</v>
      </c>
      <c r="M344" s="231">
        <v>0.23725017556513001</v>
      </c>
      <c r="N344" s="231">
        <v>0.23725017556513001</v>
      </c>
      <c r="O344" s="231">
        <v>0.23725017556513001</v>
      </c>
      <c r="P344" s="254"/>
      <c r="Q344" s="231">
        <v>0.23725017556513001</v>
      </c>
      <c r="R344" s="227">
        <v>0.23725017556513001</v>
      </c>
      <c r="S344" s="217"/>
      <c r="T344" s="279">
        <v>0.23725017556513001</v>
      </c>
      <c r="U344" s="266">
        <v>0</v>
      </c>
      <c r="V344" s="229">
        <v>0</v>
      </c>
      <c r="W344" s="229">
        <v>0.23725017556513001</v>
      </c>
      <c r="X344" s="202">
        <v>0.23725017556513001</v>
      </c>
      <c r="Y344" s="229">
        <v>0.118625087782565</v>
      </c>
      <c r="Z344" s="202">
        <v>0.118625087782565</v>
      </c>
      <c r="AA344" s="229">
        <v>7.9051758498301303E-2</v>
      </c>
      <c r="AB344" s="229">
        <v>7.9051758498301303E-2</v>
      </c>
      <c r="AC344" s="229">
        <v>7.9051758498301303E-2</v>
      </c>
      <c r="AD344" s="229">
        <v>7.9051758498301303E-2</v>
      </c>
      <c r="AE344" s="202">
        <v>0.49983866988061598</v>
      </c>
      <c r="AF344" s="223">
        <f t="shared" si="228"/>
        <v>11.060825251010687</v>
      </c>
      <c r="AG344" s="224">
        <f t="shared" si="204"/>
        <v>23.076923076923084</v>
      </c>
      <c r="AH344" s="224">
        <f t="shared" si="205"/>
        <v>8.3333333333333481</v>
      </c>
      <c r="AI344" s="224">
        <f t="shared" si="206"/>
        <v>5.3740000000003452</v>
      </c>
      <c r="AJ344" s="224">
        <f t="shared" si="207"/>
        <v>33.33333333333286</v>
      </c>
      <c r="AK344" s="224">
        <f t="shared" si="208"/>
        <v>50</v>
      </c>
      <c r="AL344" s="224">
        <f t="shared" si="209"/>
        <v>19.999999999999996</v>
      </c>
      <c r="AM344" s="224">
        <f t="shared" si="210"/>
        <v>11.111111111111116</v>
      </c>
      <c r="AN344" s="224">
        <f t="shared" si="211"/>
        <v>38.46153846153846</v>
      </c>
      <c r="AO344" s="224">
        <f t="shared" si="212"/>
        <v>30.000000000000004</v>
      </c>
      <c r="AP344" s="224">
        <f t="shared" si="213"/>
        <v>0</v>
      </c>
      <c r="AQ344" s="224">
        <f t="shared" si="215"/>
        <v>0</v>
      </c>
      <c r="AR344" s="224">
        <f t="shared" si="214"/>
        <v>0</v>
      </c>
      <c r="AS344" s="224">
        <f t="shared" si="229"/>
        <v>0</v>
      </c>
      <c r="AT344" s="224">
        <f t="shared" si="230"/>
        <v>0</v>
      </c>
      <c r="AU344" s="224">
        <f t="shared" si="231"/>
        <v>0</v>
      </c>
      <c r="AV344" s="224" t="str">
        <f t="shared" si="217"/>
        <v>n/a</v>
      </c>
      <c r="AW344" s="224" t="str">
        <f t="shared" si="218"/>
        <v>n/a</v>
      </c>
      <c r="AX344" s="224">
        <f t="shared" si="219"/>
        <v>-100</v>
      </c>
      <c r="AY344" s="224">
        <f t="shared" si="220"/>
        <v>0</v>
      </c>
      <c r="AZ344" s="224">
        <f t="shared" si="221"/>
        <v>100</v>
      </c>
      <c r="BA344" s="224">
        <f t="shared" si="222"/>
        <v>0</v>
      </c>
      <c r="BB344" s="224">
        <f t="shared" si="223"/>
        <v>50.060024009603879</v>
      </c>
      <c r="BC344" s="224">
        <f t="shared" si="224"/>
        <v>0</v>
      </c>
      <c r="BD344" s="224">
        <f t="shared" si="225"/>
        <v>0</v>
      </c>
      <c r="BE344" s="224">
        <f t="shared" si="226"/>
        <v>0</v>
      </c>
      <c r="BF344" s="224">
        <f t="shared" si="216"/>
        <v>-84.184545281944196</v>
      </c>
      <c r="BG344" s="224">
        <f t="shared" si="232"/>
        <v>7.7319049184957871</v>
      </c>
      <c r="BH344" s="182">
        <f t="shared" si="227"/>
        <v>39.177962817028977</v>
      </c>
    </row>
    <row r="345" spans="1:60" ht="11.25" customHeight="1" x14ac:dyDescent="0.2">
      <c r="A345" s="114" t="s">
        <v>1933</v>
      </c>
      <c r="B345" s="97" t="s">
        <v>969</v>
      </c>
      <c r="C345" s="215">
        <v>3.14</v>
      </c>
      <c r="D345" s="216">
        <v>2.9849999999999999</v>
      </c>
      <c r="E345" s="216">
        <v>2.835</v>
      </c>
      <c r="F345" s="216">
        <v>2.5990000000000002</v>
      </c>
      <c r="G345" s="216">
        <v>2.4159999999999999</v>
      </c>
      <c r="H345" s="216">
        <v>2.2999999999999998</v>
      </c>
      <c r="I345" s="216">
        <v>2</v>
      </c>
      <c r="J345" s="217">
        <v>1.8</v>
      </c>
      <c r="K345" s="223">
        <v>1.68</v>
      </c>
      <c r="L345" s="216">
        <v>1.56</v>
      </c>
      <c r="M345" s="216">
        <v>1.44</v>
      </c>
      <c r="N345" s="216">
        <v>1.28</v>
      </c>
      <c r="O345" s="216">
        <v>0.64</v>
      </c>
      <c r="P345" s="226" t="s">
        <v>1740</v>
      </c>
      <c r="Q345" s="216">
        <v>0.52</v>
      </c>
      <c r="R345" s="232">
        <v>0.46</v>
      </c>
      <c r="S345" s="226"/>
      <c r="T345" s="260">
        <v>0.43</v>
      </c>
      <c r="U345" s="260">
        <v>0.39</v>
      </c>
      <c r="V345" s="202">
        <v>0.37</v>
      </c>
      <c r="W345" s="202">
        <v>0.34</v>
      </c>
      <c r="X345" s="202">
        <v>0.3</v>
      </c>
      <c r="Y345" s="202">
        <v>0.25</v>
      </c>
      <c r="Z345" s="229">
        <v>0</v>
      </c>
      <c r="AA345" s="229">
        <v>0</v>
      </c>
      <c r="AB345" s="229">
        <v>0</v>
      </c>
      <c r="AC345" s="229">
        <v>0</v>
      </c>
      <c r="AD345" s="229">
        <v>0</v>
      </c>
      <c r="AE345" s="229">
        <v>0</v>
      </c>
      <c r="AF345" s="223">
        <f t="shared" si="228"/>
        <v>29.735000000000007</v>
      </c>
      <c r="AG345" s="224">
        <f t="shared" si="204"/>
        <v>5.1926298157453976</v>
      </c>
      <c r="AH345" s="224">
        <f t="shared" si="205"/>
        <v>5.2910052910052796</v>
      </c>
      <c r="AI345" s="224">
        <f t="shared" si="206"/>
        <v>9.080415544440168</v>
      </c>
      <c r="AJ345" s="224">
        <f t="shared" si="207"/>
        <v>7.5745033112582849</v>
      </c>
      <c r="AK345" s="224">
        <f t="shared" si="208"/>
        <v>5.0434782608695716</v>
      </c>
      <c r="AL345" s="224">
        <f t="shared" si="209"/>
        <v>14.999999999999991</v>
      </c>
      <c r="AM345" s="224">
        <f t="shared" si="210"/>
        <v>11.111111111111116</v>
      </c>
      <c r="AN345" s="224">
        <f t="shared" si="211"/>
        <v>7.1428571428571397</v>
      </c>
      <c r="AO345" s="224">
        <f t="shared" si="212"/>
        <v>7.6923076923076872</v>
      </c>
      <c r="AP345" s="224">
        <f t="shared" si="213"/>
        <v>8.3333333333333481</v>
      </c>
      <c r="AQ345" s="224">
        <f t="shared" si="215"/>
        <v>12.5</v>
      </c>
      <c r="AR345" s="224">
        <f t="shared" si="214"/>
        <v>100</v>
      </c>
      <c r="AS345" s="224">
        <f t="shared" si="229"/>
        <v>23.076923076923084</v>
      </c>
      <c r="AT345" s="224">
        <f t="shared" si="230"/>
        <v>13.043478260869556</v>
      </c>
      <c r="AU345" s="224">
        <f t="shared" si="231"/>
        <v>6.976744186046524</v>
      </c>
      <c r="AV345" s="224">
        <f t="shared" si="217"/>
        <v>10.256410256410241</v>
      </c>
      <c r="AW345" s="224">
        <f t="shared" si="218"/>
        <v>5.4054054054054168</v>
      </c>
      <c r="AX345" s="224">
        <f t="shared" si="219"/>
        <v>8.8235294117646959</v>
      </c>
      <c r="AY345" s="224">
        <f t="shared" si="220"/>
        <v>13.333333333333353</v>
      </c>
      <c r="AZ345" s="224">
        <f t="shared" si="221"/>
        <v>19.999999999999996</v>
      </c>
      <c r="BA345" s="224" t="str">
        <f t="shared" si="222"/>
        <v>n/a</v>
      </c>
      <c r="BB345" s="224" t="str">
        <f t="shared" si="223"/>
        <v>n/a</v>
      </c>
      <c r="BC345" s="224" t="str">
        <f t="shared" si="224"/>
        <v>n/a</v>
      </c>
      <c r="BD345" s="224" t="str">
        <f t="shared" si="225"/>
        <v>n/a</v>
      </c>
      <c r="BE345" s="224" t="str">
        <f t="shared" si="226"/>
        <v>n/a</v>
      </c>
      <c r="BF345" s="224" t="str">
        <f t="shared" si="216"/>
        <v>n/a</v>
      </c>
      <c r="BG345" s="224">
        <f t="shared" si="232"/>
        <v>14.743873271684043</v>
      </c>
      <c r="BH345" s="182">
        <f t="shared" si="227"/>
        <v>20.645281851522835</v>
      </c>
    </row>
    <row r="346" spans="1:60" ht="11.25" customHeight="1" x14ac:dyDescent="0.2">
      <c r="A346" s="114" t="s">
        <v>1934</v>
      </c>
      <c r="B346" s="97" t="s">
        <v>353</v>
      </c>
      <c r="C346" s="215">
        <v>2.3199999999999998</v>
      </c>
      <c r="D346" s="216">
        <v>2.2000000000000002</v>
      </c>
      <c r="E346" s="216">
        <v>2.08</v>
      </c>
      <c r="F346" s="216">
        <v>1.96</v>
      </c>
      <c r="G346" s="216">
        <v>1.84</v>
      </c>
      <c r="H346" s="216">
        <v>1.72</v>
      </c>
      <c r="I346" s="216">
        <v>1.6</v>
      </c>
      <c r="J346" s="217">
        <v>1.48</v>
      </c>
      <c r="K346" s="217">
        <v>1.24</v>
      </c>
      <c r="L346" s="216">
        <v>1.1200000000000001</v>
      </c>
      <c r="M346" s="216">
        <v>1</v>
      </c>
      <c r="N346" s="216">
        <v>0.88</v>
      </c>
      <c r="O346" s="216">
        <v>0.73</v>
      </c>
      <c r="P346" s="226"/>
      <c r="Q346" s="216">
        <v>0.46</v>
      </c>
      <c r="R346" s="232">
        <v>0.42</v>
      </c>
      <c r="S346" s="226"/>
      <c r="T346" s="260">
        <v>0.38</v>
      </c>
      <c r="U346" s="260">
        <v>0.34</v>
      </c>
      <c r="V346" s="202">
        <v>0.3</v>
      </c>
      <c r="W346" s="202">
        <v>0.26</v>
      </c>
      <c r="X346" s="202">
        <v>0.22</v>
      </c>
      <c r="Y346" s="202">
        <v>0.18</v>
      </c>
      <c r="Z346" s="202">
        <v>0.16</v>
      </c>
      <c r="AA346" s="229">
        <v>0.14000000000000001</v>
      </c>
      <c r="AB346" s="202">
        <v>0.14000000000000001</v>
      </c>
      <c r="AC346" s="202">
        <v>0.12</v>
      </c>
      <c r="AD346" s="202">
        <v>0.1</v>
      </c>
      <c r="AE346" s="202">
        <v>0.08</v>
      </c>
      <c r="AF346" s="223">
        <f t="shared" si="228"/>
        <v>23.470000000000002</v>
      </c>
      <c r="AG346" s="224">
        <f t="shared" si="204"/>
        <v>5.4545454545454453</v>
      </c>
      <c r="AH346" s="224">
        <f t="shared" si="205"/>
        <v>5.7692307692307709</v>
      </c>
      <c r="AI346" s="224">
        <f t="shared" si="206"/>
        <v>6.1224489795918435</v>
      </c>
      <c r="AJ346" s="224">
        <f t="shared" si="207"/>
        <v>6.5217391304347672</v>
      </c>
      <c r="AK346" s="224">
        <f t="shared" si="208"/>
        <v>6.976744186046524</v>
      </c>
      <c r="AL346" s="224">
        <f t="shared" si="209"/>
        <v>7.4999999999999956</v>
      </c>
      <c r="AM346" s="224">
        <f t="shared" si="210"/>
        <v>8.1081081081081141</v>
      </c>
      <c r="AN346" s="224">
        <f t="shared" si="211"/>
        <v>19.354838709677423</v>
      </c>
      <c r="AO346" s="224">
        <f t="shared" si="212"/>
        <v>10.714285714285698</v>
      </c>
      <c r="AP346" s="224">
        <f t="shared" si="213"/>
        <v>12.000000000000011</v>
      </c>
      <c r="AQ346" s="224">
        <f t="shared" si="215"/>
        <v>13.636363636363647</v>
      </c>
      <c r="AR346" s="224">
        <f t="shared" si="214"/>
        <v>20.547945205479444</v>
      </c>
      <c r="AS346" s="224">
        <f t="shared" si="229"/>
        <v>58.695652173913039</v>
      </c>
      <c r="AT346" s="224">
        <f t="shared" si="230"/>
        <v>9.5238095238095344</v>
      </c>
      <c r="AU346" s="224">
        <f t="shared" si="231"/>
        <v>10.526315789473673</v>
      </c>
      <c r="AV346" s="224">
        <f t="shared" si="217"/>
        <v>11.764705882352944</v>
      </c>
      <c r="AW346" s="224">
        <f t="shared" si="218"/>
        <v>13.333333333333353</v>
      </c>
      <c r="AX346" s="224">
        <f t="shared" si="219"/>
        <v>15.384615384615374</v>
      </c>
      <c r="AY346" s="224">
        <f t="shared" si="220"/>
        <v>18.181818181818187</v>
      </c>
      <c r="AZ346" s="224">
        <f t="shared" si="221"/>
        <v>22.222222222222232</v>
      </c>
      <c r="BA346" s="224">
        <f t="shared" si="222"/>
        <v>12.5</v>
      </c>
      <c r="BB346" s="224">
        <f t="shared" si="223"/>
        <v>14.285714285714279</v>
      </c>
      <c r="BC346" s="224">
        <f t="shared" si="224"/>
        <v>0</v>
      </c>
      <c r="BD346" s="224">
        <f t="shared" si="225"/>
        <v>16.666666666666675</v>
      </c>
      <c r="BE346" s="224">
        <f t="shared" si="226"/>
        <v>19.999999999999996</v>
      </c>
      <c r="BF346" s="224">
        <f t="shared" si="216"/>
        <v>25</v>
      </c>
      <c r="BG346" s="224">
        <f t="shared" si="232"/>
        <v>14.261196282218576</v>
      </c>
      <c r="BH346" s="182">
        <f t="shared" si="227"/>
        <v>10.870957275494503</v>
      </c>
    </row>
    <row r="347" spans="1:60" ht="11.25" customHeight="1" x14ac:dyDescent="0.2">
      <c r="A347" s="119" t="s">
        <v>356</v>
      </c>
      <c r="B347" s="119" t="s">
        <v>357</v>
      </c>
      <c r="C347" s="215">
        <v>5.14</v>
      </c>
      <c r="D347" s="216">
        <v>4.91</v>
      </c>
      <c r="E347" s="216">
        <v>4.7</v>
      </c>
      <c r="F347" s="216">
        <v>4.45</v>
      </c>
      <c r="G347" s="216">
        <v>4.1900000000000004</v>
      </c>
      <c r="H347" s="216">
        <v>3.98</v>
      </c>
      <c r="I347" s="216">
        <v>3.75</v>
      </c>
      <c r="J347" s="217">
        <v>3.54</v>
      </c>
      <c r="K347" s="230">
        <v>3.32</v>
      </c>
      <c r="L347" s="218">
        <v>3.15</v>
      </c>
      <c r="M347" s="218">
        <v>2.95</v>
      </c>
      <c r="N347" s="218">
        <v>2.76</v>
      </c>
      <c r="O347" s="218">
        <v>2.59</v>
      </c>
      <c r="P347" s="219"/>
      <c r="Q347" s="218">
        <v>2.4</v>
      </c>
      <c r="R347" s="246">
        <v>2.25</v>
      </c>
      <c r="S347" s="219"/>
      <c r="T347" s="281">
        <v>2.11</v>
      </c>
      <c r="U347" s="281">
        <v>1.93</v>
      </c>
      <c r="V347" s="247">
        <v>1.7949999999999999</v>
      </c>
      <c r="W347" s="247">
        <v>1.62</v>
      </c>
      <c r="X347" s="247">
        <v>1.4550000000000001</v>
      </c>
      <c r="Y347" s="247">
        <v>1.2749999999999999</v>
      </c>
      <c r="Z347" s="247">
        <v>1.095</v>
      </c>
      <c r="AA347" s="247">
        <v>0.92500000000000004</v>
      </c>
      <c r="AB347" s="247">
        <v>0.79500000000000004</v>
      </c>
      <c r="AC347" s="247">
        <v>0.7</v>
      </c>
      <c r="AD347" s="247">
        <v>0.62</v>
      </c>
      <c r="AE347" s="247">
        <v>0.54500000000000004</v>
      </c>
      <c r="AF347" s="223">
        <f t="shared" si="228"/>
        <v>68.945000000000007</v>
      </c>
      <c r="AG347" s="224">
        <f t="shared" si="204"/>
        <v>4.6843177189409335</v>
      </c>
      <c r="AH347" s="224">
        <f t="shared" si="205"/>
        <v>4.4680851063829685</v>
      </c>
      <c r="AI347" s="224">
        <f t="shared" si="206"/>
        <v>5.6179775280898792</v>
      </c>
      <c r="AJ347" s="224">
        <f t="shared" si="207"/>
        <v>6.2052505966587068</v>
      </c>
      <c r="AK347" s="224">
        <f t="shared" si="208"/>
        <v>5.276381909547756</v>
      </c>
      <c r="AL347" s="224">
        <f t="shared" si="209"/>
        <v>6.133333333333324</v>
      </c>
      <c r="AM347" s="224">
        <f t="shared" si="210"/>
        <v>5.9322033898305149</v>
      </c>
      <c r="AN347" s="224">
        <f t="shared" si="211"/>
        <v>6.6265060240964013</v>
      </c>
      <c r="AO347" s="224">
        <f t="shared" si="212"/>
        <v>5.3968253968253999</v>
      </c>
      <c r="AP347" s="224">
        <f t="shared" si="213"/>
        <v>6.7796610169491345</v>
      </c>
      <c r="AQ347" s="224">
        <f t="shared" si="215"/>
        <v>6.8840579710145011</v>
      </c>
      <c r="AR347" s="224">
        <f t="shared" si="214"/>
        <v>6.5637065637065506</v>
      </c>
      <c r="AS347" s="224">
        <f t="shared" si="229"/>
        <v>7.9166666666666607</v>
      </c>
      <c r="AT347" s="224">
        <f t="shared" si="230"/>
        <v>6.6666666666666652</v>
      </c>
      <c r="AU347" s="224">
        <f t="shared" si="231"/>
        <v>6.6350710900473953</v>
      </c>
      <c r="AV347" s="224">
        <f t="shared" si="217"/>
        <v>9.32642487046631</v>
      </c>
      <c r="AW347" s="224">
        <f t="shared" si="218"/>
        <v>7.5208913649025044</v>
      </c>
      <c r="AX347" s="224">
        <f t="shared" si="219"/>
        <v>10.80246913580245</v>
      </c>
      <c r="AY347" s="224">
        <f t="shared" si="220"/>
        <v>11.340206185567014</v>
      </c>
      <c r="AZ347" s="224">
        <f t="shared" si="221"/>
        <v>14.117647058823547</v>
      </c>
      <c r="BA347" s="224">
        <f t="shared" si="222"/>
        <v>16.43835616438356</v>
      </c>
      <c r="BB347" s="224">
        <f t="shared" si="223"/>
        <v>18.378378378378368</v>
      </c>
      <c r="BC347" s="224">
        <f t="shared" si="224"/>
        <v>16.35220125786163</v>
      </c>
      <c r="BD347" s="224">
        <f t="shared" si="225"/>
        <v>13.571428571428591</v>
      </c>
      <c r="BE347" s="224">
        <f t="shared" si="226"/>
        <v>12.903225806451601</v>
      </c>
      <c r="BF347" s="224">
        <f t="shared" si="216"/>
        <v>13.761467889908241</v>
      </c>
      <c r="BG347" s="224">
        <f t="shared" si="232"/>
        <v>9.0884387562588671</v>
      </c>
      <c r="BH347" s="182">
        <f t="shared" si="227"/>
        <v>4.1435535616282362</v>
      </c>
    </row>
    <row r="348" spans="1:60" ht="11.25" customHeight="1" x14ac:dyDescent="0.2">
      <c r="A348" s="265" t="s">
        <v>5572</v>
      </c>
      <c r="B348" s="97" t="s">
        <v>5552</v>
      </c>
      <c r="C348" s="215">
        <v>0.58000000000000007</v>
      </c>
      <c r="D348" s="216">
        <v>0.52</v>
      </c>
      <c r="E348" s="216">
        <v>0.43999999999999995</v>
      </c>
      <c r="F348" s="216">
        <v>0.4</v>
      </c>
      <c r="G348" s="216">
        <v>0.32</v>
      </c>
      <c r="H348" s="216">
        <v>7.0000000000000007E-2</v>
      </c>
      <c r="I348" s="231">
        <v>0</v>
      </c>
      <c r="J348" s="254">
        <v>0</v>
      </c>
      <c r="K348" s="228">
        <v>0</v>
      </c>
      <c r="L348" s="231">
        <v>0</v>
      </c>
      <c r="M348" s="231">
        <v>0</v>
      </c>
      <c r="N348" s="231">
        <v>0</v>
      </c>
      <c r="O348" s="231">
        <v>0</v>
      </c>
      <c r="P348" s="237"/>
      <c r="Q348" s="231">
        <v>0</v>
      </c>
      <c r="R348" s="227">
        <v>0</v>
      </c>
      <c r="S348" s="237"/>
      <c r="T348" s="266">
        <v>0</v>
      </c>
      <c r="U348" s="266">
        <v>0</v>
      </c>
      <c r="V348" s="229">
        <v>0</v>
      </c>
      <c r="W348" s="229">
        <v>0.48</v>
      </c>
      <c r="X348" s="272">
        <v>0.64</v>
      </c>
      <c r="Y348" s="272">
        <v>0.60000000000000009</v>
      </c>
      <c r="Z348" s="272">
        <v>0.52</v>
      </c>
      <c r="AA348" s="272">
        <v>0.32</v>
      </c>
      <c r="AB348" s="229">
        <v>0.08</v>
      </c>
      <c r="AC348" s="229">
        <v>0.08</v>
      </c>
      <c r="AD348" s="202">
        <v>0.08</v>
      </c>
      <c r="AE348" s="202">
        <v>0.02</v>
      </c>
      <c r="AF348" s="223">
        <f t="shared" si="228"/>
        <v>5.15</v>
      </c>
      <c r="AG348" s="224">
        <f t="shared" si="204"/>
        <v>11.538461538461542</v>
      </c>
      <c r="AH348" s="224">
        <f t="shared" si="205"/>
        <v>18.181818181818208</v>
      </c>
      <c r="AI348" s="224">
        <f t="shared" si="206"/>
        <v>9.9999999999999858</v>
      </c>
      <c r="AJ348" s="224">
        <f t="shared" si="207"/>
        <v>25</v>
      </c>
      <c r="AK348" s="224">
        <f t="shared" si="208"/>
        <v>357.14285714285711</v>
      </c>
      <c r="AL348" s="224" t="str">
        <f t="shared" si="209"/>
        <v>n/a</v>
      </c>
      <c r="AM348" s="224" t="str">
        <f t="shared" si="210"/>
        <v>n/a</v>
      </c>
      <c r="AN348" s="224" t="str">
        <f t="shared" si="211"/>
        <v>n/a</v>
      </c>
      <c r="AO348" s="224" t="str">
        <f t="shared" si="212"/>
        <v>n/a</v>
      </c>
      <c r="AP348" s="224" t="str">
        <f t="shared" si="213"/>
        <v>n/a</v>
      </c>
      <c r="AQ348" s="224" t="str">
        <f t="shared" si="215"/>
        <v>n/a</v>
      </c>
      <c r="AR348" s="224" t="str">
        <f t="shared" si="214"/>
        <v>n/a</v>
      </c>
      <c r="AS348" s="224" t="str">
        <f t="shared" si="229"/>
        <v>n/a</v>
      </c>
      <c r="AT348" s="224" t="str">
        <f t="shared" si="230"/>
        <v>n/a</v>
      </c>
      <c r="AU348" s="224" t="str">
        <f t="shared" si="231"/>
        <v>n/a</v>
      </c>
      <c r="AV348" s="224" t="str">
        <f t="shared" si="217"/>
        <v>n/a</v>
      </c>
      <c r="AW348" s="224" t="str">
        <f t="shared" si="218"/>
        <v>n/a</v>
      </c>
      <c r="AX348" s="224">
        <f t="shared" si="219"/>
        <v>-100</v>
      </c>
      <c r="AY348" s="224">
        <f t="shared" si="220"/>
        <v>-25</v>
      </c>
      <c r="AZ348" s="224">
        <f t="shared" si="221"/>
        <v>6.666666666666643</v>
      </c>
      <c r="BA348" s="224">
        <f t="shared" si="222"/>
        <v>15.384615384615397</v>
      </c>
      <c r="BB348" s="224">
        <f t="shared" si="223"/>
        <v>62.5</v>
      </c>
      <c r="BC348" s="224">
        <f t="shared" si="224"/>
        <v>300</v>
      </c>
      <c r="BD348" s="224">
        <f t="shared" si="225"/>
        <v>0</v>
      </c>
      <c r="BE348" s="224">
        <f t="shared" si="226"/>
        <v>0</v>
      </c>
      <c r="BF348" s="224">
        <f t="shared" si="216"/>
        <v>300</v>
      </c>
      <c r="BG348" s="224">
        <f t="shared" si="232"/>
        <v>70.101029922458494</v>
      </c>
      <c r="BH348" s="182">
        <f t="shared" si="227"/>
        <v>139.98734951184244</v>
      </c>
    </row>
    <row r="349" spans="1:60" ht="11.25" customHeight="1" x14ac:dyDescent="0.2">
      <c r="A349" s="114" t="s">
        <v>970</v>
      </c>
      <c r="B349" s="97" t="s">
        <v>971</v>
      </c>
      <c r="C349" s="215">
        <v>5.55</v>
      </c>
      <c r="D349" s="216">
        <v>4.5999999999999996</v>
      </c>
      <c r="E349" s="216">
        <v>4.05</v>
      </c>
      <c r="F349" s="216">
        <v>4</v>
      </c>
      <c r="G349" s="216">
        <v>3.7</v>
      </c>
      <c r="H349" s="216">
        <v>3.6</v>
      </c>
      <c r="I349" s="216">
        <v>3.3</v>
      </c>
      <c r="J349" s="217">
        <v>2.48</v>
      </c>
      <c r="K349" s="223">
        <v>2.04</v>
      </c>
      <c r="L349" s="216">
        <v>1.84</v>
      </c>
      <c r="M349" s="216">
        <v>1.68</v>
      </c>
      <c r="N349" s="216">
        <v>1.56</v>
      </c>
      <c r="O349" s="216">
        <v>1.36</v>
      </c>
      <c r="P349" s="226"/>
      <c r="Q349" s="216">
        <v>1.1499999999999999</v>
      </c>
      <c r="R349" s="232">
        <v>0.8</v>
      </c>
      <c r="S349" s="226"/>
      <c r="T349" s="228">
        <v>0.2</v>
      </c>
      <c r="U349" s="261">
        <v>0.53</v>
      </c>
      <c r="V349" s="229">
        <v>1.52</v>
      </c>
      <c r="W349" s="202">
        <v>1.44</v>
      </c>
      <c r="X349" s="229">
        <v>1.36</v>
      </c>
      <c r="Y349" s="229">
        <v>1.36</v>
      </c>
      <c r="Z349" s="229">
        <v>1.36</v>
      </c>
      <c r="AA349" s="229">
        <v>1.36</v>
      </c>
      <c r="AB349" s="202">
        <v>1.36</v>
      </c>
      <c r="AC349" s="202">
        <v>1.34</v>
      </c>
      <c r="AD349" s="202">
        <v>1.2333000000000001</v>
      </c>
      <c r="AE349" s="202">
        <v>1.06</v>
      </c>
      <c r="AF349" s="223">
        <f t="shared" si="228"/>
        <v>55.833300000000008</v>
      </c>
      <c r="AG349" s="224">
        <f t="shared" si="204"/>
        <v>20.65217391304348</v>
      </c>
      <c r="AH349" s="224">
        <f t="shared" si="205"/>
        <v>13.58024691358024</v>
      </c>
      <c r="AI349" s="224">
        <f t="shared" si="206"/>
        <v>1.2499999999999956</v>
      </c>
      <c r="AJ349" s="224">
        <f t="shared" si="207"/>
        <v>8.108108108108091</v>
      </c>
      <c r="AK349" s="224">
        <f t="shared" si="208"/>
        <v>2.7777777777777901</v>
      </c>
      <c r="AL349" s="224">
        <f t="shared" si="209"/>
        <v>9.0909090909091042</v>
      </c>
      <c r="AM349" s="224">
        <f t="shared" si="210"/>
        <v>33.064516129032249</v>
      </c>
      <c r="AN349" s="224">
        <f t="shared" si="211"/>
        <v>21.568627450980383</v>
      </c>
      <c r="AO349" s="224">
        <f t="shared" si="212"/>
        <v>10.869565217391308</v>
      </c>
      <c r="AP349" s="224">
        <f t="shared" si="213"/>
        <v>9.5238095238095344</v>
      </c>
      <c r="AQ349" s="224">
        <f t="shared" si="215"/>
        <v>7.6923076923076872</v>
      </c>
      <c r="AR349" s="224">
        <f t="shared" si="214"/>
        <v>14.705882352941169</v>
      </c>
      <c r="AS349" s="224">
        <f t="shared" si="229"/>
        <v>18.260869565217419</v>
      </c>
      <c r="AT349" s="224">
        <f t="shared" si="230"/>
        <v>43.749999999999979</v>
      </c>
      <c r="AU349" s="224">
        <f t="shared" si="231"/>
        <v>300</v>
      </c>
      <c r="AV349" s="224">
        <f t="shared" si="217"/>
        <v>-62.264150943396224</v>
      </c>
      <c r="AW349" s="224">
        <f t="shared" si="218"/>
        <v>-65.131578947368425</v>
      </c>
      <c r="AX349" s="224">
        <f t="shared" si="219"/>
        <v>5.555555555555558</v>
      </c>
      <c r="AY349" s="224">
        <f t="shared" si="220"/>
        <v>5.8823529411764497</v>
      </c>
      <c r="AZ349" s="224">
        <f t="shared" si="221"/>
        <v>0</v>
      </c>
      <c r="BA349" s="224">
        <f t="shared" si="222"/>
        <v>0</v>
      </c>
      <c r="BB349" s="224">
        <f t="shared" si="223"/>
        <v>0</v>
      </c>
      <c r="BC349" s="224">
        <f t="shared" si="224"/>
        <v>0</v>
      </c>
      <c r="BD349" s="224">
        <f t="shared" si="225"/>
        <v>1.4925373134328401</v>
      </c>
      <c r="BE349" s="224">
        <f t="shared" si="226"/>
        <v>8.6515851779777933</v>
      </c>
      <c r="BF349" s="224">
        <f t="shared" si="216"/>
        <v>16.349056603773594</v>
      </c>
      <c r="BG349" s="224">
        <f t="shared" si="232"/>
        <v>16.362698132163462</v>
      </c>
      <c r="BH349" s="182">
        <f t="shared" si="227"/>
        <v>62.169597771090572</v>
      </c>
    </row>
    <row r="350" spans="1:60" ht="11.25" customHeight="1" x14ac:dyDescent="0.2">
      <c r="A350" s="265" t="s">
        <v>5596</v>
      </c>
      <c r="B350" s="97" t="s">
        <v>5586</v>
      </c>
      <c r="C350" s="215">
        <v>3.2</v>
      </c>
      <c r="D350" s="216">
        <v>2.8</v>
      </c>
      <c r="E350" s="216">
        <v>2.48</v>
      </c>
      <c r="F350" s="216">
        <v>2.2000000000000002</v>
      </c>
      <c r="G350" s="216">
        <v>0.5</v>
      </c>
      <c r="H350" s="231">
        <v>0</v>
      </c>
      <c r="I350" s="231">
        <v>0</v>
      </c>
      <c r="J350" s="254">
        <v>0</v>
      </c>
      <c r="K350" s="251">
        <v>0</v>
      </c>
      <c r="L350" s="231">
        <v>0</v>
      </c>
      <c r="M350" s="231">
        <v>0</v>
      </c>
      <c r="N350" s="231">
        <v>0</v>
      </c>
      <c r="O350" s="231">
        <v>0</v>
      </c>
      <c r="P350" s="237"/>
      <c r="Q350" s="231">
        <v>0</v>
      </c>
      <c r="R350" s="227">
        <v>0</v>
      </c>
      <c r="S350" s="237"/>
      <c r="T350" s="227">
        <v>0</v>
      </c>
      <c r="U350" s="266">
        <v>0</v>
      </c>
      <c r="V350" s="229">
        <v>0</v>
      </c>
      <c r="W350" s="229">
        <v>0</v>
      </c>
      <c r="X350" s="229">
        <v>0</v>
      </c>
      <c r="Y350" s="229">
        <v>0</v>
      </c>
      <c r="Z350" s="229">
        <v>0</v>
      </c>
      <c r="AA350" s="229">
        <v>0</v>
      </c>
      <c r="AB350" s="229">
        <v>0</v>
      </c>
      <c r="AC350" s="229">
        <v>0</v>
      </c>
      <c r="AD350" s="229">
        <v>0</v>
      </c>
      <c r="AE350" s="229">
        <v>0</v>
      </c>
      <c r="AF350" s="223">
        <f t="shared" si="228"/>
        <v>11.18</v>
      </c>
      <c r="AG350" s="224">
        <f t="shared" si="204"/>
        <v>14.285714285714302</v>
      </c>
      <c r="AH350" s="224">
        <f t="shared" si="205"/>
        <v>12.903225806451601</v>
      </c>
      <c r="AI350" s="224">
        <f t="shared" si="206"/>
        <v>12.72727272727272</v>
      </c>
      <c r="AJ350" s="224">
        <f t="shared" si="207"/>
        <v>340.00000000000006</v>
      </c>
      <c r="AK350" s="224" t="str">
        <f t="shared" si="208"/>
        <v>n/a</v>
      </c>
      <c r="AL350" s="224" t="str">
        <f t="shared" si="209"/>
        <v>n/a</v>
      </c>
      <c r="AM350" s="224" t="str">
        <f t="shared" si="210"/>
        <v>n/a</v>
      </c>
      <c r="AN350" s="224" t="str">
        <f t="shared" si="211"/>
        <v>n/a</v>
      </c>
      <c r="AO350" s="224" t="str">
        <f t="shared" si="212"/>
        <v>n/a</v>
      </c>
      <c r="AP350" s="224" t="str">
        <f t="shared" si="213"/>
        <v>n/a</v>
      </c>
      <c r="AQ350" s="224" t="str">
        <f t="shared" si="215"/>
        <v>n/a</v>
      </c>
      <c r="AR350" s="224" t="str">
        <f t="shared" si="214"/>
        <v>n/a</v>
      </c>
      <c r="AS350" s="224" t="str">
        <f t="shared" si="229"/>
        <v>n/a</v>
      </c>
      <c r="AT350" s="224" t="str">
        <f t="shared" si="230"/>
        <v>n/a</v>
      </c>
      <c r="AU350" s="224" t="str">
        <f t="shared" si="231"/>
        <v>n/a</v>
      </c>
      <c r="AV350" s="224" t="str">
        <f t="shared" si="217"/>
        <v>n/a</v>
      </c>
      <c r="AW350" s="224" t="str">
        <f t="shared" si="218"/>
        <v>n/a</v>
      </c>
      <c r="AX350" s="224" t="str">
        <f t="shared" si="219"/>
        <v>n/a</v>
      </c>
      <c r="AY350" s="224" t="str">
        <f t="shared" si="220"/>
        <v>n/a</v>
      </c>
      <c r="AZ350" s="224" t="str">
        <f t="shared" si="221"/>
        <v>n/a</v>
      </c>
      <c r="BA350" s="224" t="str">
        <f t="shared" si="222"/>
        <v>n/a</v>
      </c>
      <c r="BB350" s="224" t="str">
        <f t="shared" si="223"/>
        <v>n/a</v>
      </c>
      <c r="BC350" s="224" t="str">
        <f t="shared" si="224"/>
        <v>n/a</v>
      </c>
      <c r="BD350" s="224" t="str">
        <f t="shared" si="225"/>
        <v>n/a</v>
      </c>
      <c r="BE350" s="224" t="str">
        <f t="shared" si="226"/>
        <v>n/a</v>
      </c>
      <c r="BF350" s="224" t="str">
        <f t="shared" si="216"/>
        <v>n/a</v>
      </c>
      <c r="BG350" s="224">
        <f t="shared" si="232"/>
        <v>94.979053204859667</v>
      </c>
      <c r="BH350" s="182">
        <f t="shared" si="227"/>
        <v>163.34878445540338</v>
      </c>
    </row>
    <row r="351" spans="1:60" ht="11.25" customHeight="1" x14ac:dyDescent="0.2">
      <c r="A351" s="147" t="s">
        <v>974</v>
      </c>
      <c r="B351" s="119" t="s">
        <v>975</v>
      </c>
      <c r="C351" s="215">
        <v>1.34</v>
      </c>
      <c r="D351" s="216">
        <v>1.25</v>
      </c>
      <c r="E351" s="216">
        <v>1.1299999999999999</v>
      </c>
      <c r="F351" s="216">
        <v>1.03</v>
      </c>
      <c r="G351" s="216">
        <v>0.99</v>
      </c>
      <c r="H351" s="216">
        <v>0.95</v>
      </c>
      <c r="I351" s="216">
        <v>0.91</v>
      </c>
      <c r="J351" s="217">
        <v>0.87</v>
      </c>
      <c r="K351" s="217">
        <v>0.82</v>
      </c>
      <c r="L351" s="218">
        <v>0.74</v>
      </c>
      <c r="M351" s="218">
        <v>0.66</v>
      </c>
      <c r="N351" s="218">
        <v>0.57499999999999996</v>
      </c>
      <c r="O351" s="218">
        <v>0.25</v>
      </c>
      <c r="P351" s="219"/>
      <c r="Q351" s="255">
        <v>0</v>
      </c>
      <c r="R351" s="220">
        <v>0</v>
      </c>
      <c r="S351" s="219"/>
      <c r="T351" s="283">
        <v>0</v>
      </c>
      <c r="U351" s="283">
        <v>0</v>
      </c>
      <c r="V351" s="222">
        <v>0</v>
      </c>
      <c r="W351" s="222">
        <v>0</v>
      </c>
      <c r="X351" s="222">
        <v>0</v>
      </c>
      <c r="Y351" s="222">
        <v>0</v>
      </c>
      <c r="Z351" s="222">
        <v>0</v>
      </c>
      <c r="AA351" s="222">
        <v>0</v>
      </c>
      <c r="AB351" s="222">
        <v>0</v>
      </c>
      <c r="AC351" s="222">
        <v>0</v>
      </c>
      <c r="AD351" s="222">
        <v>0</v>
      </c>
      <c r="AE351" s="222">
        <v>0</v>
      </c>
      <c r="AF351" s="223">
        <f t="shared" si="228"/>
        <v>11.515000000000001</v>
      </c>
      <c r="AG351" s="224">
        <f t="shared" si="204"/>
        <v>7.2000000000000064</v>
      </c>
      <c r="AH351" s="224">
        <f t="shared" si="205"/>
        <v>10.619469026548689</v>
      </c>
      <c r="AI351" s="224">
        <f t="shared" si="206"/>
        <v>9.7087378640776656</v>
      </c>
      <c r="AJ351" s="224">
        <f t="shared" si="207"/>
        <v>4.0404040404040442</v>
      </c>
      <c r="AK351" s="224">
        <f t="shared" si="208"/>
        <v>4.2105263157894868</v>
      </c>
      <c r="AL351" s="224">
        <f t="shared" si="209"/>
        <v>4.39560439560438</v>
      </c>
      <c r="AM351" s="224">
        <f t="shared" si="210"/>
        <v>4.5977011494252817</v>
      </c>
      <c r="AN351" s="224">
        <f t="shared" si="211"/>
        <v>6.0975609756097615</v>
      </c>
      <c r="AO351" s="224">
        <f t="shared" si="212"/>
        <v>10.810810810810811</v>
      </c>
      <c r="AP351" s="224">
        <f t="shared" si="213"/>
        <v>12.12121212121211</v>
      </c>
      <c r="AQ351" s="224">
        <f t="shared" si="215"/>
        <v>14.782608695652177</v>
      </c>
      <c r="AR351" s="224">
        <f t="shared" si="214"/>
        <v>129.99999999999997</v>
      </c>
      <c r="AS351" s="224" t="str">
        <f t="shared" si="229"/>
        <v>n/a</v>
      </c>
      <c r="AT351" s="224" t="str">
        <f t="shared" si="230"/>
        <v>n/a</v>
      </c>
      <c r="AU351" s="224" t="str">
        <f t="shared" si="231"/>
        <v>n/a</v>
      </c>
      <c r="AV351" s="224" t="str">
        <f t="shared" si="217"/>
        <v>n/a</v>
      </c>
      <c r="AW351" s="224" t="str">
        <f t="shared" si="218"/>
        <v>n/a</v>
      </c>
      <c r="AX351" s="224" t="str">
        <f t="shared" si="219"/>
        <v>n/a</v>
      </c>
      <c r="AY351" s="224" t="str">
        <f t="shared" si="220"/>
        <v>n/a</v>
      </c>
      <c r="AZ351" s="224" t="str">
        <f t="shared" si="221"/>
        <v>n/a</v>
      </c>
      <c r="BA351" s="224" t="str">
        <f t="shared" si="222"/>
        <v>n/a</v>
      </c>
      <c r="BB351" s="224" t="str">
        <f t="shared" si="223"/>
        <v>n/a</v>
      </c>
      <c r="BC351" s="224" t="str">
        <f t="shared" si="224"/>
        <v>n/a</v>
      </c>
      <c r="BD351" s="224" t="str">
        <f t="shared" si="225"/>
        <v>n/a</v>
      </c>
      <c r="BE351" s="224" t="str">
        <f t="shared" si="226"/>
        <v>n/a</v>
      </c>
      <c r="BF351" s="224" t="str">
        <f t="shared" si="216"/>
        <v>n/a</v>
      </c>
      <c r="BG351" s="224">
        <f t="shared" si="232"/>
        <v>18.215386282927867</v>
      </c>
      <c r="BH351" s="182">
        <f t="shared" si="227"/>
        <v>35.382694688976059</v>
      </c>
    </row>
    <row r="352" spans="1:60" ht="11.25" customHeight="1" x14ac:dyDescent="0.2">
      <c r="A352" s="265" t="s">
        <v>1526</v>
      </c>
      <c r="B352" s="97" t="s">
        <v>1527</v>
      </c>
      <c r="C352" s="215">
        <v>0.64500000000000002</v>
      </c>
      <c r="D352" s="216">
        <v>0.58499999999999996</v>
      </c>
      <c r="E352" s="216">
        <v>0.52500000000000002</v>
      </c>
      <c r="F352" s="216">
        <v>0.47</v>
      </c>
      <c r="G352" s="216">
        <v>0.43</v>
      </c>
      <c r="H352" s="216">
        <v>0.38</v>
      </c>
      <c r="I352" s="231">
        <v>0.32</v>
      </c>
      <c r="J352" s="254">
        <v>0.32</v>
      </c>
      <c r="K352" s="254">
        <v>0.32</v>
      </c>
      <c r="L352" s="231">
        <v>0.32</v>
      </c>
      <c r="M352" s="231">
        <v>0.32</v>
      </c>
      <c r="N352" s="216">
        <v>0.32</v>
      </c>
      <c r="O352" s="216">
        <v>0.28999999999999998</v>
      </c>
      <c r="P352" s="191"/>
      <c r="Q352" s="231">
        <v>0.2</v>
      </c>
      <c r="R352" s="227">
        <v>0.2</v>
      </c>
      <c r="S352" s="191"/>
      <c r="T352" s="266">
        <v>0.2</v>
      </c>
      <c r="U352" s="279">
        <v>0.2</v>
      </c>
      <c r="V352" s="229">
        <v>0.15</v>
      </c>
      <c r="W352" s="229">
        <v>0</v>
      </c>
      <c r="X352" s="229">
        <v>0</v>
      </c>
      <c r="Y352" s="229">
        <v>0</v>
      </c>
      <c r="Z352" s="229">
        <v>0</v>
      </c>
      <c r="AA352" s="229">
        <v>0</v>
      </c>
      <c r="AB352" s="229">
        <v>0</v>
      </c>
      <c r="AC352" s="229">
        <v>0</v>
      </c>
      <c r="AD352" s="229">
        <v>0</v>
      </c>
      <c r="AE352" s="229">
        <v>0</v>
      </c>
      <c r="AF352" s="223">
        <f t="shared" si="228"/>
        <v>6.1950000000000012</v>
      </c>
      <c r="AG352" s="224">
        <f t="shared" si="204"/>
        <v>10.256410256410264</v>
      </c>
      <c r="AH352" s="224">
        <f t="shared" si="205"/>
        <v>11.428571428571409</v>
      </c>
      <c r="AI352" s="224">
        <f t="shared" si="206"/>
        <v>11.702127659574479</v>
      </c>
      <c r="AJ352" s="224">
        <f t="shared" si="207"/>
        <v>9.302325581395344</v>
      </c>
      <c r="AK352" s="224">
        <f t="shared" si="208"/>
        <v>13.157894736842103</v>
      </c>
      <c r="AL352" s="224">
        <f t="shared" si="209"/>
        <v>18.75</v>
      </c>
      <c r="AM352" s="224">
        <f t="shared" si="210"/>
        <v>0</v>
      </c>
      <c r="AN352" s="224">
        <f t="shared" si="211"/>
        <v>0</v>
      </c>
      <c r="AO352" s="224">
        <f t="shared" si="212"/>
        <v>0</v>
      </c>
      <c r="AP352" s="224">
        <f t="shared" si="213"/>
        <v>0</v>
      </c>
      <c r="AQ352" s="224">
        <f t="shared" si="215"/>
        <v>0</v>
      </c>
      <c r="AR352" s="224">
        <f t="shared" si="214"/>
        <v>10.344827586206918</v>
      </c>
      <c r="AS352" s="224">
        <f t="shared" si="229"/>
        <v>44.999999999999972</v>
      </c>
      <c r="AT352" s="224">
        <f t="shared" si="230"/>
        <v>0</v>
      </c>
      <c r="AU352" s="224">
        <f t="shared" si="231"/>
        <v>0</v>
      </c>
      <c r="AV352" s="224">
        <f t="shared" si="217"/>
        <v>0</v>
      </c>
      <c r="AW352" s="224">
        <f t="shared" si="218"/>
        <v>33.33333333333335</v>
      </c>
      <c r="AX352" s="224" t="str">
        <f t="shared" si="219"/>
        <v>n/a</v>
      </c>
      <c r="AY352" s="224" t="str">
        <f t="shared" si="220"/>
        <v>n/a</v>
      </c>
      <c r="AZ352" s="224" t="str">
        <f t="shared" si="221"/>
        <v>n/a</v>
      </c>
      <c r="BA352" s="224" t="str">
        <f t="shared" si="222"/>
        <v>n/a</v>
      </c>
      <c r="BB352" s="224" t="str">
        <f t="shared" si="223"/>
        <v>n/a</v>
      </c>
      <c r="BC352" s="224" t="str">
        <f t="shared" si="224"/>
        <v>n/a</v>
      </c>
      <c r="BD352" s="224" t="str">
        <f t="shared" si="225"/>
        <v>n/a</v>
      </c>
      <c r="BE352" s="224" t="str">
        <f t="shared" si="226"/>
        <v>n/a</v>
      </c>
      <c r="BF352" s="224" t="str">
        <f t="shared" si="216"/>
        <v>n/a</v>
      </c>
      <c r="BG352" s="224">
        <f t="shared" si="232"/>
        <v>9.6044406224902268</v>
      </c>
      <c r="BH352" s="182">
        <f t="shared" si="227"/>
        <v>12.89120038443934</v>
      </c>
    </row>
    <row r="353" spans="1:60" ht="11.25" customHeight="1" x14ac:dyDescent="0.2">
      <c r="A353" s="265" t="s">
        <v>1528</v>
      </c>
      <c r="B353" s="97" t="s">
        <v>1529</v>
      </c>
      <c r="C353" s="215">
        <v>1.56</v>
      </c>
      <c r="D353" s="216">
        <v>1.52</v>
      </c>
      <c r="E353" s="216">
        <v>1.44</v>
      </c>
      <c r="F353" s="216">
        <v>1.2</v>
      </c>
      <c r="G353" s="216">
        <v>0.98</v>
      </c>
      <c r="H353" s="216">
        <v>0.8</v>
      </c>
      <c r="I353" s="216">
        <v>0.72</v>
      </c>
      <c r="J353" s="217">
        <v>0.6</v>
      </c>
      <c r="K353" s="254">
        <v>0.48</v>
      </c>
      <c r="L353" s="216">
        <v>0.48</v>
      </c>
      <c r="M353" s="216">
        <v>0.45</v>
      </c>
      <c r="N353" s="216">
        <v>0.41</v>
      </c>
      <c r="O353" s="216">
        <v>0.1</v>
      </c>
      <c r="P353" s="217"/>
      <c r="Q353" s="231">
        <v>0</v>
      </c>
      <c r="R353" s="227">
        <v>0</v>
      </c>
      <c r="S353" s="254"/>
      <c r="T353" s="266">
        <v>0</v>
      </c>
      <c r="U353" s="266">
        <v>0</v>
      </c>
      <c r="V353" s="229">
        <v>0</v>
      </c>
      <c r="W353" s="229">
        <v>0</v>
      </c>
      <c r="X353" s="229">
        <v>0</v>
      </c>
      <c r="Y353" s="229">
        <v>0</v>
      </c>
      <c r="Z353" s="229">
        <v>0</v>
      </c>
      <c r="AA353" s="229">
        <v>0</v>
      </c>
      <c r="AB353" s="229">
        <v>0</v>
      </c>
      <c r="AC353" s="229">
        <v>0</v>
      </c>
      <c r="AD353" s="229">
        <v>0</v>
      </c>
      <c r="AE353" s="229">
        <v>0</v>
      </c>
      <c r="AF353" s="223">
        <f t="shared" si="228"/>
        <v>10.739999999999998</v>
      </c>
      <c r="AG353" s="224">
        <f t="shared" si="204"/>
        <v>2.6315789473684292</v>
      </c>
      <c r="AH353" s="224">
        <f t="shared" si="205"/>
        <v>5.555555555555558</v>
      </c>
      <c r="AI353" s="224">
        <f t="shared" si="206"/>
        <v>19.999999999999996</v>
      </c>
      <c r="AJ353" s="224">
        <f t="shared" si="207"/>
        <v>22.448979591836739</v>
      </c>
      <c r="AK353" s="224">
        <f t="shared" si="208"/>
        <v>22.499999999999986</v>
      </c>
      <c r="AL353" s="224">
        <f t="shared" si="209"/>
        <v>11.111111111111116</v>
      </c>
      <c r="AM353" s="224">
        <f t="shared" si="210"/>
        <v>19.999999999999996</v>
      </c>
      <c r="AN353" s="224">
        <f t="shared" si="211"/>
        <v>25</v>
      </c>
      <c r="AO353" s="224">
        <f t="shared" si="212"/>
        <v>0</v>
      </c>
      <c r="AP353" s="224">
        <f t="shared" si="213"/>
        <v>6.6666666666666652</v>
      </c>
      <c r="AQ353" s="224">
        <f t="shared" si="215"/>
        <v>9.7560975609756184</v>
      </c>
      <c r="AR353" s="224">
        <f t="shared" si="214"/>
        <v>309.99999999999994</v>
      </c>
      <c r="AS353" s="224" t="str">
        <f t="shared" si="229"/>
        <v>n/a</v>
      </c>
      <c r="AT353" s="224" t="str">
        <f t="shared" si="230"/>
        <v>n/a</v>
      </c>
      <c r="AU353" s="224" t="str">
        <f t="shared" si="231"/>
        <v>n/a</v>
      </c>
      <c r="AV353" s="224" t="str">
        <f t="shared" si="217"/>
        <v>n/a</v>
      </c>
      <c r="AW353" s="224" t="str">
        <f t="shared" si="218"/>
        <v>n/a</v>
      </c>
      <c r="AX353" s="224" t="str">
        <f t="shared" si="219"/>
        <v>n/a</v>
      </c>
      <c r="AY353" s="224" t="str">
        <f t="shared" si="220"/>
        <v>n/a</v>
      </c>
      <c r="AZ353" s="224" t="str">
        <f t="shared" si="221"/>
        <v>n/a</v>
      </c>
      <c r="BA353" s="224" t="str">
        <f t="shared" si="222"/>
        <v>n/a</v>
      </c>
      <c r="BB353" s="224" t="str">
        <f t="shared" si="223"/>
        <v>n/a</v>
      </c>
      <c r="BC353" s="224" t="str">
        <f t="shared" si="224"/>
        <v>n/a</v>
      </c>
      <c r="BD353" s="224" t="str">
        <f t="shared" si="225"/>
        <v>n/a</v>
      </c>
      <c r="BE353" s="224" t="str">
        <f t="shared" si="226"/>
        <v>n/a</v>
      </c>
      <c r="BF353" s="224" t="str">
        <f t="shared" si="216"/>
        <v>n/a</v>
      </c>
      <c r="BG353" s="224">
        <f t="shared" si="232"/>
        <v>37.972499119459506</v>
      </c>
      <c r="BH353" s="182">
        <f t="shared" si="227"/>
        <v>86.093580423577308</v>
      </c>
    </row>
    <row r="354" spans="1:60" ht="11.25" customHeight="1" x14ac:dyDescent="0.2">
      <c r="A354" s="265" t="s">
        <v>5571</v>
      </c>
      <c r="B354" s="97" t="s">
        <v>5553</v>
      </c>
      <c r="C354" s="215">
        <v>1.81</v>
      </c>
      <c r="D354" s="216">
        <v>1.4000000000000001</v>
      </c>
      <c r="E354" s="216">
        <v>0.66</v>
      </c>
      <c r="F354" s="216">
        <v>0.54</v>
      </c>
      <c r="G354" s="216">
        <v>0.43999999999999995</v>
      </c>
      <c r="H354" s="231">
        <v>0.4</v>
      </c>
      <c r="I354" s="231">
        <v>0.4</v>
      </c>
      <c r="J354" s="254">
        <v>0.4</v>
      </c>
      <c r="K354" s="254">
        <v>0.4</v>
      </c>
      <c r="L354" s="216">
        <v>0.4</v>
      </c>
      <c r="M354" s="216">
        <v>0.30000000000000004</v>
      </c>
      <c r="N354" s="231">
        <v>0</v>
      </c>
      <c r="O354" s="231">
        <v>0</v>
      </c>
      <c r="P354" s="237"/>
      <c r="Q354" s="231">
        <v>0</v>
      </c>
      <c r="R354" s="227">
        <v>0</v>
      </c>
      <c r="S354" s="237"/>
      <c r="T354" s="266">
        <v>0</v>
      </c>
      <c r="U354" s="266">
        <v>0</v>
      </c>
      <c r="V354" s="229">
        <v>0</v>
      </c>
      <c r="W354" s="229">
        <v>0</v>
      </c>
      <c r="X354" s="229">
        <v>0</v>
      </c>
      <c r="Y354" s="229">
        <v>0</v>
      </c>
      <c r="Z354" s="229">
        <v>0</v>
      </c>
      <c r="AA354" s="229">
        <v>0</v>
      </c>
      <c r="AB354" s="229">
        <v>0</v>
      </c>
      <c r="AC354" s="229">
        <v>0</v>
      </c>
      <c r="AD354" s="229">
        <v>0</v>
      </c>
      <c r="AE354" s="229">
        <v>0</v>
      </c>
      <c r="AF354" s="223">
        <f t="shared" si="228"/>
        <v>7.1500000000000012</v>
      </c>
      <c r="AG354" s="224">
        <f t="shared" si="204"/>
        <v>29.28571428571427</v>
      </c>
      <c r="AH354" s="224">
        <f t="shared" si="205"/>
        <v>112.12121212121211</v>
      </c>
      <c r="AI354" s="224">
        <f t="shared" si="206"/>
        <v>22.222222222222211</v>
      </c>
      <c r="AJ354" s="224">
        <f t="shared" si="207"/>
        <v>22.727272727272751</v>
      </c>
      <c r="AK354" s="224">
        <f t="shared" si="208"/>
        <v>9.9999999999999858</v>
      </c>
      <c r="AL354" s="224">
        <f t="shared" si="209"/>
        <v>0</v>
      </c>
      <c r="AM354" s="224">
        <f t="shared" si="210"/>
        <v>0</v>
      </c>
      <c r="AN354" s="224">
        <f t="shared" si="211"/>
        <v>0</v>
      </c>
      <c r="AO354" s="224">
        <f t="shared" si="212"/>
        <v>0</v>
      </c>
      <c r="AP354" s="224">
        <f t="shared" si="213"/>
        <v>33.333333333333329</v>
      </c>
      <c r="AQ354" s="224" t="str">
        <f t="shared" si="215"/>
        <v>n/a</v>
      </c>
      <c r="AR354" s="224" t="str">
        <f t="shared" si="214"/>
        <v>n/a</v>
      </c>
      <c r="AS354" s="224" t="str">
        <f t="shared" si="229"/>
        <v>n/a</v>
      </c>
      <c r="AT354" s="224" t="str">
        <f t="shared" si="230"/>
        <v>n/a</v>
      </c>
      <c r="AU354" s="224" t="str">
        <f t="shared" si="231"/>
        <v>n/a</v>
      </c>
      <c r="AV354" s="224" t="str">
        <f t="shared" si="217"/>
        <v>n/a</v>
      </c>
      <c r="AW354" s="224" t="str">
        <f t="shared" si="218"/>
        <v>n/a</v>
      </c>
      <c r="AX354" s="224" t="str">
        <f t="shared" si="219"/>
        <v>n/a</v>
      </c>
      <c r="AY354" s="224" t="str">
        <f t="shared" si="220"/>
        <v>n/a</v>
      </c>
      <c r="AZ354" s="224" t="str">
        <f t="shared" si="221"/>
        <v>n/a</v>
      </c>
      <c r="BA354" s="224" t="str">
        <f t="shared" si="222"/>
        <v>n/a</v>
      </c>
      <c r="BB354" s="224" t="str">
        <f t="shared" si="223"/>
        <v>n/a</v>
      </c>
      <c r="BC354" s="224" t="str">
        <f t="shared" si="224"/>
        <v>n/a</v>
      </c>
      <c r="BD354" s="224" t="str">
        <f t="shared" si="225"/>
        <v>n/a</v>
      </c>
      <c r="BE354" s="224" t="str">
        <f t="shared" si="226"/>
        <v>n/a</v>
      </c>
      <c r="BF354" s="224" t="str">
        <f t="shared" si="216"/>
        <v>n/a</v>
      </c>
      <c r="BG354" s="224">
        <f t="shared" si="232"/>
        <v>22.968975468975465</v>
      </c>
      <c r="BH354" s="182">
        <f t="shared" si="227"/>
        <v>33.951841915400536</v>
      </c>
    </row>
    <row r="355" spans="1:60" ht="11.25" customHeight="1" x14ac:dyDescent="0.2">
      <c r="A355" s="278" t="s">
        <v>1530</v>
      </c>
      <c r="B355" s="119" t="s">
        <v>1531</v>
      </c>
      <c r="C355" s="215">
        <v>0.73</v>
      </c>
      <c r="D355" s="216">
        <v>0.69</v>
      </c>
      <c r="E355" s="216">
        <v>0.65</v>
      </c>
      <c r="F355" s="216">
        <v>0.61</v>
      </c>
      <c r="G355" s="216">
        <v>0.56999999999999995</v>
      </c>
      <c r="H355" s="216">
        <v>0.53</v>
      </c>
      <c r="I355" s="231">
        <v>0.5</v>
      </c>
      <c r="J355" s="254">
        <v>0.63500000000000001</v>
      </c>
      <c r="K355" s="230">
        <v>0.67</v>
      </c>
      <c r="L355" s="255">
        <v>0.64</v>
      </c>
      <c r="M355" s="255">
        <v>1.58</v>
      </c>
      <c r="N355" s="218">
        <v>2.0299999999999998</v>
      </c>
      <c r="O355" s="218">
        <v>1.62</v>
      </c>
      <c r="P355" s="186"/>
      <c r="Q355" s="218">
        <v>0.84</v>
      </c>
      <c r="R355" s="246">
        <v>0.71</v>
      </c>
      <c r="S355" s="186"/>
      <c r="T355" s="263">
        <v>0.23</v>
      </c>
      <c r="U355" s="287">
        <v>0</v>
      </c>
      <c r="V355" s="222">
        <v>0</v>
      </c>
      <c r="W355" s="247">
        <v>0.24</v>
      </c>
      <c r="X355" s="247">
        <v>0.19</v>
      </c>
      <c r="Y355" s="222">
        <v>0</v>
      </c>
      <c r="Z355" s="222">
        <v>0</v>
      </c>
      <c r="AA355" s="222">
        <v>0</v>
      </c>
      <c r="AB355" s="222">
        <v>0</v>
      </c>
      <c r="AC355" s="222">
        <v>0</v>
      </c>
      <c r="AD355" s="222">
        <v>0</v>
      </c>
      <c r="AE355" s="222">
        <v>0</v>
      </c>
      <c r="AF355" s="223">
        <f t="shared" si="228"/>
        <v>13.664999999999999</v>
      </c>
      <c r="AG355" s="224">
        <f t="shared" si="204"/>
        <v>5.7971014492753659</v>
      </c>
      <c r="AH355" s="224">
        <f t="shared" si="205"/>
        <v>6.153846153846132</v>
      </c>
      <c r="AI355" s="224">
        <f t="shared" si="206"/>
        <v>6.5573770491803351</v>
      </c>
      <c r="AJ355" s="224">
        <f t="shared" si="207"/>
        <v>7.0175438596491224</v>
      </c>
      <c r="AK355" s="224">
        <f t="shared" si="208"/>
        <v>7.5471698113207308</v>
      </c>
      <c r="AL355" s="224">
        <f t="shared" si="209"/>
        <v>6.0000000000000053</v>
      </c>
      <c r="AM355" s="224">
        <f t="shared" si="210"/>
        <v>-21.259842519685044</v>
      </c>
      <c r="AN355" s="224">
        <f t="shared" si="211"/>
        <v>-5.2238805970149294</v>
      </c>
      <c r="AO355" s="224">
        <f t="shared" si="212"/>
        <v>4.6875</v>
      </c>
      <c r="AP355" s="224">
        <f t="shared" si="213"/>
        <v>-59.493670886075954</v>
      </c>
      <c r="AQ355" s="224">
        <f t="shared" si="215"/>
        <v>-22.167487684729046</v>
      </c>
      <c r="AR355" s="224">
        <f t="shared" si="214"/>
        <v>25.308641975308621</v>
      </c>
      <c r="AS355" s="224">
        <f t="shared" si="229"/>
        <v>92.85714285714289</v>
      </c>
      <c r="AT355" s="224">
        <f t="shared" si="230"/>
        <v>18.309859154929576</v>
      </c>
      <c r="AU355" s="224">
        <f t="shared" si="231"/>
        <v>208.695652173913</v>
      </c>
      <c r="AV355" s="224" t="str">
        <f t="shared" si="217"/>
        <v>n/a</v>
      </c>
      <c r="AW355" s="224" t="str">
        <f t="shared" si="218"/>
        <v>n/a</v>
      </c>
      <c r="AX355" s="224">
        <f t="shared" si="219"/>
        <v>-100</v>
      </c>
      <c r="AY355" s="224">
        <f t="shared" si="220"/>
        <v>26.315789473684205</v>
      </c>
      <c r="AZ355" s="224" t="str">
        <f t="shared" si="221"/>
        <v>n/a</v>
      </c>
      <c r="BA355" s="224" t="str">
        <f t="shared" si="222"/>
        <v>n/a</v>
      </c>
      <c r="BB355" s="224" t="str">
        <f t="shared" si="223"/>
        <v>n/a</v>
      </c>
      <c r="BC355" s="224" t="str">
        <f t="shared" si="224"/>
        <v>n/a</v>
      </c>
      <c r="BD355" s="224" t="str">
        <f t="shared" si="225"/>
        <v>n/a</v>
      </c>
      <c r="BE355" s="224" t="str">
        <f t="shared" si="226"/>
        <v>n/a</v>
      </c>
      <c r="BF355" s="224" t="str">
        <f t="shared" si="216"/>
        <v>n/a</v>
      </c>
      <c r="BG355" s="224">
        <f t="shared" si="232"/>
        <v>12.182514251220297</v>
      </c>
      <c r="BH355" s="182">
        <f t="shared" si="227"/>
        <v>64.279861325856302</v>
      </c>
    </row>
    <row r="356" spans="1:60" ht="11.25" customHeight="1" x14ac:dyDescent="0.2">
      <c r="A356" s="97" t="s">
        <v>1935</v>
      </c>
      <c r="B356" s="97" t="s">
        <v>977</v>
      </c>
      <c r="C356" s="215">
        <v>7.4</v>
      </c>
      <c r="D356" s="216">
        <v>6.05</v>
      </c>
      <c r="E356" s="216">
        <v>5.35</v>
      </c>
      <c r="F356" s="216">
        <v>4.7</v>
      </c>
      <c r="G356" s="216">
        <v>3.9</v>
      </c>
      <c r="H356" s="216">
        <v>3.5</v>
      </c>
      <c r="I356" s="216">
        <v>3.1</v>
      </c>
      <c r="J356" s="217">
        <v>2.84</v>
      </c>
      <c r="K356" s="223">
        <v>2.2599999999999998</v>
      </c>
      <c r="L356" s="216">
        <v>2.1</v>
      </c>
      <c r="M356" s="216">
        <v>2.04</v>
      </c>
      <c r="N356" s="216">
        <v>1.9</v>
      </c>
      <c r="O356" s="216">
        <v>1.7</v>
      </c>
      <c r="P356" s="226"/>
      <c r="Q356" s="216">
        <v>1.5</v>
      </c>
      <c r="R356" s="232">
        <v>1.2</v>
      </c>
      <c r="S356" s="226"/>
      <c r="T356" s="260">
        <v>0.8</v>
      </c>
      <c r="U356" s="261">
        <v>0.6</v>
      </c>
      <c r="V356" s="229">
        <v>0.6</v>
      </c>
      <c r="W356" s="202">
        <v>0.54</v>
      </c>
      <c r="X356" s="229">
        <v>0.48</v>
      </c>
      <c r="Y356" s="202">
        <v>0.36</v>
      </c>
      <c r="Z356" s="229">
        <v>0</v>
      </c>
      <c r="AA356" s="229">
        <v>0</v>
      </c>
      <c r="AB356" s="229">
        <v>0</v>
      </c>
      <c r="AC356" s="229">
        <v>0</v>
      </c>
      <c r="AD356" s="229">
        <v>0</v>
      </c>
      <c r="AE356" s="229">
        <v>0</v>
      </c>
      <c r="AF356" s="223">
        <f t="shared" si="228"/>
        <v>52.919999999999987</v>
      </c>
      <c r="AG356" s="224">
        <f t="shared" si="204"/>
        <v>22.314049586776875</v>
      </c>
      <c r="AH356" s="224">
        <f t="shared" si="205"/>
        <v>13.084112149532711</v>
      </c>
      <c r="AI356" s="224">
        <f t="shared" si="206"/>
        <v>13.829787234042534</v>
      </c>
      <c r="AJ356" s="224">
        <f t="shared" si="207"/>
        <v>20.512820512820529</v>
      </c>
      <c r="AK356" s="224">
        <f t="shared" si="208"/>
        <v>11.428571428571432</v>
      </c>
      <c r="AL356" s="224">
        <f t="shared" si="209"/>
        <v>12.903225806451601</v>
      </c>
      <c r="AM356" s="224">
        <f t="shared" si="210"/>
        <v>9.1549295774647987</v>
      </c>
      <c r="AN356" s="224">
        <f t="shared" si="211"/>
        <v>25.663716814159287</v>
      </c>
      <c r="AO356" s="224">
        <f t="shared" si="212"/>
        <v>7.6190476190476142</v>
      </c>
      <c r="AP356" s="224">
        <f t="shared" si="213"/>
        <v>2.941176470588247</v>
      </c>
      <c r="AQ356" s="224">
        <f t="shared" si="215"/>
        <v>7.3684210526315796</v>
      </c>
      <c r="AR356" s="224">
        <f t="shared" si="214"/>
        <v>11.764705882352944</v>
      </c>
      <c r="AS356" s="224">
        <f t="shared" si="229"/>
        <v>13.33333333333333</v>
      </c>
      <c r="AT356" s="224">
        <f t="shared" si="230"/>
        <v>25</v>
      </c>
      <c r="AU356" s="224">
        <f t="shared" si="231"/>
        <v>49.999999999999979</v>
      </c>
      <c r="AV356" s="224">
        <f t="shared" si="217"/>
        <v>33.33333333333335</v>
      </c>
      <c r="AW356" s="224">
        <f t="shared" si="218"/>
        <v>0</v>
      </c>
      <c r="AX356" s="224">
        <f t="shared" si="219"/>
        <v>11.111111111111093</v>
      </c>
      <c r="AY356" s="224">
        <f t="shared" si="220"/>
        <v>12.500000000000021</v>
      </c>
      <c r="AZ356" s="224">
        <f t="shared" si="221"/>
        <v>33.333333333333329</v>
      </c>
      <c r="BA356" s="224" t="str">
        <f t="shared" si="222"/>
        <v>n/a</v>
      </c>
      <c r="BB356" s="224" t="str">
        <f t="shared" si="223"/>
        <v>n/a</v>
      </c>
      <c r="BC356" s="224" t="str">
        <f t="shared" si="224"/>
        <v>n/a</v>
      </c>
      <c r="BD356" s="224" t="str">
        <f t="shared" si="225"/>
        <v>n/a</v>
      </c>
      <c r="BE356" s="224" t="str">
        <f t="shared" si="226"/>
        <v>n/a</v>
      </c>
      <c r="BF356" s="224" t="str">
        <f t="shared" si="216"/>
        <v>n/a</v>
      </c>
      <c r="BG356" s="224">
        <f t="shared" si="232"/>
        <v>16.859783762277566</v>
      </c>
      <c r="BH356" s="182">
        <f t="shared" si="227"/>
        <v>11.920255110959104</v>
      </c>
    </row>
    <row r="357" spans="1:60" ht="11.25" customHeight="1" x14ac:dyDescent="0.2">
      <c r="A357" s="265" t="s">
        <v>1532</v>
      </c>
      <c r="B357" s="97" t="s">
        <v>1533</v>
      </c>
      <c r="C357" s="215">
        <v>0.82</v>
      </c>
      <c r="D357" s="216">
        <v>0.8</v>
      </c>
      <c r="E357" s="216">
        <v>0.76</v>
      </c>
      <c r="F357" s="216">
        <v>0.68</v>
      </c>
      <c r="G357" s="216">
        <v>0.56000000000000005</v>
      </c>
      <c r="H357" s="231">
        <v>0.48</v>
      </c>
      <c r="I357" s="216">
        <v>0.48</v>
      </c>
      <c r="J357" s="217">
        <v>0.24</v>
      </c>
      <c r="K357" s="251">
        <v>0</v>
      </c>
      <c r="L357" s="231">
        <v>0</v>
      </c>
      <c r="M357" s="231">
        <v>0</v>
      </c>
      <c r="N357" s="231">
        <v>0</v>
      </c>
      <c r="O357" s="231">
        <v>0</v>
      </c>
      <c r="P357" s="237"/>
      <c r="Q357" s="231">
        <v>0</v>
      </c>
      <c r="R357" s="227">
        <v>0</v>
      </c>
      <c r="S357" s="237"/>
      <c r="T357" s="266">
        <v>0</v>
      </c>
      <c r="U357" s="266">
        <v>0</v>
      </c>
      <c r="V357" s="229">
        <v>0</v>
      </c>
      <c r="W357" s="229">
        <v>0</v>
      </c>
      <c r="X357" s="229">
        <v>0</v>
      </c>
      <c r="Y357" s="229">
        <v>0</v>
      </c>
      <c r="Z357" s="229">
        <v>0</v>
      </c>
      <c r="AA357" s="229">
        <v>0</v>
      </c>
      <c r="AB357" s="229">
        <v>0</v>
      </c>
      <c r="AC357" s="229">
        <v>0</v>
      </c>
      <c r="AD357" s="229">
        <v>0</v>
      </c>
      <c r="AE357" s="229">
        <v>0</v>
      </c>
      <c r="AF357" s="223">
        <f t="shared" si="228"/>
        <v>4.82</v>
      </c>
      <c r="AG357" s="224">
        <f t="shared" si="204"/>
        <v>2.4999999999999911</v>
      </c>
      <c r="AH357" s="224">
        <f t="shared" si="205"/>
        <v>5.2631578947368363</v>
      </c>
      <c r="AI357" s="224">
        <f t="shared" si="206"/>
        <v>11.764705882352944</v>
      </c>
      <c r="AJ357" s="224">
        <f t="shared" si="207"/>
        <v>21.42857142857142</v>
      </c>
      <c r="AK357" s="224">
        <f t="shared" si="208"/>
        <v>16.666666666666675</v>
      </c>
      <c r="AL357" s="224">
        <f t="shared" si="209"/>
        <v>0</v>
      </c>
      <c r="AM357" s="224">
        <f t="shared" si="210"/>
        <v>100</v>
      </c>
      <c r="AN357" s="224" t="str">
        <f t="shared" si="211"/>
        <v>n/a</v>
      </c>
      <c r="AO357" s="224" t="str">
        <f t="shared" si="212"/>
        <v>n/a</v>
      </c>
      <c r="AP357" s="224" t="str">
        <f t="shared" si="213"/>
        <v>n/a</v>
      </c>
      <c r="AQ357" s="224" t="str">
        <f t="shared" si="215"/>
        <v>n/a</v>
      </c>
      <c r="AR357" s="224" t="str">
        <f t="shared" si="214"/>
        <v>n/a</v>
      </c>
      <c r="AS357" s="224" t="str">
        <f t="shared" si="229"/>
        <v>n/a</v>
      </c>
      <c r="AT357" s="224" t="str">
        <f t="shared" si="230"/>
        <v>n/a</v>
      </c>
      <c r="AU357" s="224" t="str">
        <f t="shared" si="231"/>
        <v>n/a</v>
      </c>
      <c r="AV357" s="224" t="str">
        <f t="shared" si="217"/>
        <v>n/a</v>
      </c>
      <c r="AW357" s="224" t="str">
        <f t="shared" si="218"/>
        <v>n/a</v>
      </c>
      <c r="AX357" s="224" t="str">
        <f t="shared" si="219"/>
        <v>n/a</v>
      </c>
      <c r="AY357" s="224" t="str">
        <f t="shared" si="220"/>
        <v>n/a</v>
      </c>
      <c r="AZ357" s="224" t="str">
        <f t="shared" si="221"/>
        <v>n/a</v>
      </c>
      <c r="BA357" s="224" t="str">
        <f t="shared" si="222"/>
        <v>n/a</v>
      </c>
      <c r="BB357" s="224" t="str">
        <f t="shared" si="223"/>
        <v>n/a</v>
      </c>
      <c r="BC357" s="224" t="str">
        <f t="shared" si="224"/>
        <v>n/a</v>
      </c>
      <c r="BD357" s="224" t="str">
        <f t="shared" si="225"/>
        <v>n/a</v>
      </c>
      <c r="BE357" s="224" t="str">
        <f t="shared" si="226"/>
        <v>n/a</v>
      </c>
      <c r="BF357" s="224" t="str">
        <f t="shared" si="216"/>
        <v>n/a</v>
      </c>
      <c r="BG357" s="224">
        <f t="shared" si="232"/>
        <v>22.517585981761126</v>
      </c>
      <c r="BH357" s="182">
        <f t="shared" si="227"/>
        <v>35.02387004517616</v>
      </c>
    </row>
    <row r="358" spans="1:60" ht="11.25" customHeight="1" x14ac:dyDescent="0.2">
      <c r="A358" s="97" t="s">
        <v>1936</v>
      </c>
      <c r="B358" s="97" t="s">
        <v>360</v>
      </c>
      <c r="C358" s="215">
        <v>5</v>
      </c>
      <c r="D358" s="216">
        <v>4.84</v>
      </c>
      <c r="E358" s="216">
        <v>4.7</v>
      </c>
      <c r="F358" s="216">
        <v>4.62</v>
      </c>
      <c r="G358" s="216">
        <v>4.49</v>
      </c>
      <c r="H358" s="216">
        <v>4.24</v>
      </c>
      <c r="I358" s="216">
        <v>4.09</v>
      </c>
      <c r="J358" s="217">
        <v>3.97</v>
      </c>
      <c r="K358" s="217">
        <v>3.83</v>
      </c>
      <c r="L358" s="216">
        <v>3.64</v>
      </c>
      <c r="M358" s="216">
        <v>3.48</v>
      </c>
      <c r="N358" s="216">
        <v>3.2561100000000001</v>
      </c>
      <c r="O358" s="216">
        <v>3.03837526</v>
      </c>
      <c r="P358" s="226"/>
      <c r="Q358" s="216">
        <v>2.7987557600000001</v>
      </c>
      <c r="R358" s="232">
        <v>2.6837384000000002</v>
      </c>
      <c r="S358" s="226"/>
      <c r="T358" s="260">
        <v>2.4728732400000002</v>
      </c>
      <c r="U358" s="260">
        <v>2.2811776400000001</v>
      </c>
      <c r="V358" s="202">
        <v>2.1757450600000001</v>
      </c>
      <c r="W358" s="202">
        <v>1.99363424</v>
      </c>
      <c r="X358" s="202">
        <v>1.84027776</v>
      </c>
      <c r="Y358" s="202">
        <v>1.6773365</v>
      </c>
      <c r="Z358" s="202">
        <v>1.47605612</v>
      </c>
      <c r="AA358" s="202">
        <v>1.26519096</v>
      </c>
      <c r="AB358" s="202">
        <v>1.1310040400000001</v>
      </c>
      <c r="AC358" s="202">
        <v>1.0639105799999999</v>
      </c>
      <c r="AD358" s="202">
        <v>1.0255714600000001</v>
      </c>
      <c r="AE358" s="202">
        <v>0.98723234000000004</v>
      </c>
      <c r="AF358" s="223">
        <f t="shared" si="228"/>
        <v>78.066989359999994</v>
      </c>
      <c r="AG358" s="224">
        <f t="shared" si="204"/>
        <v>3.3057851239669533</v>
      </c>
      <c r="AH358" s="224">
        <f t="shared" si="205"/>
        <v>2.9787234042553123</v>
      </c>
      <c r="AI358" s="224">
        <f t="shared" si="206"/>
        <v>1.7316017316017396</v>
      </c>
      <c r="AJ358" s="224">
        <f t="shared" si="207"/>
        <v>2.8953229398663627</v>
      </c>
      <c r="AK358" s="224">
        <f t="shared" si="208"/>
        <v>5.89622641509433</v>
      </c>
      <c r="AL358" s="224">
        <f t="shared" si="209"/>
        <v>3.6674816625916984</v>
      </c>
      <c r="AM358" s="224">
        <f t="shared" si="210"/>
        <v>3.0226700251889005</v>
      </c>
      <c r="AN358" s="224">
        <f t="shared" si="211"/>
        <v>3.6553524804177506</v>
      </c>
      <c r="AO358" s="224">
        <f t="shared" si="212"/>
        <v>5.2197802197802234</v>
      </c>
      <c r="AP358" s="224">
        <f t="shared" si="213"/>
        <v>4.5977011494252817</v>
      </c>
      <c r="AQ358" s="224">
        <f t="shared" si="215"/>
        <v>6.8759962040594536</v>
      </c>
      <c r="AR358" s="224">
        <f t="shared" si="214"/>
        <v>7.1661569545560466</v>
      </c>
      <c r="AS358" s="224">
        <f t="shared" si="229"/>
        <v>8.5616438356164402</v>
      </c>
      <c r="AT358" s="224">
        <f t="shared" si="230"/>
        <v>4.2857142857142927</v>
      </c>
      <c r="AU358" s="224">
        <f t="shared" si="231"/>
        <v>8.5271317829457303</v>
      </c>
      <c r="AV358" s="224">
        <f t="shared" si="217"/>
        <v>8.4033613445378066</v>
      </c>
      <c r="AW358" s="224">
        <f t="shared" si="218"/>
        <v>4.8458149779735615</v>
      </c>
      <c r="AX358" s="224">
        <f t="shared" si="219"/>
        <v>9.1346153846153975</v>
      </c>
      <c r="AY358" s="224">
        <f t="shared" si="220"/>
        <v>8.333333333333325</v>
      </c>
      <c r="AZ358" s="224">
        <f t="shared" si="221"/>
        <v>9.7142857142857189</v>
      </c>
      <c r="BA358" s="224">
        <f t="shared" si="222"/>
        <v>13.636363636363647</v>
      </c>
      <c r="BB358" s="224">
        <f t="shared" si="223"/>
        <v>16.666666666666675</v>
      </c>
      <c r="BC358" s="224">
        <f t="shared" si="224"/>
        <v>11.864406779661007</v>
      </c>
      <c r="BD358" s="224">
        <f t="shared" si="225"/>
        <v>6.3063063063063307</v>
      </c>
      <c r="BE358" s="224">
        <f t="shared" si="226"/>
        <v>3.738317757009324</v>
      </c>
      <c r="BF358" s="224">
        <f t="shared" si="216"/>
        <v>3.8834951456310662</v>
      </c>
      <c r="BG358" s="224">
        <f t="shared" si="232"/>
        <v>6.4967021254409385</v>
      </c>
      <c r="BH358" s="182">
        <f t="shared" si="227"/>
        <v>3.6363703685947888</v>
      </c>
    </row>
    <row r="359" spans="1:60" ht="11.25" customHeight="1" x14ac:dyDescent="0.2">
      <c r="A359" s="265" t="s">
        <v>1534</v>
      </c>
      <c r="B359" s="97" t="s">
        <v>1535</v>
      </c>
      <c r="C359" s="215">
        <v>1.165</v>
      </c>
      <c r="D359" s="216">
        <v>1.145</v>
      </c>
      <c r="E359" s="216">
        <v>1.125</v>
      </c>
      <c r="F359" s="216">
        <v>1.1025</v>
      </c>
      <c r="G359" s="216">
        <v>1.0725</v>
      </c>
      <c r="H359" s="216">
        <v>1.0375000000000001</v>
      </c>
      <c r="I359" s="216">
        <v>0.95</v>
      </c>
      <c r="J359" s="217">
        <v>0.72499999999999998</v>
      </c>
      <c r="K359" s="228">
        <v>0.5</v>
      </c>
      <c r="L359" s="231">
        <v>0.5</v>
      </c>
      <c r="M359" s="216">
        <v>1.93</v>
      </c>
      <c r="N359" s="216">
        <v>1.7</v>
      </c>
      <c r="O359" s="216">
        <v>1.56</v>
      </c>
      <c r="P359" s="217"/>
      <c r="Q359" s="216">
        <v>1.34</v>
      </c>
      <c r="R359" s="232">
        <v>0.74</v>
      </c>
      <c r="S359" s="217"/>
      <c r="T359" s="266">
        <v>0</v>
      </c>
      <c r="U359" s="266">
        <v>0</v>
      </c>
      <c r="V359" s="229">
        <v>0</v>
      </c>
      <c r="W359" s="229">
        <v>0</v>
      </c>
      <c r="X359" s="229">
        <v>0</v>
      </c>
      <c r="Y359" s="229">
        <v>0</v>
      </c>
      <c r="Z359" s="229">
        <v>0</v>
      </c>
      <c r="AA359" s="229">
        <v>0</v>
      </c>
      <c r="AB359" s="229">
        <v>0</v>
      </c>
      <c r="AC359" s="229">
        <v>0</v>
      </c>
      <c r="AD359" s="229">
        <v>0</v>
      </c>
      <c r="AE359" s="229">
        <v>0</v>
      </c>
      <c r="AF359" s="223">
        <f t="shared" si="228"/>
        <v>16.592499999999998</v>
      </c>
      <c r="AG359" s="224">
        <f t="shared" si="204"/>
        <v>1.7467248908296984</v>
      </c>
      <c r="AH359" s="224">
        <f t="shared" si="205"/>
        <v>1.7777777777777892</v>
      </c>
      <c r="AI359" s="224">
        <f t="shared" si="206"/>
        <v>2.0408163265306145</v>
      </c>
      <c r="AJ359" s="224">
        <f t="shared" si="207"/>
        <v>2.7972027972027913</v>
      </c>
      <c r="AK359" s="224">
        <f t="shared" si="208"/>
        <v>3.3734939759036076</v>
      </c>
      <c r="AL359" s="224">
        <f t="shared" si="209"/>
        <v>9.2105263157894903</v>
      </c>
      <c r="AM359" s="224">
        <f t="shared" si="210"/>
        <v>31.034482758620683</v>
      </c>
      <c r="AN359" s="224">
        <f t="shared" si="211"/>
        <v>44.999999999999993</v>
      </c>
      <c r="AO359" s="224">
        <f t="shared" si="212"/>
        <v>0</v>
      </c>
      <c r="AP359" s="224">
        <f t="shared" si="213"/>
        <v>-74.093264248704656</v>
      </c>
      <c r="AQ359" s="224">
        <f t="shared" si="215"/>
        <v>13.529411764705879</v>
      </c>
      <c r="AR359" s="224">
        <f t="shared" si="214"/>
        <v>8.9743589743589638</v>
      </c>
      <c r="AS359" s="224">
        <f t="shared" si="229"/>
        <v>16.417910447761198</v>
      </c>
      <c r="AT359" s="224">
        <f t="shared" si="230"/>
        <v>81.081081081081095</v>
      </c>
      <c r="AU359" s="224" t="str">
        <f t="shared" si="231"/>
        <v>n/a</v>
      </c>
      <c r="AV359" s="224" t="str">
        <f t="shared" si="217"/>
        <v>n/a</v>
      </c>
      <c r="AW359" s="224" t="str">
        <f t="shared" si="218"/>
        <v>n/a</v>
      </c>
      <c r="AX359" s="224" t="str">
        <f t="shared" si="219"/>
        <v>n/a</v>
      </c>
      <c r="AY359" s="224" t="str">
        <f t="shared" si="220"/>
        <v>n/a</v>
      </c>
      <c r="AZ359" s="224" t="str">
        <f t="shared" si="221"/>
        <v>n/a</v>
      </c>
      <c r="BA359" s="224" t="str">
        <f t="shared" si="222"/>
        <v>n/a</v>
      </c>
      <c r="BB359" s="224" t="str">
        <f t="shared" si="223"/>
        <v>n/a</v>
      </c>
      <c r="BC359" s="224" t="str">
        <f t="shared" si="224"/>
        <v>n/a</v>
      </c>
      <c r="BD359" s="224" t="str">
        <f t="shared" si="225"/>
        <v>n/a</v>
      </c>
      <c r="BE359" s="224" t="str">
        <f t="shared" si="226"/>
        <v>n/a</v>
      </c>
      <c r="BF359" s="224" t="str">
        <f t="shared" si="216"/>
        <v>n/a</v>
      </c>
      <c r="BG359" s="224">
        <f t="shared" si="232"/>
        <v>10.206465918704083</v>
      </c>
      <c r="BH359" s="182">
        <f t="shared" si="227"/>
        <v>33.098027297633209</v>
      </c>
    </row>
    <row r="360" spans="1:60" ht="11.25" customHeight="1" x14ac:dyDescent="0.2">
      <c r="A360" s="265" t="s">
        <v>978</v>
      </c>
      <c r="B360" s="97" t="s">
        <v>979</v>
      </c>
      <c r="C360" s="215">
        <v>0.68</v>
      </c>
      <c r="D360" s="216">
        <v>0.6</v>
      </c>
      <c r="E360" s="216">
        <v>0.56000000000000005</v>
      </c>
      <c r="F360" s="216">
        <v>0.52</v>
      </c>
      <c r="G360" s="216">
        <v>0.44</v>
      </c>
      <c r="H360" s="216">
        <v>0.36</v>
      </c>
      <c r="I360" s="216">
        <v>0.32</v>
      </c>
      <c r="J360" s="217">
        <v>0.28000000000000003</v>
      </c>
      <c r="K360" s="217">
        <v>0.24</v>
      </c>
      <c r="L360" s="216">
        <v>0.1</v>
      </c>
      <c r="M360" s="231">
        <v>0</v>
      </c>
      <c r="N360" s="231">
        <v>0</v>
      </c>
      <c r="O360" s="231">
        <v>0</v>
      </c>
      <c r="P360" s="217"/>
      <c r="Q360" s="231">
        <v>0</v>
      </c>
      <c r="R360" s="227">
        <v>0</v>
      </c>
      <c r="S360" s="254"/>
      <c r="T360" s="266">
        <v>0</v>
      </c>
      <c r="U360" s="266">
        <v>0</v>
      </c>
      <c r="V360" s="229">
        <v>0</v>
      </c>
      <c r="W360" s="229">
        <v>0</v>
      </c>
      <c r="X360" s="229">
        <v>0</v>
      </c>
      <c r="Y360" s="229">
        <v>0</v>
      </c>
      <c r="Z360" s="229">
        <v>0</v>
      </c>
      <c r="AA360" s="229">
        <v>0</v>
      </c>
      <c r="AB360" s="229">
        <v>0</v>
      </c>
      <c r="AC360" s="229">
        <v>0</v>
      </c>
      <c r="AD360" s="229">
        <v>0</v>
      </c>
      <c r="AE360" s="229">
        <v>0</v>
      </c>
      <c r="AF360" s="223">
        <f t="shared" si="228"/>
        <v>4.0999999999999996</v>
      </c>
      <c r="AG360" s="224">
        <f t="shared" si="204"/>
        <v>13.333333333333353</v>
      </c>
      <c r="AH360" s="224">
        <f t="shared" si="205"/>
        <v>7.1428571428571397</v>
      </c>
      <c r="AI360" s="224">
        <f t="shared" si="206"/>
        <v>7.6923076923077094</v>
      </c>
      <c r="AJ360" s="224">
        <f t="shared" si="207"/>
        <v>18.181818181818187</v>
      </c>
      <c r="AK360" s="224">
        <f t="shared" si="208"/>
        <v>22.222222222222232</v>
      </c>
      <c r="AL360" s="224">
        <f t="shared" si="209"/>
        <v>12.5</v>
      </c>
      <c r="AM360" s="224">
        <f t="shared" si="210"/>
        <v>14.285714285714279</v>
      </c>
      <c r="AN360" s="224">
        <f t="shared" si="211"/>
        <v>16.666666666666675</v>
      </c>
      <c r="AO360" s="224">
        <f t="shared" si="212"/>
        <v>140</v>
      </c>
      <c r="AP360" s="224" t="str">
        <f t="shared" si="213"/>
        <v>n/a</v>
      </c>
      <c r="AQ360" s="224" t="str">
        <f t="shared" si="215"/>
        <v>n/a</v>
      </c>
      <c r="AR360" s="224" t="str">
        <f t="shared" si="214"/>
        <v>n/a</v>
      </c>
      <c r="AS360" s="224" t="str">
        <f t="shared" si="229"/>
        <v>n/a</v>
      </c>
      <c r="AT360" s="224" t="str">
        <f t="shared" si="230"/>
        <v>n/a</v>
      </c>
      <c r="AU360" s="224" t="str">
        <f t="shared" si="231"/>
        <v>n/a</v>
      </c>
      <c r="AV360" s="224" t="str">
        <f t="shared" si="217"/>
        <v>n/a</v>
      </c>
      <c r="AW360" s="224" t="str">
        <f t="shared" si="218"/>
        <v>n/a</v>
      </c>
      <c r="AX360" s="224" t="str">
        <f t="shared" si="219"/>
        <v>n/a</v>
      </c>
      <c r="AY360" s="224" t="str">
        <f t="shared" si="220"/>
        <v>n/a</v>
      </c>
      <c r="AZ360" s="224" t="str">
        <f t="shared" si="221"/>
        <v>n/a</v>
      </c>
      <c r="BA360" s="224" t="str">
        <f t="shared" si="222"/>
        <v>n/a</v>
      </c>
      <c r="BB360" s="224" t="str">
        <f t="shared" si="223"/>
        <v>n/a</v>
      </c>
      <c r="BC360" s="224" t="str">
        <f t="shared" si="224"/>
        <v>n/a</v>
      </c>
      <c r="BD360" s="224" t="str">
        <f t="shared" si="225"/>
        <v>n/a</v>
      </c>
      <c r="BE360" s="224" t="str">
        <f t="shared" si="226"/>
        <v>n/a</v>
      </c>
      <c r="BF360" s="224" t="str">
        <f t="shared" si="216"/>
        <v>n/a</v>
      </c>
      <c r="BG360" s="224">
        <f t="shared" si="232"/>
        <v>28.002768836102174</v>
      </c>
      <c r="BH360" s="182">
        <f t="shared" si="227"/>
        <v>42.268619128885035</v>
      </c>
    </row>
    <row r="361" spans="1:60" ht="11.25" customHeight="1" x14ac:dyDescent="0.2">
      <c r="A361" s="265" t="s">
        <v>1536</v>
      </c>
      <c r="B361" s="97" t="s">
        <v>1537</v>
      </c>
      <c r="C361" s="215">
        <v>0.72</v>
      </c>
      <c r="D361" s="216">
        <v>0.64</v>
      </c>
      <c r="E361" s="216">
        <v>0.56000000000000005</v>
      </c>
      <c r="F361" s="216">
        <v>0.48</v>
      </c>
      <c r="G361" s="216">
        <v>0.38</v>
      </c>
      <c r="H361" s="216">
        <v>0.32</v>
      </c>
      <c r="I361" s="231">
        <v>0.24</v>
      </c>
      <c r="J361" s="254">
        <v>0.24</v>
      </c>
      <c r="K361" s="254">
        <v>0.24</v>
      </c>
      <c r="L361" s="231">
        <v>0.24</v>
      </c>
      <c r="M361" s="231">
        <v>0.24</v>
      </c>
      <c r="N361" s="216">
        <v>0.3</v>
      </c>
      <c r="O361" s="231">
        <v>0.24</v>
      </c>
      <c r="P361" s="237"/>
      <c r="Q361" s="231">
        <v>0.24</v>
      </c>
      <c r="R361" s="232">
        <v>0.24</v>
      </c>
      <c r="S361" s="191"/>
      <c r="T361" s="279">
        <v>0.23</v>
      </c>
      <c r="U361" s="279">
        <v>0.19</v>
      </c>
      <c r="V361" s="202">
        <v>0.15</v>
      </c>
      <c r="W361" s="202">
        <v>0.11</v>
      </c>
      <c r="X361" s="202">
        <v>0.08</v>
      </c>
      <c r="Y361" s="229">
        <v>0.06</v>
      </c>
      <c r="Z361" s="202">
        <v>1.3333333333333299E-2</v>
      </c>
      <c r="AA361" s="229">
        <v>0</v>
      </c>
      <c r="AB361" s="229">
        <v>0</v>
      </c>
      <c r="AC361" s="229">
        <v>0</v>
      </c>
      <c r="AD361" s="229">
        <v>0</v>
      </c>
      <c r="AE361" s="229">
        <v>0</v>
      </c>
      <c r="AF361" s="223">
        <f t="shared" si="228"/>
        <v>6.153333333333336</v>
      </c>
      <c r="AG361" s="224">
        <f t="shared" si="204"/>
        <v>12.5</v>
      </c>
      <c r="AH361" s="224">
        <f t="shared" si="205"/>
        <v>14.285714285714279</v>
      </c>
      <c r="AI361" s="224">
        <f t="shared" si="206"/>
        <v>16.666666666666675</v>
      </c>
      <c r="AJ361" s="224">
        <f t="shared" si="207"/>
        <v>26.315789473684205</v>
      </c>
      <c r="AK361" s="224">
        <f t="shared" si="208"/>
        <v>18.75</v>
      </c>
      <c r="AL361" s="224">
        <f t="shared" si="209"/>
        <v>33.33333333333335</v>
      </c>
      <c r="AM361" s="224">
        <f t="shared" si="210"/>
        <v>0</v>
      </c>
      <c r="AN361" s="224">
        <f t="shared" si="211"/>
        <v>0</v>
      </c>
      <c r="AO361" s="224">
        <f t="shared" si="212"/>
        <v>0</v>
      </c>
      <c r="AP361" s="224">
        <f t="shared" si="213"/>
        <v>0</v>
      </c>
      <c r="AQ361" s="224">
        <f t="shared" si="215"/>
        <v>-19.999999999999996</v>
      </c>
      <c r="AR361" s="224">
        <f t="shared" si="214"/>
        <v>25</v>
      </c>
      <c r="AS361" s="224">
        <f t="shared" si="229"/>
        <v>0</v>
      </c>
      <c r="AT361" s="224">
        <f t="shared" si="230"/>
        <v>0</v>
      </c>
      <c r="AU361" s="224">
        <f t="shared" si="231"/>
        <v>4.3478260869565188</v>
      </c>
      <c r="AV361" s="224">
        <f t="shared" si="217"/>
        <v>21.052631578947366</v>
      </c>
      <c r="AW361" s="224">
        <f t="shared" si="218"/>
        <v>26.666666666666682</v>
      </c>
      <c r="AX361" s="224">
        <f t="shared" si="219"/>
        <v>36.363636363636353</v>
      </c>
      <c r="AY361" s="224">
        <f t="shared" si="220"/>
        <v>37.5</v>
      </c>
      <c r="AZ361" s="224">
        <f t="shared" si="221"/>
        <v>33.33333333333335</v>
      </c>
      <c r="BA361" s="224">
        <f t="shared" si="222"/>
        <v>350.00000000000114</v>
      </c>
      <c r="BB361" s="224" t="str">
        <f t="shared" si="223"/>
        <v>n/a</v>
      </c>
      <c r="BC361" s="224" t="str">
        <f t="shared" si="224"/>
        <v>n/a</v>
      </c>
      <c r="BD361" s="224" t="str">
        <f t="shared" si="225"/>
        <v>n/a</v>
      </c>
      <c r="BE361" s="224" t="str">
        <f t="shared" si="226"/>
        <v>n/a</v>
      </c>
      <c r="BF361" s="224" t="str">
        <f t="shared" si="216"/>
        <v>n/a</v>
      </c>
      <c r="BG361" s="224">
        <f t="shared" si="232"/>
        <v>30.29121894233047</v>
      </c>
      <c r="BH361" s="182">
        <f t="shared" si="227"/>
        <v>74.854021305404871</v>
      </c>
    </row>
    <row r="362" spans="1:60" ht="11.25" customHeight="1" x14ac:dyDescent="0.2">
      <c r="A362" s="97" t="s">
        <v>1937</v>
      </c>
      <c r="B362" s="97" t="s">
        <v>363</v>
      </c>
      <c r="C362" s="36">
        <v>2.04</v>
      </c>
      <c r="D362" s="181">
        <v>1.94</v>
      </c>
      <c r="E362" s="181">
        <v>1.84</v>
      </c>
      <c r="F362" s="181">
        <v>1.76</v>
      </c>
      <c r="G362" s="181">
        <v>1.68</v>
      </c>
      <c r="H362" s="181">
        <v>1.64</v>
      </c>
      <c r="I362" s="181">
        <v>1.6</v>
      </c>
      <c r="J362" s="202">
        <v>1.56</v>
      </c>
      <c r="K362" s="202">
        <v>1.48</v>
      </c>
      <c r="L362" s="181">
        <v>1.4</v>
      </c>
      <c r="M362" s="181">
        <v>1.32</v>
      </c>
      <c r="N362" s="181">
        <v>1.22</v>
      </c>
      <c r="O362" s="181">
        <v>1.1200000000000001</v>
      </c>
      <c r="P362" s="273"/>
      <c r="Q362" s="181">
        <v>1.02</v>
      </c>
      <c r="R362" s="181">
        <v>0.94</v>
      </c>
      <c r="S362" s="273"/>
      <c r="T362" s="202">
        <v>0.88</v>
      </c>
      <c r="U362" s="202">
        <v>0.82</v>
      </c>
      <c r="V362" s="202">
        <v>0.76</v>
      </c>
      <c r="W362" s="202">
        <v>0.68</v>
      </c>
      <c r="X362" s="202">
        <v>0.62</v>
      </c>
      <c r="Y362" s="202">
        <v>0.56000000000000005</v>
      </c>
      <c r="Z362" s="202">
        <v>0.5</v>
      </c>
      <c r="AA362" s="202">
        <v>0.44</v>
      </c>
      <c r="AB362" s="202">
        <v>0.4</v>
      </c>
      <c r="AC362" s="202">
        <v>0.36</v>
      </c>
      <c r="AD362" s="202">
        <v>0.34</v>
      </c>
      <c r="AE362" s="202">
        <v>0.32</v>
      </c>
      <c r="AF362" s="223">
        <f t="shared" si="228"/>
        <v>29.240000000000002</v>
      </c>
      <c r="AG362" s="224">
        <f t="shared" si="204"/>
        <v>5.1546391752577359</v>
      </c>
      <c r="AH362" s="224">
        <f t="shared" si="205"/>
        <v>5.4347826086956541</v>
      </c>
      <c r="AI362" s="224">
        <f t="shared" si="206"/>
        <v>4.5454545454545414</v>
      </c>
      <c r="AJ362" s="224">
        <f t="shared" si="207"/>
        <v>4.7619047619047672</v>
      </c>
      <c r="AK362" s="224">
        <f t="shared" si="208"/>
        <v>2.4390243902439046</v>
      </c>
      <c r="AL362" s="224">
        <f t="shared" si="209"/>
        <v>2.4999999999999911</v>
      </c>
      <c r="AM362" s="224">
        <f t="shared" si="210"/>
        <v>2.5641025641025772</v>
      </c>
      <c r="AN362" s="224">
        <f t="shared" si="211"/>
        <v>5.4054054054054168</v>
      </c>
      <c r="AO362" s="224">
        <f t="shared" si="212"/>
        <v>5.7142857142857162</v>
      </c>
      <c r="AP362" s="224">
        <f t="shared" si="213"/>
        <v>6.0606060606060552</v>
      </c>
      <c r="AQ362" s="224">
        <f t="shared" si="215"/>
        <v>8.196721311475418</v>
      </c>
      <c r="AR362" s="224">
        <f t="shared" si="214"/>
        <v>8.9285714285714199</v>
      </c>
      <c r="AS362" s="224">
        <f t="shared" si="229"/>
        <v>9.8039215686274606</v>
      </c>
      <c r="AT362" s="224">
        <f t="shared" si="230"/>
        <v>8.5106382978723527</v>
      </c>
      <c r="AU362" s="224">
        <f t="shared" si="231"/>
        <v>6.8181818181818121</v>
      </c>
      <c r="AV362" s="224">
        <f t="shared" si="217"/>
        <v>7.3170731707317138</v>
      </c>
      <c r="AW362" s="224">
        <f t="shared" si="218"/>
        <v>7.8947368421052655</v>
      </c>
      <c r="AX362" s="224">
        <f t="shared" si="219"/>
        <v>11.764705882352944</v>
      </c>
      <c r="AY362" s="224">
        <f t="shared" si="220"/>
        <v>9.6774193548387224</v>
      </c>
      <c r="AZ362" s="224">
        <f t="shared" si="221"/>
        <v>10.714285714285698</v>
      </c>
      <c r="BA362" s="224">
        <f t="shared" si="222"/>
        <v>12.000000000000011</v>
      </c>
      <c r="BB362" s="224">
        <f t="shared" si="223"/>
        <v>13.636363636363647</v>
      </c>
      <c r="BC362" s="224">
        <f t="shared" si="224"/>
        <v>9.9999999999999858</v>
      </c>
      <c r="BD362" s="224">
        <f t="shared" si="225"/>
        <v>11.111111111111116</v>
      </c>
      <c r="BE362" s="224">
        <f t="shared" si="226"/>
        <v>5.8823529411764497</v>
      </c>
      <c r="BF362" s="224">
        <f t="shared" si="216"/>
        <v>6.25</v>
      </c>
      <c r="BG362" s="224">
        <f t="shared" si="232"/>
        <v>7.426395703986552</v>
      </c>
      <c r="BH362" s="182">
        <f t="shared" si="227"/>
        <v>3.0634667069630721</v>
      </c>
    </row>
    <row r="363" spans="1:60" ht="11.25" customHeight="1" x14ac:dyDescent="0.2">
      <c r="A363" s="225" t="s">
        <v>1938</v>
      </c>
      <c r="B363" s="97" t="s">
        <v>981</v>
      </c>
      <c r="C363" s="215">
        <v>1.34</v>
      </c>
      <c r="D363" s="216">
        <v>1.22</v>
      </c>
      <c r="E363" s="216">
        <v>1.1000000000000001</v>
      </c>
      <c r="F363" s="216">
        <v>0.94</v>
      </c>
      <c r="G363" s="216">
        <v>0.78</v>
      </c>
      <c r="H363" s="216">
        <v>0.68</v>
      </c>
      <c r="I363" s="216">
        <v>0.6</v>
      </c>
      <c r="J363" s="217">
        <v>0.53</v>
      </c>
      <c r="K363" s="223">
        <v>0.49</v>
      </c>
      <c r="L363" s="216">
        <v>0.45</v>
      </c>
      <c r="M363" s="216">
        <v>0.39500000000000002</v>
      </c>
      <c r="N363" s="216">
        <v>0.34</v>
      </c>
      <c r="O363" s="216">
        <v>0.3075</v>
      </c>
      <c r="P363" s="226"/>
      <c r="Q363" s="216">
        <v>0.2475</v>
      </c>
      <c r="R363" s="232">
        <v>0.215</v>
      </c>
      <c r="S363" s="226"/>
      <c r="T363" s="260">
        <v>0.19500000000000001</v>
      </c>
      <c r="U363" s="260">
        <v>0.1825</v>
      </c>
      <c r="V363" s="202">
        <v>0.17249999999999999</v>
      </c>
      <c r="W363" s="202">
        <v>0.14499999999999999</v>
      </c>
      <c r="X363" s="202">
        <v>9.7500000000000003E-2</v>
      </c>
      <c r="Y363" s="229">
        <v>0</v>
      </c>
      <c r="Z363" s="229">
        <v>0</v>
      </c>
      <c r="AA363" s="229">
        <v>0</v>
      </c>
      <c r="AB363" s="229">
        <v>0</v>
      </c>
      <c r="AC363" s="229">
        <v>0</v>
      </c>
      <c r="AD363" s="229">
        <v>0</v>
      </c>
      <c r="AE363" s="229">
        <v>0</v>
      </c>
      <c r="AF363" s="223">
        <f t="shared" si="228"/>
        <v>10.427499999999997</v>
      </c>
      <c r="AG363" s="224">
        <f t="shared" si="204"/>
        <v>9.8360655737705027</v>
      </c>
      <c r="AH363" s="224">
        <f t="shared" si="205"/>
        <v>10.909090909090891</v>
      </c>
      <c r="AI363" s="224">
        <f t="shared" si="206"/>
        <v>17.021276595744705</v>
      </c>
      <c r="AJ363" s="224">
        <f t="shared" si="207"/>
        <v>20.512820512820507</v>
      </c>
      <c r="AK363" s="224">
        <f t="shared" si="208"/>
        <v>14.705882352941169</v>
      </c>
      <c r="AL363" s="224">
        <f t="shared" si="209"/>
        <v>13.333333333333353</v>
      </c>
      <c r="AM363" s="224">
        <f t="shared" si="210"/>
        <v>13.207547169811317</v>
      </c>
      <c r="AN363" s="224">
        <f t="shared" si="211"/>
        <v>8.163265306122458</v>
      </c>
      <c r="AO363" s="224">
        <f t="shared" si="212"/>
        <v>8.8888888888888786</v>
      </c>
      <c r="AP363" s="224">
        <f t="shared" si="213"/>
        <v>13.924050632911399</v>
      </c>
      <c r="AQ363" s="224">
        <f t="shared" si="215"/>
        <v>16.176470588235283</v>
      </c>
      <c r="AR363" s="224">
        <f t="shared" si="214"/>
        <v>10.569105691056912</v>
      </c>
      <c r="AS363" s="224">
        <f t="shared" si="229"/>
        <v>24.242424242424242</v>
      </c>
      <c r="AT363" s="224">
        <f t="shared" si="230"/>
        <v>15.116279069767447</v>
      </c>
      <c r="AU363" s="224">
        <f t="shared" si="231"/>
        <v>10.256410256410241</v>
      </c>
      <c r="AV363" s="224">
        <f t="shared" si="217"/>
        <v>6.8493150684931559</v>
      </c>
      <c r="AW363" s="224">
        <f t="shared" si="218"/>
        <v>5.7971014492753659</v>
      </c>
      <c r="AX363" s="224">
        <f t="shared" si="219"/>
        <v>18.965517241379317</v>
      </c>
      <c r="AY363" s="224">
        <f t="shared" si="220"/>
        <v>48.717948717948701</v>
      </c>
      <c r="AZ363" s="224" t="str">
        <f t="shared" si="221"/>
        <v>n/a</v>
      </c>
      <c r="BA363" s="224" t="str">
        <f t="shared" si="222"/>
        <v>n/a</v>
      </c>
      <c r="BB363" s="224" t="str">
        <f t="shared" si="223"/>
        <v>n/a</v>
      </c>
      <c r="BC363" s="224" t="str">
        <f t="shared" si="224"/>
        <v>n/a</v>
      </c>
      <c r="BD363" s="224" t="str">
        <f t="shared" si="225"/>
        <v>n/a</v>
      </c>
      <c r="BE363" s="224" t="str">
        <f t="shared" si="226"/>
        <v>n/a</v>
      </c>
      <c r="BF363" s="224" t="str">
        <f t="shared" si="216"/>
        <v>n/a</v>
      </c>
      <c r="BG363" s="224">
        <f t="shared" si="232"/>
        <v>15.115410189496096</v>
      </c>
      <c r="BH363" s="182">
        <f t="shared" si="227"/>
        <v>9.4329616206285927</v>
      </c>
    </row>
    <row r="364" spans="1:60" ht="11.25" customHeight="1" x14ac:dyDescent="0.2">
      <c r="A364" s="239" t="s">
        <v>1538</v>
      </c>
      <c r="B364" s="240" t="s">
        <v>1539</v>
      </c>
      <c r="C364" s="215">
        <v>1.08</v>
      </c>
      <c r="D364" s="216">
        <v>1.01</v>
      </c>
      <c r="E364" s="216">
        <v>0.96</v>
      </c>
      <c r="F364" s="216">
        <v>0.82</v>
      </c>
      <c r="G364" s="216">
        <v>0.68</v>
      </c>
      <c r="H364" s="231">
        <v>0.44950000000000001</v>
      </c>
      <c r="I364" s="216">
        <v>1.3646799999999999</v>
      </c>
      <c r="J364" s="217">
        <v>1.27</v>
      </c>
      <c r="K364" s="217">
        <v>1.21</v>
      </c>
      <c r="L364" s="241">
        <v>1.135</v>
      </c>
      <c r="M364" s="241">
        <v>1.0774999999999999</v>
      </c>
      <c r="N364" s="241">
        <v>1.02</v>
      </c>
      <c r="O364" s="259">
        <v>0.96</v>
      </c>
      <c r="P364" s="286"/>
      <c r="Q364" s="259">
        <v>0.96</v>
      </c>
      <c r="R364" s="250">
        <v>0.96</v>
      </c>
      <c r="S364" s="206"/>
      <c r="T364" s="280">
        <v>0.96</v>
      </c>
      <c r="U364" s="280">
        <v>1.91</v>
      </c>
      <c r="V364" s="244">
        <v>3.28</v>
      </c>
      <c r="W364" s="244">
        <v>3.16</v>
      </c>
      <c r="X364" s="244">
        <v>3.03</v>
      </c>
      <c r="Y364" s="244">
        <v>2.25</v>
      </c>
      <c r="Z364" s="244">
        <v>1.125</v>
      </c>
      <c r="AA364" s="245">
        <v>0</v>
      </c>
      <c r="AB364" s="245">
        <v>0</v>
      </c>
      <c r="AC364" s="245">
        <v>0</v>
      </c>
      <c r="AD364" s="245">
        <v>0</v>
      </c>
      <c r="AE364" s="245">
        <v>0</v>
      </c>
      <c r="AF364" s="223">
        <f t="shared" si="228"/>
        <v>30.671680000000002</v>
      </c>
      <c r="AG364" s="224">
        <f t="shared" si="204"/>
        <v>6.9306930693069368</v>
      </c>
      <c r="AH364" s="224">
        <f t="shared" si="205"/>
        <v>5.2083333333333481</v>
      </c>
      <c r="AI364" s="224">
        <f t="shared" si="206"/>
        <v>17.073170731707311</v>
      </c>
      <c r="AJ364" s="224">
        <f t="shared" si="207"/>
        <v>20.588235294117641</v>
      </c>
      <c r="AK364" s="224">
        <f t="shared" si="208"/>
        <v>51.279199110122377</v>
      </c>
      <c r="AL364" s="224">
        <f t="shared" si="209"/>
        <v>-67.061875311428309</v>
      </c>
      <c r="AM364" s="224">
        <f t="shared" si="210"/>
        <v>7.455118110236203</v>
      </c>
      <c r="AN364" s="224">
        <f t="shared" si="211"/>
        <v>4.9586776859504189</v>
      </c>
      <c r="AO364" s="224">
        <f t="shared" si="212"/>
        <v>6.6079295154185091</v>
      </c>
      <c r="AP364" s="224">
        <f t="shared" si="213"/>
        <v>5.3364269141531473</v>
      </c>
      <c r="AQ364" s="224">
        <f t="shared" si="215"/>
        <v>5.6372549019607643</v>
      </c>
      <c r="AR364" s="224">
        <f t="shared" si="214"/>
        <v>6.25</v>
      </c>
      <c r="AS364" s="224">
        <f t="shared" si="229"/>
        <v>0</v>
      </c>
      <c r="AT364" s="224">
        <f t="shared" si="230"/>
        <v>0</v>
      </c>
      <c r="AU364" s="224">
        <f t="shared" si="231"/>
        <v>0</v>
      </c>
      <c r="AV364" s="224">
        <f t="shared" si="217"/>
        <v>-49.738219895287962</v>
      </c>
      <c r="AW364" s="224">
        <f t="shared" si="218"/>
        <v>-41.768292682926834</v>
      </c>
      <c r="AX364" s="224">
        <f t="shared" si="219"/>
        <v>3.7974683544303778</v>
      </c>
      <c r="AY364" s="224">
        <f t="shared" si="220"/>
        <v>4.290429042904309</v>
      </c>
      <c r="AZ364" s="224">
        <f t="shared" si="221"/>
        <v>34.666666666666671</v>
      </c>
      <c r="BA364" s="224">
        <f t="shared" si="222"/>
        <v>100</v>
      </c>
      <c r="BB364" s="224" t="str">
        <f t="shared" si="223"/>
        <v>n/a</v>
      </c>
      <c r="BC364" s="224" t="str">
        <f t="shared" si="224"/>
        <v>n/a</v>
      </c>
      <c r="BD364" s="224" t="str">
        <f t="shared" si="225"/>
        <v>n/a</v>
      </c>
      <c r="BE364" s="224" t="str">
        <f t="shared" si="226"/>
        <v>n/a</v>
      </c>
      <c r="BF364" s="224" t="str">
        <f t="shared" si="216"/>
        <v>n/a</v>
      </c>
      <c r="BG364" s="224">
        <f t="shared" si="232"/>
        <v>5.7862483257459481</v>
      </c>
      <c r="BH364" s="182">
        <f t="shared" si="227"/>
        <v>33.830847511645921</v>
      </c>
    </row>
    <row r="365" spans="1:60" ht="11.25" customHeight="1" x14ac:dyDescent="0.2">
      <c r="A365" s="291" t="s">
        <v>5624</v>
      </c>
      <c r="B365" s="97" t="s">
        <v>5611</v>
      </c>
      <c r="C365" s="215">
        <v>2.09</v>
      </c>
      <c r="D365" s="216">
        <v>2.02</v>
      </c>
      <c r="E365" s="216">
        <v>1.94</v>
      </c>
      <c r="F365" s="216">
        <v>1.8599999999999999</v>
      </c>
      <c r="G365" s="216">
        <v>1.6600000000000001</v>
      </c>
      <c r="H365" s="231">
        <v>0.96000000000000008</v>
      </c>
      <c r="I365" s="216">
        <v>1.1200000000000001</v>
      </c>
      <c r="J365" s="254">
        <v>0</v>
      </c>
      <c r="K365" s="228">
        <v>0</v>
      </c>
      <c r="L365" s="231">
        <v>0</v>
      </c>
      <c r="M365" s="231">
        <v>0</v>
      </c>
      <c r="N365" s="231">
        <v>0</v>
      </c>
      <c r="O365" s="231">
        <v>0</v>
      </c>
      <c r="P365" s="237"/>
      <c r="Q365" s="231">
        <v>0</v>
      </c>
      <c r="R365" s="227">
        <v>0</v>
      </c>
      <c r="S365" s="237"/>
      <c r="T365" s="266">
        <v>0</v>
      </c>
      <c r="U365" s="266">
        <v>0</v>
      </c>
      <c r="V365" s="229">
        <v>0</v>
      </c>
      <c r="W365" s="229">
        <v>0</v>
      </c>
      <c r="X365" s="229">
        <v>0</v>
      </c>
      <c r="Y365" s="229">
        <v>0</v>
      </c>
      <c r="Z365" s="229">
        <v>0</v>
      </c>
      <c r="AA365" s="229">
        <v>0</v>
      </c>
      <c r="AB365" s="229">
        <v>0</v>
      </c>
      <c r="AC365" s="229">
        <v>0</v>
      </c>
      <c r="AD365" s="229">
        <v>0</v>
      </c>
      <c r="AE365" s="229">
        <v>0</v>
      </c>
      <c r="AF365" s="223">
        <f t="shared" si="228"/>
        <v>11.649999999999999</v>
      </c>
      <c r="AG365" s="224">
        <f t="shared" si="204"/>
        <v>3.4653465346534684</v>
      </c>
      <c r="AH365" s="224">
        <f t="shared" si="205"/>
        <v>4.1237113402061931</v>
      </c>
      <c r="AI365" s="224">
        <f t="shared" si="206"/>
        <v>4.3010752688172005</v>
      </c>
      <c r="AJ365" s="224">
        <f t="shared" si="207"/>
        <v>12.04819277108431</v>
      </c>
      <c r="AK365" s="224">
        <f t="shared" si="208"/>
        <v>72.916666666666671</v>
      </c>
      <c r="AL365" s="224">
        <f t="shared" si="209"/>
        <v>-14.28571428571429</v>
      </c>
      <c r="AM365" s="224" t="str">
        <f t="shared" si="210"/>
        <v>n/a</v>
      </c>
      <c r="AN365" s="224" t="str">
        <f t="shared" si="211"/>
        <v>n/a</v>
      </c>
      <c r="AO365" s="224" t="str">
        <f t="shared" si="212"/>
        <v>n/a</v>
      </c>
      <c r="AP365" s="224" t="str">
        <f t="shared" si="213"/>
        <v>n/a</v>
      </c>
      <c r="AQ365" s="224" t="str">
        <f t="shared" si="215"/>
        <v>n/a</v>
      </c>
      <c r="AR365" s="224" t="str">
        <f t="shared" si="214"/>
        <v>n/a</v>
      </c>
      <c r="AS365" s="224" t="str">
        <f t="shared" si="229"/>
        <v>n/a</v>
      </c>
      <c r="AT365" s="224" t="str">
        <f t="shared" si="230"/>
        <v>n/a</v>
      </c>
      <c r="AU365" s="224" t="str">
        <f t="shared" si="231"/>
        <v>n/a</v>
      </c>
      <c r="AV365" s="224" t="str">
        <f t="shared" si="217"/>
        <v>n/a</v>
      </c>
      <c r="AW365" s="224" t="str">
        <f t="shared" si="218"/>
        <v>n/a</v>
      </c>
      <c r="AX365" s="224" t="str">
        <f t="shared" si="219"/>
        <v>n/a</v>
      </c>
      <c r="AY365" s="224" t="str">
        <f t="shared" si="220"/>
        <v>n/a</v>
      </c>
      <c r="AZ365" s="224" t="str">
        <f t="shared" si="221"/>
        <v>n/a</v>
      </c>
      <c r="BA365" s="224" t="str">
        <f t="shared" si="222"/>
        <v>n/a</v>
      </c>
      <c r="BB365" s="224" t="str">
        <f t="shared" si="223"/>
        <v>n/a</v>
      </c>
      <c r="BC365" s="224" t="str">
        <f t="shared" si="224"/>
        <v>n/a</v>
      </c>
      <c r="BD365" s="224" t="str">
        <f t="shared" si="225"/>
        <v>n/a</v>
      </c>
      <c r="BE365" s="224" t="str">
        <f t="shared" si="226"/>
        <v>n/a</v>
      </c>
      <c r="BF365" s="224" t="str">
        <f t="shared" si="216"/>
        <v>n/a</v>
      </c>
      <c r="BG365" s="224">
        <f t="shared" si="232"/>
        <v>13.761546382618924</v>
      </c>
      <c r="BH365" s="182">
        <f t="shared" si="227"/>
        <v>30.256611762472104</v>
      </c>
    </row>
    <row r="366" spans="1:60" ht="11.25" customHeight="1" x14ac:dyDescent="0.2">
      <c r="A366" s="147" t="s">
        <v>1939</v>
      </c>
      <c r="B366" s="97" t="s">
        <v>983</v>
      </c>
      <c r="C366" s="215">
        <v>1.9630000000000001</v>
      </c>
      <c r="D366" s="216">
        <v>1.85</v>
      </c>
      <c r="E366" s="216">
        <v>1.76</v>
      </c>
      <c r="F366" s="216">
        <v>1.68</v>
      </c>
      <c r="G366" s="216">
        <v>1.6</v>
      </c>
      <c r="H366" s="216">
        <v>1.55</v>
      </c>
      <c r="I366" s="216">
        <v>1.51</v>
      </c>
      <c r="J366" s="217">
        <v>1.45</v>
      </c>
      <c r="K366" s="217">
        <v>1.4</v>
      </c>
      <c r="L366" s="216">
        <v>1.33</v>
      </c>
      <c r="M366" s="216">
        <v>1.24</v>
      </c>
      <c r="N366" s="216">
        <v>1.1000000000000001</v>
      </c>
      <c r="O366" s="216">
        <v>0.99</v>
      </c>
      <c r="P366" s="226"/>
      <c r="Q366" s="216">
        <v>0.97</v>
      </c>
      <c r="R366" s="232">
        <v>0.95</v>
      </c>
      <c r="S366" s="226"/>
      <c r="T366" s="260">
        <v>0.93</v>
      </c>
      <c r="U366" s="261">
        <v>0.92</v>
      </c>
      <c r="V366" s="202">
        <v>0.90500000000000003</v>
      </c>
      <c r="W366" s="229">
        <v>0.86</v>
      </c>
      <c r="X366" s="229">
        <v>0.86</v>
      </c>
      <c r="Y366" s="229">
        <v>0.86</v>
      </c>
      <c r="Z366" s="202">
        <v>0.85499999999999998</v>
      </c>
      <c r="AA366" s="229">
        <v>0.84</v>
      </c>
      <c r="AB366" s="202">
        <v>0.83499999999999996</v>
      </c>
      <c r="AC366" s="229">
        <v>0.82</v>
      </c>
      <c r="AD366" s="202">
        <v>0.79</v>
      </c>
      <c r="AE366" s="202">
        <v>0.76500000000000001</v>
      </c>
      <c r="AF366" s="223">
        <f t="shared" si="228"/>
        <v>31.582999999999998</v>
      </c>
      <c r="AG366" s="224">
        <f t="shared" si="204"/>
        <v>6.1081081081081123</v>
      </c>
      <c r="AH366" s="224">
        <f t="shared" si="205"/>
        <v>5.1136363636363757</v>
      </c>
      <c r="AI366" s="224">
        <f t="shared" si="206"/>
        <v>4.7619047619047672</v>
      </c>
      <c r="AJ366" s="224">
        <f t="shared" si="207"/>
        <v>4.9999999999999822</v>
      </c>
      <c r="AK366" s="224">
        <f t="shared" si="208"/>
        <v>3.2258064516129004</v>
      </c>
      <c r="AL366" s="224">
        <f t="shared" si="209"/>
        <v>2.6490066225165476</v>
      </c>
      <c r="AM366" s="224">
        <f t="shared" si="210"/>
        <v>4.1379310344827669</v>
      </c>
      <c r="AN366" s="224">
        <f t="shared" si="211"/>
        <v>3.5714285714285809</v>
      </c>
      <c r="AO366" s="224">
        <f t="shared" si="212"/>
        <v>5.2631578947368363</v>
      </c>
      <c r="AP366" s="224">
        <f t="shared" si="213"/>
        <v>7.258064516129048</v>
      </c>
      <c r="AQ366" s="224">
        <f t="shared" si="215"/>
        <v>12.72727272727272</v>
      </c>
      <c r="AR366" s="224">
        <f t="shared" si="214"/>
        <v>11.111111111111116</v>
      </c>
      <c r="AS366" s="224">
        <f t="shared" si="229"/>
        <v>2.0618556701030855</v>
      </c>
      <c r="AT366" s="224">
        <f t="shared" si="230"/>
        <v>2.1052631578947434</v>
      </c>
      <c r="AU366" s="224">
        <f t="shared" si="231"/>
        <v>2.1505376344086002</v>
      </c>
      <c r="AV366" s="224">
        <f t="shared" si="217"/>
        <v>1.0869565217391353</v>
      </c>
      <c r="AW366" s="224">
        <f t="shared" si="218"/>
        <v>1.6574585635359185</v>
      </c>
      <c r="AX366" s="224">
        <f t="shared" si="219"/>
        <v>5.232558139534893</v>
      </c>
      <c r="AY366" s="224">
        <f t="shared" si="220"/>
        <v>0</v>
      </c>
      <c r="AZ366" s="224">
        <f t="shared" si="221"/>
        <v>0</v>
      </c>
      <c r="BA366" s="224">
        <f t="shared" si="222"/>
        <v>0.58479532163742132</v>
      </c>
      <c r="BB366" s="224">
        <f t="shared" si="223"/>
        <v>1.7857142857142794</v>
      </c>
      <c r="BC366" s="224">
        <f t="shared" si="224"/>
        <v>0.59880239520957446</v>
      </c>
      <c r="BD366" s="224">
        <f t="shared" si="225"/>
        <v>1.8292682926829285</v>
      </c>
      <c r="BE366" s="224">
        <f t="shared" si="226"/>
        <v>3.7974683544303778</v>
      </c>
      <c r="BF366" s="224">
        <f t="shared" si="216"/>
        <v>3.2679738562091609</v>
      </c>
      <c r="BG366" s="224">
        <f t="shared" si="232"/>
        <v>3.7340800136938408</v>
      </c>
      <c r="BH366" s="182">
        <f t="shared" si="227"/>
        <v>3.0898576435530698</v>
      </c>
    </row>
    <row r="367" spans="1:60" ht="11.25" customHeight="1" x14ac:dyDescent="0.2">
      <c r="A367" s="97" t="s">
        <v>1940</v>
      </c>
      <c r="B367" s="97" t="s">
        <v>985</v>
      </c>
      <c r="C367" s="215">
        <v>2.1800000000000002</v>
      </c>
      <c r="D367" s="216">
        <v>2.09</v>
      </c>
      <c r="E367" s="216">
        <v>1.92</v>
      </c>
      <c r="F367" s="216">
        <v>1.61</v>
      </c>
      <c r="G367" s="216">
        <v>1.36</v>
      </c>
      <c r="H367" s="216">
        <v>1.22</v>
      </c>
      <c r="I367" s="216">
        <v>1.19</v>
      </c>
      <c r="J367" s="217">
        <v>1.1399999999999999</v>
      </c>
      <c r="K367" s="217">
        <v>1.06</v>
      </c>
      <c r="L367" s="216">
        <v>0.95</v>
      </c>
      <c r="M367" s="216">
        <v>0.76</v>
      </c>
      <c r="N367" s="216">
        <v>0.61</v>
      </c>
      <c r="O367" s="216">
        <v>0.49</v>
      </c>
      <c r="P367" s="226" t="s">
        <v>1740</v>
      </c>
      <c r="Q367" s="216">
        <v>0.37</v>
      </c>
      <c r="R367" s="232">
        <v>0.26</v>
      </c>
      <c r="S367" s="226"/>
      <c r="T367" s="260">
        <v>0.15</v>
      </c>
      <c r="U367" s="261">
        <v>0</v>
      </c>
      <c r="V367" s="229">
        <v>0.47</v>
      </c>
      <c r="W367" s="229">
        <v>0.56000000000000005</v>
      </c>
      <c r="X367" s="202">
        <v>0.52</v>
      </c>
      <c r="Y367" s="202">
        <v>0.4</v>
      </c>
      <c r="Z367" s="202">
        <v>0.3</v>
      </c>
      <c r="AA367" s="202">
        <v>0.14000000000000001</v>
      </c>
      <c r="AB367" s="229">
        <v>0</v>
      </c>
      <c r="AC367" s="229">
        <v>0</v>
      </c>
      <c r="AD367" s="229">
        <v>0</v>
      </c>
      <c r="AE367" s="229">
        <v>0</v>
      </c>
      <c r="AF367" s="223">
        <f t="shared" si="228"/>
        <v>19.749999999999996</v>
      </c>
      <c r="AG367" s="224">
        <f t="shared" si="204"/>
        <v>4.3062200956937913</v>
      </c>
      <c r="AH367" s="224">
        <f t="shared" si="205"/>
        <v>8.854166666666675</v>
      </c>
      <c r="AI367" s="224">
        <f t="shared" si="206"/>
        <v>19.254658385093148</v>
      </c>
      <c r="AJ367" s="224">
        <f t="shared" si="207"/>
        <v>18.382352941176471</v>
      </c>
      <c r="AK367" s="224">
        <f t="shared" si="208"/>
        <v>11.475409836065587</v>
      </c>
      <c r="AL367" s="224">
        <f t="shared" si="209"/>
        <v>2.5210084033613578</v>
      </c>
      <c r="AM367" s="224">
        <f t="shared" si="210"/>
        <v>4.3859649122807154</v>
      </c>
      <c r="AN367" s="224">
        <f t="shared" si="211"/>
        <v>7.5471698113207308</v>
      </c>
      <c r="AO367" s="224">
        <f t="shared" si="212"/>
        <v>11.578947368421066</v>
      </c>
      <c r="AP367" s="224">
        <f t="shared" si="213"/>
        <v>25</v>
      </c>
      <c r="AQ367" s="224">
        <f t="shared" si="215"/>
        <v>24.590163934426236</v>
      </c>
      <c r="AR367" s="224">
        <f t="shared" si="214"/>
        <v>24.489795918367353</v>
      </c>
      <c r="AS367" s="224">
        <f t="shared" si="229"/>
        <v>32.432432432432435</v>
      </c>
      <c r="AT367" s="224">
        <f t="shared" si="230"/>
        <v>42.307692307692292</v>
      </c>
      <c r="AU367" s="224">
        <f t="shared" si="231"/>
        <v>73.333333333333343</v>
      </c>
      <c r="AV367" s="224" t="str">
        <f t="shared" si="217"/>
        <v>n/a</v>
      </c>
      <c r="AW367" s="224">
        <f t="shared" si="218"/>
        <v>-100</v>
      </c>
      <c r="AX367" s="224">
        <f t="shared" si="219"/>
        <v>-16.07142857142858</v>
      </c>
      <c r="AY367" s="224">
        <f t="shared" si="220"/>
        <v>7.6923076923077094</v>
      </c>
      <c r="AZ367" s="224">
        <f t="shared" si="221"/>
        <v>30.000000000000004</v>
      </c>
      <c r="BA367" s="224">
        <f t="shared" si="222"/>
        <v>33.33333333333335</v>
      </c>
      <c r="BB367" s="224">
        <f t="shared" si="223"/>
        <v>114.28571428571428</v>
      </c>
      <c r="BC367" s="224" t="str">
        <f t="shared" si="224"/>
        <v>n/a</v>
      </c>
      <c r="BD367" s="224" t="str">
        <f t="shared" si="225"/>
        <v>n/a</v>
      </c>
      <c r="BE367" s="224" t="str">
        <f t="shared" si="226"/>
        <v>n/a</v>
      </c>
      <c r="BF367" s="224" t="str">
        <f t="shared" si="216"/>
        <v>n/a</v>
      </c>
      <c r="BG367" s="224">
        <f t="shared" si="232"/>
        <v>18.080916337440858</v>
      </c>
      <c r="BH367" s="182">
        <f t="shared" si="227"/>
        <v>38.553467339661708</v>
      </c>
    </row>
    <row r="368" spans="1:60" ht="11.25" customHeight="1" x14ac:dyDescent="0.2">
      <c r="A368" s="265" t="s">
        <v>5570</v>
      </c>
      <c r="B368" s="97" t="s">
        <v>2887</v>
      </c>
      <c r="C368" s="215">
        <v>6.2</v>
      </c>
      <c r="D368" s="216">
        <v>5.3999999999999995</v>
      </c>
      <c r="E368" s="216">
        <v>5</v>
      </c>
      <c r="F368" s="216">
        <v>4.6999999999999993</v>
      </c>
      <c r="G368" s="216">
        <v>3.5</v>
      </c>
      <c r="H368" s="231">
        <v>2.5</v>
      </c>
      <c r="I368" s="216">
        <v>3.84</v>
      </c>
      <c r="J368" s="217">
        <v>3.6500000000000004</v>
      </c>
      <c r="K368" s="217">
        <v>3.32</v>
      </c>
      <c r="L368" s="216">
        <v>3.02</v>
      </c>
      <c r="M368" s="216">
        <v>2.75</v>
      </c>
      <c r="N368" s="216">
        <v>2.5</v>
      </c>
      <c r="O368" s="231">
        <v>0</v>
      </c>
      <c r="P368" s="237"/>
      <c r="Q368" s="231">
        <v>0</v>
      </c>
      <c r="R368" s="227">
        <v>0</v>
      </c>
      <c r="S368" s="237"/>
      <c r="T368" s="266">
        <v>0</v>
      </c>
      <c r="U368" s="266">
        <v>0</v>
      </c>
      <c r="V368" s="229">
        <v>0</v>
      </c>
      <c r="W368" s="229">
        <v>0</v>
      </c>
      <c r="X368" s="229">
        <v>0</v>
      </c>
      <c r="Y368" s="229">
        <v>0</v>
      </c>
      <c r="Z368" s="229">
        <v>0</v>
      </c>
      <c r="AA368" s="229">
        <v>0</v>
      </c>
      <c r="AB368" s="229">
        <v>0</v>
      </c>
      <c r="AC368" s="229">
        <v>0</v>
      </c>
      <c r="AD368" s="229">
        <v>0</v>
      </c>
      <c r="AE368" s="229">
        <v>0</v>
      </c>
      <c r="AF368" s="223">
        <f t="shared" si="228"/>
        <v>46.38</v>
      </c>
      <c r="AG368" s="224">
        <f t="shared" si="204"/>
        <v>14.814814814814836</v>
      </c>
      <c r="AH368" s="224">
        <f t="shared" si="205"/>
        <v>7.9999999999999849</v>
      </c>
      <c r="AI368" s="224">
        <f t="shared" si="206"/>
        <v>6.3829787234042756</v>
      </c>
      <c r="AJ368" s="224">
        <f t="shared" si="207"/>
        <v>34.285714285714278</v>
      </c>
      <c r="AK368" s="224">
        <f t="shared" si="208"/>
        <v>39.999999999999993</v>
      </c>
      <c r="AL368" s="224">
        <f t="shared" si="209"/>
        <v>-34.895833333333329</v>
      </c>
      <c r="AM368" s="224">
        <f t="shared" si="210"/>
        <v>5.2054794520547842</v>
      </c>
      <c r="AN368" s="224">
        <f t="shared" si="211"/>
        <v>9.93975903614459</v>
      </c>
      <c r="AO368" s="224">
        <f t="shared" si="212"/>
        <v>9.9337748344370702</v>
      </c>
      <c r="AP368" s="224">
        <f t="shared" si="213"/>
        <v>9.8181818181818148</v>
      </c>
      <c r="AQ368" s="224">
        <f t="shared" si="215"/>
        <v>10.000000000000009</v>
      </c>
      <c r="AR368" s="224" t="str">
        <f t="shared" si="214"/>
        <v>n/a</v>
      </c>
      <c r="AS368" s="224" t="str">
        <f t="shared" si="229"/>
        <v>n/a</v>
      </c>
      <c r="AT368" s="224" t="str">
        <f t="shared" si="230"/>
        <v>n/a</v>
      </c>
      <c r="AU368" s="224" t="str">
        <f t="shared" si="231"/>
        <v>n/a</v>
      </c>
      <c r="AV368" s="224" t="str">
        <f t="shared" si="217"/>
        <v>n/a</v>
      </c>
      <c r="AW368" s="224" t="str">
        <f t="shared" si="218"/>
        <v>n/a</v>
      </c>
      <c r="AX368" s="224" t="str">
        <f t="shared" si="219"/>
        <v>n/a</v>
      </c>
      <c r="AY368" s="224" t="str">
        <f t="shared" si="220"/>
        <v>n/a</v>
      </c>
      <c r="AZ368" s="224" t="str">
        <f t="shared" si="221"/>
        <v>n/a</v>
      </c>
      <c r="BA368" s="224" t="str">
        <f t="shared" si="222"/>
        <v>n/a</v>
      </c>
      <c r="BB368" s="224" t="str">
        <f t="shared" si="223"/>
        <v>n/a</v>
      </c>
      <c r="BC368" s="224" t="str">
        <f t="shared" si="224"/>
        <v>n/a</v>
      </c>
      <c r="BD368" s="224" t="str">
        <f t="shared" si="225"/>
        <v>n/a</v>
      </c>
      <c r="BE368" s="224" t="str">
        <f t="shared" si="226"/>
        <v>n/a</v>
      </c>
      <c r="BF368" s="224" t="str">
        <f t="shared" si="216"/>
        <v>n/a</v>
      </c>
      <c r="BG368" s="224">
        <f t="shared" si="232"/>
        <v>10.316806330128939</v>
      </c>
      <c r="BH368" s="182">
        <f t="shared" si="227"/>
        <v>18.888148466171526</v>
      </c>
    </row>
    <row r="369" spans="1:60" ht="11.25" customHeight="1" x14ac:dyDescent="0.2">
      <c r="A369" s="114" t="s">
        <v>1941</v>
      </c>
      <c r="B369" s="97" t="s">
        <v>987</v>
      </c>
      <c r="C369" s="215">
        <v>0.56040000000000001</v>
      </c>
      <c r="D369" s="216">
        <v>0.5595</v>
      </c>
      <c r="E369" s="216">
        <v>0.55349999999999999</v>
      </c>
      <c r="F369" s="216">
        <v>0.54630000000000001</v>
      </c>
      <c r="G369" s="216">
        <v>0.54059999999999997</v>
      </c>
      <c r="H369" s="216">
        <v>0.5373</v>
      </c>
      <c r="I369" s="216">
        <v>0.5343</v>
      </c>
      <c r="J369" s="217">
        <v>0.53190000000000004</v>
      </c>
      <c r="K369" s="217">
        <v>0.52380000000000004</v>
      </c>
      <c r="L369" s="217">
        <v>0.49530000000000002</v>
      </c>
      <c r="M369" s="217">
        <v>0.46500000000000002</v>
      </c>
      <c r="N369" s="254">
        <v>0.36</v>
      </c>
      <c r="O369" s="217">
        <v>1.49</v>
      </c>
      <c r="P369" s="217"/>
      <c r="Q369" s="231">
        <v>0</v>
      </c>
      <c r="R369" s="227">
        <v>0</v>
      </c>
      <c r="S369" s="226"/>
      <c r="T369" s="261">
        <v>0</v>
      </c>
      <c r="U369" s="261">
        <v>0</v>
      </c>
      <c r="V369" s="229">
        <v>0</v>
      </c>
      <c r="W369" s="229">
        <v>0</v>
      </c>
      <c r="X369" s="229">
        <v>0</v>
      </c>
      <c r="Y369" s="229">
        <v>0</v>
      </c>
      <c r="Z369" s="229">
        <v>0</v>
      </c>
      <c r="AA369" s="229">
        <v>0</v>
      </c>
      <c r="AB369" s="229">
        <v>0</v>
      </c>
      <c r="AC369" s="229">
        <v>0</v>
      </c>
      <c r="AD369" s="229">
        <v>0</v>
      </c>
      <c r="AE369" s="229">
        <v>0</v>
      </c>
      <c r="AF369" s="223">
        <f t="shared" si="228"/>
        <v>7.6979000000000015</v>
      </c>
      <c r="AG369" s="224">
        <f t="shared" ref="AG369:AG432" si="233">IF(ISERROR((C369/D369-1)*100),"n/a",(C369/D369-1)*100)</f>
        <v>0.16085790884718953</v>
      </c>
      <c r="AH369" s="224">
        <f t="shared" ref="AH369:AH432" si="234">IF(ISERROR((D369/E369-1)*100),"n/a",(D369/E369-1)*100)</f>
        <v>1.084010840108407</v>
      </c>
      <c r="AI369" s="224">
        <f t="shared" ref="AI369:AI432" si="235">IF(ISERROR((E369/F369-1)*100),"n/a",(E369/F369-1)*100)</f>
        <v>1.3179571663920919</v>
      </c>
      <c r="AJ369" s="224">
        <f t="shared" ref="AJ369:AJ432" si="236">IF(ISERROR((F369/G369-1)*100),"n/a",(F369/G369-1)*100)</f>
        <v>1.0543840177580588</v>
      </c>
      <c r="AK369" s="224">
        <f t="shared" ref="AK369:AK432" si="237">IF(ISERROR((G369/H369-1)*100),"n/a",(G369/H369-1)*100)</f>
        <v>0.61418202121719112</v>
      </c>
      <c r="AL369" s="224">
        <f t="shared" ref="AL369:AL432" si="238">IF(ISERROR((H369/I369-1)*100),"n/a",(H369/I369-1)*100)</f>
        <v>0.56148231330712672</v>
      </c>
      <c r="AM369" s="224">
        <f t="shared" ref="AM369:AM432" si="239">IF(ISERROR((I369/J369-1)*100),"n/a",(I369/J369-1)*100)</f>
        <v>0.45121263395373479</v>
      </c>
      <c r="AN369" s="224">
        <f t="shared" ref="AN369:AN432" si="240">IF(ISERROR((J369/K369-1)*100),"n/a",(J369/K369-1)*100)</f>
        <v>1.5463917525773141</v>
      </c>
      <c r="AO369" s="224">
        <f t="shared" ref="AO369:AO432" si="241">IF(ISERROR((K369/L369-1)*100),"n/a",(K369/L369-1)*100)</f>
        <v>5.754088431253801</v>
      </c>
      <c r="AP369" s="224">
        <f t="shared" ref="AP369:AP432" si="242">IF(ISERROR((L369/M369-1)*100),"n/a",(L369/M369-1)*100)</f>
        <v>6.5161290322580667</v>
      </c>
      <c r="AQ369" s="224">
        <f t="shared" si="215"/>
        <v>29.166666666666675</v>
      </c>
      <c r="AR369" s="224">
        <f t="shared" ref="AR369:AR432" si="243">IF(ISERROR((N369/O369-1)*100),"n/a",(N369/O369-1)*100)</f>
        <v>-75.838926174496649</v>
      </c>
      <c r="AS369" s="224" t="str">
        <f t="shared" si="229"/>
        <v>n/a</v>
      </c>
      <c r="AT369" s="224" t="str">
        <f t="shared" si="230"/>
        <v>n/a</v>
      </c>
      <c r="AU369" s="224" t="str">
        <f t="shared" si="231"/>
        <v>n/a</v>
      </c>
      <c r="AV369" s="224" t="str">
        <f t="shared" si="217"/>
        <v>n/a</v>
      </c>
      <c r="AW369" s="224" t="str">
        <f t="shared" si="218"/>
        <v>n/a</v>
      </c>
      <c r="AX369" s="224" t="str">
        <f t="shared" si="219"/>
        <v>n/a</v>
      </c>
      <c r="AY369" s="224" t="str">
        <f t="shared" si="220"/>
        <v>n/a</v>
      </c>
      <c r="AZ369" s="224" t="str">
        <f t="shared" si="221"/>
        <v>n/a</v>
      </c>
      <c r="BA369" s="224" t="str">
        <f t="shared" si="222"/>
        <v>n/a</v>
      </c>
      <c r="BB369" s="224" t="str">
        <f t="shared" si="223"/>
        <v>n/a</v>
      </c>
      <c r="BC369" s="224" t="str">
        <f t="shared" si="224"/>
        <v>n/a</v>
      </c>
      <c r="BD369" s="224" t="str">
        <f t="shared" si="225"/>
        <v>n/a</v>
      </c>
      <c r="BE369" s="224" t="str">
        <f t="shared" si="226"/>
        <v>n/a</v>
      </c>
      <c r="BF369" s="224" t="str">
        <f t="shared" si="216"/>
        <v>n/a</v>
      </c>
      <c r="BG369" s="224">
        <f t="shared" si="232"/>
        <v>-2.3009636158464155</v>
      </c>
      <c r="BH369" s="182">
        <f t="shared" si="227"/>
        <v>24.53496675433955</v>
      </c>
    </row>
    <row r="370" spans="1:60" ht="11.25" customHeight="1" x14ac:dyDescent="0.2">
      <c r="A370" s="119" t="s">
        <v>1942</v>
      </c>
      <c r="B370" s="119" t="s">
        <v>989</v>
      </c>
      <c r="C370" s="215">
        <v>0.8</v>
      </c>
      <c r="D370" s="216">
        <v>0.76190476190476197</v>
      </c>
      <c r="E370" s="216">
        <v>0.72562358276644001</v>
      </c>
      <c r="F370" s="216">
        <v>0.69107007882518101</v>
      </c>
      <c r="G370" s="216">
        <v>0.62689928579141396</v>
      </c>
      <c r="H370" s="216">
        <v>0.596972317309302</v>
      </c>
      <c r="I370" s="216">
        <v>0.568545064104097</v>
      </c>
      <c r="J370" s="217">
        <v>0.54147148962295</v>
      </c>
      <c r="K370" s="230">
        <v>0.49113060283260801</v>
      </c>
      <c r="L370" s="218">
        <v>0.49113060283260801</v>
      </c>
      <c r="M370" s="218">
        <v>0.44435625970569198</v>
      </c>
      <c r="N370" s="218">
        <v>0.42319643781494498</v>
      </c>
      <c r="O370" s="218">
        <v>0.40303892327691698</v>
      </c>
      <c r="P370" s="219">
        <v>0</v>
      </c>
      <c r="Q370" s="218">
        <v>0.38386144259488197</v>
      </c>
      <c r="R370" s="246">
        <v>0.36557490178193103</v>
      </c>
      <c r="S370" s="219">
        <v>0</v>
      </c>
      <c r="T370" s="281">
        <v>0.34815702734133702</v>
      </c>
      <c r="U370" s="281">
        <v>0.331585545776373</v>
      </c>
      <c r="V370" s="247">
        <v>0.315793636596857</v>
      </c>
      <c r="W370" s="247">
        <v>0.30075902630606299</v>
      </c>
      <c r="X370" s="247">
        <v>0.25627885334203998</v>
      </c>
      <c r="Y370" s="247">
        <v>0.24407297713558801</v>
      </c>
      <c r="Z370" s="247">
        <v>0.232468485340768</v>
      </c>
      <c r="AA370" s="247">
        <v>0.21488355967472</v>
      </c>
      <c r="AB370" s="247">
        <v>0.189146534206553</v>
      </c>
      <c r="AC370" s="222">
        <v>0.177185666464099</v>
      </c>
      <c r="AD370" s="222">
        <v>0.17717921224539401</v>
      </c>
      <c r="AE370" s="222">
        <v>0.17717921224539401</v>
      </c>
      <c r="AF370" s="223">
        <f t="shared" si="228"/>
        <v>11.279465487838911</v>
      </c>
      <c r="AG370" s="224">
        <f t="shared" si="233"/>
        <v>5.0000000000000044</v>
      </c>
      <c r="AH370" s="224">
        <f t="shared" si="234"/>
        <v>5.0000000000000044</v>
      </c>
      <c r="AI370" s="224">
        <f t="shared" si="235"/>
        <v>4.9999999999999822</v>
      </c>
      <c r="AJ370" s="224">
        <f t="shared" si="236"/>
        <v>10.236220472440994</v>
      </c>
      <c r="AK370" s="224">
        <f t="shared" si="237"/>
        <v>5.0131249999999961</v>
      </c>
      <c r="AL370" s="224">
        <f t="shared" si="238"/>
        <v>5.0000000000000266</v>
      </c>
      <c r="AM370" s="224">
        <f t="shared" si="239"/>
        <v>4.9999999999999156</v>
      </c>
      <c r="AN370" s="224">
        <f t="shared" si="240"/>
        <v>10.249999999999936</v>
      </c>
      <c r="AO370" s="224">
        <f t="shared" si="241"/>
        <v>0</v>
      </c>
      <c r="AP370" s="224">
        <f t="shared" si="242"/>
        <v>10.526315789473939</v>
      </c>
      <c r="AQ370" s="224">
        <f t="shared" ref="AQ370:AQ433" si="244">IF(ISERROR((M370/N370-1)*100),"n/a",(M370/N370-1)*100)</f>
        <v>4.9999999999999378</v>
      </c>
      <c r="AR370" s="224">
        <f t="shared" si="243"/>
        <v>5.0013815971263753</v>
      </c>
      <c r="AS370" s="224">
        <f t="shared" si="229"/>
        <v>4.9959382615759163</v>
      </c>
      <c r="AT370" s="224">
        <f t="shared" si="230"/>
        <v>5.0021324559800018</v>
      </c>
      <c r="AU370" s="224">
        <f t="shared" si="231"/>
        <v>5.0028788945045033</v>
      </c>
      <c r="AV370" s="224">
        <f t="shared" si="217"/>
        <v>4.9976489554644621</v>
      </c>
      <c r="AW370" s="224">
        <f t="shared" si="218"/>
        <v>5.0007053180985972</v>
      </c>
      <c r="AX370" s="224">
        <f t="shared" si="219"/>
        <v>4.9988891357475751</v>
      </c>
      <c r="AY370" s="224">
        <f t="shared" si="220"/>
        <v>17.356162002433351</v>
      </c>
      <c r="AZ370" s="224">
        <f t="shared" si="221"/>
        <v>5.0009125752874084</v>
      </c>
      <c r="BA370" s="224">
        <f t="shared" si="222"/>
        <v>4.9918558972883442</v>
      </c>
      <c r="BB370" s="224">
        <f t="shared" si="223"/>
        <v>8.1834672194872393</v>
      </c>
      <c r="BC370" s="224">
        <f t="shared" si="224"/>
        <v>13.606924163919111</v>
      </c>
      <c r="BD370" s="224">
        <f t="shared" si="225"/>
        <v>6.7504714016342282</v>
      </c>
      <c r="BE370" s="224">
        <f t="shared" si="226"/>
        <v>3.6427629535040751E-3</v>
      </c>
      <c r="BF370" s="224">
        <f t="shared" si="216"/>
        <v>0</v>
      </c>
      <c r="BG370" s="224">
        <f t="shared" si="232"/>
        <v>6.0353335347467425</v>
      </c>
      <c r="BH370" s="182">
        <f t="shared" si="227"/>
        <v>3.8604001219237332</v>
      </c>
    </row>
    <row r="371" spans="1:60" ht="11.25" customHeight="1" x14ac:dyDescent="0.2">
      <c r="A371" s="265" t="s">
        <v>1540</v>
      </c>
      <c r="B371" s="97" t="s">
        <v>1541</v>
      </c>
      <c r="C371" s="215">
        <v>4.5999999999999996</v>
      </c>
      <c r="D371" s="216">
        <v>4.3</v>
      </c>
      <c r="E371" s="216">
        <v>4.2</v>
      </c>
      <c r="F371" s="216">
        <v>4.05</v>
      </c>
      <c r="G371" s="216">
        <v>3.45</v>
      </c>
      <c r="H371" s="216">
        <v>2.8</v>
      </c>
      <c r="I371" s="216">
        <v>2.5499999999999998</v>
      </c>
      <c r="J371" s="217">
        <v>2.35</v>
      </c>
      <c r="K371" s="223">
        <v>2.0499999999999998</v>
      </c>
      <c r="L371" s="216">
        <v>1.1000000000000001</v>
      </c>
      <c r="M371" s="231">
        <v>0</v>
      </c>
      <c r="N371" s="231">
        <v>0</v>
      </c>
      <c r="O371" s="231">
        <v>0</v>
      </c>
      <c r="P371" s="254"/>
      <c r="Q371" s="231">
        <v>0</v>
      </c>
      <c r="R371" s="227">
        <v>0</v>
      </c>
      <c r="S371" s="254"/>
      <c r="T371" s="266">
        <v>0</v>
      </c>
      <c r="U371" s="266">
        <v>0</v>
      </c>
      <c r="V371" s="229">
        <v>0</v>
      </c>
      <c r="W371" s="229">
        <v>0</v>
      </c>
      <c r="X371" s="229">
        <v>0</v>
      </c>
      <c r="Y371" s="229">
        <v>0</v>
      </c>
      <c r="Z371" s="229">
        <v>0</v>
      </c>
      <c r="AA371" s="229">
        <v>0</v>
      </c>
      <c r="AB371" s="229">
        <v>0</v>
      </c>
      <c r="AC371" s="229">
        <v>0</v>
      </c>
      <c r="AD371" s="229">
        <v>0</v>
      </c>
      <c r="AE371" s="229">
        <v>0</v>
      </c>
      <c r="AF371" s="223">
        <f t="shared" si="228"/>
        <v>31.450000000000003</v>
      </c>
      <c r="AG371" s="224">
        <f t="shared" si="233"/>
        <v>6.9767441860465018</v>
      </c>
      <c r="AH371" s="224">
        <f t="shared" si="234"/>
        <v>2.3809523809523725</v>
      </c>
      <c r="AI371" s="224">
        <f t="shared" si="235"/>
        <v>3.7037037037037202</v>
      </c>
      <c r="AJ371" s="224">
        <f t="shared" si="236"/>
        <v>17.391304347826075</v>
      </c>
      <c r="AK371" s="224">
        <f t="shared" si="237"/>
        <v>23.214285714285722</v>
      </c>
      <c r="AL371" s="224">
        <f t="shared" si="238"/>
        <v>9.8039215686274606</v>
      </c>
      <c r="AM371" s="224">
        <f t="shared" si="239"/>
        <v>8.5106382978723296</v>
      </c>
      <c r="AN371" s="224">
        <f t="shared" si="240"/>
        <v>14.634146341463428</v>
      </c>
      <c r="AO371" s="224">
        <f t="shared" si="241"/>
        <v>86.363636363636331</v>
      </c>
      <c r="AP371" s="224" t="str">
        <f t="shared" si="242"/>
        <v>n/a</v>
      </c>
      <c r="AQ371" s="224" t="str">
        <f t="shared" si="244"/>
        <v>n/a</v>
      </c>
      <c r="AR371" s="224" t="str">
        <f t="shared" si="243"/>
        <v>n/a</v>
      </c>
      <c r="AS371" s="224" t="str">
        <f t="shared" si="229"/>
        <v>n/a</v>
      </c>
      <c r="AT371" s="224" t="str">
        <f t="shared" si="230"/>
        <v>n/a</v>
      </c>
      <c r="AU371" s="224" t="str">
        <f t="shared" si="231"/>
        <v>n/a</v>
      </c>
      <c r="AV371" s="224" t="str">
        <f t="shared" si="217"/>
        <v>n/a</v>
      </c>
      <c r="AW371" s="224" t="str">
        <f t="shared" si="218"/>
        <v>n/a</v>
      </c>
      <c r="AX371" s="224" t="str">
        <f t="shared" si="219"/>
        <v>n/a</v>
      </c>
      <c r="AY371" s="224" t="str">
        <f t="shared" si="220"/>
        <v>n/a</v>
      </c>
      <c r="AZ371" s="224" t="str">
        <f t="shared" si="221"/>
        <v>n/a</v>
      </c>
      <c r="BA371" s="224" t="str">
        <f t="shared" si="222"/>
        <v>n/a</v>
      </c>
      <c r="BB371" s="224" t="str">
        <f t="shared" si="223"/>
        <v>n/a</v>
      </c>
      <c r="BC371" s="224" t="str">
        <f t="shared" si="224"/>
        <v>n/a</v>
      </c>
      <c r="BD371" s="224" t="str">
        <f t="shared" si="225"/>
        <v>n/a</v>
      </c>
      <c r="BE371" s="224" t="str">
        <f t="shared" si="226"/>
        <v>n/a</v>
      </c>
      <c r="BF371" s="224" t="str">
        <f t="shared" ref="BF371:BF391" si="245">IF(ISERROR((AD371/AE371-1)*100),"n/a",(AD371/AE371-1)*100)</f>
        <v>n/a</v>
      </c>
      <c r="BG371" s="224">
        <f t="shared" si="232"/>
        <v>19.219925878268214</v>
      </c>
      <c r="BH371" s="182">
        <f t="shared" si="227"/>
        <v>26.043606829473521</v>
      </c>
    </row>
    <row r="372" spans="1:60" ht="11.25" customHeight="1" x14ac:dyDescent="0.2">
      <c r="A372" s="278" t="s">
        <v>1544</v>
      </c>
      <c r="B372" s="119" t="s">
        <v>1545</v>
      </c>
      <c r="C372" s="215">
        <v>1.63</v>
      </c>
      <c r="D372" s="216">
        <v>1.54</v>
      </c>
      <c r="E372" s="216">
        <v>1.46</v>
      </c>
      <c r="F372" s="216">
        <v>1.44</v>
      </c>
      <c r="G372" s="216">
        <v>1.4</v>
      </c>
      <c r="H372" s="216">
        <v>1.36</v>
      </c>
      <c r="I372" s="216">
        <v>1.32</v>
      </c>
      <c r="J372" s="254">
        <v>1.28</v>
      </c>
      <c r="K372" s="254">
        <v>1.28</v>
      </c>
      <c r="L372" s="255">
        <v>1.28</v>
      </c>
      <c r="M372" s="255">
        <v>1.28</v>
      </c>
      <c r="N372" s="218">
        <v>1.28</v>
      </c>
      <c r="O372" s="218">
        <v>0.68</v>
      </c>
      <c r="P372" s="186"/>
      <c r="Q372" s="218">
        <v>0.36</v>
      </c>
      <c r="R372" s="220">
        <v>0</v>
      </c>
      <c r="S372" s="270"/>
      <c r="T372" s="287">
        <v>0</v>
      </c>
      <c r="U372" s="287">
        <v>0</v>
      </c>
      <c r="V372" s="222">
        <v>0</v>
      </c>
      <c r="W372" s="222">
        <v>0</v>
      </c>
      <c r="X372" s="222">
        <v>0</v>
      </c>
      <c r="Y372" s="222">
        <v>0</v>
      </c>
      <c r="Z372" s="222">
        <v>0</v>
      </c>
      <c r="AA372" s="222">
        <v>0</v>
      </c>
      <c r="AB372" s="222">
        <v>0</v>
      </c>
      <c r="AC372" s="222">
        <v>0</v>
      </c>
      <c r="AD372" s="222">
        <v>0</v>
      </c>
      <c r="AE372" s="222">
        <v>0</v>
      </c>
      <c r="AF372" s="223">
        <f t="shared" si="228"/>
        <v>17.589999999999996</v>
      </c>
      <c r="AG372" s="224">
        <f t="shared" si="233"/>
        <v>5.8441558441558294</v>
      </c>
      <c r="AH372" s="224">
        <f t="shared" si="234"/>
        <v>5.4794520547945202</v>
      </c>
      <c r="AI372" s="224">
        <f t="shared" si="235"/>
        <v>1.388888888888884</v>
      </c>
      <c r="AJ372" s="224">
        <f t="shared" si="236"/>
        <v>2.8571428571428692</v>
      </c>
      <c r="AK372" s="224">
        <f t="shared" si="237"/>
        <v>2.9411764705882248</v>
      </c>
      <c r="AL372" s="224">
        <f t="shared" si="238"/>
        <v>3.0303030303030276</v>
      </c>
      <c r="AM372" s="224">
        <f t="shared" si="239"/>
        <v>3.125</v>
      </c>
      <c r="AN372" s="224">
        <f t="shared" si="240"/>
        <v>0</v>
      </c>
      <c r="AO372" s="224">
        <f t="shared" si="241"/>
        <v>0</v>
      </c>
      <c r="AP372" s="224">
        <f t="shared" si="242"/>
        <v>0</v>
      </c>
      <c r="AQ372" s="224">
        <f t="shared" si="244"/>
        <v>0</v>
      </c>
      <c r="AR372" s="224">
        <f t="shared" si="243"/>
        <v>88.235294117647058</v>
      </c>
      <c r="AS372" s="224">
        <f t="shared" si="229"/>
        <v>88.8888888888889</v>
      </c>
      <c r="AT372" s="224" t="str">
        <f t="shared" si="230"/>
        <v>n/a</v>
      </c>
      <c r="AU372" s="224" t="str">
        <f t="shared" si="231"/>
        <v>n/a</v>
      </c>
      <c r="AV372" s="224" t="str">
        <f t="shared" ref="AV372:AV391" si="246">IF(ISERROR((T372/U372-1)*100),"n/a",(T372/U372-1)*100)</f>
        <v>n/a</v>
      </c>
      <c r="AW372" s="224" t="str">
        <f t="shared" ref="AW372:AW391" si="247">IF(ISERROR((U372/V372-1)*100),"n/a",(U372/V372-1)*100)</f>
        <v>n/a</v>
      </c>
      <c r="AX372" s="224" t="str">
        <f t="shared" ref="AX372:AX391" si="248">IF(ISERROR((V372/W372-1)*100),"n/a",(V372/W372-1)*100)</f>
        <v>n/a</v>
      </c>
      <c r="AY372" s="224" t="str">
        <f t="shared" ref="AY372:AY391" si="249">IF(ISERROR((W372/X372-1)*100),"n/a",(W372/X372-1)*100)</f>
        <v>n/a</v>
      </c>
      <c r="AZ372" s="224" t="str">
        <f t="shared" ref="AZ372:AZ391" si="250">IF(ISERROR((X372/Y372-1)*100),"n/a",(X372/Y372-1)*100)</f>
        <v>n/a</v>
      </c>
      <c r="BA372" s="224" t="str">
        <f t="shared" ref="BA372:BA391" si="251">IF(ISERROR((Y372/Z372-1)*100),"n/a",(Y372/Z372-1)*100)</f>
        <v>n/a</v>
      </c>
      <c r="BB372" s="224" t="str">
        <f t="shared" ref="BB372:BB391" si="252">IF(ISERROR((Z372/AA372-1)*100),"n/a",(Z372/AA372-1)*100)</f>
        <v>n/a</v>
      </c>
      <c r="BC372" s="224" t="str">
        <f t="shared" ref="BC372:BC391" si="253">IF(ISERROR((AA372/AB372-1)*100),"n/a",(AA372/AB372-1)*100)</f>
        <v>n/a</v>
      </c>
      <c r="BD372" s="224" t="str">
        <f t="shared" ref="BD372:BD391" si="254">IF(ISERROR((AB372/AC372-1)*100),"n/a",(AB372/AC372-1)*100)</f>
        <v>n/a</v>
      </c>
      <c r="BE372" s="224" t="str">
        <f t="shared" ref="BE372:BE391" si="255">IF(ISERROR((AC372/AD372-1)*100),"n/a",(AC372/AD372-1)*100)</f>
        <v>n/a</v>
      </c>
      <c r="BF372" s="224" t="str">
        <f t="shared" si="245"/>
        <v>n/a</v>
      </c>
      <c r="BG372" s="224">
        <f t="shared" si="232"/>
        <v>15.522330934800717</v>
      </c>
      <c r="BH372" s="182">
        <f t="shared" si="227"/>
        <v>32.476036751446664</v>
      </c>
    </row>
    <row r="373" spans="1:60" ht="11.25" customHeight="1" x14ac:dyDescent="0.2">
      <c r="A373" s="97" t="s">
        <v>1943</v>
      </c>
      <c r="B373" s="97" t="s">
        <v>365</v>
      </c>
      <c r="C373" s="215">
        <v>3</v>
      </c>
      <c r="D373" s="216">
        <v>2.84</v>
      </c>
      <c r="E373" s="216">
        <v>2.56</v>
      </c>
      <c r="F373" s="216">
        <v>2.2400000000000002</v>
      </c>
      <c r="G373" s="216">
        <v>2.04</v>
      </c>
      <c r="H373" s="216">
        <v>1.96</v>
      </c>
      <c r="I373" s="216">
        <v>1.88</v>
      </c>
      <c r="J373" s="217">
        <v>1.56</v>
      </c>
      <c r="K373" s="217">
        <v>1.4</v>
      </c>
      <c r="L373" s="216">
        <v>1.28</v>
      </c>
      <c r="M373" s="216">
        <v>1.1599999999999999</v>
      </c>
      <c r="N373" s="216">
        <v>0.92</v>
      </c>
      <c r="O373" s="216">
        <v>0.8</v>
      </c>
      <c r="P373" s="226" t="s">
        <v>1740</v>
      </c>
      <c r="Q373" s="216">
        <v>0.68</v>
      </c>
      <c r="R373" s="232">
        <v>0.62</v>
      </c>
      <c r="S373" s="226"/>
      <c r="T373" s="260">
        <v>0.56000000000000005</v>
      </c>
      <c r="U373" s="260">
        <v>0.54</v>
      </c>
      <c r="V373" s="202">
        <v>0.5</v>
      </c>
      <c r="W373" s="202">
        <v>0.44</v>
      </c>
      <c r="X373" s="202">
        <v>0.38</v>
      </c>
      <c r="Y373" s="202">
        <v>0.36</v>
      </c>
      <c r="Z373" s="202">
        <v>0.33500000000000002</v>
      </c>
      <c r="AA373" s="202">
        <v>0.32</v>
      </c>
      <c r="AB373" s="202">
        <v>0.3</v>
      </c>
      <c r="AC373" s="202">
        <v>0.29499999999999998</v>
      </c>
      <c r="AD373" s="202">
        <v>0.28000000000000003</v>
      </c>
      <c r="AE373" s="202">
        <v>0.24</v>
      </c>
      <c r="AF373" s="223">
        <f t="shared" si="228"/>
        <v>29.490000000000002</v>
      </c>
      <c r="AG373" s="224">
        <f t="shared" si="233"/>
        <v>5.6338028169014231</v>
      </c>
      <c r="AH373" s="224">
        <f t="shared" si="234"/>
        <v>10.9375</v>
      </c>
      <c r="AI373" s="224">
        <f t="shared" si="235"/>
        <v>14.285714285714279</v>
      </c>
      <c r="AJ373" s="224">
        <f t="shared" si="236"/>
        <v>9.8039215686274606</v>
      </c>
      <c r="AK373" s="224">
        <f t="shared" si="237"/>
        <v>4.081632653061229</v>
      </c>
      <c r="AL373" s="224">
        <f t="shared" si="238"/>
        <v>4.2553191489361764</v>
      </c>
      <c r="AM373" s="224">
        <f t="shared" si="239"/>
        <v>20.512820512820507</v>
      </c>
      <c r="AN373" s="224">
        <f t="shared" si="240"/>
        <v>11.428571428571432</v>
      </c>
      <c r="AO373" s="224">
        <f t="shared" si="241"/>
        <v>9.375</v>
      </c>
      <c r="AP373" s="224">
        <f t="shared" si="242"/>
        <v>10.344827586206918</v>
      </c>
      <c r="AQ373" s="224">
        <f t="shared" si="244"/>
        <v>26.086956521739111</v>
      </c>
      <c r="AR373" s="224">
        <f t="shared" si="243"/>
        <v>14.999999999999991</v>
      </c>
      <c r="AS373" s="224">
        <f t="shared" si="229"/>
        <v>17.647058823529417</v>
      </c>
      <c r="AT373" s="224">
        <f t="shared" si="230"/>
        <v>9.6774193548387224</v>
      </c>
      <c r="AU373" s="224">
        <f t="shared" si="231"/>
        <v>10.714285714285698</v>
      </c>
      <c r="AV373" s="224">
        <f t="shared" si="246"/>
        <v>3.7037037037036979</v>
      </c>
      <c r="AW373" s="224">
        <f t="shared" si="247"/>
        <v>8.0000000000000071</v>
      </c>
      <c r="AX373" s="224">
        <f t="shared" si="248"/>
        <v>13.636363636363647</v>
      </c>
      <c r="AY373" s="224">
        <f t="shared" si="249"/>
        <v>15.789473684210531</v>
      </c>
      <c r="AZ373" s="224">
        <f t="shared" si="250"/>
        <v>5.555555555555558</v>
      </c>
      <c r="BA373" s="224">
        <f t="shared" si="251"/>
        <v>7.4626865671641784</v>
      </c>
      <c r="BB373" s="224">
        <f t="shared" si="252"/>
        <v>4.6875</v>
      </c>
      <c r="BC373" s="224">
        <f t="shared" si="253"/>
        <v>6.6666666666666652</v>
      </c>
      <c r="BD373" s="224">
        <f t="shared" si="254"/>
        <v>1.6949152542372836</v>
      </c>
      <c r="BE373" s="224">
        <f t="shared" si="255"/>
        <v>5.3571428571428381</v>
      </c>
      <c r="BF373" s="224">
        <f t="shared" si="245"/>
        <v>16.666666666666675</v>
      </c>
      <c r="BG373" s="224">
        <f t="shared" si="232"/>
        <v>10.346365577190133</v>
      </c>
      <c r="BH373" s="182">
        <f t="shared" si="227"/>
        <v>5.8312729330411184</v>
      </c>
    </row>
    <row r="374" spans="1:60" ht="11.25" customHeight="1" x14ac:dyDescent="0.2">
      <c r="A374" s="291" t="s">
        <v>5634</v>
      </c>
      <c r="B374" s="97" t="s">
        <v>5629</v>
      </c>
      <c r="C374" s="215">
        <v>0.54</v>
      </c>
      <c r="D374" s="216">
        <v>0.5</v>
      </c>
      <c r="E374" s="216">
        <v>0.48</v>
      </c>
      <c r="F374" s="216">
        <v>0.43999999999999995</v>
      </c>
      <c r="G374" s="216">
        <v>0.26</v>
      </c>
      <c r="H374" s="216">
        <v>0.16</v>
      </c>
      <c r="I374" s="216">
        <v>0.15</v>
      </c>
      <c r="J374" s="254">
        <v>0</v>
      </c>
      <c r="K374" s="228">
        <v>0</v>
      </c>
      <c r="L374" s="231">
        <v>0</v>
      </c>
      <c r="M374" s="231">
        <v>0</v>
      </c>
      <c r="N374" s="231">
        <v>0</v>
      </c>
      <c r="O374" s="231">
        <v>0</v>
      </c>
      <c r="P374" s="237"/>
      <c r="Q374" s="231">
        <v>0</v>
      </c>
      <c r="R374" s="227">
        <v>0</v>
      </c>
      <c r="S374" s="237"/>
      <c r="T374" s="266">
        <v>0</v>
      </c>
      <c r="U374" s="266">
        <v>0</v>
      </c>
      <c r="V374" s="229">
        <v>0</v>
      </c>
      <c r="W374" s="229">
        <v>0</v>
      </c>
      <c r="X374" s="229">
        <v>0</v>
      </c>
      <c r="Y374" s="229">
        <v>0</v>
      </c>
      <c r="Z374" s="229">
        <v>0</v>
      </c>
      <c r="AA374" s="229">
        <v>0</v>
      </c>
      <c r="AB374" s="229">
        <v>0</v>
      </c>
      <c r="AC374" s="229">
        <v>0</v>
      </c>
      <c r="AD374" s="229">
        <v>0</v>
      </c>
      <c r="AE374" s="229">
        <v>0</v>
      </c>
      <c r="AF374" s="223">
        <f t="shared" si="228"/>
        <v>2.5299999999999998</v>
      </c>
      <c r="AG374" s="224">
        <f t="shared" si="233"/>
        <v>8.0000000000000071</v>
      </c>
      <c r="AH374" s="224">
        <f t="shared" si="234"/>
        <v>4.1666666666666741</v>
      </c>
      <c r="AI374" s="224">
        <f t="shared" si="235"/>
        <v>9.0909090909091042</v>
      </c>
      <c r="AJ374" s="224">
        <f t="shared" si="236"/>
        <v>69.230769230769212</v>
      </c>
      <c r="AK374" s="224">
        <f t="shared" si="237"/>
        <v>62.5</v>
      </c>
      <c r="AL374" s="224">
        <f t="shared" si="238"/>
        <v>6.6666666666666652</v>
      </c>
      <c r="AM374" s="224" t="str">
        <f t="shared" si="239"/>
        <v>n/a</v>
      </c>
      <c r="AN374" s="224" t="str">
        <f t="shared" si="240"/>
        <v>n/a</v>
      </c>
      <c r="AO374" s="224" t="str">
        <f t="shared" si="241"/>
        <v>n/a</v>
      </c>
      <c r="AP374" s="224" t="str">
        <f t="shared" si="242"/>
        <v>n/a</v>
      </c>
      <c r="AQ374" s="224" t="str">
        <f t="shared" si="244"/>
        <v>n/a</v>
      </c>
      <c r="AR374" s="224" t="str">
        <f t="shared" si="243"/>
        <v>n/a</v>
      </c>
      <c r="AS374" s="224" t="str">
        <f t="shared" si="229"/>
        <v>n/a</v>
      </c>
      <c r="AT374" s="224" t="str">
        <f t="shared" si="230"/>
        <v>n/a</v>
      </c>
      <c r="AU374" s="224" t="str">
        <f t="shared" si="231"/>
        <v>n/a</v>
      </c>
      <c r="AV374" s="224" t="str">
        <f t="shared" si="246"/>
        <v>n/a</v>
      </c>
      <c r="AW374" s="224" t="str">
        <f t="shared" si="247"/>
        <v>n/a</v>
      </c>
      <c r="AX374" s="224" t="str">
        <f t="shared" si="248"/>
        <v>n/a</v>
      </c>
      <c r="AY374" s="224" t="str">
        <f t="shared" si="249"/>
        <v>n/a</v>
      </c>
      <c r="AZ374" s="224" t="str">
        <f t="shared" si="250"/>
        <v>n/a</v>
      </c>
      <c r="BA374" s="224" t="str">
        <f t="shared" si="251"/>
        <v>n/a</v>
      </c>
      <c r="BB374" s="224" t="str">
        <f t="shared" si="252"/>
        <v>n/a</v>
      </c>
      <c r="BC374" s="224" t="str">
        <f t="shared" si="253"/>
        <v>n/a</v>
      </c>
      <c r="BD374" s="224" t="str">
        <f t="shared" si="254"/>
        <v>n/a</v>
      </c>
      <c r="BE374" s="224" t="str">
        <f t="shared" si="255"/>
        <v>n/a</v>
      </c>
      <c r="BF374" s="224" t="str">
        <f t="shared" si="245"/>
        <v>n/a</v>
      </c>
      <c r="BG374" s="224">
        <f t="shared" si="232"/>
        <v>26.609168609168609</v>
      </c>
      <c r="BH374" s="182">
        <f t="shared" si="227"/>
        <v>30.52642287432894</v>
      </c>
    </row>
    <row r="375" spans="1:60" ht="11.25" customHeight="1" x14ac:dyDescent="0.2">
      <c r="A375" s="119" t="s">
        <v>1944</v>
      </c>
      <c r="B375" s="119" t="s">
        <v>991</v>
      </c>
      <c r="C375" s="215">
        <v>2.9</v>
      </c>
      <c r="D375" s="216">
        <v>2.7</v>
      </c>
      <c r="E375" s="216">
        <v>2.5</v>
      </c>
      <c r="F375" s="216">
        <v>2.2599999999999998</v>
      </c>
      <c r="G375" s="216">
        <v>2.02</v>
      </c>
      <c r="H375" s="216">
        <v>1.92</v>
      </c>
      <c r="I375" s="216">
        <v>1.82</v>
      </c>
      <c r="J375" s="217">
        <v>1.6</v>
      </c>
      <c r="K375" s="217">
        <v>1.4</v>
      </c>
      <c r="L375" s="218">
        <v>1.24</v>
      </c>
      <c r="M375" s="218">
        <v>1.08</v>
      </c>
      <c r="N375" s="218">
        <v>0.94</v>
      </c>
      <c r="O375" s="218">
        <v>0.84</v>
      </c>
      <c r="P375" s="219"/>
      <c r="Q375" s="218">
        <v>0.76</v>
      </c>
      <c r="R375" s="246">
        <v>0.66</v>
      </c>
      <c r="S375" s="219"/>
      <c r="T375" s="281">
        <v>0.15</v>
      </c>
      <c r="U375" s="283">
        <v>0</v>
      </c>
      <c r="V375" s="222">
        <v>0</v>
      </c>
      <c r="W375" s="222">
        <v>0</v>
      </c>
      <c r="X375" s="222">
        <v>0</v>
      </c>
      <c r="Y375" s="222">
        <v>0</v>
      </c>
      <c r="Z375" s="222">
        <v>0</v>
      </c>
      <c r="AA375" s="222">
        <v>0</v>
      </c>
      <c r="AB375" s="222">
        <v>0</v>
      </c>
      <c r="AC375" s="222">
        <v>0</v>
      </c>
      <c r="AD375" s="222">
        <v>0</v>
      </c>
      <c r="AE375" s="222">
        <v>0</v>
      </c>
      <c r="AF375" s="223">
        <f t="shared" si="228"/>
        <v>24.79</v>
      </c>
      <c r="AG375" s="224">
        <f t="shared" si="233"/>
        <v>7.4074074074073959</v>
      </c>
      <c r="AH375" s="224">
        <f t="shared" si="234"/>
        <v>8.0000000000000071</v>
      </c>
      <c r="AI375" s="224">
        <f t="shared" si="235"/>
        <v>10.619469026548689</v>
      </c>
      <c r="AJ375" s="224">
        <f t="shared" si="236"/>
        <v>11.88118811881187</v>
      </c>
      <c r="AK375" s="224">
        <f t="shared" si="237"/>
        <v>5.2083333333333481</v>
      </c>
      <c r="AL375" s="224">
        <f t="shared" si="238"/>
        <v>5.4945054945054972</v>
      </c>
      <c r="AM375" s="224">
        <f t="shared" si="239"/>
        <v>13.749999999999996</v>
      </c>
      <c r="AN375" s="224">
        <f t="shared" si="240"/>
        <v>14.285714285714302</v>
      </c>
      <c r="AO375" s="224">
        <f t="shared" si="241"/>
        <v>12.903225806451601</v>
      </c>
      <c r="AP375" s="224">
        <f t="shared" si="242"/>
        <v>14.814814814814813</v>
      </c>
      <c r="AQ375" s="224">
        <f t="shared" si="244"/>
        <v>14.893617021276606</v>
      </c>
      <c r="AR375" s="224">
        <f t="shared" si="243"/>
        <v>11.904761904761907</v>
      </c>
      <c r="AS375" s="224">
        <f t="shared" si="229"/>
        <v>10.526315789473673</v>
      </c>
      <c r="AT375" s="224">
        <f t="shared" si="230"/>
        <v>15.151515151515138</v>
      </c>
      <c r="AU375" s="224">
        <f t="shared" si="231"/>
        <v>340.00000000000006</v>
      </c>
      <c r="AV375" s="224" t="str">
        <f t="shared" si="246"/>
        <v>n/a</v>
      </c>
      <c r="AW375" s="224" t="str">
        <f t="shared" si="247"/>
        <v>n/a</v>
      </c>
      <c r="AX375" s="224" t="str">
        <f t="shared" si="248"/>
        <v>n/a</v>
      </c>
      <c r="AY375" s="224" t="str">
        <f t="shared" si="249"/>
        <v>n/a</v>
      </c>
      <c r="AZ375" s="224" t="str">
        <f t="shared" si="250"/>
        <v>n/a</v>
      </c>
      <c r="BA375" s="224" t="str">
        <f t="shared" si="251"/>
        <v>n/a</v>
      </c>
      <c r="BB375" s="224" t="str">
        <f t="shared" si="252"/>
        <v>n/a</v>
      </c>
      <c r="BC375" s="224" t="str">
        <f t="shared" si="253"/>
        <v>n/a</v>
      </c>
      <c r="BD375" s="224" t="str">
        <f t="shared" si="254"/>
        <v>n/a</v>
      </c>
      <c r="BE375" s="224" t="str">
        <f t="shared" si="255"/>
        <v>n/a</v>
      </c>
      <c r="BF375" s="224" t="str">
        <f t="shared" si="245"/>
        <v>n/a</v>
      </c>
      <c r="BG375" s="224">
        <f t="shared" si="232"/>
        <v>33.122724543640992</v>
      </c>
      <c r="BH375" s="182">
        <f t="shared" si="227"/>
        <v>84.960675598094767</v>
      </c>
    </row>
    <row r="376" spans="1:60" ht="11.25" customHeight="1" x14ac:dyDescent="0.2">
      <c r="A376" s="114" t="s">
        <v>1945</v>
      </c>
      <c r="B376" s="97" t="s">
        <v>993</v>
      </c>
      <c r="C376" s="215">
        <v>4.8</v>
      </c>
      <c r="D376" s="216">
        <v>4.6399999999999997</v>
      </c>
      <c r="E376" s="216">
        <v>4.5599999999999996</v>
      </c>
      <c r="F376" s="216">
        <v>4.4800000000000004</v>
      </c>
      <c r="G376" s="216">
        <v>4.08</v>
      </c>
      <c r="H376" s="216">
        <v>3.4</v>
      </c>
      <c r="I376" s="216">
        <v>2.87</v>
      </c>
      <c r="J376" s="217">
        <v>2.5099999999999998</v>
      </c>
      <c r="K376" s="217">
        <v>2.2000000000000002</v>
      </c>
      <c r="L376" s="216">
        <v>2.06</v>
      </c>
      <c r="M376" s="216">
        <v>1.94</v>
      </c>
      <c r="N376" s="216">
        <v>1.78</v>
      </c>
      <c r="O376" s="216">
        <v>1.58</v>
      </c>
      <c r="P376" s="226"/>
      <c r="Q376" s="216">
        <v>1.4</v>
      </c>
      <c r="R376" s="232">
        <v>1.06</v>
      </c>
      <c r="S376" s="226"/>
      <c r="T376" s="260">
        <v>0.94</v>
      </c>
      <c r="U376" s="260">
        <v>0.84</v>
      </c>
      <c r="V376" s="202">
        <v>0.7</v>
      </c>
      <c r="W376" s="202">
        <v>0.52</v>
      </c>
      <c r="X376" s="202">
        <v>0.38</v>
      </c>
      <c r="Y376" s="202">
        <v>0.28000000000000003</v>
      </c>
      <c r="Z376" s="202">
        <v>0.22</v>
      </c>
      <c r="AA376" s="202">
        <v>0.18</v>
      </c>
      <c r="AB376" s="202">
        <v>0.13</v>
      </c>
      <c r="AC376" s="229">
        <v>0.1</v>
      </c>
      <c r="AD376" s="229">
        <v>0.1</v>
      </c>
      <c r="AE376" s="229">
        <v>0.38500000000000001</v>
      </c>
      <c r="AF376" s="223">
        <f t="shared" si="228"/>
        <v>48.135000000000019</v>
      </c>
      <c r="AG376" s="224">
        <f t="shared" si="233"/>
        <v>3.4482758620689724</v>
      </c>
      <c r="AH376" s="224">
        <f t="shared" si="234"/>
        <v>1.7543859649122862</v>
      </c>
      <c r="AI376" s="224">
        <f t="shared" si="235"/>
        <v>1.7857142857142572</v>
      </c>
      <c r="AJ376" s="224">
        <f t="shared" si="236"/>
        <v>9.8039215686274606</v>
      </c>
      <c r="AK376" s="224">
        <f t="shared" si="237"/>
        <v>19.999999999999996</v>
      </c>
      <c r="AL376" s="224">
        <f t="shared" si="238"/>
        <v>18.466898954703815</v>
      </c>
      <c r="AM376" s="224">
        <f t="shared" si="239"/>
        <v>14.342629482071722</v>
      </c>
      <c r="AN376" s="224">
        <f t="shared" si="240"/>
        <v>14.090909090909065</v>
      </c>
      <c r="AO376" s="224">
        <f t="shared" si="241"/>
        <v>6.7961165048543659</v>
      </c>
      <c r="AP376" s="224">
        <f t="shared" si="242"/>
        <v>6.1855670103092786</v>
      </c>
      <c r="AQ376" s="224">
        <f t="shared" si="244"/>
        <v>8.9887640449438209</v>
      </c>
      <c r="AR376" s="224">
        <f t="shared" si="243"/>
        <v>12.658227848101266</v>
      </c>
      <c r="AS376" s="224">
        <f t="shared" si="229"/>
        <v>12.857142857142879</v>
      </c>
      <c r="AT376" s="224">
        <f t="shared" si="230"/>
        <v>32.075471698113198</v>
      </c>
      <c r="AU376" s="224">
        <f t="shared" si="231"/>
        <v>12.765957446808528</v>
      </c>
      <c r="AV376" s="224">
        <f t="shared" si="246"/>
        <v>11.904761904761907</v>
      </c>
      <c r="AW376" s="224">
        <f t="shared" si="247"/>
        <v>19.999999999999996</v>
      </c>
      <c r="AX376" s="224">
        <f t="shared" si="248"/>
        <v>34.615384615384606</v>
      </c>
      <c r="AY376" s="224">
        <f t="shared" si="249"/>
        <v>36.842105263157897</v>
      </c>
      <c r="AZ376" s="224">
        <f t="shared" si="250"/>
        <v>35.714285714285701</v>
      </c>
      <c r="BA376" s="224">
        <f t="shared" si="251"/>
        <v>27.272727272727295</v>
      </c>
      <c r="BB376" s="224">
        <f t="shared" si="252"/>
        <v>22.222222222222232</v>
      </c>
      <c r="BC376" s="224">
        <f t="shared" si="253"/>
        <v>38.46153846153846</v>
      </c>
      <c r="BD376" s="224">
        <f t="shared" si="254"/>
        <v>30.000000000000004</v>
      </c>
      <c r="BE376" s="224">
        <f t="shared" si="255"/>
        <v>0</v>
      </c>
      <c r="BF376" s="224">
        <f t="shared" si="245"/>
        <v>-74.025974025974023</v>
      </c>
      <c r="BG376" s="224">
        <f t="shared" si="232"/>
        <v>13.80873207874558</v>
      </c>
      <c r="BH376" s="182">
        <f t="shared" si="227"/>
        <v>21.404680374424146</v>
      </c>
    </row>
    <row r="377" spans="1:60" ht="11.25" customHeight="1" x14ac:dyDescent="0.2">
      <c r="A377" s="97" t="s">
        <v>994</v>
      </c>
      <c r="B377" s="97" t="s">
        <v>995</v>
      </c>
      <c r="C377" s="215">
        <v>4.9000000000000004</v>
      </c>
      <c r="D377" s="216">
        <v>4.5</v>
      </c>
      <c r="E377" s="216">
        <v>4.32</v>
      </c>
      <c r="F377" s="216">
        <v>3.96</v>
      </c>
      <c r="G377" s="216">
        <v>3.38</v>
      </c>
      <c r="H377" s="216">
        <v>3.08</v>
      </c>
      <c r="I377" s="216">
        <v>2.82</v>
      </c>
      <c r="J377" s="217">
        <v>2.2999999999999998</v>
      </c>
      <c r="K377" s="217">
        <v>1.88</v>
      </c>
      <c r="L377" s="216">
        <v>1.58</v>
      </c>
      <c r="M377" s="216">
        <v>1.32</v>
      </c>
      <c r="N377" s="216">
        <v>1.08</v>
      </c>
      <c r="O377" s="216">
        <v>0.88</v>
      </c>
      <c r="P377" s="226" t="s">
        <v>1740</v>
      </c>
      <c r="Q377" s="216">
        <v>0.74</v>
      </c>
      <c r="R377" s="232">
        <v>0.69</v>
      </c>
      <c r="S377" s="226"/>
      <c r="T377" s="260">
        <v>0.59</v>
      </c>
      <c r="U377" s="261">
        <v>0.56000000000000005</v>
      </c>
      <c r="V377" s="202">
        <v>0.56000000000000005</v>
      </c>
      <c r="W377" s="202">
        <v>0.52</v>
      </c>
      <c r="X377" s="202">
        <v>0.44</v>
      </c>
      <c r="Y377" s="202">
        <v>0.4</v>
      </c>
      <c r="Z377" s="229">
        <v>0.38</v>
      </c>
      <c r="AA377" s="229">
        <v>0.38</v>
      </c>
      <c r="AB377" s="229">
        <v>0.38</v>
      </c>
      <c r="AC377" s="229">
        <v>0.38</v>
      </c>
      <c r="AD377" s="202">
        <v>0.38</v>
      </c>
      <c r="AE377" s="202">
        <v>8.5000000000000006E-2</v>
      </c>
      <c r="AF377" s="223">
        <f t="shared" si="228"/>
        <v>42.485000000000021</v>
      </c>
      <c r="AG377" s="224">
        <f t="shared" si="233"/>
        <v>8.8888888888889017</v>
      </c>
      <c r="AH377" s="224">
        <f t="shared" si="234"/>
        <v>4.1666666666666519</v>
      </c>
      <c r="AI377" s="224">
        <f t="shared" si="235"/>
        <v>9.0909090909091042</v>
      </c>
      <c r="AJ377" s="224">
        <f t="shared" si="236"/>
        <v>17.159763313609467</v>
      </c>
      <c r="AK377" s="224">
        <f t="shared" si="237"/>
        <v>9.740259740259738</v>
      </c>
      <c r="AL377" s="224">
        <f t="shared" si="238"/>
        <v>9.219858156028371</v>
      </c>
      <c r="AM377" s="224">
        <f t="shared" si="239"/>
        <v>22.608695652173914</v>
      </c>
      <c r="AN377" s="224">
        <f t="shared" si="240"/>
        <v>22.340425531914889</v>
      </c>
      <c r="AO377" s="224">
        <f t="shared" si="241"/>
        <v>18.98734177215189</v>
      </c>
      <c r="AP377" s="224">
        <f t="shared" si="242"/>
        <v>19.696969696969703</v>
      </c>
      <c r="AQ377" s="224">
        <f t="shared" si="244"/>
        <v>22.222222222222211</v>
      </c>
      <c r="AR377" s="224">
        <f t="shared" si="243"/>
        <v>22.72727272727273</v>
      </c>
      <c r="AS377" s="224">
        <f t="shared" si="229"/>
        <v>18.918918918918926</v>
      </c>
      <c r="AT377" s="224">
        <f t="shared" si="230"/>
        <v>7.2463768115942129</v>
      </c>
      <c r="AU377" s="224">
        <f t="shared" si="231"/>
        <v>16.949152542372879</v>
      </c>
      <c r="AV377" s="224">
        <f t="shared" si="246"/>
        <v>5.3571428571428381</v>
      </c>
      <c r="AW377" s="224">
        <f t="shared" si="247"/>
        <v>0</v>
      </c>
      <c r="AX377" s="224">
        <f t="shared" si="248"/>
        <v>7.6923076923077094</v>
      </c>
      <c r="AY377" s="224">
        <f t="shared" si="249"/>
        <v>18.181818181818187</v>
      </c>
      <c r="AZ377" s="224">
        <f t="shared" si="250"/>
        <v>9.9999999999999858</v>
      </c>
      <c r="BA377" s="224">
        <f t="shared" si="251"/>
        <v>5.2631578947368363</v>
      </c>
      <c r="BB377" s="224">
        <f t="shared" si="252"/>
        <v>0</v>
      </c>
      <c r="BC377" s="224">
        <f t="shared" si="253"/>
        <v>0</v>
      </c>
      <c r="BD377" s="224">
        <f t="shared" si="254"/>
        <v>0</v>
      </c>
      <c r="BE377" s="224">
        <f t="shared" si="255"/>
        <v>0</v>
      </c>
      <c r="BF377" s="224">
        <f t="shared" si="245"/>
        <v>347.05882352941177</v>
      </c>
      <c r="BG377" s="224">
        <f t="shared" si="232"/>
        <v>23.981421995668111</v>
      </c>
      <c r="BH377" s="182">
        <f t="shared" si="227"/>
        <v>66.381717397156052</v>
      </c>
    </row>
    <row r="378" spans="1:60" ht="11.25" customHeight="1" x14ac:dyDescent="0.2">
      <c r="A378" s="97" t="s">
        <v>1946</v>
      </c>
      <c r="B378" s="97" t="s">
        <v>368</v>
      </c>
      <c r="C378" s="215">
        <v>6</v>
      </c>
      <c r="D378" s="216">
        <v>5.56</v>
      </c>
      <c r="E378" s="216">
        <v>5.0999999999999996</v>
      </c>
      <c r="F378" s="216">
        <v>4.68</v>
      </c>
      <c r="G378" s="216">
        <v>4.24</v>
      </c>
      <c r="H378" s="216">
        <v>3.8519999999999999</v>
      </c>
      <c r="I378" s="216">
        <v>3.5</v>
      </c>
      <c r="J378" s="217">
        <v>3.3</v>
      </c>
      <c r="K378" s="217">
        <v>3.15</v>
      </c>
      <c r="L378" s="216">
        <v>3</v>
      </c>
      <c r="M378" s="216">
        <v>2.86</v>
      </c>
      <c r="N378" s="216">
        <v>2.6</v>
      </c>
      <c r="O378" s="216">
        <v>2.4</v>
      </c>
      <c r="P378" s="226"/>
      <c r="Q378" s="216">
        <v>2.2000000000000002</v>
      </c>
      <c r="R378" s="232">
        <v>2</v>
      </c>
      <c r="S378" s="226"/>
      <c r="T378" s="260">
        <v>1.8</v>
      </c>
      <c r="U378" s="260">
        <v>1.6</v>
      </c>
      <c r="V378" s="202">
        <v>1.5</v>
      </c>
      <c r="W378" s="202">
        <v>1.2</v>
      </c>
      <c r="X378" s="202">
        <v>1</v>
      </c>
      <c r="Y378" s="202">
        <v>0.72</v>
      </c>
      <c r="Z378" s="202">
        <v>0.6</v>
      </c>
      <c r="AA378" s="202">
        <v>0.45750000000000002</v>
      </c>
      <c r="AB378" s="202">
        <v>0.38</v>
      </c>
      <c r="AC378" s="202">
        <v>0.34</v>
      </c>
      <c r="AD378" s="202">
        <v>0.31</v>
      </c>
      <c r="AE378" s="202">
        <v>0.28000000000000003</v>
      </c>
      <c r="AF378" s="223">
        <f t="shared" si="228"/>
        <v>64.629500000000007</v>
      </c>
      <c r="AG378" s="224">
        <f t="shared" si="233"/>
        <v>7.9136690647482189</v>
      </c>
      <c r="AH378" s="224">
        <f t="shared" si="234"/>
        <v>9.0196078431372442</v>
      </c>
      <c r="AI378" s="224">
        <f t="shared" si="235"/>
        <v>8.9743589743589638</v>
      </c>
      <c r="AJ378" s="224">
        <f t="shared" si="236"/>
        <v>10.377358490566024</v>
      </c>
      <c r="AK378" s="224">
        <f t="shared" si="237"/>
        <v>10.072689511941867</v>
      </c>
      <c r="AL378" s="224">
        <f t="shared" si="238"/>
        <v>10.057142857142853</v>
      </c>
      <c r="AM378" s="224">
        <f t="shared" si="239"/>
        <v>6.0606060606060552</v>
      </c>
      <c r="AN378" s="224">
        <f t="shared" si="240"/>
        <v>4.7619047619047672</v>
      </c>
      <c r="AO378" s="224">
        <f t="shared" si="241"/>
        <v>5.0000000000000044</v>
      </c>
      <c r="AP378" s="224">
        <f t="shared" si="242"/>
        <v>4.8951048951048959</v>
      </c>
      <c r="AQ378" s="224">
        <f t="shared" si="244"/>
        <v>9.9999999999999858</v>
      </c>
      <c r="AR378" s="224">
        <f t="shared" si="243"/>
        <v>8.3333333333333481</v>
      </c>
      <c r="AS378" s="224">
        <f t="shared" si="229"/>
        <v>9.0909090909090828</v>
      </c>
      <c r="AT378" s="224">
        <f t="shared" si="230"/>
        <v>10.000000000000009</v>
      </c>
      <c r="AU378" s="224">
        <f t="shared" si="231"/>
        <v>11.111111111111116</v>
      </c>
      <c r="AV378" s="224">
        <f t="shared" si="246"/>
        <v>12.5</v>
      </c>
      <c r="AW378" s="224">
        <f t="shared" si="247"/>
        <v>6.6666666666666652</v>
      </c>
      <c r="AX378" s="224">
        <f t="shared" si="248"/>
        <v>25</v>
      </c>
      <c r="AY378" s="224">
        <f t="shared" si="249"/>
        <v>19.999999999999996</v>
      </c>
      <c r="AZ378" s="224">
        <f t="shared" si="250"/>
        <v>38.888888888888886</v>
      </c>
      <c r="BA378" s="224">
        <f t="shared" si="251"/>
        <v>19.999999999999996</v>
      </c>
      <c r="BB378" s="224">
        <f t="shared" si="252"/>
        <v>31.147540983606547</v>
      </c>
      <c r="BC378" s="224">
        <f t="shared" si="253"/>
        <v>20.394736842105267</v>
      </c>
      <c r="BD378" s="224">
        <f t="shared" si="254"/>
        <v>11.764705882352944</v>
      </c>
      <c r="BE378" s="224">
        <f t="shared" si="255"/>
        <v>9.6774193548387224</v>
      </c>
      <c r="BF378" s="224">
        <f t="shared" si="245"/>
        <v>10.714285714285698</v>
      </c>
      <c r="BG378" s="224">
        <f t="shared" si="232"/>
        <v>12.78546308952343</v>
      </c>
      <c r="BH378" s="182">
        <f t="shared" si="227"/>
        <v>8.3416296511255243</v>
      </c>
    </row>
    <row r="379" spans="1:60" ht="11.25" customHeight="1" x14ac:dyDescent="0.2">
      <c r="A379" s="114" t="s">
        <v>1947</v>
      </c>
      <c r="B379" s="97" t="s">
        <v>997</v>
      </c>
      <c r="C379" s="215">
        <v>2</v>
      </c>
      <c r="D379" s="216">
        <v>1.92</v>
      </c>
      <c r="E379" s="216">
        <v>1.84</v>
      </c>
      <c r="F379" s="216">
        <v>1.6</v>
      </c>
      <c r="G379" s="216">
        <v>1.36</v>
      </c>
      <c r="H379" s="216">
        <v>1.2</v>
      </c>
      <c r="I379" s="216">
        <v>1.1599999999999999</v>
      </c>
      <c r="J379" s="217">
        <v>1</v>
      </c>
      <c r="K379" s="223">
        <v>0.85</v>
      </c>
      <c r="L379" s="216">
        <v>0.72666699999999995</v>
      </c>
      <c r="M379" s="216">
        <v>0.63</v>
      </c>
      <c r="N379" s="216">
        <v>0.54666666666666697</v>
      </c>
      <c r="O379" s="216">
        <v>0.49333333333333301</v>
      </c>
      <c r="P379" s="226"/>
      <c r="Q379" s="216">
        <v>0.44333333333333302</v>
      </c>
      <c r="R379" s="227">
        <v>0.413333333333333</v>
      </c>
      <c r="S379" s="226"/>
      <c r="T379" s="261">
        <v>0.413333333333333</v>
      </c>
      <c r="U379" s="261">
        <v>0.413333333333333</v>
      </c>
      <c r="V379" s="202">
        <v>0.40333333333333299</v>
      </c>
      <c r="W379" s="202">
        <v>0.36333333333333301</v>
      </c>
      <c r="X379" s="202">
        <v>0.32666666666666699</v>
      </c>
      <c r="Y379" s="202">
        <v>0.3</v>
      </c>
      <c r="Z379" s="202">
        <v>0.27333333333333298</v>
      </c>
      <c r="AA379" s="202">
        <v>0.24666666666666701</v>
      </c>
      <c r="AB379" s="202">
        <v>0.22</v>
      </c>
      <c r="AC379" s="202">
        <v>0.193333333333333</v>
      </c>
      <c r="AD379" s="202">
        <v>0.16</v>
      </c>
      <c r="AE379" s="229">
        <v>0.12</v>
      </c>
      <c r="AF379" s="223">
        <f t="shared" si="228"/>
        <v>19.616667</v>
      </c>
      <c r="AG379" s="224">
        <f t="shared" si="233"/>
        <v>4.1666666666666741</v>
      </c>
      <c r="AH379" s="224">
        <f t="shared" si="234"/>
        <v>4.3478260869565188</v>
      </c>
      <c r="AI379" s="224">
        <f t="shared" si="235"/>
        <v>14.999999999999991</v>
      </c>
      <c r="AJ379" s="224">
        <f t="shared" si="236"/>
        <v>17.647058823529417</v>
      </c>
      <c r="AK379" s="224">
        <f t="shared" si="237"/>
        <v>13.333333333333353</v>
      </c>
      <c r="AL379" s="224">
        <f t="shared" si="238"/>
        <v>3.4482758620689724</v>
      </c>
      <c r="AM379" s="224">
        <f t="shared" si="239"/>
        <v>15.999999999999993</v>
      </c>
      <c r="AN379" s="224">
        <f t="shared" si="240"/>
        <v>17.647058823529417</v>
      </c>
      <c r="AO379" s="224">
        <f t="shared" si="241"/>
        <v>16.972423407145222</v>
      </c>
      <c r="AP379" s="224">
        <f t="shared" si="242"/>
        <v>15.343968253968242</v>
      </c>
      <c r="AQ379" s="224">
        <f t="shared" si="244"/>
        <v>15.243902439024337</v>
      </c>
      <c r="AR379" s="224">
        <f t="shared" si="243"/>
        <v>10.810810810810946</v>
      </c>
      <c r="AS379" s="224">
        <f t="shared" si="229"/>
        <v>11.278195488721821</v>
      </c>
      <c r="AT379" s="224">
        <f t="shared" si="230"/>
        <v>7.258064516129048</v>
      </c>
      <c r="AU379" s="224">
        <f t="shared" si="231"/>
        <v>0</v>
      </c>
      <c r="AV379" s="224">
        <f t="shared" si="246"/>
        <v>0</v>
      </c>
      <c r="AW379" s="224">
        <f t="shared" si="247"/>
        <v>2.4793388429752206</v>
      </c>
      <c r="AX379" s="224">
        <f t="shared" si="248"/>
        <v>11.009174311926607</v>
      </c>
      <c r="AY379" s="224">
        <f t="shared" si="249"/>
        <v>11.224489795918146</v>
      </c>
      <c r="AZ379" s="224">
        <f t="shared" si="250"/>
        <v>8.8888888888890136</v>
      </c>
      <c r="BA379" s="224">
        <f t="shared" si="251"/>
        <v>9.7560975609757516</v>
      </c>
      <c r="BB379" s="224">
        <f t="shared" si="252"/>
        <v>10.810810810810523</v>
      </c>
      <c r="BC379" s="224">
        <f t="shared" si="253"/>
        <v>12.121212121212267</v>
      </c>
      <c r="BD379" s="224">
        <f t="shared" si="254"/>
        <v>13.793103448276067</v>
      </c>
      <c r="BE379" s="224">
        <f t="shared" si="255"/>
        <v>20.833333333333126</v>
      </c>
      <c r="BF379" s="224">
        <f t="shared" si="245"/>
        <v>33.33333333333335</v>
      </c>
      <c r="BG379" s="224">
        <f t="shared" si="232"/>
        <v>11.644129498443618</v>
      </c>
      <c r="BH379" s="182">
        <f t="shared" si="227"/>
        <v>7.1662732769513564</v>
      </c>
    </row>
    <row r="380" spans="1:60" ht="11.25" customHeight="1" x14ac:dyDescent="0.2">
      <c r="A380" s="291" t="s">
        <v>1948</v>
      </c>
      <c r="B380" s="97" t="s">
        <v>999</v>
      </c>
      <c r="C380" s="215">
        <v>6</v>
      </c>
      <c r="D380" s="216">
        <v>5.2</v>
      </c>
      <c r="E380" s="216">
        <v>4.5199999999999996</v>
      </c>
      <c r="F380" s="216">
        <v>3.92</v>
      </c>
      <c r="G380" s="216">
        <v>3.4</v>
      </c>
      <c r="H380" s="216">
        <v>2.96</v>
      </c>
      <c r="I380" s="216">
        <v>2.58</v>
      </c>
      <c r="J380" s="217">
        <v>2.25</v>
      </c>
      <c r="K380" s="223">
        <v>2.08</v>
      </c>
      <c r="L380" s="216">
        <v>2.04</v>
      </c>
      <c r="M380" s="216">
        <v>2</v>
      </c>
      <c r="N380" s="231">
        <v>1.96</v>
      </c>
      <c r="O380" s="231">
        <v>1.96</v>
      </c>
      <c r="P380" s="226"/>
      <c r="Q380" s="231">
        <v>1.96</v>
      </c>
      <c r="R380" s="231">
        <v>1.96</v>
      </c>
      <c r="S380" s="226"/>
      <c r="T380" s="254">
        <v>1.96</v>
      </c>
      <c r="U380" s="202">
        <v>1.96</v>
      </c>
      <c r="V380" s="202">
        <v>1.88</v>
      </c>
      <c r="W380" s="202">
        <v>1.7</v>
      </c>
      <c r="X380" s="202">
        <v>1.6</v>
      </c>
      <c r="Y380" s="202">
        <v>1.52</v>
      </c>
      <c r="Z380" s="202">
        <v>1.42</v>
      </c>
      <c r="AA380" s="202">
        <v>1.34</v>
      </c>
      <c r="AB380" s="202">
        <v>1.24</v>
      </c>
      <c r="AC380" s="202">
        <v>1.1200000000000001</v>
      </c>
      <c r="AD380" s="202">
        <v>1.04</v>
      </c>
      <c r="AE380" s="202">
        <v>0.92</v>
      </c>
      <c r="AF380" s="223">
        <f t="shared" si="228"/>
        <v>62.490000000000016</v>
      </c>
      <c r="AG380" s="224">
        <f t="shared" si="233"/>
        <v>15.384615384615374</v>
      </c>
      <c r="AH380" s="224">
        <f t="shared" si="234"/>
        <v>15.044247787610644</v>
      </c>
      <c r="AI380" s="224">
        <f t="shared" si="235"/>
        <v>15.306122448979576</v>
      </c>
      <c r="AJ380" s="224">
        <f t="shared" si="236"/>
        <v>15.294117647058814</v>
      </c>
      <c r="AK380" s="224">
        <f t="shared" si="237"/>
        <v>14.864864864864868</v>
      </c>
      <c r="AL380" s="224">
        <f t="shared" si="238"/>
        <v>14.728682170542641</v>
      </c>
      <c r="AM380" s="224">
        <f t="shared" si="239"/>
        <v>14.666666666666671</v>
      </c>
      <c r="AN380" s="224">
        <f t="shared" si="240"/>
        <v>8.1730769230769162</v>
      </c>
      <c r="AO380" s="224">
        <f t="shared" si="241"/>
        <v>1.9607843137254832</v>
      </c>
      <c r="AP380" s="224">
        <f t="shared" si="242"/>
        <v>2.0000000000000018</v>
      </c>
      <c r="AQ380" s="224">
        <f t="shared" si="244"/>
        <v>2.0408163265306145</v>
      </c>
      <c r="AR380" s="224">
        <f t="shared" si="243"/>
        <v>0</v>
      </c>
      <c r="AS380" s="224">
        <f t="shared" si="229"/>
        <v>0</v>
      </c>
      <c r="AT380" s="224">
        <f t="shared" si="230"/>
        <v>0</v>
      </c>
      <c r="AU380" s="224">
        <f t="shared" si="231"/>
        <v>0</v>
      </c>
      <c r="AV380" s="224">
        <f t="shared" si="246"/>
        <v>0</v>
      </c>
      <c r="AW380" s="224">
        <f t="shared" si="247"/>
        <v>4.2553191489361764</v>
      </c>
      <c r="AX380" s="224">
        <f t="shared" si="248"/>
        <v>10.588235294117654</v>
      </c>
      <c r="AY380" s="224">
        <f t="shared" si="249"/>
        <v>6.25</v>
      </c>
      <c r="AZ380" s="224">
        <f t="shared" si="250"/>
        <v>5.2631578947368363</v>
      </c>
      <c r="BA380" s="224">
        <f t="shared" si="251"/>
        <v>7.0422535211267734</v>
      </c>
      <c r="BB380" s="224">
        <f t="shared" si="252"/>
        <v>5.9701492537313383</v>
      </c>
      <c r="BC380" s="224">
        <f t="shared" si="253"/>
        <v>8.064516129032274</v>
      </c>
      <c r="BD380" s="224">
        <f t="shared" si="254"/>
        <v>10.714285714285698</v>
      </c>
      <c r="BE380" s="224">
        <f t="shared" si="255"/>
        <v>7.6923076923077094</v>
      </c>
      <c r="BF380" s="224">
        <f t="shared" si="245"/>
        <v>13.043478260869556</v>
      </c>
      <c r="BG380" s="224">
        <f t="shared" si="232"/>
        <v>7.6287575939544485</v>
      </c>
      <c r="BH380" s="182">
        <f t="shared" si="227"/>
        <v>5.8007894801052515</v>
      </c>
    </row>
    <row r="381" spans="1:60" ht="11.25" customHeight="1" x14ac:dyDescent="0.2">
      <c r="A381" s="147" t="s">
        <v>1949</v>
      </c>
      <c r="B381" s="186" t="s">
        <v>1002</v>
      </c>
      <c r="C381" s="215">
        <v>0.8</v>
      </c>
      <c r="D381" s="216">
        <v>0.64</v>
      </c>
      <c r="E381" s="216">
        <v>0.56000000000000005</v>
      </c>
      <c r="F381" s="216">
        <v>0.5</v>
      </c>
      <c r="G381" s="216">
        <v>0.44</v>
      </c>
      <c r="H381" s="216">
        <v>0.38</v>
      </c>
      <c r="I381" s="216">
        <v>0.34</v>
      </c>
      <c r="J381" s="217">
        <v>0.28000000000000003</v>
      </c>
      <c r="K381" s="217">
        <v>0.21</v>
      </c>
      <c r="L381" s="218">
        <v>0.17499999999999999</v>
      </c>
      <c r="M381" s="218">
        <v>0.16</v>
      </c>
      <c r="N381" s="218">
        <v>0.13500000000000001</v>
      </c>
      <c r="O381" s="218">
        <v>0.115</v>
      </c>
      <c r="P381" s="219"/>
      <c r="Q381" s="218">
        <v>9.5000000000000001E-2</v>
      </c>
      <c r="R381" s="246">
        <v>0.06</v>
      </c>
      <c r="S381" s="219"/>
      <c r="T381" s="283">
        <v>0</v>
      </c>
      <c r="U381" s="283">
        <v>0</v>
      </c>
      <c r="V381" s="222">
        <v>0</v>
      </c>
      <c r="W381" s="222">
        <v>0</v>
      </c>
      <c r="X381" s="222">
        <v>0</v>
      </c>
      <c r="Y381" s="222">
        <v>0</v>
      </c>
      <c r="Z381" s="222">
        <v>0</v>
      </c>
      <c r="AA381" s="222">
        <v>0</v>
      </c>
      <c r="AB381" s="222">
        <v>0</v>
      </c>
      <c r="AC381" s="222">
        <v>0</v>
      </c>
      <c r="AD381" s="222">
        <v>0</v>
      </c>
      <c r="AE381" s="222">
        <v>0</v>
      </c>
      <c r="AF381" s="223">
        <f t="shared" si="228"/>
        <v>4.8899999999999988</v>
      </c>
      <c r="AG381" s="224">
        <f t="shared" si="233"/>
        <v>25</v>
      </c>
      <c r="AH381" s="224">
        <f t="shared" si="234"/>
        <v>14.285714285714279</v>
      </c>
      <c r="AI381" s="224">
        <f t="shared" si="235"/>
        <v>12.000000000000011</v>
      </c>
      <c r="AJ381" s="224">
        <f t="shared" si="236"/>
        <v>13.636363636363647</v>
      </c>
      <c r="AK381" s="224">
        <f t="shared" si="237"/>
        <v>15.789473684210531</v>
      </c>
      <c r="AL381" s="224">
        <f t="shared" si="238"/>
        <v>11.764705882352944</v>
      </c>
      <c r="AM381" s="224">
        <f t="shared" si="239"/>
        <v>21.42857142857142</v>
      </c>
      <c r="AN381" s="224">
        <f t="shared" si="240"/>
        <v>33.33333333333335</v>
      </c>
      <c r="AO381" s="224">
        <f t="shared" si="241"/>
        <v>19.999999999999996</v>
      </c>
      <c r="AP381" s="224">
        <f t="shared" si="242"/>
        <v>9.375</v>
      </c>
      <c r="AQ381" s="224">
        <f t="shared" si="244"/>
        <v>18.518518518518512</v>
      </c>
      <c r="AR381" s="224">
        <f t="shared" si="243"/>
        <v>17.391304347826097</v>
      </c>
      <c r="AS381" s="224">
        <f t="shared" si="229"/>
        <v>21.052631578947366</v>
      </c>
      <c r="AT381" s="224">
        <f t="shared" si="230"/>
        <v>58.33333333333335</v>
      </c>
      <c r="AU381" s="224" t="str">
        <f t="shared" si="231"/>
        <v>n/a</v>
      </c>
      <c r="AV381" s="224" t="str">
        <f t="shared" si="246"/>
        <v>n/a</v>
      </c>
      <c r="AW381" s="224" t="str">
        <f t="shared" si="247"/>
        <v>n/a</v>
      </c>
      <c r="AX381" s="224" t="str">
        <f t="shared" si="248"/>
        <v>n/a</v>
      </c>
      <c r="AY381" s="224" t="str">
        <f t="shared" si="249"/>
        <v>n/a</v>
      </c>
      <c r="AZ381" s="224" t="str">
        <f t="shared" si="250"/>
        <v>n/a</v>
      </c>
      <c r="BA381" s="224" t="str">
        <f t="shared" si="251"/>
        <v>n/a</v>
      </c>
      <c r="BB381" s="224" t="str">
        <f t="shared" si="252"/>
        <v>n/a</v>
      </c>
      <c r="BC381" s="224" t="str">
        <f t="shared" si="253"/>
        <v>n/a</v>
      </c>
      <c r="BD381" s="224" t="str">
        <f t="shared" si="254"/>
        <v>n/a</v>
      </c>
      <c r="BE381" s="224" t="str">
        <f t="shared" si="255"/>
        <v>n/a</v>
      </c>
      <c r="BF381" s="224" t="str">
        <f t="shared" si="245"/>
        <v>n/a</v>
      </c>
      <c r="BG381" s="224">
        <f t="shared" si="232"/>
        <v>20.850639287797964</v>
      </c>
      <c r="BH381" s="182">
        <f t="shared" si="227"/>
        <v>12.433914806680814</v>
      </c>
    </row>
    <row r="382" spans="1:60" ht="11.25" customHeight="1" x14ac:dyDescent="0.2">
      <c r="A382" s="114" t="s">
        <v>1950</v>
      </c>
      <c r="B382" s="191" t="s">
        <v>1004</v>
      </c>
      <c r="C382" s="215">
        <v>13.35</v>
      </c>
      <c r="D382" s="216">
        <v>12.75</v>
      </c>
      <c r="E382" s="216">
        <v>12.15</v>
      </c>
      <c r="F382" s="216">
        <v>11.4</v>
      </c>
      <c r="G382" s="216">
        <v>10.6</v>
      </c>
      <c r="H382" s="216">
        <v>9.8000000000000007</v>
      </c>
      <c r="I382" s="216">
        <v>9</v>
      </c>
      <c r="J382" s="217">
        <v>8.1999999999999993</v>
      </c>
      <c r="K382" s="217">
        <v>7.46</v>
      </c>
      <c r="L382" s="216">
        <v>6.77</v>
      </c>
      <c r="M382" s="216">
        <v>6.15</v>
      </c>
      <c r="N382" s="216">
        <v>5.49</v>
      </c>
      <c r="O382" s="216">
        <v>4.78</v>
      </c>
      <c r="P382" s="226"/>
      <c r="Q382" s="216">
        <v>4.1500000000000004</v>
      </c>
      <c r="R382" s="232">
        <v>3.25</v>
      </c>
      <c r="S382" s="226"/>
      <c r="T382" s="260">
        <v>2.64</v>
      </c>
      <c r="U382" s="260">
        <v>2.34</v>
      </c>
      <c r="V382" s="202">
        <v>1.83</v>
      </c>
      <c r="W382" s="202">
        <v>1.47</v>
      </c>
      <c r="X382" s="202">
        <v>1.25</v>
      </c>
      <c r="Y382" s="202">
        <v>1.05</v>
      </c>
      <c r="Z382" s="202">
        <v>0.91</v>
      </c>
      <c r="AA382" s="202">
        <v>0.57999999999999996</v>
      </c>
      <c r="AB382" s="229">
        <v>0.44</v>
      </c>
      <c r="AC382" s="229">
        <v>0.44</v>
      </c>
      <c r="AD382" s="229">
        <v>0.44</v>
      </c>
      <c r="AE382" s="202">
        <v>0.88</v>
      </c>
      <c r="AF382" s="223">
        <f t="shared" si="228"/>
        <v>139.57000000000002</v>
      </c>
      <c r="AG382" s="224">
        <f t="shared" si="233"/>
        <v>4.705882352941182</v>
      </c>
      <c r="AH382" s="224">
        <f t="shared" si="234"/>
        <v>4.9382716049382713</v>
      </c>
      <c r="AI382" s="224">
        <f t="shared" si="235"/>
        <v>6.578947368421062</v>
      </c>
      <c r="AJ382" s="224">
        <f t="shared" si="236"/>
        <v>7.547169811320753</v>
      </c>
      <c r="AK382" s="224">
        <f t="shared" si="237"/>
        <v>8.1632653061224367</v>
      </c>
      <c r="AL382" s="224">
        <f t="shared" si="238"/>
        <v>8.8888888888889017</v>
      </c>
      <c r="AM382" s="224">
        <f t="shared" si="239"/>
        <v>9.7560975609756184</v>
      </c>
      <c r="AN382" s="224">
        <f t="shared" si="240"/>
        <v>9.9195710455763919</v>
      </c>
      <c r="AO382" s="224">
        <f t="shared" si="241"/>
        <v>10.192023633677994</v>
      </c>
      <c r="AP382" s="224">
        <f t="shared" si="242"/>
        <v>10.081300813008109</v>
      </c>
      <c r="AQ382" s="224">
        <f t="shared" si="244"/>
        <v>12.021857923497258</v>
      </c>
      <c r="AR382" s="224">
        <f t="shared" si="243"/>
        <v>14.853556485355647</v>
      </c>
      <c r="AS382" s="224">
        <f t="shared" si="229"/>
        <v>15.180722891566267</v>
      </c>
      <c r="AT382" s="224">
        <f t="shared" si="230"/>
        <v>27.692307692307704</v>
      </c>
      <c r="AU382" s="224">
        <f t="shared" si="231"/>
        <v>23.106060606060595</v>
      </c>
      <c r="AV382" s="224">
        <f t="shared" si="246"/>
        <v>12.820512820512842</v>
      </c>
      <c r="AW382" s="224">
        <f t="shared" si="247"/>
        <v>27.868852459016381</v>
      </c>
      <c r="AX382" s="224">
        <f t="shared" si="248"/>
        <v>24.489795918367353</v>
      </c>
      <c r="AY382" s="224">
        <f t="shared" si="249"/>
        <v>17.599999999999994</v>
      </c>
      <c r="AZ382" s="224">
        <f t="shared" si="250"/>
        <v>19.047619047619047</v>
      </c>
      <c r="BA382" s="224">
        <f t="shared" si="251"/>
        <v>15.384615384615397</v>
      </c>
      <c r="BB382" s="224">
        <f t="shared" si="252"/>
        <v>56.896551724137943</v>
      </c>
      <c r="BC382" s="224">
        <f t="shared" si="253"/>
        <v>31.818181818181813</v>
      </c>
      <c r="BD382" s="224">
        <f t="shared" si="254"/>
        <v>0</v>
      </c>
      <c r="BE382" s="224">
        <f t="shared" si="255"/>
        <v>0</v>
      </c>
      <c r="BF382" s="224">
        <f t="shared" si="245"/>
        <v>-50</v>
      </c>
      <c r="BG382" s="224">
        <f t="shared" si="232"/>
        <v>12.675078967581117</v>
      </c>
      <c r="BH382" s="182">
        <f t="shared" si="227"/>
        <v>17.447566005493101</v>
      </c>
    </row>
    <row r="383" spans="1:60" ht="11.25" customHeight="1" x14ac:dyDescent="0.2">
      <c r="A383" s="265" t="s">
        <v>1546</v>
      </c>
      <c r="B383" s="191" t="s">
        <v>1547</v>
      </c>
      <c r="C383" s="215">
        <v>2.0550000000000002</v>
      </c>
      <c r="D383" s="216">
        <v>1.8049999999999999</v>
      </c>
      <c r="E383" s="216">
        <v>1.62</v>
      </c>
      <c r="F383" s="216">
        <v>1.385</v>
      </c>
      <c r="G383" s="216">
        <v>0.33</v>
      </c>
      <c r="H383" s="231">
        <v>0</v>
      </c>
      <c r="I383" s="231">
        <v>0</v>
      </c>
      <c r="J383" s="254">
        <v>0</v>
      </c>
      <c r="K383" s="254">
        <v>0</v>
      </c>
      <c r="L383" s="231">
        <v>0</v>
      </c>
      <c r="M383" s="231">
        <v>0</v>
      </c>
      <c r="N383" s="231">
        <v>0</v>
      </c>
      <c r="O383" s="231">
        <v>0</v>
      </c>
      <c r="P383" s="237"/>
      <c r="Q383" s="231">
        <v>0</v>
      </c>
      <c r="R383" s="231">
        <v>0</v>
      </c>
      <c r="S383" s="237"/>
      <c r="T383" s="231">
        <v>0</v>
      </c>
      <c r="U383" s="238">
        <v>0</v>
      </c>
      <c r="V383" s="229">
        <v>0</v>
      </c>
      <c r="W383" s="229">
        <v>0</v>
      </c>
      <c r="X383" s="229">
        <v>0</v>
      </c>
      <c r="Y383" s="229">
        <v>0</v>
      </c>
      <c r="Z383" s="229">
        <v>0</v>
      </c>
      <c r="AA383" s="229">
        <v>0</v>
      </c>
      <c r="AB383" s="229">
        <v>0</v>
      </c>
      <c r="AC383" s="229">
        <v>0</v>
      </c>
      <c r="AD383" s="229">
        <v>0</v>
      </c>
      <c r="AE383" s="229">
        <v>0</v>
      </c>
      <c r="AF383" s="223">
        <f t="shared" si="228"/>
        <v>7.1950000000000003</v>
      </c>
      <c r="AG383" s="224">
        <f t="shared" si="233"/>
        <v>13.850415512465396</v>
      </c>
      <c r="AH383" s="224">
        <f t="shared" si="234"/>
        <v>11.419753086419737</v>
      </c>
      <c r="AI383" s="224">
        <f t="shared" si="235"/>
        <v>16.967509025270754</v>
      </c>
      <c r="AJ383" s="224">
        <f t="shared" si="236"/>
        <v>319.69696969696975</v>
      </c>
      <c r="AK383" s="224" t="str">
        <f t="shared" si="237"/>
        <v>n/a</v>
      </c>
      <c r="AL383" s="224" t="str">
        <f t="shared" si="238"/>
        <v>n/a</v>
      </c>
      <c r="AM383" s="224" t="str">
        <f t="shared" si="239"/>
        <v>n/a</v>
      </c>
      <c r="AN383" s="224" t="str">
        <f t="shared" si="240"/>
        <v>n/a</v>
      </c>
      <c r="AO383" s="224" t="str">
        <f t="shared" si="241"/>
        <v>n/a</v>
      </c>
      <c r="AP383" s="224" t="str">
        <f t="shared" si="242"/>
        <v>n/a</v>
      </c>
      <c r="AQ383" s="224" t="str">
        <f t="shared" si="244"/>
        <v>n/a</v>
      </c>
      <c r="AR383" s="224" t="str">
        <f t="shared" si="243"/>
        <v>n/a</v>
      </c>
      <c r="AS383" s="224" t="str">
        <f t="shared" si="229"/>
        <v>n/a</v>
      </c>
      <c r="AT383" s="224" t="str">
        <f t="shared" si="230"/>
        <v>n/a</v>
      </c>
      <c r="AU383" s="224" t="str">
        <f t="shared" si="231"/>
        <v>n/a</v>
      </c>
      <c r="AV383" s="224" t="str">
        <f t="shared" si="246"/>
        <v>n/a</v>
      </c>
      <c r="AW383" s="224" t="str">
        <f t="shared" si="247"/>
        <v>n/a</v>
      </c>
      <c r="AX383" s="224" t="str">
        <f t="shared" si="248"/>
        <v>n/a</v>
      </c>
      <c r="AY383" s="224" t="str">
        <f t="shared" si="249"/>
        <v>n/a</v>
      </c>
      <c r="AZ383" s="224" t="str">
        <f t="shared" si="250"/>
        <v>n/a</v>
      </c>
      <c r="BA383" s="224" t="str">
        <f t="shared" si="251"/>
        <v>n/a</v>
      </c>
      <c r="BB383" s="224" t="str">
        <f t="shared" si="252"/>
        <v>n/a</v>
      </c>
      <c r="BC383" s="224" t="str">
        <f t="shared" si="253"/>
        <v>n/a</v>
      </c>
      <c r="BD383" s="224" t="str">
        <f t="shared" si="254"/>
        <v>n/a</v>
      </c>
      <c r="BE383" s="224" t="str">
        <f t="shared" si="255"/>
        <v>n/a</v>
      </c>
      <c r="BF383" s="224" t="str">
        <f t="shared" si="245"/>
        <v>n/a</v>
      </c>
      <c r="BG383" s="224">
        <f t="shared" si="232"/>
        <v>90.483661830281406</v>
      </c>
      <c r="BH383" s="182">
        <f t="shared" si="227"/>
        <v>152.82574099662625</v>
      </c>
    </row>
    <row r="384" spans="1:60" ht="11.25" customHeight="1" x14ac:dyDescent="0.2">
      <c r="A384" s="114" t="s">
        <v>1951</v>
      </c>
      <c r="B384" s="191" t="s">
        <v>1006</v>
      </c>
      <c r="C384" s="215">
        <v>1.46</v>
      </c>
      <c r="D384" s="216">
        <v>1.42</v>
      </c>
      <c r="E384" s="216">
        <v>1.38</v>
      </c>
      <c r="F384" s="216">
        <v>1.34</v>
      </c>
      <c r="G384" s="216">
        <v>1.31</v>
      </c>
      <c r="H384" s="216">
        <v>1.27</v>
      </c>
      <c r="I384" s="216">
        <v>1.24</v>
      </c>
      <c r="J384" s="217">
        <v>1.22</v>
      </c>
      <c r="K384" s="223">
        <v>1.18</v>
      </c>
      <c r="L384" s="216">
        <v>1.1399999999999999</v>
      </c>
      <c r="M384" s="216">
        <v>1.1000000000000001</v>
      </c>
      <c r="N384" s="216">
        <v>1.06</v>
      </c>
      <c r="O384" s="216">
        <v>0.49</v>
      </c>
      <c r="P384" s="226"/>
      <c r="Q384" s="216">
        <v>0.41</v>
      </c>
      <c r="R384" s="232">
        <v>0.35</v>
      </c>
      <c r="S384" s="226"/>
      <c r="T384" s="260">
        <v>0.33</v>
      </c>
      <c r="U384" s="260">
        <v>0.31</v>
      </c>
      <c r="V384" s="202">
        <v>0.28999999999999998</v>
      </c>
      <c r="W384" s="202">
        <v>0.27</v>
      </c>
      <c r="X384" s="202">
        <v>0.25</v>
      </c>
      <c r="Y384" s="202">
        <v>0.23</v>
      </c>
      <c r="Z384" s="202">
        <v>0.21</v>
      </c>
      <c r="AA384" s="202">
        <v>0.17</v>
      </c>
      <c r="AB384" s="229">
        <v>0.14000000000000001</v>
      </c>
      <c r="AC384" s="229">
        <v>0.14000000000000001</v>
      </c>
      <c r="AD384" s="202">
        <v>0.14000000000000001</v>
      </c>
      <c r="AE384" s="202">
        <v>0.13</v>
      </c>
      <c r="AF384" s="223">
        <f t="shared" si="228"/>
        <v>18.98</v>
      </c>
      <c r="AG384" s="224">
        <f t="shared" si="233"/>
        <v>2.8169014084507005</v>
      </c>
      <c r="AH384" s="224">
        <f t="shared" si="234"/>
        <v>2.898550724637694</v>
      </c>
      <c r="AI384" s="224">
        <f t="shared" si="235"/>
        <v>2.9850746268656581</v>
      </c>
      <c r="AJ384" s="224">
        <f t="shared" si="236"/>
        <v>2.2900763358778553</v>
      </c>
      <c r="AK384" s="224">
        <f t="shared" si="237"/>
        <v>3.1496062992125928</v>
      </c>
      <c r="AL384" s="224">
        <f t="shared" si="238"/>
        <v>2.4193548387096753</v>
      </c>
      <c r="AM384" s="224">
        <f t="shared" si="239"/>
        <v>1.6393442622950838</v>
      </c>
      <c r="AN384" s="224">
        <f t="shared" si="240"/>
        <v>3.3898305084745894</v>
      </c>
      <c r="AO384" s="224">
        <f t="shared" si="241"/>
        <v>3.5087719298245723</v>
      </c>
      <c r="AP384" s="224">
        <f t="shared" si="242"/>
        <v>3.6363636363636154</v>
      </c>
      <c r="AQ384" s="224">
        <f t="shared" si="244"/>
        <v>3.7735849056603765</v>
      </c>
      <c r="AR384" s="224">
        <f t="shared" si="243"/>
        <v>116.32653061224491</v>
      </c>
      <c r="AS384" s="224">
        <f t="shared" si="229"/>
        <v>19.512195121951216</v>
      </c>
      <c r="AT384" s="224">
        <f t="shared" si="230"/>
        <v>17.142857142857149</v>
      </c>
      <c r="AU384" s="224">
        <f t="shared" si="231"/>
        <v>6.0606060606060552</v>
      </c>
      <c r="AV384" s="224">
        <f t="shared" si="246"/>
        <v>6.4516129032258229</v>
      </c>
      <c r="AW384" s="224">
        <f t="shared" si="247"/>
        <v>6.8965517241379448</v>
      </c>
      <c r="AX384" s="224">
        <f t="shared" si="248"/>
        <v>7.4074074074073959</v>
      </c>
      <c r="AY384" s="224">
        <f t="shared" si="249"/>
        <v>8.0000000000000071</v>
      </c>
      <c r="AZ384" s="224">
        <f t="shared" si="250"/>
        <v>8.6956521739130377</v>
      </c>
      <c r="BA384" s="224">
        <f t="shared" si="251"/>
        <v>9.5238095238095344</v>
      </c>
      <c r="BB384" s="224">
        <f t="shared" si="252"/>
        <v>23.529411764705866</v>
      </c>
      <c r="BC384" s="224">
        <f t="shared" si="253"/>
        <v>21.42857142857142</v>
      </c>
      <c r="BD384" s="224">
        <f t="shared" si="254"/>
        <v>0</v>
      </c>
      <c r="BE384" s="224">
        <f t="shared" si="255"/>
        <v>0</v>
      </c>
      <c r="BF384" s="224">
        <f t="shared" si="245"/>
        <v>7.6923076923077094</v>
      </c>
      <c r="BG384" s="224">
        <f t="shared" si="232"/>
        <v>11.199037424311943</v>
      </c>
      <c r="BH384" s="182">
        <f t="shared" si="227"/>
        <v>22.386509950997322</v>
      </c>
    </row>
    <row r="385" spans="1:60" ht="11.25" customHeight="1" x14ac:dyDescent="0.2">
      <c r="A385" s="234" t="s">
        <v>1952</v>
      </c>
      <c r="B385" s="206" t="s">
        <v>1008</v>
      </c>
      <c r="C385" s="215">
        <v>2.0299999999999998</v>
      </c>
      <c r="D385" s="216">
        <v>1.92</v>
      </c>
      <c r="E385" s="216">
        <v>1.81</v>
      </c>
      <c r="F385" s="216">
        <v>1.71</v>
      </c>
      <c r="G385" s="216">
        <v>1.61</v>
      </c>
      <c r="H385" s="216">
        <v>1.52</v>
      </c>
      <c r="I385" s="216">
        <v>1.42</v>
      </c>
      <c r="J385" s="217">
        <v>1.34</v>
      </c>
      <c r="K385" s="275">
        <v>1.26</v>
      </c>
      <c r="L385" s="241">
        <v>1.175</v>
      </c>
      <c r="M385" s="241">
        <v>1.1000000000000001</v>
      </c>
      <c r="N385" s="241">
        <v>1.02</v>
      </c>
      <c r="O385" s="241">
        <v>0.94</v>
      </c>
      <c r="P385" s="249"/>
      <c r="Q385" s="241">
        <v>0.9</v>
      </c>
      <c r="R385" s="242">
        <v>0.85</v>
      </c>
      <c r="S385" s="249"/>
      <c r="T385" s="267">
        <v>0.79</v>
      </c>
      <c r="U385" s="267">
        <v>0.75</v>
      </c>
      <c r="V385" s="244">
        <v>0.7</v>
      </c>
      <c r="W385" s="244">
        <v>0.63500000000000001</v>
      </c>
      <c r="X385" s="244">
        <v>0.57499999999999996</v>
      </c>
      <c r="Y385" s="245">
        <v>0.52500000000000002</v>
      </c>
      <c r="Z385" s="244">
        <v>0.50624999999999998</v>
      </c>
      <c r="AA385" s="245">
        <v>0.5</v>
      </c>
      <c r="AB385" s="245">
        <v>1</v>
      </c>
      <c r="AC385" s="245">
        <v>1</v>
      </c>
      <c r="AD385" s="245">
        <v>1</v>
      </c>
      <c r="AE385" s="245">
        <v>1</v>
      </c>
      <c r="AF385" s="223">
        <f t="shared" si="228"/>
        <v>29.58625</v>
      </c>
      <c r="AG385" s="224">
        <f t="shared" si="233"/>
        <v>5.7291666666666519</v>
      </c>
      <c r="AH385" s="224">
        <f t="shared" si="234"/>
        <v>6.0773480662983381</v>
      </c>
      <c r="AI385" s="224">
        <f t="shared" si="235"/>
        <v>5.8479532163742798</v>
      </c>
      <c r="AJ385" s="224">
        <f t="shared" si="236"/>
        <v>6.211180124223592</v>
      </c>
      <c r="AK385" s="224">
        <f t="shared" si="237"/>
        <v>5.9210526315789602</v>
      </c>
      <c r="AL385" s="224">
        <f t="shared" si="238"/>
        <v>7.0422535211267734</v>
      </c>
      <c r="AM385" s="224">
        <f t="shared" si="239"/>
        <v>5.9701492537313383</v>
      </c>
      <c r="AN385" s="224">
        <f t="shared" si="240"/>
        <v>6.3492063492063489</v>
      </c>
      <c r="AO385" s="224">
        <f t="shared" si="241"/>
        <v>7.2340425531914887</v>
      </c>
      <c r="AP385" s="224">
        <f t="shared" si="242"/>
        <v>6.8181818181818121</v>
      </c>
      <c r="AQ385" s="224">
        <f t="shared" si="244"/>
        <v>7.8431372549019773</v>
      </c>
      <c r="AR385" s="224">
        <f t="shared" si="243"/>
        <v>8.5106382978723527</v>
      </c>
      <c r="AS385" s="224">
        <f t="shared" si="229"/>
        <v>4.4444444444444287</v>
      </c>
      <c r="AT385" s="224">
        <f t="shared" si="230"/>
        <v>5.8823529411764719</v>
      </c>
      <c r="AU385" s="224">
        <f t="shared" si="231"/>
        <v>7.5949367088607556</v>
      </c>
      <c r="AV385" s="224">
        <f t="shared" si="246"/>
        <v>5.3333333333333455</v>
      </c>
      <c r="AW385" s="224">
        <f t="shared" si="247"/>
        <v>7.1428571428571397</v>
      </c>
      <c r="AX385" s="224">
        <f t="shared" si="248"/>
        <v>10.236220472440927</v>
      </c>
      <c r="AY385" s="224">
        <f t="shared" si="249"/>
        <v>10.434782608695659</v>
      </c>
      <c r="AZ385" s="224">
        <f t="shared" si="250"/>
        <v>9.5238095238095113</v>
      </c>
      <c r="BA385" s="224">
        <f t="shared" si="251"/>
        <v>3.7037037037037202</v>
      </c>
      <c r="BB385" s="224">
        <f t="shared" si="252"/>
        <v>1.2499999999999956</v>
      </c>
      <c r="BC385" s="224">
        <f t="shared" si="253"/>
        <v>-50</v>
      </c>
      <c r="BD385" s="224">
        <f t="shared" si="254"/>
        <v>0</v>
      </c>
      <c r="BE385" s="224">
        <f t="shared" si="255"/>
        <v>0</v>
      </c>
      <c r="BF385" s="224">
        <f t="shared" si="245"/>
        <v>0</v>
      </c>
      <c r="BG385" s="224">
        <f t="shared" si="232"/>
        <v>3.6577211781798411</v>
      </c>
      <c r="BH385" s="182">
        <f t="shared" si="227"/>
        <v>11.312304247689442</v>
      </c>
    </row>
    <row r="386" spans="1:60" ht="11.25" customHeight="1" x14ac:dyDescent="0.2">
      <c r="A386" s="706" t="s">
        <v>1953</v>
      </c>
      <c r="B386" s="191" t="s">
        <v>1010</v>
      </c>
      <c r="C386" s="215">
        <v>1.5903</v>
      </c>
      <c r="D386" s="216">
        <v>1.3712</v>
      </c>
      <c r="E386" s="216">
        <v>1.1621999999999999</v>
      </c>
      <c r="F386" s="216">
        <v>0.96930000000000005</v>
      </c>
      <c r="G386" s="216">
        <v>0.94259999999999999</v>
      </c>
      <c r="H386" s="216">
        <v>0.87119999999999997</v>
      </c>
      <c r="I386" s="216">
        <v>0.73219999999999996</v>
      </c>
      <c r="J386" s="217">
        <v>0.68759999999999999</v>
      </c>
      <c r="K386" s="217">
        <v>0.6341</v>
      </c>
      <c r="L386" s="217">
        <v>0.56789999999999996</v>
      </c>
      <c r="M386" s="217">
        <v>0.53</v>
      </c>
      <c r="N386" s="217">
        <v>0.2671</v>
      </c>
      <c r="O386" s="217">
        <v>0.23</v>
      </c>
      <c r="P386" s="217"/>
      <c r="Q386" s="217">
        <v>0.84</v>
      </c>
      <c r="R386" s="227">
        <v>0</v>
      </c>
      <c r="S386" s="226"/>
      <c r="T386" s="261">
        <v>0</v>
      </c>
      <c r="U386" s="261">
        <v>0</v>
      </c>
      <c r="V386" s="229">
        <v>0</v>
      </c>
      <c r="W386" s="229">
        <v>0</v>
      </c>
      <c r="X386" s="229">
        <v>0</v>
      </c>
      <c r="Y386" s="229">
        <v>0</v>
      </c>
      <c r="Z386" s="229">
        <v>0</v>
      </c>
      <c r="AA386" s="229">
        <v>0</v>
      </c>
      <c r="AB386" s="229">
        <v>0</v>
      </c>
      <c r="AC386" s="229">
        <v>0</v>
      </c>
      <c r="AD386" s="229">
        <v>0</v>
      </c>
      <c r="AE386" s="229">
        <v>0</v>
      </c>
      <c r="AF386" s="223">
        <f t="shared" si="228"/>
        <v>11.395699999999998</v>
      </c>
      <c r="AG386" s="224">
        <f t="shared" si="233"/>
        <v>15.978704784130704</v>
      </c>
      <c r="AH386" s="224">
        <f t="shared" si="234"/>
        <v>17.98313543279988</v>
      </c>
      <c r="AI386" s="224">
        <f t="shared" si="235"/>
        <v>19.90095945527699</v>
      </c>
      <c r="AJ386" s="224">
        <f t="shared" si="236"/>
        <v>2.8325907065563483</v>
      </c>
      <c r="AK386" s="224">
        <f t="shared" si="237"/>
        <v>8.1955922865013733</v>
      </c>
      <c r="AL386" s="224">
        <f t="shared" si="238"/>
        <v>18.983884184649003</v>
      </c>
      <c r="AM386" s="224">
        <f t="shared" si="239"/>
        <v>6.4863292611983647</v>
      </c>
      <c r="AN386" s="224">
        <f t="shared" si="240"/>
        <v>8.43715502286706</v>
      </c>
      <c r="AO386" s="224">
        <f t="shared" si="241"/>
        <v>11.656981863004056</v>
      </c>
      <c r="AP386" s="224">
        <f t="shared" si="242"/>
        <v>7.1509433962263946</v>
      </c>
      <c r="AQ386" s="224">
        <f t="shared" si="244"/>
        <v>98.427555222763004</v>
      </c>
      <c r="AR386" s="224">
        <f t="shared" si="243"/>
        <v>16.130434782608695</v>
      </c>
      <c r="AS386" s="224">
        <f t="shared" si="229"/>
        <v>-72.61904761904762</v>
      </c>
      <c r="AT386" s="224" t="str">
        <f t="shared" si="230"/>
        <v>n/a</v>
      </c>
      <c r="AU386" s="224" t="str">
        <f t="shared" si="231"/>
        <v>n/a</v>
      </c>
      <c r="AV386" s="224" t="str">
        <f t="shared" si="246"/>
        <v>n/a</v>
      </c>
      <c r="AW386" s="224" t="str">
        <f t="shared" si="247"/>
        <v>n/a</v>
      </c>
      <c r="AX386" s="224" t="str">
        <f t="shared" si="248"/>
        <v>n/a</v>
      </c>
      <c r="AY386" s="224" t="str">
        <f t="shared" si="249"/>
        <v>n/a</v>
      </c>
      <c r="AZ386" s="224" t="str">
        <f t="shared" si="250"/>
        <v>n/a</v>
      </c>
      <c r="BA386" s="224" t="str">
        <f t="shared" si="251"/>
        <v>n/a</v>
      </c>
      <c r="BB386" s="224" t="str">
        <f t="shared" si="252"/>
        <v>n/a</v>
      </c>
      <c r="BC386" s="224" t="str">
        <f t="shared" si="253"/>
        <v>n/a</v>
      </c>
      <c r="BD386" s="224" t="str">
        <f t="shared" si="254"/>
        <v>n/a</v>
      </c>
      <c r="BE386" s="224" t="str">
        <f t="shared" si="255"/>
        <v>n/a</v>
      </c>
      <c r="BF386" s="224" t="str">
        <f t="shared" si="245"/>
        <v>n/a</v>
      </c>
      <c r="BG386" s="224">
        <f t="shared" si="232"/>
        <v>12.272709136887247</v>
      </c>
      <c r="BH386" s="182">
        <f t="shared" ref="BH386:BH449" si="256">STDEV(AG386:BF386)</f>
        <v>35.32499982496261</v>
      </c>
    </row>
    <row r="387" spans="1:60" ht="11.25" customHeight="1" x14ac:dyDescent="0.2">
      <c r="A387" s="97" t="s">
        <v>1954</v>
      </c>
      <c r="B387" s="191" t="s">
        <v>370</v>
      </c>
      <c r="C387" s="215">
        <v>4.7</v>
      </c>
      <c r="D387" s="216">
        <v>4.5</v>
      </c>
      <c r="E387" s="216">
        <v>4.3</v>
      </c>
      <c r="F387" s="216">
        <v>3.7</v>
      </c>
      <c r="G387" s="216">
        <v>2.8</v>
      </c>
      <c r="H387" s="216">
        <v>2.25</v>
      </c>
      <c r="I387" s="216">
        <v>2.06</v>
      </c>
      <c r="J387" s="217">
        <v>1.78</v>
      </c>
      <c r="K387" s="223">
        <v>1.52</v>
      </c>
      <c r="L387" s="216">
        <v>1.26</v>
      </c>
      <c r="M387" s="216">
        <v>1.02</v>
      </c>
      <c r="N387" s="216">
        <v>0.82</v>
      </c>
      <c r="O387" s="216">
        <v>0.68</v>
      </c>
      <c r="P387" s="226"/>
      <c r="Q387" s="216">
        <v>0.6</v>
      </c>
      <c r="R387" s="232">
        <v>0.5</v>
      </c>
      <c r="S387" s="226"/>
      <c r="T387" s="260">
        <v>0.4</v>
      </c>
      <c r="U387" s="260">
        <v>0.35</v>
      </c>
      <c r="V387" s="202">
        <v>0.33</v>
      </c>
      <c r="W387" s="202">
        <v>0.26</v>
      </c>
      <c r="X387" s="202">
        <v>0.16</v>
      </c>
      <c r="Y387" s="202">
        <v>0.1</v>
      </c>
      <c r="Z387" s="202">
        <v>7.0000000000000007E-2</v>
      </c>
      <c r="AA387" s="202">
        <v>5.2499999999999998E-2</v>
      </c>
      <c r="AB387" s="202">
        <v>0.04</v>
      </c>
      <c r="AC387" s="202">
        <v>3.7499999999999999E-2</v>
      </c>
      <c r="AD387" s="202">
        <v>3.5000000000000003E-2</v>
      </c>
      <c r="AE387" s="202">
        <v>0.03</v>
      </c>
      <c r="AF387" s="223">
        <f t="shared" si="228"/>
        <v>34.354999999999997</v>
      </c>
      <c r="AG387" s="224">
        <f t="shared" si="233"/>
        <v>4.4444444444444509</v>
      </c>
      <c r="AH387" s="224">
        <f t="shared" si="234"/>
        <v>4.6511627906976827</v>
      </c>
      <c r="AI387" s="224">
        <f t="shared" si="235"/>
        <v>16.216216216216207</v>
      </c>
      <c r="AJ387" s="224">
        <f t="shared" si="236"/>
        <v>32.14285714285716</v>
      </c>
      <c r="AK387" s="224">
        <f t="shared" si="237"/>
        <v>24.444444444444446</v>
      </c>
      <c r="AL387" s="224">
        <f t="shared" si="238"/>
        <v>9.2233009708737832</v>
      </c>
      <c r="AM387" s="224">
        <f t="shared" si="239"/>
        <v>15.730337078651679</v>
      </c>
      <c r="AN387" s="224">
        <f t="shared" si="240"/>
        <v>17.105263157894733</v>
      </c>
      <c r="AO387" s="224">
        <f t="shared" si="241"/>
        <v>20.634920634920629</v>
      </c>
      <c r="AP387" s="224">
        <f t="shared" si="242"/>
        <v>23.529411764705888</v>
      </c>
      <c r="AQ387" s="224">
        <f t="shared" si="244"/>
        <v>24.390243902439025</v>
      </c>
      <c r="AR387" s="224">
        <f t="shared" si="243"/>
        <v>20.588235294117641</v>
      </c>
      <c r="AS387" s="224">
        <f t="shared" si="229"/>
        <v>13.333333333333353</v>
      </c>
      <c r="AT387" s="224">
        <f t="shared" si="230"/>
        <v>19.999999999999996</v>
      </c>
      <c r="AU387" s="224">
        <f t="shared" si="231"/>
        <v>25</v>
      </c>
      <c r="AV387" s="224">
        <f t="shared" si="246"/>
        <v>14.285714285714302</v>
      </c>
      <c r="AW387" s="224">
        <f t="shared" si="247"/>
        <v>6.0606060606060552</v>
      </c>
      <c r="AX387" s="224">
        <f t="shared" si="248"/>
        <v>26.923076923076916</v>
      </c>
      <c r="AY387" s="224">
        <f t="shared" si="249"/>
        <v>62.5</v>
      </c>
      <c r="AZ387" s="224">
        <f t="shared" si="250"/>
        <v>59.999999999999986</v>
      </c>
      <c r="BA387" s="224">
        <f t="shared" si="251"/>
        <v>42.857142857142861</v>
      </c>
      <c r="BB387" s="224">
        <f t="shared" si="252"/>
        <v>33.33333333333335</v>
      </c>
      <c r="BC387" s="224">
        <f t="shared" si="253"/>
        <v>31.25</v>
      </c>
      <c r="BD387" s="224">
        <f t="shared" si="254"/>
        <v>6.6666666666666652</v>
      </c>
      <c r="BE387" s="224">
        <f t="shared" si="255"/>
        <v>7.1428571428571397</v>
      </c>
      <c r="BF387" s="224">
        <f t="shared" si="245"/>
        <v>16.666666666666675</v>
      </c>
      <c r="BG387" s="224">
        <f t="shared" si="232"/>
        <v>22.27385519660233</v>
      </c>
      <c r="BH387" s="182">
        <f t="shared" si="256"/>
        <v>15.008590493168256</v>
      </c>
    </row>
    <row r="388" spans="1:60" ht="11.25" customHeight="1" x14ac:dyDescent="0.2">
      <c r="A388" s="265" t="s">
        <v>1548</v>
      </c>
      <c r="B388" s="191" t="s">
        <v>1549</v>
      </c>
      <c r="C388" s="215">
        <v>1.1200000000000001</v>
      </c>
      <c r="D388" s="216">
        <v>1.04</v>
      </c>
      <c r="E388" s="216">
        <v>0.96</v>
      </c>
      <c r="F388" s="216">
        <v>0.88</v>
      </c>
      <c r="G388" s="216">
        <v>0.68</v>
      </c>
      <c r="H388" s="216">
        <v>0.57999999999999996</v>
      </c>
      <c r="I388" s="216">
        <v>0.54</v>
      </c>
      <c r="J388" s="217">
        <v>0.52</v>
      </c>
      <c r="K388" s="228">
        <v>0</v>
      </c>
      <c r="L388" s="231">
        <v>0</v>
      </c>
      <c r="M388" s="231">
        <v>0</v>
      </c>
      <c r="N388" s="231">
        <v>0</v>
      </c>
      <c r="O388" s="231">
        <v>0</v>
      </c>
      <c r="P388" s="254"/>
      <c r="Q388" s="231">
        <v>0</v>
      </c>
      <c r="R388" s="227">
        <v>0</v>
      </c>
      <c r="S388" s="254"/>
      <c r="T388" s="266">
        <v>0</v>
      </c>
      <c r="U388" s="266">
        <v>0</v>
      </c>
      <c r="V388" s="229">
        <v>0.3</v>
      </c>
      <c r="W388" s="229">
        <v>0.6</v>
      </c>
      <c r="X388" s="202">
        <v>0.6</v>
      </c>
      <c r="Y388" s="202">
        <v>0.47499999999999998</v>
      </c>
      <c r="Z388" s="202">
        <v>0.3</v>
      </c>
      <c r="AA388" s="229">
        <v>0</v>
      </c>
      <c r="AB388" s="229">
        <v>0</v>
      </c>
      <c r="AC388" s="229">
        <v>0</v>
      </c>
      <c r="AD388" s="229">
        <v>0.56000000000000005</v>
      </c>
      <c r="AE388" s="202">
        <v>0.56000000000000005</v>
      </c>
      <c r="AF388" s="223">
        <f t="shared" si="228"/>
        <v>9.7150000000000016</v>
      </c>
      <c r="AG388" s="224">
        <f t="shared" si="233"/>
        <v>7.6923076923077094</v>
      </c>
      <c r="AH388" s="224">
        <f t="shared" si="234"/>
        <v>8.3333333333333481</v>
      </c>
      <c r="AI388" s="224">
        <f t="shared" si="235"/>
        <v>9.0909090909090828</v>
      </c>
      <c r="AJ388" s="224">
        <f t="shared" si="236"/>
        <v>29.411764705882337</v>
      </c>
      <c r="AK388" s="224">
        <f t="shared" si="237"/>
        <v>17.24137931034484</v>
      </c>
      <c r="AL388" s="224">
        <f t="shared" si="238"/>
        <v>7.4074074074073959</v>
      </c>
      <c r="AM388" s="224">
        <f t="shared" si="239"/>
        <v>3.8461538461538547</v>
      </c>
      <c r="AN388" s="224" t="str">
        <f t="shared" si="240"/>
        <v>n/a</v>
      </c>
      <c r="AO388" s="224" t="str">
        <f t="shared" si="241"/>
        <v>n/a</v>
      </c>
      <c r="AP388" s="224" t="str">
        <f t="shared" si="242"/>
        <v>n/a</v>
      </c>
      <c r="AQ388" s="224" t="str">
        <f t="shared" si="244"/>
        <v>n/a</v>
      </c>
      <c r="AR388" s="224" t="str">
        <f t="shared" si="243"/>
        <v>n/a</v>
      </c>
      <c r="AS388" s="224" t="str">
        <f t="shared" si="229"/>
        <v>n/a</v>
      </c>
      <c r="AT388" s="224" t="str">
        <f t="shared" si="230"/>
        <v>n/a</v>
      </c>
      <c r="AU388" s="224" t="str">
        <f t="shared" si="231"/>
        <v>n/a</v>
      </c>
      <c r="AV388" s="224" t="str">
        <f t="shared" si="246"/>
        <v>n/a</v>
      </c>
      <c r="AW388" s="224">
        <f t="shared" si="247"/>
        <v>-100</v>
      </c>
      <c r="AX388" s="224">
        <f t="shared" si="248"/>
        <v>-50</v>
      </c>
      <c r="AY388" s="224">
        <f t="shared" si="249"/>
        <v>0</v>
      </c>
      <c r="AZ388" s="224">
        <f t="shared" si="250"/>
        <v>26.315789473684205</v>
      </c>
      <c r="BA388" s="224">
        <f t="shared" si="251"/>
        <v>58.333333333333329</v>
      </c>
      <c r="BB388" s="224" t="str">
        <f t="shared" si="252"/>
        <v>n/a</v>
      </c>
      <c r="BC388" s="224" t="str">
        <f t="shared" si="253"/>
        <v>n/a</v>
      </c>
      <c r="BD388" s="224" t="str">
        <f t="shared" si="254"/>
        <v>n/a</v>
      </c>
      <c r="BE388" s="224">
        <f t="shared" si="255"/>
        <v>-100</v>
      </c>
      <c r="BF388" s="224">
        <f t="shared" si="245"/>
        <v>0</v>
      </c>
      <c r="BG388" s="224">
        <f t="shared" si="232"/>
        <v>-5.880544414760279</v>
      </c>
      <c r="BH388" s="182">
        <f t="shared" si="256"/>
        <v>46.038786018318895</v>
      </c>
    </row>
    <row r="389" spans="1:60" ht="11.25" customHeight="1" x14ac:dyDescent="0.2">
      <c r="A389" s="114" t="s">
        <v>1955</v>
      </c>
      <c r="B389" s="191" t="s">
        <v>1015</v>
      </c>
      <c r="C389" s="215">
        <v>0.95</v>
      </c>
      <c r="D389" s="216">
        <v>0.83</v>
      </c>
      <c r="E389" s="216">
        <v>0.71750000000000003</v>
      </c>
      <c r="F389" s="216">
        <v>0.62250000000000005</v>
      </c>
      <c r="G389" s="216">
        <v>0.54</v>
      </c>
      <c r="H389" s="216">
        <v>0.47499999999999998</v>
      </c>
      <c r="I389" s="216">
        <v>0.45</v>
      </c>
      <c r="J389" s="217">
        <v>0.32</v>
      </c>
      <c r="K389" s="217">
        <v>0.18</v>
      </c>
      <c r="L389" s="216">
        <v>0.12</v>
      </c>
      <c r="M389" s="216">
        <v>9.6000000000000002E-2</v>
      </c>
      <c r="N389" s="216">
        <v>3.5999999999999997E-2</v>
      </c>
      <c r="O389" s="216">
        <v>0</v>
      </c>
      <c r="P389" s="226"/>
      <c r="Q389" s="231">
        <v>0</v>
      </c>
      <c r="R389" s="227">
        <v>0</v>
      </c>
      <c r="S389" s="226"/>
      <c r="T389" s="266">
        <v>0</v>
      </c>
      <c r="U389" s="266">
        <v>0</v>
      </c>
      <c r="V389" s="238">
        <v>0</v>
      </c>
      <c r="W389" s="229">
        <v>0</v>
      </c>
      <c r="X389" s="229">
        <v>0</v>
      </c>
      <c r="Y389" s="229">
        <v>0</v>
      </c>
      <c r="Z389" s="229">
        <v>0</v>
      </c>
      <c r="AA389" s="229">
        <v>0</v>
      </c>
      <c r="AB389" s="229">
        <v>0</v>
      </c>
      <c r="AC389" s="229">
        <v>0</v>
      </c>
      <c r="AD389" s="229">
        <v>0</v>
      </c>
      <c r="AE389" s="229">
        <v>0</v>
      </c>
      <c r="AF389" s="223">
        <f t="shared" si="228"/>
        <v>5.3369999999999997</v>
      </c>
      <c r="AG389" s="224">
        <f t="shared" si="233"/>
        <v>14.457831325301207</v>
      </c>
      <c r="AH389" s="224">
        <f t="shared" si="234"/>
        <v>15.679442508710784</v>
      </c>
      <c r="AI389" s="224">
        <f t="shared" si="235"/>
        <v>15.261044176706818</v>
      </c>
      <c r="AJ389" s="224">
        <f t="shared" si="236"/>
        <v>15.277777777777789</v>
      </c>
      <c r="AK389" s="224">
        <f t="shared" si="237"/>
        <v>13.684210526315809</v>
      </c>
      <c r="AL389" s="224">
        <f t="shared" si="238"/>
        <v>5.555555555555558</v>
      </c>
      <c r="AM389" s="224">
        <f t="shared" si="239"/>
        <v>40.625</v>
      </c>
      <c r="AN389" s="224">
        <f t="shared" si="240"/>
        <v>77.777777777777786</v>
      </c>
      <c r="AO389" s="224">
        <f t="shared" si="241"/>
        <v>50</v>
      </c>
      <c r="AP389" s="224">
        <f t="shared" si="242"/>
        <v>25</v>
      </c>
      <c r="AQ389" s="224">
        <f t="shared" si="244"/>
        <v>166.66666666666669</v>
      </c>
      <c r="AR389" s="224" t="str">
        <f t="shared" si="243"/>
        <v>n/a</v>
      </c>
      <c r="AS389" s="224" t="str">
        <f t="shared" si="229"/>
        <v>n/a</v>
      </c>
      <c r="AT389" s="224" t="str">
        <f t="shared" si="230"/>
        <v>n/a</v>
      </c>
      <c r="AU389" s="224" t="str">
        <f t="shared" si="231"/>
        <v>n/a</v>
      </c>
      <c r="AV389" s="224" t="str">
        <f t="shared" si="246"/>
        <v>n/a</v>
      </c>
      <c r="AW389" s="224" t="str">
        <f t="shared" si="247"/>
        <v>n/a</v>
      </c>
      <c r="AX389" s="224" t="str">
        <f t="shared" si="248"/>
        <v>n/a</v>
      </c>
      <c r="AY389" s="224" t="str">
        <f t="shared" si="249"/>
        <v>n/a</v>
      </c>
      <c r="AZ389" s="224" t="str">
        <f t="shared" si="250"/>
        <v>n/a</v>
      </c>
      <c r="BA389" s="224" t="str">
        <f t="shared" si="251"/>
        <v>n/a</v>
      </c>
      <c r="BB389" s="224" t="str">
        <f t="shared" si="252"/>
        <v>n/a</v>
      </c>
      <c r="BC389" s="224" t="str">
        <f t="shared" si="253"/>
        <v>n/a</v>
      </c>
      <c r="BD389" s="224" t="str">
        <f t="shared" si="254"/>
        <v>n/a</v>
      </c>
      <c r="BE389" s="224" t="str">
        <f t="shared" si="255"/>
        <v>n/a</v>
      </c>
      <c r="BF389" s="224" t="str">
        <f t="shared" si="245"/>
        <v>n/a</v>
      </c>
      <c r="BG389" s="224">
        <f t="shared" si="232"/>
        <v>39.998664210437489</v>
      </c>
      <c r="BH389" s="182">
        <f t="shared" si="256"/>
        <v>47.056383388950842</v>
      </c>
    </row>
    <row r="390" spans="1:60" ht="11.25" customHeight="1" x14ac:dyDescent="0.2">
      <c r="A390" s="114" t="s">
        <v>1956</v>
      </c>
      <c r="B390" s="191" t="s">
        <v>1017</v>
      </c>
      <c r="C390" s="215">
        <v>1.56</v>
      </c>
      <c r="D390" s="216">
        <v>1.38</v>
      </c>
      <c r="E390" s="216">
        <v>1.26</v>
      </c>
      <c r="F390" s="216">
        <v>1.1000000000000001</v>
      </c>
      <c r="G390" s="216">
        <v>0.92</v>
      </c>
      <c r="H390" s="216">
        <v>0.79</v>
      </c>
      <c r="I390" s="216">
        <v>0.7</v>
      </c>
      <c r="J390" s="217">
        <v>0.63</v>
      </c>
      <c r="K390" s="223">
        <v>0.38</v>
      </c>
      <c r="L390" s="216">
        <v>0.34</v>
      </c>
      <c r="M390" s="216">
        <v>0.3</v>
      </c>
      <c r="N390" s="216">
        <v>0.26</v>
      </c>
      <c r="O390" s="216">
        <v>0.25</v>
      </c>
      <c r="P390" s="226" t="s">
        <v>1740</v>
      </c>
      <c r="Q390" s="216">
        <v>0.23</v>
      </c>
      <c r="R390" s="232">
        <v>0.21</v>
      </c>
      <c r="S390" s="226"/>
      <c r="T390" s="260">
        <v>0.19</v>
      </c>
      <c r="U390" s="260">
        <v>0.17</v>
      </c>
      <c r="V390" s="202">
        <v>0.155</v>
      </c>
      <c r="W390" s="202">
        <v>0.13500000000000001</v>
      </c>
      <c r="X390" s="202">
        <v>0.11</v>
      </c>
      <c r="Y390" s="202">
        <v>0.05</v>
      </c>
      <c r="Z390" s="229">
        <v>0</v>
      </c>
      <c r="AA390" s="229">
        <v>0</v>
      </c>
      <c r="AB390" s="229">
        <v>0</v>
      </c>
      <c r="AC390" s="229">
        <v>0</v>
      </c>
      <c r="AD390" s="229">
        <v>0</v>
      </c>
      <c r="AE390" s="229">
        <v>0</v>
      </c>
      <c r="AF390" s="223">
        <f t="shared" si="228"/>
        <v>11.120000000000003</v>
      </c>
      <c r="AG390" s="224">
        <f t="shared" si="233"/>
        <v>13.043478260869579</v>
      </c>
      <c r="AH390" s="224">
        <f t="shared" si="234"/>
        <v>9.5238095238095113</v>
      </c>
      <c r="AI390" s="224">
        <f t="shared" si="235"/>
        <v>14.545454545454529</v>
      </c>
      <c r="AJ390" s="224">
        <f t="shared" si="236"/>
        <v>19.565217391304344</v>
      </c>
      <c r="AK390" s="224">
        <f t="shared" si="237"/>
        <v>16.455696202531644</v>
      </c>
      <c r="AL390" s="224">
        <f t="shared" si="238"/>
        <v>12.857142857142879</v>
      </c>
      <c r="AM390" s="224">
        <f t="shared" si="239"/>
        <v>11.111111111111093</v>
      </c>
      <c r="AN390" s="224">
        <f t="shared" si="240"/>
        <v>65.789473684210535</v>
      </c>
      <c r="AO390" s="224">
        <f t="shared" si="241"/>
        <v>11.764705882352944</v>
      </c>
      <c r="AP390" s="224">
        <f t="shared" si="242"/>
        <v>13.333333333333353</v>
      </c>
      <c r="AQ390" s="224">
        <f t="shared" si="244"/>
        <v>15.384615384615374</v>
      </c>
      <c r="AR390" s="224">
        <f t="shared" si="243"/>
        <v>4.0000000000000036</v>
      </c>
      <c r="AS390" s="224">
        <f t="shared" si="229"/>
        <v>8.6956521739130377</v>
      </c>
      <c r="AT390" s="224">
        <f t="shared" si="230"/>
        <v>9.5238095238095344</v>
      </c>
      <c r="AU390" s="224">
        <f t="shared" si="231"/>
        <v>10.526315789473673</v>
      </c>
      <c r="AV390" s="224">
        <f t="shared" si="246"/>
        <v>11.764705882352944</v>
      </c>
      <c r="AW390" s="224">
        <f t="shared" si="247"/>
        <v>9.6774193548387224</v>
      </c>
      <c r="AX390" s="224">
        <f t="shared" si="248"/>
        <v>14.814814814814813</v>
      </c>
      <c r="AY390" s="224">
        <f t="shared" si="249"/>
        <v>22.72727272727273</v>
      </c>
      <c r="AZ390" s="224">
        <f t="shared" si="250"/>
        <v>119.99999999999997</v>
      </c>
      <c r="BA390" s="224" t="str">
        <f t="shared" si="251"/>
        <v>n/a</v>
      </c>
      <c r="BB390" s="224" t="str">
        <f t="shared" si="252"/>
        <v>n/a</v>
      </c>
      <c r="BC390" s="224" t="str">
        <f t="shared" si="253"/>
        <v>n/a</v>
      </c>
      <c r="BD390" s="224" t="str">
        <f t="shared" si="254"/>
        <v>n/a</v>
      </c>
      <c r="BE390" s="224" t="str">
        <f t="shared" si="255"/>
        <v>n/a</v>
      </c>
      <c r="BF390" s="224" t="str">
        <f t="shared" si="245"/>
        <v>n/a</v>
      </c>
      <c r="BG390" s="224">
        <f t="shared" si="232"/>
        <v>20.755201422160564</v>
      </c>
      <c r="BH390" s="182">
        <f t="shared" si="256"/>
        <v>26.498763380975653</v>
      </c>
    </row>
    <row r="391" spans="1:60" ht="11.25" customHeight="1" x14ac:dyDescent="0.2">
      <c r="A391" s="278" t="s">
        <v>1551</v>
      </c>
      <c r="B391" s="186" t="s">
        <v>1552</v>
      </c>
      <c r="C391" s="215">
        <v>1.48</v>
      </c>
      <c r="D391" s="216">
        <v>1.44</v>
      </c>
      <c r="E391" s="216">
        <v>1.1200000000000001</v>
      </c>
      <c r="F391" s="216">
        <v>0.98</v>
      </c>
      <c r="G391" s="216">
        <v>0.94</v>
      </c>
      <c r="H391" s="216">
        <v>0.92</v>
      </c>
      <c r="I391" s="216">
        <v>0.8</v>
      </c>
      <c r="J391" s="217">
        <v>0.76519999999999999</v>
      </c>
      <c r="K391" s="230">
        <v>0.75</v>
      </c>
      <c r="L391" s="255">
        <v>0</v>
      </c>
      <c r="M391" s="255">
        <v>0</v>
      </c>
      <c r="N391" s="255">
        <v>0</v>
      </c>
      <c r="O391" s="255">
        <v>0</v>
      </c>
      <c r="P391" s="269"/>
      <c r="Q391" s="255">
        <v>0</v>
      </c>
      <c r="R391" s="220">
        <v>0</v>
      </c>
      <c r="S391" s="253"/>
      <c r="T391" s="287">
        <v>0</v>
      </c>
      <c r="U391" s="287">
        <v>0</v>
      </c>
      <c r="V391" s="222">
        <v>0</v>
      </c>
      <c r="W391" s="222">
        <v>0</v>
      </c>
      <c r="X391" s="222">
        <v>0</v>
      </c>
      <c r="Y391" s="222">
        <v>0</v>
      </c>
      <c r="Z391" s="222">
        <v>0</v>
      </c>
      <c r="AA391" s="222">
        <v>0</v>
      </c>
      <c r="AB391" s="222">
        <v>0</v>
      </c>
      <c r="AC391" s="222">
        <v>0</v>
      </c>
      <c r="AD391" s="222">
        <v>0</v>
      </c>
      <c r="AE391" s="222">
        <v>0</v>
      </c>
      <c r="AF391" s="223">
        <f t="shared" ref="AF391:AF454" si="257">SUM(C391:AE391)</f>
        <v>9.195199999999998</v>
      </c>
      <c r="AG391" s="224">
        <f t="shared" si="233"/>
        <v>2.7777777777777901</v>
      </c>
      <c r="AH391" s="224">
        <f t="shared" si="234"/>
        <v>28.571428571428559</v>
      </c>
      <c r="AI391" s="224">
        <f t="shared" si="235"/>
        <v>14.285714285714302</v>
      </c>
      <c r="AJ391" s="224">
        <f t="shared" si="236"/>
        <v>4.2553191489361764</v>
      </c>
      <c r="AK391" s="224">
        <f t="shared" si="237"/>
        <v>2.1739130434782483</v>
      </c>
      <c r="AL391" s="224">
        <f t="shared" si="238"/>
        <v>14.999999999999991</v>
      </c>
      <c r="AM391" s="224">
        <f t="shared" si="239"/>
        <v>4.5478306325143825</v>
      </c>
      <c r="AN391" s="224">
        <f t="shared" si="240"/>
        <v>2.0266666666666655</v>
      </c>
      <c r="AO391" s="224" t="str">
        <f t="shared" si="241"/>
        <v>n/a</v>
      </c>
      <c r="AP391" s="224" t="str">
        <f t="shared" si="242"/>
        <v>n/a</v>
      </c>
      <c r="AQ391" s="224" t="str">
        <f t="shared" si="244"/>
        <v>n/a</v>
      </c>
      <c r="AR391" s="224" t="str">
        <f t="shared" si="243"/>
        <v>n/a</v>
      </c>
      <c r="AS391" s="224" t="str">
        <f t="shared" si="229"/>
        <v>n/a</v>
      </c>
      <c r="AT391" s="224" t="str">
        <f t="shared" si="230"/>
        <v>n/a</v>
      </c>
      <c r="AU391" s="224" t="str">
        <f t="shared" si="231"/>
        <v>n/a</v>
      </c>
      <c r="AV391" s="224" t="str">
        <f t="shared" si="246"/>
        <v>n/a</v>
      </c>
      <c r="AW391" s="224" t="str">
        <f t="shared" si="247"/>
        <v>n/a</v>
      </c>
      <c r="AX391" s="224" t="str">
        <f t="shared" si="248"/>
        <v>n/a</v>
      </c>
      <c r="AY391" s="224" t="str">
        <f t="shared" si="249"/>
        <v>n/a</v>
      </c>
      <c r="AZ391" s="224" t="str">
        <f t="shared" si="250"/>
        <v>n/a</v>
      </c>
      <c r="BA391" s="224" t="str">
        <f t="shared" si="251"/>
        <v>n/a</v>
      </c>
      <c r="BB391" s="224" t="str">
        <f t="shared" si="252"/>
        <v>n/a</v>
      </c>
      <c r="BC391" s="224" t="str">
        <f t="shared" si="253"/>
        <v>n/a</v>
      </c>
      <c r="BD391" s="224" t="str">
        <f t="shared" si="254"/>
        <v>n/a</v>
      </c>
      <c r="BE391" s="224" t="str">
        <f t="shared" si="255"/>
        <v>n/a</v>
      </c>
      <c r="BF391" s="224" t="str">
        <f t="shared" si="245"/>
        <v>n/a</v>
      </c>
      <c r="BG391" s="224">
        <f t="shared" ref="BG391:BG454" si="258">AVERAGE(AG391:BF391)</f>
        <v>9.2048312658145139</v>
      </c>
      <c r="BH391" s="182">
        <f t="shared" si="256"/>
        <v>9.4333499867742194</v>
      </c>
    </row>
    <row r="392" spans="1:60" ht="11.25" customHeight="1" x14ac:dyDescent="0.2">
      <c r="A392" s="265" t="s">
        <v>1554</v>
      </c>
      <c r="B392" s="191" t="s">
        <v>1555</v>
      </c>
      <c r="C392" s="215">
        <v>2.7</v>
      </c>
      <c r="D392" s="216">
        <v>2.6</v>
      </c>
      <c r="E392" s="216">
        <v>2.5</v>
      </c>
      <c r="F392" s="216">
        <v>2.4</v>
      </c>
      <c r="G392" s="216">
        <v>2.15</v>
      </c>
      <c r="H392" s="216">
        <v>2.1</v>
      </c>
      <c r="I392" s="231">
        <v>2.4249999999999998</v>
      </c>
      <c r="J392" s="216">
        <v>3.55</v>
      </c>
      <c r="K392" s="216">
        <v>3.5</v>
      </c>
      <c r="L392" s="216">
        <v>3.4249999999999998</v>
      </c>
      <c r="M392" s="216">
        <v>3.4</v>
      </c>
      <c r="N392" s="216">
        <v>3.35</v>
      </c>
      <c r="O392" s="216">
        <v>3</v>
      </c>
      <c r="P392" s="191"/>
      <c r="Q392" s="216">
        <v>2.625</v>
      </c>
      <c r="R392" s="232">
        <v>2.2999999999999998</v>
      </c>
      <c r="S392" s="191"/>
      <c r="T392" s="266">
        <v>2</v>
      </c>
      <c r="U392" s="266">
        <v>3.6</v>
      </c>
      <c r="V392" s="238">
        <v>6.8250000000000002</v>
      </c>
      <c r="W392" s="181">
        <v>7.45</v>
      </c>
      <c r="X392" s="181">
        <v>7.3</v>
      </c>
      <c r="Y392" s="181">
        <v>7.2</v>
      </c>
      <c r="Z392" s="181">
        <v>7</v>
      </c>
      <c r="AA392" s="181">
        <v>6.7</v>
      </c>
      <c r="AB392" s="181">
        <v>6.6</v>
      </c>
      <c r="AC392" s="181">
        <v>6.35</v>
      </c>
      <c r="AD392" s="181">
        <v>6.1</v>
      </c>
      <c r="AE392" s="181">
        <v>6</v>
      </c>
      <c r="AF392" s="223">
        <f t="shared" si="257"/>
        <v>115.14999999999999</v>
      </c>
      <c r="AG392" s="224">
        <f t="shared" si="233"/>
        <v>3.8461538461538547</v>
      </c>
      <c r="AH392" s="224">
        <f t="shared" si="234"/>
        <v>4.0000000000000036</v>
      </c>
      <c r="AI392" s="224">
        <f t="shared" si="235"/>
        <v>4.1666666666666741</v>
      </c>
      <c r="AJ392" s="224">
        <f t="shared" si="236"/>
        <v>11.627906976744185</v>
      </c>
      <c r="AK392" s="224">
        <f t="shared" si="237"/>
        <v>2.3809523809523725</v>
      </c>
      <c r="AL392" s="224">
        <f t="shared" si="238"/>
        <v>-13.402061855670089</v>
      </c>
      <c r="AM392" s="224">
        <f t="shared" si="239"/>
        <v>-31.690140845070424</v>
      </c>
      <c r="AN392" s="224">
        <f t="shared" si="240"/>
        <v>1.4285714285714235</v>
      </c>
      <c r="AO392" s="224">
        <f t="shared" si="241"/>
        <v>2.1897810218978186</v>
      </c>
      <c r="AP392" s="224">
        <f t="shared" si="242"/>
        <v>0.73529411764705621</v>
      </c>
      <c r="AQ392" s="224">
        <f t="shared" si="244"/>
        <v>1.4925373134328401</v>
      </c>
      <c r="AR392" s="224">
        <f t="shared" si="243"/>
        <v>11.66666666666667</v>
      </c>
      <c r="AS392" s="224">
        <f>IF(ISERROR((O392/R392-1)*100),"n/a",(O392/R392-1)*100)</f>
        <v>30.434782608695656</v>
      </c>
      <c r="AT392" s="224">
        <f>IF(ISERROR((R392/T392-1)*100),"n/a",(R392/T392-1)*100)</f>
        <v>14.999999999999991</v>
      </c>
      <c r="AU392" s="224">
        <f>IF(ISERROR((T392/V392-1)*100),"n/a",(T392/V392-1)*100)</f>
        <v>-70.695970695970686</v>
      </c>
      <c r="AV392" s="224">
        <f t="shared" ref="AV392:BD392" si="259">IF(ISERROR((V392/W392-1)*100),"n/a",(V392/W392-1)*100)</f>
        <v>-8.3892617449664471</v>
      </c>
      <c r="AW392" s="224">
        <f t="shared" si="259"/>
        <v>2.0547945205479534</v>
      </c>
      <c r="AX392" s="224">
        <f t="shared" si="259"/>
        <v>1.388888888888884</v>
      </c>
      <c r="AY392" s="224">
        <f t="shared" si="259"/>
        <v>2.8571428571428692</v>
      </c>
      <c r="AZ392" s="224">
        <f t="shared" si="259"/>
        <v>4.4776119402984982</v>
      </c>
      <c r="BA392" s="224">
        <f t="shared" si="259"/>
        <v>1.5151515151515138</v>
      </c>
      <c r="BB392" s="224">
        <f t="shared" si="259"/>
        <v>3.937007874015741</v>
      </c>
      <c r="BC392" s="224">
        <f t="shared" si="259"/>
        <v>4.0983606557376984</v>
      </c>
      <c r="BD392" s="224">
        <f t="shared" si="259"/>
        <v>1.6666666666666607</v>
      </c>
      <c r="BE392" s="224" t="str">
        <f>IF(ISERROR((AE392/#REF!-1)*100),"n/a",(AE392/#REF!-1)*100)</f>
        <v>n/a</v>
      </c>
      <c r="BF392" s="224" t="str">
        <f>IF(ISERROR((#REF!/#REF!-1)*100),"n/a",(#REF!/#REF!-1)*100)</f>
        <v>n/a</v>
      </c>
      <c r="BG392" s="224">
        <f t="shared" si="258"/>
        <v>-0.55052071649163692</v>
      </c>
      <c r="BH392" s="182">
        <f t="shared" si="256"/>
        <v>18.418637290527812</v>
      </c>
    </row>
    <row r="393" spans="1:60" ht="11.25" customHeight="1" x14ac:dyDescent="0.2">
      <c r="A393" s="265" t="s">
        <v>5569</v>
      </c>
      <c r="B393" s="191" t="s">
        <v>3025</v>
      </c>
      <c r="C393" s="215">
        <v>0.90199999999999991</v>
      </c>
      <c r="D393" s="216">
        <v>0.82000000000000006</v>
      </c>
      <c r="E393" s="216">
        <v>0.74449999999999994</v>
      </c>
      <c r="F393" s="216">
        <v>0.6765000000000001</v>
      </c>
      <c r="G393" s="216">
        <v>0.61499999999999999</v>
      </c>
      <c r="H393" s="231">
        <v>0.35000000000000003</v>
      </c>
      <c r="I393" s="216">
        <v>0.53</v>
      </c>
      <c r="J393" s="217">
        <v>0.49</v>
      </c>
      <c r="K393" s="223">
        <v>0.44999999999999996</v>
      </c>
      <c r="L393" s="216">
        <v>0.41000000000000003</v>
      </c>
      <c r="M393" s="216">
        <v>0.34</v>
      </c>
      <c r="N393" s="216">
        <v>0.26</v>
      </c>
      <c r="O393" s="216">
        <v>0.18000000000000002</v>
      </c>
      <c r="P393" s="191"/>
      <c r="Q393" s="216">
        <v>0.04</v>
      </c>
      <c r="R393" s="227">
        <v>0</v>
      </c>
      <c r="S393" s="237"/>
      <c r="T393" s="266">
        <v>0</v>
      </c>
      <c r="U393" s="266">
        <v>0</v>
      </c>
      <c r="V393" s="229">
        <v>0.14000000000000001</v>
      </c>
      <c r="W393" s="202">
        <v>0.48</v>
      </c>
      <c r="X393" s="202">
        <v>0.47</v>
      </c>
      <c r="Y393" s="202">
        <v>0.44</v>
      </c>
      <c r="Z393" s="202">
        <v>0.43000000000000005</v>
      </c>
      <c r="AA393" s="202">
        <v>0.4</v>
      </c>
      <c r="AB393" s="202">
        <v>0.39</v>
      </c>
      <c r="AC393" s="202">
        <v>0.36</v>
      </c>
      <c r="AD393" s="202">
        <v>0.34</v>
      </c>
      <c r="AE393" s="202">
        <v>0.32</v>
      </c>
      <c r="AF393" s="223">
        <f t="shared" si="257"/>
        <v>10.577999999999999</v>
      </c>
      <c r="AG393" s="224">
        <f t="shared" si="233"/>
        <v>9.9999999999999858</v>
      </c>
      <c r="AH393" s="224">
        <f t="shared" si="234"/>
        <v>10.141034251175295</v>
      </c>
      <c r="AI393" s="224">
        <f t="shared" si="235"/>
        <v>10.051736881005159</v>
      </c>
      <c r="AJ393" s="224">
        <f t="shared" si="236"/>
        <v>10.000000000000009</v>
      </c>
      <c r="AK393" s="224">
        <f t="shared" si="237"/>
        <v>75.714285714285694</v>
      </c>
      <c r="AL393" s="224">
        <f t="shared" si="238"/>
        <v>-33.96226415094339</v>
      </c>
      <c r="AM393" s="224">
        <f t="shared" si="239"/>
        <v>8.163265306122458</v>
      </c>
      <c r="AN393" s="224">
        <f t="shared" si="240"/>
        <v>8.8888888888889017</v>
      </c>
      <c r="AO393" s="224">
        <f t="shared" si="241"/>
        <v>9.7560975609755971</v>
      </c>
      <c r="AP393" s="224">
        <f t="shared" si="242"/>
        <v>20.588235294117641</v>
      </c>
      <c r="AQ393" s="224">
        <f t="shared" si="244"/>
        <v>30.76923076923077</v>
      </c>
      <c r="AR393" s="224">
        <f t="shared" si="243"/>
        <v>44.444444444444443</v>
      </c>
      <c r="AS393" s="224">
        <f t="shared" ref="AS393:AS456" si="260">IF(ISERROR((O393/Q393-1)*100),"n/a",(O393/Q393-1)*100)</f>
        <v>350</v>
      </c>
      <c r="AT393" s="224" t="str">
        <f t="shared" ref="AT393:AT456" si="261">IF(ISERROR((Q393/R393-1)*100),"n/a",(Q393/R393-1)*100)</f>
        <v>n/a</v>
      </c>
      <c r="AU393" s="224" t="str">
        <f t="shared" ref="AU393:AU456" si="262">IF(ISERROR((R393/T393-1)*100),"n/a",(R393/T393-1)*100)</f>
        <v>n/a</v>
      </c>
      <c r="AV393" s="224" t="str">
        <f t="shared" ref="AV393:AV409" si="263">IF(ISERROR((T393/U393-1)*100),"n/a",(T393/U393-1)*100)</f>
        <v>n/a</v>
      </c>
      <c r="AW393" s="224">
        <f t="shared" ref="AW393:AW409" si="264">IF(ISERROR((U393/V393-1)*100),"n/a",(U393/V393-1)*100)</f>
        <v>-100</v>
      </c>
      <c r="AX393" s="224">
        <f t="shared" ref="AX393:AX409" si="265">IF(ISERROR((V393/W393-1)*100),"n/a",(V393/W393-1)*100)</f>
        <v>-70.833333333333329</v>
      </c>
      <c r="AY393" s="224">
        <f t="shared" ref="AY393:AY409" si="266">IF(ISERROR((W393/X393-1)*100),"n/a",(W393/X393-1)*100)</f>
        <v>2.1276595744680771</v>
      </c>
      <c r="AZ393" s="224">
        <f t="shared" ref="AZ393:AZ409" si="267">IF(ISERROR((X393/Y393-1)*100),"n/a",(X393/Y393-1)*100)</f>
        <v>6.8181818181818121</v>
      </c>
      <c r="BA393" s="224">
        <f t="shared" ref="BA393:BA409" si="268">IF(ISERROR((Y393/Z393-1)*100),"n/a",(Y393/Z393-1)*100)</f>
        <v>2.3255813953488191</v>
      </c>
      <c r="BB393" s="224">
        <f t="shared" ref="BB393:BB409" si="269">IF(ISERROR((Z393/AA393-1)*100),"n/a",(Z393/AA393-1)*100)</f>
        <v>7.4999999999999956</v>
      </c>
      <c r="BC393" s="224">
        <f t="shared" ref="BC393:BC409" si="270">IF(ISERROR((AA393/AB393-1)*100),"n/a",(AA393/AB393-1)*100)</f>
        <v>2.5641025641025772</v>
      </c>
      <c r="BD393" s="224">
        <f t="shared" ref="BD393:BD409" si="271">IF(ISERROR((AB393/AC393-1)*100),"n/a",(AB393/AC393-1)*100)</f>
        <v>8.3333333333333481</v>
      </c>
      <c r="BE393" s="224">
        <f t="shared" ref="BE393:BE409" si="272">IF(ISERROR((AC393/AD393-1)*100),"n/a",(AC393/AD393-1)*100)</f>
        <v>5.8823529411764497</v>
      </c>
      <c r="BF393" s="224">
        <f t="shared" ref="BF393:BF409" si="273">IF(ISERROR((AD393/AE393-1)*100),"n/a",(AD393/AE393-1)*100)</f>
        <v>6.25</v>
      </c>
      <c r="BG393" s="224">
        <f t="shared" si="258"/>
        <v>18.500992750112189</v>
      </c>
      <c r="BH393" s="182">
        <f t="shared" si="256"/>
        <v>79.995412234333912</v>
      </c>
    </row>
    <row r="394" spans="1:60" ht="11.25" customHeight="1" x14ac:dyDescent="0.2">
      <c r="A394" s="97" t="s">
        <v>1957</v>
      </c>
      <c r="B394" s="191" t="s">
        <v>1021</v>
      </c>
      <c r="C394" s="215">
        <v>3.04</v>
      </c>
      <c r="D394" s="216">
        <v>2.64</v>
      </c>
      <c r="E394" s="216">
        <v>2.2799999999999998</v>
      </c>
      <c r="F394" s="216">
        <v>1.96</v>
      </c>
      <c r="G394" s="216">
        <v>1.76</v>
      </c>
      <c r="H394" s="216">
        <v>1.6</v>
      </c>
      <c r="I394" s="216">
        <v>1.32</v>
      </c>
      <c r="J394" s="217">
        <v>1</v>
      </c>
      <c r="K394" s="223">
        <v>0.88</v>
      </c>
      <c r="L394" s="216">
        <v>0.76</v>
      </c>
      <c r="M394" s="216">
        <v>0.64</v>
      </c>
      <c r="N394" s="216">
        <v>0.44</v>
      </c>
      <c r="O394" s="216">
        <v>0.21</v>
      </c>
      <c r="P394" s="226"/>
      <c r="Q394" s="216">
        <v>0.105</v>
      </c>
      <c r="R394" s="227">
        <v>0.06</v>
      </c>
      <c r="S394" s="226"/>
      <c r="T394" s="261">
        <v>0.06</v>
      </c>
      <c r="U394" s="261">
        <v>0.06</v>
      </c>
      <c r="V394" s="202">
        <v>0.06</v>
      </c>
      <c r="W394" s="202">
        <v>5.3999999999999999E-2</v>
      </c>
      <c r="X394" s="202">
        <v>8.9999999999999993E-3</v>
      </c>
      <c r="Y394" s="229">
        <v>0</v>
      </c>
      <c r="Z394" s="229">
        <v>0</v>
      </c>
      <c r="AA394" s="229">
        <v>0</v>
      </c>
      <c r="AB394" s="229">
        <v>0</v>
      </c>
      <c r="AC394" s="229">
        <v>0</v>
      </c>
      <c r="AD394" s="229">
        <v>0</v>
      </c>
      <c r="AE394" s="229">
        <v>0</v>
      </c>
      <c r="AF394" s="223">
        <f t="shared" si="257"/>
        <v>18.937999999999995</v>
      </c>
      <c r="AG394" s="224">
        <f t="shared" si="233"/>
        <v>15.151515151515138</v>
      </c>
      <c r="AH394" s="224">
        <f t="shared" si="234"/>
        <v>15.789473684210531</v>
      </c>
      <c r="AI394" s="224">
        <f t="shared" si="235"/>
        <v>16.326530612244895</v>
      </c>
      <c r="AJ394" s="224">
        <f t="shared" si="236"/>
        <v>11.363636363636353</v>
      </c>
      <c r="AK394" s="224">
        <f t="shared" si="237"/>
        <v>9.9999999999999858</v>
      </c>
      <c r="AL394" s="224">
        <f t="shared" si="238"/>
        <v>21.212121212121215</v>
      </c>
      <c r="AM394" s="224">
        <f t="shared" si="239"/>
        <v>32.000000000000007</v>
      </c>
      <c r="AN394" s="224">
        <f t="shared" si="240"/>
        <v>13.636363636363647</v>
      </c>
      <c r="AO394" s="224">
        <f t="shared" si="241"/>
        <v>15.789473684210531</v>
      </c>
      <c r="AP394" s="224">
        <f t="shared" si="242"/>
        <v>18.75</v>
      </c>
      <c r="AQ394" s="224">
        <f t="shared" si="244"/>
        <v>45.45454545454546</v>
      </c>
      <c r="AR394" s="224">
        <f t="shared" si="243"/>
        <v>109.52380952380953</v>
      </c>
      <c r="AS394" s="224">
        <f t="shared" si="260"/>
        <v>100</v>
      </c>
      <c r="AT394" s="224">
        <f t="shared" si="261"/>
        <v>75</v>
      </c>
      <c r="AU394" s="224">
        <f t="shared" si="262"/>
        <v>0</v>
      </c>
      <c r="AV394" s="224">
        <f t="shared" si="263"/>
        <v>0</v>
      </c>
      <c r="AW394" s="224">
        <f t="shared" si="264"/>
        <v>0</v>
      </c>
      <c r="AX394" s="224">
        <f t="shared" si="265"/>
        <v>11.111111111111116</v>
      </c>
      <c r="AY394" s="224">
        <f t="shared" si="266"/>
        <v>500</v>
      </c>
      <c r="AZ394" s="224" t="str">
        <f t="shared" si="267"/>
        <v>n/a</v>
      </c>
      <c r="BA394" s="224" t="str">
        <f t="shared" si="268"/>
        <v>n/a</v>
      </c>
      <c r="BB394" s="224" t="str">
        <f t="shared" si="269"/>
        <v>n/a</v>
      </c>
      <c r="BC394" s="224" t="str">
        <f t="shared" si="270"/>
        <v>n/a</v>
      </c>
      <c r="BD394" s="224" t="str">
        <f t="shared" si="271"/>
        <v>n/a</v>
      </c>
      <c r="BE394" s="224" t="str">
        <f t="shared" si="272"/>
        <v>n/a</v>
      </c>
      <c r="BF394" s="224" t="str">
        <f t="shared" si="273"/>
        <v>n/a</v>
      </c>
      <c r="BG394" s="224">
        <f t="shared" si="258"/>
        <v>53.216241075461497</v>
      </c>
      <c r="BH394" s="182">
        <f t="shared" si="256"/>
        <v>112.85142089835378</v>
      </c>
    </row>
    <row r="395" spans="1:60" ht="11.25" customHeight="1" x14ac:dyDescent="0.2">
      <c r="A395" s="97" t="s">
        <v>1958</v>
      </c>
      <c r="B395" s="191" t="s">
        <v>1023</v>
      </c>
      <c r="C395" s="215">
        <v>6.06</v>
      </c>
      <c r="D395" s="216">
        <v>5.88</v>
      </c>
      <c r="E395" s="216">
        <v>5.6</v>
      </c>
      <c r="F395" s="216">
        <v>4.6749999999999998</v>
      </c>
      <c r="G395" s="216">
        <v>4.0999999999999996</v>
      </c>
      <c r="H395" s="216">
        <v>4</v>
      </c>
      <c r="I395" s="216">
        <v>3.84</v>
      </c>
      <c r="J395" s="217">
        <v>3.69</v>
      </c>
      <c r="K395" s="223">
        <v>3.48</v>
      </c>
      <c r="L395" s="216">
        <v>3.28</v>
      </c>
      <c r="M395" s="216">
        <v>3.08</v>
      </c>
      <c r="N395" s="216">
        <v>2.92</v>
      </c>
      <c r="O395" s="216">
        <v>2.78</v>
      </c>
      <c r="P395" s="226"/>
      <c r="Q395" s="216">
        <v>2.64</v>
      </c>
      <c r="R395" s="232">
        <v>2.5099999999999998</v>
      </c>
      <c r="S395" s="226"/>
      <c r="T395" s="261">
        <v>2.46</v>
      </c>
      <c r="U395" s="261">
        <v>2.46</v>
      </c>
      <c r="V395" s="202">
        <v>2.46</v>
      </c>
      <c r="W395" s="202">
        <v>2.42</v>
      </c>
      <c r="X395" s="229">
        <v>2.38</v>
      </c>
      <c r="Y395" s="229">
        <v>2.34</v>
      </c>
      <c r="Z395" s="229">
        <v>2.34</v>
      </c>
      <c r="AA395" s="229">
        <v>2.34</v>
      </c>
      <c r="AB395" s="229">
        <v>2.34</v>
      </c>
      <c r="AC395" s="202">
        <v>2.34</v>
      </c>
      <c r="AD395" s="202">
        <v>2.3199999999999998</v>
      </c>
      <c r="AE395" s="202">
        <v>2.2999999999999998</v>
      </c>
      <c r="AF395" s="223">
        <f t="shared" si="257"/>
        <v>87.034999999999997</v>
      </c>
      <c r="AG395" s="224">
        <f t="shared" si="233"/>
        <v>3.0612244897959107</v>
      </c>
      <c r="AH395" s="224">
        <f t="shared" si="234"/>
        <v>5.0000000000000044</v>
      </c>
      <c r="AI395" s="224">
        <f t="shared" si="235"/>
        <v>19.78609625668448</v>
      </c>
      <c r="AJ395" s="224">
        <f t="shared" si="236"/>
        <v>14.024390243902452</v>
      </c>
      <c r="AK395" s="224">
        <f t="shared" si="237"/>
        <v>2.4999999999999911</v>
      </c>
      <c r="AL395" s="224">
        <f t="shared" si="238"/>
        <v>4.1666666666666741</v>
      </c>
      <c r="AM395" s="224">
        <f t="shared" si="239"/>
        <v>4.0650406504064929</v>
      </c>
      <c r="AN395" s="224">
        <f t="shared" si="240"/>
        <v>6.0344827586206851</v>
      </c>
      <c r="AO395" s="224">
        <f t="shared" si="241"/>
        <v>6.0975609756097615</v>
      </c>
      <c r="AP395" s="224">
        <f t="shared" si="242"/>
        <v>6.4935064935064846</v>
      </c>
      <c r="AQ395" s="224">
        <f t="shared" si="244"/>
        <v>5.4794520547945202</v>
      </c>
      <c r="AR395" s="224">
        <f t="shared" si="243"/>
        <v>5.0359712230215958</v>
      </c>
      <c r="AS395" s="224">
        <f t="shared" si="260"/>
        <v>5.3030303030302983</v>
      </c>
      <c r="AT395" s="224">
        <f t="shared" si="261"/>
        <v>5.179282868525914</v>
      </c>
      <c r="AU395" s="224">
        <f t="shared" si="262"/>
        <v>2.0325203252032464</v>
      </c>
      <c r="AV395" s="224">
        <f t="shared" si="263"/>
        <v>0</v>
      </c>
      <c r="AW395" s="224">
        <f t="shared" si="264"/>
        <v>0</v>
      </c>
      <c r="AX395" s="224">
        <f t="shared" si="265"/>
        <v>1.6528925619834656</v>
      </c>
      <c r="AY395" s="224">
        <f t="shared" si="266"/>
        <v>1.6806722689075571</v>
      </c>
      <c r="AZ395" s="224">
        <f t="shared" si="267"/>
        <v>1.7094017094017033</v>
      </c>
      <c r="BA395" s="224">
        <f t="shared" si="268"/>
        <v>0</v>
      </c>
      <c r="BB395" s="224">
        <f t="shared" si="269"/>
        <v>0</v>
      </c>
      <c r="BC395" s="224">
        <f t="shared" si="270"/>
        <v>0</v>
      </c>
      <c r="BD395" s="224">
        <f t="shared" si="271"/>
        <v>0</v>
      </c>
      <c r="BE395" s="224">
        <f t="shared" si="272"/>
        <v>0.86206896551723755</v>
      </c>
      <c r="BF395" s="224">
        <f t="shared" si="273"/>
        <v>0.86956521739129933</v>
      </c>
      <c r="BG395" s="224">
        <f t="shared" si="258"/>
        <v>3.8859163858834531</v>
      </c>
      <c r="BH395" s="182">
        <f t="shared" si="256"/>
        <v>4.517846665857868</v>
      </c>
    </row>
    <row r="396" spans="1:60" ht="11.25" customHeight="1" x14ac:dyDescent="0.2">
      <c r="A396" s="119" t="s">
        <v>1959</v>
      </c>
      <c r="B396" s="186" t="s">
        <v>1025</v>
      </c>
      <c r="C396" s="215">
        <v>3.03</v>
      </c>
      <c r="D396" s="216">
        <v>2.91</v>
      </c>
      <c r="E396" s="216">
        <v>2.7450000000000001</v>
      </c>
      <c r="F396" s="216">
        <v>2.5950000000000002</v>
      </c>
      <c r="G396" s="216">
        <v>2.4750000000000001</v>
      </c>
      <c r="H396" s="216">
        <v>2.46</v>
      </c>
      <c r="I396" s="216">
        <v>2.415</v>
      </c>
      <c r="J396" s="217">
        <v>2.2949999999999999</v>
      </c>
      <c r="K396" s="230">
        <v>2.2349999999999999</v>
      </c>
      <c r="L396" s="218">
        <v>2.1749999999999998</v>
      </c>
      <c r="M396" s="218">
        <v>2.1</v>
      </c>
      <c r="N396" s="218">
        <v>1.9950000000000001</v>
      </c>
      <c r="O396" s="218">
        <v>1.86</v>
      </c>
      <c r="P396" s="219"/>
      <c r="Q396" s="218">
        <v>1.71</v>
      </c>
      <c r="R396" s="246">
        <v>1.56</v>
      </c>
      <c r="S396" s="219"/>
      <c r="T396" s="283">
        <v>1.5</v>
      </c>
      <c r="U396" s="281">
        <v>1.5</v>
      </c>
      <c r="V396" s="247">
        <v>1.425</v>
      </c>
      <c r="W396" s="247">
        <v>0.33</v>
      </c>
      <c r="X396" s="222">
        <v>0</v>
      </c>
      <c r="Y396" s="222">
        <v>0</v>
      </c>
      <c r="Z396" s="222">
        <v>0</v>
      </c>
      <c r="AA396" s="222">
        <v>0</v>
      </c>
      <c r="AB396" s="222">
        <v>0</v>
      </c>
      <c r="AC396" s="222">
        <v>0</v>
      </c>
      <c r="AD396" s="222">
        <v>0</v>
      </c>
      <c r="AE396" s="222">
        <v>0</v>
      </c>
      <c r="AF396" s="223">
        <f t="shared" si="257"/>
        <v>39.314999999999998</v>
      </c>
      <c r="AG396" s="224">
        <f t="shared" si="233"/>
        <v>4.1237113402061709</v>
      </c>
      <c r="AH396" s="224">
        <f t="shared" si="234"/>
        <v>6.0109289617486406</v>
      </c>
      <c r="AI396" s="224">
        <f t="shared" si="235"/>
        <v>5.7803468208092346</v>
      </c>
      <c r="AJ396" s="224">
        <f t="shared" si="236"/>
        <v>4.8484848484848575</v>
      </c>
      <c r="AK396" s="224">
        <f t="shared" si="237"/>
        <v>0.60975609756097615</v>
      </c>
      <c r="AL396" s="224">
        <f t="shared" si="238"/>
        <v>1.8633540372670732</v>
      </c>
      <c r="AM396" s="224">
        <f t="shared" si="239"/>
        <v>5.2287581699346442</v>
      </c>
      <c r="AN396" s="224">
        <f t="shared" si="240"/>
        <v>2.6845637583892579</v>
      </c>
      <c r="AO396" s="224">
        <f t="shared" si="241"/>
        <v>2.7586206896551779</v>
      </c>
      <c r="AP396" s="224">
        <f t="shared" si="242"/>
        <v>3.5714285714285587</v>
      </c>
      <c r="AQ396" s="224">
        <f t="shared" si="244"/>
        <v>5.2631578947368363</v>
      </c>
      <c r="AR396" s="224">
        <f t="shared" si="243"/>
        <v>7.2580645161290258</v>
      </c>
      <c r="AS396" s="224">
        <f t="shared" si="260"/>
        <v>8.7719298245614077</v>
      </c>
      <c r="AT396" s="224">
        <f t="shared" si="261"/>
        <v>9.6153846153846025</v>
      </c>
      <c r="AU396" s="224">
        <f t="shared" si="262"/>
        <v>4.0000000000000036</v>
      </c>
      <c r="AV396" s="224">
        <f t="shared" si="263"/>
        <v>0</v>
      </c>
      <c r="AW396" s="224">
        <f t="shared" si="264"/>
        <v>5.2631578947368363</v>
      </c>
      <c r="AX396" s="224">
        <f t="shared" si="265"/>
        <v>331.81818181818181</v>
      </c>
      <c r="AY396" s="224" t="str">
        <f t="shared" si="266"/>
        <v>n/a</v>
      </c>
      <c r="AZ396" s="224" t="str">
        <f t="shared" si="267"/>
        <v>n/a</v>
      </c>
      <c r="BA396" s="224" t="str">
        <f t="shared" si="268"/>
        <v>n/a</v>
      </c>
      <c r="BB396" s="224" t="str">
        <f t="shared" si="269"/>
        <v>n/a</v>
      </c>
      <c r="BC396" s="224" t="str">
        <f t="shared" si="270"/>
        <v>n/a</v>
      </c>
      <c r="BD396" s="224" t="str">
        <f t="shared" si="271"/>
        <v>n/a</v>
      </c>
      <c r="BE396" s="224" t="str">
        <f t="shared" si="272"/>
        <v>n/a</v>
      </c>
      <c r="BF396" s="224" t="str">
        <f t="shared" si="273"/>
        <v>n/a</v>
      </c>
      <c r="BG396" s="224">
        <f t="shared" si="258"/>
        <v>22.748323881067506</v>
      </c>
      <c r="BH396" s="182">
        <f t="shared" si="256"/>
        <v>77.174686975132502</v>
      </c>
    </row>
    <row r="397" spans="1:60" ht="11.25" customHeight="1" x14ac:dyDescent="0.2">
      <c r="A397" s="265" t="s">
        <v>1960</v>
      </c>
      <c r="B397" s="191" t="s">
        <v>1027</v>
      </c>
      <c r="C397" s="215">
        <v>1.24</v>
      </c>
      <c r="D397" s="216">
        <v>1.1599999999999999</v>
      </c>
      <c r="E397" s="216">
        <v>1.1399999999999999</v>
      </c>
      <c r="F397" s="216">
        <v>1.1200000000000001</v>
      </c>
      <c r="G397" s="216">
        <v>0.84499999999999997</v>
      </c>
      <c r="H397" s="216">
        <v>0.54500000000000004</v>
      </c>
      <c r="I397" s="216">
        <v>0.495</v>
      </c>
      <c r="J397" s="217">
        <v>0.435</v>
      </c>
      <c r="K397" s="217">
        <v>0.40500000000000003</v>
      </c>
      <c r="L397" s="217">
        <v>0.38500000000000001</v>
      </c>
      <c r="M397" s="217">
        <v>0.36499999999999999</v>
      </c>
      <c r="N397" s="217">
        <v>0.33</v>
      </c>
      <c r="O397" s="217">
        <v>0.3</v>
      </c>
      <c r="P397" s="217"/>
      <c r="Q397" s="217">
        <v>0.3</v>
      </c>
      <c r="R397" s="223">
        <v>0.3</v>
      </c>
      <c r="S397" s="217"/>
      <c r="T397" s="260">
        <v>0.3</v>
      </c>
      <c r="U397" s="260">
        <v>0.46</v>
      </c>
      <c r="V397" s="202">
        <v>0.92500000000000004</v>
      </c>
      <c r="W397" s="202">
        <v>0.91</v>
      </c>
      <c r="X397" s="202">
        <v>0.86</v>
      </c>
      <c r="Y397" s="202">
        <v>0.78</v>
      </c>
      <c r="Z397" s="202">
        <v>0.66</v>
      </c>
      <c r="AA397" s="202">
        <v>0.57999999999999996</v>
      </c>
      <c r="AB397" s="202">
        <v>0.54500000000000004</v>
      </c>
      <c r="AC397" s="202">
        <v>0.52500000000000002</v>
      </c>
      <c r="AD397" s="202">
        <v>0.49</v>
      </c>
      <c r="AE397" s="202">
        <v>0.45</v>
      </c>
      <c r="AF397" s="223">
        <f t="shared" si="257"/>
        <v>16.850000000000001</v>
      </c>
      <c r="AG397" s="224">
        <f t="shared" si="233"/>
        <v>6.8965517241379448</v>
      </c>
      <c r="AH397" s="224">
        <f t="shared" si="234"/>
        <v>1.7543859649122862</v>
      </c>
      <c r="AI397" s="224">
        <f t="shared" si="235"/>
        <v>1.7857142857142572</v>
      </c>
      <c r="AJ397" s="224">
        <f t="shared" si="236"/>
        <v>32.544378698224861</v>
      </c>
      <c r="AK397" s="224">
        <f t="shared" si="237"/>
        <v>55.045871559633007</v>
      </c>
      <c r="AL397" s="224">
        <f t="shared" si="238"/>
        <v>10.1010101010101</v>
      </c>
      <c r="AM397" s="224">
        <f t="shared" si="239"/>
        <v>13.793103448275868</v>
      </c>
      <c r="AN397" s="224">
        <f t="shared" si="240"/>
        <v>7.4074074074073959</v>
      </c>
      <c r="AO397" s="224">
        <f t="shared" si="241"/>
        <v>5.1948051948051965</v>
      </c>
      <c r="AP397" s="224">
        <f t="shared" si="242"/>
        <v>5.4794520547945202</v>
      </c>
      <c r="AQ397" s="224">
        <f t="shared" si="244"/>
        <v>10.606060606060597</v>
      </c>
      <c r="AR397" s="224">
        <f t="shared" si="243"/>
        <v>10.000000000000009</v>
      </c>
      <c r="AS397" s="224">
        <f t="shared" si="260"/>
        <v>0</v>
      </c>
      <c r="AT397" s="224">
        <f t="shared" si="261"/>
        <v>0</v>
      </c>
      <c r="AU397" s="224">
        <f t="shared" si="262"/>
        <v>0</v>
      </c>
      <c r="AV397" s="224">
        <f t="shared" si="263"/>
        <v>-34.782608695652186</v>
      </c>
      <c r="AW397" s="224">
        <f t="shared" si="264"/>
        <v>-50.270270270270267</v>
      </c>
      <c r="AX397" s="224">
        <f t="shared" si="265"/>
        <v>1.6483516483516425</v>
      </c>
      <c r="AY397" s="224">
        <f t="shared" si="266"/>
        <v>5.8139534883721034</v>
      </c>
      <c r="AZ397" s="224">
        <f t="shared" si="267"/>
        <v>10.256410256410241</v>
      </c>
      <c r="BA397" s="224">
        <f t="shared" si="268"/>
        <v>18.181818181818187</v>
      </c>
      <c r="BB397" s="224">
        <f t="shared" si="269"/>
        <v>13.793103448275868</v>
      </c>
      <c r="BC397" s="224">
        <f t="shared" si="270"/>
        <v>6.4220183486238369</v>
      </c>
      <c r="BD397" s="224">
        <f t="shared" si="271"/>
        <v>3.8095238095238182</v>
      </c>
      <c r="BE397" s="224">
        <f t="shared" si="272"/>
        <v>7.1428571428571397</v>
      </c>
      <c r="BF397" s="224">
        <f t="shared" si="273"/>
        <v>8.8888888888888786</v>
      </c>
      <c r="BG397" s="224">
        <f t="shared" si="258"/>
        <v>5.8274148958528968</v>
      </c>
      <c r="BH397" s="182">
        <f t="shared" si="256"/>
        <v>18.397818608453321</v>
      </c>
    </row>
    <row r="398" spans="1:60" ht="11.25" customHeight="1" x14ac:dyDescent="0.2">
      <c r="A398" s="119" t="s">
        <v>1961</v>
      </c>
      <c r="B398" s="186" t="s">
        <v>374</v>
      </c>
      <c r="C398" s="215">
        <v>1</v>
      </c>
      <c r="D398" s="216">
        <v>0.97</v>
      </c>
      <c r="E398" s="216">
        <v>0.93</v>
      </c>
      <c r="F398" s="216">
        <v>0.89</v>
      </c>
      <c r="G398" s="216">
        <v>0.86499999999999999</v>
      </c>
      <c r="H398" s="216">
        <v>0.84499999999999997</v>
      </c>
      <c r="I398" s="216">
        <v>0.81</v>
      </c>
      <c r="J398" s="217">
        <v>0.77</v>
      </c>
      <c r="K398" s="230">
        <v>0.7</v>
      </c>
      <c r="L398" s="218">
        <v>0.62</v>
      </c>
      <c r="M398" s="218">
        <v>0.54</v>
      </c>
      <c r="N398" s="218">
        <v>0.46</v>
      </c>
      <c r="O398" s="218">
        <v>0.41</v>
      </c>
      <c r="P398" s="219"/>
      <c r="Q398" s="218">
        <v>0.37</v>
      </c>
      <c r="R398" s="246">
        <v>0.33</v>
      </c>
      <c r="S398" s="219"/>
      <c r="T398" s="281">
        <v>0.28999999999999998</v>
      </c>
      <c r="U398" s="281">
        <v>0.26500000000000001</v>
      </c>
      <c r="V398" s="247">
        <v>0.245</v>
      </c>
      <c r="W398" s="247">
        <v>0.22500000000000001</v>
      </c>
      <c r="X398" s="247">
        <v>0.20499999999999999</v>
      </c>
      <c r="Y398" s="247">
        <v>0.185</v>
      </c>
      <c r="Z398" s="247">
        <v>0.16500000000000001</v>
      </c>
      <c r="AA398" s="247">
        <v>0.124</v>
      </c>
      <c r="AB398" s="247">
        <v>0.106</v>
      </c>
      <c r="AC398" s="247">
        <v>0.10100000000000001</v>
      </c>
      <c r="AD398" s="247">
        <v>9.7000000000000003E-2</v>
      </c>
      <c r="AE398" s="247">
        <v>9.1499999999999998E-2</v>
      </c>
      <c r="AF398" s="223">
        <f t="shared" si="257"/>
        <v>12.609500000000001</v>
      </c>
      <c r="AG398" s="224">
        <f t="shared" si="233"/>
        <v>3.0927835051546504</v>
      </c>
      <c r="AH398" s="224">
        <f t="shared" si="234"/>
        <v>4.3010752688172005</v>
      </c>
      <c r="AI398" s="224">
        <f t="shared" si="235"/>
        <v>4.4943820224719211</v>
      </c>
      <c r="AJ398" s="224">
        <f t="shared" si="236"/>
        <v>2.8901734104046284</v>
      </c>
      <c r="AK398" s="224">
        <f t="shared" si="237"/>
        <v>2.3668639053254559</v>
      </c>
      <c r="AL398" s="224">
        <f t="shared" si="238"/>
        <v>4.3209876543209846</v>
      </c>
      <c r="AM398" s="224">
        <f t="shared" si="239"/>
        <v>5.1948051948051965</v>
      </c>
      <c r="AN398" s="224">
        <f t="shared" si="240"/>
        <v>10.000000000000009</v>
      </c>
      <c r="AO398" s="224">
        <f t="shared" si="241"/>
        <v>12.903225806451601</v>
      </c>
      <c r="AP398" s="224">
        <f t="shared" si="242"/>
        <v>14.814814814814813</v>
      </c>
      <c r="AQ398" s="224">
        <f t="shared" si="244"/>
        <v>17.391304347826097</v>
      </c>
      <c r="AR398" s="224">
        <f t="shared" si="243"/>
        <v>12.195121951219523</v>
      </c>
      <c r="AS398" s="224">
        <f t="shared" si="260"/>
        <v>10.810810810810811</v>
      </c>
      <c r="AT398" s="224">
        <f t="shared" si="261"/>
        <v>12.12121212121211</v>
      </c>
      <c r="AU398" s="224">
        <f t="shared" si="262"/>
        <v>13.793103448275868</v>
      </c>
      <c r="AV398" s="224">
        <f t="shared" si="263"/>
        <v>9.4339622641509422</v>
      </c>
      <c r="AW398" s="224">
        <f t="shared" si="264"/>
        <v>8.163265306122458</v>
      </c>
      <c r="AX398" s="224">
        <f t="shared" si="265"/>
        <v>8.8888888888888786</v>
      </c>
      <c r="AY398" s="224">
        <f t="shared" si="266"/>
        <v>9.7560975609756184</v>
      </c>
      <c r="AZ398" s="224">
        <f t="shared" si="267"/>
        <v>10.810810810810811</v>
      </c>
      <c r="BA398" s="224">
        <f t="shared" si="268"/>
        <v>12.12121212121211</v>
      </c>
      <c r="BB398" s="224">
        <f t="shared" si="269"/>
        <v>33.06451612903227</v>
      </c>
      <c r="BC398" s="224">
        <f t="shared" si="270"/>
        <v>16.981132075471695</v>
      </c>
      <c r="BD398" s="224">
        <f t="shared" si="271"/>
        <v>4.9504950495049327</v>
      </c>
      <c r="BE398" s="224">
        <f t="shared" si="272"/>
        <v>4.1237113402061931</v>
      </c>
      <c r="BF398" s="224">
        <f t="shared" si="273"/>
        <v>6.0109289617486406</v>
      </c>
      <c r="BG398" s="224">
        <f t="shared" si="258"/>
        <v>9.8075263373090529</v>
      </c>
      <c r="BH398" s="182">
        <f t="shared" si="256"/>
        <v>6.4841075049424672</v>
      </c>
    </row>
    <row r="399" spans="1:60" ht="11.25" customHeight="1" x14ac:dyDescent="0.2">
      <c r="A399" s="290" t="s">
        <v>1962</v>
      </c>
      <c r="B399" s="191" t="s">
        <v>1030</v>
      </c>
      <c r="C399" s="215">
        <v>1.4</v>
      </c>
      <c r="D399" s="216">
        <v>1.32</v>
      </c>
      <c r="E399" s="216">
        <v>1.26</v>
      </c>
      <c r="F399" s="216">
        <v>1.22</v>
      </c>
      <c r="G399" s="216">
        <v>1.06</v>
      </c>
      <c r="H399" s="216">
        <v>0.9</v>
      </c>
      <c r="I399" s="216">
        <v>0.86</v>
      </c>
      <c r="J399" s="217">
        <v>0.82</v>
      </c>
      <c r="K399" s="217">
        <v>0.78</v>
      </c>
      <c r="L399" s="217">
        <v>0.74</v>
      </c>
      <c r="M399" s="217">
        <v>0.7</v>
      </c>
      <c r="N399" s="217">
        <v>0.66</v>
      </c>
      <c r="O399" s="217">
        <v>0.62</v>
      </c>
      <c r="P399" s="217">
        <v>0.3</v>
      </c>
      <c r="Q399" s="217">
        <v>0.3</v>
      </c>
      <c r="R399" s="227">
        <v>0</v>
      </c>
      <c r="S399" s="217"/>
      <c r="T399" s="261">
        <v>0</v>
      </c>
      <c r="U399" s="261">
        <v>0</v>
      </c>
      <c r="V399" s="229">
        <v>0</v>
      </c>
      <c r="W399" s="229">
        <v>0</v>
      </c>
      <c r="X399" s="229">
        <v>0</v>
      </c>
      <c r="Y399" s="229">
        <v>0</v>
      </c>
      <c r="Z399" s="229">
        <v>0</v>
      </c>
      <c r="AA399" s="229">
        <v>0</v>
      </c>
      <c r="AB399" s="229">
        <v>0</v>
      </c>
      <c r="AC399" s="229">
        <v>0</v>
      </c>
      <c r="AD399" s="229">
        <v>0</v>
      </c>
      <c r="AE399" s="229">
        <v>0</v>
      </c>
      <c r="AF399" s="223">
        <f t="shared" si="257"/>
        <v>12.94</v>
      </c>
      <c r="AG399" s="224">
        <f t="shared" si="233"/>
        <v>6.0606060606060552</v>
      </c>
      <c r="AH399" s="224">
        <f t="shared" si="234"/>
        <v>4.7619047619047672</v>
      </c>
      <c r="AI399" s="224">
        <f t="shared" si="235"/>
        <v>3.2786885245901676</v>
      </c>
      <c r="AJ399" s="224">
        <f t="shared" si="236"/>
        <v>15.094339622641506</v>
      </c>
      <c r="AK399" s="224">
        <f t="shared" si="237"/>
        <v>17.777777777777782</v>
      </c>
      <c r="AL399" s="224">
        <f t="shared" si="238"/>
        <v>4.6511627906976827</v>
      </c>
      <c r="AM399" s="224">
        <f t="shared" si="239"/>
        <v>4.8780487804878092</v>
      </c>
      <c r="AN399" s="224">
        <f t="shared" si="240"/>
        <v>5.12820512820511</v>
      </c>
      <c r="AO399" s="224">
        <f t="shared" si="241"/>
        <v>5.4054054054054168</v>
      </c>
      <c r="AP399" s="224">
        <f t="shared" si="242"/>
        <v>5.7142857142857162</v>
      </c>
      <c r="AQ399" s="224">
        <f t="shared" si="244"/>
        <v>6.0606060606060552</v>
      </c>
      <c r="AR399" s="224">
        <f t="shared" si="243"/>
        <v>6.4516129032258229</v>
      </c>
      <c r="AS399" s="224">
        <f t="shared" si="260"/>
        <v>106.66666666666669</v>
      </c>
      <c r="AT399" s="224" t="str">
        <f t="shared" si="261"/>
        <v>n/a</v>
      </c>
      <c r="AU399" s="224" t="str">
        <f t="shared" si="262"/>
        <v>n/a</v>
      </c>
      <c r="AV399" s="224" t="str">
        <f t="shared" si="263"/>
        <v>n/a</v>
      </c>
      <c r="AW399" s="224" t="str">
        <f t="shared" si="264"/>
        <v>n/a</v>
      </c>
      <c r="AX399" s="224" t="str">
        <f t="shared" si="265"/>
        <v>n/a</v>
      </c>
      <c r="AY399" s="224" t="str">
        <f t="shared" si="266"/>
        <v>n/a</v>
      </c>
      <c r="AZ399" s="224" t="str">
        <f t="shared" si="267"/>
        <v>n/a</v>
      </c>
      <c r="BA399" s="224" t="str">
        <f t="shared" si="268"/>
        <v>n/a</v>
      </c>
      <c r="BB399" s="224" t="str">
        <f t="shared" si="269"/>
        <v>n/a</v>
      </c>
      <c r="BC399" s="224" t="str">
        <f t="shared" si="270"/>
        <v>n/a</v>
      </c>
      <c r="BD399" s="224" t="str">
        <f t="shared" si="271"/>
        <v>n/a</v>
      </c>
      <c r="BE399" s="224" t="str">
        <f t="shared" si="272"/>
        <v>n/a</v>
      </c>
      <c r="BF399" s="224" t="str">
        <f t="shared" si="273"/>
        <v>n/a</v>
      </c>
      <c r="BG399" s="224">
        <f t="shared" si="258"/>
        <v>14.763793092084658</v>
      </c>
      <c r="BH399" s="182">
        <f t="shared" si="256"/>
        <v>27.943650132974568</v>
      </c>
    </row>
    <row r="400" spans="1:60" ht="11.25" customHeight="1" x14ac:dyDescent="0.2">
      <c r="A400" s="265" t="s">
        <v>1556</v>
      </c>
      <c r="B400" s="191" t="s">
        <v>1557</v>
      </c>
      <c r="C400" s="215">
        <v>0.39</v>
      </c>
      <c r="D400" s="216">
        <v>0.35</v>
      </c>
      <c r="E400" s="216">
        <v>0.31</v>
      </c>
      <c r="F400" s="216">
        <v>0.27</v>
      </c>
      <c r="G400" s="216">
        <v>0.233333333333333</v>
      </c>
      <c r="H400" s="216">
        <v>0.206666666666667</v>
      </c>
      <c r="I400" s="216">
        <v>0.18</v>
      </c>
      <c r="J400" s="217">
        <v>0.15333333333333299</v>
      </c>
      <c r="K400" s="254">
        <v>0</v>
      </c>
      <c r="L400" s="231">
        <v>0</v>
      </c>
      <c r="M400" s="231">
        <v>0</v>
      </c>
      <c r="N400" s="231">
        <v>0</v>
      </c>
      <c r="O400" s="231">
        <v>0</v>
      </c>
      <c r="P400" s="254"/>
      <c r="Q400" s="231">
        <v>0</v>
      </c>
      <c r="R400" s="231">
        <v>0</v>
      </c>
      <c r="S400" s="254"/>
      <c r="T400" s="231">
        <v>0</v>
      </c>
      <c r="U400" s="238">
        <v>0</v>
      </c>
      <c r="V400" s="229">
        <v>0</v>
      </c>
      <c r="W400" s="229">
        <v>0</v>
      </c>
      <c r="X400" s="229">
        <v>0</v>
      </c>
      <c r="Y400" s="229">
        <v>0</v>
      </c>
      <c r="Z400" s="229">
        <v>0</v>
      </c>
      <c r="AA400" s="229">
        <v>0</v>
      </c>
      <c r="AB400" s="229">
        <v>0</v>
      </c>
      <c r="AC400" s="229">
        <v>0</v>
      </c>
      <c r="AD400" s="229">
        <v>0</v>
      </c>
      <c r="AE400" s="229">
        <v>0</v>
      </c>
      <c r="AF400" s="223">
        <f t="shared" si="257"/>
        <v>2.0933333333333328</v>
      </c>
      <c r="AG400" s="224">
        <f t="shared" si="233"/>
        <v>11.428571428571432</v>
      </c>
      <c r="AH400" s="224">
        <f t="shared" si="234"/>
        <v>12.903225806451601</v>
      </c>
      <c r="AI400" s="224">
        <f t="shared" si="235"/>
        <v>14.814814814814813</v>
      </c>
      <c r="AJ400" s="224">
        <f t="shared" si="236"/>
        <v>15.714285714285881</v>
      </c>
      <c r="AK400" s="224">
        <f t="shared" si="237"/>
        <v>12.903225806451267</v>
      </c>
      <c r="AL400" s="224">
        <f t="shared" si="238"/>
        <v>14.814814814815014</v>
      </c>
      <c r="AM400" s="224">
        <f t="shared" si="239"/>
        <v>17.391304347826342</v>
      </c>
      <c r="AN400" s="224" t="str">
        <f t="shared" si="240"/>
        <v>n/a</v>
      </c>
      <c r="AO400" s="224" t="str">
        <f t="shared" si="241"/>
        <v>n/a</v>
      </c>
      <c r="AP400" s="224" t="str">
        <f t="shared" si="242"/>
        <v>n/a</v>
      </c>
      <c r="AQ400" s="224" t="str">
        <f t="shared" si="244"/>
        <v>n/a</v>
      </c>
      <c r="AR400" s="224" t="str">
        <f t="shared" si="243"/>
        <v>n/a</v>
      </c>
      <c r="AS400" s="224" t="str">
        <f t="shared" si="260"/>
        <v>n/a</v>
      </c>
      <c r="AT400" s="224" t="str">
        <f t="shared" si="261"/>
        <v>n/a</v>
      </c>
      <c r="AU400" s="224" t="str">
        <f t="shared" si="262"/>
        <v>n/a</v>
      </c>
      <c r="AV400" s="224" t="str">
        <f t="shared" si="263"/>
        <v>n/a</v>
      </c>
      <c r="AW400" s="224" t="str">
        <f t="shared" si="264"/>
        <v>n/a</v>
      </c>
      <c r="AX400" s="224" t="str">
        <f t="shared" si="265"/>
        <v>n/a</v>
      </c>
      <c r="AY400" s="224" t="str">
        <f t="shared" si="266"/>
        <v>n/a</v>
      </c>
      <c r="AZ400" s="224" t="str">
        <f t="shared" si="267"/>
        <v>n/a</v>
      </c>
      <c r="BA400" s="224" t="str">
        <f t="shared" si="268"/>
        <v>n/a</v>
      </c>
      <c r="BB400" s="224" t="str">
        <f t="shared" si="269"/>
        <v>n/a</v>
      </c>
      <c r="BC400" s="224" t="str">
        <f t="shared" si="270"/>
        <v>n/a</v>
      </c>
      <c r="BD400" s="224" t="str">
        <f t="shared" si="271"/>
        <v>n/a</v>
      </c>
      <c r="BE400" s="224" t="str">
        <f t="shared" si="272"/>
        <v>n/a</v>
      </c>
      <c r="BF400" s="224" t="str">
        <f t="shared" si="273"/>
        <v>n/a</v>
      </c>
      <c r="BG400" s="224">
        <f t="shared" si="258"/>
        <v>14.281463247602334</v>
      </c>
      <c r="BH400" s="182">
        <f t="shared" si="256"/>
        <v>2.0096056121225216</v>
      </c>
    </row>
    <row r="401" spans="1:60" ht="11.25" customHeight="1" x14ac:dyDescent="0.2">
      <c r="A401" s="114" t="s">
        <v>1963</v>
      </c>
      <c r="B401" s="191" t="s">
        <v>1034</v>
      </c>
      <c r="C401" s="215">
        <v>1.5</v>
      </c>
      <c r="D401" s="216">
        <v>1.42</v>
      </c>
      <c r="E401" s="216">
        <v>1.34</v>
      </c>
      <c r="F401" s="216">
        <v>1.26</v>
      </c>
      <c r="G401" s="216">
        <v>1.18</v>
      </c>
      <c r="H401" s="216">
        <v>1.1200000000000001</v>
      </c>
      <c r="I401" s="216">
        <v>1.06</v>
      </c>
      <c r="J401" s="217">
        <v>0.93</v>
      </c>
      <c r="K401" s="223">
        <v>0.74</v>
      </c>
      <c r="L401" s="216">
        <v>0.66</v>
      </c>
      <c r="M401" s="216">
        <v>0.57999999999999996</v>
      </c>
      <c r="N401" s="231">
        <v>0.48</v>
      </c>
      <c r="O401" s="216">
        <v>0.45</v>
      </c>
      <c r="P401" s="226"/>
      <c r="Q401" s="216">
        <v>0.09</v>
      </c>
      <c r="R401" s="231">
        <v>0</v>
      </c>
      <c r="S401" s="226"/>
      <c r="T401" s="254">
        <v>0.01</v>
      </c>
      <c r="U401" s="229">
        <v>7.0000000000000007E-2</v>
      </c>
      <c r="V401" s="229">
        <v>0.31</v>
      </c>
      <c r="W401" s="202">
        <v>0.56999999999999995</v>
      </c>
      <c r="X401" s="202">
        <v>0.48571999999999999</v>
      </c>
      <c r="Y401" s="202">
        <v>0.39999000000000001</v>
      </c>
      <c r="Z401" s="202">
        <v>0.32263999999999998</v>
      </c>
      <c r="AA401" s="202">
        <v>0.27644000000000002</v>
      </c>
      <c r="AB401" s="229">
        <v>0</v>
      </c>
      <c r="AC401" s="229">
        <v>0</v>
      </c>
      <c r="AD401" s="229">
        <v>0</v>
      </c>
      <c r="AE401" s="229">
        <v>0</v>
      </c>
      <c r="AF401" s="223">
        <f t="shared" si="257"/>
        <v>15.25479</v>
      </c>
      <c r="AG401" s="224">
        <f t="shared" si="233"/>
        <v>5.6338028169014231</v>
      </c>
      <c r="AH401" s="224">
        <f t="shared" si="234"/>
        <v>5.9701492537313383</v>
      </c>
      <c r="AI401" s="224">
        <f t="shared" si="235"/>
        <v>6.3492063492063489</v>
      </c>
      <c r="AJ401" s="224">
        <f t="shared" si="236"/>
        <v>6.7796610169491567</v>
      </c>
      <c r="AK401" s="224">
        <f t="shared" si="237"/>
        <v>5.3571428571428381</v>
      </c>
      <c r="AL401" s="224">
        <f t="shared" si="238"/>
        <v>5.6603773584905648</v>
      </c>
      <c r="AM401" s="224">
        <f t="shared" si="239"/>
        <v>13.978494623655923</v>
      </c>
      <c r="AN401" s="224">
        <f t="shared" si="240"/>
        <v>25.675675675675681</v>
      </c>
      <c r="AO401" s="224">
        <f t="shared" si="241"/>
        <v>12.12121212121211</v>
      </c>
      <c r="AP401" s="224">
        <f t="shared" si="242"/>
        <v>13.793103448275868</v>
      </c>
      <c r="AQ401" s="224">
        <f t="shared" si="244"/>
        <v>20.833333333333325</v>
      </c>
      <c r="AR401" s="224">
        <f t="shared" si="243"/>
        <v>6.6666666666666652</v>
      </c>
      <c r="AS401" s="224">
        <f t="shared" si="260"/>
        <v>400</v>
      </c>
      <c r="AT401" s="224" t="str">
        <f t="shared" si="261"/>
        <v>n/a</v>
      </c>
      <c r="AU401" s="224">
        <f t="shared" si="262"/>
        <v>-100</v>
      </c>
      <c r="AV401" s="224">
        <f t="shared" si="263"/>
        <v>-85.714285714285722</v>
      </c>
      <c r="AW401" s="224">
        <f t="shared" si="264"/>
        <v>-77.41935483870968</v>
      </c>
      <c r="AX401" s="224">
        <f t="shared" si="265"/>
        <v>-45.614035087719294</v>
      </c>
      <c r="AY401" s="224">
        <f t="shared" si="266"/>
        <v>17.351560569875634</v>
      </c>
      <c r="AZ401" s="224">
        <f t="shared" si="267"/>
        <v>21.43303582589564</v>
      </c>
      <c r="BA401" s="224">
        <f t="shared" si="268"/>
        <v>23.974088767666757</v>
      </c>
      <c r="BB401" s="224">
        <f t="shared" si="269"/>
        <v>16.712487339024729</v>
      </c>
      <c r="BC401" s="224" t="str">
        <f t="shared" si="270"/>
        <v>n/a</v>
      </c>
      <c r="BD401" s="224" t="str">
        <f t="shared" si="271"/>
        <v>n/a</v>
      </c>
      <c r="BE401" s="224" t="str">
        <f t="shared" si="272"/>
        <v>n/a</v>
      </c>
      <c r="BF401" s="224" t="str">
        <f t="shared" si="273"/>
        <v>n/a</v>
      </c>
      <c r="BG401" s="224">
        <f t="shared" si="258"/>
        <v>14.263920113475679</v>
      </c>
      <c r="BH401" s="182">
        <f t="shared" si="256"/>
        <v>96.085348882481881</v>
      </c>
    </row>
    <row r="402" spans="1:60" ht="11.25" customHeight="1" x14ac:dyDescent="0.2">
      <c r="A402" s="289" t="s">
        <v>5568</v>
      </c>
      <c r="B402" s="206" t="s">
        <v>5554</v>
      </c>
      <c r="C402" s="215">
        <v>0.96</v>
      </c>
      <c r="D402" s="216">
        <v>0.83000000000000007</v>
      </c>
      <c r="E402" s="216">
        <v>0.72</v>
      </c>
      <c r="F402" s="216">
        <v>0.6</v>
      </c>
      <c r="G402" s="216">
        <v>0.45999999999999996</v>
      </c>
      <c r="H402" s="231">
        <v>0.39999999999999997</v>
      </c>
      <c r="I402" s="216">
        <v>0.42</v>
      </c>
      <c r="J402" s="217">
        <v>0.38</v>
      </c>
      <c r="K402" s="235">
        <v>0.22499999999999998</v>
      </c>
      <c r="L402" s="241">
        <v>0.08</v>
      </c>
      <c r="M402" s="259">
        <v>0</v>
      </c>
      <c r="N402" s="259">
        <v>0</v>
      </c>
      <c r="O402" s="259">
        <v>0</v>
      </c>
      <c r="P402" s="286"/>
      <c r="Q402" s="259">
        <v>0</v>
      </c>
      <c r="R402" s="250">
        <v>0</v>
      </c>
      <c r="S402" s="286"/>
      <c r="T402" s="280">
        <v>0</v>
      </c>
      <c r="U402" s="280">
        <v>0</v>
      </c>
      <c r="V402" s="245">
        <v>0</v>
      </c>
      <c r="W402" s="245">
        <v>0</v>
      </c>
      <c r="X402" s="245">
        <v>0</v>
      </c>
      <c r="Y402" s="245">
        <v>0</v>
      </c>
      <c r="Z402" s="245">
        <v>0</v>
      </c>
      <c r="AA402" s="245">
        <v>0</v>
      </c>
      <c r="AB402" s="245">
        <v>0</v>
      </c>
      <c r="AC402" s="245">
        <v>0</v>
      </c>
      <c r="AD402" s="245">
        <v>0</v>
      </c>
      <c r="AE402" s="245">
        <v>0</v>
      </c>
      <c r="AF402" s="223">
        <f t="shared" si="257"/>
        <v>5.0749999999999993</v>
      </c>
      <c r="AG402" s="224">
        <f t="shared" si="233"/>
        <v>15.662650602409634</v>
      </c>
      <c r="AH402" s="224">
        <f t="shared" si="234"/>
        <v>15.277777777777789</v>
      </c>
      <c r="AI402" s="224">
        <f t="shared" si="235"/>
        <v>19.999999999999996</v>
      </c>
      <c r="AJ402" s="224">
        <f t="shared" si="236"/>
        <v>30.434782608695656</v>
      </c>
      <c r="AK402" s="224">
        <f t="shared" si="237"/>
        <v>14.999999999999991</v>
      </c>
      <c r="AL402" s="224">
        <f t="shared" si="238"/>
        <v>-4.7619047619047672</v>
      </c>
      <c r="AM402" s="224">
        <f t="shared" si="239"/>
        <v>10.526315789473673</v>
      </c>
      <c r="AN402" s="224">
        <f t="shared" si="240"/>
        <v>68.888888888888914</v>
      </c>
      <c r="AO402" s="224">
        <f t="shared" si="241"/>
        <v>181.24999999999994</v>
      </c>
      <c r="AP402" s="224" t="str">
        <f t="shared" si="242"/>
        <v>n/a</v>
      </c>
      <c r="AQ402" s="224" t="str">
        <f t="shared" si="244"/>
        <v>n/a</v>
      </c>
      <c r="AR402" s="224" t="str">
        <f t="shared" si="243"/>
        <v>n/a</v>
      </c>
      <c r="AS402" s="224" t="str">
        <f t="shared" si="260"/>
        <v>n/a</v>
      </c>
      <c r="AT402" s="224" t="str">
        <f t="shared" si="261"/>
        <v>n/a</v>
      </c>
      <c r="AU402" s="224" t="str">
        <f t="shared" si="262"/>
        <v>n/a</v>
      </c>
      <c r="AV402" s="224" t="str">
        <f t="shared" si="263"/>
        <v>n/a</v>
      </c>
      <c r="AW402" s="224" t="str">
        <f t="shared" si="264"/>
        <v>n/a</v>
      </c>
      <c r="AX402" s="224" t="str">
        <f t="shared" si="265"/>
        <v>n/a</v>
      </c>
      <c r="AY402" s="224" t="str">
        <f t="shared" si="266"/>
        <v>n/a</v>
      </c>
      <c r="AZ402" s="224" t="str">
        <f t="shared" si="267"/>
        <v>n/a</v>
      </c>
      <c r="BA402" s="224" t="str">
        <f t="shared" si="268"/>
        <v>n/a</v>
      </c>
      <c r="BB402" s="224" t="str">
        <f t="shared" si="269"/>
        <v>n/a</v>
      </c>
      <c r="BC402" s="224" t="str">
        <f t="shared" si="270"/>
        <v>n/a</v>
      </c>
      <c r="BD402" s="224" t="str">
        <f t="shared" si="271"/>
        <v>n/a</v>
      </c>
      <c r="BE402" s="224" t="str">
        <f t="shared" si="272"/>
        <v>n/a</v>
      </c>
      <c r="BF402" s="224" t="str">
        <f t="shared" si="273"/>
        <v>n/a</v>
      </c>
      <c r="BG402" s="224">
        <f t="shared" si="258"/>
        <v>39.142056767260087</v>
      </c>
      <c r="BH402" s="182">
        <f t="shared" si="256"/>
        <v>56.977868742853808</v>
      </c>
    </row>
    <row r="403" spans="1:60" ht="11.25" customHeight="1" x14ac:dyDescent="0.2">
      <c r="A403" s="97" t="s">
        <v>1964</v>
      </c>
      <c r="B403" s="191" t="s">
        <v>376</v>
      </c>
      <c r="C403" s="215">
        <v>7.17</v>
      </c>
      <c r="D403" s="216">
        <v>6.78</v>
      </c>
      <c r="E403" s="216">
        <v>6.23</v>
      </c>
      <c r="F403" s="216">
        <v>5.66</v>
      </c>
      <c r="G403" s="216">
        <v>5.25</v>
      </c>
      <c r="H403" s="216">
        <v>5.04</v>
      </c>
      <c r="I403" s="216">
        <v>4.7300000000000004</v>
      </c>
      <c r="J403" s="217">
        <v>4.1900000000000004</v>
      </c>
      <c r="K403" s="217">
        <v>3.83</v>
      </c>
      <c r="L403" s="216">
        <v>3.61</v>
      </c>
      <c r="M403" s="216">
        <v>3.44</v>
      </c>
      <c r="N403" s="216">
        <v>3.28</v>
      </c>
      <c r="O403" s="216">
        <v>3.12</v>
      </c>
      <c r="P403" s="226"/>
      <c r="Q403" s="216">
        <v>2.87</v>
      </c>
      <c r="R403" s="232">
        <v>2.5299999999999998</v>
      </c>
      <c r="S403" s="226"/>
      <c r="T403" s="260">
        <v>2.2599999999999998</v>
      </c>
      <c r="U403" s="260">
        <v>2.0499999999999998</v>
      </c>
      <c r="V403" s="202">
        <v>1.625</v>
      </c>
      <c r="W403" s="202">
        <v>1.5</v>
      </c>
      <c r="X403" s="202">
        <v>1</v>
      </c>
      <c r="Y403" s="202">
        <v>0.67</v>
      </c>
      <c r="Z403" s="202">
        <v>0.55000000000000004</v>
      </c>
      <c r="AA403" s="202">
        <v>0.4</v>
      </c>
      <c r="AB403" s="202">
        <v>0.23499999999999999</v>
      </c>
      <c r="AC403" s="202">
        <v>0.22500000000000001</v>
      </c>
      <c r="AD403" s="202">
        <v>0.215</v>
      </c>
      <c r="AE403" s="202">
        <v>0.19500000000000001</v>
      </c>
      <c r="AF403" s="223">
        <f t="shared" si="257"/>
        <v>78.654999999999987</v>
      </c>
      <c r="AG403" s="224">
        <f t="shared" si="233"/>
        <v>5.7522123893805288</v>
      </c>
      <c r="AH403" s="224">
        <f t="shared" si="234"/>
        <v>8.8282504012840981</v>
      </c>
      <c r="AI403" s="224">
        <f t="shared" si="235"/>
        <v>10.070671378091877</v>
      </c>
      <c r="AJ403" s="224">
        <f t="shared" si="236"/>
        <v>7.8095238095238217</v>
      </c>
      <c r="AK403" s="224">
        <f t="shared" si="237"/>
        <v>4.1666666666666741</v>
      </c>
      <c r="AL403" s="224">
        <f t="shared" si="238"/>
        <v>6.5539112050739812</v>
      </c>
      <c r="AM403" s="224">
        <f t="shared" si="239"/>
        <v>12.887828162291171</v>
      </c>
      <c r="AN403" s="224">
        <f t="shared" si="240"/>
        <v>9.3994778067885143</v>
      </c>
      <c r="AO403" s="224">
        <f t="shared" si="241"/>
        <v>6.094182825484773</v>
      </c>
      <c r="AP403" s="224">
        <f t="shared" si="242"/>
        <v>4.9418604651162878</v>
      </c>
      <c r="AQ403" s="224">
        <f t="shared" si="244"/>
        <v>4.8780487804878092</v>
      </c>
      <c r="AR403" s="224">
        <f t="shared" si="243"/>
        <v>5.12820512820511</v>
      </c>
      <c r="AS403" s="224">
        <f t="shared" si="260"/>
        <v>8.710801393728218</v>
      </c>
      <c r="AT403" s="224">
        <f t="shared" si="261"/>
        <v>13.438735177865624</v>
      </c>
      <c r="AU403" s="224">
        <f t="shared" si="262"/>
        <v>11.946902654867264</v>
      </c>
      <c r="AV403" s="224">
        <f t="shared" si="263"/>
        <v>10.243902439024399</v>
      </c>
      <c r="AW403" s="224">
        <f t="shared" si="264"/>
        <v>26.15384615384615</v>
      </c>
      <c r="AX403" s="224">
        <f t="shared" si="265"/>
        <v>8.333333333333325</v>
      </c>
      <c r="AY403" s="224">
        <f t="shared" si="266"/>
        <v>50</v>
      </c>
      <c r="AZ403" s="224">
        <f t="shared" si="267"/>
        <v>49.253731343283569</v>
      </c>
      <c r="BA403" s="224">
        <f t="shared" si="268"/>
        <v>21.818181818181827</v>
      </c>
      <c r="BB403" s="224">
        <f t="shared" si="269"/>
        <v>37.5</v>
      </c>
      <c r="BC403" s="224">
        <f t="shared" si="270"/>
        <v>70.212765957446834</v>
      </c>
      <c r="BD403" s="224">
        <f t="shared" si="271"/>
        <v>4.4444444444444287</v>
      </c>
      <c r="BE403" s="224">
        <f t="shared" si="272"/>
        <v>4.6511627906976827</v>
      </c>
      <c r="BF403" s="224">
        <f t="shared" si="273"/>
        <v>10.256410256410241</v>
      </c>
      <c r="BG403" s="224">
        <f t="shared" si="258"/>
        <v>15.902886799289394</v>
      </c>
      <c r="BH403" s="182">
        <f t="shared" si="256"/>
        <v>17.048917660874999</v>
      </c>
    </row>
    <row r="404" spans="1:60" ht="11.25" customHeight="1" x14ac:dyDescent="0.2">
      <c r="A404" s="114" t="s">
        <v>1965</v>
      </c>
      <c r="B404" s="191" t="s">
        <v>1036</v>
      </c>
      <c r="C404" s="215">
        <v>1.82</v>
      </c>
      <c r="D404" s="216">
        <v>1.8109999999999999</v>
      </c>
      <c r="E404" s="216">
        <v>1.59</v>
      </c>
      <c r="F404" s="216">
        <v>1.1579999999999999</v>
      </c>
      <c r="G404" s="216">
        <v>0.85199999999999998</v>
      </c>
      <c r="H404" s="216">
        <v>0.73550000000000004</v>
      </c>
      <c r="I404" s="216">
        <v>0.73150000000000004</v>
      </c>
      <c r="J404" s="217">
        <v>0.72750000000000004</v>
      </c>
      <c r="K404" s="217">
        <v>0.72350000000000003</v>
      </c>
      <c r="L404" s="216">
        <v>0.71950000000000003</v>
      </c>
      <c r="M404" s="216">
        <v>0.71599999999999997</v>
      </c>
      <c r="N404" s="216">
        <v>0.71150000000000002</v>
      </c>
      <c r="O404" s="216">
        <v>0.70750000000000002</v>
      </c>
      <c r="P404" s="226"/>
      <c r="Q404" s="216">
        <v>0.70099999999999996</v>
      </c>
      <c r="R404" s="232">
        <v>0.69299999999999995</v>
      </c>
      <c r="S404" s="226"/>
      <c r="T404" s="260">
        <v>0.68500000000000005</v>
      </c>
      <c r="U404" s="260">
        <v>0.67849999999999999</v>
      </c>
      <c r="V404" s="202">
        <v>0.66349999999999998</v>
      </c>
      <c r="W404" s="202">
        <v>0.57499999999999996</v>
      </c>
      <c r="X404" s="202">
        <v>0.44500000000000001</v>
      </c>
      <c r="Y404" s="202">
        <v>0.22500000000000001</v>
      </c>
      <c r="Z404" s="202">
        <v>8.6499999999999994E-2</v>
      </c>
      <c r="AA404" s="202">
        <v>4.9000000000000002E-2</v>
      </c>
      <c r="AB404" s="202">
        <v>0.01</v>
      </c>
      <c r="AC404" s="229">
        <v>0</v>
      </c>
      <c r="AD404" s="229">
        <v>0</v>
      </c>
      <c r="AE404" s="229">
        <v>0</v>
      </c>
      <c r="AF404" s="223">
        <f t="shared" si="257"/>
        <v>17.815000000000001</v>
      </c>
      <c r="AG404" s="224">
        <f t="shared" si="233"/>
        <v>0.49696300386528058</v>
      </c>
      <c r="AH404" s="224">
        <f t="shared" si="234"/>
        <v>13.899371069182376</v>
      </c>
      <c r="AI404" s="224">
        <f t="shared" si="235"/>
        <v>37.305699481865304</v>
      </c>
      <c r="AJ404" s="224">
        <f t="shared" si="236"/>
        <v>35.915492957746473</v>
      </c>
      <c r="AK404" s="224">
        <f t="shared" si="237"/>
        <v>15.83956492182188</v>
      </c>
      <c r="AL404" s="224">
        <f t="shared" si="238"/>
        <v>0.54682159945318443</v>
      </c>
      <c r="AM404" s="224">
        <f t="shared" si="239"/>
        <v>0.54982817869415612</v>
      </c>
      <c r="AN404" s="224">
        <f t="shared" si="240"/>
        <v>0.55286800276435066</v>
      </c>
      <c r="AO404" s="224">
        <f t="shared" si="241"/>
        <v>0.55594162612926379</v>
      </c>
      <c r="AP404" s="224">
        <f t="shared" si="242"/>
        <v>0.48882681564246244</v>
      </c>
      <c r="AQ404" s="224">
        <f t="shared" si="244"/>
        <v>0.63246661981728458</v>
      </c>
      <c r="AR404" s="224">
        <f t="shared" si="243"/>
        <v>0.56537102473497303</v>
      </c>
      <c r="AS404" s="224">
        <f t="shared" si="260"/>
        <v>0.92724679029958512</v>
      </c>
      <c r="AT404" s="224">
        <f t="shared" si="261"/>
        <v>1.1544011544011523</v>
      </c>
      <c r="AU404" s="224">
        <f t="shared" si="262"/>
        <v>1.1678832116788218</v>
      </c>
      <c r="AV404" s="224">
        <f t="shared" si="263"/>
        <v>0.9579955784819516</v>
      </c>
      <c r="AW404" s="224">
        <f t="shared" si="264"/>
        <v>2.2607385079125963</v>
      </c>
      <c r="AX404" s="224">
        <f t="shared" si="265"/>
        <v>15.391304347826097</v>
      </c>
      <c r="AY404" s="224">
        <f t="shared" si="266"/>
        <v>29.213483146067396</v>
      </c>
      <c r="AZ404" s="224">
        <f t="shared" si="267"/>
        <v>97.777777777777786</v>
      </c>
      <c r="BA404" s="224">
        <f t="shared" si="268"/>
        <v>160.11560693641621</v>
      </c>
      <c r="BB404" s="224">
        <f t="shared" si="269"/>
        <v>76.530612244897938</v>
      </c>
      <c r="BC404" s="224">
        <f t="shared" si="270"/>
        <v>390.00000000000006</v>
      </c>
      <c r="BD404" s="224" t="str">
        <f t="shared" si="271"/>
        <v>n/a</v>
      </c>
      <c r="BE404" s="224" t="str">
        <f t="shared" si="272"/>
        <v>n/a</v>
      </c>
      <c r="BF404" s="224" t="str">
        <f t="shared" si="273"/>
        <v>n/a</v>
      </c>
      <c r="BG404" s="224">
        <f t="shared" si="258"/>
        <v>38.384620217281594</v>
      </c>
      <c r="BH404" s="182">
        <f t="shared" si="256"/>
        <v>86.206613903028696</v>
      </c>
    </row>
    <row r="405" spans="1:60" ht="11.25" customHeight="1" x14ac:dyDescent="0.2">
      <c r="A405" s="114" t="s">
        <v>1966</v>
      </c>
      <c r="B405" s="191" t="s">
        <v>1038</v>
      </c>
      <c r="C405" s="215">
        <v>2.95</v>
      </c>
      <c r="D405" s="216">
        <v>2.57</v>
      </c>
      <c r="E405" s="216">
        <v>2.2400000000000002</v>
      </c>
      <c r="F405" s="216">
        <v>1.95</v>
      </c>
      <c r="G405" s="216">
        <v>1.73</v>
      </c>
      <c r="H405" s="216">
        <v>1.65</v>
      </c>
      <c r="I405" s="216">
        <v>1.58</v>
      </c>
      <c r="J405" s="217">
        <v>1.41</v>
      </c>
      <c r="K405" s="223">
        <v>1.18</v>
      </c>
      <c r="L405" s="231">
        <v>1.1200000000000001</v>
      </c>
      <c r="M405" s="216">
        <v>1.04</v>
      </c>
      <c r="N405" s="231">
        <v>0.96</v>
      </c>
      <c r="O405" s="216">
        <v>0.88</v>
      </c>
      <c r="P405" s="226"/>
      <c r="Q405" s="231">
        <v>0.8</v>
      </c>
      <c r="R405" s="232">
        <v>0.78</v>
      </c>
      <c r="S405" s="226"/>
      <c r="T405" s="260">
        <v>0.66</v>
      </c>
      <c r="U405" s="261">
        <v>0.48</v>
      </c>
      <c r="V405" s="202">
        <v>0.42</v>
      </c>
      <c r="W405" s="229">
        <v>0.24</v>
      </c>
      <c r="X405" s="229">
        <v>0.24</v>
      </c>
      <c r="Y405" s="229">
        <v>0.24</v>
      </c>
      <c r="Z405" s="229">
        <v>0.24</v>
      </c>
      <c r="AA405" s="229">
        <v>0.24</v>
      </c>
      <c r="AB405" s="229">
        <v>0.24</v>
      </c>
      <c r="AC405" s="229">
        <v>0.24</v>
      </c>
      <c r="AD405" s="229">
        <v>0.24</v>
      </c>
      <c r="AE405" s="229">
        <v>0.24</v>
      </c>
      <c r="AF405" s="223">
        <f t="shared" si="257"/>
        <v>26.559999999999988</v>
      </c>
      <c r="AG405" s="224">
        <f t="shared" si="233"/>
        <v>14.785992217898848</v>
      </c>
      <c r="AH405" s="224">
        <f t="shared" si="234"/>
        <v>14.732142857142838</v>
      </c>
      <c r="AI405" s="224">
        <f t="shared" si="235"/>
        <v>14.871794871794886</v>
      </c>
      <c r="AJ405" s="224">
        <f t="shared" si="236"/>
        <v>12.716763005780351</v>
      </c>
      <c r="AK405" s="224">
        <f t="shared" si="237"/>
        <v>4.8484848484848575</v>
      </c>
      <c r="AL405" s="224">
        <f t="shared" si="238"/>
        <v>4.4303797468354222</v>
      </c>
      <c r="AM405" s="224">
        <f t="shared" si="239"/>
        <v>12.056737588652489</v>
      </c>
      <c r="AN405" s="224">
        <f t="shared" si="240"/>
        <v>19.491525423728806</v>
      </c>
      <c r="AO405" s="224">
        <f t="shared" si="241"/>
        <v>5.3571428571428381</v>
      </c>
      <c r="AP405" s="224">
        <f t="shared" si="242"/>
        <v>7.6923076923077094</v>
      </c>
      <c r="AQ405" s="224">
        <f t="shared" si="244"/>
        <v>8.3333333333333481</v>
      </c>
      <c r="AR405" s="224">
        <f t="shared" si="243"/>
        <v>9.0909090909090828</v>
      </c>
      <c r="AS405" s="224">
        <f t="shared" si="260"/>
        <v>9.9999999999999858</v>
      </c>
      <c r="AT405" s="224">
        <f t="shared" si="261"/>
        <v>2.5641025641025772</v>
      </c>
      <c r="AU405" s="224">
        <f t="shared" si="262"/>
        <v>18.181818181818187</v>
      </c>
      <c r="AV405" s="224">
        <f t="shared" si="263"/>
        <v>37.500000000000021</v>
      </c>
      <c r="AW405" s="224">
        <f t="shared" si="264"/>
        <v>14.285714285714279</v>
      </c>
      <c r="AX405" s="224">
        <f t="shared" si="265"/>
        <v>75</v>
      </c>
      <c r="AY405" s="224">
        <f t="shared" si="266"/>
        <v>0</v>
      </c>
      <c r="AZ405" s="224">
        <f t="shared" si="267"/>
        <v>0</v>
      </c>
      <c r="BA405" s="224">
        <f t="shared" si="268"/>
        <v>0</v>
      </c>
      <c r="BB405" s="224">
        <f t="shared" si="269"/>
        <v>0</v>
      </c>
      <c r="BC405" s="224">
        <f t="shared" si="270"/>
        <v>0</v>
      </c>
      <c r="BD405" s="224">
        <f t="shared" si="271"/>
        <v>0</v>
      </c>
      <c r="BE405" s="224">
        <f t="shared" si="272"/>
        <v>0</v>
      </c>
      <c r="BF405" s="224">
        <f t="shared" si="273"/>
        <v>0</v>
      </c>
      <c r="BG405" s="224">
        <f t="shared" si="258"/>
        <v>10.997659560217175</v>
      </c>
      <c r="BH405" s="182">
        <f t="shared" si="256"/>
        <v>15.69044486769174</v>
      </c>
    </row>
    <row r="406" spans="1:60" ht="11.25" customHeight="1" x14ac:dyDescent="0.2">
      <c r="A406" s="97" t="s">
        <v>1967</v>
      </c>
      <c r="B406" s="191" t="s">
        <v>1040</v>
      </c>
      <c r="C406" s="215">
        <v>3.76</v>
      </c>
      <c r="D406" s="216">
        <v>3.4</v>
      </c>
      <c r="E406" s="216">
        <v>3.08</v>
      </c>
      <c r="F406" s="216">
        <v>2.8</v>
      </c>
      <c r="G406" s="216">
        <v>2.48</v>
      </c>
      <c r="H406" s="216">
        <v>2.2400000000000002</v>
      </c>
      <c r="I406" s="216">
        <v>2</v>
      </c>
      <c r="J406" s="217">
        <v>1.76</v>
      </c>
      <c r="K406" s="223">
        <v>1.52</v>
      </c>
      <c r="L406" s="216">
        <v>1.46</v>
      </c>
      <c r="M406" s="216">
        <v>1.36</v>
      </c>
      <c r="N406" s="216">
        <v>1.1200000000000001</v>
      </c>
      <c r="O406" s="216">
        <v>0.9</v>
      </c>
      <c r="P406" s="226"/>
      <c r="Q406" s="216">
        <v>0.64</v>
      </c>
      <c r="R406" s="232">
        <v>0.53500000000000003</v>
      </c>
      <c r="S406" s="226"/>
      <c r="T406" s="260">
        <v>0.42</v>
      </c>
      <c r="U406" s="261">
        <v>0.4</v>
      </c>
      <c r="V406" s="202">
        <v>0.4</v>
      </c>
      <c r="W406" s="202">
        <v>0.32</v>
      </c>
      <c r="X406" s="202">
        <v>0.28000000000000003</v>
      </c>
      <c r="Y406" s="202">
        <v>0.20250000000000001</v>
      </c>
      <c r="Z406" s="202">
        <v>0.15</v>
      </c>
      <c r="AA406" s="229">
        <v>0.09</v>
      </c>
      <c r="AB406" s="229">
        <v>0.09</v>
      </c>
      <c r="AC406" s="202">
        <v>0.09</v>
      </c>
      <c r="AD406" s="202">
        <v>2.2499999999999999E-2</v>
      </c>
      <c r="AE406" s="229">
        <v>0</v>
      </c>
      <c r="AF406" s="223">
        <f t="shared" si="257"/>
        <v>31.52</v>
      </c>
      <c r="AG406" s="224">
        <f t="shared" si="233"/>
        <v>10.588235294117654</v>
      </c>
      <c r="AH406" s="224">
        <f t="shared" si="234"/>
        <v>10.389610389610393</v>
      </c>
      <c r="AI406" s="224">
        <f t="shared" si="235"/>
        <v>10.000000000000009</v>
      </c>
      <c r="AJ406" s="224">
        <f t="shared" si="236"/>
        <v>12.903225806451601</v>
      </c>
      <c r="AK406" s="224">
        <f t="shared" si="237"/>
        <v>10.714285714285698</v>
      </c>
      <c r="AL406" s="224">
        <f t="shared" si="238"/>
        <v>12.000000000000011</v>
      </c>
      <c r="AM406" s="224">
        <f t="shared" si="239"/>
        <v>13.636363636363647</v>
      </c>
      <c r="AN406" s="224">
        <f t="shared" si="240"/>
        <v>15.789473684210531</v>
      </c>
      <c r="AO406" s="224">
        <f t="shared" si="241"/>
        <v>4.1095890410958846</v>
      </c>
      <c r="AP406" s="224">
        <f t="shared" si="242"/>
        <v>7.3529411764705843</v>
      </c>
      <c r="AQ406" s="224">
        <f t="shared" si="244"/>
        <v>21.42857142857142</v>
      </c>
      <c r="AR406" s="224">
        <f t="shared" si="243"/>
        <v>24.444444444444446</v>
      </c>
      <c r="AS406" s="224">
        <f t="shared" si="260"/>
        <v>40.625</v>
      </c>
      <c r="AT406" s="224">
        <f t="shared" si="261"/>
        <v>19.626168224299057</v>
      </c>
      <c r="AU406" s="224">
        <f t="shared" si="262"/>
        <v>27.380952380952394</v>
      </c>
      <c r="AV406" s="224">
        <f t="shared" si="263"/>
        <v>4.9999999999999822</v>
      </c>
      <c r="AW406" s="224">
        <f t="shared" si="264"/>
        <v>0</v>
      </c>
      <c r="AX406" s="224">
        <f t="shared" si="265"/>
        <v>25</v>
      </c>
      <c r="AY406" s="224">
        <f t="shared" si="266"/>
        <v>14.285714285714279</v>
      </c>
      <c r="AZ406" s="224">
        <f t="shared" si="267"/>
        <v>38.271604938271622</v>
      </c>
      <c r="BA406" s="224">
        <f t="shared" si="268"/>
        <v>35.000000000000007</v>
      </c>
      <c r="BB406" s="224">
        <f t="shared" si="269"/>
        <v>66.666666666666671</v>
      </c>
      <c r="BC406" s="224">
        <f t="shared" si="270"/>
        <v>0</v>
      </c>
      <c r="BD406" s="224">
        <f t="shared" si="271"/>
        <v>0</v>
      </c>
      <c r="BE406" s="224">
        <f t="shared" si="272"/>
        <v>300</v>
      </c>
      <c r="BF406" s="224" t="str">
        <f t="shared" si="273"/>
        <v>n/a</v>
      </c>
      <c r="BG406" s="224">
        <f t="shared" si="258"/>
        <v>29.008513884461035</v>
      </c>
      <c r="BH406" s="182">
        <f t="shared" si="256"/>
        <v>58.46810359642604</v>
      </c>
    </row>
    <row r="407" spans="1:60" ht="11.25" customHeight="1" x14ac:dyDescent="0.2">
      <c r="A407" s="290" t="s">
        <v>1968</v>
      </c>
      <c r="B407" s="191" t="s">
        <v>1042</v>
      </c>
      <c r="C407" s="215">
        <v>1.91</v>
      </c>
      <c r="D407" s="216">
        <v>1.7450000000000001</v>
      </c>
      <c r="E407" s="216">
        <v>1.58</v>
      </c>
      <c r="F407" s="216">
        <v>1.4350000000000001</v>
      </c>
      <c r="G407" s="216">
        <v>1.2949999999999999</v>
      </c>
      <c r="H407" s="216">
        <v>1.17</v>
      </c>
      <c r="I407" s="216">
        <v>1.0649999999999999</v>
      </c>
      <c r="J407" s="217">
        <v>0.92</v>
      </c>
      <c r="K407" s="223">
        <v>0.82</v>
      </c>
      <c r="L407" s="217">
        <v>0.72</v>
      </c>
      <c r="M407" s="217">
        <v>0.64</v>
      </c>
      <c r="N407" s="217">
        <v>0.57999999999999996</v>
      </c>
      <c r="O407" s="217">
        <v>0.54</v>
      </c>
      <c r="P407" s="217">
        <v>0.13</v>
      </c>
      <c r="Q407" s="217">
        <v>0.13</v>
      </c>
      <c r="R407" s="227">
        <v>0</v>
      </c>
      <c r="S407" s="217"/>
      <c r="T407" s="261">
        <v>0</v>
      </c>
      <c r="U407" s="261">
        <v>0</v>
      </c>
      <c r="V407" s="229">
        <v>0</v>
      </c>
      <c r="W407" s="229">
        <v>0</v>
      </c>
      <c r="X407" s="229">
        <v>0</v>
      </c>
      <c r="Y407" s="229">
        <v>0</v>
      </c>
      <c r="Z407" s="229">
        <v>0</v>
      </c>
      <c r="AA407" s="229">
        <v>0</v>
      </c>
      <c r="AB407" s="229">
        <v>0</v>
      </c>
      <c r="AC407" s="229">
        <v>0</v>
      </c>
      <c r="AD407" s="229">
        <v>0</v>
      </c>
      <c r="AE407" s="229">
        <v>0</v>
      </c>
      <c r="AF407" s="223">
        <f t="shared" si="257"/>
        <v>14.680000000000003</v>
      </c>
      <c r="AG407" s="224">
        <f t="shared" si="233"/>
        <v>9.4555873925501253</v>
      </c>
      <c r="AH407" s="224">
        <f t="shared" si="234"/>
        <v>10.443037974683556</v>
      </c>
      <c r="AI407" s="224">
        <f t="shared" si="235"/>
        <v>10.104529616724744</v>
      </c>
      <c r="AJ407" s="224">
        <f t="shared" si="236"/>
        <v>10.810810810810811</v>
      </c>
      <c r="AK407" s="224">
        <f t="shared" si="237"/>
        <v>10.68376068376069</v>
      </c>
      <c r="AL407" s="224">
        <f t="shared" si="238"/>
        <v>9.8591549295774747</v>
      </c>
      <c r="AM407" s="224">
        <f t="shared" si="239"/>
        <v>15.760869565217384</v>
      </c>
      <c r="AN407" s="224">
        <f t="shared" si="240"/>
        <v>12.195121951219523</v>
      </c>
      <c r="AO407" s="224">
        <f t="shared" si="241"/>
        <v>13.888888888888884</v>
      </c>
      <c r="AP407" s="224">
        <f t="shared" si="242"/>
        <v>12.5</v>
      </c>
      <c r="AQ407" s="224">
        <f t="shared" si="244"/>
        <v>10.344827586206918</v>
      </c>
      <c r="AR407" s="224">
        <f t="shared" si="243"/>
        <v>7.4074074074073959</v>
      </c>
      <c r="AS407" s="224">
        <f t="shared" si="260"/>
        <v>315.38461538461542</v>
      </c>
      <c r="AT407" s="224" t="str">
        <f t="shared" si="261"/>
        <v>n/a</v>
      </c>
      <c r="AU407" s="224" t="str">
        <f t="shared" si="262"/>
        <v>n/a</v>
      </c>
      <c r="AV407" s="224" t="str">
        <f t="shared" si="263"/>
        <v>n/a</v>
      </c>
      <c r="AW407" s="224" t="str">
        <f t="shared" si="264"/>
        <v>n/a</v>
      </c>
      <c r="AX407" s="224" t="str">
        <f t="shared" si="265"/>
        <v>n/a</v>
      </c>
      <c r="AY407" s="224" t="str">
        <f t="shared" si="266"/>
        <v>n/a</v>
      </c>
      <c r="AZ407" s="224" t="str">
        <f t="shared" si="267"/>
        <v>n/a</v>
      </c>
      <c r="BA407" s="224" t="str">
        <f t="shared" si="268"/>
        <v>n/a</v>
      </c>
      <c r="BB407" s="224" t="str">
        <f t="shared" si="269"/>
        <v>n/a</v>
      </c>
      <c r="BC407" s="224" t="str">
        <f t="shared" si="270"/>
        <v>n/a</v>
      </c>
      <c r="BD407" s="224" t="str">
        <f t="shared" si="271"/>
        <v>n/a</v>
      </c>
      <c r="BE407" s="224" t="str">
        <f t="shared" si="272"/>
        <v>n/a</v>
      </c>
      <c r="BF407" s="224" t="str">
        <f t="shared" si="273"/>
        <v>n/a</v>
      </c>
      <c r="BG407" s="224">
        <f t="shared" si="258"/>
        <v>34.526047091666378</v>
      </c>
      <c r="BH407" s="182">
        <f t="shared" si="256"/>
        <v>84.413555856687523</v>
      </c>
    </row>
    <row r="408" spans="1:60" ht="11.25" customHeight="1" x14ac:dyDescent="0.2">
      <c r="A408" s="234" t="s">
        <v>378</v>
      </c>
      <c r="B408" s="206" t="s">
        <v>379</v>
      </c>
      <c r="C408" s="215">
        <v>2.82</v>
      </c>
      <c r="D408" s="216">
        <v>2.78</v>
      </c>
      <c r="E408" s="216">
        <v>2.74</v>
      </c>
      <c r="F408" s="216">
        <v>2.62</v>
      </c>
      <c r="G408" s="216">
        <v>2.42</v>
      </c>
      <c r="H408" s="216">
        <v>2.2400000000000002</v>
      </c>
      <c r="I408" s="216">
        <v>2.08</v>
      </c>
      <c r="J408" s="217">
        <v>1.92</v>
      </c>
      <c r="K408" s="275">
        <v>1.78</v>
      </c>
      <c r="L408" s="241">
        <v>1.62</v>
      </c>
      <c r="M408" s="241">
        <v>1.37</v>
      </c>
      <c r="N408" s="241">
        <v>1.17</v>
      </c>
      <c r="O408" s="241">
        <v>1.08</v>
      </c>
      <c r="P408" s="249"/>
      <c r="Q408" s="241">
        <v>1.01</v>
      </c>
      <c r="R408" s="242">
        <v>0.93500000000000005</v>
      </c>
      <c r="S408" s="249"/>
      <c r="T408" s="267">
        <v>0.86</v>
      </c>
      <c r="U408" s="267">
        <v>0.78500000000000003</v>
      </c>
      <c r="V408" s="244">
        <v>0.625</v>
      </c>
      <c r="W408" s="244">
        <v>0.47</v>
      </c>
      <c r="X408" s="244">
        <v>0.41249999999999998</v>
      </c>
      <c r="Y408" s="244">
        <v>0.36</v>
      </c>
      <c r="Z408" s="244">
        <v>0.3125</v>
      </c>
      <c r="AA408" s="244">
        <v>0.27</v>
      </c>
      <c r="AB408" s="244">
        <v>0.24</v>
      </c>
      <c r="AC408" s="244">
        <v>0.215</v>
      </c>
      <c r="AD408" s="244">
        <v>0.18</v>
      </c>
      <c r="AE408" s="244">
        <v>0.14499999999999999</v>
      </c>
      <c r="AF408" s="223">
        <f t="shared" si="257"/>
        <v>33.460000000000022</v>
      </c>
      <c r="AG408" s="224">
        <f t="shared" si="233"/>
        <v>1.4388489208633004</v>
      </c>
      <c r="AH408" s="224">
        <f t="shared" si="234"/>
        <v>1.4598540145985162</v>
      </c>
      <c r="AI408" s="224">
        <f t="shared" si="235"/>
        <v>4.5801526717557328</v>
      </c>
      <c r="AJ408" s="224">
        <f t="shared" si="236"/>
        <v>8.2644628099173723</v>
      </c>
      <c r="AK408" s="224">
        <f t="shared" si="237"/>
        <v>8.0357142857142794</v>
      </c>
      <c r="AL408" s="224">
        <f t="shared" si="238"/>
        <v>7.6923076923077094</v>
      </c>
      <c r="AM408" s="224">
        <f t="shared" si="239"/>
        <v>8.3333333333333481</v>
      </c>
      <c r="AN408" s="224">
        <f t="shared" si="240"/>
        <v>7.8651685393258397</v>
      </c>
      <c r="AO408" s="224">
        <f t="shared" si="241"/>
        <v>9.8765432098765427</v>
      </c>
      <c r="AP408" s="224">
        <f t="shared" si="242"/>
        <v>18.248175182481742</v>
      </c>
      <c r="AQ408" s="224">
        <f t="shared" si="244"/>
        <v>17.094017094017101</v>
      </c>
      <c r="AR408" s="224">
        <f t="shared" si="243"/>
        <v>8.333333333333325</v>
      </c>
      <c r="AS408" s="224">
        <f t="shared" si="260"/>
        <v>6.9306930693069368</v>
      </c>
      <c r="AT408" s="224">
        <f t="shared" si="261"/>
        <v>8.0213903743315385</v>
      </c>
      <c r="AU408" s="224">
        <f t="shared" si="262"/>
        <v>8.720930232558155</v>
      </c>
      <c r="AV408" s="224">
        <f t="shared" si="263"/>
        <v>9.554140127388532</v>
      </c>
      <c r="AW408" s="224">
        <f t="shared" si="264"/>
        <v>25.6</v>
      </c>
      <c r="AX408" s="224">
        <f t="shared" si="265"/>
        <v>32.978723404255319</v>
      </c>
      <c r="AY408" s="224">
        <f t="shared" si="266"/>
        <v>13.939393939393941</v>
      </c>
      <c r="AZ408" s="224">
        <f t="shared" si="267"/>
        <v>14.583333333333325</v>
      </c>
      <c r="BA408" s="224">
        <f t="shared" si="268"/>
        <v>15.199999999999992</v>
      </c>
      <c r="BB408" s="224">
        <f t="shared" si="269"/>
        <v>15.740740740740744</v>
      </c>
      <c r="BC408" s="224">
        <f t="shared" si="270"/>
        <v>12.500000000000021</v>
      </c>
      <c r="BD408" s="224">
        <f t="shared" si="271"/>
        <v>11.627906976744185</v>
      </c>
      <c r="BE408" s="224">
        <f t="shared" si="272"/>
        <v>19.444444444444443</v>
      </c>
      <c r="BF408" s="224">
        <f t="shared" si="273"/>
        <v>24.137931034482762</v>
      </c>
      <c r="BG408" s="224">
        <f t="shared" si="258"/>
        <v>12.315443798634796</v>
      </c>
      <c r="BH408" s="182">
        <f t="shared" si="256"/>
        <v>7.3700563177732183</v>
      </c>
    </row>
    <row r="409" spans="1:60" ht="11.25" customHeight="1" x14ac:dyDescent="0.2">
      <c r="A409" s="114" t="s">
        <v>1969</v>
      </c>
      <c r="B409" s="191" t="s">
        <v>1044</v>
      </c>
      <c r="C409" s="215">
        <v>2.2475000000000001</v>
      </c>
      <c r="D409" s="216">
        <v>2.1549999999999998</v>
      </c>
      <c r="E409" s="216">
        <v>2.06</v>
      </c>
      <c r="F409" s="216">
        <v>1.98</v>
      </c>
      <c r="G409" s="216">
        <v>1.9</v>
      </c>
      <c r="H409" s="216">
        <v>1.82</v>
      </c>
      <c r="I409" s="216">
        <v>1.74</v>
      </c>
      <c r="J409" s="217">
        <v>1.66</v>
      </c>
      <c r="K409" s="228">
        <v>1.6</v>
      </c>
      <c r="L409" s="216">
        <v>1.575</v>
      </c>
      <c r="M409" s="216">
        <v>1.4750000000000001</v>
      </c>
      <c r="N409" s="216">
        <v>1.18092</v>
      </c>
      <c r="O409" s="216">
        <v>0.90017999999999998</v>
      </c>
      <c r="P409" s="226"/>
      <c r="Q409" s="231">
        <v>0.65954000000000002</v>
      </c>
      <c r="R409" s="227">
        <v>0.65954000000000002</v>
      </c>
      <c r="S409" s="226"/>
      <c r="T409" s="261">
        <v>0.65954000000000002</v>
      </c>
      <c r="U409" s="261">
        <v>0.65954000000000002</v>
      </c>
      <c r="V409" s="229">
        <v>0.65954000000000002</v>
      </c>
      <c r="W409" s="202">
        <v>0.65954000000000002</v>
      </c>
      <c r="X409" s="202">
        <v>0.52585000000000004</v>
      </c>
      <c r="Y409" s="202">
        <v>0.46345999999999998</v>
      </c>
      <c r="Z409" s="202">
        <v>0.40998000000000001</v>
      </c>
      <c r="AA409" s="202">
        <v>0.20499000000000001</v>
      </c>
      <c r="AB409" s="202">
        <v>0.18717</v>
      </c>
      <c r="AC409" s="229">
        <v>0.17824999999999999</v>
      </c>
      <c r="AD409" s="202">
        <v>0.17824999999999999</v>
      </c>
      <c r="AE409" s="229">
        <v>0</v>
      </c>
      <c r="AF409" s="223">
        <f t="shared" si="257"/>
        <v>28.398789999999995</v>
      </c>
      <c r="AG409" s="224">
        <f t="shared" si="233"/>
        <v>4.2923433874710204</v>
      </c>
      <c r="AH409" s="224">
        <f t="shared" si="234"/>
        <v>4.6116504854368801</v>
      </c>
      <c r="AI409" s="224">
        <f t="shared" si="235"/>
        <v>4.0404040404040442</v>
      </c>
      <c r="AJ409" s="224">
        <f t="shared" si="236"/>
        <v>4.2105263157894868</v>
      </c>
      <c r="AK409" s="224">
        <f t="shared" si="237"/>
        <v>4.39560439560438</v>
      </c>
      <c r="AL409" s="224">
        <f t="shared" si="238"/>
        <v>4.5977011494252817</v>
      </c>
      <c r="AM409" s="224">
        <f t="shared" si="239"/>
        <v>4.8192771084337505</v>
      </c>
      <c r="AN409" s="224">
        <f t="shared" si="240"/>
        <v>3.7499999999999867</v>
      </c>
      <c r="AO409" s="224">
        <f t="shared" si="241"/>
        <v>1.5873015873016039</v>
      </c>
      <c r="AP409" s="224">
        <f t="shared" si="242"/>
        <v>6.7796610169491345</v>
      </c>
      <c r="AQ409" s="224">
        <f t="shared" si="244"/>
        <v>24.902618297598501</v>
      </c>
      <c r="AR409" s="224">
        <f t="shared" si="243"/>
        <v>31.187095914150497</v>
      </c>
      <c r="AS409" s="224">
        <f t="shared" si="260"/>
        <v>36.486035721866749</v>
      </c>
      <c r="AT409" s="224">
        <f t="shared" si="261"/>
        <v>0</v>
      </c>
      <c r="AU409" s="224">
        <f t="shared" si="262"/>
        <v>0</v>
      </c>
      <c r="AV409" s="224">
        <f t="shared" si="263"/>
        <v>0</v>
      </c>
      <c r="AW409" s="224">
        <f t="shared" si="264"/>
        <v>0</v>
      </c>
      <c r="AX409" s="224">
        <f t="shared" si="265"/>
        <v>0</v>
      </c>
      <c r="AY409" s="224">
        <f t="shared" si="266"/>
        <v>25.423599885899016</v>
      </c>
      <c r="AZ409" s="224">
        <f t="shared" si="267"/>
        <v>13.461787425020511</v>
      </c>
      <c r="BA409" s="224">
        <f t="shared" si="268"/>
        <v>13.044538757988189</v>
      </c>
      <c r="BB409" s="224">
        <f t="shared" si="269"/>
        <v>100</v>
      </c>
      <c r="BC409" s="224">
        <f t="shared" si="270"/>
        <v>9.5207565314954223</v>
      </c>
      <c r="BD409" s="224">
        <f t="shared" si="271"/>
        <v>5.0042075736325353</v>
      </c>
      <c r="BE409" s="224">
        <f t="shared" si="272"/>
        <v>0</v>
      </c>
      <c r="BF409" s="224" t="str">
        <f t="shared" si="273"/>
        <v>n/a</v>
      </c>
      <c r="BG409" s="224">
        <f t="shared" si="258"/>
        <v>12.084604383778681</v>
      </c>
      <c r="BH409" s="182">
        <f t="shared" si="256"/>
        <v>21.002447278334397</v>
      </c>
    </row>
    <row r="410" spans="1:60" ht="11.25" customHeight="1" x14ac:dyDescent="0.2">
      <c r="A410" s="701" t="s">
        <v>1045</v>
      </c>
      <c r="B410" s="191" t="s">
        <v>1046</v>
      </c>
      <c r="C410" s="215">
        <v>1.2541</v>
      </c>
      <c r="D410" s="216">
        <v>1.1691</v>
      </c>
      <c r="E410" s="216">
        <v>1.0757000000000001</v>
      </c>
      <c r="F410" s="216">
        <v>1.0139</v>
      </c>
      <c r="G410" s="216">
        <v>0.93400000000000005</v>
      </c>
      <c r="H410" s="216">
        <v>0.83709999999999996</v>
      </c>
      <c r="I410" s="216">
        <v>0.75209999999999999</v>
      </c>
      <c r="J410" s="217">
        <v>0.70469999999999999</v>
      </c>
      <c r="K410" s="223">
        <v>0.62880000000000003</v>
      </c>
      <c r="L410" s="217">
        <v>0.55789999999999995</v>
      </c>
      <c r="M410" s="217">
        <v>0.52059999999999995</v>
      </c>
      <c r="N410" s="217">
        <v>0.51680000000000004</v>
      </c>
      <c r="O410" s="254">
        <v>0.50770000000000004</v>
      </c>
      <c r="P410" s="217"/>
      <c r="Q410" s="254">
        <v>0.52190000000000003</v>
      </c>
      <c r="R410" s="223">
        <v>0.52549999999999997</v>
      </c>
      <c r="S410" s="217"/>
      <c r="T410" s="261">
        <v>0.504</v>
      </c>
      <c r="U410" s="261">
        <v>0.78</v>
      </c>
      <c r="V410" s="202">
        <v>1</v>
      </c>
      <c r="W410" s="202">
        <v>0.88</v>
      </c>
      <c r="X410" s="202">
        <v>0.72499999999999998</v>
      </c>
      <c r="Y410" s="202">
        <v>0.57999999999999996</v>
      </c>
      <c r="Z410" s="202">
        <v>0.47</v>
      </c>
      <c r="AA410" s="202">
        <v>0.39</v>
      </c>
      <c r="AB410" s="202">
        <v>0.3</v>
      </c>
      <c r="AC410" s="202">
        <v>0.24</v>
      </c>
      <c r="AD410" s="202">
        <v>0.2</v>
      </c>
      <c r="AE410" s="229">
        <v>0</v>
      </c>
      <c r="AF410" s="223">
        <f t="shared" si="257"/>
        <v>17.588899999999999</v>
      </c>
      <c r="AG410" s="224">
        <f t="shared" si="233"/>
        <v>7.2705499957232078</v>
      </c>
      <c r="AH410" s="224">
        <f t="shared" si="234"/>
        <v>8.6827182299897601</v>
      </c>
      <c r="AI410" s="224">
        <f t="shared" si="235"/>
        <v>6.0952756682118636</v>
      </c>
      <c r="AJ410" s="224">
        <f t="shared" si="236"/>
        <v>8.5546038543897076</v>
      </c>
      <c r="AK410" s="224">
        <f t="shared" si="237"/>
        <v>11.575677935730511</v>
      </c>
      <c r="AL410" s="224">
        <f t="shared" si="238"/>
        <v>11.301688605238658</v>
      </c>
      <c r="AM410" s="224">
        <f t="shared" si="239"/>
        <v>6.7262664963814389</v>
      </c>
      <c r="AN410" s="224">
        <f t="shared" si="240"/>
        <v>12.070610687022887</v>
      </c>
      <c r="AO410" s="224">
        <f t="shared" si="241"/>
        <v>12.708370675748348</v>
      </c>
      <c r="AP410" s="224">
        <f t="shared" si="242"/>
        <v>7.1648098348059852</v>
      </c>
      <c r="AQ410" s="224">
        <f t="shared" si="244"/>
        <v>0.73529411764703401</v>
      </c>
      <c r="AR410" s="224">
        <f t="shared" si="243"/>
        <v>1.7923970848926496</v>
      </c>
      <c r="AS410" s="224">
        <f t="shared" si="260"/>
        <v>-2.7208277447786866</v>
      </c>
      <c r="AT410" s="224">
        <f t="shared" si="261"/>
        <v>-0.685061845861068</v>
      </c>
      <c r="AU410" s="224">
        <f t="shared" si="262"/>
        <v>4.2658730158730007</v>
      </c>
      <c r="AV410" s="224">
        <f t="shared" ref="AV410:BC410" si="274">IF(ISERROR((V410/W410-1)*100),"n/a",(V410/W410-1)*100)</f>
        <v>13.636363636363647</v>
      </c>
      <c r="AW410" s="224">
        <f t="shared" si="274"/>
        <v>21.379310344827584</v>
      </c>
      <c r="AX410" s="224">
        <f t="shared" si="274"/>
        <v>25</v>
      </c>
      <c r="AY410" s="224">
        <f t="shared" si="274"/>
        <v>23.404255319148938</v>
      </c>
      <c r="AZ410" s="224">
        <f t="shared" si="274"/>
        <v>20.512820512820507</v>
      </c>
      <c r="BA410" s="224">
        <f t="shared" si="274"/>
        <v>30.000000000000004</v>
      </c>
      <c r="BB410" s="224">
        <f t="shared" si="274"/>
        <v>25</v>
      </c>
      <c r="BC410" s="224">
        <f t="shared" si="274"/>
        <v>19.999999999999996</v>
      </c>
      <c r="BD410" s="224" t="str">
        <f>IF(ISERROR((AD410/#REF!-1)*100),"n/a",(AD410/#REF!-1)*100)</f>
        <v>n/a</v>
      </c>
      <c r="BE410" s="224" t="str">
        <f>IF(ISERROR((#REF!/#REF!-1)*100),"n/a",(#REF!/#REF!-1)*100)</f>
        <v>n/a</v>
      </c>
      <c r="BF410" s="224" t="str">
        <f t="shared" ref="BF410:BF473" si="275">IF(ISERROR((AD410/AE410-1)*100),"n/a",(AD410/AE410-1)*100)</f>
        <v>n/a</v>
      </c>
      <c r="BG410" s="224">
        <f t="shared" si="258"/>
        <v>11.933521583659823</v>
      </c>
      <c r="BH410" s="182">
        <f t="shared" si="256"/>
        <v>9.095618491809331</v>
      </c>
    </row>
    <row r="411" spans="1:60" ht="11.25" customHeight="1" x14ac:dyDescent="0.2">
      <c r="A411" s="97" t="s">
        <v>1048</v>
      </c>
      <c r="B411" s="191" t="s">
        <v>1049</v>
      </c>
      <c r="C411" s="215">
        <v>1.94</v>
      </c>
      <c r="D411" s="216">
        <v>1.9</v>
      </c>
      <c r="E411" s="216">
        <v>1.84</v>
      </c>
      <c r="F411" s="216">
        <v>1.8</v>
      </c>
      <c r="G411" s="216">
        <v>1.72</v>
      </c>
      <c r="H411" s="216">
        <v>1.6</v>
      </c>
      <c r="I411" s="216">
        <v>1.46</v>
      </c>
      <c r="J411" s="217">
        <v>1.32</v>
      </c>
      <c r="K411" s="217">
        <v>1.1000000000000001</v>
      </c>
      <c r="L411" s="216">
        <v>1</v>
      </c>
      <c r="M411" s="216">
        <v>0.88</v>
      </c>
      <c r="N411" s="216">
        <v>0.76</v>
      </c>
      <c r="O411" s="216">
        <v>0.64</v>
      </c>
      <c r="P411" s="226"/>
      <c r="Q411" s="216">
        <v>0.55000000000000004</v>
      </c>
      <c r="R411" s="232">
        <v>0.5</v>
      </c>
      <c r="S411" s="226"/>
      <c r="T411" s="260">
        <v>0.255</v>
      </c>
      <c r="U411" s="261">
        <v>4.4999999999999998E-2</v>
      </c>
      <c r="V411" s="202">
        <v>0.315</v>
      </c>
      <c r="W411" s="229">
        <v>0.28749999999999998</v>
      </c>
      <c r="X411" s="229">
        <v>0.38</v>
      </c>
      <c r="Y411" s="202">
        <v>0.38</v>
      </c>
      <c r="Z411" s="202">
        <v>0.37</v>
      </c>
      <c r="AA411" s="229">
        <v>0.34</v>
      </c>
      <c r="AB411" s="229">
        <v>0.34</v>
      </c>
      <c r="AC411" s="202">
        <v>0.34</v>
      </c>
      <c r="AD411" s="202">
        <v>0.3</v>
      </c>
      <c r="AE411" s="229">
        <v>0.2225</v>
      </c>
      <c r="AF411" s="223">
        <f t="shared" si="257"/>
        <v>22.585000000000004</v>
      </c>
      <c r="AG411" s="224">
        <f t="shared" si="233"/>
        <v>2.1052631578947434</v>
      </c>
      <c r="AH411" s="224">
        <f t="shared" si="234"/>
        <v>3.2608695652173836</v>
      </c>
      <c r="AI411" s="224">
        <f t="shared" si="235"/>
        <v>2.2222222222222143</v>
      </c>
      <c r="AJ411" s="224">
        <f t="shared" si="236"/>
        <v>4.6511627906976827</v>
      </c>
      <c r="AK411" s="224">
        <f t="shared" si="237"/>
        <v>7.4999999999999956</v>
      </c>
      <c r="AL411" s="224">
        <f t="shared" si="238"/>
        <v>9.5890410958904262</v>
      </c>
      <c r="AM411" s="224">
        <f t="shared" si="239"/>
        <v>10.606060606060597</v>
      </c>
      <c r="AN411" s="224">
        <f t="shared" si="240"/>
        <v>19.999999999999996</v>
      </c>
      <c r="AO411" s="224">
        <f t="shared" si="241"/>
        <v>10.000000000000009</v>
      </c>
      <c r="AP411" s="224">
        <f t="shared" si="242"/>
        <v>13.636363636363647</v>
      </c>
      <c r="AQ411" s="224">
        <f t="shared" si="244"/>
        <v>15.789473684210531</v>
      </c>
      <c r="AR411" s="224">
        <f t="shared" si="243"/>
        <v>18.75</v>
      </c>
      <c r="AS411" s="224">
        <f t="shared" si="260"/>
        <v>16.36363636363636</v>
      </c>
      <c r="AT411" s="224">
        <f t="shared" si="261"/>
        <v>10.000000000000009</v>
      </c>
      <c r="AU411" s="224">
        <f t="shared" si="262"/>
        <v>96.078431372549005</v>
      </c>
      <c r="AV411" s="224">
        <f t="shared" ref="AV411:AV474" si="276">IF(ISERROR((T411/U411-1)*100),"n/a",(T411/U411-1)*100)</f>
        <v>466.66666666666669</v>
      </c>
      <c r="AW411" s="224">
        <f t="shared" ref="AW411:AW474" si="277">IF(ISERROR((U411/V411-1)*100),"n/a",(U411/V411-1)*100)</f>
        <v>-85.714285714285722</v>
      </c>
      <c r="AX411" s="224">
        <f t="shared" ref="AX411:AX474" si="278">IF(ISERROR((V411/W411-1)*100),"n/a",(V411/W411-1)*100)</f>
        <v>9.5652173913043583</v>
      </c>
      <c r="AY411" s="224">
        <f t="shared" ref="AY411:AY474" si="279">IF(ISERROR((W411/X411-1)*100),"n/a",(W411/X411-1)*100)</f>
        <v>-24.342105263157897</v>
      </c>
      <c r="AZ411" s="224">
        <f t="shared" ref="AZ411:AZ474" si="280">IF(ISERROR((X411/Y411-1)*100),"n/a",(X411/Y411-1)*100)</f>
        <v>0</v>
      </c>
      <c r="BA411" s="224">
        <f t="shared" ref="BA411:BA474" si="281">IF(ISERROR((Y411/Z411-1)*100),"n/a",(Y411/Z411-1)*100)</f>
        <v>2.7027027027026973</v>
      </c>
      <c r="BB411" s="224">
        <f t="shared" ref="BB411:BB474" si="282">IF(ISERROR((Z411/AA411-1)*100),"n/a",(Z411/AA411-1)*100)</f>
        <v>8.8235294117646959</v>
      </c>
      <c r="BC411" s="224">
        <f t="shared" ref="BC411:BC474" si="283">IF(ISERROR((AA411/AB411-1)*100),"n/a",(AA411/AB411-1)*100)</f>
        <v>0</v>
      </c>
      <c r="BD411" s="224">
        <f t="shared" ref="BD411:BD474" si="284">IF(ISERROR((AB411/AC411-1)*100),"n/a",(AB411/AC411-1)*100)</f>
        <v>0</v>
      </c>
      <c r="BE411" s="224">
        <f t="shared" ref="BE411:BE474" si="285">IF(ISERROR((AC411/AD411-1)*100),"n/a",(AC411/AD411-1)*100)</f>
        <v>13.333333333333353</v>
      </c>
      <c r="BF411" s="224">
        <f t="shared" si="275"/>
        <v>34.831460674157299</v>
      </c>
      <c r="BG411" s="224">
        <f t="shared" si="258"/>
        <v>25.631501680662616</v>
      </c>
      <c r="BH411" s="182">
        <f t="shared" si="256"/>
        <v>94.104532106416116</v>
      </c>
    </row>
    <row r="412" spans="1:60" x14ac:dyDescent="0.2">
      <c r="A412" s="127" t="s">
        <v>1970</v>
      </c>
      <c r="B412" s="97" t="s">
        <v>383</v>
      </c>
      <c r="C412" s="36">
        <v>1.85</v>
      </c>
      <c r="D412" s="181">
        <v>1.7549999999999999</v>
      </c>
      <c r="E412" s="181">
        <v>1.67</v>
      </c>
      <c r="F412" s="181">
        <v>1.59</v>
      </c>
      <c r="G412" s="181">
        <v>1.5149999999999999</v>
      </c>
      <c r="H412" s="181">
        <v>1.4450000000000001</v>
      </c>
      <c r="I412" s="181">
        <v>1.38</v>
      </c>
      <c r="J412" s="217">
        <v>1.32</v>
      </c>
      <c r="K412" s="202">
        <v>1.26</v>
      </c>
      <c r="L412" s="181">
        <v>1.2050000000000001</v>
      </c>
      <c r="M412" s="181">
        <v>1.155</v>
      </c>
      <c r="N412" s="181">
        <v>1.10846666666667</v>
      </c>
      <c r="O412" s="181">
        <v>1.07026666666667</v>
      </c>
      <c r="P412" s="273"/>
      <c r="Q412" s="181">
        <v>1.0369333333333299</v>
      </c>
      <c r="R412" s="181">
        <v>1.01026666666667</v>
      </c>
      <c r="S412" s="273"/>
      <c r="T412" s="202">
        <v>0.99</v>
      </c>
      <c r="U412" s="202">
        <v>0.97346666666666704</v>
      </c>
      <c r="V412" s="202">
        <v>0.9556</v>
      </c>
      <c r="W412" s="202">
        <v>0.93773333333333297</v>
      </c>
      <c r="X412" s="202">
        <v>0.9244</v>
      </c>
      <c r="Y412" s="202">
        <v>0.91600000000000004</v>
      </c>
      <c r="Z412" s="202">
        <v>0.90666666666666695</v>
      </c>
      <c r="AA412" s="202">
        <v>0.89866666666666695</v>
      </c>
      <c r="AB412" s="202">
        <v>0.89200000000000002</v>
      </c>
      <c r="AC412" s="202">
        <v>0.88533333333333297</v>
      </c>
      <c r="AD412" s="202">
        <v>0.87666666666666704</v>
      </c>
      <c r="AE412" s="202">
        <v>0.86666666666666703</v>
      </c>
      <c r="AF412" s="223">
        <f t="shared" si="257"/>
        <v>31.39413333333334</v>
      </c>
      <c r="AG412" s="224">
        <f t="shared" si="233"/>
        <v>5.4131054131054235</v>
      </c>
      <c r="AH412" s="224">
        <f t="shared" si="234"/>
        <v>5.0898203592814273</v>
      </c>
      <c r="AI412" s="224">
        <f t="shared" si="235"/>
        <v>5.031446540880502</v>
      </c>
      <c r="AJ412" s="224">
        <f t="shared" si="236"/>
        <v>4.9504950495049549</v>
      </c>
      <c r="AK412" s="224">
        <f t="shared" si="237"/>
        <v>4.8442906574394318</v>
      </c>
      <c r="AL412" s="224">
        <f t="shared" si="238"/>
        <v>4.7101449275362528</v>
      </c>
      <c r="AM412" s="224">
        <f t="shared" si="239"/>
        <v>4.5454545454545414</v>
      </c>
      <c r="AN412" s="224">
        <f t="shared" si="240"/>
        <v>4.7619047619047672</v>
      </c>
      <c r="AO412" s="224">
        <f t="shared" si="241"/>
        <v>4.5643153526970792</v>
      </c>
      <c r="AP412" s="224">
        <f t="shared" si="242"/>
        <v>4.3290043290043378</v>
      </c>
      <c r="AQ412" s="224">
        <f t="shared" si="244"/>
        <v>4.1979912191011381</v>
      </c>
      <c r="AR412" s="224">
        <f t="shared" si="243"/>
        <v>3.569203936713583</v>
      </c>
      <c r="AS412" s="224">
        <f t="shared" si="260"/>
        <v>3.2146071750038807</v>
      </c>
      <c r="AT412" s="224">
        <f t="shared" si="261"/>
        <v>2.6395671109931129</v>
      </c>
      <c r="AU412" s="224">
        <f t="shared" si="262"/>
        <v>2.047138047138386</v>
      </c>
      <c r="AV412" s="224">
        <f t="shared" si="276"/>
        <v>1.6983974797972534</v>
      </c>
      <c r="AW412" s="224">
        <f t="shared" si="277"/>
        <v>1.8696804799777089</v>
      </c>
      <c r="AX412" s="224">
        <f t="shared" si="278"/>
        <v>1.9053035688895603</v>
      </c>
      <c r="AY412" s="224">
        <f t="shared" si="279"/>
        <v>1.4423770373575229</v>
      </c>
      <c r="AZ412" s="224">
        <f t="shared" si="280"/>
        <v>0.91703056768559499</v>
      </c>
      <c r="BA412" s="224">
        <f t="shared" si="281"/>
        <v>1.0294117647058565</v>
      </c>
      <c r="BB412" s="224">
        <f t="shared" si="282"/>
        <v>0.89020771513352859</v>
      </c>
      <c r="BC412" s="224">
        <f t="shared" si="283"/>
        <v>0.7473841554559435</v>
      </c>
      <c r="BD412" s="224">
        <f t="shared" si="284"/>
        <v>0.75301204819282486</v>
      </c>
      <c r="BE412" s="224">
        <f t="shared" si="285"/>
        <v>0.98859315589345798</v>
      </c>
      <c r="BF412" s="224">
        <f t="shared" si="275"/>
        <v>1.1538461538461497</v>
      </c>
      <c r="BG412" s="224">
        <f t="shared" si="258"/>
        <v>2.9732205212574701</v>
      </c>
      <c r="BH412" s="182">
        <f t="shared" si="256"/>
        <v>1.7184291981282007</v>
      </c>
    </row>
    <row r="413" spans="1:60" x14ac:dyDescent="0.2">
      <c r="A413" s="252" t="s">
        <v>1971</v>
      </c>
      <c r="B413" s="97" t="s">
        <v>385</v>
      </c>
      <c r="C413" s="36">
        <v>1.93</v>
      </c>
      <c r="D413" s="181">
        <v>1.89</v>
      </c>
      <c r="E413" s="181">
        <v>1.85</v>
      </c>
      <c r="F413" s="181">
        <v>1.8</v>
      </c>
      <c r="G413" s="181">
        <v>1.7250000000000001</v>
      </c>
      <c r="H413" s="181">
        <v>1.635</v>
      </c>
      <c r="I413" s="181">
        <v>1.4650000000000001</v>
      </c>
      <c r="J413" s="217">
        <v>1.28</v>
      </c>
      <c r="K413" s="202">
        <v>1.0349999999999999</v>
      </c>
      <c r="L413" s="181">
        <v>1.0149999999999999</v>
      </c>
      <c r="M413" s="181">
        <v>0.995</v>
      </c>
      <c r="N413" s="181">
        <v>0.97499999999999998</v>
      </c>
      <c r="O413" s="181">
        <v>0.95499999999999996</v>
      </c>
      <c r="P413" s="273"/>
      <c r="Q413" s="181">
        <v>0.93500000000000005</v>
      </c>
      <c r="R413" s="181">
        <v>0.91500000000000004</v>
      </c>
      <c r="S413" s="273"/>
      <c r="T413" s="202">
        <v>0.89500000000000002</v>
      </c>
      <c r="U413" s="202">
        <v>0.86</v>
      </c>
      <c r="V413" s="202">
        <v>0.78</v>
      </c>
      <c r="W413" s="202">
        <v>0.7</v>
      </c>
      <c r="X413" s="202">
        <v>0.62</v>
      </c>
      <c r="Y413" s="202">
        <v>0.53</v>
      </c>
      <c r="Z413" s="202">
        <v>0.43</v>
      </c>
      <c r="AA413" s="202">
        <v>0.39</v>
      </c>
      <c r="AB413" s="202">
        <v>0.34</v>
      </c>
      <c r="AC413" s="202">
        <v>0.31</v>
      </c>
      <c r="AD413" s="202">
        <v>0.27</v>
      </c>
      <c r="AE413" s="202">
        <v>0.23</v>
      </c>
      <c r="AF413" s="223">
        <f t="shared" si="257"/>
        <v>26.754999999999999</v>
      </c>
      <c r="AG413" s="224">
        <f t="shared" si="233"/>
        <v>2.1164021164021163</v>
      </c>
      <c r="AH413" s="224">
        <f t="shared" si="234"/>
        <v>2.1621621621621623</v>
      </c>
      <c r="AI413" s="224">
        <f t="shared" si="235"/>
        <v>2.7777777777777901</v>
      </c>
      <c r="AJ413" s="224">
        <f t="shared" si="236"/>
        <v>4.3478260869565188</v>
      </c>
      <c r="AK413" s="224">
        <f t="shared" si="237"/>
        <v>5.5045871559633142</v>
      </c>
      <c r="AL413" s="224">
        <f t="shared" si="238"/>
        <v>11.604095563139927</v>
      </c>
      <c r="AM413" s="224">
        <f t="shared" si="239"/>
        <v>14.453125</v>
      </c>
      <c r="AN413" s="224">
        <f t="shared" si="240"/>
        <v>23.671497584541079</v>
      </c>
      <c r="AO413" s="224">
        <f t="shared" si="241"/>
        <v>1.9704433497536922</v>
      </c>
      <c r="AP413" s="224">
        <f t="shared" si="242"/>
        <v>2.0100502512562679</v>
      </c>
      <c r="AQ413" s="224">
        <f t="shared" si="244"/>
        <v>2.051282051282044</v>
      </c>
      <c r="AR413" s="224">
        <f t="shared" si="243"/>
        <v>2.0942408376963373</v>
      </c>
      <c r="AS413" s="224">
        <f t="shared" si="260"/>
        <v>2.1390374331550666</v>
      </c>
      <c r="AT413" s="224">
        <f t="shared" si="261"/>
        <v>2.1857923497267784</v>
      </c>
      <c r="AU413" s="224">
        <f t="shared" si="262"/>
        <v>2.2346368715083775</v>
      </c>
      <c r="AV413" s="224">
        <f t="shared" si="276"/>
        <v>4.0697674418604723</v>
      </c>
      <c r="AW413" s="224">
        <f t="shared" si="277"/>
        <v>10.256410256410241</v>
      </c>
      <c r="AX413" s="224">
        <f t="shared" si="278"/>
        <v>11.428571428571432</v>
      </c>
      <c r="AY413" s="224">
        <f t="shared" si="279"/>
        <v>12.903225806451601</v>
      </c>
      <c r="AZ413" s="224">
        <f t="shared" si="280"/>
        <v>16.981132075471695</v>
      </c>
      <c r="BA413" s="224">
        <f t="shared" si="281"/>
        <v>23.255813953488392</v>
      </c>
      <c r="BB413" s="224">
        <f t="shared" si="282"/>
        <v>10.256410256410241</v>
      </c>
      <c r="BC413" s="224">
        <f t="shared" si="283"/>
        <v>14.705882352941169</v>
      </c>
      <c r="BD413" s="224">
        <f t="shared" si="284"/>
        <v>9.6774193548387224</v>
      </c>
      <c r="BE413" s="224">
        <f t="shared" si="285"/>
        <v>14.814814814814813</v>
      </c>
      <c r="BF413" s="224">
        <f t="shared" si="275"/>
        <v>17.391304347826097</v>
      </c>
      <c r="BG413" s="224">
        <f t="shared" si="258"/>
        <v>8.7332195646310122</v>
      </c>
      <c r="BH413" s="182">
        <f t="shared" si="256"/>
        <v>6.9366496928302572</v>
      </c>
    </row>
    <row r="414" spans="1:60" x14ac:dyDescent="0.2">
      <c r="A414" s="248" t="s">
        <v>5633</v>
      </c>
      <c r="B414" s="97" t="s">
        <v>5630</v>
      </c>
      <c r="C414" s="36">
        <v>0.6</v>
      </c>
      <c r="D414" s="181">
        <v>0.52</v>
      </c>
      <c r="E414" s="181">
        <v>0.46</v>
      </c>
      <c r="F414" s="181">
        <v>0.4</v>
      </c>
      <c r="G414" s="181">
        <v>0.08</v>
      </c>
      <c r="H414" s="238">
        <v>0</v>
      </c>
      <c r="I414" s="238">
        <v>0</v>
      </c>
      <c r="J414" s="254">
        <v>0</v>
      </c>
      <c r="K414" s="229">
        <v>0</v>
      </c>
      <c r="L414" s="238">
        <v>0</v>
      </c>
      <c r="M414" s="238">
        <v>0</v>
      </c>
      <c r="N414" s="238">
        <v>0</v>
      </c>
      <c r="O414" s="238">
        <v>0</v>
      </c>
      <c r="P414" s="162"/>
      <c r="Q414" s="238">
        <v>0</v>
      </c>
      <c r="R414" s="238">
        <v>0</v>
      </c>
      <c r="S414" s="162"/>
      <c r="T414" s="238">
        <v>0</v>
      </c>
      <c r="U414" s="238">
        <v>0</v>
      </c>
      <c r="V414" s="229">
        <v>0</v>
      </c>
      <c r="W414" s="229">
        <v>0</v>
      </c>
      <c r="X414" s="229">
        <v>0</v>
      </c>
      <c r="Y414" s="229">
        <v>0</v>
      </c>
      <c r="Z414" s="229">
        <v>0</v>
      </c>
      <c r="AA414" s="229">
        <v>0</v>
      </c>
      <c r="AB414" s="229">
        <v>0</v>
      </c>
      <c r="AC414" s="229">
        <v>0</v>
      </c>
      <c r="AD414" s="229">
        <v>0</v>
      </c>
      <c r="AE414" s="229">
        <v>0</v>
      </c>
      <c r="AF414" s="223">
        <f t="shared" si="257"/>
        <v>2.06</v>
      </c>
      <c r="AG414" s="224">
        <f t="shared" si="233"/>
        <v>15.384615384615374</v>
      </c>
      <c r="AH414" s="224">
        <f t="shared" si="234"/>
        <v>13.043478260869556</v>
      </c>
      <c r="AI414" s="224">
        <f t="shared" si="235"/>
        <v>14.999999999999991</v>
      </c>
      <c r="AJ414" s="224">
        <f t="shared" si="236"/>
        <v>400</v>
      </c>
      <c r="AK414" s="224" t="str">
        <f t="shared" si="237"/>
        <v>n/a</v>
      </c>
      <c r="AL414" s="224" t="str">
        <f t="shared" si="238"/>
        <v>n/a</v>
      </c>
      <c r="AM414" s="224" t="str">
        <f t="shared" si="239"/>
        <v>n/a</v>
      </c>
      <c r="AN414" s="224" t="str">
        <f t="shared" si="240"/>
        <v>n/a</v>
      </c>
      <c r="AO414" s="224" t="str">
        <f t="shared" si="241"/>
        <v>n/a</v>
      </c>
      <c r="AP414" s="224" t="str">
        <f t="shared" si="242"/>
        <v>n/a</v>
      </c>
      <c r="AQ414" s="224" t="str">
        <f t="shared" si="244"/>
        <v>n/a</v>
      </c>
      <c r="AR414" s="224" t="str">
        <f t="shared" si="243"/>
        <v>n/a</v>
      </c>
      <c r="AS414" s="224" t="str">
        <f t="shared" si="260"/>
        <v>n/a</v>
      </c>
      <c r="AT414" s="224" t="str">
        <f t="shared" si="261"/>
        <v>n/a</v>
      </c>
      <c r="AU414" s="224" t="str">
        <f t="shared" si="262"/>
        <v>n/a</v>
      </c>
      <c r="AV414" s="224" t="str">
        <f t="shared" si="276"/>
        <v>n/a</v>
      </c>
      <c r="AW414" s="224" t="str">
        <f t="shared" si="277"/>
        <v>n/a</v>
      </c>
      <c r="AX414" s="224" t="str">
        <f t="shared" si="278"/>
        <v>n/a</v>
      </c>
      <c r="AY414" s="224" t="str">
        <f t="shared" si="279"/>
        <v>n/a</v>
      </c>
      <c r="AZ414" s="224" t="str">
        <f t="shared" si="280"/>
        <v>n/a</v>
      </c>
      <c r="BA414" s="224" t="str">
        <f t="shared" si="281"/>
        <v>n/a</v>
      </c>
      <c r="BB414" s="224" t="str">
        <f t="shared" si="282"/>
        <v>n/a</v>
      </c>
      <c r="BC414" s="224" t="str">
        <f t="shared" si="283"/>
        <v>n/a</v>
      </c>
      <c r="BD414" s="224" t="str">
        <f t="shared" si="284"/>
        <v>n/a</v>
      </c>
      <c r="BE414" s="224" t="str">
        <f t="shared" si="285"/>
        <v>n/a</v>
      </c>
      <c r="BF414" s="224" t="str">
        <f t="shared" si="275"/>
        <v>n/a</v>
      </c>
      <c r="BG414" s="224">
        <f t="shared" si="258"/>
        <v>110.85702341137123</v>
      </c>
      <c r="BH414" s="182">
        <f t="shared" si="256"/>
        <v>192.76470990749064</v>
      </c>
    </row>
    <row r="415" spans="1:60" x14ac:dyDescent="0.2">
      <c r="A415" s="127" t="s">
        <v>1972</v>
      </c>
      <c r="B415" s="97" t="s">
        <v>388</v>
      </c>
      <c r="C415" s="36">
        <v>1.8</v>
      </c>
      <c r="D415" s="181">
        <v>1.68</v>
      </c>
      <c r="E415" s="181">
        <v>1.56</v>
      </c>
      <c r="F415" s="181">
        <v>1.48</v>
      </c>
      <c r="G415" s="181">
        <v>1.36</v>
      </c>
      <c r="H415" s="181">
        <v>1.24</v>
      </c>
      <c r="I415" s="181">
        <v>1.1399999999999999</v>
      </c>
      <c r="J415" s="217">
        <v>1.04</v>
      </c>
      <c r="K415" s="202">
        <v>0.94</v>
      </c>
      <c r="L415" s="181">
        <v>0.86</v>
      </c>
      <c r="M415" s="181">
        <v>0.8</v>
      </c>
      <c r="N415" s="181">
        <v>0.74</v>
      </c>
      <c r="O415" s="181">
        <v>0.68</v>
      </c>
      <c r="P415" s="273"/>
      <c r="Q415" s="181">
        <v>0.62</v>
      </c>
      <c r="R415" s="181">
        <v>0.56000000000000005</v>
      </c>
      <c r="S415" s="273"/>
      <c r="T415" s="202">
        <v>0.52</v>
      </c>
      <c r="U415" s="202">
        <v>0.48</v>
      </c>
      <c r="V415" s="202">
        <v>0.44</v>
      </c>
      <c r="W415" s="202">
        <v>0.4</v>
      </c>
      <c r="X415" s="202">
        <v>0.36</v>
      </c>
      <c r="Y415" s="202">
        <v>0.32</v>
      </c>
      <c r="Z415" s="202">
        <v>0.28000000000000003</v>
      </c>
      <c r="AA415" s="202">
        <v>0.23</v>
      </c>
      <c r="AB415" s="202">
        <v>0.21</v>
      </c>
      <c r="AC415" s="202">
        <v>0.2</v>
      </c>
      <c r="AD415" s="202">
        <v>0.19</v>
      </c>
      <c r="AE415" s="202">
        <v>0.17</v>
      </c>
      <c r="AF415" s="223">
        <f t="shared" si="257"/>
        <v>20.300000000000004</v>
      </c>
      <c r="AG415" s="224">
        <f t="shared" si="233"/>
        <v>7.1428571428571397</v>
      </c>
      <c r="AH415" s="224">
        <f t="shared" si="234"/>
        <v>7.6923076923076872</v>
      </c>
      <c r="AI415" s="224">
        <f t="shared" si="235"/>
        <v>5.4054054054054168</v>
      </c>
      <c r="AJ415" s="224">
        <f t="shared" si="236"/>
        <v>8.8235294117646959</v>
      </c>
      <c r="AK415" s="224">
        <f t="shared" si="237"/>
        <v>9.6774193548387224</v>
      </c>
      <c r="AL415" s="224">
        <f t="shared" si="238"/>
        <v>8.7719298245614077</v>
      </c>
      <c r="AM415" s="224">
        <f t="shared" si="239"/>
        <v>9.6153846153846025</v>
      </c>
      <c r="AN415" s="224">
        <f t="shared" si="240"/>
        <v>10.638297872340431</v>
      </c>
      <c r="AO415" s="224">
        <f t="shared" si="241"/>
        <v>9.302325581395344</v>
      </c>
      <c r="AP415" s="224">
        <f t="shared" si="242"/>
        <v>7.4999999999999956</v>
      </c>
      <c r="AQ415" s="224">
        <f t="shared" si="244"/>
        <v>8.1081081081081141</v>
      </c>
      <c r="AR415" s="224">
        <f t="shared" si="243"/>
        <v>8.8235294117646959</v>
      </c>
      <c r="AS415" s="224">
        <f t="shared" si="260"/>
        <v>9.6774193548387224</v>
      </c>
      <c r="AT415" s="224">
        <f t="shared" si="261"/>
        <v>10.714285714285698</v>
      </c>
      <c r="AU415" s="224">
        <f t="shared" si="262"/>
        <v>7.6923076923077094</v>
      </c>
      <c r="AV415" s="224">
        <f t="shared" si="276"/>
        <v>8.3333333333333481</v>
      </c>
      <c r="AW415" s="224">
        <f t="shared" si="277"/>
        <v>9.0909090909090828</v>
      </c>
      <c r="AX415" s="224">
        <f t="shared" si="278"/>
        <v>9.9999999999999858</v>
      </c>
      <c r="AY415" s="224">
        <f t="shared" si="279"/>
        <v>11.111111111111116</v>
      </c>
      <c r="AZ415" s="224">
        <f t="shared" si="280"/>
        <v>12.5</v>
      </c>
      <c r="BA415" s="224">
        <f t="shared" si="281"/>
        <v>14.285714285714279</v>
      </c>
      <c r="BB415" s="224">
        <f t="shared" si="282"/>
        <v>21.739130434782616</v>
      </c>
      <c r="BC415" s="224">
        <f t="shared" si="283"/>
        <v>9.5238095238095344</v>
      </c>
      <c r="BD415" s="224">
        <f t="shared" si="284"/>
        <v>4.9999999999999822</v>
      </c>
      <c r="BE415" s="224">
        <f t="shared" si="285"/>
        <v>5.2631578947368363</v>
      </c>
      <c r="BF415" s="224">
        <f t="shared" si="275"/>
        <v>11.764705882352944</v>
      </c>
      <c r="BG415" s="224">
        <f t="shared" si="258"/>
        <v>9.5460376438042367</v>
      </c>
      <c r="BH415" s="182">
        <f t="shared" si="256"/>
        <v>3.2770368652613824</v>
      </c>
    </row>
    <row r="416" spans="1:60" x14ac:dyDescent="0.2">
      <c r="A416" s="127" t="s">
        <v>1051</v>
      </c>
      <c r="B416" s="97" t="s">
        <v>1052</v>
      </c>
      <c r="C416" s="36">
        <v>3.04</v>
      </c>
      <c r="D416" s="181">
        <v>2.96</v>
      </c>
      <c r="E416" s="181">
        <v>2.88</v>
      </c>
      <c r="F416" s="181">
        <v>2.8</v>
      </c>
      <c r="G416" s="181">
        <v>2.64</v>
      </c>
      <c r="H416" s="181">
        <v>2.4</v>
      </c>
      <c r="I416" s="181">
        <v>2.04</v>
      </c>
      <c r="J416" s="217">
        <v>1.68</v>
      </c>
      <c r="K416" s="202">
        <v>1.32</v>
      </c>
      <c r="L416" s="181">
        <v>1.04</v>
      </c>
      <c r="M416" s="181">
        <v>0.8</v>
      </c>
      <c r="N416" s="181">
        <v>0.64</v>
      </c>
      <c r="O416" s="181">
        <v>0.52</v>
      </c>
      <c r="P416" s="273"/>
      <c r="Q416" s="181">
        <v>0.44</v>
      </c>
      <c r="R416" s="181">
        <v>0.36</v>
      </c>
      <c r="S416" s="273"/>
      <c r="T416" s="202">
        <v>0.28000000000000003</v>
      </c>
      <c r="U416" s="202">
        <v>7.0000000000000007E-2</v>
      </c>
      <c r="V416" s="229">
        <v>0</v>
      </c>
      <c r="W416" s="229">
        <v>0</v>
      </c>
      <c r="X416" s="229">
        <v>0</v>
      </c>
      <c r="Y416" s="229">
        <v>0</v>
      </c>
      <c r="Z416" s="229">
        <v>0</v>
      </c>
      <c r="AA416" s="229">
        <v>0</v>
      </c>
      <c r="AB416" s="229">
        <v>0</v>
      </c>
      <c r="AC416" s="229">
        <v>0</v>
      </c>
      <c r="AD416" s="229">
        <v>0</v>
      </c>
      <c r="AE416" s="229">
        <v>0</v>
      </c>
      <c r="AF416" s="223">
        <f t="shared" si="257"/>
        <v>25.91</v>
      </c>
      <c r="AG416" s="224">
        <f t="shared" si="233"/>
        <v>2.7027027027026973</v>
      </c>
      <c r="AH416" s="224">
        <f t="shared" si="234"/>
        <v>2.7777777777777901</v>
      </c>
      <c r="AI416" s="224">
        <f t="shared" si="235"/>
        <v>2.8571428571428692</v>
      </c>
      <c r="AJ416" s="224">
        <f t="shared" si="236"/>
        <v>6.0606060606060552</v>
      </c>
      <c r="AK416" s="224">
        <f t="shared" si="237"/>
        <v>10.000000000000009</v>
      </c>
      <c r="AL416" s="224">
        <f t="shared" si="238"/>
        <v>17.647058823529417</v>
      </c>
      <c r="AM416" s="224">
        <f t="shared" si="239"/>
        <v>21.428571428571441</v>
      </c>
      <c r="AN416" s="224">
        <f t="shared" si="240"/>
        <v>27.27272727272727</v>
      </c>
      <c r="AO416" s="224">
        <f t="shared" si="241"/>
        <v>26.923076923076916</v>
      </c>
      <c r="AP416" s="224">
        <f t="shared" si="242"/>
        <v>30.000000000000004</v>
      </c>
      <c r="AQ416" s="224">
        <f t="shared" si="244"/>
        <v>25</v>
      </c>
      <c r="AR416" s="224">
        <f t="shared" si="243"/>
        <v>23.076923076923084</v>
      </c>
      <c r="AS416" s="224">
        <f t="shared" si="260"/>
        <v>18.181818181818187</v>
      </c>
      <c r="AT416" s="224">
        <f t="shared" si="261"/>
        <v>22.222222222222232</v>
      </c>
      <c r="AU416" s="224">
        <f t="shared" si="262"/>
        <v>28.571428571428559</v>
      </c>
      <c r="AV416" s="224">
        <f t="shared" si="276"/>
        <v>300</v>
      </c>
      <c r="AW416" s="224" t="str">
        <f t="shared" si="277"/>
        <v>n/a</v>
      </c>
      <c r="AX416" s="224" t="str">
        <f t="shared" si="278"/>
        <v>n/a</v>
      </c>
      <c r="AY416" s="224" t="str">
        <f t="shared" si="279"/>
        <v>n/a</v>
      </c>
      <c r="AZ416" s="224" t="str">
        <f t="shared" si="280"/>
        <v>n/a</v>
      </c>
      <c r="BA416" s="224" t="str">
        <f t="shared" si="281"/>
        <v>n/a</v>
      </c>
      <c r="BB416" s="224" t="str">
        <f t="shared" si="282"/>
        <v>n/a</v>
      </c>
      <c r="BC416" s="224" t="str">
        <f t="shared" si="283"/>
        <v>n/a</v>
      </c>
      <c r="BD416" s="224" t="str">
        <f t="shared" si="284"/>
        <v>n/a</v>
      </c>
      <c r="BE416" s="224" t="str">
        <f t="shared" si="285"/>
        <v>n/a</v>
      </c>
      <c r="BF416" s="224" t="str">
        <f t="shared" si="275"/>
        <v>n/a</v>
      </c>
      <c r="BG416" s="224">
        <f t="shared" si="258"/>
        <v>35.295128493657913</v>
      </c>
      <c r="BH416" s="182">
        <f t="shared" si="256"/>
        <v>71.257986687322145</v>
      </c>
    </row>
    <row r="417" spans="1:60" x14ac:dyDescent="0.2">
      <c r="A417" s="239" t="s">
        <v>5567</v>
      </c>
      <c r="B417" s="97" t="s">
        <v>5555</v>
      </c>
      <c r="C417" s="36">
        <v>1</v>
      </c>
      <c r="D417" s="181">
        <v>0.8</v>
      </c>
      <c r="E417" s="181">
        <v>0.6</v>
      </c>
      <c r="F417" s="181">
        <v>0.5</v>
      </c>
      <c r="G417" s="181">
        <v>0.26</v>
      </c>
      <c r="H417" s="238">
        <v>0.2</v>
      </c>
      <c r="I417" s="238">
        <v>0.2</v>
      </c>
      <c r="J417" s="254">
        <v>0.2</v>
      </c>
      <c r="K417" s="202">
        <v>0.2</v>
      </c>
      <c r="L417" s="181">
        <v>0.18750000000000003</v>
      </c>
      <c r="M417" s="238">
        <v>0.15</v>
      </c>
      <c r="N417" s="181">
        <v>0.15</v>
      </c>
      <c r="O417" s="181">
        <v>0.125</v>
      </c>
      <c r="Q417" s="181">
        <v>0.10625000000000001</v>
      </c>
      <c r="R417" s="238">
        <v>0.1</v>
      </c>
      <c r="S417" s="162"/>
      <c r="T417" s="238">
        <v>0.1</v>
      </c>
      <c r="U417" s="238">
        <v>0.1</v>
      </c>
      <c r="V417" s="229">
        <v>0.1</v>
      </c>
      <c r="W417" s="229">
        <v>0.1</v>
      </c>
      <c r="X417" s="229">
        <v>0.1</v>
      </c>
      <c r="Y417" s="229">
        <v>0.1</v>
      </c>
      <c r="Z417" s="202">
        <v>0.1</v>
      </c>
      <c r="AA417" s="229">
        <v>0</v>
      </c>
      <c r="AB417" s="229">
        <v>0</v>
      </c>
      <c r="AC417" s="229">
        <v>0</v>
      </c>
      <c r="AD417" s="229">
        <v>0</v>
      </c>
      <c r="AE417" s="229">
        <v>0</v>
      </c>
      <c r="AF417" s="223">
        <f t="shared" si="257"/>
        <v>5.4787499999999989</v>
      </c>
      <c r="AG417" s="224">
        <f t="shared" si="233"/>
        <v>25</v>
      </c>
      <c r="AH417" s="224">
        <f t="shared" si="234"/>
        <v>33.33333333333335</v>
      </c>
      <c r="AI417" s="224">
        <f t="shared" si="235"/>
        <v>19.999999999999996</v>
      </c>
      <c r="AJ417" s="224">
        <f t="shared" si="236"/>
        <v>92.307692307692292</v>
      </c>
      <c r="AK417" s="224">
        <f t="shared" si="237"/>
        <v>30.000000000000004</v>
      </c>
      <c r="AL417" s="224">
        <f t="shared" si="238"/>
        <v>0</v>
      </c>
      <c r="AM417" s="224">
        <f t="shared" si="239"/>
        <v>0</v>
      </c>
      <c r="AN417" s="224">
        <f t="shared" si="240"/>
        <v>0</v>
      </c>
      <c r="AO417" s="224">
        <f t="shared" si="241"/>
        <v>6.6666666666666652</v>
      </c>
      <c r="AP417" s="224">
        <f t="shared" si="242"/>
        <v>25.000000000000021</v>
      </c>
      <c r="AQ417" s="224">
        <f t="shared" si="244"/>
        <v>0</v>
      </c>
      <c r="AR417" s="224">
        <f t="shared" si="243"/>
        <v>19.999999999999996</v>
      </c>
      <c r="AS417" s="224">
        <f t="shared" si="260"/>
        <v>17.647058823529392</v>
      </c>
      <c r="AT417" s="224">
        <f t="shared" si="261"/>
        <v>6.25</v>
      </c>
      <c r="AU417" s="224">
        <f t="shared" si="262"/>
        <v>0</v>
      </c>
      <c r="AV417" s="224">
        <f t="shared" si="276"/>
        <v>0</v>
      </c>
      <c r="AW417" s="224">
        <f t="shared" si="277"/>
        <v>0</v>
      </c>
      <c r="AX417" s="224">
        <f t="shared" si="278"/>
        <v>0</v>
      </c>
      <c r="AY417" s="224">
        <f t="shared" si="279"/>
        <v>0</v>
      </c>
      <c r="AZ417" s="224">
        <f t="shared" si="280"/>
        <v>0</v>
      </c>
      <c r="BA417" s="224">
        <f t="shared" si="281"/>
        <v>0</v>
      </c>
      <c r="BB417" s="224" t="str">
        <f t="shared" si="282"/>
        <v>n/a</v>
      </c>
      <c r="BC417" s="224" t="str">
        <f t="shared" si="283"/>
        <v>n/a</v>
      </c>
      <c r="BD417" s="224" t="str">
        <f t="shared" si="284"/>
        <v>n/a</v>
      </c>
      <c r="BE417" s="224" t="str">
        <f t="shared" si="285"/>
        <v>n/a</v>
      </c>
      <c r="BF417" s="224" t="str">
        <f t="shared" si="275"/>
        <v>n/a</v>
      </c>
      <c r="BG417" s="224">
        <f t="shared" si="258"/>
        <v>13.152607196724844</v>
      </c>
      <c r="BH417" s="182">
        <f t="shared" si="256"/>
        <v>21.614733635127404</v>
      </c>
    </row>
    <row r="418" spans="1:60" x14ac:dyDescent="0.2">
      <c r="A418" s="208" t="s">
        <v>1053</v>
      </c>
      <c r="B418" s="97" t="s">
        <v>1054</v>
      </c>
      <c r="C418" s="36">
        <v>3.24</v>
      </c>
      <c r="D418" s="181">
        <v>3.06</v>
      </c>
      <c r="E418" s="181">
        <v>2.8</v>
      </c>
      <c r="F418" s="181">
        <v>2.54</v>
      </c>
      <c r="G418" s="181">
        <v>2.36</v>
      </c>
      <c r="H418" s="181">
        <v>2.2400000000000002</v>
      </c>
      <c r="I418" s="181">
        <v>2.06</v>
      </c>
      <c r="J418" s="217">
        <v>1.84</v>
      </c>
      <c r="K418" s="202">
        <v>1.72</v>
      </c>
      <c r="L418" s="181">
        <v>1.64</v>
      </c>
      <c r="M418" s="238">
        <v>1.6</v>
      </c>
      <c r="N418" s="238">
        <v>1.6</v>
      </c>
      <c r="O418" s="238">
        <v>1.6</v>
      </c>
      <c r="P418" s="202"/>
      <c r="Q418" s="229">
        <v>1.6</v>
      </c>
      <c r="R418" s="238">
        <v>1.6</v>
      </c>
      <c r="S418" s="202"/>
      <c r="T418" s="238">
        <v>1.6</v>
      </c>
      <c r="U418" s="202">
        <v>1.6</v>
      </c>
      <c r="V418" s="181">
        <v>1.49</v>
      </c>
      <c r="W418" s="181">
        <v>1.24</v>
      </c>
      <c r="X418" s="202">
        <v>1.01</v>
      </c>
      <c r="Y418" s="202">
        <v>0.86</v>
      </c>
      <c r="Z418" s="202">
        <v>0.76</v>
      </c>
      <c r="AA418" s="202">
        <v>0.69</v>
      </c>
      <c r="AB418" s="202">
        <v>0.57999999999999996</v>
      </c>
      <c r="AC418" s="202">
        <v>0.56000000000000005</v>
      </c>
      <c r="AD418" s="202">
        <v>0.54</v>
      </c>
      <c r="AE418" s="202">
        <v>0.52</v>
      </c>
      <c r="AF418" s="223">
        <f t="shared" si="257"/>
        <v>42.95000000000001</v>
      </c>
      <c r="AG418" s="224">
        <f t="shared" si="233"/>
        <v>5.8823529411764719</v>
      </c>
      <c r="AH418" s="224">
        <f t="shared" si="234"/>
        <v>9.2857142857142971</v>
      </c>
      <c r="AI418" s="224">
        <f t="shared" si="235"/>
        <v>10.236220472440927</v>
      </c>
      <c r="AJ418" s="224">
        <f t="shared" si="236"/>
        <v>7.6271186440677985</v>
      </c>
      <c r="AK418" s="224">
        <f t="shared" si="237"/>
        <v>5.3571428571428381</v>
      </c>
      <c r="AL418" s="224">
        <f t="shared" si="238"/>
        <v>8.7378640776699221</v>
      </c>
      <c r="AM418" s="224">
        <f t="shared" si="239"/>
        <v>11.956521739130444</v>
      </c>
      <c r="AN418" s="224">
        <f t="shared" si="240"/>
        <v>6.976744186046524</v>
      </c>
      <c r="AO418" s="224">
        <f t="shared" si="241"/>
        <v>4.8780487804878092</v>
      </c>
      <c r="AP418" s="224">
        <f t="shared" si="242"/>
        <v>2.4999999999999911</v>
      </c>
      <c r="AQ418" s="224">
        <f t="shared" si="244"/>
        <v>0</v>
      </c>
      <c r="AR418" s="224">
        <f t="shared" si="243"/>
        <v>0</v>
      </c>
      <c r="AS418" s="224">
        <f t="shared" si="260"/>
        <v>0</v>
      </c>
      <c r="AT418" s="224">
        <f t="shared" si="261"/>
        <v>0</v>
      </c>
      <c r="AU418" s="224">
        <f t="shared" si="262"/>
        <v>0</v>
      </c>
      <c r="AV418" s="224">
        <f t="shared" si="276"/>
        <v>0</v>
      </c>
      <c r="AW418" s="224">
        <f t="shared" si="277"/>
        <v>7.3825503355704702</v>
      </c>
      <c r="AX418" s="224">
        <f t="shared" si="278"/>
        <v>20.161290322580648</v>
      </c>
      <c r="AY418" s="224">
        <f t="shared" si="279"/>
        <v>22.772277227722771</v>
      </c>
      <c r="AZ418" s="224">
        <f t="shared" si="280"/>
        <v>17.441860465116289</v>
      </c>
      <c r="BA418" s="224">
        <f t="shared" si="281"/>
        <v>13.157894736842103</v>
      </c>
      <c r="BB418" s="224">
        <f t="shared" si="282"/>
        <v>10.144927536231885</v>
      </c>
      <c r="BC418" s="224">
        <f t="shared" si="283"/>
        <v>18.965517241379317</v>
      </c>
      <c r="BD418" s="224">
        <f t="shared" si="284"/>
        <v>3.5714285714285587</v>
      </c>
      <c r="BE418" s="224">
        <f t="shared" si="285"/>
        <v>3.7037037037036979</v>
      </c>
      <c r="BF418" s="224">
        <f t="shared" si="275"/>
        <v>3.8461538461538547</v>
      </c>
      <c r="BG418" s="224">
        <f t="shared" si="258"/>
        <v>7.4840512296387152</v>
      </c>
      <c r="BH418" s="182">
        <f t="shared" si="256"/>
        <v>6.6783288326865105</v>
      </c>
    </row>
    <row r="419" spans="1:60" x14ac:dyDescent="0.2">
      <c r="A419" s="203" t="s">
        <v>1974</v>
      </c>
      <c r="B419" s="97" t="s">
        <v>391</v>
      </c>
      <c r="C419" s="36">
        <v>4.12</v>
      </c>
      <c r="D419" s="181">
        <v>3.96</v>
      </c>
      <c r="E419" s="181">
        <v>3.8</v>
      </c>
      <c r="F419" s="181">
        <v>3.64</v>
      </c>
      <c r="G419" s="181">
        <v>3.48</v>
      </c>
      <c r="H419" s="181">
        <v>3.38</v>
      </c>
      <c r="I419" s="181">
        <v>3.28</v>
      </c>
      <c r="J419" s="217">
        <v>2.86</v>
      </c>
      <c r="K419" s="202">
        <v>2.4900000000000002</v>
      </c>
      <c r="L419" s="181">
        <v>2.3050000000000002</v>
      </c>
      <c r="M419" s="181">
        <v>2.125</v>
      </c>
      <c r="N419" s="181">
        <v>1.96</v>
      </c>
      <c r="O419" s="181">
        <v>1.8</v>
      </c>
      <c r="P419" s="273"/>
      <c r="Q419" s="181">
        <v>1.67</v>
      </c>
      <c r="R419" s="181">
        <v>1.55</v>
      </c>
      <c r="S419" s="273"/>
      <c r="T419" s="202">
        <v>1.42</v>
      </c>
      <c r="U419" s="202">
        <v>1.3</v>
      </c>
      <c r="V419" s="202">
        <v>1.1587499999999999</v>
      </c>
      <c r="W419" s="202">
        <v>0.85703536000000002</v>
      </c>
      <c r="X419" s="202">
        <v>0.77119616000000002</v>
      </c>
      <c r="Y419" s="202">
        <v>0.71080127999999998</v>
      </c>
      <c r="Z419" s="202">
        <v>0.65505215999999999</v>
      </c>
      <c r="AA419" s="202">
        <v>0.61324031999999995</v>
      </c>
      <c r="AB419" s="202">
        <v>0.56678271999999996</v>
      </c>
      <c r="AC419" s="202">
        <v>0.51567936000000003</v>
      </c>
      <c r="AD419" s="202">
        <v>0.46922175999999999</v>
      </c>
      <c r="AE419" s="202">
        <v>0.42740992</v>
      </c>
      <c r="AF419" s="223">
        <f t="shared" si="257"/>
        <v>51.885169039999994</v>
      </c>
      <c r="AG419" s="224">
        <f t="shared" si="233"/>
        <v>4.0404040404040442</v>
      </c>
      <c r="AH419" s="224">
        <f t="shared" si="234"/>
        <v>4.2105263157894868</v>
      </c>
      <c r="AI419" s="224">
        <f t="shared" si="235"/>
        <v>4.39560439560438</v>
      </c>
      <c r="AJ419" s="224">
        <f t="shared" si="236"/>
        <v>4.5977011494252817</v>
      </c>
      <c r="AK419" s="224">
        <f t="shared" si="237"/>
        <v>2.9585798816567976</v>
      </c>
      <c r="AL419" s="224">
        <f t="shared" si="238"/>
        <v>3.0487804878048808</v>
      </c>
      <c r="AM419" s="224">
        <f t="shared" si="239"/>
        <v>14.685314685314687</v>
      </c>
      <c r="AN419" s="224">
        <f t="shared" si="240"/>
        <v>14.859437751004002</v>
      </c>
      <c r="AO419" s="224">
        <f t="shared" si="241"/>
        <v>8.0260303687635481</v>
      </c>
      <c r="AP419" s="224">
        <f t="shared" si="242"/>
        <v>8.4705882352941195</v>
      </c>
      <c r="AQ419" s="224">
        <f t="shared" si="244"/>
        <v>8.418367346938771</v>
      </c>
      <c r="AR419" s="224">
        <f t="shared" si="243"/>
        <v>8.8888888888888786</v>
      </c>
      <c r="AS419" s="224">
        <f t="shared" si="260"/>
        <v>7.7844311377245567</v>
      </c>
      <c r="AT419" s="224">
        <f t="shared" si="261"/>
        <v>7.7419354838709653</v>
      </c>
      <c r="AU419" s="224">
        <f t="shared" si="262"/>
        <v>9.1549295774647987</v>
      </c>
      <c r="AV419" s="224">
        <f t="shared" si="276"/>
        <v>9.2307692307692193</v>
      </c>
      <c r="AW419" s="224">
        <f t="shared" si="277"/>
        <v>12.189859762675304</v>
      </c>
      <c r="AX419" s="224">
        <f t="shared" si="278"/>
        <v>35.204456441563849</v>
      </c>
      <c r="AY419" s="224">
        <f t="shared" si="279"/>
        <v>11.130657082109963</v>
      </c>
      <c r="AZ419" s="224">
        <f t="shared" si="280"/>
        <v>8.4967320261438051</v>
      </c>
      <c r="BA419" s="224">
        <f t="shared" si="281"/>
        <v>8.5106382978723296</v>
      </c>
      <c r="BB419" s="224">
        <f t="shared" si="282"/>
        <v>6.8181818181818343</v>
      </c>
      <c r="BC419" s="224">
        <f t="shared" si="283"/>
        <v>8.196721311475418</v>
      </c>
      <c r="BD419" s="224">
        <f t="shared" si="284"/>
        <v>9.9099099099098975</v>
      </c>
      <c r="BE419" s="224">
        <f t="shared" si="285"/>
        <v>9.9009900990099098</v>
      </c>
      <c r="BF419" s="224">
        <f t="shared" si="275"/>
        <v>9.7826086956521721</v>
      </c>
      <c r="BG419" s="224">
        <f t="shared" si="258"/>
        <v>9.2558863238966484</v>
      </c>
      <c r="BH419" s="182">
        <f t="shared" si="256"/>
        <v>6.1294130612955291</v>
      </c>
    </row>
    <row r="420" spans="1:60" x14ac:dyDescent="0.2">
      <c r="A420" s="191" t="s">
        <v>1975</v>
      </c>
      <c r="B420" s="55" t="s">
        <v>1059</v>
      </c>
      <c r="C420" s="36">
        <v>2</v>
      </c>
      <c r="D420" s="181">
        <v>1.82</v>
      </c>
      <c r="E420" s="181">
        <v>1.62</v>
      </c>
      <c r="F420" s="181">
        <v>1.44</v>
      </c>
      <c r="G420" s="181">
        <v>1.26</v>
      </c>
      <c r="H420" s="181">
        <v>1.2</v>
      </c>
      <c r="I420" s="181">
        <v>1.1200000000000001</v>
      </c>
      <c r="J420" s="217">
        <v>1</v>
      </c>
      <c r="K420" s="253">
        <v>0.92</v>
      </c>
      <c r="L420" s="218">
        <v>0.88</v>
      </c>
      <c r="M420" s="218">
        <v>0.76</v>
      </c>
      <c r="N420" s="218">
        <v>0.68</v>
      </c>
      <c r="O420" s="218">
        <v>0.5</v>
      </c>
      <c r="P420" s="219"/>
      <c r="Q420" s="218">
        <v>0.4</v>
      </c>
      <c r="R420" s="246">
        <v>0.2</v>
      </c>
      <c r="S420" s="219"/>
      <c r="T420" s="283">
        <v>0</v>
      </c>
      <c r="U420" s="283">
        <v>0</v>
      </c>
      <c r="V420" s="222">
        <v>0</v>
      </c>
      <c r="W420" s="222">
        <v>0</v>
      </c>
      <c r="X420" s="222">
        <v>0</v>
      </c>
      <c r="Y420" s="222">
        <v>0</v>
      </c>
      <c r="Z420" s="222">
        <v>0</v>
      </c>
      <c r="AA420" s="222">
        <v>0</v>
      </c>
      <c r="AB420" s="222">
        <v>0</v>
      </c>
      <c r="AC420" s="222">
        <v>0</v>
      </c>
      <c r="AD420" s="222">
        <v>0</v>
      </c>
      <c r="AE420" s="222">
        <v>0</v>
      </c>
      <c r="AF420" s="223">
        <f t="shared" si="257"/>
        <v>15.8</v>
      </c>
      <c r="AG420" s="224">
        <f t="shared" si="233"/>
        <v>9.8901098901098763</v>
      </c>
      <c r="AH420" s="224">
        <f t="shared" si="234"/>
        <v>12.345679012345666</v>
      </c>
      <c r="AI420" s="224">
        <f t="shared" si="235"/>
        <v>12.500000000000021</v>
      </c>
      <c r="AJ420" s="224">
        <f t="shared" si="236"/>
        <v>14.285714285714279</v>
      </c>
      <c r="AK420" s="224">
        <f t="shared" si="237"/>
        <v>5.0000000000000044</v>
      </c>
      <c r="AL420" s="224">
        <f t="shared" si="238"/>
        <v>7.1428571428571397</v>
      </c>
      <c r="AM420" s="224">
        <f t="shared" si="239"/>
        <v>12.000000000000011</v>
      </c>
      <c r="AN420" s="224">
        <f t="shared" si="240"/>
        <v>8.6956521739130377</v>
      </c>
      <c r="AO420" s="224">
        <f t="shared" si="241"/>
        <v>4.5454545454545414</v>
      </c>
      <c r="AP420" s="224">
        <f t="shared" si="242"/>
        <v>15.789473684210531</v>
      </c>
      <c r="AQ420" s="224">
        <f t="shared" si="244"/>
        <v>11.764705882352944</v>
      </c>
      <c r="AR420" s="224">
        <f t="shared" si="243"/>
        <v>36.000000000000007</v>
      </c>
      <c r="AS420" s="224">
        <f t="shared" si="260"/>
        <v>25</v>
      </c>
      <c r="AT420" s="224">
        <f t="shared" si="261"/>
        <v>100</v>
      </c>
      <c r="AU420" s="224" t="str">
        <f t="shared" si="262"/>
        <v>n/a</v>
      </c>
      <c r="AV420" s="224" t="str">
        <f t="shared" si="276"/>
        <v>n/a</v>
      </c>
      <c r="AW420" s="224" t="str">
        <f t="shared" si="277"/>
        <v>n/a</v>
      </c>
      <c r="AX420" s="224" t="str">
        <f t="shared" si="278"/>
        <v>n/a</v>
      </c>
      <c r="AY420" s="224" t="str">
        <f t="shared" si="279"/>
        <v>n/a</v>
      </c>
      <c r="AZ420" s="224" t="str">
        <f t="shared" si="280"/>
        <v>n/a</v>
      </c>
      <c r="BA420" s="224" t="str">
        <f t="shared" si="281"/>
        <v>n/a</v>
      </c>
      <c r="BB420" s="224" t="str">
        <f t="shared" si="282"/>
        <v>n/a</v>
      </c>
      <c r="BC420" s="224" t="str">
        <f t="shared" si="283"/>
        <v>n/a</v>
      </c>
      <c r="BD420" s="224" t="str">
        <f t="shared" si="284"/>
        <v>n/a</v>
      </c>
      <c r="BE420" s="224" t="str">
        <f t="shared" si="285"/>
        <v>n/a</v>
      </c>
      <c r="BF420" s="224" t="str">
        <f t="shared" si="275"/>
        <v>n/a</v>
      </c>
      <c r="BG420" s="224">
        <f t="shared" si="258"/>
        <v>19.639974758354146</v>
      </c>
      <c r="BH420" s="182">
        <f t="shared" si="256"/>
        <v>24.550376611688645</v>
      </c>
    </row>
    <row r="421" spans="1:60" x14ac:dyDescent="0.2">
      <c r="A421" s="292" t="s">
        <v>1558</v>
      </c>
      <c r="B421" s="55" t="s">
        <v>1559</v>
      </c>
      <c r="C421" s="36">
        <v>0.88</v>
      </c>
      <c r="D421" s="181">
        <v>0.84</v>
      </c>
      <c r="E421" s="181">
        <v>0.8</v>
      </c>
      <c r="F421" s="181">
        <v>0.5625</v>
      </c>
      <c r="G421" s="181">
        <v>0.27500000000000002</v>
      </c>
      <c r="H421" s="181">
        <v>0.2</v>
      </c>
      <c r="I421" s="181">
        <v>0.17499999999999999</v>
      </c>
      <c r="J421" s="254">
        <v>0.1</v>
      </c>
      <c r="K421" s="229">
        <v>0.6</v>
      </c>
      <c r="L421" s="181">
        <v>1.1000000000000001</v>
      </c>
      <c r="M421" s="181">
        <v>1.075</v>
      </c>
      <c r="N421" s="238">
        <v>1</v>
      </c>
      <c r="O421" s="181">
        <v>1</v>
      </c>
      <c r="Q421" s="181">
        <v>0.67500000000000004</v>
      </c>
      <c r="R421" s="181">
        <v>0.1</v>
      </c>
      <c r="T421" s="238">
        <v>0</v>
      </c>
      <c r="U421" s="238">
        <v>0</v>
      </c>
      <c r="V421" s="229">
        <v>0</v>
      </c>
      <c r="W421" s="229">
        <v>0</v>
      </c>
      <c r="X421" s="229">
        <v>0</v>
      </c>
      <c r="Y421" s="229">
        <v>0</v>
      </c>
      <c r="Z421" s="229">
        <v>0</v>
      </c>
      <c r="AA421" s="229">
        <v>0</v>
      </c>
      <c r="AB421" s="229">
        <v>0</v>
      </c>
      <c r="AC421" s="229">
        <v>0</v>
      </c>
      <c r="AD421" s="229">
        <v>0</v>
      </c>
      <c r="AE421" s="229">
        <v>0</v>
      </c>
      <c r="AF421" s="223">
        <f t="shared" si="257"/>
        <v>9.3825000000000021</v>
      </c>
      <c r="AG421" s="224">
        <f t="shared" si="233"/>
        <v>4.7619047619047672</v>
      </c>
      <c r="AH421" s="224">
        <f t="shared" si="234"/>
        <v>4.9999999999999822</v>
      </c>
      <c r="AI421" s="224">
        <f t="shared" si="235"/>
        <v>42.222222222222229</v>
      </c>
      <c r="AJ421" s="224">
        <f t="shared" si="236"/>
        <v>104.54545454545455</v>
      </c>
      <c r="AK421" s="224">
        <f t="shared" si="237"/>
        <v>37.5</v>
      </c>
      <c r="AL421" s="224">
        <f t="shared" si="238"/>
        <v>14.285714285714302</v>
      </c>
      <c r="AM421" s="224">
        <f t="shared" si="239"/>
        <v>74.999999999999972</v>
      </c>
      <c r="AN421" s="224">
        <f t="shared" si="240"/>
        <v>-83.333333333333329</v>
      </c>
      <c r="AO421" s="224">
        <f t="shared" si="241"/>
        <v>-45.45454545454546</v>
      </c>
      <c r="AP421" s="224">
        <f t="shared" si="242"/>
        <v>2.3255813953488413</v>
      </c>
      <c r="AQ421" s="224">
        <f t="shared" si="244"/>
        <v>7.4999999999999956</v>
      </c>
      <c r="AR421" s="224">
        <f t="shared" si="243"/>
        <v>0</v>
      </c>
      <c r="AS421" s="224">
        <f t="shared" si="260"/>
        <v>48.148148148148138</v>
      </c>
      <c r="AT421" s="224">
        <f t="shared" si="261"/>
        <v>575</v>
      </c>
      <c r="AU421" s="224" t="str">
        <f t="shared" si="262"/>
        <v>n/a</v>
      </c>
      <c r="AV421" s="224" t="str">
        <f t="shared" si="276"/>
        <v>n/a</v>
      </c>
      <c r="AW421" s="224" t="str">
        <f t="shared" si="277"/>
        <v>n/a</v>
      </c>
      <c r="AX421" s="224" t="str">
        <f t="shared" si="278"/>
        <v>n/a</v>
      </c>
      <c r="AY421" s="224" t="str">
        <f t="shared" si="279"/>
        <v>n/a</v>
      </c>
      <c r="AZ421" s="224" t="str">
        <f t="shared" si="280"/>
        <v>n/a</v>
      </c>
      <c r="BA421" s="224" t="str">
        <f t="shared" si="281"/>
        <v>n/a</v>
      </c>
      <c r="BB421" s="224" t="str">
        <f t="shared" si="282"/>
        <v>n/a</v>
      </c>
      <c r="BC421" s="224" t="str">
        <f t="shared" si="283"/>
        <v>n/a</v>
      </c>
      <c r="BD421" s="224" t="str">
        <f t="shared" si="284"/>
        <v>n/a</v>
      </c>
      <c r="BE421" s="224" t="str">
        <f t="shared" si="285"/>
        <v>n/a</v>
      </c>
      <c r="BF421" s="224" t="str">
        <f t="shared" si="275"/>
        <v>n/a</v>
      </c>
      <c r="BG421" s="224">
        <f t="shared" si="258"/>
        <v>56.250081897922428</v>
      </c>
      <c r="BH421" s="182">
        <f t="shared" si="256"/>
        <v>156.33148561793485</v>
      </c>
    </row>
    <row r="422" spans="1:60" x14ac:dyDescent="0.2">
      <c r="A422" s="292" t="s">
        <v>1060</v>
      </c>
      <c r="B422" s="55" t="s">
        <v>1061</v>
      </c>
      <c r="C422" s="36">
        <v>3.9460000000000002</v>
      </c>
      <c r="D422" s="181">
        <v>3.5065</v>
      </c>
      <c r="E422" s="181">
        <v>3.1749999999999998</v>
      </c>
      <c r="F422" s="181">
        <v>2.89</v>
      </c>
      <c r="G422" s="181">
        <v>2.7675000000000001</v>
      </c>
      <c r="H422" s="181">
        <v>2.75</v>
      </c>
      <c r="I422" s="181">
        <v>2.65</v>
      </c>
      <c r="J422" s="217">
        <v>2.4900000000000002</v>
      </c>
      <c r="K422" s="202">
        <v>2.21</v>
      </c>
      <c r="L422" s="181">
        <v>2.0299999999999998</v>
      </c>
      <c r="M422" s="181">
        <v>1.7024999999999999</v>
      </c>
      <c r="N422" s="181">
        <v>1.34</v>
      </c>
      <c r="O422" s="181">
        <v>1.0319</v>
      </c>
      <c r="P422" s="273"/>
      <c r="Q422" s="238">
        <v>0</v>
      </c>
      <c r="R422" s="238">
        <v>0</v>
      </c>
      <c r="S422" s="273"/>
      <c r="T422" s="229">
        <v>0</v>
      </c>
      <c r="U422" s="229">
        <v>0</v>
      </c>
      <c r="V422" s="229">
        <v>0</v>
      </c>
      <c r="W422" s="229">
        <v>0</v>
      </c>
      <c r="X422" s="229">
        <v>0</v>
      </c>
      <c r="Y422" s="229">
        <v>0</v>
      </c>
      <c r="Z422" s="229">
        <v>0</v>
      </c>
      <c r="AA422" s="229">
        <v>0</v>
      </c>
      <c r="AB422" s="229">
        <v>0</v>
      </c>
      <c r="AC422" s="229">
        <v>0</v>
      </c>
      <c r="AD422" s="229">
        <v>0</v>
      </c>
      <c r="AE422" s="229">
        <v>0</v>
      </c>
      <c r="AF422" s="223">
        <f t="shared" si="257"/>
        <v>32.489400000000003</v>
      </c>
      <c r="AG422" s="224">
        <f t="shared" si="233"/>
        <v>12.533865678026523</v>
      </c>
      <c r="AH422" s="224">
        <f t="shared" si="234"/>
        <v>10.440944881889758</v>
      </c>
      <c r="AI422" s="224">
        <f t="shared" si="235"/>
        <v>9.8615916955017155</v>
      </c>
      <c r="AJ422" s="224">
        <f t="shared" si="236"/>
        <v>4.42637759710931</v>
      </c>
      <c r="AK422" s="224">
        <f t="shared" si="237"/>
        <v>0.63636363636363491</v>
      </c>
      <c r="AL422" s="224">
        <f t="shared" si="238"/>
        <v>3.7735849056603765</v>
      </c>
      <c r="AM422" s="224">
        <f t="shared" si="239"/>
        <v>6.425702811244971</v>
      </c>
      <c r="AN422" s="224">
        <f t="shared" si="240"/>
        <v>12.669683257918575</v>
      </c>
      <c r="AO422" s="224">
        <f t="shared" si="241"/>
        <v>8.866995073891637</v>
      </c>
      <c r="AP422" s="224">
        <f t="shared" si="242"/>
        <v>19.236417033773854</v>
      </c>
      <c r="AQ422" s="224">
        <f t="shared" si="244"/>
        <v>27.052238805970141</v>
      </c>
      <c r="AR422" s="224">
        <f t="shared" si="243"/>
        <v>29.857544335691454</v>
      </c>
      <c r="AS422" s="224" t="str">
        <f t="shared" si="260"/>
        <v>n/a</v>
      </c>
      <c r="AT422" s="224" t="str">
        <f t="shared" si="261"/>
        <v>n/a</v>
      </c>
      <c r="AU422" s="224" t="str">
        <f t="shared" si="262"/>
        <v>n/a</v>
      </c>
      <c r="AV422" s="224" t="str">
        <f t="shared" si="276"/>
        <v>n/a</v>
      </c>
      <c r="AW422" s="224" t="str">
        <f t="shared" si="277"/>
        <v>n/a</v>
      </c>
      <c r="AX422" s="224" t="str">
        <f t="shared" si="278"/>
        <v>n/a</v>
      </c>
      <c r="AY422" s="224" t="str">
        <f t="shared" si="279"/>
        <v>n/a</v>
      </c>
      <c r="AZ422" s="224" t="str">
        <f t="shared" si="280"/>
        <v>n/a</v>
      </c>
      <c r="BA422" s="224" t="str">
        <f t="shared" si="281"/>
        <v>n/a</v>
      </c>
      <c r="BB422" s="224" t="str">
        <f t="shared" si="282"/>
        <v>n/a</v>
      </c>
      <c r="BC422" s="224" t="str">
        <f t="shared" si="283"/>
        <v>n/a</v>
      </c>
      <c r="BD422" s="224" t="str">
        <f t="shared" si="284"/>
        <v>n/a</v>
      </c>
      <c r="BE422" s="224" t="str">
        <f t="shared" si="285"/>
        <v>n/a</v>
      </c>
      <c r="BF422" s="224" t="str">
        <f t="shared" si="275"/>
        <v>n/a</v>
      </c>
      <c r="BG422" s="224">
        <f t="shared" si="258"/>
        <v>12.148442476086828</v>
      </c>
      <c r="BH422" s="182">
        <f t="shared" si="256"/>
        <v>9.0471212168090513</v>
      </c>
    </row>
    <row r="423" spans="1:60" x14ac:dyDescent="0.2">
      <c r="A423" s="293" t="s">
        <v>1560</v>
      </c>
      <c r="B423" s="55" t="s">
        <v>1561</v>
      </c>
      <c r="C423" s="36">
        <v>5.93</v>
      </c>
      <c r="D423" s="181">
        <v>4.75</v>
      </c>
      <c r="E423" s="181">
        <v>3.75</v>
      </c>
      <c r="F423" s="181">
        <v>2.85</v>
      </c>
      <c r="G423" s="181">
        <v>2.2999999999999998</v>
      </c>
      <c r="H423" s="181">
        <v>1.9</v>
      </c>
      <c r="I423" s="181">
        <v>1.5</v>
      </c>
      <c r="J423" s="217">
        <v>1.1000000000000001</v>
      </c>
      <c r="K423" s="229">
        <v>0.8</v>
      </c>
      <c r="L423" s="181">
        <v>0.8</v>
      </c>
      <c r="M423" s="181">
        <v>0.75</v>
      </c>
      <c r="N423" s="181">
        <v>0.3</v>
      </c>
      <c r="O423" s="238">
        <v>0</v>
      </c>
      <c r="P423" s="229"/>
      <c r="Q423" s="238">
        <v>0</v>
      </c>
      <c r="R423" s="238">
        <v>0</v>
      </c>
      <c r="S423" s="229"/>
      <c r="T423" s="238">
        <v>0</v>
      </c>
      <c r="U423" s="238">
        <v>0</v>
      </c>
      <c r="V423" s="229">
        <v>0</v>
      </c>
      <c r="W423" s="229">
        <v>0</v>
      </c>
      <c r="X423" s="229">
        <v>0</v>
      </c>
      <c r="Y423" s="229">
        <v>0</v>
      </c>
      <c r="Z423" s="229">
        <v>0</v>
      </c>
      <c r="AA423" s="229">
        <v>0</v>
      </c>
      <c r="AB423" s="229">
        <v>0</v>
      </c>
      <c r="AC423" s="229">
        <v>0</v>
      </c>
      <c r="AD423" s="229">
        <v>0</v>
      </c>
      <c r="AE423" s="229">
        <v>0</v>
      </c>
      <c r="AF423" s="223">
        <f t="shared" si="257"/>
        <v>26.730000000000004</v>
      </c>
      <c r="AG423" s="224">
        <f t="shared" si="233"/>
        <v>24.842105263157887</v>
      </c>
      <c r="AH423" s="224">
        <f t="shared" si="234"/>
        <v>26.666666666666661</v>
      </c>
      <c r="AI423" s="224">
        <f t="shared" si="235"/>
        <v>31.578947368421041</v>
      </c>
      <c r="AJ423" s="224">
        <f t="shared" si="236"/>
        <v>23.913043478260889</v>
      </c>
      <c r="AK423" s="224">
        <f t="shared" si="237"/>
        <v>21.052631578947366</v>
      </c>
      <c r="AL423" s="224">
        <f t="shared" si="238"/>
        <v>26.666666666666661</v>
      </c>
      <c r="AM423" s="224">
        <f t="shared" si="239"/>
        <v>36.363636363636353</v>
      </c>
      <c r="AN423" s="224">
        <f t="shared" si="240"/>
        <v>37.5</v>
      </c>
      <c r="AO423" s="224">
        <f t="shared" si="241"/>
        <v>0</v>
      </c>
      <c r="AP423" s="224">
        <f t="shared" si="242"/>
        <v>6.6666666666666652</v>
      </c>
      <c r="AQ423" s="224">
        <f t="shared" si="244"/>
        <v>150</v>
      </c>
      <c r="AR423" s="224" t="str">
        <f t="shared" si="243"/>
        <v>n/a</v>
      </c>
      <c r="AS423" s="224" t="str">
        <f t="shared" si="260"/>
        <v>n/a</v>
      </c>
      <c r="AT423" s="224" t="str">
        <f t="shared" si="261"/>
        <v>n/a</v>
      </c>
      <c r="AU423" s="224" t="str">
        <f t="shared" si="262"/>
        <v>n/a</v>
      </c>
      <c r="AV423" s="224" t="str">
        <f t="shared" si="276"/>
        <v>n/a</v>
      </c>
      <c r="AW423" s="224" t="str">
        <f t="shared" si="277"/>
        <v>n/a</v>
      </c>
      <c r="AX423" s="224" t="str">
        <f t="shared" si="278"/>
        <v>n/a</v>
      </c>
      <c r="AY423" s="224" t="str">
        <f t="shared" si="279"/>
        <v>n/a</v>
      </c>
      <c r="AZ423" s="224" t="str">
        <f t="shared" si="280"/>
        <v>n/a</v>
      </c>
      <c r="BA423" s="224" t="str">
        <f t="shared" si="281"/>
        <v>n/a</v>
      </c>
      <c r="BB423" s="224" t="str">
        <f t="shared" si="282"/>
        <v>n/a</v>
      </c>
      <c r="BC423" s="224" t="str">
        <f t="shared" si="283"/>
        <v>n/a</v>
      </c>
      <c r="BD423" s="224" t="str">
        <f t="shared" si="284"/>
        <v>n/a</v>
      </c>
      <c r="BE423" s="224" t="str">
        <f t="shared" si="285"/>
        <v>n/a</v>
      </c>
      <c r="BF423" s="224" t="str">
        <f t="shared" si="275"/>
        <v>n/a</v>
      </c>
      <c r="BG423" s="224">
        <f t="shared" si="258"/>
        <v>35.022760368402139</v>
      </c>
      <c r="BH423" s="182">
        <f t="shared" si="256"/>
        <v>39.789579778883237</v>
      </c>
    </row>
    <row r="424" spans="1:60" x14ac:dyDescent="0.2">
      <c r="A424" s="292" t="s">
        <v>1976</v>
      </c>
      <c r="B424" s="55" t="s">
        <v>1063</v>
      </c>
      <c r="C424" s="36">
        <v>3.24</v>
      </c>
      <c r="D424" s="181">
        <v>3.08</v>
      </c>
      <c r="E424" s="181">
        <v>2.92</v>
      </c>
      <c r="F424" s="181">
        <v>2.76</v>
      </c>
      <c r="G424" s="181">
        <v>2.6</v>
      </c>
      <c r="H424" s="181">
        <v>2.44</v>
      </c>
      <c r="I424" s="181">
        <v>2.2000000000000002</v>
      </c>
      <c r="J424" s="217">
        <v>1.92</v>
      </c>
      <c r="K424" s="202">
        <v>1.88</v>
      </c>
      <c r="L424" s="181">
        <v>1.84</v>
      </c>
      <c r="M424" s="181">
        <v>1.8</v>
      </c>
      <c r="N424" s="181">
        <v>1.76</v>
      </c>
      <c r="O424" s="181">
        <v>1.72</v>
      </c>
      <c r="P424" s="273"/>
      <c r="Q424" s="181">
        <v>1.68</v>
      </c>
      <c r="R424" s="238">
        <v>1.52</v>
      </c>
      <c r="S424" s="273"/>
      <c r="T424" s="229">
        <v>1.52</v>
      </c>
      <c r="U424" s="229">
        <v>1.52</v>
      </c>
      <c r="V424" s="229">
        <v>1.52</v>
      </c>
      <c r="W424" s="229">
        <v>1.52</v>
      </c>
      <c r="X424" s="229">
        <v>1.52</v>
      </c>
      <c r="Y424" s="202">
        <v>1.52</v>
      </c>
      <c r="Z424" s="202">
        <v>1.49</v>
      </c>
      <c r="AA424" s="202">
        <v>1.45</v>
      </c>
      <c r="AB424" s="202">
        <v>1.41</v>
      </c>
      <c r="AC424" s="202">
        <v>1.37</v>
      </c>
      <c r="AD424" s="202">
        <v>1.21</v>
      </c>
      <c r="AE424" s="202">
        <v>1.1000000000000001</v>
      </c>
      <c r="AF424" s="223">
        <f t="shared" si="257"/>
        <v>50.510000000000019</v>
      </c>
      <c r="AG424" s="224">
        <f t="shared" si="233"/>
        <v>5.1948051948051965</v>
      </c>
      <c r="AH424" s="224">
        <f t="shared" si="234"/>
        <v>5.4794520547945202</v>
      </c>
      <c r="AI424" s="224">
        <f t="shared" si="235"/>
        <v>5.7971014492753659</v>
      </c>
      <c r="AJ424" s="224">
        <f t="shared" si="236"/>
        <v>6.153846153846132</v>
      </c>
      <c r="AK424" s="224">
        <f t="shared" si="237"/>
        <v>6.5573770491803351</v>
      </c>
      <c r="AL424" s="224">
        <f t="shared" si="238"/>
        <v>10.909090909090891</v>
      </c>
      <c r="AM424" s="224">
        <f t="shared" si="239"/>
        <v>14.583333333333348</v>
      </c>
      <c r="AN424" s="224">
        <f t="shared" si="240"/>
        <v>2.1276595744680771</v>
      </c>
      <c r="AO424" s="224">
        <f t="shared" si="241"/>
        <v>2.1739130434782483</v>
      </c>
      <c r="AP424" s="224">
        <f t="shared" si="242"/>
        <v>2.2222222222222143</v>
      </c>
      <c r="AQ424" s="224">
        <f t="shared" si="244"/>
        <v>2.2727272727272707</v>
      </c>
      <c r="AR424" s="224">
        <f t="shared" si="243"/>
        <v>2.3255813953488413</v>
      </c>
      <c r="AS424" s="224">
        <f t="shared" si="260"/>
        <v>2.3809523809523725</v>
      </c>
      <c r="AT424" s="224">
        <f t="shared" si="261"/>
        <v>10.526315789473673</v>
      </c>
      <c r="AU424" s="224">
        <f t="shared" si="262"/>
        <v>0</v>
      </c>
      <c r="AV424" s="224">
        <f t="shared" si="276"/>
        <v>0</v>
      </c>
      <c r="AW424" s="224">
        <f t="shared" si="277"/>
        <v>0</v>
      </c>
      <c r="AX424" s="224">
        <f t="shared" si="278"/>
        <v>0</v>
      </c>
      <c r="AY424" s="224">
        <f t="shared" si="279"/>
        <v>0</v>
      </c>
      <c r="AZ424" s="224">
        <f t="shared" si="280"/>
        <v>0</v>
      </c>
      <c r="BA424" s="224">
        <f t="shared" si="281"/>
        <v>2.0134228187919545</v>
      </c>
      <c r="BB424" s="224">
        <f t="shared" si="282"/>
        <v>2.7586206896551779</v>
      </c>
      <c r="BC424" s="224">
        <f t="shared" si="283"/>
        <v>2.8368794326241176</v>
      </c>
      <c r="BD424" s="224">
        <f t="shared" si="284"/>
        <v>2.9197080291970767</v>
      </c>
      <c r="BE424" s="224">
        <f t="shared" si="285"/>
        <v>13.223140495867792</v>
      </c>
      <c r="BF424" s="224">
        <f t="shared" si="275"/>
        <v>9.9999999999999858</v>
      </c>
      <c r="BG424" s="224">
        <f t="shared" si="258"/>
        <v>4.3252365111204849</v>
      </c>
      <c r="BH424" s="182">
        <f t="shared" si="256"/>
        <v>4.2946156768631258</v>
      </c>
    </row>
    <row r="425" spans="1:60" x14ac:dyDescent="0.2">
      <c r="A425" s="191" t="s">
        <v>1973</v>
      </c>
      <c r="B425" s="55" t="s">
        <v>5548</v>
      </c>
      <c r="C425" s="36">
        <v>3.43</v>
      </c>
      <c r="D425" s="181">
        <v>3.05</v>
      </c>
      <c r="E425" s="181">
        <v>2.6</v>
      </c>
      <c r="F425" s="181">
        <v>2.25</v>
      </c>
      <c r="G425" s="181">
        <v>2</v>
      </c>
      <c r="H425" s="181">
        <v>1.84</v>
      </c>
      <c r="I425" s="181">
        <v>1.74</v>
      </c>
      <c r="J425" s="217">
        <v>1.58</v>
      </c>
      <c r="K425" s="202">
        <v>1.43</v>
      </c>
      <c r="L425" s="181">
        <v>1.3</v>
      </c>
      <c r="M425" s="181">
        <v>1.18</v>
      </c>
      <c r="N425" s="181">
        <v>1.06</v>
      </c>
      <c r="O425" s="181">
        <v>0.96</v>
      </c>
      <c r="P425" s="273"/>
      <c r="Q425" s="181">
        <v>0.9</v>
      </c>
      <c r="R425" s="181">
        <v>0.86</v>
      </c>
      <c r="S425" s="273"/>
      <c r="T425" s="202">
        <v>0.81</v>
      </c>
      <c r="U425" s="229">
        <v>0.8</v>
      </c>
      <c r="V425" s="202">
        <v>0.8</v>
      </c>
      <c r="W425" s="202">
        <v>0.76</v>
      </c>
      <c r="X425" s="229">
        <v>0.68</v>
      </c>
      <c r="Y425" s="229">
        <v>0.68</v>
      </c>
      <c r="Z425" s="202">
        <v>1.3</v>
      </c>
      <c r="AA425" s="202">
        <v>1.18</v>
      </c>
      <c r="AB425" s="202">
        <v>1.0900000000000001</v>
      </c>
      <c r="AC425" s="202">
        <v>1.03</v>
      </c>
      <c r="AD425" s="202">
        <v>0.96</v>
      </c>
      <c r="AE425" s="202">
        <v>0.85</v>
      </c>
      <c r="AF425" s="223">
        <f t="shared" si="257"/>
        <v>37.120000000000005</v>
      </c>
      <c r="AG425" s="224">
        <f t="shared" si="233"/>
        <v>12.459016393442646</v>
      </c>
      <c r="AH425" s="224">
        <f t="shared" si="234"/>
        <v>17.307692307692292</v>
      </c>
      <c r="AI425" s="224">
        <f t="shared" si="235"/>
        <v>15.555555555555568</v>
      </c>
      <c r="AJ425" s="224">
        <f t="shared" si="236"/>
        <v>12.5</v>
      </c>
      <c r="AK425" s="224">
        <f t="shared" si="237"/>
        <v>8.6956521739130377</v>
      </c>
      <c r="AL425" s="224">
        <f t="shared" si="238"/>
        <v>5.7471264367816133</v>
      </c>
      <c r="AM425" s="224">
        <f t="shared" si="239"/>
        <v>10.126582278480999</v>
      </c>
      <c r="AN425" s="224">
        <f t="shared" si="240"/>
        <v>10.489510489510501</v>
      </c>
      <c r="AO425" s="224">
        <f t="shared" si="241"/>
        <v>9.9999999999999858</v>
      </c>
      <c r="AP425" s="224">
        <f t="shared" si="242"/>
        <v>10.169491525423746</v>
      </c>
      <c r="AQ425" s="224">
        <f t="shared" si="244"/>
        <v>11.32075471698113</v>
      </c>
      <c r="AR425" s="224">
        <f t="shared" si="243"/>
        <v>10.416666666666675</v>
      </c>
      <c r="AS425" s="224">
        <f t="shared" si="260"/>
        <v>6.6666666666666652</v>
      </c>
      <c r="AT425" s="224">
        <f t="shared" si="261"/>
        <v>4.6511627906976827</v>
      </c>
      <c r="AU425" s="224">
        <f t="shared" si="262"/>
        <v>6.1728395061728225</v>
      </c>
      <c r="AV425" s="224">
        <f t="shared" si="276"/>
        <v>1.2499999999999956</v>
      </c>
      <c r="AW425" s="224">
        <f t="shared" si="277"/>
        <v>0</v>
      </c>
      <c r="AX425" s="224">
        <f t="shared" si="278"/>
        <v>5.2631578947368363</v>
      </c>
      <c r="AY425" s="224">
        <f t="shared" si="279"/>
        <v>11.764705882352944</v>
      </c>
      <c r="AZ425" s="224">
        <f t="shared" si="280"/>
        <v>0</v>
      </c>
      <c r="BA425" s="224">
        <f t="shared" si="281"/>
        <v>-47.692307692307686</v>
      </c>
      <c r="BB425" s="224">
        <f t="shared" si="282"/>
        <v>10.169491525423746</v>
      </c>
      <c r="BC425" s="224">
        <f t="shared" si="283"/>
        <v>8.2568807339449499</v>
      </c>
      <c r="BD425" s="224">
        <f t="shared" si="284"/>
        <v>5.8252427184465994</v>
      </c>
      <c r="BE425" s="224">
        <f t="shared" si="285"/>
        <v>7.2916666666666741</v>
      </c>
      <c r="BF425" s="224">
        <f t="shared" si="275"/>
        <v>12.941176470588234</v>
      </c>
      <c r="BG425" s="224">
        <f t="shared" si="258"/>
        <v>6.4364896810706806</v>
      </c>
      <c r="BH425" s="182">
        <f t="shared" si="256"/>
        <v>11.848639822660347</v>
      </c>
    </row>
    <row r="426" spans="1:60" x14ac:dyDescent="0.2">
      <c r="A426" s="191" t="s">
        <v>1065</v>
      </c>
      <c r="B426" s="55" t="s">
        <v>1066</v>
      </c>
      <c r="C426" s="36">
        <v>3.85</v>
      </c>
      <c r="D426" s="181">
        <v>3.55</v>
      </c>
      <c r="E426" s="181">
        <v>3.25</v>
      </c>
      <c r="F426" s="181">
        <v>2.95</v>
      </c>
      <c r="G426" s="181">
        <v>2.1</v>
      </c>
      <c r="H426" s="181">
        <v>1.4</v>
      </c>
      <c r="I426" s="181">
        <v>1.3</v>
      </c>
      <c r="J426" s="217">
        <v>1.1000000000000001</v>
      </c>
      <c r="K426" s="202">
        <v>0.9</v>
      </c>
      <c r="L426" s="202">
        <v>0.7</v>
      </c>
      <c r="M426" s="202">
        <v>0.55000000000000004</v>
      </c>
      <c r="N426" s="202">
        <v>0.35</v>
      </c>
      <c r="O426" s="229">
        <v>0.2</v>
      </c>
      <c r="P426" s="229"/>
      <c r="Q426" s="229">
        <v>0.2</v>
      </c>
      <c r="R426" s="229">
        <v>0.2</v>
      </c>
      <c r="S426" s="229"/>
      <c r="T426" s="229">
        <v>0.2</v>
      </c>
      <c r="U426" s="229">
        <v>0.437</v>
      </c>
      <c r="V426" s="202">
        <v>1.08</v>
      </c>
      <c r="W426" s="202">
        <v>1.08</v>
      </c>
      <c r="X426" s="202">
        <v>1.08</v>
      </c>
      <c r="Y426" s="202">
        <v>1.08</v>
      </c>
      <c r="Z426" s="202">
        <v>1</v>
      </c>
      <c r="AA426" s="202">
        <v>0.92</v>
      </c>
      <c r="AB426" s="202">
        <v>0.92</v>
      </c>
      <c r="AC426" s="202">
        <v>0.92</v>
      </c>
      <c r="AD426" s="202">
        <v>0.8</v>
      </c>
      <c r="AE426" s="202">
        <v>0.48</v>
      </c>
      <c r="AF426" s="223">
        <f t="shared" si="257"/>
        <v>32.596999999999994</v>
      </c>
      <c r="AG426" s="224">
        <f t="shared" si="233"/>
        <v>8.4507042253521227</v>
      </c>
      <c r="AH426" s="224">
        <f t="shared" si="234"/>
        <v>9.2307692307692193</v>
      </c>
      <c r="AI426" s="224">
        <f t="shared" si="235"/>
        <v>10.169491525423723</v>
      </c>
      <c r="AJ426" s="224">
        <f t="shared" si="236"/>
        <v>40.476190476190489</v>
      </c>
      <c r="AK426" s="224">
        <f t="shared" si="237"/>
        <v>50.000000000000021</v>
      </c>
      <c r="AL426" s="224">
        <f t="shared" si="238"/>
        <v>7.6923076923076872</v>
      </c>
      <c r="AM426" s="224">
        <f t="shared" si="239"/>
        <v>18.181818181818166</v>
      </c>
      <c r="AN426" s="224">
        <f t="shared" si="240"/>
        <v>22.222222222222232</v>
      </c>
      <c r="AO426" s="224">
        <f t="shared" si="241"/>
        <v>28.57142857142858</v>
      </c>
      <c r="AP426" s="224">
        <f t="shared" si="242"/>
        <v>27.272727272727249</v>
      </c>
      <c r="AQ426" s="224">
        <f t="shared" si="244"/>
        <v>57.14285714285716</v>
      </c>
      <c r="AR426" s="224">
        <f t="shared" si="243"/>
        <v>74.999999999999972</v>
      </c>
      <c r="AS426" s="224">
        <f t="shared" si="260"/>
        <v>0</v>
      </c>
      <c r="AT426" s="224">
        <f t="shared" si="261"/>
        <v>0</v>
      </c>
      <c r="AU426" s="224">
        <f t="shared" si="262"/>
        <v>0</v>
      </c>
      <c r="AV426" s="224">
        <f t="shared" si="276"/>
        <v>-54.233409610983976</v>
      </c>
      <c r="AW426" s="224">
        <f t="shared" si="277"/>
        <v>-59.537037037037031</v>
      </c>
      <c r="AX426" s="224">
        <f t="shared" si="278"/>
        <v>0</v>
      </c>
      <c r="AY426" s="224">
        <f t="shared" si="279"/>
        <v>0</v>
      </c>
      <c r="AZ426" s="224">
        <f t="shared" si="280"/>
        <v>0</v>
      </c>
      <c r="BA426" s="224">
        <f t="shared" si="281"/>
        <v>8.0000000000000071</v>
      </c>
      <c r="BB426" s="224">
        <f t="shared" si="282"/>
        <v>8.6956521739130377</v>
      </c>
      <c r="BC426" s="224">
        <f t="shared" si="283"/>
        <v>0</v>
      </c>
      <c r="BD426" s="224">
        <f t="shared" si="284"/>
        <v>0</v>
      </c>
      <c r="BE426" s="224">
        <f t="shared" si="285"/>
        <v>14.999999999999991</v>
      </c>
      <c r="BF426" s="224">
        <f t="shared" si="275"/>
        <v>66.666666666666671</v>
      </c>
      <c r="BG426" s="224">
        <f t="shared" si="258"/>
        <v>13.038553412832897</v>
      </c>
      <c r="BH426" s="182">
        <f t="shared" si="256"/>
        <v>30.071417118651901</v>
      </c>
    </row>
    <row r="427" spans="1:60" x14ac:dyDescent="0.2">
      <c r="A427" s="191" t="s">
        <v>1977</v>
      </c>
      <c r="B427" s="55" t="s">
        <v>394</v>
      </c>
      <c r="C427" s="36">
        <v>2.1</v>
      </c>
      <c r="D427" s="181">
        <v>2</v>
      </c>
      <c r="E427" s="181">
        <v>1.87</v>
      </c>
      <c r="F427" s="181">
        <v>1.82</v>
      </c>
      <c r="G427" s="181">
        <v>1.75</v>
      </c>
      <c r="H427" s="181">
        <v>1.71</v>
      </c>
      <c r="I427" s="181">
        <v>1.64</v>
      </c>
      <c r="J427" s="217">
        <v>1.49</v>
      </c>
      <c r="K427" s="202">
        <v>1.38</v>
      </c>
      <c r="L427" s="181">
        <v>1.31</v>
      </c>
      <c r="M427" s="181">
        <v>1.27</v>
      </c>
      <c r="N427" s="181">
        <v>1.23</v>
      </c>
      <c r="O427" s="181">
        <v>1.18</v>
      </c>
      <c r="P427" s="273"/>
      <c r="Q427" s="181">
        <v>1.1000000000000001</v>
      </c>
      <c r="R427" s="181">
        <v>1.03</v>
      </c>
      <c r="S427" s="273"/>
      <c r="T427" s="202">
        <v>0.99</v>
      </c>
      <c r="U427" s="229">
        <v>0.96</v>
      </c>
      <c r="V427" s="202">
        <v>0.94</v>
      </c>
      <c r="W427" s="202">
        <v>0.84</v>
      </c>
      <c r="X427" s="202">
        <v>0.68</v>
      </c>
      <c r="Y427" s="202">
        <v>0.52</v>
      </c>
      <c r="Z427" s="202">
        <v>0.37</v>
      </c>
      <c r="AA427" s="202">
        <v>0.25668000000000002</v>
      </c>
      <c r="AB427" s="202">
        <v>0.21668000000000001</v>
      </c>
      <c r="AC427" s="202">
        <v>0.18001</v>
      </c>
      <c r="AD427" s="202">
        <v>0.15778</v>
      </c>
      <c r="AE427" s="202">
        <v>0.15112</v>
      </c>
      <c r="AF427" s="223">
        <f t="shared" si="257"/>
        <v>29.14227</v>
      </c>
      <c r="AG427" s="224">
        <f t="shared" si="233"/>
        <v>5.0000000000000044</v>
      </c>
      <c r="AH427" s="224">
        <f t="shared" si="234"/>
        <v>6.9518716577539941</v>
      </c>
      <c r="AI427" s="224">
        <f t="shared" si="235"/>
        <v>2.7472527472527597</v>
      </c>
      <c r="AJ427" s="224">
        <f t="shared" si="236"/>
        <v>4.0000000000000036</v>
      </c>
      <c r="AK427" s="224">
        <f t="shared" si="237"/>
        <v>2.3391812865497075</v>
      </c>
      <c r="AL427" s="224">
        <f t="shared" si="238"/>
        <v>4.2682926829268331</v>
      </c>
      <c r="AM427" s="224">
        <f t="shared" si="239"/>
        <v>10.067114093959727</v>
      </c>
      <c r="AN427" s="224">
        <f t="shared" si="240"/>
        <v>7.9710144927536364</v>
      </c>
      <c r="AO427" s="224">
        <f t="shared" si="241"/>
        <v>5.3435114503816772</v>
      </c>
      <c r="AP427" s="224">
        <f t="shared" si="242"/>
        <v>3.1496062992125928</v>
      </c>
      <c r="AQ427" s="224">
        <f t="shared" si="244"/>
        <v>3.2520325203251987</v>
      </c>
      <c r="AR427" s="224">
        <f t="shared" si="243"/>
        <v>4.2372881355932313</v>
      </c>
      <c r="AS427" s="224">
        <f t="shared" si="260"/>
        <v>7.2727272727272529</v>
      </c>
      <c r="AT427" s="224">
        <f t="shared" si="261"/>
        <v>6.7961165048543659</v>
      </c>
      <c r="AU427" s="224">
        <f t="shared" si="262"/>
        <v>4.0404040404040442</v>
      </c>
      <c r="AV427" s="224">
        <f t="shared" si="276"/>
        <v>3.125</v>
      </c>
      <c r="AW427" s="224">
        <f t="shared" si="277"/>
        <v>2.1276595744680771</v>
      </c>
      <c r="AX427" s="224">
        <f t="shared" si="278"/>
        <v>11.904761904761907</v>
      </c>
      <c r="AY427" s="224">
        <f t="shared" si="279"/>
        <v>23.529411764705866</v>
      </c>
      <c r="AZ427" s="224">
        <f t="shared" si="280"/>
        <v>30.76923076923077</v>
      </c>
      <c r="BA427" s="224">
        <f t="shared" si="281"/>
        <v>40.540540540540547</v>
      </c>
      <c r="BB427" s="224">
        <f t="shared" si="282"/>
        <v>44.148355929562079</v>
      </c>
      <c r="BC427" s="224">
        <f t="shared" si="283"/>
        <v>18.460402436773116</v>
      </c>
      <c r="BD427" s="224">
        <f t="shared" si="284"/>
        <v>20.371090494972499</v>
      </c>
      <c r="BE427" s="224">
        <f t="shared" si="285"/>
        <v>14.089238179743946</v>
      </c>
      <c r="BF427" s="224">
        <f t="shared" si="275"/>
        <v>4.4070937003705568</v>
      </c>
      <c r="BG427" s="224">
        <f t="shared" si="258"/>
        <v>11.188815326147095</v>
      </c>
      <c r="BH427" s="182">
        <f t="shared" si="256"/>
        <v>11.722854607965377</v>
      </c>
    </row>
    <row r="428" spans="1:60" x14ac:dyDescent="0.2">
      <c r="A428" s="293" t="s">
        <v>1067</v>
      </c>
      <c r="B428" s="55" t="s">
        <v>1068</v>
      </c>
      <c r="C428" s="36">
        <v>1.26</v>
      </c>
      <c r="D428" s="181">
        <v>1.24</v>
      </c>
      <c r="E428" s="181">
        <v>1.2</v>
      </c>
      <c r="F428" s="181">
        <v>1.1599999999999999</v>
      </c>
      <c r="G428" s="181">
        <v>1.1200000000000001</v>
      </c>
      <c r="H428" s="181">
        <v>1.07</v>
      </c>
      <c r="I428" s="181">
        <v>0.97</v>
      </c>
      <c r="J428" s="217">
        <v>0.88</v>
      </c>
      <c r="K428" s="202">
        <v>0.8</v>
      </c>
      <c r="L428" s="181">
        <v>0.36</v>
      </c>
      <c r="M428" s="238">
        <v>0</v>
      </c>
      <c r="N428" s="238">
        <v>0</v>
      </c>
      <c r="O428" s="238">
        <v>0</v>
      </c>
      <c r="P428" s="202"/>
      <c r="Q428" s="238">
        <v>0</v>
      </c>
      <c r="R428" s="238">
        <v>0</v>
      </c>
      <c r="S428" s="229"/>
      <c r="T428" s="238">
        <v>0</v>
      </c>
      <c r="U428" s="238">
        <v>0</v>
      </c>
      <c r="V428" s="229">
        <v>0</v>
      </c>
      <c r="W428" s="229">
        <v>0</v>
      </c>
      <c r="X428" s="229">
        <v>0</v>
      </c>
      <c r="Y428" s="229">
        <v>0</v>
      </c>
      <c r="Z428" s="229">
        <v>0</v>
      </c>
      <c r="AA428" s="229">
        <v>0</v>
      </c>
      <c r="AB428" s="229">
        <v>0</v>
      </c>
      <c r="AC428" s="229">
        <v>0</v>
      </c>
      <c r="AD428" s="229">
        <v>0</v>
      </c>
      <c r="AE428" s="229">
        <v>0</v>
      </c>
      <c r="AF428" s="223">
        <f t="shared" si="257"/>
        <v>10.060000000000002</v>
      </c>
      <c r="AG428" s="224">
        <f t="shared" si="233"/>
        <v>1.6129032258064502</v>
      </c>
      <c r="AH428" s="224">
        <f t="shared" si="234"/>
        <v>3.3333333333333437</v>
      </c>
      <c r="AI428" s="224">
        <f t="shared" si="235"/>
        <v>3.4482758620689724</v>
      </c>
      <c r="AJ428" s="224">
        <f t="shared" si="236"/>
        <v>3.5714285714285587</v>
      </c>
      <c r="AK428" s="224">
        <f t="shared" si="237"/>
        <v>4.6728971962616939</v>
      </c>
      <c r="AL428" s="224">
        <f t="shared" si="238"/>
        <v>10.309278350515472</v>
      </c>
      <c r="AM428" s="224">
        <f t="shared" si="239"/>
        <v>10.22727272727273</v>
      </c>
      <c r="AN428" s="224">
        <f t="shared" si="240"/>
        <v>9.9999999999999858</v>
      </c>
      <c r="AO428" s="224">
        <f t="shared" si="241"/>
        <v>122.22222222222223</v>
      </c>
      <c r="AP428" s="224" t="str">
        <f t="shared" si="242"/>
        <v>n/a</v>
      </c>
      <c r="AQ428" s="224" t="str">
        <f t="shared" si="244"/>
        <v>n/a</v>
      </c>
      <c r="AR428" s="224" t="str">
        <f t="shared" si="243"/>
        <v>n/a</v>
      </c>
      <c r="AS428" s="224" t="str">
        <f t="shared" si="260"/>
        <v>n/a</v>
      </c>
      <c r="AT428" s="224" t="str">
        <f t="shared" si="261"/>
        <v>n/a</v>
      </c>
      <c r="AU428" s="224" t="str">
        <f t="shared" si="262"/>
        <v>n/a</v>
      </c>
      <c r="AV428" s="224" t="str">
        <f t="shared" si="276"/>
        <v>n/a</v>
      </c>
      <c r="AW428" s="224" t="str">
        <f t="shared" si="277"/>
        <v>n/a</v>
      </c>
      <c r="AX428" s="224" t="str">
        <f t="shared" si="278"/>
        <v>n/a</v>
      </c>
      <c r="AY428" s="224" t="str">
        <f t="shared" si="279"/>
        <v>n/a</v>
      </c>
      <c r="AZ428" s="224" t="str">
        <f t="shared" si="280"/>
        <v>n/a</v>
      </c>
      <c r="BA428" s="224" t="str">
        <f t="shared" si="281"/>
        <v>n/a</v>
      </c>
      <c r="BB428" s="224" t="str">
        <f t="shared" si="282"/>
        <v>n/a</v>
      </c>
      <c r="BC428" s="224" t="str">
        <f t="shared" si="283"/>
        <v>n/a</v>
      </c>
      <c r="BD428" s="224" t="str">
        <f t="shared" si="284"/>
        <v>n/a</v>
      </c>
      <c r="BE428" s="224" t="str">
        <f t="shared" si="285"/>
        <v>n/a</v>
      </c>
      <c r="BF428" s="224" t="str">
        <f t="shared" si="275"/>
        <v>n/a</v>
      </c>
      <c r="BG428" s="224">
        <f t="shared" si="258"/>
        <v>18.821956832101048</v>
      </c>
      <c r="BH428" s="182">
        <f t="shared" si="256"/>
        <v>38.924525761682247</v>
      </c>
    </row>
    <row r="429" spans="1:60" x14ac:dyDescent="0.2">
      <c r="A429" s="191" t="s">
        <v>1069</v>
      </c>
      <c r="B429" s="55" t="s">
        <v>1070</v>
      </c>
      <c r="C429" s="36">
        <v>7.2</v>
      </c>
      <c r="D429" s="181">
        <v>6.4</v>
      </c>
      <c r="E429" s="181">
        <v>5.52</v>
      </c>
      <c r="F429" s="181">
        <v>4.58</v>
      </c>
      <c r="G429" s="181">
        <v>3.64</v>
      </c>
      <c r="H429" s="181">
        <v>2.92</v>
      </c>
      <c r="I429" s="181">
        <v>2.52</v>
      </c>
      <c r="J429" s="217">
        <v>1.92</v>
      </c>
      <c r="K429" s="202">
        <v>1.32</v>
      </c>
      <c r="L429" s="202">
        <v>1</v>
      </c>
      <c r="M429" s="202">
        <v>0.8</v>
      </c>
      <c r="N429" s="202">
        <v>0.18</v>
      </c>
      <c r="O429" s="181">
        <v>0</v>
      </c>
      <c r="P429" s="202"/>
      <c r="Q429" s="181">
        <v>0</v>
      </c>
      <c r="R429" s="181">
        <v>0</v>
      </c>
      <c r="S429" s="202"/>
      <c r="T429" s="181">
        <v>0</v>
      </c>
      <c r="U429" s="181">
        <v>0</v>
      </c>
      <c r="V429" s="181">
        <v>0</v>
      </c>
      <c r="W429" s="181">
        <v>0</v>
      </c>
      <c r="X429" s="181">
        <v>0</v>
      </c>
      <c r="Y429" s="181">
        <v>0</v>
      </c>
      <c r="Z429" s="181">
        <v>0</v>
      </c>
      <c r="AA429" s="181">
        <v>0</v>
      </c>
      <c r="AB429" s="181">
        <v>0</v>
      </c>
      <c r="AC429" s="181">
        <v>0</v>
      </c>
      <c r="AD429" s="181">
        <v>0</v>
      </c>
      <c r="AE429" s="181">
        <v>0</v>
      </c>
      <c r="AF429" s="223">
        <f t="shared" si="257"/>
        <v>38.000000000000007</v>
      </c>
      <c r="AG429" s="224">
        <f t="shared" si="233"/>
        <v>12.5</v>
      </c>
      <c r="AH429" s="224">
        <f t="shared" si="234"/>
        <v>15.942028985507273</v>
      </c>
      <c r="AI429" s="224">
        <f t="shared" si="235"/>
        <v>20.5240174672489</v>
      </c>
      <c r="AJ429" s="224">
        <f t="shared" si="236"/>
        <v>25.824175824175821</v>
      </c>
      <c r="AK429" s="224">
        <f t="shared" si="237"/>
        <v>24.657534246575352</v>
      </c>
      <c r="AL429" s="224">
        <f t="shared" si="238"/>
        <v>15.873015873015861</v>
      </c>
      <c r="AM429" s="224">
        <f t="shared" si="239"/>
        <v>31.25</v>
      </c>
      <c r="AN429" s="224">
        <f t="shared" si="240"/>
        <v>45.454545454545439</v>
      </c>
      <c r="AO429" s="224">
        <f t="shared" si="241"/>
        <v>32.000000000000007</v>
      </c>
      <c r="AP429" s="224">
        <f t="shared" si="242"/>
        <v>25</v>
      </c>
      <c r="AQ429" s="224">
        <f t="shared" si="244"/>
        <v>344.44444444444446</v>
      </c>
      <c r="AR429" s="224" t="str">
        <f t="shared" si="243"/>
        <v>n/a</v>
      </c>
      <c r="AS429" s="224" t="str">
        <f t="shared" si="260"/>
        <v>n/a</v>
      </c>
      <c r="AT429" s="224" t="str">
        <f t="shared" si="261"/>
        <v>n/a</v>
      </c>
      <c r="AU429" s="224" t="str">
        <f t="shared" si="262"/>
        <v>n/a</v>
      </c>
      <c r="AV429" s="224" t="str">
        <f t="shared" si="276"/>
        <v>n/a</v>
      </c>
      <c r="AW429" s="224" t="str">
        <f t="shared" si="277"/>
        <v>n/a</v>
      </c>
      <c r="AX429" s="224" t="str">
        <f t="shared" si="278"/>
        <v>n/a</v>
      </c>
      <c r="AY429" s="224" t="str">
        <f t="shared" si="279"/>
        <v>n/a</v>
      </c>
      <c r="AZ429" s="224" t="str">
        <f t="shared" si="280"/>
        <v>n/a</v>
      </c>
      <c r="BA429" s="224" t="str">
        <f t="shared" si="281"/>
        <v>n/a</v>
      </c>
      <c r="BB429" s="224" t="str">
        <f t="shared" si="282"/>
        <v>n/a</v>
      </c>
      <c r="BC429" s="224" t="str">
        <f t="shared" si="283"/>
        <v>n/a</v>
      </c>
      <c r="BD429" s="224" t="str">
        <f t="shared" si="284"/>
        <v>n/a</v>
      </c>
      <c r="BE429" s="224" t="str">
        <f t="shared" si="285"/>
        <v>n/a</v>
      </c>
      <c r="BF429" s="224" t="str">
        <f t="shared" si="275"/>
        <v>n/a</v>
      </c>
      <c r="BG429" s="224">
        <f t="shared" si="258"/>
        <v>53.951796572319374</v>
      </c>
      <c r="BH429" s="182">
        <f t="shared" si="256"/>
        <v>96.784999814085722</v>
      </c>
    </row>
    <row r="430" spans="1:60" x14ac:dyDescent="0.2">
      <c r="A430" s="191" t="s">
        <v>1978</v>
      </c>
      <c r="B430" s="55" t="s">
        <v>397</v>
      </c>
      <c r="C430" s="36">
        <v>1.38</v>
      </c>
      <c r="D430" s="181">
        <v>1.3149999999999999</v>
      </c>
      <c r="E430" s="181">
        <v>1.2625</v>
      </c>
      <c r="F430" s="181">
        <v>1.1825000000000001</v>
      </c>
      <c r="G430" s="181">
        <v>1.1074999999999999</v>
      </c>
      <c r="H430" s="181">
        <v>1.04125</v>
      </c>
      <c r="I430" s="181">
        <v>0.97619999999999996</v>
      </c>
      <c r="J430" s="217">
        <v>0.91125</v>
      </c>
      <c r="K430" s="202">
        <v>0.85750000000000004</v>
      </c>
      <c r="L430" s="181">
        <v>0.8075</v>
      </c>
      <c r="M430" s="181">
        <v>0.77625</v>
      </c>
      <c r="N430" s="181">
        <v>0.76249999999999996</v>
      </c>
      <c r="O430" s="181">
        <v>0.75249999999999995</v>
      </c>
      <c r="P430" s="273"/>
      <c r="Q430" s="181">
        <v>0.74250000000000005</v>
      </c>
      <c r="R430" s="181">
        <v>0.73250000000000004</v>
      </c>
      <c r="S430" s="273"/>
      <c r="T430" s="202">
        <v>0.72250000000000003</v>
      </c>
      <c r="U430" s="202">
        <v>0.71250000000000002</v>
      </c>
      <c r="V430" s="202">
        <v>0.70250000000000001</v>
      </c>
      <c r="W430" s="202">
        <v>0.6925</v>
      </c>
      <c r="X430" s="202">
        <v>0.6825</v>
      </c>
      <c r="Y430" s="202">
        <v>0.67249999999999999</v>
      </c>
      <c r="Z430" s="202">
        <v>0.66249999999999998</v>
      </c>
      <c r="AA430" s="202">
        <v>0.64875000000000005</v>
      </c>
      <c r="AB430" s="202">
        <v>0.63375000000000004</v>
      </c>
      <c r="AC430" s="202">
        <v>0.62250000000000005</v>
      </c>
      <c r="AD430" s="202">
        <v>0.61250000000000004</v>
      </c>
      <c r="AE430" s="202">
        <v>0.59499999999999997</v>
      </c>
      <c r="AF430" s="223">
        <f t="shared" si="257"/>
        <v>22.567449999999994</v>
      </c>
      <c r="AG430" s="224">
        <f t="shared" si="233"/>
        <v>4.9429657794676674</v>
      </c>
      <c r="AH430" s="224">
        <f t="shared" si="234"/>
        <v>4.1584158415841621</v>
      </c>
      <c r="AI430" s="224">
        <f t="shared" si="235"/>
        <v>6.7653276955602415</v>
      </c>
      <c r="AJ430" s="224">
        <f t="shared" si="236"/>
        <v>6.7720090293453827</v>
      </c>
      <c r="AK430" s="224">
        <f t="shared" si="237"/>
        <v>6.362545018007193</v>
      </c>
      <c r="AL430" s="224">
        <f t="shared" si="238"/>
        <v>6.6635935259168333</v>
      </c>
      <c r="AM430" s="224">
        <f t="shared" si="239"/>
        <v>7.1275720164609035</v>
      </c>
      <c r="AN430" s="224">
        <f t="shared" si="240"/>
        <v>6.2682215743440128</v>
      </c>
      <c r="AO430" s="224">
        <f t="shared" si="241"/>
        <v>6.1919504643962897</v>
      </c>
      <c r="AP430" s="224">
        <f t="shared" si="242"/>
        <v>4.0257648953301084</v>
      </c>
      <c r="AQ430" s="224">
        <f t="shared" si="244"/>
        <v>1.8032786885245899</v>
      </c>
      <c r="AR430" s="224">
        <f t="shared" si="243"/>
        <v>1.3289036544850585</v>
      </c>
      <c r="AS430" s="224">
        <f t="shared" si="260"/>
        <v>1.3468013468013407</v>
      </c>
      <c r="AT430" s="224">
        <f t="shared" si="261"/>
        <v>1.3651877133105783</v>
      </c>
      <c r="AU430" s="224">
        <f t="shared" si="262"/>
        <v>1.384083044982698</v>
      </c>
      <c r="AV430" s="224">
        <f t="shared" si="276"/>
        <v>1.4035087719298289</v>
      </c>
      <c r="AW430" s="224">
        <f t="shared" si="277"/>
        <v>1.4234875444839812</v>
      </c>
      <c r="AX430" s="224">
        <f t="shared" si="278"/>
        <v>1.4440433212996373</v>
      </c>
      <c r="AY430" s="224">
        <f t="shared" si="279"/>
        <v>1.46520146520146</v>
      </c>
      <c r="AZ430" s="224">
        <f t="shared" si="280"/>
        <v>1.4869888475836479</v>
      </c>
      <c r="BA430" s="224">
        <f t="shared" si="281"/>
        <v>1.5094339622641506</v>
      </c>
      <c r="BB430" s="224">
        <f t="shared" si="282"/>
        <v>2.1194605009633882</v>
      </c>
      <c r="BC430" s="224">
        <f t="shared" si="283"/>
        <v>2.3668639053254559</v>
      </c>
      <c r="BD430" s="224">
        <f t="shared" si="284"/>
        <v>1.8072289156626509</v>
      </c>
      <c r="BE430" s="224">
        <f t="shared" si="285"/>
        <v>1.6326530612244872</v>
      </c>
      <c r="BF430" s="224">
        <f t="shared" si="275"/>
        <v>2.941176470588247</v>
      </c>
      <c r="BG430" s="224">
        <f t="shared" si="258"/>
        <v>3.3117948867324616</v>
      </c>
      <c r="BH430" s="182">
        <f t="shared" si="256"/>
        <v>2.2424809147922105</v>
      </c>
    </row>
    <row r="431" spans="1:60" x14ac:dyDescent="0.2">
      <c r="A431" s="123" t="s">
        <v>1979</v>
      </c>
      <c r="B431" s="97" t="s">
        <v>1072</v>
      </c>
      <c r="C431" s="36">
        <v>3.4</v>
      </c>
      <c r="D431" s="181">
        <v>3.08</v>
      </c>
      <c r="E431" s="181">
        <v>2.79</v>
      </c>
      <c r="F431" s="181">
        <v>2.54</v>
      </c>
      <c r="G431" s="181">
        <v>2.2999999999999998</v>
      </c>
      <c r="H431" s="181">
        <v>2.09</v>
      </c>
      <c r="I431" s="181">
        <v>1.89</v>
      </c>
      <c r="J431" s="217">
        <v>1.72</v>
      </c>
      <c r="K431" s="202">
        <v>1.59</v>
      </c>
      <c r="L431" s="181">
        <v>1.47</v>
      </c>
      <c r="M431" s="181">
        <v>1.29</v>
      </c>
      <c r="N431" s="181">
        <v>1.1499999999999999</v>
      </c>
      <c r="O431" s="181">
        <v>0.97</v>
      </c>
      <c r="P431" s="273"/>
      <c r="Q431" s="181">
        <v>0.83</v>
      </c>
      <c r="R431" s="181">
        <v>0.68</v>
      </c>
      <c r="S431" s="273"/>
      <c r="T431" s="202">
        <v>0.55000000000000004</v>
      </c>
      <c r="U431" s="229">
        <v>0.52</v>
      </c>
      <c r="V431" s="202">
        <v>0.46</v>
      </c>
      <c r="W431" s="202">
        <v>0.41</v>
      </c>
      <c r="X431" s="202">
        <v>0.37</v>
      </c>
      <c r="Y431" s="202">
        <v>0.32</v>
      </c>
      <c r="Z431" s="229">
        <v>0.16</v>
      </c>
      <c r="AA431" s="202">
        <v>0.24</v>
      </c>
      <c r="AB431" s="229">
        <v>0</v>
      </c>
      <c r="AC431" s="229">
        <v>0</v>
      </c>
      <c r="AD431" s="229">
        <v>0</v>
      </c>
      <c r="AE431" s="229">
        <v>0</v>
      </c>
      <c r="AF431" s="223">
        <f t="shared" si="257"/>
        <v>30.819999999999993</v>
      </c>
      <c r="AG431" s="224">
        <f t="shared" si="233"/>
        <v>10.389610389610393</v>
      </c>
      <c r="AH431" s="224">
        <f t="shared" si="234"/>
        <v>10.394265232974909</v>
      </c>
      <c r="AI431" s="224">
        <f t="shared" si="235"/>
        <v>9.8425196850393739</v>
      </c>
      <c r="AJ431" s="224">
        <f t="shared" si="236"/>
        <v>10.434782608695659</v>
      </c>
      <c r="AK431" s="224">
        <f t="shared" si="237"/>
        <v>10.047846889952151</v>
      </c>
      <c r="AL431" s="224">
        <f t="shared" si="238"/>
        <v>10.582010582010582</v>
      </c>
      <c r="AM431" s="224">
        <f t="shared" si="239"/>
        <v>9.8837209302325526</v>
      </c>
      <c r="AN431" s="224">
        <f t="shared" si="240"/>
        <v>8.1761006289308149</v>
      </c>
      <c r="AO431" s="224">
        <f t="shared" si="241"/>
        <v>8.163265306122458</v>
      </c>
      <c r="AP431" s="224">
        <f t="shared" si="242"/>
        <v>13.953488372093027</v>
      </c>
      <c r="AQ431" s="224">
        <f t="shared" si="244"/>
        <v>12.173913043478279</v>
      </c>
      <c r="AR431" s="224">
        <f t="shared" si="243"/>
        <v>18.556701030927837</v>
      </c>
      <c r="AS431" s="224">
        <f t="shared" si="260"/>
        <v>16.867469879518083</v>
      </c>
      <c r="AT431" s="224">
        <f t="shared" si="261"/>
        <v>22.058823529411754</v>
      </c>
      <c r="AU431" s="224">
        <f t="shared" si="262"/>
        <v>23.636363636363633</v>
      </c>
      <c r="AV431" s="224">
        <f t="shared" si="276"/>
        <v>5.7692307692307709</v>
      </c>
      <c r="AW431" s="224">
        <f t="shared" si="277"/>
        <v>13.043478260869556</v>
      </c>
      <c r="AX431" s="224">
        <f t="shared" si="278"/>
        <v>12.195121951219523</v>
      </c>
      <c r="AY431" s="224">
        <f t="shared" si="279"/>
        <v>10.810810810810811</v>
      </c>
      <c r="AZ431" s="224">
        <f t="shared" si="280"/>
        <v>15.625</v>
      </c>
      <c r="BA431" s="224">
        <f t="shared" si="281"/>
        <v>100</v>
      </c>
      <c r="BB431" s="224">
        <f t="shared" si="282"/>
        <v>-33.333333333333329</v>
      </c>
      <c r="BC431" s="224" t="str">
        <f t="shared" si="283"/>
        <v>n/a</v>
      </c>
      <c r="BD431" s="224" t="str">
        <f t="shared" si="284"/>
        <v>n/a</v>
      </c>
      <c r="BE431" s="224" t="str">
        <f t="shared" si="285"/>
        <v>n/a</v>
      </c>
      <c r="BF431" s="224" t="str">
        <f t="shared" si="275"/>
        <v>n/a</v>
      </c>
      <c r="BG431" s="224">
        <f t="shared" si="258"/>
        <v>14.512326827461766</v>
      </c>
      <c r="BH431" s="182">
        <f t="shared" si="256"/>
        <v>21.902151665600048</v>
      </c>
    </row>
    <row r="432" spans="1:60" x14ac:dyDescent="0.2">
      <c r="A432" s="123" t="s">
        <v>1980</v>
      </c>
      <c r="B432" s="97" t="s">
        <v>1074</v>
      </c>
      <c r="C432" s="36">
        <v>4.3600000000000003</v>
      </c>
      <c r="D432" s="181">
        <v>3.92</v>
      </c>
      <c r="E432" s="181">
        <v>3.52</v>
      </c>
      <c r="F432" s="181">
        <v>3.16</v>
      </c>
      <c r="G432" s="181">
        <v>2.84</v>
      </c>
      <c r="H432" s="181">
        <v>2.56</v>
      </c>
      <c r="I432" s="181">
        <v>2.35</v>
      </c>
      <c r="J432" s="217">
        <v>2.08</v>
      </c>
      <c r="K432" s="202">
        <v>1.88</v>
      </c>
      <c r="L432" s="181">
        <v>1.64</v>
      </c>
      <c r="M432" s="181">
        <v>1.36</v>
      </c>
      <c r="N432" s="181">
        <v>1.27</v>
      </c>
      <c r="O432" s="181">
        <v>1.0900000000000001</v>
      </c>
      <c r="P432" s="273"/>
      <c r="Q432" s="181">
        <v>0.92</v>
      </c>
      <c r="R432" s="181">
        <v>0.22</v>
      </c>
      <c r="S432" s="273"/>
      <c r="T432" s="229">
        <v>0</v>
      </c>
      <c r="U432" s="229">
        <v>0.20213</v>
      </c>
      <c r="V432" s="229">
        <v>0.80852000000000002</v>
      </c>
      <c r="W432" s="202">
        <v>0.80852000000000002</v>
      </c>
      <c r="X432" s="202">
        <v>0.72765999999999997</v>
      </c>
      <c r="Y432" s="202">
        <v>0.64680000000000004</v>
      </c>
      <c r="Z432" s="229">
        <v>0.57887999999999995</v>
      </c>
      <c r="AA432" s="229">
        <v>0.57887999999999995</v>
      </c>
      <c r="AB432" s="229">
        <v>0.57887999999999995</v>
      </c>
      <c r="AC432" s="229">
        <v>0.57887999999999995</v>
      </c>
      <c r="AD432" s="229">
        <v>0.57887999999999995</v>
      </c>
      <c r="AE432" s="229">
        <v>0.57887999999999995</v>
      </c>
      <c r="AF432" s="223">
        <f t="shared" si="257"/>
        <v>39.836909999999989</v>
      </c>
      <c r="AG432" s="224">
        <f t="shared" si="233"/>
        <v>11.22448979591837</v>
      </c>
      <c r="AH432" s="224">
        <f t="shared" si="234"/>
        <v>11.363636363636353</v>
      </c>
      <c r="AI432" s="224">
        <f t="shared" si="235"/>
        <v>11.392405063291132</v>
      </c>
      <c r="AJ432" s="224">
        <f t="shared" si="236"/>
        <v>11.267605633802823</v>
      </c>
      <c r="AK432" s="224">
        <f t="shared" si="237"/>
        <v>10.9375</v>
      </c>
      <c r="AL432" s="224">
        <f t="shared" si="238"/>
        <v>8.9361702127659584</v>
      </c>
      <c r="AM432" s="224">
        <f t="shared" si="239"/>
        <v>12.98076923076923</v>
      </c>
      <c r="AN432" s="224">
        <f t="shared" si="240"/>
        <v>10.638297872340431</v>
      </c>
      <c r="AO432" s="224">
        <f t="shared" si="241"/>
        <v>14.634146341463406</v>
      </c>
      <c r="AP432" s="224">
        <f t="shared" si="242"/>
        <v>20.588235294117641</v>
      </c>
      <c r="AQ432" s="224">
        <f t="shared" si="244"/>
        <v>7.0866141732283561</v>
      </c>
      <c r="AR432" s="224">
        <f t="shared" si="243"/>
        <v>16.5137614678899</v>
      </c>
      <c r="AS432" s="224">
        <f t="shared" si="260"/>
        <v>18.478260869565212</v>
      </c>
      <c r="AT432" s="224">
        <f t="shared" si="261"/>
        <v>318.18181818181819</v>
      </c>
      <c r="AU432" s="224" t="str">
        <f t="shared" si="262"/>
        <v>n/a</v>
      </c>
      <c r="AV432" s="224">
        <f t="shared" si="276"/>
        <v>-100</v>
      </c>
      <c r="AW432" s="224">
        <f t="shared" si="277"/>
        <v>-75</v>
      </c>
      <c r="AX432" s="224">
        <f t="shared" si="278"/>
        <v>0</v>
      </c>
      <c r="AY432" s="224">
        <f t="shared" si="279"/>
        <v>11.112332682846393</v>
      </c>
      <c r="AZ432" s="224">
        <f t="shared" si="280"/>
        <v>12.501546072974623</v>
      </c>
      <c r="BA432" s="224">
        <f t="shared" si="281"/>
        <v>11.733001658374809</v>
      </c>
      <c r="BB432" s="224">
        <f t="shared" si="282"/>
        <v>0</v>
      </c>
      <c r="BC432" s="224">
        <f t="shared" si="283"/>
        <v>0</v>
      </c>
      <c r="BD432" s="224">
        <f t="shared" si="284"/>
        <v>0</v>
      </c>
      <c r="BE432" s="224">
        <f t="shared" si="285"/>
        <v>0</v>
      </c>
      <c r="BF432" s="224">
        <f t="shared" si="275"/>
        <v>0</v>
      </c>
      <c r="BG432" s="224">
        <f t="shared" si="258"/>
        <v>13.782823636592113</v>
      </c>
      <c r="BH432" s="182">
        <f t="shared" si="256"/>
        <v>69.170194357595776</v>
      </c>
    </row>
    <row r="433" spans="1:60" x14ac:dyDescent="0.2">
      <c r="A433" s="116" t="s">
        <v>1562</v>
      </c>
      <c r="B433" s="97" t="s">
        <v>1563</v>
      </c>
      <c r="C433" s="36">
        <v>5.7</v>
      </c>
      <c r="D433" s="181">
        <v>5.35</v>
      </c>
      <c r="E433" s="181">
        <v>5.2</v>
      </c>
      <c r="F433" s="181">
        <v>4.8</v>
      </c>
      <c r="G433" s="181">
        <v>4.5</v>
      </c>
      <c r="H433" s="181">
        <v>4.4000000000000004</v>
      </c>
      <c r="I433" s="181">
        <v>4.0999999999999996</v>
      </c>
      <c r="J433" s="217">
        <v>3.55</v>
      </c>
      <c r="K433" s="202">
        <v>3</v>
      </c>
      <c r="L433" s="238">
        <v>2.8</v>
      </c>
      <c r="M433" s="238">
        <v>2.8</v>
      </c>
      <c r="N433" s="238">
        <v>2.8</v>
      </c>
      <c r="O433" s="238">
        <v>2.8</v>
      </c>
      <c r="P433" s="229"/>
      <c r="Q433" s="238">
        <v>2.8</v>
      </c>
      <c r="R433" s="238">
        <v>2.8</v>
      </c>
      <c r="S433" s="229"/>
      <c r="T433" s="238">
        <v>2.8</v>
      </c>
      <c r="U433" s="238">
        <v>2.8</v>
      </c>
      <c r="V433" s="202">
        <v>2.8</v>
      </c>
      <c r="W433" s="202">
        <v>2.6</v>
      </c>
      <c r="X433" s="202">
        <v>2.25</v>
      </c>
      <c r="Y433" s="202">
        <v>1.75</v>
      </c>
      <c r="Z433" s="202">
        <v>1.6</v>
      </c>
      <c r="AA433" s="202">
        <v>1.2</v>
      </c>
      <c r="AB433" s="202">
        <v>1.05</v>
      </c>
      <c r="AC433" s="202">
        <v>1</v>
      </c>
      <c r="AD433" s="202">
        <v>0.625</v>
      </c>
      <c r="AE433" s="202">
        <v>0.45</v>
      </c>
      <c r="AF433" s="223">
        <f t="shared" si="257"/>
        <v>78.324999999999974</v>
      </c>
      <c r="AG433" s="224">
        <f t="shared" ref="AG433:AG496" si="286">IF(ISERROR((C433/D433-1)*100),"n/a",(C433/D433-1)*100)</f>
        <v>6.542056074766367</v>
      </c>
      <c r="AH433" s="224">
        <f t="shared" ref="AH433:AH496" si="287">IF(ISERROR((D433/E433-1)*100),"n/a",(D433/E433-1)*100)</f>
        <v>2.8846153846153744</v>
      </c>
      <c r="AI433" s="224">
        <f t="shared" ref="AI433:AI496" si="288">IF(ISERROR((E433/F433-1)*100),"n/a",(E433/F433-1)*100)</f>
        <v>8.3333333333333481</v>
      </c>
      <c r="AJ433" s="224">
        <f t="shared" ref="AJ433:AJ496" si="289">IF(ISERROR((F433/G433-1)*100),"n/a",(F433/G433-1)*100)</f>
        <v>6.6666666666666652</v>
      </c>
      <c r="AK433" s="224">
        <f t="shared" ref="AK433:AK496" si="290">IF(ISERROR((G433/H433-1)*100),"n/a",(G433/H433-1)*100)</f>
        <v>2.2727272727272707</v>
      </c>
      <c r="AL433" s="224">
        <f t="shared" ref="AL433:AL496" si="291">IF(ISERROR((H433/I433-1)*100),"n/a",(H433/I433-1)*100)</f>
        <v>7.317073170731736</v>
      </c>
      <c r="AM433" s="224">
        <f t="shared" ref="AM433:AM496" si="292">IF(ISERROR((I433/J433-1)*100),"n/a",(I433/J433-1)*100)</f>
        <v>15.492957746478876</v>
      </c>
      <c r="AN433" s="224">
        <f t="shared" ref="AN433:AN496" si="293">IF(ISERROR((J433/K433-1)*100),"n/a",(J433/K433-1)*100)</f>
        <v>18.333333333333336</v>
      </c>
      <c r="AO433" s="224">
        <f t="shared" ref="AO433:AO496" si="294">IF(ISERROR((K433/L433-1)*100),"n/a",(K433/L433-1)*100)</f>
        <v>7.1428571428571397</v>
      </c>
      <c r="AP433" s="224">
        <f t="shared" ref="AP433:AP496" si="295">IF(ISERROR((L433/M433-1)*100),"n/a",(L433/M433-1)*100)</f>
        <v>0</v>
      </c>
      <c r="AQ433" s="224">
        <f t="shared" si="244"/>
        <v>0</v>
      </c>
      <c r="AR433" s="224">
        <f t="shared" ref="AR433:AR496" si="296">IF(ISERROR((N433/O433-1)*100),"n/a",(N433/O433-1)*100)</f>
        <v>0</v>
      </c>
      <c r="AS433" s="224">
        <f t="shared" si="260"/>
        <v>0</v>
      </c>
      <c r="AT433" s="224">
        <f t="shared" si="261"/>
        <v>0</v>
      </c>
      <c r="AU433" s="224">
        <f t="shared" si="262"/>
        <v>0</v>
      </c>
      <c r="AV433" s="224">
        <f t="shared" si="276"/>
        <v>0</v>
      </c>
      <c r="AW433" s="224">
        <f t="shared" si="277"/>
        <v>0</v>
      </c>
      <c r="AX433" s="224">
        <f t="shared" si="278"/>
        <v>7.6923076923076872</v>
      </c>
      <c r="AY433" s="224">
        <f t="shared" si="279"/>
        <v>15.555555555555568</v>
      </c>
      <c r="AZ433" s="224">
        <f t="shared" si="280"/>
        <v>28.57142857142858</v>
      </c>
      <c r="BA433" s="224">
        <f t="shared" si="281"/>
        <v>9.375</v>
      </c>
      <c r="BB433" s="224">
        <f t="shared" si="282"/>
        <v>33.33333333333335</v>
      </c>
      <c r="BC433" s="224">
        <f t="shared" si="283"/>
        <v>14.285714285714279</v>
      </c>
      <c r="BD433" s="224">
        <f t="shared" si="284"/>
        <v>5.0000000000000044</v>
      </c>
      <c r="BE433" s="224">
        <f t="shared" si="285"/>
        <v>60.000000000000007</v>
      </c>
      <c r="BF433" s="224">
        <f t="shared" si="275"/>
        <v>38.888888888888886</v>
      </c>
      <c r="BG433" s="224">
        <f t="shared" si="258"/>
        <v>11.064917248182249</v>
      </c>
      <c r="BH433" s="182">
        <f t="shared" si="256"/>
        <v>14.595255049184669</v>
      </c>
    </row>
    <row r="434" spans="1:60" x14ac:dyDescent="0.2">
      <c r="A434" s="146" t="s">
        <v>5622</v>
      </c>
      <c r="B434" s="97" t="s">
        <v>5609</v>
      </c>
      <c r="C434" s="36">
        <v>1.3125</v>
      </c>
      <c r="D434" s="181">
        <v>0.85000000000000009</v>
      </c>
      <c r="E434" s="181">
        <v>0.65</v>
      </c>
      <c r="F434" s="181">
        <v>0.3</v>
      </c>
      <c r="G434" s="181">
        <v>0.125</v>
      </c>
      <c r="H434" s="238">
        <v>0</v>
      </c>
      <c r="I434" s="238">
        <v>0</v>
      </c>
      <c r="J434" s="254">
        <v>0</v>
      </c>
      <c r="K434" s="229">
        <v>0</v>
      </c>
      <c r="L434" s="238">
        <v>0</v>
      </c>
      <c r="M434" s="238">
        <v>0</v>
      </c>
      <c r="N434" s="238">
        <v>0</v>
      </c>
      <c r="O434" s="238">
        <v>0</v>
      </c>
      <c r="P434" s="162"/>
      <c r="Q434" s="238">
        <v>0</v>
      </c>
      <c r="R434" s="238">
        <v>0</v>
      </c>
      <c r="S434" s="162"/>
      <c r="T434" s="238">
        <v>0</v>
      </c>
      <c r="U434" s="238">
        <v>0</v>
      </c>
      <c r="V434" s="229">
        <v>0</v>
      </c>
      <c r="W434" s="229">
        <v>0</v>
      </c>
      <c r="X434" s="229">
        <v>0</v>
      </c>
      <c r="Y434" s="229">
        <v>0</v>
      </c>
      <c r="Z434" s="229">
        <v>0</v>
      </c>
      <c r="AA434" s="229">
        <v>0</v>
      </c>
      <c r="AB434" s="229">
        <v>0</v>
      </c>
      <c r="AC434" s="229">
        <v>0</v>
      </c>
      <c r="AD434" s="229">
        <v>0</v>
      </c>
      <c r="AE434" s="229">
        <v>0</v>
      </c>
      <c r="AF434" s="223">
        <f t="shared" si="257"/>
        <v>3.2374999999999998</v>
      </c>
      <c r="AG434" s="224">
        <f t="shared" si="286"/>
        <v>54.411764705882334</v>
      </c>
      <c r="AH434" s="224">
        <f t="shared" si="287"/>
        <v>30.76923076923077</v>
      </c>
      <c r="AI434" s="224">
        <f t="shared" si="288"/>
        <v>116.6666666666667</v>
      </c>
      <c r="AJ434" s="224">
        <f t="shared" si="289"/>
        <v>140</v>
      </c>
      <c r="AK434" s="224" t="str">
        <f t="shared" si="290"/>
        <v>n/a</v>
      </c>
      <c r="AL434" s="224" t="str">
        <f t="shared" si="291"/>
        <v>n/a</v>
      </c>
      <c r="AM434" s="224" t="str">
        <f t="shared" si="292"/>
        <v>n/a</v>
      </c>
      <c r="AN434" s="224" t="str">
        <f t="shared" si="293"/>
        <v>n/a</v>
      </c>
      <c r="AO434" s="224" t="str">
        <f t="shared" si="294"/>
        <v>n/a</v>
      </c>
      <c r="AP434" s="224" t="str">
        <f t="shared" si="295"/>
        <v>n/a</v>
      </c>
      <c r="AQ434" s="224" t="str">
        <f t="shared" ref="AQ434:AQ497" si="297">IF(ISERROR((M434/N434-1)*100),"n/a",(M434/N434-1)*100)</f>
        <v>n/a</v>
      </c>
      <c r="AR434" s="224" t="str">
        <f t="shared" si="296"/>
        <v>n/a</v>
      </c>
      <c r="AS434" s="224" t="str">
        <f t="shared" si="260"/>
        <v>n/a</v>
      </c>
      <c r="AT434" s="224" t="str">
        <f t="shared" si="261"/>
        <v>n/a</v>
      </c>
      <c r="AU434" s="224" t="str">
        <f t="shared" si="262"/>
        <v>n/a</v>
      </c>
      <c r="AV434" s="224" t="str">
        <f t="shared" si="276"/>
        <v>n/a</v>
      </c>
      <c r="AW434" s="224" t="str">
        <f t="shared" si="277"/>
        <v>n/a</v>
      </c>
      <c r="AX434" s="224" t="str">
        <f t="shared" si="278"/>
        <v>n/a</v>
      </c>
      <c r="AY434" s="224" t="str">
        <f t="shared" si="279"/>
        <v>n/a</v>
      </c>
      <c r="AZ434" s="224" t="str">
        <f t="shared" si="280"/>
        <v>n/a</v>
      </c>
      <c r="BA434" s="224" t="str">
        <f t="shared" si="281"/>
        <v>n/a</v>
      </c>
      <c r="BB434" s="224" t="str">
        <f t="shared" si="282"/>
        <v>n/a</v>
      </c>
      <c r="BC434" s="224" t="str">
        <f t="shared" si="283"/>
        <v>n/a</v>
      </c>
      <c r="BD434" s="224" t="str">
        <f t="shared" si="284"/>
        <v>n/a</v>
      </c>
      <c r="BE434" s="224" t="str">
        <f t="shared" si="285"/>
        <v>n/a</v>
      </c>
      <c r="BF434" s="224" t="str">
        <f t="shared" si="275"/>
        <v>n/a</v>
      </c>
      <c r="BG434" s="224">
        <f t="shared" si="258"/>
        <v>85.461915535444945</v>
      </c>
      <c r="BH434" s="182">
        <f t="shared" si="256"/>
        <v>51.327513037030137</v>
      </c>
    </row>
    <row r="435" spans="1:60" x14ac:dyDescent="0.2">
      <c r="A435" s="116" t="s">
        <v>1564</v>
      </c>
      <c r="B435" s="97" t="s">
        <v>1565</v>
      </c>
      <c r="C435" s="36">
        <v>0.56000000000000005</v>
      </c>
      <c r="D435" s="181">
        <v>0.49</v>
      </c>
      <c r="E435" s="181">
        <v>0.43</v>
      </c>
      <c r="F435" s="181">
        <v>0.36</v>
      </c>
      <c r="G435" s="181">
        <v>0.28000000000000003</v>
      </c>
      <c r="H435" s="181">
        <v>0.24</v>
      </c>
      <c r="I435" s="181">
        <v>0.12</v>
      </c>
      <c r="J435" s="254">
        <v>0</v>
      </c>
      <c r="K435" s="229">
        <v>0</v>
      </c>
      <c r="L435" s="238">
        <v>0</v>
      </c>
      <c r="M435" s="238">
        <v>0</v>
      </c>
      <c r="N435" s="238">
        <v>0</v>
      </c>
      <c r="O435" s="238">
        <v>0</v>
      </c>
      <c r="P435" s="162"/>
      <c r="Q435" s="238">
        <v>0</v>
      </c>
      <c r="R435" s="238">
        <v>0</v>
      </c>
      <c r="S435" s="162"/>
      <c r="T435" s="238">
        <v>0</v>
      </c>
      <c r="U435" s="238">
        <v>0</v>
      </c>
      <c r="V435" s="229">
        <v>7.4999999999999997E-2</v>
      </c>
      <c r="W435" s="229">
        <v>0.77500000000000002</v>
      </c>
      <c r="X435" s="202">
        <v>1</v>
      </c>
      <c r="Y435" s="202">
        <v>0.52500000000000002</v>
      </c>
      <c r="Z435" s="202">
        <v>0.22500000000000001</v>
      </c>
      <c r="AA435" s="202">
        <v>0.1125</v>
      </c>
      <c r="AB435" s="229">
        <v>0.1</v>
      </c>
      <c r="AC435" s="229">
        <v>0.1</v>
      </c>
      <c r="AD435" s="229">
        <v>0.1</v>
      </c>
      <c r="AE435" s="229">
        <v>0.1</v>
      </c>
      <c r="AF435" s="223">
        <f t="shared" si="257"/>
        <v>5.5924999999999985</v>
      </c>
      <c r="AG435" s="224">
        <f t="shared" si="286"/>
        <v>14.285714285714302</v>
      </c>
      <c r="AH435" s="224">
        <f t="shared" si="287"/>
        <v>13.953488372093027</v>
      </c>
      <c r="AI435" s="224">
        <f t="shared" si="288"/>
        <v>19.444444444444443</v>
      </c>
      <c r="AJ435" s="224">
        <f t="shared" si="289"/>
        <v>28.571428571428559</v>
      </c>
      <c r="AK435" s="224">
        <f t="shared" si="290"/>
        <v>16.666666666666675</v>
      </c>
      <c r="AL435" s="224">
        <f t="shared" si="291"/>
        <v>100</v>
      </c>
      <c r="AM435" s="224" t="str">
        <f t="shared" si="292"/>
        <v>n/a</v>
      </c>
      <c r="AN435" s="224" t="str">
        <f t="shared" si="293"/>
        <v>n/a</v>
      </c>
      <c r="AO435" s="224" t="str">
        <f t="shared" si="294"/>
        <v>n/a</v>
      </c>
      <c r="AP435" s="224" t="str">
        <f t="shared" si="295"/>
        <v>n/a</v>
      </c>
      <c r="AQ435" s="224" t="str">
        <f t="shared" si="297"/>
        <v>n/a</v>
      </c>
      <c r="AR435" s="224" t="str">
        <f t="shared" si="296"/>
        <v>n/a</v>
      </c>
      <c r="AS435" s="224" t="str">
        <f t="shared" si="260"/>
        <v>n/a</v>
      </c>
      <c r="AT435" s="224" t="str">
        <f t="shared" si="261"/>
        <v>n/a</v>
      </c>
      <c r="AU435" s="224" t="str">
        <f t="shared" si="262"/>
        <v>n/a</v>
      </c>
      <c r="AV435" s="224" t="str">
        <f t="shared" si="276"/>
        <v>n/a</v>
      </c>
      <c r="AW435" s="224">
        <f t="shared" si="277"/>
        <v>-100</v>
      </c>
      <c r="AX435" s="224">
        <f t="shared" si="278"/>
        <v>-90.322580645161281</v>
      </c>
      <c r="AY435" s="224">
        <f t="shared" si="279"/>
        <v>-22.499999999999996</v>
      </c>
      <c r="AZ435" s="224">
        <f t="shared" si="280"/>
        <v>90.476190476190467</v>
      </c>
      <c r="BA435" s="224">
        <f t="shared" si="281"/>
        <v>133.33333333333334</v>
      </c>
      <c r="BB435" s="224">
        <f t="shared" si="282"/>
        <v>100</v>
      </c>
      <c r="BC435" s="224">
        <f t="shared" si="283"/>
        <v>12.5</v>
      </c>
      <c r="BD435" s="224">
        <f t="shared" si="284"/>
        <v>0</v>
      </c>
      <c r="BE435" s="224">
        <f t="shared" si="285"/>
        <v>0</v>
      </c>
      <c r="BF435" s="224">
        <f t="shared" si="275"/>
        <v>0</v>
      </c>
      <c r="BG435" s="224">
        <f t="shared" si="258"/>
        <v>19.775542844044345</v>
      </c>
      <c r="BH435" s="182">
        <f t="shared" si="256"/>
        <v>63.455079164914508</v>
      </c>
    </row>
    <row r="436" spans="1:60" x14ac:dyDescent="0.2">
      <c r="A436" s="123" t="s">
        <v>1981</v>
      </c>
      <c r="B436" s="97" t="s">
        <v>1076</v>
      </c>
      <c r="C436" s="36">
        <v>0.55500000000000005</v>
      </c>
      <c r="D436" s="181">
        <v>0.53500000000000003</v>
      </c>
      <c r="E436" s="181">
        <v>0.51500000000000001</v>
      </c>
      <c r="F436" s="181">
        <v>0.495</v>
      </c>
      <c r="G436" s="181">
        <v>0.47499999999999998</v>
      </c>
      <c r="H436" s="181">
        <v>0.45500000000000002</v>
      </c>
      <c r="I436" s="181">
        <v>0.435</v>
      </c>
      <c r="J436" s="217">
        <v>0.41499999999999998</v>
      </c>
      <c r="K436" s="202">
        <v>0.39500000000000002</v>
      </c>
      <c r="L436" s="181">
        <v>0.375</v>
      </c>
      <c r="M436" s="181">
        <v>0.35499999999999998</v>
      </c>
      <c r="N436" s="181">
        <v>0.33500000000000002</v>
      </c>
      <c r="O436" s="181">
        <v>0.315</v>
      </c>
      <c r="P436" s="273"/>
      <c r="Q436" s="181">
        <v>0.22500000000000001</v>
      </c>
      <c r="R436" s="238">
        <v>0</v>
      </c>
      <c r="S436" s="273"/>
      <c r="T436" s="229">
        <v>0</v>
      </c>
      <c r="U436" s="229">
        <v>0</v>
      </c>
      <c r="V436" s="229">
        <v>0</v>
      </c>
      <c r="W436" s="229">
        <v>0</v>
      </c>
      <c r="X436" s="229">
        <v>0</v>
      </c>
      <c r="Y436" s="202">
        <v>0</v>
      </c>
      <c r="Z436" s="229">
        <v>0</v>
      </c>
      <c r="AA436" s="229">
        <v>0</v>
      </c>
      <c r="AB436" s="229">
        <v>0</v>
      </c>
      <c r="AC436" s="229">
        <v>0.24</v>
      </c>
      <c r="AD436" s="229">
        <v>0.48</v>
      </c>
      <c r="AE436" s="229">
        <v>0.48</v>
      </c>
      <c r="AF436" s="223">
        <f t="shared" si="257"/>
        <v>7.0800000000000018</v>
      </c>
      <c r="AG436" s="224">
        <f t="shared" si="286"/>
        <v>3.7383177570093462</v>
      </c>
      <c r="AH436" s="224">
        <f t="shared" si="287"/>
        <v>3.8834951456310662</v>
      </c>
      <c r="AI436" s="224">
        <f t="shared" si="288"/>
        <v>4.0404040404040442</v>
      </c>
      <c r="AJ436" s="224">
        <f t="shared" si="289"/>
        <v>4.2105263157894868</v>
      </c>
      <c r="AK436" s="224">
        <f t="shared" si="290"/>
        <v>4.39560439560438</v>
      </c>
      <c r="AL436" s="224">
        <f t="shared" si="291"/>
        <v>4.5977011494252817</v>
      </c>
      <c r="AM436" s="224">
        <f t="shared" si="292"/>
        <v>4.8192771084337505</v>
      </c>
      <c r="AN436" s="224">
        <f t="shared" si="293"/>
        <v>5.0632911392404889</v>
      </c>
      <c r="AO436" s="224">
        <f t="shared" si="294"/>
        <v>5.3333333333333455</v>
      </c>
      <c r="AP436" s="224">
        <f t="shared" si="295"/>
        <v>5.6338028169014231</v>
      </c>
      <c r="AQ436" s="224">
        <f t="shared" si="297"/>
        <v>5.9701492537313383</v>
      </c>
      <c r="AR436" s="224">
        <f t="shared" si="296"/>
        <v>6.3492063492063489</v>
      </c>
      <c r="AS436" s="224">
        <f t="shared" si="260"/>
        <v>39.999999999999993</v>
      </c>
      <c r="AT436" s="224" t="str">
        <f t="shared" si="261"/>
        <v>n/a</v>
      </c>
      <c r="AU436" s="224" t="str">
        <f t="shared" si="262"/>
        <v>n/a</v>
      </c>
      <c r="AV436" s="224" t="str">
        <f t="shared" si="276"/>
        <v>n/a</v>
      </c>
      <c r="AW436" s="224" t="str">
        <f t="shared" si="277"/>
        <v>n/a</v>
      </c>
      <c r="AX436" s="224" t="str">
        <f t="shared" si="278"/>
        <v>n/a</v>
      </c>
      <c r="AY436" s="224" t="str">
        <f t="shared" si="279"/>
        <v>n/a</v>
      </c>
      <c r="AZ436" s="224" t="str">
        <f t="shared" si="280"/>
        <v>n/a</v>
      </c>
      <c r="BA436" s="224" t="str">
        <f t="shared" si="281"/>
        <v>n/a</v>
      </c>
      <c r="BB436" s="224" t="str">
        <f t="shared" si="282"/>
        <v>n/a</v>
      </c>
      <c r="BC436" s="224" t="str">
        <f t="shared" si="283"/>
        <v>n/a</v>
      </c>
      <c r="BD436" s="224">
        <f t="shared" si="284"/>
        <v>-100</v>
      </c>
      <c r="BE436" s="224">
        <f t="shared" si="285"/>
        <v>-50</v>
      </c>
      <c r="BF436" s="224">
        <f t="shared" si="275"/>
        <v>0</v>
      </c>
      <c r="BG436" s="224">
        <f t="shared" si="258"/>
        <v>-3.2478056997056068</v>
      </c>
      <c r="BH436" s="182">
        <f t="shared" si="256"/>
        <v>30.789392010806804</v>
      </c>
    </row>
    <row r="437" spans="1:60" x14ac:dyDescent="0.2">
      <c r="A437" s="116" t="s">
        <v>1566</v>
      </c>
      <c r="B437" s="55" t="s">
        <v>1567</v>
      </c>
      <c r="C437" s="36">
        <v>2.15</v>
      </c>
      <c r="D437" s="181">
        <v>1.79</v>
      </c>
      <c r="E437" s="181">
        <v>1.55</v>
      </c>
      <c r="F437" s="181">
        <v>1.27</v>
      </c>
      <c r="G437" s="181">
        <v>1.04</v>
      </c>
      <c r="H437" s="181">
        <v>0.25</v>
      </c>
      <c r="I437" s="238">
        <v>0</v>
      </c>
      <c r="J437" s="229">
        <v>0</v>
      </c>
      <c r="K437" s="229">
        <v>0</v>
      </c>
      <c r="L437" s="238">
        <v>0</v>
      </c>
      <c r="M437" s="238">
        <v>0</v>
      </c>
      <c r="N437" s="238">
        <v>0</v>
      </c>
      <c r="O437" s="238">
        <v>0</v>
      </c>
      <c r="P437" s="162"/>
      <c r="Q437" s="238">
        <v>0</v>
      </c>
      <c r="R437" s="238">
        <v>0</v>
      </c>
      <c r="S437" s="162"/>
      <c r="T437" s="238">
        <v>0</v>
      </c>
      <c r="U437" s="238">
        <v>0</v>
      </c>
      <c r="V437" s="229">
        <v>0</v>
      </c>
      <c r="W437" s="229">
        <v>0</v>
      </c>
      <c r="X437" s="229">
        <v>0</v>
      </c>
      <c r="Y437" s="229">
        <v>0</v>
      </c>
      <c r="Z437" s="229">
        <v>0</v>
      </c>
      <c r="AA437" s="229">
        <v>0</v>
      </c>
      <c r="AB437" s="229">
        <v>0</v>
      </c>
      <c r="AC437" s="229">
        <v>0</v>
      </c>
      <c r="AD437" s="229">
        <v>0</v>
      </c>
      <c r="AE437" s="229">
        <v>0</v>
      </c>
      <c r="AF437" s="223">
        <f t="shared" si="257"/>
        <v>8.0500000000000007</v>
      </c>
      <c r="AG437" s="224">
        <f t="shared" si="286"/>
        <v>20.11173184357542</v>
      </c>
      <c r="AH437" s="224">
        <f t="shared" si="287"/>
        <v>15.483870967741931</v>
      </c>
      <c r="AI437" s="224">
        <f t="shared" si="288"/>
        <v>22.047244094488192</v>
      </c>
      <c r="AJ437" s="224">
        <f t="shared" si="289"/>
        <v>22.115384615384603</v>
      </c>
      <c r="AK437" s="224">
        <f t="shared" si="290"/>
        <v>316</v>
      </c>
      <c r="AL437" s="224" t="str">
        <f t="shared" si="291"/>
        <v>n/a</v>
      </c>
      <c r="AM437" s="224" t="str">
        <f t="shared" si="292"/>
        <v>n/a</v>
      </c>
      <c r="AN437" s="224" t="str">
        <f t="shared" si="293"/>
        <v>n/a</v>
      </c>
      <c r="AO437" s="224" t="str">
        <f t="shared" si="294"/>
        <v>n/a</v>
      </c>
      <c r="AP437" s="224" t="str">
        <f t="shared" si="295"/>
        <v>n/a</v>
      </c>
      <c r="AQ437" s="224" t="str">
        <f t="shared" si="297"/>
        <v>n/a</v>
      </c>
      <c r="AR437" s="224" t="str">
        <f t="shared" si="296"/>
        <v>n/a</v>
      </c>
      <c r="AS437" s="224" t="str">
        <f t="shared" si="260"/>
        <v>n/a</v>
      </c>
      <c r="AT437" s="224" t="str">
        <f t="shared" si="261"/>
        <v>n/a</v>
      </c>
      <c r="AU437" s="224" t="str">
        <f t="shared" si="262"/>
        <v>n/a</v>
      </c>
      <c r="AV437" s="224" t="str">
        <f t="shared" si="276"/>
        <v>n/a</v>
      </c>
      <c r="AW437" s="224" t="str">
        <f t="shared" si="277"/>
        <v>n/a</v>
      </c>
      <c r="AX437" s="224" t="str">
        <f t="shared" si="278"/>
        <v>n/a</v>
      </c>
      <c r="AY437" s="224" t="str">
        <f t="shared" si="279"/>
        <v>n/a</v>
      </c>
      <c r="AZ437" s="224" t="str">
        <f t="shared" si="280"/>
        <v>n/a</v>
      </c>
      <c r="BA437" s="224" t="str">
        <f t="shared" si="281"/>
        <v>n/a</v>
      </c>
      <c r="BB437" s="224" t="str">
        <f t="shared" si="282"/>
        <v>n/a</v>
      </c>
      <c r="BC437" s="224" t="str">
        <f t="shared" si="283"/>
        <v>n/a</v>
      </c>
      <c r="BD437" s="224" t="str">
        <f t="shared" si="284"/>
        <v>n/a</v>
      </c>
      <c r="BE437" s="224" t="str">
        <f t="shared" si="285"/>
        <v>n/a</v>
      </c>
      <c r="BF437" s="224" t="str">
        <f t="shared" si="275"/>
        <v>n/a</v>
      </c>
      <c r="BG437" s="224">
        <f t="shared" si="258"/>
        <v>79.151646304238028</v>
      </c>
      <c r="BH437" s="182">
        <f t="shared" si="256"/>
        <v>132.42968668635621</v>
      </c>
    </row>
    <row r="438" spans="1:60" x14ac:dyDescent="0.2">
      <c r="A438" s="55" t="s">
        <v>1982</v>
      </c>
      <c r="B438" s="55" t="s">
        <v>1079</v>
      </c>
      <c r="C438" s="36">
        <v>0.27100000000000002</v>
      </c>
      <c r="D438" s="181">
        <v>0.25900000000000001</v>
      </c>
      <c r="E438" s="181">
        <v>0.247</v>
      </c>
      <c r="F438" s="181">
        <v>0.23499999999999999</v>
      </c>
      <c r="G438" s="181">
        <v>0.223</v>
      </c>
      <c r="H438" s="181">
        <v>0.21249999999999999</v>
      </c>
      <c r="I438" s="202">
        <v>0.20499999999999999</v>
      </c>
      <c r="J438" s="202">
        <v>0.2</v>
      </c>
      <c r="K438" s="202">
        <v>0.16</v>
      </c>
      <c r="L438" s="202">
        <v>0.11</v>
      </c>
      <c r="M438" s="202">
        <v>7.7499999999999999E-2</v>
      </c>
      <c r="N438" s="229">
        <v>7.0000000000000007E-2</v>
      </c>
      <c r="O438" s="229">
        <v>7.0000000000000007E-2</v>
      </c>
      <c r="P438" s="229"/>
      <c r="Q438" s="229">
        <v>7.0000000000000007E-2</v>
      </c>
      <c r="R438" s="229">
        <v>7.0000000000000007E-2</v>
      </c>
      <c r="S438" s="229"/>
      <c r="T438" s="229">
        <v>7.0000000000000007E-2</v>
      </c>
      <c r="U438" s="229">
        <v>7.0000000000000007E-2</v>
      </c>
      <c r="V438" s="229">
        <v>7.0000000000000007E-2</v>
      </c>
      <c r="W438" s="202">
        <v>7.0000000000000007E-2</v>
      </c>
      <c r="X438" s="202">
        <v>1.7500000000000002E-2</v>
      </c>
      <c r="Y438" s="229">
        <v>0</v>
      </c>
      <c r="Z438" s="229">
        <v>0</v>
      </c>
      <c r="AA438" s="229">
        <v>0</v>
      </c>
      <c r="AB438" s="229">
        <v>0</v>
      </c>
      <c r="AC438" s="229">
        <v>0</v>
      </c>
      <c r="AD438" s="229">
        <v>0</v>
      </c>
      <c r="AE438" s="229">
        <v>0</v>
      </c>
      <c r="AF438" s="223">
        <f t="shared" si="257"/>
        <v>2.777499999999999</v>
      </c>
      <c r="AG438" s="224">
        <f t="shared" si="286"/>
        <v>4.6332046332046462</v>
      </c>
      <c r="AH438" s="224">
        <f t="shared" si="287"/>
        <v>4.8582995951417018</v>
      </c>
      <c r="AI438" s="224">
        <f t="shared" si="288"/>
        <v>5.1063829787234116</v>
      </c>
      <c r="AJ438" s="224">
        <f t="shared" si="289"/>
        <v>5.3811659192825045</v>
      </c>
      <c r="AK438" s="224">
        <f t="shared" si="290"/>
        <v>4.9411764705882488</v>
      </c>
      <c r="AL438" s="224">
        <f t="shared" si="291"/>
        <v>3.6585365853658569</v>
      </c>
      <c r="AM438" s="224">
        <f t="shared" si="292"/>
        <v>2.4999999999999911</v>
      </c>
      <c r="AN438" s="224">
        <f t="shared" si="293"/>
        <v>25</v>
      </c>
      <c r="AO438" s="224">
        <f t="shared" si="294"/>
        <v>45.45454545454546</v>
      </c>
      <c r="AP438" s="224">
        <f t="shared" si="295"/>
        <v>41.935483870967751</v>
      </c>
      <c r="AQ438" s="224">
        <f t="shared" si="297"/>
        <v>10.714285714285698</v>
      </c>
      <c r="AR438" s="224">
        <f t="shared" si="296"/>
        <v>0</v>
      </c>
      <c r="AS438" s="224">
        <f t="shared" si="260"/>
        <v>0</v>
      </c>
      <c r="AT438" s="224">
        <f t="shared" si="261"/>
        <v>0</v>
      </c>
      <c r="AU438" s="224">
        <f t="shared" si="262"/>
        <v>0</v>
      </c>
      <c r="AV438" s="224">
        <f t="shared" si="276"/>
        <v>0</v>
      </c>
      <c r="AW438" s="224">
        <f t="shared" si="277"/>
        <v>0</v>
      </c>
      <c r="AX438" s="224">
        <f t="shared" si="278"/>
        <v>0</v>
      </c>
      <c r="AY438" s="224">
        <f t="shared" si="279"/>
        <v>300</v>
      </c>
      <c r="AZ438" s="224" t="str">
        <f t="shared" si="280"/>
        <v>n/a</v>
      </c>
      <c r="BA438" s="224" t="str">
        <f t="shared" si="281"/>
        <v>n/a</v>
      </c>
      <c r="BB438" s="224" t="str">
        <f t="shared" si="282"/>
        <v>n/a</v>
      </c>
      <c r="BC438" s="224" t="str">
        <f t="shared" si="283"/>
        <v>n/a</v>
      </c>
      <c r="BD438" s="224" t="str">
        <f t="shared" si="284"/>
        <v>n/a</v>
      </c>
      <c r="BE438" s="224" t="str">
        <f t="shared" si="285"/>
        <v>n/a</v>
      </c>
      <c r="BF438" s="224" t="str">
        <f t="shared" si="275"/>
        <v>n/a</v>
      </c>
      <c r="BG438" s="224">
        <f t="shared" si="258"/>
        <v>23.904372695900278</v>
      </c>
      <c r="BH438" s="182">
        <f t="shared" si="256"/>
        <v>68.252670542542319</v>
      </c>
    </row>
    <row r="439" spans="1:60" x14ac:dyDescent="0.2">
      <c r="A439" s="55" t="s">
        <v>398</v>
      </c>
      <c r="B439" s="55" t="s">
        <v>399</v>
      </c>
      <c r="C439" s="36">
        <v>3.85</v>
      </c>
      <c r="D439" s="181">
        <v>3.65</v>
      </c>
      <c r="E439" s="181">
        <v>3.45</v>
      </c>
      <c r="F439" s="181">
        <v>3.25</v>
      </c>
      <c r="G439" s="181">
        <v>3.05</v>
      </c>
      <c r="H439" s="181">
        <v>2.85</v>
      </c>
      <c r="I439" s="181">
        <v>2.65</v>
      </c>
      <c r="J439" s="202">
        <v>2.4500000000000002</v>
      </c>
      <c r="K439" s="202">
        <v>2.25</v>
      </c>
      <c r="L439" s="181">
        <v>2.0499999999999998</v>
      </c>
      <c r="M439" s="181">
        <v>1.88</v>
      </c>
      <c r="N439" s="181">
        <v>1.78</v>
      </c>
      <c r="O439" s="181">
        <v>1.62</v>
      </c>
      <c r="P439" s="273"/>
      <c r="Q439" s="181">
        <v>1.46</v>
      </c>
      <c r="R439" s="181">
        <v>1.35</v>
      </c>
      <c r="S439" s="273"/>
      <c r="T439" s="202">
        <v>1.23</v>
      </c>
      <c r="U439" s="202">
        <v>1.155</v>
      </c>
      <c r="V439" s="202">
        <v>1.125</v>
      </c>
      <c r="W439" s="202">
        <v>1.0900000000000001</v>
      </c>
      <c r="X439" s="202">
        <v>1.05</v>
      </c>
      <c r="Y439" s="202">
        <v>1.01</v>
      </c>
      <c r="Z439" s="202">
        <v>0.94</v>
      </c>
      <c r="AA439" s="202">
        <v>0.83</v>
      </c>
      <c r="AB439" s="202">
        <v>0.76</v>
      </c>
      <c r="AC439" s="202">
        <v>0.69</v>
      </c>
      <c r="AD439" s="202">
        <v>0.65</v>
      </c>
      <c r="AE439" s="202">
        <v>0.61</v>
      </c>
      <c r="AF439" s="223">
        <f t="shared" si="257"/>
        <v>48.729999999999983</v>
      </c>
      <c r="AG439" s="224">
        <f t="shared" si="286"/>
        <v>5.4794520547945202</v>
      </c>
      <c r="AH439" s="224">
        <f t="shared" si="287"/>
        <v>5.7971014492753437</v>
      </c>
      <c r="AI439" s="224">
        <f t="shared" si="288"/>
        <v>6.1538461538461542</v>
      </c>
      <c r="AJ439" s="224">
        <f t="shared" si="289"/>
        <v>6.5573770491803351</v>
      </c>
      <c r="AK439" s="224">
        <f t="shared" si="290"/>
        <v>7.0175438596491224</v>
      </c>
      <c r="AL439" s="224">
        <f t="shared" si="291"/>
        <v>7.547169811320753</v>
      </c>
      <c r="AM439" s="224">
        <f t="shared" si="292"/>
        <v>8.1632653061224367</v>
      </c>
      <c r="AN439" s="224">
        <f t="shared" si="293"/>
        <v>8.8888888888889017</v>
      </c>
      <c r="AO439" s="224">
        <f t="shared" si="294"/>
        <v>9.7560975609756184</v>
      </c>
      <c r="AP439" s="224">
        <f t="shared" si="295"/>
        <v>9.0425531914893664</v>
      </c>
      <c r="AQ439" s="224">
        <f t="shared" si="297"/>
        <v>5.6179775280898792</v>
      </c>
      <c r="AR439" s="224">
        <f t="shared" si="296"/>
        <v>9.8765432098765427</v>
      </c>
      <c r="AS439" s="224">
        <f t="shared" si="260"/>
        <v>10.95890410958904</v>
      </c>
      <c r="AT439" s="224">
        <f t="shared" si="261"/>
        <v>8.1481481481481488</v>
      </c>
      <c r="AU439" s="224">
        <f t="shared" si="262"/>
        <v>9.7560975609756184</v>
      </c>
      <c r="AV439" s="224">
        <f t="shared" si="276"/>
        <v>6.4935064935064846</v>
      </c>
      <c r="AW439" s="224">
        <f t="shared" si="277"/>
        <v>2.6666666666666616</v>
      </c>
      <c r="AX439" s="224">
        <f t="shared" si="278"/>
        <v>3.2110091743119185</v>
      </c>
      <c r="AY439" s="224">
        <f t="shared" si="279"/>
        <v>3.8095238095238182</v>
      </c>
      <c r="AZ439" s="224">
        <f t="shared" si="280"/>
        <v>3.9603960396039639</v>
      </c>
      <c r="BA439" s="224">
        <f t="shared" si="281"/>
        <v>7.4468085106383031</v>
      </c>
      <c r="BB439" s="224">
        <f t="shared" si="282"/>
        <v>13.25301204819278</v>
      </c>
      <c r="BC439" s="224">
        <f t="shared" si="283"/>
        <v>9.210526315789469</v>
      </c>
      <c r="BD439" s="224">
        <f t="shared" si="284"/>
        <v>10.144927536231885</v>
      </c>
      <c r="BE439" s="224">
        <f t="shared" si="285"/>
        <v>6.153846153846132</v>
      </c>
      <c r="BF439" s="224">
        <f t="shared" si="275"/>
        <v>6.5573770491803351</v>
      </c>
      <c r="BG439" s="224">
        <f t="shared" si="258"/>
        <v>7.3718679107582119</v>
      </c>
      <c r="BH439" s="182">
        <f t="shared" si="256"/>
        <v>2.5348284929558926</v>
      </c>
    </row>
    <row r="440" spans="1:60" x14ac:dyDescent="0.2">
      <c r="A440" s="116" t="s">
        <v>1080</v>
      </c>
      <c r="B440" s="55" t="s">
        <v>1081</v>
      </c>
      <c r="C440" s="36">
        <v>1.2</v>
      </c>
      <c r="D440" s="181">
        <v>1.1200000000000001</v>
      </c>
      <c r="E440" s="181">
        <v>1.04</v>
      </c>
      <c r="F440" s="181">
        <v>0.94</v>
      </c>
      <c r="G440" s="181">
        <v>0.87</v>
      </c>
      <c r="H440" s="181">
        <v>0.8</v>
      </c>
      <c r="I440" s="181">
        <v>0.75</v>
      </c>
      <c r="J440" s="202">
        <v>0.54</v>
      </c>
      <c r="K440" s="202">
        <v>0.34</v>
      </c>
      <c r="L440" s="181">
        <v>0.22</v>
      </c>
      <c r="M440" s="238">
        <v>0.2</v>
      </c>
      <c r="N440" s="238">
        <v>0.2</v>
      </c>
      <c r="O440" s="181">
        <v>0.2</v>
      </c>
      <c r="P440" s="202"/>
      <c r="Q440" s="181">
        <v>0.05</v>
      </c>
      <c r="R440" s="238">
        <v>0</v>
      </c>
      <c r="S440" s="229"/>
      <c r="T440" s="238">
        <v>0</v>
      </c>
      <c r="U440" s="238">
        <v>0</v>
      </c>
      <c r="V440" s="229">
        <v>0</v>
      </c>
      <c r="W440" s="229">
        <v>0</v>
      </c>
      <c r="X440" s="229">
        <v>0</v>
      </c>
      <c r="Y440" s="229">
        <v>0</v>
      </c>
      <c r="Z440" s="229">
        <v>0</v>
      </c>
      <c r="AA440" s="229">
        <v>0</v>
      </c>
      <c r="AB440" s="229">
        <v>0</v>
      </c>
      <c r="AC440" s="229">
        <v>0</v>
      </c>
      <c r="AD440" s="229">
        <v>0</v>
      </c>
      <c r="AE440" s="229">
        <v>0</v>
      </c>
      <c r="AF440" s="223">
        <f t="shared" si="257"/>
        <v>8.4699999999999989</v>
      </c>
      <c r="AG440" s="224">
        <f t="shared" si="286"/>
        <v>7.1428571428571397</v>
      </c>
      <c r="AH440" s="224">
        <f t="shared" si="287"/>
        <v>7.6923076923077094</v>
      </c>
      <c r="AI440" s="224">
        <f t="shared" si="288"/>
        <v>10.638297872340431</v>
      </c>
      <c r="AJ440" s="224">
        <f t="shared" si="289"/>
        <v>8.045977011494255</v>
      </c>
      <c r="AK440" s="224">
        <f t="shared" si="290"/>
        <v>8.7499999999999911</v>
      </c>
      <c r="AL440" s="224">
        <f t="shared" si="291"/>
        <v>6.6666666666666652</v>
      </c>
      <c r="AM440" s="224">
        <f t="shared" si="292"/>
        <v>38.888888888888886</v>
      </c>
      <c r="AN440" s="224">
        <f t="shared" si="293"/>
        <v>58.823529411764696</v>
      </c>
      <c r="AO440" s="224">
        <f t="shared" si="294"/>
        <v>54.545454545454561</v>
      </c>
      <c r="AP440" s="224">
        <f t="shared" si="295"/>
        <v>9.9999999999999858</v>
      </c>
      <c r="AQ440" s="224">
        <f t="shared" si="297"/>
        <v>0</v>
      </c>
      <c r="AR440" s="224">
        <f t="shared" si="296"/>
        <v>0</v>
      </c>
      <c r="AS440" s="224">
        <f t="shared" si="260"/>
        <v>300</v>
      </c>
      <c r="AT440" s="224" t="str">
        <f t="shared" si="261"/>
        <v>n/a</v>
      </c>
      <c r="AU440" s="224" t="str">
        <f t="shared" si="262"/>
        <v>n/a</v>
      </c>
      <c r="AV440" s="224" t="str">
        <f t="shared" si="276"/>
        <v>n/a</v>
      </c>
      <c r="AW440" s="224" t="str">
        <f t="shared" si="277"/>
        <v>n/a</v>
      </c>
      <c r="AX440" s="224" t="str">
        <f t="shared" si="278"/>
        <v>n/a</v>
      </c>
      <c r="AY440" s="224" t="str">
        <f t="shared" si="279"/>
        <v>n/a</v>
      </c>
      <c r="AZ440" s="224" t="str">
        <f t="shared" si="280"/>
        <v>n/a</v>
      </c>
      <c r="BA440" s="224" t="str">
        <f t="shared" si="281"/>
        <v>n/a</v>
      </c>
      <c r="BB440" s="224" t="str">
        <f t="shared" si="282"/>
        <v>n/a</v>
      </c>
      <c r="BC440" s="224" t="str">
        <f t="shared" si="283"/>
        <v>n/a</v>
      </c>
      <c r="BD440" s="224" t="str">
        <f t="shared" si="284"/>
        <v>n/a</v>
      </c>
      <c r="BE440" s="224" t="str">
        <f t="shared" si="285"/>
        <v>n/a</v>
      </c>
      <c r="BF440" s="224" t="str">
        <f t="shared" si="275"/>
        <v>n/a</v>
      </c>
      <c r="BG440" s="224">
        <f t="shared" si="258"/>
        <v>39.322613787059566</v>
      </c>
      <c r="BH440" s="182">
        <f t="shared" si="256"/>
        <v>80.806036575952007</v>
      </c>
    </row>
    <row r="441" spans="1:60" x14ac:dyDescent="0.2">
      <c r="A441" s="146" t="s">
        <v>1082</v>
      </c>
      <c r="B441" s="55" t="s">
        <v>1083</v>
      </c>
      <c r="C441" s="36">
        <v>1.42</v>
      </c>
      <c r="D441" s="181">
        <v>1.32</v>
      </c>
      <c r="E441" s="181">
        <v>1.24</v>
      </c>
      <c r="F441" s="181">
        <v>1.1599999999999999</v>
      </c>
      <c r="G441" s="181">
        <v>1.1000000000000001</v>
      </c>
      <c r="H441" s="181">
        <v>1.08</v>
      </c>
      <c r="I441" s="181">
        <v>1.05</v>
      </c>
      <c r="J441" s="202">
        <v>0.99</v>
      </c>
      <c r="K441" s="229">
        <v>0.92</v>
      </c>
      <c r="L441" s="181">
        <v>0.9</v>
      </c>
      <c r="M441" s="181">
        <v>0.87</v>
      </c>
      <c r="N441" s="238">
        <v>0.84</v>
      </c>
      <c r="O441" s="181">
        <v>0.84</v>
      </c>
      <c r="P441" s="273"/>
      <c r="Q441" s="238">
        <v>0.8</v>
      </c>
      <c r="R441" s="238">
        <v>0.8</v>
      </c>
      <c r="S441" s="273"/>
      <c r="T441" s="229">
        <v>0.8</v>
      </c>
      <c r="U441" s="229">
        <v>0.8</v>
      </c>
      <c r="V441" s="229">
        <v>0.8</v>
      </c>
      <c r="W441" s="202">
        <v>0.79</v>
      </c>
      <c r="X441" s="229">
        <v>0.76</v>
      </c>
      <c r="Y441" s="229">
        <v>0.76</v>
      </c>
      <c r="Z441" s="202">
        <v>0.74</v>
      </c>
      <c r="AA441" s="229">
        <v>0.68</v>
      </c>
      <c r="AB441" s="229">
        <v>0.68</v>
      </c>
      <c r="AC441" s="229">
        <v>0.68</v>
      </c>
      <c r="AD441" s="229">
        <v>0.68</v>
      </c>
      <c r="AE441" s="229">
        <v>0.68</v>
      </c>
      <c r="AF441" s="223">
        <f t="shared" si="257"/>
        <v>24.180000000000003</v>
      </c>
      <c r="AG441" s="224">
        <f t="shared" si="286"/>
        <v>7.575757575757569</v>
      </c>
      <c r="AH441" s="224">
        <f t="shared" si="287"/>
        <v>6.4516129032258229</v>
      </c>
      <c r="AI441" s="224">
        <f t="shared" si="288"/>
        <v>6.8965517241379448</v>
      </c>
      <c r="AJ441" s="224">
        <f t="shared" si="289"/>
        <v>5.4545454545454453</v>
      </c>
      <c r="AK441" s="224">
        <f t="shared" si="290"/>
        <v>1.8518518518518601</v>
      </c>
      <c r="AL441" s="224">
        <f t="shared" si="291"/>
        <v>2.8571428571428692</v>
      </c>
      <c r="AM441" s="224">
        <f t="shared" si="292"/>
        <v>6.0606060606060552</v>
      </c>
      <c r="AN441" s="224">
        <f t="shared" si="293"/>
        <v>7.6086956521739024</v>
      </c>
      <c r="AO441" s="224">
        <f t="shared" si="294"/>
        <v>2.2222222222222143</v>
      </c>
      <c r="AP441" s="224">
        <f t="shared" si="295"/>
        <v>3.4482758620689724</v>
      </c>
      <c r="AQ441" s="224">
        <f t="shared" si="297"/>
        <v>3.5714285714285809</v>
      </c>
      <c r="AR441" s="224">
        <f t="shared" si="296"/>
        <v>0</v>
      </c>
      <c r="AS441" s="224">
        <f t="shared" si="260"/>
        <v>4.9999999999999822</v>
      </c>
      <c r="AT441" s="224">
        <f t="shared" si="261"/>
        <v>0</v>
      </c>
      <c r="AU441" s="224">
        <f t="shared" si="262"/>
        <v>0</v>
      </c>
      <c r="AV441" s="224">
        <f t="shared" si="276"/>
        <v>0</v>
      </c>
      <c r="AW441" s="224">
        <f t="shared" si="277"/>
        <v>0</v>
      </c>
      <c r="AX441" s="224">
        <f t="shared" si="278"/>
        <v>1.2658227848101333</v>
      </c>
      <c r="AY441" s="224">
        <f t="shared" si="279"/>
        <v>3.9473684210526327</v>
      </c>
      <c r="AZ441" s="224">
        <f t="shared" si="280"/>
        <v>0</v>
      </c>
      <c r="BA441" s="224">
        <f t="shared" si="281"/>
        <v>2.7027027027026973</v>
      </c>
      <c r="BB441" s="224">
        <f t="shared" si="282"/>
        <v>8.8235294117646959</v>
      </c>
      <c r="BC441" s="224">
        <f t="shared" si="283"/>
        <v>0</v>
      </c>
      <c r="BD441" s="224">
        <f t="shared" si="284"/>
        <v>0</v>
      </c>
      <c r="BE441" s="224">
        <f t="shared" si="285"/>
        <v>0</v>
      </c>
      <c r="BF441" s="224">
        <f t="shared" si="275"/>
        <v>0</v>
      </c>
      <c r="BG441" s="224">
        <f t="shared" si="258"/>
        <v>2.9130043867496687</v>
      </c>
      <c r="BH441" s="182">
        <f t="shared" si="256"/>
        <v>2.9586993031949369</v>
      </c>
    </row>
    <row r="442" spans="1:60" x14ac:dyDescent="0.2">
      <c r="A442" s="123" t="s">
        <v>1983</v>
      </c>
      <c r="B442" s="55" t="s">
        <v>401</v>
      </c>
      <c r="C442" s="36">
        <v>0.98499999999999999</v>
      </c>
      <c r="D442" s="181">
        <v>0.9</v>
      </c>
      <c r="E442" s="181">
        <v>0.86</v>
      </c>
      <c r="F442" s="181">
        <v>0.82</v>
      </c>
      <c r="G442" s="181">
        <v>0.78500000000000003</v>
      </c>
      <c r="H442" s="181">
        <v>0.76749999999999996</v>
      </c>
      <c r="I442" s="181">
        <v>0.73499999999999999</v>
      </c>
      <c r="J442" s="229">
        <v>0.66</v>
      </c>
      <c r="K442" s="202">
        <v>0.42122512499999998</v>
      </c>
      <c r="L442" s="181">
        <v>0.33585200999999998</v>
      </c>
      <c r="M442" s="181">
        <v>0.32954493000000001</v>
      </c>
      <c r="N442" s="181">
        <v>0.32244946499999999</v>
      </c>
      <c r="O442" s="238">
        <v>0.31535400000000002</v>
      </c>
      <c r="P442" s="273"/>
      <c r="Q442" s="181">
        <v>0.24384016979012699</v>
      </c>
      <c r="R442" s="181">
        <v>0.21297019175346699</v>
      </c>
      <c r="S442" s="273"/>
      <c r="T442" s="202">
        <v>0.20945417443678299</v>
      </c>
      <c r="U442" s="202">
        <v>0.20769616577844</v>
      </c>
      <c r="V442" s="202">
        <v>0.205435868932</v>
      </c>
      <c r="W442" s="202">
        <v>0.19890612248672901</v>
      </c>
      <c r="X442" s="202">
        <v>0.19137179966526199</v>
      </c>
      <c r="Y442" s="202">
        <v>0.185595485502137</v>
      </c>
      <c r="Z442" s="202">
        <v>0.168266543012763</v>
      </c>
      <c r="AA442" s="202">
        <v>0.12657662340064599</v>
      </c>
      <c r="AB442" s="202">
        <v>9.7443908490973202E-2</v>
      </c>
      <c r="AC442" s="202">
        <v>9.3425602986190806E-2</v>
      </c>
      <c r="AD442" s="202">
        <v>8.9407297481408396E-2</v>
      </c>
      <c r="AE442" s="202">
        <v>8.5388991976626E-2</v>
      </c>
      <c r="AF442" s="223">
        <f t="shared" si="257"/>
        <v>10.552704475693552</v>
      </c>
      <c r="AG442" s="224">
        <f t="shared" si="286"/>
        <v>9.4444444444444322</v>
      </c>
      <c r="AH442" s="224">
        <f t="shared" si="287"/>
        <v>4.6511627906976827</v>
      </c>
      <c r="AI442" s="224">
        <f t="shared" si="288"/>
        <v>4.8780487804878092</v>
      </c>
      <c r="AJ442" s="224">
        <f t="shared" si="289"/>
        <v>4.4585987261146487</v>
      </c>
      <c r="AK442" s="224">
        <f t="shared" si="290"/>
        <v>2.2801302931596101</v>
      </c>
      <c r="AL442" s="224">
        <f t="shared" si="291"/>
        <v>4.421768707482987</v>
      </c>
      <c r="AM442" s="224">
        <f t="shared" si="292"/>
        <v>11.363636363636353</v>
      </c>
      <c r="AN442" s="224">
        <f t="shared" si="293"/>
        <v>56.685810230337054</v>
      </c>
      <c r="AO442" s="224">
        <f t="shared" si="294"/>
        <v>25.419861265680677</v>
      </c>
      <c r="AP442" s="224">
        <f t="shared" si="295"/>
        <v>1.9138755980861122</v>
      </c>
      <c r="AQ442" s="224">
        <f t="shared" si="297"/>
        <v>2.2004889975550279</v>
      </c>
      <c r="AR442" s="224">
        <f t="shared" si="296"/>
        <v>2.2499999999999964</v>
      </c>
      <c r="AS442" s="224">
        <f t="shared" si="260"/>
        <v>29.32815797800048</v>
      </c>
      <c r="AT442" s="224">
        <f t="shared" si="261"/>
        <v>14.494975931840681</v>
      </c>
      <c r="AU442" s="224">
        <f t="shared" si="262"/>
        <v>1.6786570743402285</v>
      </c>
      <c r="AV442" s="224">
        <f t="shared" si="276"/>
        <v>0.84643288996406607</v>
      </c>
      <c r="AW442" s="224">
        <f t="shared" si="277"/>
        <v>1.1002444987774584</v>
      </c>
      <c r="AX442" s="224">
        <f t="shared" si="278"/>
        <v>3.2828282828280653</v>
      </c>
      <c r="AY442" s="224">
        <f t="shared" si="279"/>
        <v>3.937007874015741</v>
      </c>
      <c r="AZ442" s="224">
        <f t="shared" si="280"/>
        <v>3.1123139377538855</v>
      </c>
      <c r="BA442" s="224">
        <f t="shared" si="281"/>
        <v>10.298507462686501</v>
      </c>
      <c r="BB442" s="224">
        <f t="shared" si="282"/>
        <v>32.936507936507532</v>
      </c>
      <c r="BC442" s="224">
        <f t="shared" si="283"/>
        <v>29.896907216495251</v>
      </c>
      <c r="BD442" s="224">
        <f t="shared" si="284"/>
        <v>4.3010752688172005</v>
      </c>
      <c r="BE442" s="224">
        <f t="shared" si="285"/>
        <v>4.4943820224719211</v>
      </c>
      <c r="BF442" s="224">
        <f t="shared" si="275"/>
        <v>4.705882352941182</v>
      </c>
      <c r="BG442" s="224">
        <f t="shared" si="258"/>
        <v>10.553142574043177</v>
      </c>
      <c r="BH442" s="182">
        <f t="shared" si="256"/>
        <v>13.479336427563799</v>
      </c>
    </row>
    <row r="443" spans="1:60" x14ac:dyDescent="0.2">
      <c r="A443" s="123" t="s">
        <v>1984</v>
      </c>
      <c r="B443" s="55" t="s">
        <v>1085</v>
      </c>
      <c r="C443" s="36">
        <v>1.05</v>
      </c>
      <c r="D443" s="181">
        <v>0.94</v>
      </c>
      <c r="E443" s="181">
        <v>0.86</v>
      </c>
      <c r="F443" s="181">
        <v>0.78</v>
      </c>
      <c r="G443" s="181">
        <v>0.70333333333333303</v>
      </c>
      <c r="H443" s="181">
        <v>0.64666666666666694</v>
      </c>
      <c r="I443" s="181">
        <v>0.61666666666666703</v>
      </c>
      <c r="J443" s="202">
        <v>0.56666666666666698</v>
      </c>
      <c r="K443" s="202">
        <v>0.48666666666666702</v>
      </c>
      <c r="L443" s="181">
        <v>0.40333333333333299</v>
      </c>
      <c r="M443" s="181">
        <v>0.3</v>
      </c>
      <c r="N443" s="181">
        <v>0.193333333333333</v>
      </c>
      <c r="O443" s="238">
        <v>0.17333333333333301</v>
      </c>
      <c r="P443" s="273"/>
      <c r="Q443" s="181">
        <v>0.13</v>
      </c>
      <c r="R443" s="238">
        <v>0</v>
      </c>
      <c r="S443" s="273"/>
      <c r="T443" s="229">
        <v>0</v>
      </c>
      <c r="U443" s="229">
        <v>0</v>
      </c>
      <c r="V443" s="229">
        <v>0</v>
      </c>
      <c r="W443" s="229">
        <v>0</v>
      </c>
      <c r="X443" s="229">
        <v>0</v>
      </c>
      <c r="Y443" s="229">
        <v>0</v>
      </c>
      <c r="Z443" s="229">
        <v>0</v>
      </c>
      <c r="AA443" s="229">
        <v>0</v>
      </c>
      <c r="AB443" s="229">
        <v>0</v>
      </c>
      <c r="AC443" s="229">
        <v>0</v>
      </c>
      <c r="AD443" s="229">
        <v>0</v>
      </c>
      <c r="AE443" s="229">
        <v>0</v>
      </c>
      <c r="AF443" s="223">
        <f t="shared" si="257"/>
        <v>7.8500000000000014</v>
      </c>
      <c r="AG443" s="224">
        <f t="shared" si="286"/>
        <v>11.702127659574479</v>
      </c>
      <c r="AH443" s="224">
        <f t="shared" si="287"/>
        <v>9.302325581395344</v>
      </c>
      <c r="AI443" s="224">
        <f t="shared" si="288"/>
        <v>10.256410256410241</v>
      </c>
      <c r="AJ443" s="224">
        <f t="shared" si="289"/>
        <v>10.900473933649346</v>
      </c>
      <c r="AK443" s="224">
        <f t="shared" si="290"/>
        <v>8.7628865979380457</v>
      </c>
      <c r="AL443" s="224">
        <f t="shared" si="291"/>
        <v>4.8648648648648374</v>
      </c>
      <c r="AM443" s="224">
        <f t="shared" si="292"/>
        <v>8.8235294117647189</v>
      </c>
      <c r="AN443" s="224">
        <f t="shared" si="293"/>
        <v>16.438356164383539</v>
      </c>
      <c r="AO443" s="224">
        <f t="shared" si="294"/>
        <v>20.661157024793585</v>
      </c>
      <c r="AP443" s="224">
        <f t="shared" si="295"/>
        <v>34.444444444444343</v>
      </c>
      <c r="AQ443" s="224">
        <f t="shared" si="297"/>
        <v>55.172413793103715</v>
      </c>
      <c r="AR443" s="224">
        <f t="shared" si="296"/>
        <v>11.538461538461565</v>
      </c>
      <c r="AS443" s="224">
        <f t="shared" si="260"/>
        <v>33.33333333333308</v>
      </c>
      <c r="AT443" s="224" t="str">
        <f t="shared" si="261"/>
        <v>n/a</v>
      </c>
      <c r="AU443" s="224" t="str">
        <f t="shared" si="262"/>
        <v>n/a</v>
      </c>
      <c r="AV443" s="224" t="str">
        <f t="shared" si="276"/>
        <v>n/a</v>
      </c>
      <c r="AW443" s="224" t="str">
        <f t="shared" si="277"/>
        <v>n/a</v>
      </c>
      <c r="AX443" s="224" t="str">
        <f t="shared" si="278"/>
        <v>n/a</v>
      </c>
      <c r="AY443" s="224" t="str">
        <f t="shared" si="279"/>
        <v>n/a</v>
      </c>
      <c r="AZ443" s="224" t="str">
        <f t="shared" si="280"/>
        <v>n/a</v>
      </c>
      <c r="BA443" s="224" t="str">
        <f t="shared" si="281"/>
        <v>n/a</v>
      </c>
      <c r="BB443" s="224" t="str">
        <f t="shared" si="282"/>
        <v>n/a</v>
      </c>
      <c r="BC443" s="224" t="str">
        <f t="shared" si="283"/>
        <v>n/a</v>
      </c>
      <c r="BD443" s="224" t="str">
        <f t="shared" si="284"/>
        <v>n/a</v>
      </c>
      <c r="BE443" s="224" t="str">
        <f t="shared" si="285"/>
        <v>n/a</v>
      </c>
      <c r="BF443" s="224" t="str">
        <f t="shared" si="275"/>
        <v>n/a</v>
      </c>
      <c r="BG443" s="224">
        <f t="shared" si="258"/>
        <v>18.169291123393602</v>
      </c>
      <c r="BH443" s="182">
        <f t="shared" si="256"/>
        <v>14.450955694592388</v>
      </c>
    </row>
    <row r="444" spans="1:60" x14ac:dyDescent="0.2">
      <c r="A444" s="55" t="s">
        <v>1985</v>
      </c>
      <c r="B444" s="55" t="s">
        <v>403</v>
      </c>
      <c r="C444" s="36">
        <v>3.16</v>
      </c>
      <c r="D444" s="181">
        <v>2.82</v>
      </c>
      <c r="E444" s="181">
        <v>2.63</v>
      </c>
      <c r="F444" s="181">
        <v>2.1800000000000002</v>
      </c>
      <c r="G444" s="181">
        <v>1.68</v>
      </c>
      <c r="H444" s="181">
        <v>1.53</v>
      </c>
      <c r="I444" s="181">
        <v>1.43</v>
      </c>
      <c r="J444" s="202">
        <v>1.25</v>
      </c>
      <c r="K444" s="202">
        <v>1.1399999999999999</v>
      </c>
      <c r="L444" s="181">
        <v>1.02</v>
      </c>
      <c r="M444" s="181">
        <v>0.9</v>
      </c>
      <c r="N444" s="181">
        <v>0.76</v>
      </c>
      <c r="O444" s="181">
        <v>0.63</v>
      </c>
      <c r="P444" s="273"/>
      <c r="Q444" s="181">
        <v>0.52500000000000002</v>
      </c>
      <c r="R444" s="181">
        <v>0.44</v>
      </c>
      <c r="S444" s="273"/>
      <c r="T444" s="202">
        <v>0.39</v>
      </c>
      <c r="U444" s="202">
        <v>0.36875000000000002</v>
      </c>
      <c r="V444" s="202">
        <v>0.36499999999999999</v>
      </c>
      <c r="W444" s="202">
        <v>0.35</v>
      </c>
      <c r="X444" s="202">
        <v>0.33500000000000002</v>
      </c>
      <c r="Y444" s="202">
        <v>0.32250000000000001</v>
      </c>
      <c r="Z444" s="202">
        <v>0.3125</v>
      </c>
      <c r="AA444" s="202">
        <v>0.30249999999999999</v>
      </c>
      <c r="AB444" s="202">
        <v>0.28499999999999998</v>
      </c>
      <c r="AC444" s="202">
        <v>0.28000000000000003</v>
      </c>
      <c r="AD444" s="202">
        <v>0.26</v>
      </c>
      <c r="AE444" s="202">
        <v>0.24</v>
      </c>
      <c r="AF444" s="223">
        <f t="shared" si="257"/>
        <v>25.90625</v>
      </c>
      <c r="AG444" s="224">
        <f t="shared" si="286"/>
        <v>12.056737588652489</v>
      </c>
      <c r="AH444" s="224">
        <f t="shared" si="287"/>
        <v>7.2243346007604625</v>
      </c>
      <c r="AI444" s="224">
        <f t="shared" si="288"/>
        <v>20.642201834862362</v>
      </c>
      <c r="AJ444" s="224">
        <f t="shared" si="289"/>
        <v>29.761904761904766</v>
      </c>
      <c r="AK444" s="224">
        <f t="shared" si="290"/>
        <v>9.8039215686274375</v>
      </c>
      <c r="AL444" s="224">
        <f t="shared" si="291"/>
        <v>6.9930069930070005</v>
      </c>
      <c r="AM444" s="224">
        <f t="shared" si="292"/>
        <v>14.399999999999991</v>
      </c>
      <c r="AN444" s="224">
        <f t="shared" si="293"/>
        <v>9.6491228070175517</v>
      </c>
      <c r="AO444" s="224">
        <f t="shared" si="294"/>
        <v>11.764705882352921</v>
      </c>
      <c r="AP444" s="224">
        <f t="shared" si="295"/>
        <v>13.33333333333333</v>
      </c>
      <c r="AQ444" s="224">
        <f t="shared" si="297"/>
        <v>18.421052631578938</v>
      </c>
      <c r="AR444" s="224">
        <f t="shared" si="296"/>
        <v>20.634920634920629</v>
      </c>
      <c r="AS444" s="224">
        <f t="shared" si="260"/>
        <v>19.999999999999996</v>
      </c>
      <c r="AT444" s="224">
        <f t="shared" si="261"/>
        <v>19.318181818181813</v>
      </c>
      <c r="AU444" s="224">
        <f t="shared" si="262"/>
        <v>12.820512820512819</v>
      </c>
      <c r="AV444" s="224">
        <f t="shared" si="276"/>
        <v>5.7627118644067776</v>
      </c>
      <c r="AW444" s="224">
        <f t="shared" si="277"/>
        <v>1.0273972602739878</v>
      </c>
      <c r="AX444" s="224">
        <f t="shared" si="278"/>
        <v>4.2857142857142927</v>
      </c>
      <c r="AY444" s="224">
        <f t="shared" si="279"/>
        <v>4.4776119402984982</v>
      </c>
      <c r="AZ444" s="224">
        <f t="shared" si="280"/>
        <v>3.8759689922480689</v>
      </c>
      <c r="BA444" s="224">
        <f t="shared" si="281"/>
        <v>3.2000000000000028</v>
      </c>
      <c r="BB444" s="224">
        <f t="shared" si="282"/>
        <v>3.3057851239669533</v>
      </c>
      <c r="BC444" s="224">
        <f t="shared" si="283"/>
        <v>6.1403508771929793</v>
      </c>
      <c r="BD444" s="224">
        <f t="shared" si="284"/>
        <v>1.7857142857142572</v>
      </c>
      <c r="BE444" s="224">
        <f t="shared" si="285"/>
        <v>7.6923076923077094</v>
      </c>
      <c r="BF444" s="224">
        <f t="shared" si="275"/>
        <v>8.3333333333333481</v>
      </c>
      <c r="BG444" s="224">
        <f t="shared" si="258"/>
        <v>10.642724343506517</v>
      </c>
      <c r="BH444" s="182">
        <f t="shared" si="256"/>
        <v>7.2310846139335965</v>
      </c>
    </row>
    <row r="445" spans="1:60" x14ac:dyDescent="0.2">
      <c r="A445" s="123" t="s">
        <v>1986</v>
      </c>
      <c r="B445" s="55" t="s">
        <v>406</v>
      </c>
      <c r="C445" s="36">
        <v>2.266</v>
      </c>
      <c r="D445" s="181">
        <v>2.06</v>
      </c>
      <c r="E445" s="181">
        <v>1.87</v>
      </c>
      <c r="F445" s="181">
        <v>1.7</v>
      </c>
      <c r="G445" s="181">
        <v>1.54</v>
      </c>
      <c r="H445" s="181">
        <v>1.4</v>
      </c>
      <c r="I445" s="181">
        <v>1.25</v>
      </c>
      <c r="J445" s="202">
        <v>1.1100000000000001</v>
      </c>
      <c r="K445" s="202">
        <v>0.98250000000000004</v>
      </c>
      <c r="L445" s="181">
        <v>0.87</v>
      </c>
      <c r="M445" s="181">
        <v>0.77</v>
      </c>
      <c r="N445" s="181">
        <v>0.72499999999999998</v>
      </c>
      <c r="O445" s="181">
        <v>0.66</v>
      </c>
      <c r="P445" s="273"/>
      <c r="Q445" s="181">
        <v>0.6</v>
      </c>
      <c r="R445" s="181">
        <v>0.55000000000000004</v>
      </c>
      <c r="S445" s="273"/>
      <c r="T445" s="202">
        <v>0.5</v>
      </c>
      <c r="U445" s="202">
        <v>0.47249999999999998</v>
      </c>
      <c r="V445" s="202">
        <v>0.44500000000000001</v>
      </c>
      <c r="W445" s="202">
        <v>0.41</v>
      </c>
      <c r="X445" s="202">
        <v>0.375</v>
      </c>
      <c r="Y445" s="202">
        <v>0.35499999999999998</v>
      </c>
      <c r="Z445" s="202">
        <v>0.32500000000000001</v>
      </c>
      <c r="AA445" s="202">
        <v>0.3</v>
      </c>
      <c r="AB445" s="202">
        <v>0.28999999999999998</v>
      </c>
      <c r="AC445" s="202">
        <v>0.28000000000000003</v>
      </c>
      <c r="AD445" s="202">
        <v>0.27</v>
      </c>
      <c r="AE445" s="202">
        <v>0.26</v>
      </c>
      <c r="AF445" s="223">
        <f t="shared" si="257"/>
        <v>22.636000000000003</v>
      </c>
      <c r="AG445" s="224">
        <f t="shared" si="286"/>
        <v>10.000000000000009</v>
      </c>
      <c r="AH445" s="224">
        <f t="shared" si="287"/>
        <v>10.160427807486627</v>
      </c>
      <c r="AI445" s="224">
        <f t="shared" si="288"/>
        <v>10.000000000000009</v>
      </c>
      <c r="AJ445" s="224">
        <f t="shared" si="289"/>
        <v>10.389610389610393</v>
      </c>
      <c r="AK445" s="224">
        <f t="shared" si="290"/>
        <v>10.000000000000009</v>
      </c>
      <c r="AL445" s="224">
        <f t="shared" si="291"/>
        <v>11.999999999999989</v>
      </c>
      <c r="AM445" s="224">
        <f t="shared" si="292"/>
        <v>12.612612612612594</v>
      </c>
      <c r="AN445" s="224">
        <f t="shared" si="293"/>
        <v>12.977099236641232</v>
      </c>
      <c r="AO445" s="224">
        <f t="shared" si="294"/>
        <v>12.93103448275863</v>
      </c>
      <c r="AP445" s="224">
        <f t="shared" si="295"/>
        <v>12.987012987012992</v>
      </c>
      <c r="AQ445" s="224">
        <f t="shared" si="297"/>
        <v>6.2068965517241503</v>
      </c>
      <c r="AR445" s="224">
        <f t="shared" si="296"/>
        <v>9.8484848484848406</v>
      </c>
      <c r="AS445" s="224">
        <f t="shared" si="260"/>
        <v>10.000000000000009</v>
      </c>
      <c r="AT445" s="224">
        <f t="shared" si="261"/>
        <v>9.0909090909090828</v>
      </c>
      <c r="AU445" s="224">
        <f t="shared" si="262"/>
        <v>10.000000000000009</v>
      </c>
      <c r="AV445" s="224">
        <f t="shared" si="276"/>
        <v>5.8201058201058364</v>
      </c>
      <c r="AW445" s="224">
        <f t="shared" si="277"/>
        <v>6.1797752808988804</v>
      </c>
      <c r="AX445" s="224">
        <f t="shared" si="278"/>
        <v>8.5365853658536661</v>
      </c>
      <c r="AY445" s="224">
        <f t="shared" si="279"/>
        <v>9.3333333333333268</v>
      </c>
      <c r="AZ445" s="224">
        <f t="shared" si="280"/>
        <v>5.6338028169014231</v>
      </c>
      <c r="BA445" s="224">
        <f t="shared" si="281"/>
        <v>9.2307692307692193</v>
      </c>
      <c r="BB445" s="224">
        <f t="shared" si="282"/>
        <v>8.3333333333333481</v>
      </c>
      <c r="BC445" s="224">
        <f t="shared" si="283"/>
        <v>3.4482758620689724</v>
      </c>
      <c r="BD445" s="224">
        <f t="shared" si="284"/>
        <v>3.5714285714285587</v>
      </c>
      <c r="BE445" s="224">
        <f t="shared" si="285"/>
        <v>3.7037037037036979</v>
      </c>
      <c r="BF445" s="224">
        <f t="shared" si="275"/>
        <v>3.8461538461538547</v>
      </c>
      <c r="BG445" s="224">
        <f t="shared" si="258"/>
        <v>8.7246675066073607</v>
      </c>
      <c r="BH445" s="182">
        <f t="shared" si="256"/>
        <v>3.0277250027924305</v>
      </c>
    </row>
    <row r="446" spans="1:60" x14ac:dyDescent="0.2">
      <c r="A446" s="123" t="s">
        <v>1987</v>
      </c>
      <c r="B446" s="55" t="s">
        <v>1087</v>
      </c>
      <c r="C446" s="36">
        <v>10.75</v>
      </c>
      <c r="D446" s="181">
        <v>9.75</v>
      </c>
      <c r="E446" s="181">
        <v>8.6999999999999993</v>
      </c>
      <c r="F446" s="181">
        <v>8.4</v>
      </c>
      <c r="G446" s="181">
        <v>7.8</v>
      </c>
      <c r="H446" s="181">
        <v>7.6</v>
      </c>
      <c r="I446" s="181">
        <v>7.15</v>
      </c>
      <c r="J446" s="229">
        <v>7</v>
      </c>
      <c r="K446" s="202">
        <v>6.85</v>
      </c>
      <c r="L446" s="181">
        <v>6.4</v>
      </c>
      <c r="M446" s="181">
        <v>5.6</v>
      </c>
      <c r="N446" s="181">
        <v>4.4000000000000004</v>
      </c>
      <c r="O446" s="181">
        <v>3.45</v>
      </c>
      <c r="P446" s="273"/>
      <c r="Q446" s="181">
        <v>3</v>
      </c>
      <c r="R446" s="181">
        <v>2.08</v>
      </c>
      <c r="S446" s="273"/>
      <c r="T446" s="202">
        <v>1.5</v>
      </c>
      <c r="U446" s="202">
        <v>0.9</v>
      </c>
      <c r="V446" s="202">
        <v>0.8</v>
      </c>
      <c r="W446" s="202">
        <v>0.5</v>
      </c>
      <c r="X446" s="202">
        <v>0.375</v>
      </c>
      <c r="Y446" s="229">
        <v>0</v>
      </c>
      <c r="Z446" s="229">
        <v>0</v>
      </c>
      <c r="AA446" s="229">
        <v>0</v>
      </c>
      <c r="AB446" s="229">
        <v>0</v>
      </c>
      <c r="AC446" s="229">
        <v>0</v>
      </c>
      <c r="AD446" s="229">
        <v>0.1875</v>
      </c>
      <c r="AE446" s="229">
        <v>0.25</v>
      </c>
      <c r="AF446" s="223">
        <f t="shared" si="257"/>
        <v>103.44250000000001</v>
      </c>
      <c r="AG446" s="224">
        <f t="shared" si="286"/>
        <v>10.256410256410264</v>
      </c>
      <c r="AH446" s="224">
        <f t="shared" si="287"/>
        <v>12.068965517241391</v>
      </c>
      <c r="AI446" s="224">
        <f t="shared" si="288"/>
        <v>3.5714285714285587</v>
      </c>
      <c r="AJ446" s="224">
        <f t="shared" si="289"/>
        <v>7.6923076923077094</v>
      </c>
      <c r="AK446" s="224">
        <f t="shared" si="290"/>
        <v>2.6315789473684292</v>
      </c>
      <c r="AL446" s="224">
        <f t="shared" si="291"/>
        <v>6.2937062937062915</v>
      </c>
      <c r="AM446" s="224">
        <f t="shared" si="292"/>
        <v>2.1428571428571574</v>
      </c>
      <c r="AN446" s="224">
        <f t="shared" si="293"/>
        <v>2.1897810218978186</v>
      </c>
      <c r="AO446" s="224">
        <f t="shared" si="294"/>
        <v>7.0312499999999778</v>
      </c>
      <c r="AP446" s="224">
        <f t="shared" si="295"/>
        <v>14.285714285714302</v>
      </c>
      <c r="AQ446" s="224">
        <f t="shared" si="297"/>
        <v>27.272727272727249</v>
      </c>
      <c r="AR446" s="224">
        <f t="shared" si="296"/>
        <v>27.536231884057983</v>
      </c>
      <c r="AS446" s="224">
        <f t="shared" si="260"/>
        <v>15.000000000000014</v>
      </c>
      <c r="AT446" s="224">
        <f t="shared" si="261"/>
        <v>44.230769230769226</v>
      </c>
      <c r="AU446" s="224">
        <f t="shared" si="262"/>
        <v>38.666666666666671</v>
      </c>
      <c r="AV446" s="224">
        <f t="shared" si="276"/>
        <v>66.666666666666657</v>
      </c>
      <c r="AW446" s="224">
        <f t="shared" si="277"/>
        <v>12.5</v>
      </c>
      <c r="AX446" s="224">
        <f t="shared" si="278"/>
        <v>60.000000000000007</v>
      </c>
      <c r="AY446" s="224">
        <f t="shared" si="279"/>
        <v>33.333333333333329</v>
      </c>
      <c r="AZ446" s="224" t="str">
        <f t="shared" si="280"/>
        <v>n/a</v>
      </c>
      <c r="BA446" s="224" t="str">
        <f t="shared" si="281"/>
        <v>n/a</v>
      </c>
      <c r="BB446" s="224" t="str">
        <f t="shared" si="282"/>
        <v>n/a</v>
      </c>
      <c r="BC446" s="224" t="str">
        <f t="shared" si="283"/>
        <v>n/a</v>
      </c>
      <c r="BD446" s="224" t="str">
        <f t="shared" si="284"/>
        <v>n/a</v>
      </c>
      <c r="BE446" s="224">
        <f t="shared" si="285"/>
        <v>-100</v>
      </c>
      <c r="BF446" s="224">
        <f t="shared" si="275"/>
        <v>-25</v>
      </c>
      <c r="BG446" s="224">
        <f t="shared" si="258"/>
        <v>12.779542608721572</v>
      </c>
      <c r="BH446" s="182">
        <f t="shared" si="256"/>
        <v>33.405011638110956</v>
      </c>
    </row>
    <row r="447" spans="1:60" x14ac:dyDescent="0.2">
      <c r="A447" s="55" t="s">
        <v>1988</v>
      </c>
      <c r="B447" s="55" t="s">
        <v>408</v>
      </c>
      <c r="C447" s="36">
        <v>2.1</v>
      </c>
      <c r="D447" s="181">
        <v>2.02</v>
      </c>
      <c r="E447" s="181">
        <v>1.94</v>
      </c>
      <c r="F447" s="181">
        <v>1.86</v>
      </c>
      <c r="G447" s="181">
        <v>1.8</v>
      </c>
      <c r="H447" s="181">
        <v>1.76</v>
      </c>
      <c r="I447" s="181">
        <v>1.72</v>
      </c>
      <c r="J447" s="202">
        <v>1.68</v>
      </c>
      <c r="K447" s="202">
        <v>1.64</v>
      </c>
      <c r="L447" s="181">
        <v>1.6</v>
      </c>
      <c r="M447" s="181">
        <v>1.56</v>
      </c>
      <c r="N447" s="181">
        <v>1.52</v>
      </c>
      <c r="O447" s="181">
        <v>1.48</v>
      </c>
      <c r="P447" s="273"/>
      <c r="Q447" s="181">
        <v>1.44</v>
      </c>
      <c r="R447" s="181">
        <v>1.4</v>
      </c>
      <c r="S447" s="273"/>
      <c r="T447" s="202">
        <v>1.36</v>
      </c>
      <c r="U447" s="202">
        <v>1.32</v>
      </c>
      <c r="V447" s="202">
        <v>1.27</v>
      </c>
      <c r="W447" s="202">
        <v>1.22</v>
      </c>
      <c r="X447" s="202">
        <v>1.18</v>
      </c>
      <c r="Y447" s="202">
        <v>1.1399999999999999</v>
      </c>
      <c r="Z447" s="202">
        <v>1.1000000000000001</v>
      </c>
      <c r="AA447" s="202">
        <v>1.06</v>
      </c>
      <c r="AB447" s="202">
        <v>1.0249999999999999</v>
      </c>
      <c r="AC447" s="202">
        <v>0.98499999999999999</v>
      </c>
      <c r="AD447" s="202">
        <v>0.94499999999999995</v>
      </c>
      <c r="AE447" s="202">
        <v>0.91500000000000004</v>
      </c>
      <c r="AF447" s="223">
        <f t="shared" si="257"/>
        <v>39.04</v>
      </c>
      <c r="AG447" s="224">
        <f t="shared" si="286"/>
        <v>3.9603960396039639</v>
      </c>
      <c r="AH447" s="224">
        <f t="shared" si="287"/>
        <v>4.1237113402061931</v>
      </c>
      <c r="AI447" s="224">
        <f t="shared" si="288"/>
        <v>4.3010752688172005</v>
      </c>
      <c r="AJ447" s="224">
        <f t="shared" si="289"/>
        <v>3.3333333333333437</v>
      </c>
      <c r="AK447" s="224">
        <f t="shared" si="290"/>
        <v>2.2727272727272707</v>
      </c>
      <c r="AL447" s="224">
        <f t="shared" si="291"/>
        <v>2.3255813953488413</v>
      </c>
      <c r="AM447" s="224">
        <f t="shared" si="292"/>
        <v>2.3809523809523725</v>
      </c>
      <c r="AN447" s="224">
        <f t="shared" si="293"/>
        <v>2.4390243902439046</v>
      </c>
      <c r="AO447" s="224">
        <f t="shared" si="294"/>
        <v>2.4999999999999911</v>
      </c>
      <c r="AP447" s="224">
        <f t="shared" si="295"/>
        <v>2.5641025641025772</v>
      </c>
      <c r="AQ447" s="224">
        <f t="shared" si="297"/>
        <v>2.6315789473684292</v>
      </c>
      <c r="AR447" s="224">
        <f t="shared" si="296"/>
        <v>2.7027027027026973</v>
      </c>
      <c r="AS447" s="224">
        <f t="shared" si="260"/>
        <v>2.7777777777777901</v>
      </c>
      <c r="AT447" s="224">
        <f t="shared" si="261"/>
        <v>2.8571428571428692</v>
      </c>
      <c r="AU447" s="224">
        <f t="shared" si="262"/>
        <v>2.9411764705882248</v>
      </c>
      <c r="AV447" s="224">
        <f t="shared" si="276"/>
        <v>3.0303030303030276</v>
      </c>
      <c r="AW447" s="224">
        <f t="shared" si="277"/>
        <v>3.937007874015741</v>
      </c>
      <c r="AX447" s="224">
        <f t="shared" si="278"/>
        <v>4.0983606557376984</v>
      </c>
      <c r="AY447" s="224">
        <f t="shared" si="279"/>
        <v>3.3898305084745894</v>
      </c>
      <c r="AZ447" s="224">
        <f t="shared" si="280"/>
        <v>3.5087719298245723</v>
      </c>
      <c r="BA447" s="224">
        <f t="shared" si="281"/>
        <v>3.6363636363636154</v>
      </c>
      <c r="BB447" s="224">
        <f t="shared" si="282"/>
        <v>3.7735849056603765</v>
      </c>
      <c r="BC447" s="224">
        <f t="shared" si="283"/>
        <v>3.4146341463414887</v>
      </c>
      <c r="BD447" s="224">
        <f t="shared" si="284"/>
        <v>4.0609137055837463</v>
      </c>
      <c r="BE447" s="224">
        <f t="shared" si="285"/>
        <v>4.2328042328042326</v>
      </c>
      <c r="BF447" s="224">
        <f t="shared" si="275"/>
        <v>3.2786885245901454</v>
      </c>
      <c r="BG447" s="224">
        <f t="shared" si="258"/>
        <v>3.2489440727159575</v>
      </c>
      <c r="BH447" s="182">
        <f t="shared" si="256"/>
        <v>0.66906474790343107</v>
      </c>
    </row>
    <row r="448" spans="1:60" x14ac:dyDescent="0.2">
      <c r="A448" s="123" t="s">
        <v>1088</v>
      </c>
      <c r="B448" s="55" t="s">
        <v>1089</v>
      </c>
      <c r="C448" s="36">
        <v>1.1200000000000001</v>
      </c>
      <c r="D448" s="181">
        <v>1.06</v>
      </c>
      <c r="E448" s="181">
        <v>1</v>
      </c>
      <c r="F448" s="181">
        <v>0.94</v>
      </c>
      <c r="G448" s="181">
        <v>0.88</v>
      </c>
      <c r="H448" s="181">
        <v>0.84</v>
      </c>
      <c r="I448" s="181">
        <v>0.8</v>
      </c>
      <c r="J448" s="202">
        <v>0.78</v>
      </c>
      <c r="K448" s="202">
        <v>0.7</v>
      </c>
      <c r="L448" s="181">
        <v>0.64</v>
      </c>
      <c r="M448" s="181">
        <v>0.51432</v>
      </c>
      <c r="N448" s="181">
        <v>0.40078000000000003</v>
      </c>
      <c r="O448" s="181">
        <v>0.38506000000000001</v>
      </c>
      <c r="P448" s="273"/>
      <c r="Q448" s="181">
        <v>0.36934</v>
      </c>
      <c r="R448" s="238">
        <v>0.36148000000000002</v>
      </c>
      <c r="S448" s="273"/>
      <c r="T448" s="238">
        <v>0.36148000000000002</v>
      </c>
      <c r="U448" s="238">
        <v>0.36148000000000002</v>
      </c>
      <c r="V448" s="238">
        <v>0.36148000000000002</v>
      </c>
      <c r="W448" s="238">
        <v>0.36148000000000002</v>
      </c>
      <c r="X448" s="238">
        <v>0.36148000000000002</v>
      </c>
      <c r="Y448" s="238">
        <v>0.36148000000000002</v>
      </c>
      <c r="Z448" s="238">
        <v>0.36148000000000002</v>
      </c>
      <c r="AA448" s="229">
        <v>0.43221999999999999</v>
      </c>
      <c r="AB448" s="229">
        <v>0.45579999999999998</v>
      </c>
      <c r="AC448" s="202">
        <v>0.45579999999999998</v>
      </c>
      <c r="AD448" s="202">
        <v>0.42436000000000001</v>
      </c>
      <c r="AE448" s="202">
        <v>0.40079999999999999</v>
      </c>
      <c r="AF448" s="223">
        <f t="shared" si="257"/>
        <v>15.490319999999999</v>
      </c>
      <c r="AG448" s="224">
        <f t="shared" si="286"/>
        <v>5.6603773584905648</v>
      </c>
      <c r="AH448" s="224">
        <f t="shared" si="287"/>
        <v>6.0000000000000053</v>
      </c>
      <c r="AI448" s="224">
        <f t="shared" si="288"/>
        <v>6.3829787234042534</v>
      </c>
      <c r="AJ448" s="224">
        <f t="shared" si="289"/>
        <v>6.8181818181818121</v>
      </c>
      <c r="AK448" s="224">
        <f t="shared" si="290"/>
        <v>4.7619047619047672</v>
      </c>
      <c r="AL448" s="224">
        <f t="shared" si="291"/>
        <v>4.9999999999999822</v>
      </c>
      <c r="AM448" s="224">
        <f t="shared" si="292"/>
        <v>2.5641025641025772</v>
      </c>
      <c r="AN448" s="224">
        <f t="shared" si="293"/>
        <v>11.428571428571432</v>
      </c>
      <c r="AO448" s="224">
        <f t="shared" si="294"/>
        <v>9.375</v>
      </c>
      <c r="AP448" s="224">
        <f t="shared" si="295"/>
        <v>24.436148701197702</v>
      </c>
      <c r="AQ448" s="224">
        <f t="shared" si="297"/>
        <v>28.329756973900878</v>
      </c>
      <c r="AR448" s="224">
        <f t="shared" si="296"/>
        <v>4.0824806523658719</v>
      </c>
      <c r="AS448" s="224">
        <f t="shared" si="260"/>
        <v>4.2562408620782977</v>
      </c>
      <c r="AT448" s="224">
        <f t="shared" si="261"/>
        <v>2.1743941573530989</v>
      </c>
      <c r="AU448" s="224">
        <f t="shared" si="262"/>
        <v>0</v>
      </c>
      <c r="AV448" s="224">
        <f t="shared" si="276"/>
        <v>0</v>
      </c>
      <c r="AW448" s="224">
        <f t="shared" si="277"/>
        <v>0</v>
      </c>
      <c r="AX448" s="224">
        <f t="shared" si="278"/>
        <v>0</v>
      </c>
      <c r="AY448" s="224">
        <f t="shared" si="279"/>
        <v>0</v>
      </c>
      <c r="AZ448" s="224">
        <f t="shared" si="280"/>
        <v>0</v>
      </c>
      <c r="BA448" s="224">
        <f t="shared" si="281"/>
        <v>0</v>
      </c>
      <c r="BB448" s="224">
        <f t="shared" si="282"/>
        <v>-16.366665124242274</v>
      </c>
      <c r="BC448" s="224">
        <f t="shared" si="283"/>
        <v>-5.1733216322948694</v>
      </c>
      <c r="BD448" s="224">
        <f t="shared" si="284"/>
        <v>0</v>
      </c>
      <c r="BE448" s="224">
        <f t="shared" si="285"/>
        <v>7.4088038457913008</v>
      </c>
      <c r="BF448" s="224">
        <f t="shared" si="275"/>
        <v>5.8782435129740573</v>
      </c>
      <c r="BG448" s="224">
        <f t="shared" si="258"/>
        <v>4.3468153309145938</v>
      </c>
      <c r="BH448" s="182">
        <f t="shared" si="256"/>
        <v>8.3905757921033537</v>
      </c>
    </row>
    <row r="449" spans="1:60" x14ac:dyDescent="0.2">
      <c r="A449" s="55" t="s">
        <v>1989</v>
      </c>
      <c r="B449" s="55" t="s">
        <v>411</v>
      </c>
      <c r="C449" s="36">
        <v>0.73</v>
      </c>
      <c r="D449" s="181">
        <v>0.69</v>
      </c>
      <c r="E449" s="181">
        <v>0.65</v>
      </c>
      <c r="F449" s="181">
        <v>0.61</v>
      </c>
      <c r="G449" s="181">
        <v>0.56999999999999995</v>
      </c>
      <c r="H449" s="181">
        <v>0.54500000000000004</v>
      </c>
      <c r="I449" s="181">
        <v>0.51</v>
      </c>
      <c r="J449" s="202">
        <v>0.48499999999999999</v>
      </c>
      <c r="K449" s="202">
        <v>0.45</v>
      </c>
      <c r="L449" s="181">
        <v>0.42499999999999999</v>
      </c>
      <c r="M449" s="181">
        <v>0.40500000000000003</v>
      </c>
      <c r="N449" s="181">
        <v>0.39250000000000002</v>
      </c>
      <c r="O449" s="181">
        <v>0.38250000000000001</v>
      </c>
      <c r="P449" s="273"/>
      <c r="Q449" s="181">
        <v>0.36499999999999999</v>
      </c>
      <c r="R449" s="181">
        <v>0.35249999999999998</v>
      </c>
      <c r="S449" s="273"/>
      <c r="T449" s="202">
        <v>0.34250000000000003</v>
      </c>
      <c r="U449" s="202">
        <v>0.33250000000000002</v>
      </c>
      <c r="V449" s="229">
        <v>0.33</v>
      </c>
      <c r="W449" s="202">
        <v>0.32250000000000001</v>
      </c>
      <c r="X449" s="229">
        <v>0.32</v>
      </c>
      <c r="Y449" s="202">
        <v>0.30499999999999999</v>
      </c>
      <c r="Z449" s="202">
        <v>0.28499999999999998</v>
      </c>
      <c r="AA449" s="202">
        <v>0.26500000000000001</v>
      </c>
      <c r="AB449" s="202">
        <v>0.245</v>
      </c>
      <c r="AC449" s="202">
        <v>0.22500000000000001</v>
      </c>
      <c r="AD449" s="202">
        <v>0.20499999999999999</v>
      </c>
      <c r="AE449" s="202">
        <v>0.17272999999999999</v>
      </c>
      <c r="AF449" s="223">
        <f t="shared" si="257"/>
        <v>10.91273</v>
      </c>
      <c r="AG449" s="224">
        <f t="shared" si="286"/>
        <v>5.7971014492753659</v>
      </c>
      <c r="AH449" s="224">
        <f t="shared" si="287"/>
        <v>6.153846153846132</v>
      </c>
      <c r="AI449" s="224">
        <f t="shared" si="288"/>
        <v>6.5573770491803351</v>
      </c>
      <c r="AJ449" s="224">
        <f t="shared" si="289"/>
        <v>7.0175438596491224</v>
      </c>
      <c r="AK449" s="224">
        <f t="shared" si="290"/>
        <v>4.5871559633027248</v>
      </c>
      <c r="AL449" s="224">
        <f t="shared" si="291"/>
        <v>6.8627450980392135</v>
      </c>
      <c r="AM449" s="224">
        <f t="shared" si="292"/>
        <v>5.1546391752577359</v>
      </c>
      <c r="AN449" s="224">
        <f t="shared" si="293"/>
        <v>7.7777777777777724</v>
      </c>
      <c r="AO449" s="224">
        <f t="shared" si="294"/>
        <v>5.8823529411764719</v>
      </c>
      <c r="AP449" s="224">
        <f t="shared" si="295"/>
        <v>4.9382716049382713</v>
      </c>
      <c r="AQ449" s="224">
        <f t="shared" si="297"/>
        <v>3.1847133757961776</v>
      </c>
      <c r="AR449" s="224">
        <f t="shared" si="296"/>
        <v>2.6143790849673332</v>
      </c>
      <c r="AS449" s="224">
        <f t="shared" si="260"/>
        <v>4.7945205479452024</v>
      </c>
      <c r="AT449" s="224">
        <f t="shared" si="261"/>
        <v>3.5460992907801359</v>
      </c>
      <c r="AU449" s="224">
        <f t="shared" si="262"/>
        <v>2.9197080291970767</v>
      </c>
      <c r="AV449" s="224">
        <f t="shared" si="276"/>
        <v>3.007518796992481</v>
      </c>
      <c r="AW449" s="224">
        <f t="shared" si="277"/>
        <v>0.7575757575757569</v>
      </c>
      <c r="AX449" s="224">
        <f t="shared" si="278"/>
        <v>2.3255813953488413</v>
      </c>
      <c r="AY449" s="224">
        <f t="shared" si="279"/>
        <v>0.78125</v>
      </c>
      <c r="AZ449" s="224">
        <f t="shared" si="280"/>
        <v>4.9180327868852514</v>
      </c>
      <c r="BA449" s="224">
        <f t="shared" si="281"/>
        <v>7.0175438596491224</v>
      </c>
      <c r="BB449" s="224">
        <f t="shared" si="282"/>
        <v>7.5471698113207308</v>
      </c>
      <c r="BC449" s="224">
        <f t="shared" si="283"/>
        <v>8.163265306122458</v>
      </c>
      <c r="BD449" s="224">
        <f t="shared" si="284"/>
        <v>8.8888888888888786</v>
      </c>
      <c r="BE449" s="224">
        <f t="shared" si="285"/>
        <v>9.7560975609756184</v>
      </c>
      <c r="BF449" s="224">
        <f t="shared" si="275"/>
        <v>18.682336594685346</v>
      </c>
      <c r="BG449" s="224">
        <f t="shared" si="258"/>
        <v>5.7551343138297524</v>
      </c>
      <c r="BH449" s="182">
        <f t="shared" si="256"/>
        <v>3.5423703942752844</v>
      </c>
    </row>
    <row r="450" spans="1:60" x14ac:dyDescent="0.2">
      <c r="A450" s="55" t="s">
        <v>1990</v>
      </c>
      <c r="B450" s="55" t="s">
        <v>415</v>
      </c>
      <c r="C450" s="36">
        <v>1.825</v>
      </c>
      <c r="D450" s="181">
        <v>1.71</v>
      </c>
      <c r="E450" s="181">
        <v>1.59</v>
      </c>
      <c r="F450" s="181">
        <v>1.4775</v>
      </c>
      <c r="G450" s="181">
        <v>1.36</v>
      </c>
      <c r="H450" s="181">
        <v>1.27</v>
      </c>
      <c r="I450" s="181">
        <v>1.19</v>
      </c>
      <c r="J450" s="202">
        <v>1.1100000000000001</v>
      </c>
      <c r="K450" s="202">
        <v>1.0375000000000001</v>
      </c>
      <c r="L450" s="181">
        <v>0.97499999999999998</v>
      </c>
      <c r="M450" s="181">
        <v>0.91500000000000004</v>
      </c>
      <c r="N450" s="181">
        <v>0.85499999999999998</v>
      </c>
      <c r="O450" s="181">
        <v>0.81</v>
      </c>
      <c r="P450" s="273"/>
      <c r="Q450" s="181">
        <v>0.77</v>
      </c>
      <c r="R450" s="181">
        <v>0.72</v>
      </c>
      <c r="S450" s="273"/>
      <c r="T450" s="202">
        <v>0.68</v>
      </c>
      <c r="U450" s="202">
        <v>0.62</v>
      </c>
      <c r="V450" s="202">
        <v>0.54666499999999996</v>
      </c>
      <c r="W450" s="202">
        <v>0.50666500000000003</v>
      </c>
      <c r="X450" s="202">
        <v>0.48</v>
      </c>
      <c r="Y450" s="202">
        <v>0.45333499999999999</v>
      </c>
      <c r="Z450" s="202">
        <v>0.43333500000000003</v>
      </c>
      <c r="AA450" s="202">
        <v>0.41333500000000001</v>
      </c>
      <c r="AB450" s="202">
        <v>0.4</v>
      </c>
      <c r="AC450" s="202">
        <v>0.3911</v>
      </c>
      <c r="AD450" s="202">
        <v>0.38222</v>
      </c>
      <c r="AE450" s="202">
        <v>0.37333499999999997</v>
      </c>
      <c r="AF450" s="223">
        <f t="shared" si="257"/>
        <v>23.294989999999999</v>
      </c>
      <c r="AG450" s="224">
        <f t="shared" si="286"/>
        <v>6.7251461988304007</v>
      </c>
      <c r="AH450" s="224">
        <f t="shared" si="287"/>
        <v>7.547169811320753</v>
      </c>
      <c r="AI450" s="224">
        <f t="shared" si="288"/>
        <v>7.6142131979695549</v>
      </c>
      <c r="AJ450" s="224">
        <f t="shared" si="289"/>
        <v>8.6397058823529438</v>
      </c>
      <c r="AK450" s="224">
        <f t="shared" si="290"/>
        <v>7.0866141732283561</v>
      </c>
      <c r="AL450" s="224">
        <f t="shared" si="291"/>
        <v>6.7226890756302504</v>
      </c>
      <c r="AM450" s="224">
        <f t="shared" si="292"/>
        <v>7.2072072072072002</v>
      </c>
      <c r="AN450" s="224">
        <f t="shared" si="293"/>
        <v>6.9879518072289093</v>
      </c>
      <c r="AO450" s="224">
        <f t="shared" si="294"/>
        <v>6.4102564102564319</v>
      </c>
      <c r="AP450" s="224">
        <f t="shared" si="295"/>
        <v>6.5573770491803129</v>
      </c>
      <c r="AQ450" s="224">
        <f t="shared" si="297"/>
        <v>7.0175438596491224</v>
      </c>
      <c r="AR450" s="224">
        <f t="shared" si="296"/>
        <v>5.5555555555555358</v>
      </c>
      <c r="AS450" s="224">
        <f t="shared" si="260"/>
        <v>5.1948051948051965</v>
      </c>
      <c r="AT450" s="224">
        <f t="shared" si="261"/>
        <v>6.944444444444442</v>
      </c>
      <c r="AU450" s="224">
        <f t="shared" si="262"/>
        <v>5.8823529411764497</v>
      </c>
      <c r="AV450" s="224">
        <f t="shared" si="276"/>
        <v>9.6774193548387224</v>
      </c>
      <c r="AW450" s="224">
        <f t="shared" si="277"/>
        <v>13.414979923719294</v>
      </c>
      <c r="AX450" s="224">
        <f t="shared" si="278"/>
        <v>7.8947628117197688</v>
      </c>
      <c r="AY450" s="224">
        <f t="shared" si="279"/>
        <v>5.5552083333333391</v>
      </c>
      <c r="AZ450" s="224">
        <f t="shared" si="280"/>
        <v>5.8819636692512223</v>
      </c>
      <c r="BA450" s="224">
        <f t="shared" si="281"/>
        <v>4.6153668639735912</v>
      </c>
      <c r="BB450" s="224">
        <f t="shared" si="282"/>
        <v>4.838690166571924</v>
      </c>
      <c r="BC450" s="224">
        <f t="shared" si="283"/>
        <v>3.333750000000002</v>
      </c>
      <c r="BD450" s="224">
        <f t="shared" si="284"/>
        <v>2.2756328304781359</v>
      </c>
      <c r="BE450" s="224">
        <f t="shared" si="285"/>
        <v>2.3232693213332656</v>
      </c>
      <c r="BF450" s="224">
        <f t="shared" si="275"/>
        <v>2.3799000897317457</v>
      </c>
      <c r="BG450" s="224">
        <f t="shared" si="258"/>
        <v>6.318614468222572</v>
      </c>
      <c r="BH450" s="182">
        <f t="shared" ref="BH450:BH513" si="298">STDEV(AG450:BF450)</f>
        <v>2.3700863831330921</v>
      </c>
    </row>
    <row r="451" spans="1:60" x14ac:dyDescent="0.2">
      <c r="A451" s="123" t="s">
        <v>1991</v>
      </c>
      <c r="B451" s="55" t="s">
        <v>1091</v>
      </c>
      <c r="C451" s="36">
        <v>1.6</v>
      </c>
      <c r="D451" s="181">
        <v>1.48</v>
      </c>
      <c r="E451" s="181">
        <v>1.36</v>
      </c>
      <c r="F451" s="181">
        <v>1.2549999999999999</v>
      </c>
      <c r="G451" s="181">
        <v>1.1299999999999999</v>
      </c>
      <c r="H451" s="181">
        <v>0.98</v>
      </c>
      <c r="I451" s="181">
        <v>0.88</v>
      </c>
      <c r="J451" s="202">
        <v>0.8</v>
      </c>
      <c r="K451" s="202">
        <v>0.72</v>
      </c>
      <c r="L451" s="181">
        <v>0.64</v>
      </c>
      <c r="M451" s="181">
        <v>0.56000000000000005</v>
      </c>
      <c r="N451" s="181">
        <v>0.48</v>
      </c>
      <c r="O451" s="181">
        <v>0.42</v>
      </c>
      <c r="P451" s="273"/>
      <c r="Q451" s="181">
        <v>0.375</v>
      </c>
      <c r="R451" s="181">
        <v>0.31</v>
      </c>
      <c r="S451" s="273"/>
      <c r="T451" s="202">
        <v>0.28000000000000003</v>
      </c>
      <c r="U451" s="202">
        <v>0.255</v>
      </c>
      <c r="V451" s="202">
        <v>0.23499999999999999</v>
      </c>
      <c r="W451" s="202">
        <v>0.19625000000000001</v>
      </c>
      <c r="X451" s="202">
        <v>0.16250000000000001</v>
      </c>
      <c r="Y451" s="202">
        <v>0.13250000000000001</v>
      </c>
      <c r="Z451" s="202">
        <v>0.10625</v>
      </c>
      <c r="AA451" s="202">
        <v>7.7499999999999999E-2</v>
      </c>
      <c r="AB451" s="202">
        <v>6.25E-2</v>
      </c>
      <c r="AC451" s="229">
        <v>0.06</v>
      </c>
      <c r="AD451" s="229">
        <v>0.06</v>
      </c>
      <c r="AE451" s="229">
        <v>0.06</v>
      </c>
      <c r="AF451" s="223">
        <f t="shared" si="257"/>
        <v>14.677500000000004</v>
      </c>
      <c r="AG451" s="224">
        <f t="shared" si="286"/>
        <v>8.1081081081081141</v>
      </c>
      <c r="AH451" s="224">
        <f t="shared" si="287"/>
        <v>8.8235294117646959</v>
      </c>
      <c r="AI451" s="224">
        <f t="shared" si="288"/>
        <v>8.3665338645418466</v>
      </c>
      <c r="AJ451" s="224">
        <f t="shared" si="289"/>
        <v>11.061946902654874</v>
      </c>
      <c r="AK451" s="224">
        <f t="shared" si="290"/>
        <v>15.306122448979576</v>
      </c>
      <c r="AL451" s="224">
        <f t="shared" si="291"/>
        <v>11.363636363636353</v>
      </c>
      <c r="AM451" s="224">
        <f t="shared" si="292"/>
        <v>9.9999999999999858</v>
      </c>
      <c r="AN451" s="224">
        <f t="shared" si="293"/>
        <v>11.111111111111116</v>
      </c>
      <c r="AO451" s="224">
        <f t="shared" si="294"/>
        <v>12.5</v>
      </c>
      <c r="AP451" s="224">
        <f t="shared" si="295"/>
        <v>14.285714285714279</v>
      </c>
      <c r="AQ451" s="224">
        <f t="shared" si="297"/>
        <v>16.666666666666675</v>
      </c>
      <c r="AR451" s="224">
        <f t="shared" si="296"/>
        <v>14.285714285714279</v>
      </c>
      <c r="AS451" s="224">
        <f t="shared" si="260"/>
        <v>11.999999999999989</v>
      </c>
      <c r="AT451" s="224">
        <f t="shared" si="261"/>
        <v>20.967741935483875</v>
      </c>
      <c r="AU451" s="224">
        <f t="shared" si="262"/>
        <v>10.714285714285698</v>
      </c>
      <c r="AV451" s="224">
        <f t="shared" si="276"/>
        <v>9.8039215686274606</v>
      </c>
      <c r="AW451" s="224">
        <f t="shared" si="277"/>
        <v>8.5106382978723527</v>
      </c>
      <c r="AX451" s="224">
        <f t="shared" si="278"/>
        <v>19.7452229299363</v>
      </c>
      <c r="AY451" s="224">
        <f t="shared" si="279"/>
        <v>20.769230769230763</v>
      </c>
      <c r="AZ451" s="224">
        <f t="shared" si="280"/>
        <v>22.641509433962259</v>
      </c>
      <c r="BA451" s="224">
        <f t="shared" si="281"/>
        <v>24.705882352941178</v>
      </c>
      <c r="BB451" s="224">
        <f t="shared" si="282"/>
        <v>37.096774193548377</v>
      </c>
      <c r="BC451" s="224">
        <f t="shared" si="283"/>
        <v>24</v>
      </c>
      <c r="BD451" s="224">
        <f t="shared" si="284"/>
        <v>4.1666666666666741</v>
      </c>
      <c r="BE451" s="224">
        <f t="shared" si="285"/>
        <v>0</v>
      </c>
      <c r="BF451" s="224">
        <f t="shared" si="275"/>
        <v>0</v>
      </c>
      <c r="BG451" s="224">
        <f t="shared" si="258"/>
        <v>13.730806050440258</v>
      </c>
      <c r="BH451" s="182">
        <f t="shared" si="298"/>
        <v>8.1089660692122081</v>
      </c>
    </row>
    <row r="452" spans="1:60" x14ac:dyDescent="0.2">
      <c r="A452" s="55" t="s">
        <v>1093</v>
      </c>
      <c r="B452" s="55" t="s">
        <v>1094</v>
      </c>
      <c r="C452" s="36">
        <v>1.19</v>
      </c>
      <c r="D452" s="181">
        <v>1.1200000000000001</v>
      </c>
      <c r="E452" s="181">
        <v>1.06</v>
      </c>
      <c r="F452" s="181">
        <v>0.98</v>
      </c>
      <c r="G452" s="181">
        <v>0.9</v>
      </c>
      <c r="H452" s="181">
        <v>0.82</v>
      </c>
      <c r="I452" s="202">
        <v>0.74</v>
      </c>
      <c r="J452" s="202">
        <v>0.66</v>
      </c>
      <c r="K452" s="202">
        <v>0.57999999999999996</v>
      </c>
      <c r="L452" s="202">
        <v>0.5</v>
      </c>
      <c r="M452" s="202">
        <v>0.42</v>
      </c>
      <c r="N452" s="229">
        <v>0.4</v>
      </c>
      <c r="O452" s="229">
        <v>0.4</v>
      </c>
      <c r="P452" s="202"/>
      <c r="Q452" s="202">
        <v>0.4</v>
      </c>
      <c r="R452" s="202">
        <v>0.37</v>
      </c>
      <c r="S452" s="202"/>
      <c r="T452" s="202">
        <v>0.28000000000000003</v>
      </c>
      <c r="U452" s="229">
        <v>7.0000000000000007E-2</v>
      </c>
      <c r="V452" s="229">
        <v>7.0000000000000007E-2</v>
      </c>
      <c r="W452" s="202">
        <v>0.28000000000000003</v>
      </c>
      <c r="X452" s="229">
        <v>0</v>
      </c>
      <c r="Y452" s="229">
        <v>0</v>
      </c>
      <c r="Z452" s="229">
        <v>0</v>
      </c>
      <c r="AA452" s="229">
        <v>0</v>
      </c>
      <c r="AB452" s="229">
        <v>0</v>
      </c>
      <c r="AC452" s="229">
        <v>0</v>
      </c>
      <c r="AD452" s="229">
        <v>0</v>
      </c>
      <c r="AE452" s="229">
        <v>0</v>
      </c>
      <c r="AF452" s="223">
        <f t="shared" si="257"/>
        <v>11.24</v>
      </c>
      <c r="AG452" s="224">
        <f t="shared" si="286"/>
        <v>6.2499999999999778</v>
      </c>
      <c r="AH452" s="224">
        <f t="shared" si="287"/>
        <v>5.6603773584905648</v>
      </c>
      <c r="AI452" s="224">
        <f t="shared" si="288"/>
        <v>8.163265306122458</v>
      </c>
      <c r="AJ452" s="224">
        <f t="shared" si="289"/>
        <v>8.8888888888888786</v>
      </c>
      <c r="AK452" s="224">
        <f t="shared" si="290"/>
        <v>9.7560975609756184</v>
      </c>
      <c r="AL452" s="224">
        <f t="shared" si="291"/>
        <v>10.810810810810811</v>
      </c>
      <c r="AM452" s="224">
        <f t="shared" si="292"/>
        <v>12.12121212121211</v>
      </c>
      <c r="AN452" s="224">
        <f t="shared" si="293"/>
        <v>13.793103448275868</v>
      </c>
      <c r="AO452" s="224">
        <f t="shared" si="294"/>
        <v>15.999999999999993</v>
      </c>
      <c r="AP452" s="224">
        <f t="shared" si="295"/>
        <v>19.047619047619047</v>
      </c>
      <c r="AQ452" s="224">
        <f t="shared" si="297"/>
        <v>4.9999999999999822</v>
      </c>
      <c r="AR452" s="224">
        <f t="shared" si="296"/>
        <v>0</v>
      </c>
      <c r="AS452" s="224">
        <f t="shared" si="260"/>
        <v>0</v>
      </c>
      <c r="AT452" s="224">
        <f t="shared" si="261"/>
        <v>8.1081081081081141</v>
      </c>
      <c r="AU452" s="224">
        <f t="shared" si="262"/>
        <v>32.142857142857139</v>
      </c>
      <c r="AV452" s="224">
        <f t="shared" si="276"/>
        <v>300</v>
      </c>
      <c r="AW452" s="224">
        <f t="shared" si="277"/>
        <v>0</v>
      </c>
      <c r="AX452" s="224">
        <f t="shared" si="278"/>
        <v>-75</v>
      </c>
      <c r="AY452" s="224" t="str">
        <f t="shared" si="279"/>
        <v>n/a</v>
      </c>
      <c r="AZ452" s="224" t="str">
        <f t="shared" si="280"/>
        <v>n/a</v>
      </c>
      <c r="BA452" s="224" t="str">
        <f t="shared" si="281"/>
        <v>n/a</v>
      </c>
      <c r="BB452" s="224" t="str">
        <f t="shared" si="282"/>
        <v>n/a</v>
      </c>
      <c r="BC452" s="224" t="str">
        <f t="shared" si="283"/>
        <v>n/a</v>
      </c>
      <c r="BD452" s="224" t="str">
        <f t="shared" si="284"/>
        <v>n/a</v>
      </c>
      <c r="BE452" s="224" t="str">
        <f t="shared" si="285"/>
        <v>n/a</v>
      </c>
      <c r="BF452" s="224" t="str">
        <f t="shared" si="275"/>
        <v>n/a</v>
      </c>
      <c r="BG452" s="224">
        <f t="shared" si="258"/>
        <v>21.152352210742251</v>
      </c>
      <c r="BH452" s="182">
        <f t="shared" si="298"/>
        <v>72.793059856222541</v>
      </c>
    </row>
    <row r="453" spans="1:60" x14ac:dyDescent="0.2">
      <c r="A453" s="123" t="s">
        <v>416</v>
      </c>
      <c r="B453" s="55" t="s">
        <v>417</v>
      </c>
      <c r="C453" s="36">
        <v>2.36</v>
      </c>
      <c r="D453" s="181">
        <v>2.29</v>
      </c>
      <c r="E453" s="181">
        <v>2.23</v>
      </c>
      <c r="F453" s="181">
        <v>2.16</v>
      </c>
      <c r="G453" s="181">
        <v>2.1</v>
      </c>
      <c r="H453" s="181">
        <v>2.0699999999999998</v>
      </c>
      <c r="I453" s="181">
        <v>2.0299999999999998</v>
      </c>
      <c r="J453" s="202">
        <v>1.95</v>
      </c>
      <c r="K453" s="202">
        <v>1.86</v>
      </c>
      <c r="L453" s="181">
        <v>1.78</v>
      </c>
      <c r="M453" s="181">
        <v>1.71</v>
      </c>
      <c r="N453" s="181">
        <v>1.65</v>
      </c>
      <c r="O453" s="181">
        <v>1.6</v>
      </c>
      <c r="P453" s="273"/>
      <c r="Q453" s="181">
        <v>1.56</v>
      </c>
      <c r="R453" s="181">
        <v>1.53</v>
      </c>
      <c r="S453" s="273"/>
      <c r="T453" s="202">
        <v>1.51</v>
      </c>
      <c r="U453" s="229">
        <v>1.5</v>
      </c>
      <c r="V453" s="202">
        <v>1.48</v>
      </c>
      <c r="W453" s="202">
        <v>1.4</v>
      </c>
      <c r="X453" s="202">
        <v>1.32</v>
      </c>
      <c r="Y453" s="229">
        <v>1.3</v>
      </c>
      <c r="Z453" s="202">
        <v>1.29</v>
      </c>
      <c r="AA453" s="229">
        <v>1.28</v>
      </c>
      <c r="AB453" s="202">
        <v>1.27</v>
      </c>
      <c r="AC453" s="229">
        <v>1.26</v>
      </c>
      <c r="AD453" s="202">
        <v>1.2450000000000001</v>
      </c>
      <c r="AE453" s="229">
        <v>1.24</v>
      </c>
      <c r="AF453" s="223">
        <f t="shared" si="257"/>
        <v>44.975000000000001</v>
      </c>
      <c r="AG453" s="224">
        <f t="shared" si="286"/>
        <v>3.0567685589519611</v>
      </c>
      <c r="AH453" s="224">
        <f t="shared" si="287"/>
        <v>2.6905829596412634</v>
      </c>
      <c r="AI453" s="224">
        <f t="shared" si="288"/>
        <v>3.240740740740744</v>
      </c>
      <c r="AJ453" s="224">
        <f t="shared" si="289"/>
        <v>2.8571428571428692</v>
      </c>
      <c r="AK453" s="224">
        <f t="shared" si="290"/>
        <v>1.449275362318847</v>
      </c>
      <c r="AL453" s="224">
        <f t="shared" si="291"/>
        <v>1.9704433497536922</v>
      </c>
      <c r="AM453" s="224">
        <f t="shared" si="292"/>
        <v>4.102564102564088</v>
      </c>
      <c r="AN453" s="224">
        <f t="shared" si="293"/>
        <v>4.8387096774193505</v>
      </c>
      <c r="AO453" s="224">
        <f t="shared" si="294"/>
        <v>4.4943820224719211</v>
      </c>
      <c r="AP453" s="224">
        <f t="shared" si="295"/>
        <v>4.0935672514619936</v>
      </c>
      <c r="AQ453" s="224">
        <f t="shared" si="297"/>
        <v>3.6363636363636376</v>
      </c>
      <c r="AR453" s="224">
        <f t="shared" si="296"/>
        <v>3.1249999999999778</v>
      </c>
      <c r="AS453" s="224">
        <f t="shared" si="260"/>
        <v>2.5641025641025772</v>
      </c>
      <c r="AT453" s="224">
        <f t="shared" si="261"/>
        <v>1.9607843137254832</v>
      </c>
      <c r="AU453" s="224">
        <f t="shared" si="262"/>
        <v>1.3245033112582849</v>
      </c>
      <c r="AV453" s="224">
        <f t="shared" si="276"/>
        <v>0.66666666666665986</v>
      </c>
      <c r="AW453" s="224">
        <f t="shared" si="277"/>
        <v>1.3513513513513598</v>
      </c>
      <c r="AX453" s="224">
        <f t="shared" si="278"/>
        <v>5.7142857142857162</v>
      </c>
      <c r="AY453" s="224">
        <f t="shared" si="279"/>
        <v>6.0606060606060552</v>
      </c>
      <c r="AZ453" s="224">
        <f t="shared" si="280"/>
        <v>1.538461538461533</v>
      </c>
      <c r="BA453" s="224">
        <f t="shared" si="281"/>
        <v>0.77519379844961378</v>
      </c>
      <c r="BB453" s="224">
        <f t="shared" si="282"/>
        <v>0.78125</v>
      </c>
      <c r="BC453" s="224">
        <f t="shared" si="283"/>
        <v>0.78740157480314821</v>
      </c>
      <c r="BD453" s="224">
        <f t="shared" si="284"/>
        <v>0.79365079365079083</v>
      </c>
      <c r="BE453" s="224">
        <f t="shared" si="285"/>
        <v>1.2048192771084265</v>
      </c>
      <c r="BF453" s="224">
        <f t="shared" si="275"/>
        <v>0.40322580645162365</v>
      </c>
      <c r="BG453" s="224">
        <f t="shared" si="258"/>
        <v>2.5185324342212163</v>
      </c>
      <c r="BH453" s="182">
        <f t="shared" si="298"/>
        <v>1.6343037712882684</v>
      </c>
    </row>
    <row r="454" spans="1:60" x14ac:dyDescent="0.2">
      <c r="A454" s="123" t="s">
        <v>1992</v>
      </c>
      <c r="B454" s="55" t="s">
        <v>1096</v>
      </c>
      <c r="C454" s="36">
        <v>8.99</v>
      </c>
      <c r="D454" s="181">
        <v>8.0500000000000007</v>
      </c>
      <c r="E454" s="181">
        <v>7.34</v>
      </c>
      <c r="F454" s="181">
        <v>6.76</v>
      </c>
      <c r="G454" s="181">
        <v>6.16</v>
      </c>
      <c r="H454" s="181">
        <v>5.67</v>
      </c>
      <c r="I454" s="181">
        <v>5.16</v>
      </c>
      <c r="J454" s="202">
        <v>4.7</v>
      </c>
      <c r="K454" s="202">
        <v>3.9</v>
      </c>
      <c r="L454" s="181">
        <v>3.5</v>
      </c>
      <c r="M454" s="181">
        <v>3.1</v>
      </c>
      <c r="N454" s="181">
        <v>2.71</v>
      </c>
      <c r="O454" s="181">
        <v>2.38</v>
      </c>
      <c r="P454" s="273"/>
      <c r="Q454" s="181">
        <v>2.15</v>
      </c>
      <c r="R454" s="181">
        <v>1.9246449999999999</v>
      </c>
      <c r="S454" s="273"/>
      <c r="T454" s="202">
        <v>1.6624399999999999</v>
      </c>
      <c r="U454" s="202">
        <v>1.526915</v>
      </c>
      <c r="V454" s="202">
        <v>1.4184950000000001</v>
      </c>
      <c r="W454" s="202">
        <v>1.33718</v>
      </c>
      <c r="X454" s="202">
        <v>1.04806</v>
      </c>
      <c r="Y454" s="202">
        <v>0.91253499999999999</v>
      </c>
      <c r="Z454" s="202">
        <v>0.80411500000000002</v>
      </c>
      <c r="AA454" s="229">
        <v>0.7228</v>
      </c>
      <c r="AB454" s="229">
        <v>0.7228</v>
      </c>
      <c r="AC454" s="229">
        <v>0.7228</v>
      </c>
      <c r="AD454" s="229">
        <v>0.7228</v>
      </c>
      <c r="AE454" s="229">
        <v>0.7228</v>
      </c>
      <c r="AF454" s="223">
        <f t="shared" si="257"/>
        <v>84.818385000000049</v>
      </c>
      <c r="AG454" s="224">
        <f t="shared" si="286"/>
        <v>11.67701863354036</v>
      </c>
      <c r="AH454" s="224">
        <f t="shared" si="287"/>
        <v>9.6730245231607661</v>
      </c>
      <c r="AI454" s="224">
        <f t="shared" si="288"/>
        <v>8.5798816568047442</v>
      </c>
      <c r="AJ454" s="224">
        <f t="shared" si="289"/>
        <v>9.740259740259738</v>
      </c>
      <c r="AK454" s="224">
        <f t="shared" si="290"/>
        <v>8.6419753086419693</v>
      </c>
      <c r="AL454" s="224">
        <f t="shared" si="291"/>
        <v>9.8837209302325526</v>
      </c>
      <c r="AM454" s="224">
        <f t="shared" si="292"/>
        <v>9.7872340425531945</v>
      </c>
      <c r="AN454" s="224">
        <f t="shared" si="293"/>
        <v>20.512820512820529</v>
      </c>
      <c r="AO454" s="224">
        <f t="shared" si="294"/>
        <v>11.428571428571432</v>
      </c>
      <c r="AP454" s="224">
        <f t="shared" si="295"/>
        <v>12.903225806451601</v>
      </c>
      <c r="AQ454" s="224">
        <f t="shared" si="297"/>
        <v>14.391143911439119</v>
      </c>
      <c r="AR454" s="224">
        <f t="shared" si="296"/>
        <v>13.86554621848739</v>
      </c>
      <c r="AS454" s="224">
        <f t="shared" si="260"/>
        <v>10.697674418604652</v>
      </c>
      <c r="AT454" s="224">
        <f t="shared" si="261"/>
        <v>11.70891255270452</v>
      </c>
      <c r="AU454" s="224">
        <f t="shared" si="262"/>
        <v>15.772298549120567</v>
      </c>
      <c r="AV454" s="224">
        <f t="shared" si="276"/>
        <v>8.875739644970416</v>
      </c>
      <c r="AW454" s="224">
        <f t="shared" si="277"/>
        <v>7.6433121019108263</v>
      </c>
      <c r="AX454" s="224">
        <f t="shared" si="278"/>
        <v>6.0810810810810745</v>
      </c>
      <c r="AY454" s="224">
        <f t="shared" si="279"/>
        <v>27.586206896551737</v>
      </c>
      <c r="AZ454" s="224">
        <f t="shared" si="280"/>
        <v>14.851485148514843</v>
      </c>
      <c r="BA454" s="224">
        <f t="shared" si="281"/>
        <v>13.483146067415719</v>
      </c>
      <c r="BB454" s="224">
        <f t="shared" si="282"/>
        <v>11.250000000000004</v>
      </c>
      <c r="BC454" s="224">
        <f t="shared" si="283"/>
        <v>0</v>
      </c>
      <c r="BD454" s="224">
        <f t="shared" si="284"/>
        <v>0</v>
      </c>
      <c r="BE454" s="224">
        <f t="shared" si="285"/>
        <v>0</v>
      </c>
      <c r="BF454" s="224">
        <f t="shared" si="275"/>
        <v>0</v>
      </c>
      <c r="BG454" s="224">
        <f t="shared" si="258"/>
        <v>10.347472275916838</v>
      </c>
      <c r="BH454" s="182">
        <f t="shared" si="298"/>
        <v>6.2109249032387419</v>
      </c>
    </row>
    <row r="455" spans="1:60" x14ac:dyDescent="0.2">
      <c r="A455" s="123" t="s">
        <v>1993</v>
      </c>
      <c r="B455" s="55" t="s">
        <v>1098</v>
      </c>
      <c r="C455" s="36">
        <v>1.24</v>
      </c>
      <c r="D455" s="181">
        <v>1.2</v>
      </c>
      <c r="E455" s="181">
        <v>1.1599999999999999</v>
      </c>
      <c r="F455" s="181">
        <v>1.1200000000000001</v>
      </c>
      <c r="G455" s="181">
        <v>1.08</v>
      </c>
      <c r="H455" s="181">
        <v>1.04</v>
      </c>
      <c r="I455" s="181">
        <v>1</v>
      </c>
      <c r="J455" s="202">
        <v>0.96</v>
      </c>
      <c r="K455" s="202">
        <v>0.88</v>
      </c>
      <c r="L455" s="202">
        <v>0.84</v>
      </c>
      <c r="M455" s="202">
        <v>0.8</v>
      </c>
      <c r="N455" s="238">
        <v>0</v>
      </c>
      <c r="O455" s="238">
        <v>0</v>
      </c>
      <c r="P455" s="273"/>
      <c r="Q455" s="238">
        <v>0</v>
      </c>
      <c r="R455" s="238">
        <v>0</v>
      </c>
      <c r="S455" s="273"/>
      <c r="T455" s="229">
        <v>0</v>
      </c>
      <c r="U455" s="229">
        <v>0</v>
      </c>
      <c r="V455" s="229">
        <v>0</v>
      </c>
      <c r="W455" s="229">
        <v>0</v>
      </c>
      <c r="X455" s="229">
        <v>0</v>
      </c>
      <c r="Y455" s="229">
        <v>0</v>
      </c>
      <c r="Z455" s="229">
        <v>0</v>
      </c>
      <c r="AA455" s="229">
        <v>0</v>
      </c>
      <c r="AB455" s="229">
        <v>0</v>
      </c>
      <c r="AC455" s="229">
        <v>0</v>
      </c>
      <c r="AD455" s="229">
        <v>0</v>
      </c>
      <c r="AE455" s="229">
        <v>0</v>
      </c>
      <c r="AF455" s="223">
        <f t="shared" ref="AF455:AF518" si="299">SUM(C455:AE455)</f>
        <v>11.320000000000002</v>
      </c>
      <c r="AG455" s="224">
        <f t="shared" si="286"/>
        <v>3.3333333333333437</v>
      </c>
      <c r="AH455" s="224">
        <f t="shared" si="287"/>
        <v>3.4482758620689724</v>
      </c>
      <c r="AI455" s="224">
        <f t="shared" si="288"/>
        <v>3.5714285714285587</v>
      </c>
      <c r="AJ455" s="224">
        <f t="shared" si="289"/>
        <v>3.7037037037036979</v>
      </c>
      <c r="AK455" s="224">
        <f t="shared" si="290"/>
        <v>3.8461538461538547</v>
      </c>
      <c r="AL455" s="224">
        <f t="shared" si="291"/>
        <v>4.0000000000000036</v>
      </c>
      <c r="AM455" s="224">
        <f t="shared" si="292"/>
        <v>4.1666666666666741</v>
      </c>
      <c r="AN455" s="224">
        <f t="shared" si="293"/>
        <v>9.0909090909090828</v>
      </c>
      <c r="AO455" s="224">
        <f t="shared" si="294"/>
        <v>4.7619047619047672</v>
      </c>
      <c r="AP455" s="224">
        <f t="shared" si="295"/>
        <v>4.9999999999999822</v>
      </c>
      <c r="AQ455" s="224" t="str">
        <f t="shared" si="297"/>
        <v>n/a</v>
      </c>
      <c r="AR455" s="224" t="str">
        <f t="shared" si="296"/>
        <v>n/a</v>
      </c>
      <c r="AS455" s="224" t="str">
        <f t="shared" si="260"/>
        <v>n/a</v>
      </c>
      <c r="AT455" s="224" t="str">
        <f t="shared" si="261"/>
        <v>n/a</v>
      </c>
      <c r="AU455" s="224" t="str">
        <f t="shared" si="262"/>
        <v>n/a</v>
      </c>
      <c r="AV455" s="224" t="str">
        <f t="shared" si="276"/>
        <v>n/a</v>
      </c>
      <c r="AW455" s="224" t="str">
        <f t="shared" si="277"/>
        <v>n/a</v>
      </c>
      <c r="AX455" s="224" t="str">
        <f t="shared" si="278"/>
        <v>n/a</v>
      </c>
      <c r="AY455" s="224" t="str">
        <f t="shared" si="279"/>
        <v>n/a</v>
      </c>
      <c r="AZ455" s="224" t="str">
        <f t="shared" si="280"/>
        <v>n/a</v>
      </c>
      <c r="BA455" s="224" t="str">
        <f t="shared" si="281"/>
        <v>n/a</v>
      </c>
      <c r="BB455" s="224" t="str">
        <f t="shared" si="282"/>
        <v>n/a</v>
      </c>
      <c r="BC455" s="224" t="str">
        <f t="shared" si="283"/>
        <v>n/a</v>
      </c>
      <c r="BD455" s="224" t="str">
        <f t="shared" si="284"/>
        <v>n/a</v>
      </c>
      <c r="BE455" s="224" t="str">
        <f t="shared" si="285"/>
        <v>n/a</v>
      </c>
      <c r="BF455" s="224" t="str">
        <f t="shared" si="275"/>
        <v>n/a</v>
      </c>
      <c r="BG455" s="224">
        <f t="shared" ref="BG455:BG518" si="300">AVERAGE(AG455:BF455)</f>
        <v>4.4922375836168937</v>
      </c>
      <c r="BH455" s="182">
        <f t="shared" si="298"/>
        <v>1.7044592234978391</v>
      </c>
    </row>
    <row r="456" spans="1:60" x14ac:dyDescent="0.2">
      <c r="A456" s="116" t="s">
        <v>1568</v>
      </c>
      <c r="B456" s="55" t="s">
        <v>1569</v>
      </c>
      <c r="C456" s="36">
        <v>1.76</v>
      </c>
      <c r="D456" s="181">
        <v>1.63</v>
      </c>
      <c r="E456" s="181">
        <v>1.51</v>
      </c>
      <c r="F456" s="181">
        <v>1.4</v>
      </c>
      <c r="G456" s="181">
        <v>1.3</v>
      </c>
      <c r="H456" s="181">
        <v>1.2</v>
      </c>
      <c r="I456" s="238">
        <v>0.12</v>
      </c>
      <c r="J456" s="229">
        <v>0.12</v>
      </c>
      <c r="K456" s="229">
        <v>0.12</v>
      </c>
      <c r="L456" s="238">
        <v>0.23499999999999999</v>
      </c>
      <c r="M456" s="181">
        <v>0.57999999999999996</v>
      </c>
      <c r="N456" s="181">
        <v>0.54</v>
      </c>
      <c r="O456" s="181">
        <v>0.45</v>
      </c>
      <c r="Q456" s="181">
        <v>0.18</v>
      </c>
      <c r="R456" s="238">
        <v>0</v>
      </c>
      <c r="S456" s="162"/>
      <c r="T456" s="238">
        <v>0</v>
      </c>
      <c r="U456" s="238">
        <v>0</v>
      </c>
      <c r="V456" s="229">
        <v>0</v>
      </c>
      <c r="W456" s="229">
        <v>0</v>
      </c>
      <c r="X456" s="229">
        <v>0</v>
      </c>
      <c r="Y456" s="229">
        <v>0</v>
      </c>
      <c r="Z456" s="229">
        <v>0</v>
      </c>
      <c r="AA456" s="229">
        <v>0</v>
      </c>
      <c r="AB456" s="229">
        <v>0</v>
      </c>
      <c r="AC456" s="229">
        <v>0</v>
      </c>
      <c r="AD456" s="229">
        <v>0</v>
      </c>
      <c r="AE456" s="229">
        <v>0</v>
      </c>
      <c r="AF456" s="223">
        <f t="shared" si="299"/>
        <v>11.144999999999996</v>
      </c>
      <c r="AG456" s="224">
        <f t="shared" si="286"/>
        <v>7.9754601226993849</v>
      </c>
      <c r="AH456" s="224">
        <f t="shared" si="287"/>
        <v>7.9470198675496651</v>
      </c>
      <c r="AI456" s="224">
        <f t="shared" si="288"/>
        <v>7.8571428571428736</v>
      </c>
      <c r="AJ456" s="224">
        <f t="shared" si="289"/>
        <v>7.6923076923076872</v>
      </c>
      <c r="AK456" s="224">
        <f t="shared" si="290"/>
        <v>8.3333333333333481</v>
      </c>
      <c r="AL456" s="224">
        <f t="shared" si="291"/>
        <v>900</v>
      </c>
      <c r="AM456" s="224">
        <f t="shared" si="292"/>
        <v>0</v>
      </c>
      <c r="AN456" s="224">
        <f t="shared" si="293"/>
        <v>0</v>
      </c>
      <c r="AO456" s="224">
        <f t="shared" si="294"/>
        <v>-48.936170212765958</v>
      </c>
      <c r="AP456" s="224">
        <f t="shared" si="295"/>
        <v>-59.482758620689658</v>
      </c>
      <c r="AQ456" s="224">
        <f t="shared" si="297"/>
        <v>7.4074074074073959</v>
      </c>
      <c r="AR456" s="224">
        <f t="shared" si="296"/>
        <v>19.999999999999996</v>
      </c>
      <c r="AS456" s="224">
        <f t="shared" si="260"/>
        <v>150</v>
      </c>
      <c r="AT456" s="224" t="str">
        <f t="shared" si="261"/>
        <v>n/a</v>
      </c>
      <c r="AU456" s="224" t="str">
        <f t="shared" si="262"/>
        <v>n/a</v>
      </c>
      <c r="AV456" s="224" t="str">
        <f t="shared" si="276"/>
        <v>n/a</v>
      </c>
      <c r="AW456" s="224" t="str">
        <f t="shared" si="277"/>
        <v>n/a</v>
      </c>
      <c r="AX456" s="224" t="str">
        <f t="shared" si="278"/>
        <v>n/a</v>
      </c>
      <c r="AY456" s="224" t="str">
        <f t="shared" si="279"/>
        <v>n/a</v>
      </c>
      <c r="AZ456" s="224" t="str">
        <f t="shared" si="280"/>
        <v>n/a</v>
      </c>
      <c r="BA456" s="224" t="str">
        <f t="shared" si="281"/>
        <v>n/a</v>
      </c>
      <c r="BB456" s="224" t="str">
        <f t="shared" si="282"/>
        <v>n/a</v>
      </c>
      <c r="BC456" s="224" t="str">
        <f t="shared" si="283"/>
        <v>n/a</v>
      </c>
      <c r="BD456" s="224" t="str">
        <f t="shared" si="284"/>
        <v>n/a</v>
      </c>
      <c r="BE456" s="224" t="str">
        <f t="shared" si="285"/>
        <v>n/a</v>
      </c>
      <c r="BF456" s="224" t="str">
        <f t="shared" si="275"/>
        <v>n/a</v>
      </c>
      <c r="BG456" s="224">
        <f t="shared" si="300"/>
        <v>77.599518649768044</v>
      </c>
      <c r="BH456" s="182">
        <f t="shared" si="298"/>
        <v>251.81392303425733</v>
      </c>
    </row>
    <row r="457" spans="1:60" x14ac:dyDescent="0.2">
      <c r="A457" s="123" t="s">
        <v>1994</v>
      </c>
      <c r="B457" s="55" t="s">
        <v>1100</v>
      </c>
      <c r="C457" s="36">
        <v>0.64</v>
      </c>
      <c r="D457" s="181">
        <v>0.61499999999999999</v>
      </c>
      <c r="E457" s="181">
        <v>0.6</v>
      </c>
      <c r="F457" s="181">
        <v>0.45500000000000002</v>
      </c>
      <c r="G457" s="181">
        <v>0.375</v>
      </c>
      <c r="H457" s="181">
        <v>0.34499999999999997</v>
      </c>
      <c r="I457" s="181">
        <v>0.315</v>
      </c>
      <c r="J457" s="202">
        <v>0.255</v>
      </c>
      <c r="K457" s="202">
        <v>0.215</v>
      </c>
      <c r="L457" s="181">
        <v>0.19500000000000001</v>
      </c>
      <c r="M457" s="181">
        <v>0.185</v>
      </c>
      <c r="N457" s="181">
        <v>0.17499999999999999</v>
      </c>
      <c r="O457" s="181">
        <v>0.16</v>
      </c>
      <c r="P457" s="273">
        <v>0</v>
      </c>
      <c r="Q457" s="181">
        <v>0.14000000000000001</v>
      </c>
      <c r="R457" s="181">
        <v>0.125</v>
      </c>
      <c r="S457" s="273">
        <v>0</v>
      </c>
      <c r="T457" s="202">
        <v>0.11</v>
      </c>
      <c r="U457" s="229">
        <v>0.1</v>
      </c>
      <c r="V457" s="202">
        <v>0.16500000000000001</v>
      </c>
      <c r="W457" s="202">
        <v>0.1386925</v>
      </c>
      <c r="X457" s="202">
        <v>0.10799250000000001</v>
      </c>
      <c r="Y457" s="202">
        <v>9.6369999999999997E-2</v>
      </c>
      <c r="Z457" s="229">
        <v>8.6169999999999997E-2</v>
      </c>
      <c r="AA457" s="202">
        <v>8.6169999999999997E-2</v>
      </c>
      <c r="AB457" s="202">
        <v>4.5350000000000001E-2</v>
      </c>
      <c r="AC457" s="229">
        <v>4.1230000000000003E-2</v>
      </c>
      <c r="AD457" s="202">
        <v>4.1230000000000003E-2</v>
      </c>
      <c r="AE457" s="202">
        <v>3.9269999999999999E-2</v>
      </c>
      <c r="AF457" s="223">
        <f t="shared" si="299"/>
        <v>5.8524749999999992</v>
      </c>
      <c r="AG457" s="224">
        <f t="shared" si="286"/>
        <v>4.0650406504065151</v>
      </c>
      <c r="AH457" s="224">
        <f t="shared" si="287"/>
        <v>2.5000000000000133</v>
      </c>
      <c r="AI457" s="224">
        <f t="shared" si="288"/>
        <v>31.868131868131865</v>
      </c>
      <c r="AJ457" s="224">
        <f t="shared" si="289"/>
        <v>21.333333333333336</v>
      </c>
      <c r="AK457" s="224">
        <f t="shared" si="290"/>
        <v>8.6956521739130608</v>
      </c>
      <c r="AL457" s="224">
        <f t="shared" si="291"/>
        <v>9.5238095238095113</v>
      </c>
      <c r="AM457" s="224">
        <f t="shared" si="292"/>
        <v>23.529411764705888</v>
      </c>
      <c r="AN457" s="224">
        <f t="shared" si="293"/>
        <v>18.604651162790709</v>
      </c>
      <c r="AO457" s="224">
        <f t="shared" si="294"/>
        <v>10.256410256410241</v>
      </c>
      <c r="AP457" s="224">
        <f t="shared" si="295"/>
        <v>5.4054054054054168</v>
      </c>
      <c r="AQ457" s="224">
        <f t="shared" si="297"/>
        <v>5.7142857142857162</v>
      </c>
      <c r="AR457" s="224">
        <f t="shared" si="296"/>
        <v>9.375</v>
      </c>
      <c r="AS457" s="224">
        <f t="shared" ref="AS457:AS520" si="301">IF(ISERROR((O457/Q457-1)*100),"n/a",(O457/Q457-1)*100)</f>
        <v>14.285714285714279</v>
      </c>
      <c r="AT457" s="224">
        <f t="shared" ref="AT457:AT520" si="302">IF(ISERROR((Q457/R457-1)*100),"n/a",(Q457/R457-1)*100)</f>
        <v>12.000000000000011</v>
      </c>
      <c r="AU457" s="224">
        <f t="shared" ref="AU457:AU520" si="303">IF(ISERROR((R457/T457-1)*100),"n/a",(R457/T457-1)*100)</f>
        <v>13.636363636363647</v>
      </c>
      <c r="AV457" s="224">
        <f t="shared" si="276"/>
        <v>9.9999999999999858</v>
      </c>
      <c r="AW457" s="224">
        <f t="shared" si="277"/>
        <v>-39.393939393939391</v>
      </c>
      <c r="AX457" s="224">
        <f t="shared" si="278"/>
        <v>18.968221064585332</v>
      </c>
      <c r="AY457" s="224">
        <f t="shared" si="279"/>
        <v>28.42790008565408</v>
      </c>
      <c r="AZ457" s="224">
        <f t="shared" si="280"/>
        <v>12.060288471516035</v>
      </c>
      <c r="BA457" s="224">
        <f t="shared" si="281"/>
        <v>11.837066264361141</v>
      </c>
      <c r="BB457" s="224">
        <f t="shared" si="282"/>
        <v>0</v>
      </c>
      <c r="BC457" s="224">
        <f t="shared" si="283"/>
        <v>90.011025358324133</v>
      </c>
      <c r="BD457" s="224">
        <f t="shared" si="284"/>
        <v>9.9927237448459891</v>
      </c>
      <c r="BE457" s="224">
        <f t="shared" si="285"/>
        <v>0</v>
      </c>
      <c r="BF457" s="224">
        <f t="shared" si="275"/>
        <v>4.991087344028533</v>
      </c>
      <c r="BG457" s="224">
        <f t="shared" si="300"/>
        <v>12.98798395056331</v>
      </c>
      <c r="BH457" s="182">
        <f t="shared" si="298"/>
        <v>20.292651375717838</v>
      </c>
    </row>
    <row r="458" spans="1:60" x14ac:dyDescent="0.2">
      <c r="A458" s="116" t="s">
        <v>1101</v>
      </c>
      <c r="B458" s="55" t="s">
        <v>1102</v>
      </c>
      <c r="C458" s="36">
        <v>2.2799999999999998</v>
      </c>
      <c r="D458" s="181">
        <v>2.25</v>
      </c>
      <c r="E458" s="181">
        <v>2.23</v>
      </c>
      <c r="F458" s="181">
        <v>2.15</v>
      </c>
      <c r="G458" s="181">
        <v>1.59</v>
      </c>
      <c r="H458" s="181">
        <v>1.35</v>
      </c>
      <c r="I458" s="181">
        <v>1.27</v>
      </c>
      <c r="J458" s="202">
        <v>1.1599999999999999</v>
      </c>
      <c r="K458" s="202">
        <v>1.04</v>
      </c>
      <c r="L458" s="181">
        <v>0.88</v>
      </c>
      <c r="M458" s="181">
        <v>0.54</v>
      </c>
      <c r="N458" s="238">
        <v>0</v>
      </c>
      <c r="O458" s="238">
        <v>0</v>
      </c>
      <c r="P458" s="273"/>
      <c r="Q458" s="238">
        <v>0</v>
      </c>
      <c r="R458" s="238">
        <v>0</v>
      </c>
      <c r="S458" s="273"/>
      <c r="T458" s="238">
        <v>0</v>
      </c>
      <c r="U458" s="238">
        <v>0</v>
      </c>
      <c r="V458" s="238">
        <v>0</v>
      </c>
      <c r="W458" s="238">
        <v>0</v>
      </c>
      <c r="X458" s="238">
        <v>0</v>
      </c>
      <c r="Y458" s="238">
        <v>0</v>
      </c>
      <c r="Z458" s="238">
        <v>0</v>
      </c>
      <c r="AA458" s="238">
        <v>0</v>
      </c>
      <c r="AB458" s="238">
        <v>0</v>
      </c>
      <c r="AC458" s="238">
        <v>0</v>
      </c>
      <c r="AD458" s="238">
        <v>0</v>
      </c>
      <c r="AE458" s="238">
        <v>0</v>
      </c>
      <c r="AF458" s="223">
        <f t="shared" si="299"/>
        <v>16.739999999999998</v>
      </c>
      <c r="AG458" s="224">
        <f t="shared" si="286"/>
        <v>1.3333333333333197</v>
      </c>
      <c r="AH458" s="224">
        <f t="shared" si="287"/>
        <v>0.89686098654708779</v>
      </c>
      <c r="AI458" s="224">
        <f t="shared" si="288"/>
        <v>3.7209302325581506</v>
      </c>
      <c r="AJ458" s="224">
        <f t="shared" si="289"/>
        <v>35.220125786163514</v>
      </c>
      <c r="AK458" s="224">
        <f t="shared" si="290"/>
        <v>17.777777777777782</v>
      </c>
      <c r="AL458" s="224">
        <f t="shared" si="291"/>
        <v>6.2992125984252079</v>
      </c>
      <c r="AM458" s="224">
        <f t="shared" si="292"/>
        <v>9.4827586206896584</v>
      </c>
      <c r="AN458" s="224">
        <f t="shared" si="293"/>
        <v>11.538461538461519</v>
      </c>
      <c r="AO458" s="224">
        <f t="shared" si="294"/>
        <v>18.181818181818187</v>
      </c>
      <c r="AP458" s="224">
        <f t="shared" si="295"/>
        <v>62.962962962962955</v>
      </c>
      <c r="AQ458" s="224" t="str">
        <f t="shared" si="297"/>
        <v>n/a</v>
      </c>
      <c r="AR458" s="224" t="str">
        <f t="shared" si="296"/>
        <v>n/a</v>
      </c>
      <c r="AS458" s="224" t="str">
        <f t="shared" si="301"/>
        <v>n/a</v>
      </c>
      <c r="AT458" s="224" t="str">
        <f t="shared" si="302"/>
        <v>n/a</v>
      </c>
      <c r="AU458" s="224" t="str">
        <f t="shared" si="303"/>
        <v>n/a</v>
      </c>
      <c r="AV458" s="224" t="str">
        <f t="shared" si="276"/>
        <v>n/a</v>
      </c>
      <c r="AW458" s="224" t="str">
        <f t="shared" si="277"/>
        <v>n/a</v>
      </c>
      <c r="AX458" s="224" t="str">
        <f t="shared" si="278"/>
        <v>n/a</v>
      </c>
      <c r="AY458" s="224" t="str">
        <f t="shared" si="279"/>
        <v>n/a</v>
      </c>
      <c r="AZ458" s="224" t="str">
        <f t="shared" si="280"/>
        <v>n/a</v>
      </c>
      <c r="BA458" s="224" t="str">
        <f t="shared" si="281"/>
        <v>n/a</v>
      </c>
      <c r="BB458" s="224" t="str">
        <f t="shared" si="282"/>
        <v>n/a</v>
      </c>
      <c r="BC458" s="224" t="str">
        <f t="shared" si="283"/>
        <v>n/a</v>
      </c>
      <c r="BD458" s="224" t="str">
        <f t="shared" si="284"/>
        <v>n/a</v>
      </c>
      <c r="BE458" s="224" t="str">
        <f t="shared" si="285"/>
        <v>n/a</v>
      </c>
      <c r="BF458" s="224" t="str">
        <f t="shared" si="275"/>
        <v>n/a</v>
      </c>
      <c r="BG458" s="224">
        <f t="shared" si="300"/>
        <v>16.741424201873738</v>
      </c>
      <c r="BH458" s="182">
        <f t="shared" si="298"/>
        <v>19.229125368120457</v>
      </c>
    </row>
    <row r="459" spans="1:60" x14ac:dyDescent="0.2">
      <c r="A459" s="55" t="s">
        <v>1995</v>
      </c>
      <c r="B459" s="55" t="s">
        <v>1104</v>
      </c>
      <c r="C459" s="36">
        <v>2.4</v>
      </c>
      <c r="D459" s="181">
        <v>2.37</v>
      </c>
      <c r="E459" s="181">
        <v>2.23</v>
      </c>
      <c r="F459" s="181">
        <v>2.0099999999999998</v>
      </c>
      <c r="G459" s="181">
        <v>1.75</v>
      </c>
      <c r="H459" s="181">
        <v>1.6</v>
      </c>
      <c r="I459" s="181">
        <v>1.2</v>
      </c>
      <c r="J459" s="202">
        <v>0.8</v>
      </c>
      <c r="K459" s="202">
        <v>0.57499999999999996</v>
      </c>
      <c r="L459" s="181">
        <v>0.48499999999999999</v>
      </c>
      <c r="M459" s="181">
        <v>0.42499999999999999</v>
      </c>
      <c r="N459" s="181">
        <v>0.37</v>
      </c>
      <c r="O459" s="238">
        <v>0.34</v>
      </c>
      <c r="P459" s="273"/>
      <c r="Q459" s="181">
        <v>0.33</v>
      </c>
      <c r="R459" s="181">
        <v>0.3</v>
      </c>
      <c r="S459" s="273"/>
      <c r="T459" s="229">
        <v>0.26</v>
      </c>
      <c r="U459" s="202">
        <v>0.26</v>
      </c>
      <c r="V459" s="202">
        <v>0.24</v>
      </c>
      <c r="W459" s="202">
        <v>0.22</v>
      </c>
      <c r="X459" s="202">
        <v>0.18</v>
      </c>
      <c r="Y459" s="202">
        <v>0.14000000000000001</v>
      </c>
      <c r="Z459" s="229">
        <v>0</v>
      </c>
      <c r="AA459" s="229">
        <v>0</v>
      </c>
      <c r="AB459" s="229">
        <v>0</v>
      </c>
      <c r="AC459" s="229">
        <v>0</v>
      </c>
      <c r="AD459" s="229">
        <v>0</v>
      </c>
      <c r="AE459" s="229">
        <v>0</v>
      </c>
      <c r="AF459" s="223">
        <f t="shared" si="299"/>
        <v>18.484999999999999</v>
      </c>
      <c r="AG459" s="224">
        <f t="shared" si="286"/>
        <v>1.2658227848101111</v>
      </c>
      <c r="AH459" s="224">
        <f t="shared" si="287"/>
        <v>6.2780269058295923</v>
      </c>
      <c r="AI459" s="224">
        <f t="shared" si="288"/>
        <v>10.945273631840813</v>
      </c>
      <c r="AJ459" s="224">
        <f t="shared" si="289"/>
        <v>14.857142857142836</v>
      </c>
      <c r="AK459" s="224">
        <f t="shared" si="290"/>
        <v>9.375</v>
      </c>
      <c r="AL459" s="224">
        <f t="shared" si="291"/>
        <v>33.33333333333335</v>
      </c>
      <c r="AM459" s="224">
        <f t="shared" si="292"/>
        <v>49.999999999999979</v>
      </c>
      <c r="AN459" s="224">
        <f t="shared" si="293"/>
        <v>39.130434782608717</v>
      </c>
      <c r="AO459" s="224">
        <f t="shared" si="294"/>
        <v>18.556701030927837</v>
      </c>
      <c r="AP459" s="224">
        <f t="shared" si="295"/>
        <v>14.117647058823524</v>
      </c>
      <c r="AQ459" s="224">
        <f t="shared" si="297"/>
        <v>14.864864864864868</v>
      </c>
      <c r="AR459" s="224">
        <f t="shared" si="296"/>
        <v>8.8235294117646959</v>
      </c>
      <c r="AS459" s="224">
        <f t="shared" si="301"/>
        <v>3.0303030303030276</v>
      </c>
      <c r="AT459" s="224">
        <f t="shared" si="302"/>
        <v>10.000000000000009</v>
      </c>
      <c r="AU459" s="224">
        <f t="shared" si="303"/>
        <v>15.384615384615374</v>
      </c>
      <c r="AV459" s="224">
        <f t="shared" si="276"/>
        <v>0</v>
      </c>
      <c r="AW459" s="224">
        <f t="shared" si="277"/>
        <v>8.3333333333333481</v>
      </c>
      <c r="AX459" s="224">
        <f t="shared" si="278"/>
        <v>9.0909090909090828</v>
      </c>
      <c r="AY459" s="224">
        <f t="shared" si="279"/>
        <v>22.222222222222232</v>
      </c>
      <c r="AZ459" s="224">
        <f t="shared" si="280"/>
        <v>28.571428571428559</v>
      </c>
      <c r="BA459" s="224" t="str">
        <f t="shared" si="281"/>
        <v>n/a</v>
      </c>
      <c r="BB459" s="224" t="str">
        <f t="shared" si="282"/>
        <v>n/a</v>
      </c>
      <c r="BC459" s="224" t="str">
        <f t="shared" si="283"/>
        <v>n/a</v>
      </c>
      <c r="BD459" s="224" t="str">
        <f t="shared" si="284"/>
        <v>n/a</v>
      </c>
      <c r="BE459" s="224" t="str">
        <f t="shared" si="285"/>
        <v>n/a</v>
      </c>
      <c r="BF459" s="224" t="str">
        <f t="shared" si="275"/>
        <v>n/a</v>
      </c>
      <c r="BG459" s="224">
        <f t="shared" si="300"/>
        <v>15.909029414737898</v>
      </c>
      <c r="BH459" s="182">
        <f t="shared" si="298"/>
        <v>12.978500121984922</v>
      </c>
    </row>
    <row r="460" spans="1:60" x14ac:dyDescent="0.2">
      <c r="A460" s="116" t="s">
        <v>1570</v>
      </c>
      <c r="B460" s="55" t="s">
        <v>1571</v>
      </c>
      <c r="C460" s="36">
        <v>2.1749999999999998</v>
      </c>
      <c r="D460" s="181">
        <v>2.15</v>
      </c>
      <c r="E460" s="181">
        <v>2.0699999999999998</v>
      </c>
      <c r="F460" s="181">
        <v>1.9</v>
      </c>
      <c r="G460" s="181">
        <v>1.83</v>
      </c>
      <c r="H460" s="181">
        <v>1.8</v>
      </c>
      <c r="I460" s="181">
        <v>1.74</v>
      </c>
      <c r="J460" s="202">
        <v>1.2</v>
      </c>
      <c r="K460" s="229">
        <v>0</v>
      </c>
      <c r="L460" s="238">
        <v>0</v>
      </c>
      <c r="M460" s="238">
        <v>0</v>
      </c>
      <c r="N460" s="238">
        <v>0</v>
      </c>
      <c r="O460" s="238">
        <v>0</v>
      </c>
      <c r="P460" s="162"/>
      <c r="Q460" s="238">
        <v>0</v>
      </c>
      <c r="R460" s="238">
        <v>0</v>
      </c>
      <c r="S460" s="162"/>
      <c r="T460" s="238">
        <v>0</v>
      </c>
      <c r="U460" s="238">
        <v>0</v>
      </c>
      <c r="V460" s="229">
        <v>0</v>
      </c>
      <c r="W460" s="229">
        <v>0</v>
      </c>
      <c r="X460" s="229">
        <v>0</v>
      </c>
      <c r="Y460" s="229">
        <v>0</v>
      </c>
      <c r="Z460" s="229">
        <v>0</v>
      </c>
      <c r="AA460" s="229">
        <v>0</v>
      </c>
      <c r="AB460" s="229">
        <v>0</v>
      </c>
      <c r="AC460" s="229">
        <v>0</v>
      </c>
      <c r="AD460" s="229">
        <v>0</v>
      </c>
      <c r="AE460" s="229">
        <v>0</v>
      </c>
      <c r="AF460" s="223">
        <f t="shared" si="299"/>
        <v>14.865</v>
      </c>
      <c r="AG460" s="224">
        <f t="shared" si="286"/>
        <v>1.1627906976744207</v>
      </c>
      <c r="AH460" s="224">
        <f t="shared" si="287"/>
        <v>3.8647342995169032</v>
      </c>
      <c r="AI460" s="224">
        <f t="shared" si="288"/>
        <v>8.9473684210526372</v>
      </c>
      <c r="AJ460" s="224">
        <f t="shared" si="289"/>
        <v>3.82513661202184</v>
      </c>
      <c r="AK460" s="224">
        <f t="shared" si="290"/>
        <v>1.6666666666666607</v>
      </c>
      <c r="AL460" s="224">
        <f t="shared" si="291"/>
        <v>3.4482758620689724</v>
      </c>
      <c r="AM460" s="224">
        <f t="shared" si="292"/>
        <v>44.999999999999993</v>
      </c>
      <c r="AN460" s="224" t="str">
        <f t="shared" si="293"/>
        <v>n/a</v>
      </c>
      <c r="AO460" s="224" t="str">
        <f t="shared" si="294"/>
        <v>n/a</v>
      </c>
      <c r="AP460" s="224" t="str">
        <f t="shared" si="295"/>
        <v>n/a</v>
      </c>
      <c r="AQ460" s="224" t="str">
        <f t="shared" si="297"/>
        <v>n/a</v>
      </c>
      <c r="AR460" s="224" t="str">
        <f t="shared" si="296"/>
        <v>n/a</v>
      </c>
      <c r="AS460" s="224" t="str">
        <f t="shared" si="301"/>
        <v>n/a</v>
      </c>
      <c r="AT460" s="224" t="str">
        <f t="shared" si="302"/>
        <v>n/a</v>
      </c>
      <c r="AU460" s="224" t="str">
        <f t="shared" si="303"/>
        <v>n/a</v>
      </c>
      <c r="AV460" s="224" t="str">
        <f t="shared" si="276"/>
        <v>n/a</v>
      </c>
      <c r="AW460" s="224" t="str">
        <f t="shared" si="277"/>
        <v>n/a</v>
      </c>
      <c r="AX460" s="224" t="str">
        <f t="shared" si="278"/>
        <v>n/a</v>
      </c>
      <c r="AY460" s="224" t="str">
        <f t="shared" si="279"/>
        <v>n/a</v>
      </c>
      <c r="AZ460" s="224" t="str">
        <f t="shared" si="280"/>
        <v>n/a</v>
      </c>
      <c r="BA460" s="224" t="str">
        <f t="shared" si="281"/>
        <v>n/a</v>
      </c>
      <c r="BB460" s="224" t="str">
        <f t="shared" si="282"/>
        <v>n/a</v>
      </c>
      <c r="BC460" s="224" t="str">
        <f t="shared" si="283"/>
        <v>n/a</v>
      </c>
      <c r="BD460" s="224" t="str">
        <f t="shared" si="284"/>
        <v>n/a</v>
      </c>
      <c r="BE460" s="224" t="str">
        <f t="shared" si="285"/>
        <v>n/a</v>
      </c>
      <c r="BF460" s="224" t="str">
        <f t="shared" si="275"/>
        <v>n/a</v>
      </c>
      <c r="BG460" s="224">
        <f t="shared" si="300"/>
        <v>9.7021389370002034</v>
      </c>
      <c r="BH460" s="182">
        <f t="shared" si="298"/>
        <v>15.767705443425902</v>
      </c>
    </row>
    <row r="461" spans="1:60" x14ac:dyDescent="0.2">
      <c r="A461" s="55" t="s">
        <v>1996</v>
      </c>
      <c r="B461" s="55" t="s">
        <v>419</v>
      </c>
      <c r="C461" s="36">
        <v>2.2000000000000002</v>
      </c>
      <c r="D461" s="181">
        <v>2.16</v>
      </c>
      <c r="E461" s="181">
        <v>2.04</v>
      </c>
      <c r="F461" s="181">
        <v>2</v>
      </c>
      <c r="G461" s="181">
        <v>1.62</v>
      </c>
      <c r="H461" s="181">
        <v>1.61</v>
      </c>
      <c r="I461" s="181">
        <v>1.6</v>
      </c>
      <c r="J461" s="202">
        <v>1.52</v>
      </c>
      <c r="K461" s="202">
        <v>1.51</v>
      </c>
      <c r="L461" s="181">
        <v>1.5</v>
      </c>
      <c r="M461" s="181">
        <v>1.49</v>
      </c>
      <c r="N461" s="181">
        <v>1.48</v>
      </c>
      <c r="O461" s="181">
        <v>1.47</v>
      </c>
      <c r="P461" s="273"/>
      <c r="Q461" s="181">
        <v>1.46</v>
      </c>
      <c r="R461" s="181">
        <v>1.45</v>
      </c>
      <c r="S461" s="273"/>
      <c r="T461" s="202">
        <v>1.44</v>
      </c>
      <c r="U461" s="202">
        <v>1.41</v>
      </c>
      <c r="V461" s="202">
        <v>1.31</v>
      </c>
      <c r="W461" s="202">
        <v>0.63</v>
      </c>
      <c r="X461" s="202">
        <v>0.4</v>
      </c>
      <c r="Y461" s="202">
        <v>0.3</v>
      </c>
      <c r="Z461" s="202">
        <v>0.23499999999999999</v>
      </c>
      <c r="AA461" s="202">
        <v>0.2</v>
      </c>
      <c r="AB461" s="202">
        <v>0.19</v>
      </c>
      <c r="AC461" s="202">
        <v>0.17</v>
      </c>
      <c r="AD461" s="202">
        <v>0.15</v>
      </c>
      <c r="AE461" s="202">
        <v>0.13</v>
      </c>
      <c r="AF461" s="223">
        <f t="shared" si="299"/>
        <v>31.674999999999994</v>
      </c>
      <c r="AG461" s="224">
        <f t="shared" si="286"/>
        <v>1.8518518518518601</v>
      </c>
      <c r="AH461" s="224">
        <f t="shared" si="287"/>
        <v>5.8823529411764719</v>
      </c>
      <c r="AI461" s="224">
        <f t="shared" si="288"/>
        <v>2.0000000000000018</v>
      </c>
      <c r="AJ461" s="224">
        <f t="shared" si="289"/>
        <v>23.456790123456784</v>
      </c>
      <c r="AK461" s="224">
        <f t="shared" si="290"/>
        <v>0.62111801242235032</v>
      </c>
      <c r="AL461" s="224">
        <f t="shared" si="291"/>
        <v>0.62500000000000888</v>
      </c>
      <c r="AM461" s="224">
        <f t="shared" si="292"/>
        <v>5.2631578947368363</v>
      </c>
      <c r="AN461" s="224">
        <f t="shared" si="293"/>
        <v>0.66225165562914245</v>
      </c>
      <c r="AO461" s="224">
        <f t="shared" si="294"/>
        <v>0.66666666666665986</v>
      </c>
      <c r="AP461" s="224">
        <f t="shared" si="295"/>
        <v>0.67114093959732557</v>
      </c>
      <c r="AQ461" s="224">
        <f t="shared" si="297"/>
        <v>0.67567567567567988</v>
      </c>
      <c r="AR461" s="224">
        <f t="shared" si="296"/>
        <v>0.68027210884353817</v>
      </c>
      <c r="AS461" s="224">
        <f t="shared" si="301"/>
        <v>0.68493150684931781</v>
      </c>
      <c r="AT461" s="224">
        <f t="shared" si="302"/>
        <v>0.68965517241379448</v>
      </c>
      <c r="AU461" s="224">
        <f t="shared" si="303"/>
        <v>0.69444444444444198</v>
      </c>
      <c r="AV461" s="224">
        <f t="shared" si="276"/>
        <v>2.1276595744680771</v>
      </c>
      <c r="AW461" s="224">
        <f t="shared" si="277"/>
        <v>7.6335877862595325</v>
      </c>
      <c r="AX461" s="224">
        <f t="shared" si="278"/>
        <v>107.93650793650795</v>
      </c>
      <c r="AY461" s="224">
        <f t="shared" si="279"/>
        <v>57.499999999999993</v>
      </c>
      <c r="AZ461" s="224">
        <f t="shared" si="280"/>
        <v>33.33333333333335</v>
      </c>
      <c r="BA461" s="224">
        <f t="shared" si="281"/>
        <v>27.659574468085111</v>
      </c>
      <c r="BB461" s="224">
        <f t="shared" si="282"/>
        <v>17.499999999999982</v>
      </c>
      <c r="BC461" s="224">
        <f t="shared" si="283"/>
        <v>5.2631578947368363</v>
      </c>
      <c r="BD461" s="224">
        <f t="shared" si="284"/>
        <v>11.764705882352944</v>
      </c>
      <c r="BE461" s="224">
        <f t="shared" si="285"/>
        <v>13.333333333333353</v>
      </c>
      <c r="BF461" s="224">
        <f t="shared" si="275"/>
        <v>15.384615384615374</v>
      </c>
      <c r="BG461" s="224">
        <f t="shared" si="300"/>
        <v>13.252376330286795</v>
      </c>
      <c r="BH461" s="182">
        <f t="shared" si="298"/>
        <v>23.529106932173079</v>
      </c>
    </row>
    <row r="462" spans="1:60" x14ac:dyDescent="0.2">
      <c r="A462" s="116" t="s">
        <v>1572</v>
      </c>
      <c r="B462" s="55" t="s">
        <v>1573</v>
      </c>
      <c r="C462" s="36">
        <v>3.9940000000000002</v>
      </c>
      <c r="D462" s="181">
        <v>3.7395445</v>
      </c>
      <c r="E462" s="181">
        <v>3.3121209051699698</v>
      </c>
      <c r="F462" s="181">
        <v>3.1479210134692499</v>
      </c>
      <c r="G462" s="181">
        <v>3.0284725824835399</v>
      </c>
      <c r="H462" s="181">
        <v>2.9227226856707902</v>
      </c>
      <c r="I462" s="238">
        <v>2.6829898175952298</v>
      </c>
      <c r="J462" s="202">
        <v>2.7798561437123901</v>
      </c>
      <c r="K462" s="229">
        <v>2.5728265355967599</v>
      </c>
      <c r="L462" s="181">
        <v>2.5730035632736699</v>
      </c>
      <c r="M462" s="238">
        <v>2.52377756235729</v>
      </c>
      <c r="N462" s="181">
        <v>2.6126151626572001</v>
      </c>
      <c r="O462" s="238">
        <v>2.2970713752873202</v>
      </c>
      <c r="P462" s="162"/>
      <c r="Q462" s="181">
        <v>2.3497773427293702</v>
      </c>
      <c r="R462" s="181">
        <v>2.2373269010121799</v>
      </c>
      <c r="T462" s="181">
        <v>1.8444570457015399</v>
      </c>
      <c r="U462" s="181">
        <v>1.62295850168318</v>
      </c>
      <c r="V462" s="202">
        <v>1.4554808526107299</v>
      </c>
      <c r="W462" s="202">
        <v>1.0380420170931099</v>
      </c>
      <c r="X462" s="202">
        <v>0.83312064767516303</v>
      </c>
      <c r="Y462" s="202">
        <v>0.83611970478978204</v>
      </c>
      <c r="Z462" s="202">
        <v>0.73951182014745398</v>
      </c>
      <c r="AA462" s="202">
        <v>0.66790554484764297</v>
      </c>
      <c r="AB462" s="202">
        <v>0.50760556340241503</v>
      </c>
      <c r="AC462" s="202">
        <v>0.46926534460756703</v>
      </c>
      <c r="AD462" s="202">
        <v>0.456343270865599</v>
      </c>
      <c r="AE462" s="202">
        <v>0.45089990646880002</v>
      </c>
      <c r="AF462" s="223">
        <f t="shared" si="299"/>
        <v>53.69573631090794</v>
      </c>
      <c r="AG462" s="224">
        <f t="shared" si="286"/>
        <v>6.8044517186518272</v>
      </c>
      <c r="AH462" s="224">
        <f t="shared" si="287"/>
        <v>12.904830683048264</v>
      </c>
      <c r="AI462" s="224">
        <f t="shared" si="288"/>
        <v>5.2161376031401474</v>
      </c>
      <c r="AJ462" s="224">
        <f t="shared" si="289"/>
        <v>3.9441806961235448</v>
      </c>
      <c r="AK462" s="224">
        <f t="shared" si="290"/>
        <v>3.618198104500614</v>
      </c>
      <c r="AL462" s="224">
        <f t="shared" si="291"/>
        <v>8.9352880321563521</v>
      </c>
      <c r="AM462" s="224">
        <f t="shared" si="292"/>
        <v>-3.4845805361639726</v>
      </c>
      <c r="AN462" s="224">
        <f t="shared" si="293"/>
        <v>8.0467767745410868</v>
      </c>
      <c r="AO462" s="224">
        <f t="shared" si="294"/>
        <v>-6.8801955596442532E-3</v>
      </c>
      <c r="AP462" s="224">
        <f t="shared" si="295"/>
        <v>1.9504888881887394</v>
      </c>
      <c r="AQ462" s="224">
        <f t="shared" si="297"/>
        <v>-3.400332416717522</v>
      </c>
      <c r="AR462" s="224">
        <f t="shared" si="296"/>
        <v>13.73678636043303</v>
      </c>
      <c r="AS462" s="224">
        <f t="shared" si="301"/>
        <v>-2.243019646313793</v>
      </c>
      <c r="AT462" s="224">
        <f t="shared" si="302"/>
        <v>5.0261068986529045</v>
      </c>
      <c r="AU462" s="224">
        <f t="shared" si="303"/>
        <v>21.300027356354722</v>
      </c>
      <c r="AV462" s="224">
        <f t="shared" si="276"/>
        <v>13.647825485903819</v>
      </c>
      <c r="AW462" s="224">
        <f t="shared" si="277"/>
        <v>11.506688581443147</v>
      </c>
      <c r="AX462" s="224">
        <f t="shared" si="278"/>
        <v>40.214059608742843</v>
      </c>
      <c r="AY462" s="224">
        <f t="shared" si="279"/>
        <v>24.596842004790464</v>
      </c>
      <c r="AZ462" s="224">
        <f t="shared" si="280"/>
        <v>-0.35868752972075812</v>
      </c>
      <c r="BA462" s="224">
        <f t="shared" si="281"/>
        <v>13.063737726743163</v>
      </c>
      <c r="BB462" s="224">
        <f t="shared" si="282"/>
        <v>10.721018241605584</v>
      </c>
      <c r="BC462" s="224">
        <f t="shared" si="283"/>
        <v>31.579634464752072</v>
      </c>
      <c r="BD462" s="224">
        <f t="shared" si="284"/>
        <v>8.1702642727454755</v>
      </c>
      <c r="BE462" s="224">
        <f t="shared" si="285"/>
        <v>2.8316564671715616</v>
      </c>
      <c r="BF462" s="224">
        <f t="shared" si="275"/>
        <v>1.2072223388619463</v>
      </c>
      <c r="BG462" s="224">
        <f t="shared" si="300"/>
        <v>9.2126431532336781</v>
      </c>
      <c r="BH462" s="182">
        <f t="shared" si="298"/>
        <v>10.595953043572534</v>
      </c>
    </row>
    <row r="463" spans="1:60" x14ac:dyDescent="0.2">
      <c r="A463" s="123" t="s">
        <v>1997</v>
      </c>
      <c r="B463" s="55" t="s">
        <v>1106</v>
      </c>
      <c r="C463" s="36">
        <v>2.64</v>
      </c>
      <c r="D463" s="181">
        <v>2.6</v>
      </c>
      <c r="E463" s="181">
        <v>2.56</v>
      </c>
      <c r="F463" s="181">
        <v>2.52</v>
      </c>
      <c r="G463" s="181">
        <v>2.48</v>
      </c>
      <c r="H463" s="181">
        <v>2.4</v>
      </c>
      <c r="I463" s="181">
        <v>2.2999999999999998</v>
      </c>
      <c r="J463" s="202">
        <v>2.2000000000000002</v>
      </c>
      <c r="K463" s="202">
        <v>2.1</v>
      </c>
      <c r="L463" s="181">
        <v>2</v>
      </c>
      <c r="M463" s="181">
        <v>1.92</v>
      </c>
      <c r="N463" s="181">
        <v>1.6</v>
      </c>
      <c r="O463" s="181">
        <v>1.52</v>
      </c>
      <c r="P463" s="273"/>
      <c r="Q463" s="181">
        <v>1.48</v>
      </c>
      <c r="R463" s="181">
        <v>1.44</v>
      </c>
      <c r="S463" s="273"/>
      <c r="T463" s="202">
        <v>1.36</v>
      </c>
      <c r="U463" s="202">
        <v>1.34</v>
      </c>
      <c r="V463" s="202">
        <v>1.32</v>
      </c>
      <c r="W463" s="202">
        <v>1.28</v>
      </c>
      <c r="X463" s="202">
        <v>1.24</v>
      </c>
      <c r="Y463" s="202">
        <v>1</v>
      </c>
      <c r="Z463" s="229">
        <v>0</v>
      </c>
      <c r="AA463" s="229">
        <v>0</v>
      </c>
      <c r="AB463" s="229">
        <v>0</v>
      </c>
      <c r="AC463" s="229">
        <v>0</v>
      </c>
      <c r="AD463" s="229">
        <v>0</v>
      </c>
      <c r="AE463" s="229">
        <v>0</v>
      </c>
      <c r="AF463" s="223">
        <f t="shared" si="299"/>
        <v>39.300000000000011</v>
      </c>
      <c r="AG463" s="224">
        <f t="shared" si="286"/>
        <v>1.538461538461533</v>
      </c>
      <c r="AH463" s="224">
        <f t="shared" si="287"/>
        <v>1.5625</v>
      </c>
      <c r="AI463" s="224">
        <f t="shared" si="288"/>
        <v>1.5873015873015817</v>
      </c>
      <c r="AJ463" s="224">
        <f t="shared" si="289"/>
        <v>1.6129032258064502</v>
      </c>
      <c r="AK463" s="224">
        <f t="shared" si="290"/>
        <v>3.3333333333333437</v>
      </c>
      <c r="AL463" s="224">
        <f t="shared" si="291"/>
        <v>4.3478260869565188</v>
      </c>
      <c r="AM463" s="224">
        <f t="shared" si="292"/>
        <v>4.5454545454545192</v>
      </c>
      <c r="AN463" s="224">
        <f t="shared" si="293"/>
        <v>4.7619047619047672</v>
      </c>
      <c r="AO463" s="224">
        <f t="shared" si="294"/>
        <v>5.0000000000000044</v>
      </c>
      <c r="AP463" s="224">
        <f t="shared" si="295"/>
        <v>4.1666666666666741</v>
      </c>
      <c r="AQ463" s="224">
        <f t="shared" si="297"/>
        <v>19.999999999999996</v>
      </c>
      <c r="AR463" s="224">
        <f t="shared" si="296"/>
        <v>5.2631578947368363</v>
      </c>
      <c r="AS463" s="224">
        <f t="shared" si="301"/>
        <v>2.7027027027026973</v>
      </c>
      <c r="AT463" s="224">
        <f t="shared" si="302"/>
        <v>2.7777777777777901</v>
      </c>
      <c r="AU463" s="224">
        <f t="shared" si="303"/>
        <v>5.8823529411764497</v>
      </c>
      <c r="AV463" s="224">
        <f t="shared" si="276"/>
        <v>1.4925373134328401</v>
      </c>
      <c r="AW463" s="224">
        <f t="shared" si="277"/>
        <v>1.5151515151515138</v>
      </c>
      <c r="AX463" s="224">
        <f t="shared" si="278"/>
        <v>3.125</v>
      </c>
      <c r="AY463" s="224">
        <f t="shared" si="279"/>
        <v>3.2258064516129004</v>
      </c>
      <c r="AZ463" s="224">
        <f t="shared" si="280"/>
        <v>24</v>
      </c>
      <c r="BA463" s="224" t="str">
        <f t="shared" si="281"/>
        <v>n/a</v>
      </c>
      <c r="BB463" s="224" t="str">
        <f t="shared" si="282"/>
        <v>n/a</v>
      </c>
      <c r="BC463" s="224" t="str">
        <f t="shared" si="283"/>
        <v>n/a</v>
      </c>
      <c r="BD463" s="224" t="str">
        <f t="shared" si="284"/>
        <v>n/a</v>
      </c>
      <c r="BE463" s="224" t="str">
        <f t="shared" si="285"/>
        <v>n/a</v>
      </c>
      <c r="BF463" s="224" t="str">
        <f t="shared" si="275"/>
        <v>n/a</v>
      </c>
      <c r="BG463" s="224">
        <f t="shared" si="300"/>
        <v>5.1220419171238207</v>
      </c>
      <c r="BH463" s="182">
        <f t="shared" si="298"/>
        <v>5.9778276973995315</v>
      </c>
    </row>
    <row r="464" spans="1:60" x14ac:dyDescent="0.2">
      <c r="A464" s="55" t="s">
        <v>1998</v>
      </c>
      <c r="B464" s="55" t="s">
        <v>422</v>
      </c>
      <c r="C464" s="36">
        <v>1.24</v>
      </c>
      <c r="D464" s="181">
        <v>1.2</v>
      </c>
      <c r="E464" s="181">
        <v>1.1599999999999999</v>
      </c>
      <c r="F464" s="181">
        <v>1.1200000000000001</v>
      </c>
      <c r="G464" s="181">
        <v>1.04</v>
      </c>
      <c r="H464" s="181">
        <v>1</v>
      </c>
      <c r="I464" s="181">
        <v>0.96</v>
      </c>
      <c r="J464" s="229">
        <v>0.88</v>
      </c>
      <c r="K464" s="202">
        <v>0.86666600000000005</v>
      </c>
      <c r="L464" s="181">
        <v>0.82666666666666699</v>
      </c>
      <c r="M464" s="181">
        <v>0.82</v>
      </c>
      <c r="N464" s="181">
        <v>0.8</v>
      </c>
      <c r="O464" s="181">
        <v>0.76242666666666703</v>
      </c>
      <c r="P464" s="273"/>
      <c r="Q464" s="181">
        <v>0.72727272727272696</v>
      </c>
      <c r="R464" s="181">
        <v>0.70303030303030301</v>
      </c>
      <c r="S464" s="273"/>
      <c r="T464" s="202">
        <v>0.67878787878787905</v>
      </c>
      <c r="U464" s="202">
        <v>0.65454545454545499</v>
      </c>
      <c r="V464" s="202">
        <v>0.60606060606060597</v>
      </c>
      <c r="W464" s="202">
        <v>0.55757575757575795</v>
      </c>
      <c r="X464" s="202">
        <v>0.49696969696969701</v>
      </c>
      <c r="Y464" s="202">
        <v>0.41557575757575799</v>
      </c>
      <c r="Z464" s="202">
        <v>0.39242424242424201</v>
      </c>
      <c r="AA464" s="202">
        <v>0.369393939393939</v>
      </c>
      <c r="AB464" s="202">
        <v>0.33863636363636401</v>
      </c>
      <c r="AC464" s="202">
        <v>0.30781818181818199</v>
      </c>
      <c r="AD464" s="202">
        <v>0.261636363636364</v>
      </c>
      <c r="AE464" s="202">
        <v>0.21549090909090901</v>
      </c>
      <c r="AF464" s="223">
        <f t="shared" si="299"/>
        <v>19.400977515151514</v>
      </c>
      <c r="AG464" s="224">
        <f t="shared" si="286"/>
        <v>3.3333333333333437</v>
      </c>
      <c r="AH464" s="224">
        <f t="shared" si="287"/>
        <v>3.4482758620689724</v>
      </c>
      <c r="AI464" s="224">
        <f t="shared" si="288"/>
        <v>3.5714285714285587</v>
      </c>
      <c r="AJ464" s="224">
        <f t="shared" si="289"/>
        <v>7.6923076923077094</v>
      </c>
      <c r="AK464" s="224">
        <f t="shared" si="290"/>
        <v>4.0000000000000036</v>
      </c>
      <c r="AL464" s="224">
        <f t="shared" si="291"/>
        <v>4.1666666666666741</v>
      </c>
      <c r="AM464" s="224">
        <f t="shared" si="292"/>
        <v>9.0909090909090828</v>
      </c>
      <c r="AN464" s="224">
        <f t="shared" si="293"/>
        <v>1.5385396450305011</v>
      </c>
      <c r="AO464" s="224">
        <f t="shared" si="294"/>
        <v>4.8386290322580239</v>
      </c>
      <c r="AP464" s="224">
        <f t="shared" si="295"/>
        <v>0.81300813008133854</v>
      </c>
      <c r="AQ464" s="224">
        <f t="shared" si="297"/>
        <v>2.4999999999999911</v>
      </c>
      <c r="AR464" s="224">
        <f t="shared" si="296"/>
        <v>4.9281242348990562</v>
      </c>
      <c r="AS464" s="224">
        <f t="shared" si="301"/>
        <v>4.8336666666667583</v>
      </c>
      <c r="AT464" s="224">
        <f t="shared" si="302"/>
        <v>3.448275862068928</v>
      </c>
      <c r="AU464" s="224">
        <f t="shared" si="303"/>
        <v>3.5714285714285365</v>
      </c>
      <c r="AV464" s="224">
        <f t="shared" si="276"/>
        <v>3.7037037037036757</v>
      </c>
      <c r="AW464" s="224">
        <f t="shared" si="277"/>
        <v>8.0000000000000959</v>
      </c>
      <c r="AX464" s="224">
        <f t="shared" si="278"/>
        <v>8.6956521739129489</v>
      </c>
      <c r="AY464" s="224">
        <f t="shared" si="279"/>
        <v>12.195121951219591</v>
      </c>
      <c r="AZ464" s="224">
        <f t="shared" si="280"/>
        <v>19.585824704681244</v>
      </c>
      <c r="BA464" s="224">
        <f t="shared" si="281"/>
        <v>5.899613899614109</v>
      </c>
      <c r="BB464" s="224">
        <f t="shared" si="282"/>
        <v>6.2346185397867071</v>
      </c>
      <c r="BC464" s="224">
        <f t="shared" si="283"/>
        <v>9.0827740492167575</v>
      </c>
      <c r="BD464" s="224">
        <f t="shared" si="284"/>
        <v>10.01181334908452</v>
      </c>
      <c r="BE464" s="224">
        <f t="shared" si="285"/>
        <v>17.651146629603787</v>
      </c>
      <c r="BF464" s="224">
        <f t="shared" si="275"/>
        <v>21.414107323658669</v>
      </c>
      <c r="BG464" s="224">
        <f t="shared" si="300"/>
        <v>7.086498833985754</v>
      </c>
      <c r="BH464" s="182">
        <f t="shared" si="298"/>
        <v>5.3756276107630141</v>
      </c>
    </row>
    <row r="465" spans="1:60" x14ac:dyDescent="0.2">
      <c r="A465" s="55" t="s">
        <v>1999</v>
      </c>
      <c r="B465" s="55" t="s">
        <v>425</v>
      </c>
      <c r="C465" s="36">
        <v>1.9624999999999999</v>
      </c>
      <c r="D465" s="181">
        <v>1.9524999999999999</v>
      </c>
      <c r="E465" s="181">
        <v>1.9424999999999999</v>
      </c>
      <c r="F465" s="181">
        <v>1.9325000000000001</v>
      </c>
      <c r="G465" s="181">
        <v>1.9225000000000001</v>
      </c>
      <c r="H465" s="181">
        <v>1.9125000000000001</v>
      </c>
      <c r="I465" s="181">
        <v>1.9025000000000001</v>
      </c>
      <c r="J465" s="202">
        <v>1.8925000000000001</v>
      </c>
      <c r="K465" s="202">
        <v>1.8825000000000001</v>
      </c>
      <c r="L465" s="181">
        <v>1.8725000000000001</v>
      </c>
      <c r="M465" s="181">
        <v>1.855</v>
      </c>
      <c r="N465" s="181">
        <v>1.845</v>
      </c>
      <c r="O465" s="181">
        <v>1.825</v>
      </c>
      <c r="P465" s="273"/>
      <c r="Q465" s="181">
        <v>1.79</v>
      </c>
      <c r="R465" s="181">
        <v>1.75</v>
      </c>
      <c r="S465" s="273"/>
      <c r="T465" s="202">
        <v>1.68</v>
      </c>
      <c r="U465" s="202">
        <v>1.6</v>
      </c>
      <c r="V465" s="202">
        <v>1.52</v>
      </c>
      <c r="W465" s="202">
        <v>1.44</v>
      </c>
      <c r="X465" s="202">
        <v>1.39</v>
      </c>
      <c r="Y465" s="202">
        <v>1.32</v>
      </c>
      <c r="Z465" s="202">
        <v>1.3</v>
      </c>
      <c r="AA465" s="202">
        <v>1.27</v>
      </c>
      <c r="AB465" s="229">
        <v>1.26</v>
      </c>
      <c r="AC465" s="202">
        <v>1.2450000000000001</v>
      </c>
      <c r="AD465" s="202">
        <v>1.24</v>
      </c>
      <c r="AE465" s="202">
        <v>1.22</v>
      </c>
      <c r="AF465" s="223">
        <f t="shared" si="299"/>
        <v>44.724999999999994</v>
      </c>
      <c r="AG465" s="224">
        <f t="shared" si="286"/>
        <v>0.51216389244559402</v>
      </c>
      <c r="AH465" s="224">
        <f t="shared" si="287"/>
        <v>0.51480051480050637</v>
      </c>
      <c r="AI465" s="224">
        <f t="shared" si="288"/>
        <v>0.51746442432081263</v>
      </c>
      <c r="AJ465" s="224">
        <f t="shared" si="289"/>
        <v>0.52015604681403538</v>
      </c>
      <c r="AK465" s="224">
        <f t="shared" si="290"/>
        <v>0.52287581699346219</v>
      </c>
      <c r="AL465" s="224">
        <f t="shared" si="291"/>
        <v>0.52562417871222511</v>
      </c>
      <c r="AM465" s="224">
        <f t="shared" si="292"/>
        <v>0.52840158520475189</v>
      </c>
      <c r="AN465" s="224">
        <f t="shared" si="293"/>
        <v>0.5312084993359889</v>
      </c>
      <c r="AO465" s="224">
        <f t="shared" si="294"/>
        <v>0.53404539385848437</v>
      </c>
      <c r="AP465" s="224">
        <f t="shared" si="295"/>
        <v>0.94339622641510523</v>
      </c>
      <c r="AQ465" s="224">
        <f t="shared" si="297"/>
        <v>0.54200542005420349</v>
      </c>
      <c r="AR465" s="224">
        <f t="shared" si="296"/>
        <v>1.0958904109588996</v>
      </c>
      <c r="AS465" s="224">
        <f t="shared" si="301"/>
        <v>1.9553072625698276</v>
      </c>
      <c r="AT465" s="224">
        <f t="shared" si="302"/>
        <v>2.2857142857142909</v>
      </c>
      <c r="AU465" s="224">
        <f t="shared" si="303"/>
        <v>4.1666666666666741</v>
      </c>
      <c r="AV465" s="224">
        <f t="shared" si="276"/>
        <v>4.9999999999999822</v>
      </c>
      <c r="AW465" s="224">
        <f t="shared" si="277"/>
        <v>5.2631578947368363</v>
      </c>
      <c r="AX465" s="224">
        <f t="shared" si="278"/>
        <v>5.555555555555558</v>
      </c>
      <c r="AY465" s="224">
        <f t="shared" si="279"/>
        <v>3.5971223021582732</v>
      </c>
      <c r="AZ465" s="224">
        <f t="shared" si="280"/>
        <v>5.3030303030302983</v>
      </c>
      <c r="BA465" s="224">
        <f t="shared" si="281"/>
        <v>1.538461538461533</v>
      </c>
      <c r="BB465" s="224">
        <f t="shared" si="282"/>
        <v>2.3622047244094446</v>
      </c>
      <c r="BC465" s="224">
        <f t="shared" si="283"/>
        <v>0.79365079365079083</v>
      </c>
      <c r="BD465" s="224">
        <f t="shared" si="284"/>
        <v>1.2048192771084265</v>
      </c>
      <c r="BE465" s="224">
        <f t="shared" si="285"/>
        <v>0.40322580645162365</v>
      </c>
      <c r="BF465" s="224">
        <f t="shared" si="275"/>
        <v>1.6393442622950838</v>
      </c>
      <c r="BG465" s="224">
        <f t="shared" si="300"/>
        <v>1.8598574262585656</v>
      </c>
      <c r="BH465" s="182">
        <f t="shared" si="298"/>
        <v>1.7756636119266429</v>
      </c>
    </row>
    <row r="466" spans="1:60" x14ac:dyDescent="0.2">
      <c r="A466" s="116" t="s">
        <v>2000</v>
      </c>
      <c r="B466" s="55" t="s">
        <v>1108</v>
      </c>
      <c r="C466" s="36">
        <v>2.06</v>
      </c>
      <c r="D466" s="181">
        <v>1.8972</v>
      </c>
      <c r="E466" s="181">
        <v>1.7223999999999999</v>
      </c>
      <c r="F466" s="181">
        <v>1.56</v>
      </c>
      <c r="G466" s="181">
        <v>1.4037500000000001</v>
      </c>
      <c r="H466" s="181">
        <v>1.2787500000000001</v>
      </c>
      <c r="I466" s="181">
        <v>1.1375</v>
      </c>
      <c r="J466" s="202">
        <v>1.0249999999999999</v>
      </c>
      <c r="K466" s="202">
        <v>0.91</v>
      </c>
      <c r="L466" s="181">
        <v>0.83799999999999997</v>
      </c>
      <c r="M466" s="181">
        <v>0.61799999999999999</v>
      </c>
      <c r="N466" s="238">
        <v>0</v>
      </c>
      <c r="O466" s="238">
        <v>0</v>
      </c>
      <c r="P466" s="273"/>
      <c r="Q466" s="238">
        <v>0</v>
      </c>
      <c r="R466" s="238">
        <v>0</v>
      </c>
      <c r="S466" s="273"/>
      <c r="T466" s="238">
        <v>0</v>
      </c>
      <c r="U466" s="238">
        <v>0</v>
      </c>
      <c r="V466" s="238">
        <v>0</v>
      </c>
      <c r="W466" s="238">
        <v>0</v>
      </c>
      <c r="X466" s="238">
        <v>0</v>
      </c>
      <c r="Y466" s="238">
        <v>0</v>
      </c>
      <c r="Z466" s="238">
        <v>0</v>
      </c>
      <c r="AA466" s="238">
        <v>0</v>
      </c>
      <c r="AB466" s="238">
        <v>0</v>
      </c>
      <c r="AC466" s="238">
        <v>0</v>
      </c>
      <c r="AD466" s="238">
        <v>0</v>
      </c>
      <c r="AE466" s="238">
        <v>0</v>
      </c>
      <c r="AF466" s="223">
        <f t="shared" si="299"/>
        <v>14.450600000000001</v>
      </c>
      <c r="AG466" s="224">
        <f t="shared" si="286"/>
        <v>8.5810668353362818</v>
      </c>
      <c r="AH466" s="224">
        <f t="shared" si="287"/>
        <v>10.148629818857401</v>
      </c>
      <c r="AI466" s="224">
        <f t="shared" si="288"/>
        <v>10.410256410256391</v>
      </c>
      <c r="AJ466" s="224">
        <f t="shared" si="289"/>
        <v>11.130899376669646</v>
      </c>
      <c r="AK466" s="224">
        <f t="shared" si="290"/>
        <v>9.7751710654936375</v>
      </c>
      <c r="AL466" s="224">
        <f t="shared" si="291"/>
        <v>12.417582417582418</v>
      </c>
      <c r="AM466" s="224">
        <f t="shared" si="292"/>
        <v>10.975609756097571</v>
      </c>
      <c r="AN466" s="224">
        <f t="shared" si="293"/>
        <v>12.637362637362614</v>
      </c>
      <c r="AO466" s="224">
        <f t="shared" si="294"/>
        <v>8.591885441527447</v>
      </c>
      <c r="AP466" s="224">
        <f t="shared" si="295"/>
        <v>35.59870550161812</v>
      </c>
      <c r="AQ466" s="224" t="str">
        <f t="shared" si="297"/>
        <v>n/a</v>
      </c>
      <c r="AR466" s="224" t="str">
        <f t="shared" si="296"/>
        <v>n/a</v>
      </c>
      <c r="AS466" s="224" t="str">
        <f t="shared" si="301"/>
        <v>n/a</v>
      </c>
      <c r="AT466" s="224" t="str">
        <f t="shared" si="302"/>
        <v>n/a</v>
      </c>
      <c r="AU466" s="224" t="str">
        <f t="shared" si="303"/>
        <v>n/a</v>
      </c>
      <c r="AV466" s="224" t="str">
        <f t="shared" si="276"/>
        <v>n/a</v>
      </c>
      <c r="AW466" s="224" t="str">
        <f t="shared" si="277"/>
        <v>n/a</v>
      </c>
      <c r="AX466" s="224" t="str">
        <f t="shared" si="278"/>
        <v>n/a</v>
      </c>
      <c r="AY466" s="224" t="str">
        <f t="shared" si="279"/>
        <v>n/a</v>
      </c>
      <c r="AZ466" s="224" t="str">
        <f t="shared" si="280"/>
        <v>n/a</v>
      </c>
      <c r="BA466" s="224" t="str">
        <f t="shared" si="281"/>
        <v>n/a</v>
      </c>
      <c r="BB466" s="224" t="str">
        <f t="shared" si="282"/>
        <v>n/a</v>
      </c>
      <c r="BC466" s="224" t="str">
        <f t="shared" si="283"/>
        <v>n/a</v>
      </c>
      <c r="BD466" s="224" t="str">
        <f t="shared" si="284"/>
        <v>n/a</v>
      </c>
      <c r="BE466" s="224" t="str">
        <f t="shared" si="285"/>
        <v>n/a</v>
      </c>
      <c r="BF466" s="224" t="str">
        <f t="shared" si="275"/>
        <v>n/a</v>
      </c>
      <c r="BG466" s="224">
        <f t="shared" si="300"/>
        <v>13.026716926080152</v>
      </c>
      <c r="BH466" s="182">
        <f t="shared" si="298"/>
        <v>8.048131675571554</v>
      </c>
    </row>
    <row r="467" spans="1:60" x14ac:dyDescent="0.2">
      <c r="A467" s="123" t="s">
        <v>2001</v>
      </c>
      <c r="B467" s="55" t="s">
        <v>1110</v>
      </c>
      <c r="C467" s="36">
        <v>7.44</v>
      </c>
      <c r="D467" s="181">
        <v>6.76</v>
      </c>
      <c r="E467" s="181">
        <v>5.4</v>
      </c>
      <c r="F467" s="181">
        <v>3.6</v>
      </c>
      <c r="G467" s="181">
        <v>2.8</v>
      </c>
      <c r="H467" s="181">
        <v>2.2400000000000002</v>
      </c>
      <c r="I467" s="181">
        <v>1.8</v>
      </c>
      <c r="J467" s="202">
        <v>1.5</v>
      </c>
      <c r="K467" s="202">
        <v>1.2</v>
      </c>
      <c r="L467" s="181">
        <v>0.96</v>
      </c>
      <c r="M467" s="181">
        <v>0.76</v>
      </c>
      <c r="N467" s="181">
        <v>0.6</v>
      </c>
      <c r="O467" s="181">
        <v>0.48</v>
      </c>
      <c r="P467" s="273"/>
      <c r="Q467" s="238">
        <v>0</v>
      </c>
      <c r="R467" s="238">
        <v>0</v>
      </c>
      <c r="S467" s="273"/>
      <c r="T467" s="229">
        <v>0</v>
      </c>
      <c r="U467" s="229">
        <v>0</v>
      </c>
      <c r="V467" s="229">
        <v>0</v>
      </c>
      <c r="W467" s="229">
        <v>0</v>
      </c>
      <c r="X467" s="229">
        <v>0</v>
      </c>
      <c r="Y467" s="229">
        <v>0</v>
      </c>
      <c r="Z467" s="229">
        <v>0</v>
      </c>
      <c r="AA467" s="229">
        <v>0</v>
      </c>
      <c r="AB467" s="229">
        <v>0</v>
      </c>
      <c r="AC467" s="229">
        <v>0</v>
      </c>
      <c r="AD467" s="229">
        <v>0</v>
      </c>
      <c r="AE467" s="229">
        <v>0</v>
      </c>
      <c r="AF467" s="223">
        <f t="shared" si="299"/>
        <v>35.54</v>
      </c>
      <c r="AG467" s="224">
        <f t="shared" si="286"/>
        <v>10.059171597633142</v>
      </c>
      <c r="AH467" s="224">
        <f t="shared" si="287"/>
        <v>25.185185185185176</v>
      </c>
      <c r="AI467" s="224">
        <f t="shared" si="288"/>
        <v>50</v>
      </c>
      <c r="AJ467" s="224">
        <f t="shared" si="289"/>
        <v>28.57142857142858</v>
      </c>
      <c r="AK467" s="224">
        <f t="shared" si="290"/>
        <v>24.999999999999979</v>
      </c>
      <c r="AL467" s="224">
        <f t="shared" si="291"/>
        <v>24.444444444444446</v>
      </c>
      <c r="AM467" s="224">
        <f t="shared" si="292"/>
        <v>19.999999999999996</v>
      </c>
      <c r="AN467" s="224">
        <f t="shared" si="293"/>
        <v>25</v>
      </c>
      <c r="AO467" s="224">
        <f t="shared" si="294"/>
        <v>25</v>
      </c>
      <c r="AP467" s="224">
        <f t="shared" si="295"/>
        <v>26.315789473684205</v>
      </c>
      <c r="AQ467" s="224">
        <f t="shared" si="297"/>
        <v>26.666666666666682</v>
      </c>
      <c r="AR467" s="224">
        <f t="shared" si="296"/>
        <v>25</v>
      </c>
      <c r="AS467" s="224" t="str">
        <f t="shared" si="301"/>
        <v>n/a</v>
      </c>
      <c r="AT467" s="224" t="str">
        <f t="shared" si="302"/>
        <v>n/a</v>
      </c>
      <c r="AU467" s="224" t="str">
        <f t="shared" si="303"/>
        <v>n/a</v>
      </c>
      <c r="AV467" s="224" t="str">
        <f t="shared" si="276"/>
        <v>n/a</v>
      </c>
      <c r="AW467" s="224" t="str">
        <f t="shared" si="277"/>
        <v>n/a</v>
      </c>
      <c r="AX467" s="224" t="str">
        <f t="shared" si="278"/>
        <v>n/a</v>
      </c>
      <c r="AY467" s="224" t="str">
        <f t="shared" si="279"/>
        <v>n/a</v>
      </c>
      <c r="AZ467" s="224" t="str">
        <f t="shared" si="280"/>
        <v>n/a</v>
      </c>
      <c r="BA467" s="224" t="str">
        <f t="shared" si="281"/>
        <v>n/a</v>
      </c>
      <c r="BB467" s="224" t="str">
        <f t="shared" si="282"/>
        <v>n/a</v>
      </c>
      <c r="BC467" s="224" t="str">
        <f t="shared" si="283"/>
        <v>n/a</v>
      </c>
      <c r="BD467" s="224" t="str">
        <f t="shared" si="284"/>
        <v>n/a</v>
      </c>
      <c r="BE467" s="224" t="str">
        <f t="shared" si="285"/>
        <v>n/a</v>
      </c>
      <c r="BF467" s="224" t="str">
        <f t="shared" si="275"/>
        <v>n/a</v>
      </c>
      <c r="BG467" s="224">
        <f t="shared" si="300"/>
        <v>25.936890494920188</v>
      </c>
      <c r="BH467" s="182">
        <f t="shared" si="298"/>
        <v>8.9458080840392515</v>
      </c>
    </row>
    <row r="468" spans="1:60" x14ac:dyDescent="0.2">
      <c r="A468" s="116" t="s">
        <v>1575</v>
      </c>
      <c r="B468" s="55" t="s">
        <v>1576</v>
      </c>
      <c r="C468" s="36">
        <v>0.67</v>
      </c>
      <c r="D468" s="181">
        <v>0.5</v>
      </c>
      <c r="E468" s="181">
        <v>0.42</v>
      </c>
      <c r="F468" s="181">
        <v>0.34</v>
      </c>
      <c r="G468" s="181">
        <v>0.27</v>
      </c>
      <c r="H468" s="181">
        <v>0.23</v>
      </c>
      <c r="I468" s="181">
        <v>0.19</v>
      </c>
      <c r="J468" s="229">
        <v>0.16</v>
      </c>
      <c r="K468" s="229">
        <v>0.16</v>
      </c>
      <c r="L468" s="238">
        <v>0.16</v>
      </c>
      <c r="M468" s="238">
        <v>0.16</v>
      </c>
      <c r="N468" s="181">
        <v>0.16</v>
      </c>
      <c r="O468" s="181">
        <v>0.04</v>
      </c>
      <c r="Q468" s="238">
        <v>0</v>
      </c>
      <c r="R468" s="238">
        <v>0</v>
      </c>
      <c r="T468" s="238">
        <v>0</v>
      </c>
      <c r="U468" s="238">
        <v>0</v>
      </c>
      <c r="V468" s="238">
        <v>0.75</v>
      </c>
      <c r="W468" s="181">
        <v>0.86499999999999999</v>
      </c>
      <c r="X468" s="202">
        <v>0.69</v>
      </c>
      <c r="Y468" s="202">
        <v>0.65</v>
      </c>
      <c r="Z468" s="202">
        <v>0.61</v>
      </c>
      <c r="AA468" s="202">
        <v>0.56999999999999995</v>
      </c>
      <c r="AB468" s="202">
        <v>0.53</v>
      </c>
      <c r="AC468" s="202">
        <v>0.49</v>
      </c>
      <c r="AD468" s="202">
        <v>0.45</v>
      </c>
      <c r="AE468" s="202">
        <v>0.41</v>
      </c>
      <c r="AF468" s="223">
        <f t="shared" si="299"/>
        <v>9.4750000000000014</v>
      </c>
      <c r="AG468" s="224">
        <f t="shared" si="286"/>
        <v>34.000000000000007</v>
      </c>
      <c r="AH468" s="224">
        <f t="shared" si="287"/>
        <v>19.047619047619047</v>
      </c>
      <c r="AI468" s="224">
        <f t="shared" si="288"/>
        <v>23.529411764705866</v>
      </c>
      <c r="AJ468" s="224">
        <f t="shared" si="289"/>
        <v>25.925925925925931</v>
      </c>
      <c r="AK468" s="224">
        <f t="shared" si="290"/>
        <v>17.391304347826097</v>
      </c>
      <c r="AL468" s="224">
        <f t="shared" si="291"/>
        <v>21.052631578947366</v>
      </c>
      <c r="AM468" s="224">
        <f t="shared" si="292"/>
        <v>18.75</v>
      </c>
      <c r="AN468" s="224">
        <f t="shared" si="293"/>
        <v>0</v>
      </c>
      <c r="AO468" s="224">
        <f t="shared" si="294"/>
        <v>0</v>
      </c>
      <c r="AP468" s="224">
        <f t="shared" si="295"/>
        <v>0</v>
      </c>
      <c r="AQ468" s="224">
        <f t="shared" si="297"/>
        <v>0</v>
      </c>
      <c r="AR468" s="224">
        <f t="shared" si="296"/>
        <v>300</v>
      </c>
      <c r="AS468" s="224" t="str">
        <f t="shared" si="301"/>
        <v>n/a</v>
      </c>
      <c r="AT468" s="224" t="str">
        <f t="shared" si="302"/>
        <v>n/a</v>
      </c>
      <c r="AU468" s="224" t="str">
        <f t="shared" si="303"/>
        <v>n/a</v>
      </c>
      <c r="AV468" s="224" t="str">
        <f t="shared" si="276"/>
        <v>n/a</v>
      </c>
      <c r="AW468" s="224">
        <f t="shared" si="277"/>
        <v>-100</v>
      </c>
      <c r="AX468" s="224">
        <f t="shared" si="278"/>
        <v>-13.294797687861271</v>
      </c>
      <c r="AY468" s="224">
        <f t="shared" si="279"/>
        <v>25.362318840579711</v>
      </c>
      <c r="AZ468" s="224">
        <f t="shared" si="280"/>
        <v>6.153846153846132</v>
      </c>
      <c r="BA468" s="224">
        <f t="shared" si="281"/>
        <v>6.5573770491803351</v>
      </c>
      <c r="BB468" s="224">
        <f t="shared" si="282"/>
        <v>7.0175438596491224</v>
      </c>
      <c r="BC468" s="224">
        <f t="shared" si="283"/>
        <v>7.5471698113207308</v>
      </c>
      <c r="BD468" s="224">
        <f t="shared" si="284"/>
        <v>8.163265306122458</v>
      </c>
      <c r="BE468" s="224">
        <f t="shared" si="285"/>
        <v>8.8888888888888786</v>
      </c>
      <c r="BF468" s="224">
        <f t="shared" si="275"/>
        <v>9.7560975609756184</v>
      </c>
      <c r="BG468" s="224">
        <f t="shared" si="300"/>
        <v>19.356754656714813</v>
      </c>
      <c r="BH468" s="182">
        <f t="shared" si="298"/>
        <v>67.909846136465632</v>
      </c>
    </row>
    <row r="469" spans="1:60" x14ac:dyDescent="0.2">
      <c r="A469" s="55" t="s">
        <v>2002</v>
      </c>
      <c r="B469" s="55" t="s">
        <v>427</v>
      </c>
      <c r="C469" s="36">
        <v>3.2170000000000001</v>
      </c>
      <c r="D469" s="181">
        <v>3.1255000000000002</v>
      </c>
      <c r="E469" s="181">
        <v>3.0510000000000002</v>
      </c>
      <c r="F469" s="181">
        <v>2.9670000000000001</v>
      </c>
      <c r="G469" s="181">
        <v>2.8330000000000002</v>
      </c>
      <c r="H469" s="181">
        <v>2.794</v>
      </c>
      <c r="I469" s="181">
        <v>2.7105000000000001</v>
      </c>
      <c r="J469" s="202">
        <v>2.6305000000000001</v>
      </c>
      <c r="K469" s="202">
        <v>2.5350000000000001</v>
      </c>
      <c r="L469" s="181">
        <v>2.3915000000000002</v>
      </c>
      <c r="M469" s="181">
        <v>2.2714167000000001</v>
      </c>
      <c r="N469" s="181">
        <v>2.1916253999999999</v>
      </c>
      <c r="O469" s="181">
        <v>2.1474587000000001</v>
      </c>
      <c r="P469" s="273"/>
      <c r="Q469" s="181">
        <v>1.771625</v>
      </c>
      <c r="R469" s="181">
        <v>1.7366250000000001</v>
      </c>
      <c r="S469" s="273"/>
      <c r="T469" s="202">
        <v>1.72725</v>
      </c>
      <c r="U469" s="202">
        <v>1.716</v>
      </c>
      <c r="V469" s="202">
        <v>1.7010000000000001</v>
      </c>
      <c r="W469" s="202">
        <v>1.641</v>
      </c>
      <c r="X469" s="202">
        <v>1.518</v>
      </c>
      <c r="Y469" s="202">
        <v>1.395</v>
      </c>
      <c r="Z469" s="202">
        <v>1.32</v>
      </c>
      <c r="AA469" s="202">
        <v>1.2</v>
      </c>
      <c r="AB469" s="202">
        <v>1.17</v>
      </c>
      <c r="AC469" s="202">
        <v>1.1399999999999999</v>
      </c>
      <c r="AD469" s="202">
        <v>1.1100000000000001</v>
      </c>
      <c r="AE469" s="202">
        <v>1.08</v>
      </c>
      <c r="AF469" s="223">
        <f t="shared" si="299"/>
        <v>55.092000800000015</v>
      </c>
      <c r="AG469" s="224">
        <f t="shared" si="286"/>
        <v>2.92753159494481</v>
      </c>
      <c r="AH469" s="224">
        <f t="shared" si="287"/>
        <v>2.4418223533267724</v>
      </c>
      <c r="AI469" s="224">
        <f t="shared" si="288"/>
        <v>2.8311425682507663</v>
      </c>
      <c r="AJ469" s="224">
        <f t="shared" si="289"/>
        <v>4.7299682315566471</v>
      </c>
      <c r="AK469" s="224">
        <f t="shared" si="290"/>
        <v>1.3958482462419486</v>
      </c>
      <c r="AL469" s="224">
        <f t="shared" si="291"/>
        <v>3.0806124331304252</v>
      </c>
      <c r="AM469" s="224">
        <f t="shared" si="292"/>
        <v>3.0412469112336193</v>
      </c>
      <c r="AN469" s="224">
        <f t="shared" si="293"/>
        <v>3.7672583826430017</v>
      </c>
      <c r="AO469" s="224">
        <f t="shared" si="294"/>
        <v>6.0004181476061014</v>
      </c>
      <c r="AP469" s="224">
        <f t="shared" si="295"/>
        <v>5.2867137940827869</v>
      </c>
      <c r="AQ469" s="224">
        <f t="shared" si="297"/>
        <v>3.6407362316571046</v>
      </c>
      <c r="AR469" s="224">
        <f t="shared" si="296"/>
        <v>2.0566961311060394</v>
      </c>
      <c r="AS469" s="224">
        <f t="shared" si="301"/>
        <v>21.214066182177383</v>
      </c>
      <c r="AT469" s="224">
        <f t="shared" si="302"/>
        <v>2.0154034405815757</v>
      </c>
      <c r="AU469" s="224">
        <f t="shared" si="303"/>
        <v>0.54277029960920764</v>
      </c>
      <c r="AV469" s="224">
        <f t="shared" si="276"/>
        <v>0.65559440559439519</v>
      </c>
      <c r="AW469" s="224">
        <f t="shared" si="277"/>
        <v>0.8818342151675429</v>
      </c>
      <c r="AX469" s="224">
        <f t="shared" si="278"/>
        <v>3.6563071297988969</v>
      </c>
      <c r="AY469" s="224">
        <f t="shared" si="279"/>
        <v>8.1027667984189691</v>
      </c>
      <c r="AZ469" s="224">
        <f t="shared" si="280"/>
        <v>8.8172043010752645</v>
      </c>
      <c r="BA469" s="224">
        <f t="shared" si="281"/>
        <v>5.6818181818181879</v>
      </c>
      <c r="BB469" s="224">
        <f t="shared" si="282"/>
        <v>10.000000000000009</v>
      </c>
      <c r="BC469" s="224">
        <f t="shared" si="283"/>
        <v>2.5641025641025772</v>
      </c>
      <c r="BD469" s="224">
        <f t="shared" si="284"/>
        <v>2.6315789473684292</v>
      </c>
      <c r="BE469" s="224">
        <f t="shared" si="285"/>
        <v>2.7027027027026751</v>
      </c>
      <c r="BF469" s="224">
        <f t="shared" si="275"/>
        <v>2.7777777777777901</v>
      </c>
      <c r="BG469" s="224">
        <f t="shared" si="300"/>
        <v>4.3632277681528056</v>
      </c>
      <c r="BH469" s="182">
        <f t="shared" si="298"/>
        <v>4.1925127120013208</v>
      </c>
    </row>
    <row r="470" spans="1:60" x14ac:dyDescent="0.2">
      <c r="A470" s="55" t="s">
        <v>2003</v>
      </c>
      <c r="B470" s="55" t="s">
        <v>1112</v>
      </c>
      <c r="C470" s="36">
        <v>2.76</v>
      </c>
      <c r="D470" s="181">
        <v>2.4</v>
      </c>
      <c r="E470" s="181">
        <v>2.08</v>
      </c>
      <c r="F470" s="181">
        <v>1.4</v>
      </c>
      <c r="G470" s="181">
        <v>1.04</v>
      </c>
      <c r="H470" s="181">
        <v>0.96</v>
      </c>
      <c r="I470" s="181">
        <v>0.88</v>
      </c>
      <c r="J470" s="202">
        <v>0.84</v>
      </c>
      <c r="K470" s="202">
        <v>0.8</v>
      </c>
      <c r="L470" s="181">
        <v>0.71</v>
      </c>
      <c r="M470" s="181">
        <v>0.67</v>
      </c>
      <c r="N470" s="181">
        <v>0.48</v>
      </c>
      <c r="O470" s="238">
        <v>0</v>
      </c>
      <c r="P470" s="273"/>
      <c r="Q470" s="238">
        <v>0</v>
      </c>
      <c r="R470" s="294">
        <v>0</v>
      </c>
      <c r="S470" s="273"/>
      <c r="T470" s="229">
        <v>0</v>
      </c>
      <c r="U470" s="229">
        <v>0</v>
      </c>
      <c r="V470" s="295">
        <v>0</v>
      </c>
      <c r="W470" s="295">
        <v>0</v>
      </c>
      <c r="X470" s="295">
        <v>0</v>
      </c>
      <c r="Y470" s="229">
        <v>0</v>
      </c>
      <c r="Z470" s="296">
        <v>0</v>
      </c>
      <c r="AA470" s="229">
        <v>0</v>
      </c>
      <c r="AB470" s="229">
        <v>0</v>
      </c>
      <c r="AC470" s="229">
        <v>0</v>
      </c>
      <c r="AD470" s="229">
        <v>0</v>
      </c>
      <c r="AE470" s="229">
        <v>0</v>
      </c>
      <c r="AF470" s="223">
        <f t="shared" si="299"/>
        <v>15.020000000000001</v>
      </c>
      <c r="AG470" s="224">
        <f t="shared" si="286"/>
        <v>14.999999999999991</v>
      </c>
      <c r="AH470" s="224">
        <f t="shared" si="287"/>
        <v>15.384615384615374</v>
      </c>
      <c r="AI470" s="224">
        <f t="shared" si="288"/>
        <v>48.571428571428577</v>
      </c>
      <c r="AJ470" s="224">
        <f t="shared" si="289"/>
        <v>34.615384615384606</v>
      </c>
      <c r="AK470" s="224">
        <f t="shared" si="290"/>
        <v>8.3333333333333481</v>
      </c>
      <c r="AL470" s="224">
        <f t="shared" si="291"/>
        <v>9.0909090909090828</v>
      </c>
      <c r="AM470" s="224">
        <f t="shared" si="292"/>
        <v>4.7619047619047672</v>
      </c>
      <c r="AN470" s="224">
        <f t="shared" si="293"/>
        <v>4.9999999999999822</v>
      </c>
      <c r="AO470" s="224">
        <f t="shared" si="294"/>
        <v>12.676056338028175</v>
      </c>
      <c r="AP470" s="224">
        <f t="shared" si="295"/>
        <v>5.9701492537313383</v>
      </c>
      <c r="AQ470" s="224">
        <f t="shared" si="297"/>
        <v>39.58333333333335</v>
      </c>
      <c r="AR470" s="224" t="str">
        <f t="shared" si="296"/>
        <v>n/a</v>
      </c>
      <c r="AS470" s="224" t="str">
        <f t="shared" si="301"/>
        <v>n/a</v>
      </c>
      <c r="AT470" s="224" t="str">
        <f t="shared" si="302"/>
        <v>n/a</v>
      </c>
      <c r="AU470" s="224" t="str">
        <f t="shared" si="303"/>
        <v>n/a</v>
      </c>
      <c r="AV470" s="224" t="str">
        <f t="shared" si="276"/>
        <v>n/a</v>
      </c>
      <c r="AW470" s="224" t="str">
        <f t="shared" si="277"/>
        <v>n/a</v>
      </c>
      <c r="AX470" s="224" t="str">
        <f t="shared" si="278"/>
        <v>n/a</v>
      </c>
      <c r="AY470" s="224" t="str">
        <f t="shared" si="279"/>
        <v>n/a</v>
      </c>
      <c r="AZ470" s="224" t="str">
        <f t="shared" si="280"/>
        <v>n/a</v>
      </c>
      <c r="BA470" s="224" t="str">
        <f t="shared" si="281"/>
        <v>n/a</v>
      </c>
      <c r="BB470" s="224" t="str">
        <f t="shared" si="282"/>
        <v>n/a</v>
      </c>
      <c r="BC470" s="224" t="str">
        <f t="shared" si="283"/>
        <v>n/a</v>
      </c>
      <c r="BD470" s="224" t="str">
        <f t="shared" si="284"/>
        <v>n/a</v>
      </c>
      <c r="BE470" s="224" t="str">
        <f t="shared" si="285"/>
        <v>n/a</v>
      </c>
      <c r="BF470" s="224" t="str">
        <f t="shared" si="275"/>
        <v>n/a</v>
      </c>
      <c r="BG470" s="224">
        <f t="shared" si="300"/>
        <v>18.089737698424418</v>
      </c>
      <c r="BH470" s="182">
        <f t="shared" si="298"/>
        <v>15.435026335502982</v>
      </c>
    </row>
    <row r="471" spans="1:60" x14ac:dyDescent="0.2">
      <c r="A471" s="123" t="s">
        <v>2004</v>
      </c>
      <c r="B471" s="55" t="s">
        <v>1114</v>
      </c>
      <c r="C471" s="36">
        <v>0.67</v>
      </c>
      <c r="D471" s="181">
        <v>0.6</v>
      </c>
      <c r="E471" s="181">
        <v>0.56999999999999995</v>
      </c>
      <c r="F471" s="181">
        <v>0.55000000000000004</v>
      </c>
      <c r="G471" s="181">
        <v>0.53</v>
      </c>
      <c r="H471" s="181">
        <v>0.51</v>
      </c>
      <c r="I471" s="181">
        <v>0.49</v>
      </c>
      <c r="J471" s="202">
        <v>0.47</v>
      </c>
      <c r="K471" s="202">
        <v>0.45</v>
      </c>
      <c r="L471" s="181">
        <v>0.43</v>
      </c>
      <c r="M471" s="181">
        <v>0.41</v>
      </c>
      <c r="N471" s="181">
        <v>0.39</v>
      </c>
      <c r="O471" s="181">
        <v>0.37</v>
      </c>
      <c r="P471" s="273" t="e">
        <f>#VALUE!</f>
        <v>#VALUE!</v>
      </c>
      <c r="Q471" s="181">
        <v>0.35</v>
      </c>
      <c r="R471" s="181">
        <v>0.33</v>
      </c>
      <c r="S471" s="273">
        <v>0</v>
      </c>
      <c r="T471" s="202">
        <v>0.31</v>
      </c>
      <c r="U471" s="202">
        <v>0.28999999999999998</v>
      </c>
      <c r="V471" s="202">
        <v>0.27</v>
      </c>
      <c r="W471" s="202">
        <v>0.25</v>
      </c>
      <c r="X471" s="202">
        <v>0.216</v>
      </c>
      <c r="Y471" s="202">
        <v>0.18</v>
      </c>
      <c r="Z471" s="202">
        <v>0.16400000000000001</v>
      </c>
      <c r="AA471" s="202">
        <v>0.14799999999999999</v>
      </c>
      <c r="AB471" s="229">
        <v>0.14399999999999999</v>
      </c>
      <c r="AC471" s="229">
        <v>0.14399999999999999</v>
      </c>
      <c r="AD471" s="229">
        <v>0.14399999999999999</v>
      </c>
      <c r="AE471" s="229">
        <v>0.14399999999999999</v>
      </c>
      <c r="AF471" s="223" t="e">
        <f t="shared" si="299"/>
        <v>#VALUE!</v>
      </c>
      <c r="AG471" s="224">
        <f t="shared" si="286"/>
        <v>11.66666666666667</v>
      </c>
      <c r="AH471" s="224">
        <f t="shared" si="287"/>
        <v>5.2631578947368363</v>
      </c>
      <c r="AI471" s="224">
        <f t="shared" si="288"/>
        <v>3.6363636363636154</v>
      </c>
      <c r="AJ471" s="224">
        <f t="shared" si="289"/>
        <v>3.7735849056603765</v>
      </c>
      <c r="AK471" s="224">
        <f t="shared" si="290"/>
        <v>3.9215686274509887</v>
      </c>
      <c r="AL471" s="224">
        <f t="shared" si="291"/>
        <v>4.081632653061229</v>
      </c>
      <c r="AM471" s="224">
        <f t="shared" si="292"/>
        <v>4.2553191489361764</v>
      </c>
      <c r="AN471" s="224">
        <f t="shared" si="293"/>
        <v>4.4444444444444287</v>
      </c>
      <c r="AO471" s="224">
        <f t="shared" si="294"/>
        <v>4.6511627906976827</v>
      </c>
      <c r="AP471" s="224">
        <f t="shared" si="295"/>
        <v>4.8780487804878092</v>
      </c>
      <c r="AQ471" s="224">
        <f t="shared" si="297"/>
        <v>5.12820512820511</v>
      </c>
      <c r="AR471" s="224">
        <f t="shared" si="296"/>
        <v>5.4054054054054168</v>
      </c>
      <c r="AS471" s="224">
        <f t="shared" si="301"/>
        <v>5.7142857142857162</v>
      </c>
      <c r="AT471" s="224">
        <f t="shared" si="302"/>
        <v>6.0606060606060552</v>
      </c>
      <c r="AU471" s="224">
        <f t="shared" si="303"/>
        <v>6.4516129032258229</v>
      </c>
      <c r="AV471" s="224">
        <f t="shared" si="276"/>
        <v>6.8965517241379448</v>
      </c>
      <c r="AW471" s="224">
        <f t="shared" si="277"/>
        <v>7.4074074074073959</v>
      </c>
      <c r="AX471" s="224">
        <f t="shared" si="278"/>
        <v>8.0000000000000071</v>
      </c>
      <c r="AY471" s="224">
        <f t="shared" si="279"/>
        <v>15.740740740740744</v>
      </c>
      <c r="AZ471" s="224">
        <f t="shared" si="280"/>
        <v>19.999999999999996</v>
      </c>
      <c r="BA471" s="224">
        <f t="shared" si="281"/>
        <v>9.7560975609755971</v>
      </c>
      <c r="BB471" s="224">
        <f t="shared" si="282"/>
        <v>10.810810810810811</v>
      </c>
      <c r="BC471" s="224">
        <f t="shared" si="283"/>
        <v>2.7777777777777901</v>
      </c>
      <c r="BD471" s="224">
        <f t="shared" si="284"/>
        <v>0</v>
      </c>
      <c r="BE471" s="224">
        <f t="shared" si="285"/>
        <v>0</v>
      </c>
      <c r="BF471" s="224">
        <f t="shared" si="275"/>
        <v>0</v>
      </c>
      <c r="BG471" s="224">
        <f t="shared" si="300"/>
        <v>6.1815942608493932</v>
      </c>
      <c r="BH471" s="182">
        <f t="shared" si="298"/>
        <v>4.5324894545868704</v>
      </c>
    </row>
    <row r="472" spans="1:60" x14ac:dyDescent="0.2">
      <c r="A472" s="116" t="s">
        <v>1577</v>
      </c>
      <c r="B472" s="55" t="s">
        <v>1578</v>
      </c>
      <c r="C472" s="36">
        <v>1.1200000000000001</v>
      </c>
      <c r="D472" s="181">
        <v>1.04</v>
      </c>
      <c r="E472" s="181">
        <v>0.8</v>
      </c>
      <c r="F472" s="181">
        <v>0.6</v>
      </c>
      <c r="G472" s="181">
        <v>0.4</v>
      </c>
      <c r="H472" s="181">
        <v>0.30164999999999997</v>
      </c>
      <c r="I472" s="181">
        <v>0.2266</v>
      </c>
      <c r="J472" s="202">
        <v>0.1734</v>
      </c>
      <c r="K472" s="202">
        <v>0.13339999999999999</v>
      </c>
      <c r="L472" s="238">
        <v>0</v>
      </c>
      <c r="M472" s="238">
        <v>0</v>
      </c>
      <c r="N472" s="238">
        <v>0</v>
      </c>
      <c r="O472" s="238">
        <v>0</v>
      </c>
      <c r="P472" s="229"/>
      <c r="Q472" s="238">
        <v>0</v>
      </c>
      <c r="R472" s="238">
        <v>0</v>
      </c>
      <c r="S472" s="229"/>
      <c r="T472" s="238">
        <v>0</v>
      </c>
      <c r="U472" s="238">
        <v>0</v>
      </c>
      <c r="V472" s="229">
        <v>0</v>
      </c>
      <c r="W472" s="229">
        <v>0</v>
      </c>
      <c r="X472" s="229">
        <v>0</v>
      </c>
      <c r="Y472" s="229">
        <v>0</v>
      </c>
      <c r="Z472" s="229">
        <v>0</v>
      </c>
      <c r="AA472" s="229">
        <v>0</v>
      </c>
      <c r="AB472" s="229">
        <v>0</v>
      </c>
      <c r="AC472" s="229">
        <v>0</v>
      </c>
      <c r="AD472" s="229">
        <v>0</v>
      </c>
      <c r="AE472" s="229">
        <v>0</v>
      </c>
      <c r="AF472" s="223">
        <f t="shared" si="299"/>
        <v>4.7950499999999998</v>
      </c>
      <c r="AG472" s="224">
        <f t="shared" si="286"/>
        <v>7.6923076923077094</v>
      </c>
      <c r="AH472" s="224">
        <f t="shared" si="287"/>
        <v>30.000000000000004</v>
      </c>
      <c r="AI472" s="224">
        <f t="shared" si="288"/>
        <v>33.33333333333335</v>
      </c>
      <c r="AJ472" s="224">
        <f t="shared" si="289"/>
        <v>49.999999999999979</v>
      </c>
      <c r="AK472" s="224">
        <f t="shared" si="290"/>
        <v>32.60401127134098</v>
      </c>
      <c r="AL472" s="224">
        <f t="shared" si="291"/>
        <v>33.120035304501314</v>
      </c>
      <c r="AM472" s="224">
        <f t="shared" si="292"/>
        <v>30.680507497116484</v>
      </c>
      <c r="AN472" s="224">
        <f t="shared" si="293"/>
        <v>29.985007496251882</v>
      </c>
      <c r="AO472" s="224" t="str">
        <f t="shared" si="294"/>
        <v>n/a</v>
      </c>
      <c r="AP472" s="224" t="str">
        <f t="shared" si="295"/>
        <v>n/a</v>
      </c>
      <c r="AQ472" s="224" t="str">
        <f t="shared" si="297"/>
        <v>n/a</v>
      </c>
      <c r="AR472" s="224" t="str">
        <f t="shared" si="296"/>
        <v>n/a</v>
      </c>
      <c r="AS472" s="224" t="str">
        <f t="shared" si="301"/>
        <v>n/a</v>
      </c>
      <c r="AT472" s="224" t="str">
        <f t="shared" si="302"/>
        <v>n/a</v>
      </c>
      <c r="AU472" s="224" t="str">
        <f t="shared" si="303"/>
        <v>n/a</v>
      </c>
      <c r="AV472" s="224" t="str">
        <f t="shared" si="276"/>
        <v>n/a</v>
      </c>
      <c r="AW472" s="224" t="str">
        <f t="shared" si="277"/>
        <v>n/a</v>
      </c>
      <c r="AX472" s="224" t="str">
        <f t="shared" si="278"/>
        <v>n/a</v>
      </c>
      <c r="AY472" s="224" t="str">
        <f t="shared" si="279"/>
        <v>n/a</v>
      </c>
      <c r="AZ472" s="224" t="str">
        <f t="shared" si="280"/>
        <v>n/a</v>
      </c>
      <c r="BA472" s="224" t="str">
        <f t="shared" si="281"/>
        <v>n/a</v>
      </c>
      <c r="BB472" s="224" t="str">
        <f t="shared" si="282"/>
        <v>n/a</v>
      </c>
      <c r="BC472" s="224" t="str">
        <f t="shared" si="283"/>
        <v>n/a</v>
      </c>
      <c r="BD472" s="224" t="str">
        <f t="shared" si="284"/>
        <v>n/a</v>
      </c>
      <c r="BE472" s="224" t="str">
        <f t="shared" si="285"/>
        <v>n/a</v>
      </c>
      <c r="BF472" s="224" t="str">
        <f t="shared" si="275"/>
        <v>n/a</v>
      </c>
      <c r="BG472" s="224">
        <f t="shared" si="300"/>
        <v>30.926900324356463</v>
      </c>
      <c r="BH472" s="182">
        <f t="shared" si="298"/>
        <v>11.457062100025292</v>
      </c>
    </row>
    <row r="473" spans="1:60" x14ac:dyDescent="0.2">
      <c r="A473" s="116" t="s">
        <v>5593</v>
      </c>
      <c r="B473" s="55" t="s">
        <v>5583</v>
      </c>
      <c r="C473" s="36">
        <v>1.1499999999999999</v>
      </c>
      <c r="D473" s="181">
        <v>0.97</v>
      </c>
      <c r="E473" s="181">
        <v>0.8600000000000001</v>
      </c>
      <c r="F473" s="181">
        <v>0.62</v>
      </c>
      <c r="G473" s="181">
        <v>0.35000000000000003</v>
      </c>
      <c r="H473" s="238">
        <v>0.28000000000000003</v>
      </c>
      <c r="I473" s="181">
        <v>0.28000000000000003</v>
      </c>
      <c r="J473" s="229">
        <v>0.24</v>
      </c>
      <c r="K473" s="229">
        <v>0.24</v>
      </c>
      <c r="L473" s="238">
        <v>0.24</v>
      </c>
      <c r="M473" s="181">
        <v>0.4</v>
      </c>
      <c r="N473" s="181">
        <v>0.32</v>
      </c>
      <c r="O473" s="238">
        <v>0.24</v>
      </c>
      <c r="Q473" s="181">
        <v>0.24</v>
      </c>
      <c r="R473" s="181">
        <v>0.2</v>
      </c>
      <c r="T473" s="238">
        <v>0.16</v>
      </c>
      <c r="U473" s="238">
        <v>0.26</v>
      </c>
      <c r="V473" s="229">
        <v>0.56000000000000005</v>
      </c>
      <c r="W473" s="229">
        <v>0.56000000000000005</v>
      </c>
      <c r="X473" s="229">
        <v>0.56000000000000005</v>
      </c>
      <c r="Y473" s="202">
        <v>0.57500000000000007</v>
      </c>
      <c r="Z473" s="229">
        <v>0.57400000000000007</v>
      </c>
      <c r="AA473" s="229">
        <v>0.59499999999999997</v>
      </c>
      <c r="AB473" s="229">
        <v>0.6</v>
      </c>
      <c r="AC473" s="229">
        <v>0.6</v>
      </c>
      <c r="AD473" s="202">
        <v>0.6</v>
      </c>
      <c r="AE473" s="202">
        <v>0.56499999999999995</v>
      </c>
      <c r="AF473" s="223">
        <f t="shared" si="299"/>
        <v>12.839000000000002</v>
      </c>
      <c r="AG473" s="224">
        <f t="shared" si="286"/>
        <v>18.556701030927837</v>
      </c>
      <c r="AH473" s="224">
        <f t="shared" si="287"/>
        <v>12.790697674418583</v>
      </c>
      <c r="AI473" s="224">
        <f t="shared" si="288"/>
        <v>38.709677419354847</v>
      </c>
      <c r="AJ473" s="224">
        <f t="shared" si="289"/>
        <v>77.142857142857139</v>
      </c>
      <c r="AK473" s="224">
        <f t="shared" si="290"/>
        <v>25</v>
      </c>
      <c r="AL473" s="224">
        <f t="shared" si="291"/>
        <v>0</v>
      </c>
      <c r="AM473" s="224">
        <f t="shared" si="292"/>
        <v>16.666666666666675</v>
      </c>
      <c r="AN473" s="224">
        <f t="shared" si="293"/>
        <v>0</v>
      </c>
      <c r="AO473" s="224">
        <f t="shared" si="294"/>
        <v>0</v>
      </c>
      <c r="AP473" s="224">
        <f t="shared" si="295"/>
        <v>-40</v>
      </c>
      <c r="AQ473" s="224">
        <f t="shared" si="297"/>
        <v>25</v>
      </c>
      <c r="AR473" s="224">
        <f t="shared" si="296"/>
        <v>33.33333333333335</v>
      </c>
      <c r="AS473" s="224">
        <f t="shared" si="301"/>
        <v>0</v>
      </c>
      <c r="AT473" s="224">
        <f t="shared" si="302"/>
        <v>19.999999999999996</v>
      </c>
      <c r="AU473" s="224">
        <f t="shared" si="303"/>
        <v>25</v>
      </c>
      <c r="AV473" s="224">
        <f t="shared" si="276"/>
        <v>-38.46153846153846</v>
      </c>
      <c r="AW473" s="224">
        <f t="shared" si="277"/>
        <v>-53.571428571428584</v>
      </c>
      <c r="AX473" s="224">
        <f t="shared" si="278"/>
        <v>0</v>
      </c>
      <c r="AY473" s="224">
        <f t="shared" si="279"/>
        <v>0</v>
      </c>
      <c r="AZ473" s="224">
        <f t="shared" si="280"/>
        <v>-2.6086956521739202</v>
      </c>
      <c r="BA473" s="224">
        <f t="shared" si="281"/>
        <v>0.17421602787457413</v>
      </c>
      <c r="BB473" s="224">
        <f t="shared" si="282"/>
        <v>-3.5294117647058698</v>
      </c>
      <c r="BC473" s="224">
        <f t="shared" si="283"/>
        <v>-0.83333333333333037</v>
      </c>
      <c r="BD473" s="224">
        <f t="shared" si="284"/>
        <v>0</v>
      </c>
      <c r="BE473" s="224">
        <f t="shared" si="285"/>
        <v>0</v>
      </c>
      <c r="BF473" s="224">
        <f t="shared" si="275"/>
        <v>6.1946902654867353</v>
      </c>
      <c r="BG473" s="224">
        <f t="shared" si="300"/>
        <v>6.1370935299130602</v>
      </c>
      <c r="BH473" s="182">
        <f t="shared" si="298"/>
        <v>25.806656974371236</v>
      </c>
    </row>
    <row r="474" spans="1:60" x14ac:dyDescent="0.2">
      <c r="A474" s="116" t="s">
        <v>1579</v>
      </c>
      <c r="B474" s="55" t="s">
        <v>1580</v>
      </c>
      <c r="C474" s="36">
        <v>1.36</v>
      </c>
      <c r="D474" s="181">
        <v>1.34</v>
      </c>
      <c r="E474" s="181">
        <v>1.3</v>
      </c>
      <c r="F474" s="181">
        <v>1.24</v>
      </c>
      <c r="G474" s="181">
        <v>1.1599999999999999</v>
      </c>
      <c r="H474" s="181">
        <v>1.1200000000000001</v>
      </c>
      <c r="I474" s="181">
        <v>1.04</v>
      </c>
      <c r="J474" s="202">
        <v>0.92</v>
      </c>
      <c r="K474" s="202">
        <v>0.44</v>
      </c>
      <c r="L474" s="238">
        <v>0</v>
      </c>
      <c r="M474" s="238">
        <v>0</v>
      </c>
      <c r="N474" s="238">
        <v>0</v>
      </c>
      <c r="O474" s="238">
        <v>0</v>
      </c>
      <c r="P474" s="162"/>
      <c r="Q474" s="238">
        <v>0</v>
      </c>
      <c r="R474" s="238">
        <v>0</v>
      </c>
      <c r="S474" s="162"/>
      <c r="T474" s="238">
        <v>0</v>
      </c>
      <c r="U474" s="238">
        <v>0</v>
      </c>
      <c r="V474" s="229">
        <v>0</v>
      </c>
      <c r="W474" s="229">
        <v>0</v>
      </c>
      <c r="X474" s="229">
        <v>0</v>
      </c>
      <c r="Y474" s="229">
        <v>0</v>
      </c>
      <c r="Z474" s="229">
        <v>0</v>
      </c>
      <c r="AA474" s="229">
        <v>0</v>
      </c>
      <c r="AB474" s="229">
        <v>0</v>
      </c>
      <c r="AC474" s="229">
        <v>0</v>
      </c>
      <c r="AD474" s="229">
        <v>0</v>
      </c>
      <c r="AE474" s="229">
        <v>0</v>
      </c>
      <c r="AF474" s="223">
        <f t="shared" si="299"/>
        <v>9.92</v>
      </c>
      <c r="AG474" s="224">
        <f t="shared" si="286"/>
        <v>1.4925373134328401</v>
      </c>
      <c r="AH474" s="224">
        <f t="shared" si="287"/>
        <v>3.0769230769230882</v>
      </c>
      <c r="AI474" s="224">
        <f t="shared" si="288"/>
        <v>4.8387096774193505</v>
      </c>
      <c r="AJ474" s="224">
        <f t="shared" si="289"/>
        <v>6.8965517241379448</v>
      </c>
      <c r="AK474" s="224">
        <f t="shared" si="290"/>
        <v>3.5714285714285587</v>
      </c>
      <c r="AL474" s="224">
        <f t="shared" si="291"/>
        <v>7.6923076923077094</v>
      </c>
      <c r="AM474" s="224">
        <f t="shared" si="292"/>
        <v>13.043478260869556</v>
      </c>
      <c r="AN474" s="224">
        <f t="shared" si="293"/>
        <v>109.09090909090908</v>
      </c>
      <c r="AO474" s="224" t="str">
        <f t="shared" si="294"/>
        <v>n/a</v>
      </c>
      <c r="AP474" s="224" t="str">
        <f t="shared" si="295"/>
        <v>n/a</v>
      </c>
      <c r="AQ474" s="224" t="str">
        <f t="shared" si="297"/>
        <v>n/a</v>
      </c>
      <c r="AR474" s="224" t="str">
        <f t="shared" si="296"/>
        <v>n/a</v>
      </c>
      <c r="AS474" s="224" t="str">
        <f t="shared" si="301"/>
        <v>n/a</v>
      </c>
      <c r="AT474" s="224" t="str">
        <f t="shared" si="302"/>
        <v>n/a</v>
      </c>
      <c r="AU474" s="224" t="str">
        <f t="shared" si="303"/>
        <v>n/a</v>
      </c>
      <c r="AV474" s="224" t="str">
        <f t="shared" si="276"/>
        <v>n/a</v>
      </c>
      <c r="AW474" s="224" t="str">
        <f t="shared" si="277"/>
        <v>n/a</v>
      </c>
      <c r="AX474" s="224" t="str">
        <f t="shared" si="278"/>
        <v>n/a</v>
      </c>
      <c r="AY474" s="224" t="str">
        <f t="shared" si="279"/>
        <v>n/a</v>
      </c>
      <c r="AZ474" s="224" t="str">
        <f t="shared" si="280"/>
        <v>n/a</v>
      </c>
      <c r="BA474" s="224" t="str">
        <f t="shared" si="281"/>
        <v>n/a</v>
      </c>
      <c r="BB474" s="224" t="str">
        <f t="shared" si="282"/>
        <v>n/a</v>
      </c>
      <c r="BC474" s="224" t="str">
        <f t="shared" si="283"/>
        <v>n/a</v>
      </c>
      <c r="BD474" s="224" t="str">
        <f t="shared" si="284"/>
        <v>n/a</v>
      </c>
      <c r="BE474" s="224" t="str">
        <f t="shared" si="285"/>
        <v>n/a</v>
      </c>
      <c r="BF474" s="224" t="str">
        <f t="shared" ref="BF474:BF537" si="304">IF(ISERROR((AD474/AE474-1)*100),"n/a",(AD474/AE474-1)*100)</f>
        <v>n/a</v>
      </c>
      <c r="BG474" s="224">
        <f t="shared" si="300"/>
        <v>18.712855675928516</v>
      </c>
      <c r="BH474" s="182">
        <f t="shared" si="298"/>
        <v>36.692133043534454</v>
      </c>
    </row>
    <row r="475" spans="1:60" x14ac:dyDescent="0.2">
      <c r="A475" s="123" t="s">
        <v>1115</v>
      </c>
      <c r="B475" s="55" t="s">
        <v>1116</v>
      </c>
      <c r="C475" s="36">
        <v>1.68875</v>
      </c>
      <c r="D475" s="181">
        <v>1.6758500000000001</v>
      </c>
      <c r="E475" s="181">
        <v>1.6605000000000001</v>
      </c>
      <c r="F475" s="181">
        <v>1.6440999999999999</v>
      </c>
      <c r="G475" s="181">
        <v>1.6174999999999999</v>
      </c>
      <c r="H475" s="181">
        <v>1.5649999999999999</v>
      </c>
      <c r="I475" s="181">
        <v>1.4824999999999999</v>
      </c>
      <c r="J475" s="202">
        <v>1.3625</v>
      </c>
      <c r="K475" s="202">
        <v>1.24</v>
      </c>
      <c r="L475" s="181">
        <v>1.1274999999999999</v>
      </c>
      <c r="M475" s="181">
        <v>1.0249999999999999</v>
      </c>
      <c r="N475" s="181">
        <v>0.92500000000000004</v>
      </c>
      <c r="O475" s="181">
        <v>0.83499999999999996</v>
      </c>
      <c r="P475" s="273"/>
      <c r="Q475" s="181">
        <v>0.78500000000000003</v>
      </c>
      <c r="R475" s="181">
        <v>0.75</v>
      </c>
      <c r="S475" s="273"/>
      <c r="T475" s="202">
        <v>0.72499999999999998</v>
      </c>
      <c r="U475" s="202">
        <v>0.71</v>
      </c>
      <c r="V475" s="202">
        <v>0.69499999999999995</v>
      </c>
      <c r="W475" s="202">
        <v>0.68</v>
      </c>
      <c r="X475" s="229">
        <v>0.66500000000000004</v>
      </c>
      <c r="Y475" s="229">
        <v>0.66500000000000004</v>
      </c>
      <c r="Z475" s="229">
        <v>0.66500000000000004</v>
      </c>
      <c r="AA475" s="229">
        <v>0.66500000000000004</v>
      </c>
      <c r="AB475" s="229">
        <v>0.66500000000000004</v>
      </c>
      <c r="AC475" s="229">
        <v>0.66500000000000004</v>
      </c>
      <c r="AD475" s="229">
        <v>0.66500000000000004</v>
      </c>
      <c r="AE475" s="229">
        <v>0.66500000000000004</v>
      </c>
      <c r="AF475" s="223">
        <f t="shared" si="299"/>
        <v>27.514199999999995</v>
      </c>
      <c r="AG475" s="224">
        <f t="shared" si="286"/>
        <v>0.76975862994896893</v>
      </c>
      <c r="AH475" s="224">
        <f t="shared" si="287"/>
        <v>0.92442035531465905</v>
      </c>
      <c r="AI475" s="224">
        <f t="shared" si="288"/>
        <v>0.99750623441396957</v>
      </c>
      <c r="AJ475" s="224">
        <f t="shared" si="289"/>
        <v>1.6445131375579569</v>
      </c>
      <c r="AK475" s="224">
        <f t="shared" si="290"/>
        <v>3.3546325878594185</v>
      </c>
      <c r="AL475" s="224">
        <f t="shared" si="291"/>
        <v>5.5649241146711548</v>
      </c>
      <c r="AM475" s="224">
        <f t="shared" si="292"/>
        <v>8.8073394495412849</v>
      </c>
      <c r="AN475" s="224">
        <f t="shared" si="293"/>
        <v>9.8790322580645231</v>
      </c>
      <c r="AO475" s="224">
        <f t="shared" si="294"/>
        <v>9.9778270509977887</v>
      </c>
      <c r="AP475" s="224">
        <f t="shared" si="295"/>
        <v>10.000000000000009</v>
      </c>
      <c r="AQ475" s="224">
        <f t="shared" si="297"/>
        <v>10.810810810810789</v>
      </c>
      <c r="AR475" s="224">
        <f t="shared" si="296"/>
        <v>10.778443113772473</v>
      </c>
      <c r="AS475" s="224">
        <f t="shared" si="301"/>
        <v>6.3694267515923553</v>
      </c>
      <c r="AT475" s="224">
        <f t="shared" si="302"/>
        <v>4.6666666666666634</v>
      </c>
      <c r="AU475" s="224">
        <f t="shared" si="303"/>
        <v>3.4482758620689724</v>
      </c>
      <c r="AV475" s="224">
        <f t="shared" ref="AV475:AV538" si="305">IF(ISERROR((T475/U475-1)*100),"n/a",(T475/U475-1)*100)</f>
        <v>2.1126760563380254</v>
      </c>
      <c r="AW475" s="224">
        <f t="shared" ref="AW475:AW538" si="306">IF(ISERROR((U475/V475-1)*100),"n/a",(U475/V475-1)*100)</f>
        <v>2.1582733812949728</v>
      </c>
      <c r="AX475" s="224">
        <f t="shared" ref="AX475:AX538" si="307">IF(ISERROR((V475/W475-1)*100),"n/a",(V475/W475-1)*100)</f>
        <v>2.2058823529411686</v>
      </c>
      <c r="AY475" s="224">
        <f t="shared" ref="AY475:AY538" si="308">IF(ISERROR((W475/X475-1)*100),"n/a",(W475/X475-1)*100)</f>
        <v>2.2556390977443552</v>
      </c>
      <c r="AZ475" s="224">
        <f t="shared" ref="AZ475:AZ538" si="309">IF(ISERROR((X475/Y475-1)*100),"n/a",(X475/Y475-1)*100)</f>
        <v>0</v>
      </c>
      <c r="BA475" s="224">
        <f t="shared" ref="BA475:BA538" si="310">IF(ISERROR((Y475/Z475-1)*100),"n/a",(Y475/Z475-1)*100)</f>
        <v>0</v>
      </c>
      <c r="BB475" s="224">
        <f t="shared" ref="BB475:BB538" si="311">IF(ISERROR((Z475/AA475-1)*100),"n/a",(Z475/AA475-1)*100)</f>
        <v>0</v>
      </c>
      <c r="BC475" s="224">
        <f t="shared" ref="BC475:BC538" si="312">IF(ISERROR((AA475/AB475-1)*100),"n/a",(AA475/AB475-1)*100)</f>
        <v>0</v>
      </c>
      <c r="BD475" s="224">
        <f t="shared" ref="BD475:BD538" si="313">IF(ISERROR((AB475/AC475-1)*100),"n/a",(AB475/AC475-1)*100)</f>
        <v>0</v>
      </c>
      <c r="BE475" s="224">
        <f t="shared" ref="BE475:BE538" si="314">IF(ISERROR((AC475/AD475-1)*100),"n/a",(AC475/AD475-1)*100)</f>
        <v>0</v>
      </c>
      <c r="BF475" s="224">
        <f t="shared" si="304"/>
        <v>0</v>
      </c>
      <c r="BG475" s="224">
        <f t="shared" si="300"/>
        <v>3.7202326119845961</v>
      </c>
      <c r="BH475" s="182">
        <f t="shared" si="298"/>
        <v>3.9426307029936458</v>
      </c>
    </row>
    <row r="476" spans="1:60" x14ac:dyDescent="0.2">
      <c r="A476" s="123" t="s">
        <v>2005</v>
      </c>
      <c r="B476" s="55" t="s">
        <v>1118</v>
      </c>
      <c r="C476" s="36">
        <v>2.68</v>
      </c>
      <c r="D476" s="181">
        <v>2.64</v>
      </c>
      <c r="E476" s="181">
        <v>2.6</v>
      </c>
      <c r="F476" s="181">
        <v>2.48</v>
      </c>
      <c r="G476" s="181">
        <v>2.3199999999999998</v>
      </c>
      <c r="H476" s="181">
        <v>2.16</v>
      </c>
      <c r="I476" s="181">
        <v>2</v>
      </c>
      <c r="J476" s="202">
        <v>1.84</v>
      </c>
      <c r="K476" s="202">
        <v>1.68</v>
      </c>
      <c r="L476" s="181">
        <v>1.4</v>
      </c>
      <c r="M476" s="181">
        <v>1.2</v>
      </c>
      <c r="N476" s="181">
        <v>0.84</v>
      </c>
      <c r="O476" s="181">
        <v>0</v>
      </c>
      <c r="P476" s="273"/>
      <c r="Q476" s="181">
        <v>0</v>
      </c>
      <c r="R476" s="238">
        <v>0</v>
      </c>
      <c r="S476" s="273"/>
      <c r="T476" s="238">
        <v>0</v>
      </c>
      <c r="U476" s="238">
        <v>0</v>
      </c>
      <c r="V476" s="238">
        <v>0</v>
      </c>
      <c r="W476" s="238">
        <v>0</v>
      </c>
      <c r="X476" s="238">
        <v>0</v>
      </c>
      <c r="Y476" s="238">
        <v>0</v>
      </c>
      <c r="Z476" s="238">
        <v>0</v>
      </c>
      <c r="AA476" s="229">
        <v>0</v>
      </c>
      <c r="AB476" s="229">
        <v>0</v>
      </c>
      <c r="AC476" s="229">
        <v>0</v>
      </c>
      <c r="AD476" s="229">
        <v>0</v>
      </c>
      <c r="AE476" s="229">
        <v>0</v>
      </c>
      <c r="AF476" s="223">
        <f t="shared" si="299"/>
        <v>23.84</v>
      </c>
      <c r="AG476" s="224">
        <f t="shared" si="286"/>
        <v>1.5151515151515138</v>
      </c>
      <c r="AH476" s="224">
        <f t="shared" si="287"/>
        <v>1.538461538461533</v>
      </c>
      <c r="AI476" s="224">
        <f t="shared" si="288"/>
        <v>4.8387096774193505</v>
      </c>
      <c r="AJ476" s="224">
        <f t="shared" si="289"/>
        <v>6.8965517241379448</v>
      </c>
      <c r="AK476" s="224">
        <f t="shared" si="290"/>
        <v>7.4074074074073959</v>
      </c>
      <c r="AL476" s="224">
        <f t="shared" si="291"/>
        <v>8.0000000000000071</v>
      </c>
      <c r="AM476" s="224">
        <f t="shared" si="292"/>
        <v>8.6956521739130377</v>
      </c>
      <c r="AN476" s="224">
        <f t="shared" si="293"/>
        <v>9.5238095238095344</v>
      </c>
      <c r="AO476" s="224">
        <f t="shared" si="294"/>
        <v>19.999999999999996</v>
      </c>
      <c r="AP476" s="224">
        <f t="shared" si="295"/>
        <v>16.666666666666675</v>
      </c>
      <c r="AQ476" s="224">
        <f t="shared" si="297"/>
        <v>42.857142857142861</v>
      </c>
      <c r="AR476" s="224" t="str">
        <f t="shared" si="296"/>
        <v>n/a</v>
      </c>
      <c r="AS476" s="224" t="str">
        <f t="shared" si="301"/>
        <v>n/a</v>
      </c>
      <c r="AT476" s="224" t="str">
        <f t="shared" si="302"/>
        <v>n/a</v>
      </c>
      <c r="AU476" s="224" t="str">
        <f t="shared" si="303"/>
        <v>n/a</v>
      </c>
      <c r="AV476" s="224" t="str">
        <f t="shared" si="305"/>
        <v>n/a</v>
      </c>
      <c r="AW476" s="224" t="str">
        <f t="shared" si="306"/>
        <v>n/a</v>
      </c>
      <c r="AX476" s="224" t="str">
        <f t="shared" si="307"/>
        <v>n/a</v>
      </c>
      <c r="AY476" s="224" t="str">
        <f t="shared" si="308"/>
        <v>n/a</v>
      </c>
      <c r="AZ476" s="224" t="str">
        <f t="shared" si="309"/>
        <v>n/a</v>
      </c>
      <c r="BA476" s="224" t="str">
        <f t="shared" si="310"/>
        <v>n/a</v>
      </c>
      <c r="BB476" s="224" t="str">
        <f t="shared" si="311"/>
        <v>n/a</v>
      </c>
      <c r="BC476" s="224" t="str">
        <f t="shared" si="312"/>
        <v>n/a</v>
      </c>
      <c r="BD476" s="224" t="str">
        <f t="shared" si="313"/>
        <v>n/a</v>
      </c>
      <c r="BE476" s="224" t="str">
        <f t="shared" si="314"/>
        <v>n/a</v>
      </c>
      <c r="BF476" s="224" t="str">
        <f t="shared" si="304"/>
        <v>n/a</v>
      </c>
      <c r="BG476" s="224">
        <f t="shared" si="300"/>
        <v>11.630868462191804</v>
      </c>
      <c r="BH476" s="182">
        <f t="shared" si="298"/>
        <v>11.778325189696933</v>
      </c>
    </row>
    <row r="477" spans="1:60" x14ac:dyDescent="0.2">
      <c r="A477" s="116" t="s">
        <v>1581</v>
      </c>
      <c r="B477" s="55" t="s">
        <v>1582</v>
      </c>
      <c r="C477" s="36">
        <v>1.8</v>
      </c>
      <c r="D477" s="181">
        <v>1.6</v>
      </c>
      <c r="E477" s="181">
        <v>1.4</v>
      </c>
      <c r="F477" s="181">
        <v>1.2</v>
      </c>
      <c r="G477" s="181">
        <v>0.8</v>
      </c>
      <c r="H477" s="181">
        <v>0.6</v>
      </c>
      <c r="I477" s="181">
        <v>0.4</v>
      </c>
      <c r="J477" s="202">
        <v>0.24</v>
      </c>
      <c r="K477" s="202">
        <v>0.12</v>
      </c>
      <c r="L477" s="238">
        <v>0</v>
      </c>
      <c r="M477" s="238">
        <v>0</v>
      </c>
      <c r="N477" s="238">
        <v>0</v>
      </c>
      <c r="O477" s="238">
        <v>0</v>
      </c>
      <c r="P477" s="229"/>
      <c r="Q477" s="238">
        <v>0</v>
      </c>
      <c r="R477" s="238">
        <v>0</v>
      </c>
      <c r="S477" s="229"/>
      <c r="T477" s="238">
        <v>0</v>
      </c>
      <c r="U477" s="238">
        <v>0</v>
      </c>
      <c r="V477" s="229">
        <v>0</v>
      </c>
      <c r="W477" s="229">
        <v>0</v>
      </c>
      <c r="X477" s="229">
        <v>0</v>
      </c>
      <c r="Y477" s="229">
        <v>0</v>
      </c>
      <c r="Z477" s="229">
        <v>0</v>
      </c>
      <c r="AA477" s="229">
        <v>0</v>
      </c>
      <c r="AB477" s="229">
        <v>0</v>
      </c>
      <c r="AC477" s="229">
        <v>0</v>
      </c>
      <c r="AD477" s="229">
        <v>0</v>
      </c>
      <c r="AE477" s="229">
        <v>0</v>
      </c>
      <c r="AF477" s="223">
        <f t="shared" si="299"/>
        <v>8.16</v>
      </c>
      <c r="AG477" s="224">
        <f t="shared" si="286"/>
        <v>12.5</v>
      </c>
      <c r="AH477" s="224">
        <f t="shared" si="287"/>
        <v>14.285714285714302</v>
      </c>
      <c r="AI477" s="224">
        <f t="shared" si="288"/>
        <v>16.666666666666675</v>
      </c>
      <c r="AJ477" s="224">
        <f t="shared" si="289"/>
        <v>49.999999999999979</v>
      </c>
      <c r="AK477" s="224">
        <f t="shared" si="290"/>
        <v>33.33333333333335</v>
      </c>
      <c r="AL477" s="224">
        <f t="shared" si="291"/>
        <v>49.999999999999979</v>
      </c>
      <c r="AM477" s="224">
        <f t="shared" si="292"/>
        <v>66.666666666666671</v>
      </c>
      <c r="AN477" s="224">
        <f t="shared" si="293"/>
        <v>100</v>
      </c>
      <c r="AO477" s="224" t="str">
        <f t="shared" si="294"/>
        <v>n/a</v>
      </c>
      <c r="AP477" s="224" t="str">
        <f t="shared" si="295"/>
        <v>n/a</v>
      </c>
      <c r="AQ477" s="224" t="str">
        <f t="shared" si="297"/>
        <v>n/a</v>
      </c>
      <c r="AR477" s="224" t="str">
        <f t="shared" si="296"/>
        <v>n/a</v>
      </c>
      <c r="AS477" s="224" t="str">
        <f t="shared" si="301"/>
        <v>n/a</v>
      </c>
      <c r="AT477" s="224" t="str">
        <f t="shared" si="302"/>
        <v>n/a</v>
      </c>
      <c r="AU477" s="224" t="str">
        <f t="shared" si="303"/>
        <v>n/a</v>
      </c>
      <c r="AV477" s="224" t="str">
        <f t="shared" si="305"/>
        <v>n/a</v>
      </c>
      <c r="AW477" s="224" t="str">
        <f t="shared" si="306"/>
        <v>n/a</v>
      </c>
      <c r="AX477" s="224" t="str">
        <f t="shared" si="307"/>
        <v>n/a</v>
      </c>
      <c r="AY477" s="224" t="str">
        <f t="shared" si="308"/>
        <v>n/a</v>
      </c>
      <c r="AZ477" s="224" t="str">
        <f t="shared" si="309"/>
        <v>n/a</v>
      </c>
      <c r="BA477" s="224" t="str">
        <f t="shared" si="310"/>
        <v>n/a</v>
      </c>
      <c r="BB477" s="224" t="str">
        <f t="shared" si="311"/>
        <v>n/a</v>
      </c>
      <c r="BC477" s="224" t="str">
        <f t="shared" si="312"/>
        <v>n/a</v>
      </c>
      <c r="BD477" s="224" t="str">
        <f t="shared" si="313"/>
        <v>n/a</v>
      </c>
      <c r="BE477" s="224" t="str">
        <f t="shared" si="314"/>
        <v>n/a</v>
      </c>
      <c r="BF477" s="224" t="str">
        <f t="shared" si="304"/>
        <v>n/a</v>
      </c>
      <c r="BG477" s="224">
        <f t="shared" si="300"/>
        <v>42.93154761904762</v>
      </c>
      <c r="BH477" s="182">
        <f t="shared" si="298"/>
        <v>30.352036218476496</v>
      </c>
    </row>
    <row r="478" spans="1:60" x14ac:dyDescent="0.2">
      <c r="A478" s="116" t="s">
        <v>1583</v>
      </c>
      <c r="B478" s="55" t="s">
        <v>1584</v>
      </c>
      <c r="C478" s="36">
        <v>4.17</v>
      </c>
      <c r="D478" s="181">
        <v>4.12</v>
      </c>
      <c r="E478" s="181">
        <v>4</v>
      </c>
      <c r="F478" s="181">
        <v>3.8</v>
      </c>
      <c r="G478" s="181">
        <v>2.5499999999999998</v>
      </c>
      <c r="H478" s="181">
        <v>1.44</v>
      </c>
      <c r="I478" s="181">
        <v>1</v>
      </c>
      <c r="J478" s="229">
        <v>0</v>
      </c>
      <c r="K478" s="229">
        <v>0</v>
      </c>
      <c r="L478" s="238">
        <v>0</v>
      </c>
      <c r="M478" s="238">
        <v>0</v>
      </c>
      <c r="N478" s="238">
        <v>0</v>
      </c>
      <c r="O478" s="238">
        <v>0</v>
      </c>
      <c r="P478" s="162"/>
      <c r="Q478" s="229">
        <v>0</v>
      </c>
      <c r="R478" s="238">
        <v>0</v>
      </c>
      <c r="S478" s="162"/>
      <c r="T478" s="238">
        <v>0</v>
      </c>
      <c r="U478" s="229">
        <v>0</v>
      </c>
      <c r="V478" s="238">
        <v>0</v>
      </c>
      <c r="W478" s="238">
        <v>0</v>
      </c>
      <c r="X478" s="229">
        <v>0</v>
      </c>
      <c r="Y478" s="229">
        <v>0</v>
      </c>
      <c r="Z478" s="229">
        <v>0</v>
      </c>
      <c r="AA478" s="229">
        <v>0</v>
      </c>
      <c r="AB478" s="229">
        <v>0</v>
      </c>
      <c r="AC478" s="229">
        <v>0</v>
      </c>
      <c r="AD478" s="229">
        <v>0</v>
      </c>
      <c r="AE478" s="229">
        <v>0</v>
      </c>
      <c r="AF478" s="223">
        <f t="shared" si="299"/>
        <v>21.080000000000002</v>
      </c>
      <c r="AG478" s="224">
        <f t="shared" si="286"/>
        <v>1.2135922330096971</v>
      </c>
      <c r="AH478" s="224">
        <f t="shared" si="287"/>
        <v>3.0000000000000027</v>
      </c>
      <c r="AI478" s="224">
        <f t="shared" si="288"/>
        <v>5.2631578947368363</v>
      </c>
      <c r="AJ478" s="224">
        <f t="shared" si="289"/>
        <v>49.019607843137258</v>
      </c>
      <c r="AK478" s="224">
        <f t="shared" si="290"/>
        <v>77.083333333333329</v>
      </c>
      <c r="AL478" s="224">
        <f t="shared" si="291"/>
        <v>43.999999999999993</v>
      </c>
      <c r="AM478" s="224" t="str">
        <f t="shared" si="292"/>
        <v>n/a</v>
      </c>
      <c r="AN478" s="224" t="str">
        <f t="shared" si="293"/>
        <v>n/a</v>
      </c>
      <c r="AO478" s="224" t="str">
        <f t="shared" si="294"/>
        <v>n/a</v>
      </c>
      <c r="AP478" s="224" t="str">
        <f t="shared" si="295"/>
        <v>n/a</v>
      </c>
      <c r="AQ478" s="224" t="str">
        <f t="shared" si="297"/>
        <v>n/a</v>
      </c>
      <c r="AR478" s="224" t="str">
        <f t="shared" si="296"/>
        <v>n/a</v>
      </c>
      <c r="AS478" s="224" t="str">
        <f t="shared" si="301"/>
        <v>n/a</v>
      </c>
      <c r="AT478" s="224" t="str">
        <f t="shared" si="302"/>
        <v>n/a</v>
      </c>
      <c r="AU478" s="224" t="str">
        <f t="shared" si="303"/>
        <v>n/a</v>
      </c>
      <c r="AV478" s="224" t="str">
        <f t="shared" si="305"/>
        <v>n/a</v>
      </c>
      <c r="AW478" s="224" t="str">
        <f t="shared" si="306"/>
        <v>n/a</v>
      </c>
      <c r="AX478" s="224" t="str">
        <f t="shared" si="307"/>
        <v>n/a</v>
      </c>
      <c r="AY478" s="224" t="str">
        <f t="shared" si="308"/>
        <v>n/a</v>
      </c>
      <c r="AZ478" s="224" t="str">
        <f t="shared" si="309"/>
        <v>n/a</v>
      </c>
      <c r="BA478" s="224" t="str">
        <f t="shared" si="310"/>
        <v>n/a</v>
      </c>
      <c r="BB478" s="224" t="str">
        <f t="shared" si="311"/>
        <v>n/a</v>
      </c>
      <c r="BC478" s="224" t="str">
        <f t="shared" si="312"/>
        <v>n/a</v>
      </c>
      <c r="BD478" s="224" t="str">
        <f t="shared" si="313"/>
        <v>n/a</v>
      </c>
      <c r="BE478" s="224" t="str">
        <f t="shared" si="314"/>
        <v>n/a</v>
      </c>
      <c r="BF478" s="224" t="str">
        <f t="shared" si="304"/>
        <v>n/a</v>
      </c>
      <c r="BG478" s="224">
        <f t="shared" si="300"/>
        <v>29.929948550702857</v>
      </c>
      <c r="BH478" s="182">
        <f t="shared" si="298"/>
        <v>31.445587755738877</v>
      </c>
    </row>
    <row r="479" spans="1:60" x14ac:dyDescent="0.2">
      <c r="A479" s="116" t="s">
        <v>5566</v>
      </c>
      <c r="B479" s="55" t="s">
        <v>5556</v>
      </c>
      <c r="C479" s="36">
        <v>0.20039999999999999</v>
      </c>
      <c r="D479" s="181">
        <v>0.18529999999999996</v>
      </c>
      <c r="E479" s="181">
        <v>0.1709</v>
      </c>
      <c r="F479" s="181">
        <v>0.1699</v>
      </c>
      <c r="G479" s="181">
        <v>0.1623</v>
      </c>
      <c r="H479" s="238">
        <v>0.1474</v>
      </c>
      <c r="I479" s="238">
        <v>0.1497</v>
      </c>
      <c r="J479" s="202">
        <v>0.15460000000000002</v>
      </c>
      <c r="K479" s="202">
        <v>0.13019999999999998</v>
      </c>
      <c r="L479" s="181">
        <v>0.1201</v>
      </c>
      <c r="M479" s="181">
        <v>9.6500000000000002E-2</v>
      </c>
      <c r="N479" s="238">
        <v>0</v>
      </c>
      <c r="O479" s="238">
        <v>0</v>
      </c>
      <c r="P479" s="162"/>
      <c r="Q479" s="238">
        <v>0</v>
      </c>
      <c r="R479" s="238">
        <v>0</v>
      </c>
      <c r="S479" s="162"/>
      <c r="T479" s="238">
        <v>0</v>
      </c>
      <c r="U479" s="238">
        <v>0</v>
      </c>
      <c r="V479" s="229">
        <v>0</v>
      </c>
      <c r="W479" s="229">
        <v>0</v>
      </c>
      <c r="X479" s="229">
        <v>0</v>
      </c>
      <c r="Y479" s="229">
        <v>0</v>
      </c>
      <c r="Z479" s="229">
        <v>0</v>
      </c>
      <c r="AA479" s="229">
        <v>0</v>
      </c>
      <c r="AB479" s="229">
        <v>0</v>
      </c>
      <c r="AC479" s="229">
        <v>0</v>
      </c>
      <c r="AD479" s="229">
        <v>0</v>
      </c>
      <c r="AE479" s="229">
        <v>0</v>
      </c>
      <c r="AF479" s="223">
        <f t="shared" si="299"/>
        <v>1.6873</v>
      </c>
      <c r="AG479" s="224">
        <f t="shared" si="286"/>
        <v>8.1489476524554849</v>
      </c>
      <c r="AH479" s="224">
        <f t="shared" si="287"/>
        <v>8.4259801053247365</v>
      </c>
      <c r="AI479" s="224">
        <f t="shared" si="288"/>
        <v>0.58858151854030982</v>
      </c>
      <c r="AJ479" s="224">
        <f t="shared" si="289"/>
        <v>4.6826863832409193</v>
      </c>
      <c r="AK479" s="224">
        <f t="shared" si="290"/>
        <v>10.108548168249666</v>
      </c>
      <c r="AL479" s="224">
        <f t="shared" si="291"/>
        <v>-1.5364061456245803</v>
      </c>
      <c r="AM479" s="224">
        <f t="shared" si="292"/>
        <v>-3.1694695989650801</v>
      </c>
      <c r="AN479" s="224">
        <f t="shared" si="293"/>
        <v>18.740399385560714</v>
      </c>
      <c r="AO479" s="224">
        <f t="shared" si="294"/>
        <v>8.4096586178184616</v>
      </c>
      <c r="AP479" s="224">
        <f t="shared" si="295"/>
        <v>24.4559585492228</v>
      </c>
      <c r="AQ479" s="224" t="str">
        <f t="shared" si="297"/>
        <v>n/a</v>
      </c>
      <c r="AR479" s="224" t="str">
        <f t="shared" si="296"/>
        <v>n/a</v>
      </c>
      <c r="AS479" s="224" t="str">
        <f t="shared" si="301"/>
        <v>n/a</v>
      </c>
      <c r="AT479" s="224" t="str">
        <f t="shared" si="302"/>
        <v>n/a</v>
      </c>
      <c r="AU479" s="224" t="str">
        <f t="shared" si="303"/>
        <v>n/a</v>
      </c>
      <c r="AV479" s="224" t="str">
        <f t="shared" si="305"/>
        <v>n/a</v>
      </c>
      <c r="AW479" s="224" t="str">
        <f t="shared" si="306"/>
        <v>n/a</v>
      </c>
      <c r="AX479" s="224" t="str">
        <f t="shared" si="307"/>
        <v>n/a</v>
      </c>
      <c r="AY479" s="224" t="str">
        <f t="shared" si="308"/>
        <v>n/a</v>
      </c>
      <c r="AZ479" s="224" t="str">
        <f t="shared" si="309"/>
        <v>n/a</v>
      </c>
      <c r="BA479" s="224" t="str">
        <f t="shared" si="310"/>
        <v>n/a</v>
      </c>
      <c r="BB479" s="224" t="str">
        <f t="shared" si="311"/>
        <v>n/a</v>
      </c>
      <c r="BC479" s="224" t="str">
        <f t="shared" si="312"/>
        <v>n/a</v>
      </c>
      <c r="BD479" s="224" t="str">
        <f t="shared" si="313"/>
        <v>n/a</v>
      </c>
      <c r="BE479" s="224" t="str">
        <f t="shared" si="314"/>
        <v>n/a</v>
      </c>
      <c r="BF479" s="224" t="str">
        <f t="shared" si="304"/>
        <v>n/a</v>
      </c>
      <c r="BG479" s="224">
        <f t="shared" si="300"/>
        <v>7.8854884635823437</v>
      </c>
      <c r="BH479" s="182">
        <f t="shared" si="298"/>
        <v>8.644040006240779</v>
      </c>
    </row>
    <row r="480" spans="1:60" x14ac:dyDescent="0.2">
      <c r="A480" s="55" t="s">
        <v>2006</v>
      </c>
      <c r="B480" s="55" t="s">
        <v>1120</v>
      </c>
      <c r="C480" s="36">
        <v>1.9</v>
      </c>
      <c r="D480" s="181">
        <v>1.6</v>
      </c>
      <c r="E480" s="181">
        <v>1.52</v>
      </c>
      <c r="F480" s="181">
        <v>1.28</v>
      </c>
      <c r="G480" s="181">
        <v>1.2</v>
      </c>
      <c r="H480" s="181">
        <v>0.96</v>
      </c>
      <c r="I480" s="181">
        <v>0.91</v>
      </c>
      <c r="J480" s="229">
        <v>0.76</v>
      </c>
      <c r="K480" s="202">
        <v>0.72</v>
      </c>
      <c r="L480" s="238">
        <v>0.6</v>
      </c>
      <c r="M480" s="181">
        <v>0.56999999999999995</v>
      </c>
      <c r="N480" s="238">
        <v>0.48</v>
      </c>
      <c r="O480" s="181">
        <v>0.42</v>
      </c>
      <c r="P480" s="273" t="s">
        <v>1740</v>
      </c>
      <c r="Q480" s="238">
        <v>0.24</v>
      </c>
      <c r="R480" s="181">
        <v>0.23</v>
      </c>
      <c r="S480" s="273"/>
      <c r="T480" s="229">
        <v>0.2</v>
      </c>
      <c r="U480" s="202">
        <v>0.15</v>
      </c>
      <c r="V480" s="229">
        <v>0</v>
      </c>
      <c r="W480" s="229">
        <v>0</v>
      </c>
      <c r="X480" s="229">
        <v>0</v>
      </c>
      <c r="Y480" s="229">
        <v>0</v>
      </c>
      <c r="Z480" s="229">
        <v>0</v>
      </c>
      <c r="AA480" s="229">
        <v>0</v>
      </c>
      <c r="AB480" s="229">
        <v>0</v>
      </c>
      <c r="AC480" s="229">
        <v>0</v>
      </c>
      <c r="AD480" s="229">
        <v>0</v>
      </c>
      <c r="AE480" s="229">
        <v>0</v>
      </c>
      <c r="AF480" s="223">
        <f t="shared" si="299"/>
        <v>13.740000000000002</v>
      </c>
      <c r="AG480" s="224">
        <f t="shared" si="286"/>
        <v>18.749999999999979</v>
      </c>
      <c r="AH480" s="224">
        <f t="shared" si="287"/>
        <v>5.2631578947368363</v>
      </c>
      <c r="AI480" s="224">
        <f t="shared" si="288"/>
        <v>18.75</v>
      </c>
      <c r="AJ480" s="224">
        <f t="shared" si="289"/>
        <v>6.6666666666666652</v>
      </c>
      <c r="AK480" s="224">
        <f t="shared" si="290"/>
        <v>25</v>
      </c>
      <c r="AL480" s="224">
        <f t="shared" si="291"/>
        <v>5.4945054945054972</v>
      </c>
      <c r="AM480" s="224">
        <f t="shared" si="292"/>
        <v>19.736842105263165</v>
      </c>
      <c r="AN480" s="224">
        <f t="shared" si="293"/>
        <v>5.555555555555558</v>
      </c>
      <c r="AO480" s="224">
        <f t="shared" si="294"/>
        <v>19.999999999999996</v>
      </c>
      <c r="AP480" s="224">
        <f t="shared" si="295"/>
        <v>5.2631578947368363</v>
      </c>
      <c r="AQ480" s="224">
        <f t="shared" si="297"/>
        <v>18.75</v>
      </c>
      <c r="AR480" s="224">
        <f t="shared" si="296"/>
        <v>14.285714285714279</v>
      </c>
      <c r="AS480" s="224">
        <f t="shared" si="301"/>
        <v>75</v>
      </c>
      <c r="AT480" s="224">
        <f t="shared" si="302"/>
        <v>4.3478260869565188</v>
      </c>
      <c r="AU480" s="224">
        <f t="shared" si="303"/>
        <v>14.999999999999991</v>
      </c>
      <c r="AV480" s="224">
        <f t="shared" si="305"/>
        <v>33.33333333333335</v>
      </c>
      <c r="AW480" s="224" t="str">
        <f t="shared" si="306"/>
        <v>n/a</v>
      </c>
      <c r="AX480" s="224" t="str">
        <f t="shared" si="307"/>
        <v>n/a</v>
      </c>
      <c r="AY480" s="224" t="str">
        <f t="shared" si="308"/>
        <v>n/a</v>
      </c>
      <c r="AZ480" s="224" t="str">
        <f t="shared" si="309"/>
        <v>n/a</v>
      </c>
      <c r="BA480" s="224" t="str">
        <f t="shared" si="310"/>
        <v>n/a</v>
      </c>
      <c r="BB480" s="224" t="str">
        <f t="shared" si="311"/>
        <v>n/a</v>
      </c>
      <c r="BC480" s="224" t="str">
        <f t="shared" si="312"/>
        <v>n/a</v>
      </c>
      <c r="BD480" s="224" t="str">
        <f t="shared" si="313"/>
        <v>n/a</v>
      </c>
      <c r="BE480" s="224" t="str">
        <f t="shared" si="314"/>
        <v>n/a</v>
      </c>
      <c r="BF480" s="224" t="str">
        <f t="shared" si="304"/>
        <v>n/a</v>
      </c>
      <c r="BG480" s="224">
        <f t="shared" si="300"/>
        <v>18.199797457341795</v>
      </c>
      <c r="BH480" s="182">
        <f t="shared" si="298"/>
        <v>17.348399785142071</v>
      </c>
    </row>
    <row r="481" spans="1:60" x14ac:dyDescent="0.2">
      <c r="A481" s="123" t="s">
        <v>2007</v>
      </c>
      <c r="B481" s="55" t="s">
        <v>430</v>
      </c>
      <c r="C481" s="36">
        <v>1.1599999999999999</v>
      </c>
      <c r="D481" s="181">
        <v>1.06</v>
      </c>
      <c r="E481" s="181">
        <v>0.98</v>
      </c>
      <c r="F481" s="181">
        <v>0.92</v>
      </c>
      <c r="G481" s="181">
        <v>0.88</v>
      </c>
      <c r="H481" s="181">
        <v>0.84</v>
      </c>
      <c r="I481" s="181">
        <v>0.8</v>
      </c>
      <c r="J481" s="202">
        <v>0.78</v>
      </c>
      <c r="K481" s="202">
        <v>0.76</v>
      </c>
      <c r="L481" s="181">
        <v>0.75</v>
      </c>
      <c r="M481" s="181">
        <v>0.74</v>
      </c>
      <c r="N481" s="181">
        <v>0.73</v>
      </c>
      <c r="O481" s="181">
        <v>0.72</v>
      </c>
      <c r="P481" s="273"/>
      <c r="Q481" s="181">
        <v>0.71</v>
      </c>
      <c r="R481" s="181">
        <v>0.7</v>
      </c>
      <c r="S481" s="273"/>
      <c r="T481" s="202">
        <v>0.69</v>
      </c>
      <c r="U481" s="229">
        <v>0.68</v>
      </c>
      <c r="V481" s="202">
        <v>0.67</v>
      </c>
      <c r="W481" s="202">
        <v>0.63</v>
      </c>
      <c r="X481" s="202">
        <v>0.59</v>
      </c>
      <c r="Y481" s="202">
        <v>0.51200000000000001</v>
      </c>
      <c r="Z481" s="202">
        <v>0.40266000000000002</v>
      </c>
      <c r="AA481" s="202">
        <v>0.35732000000000003</v>
      </c>
      <c r="AB481" s="202">
        <v>0.33601999999999999</v>
      </c>
      <c r="AC481" s="202">
        <v>0.31466</v>
      </c>
      <c r="AD481" s="202">
        <v>0.29332000000000003</v>
      </c>
      <c r="AE481" s="202">
        <v>0.26135999999999998</v>
      </c>
      <c r="AF481" s="223">
        <f t="shared" si="299"/>
        <v>18.267340000000004</v>
      </c>
      <c r="AG481" s="224">
        <f t="shared" si="286"/>
        <v>9.4339622641509422</v>
      </c>
      <c r="AH481" s="224">
        <f t="shared" si="287"/>
        <v>8.163265306122458</v>
      </c>
      <c r="AI481" s="224">
        <f t="shared" si="288"/>
        <v>6.5217391304347672</v>
      </c>
      <c r="AJ481" s="224">
        <f t="shared" si="289"/>
        <v>4.5454545454545414</v>
      </c>
      <c r="AK481" s="224">
        <f t="shared" si="290"/>
        <v>4.7619047619047672</v>
      </c>
      <c r="AL481" s="224">
        <f t="shared" si="291"/>
        <v>4.9999999999999822</v>
      </c>
      <c r="AM481" s="224">
        <f t="shared" si="292"/>
        <v>2.5641025641025772</v>
      </c>
      <c r="AN481" s="224">
        <f t="shared" si="293"/>
        <v>2.6315789473684292</v>
      </c>
      <c r="AO481" s="224">
        <f t="shared" si="294"/>
        <v>1.3333333333333419</v>
      </c>
      <c r="AP481" s="224">
        <f t="shared" si="295"/>
        <v>1.3513513513513598</v>
      </c>
      <c r="AQ481" s="224">
        <f t="shared" si="297"/>
        <v>1.3698630136986356</v>
      </c>
      <c r="AR481" s="224">
        <f t="shared" si="296"/>
        <v>1.388888888888884</v>
      </c>
      <c r="AS481" s="224">
        <f t="shared" si="301"/>
        <v>1.4084507042253502</v>
      </c>
      <c r="AT481" s="224">
        <f t="shared" si="302"/>
        <v>1.4285714285714235</v>
      </c>
      <c r="AU481" s="224">
        <f t="shared" si="303"/>
        <v>1.449275362318847</v>
      </c>
      <c r="AV481" s="224">
        <f t="shared" si="305"/>
        <v>1.4705882352941124</v>
      </c>
      <c r="AW481" s="224">
        <f t="shared" si="306"/>
        <v>1.4925373134328401</v>
      </c>
      <c r="AX481" s="224">
        <f t="shared" si="307"/>
        <v>6.3492063492063489</v>
      </c>
      <c r="AY481" s="224">
        <f t="shared" si="308"/>
        <v>6.7796610169491567</v>
      </c>
      <c r="AZ481" s="224">
        <f t="shared" si="309"/>
        <v>15.234375</v>
      </c>
      <c r="BA481" s="224">
        <f t="shared" si="310"/>
        <v>27.154423086474932</v>
      </c>
      <c r="BB481" s="224">
        <f t="shared" si="311"/>
        <v>12.688906302473967</v>
      </c>
      <c r="BC481" s="224">
        <f t="shared" si="312"/>
        <v>6.3389083983096395</v>
      </c>
      <c r="BD481" s="224">
        <f t="shared" si="313"/>
        <v>6.7882794126994161</v>
      </c>
      <c r="BE481" s="224">
        <f t="shared" si="314"/>
        <v>7.2753306968498466</v>
      </c>
      <c r="BF481" s="224">
        <f t="shared" si="304"/>
        <v>12.228344046525885</v>
      </c>
      <c r="BG481" s="224">
        <f t="shared" si="300"/>
        <v>6.0443192869285554</v>
      </c>
      <c r="BH481" s="182">
        <f t="shared" si="298"/>
        <v>5.8429894706633769</v>
      </c>
    </row>
    <row r="482" spans="1:60" x14ac:dyDescent="0.2">
      <c r="A482" s="123" t="s">
        <v>2008</v>
      </c>
      <c r="B482" s="55" t="s">
        <v>1122</v>
      </c>
      <c r="C482" s="36">
        <v>1.06</v>
      </c>
      <c r="D482" s="181">
        <v>0.86</v>
      </c>
      <c r="E482" s="181">
        <v>0.8</v>
      </c>
      <c r="F482" s="181">
        <v>0.76</v>
      </c>
      <c r="G482" s="181">
        <v>0.74</v>
      </c>
      <c r="H482" s="181">
        <v>0.68</v>
      </c>
      <c r="I482" s="181">
        <v>0.6</v>
      </c>
      <c r="J482" s="202">
        <v>0.5</v>
      </c>
      <c r="K482" s="202">
        <v>0.42</v>
      </c>
      <c r="L482" s="202">
        <v>0.35</v>
      </c>
      <c r="M482" s="202">
        <v>0.22</v>
      </c>
      <c r="N482" s="238">
        <v>0</v>
      </c>
      <c r="O482" s="238">
        <v>0</v>
      </c>
      <c r="P482" s="202"/>
      <c r="Q482" s="238">
        <v>0</v>
      </c>
      <c r="R482" s="229">
        <v>0.69</v>
      </c>
      <c r="S482" s="202"/>
      <c r="T482" s="202">
        <v>0.89</v>
      </c>
      <c r="U482" s="202">
        <v>0.88</v>
      </c>
      <c r="V482" s="202">
        <v>0.87</v>
      </c>
      <c r="W482" s="202">
        <v>0.84</v>
      </c>
      <c r="X482" s="202">
        <v>0.78</v>
      </c>
      <c r="Y482" s="202">
        <v>0.59</v>
      </c>
      <c r="Z482" s="202">
        <v>0.5</v>
      </c>
      <c r="AA482" s="202">
        <v>0.42499999999999999</v>
      </c>
      <c r="AB482" s="202">
        <v>0.36</v>
      </c>
      <c r="AC482" s="202">
        <v>0.30499999999999999</v>
      </c>
      <c r="AD482" s="202">
        <v>0.28499999999999998</v>
      </c>
      <c r="AE482" s="202">
        <v>0.27</v>
      </c>
      <c r="AF482" s="223">
        <f t="shared" si="299"/>
        <v>14.674999999999997</v>
      </c>
      <c r="AG482" s="224">
        <f t="shared" si="286"/>
        <v>23.255813953488392</v>
      </c>
      <c r="AH482" s="224">
        <f t="shared" si="287"/>
        <v>7.4999999999999956</v>
      </c>
      <c r="AI482" s="224">
        <f t="shared" si="288"/>
        <v>5.2631578947368363</v>
      </c>
      <c r="AJ482" s="224">
        <f t="shared" si="289"/>
        <v>2.7027027027026973</v>
      </c>
      <c r="AK482" s="224">
        <f t="shared" si="290"/>
        <v>8.8235294117646959</v>
      </c>
      <c r="AL482" s="224">
        <f t="shared" si="291"/>
        <v>13.333333333333353</v>
      </c>
      <c r="AM482" s="224">
        <f t="shared" si="292"/>
        <v>19.999999999999996</v>
      </c>
      <c r="AN482" s="224">
        <f t="shared" si="293"/>
        <v>19.047619047619047</v>
      </c>
      <c r="AO482" s="224">
        <f t="shared" si="294"/>
        <v>19.999999999999996</v>
      </c>
      <c r="AP482" s="224">
        <f t="shared" si="295"/>
        <v>59.090909090909079</v>
      </c>
      <c r="AQ482" s="224" t="str">
        <f t="shared" si="297"/>
        <v>n/a</v>
      </c>
      <c r="AR482" s="224" t="str">
        <f t="shared" si="296"/>
        <v>n/a</v>
      </c>
      <c r="AS482" s="224" t="str">
        <f t="shared" si="301"/>
        <v>n/a</v>
      </c>
      <c r="AT482" s="224">
        <f t="shared" si="302"/>
        <v>-100</v>
      </c>
      <c r="AU482" s="224">
        <f t="shared" si="303"/>
        <v>-22.471910112359559</v>
      </c>
      <c r="AV482" s="224">
        <f t="shared" si="305"/>
        <v>1.1363636363636465</v>
      </c>
      <c r="AW482" s="224">
        <f t="shared" si="306"/>
        <v>1.1494252873563315</v>
      </c>
      <c r="AX482" s="224">
        <f t="shared" si="307"/>
        <v>3.5714285714285809</v>
      </c>
      <c r="AY482" s="224">
        <f t="shared" si="308"/>
        <v>7.6923076923076872</v>
      </c>
      <c r="AZ482" s="224">
        <f t="shared" si="309"/>
        <v>32.203389830508478</v>
      </c>
      <c r="BA482" s="224">
        <f t="shared" si="310"/>
        <v>17.999999999999993</v>
      </c>
      <c r="BB482" s="224">
        <f t="shared" si="311"/>
        <v>17.647058823529417</v>
      </c>
      <c r="BC482" s="224">
        <f t="shared" si="312"/>
        <v>18.055555555555557</v>
      </c>
      <c r="BD482" s="224">
        <f t="shared" si="313"/>
        <v>18.032786885245898</v>
      </c>
      <c r="BE482" s="224">
        <f t="shared" si="314"/>
        <v>7.0175438596491224</v>
      </c>
      <c r="BF482" s="224">
        <f t="shared" si="304"/>
        <v>5.5555555555555358</v>
      </c>
      <c r="BG482" s="224">
        <f t="shared" si="300"/>
        <v>8.1133291747693406</v>
      </c>
      <c r="BH482" s="182">
        <f t="shared" si="298"/>
        <v>27.807426339046057</v>
      </c>
    </row>
    <row r="483" spans="1:60" x14ac:dyDescent="0.2">
      <c r="A483" s="123" t="s">
        <v>2009</v>
      </c>
      <c r="B483" s="55" t="s">
        <v>1124</v>
      </c>
      <c r="C483" s="36">
        <v>2.04</v>
      </c>
      <c r="D483" s="181">
        <v>1.84</v>
      </c>
      <c r="E483" s="181">
        <v>1.64</v>
      </c>
      <c r="F483" s="181">
        <v>1.48</v>
      </c>
      <c r="G483" s="181">
        <v>1.36</v>
      </c>
      <c r="H483" s="181">
        <v>1.23</v>
      </c>
      <c r="I483" s="181">
        <v>1.1100000000000001</v>
      </c>
      <c r="J483" s="202">
        <v>0.99</v>
      </c>
      <c r="K483" s="202">
        <v>0.87</v>
      </c>
      <c r="L483" s="181">
        <v>0.78</v>
      </c>
      <c r="M483" s="181">
        <v>0.7</v>
      </c>
      <c r="N483" s="181">
        <v>0.62</v>
      </c>
      <c r="O483" s="181">
        <v>0.15</v>
      </c>
      <c r="P483" s="273"/>
      <c r="Q483" s="238">
        <v>0</v>
      </c>
      <c r="R483" s="238">
        <v>0</v>
      </c>
      <c r="S483" s="273"/>
      <c r="T483" s="229">
        <v>0</v>
      </c>
      <c r="U483" s="229">
        <v>0.1</v>
      </c>
      <c r="V483" s="229">
        <v>0.4</v>
      </c>
      <c r="W483" s="229">
        <v>0.4</v>
      </c>
      <c r="X483" s="202">
        <v>0.4</v>
      </c>
      <c r="Y483" s="202">
        <v>0.24049999999999999</v>
      </c>
      <c r="Z483" s="202">
        <v>0.14599999999999999</v>
      </c>
      <c r="AA483" s="202">
        <v>0.111</v>
      </c>
      <c r="AB483" s="229">
        <v>8.5999999999999993E-2</v>
      </c>
      <c r="AC483" s="229">
        <v>8.5999999999999993E-2</v>
      </c>
      <c r="AD483" s="202">
        <v>8.5999999999999993E-2</v>
      </c>
      <c r="AE483" s="202">
        <v>8.4000000000000005E-2</v>
      </c>
      <c r="AF483" s="223">
        <f t="shared" si="299"/>
        <v>16.949499999999993</v>
      </c>
      <c r="AG483" s="224">
        <f t="shared" si="286"/>
        <v>10.869565217391308</v>
      </c>
      <c r="AH483" s="224">
        <f t="shared" si="287"/>
        <v>12.195121951219523</v>
      </c>
      <c r="AI483" s="224">
        <f t="shared" si="288"/>
        <v>10.810810810810811</v>
      </c>
      <c r="AJ483" s="224">
        <f t="shared" si="289"/>
        <v>8.8235294117646959</v>
      </c>
      <c r="AK483" s="224">
        <f t="shared" si="290"/>
        <v>10.569105691056912</v>
      </c>
      <c r="AL483" s="224">
        <f t="shared" si="291"/>
        <v>10.810810810810789</v>
      </c>
      <c r="AM483" s="224">
        <f t="shared" si="292"/>
        <v>12.121212121212132</v>
      </c>
      <c r="AN483" s="224">
        <f t="shared" si="293"/>
        <v>13.793103448275868</v>
      </c>
      <c r="AO483" s="224">
        <f t="shared" si="294"/>
        <v>11.538461538461542</v>
      </c>
      <c r="AP483" s="224">
        <f t="shared" si="295"/>
        <v>11.428571428571432</v>
      </c>
      <c r="AQ483" s="224">
        <f t="shared" si="297"/>
        <v>12.903225806451601</v>
      </c>
      <c r="AR483" s="224">
        <f t="shared" si="296"/>
        <v>313.33333333333337</v>
      </c>
      <c r="AS483" s="224" t="str">
        <f t="shared" si="301"/>
        <v>n/a</v>
      </c>
      <c r="AT483" s="224" t="str">
        <f t="shared" si="302"/>
        <v>n/a</v>
      </c>
      <c r="AU483" s="224" t="str">
        <f t="shared" si="303"/>
        <v>n/a</v>
      </c>
      <c r="AV483" s="224">
        <f t="shared" si="305"/>
        <v>-100</v>
      </c>
      <c r="AW483" s="224">
        <f t="shared" si="306"/>
        <v>-75</v>
      </c>
      <c r="AX483" s="224">
        <f t="shared" si="307"/>
        <v>0</v>
      </c>
      <c r="AY483" s="224">
        <f t="shared" si="308"/>
        <v>0</v>
      </c>
      <c r="AZ483" s="224">
        <f t="shared" si="309"/>
        <v>66.320166320166322</v>
      </c>
      <c r="BA483" s="224">
        <f t="shared" si="310"/>
        <v>64.726027397260282</v>
      </c>
      <c r="BB483" s="224">
        <f t="shared" si="311"/>
        <v>31.53153153153152</v>
      </c>
      <c r="BC483" s="224">
        <f t="shared" si="312"/>
        <v>29.069767441860471</v>
      </c>
      <c r="BD483" s="224">
        <f t="shared" si="313"/>
        <v>0</v>
      </c>
      <c r="BE483" s="224">
        <f t="shared" si="314"/>
        <v>0</v>
      </c>
      <c r="BF483" s="224">
        <f t="shared" si="304"/>
        <v>2.3809523809523725</v>
      </c>
      <c r="BG483" s="224">
        <f t="shared" si="300"/>
        <v>19.922838984396996</v>
      </c>
      <c r="BH483" s="182">
        <f t="shared" si="298"/>
        <v>72.789859835776326</v>
      </c>
    </row>
    <row r="484" spans="1:60" x14ac:dyDescent="0.2">
      <c r="A484" s="123" t="s">
        <v>2010</v>
      </c>
      <c r="B484" s="55" t="s">
        <v>1126</v>
      </c>
      <c r="C484" s="36">
        <v>1.075</v>
      </c>
      <c r="D484" s="181">
        <v>1.0249999999999999</v>
      </c>
      <c r="E484" s="181">
        <v>0.98599999999999999</v>
      </c>
      <c r="F484" s="181">
        <v>0.92779999999999996</v>
      </c>
      <c r="G484" s="181">
        <v>0.84340000000000004</v>
      </c>
      <c r="H484" s="181">
        <v>0.72460000000000002</v>
      </c>
      <c r="I484" s="181">
        <v>0.67559999999999998</v>
      </c>
      <c r="J484" s="202">
        <v>0.58740000000000003</v>
      </c>
      <c r="K484" s="202">
        <v>0.51100000000000001</v>
      </c>
      <c r="L484" s="181">
        <v>0.44500000000000001</v>
      </c>
      <c r="M484" s="181">
        <v>0.38650000000000001</v>
      </c>
      <c r="N484" s="181">
        <v>0.33450000000000002</v>
      </c>
      <c r="O484" s="181">
        <v>0.22500000000000001</v>
      </c>
      <c r="P484" s="273"/>
      <c r="Q484" s="238">
        <v>0</v>
      </c>
      <c r="R484" s="238">
        <v>0</v>
      </c>
      <c r="S484" s="273"/>
      <c r="T484" s="229">
        <v>0</v>
      </c>
      <c r="U484" s="229">
        <v>0</v>
      </c>
      <c r="V484" s="229">
        <v>0</v>
      </c>
      <c r="W484" s="229">
        <v>0</v>
      </c>
      <c r="X484" s="229">
        <v>0</v>
      </c>
      <c r="Y484" s="229">
        <v>0</v>
      </c>
      <c r="Z484" s="229">
        <v>0</v>
      </c>
      <c r="AA484" s="229">
        <v>0</v>
      </c>
      <c r="AB484" s="229">
        <v>0</v>
      </c>
      <c r="AC484" s="229">
        <v>0</v>
      </c>
      <c r="AD484" s="229">
        <v>0</v>
      </c>
      <c r="AE484" s="229">
        <v>0</v>
      </c>
      <c r="AF484" s="223">
        <f t="shared" si="299"/>
        <v>8.7468000000000004</v>
      </c>
      <c r="AG484" s="224">
        <f t="shared" si="286"/>
        <v>4.8780487804878092</v>
      </c>
      <c r="AH484" s="224">
        <f t="shared" si="287"/>
        <v>3.9553752535496978</v>
      </c>
      <c r="AI484" s="224">
        <f t="shared" si="288"/>
        <v>6.2729036430265284</v>
      </c>
      <c r="AJ484" s="224">
        <f t="shared" si="289"/>
        <v>10.007114062129464</v>
      </c>
      <c r="AK484" s="224">
        <f t="shared" si="290"/>
        <v>16.395252553132767</v>
      </c>
      <c r="AL484" s="224">
        <f t="shared" si="291"/>
        <v>7.2528123149792734</v>
      </c>
      <c r="AM484" s="224">
        <f t="shared" si="292"/>
        <v>15.015321756894773</v>
      </c>
      <c r="AN484" s="224">
        <f t="shared" si="293"/>
        <v>14.95107632093935</v>
      </c>
      <c r="AO484" s="224">
        <f t="shared" si="294"/>
        <v>14.831460674157304</v>
      </c>
      <c r="AP484" s="224">
        <f t="shared" si="295"/>
        <v>15.13583441138422</v>
      </c>
      <c r="AQ484" s="224">
        <f t="shared" si="297"/>
        <v>15.545590433482804</v>
      </c>
      <c r="AR484" s="224">
        <f t="shared" si="296"/>
        <v>48.666666666666679</v>
      </c>
      <c r="AS484" s="224" t="str">
        <f t="shared" si="301"/>
        <v>n/a</v>
      </c>
      <c r="AT484" s="224" t="str">
        <f t="shared" si="302"/>
        <v>n/a</v>
      </c>
      <c r="AU484" s="224" t="str">
        <f t="shared" si="303"/>
        <v>n/a</v>
      </c>
      <c r="AV484" s="224" t="str">
        <f t="shared" si="305"/>
        <v>n/a</v>
      </c>
      <c r="AW484" s="224" t="str">
        <f t="shared" si="306"/>
        <v>n/a</v>
      </c>
      <c r="AX484" s="224" t="str">
        <f t="shared" si="307"/>
        <v>n/a</v>
      </c>
      <c r="AY484" s="224" t="str">
        <f t="shared" si="308"/>
        <v>n/a</v>
      </c>
      <c r="AZ484" s="224" t="str">
        <f t="shared" si="309"/>
        <v>n/a</v>
      </c>
      <c r="BA484" s="224" t="str">
        <f t="shared" si="310"/>
        <v>n/a</v>
      </c>
      <c r="BB484" s="224" t="str">
        <f t="shared" si="311"/>
        <v>n/a</v>
      </c>
      <c r="BC484" s="224" t="str">
        <f t="shared" si="312"/>
        <v>n/a</v>
      </c>
      <c r="BD484" s="224" t="str">
        <f t="shared" si="313"/>
        <v>n/a</v>
      </c>
      <c r="BE484" s="224" t="str">
        <f t="shared" si="314"/>
        <v>n/a</v>
      </c>
      <c r="BF484" s="224" t="str">
        <f t="shared" si="304"/>
        <v>n/a</v>
      </c>
      <c r="BG484" s="224">
        <f t="shared" si="300"/>
        <v>14.408954739235888</v>
      </c>
      <c r="BH484" s="182">
        <f t="shared" si="298"/>
        <v>11.743833909925607</v>
      </c>
    </row>
    <row r="485" spans="1:60" x14ac:dyDescent="0.2">
      <c r="A485" s="116" t="s">
        <v>1585</v>
      </c>
      <c r="B485" s="55" t="s">
        <v>1586</v>
      </c>
      <c r="C485" s="36">
        <v>1.65</v>
      </c>
      <c r="D485" s="181">
        <v>1.51</v>
      </c>
      <c r="E485" s="181">
        <v>1.31</v>
      </c>
      <c r="F485" s="181">
        <v>1.1100000000000001</v>
      </c>
      <c r="G485" s="181">
        <v>0.92</v>
      </c>
      <c r="H485" s="181">
        <v>0.6</v>
      </c>
      <c r="I485" s="238">
        <v>0</v>
      </c>
      <c r="J485" s="229">
        <v>0</v>
      </c>
      <c r="K485" s="229">
        <v>0</v>
      </c>
      <c r="L485" s="238">
        <v>0</v>
      </c>
      <c r="M485" s="238">
        <v>0</v>
      </c>
      <c r="N485" s="238">
        <v>0</v>
      </c>
      <c r="O485" s="238">
        <v>0</v>
      </c>
      <c r="P485" s="162"/>
      <c r="Q485" s="229">
        <v>0</v>
      </c>
      <c r="R485" s="238">
        <v>0</v>
      </c>
      <c r="S485" s="162"/>
      <c r="T485" s="238">
        <v>0</v>
      </c>
      <c r="U485" s="229">
        <v>0</v>
      </c>
      <c r="V485" s="238">
        <v>0</v>
      </c>
      <c r="W485" s="238">
        <v>0</v>
      </c>
      <c r="X485" s="229">
        <v>0</v>
      </c>
      <c r="Y485" s="229">
        <v>0</v>
      </c>
      <c r="Z485" s="229">
        <v>0</v>
      </c>
      <c r="AA485" s="229">
        <v>0</v>
      </c>
      <c r="AB485" s="229">
        <v>0</v>
      </c>
      <c r="AC485" s="229">
        <v>0</v>
      </c>
      <c r="AD485" s="229">
        <v>0</v>
      </c>
      <c r="AE485" s="229">
        <v>0</v>
      </c>
      <c r="AF485" s="223">
        <f t="shared" si="299"/>
        <v>7.1000000000000005</v>
      </c>
      <c r="AG485" s="224">
        <f t="shared" si="286"/>
        <v>9.27152317880795</v>
      </c>
      <c r="AH485" s="224">
        <f t="shared" si="287"/>
        <v>15.267175572519086</v>
      </c>
      <c r="AI485" s="224">
        <f t="shared" si="288"/>
        <v>18.018018018018012</v>
      </c>
      <c r="AJ485" s="224">
        <f t="shared" si="289"/>
        <v>20.65217391304348</v>
      </c>
      <c r="AK485" s="224">
        <f t="shared" si="290"/>
        <v>53.333333333333343</v>
      </c>
      <c r="AL485" s="224" t="str">
        <f t="shared" si="291"/>
        <v>n/a</v>
      </c>
      <c r="AM485" s="224" t="str">
        <f t="shared" si="292"/>
        <v>n/a</v>
      </c>
      <c r="AN485" s="224" t="str">
        <f t="shared" si="293"/>
        <v>n/a</v>
      </c>
      <c r="AO485" s="224" t="str">
        <f t="shared" si="294"/>
        <v>n/a</v>
      </c>
      <c r="AP485" s="224" t="str">
        <f t="shared" si="295"/>
        <v>n/a</v>
      </c>
      <c r="AQ485" s="224" t="str">
        <f t="shared" si="297"/>
        <v>n/a</v>
      </c>
      <c r="AR485" s="224" t="str">
        <f t="shared" si="296"/>
        <v>n/a</v>
      </c>
      <c r="AS485" s="224" t="str">
        <f t="shared" si="301"/>
        <v>n/a</v>
      </c>
      <c r="AT485" s="224" t="str">
        <f t="shared" si="302"/>
        <v>n/a</v>
      </c>
      <c r="AU485" s="224" t="str">
        <f t="shared" si="303"/>
        <v>n/a</v>
      </c>
      <c r="AV485" s="224" t="str">
        <f t="shared" si="305"/>
        <v>n/a</v>
      </c>
      <c r="AW485" s="224" t="str">
        <f t="shared" si="306"/>
        <v>n/a</v>
      </c>
      <c r="AX485" s="224" t="str">
        <f t="shared" si="307"/>
        <v>n/a</v>
      </c>
      <c r="AY485" s="224" t="str">
        <f t="shared" si="308"/>
        <v>n/a</v>
      </c>
      <c r="AZ485" s="224" t="str">
        <f t="shared" si="309"/>
        <v>n/a</v>
      </c>
      <c r="BA485" s="224" t="str">
        <f t="shared" si="310"/>
        <v>n/a</v>
      </c>
      <c r="BB485" s="224" t="str">
        <f t="shared" si="311"/>
        <v>n/a</v>
      </c>
      <c r="BC485" s="224" t="str">
        <f t="shared" si="312"/>
        <v>n/a</v>
      </c>
      <c r="BD485" s="224" t="str">
        <f t="shared" si="313"/>
        <v>n/a</v>
      </c>
      <c r="BE485" s="224" t="str">
        <f t="shared" si="314"/>
        <v>n/a</v>
      </c>
      <c r="BF485" s="224" t="str">
        <f t="shared" si="304"/>
        <v>n/a</v>
      </c>
      <c r="BG485" s="224">
        <f t="shared" si="300"/>
        <v>23.308444803144376</v>
      </c>
      <c r="BH485" s="182">
        <f t="shared" si="298"/>
        <v>17.307769219253949</v>
      </c>
    </row>
    <row r="486" spans="1:60" x14ac:dyDescent="0.2">
      <c r="A486" s="55" t="s">
        <v>2011</v>
      </c>
      <c r="B486" s="55" t="s">
        <v>1128</v>
      </c>
      <c r="C486" s="36">
        <v>2.1</v>
      </c>
      <c r="D486" s="181">
        <v>1.87</v>
      </c>
      <c r="E486" s="181">
        <v>1.75</v>
      </c>
      <c r="F486" s="181">
        <v>1.65</v>
      </c>
      <c r="G486" s="181">
        <v>1.56</v>
      </c>
      <c r="H486" s="181">
        <v>1.48</v>
      </c>
      <c r="I486" s="181">
        <v>1.4</v>
      </c>
      <c r="J486" s="202">
        <v>1.34</v>
      </c>
      <c r="K486" s="202">
        <v>1.28</v>
      </c>
      <c r="L486" s="181">
        <v>1.25</v>
      </c>
      <c r="M486" s="181">
        <v>1.23</v>
      </c>
      <c r="N486" s="181">
        <v>1.21</v>
      </c>
      <c r="O486" s="238">
        <v>1.19</v>
      </c>
      <c r="P486" s="273"/>
      <c r="Q486" s="238">
        <v>1.19</v>
      </c>
      <c r="R486" s="238">
        <v>1.19</v>
      </c>
      <c r="S486" s="273"/>
      <c r="T486" s="238">
        <v>1.19</v>
      </c>
      <c r="U486" s="238">
        <v>1.19</v>
      </c>
      <c r="V486" s="181">
        <v>1.19</v>
      </c>
      <c r="W486" s="181">
        <v>1.17</v>
      </c>
      <c r="X486" s="181">
        <v>1.1499999999999999</v>
      </c>
      <c r="Y486" s="181">
        <v>1.1200000000000001</v>
      </c>
      <c r="Z486" s="181">
        <v>1.1000000000000001</v>
      </c>
      <c r="AA486" s="202">
        <v>1.08</v>
      </c>
      <c r="AB486" s="202">
        <v>1.06</v>
      </c>
      <c r="AC486" s="202">
        <v>1.04</v>
      </c>
      <c r="AD486" s="202">
        <v>1.02</v>
      </c>
      <c r="AE486" s="202">
        <v>0.99</v>
      </c>
      <c r="AF486" s="223">
        <f t="shared" si="299"/>
        <v>34.990000000000016</v>
      </c>
      <c r="AG486" s="224">
        <f t="shared" si="286"/>
        <v>12.299465240641716</v>
      </c>
      <c r="AH486" s="224">
        <f t="shared" si="287"/>
        <v>6.8571428571428727</v>
      </c>
      <c r="AI486" s="224">
        <f t="shared" si="288"/>
        <v>6.0606060606060552</v>
      </c>
      <c r="AJ486" s="224">
        <f t="shared" si="289"/>
        <v>5.7692307692307709</v>
      </c>
      <c r="AK486" s="224">
        <f t="shared" si="290"/>
        <v>5.4054054054054168</v>
      </c>
      <c r="AL486" s="224">
        <f t="shared" si="291"/>
        <v>5.7142857142857162</v>
      </c>
      <c r="AM486" s="224">
        <f t="shared" si="292"/>
        <v>4.4776119402984982</v>
      </c>
      <c r="AN486" s="224">
        <f t="shared" si="293"/>
        <v>4.6875</v>
      </c>
      <c r="AO486" s="224">
        <f t="shared" si="294"/>
        <v>2.4000000000000021</v>
      </c>
      <c r="AP486" s="224">
        <f t="shared" si="295"/>
        <v>1.6260162601626105</v>
      </c>
      <c r="AQ486" s="224">
        <f t="shared" si="297"/>
        <v>1.6528925619834656</v>
      </c>
      <c r="AR486" s="224">
        <f t="shared" si="296"/>
        <v>1.6806722689075571</v>
      </c>
      <c r="AS486" s="224">
        <f t="shared" si="301"/>
        <v>0</v>
      </c>
      <c r="AT486" s="224">
        <f t="shared" si="302"/>
        <v>0</v>
      </c>
      <c r="AU486" s="224">
        <f t="shared" si="303"/>
        <v>0</v>
      </c>
      <c r="AV486" s="224">
        <f t="shared" si="305"/>
        <v>0</v>
      </c>
      <c r="AW486" s="224">
        <f t="shared" si="306"/>
        <v>0</v>
      </c>
      <c r="AX486" s="224">
        <f t="shared" si="307"/>
        <v>1.7094017094017033</v>
      </c>
      <c r="AY486" s="224">
        <f t="shared" si="308"/>
        <v>1.7391304347826209</v>
      </c>
      <c r="AZ486" s="224">
        <f t="shared" si="309"/>
        <v>2.6785714285714191</v>
      </c>
      <c r="BA486" s="224">
        <f t="shared" si="310"/>
        <v>1.8181818181818299</v>
      </c>
      <c r="BB486" s="224">
        <f t="shared" si="311"/>
        <v>1.8518518518518601</v>
      </c>
      <c r="BC486" s="224">
        <f t="shared" si="312"/>
        <v>1.8867924528301883</v>
      </c>
      <c r="BD486" s="224">
        <f t="shared" si="313"/>
        <v>1.9230769230769162</v>
      </c>
      <c r="BE486" s="224">
        <f t="shared" si="314"/>
        <v>1.9607843137254832</v>
      </c>
      <c r="BF486" s="224">
        <f t="shared" si="304"/>
        <v>3.0303030303030276</v>
      </c>
      <c r="BG486" s="224">
        <f t="shared" si="300"/>
        <v>2.9703431938996059</v>
      </c>
      <c r="BH486" s="182">
        <f t="shared" si="298"/>
        <v>2.806504794471032</v>
      </c>
    </row>
    <row r="487" spans="1:60" x14ac:dyDescent="0.2">
      <c r="A487" s="123" t="s">
        <v>1129</v>
      </c>
      <c r="B487" s="55" t="s">
        <v>1130</v>
      </c>
      <c r="C487" s="36">
        <v>0.6</v>
      </c>
      <c r="D487" s="181">
        <v>0.45</v>
      </c>
      <c r="E487" s="181">
        <v>0.32</v>
      </c>
      <c r="F487" s="181">
        <v>0.3</v>
      </c>
      <c r="G487" s="181">
        <v>0.28999999999999998</v>
      </c>
      <c r="H487" s="181">
        <v>0.28000000000000003</v>
      </c>
      <c r="I487" s="181">
        <v>0.27</v>
      </c>
      <c r="J487" s="202">
        <v>0.26</v>
      </c>
      <c r="K487" s="202">
        <v>0.25</v>
      </c>
      <c r="L487" s="181">
        <v>0.24</v>
      </c>
      <c r="M487" s="181">
        <v>0.21</v>
      </c>
      <c r="N487" s="181">
        <v>0.16500000000000001</v>
      </c>
      <c r="O487" s="238">
        <v>0</v>
      </c>
      <c r="P487" s="273"/>
      <c r="Q487" s="238">
        <v>0</v>
      </c>
      <c r="R487" s="238">
        <v>0</v>
      </c>
      <c r="S487" s="273"/>
      <c r="T487" s="229">
        <v>0</v>
      </c>
      <c r="U487" s="229">
        <v>2.5000000000000001E-2</v>
      </c>
      <c r="V487" s="229">
        <v>7.4999999999999997E-2</v>
      </c>
      <c r="W487" s="229">
        <v>0.19</v>
      </c>
      <c r="X487" s="229">
        <v>0.19</v>
      </c>
      <c r="Y487" s="229">
        <v>0.25</v>
      </c>
      <c r="Z487" s="202">
        <v>0.28999999999999998</v>
      </c>
      <c r="AA487" s="229">
        <v>0.27500000000000002</v>
      </c>
      <c r="AB487" s="202">
        <v>0.375</v>
      </c>
      <c r="AC487" s="202">
        <v>0.35</v>
      </c>
      <c r="AD487" s="229">
        <v>0.3</v>
      </c>
      <c r="AE487" s="202">
        <v>0.35</v>
      </c>
      <c r="AF487" s="223">
        <f t="shared" si="299"/>
        <v>6.3050000000000006</v>
      </c>
      <c r="AG487" s="224">
        <f t="shared" si="286"/>
        <v>33.333333333333329</v>
      </c>
      <c r="AH487" s="224">
        <f t="shared" si="287"/>
        <v>40.625</v>
      </c>
      <c r="AI487" s="224">
        <f t="shared" si="288"/>
        <v>6.6666666666666652</v>
      </c>
      <c r="AJ487" s="224">
        <f t="shared" si="289"/>
        <v>3.4482758620689724</v>
      </c>
      <c r="AK487" s="224">
        <f t="shared" si="290"/>
        <v>3.5714285714285587</v>
      </c>
      <c r="AL487" s="224">
        <f t="shared" si="291"/>
        <v>3.7037037037036979</v>
      </c>
      <c r="AM487" s="224">
        <f t="shared" si="292"/>
        <v>3.8461538461538547</v>
      </c>
      <c r="AN487" s="224">
        <f t="shared" si="293"/>
        <v>4.0000000000000036</v>
      </c>
      <c r="AO487" s="224">
        <f t="shared" si="294"/>
        <v>4.1666666666666741</v>
      </c>
      <c r="AP487" s="224">
        <f t="shared" si="295"/>
        <v>14.285714285714279</v>
      </c>
      <c r="AQ487" s="224">
        <f t="shared" si="297"/>
        <v>27.27272727272727</v>
      </c>
      <c r="AR487" s="224" t="str">
        <f t="shared" si="296"/>
        <v>n/a</v>
      </c>
      <c r="AS487" s="224" t="str">
        <f t="shared" si="301"/>
        <v>n/a</v>
      </c>
      <c r="AT487" s="224" t="str">
        <f t="shared" si="302"/>
        <v>n/a</v>
      </c>
      <c r="AU487" s="224" t="str">
        <f t="shared" si="303"/>
        <v>n/a</v>
      </c>
      <c r="AV487" s="224">
        <f t="shared" si="305"/>
        <v>-100</v>
      </c>
      <c r="AW487" s="224">
        <f t="shared" si="306"/>
        <v>-66.666666666666657</v>
      </c>
      <c r="AX487" s="224">
        <f t="shared" si="307"/>
        <v>-60.526315789473685</v>
      </c>
      <c r="AY487" s="224">
        <f t="shared" si="308"/>
        <v>0</v>
      </c>
      <c r="AZ487" s="224">
        <f t="shared" si="309"/>
        <v>-24</v>
      </c>
      <c r="BA487" s="224">
        <f t="shared" si="310"/>
        <v>-13.793103448275856</v>
      </c>
      <c r="BB487" s="224">
        <f t="shared" si="311"/>
        <v>5.4545454545454453</v>
      </c>
      <c r="BC487" s="224">
        <f t="shared" si="312"/>
        <v>-26.666666666666661</v>
      </c>
      <c r="BD487" s="224">
        <f t="shared" si="313"/>
        <v>7.1428571428571397</v>
      </c>
      <c r="BE487" s="224">
        <f t="shared" si="314"/>
        <v>16.666666666666675</v>
      </c>
      <c r="BF487" s="224">
        <f t="shared" si="304"/>
        <v>-14.285714285714279</v>
      </c>
      <c r="BG487" s="224">
        <f t="shared" si="300"/>
        <v>-5.9888512447393003</v>
      </c>
      <c r="BH487" s="182">
        <f t="shared" si="298"/>
        <v>33.237356485593494</v>
      </c>
    </row>
    <row r="488" spans="1:60" x14ac:dyDescent="0.2">
      <c r="A488" s="116" t="s">
        <v>5597</v>
      </c>
      <c r="B488" s="55" t="s">
        <v>5587</v>
      </c>
      <c r="C488" s="36">
        <v>0.85499999999999998</v>
      </c>
      <c r="D488" s="181">
        <v>0.68</v>
      </c>
      <c r="E488" s="181">
        <v>0.55000000000000004</v>
      </c>
      <c r="F488" s="181">
        <v>0.42999999999999994</v>
      </c>
      <c r="G488" s="181">
        <v>0.13</v>
      </c>
      <c r="H488" s="238">
        <v>0</v>
      </c>
      <c r="I488" s="238">
        <v>0</v>
      </c>
      <c r="J488" s="229">
        <v>0</v>
      </c>
      <c r="K488" s="229">
        <v>0</v>
      </c>
      <c r="L488" s="238">
        <v>0</v>
      </c>
      <c r="M488" s="238">
        <v>0</v>
      </c>
      <c r="N488" s="238">
        <v>0</v>
      </c>
      <c r="O488" s="238">
        <v>0</v>
      </c>
      <c r="P488" s="162"/>
      <c r="Q488" s="238">
        <v>0</v>
      </c>
      <c r="R488" s="238">
        <v>0</v>
      </c>
      <c r="S488" s="162"/>
      <c r="T488" s="238">
        <v>0</v>
      </c>
      <c r="U488" s="238">
        <v>0</v>
      </c>
      <c r="V488" s="229">
        <v>0</v>
      </c>
      <c r="W488" s="229">
        <v>0</v>
      </c>
      <c r="X488" s="229">
        <v>0</v>
      </c>
      <c r="Y488" s="229">
        <v>0</v>
      </c>
      <c r="Z488" s="229">
        <v>0</v>
      </c>
      <c r="AA488" s="229">
        <v>0</v>
      </c>
      <c r="AB488" s="229">
        <v>0</v>
      </c>
      <c r="AC488" s="229">
        <v>0</v>
      </c>
      <c r="AD488" s="229">
        <v>0</v>
      </c>
      <c r="AE488" s="229">
        <v>0</v>
      </c>
      <c r="AF488" s="223">
        <f t="shared" si="299"/>
        <v>2.6449999999999996</v>
      </c>
      <c r="AG488" s="224">
        <f t="shared" si="286"/>
        <v>25.735294117647058</v>
      </c>
      <c r="AH488" s="224">
        <f t="shared" si="287"/>
        <v>23.636363636363633</v>
      </c>
      <c r="AI488" s="224">
        <f t="shared" si="288"/>
        <v>27.906976744186075</v>
      </c>
      <c r="AJ488" s="224">
        <f t="shared" si="289"/>
        <v>230.76923076923072</v>
      </c>
      <c r="AK488" s="224" t="str">
        <f t="shared" si="290"/>
        <v>n/a</v>
      </c>
      <c r="AL488" s="224" t="str">
        <f t="shared" si="291"/>
        <v>n/a</v>
      </c>
      <c r="AM488" s="224" t="str">
        <f t="shared" si="292"/>
        <v>n/a</v>
      </c>
      <c r="AN488" s="224" t="str">
        <f t="shared" si="293"/>
        <v>n/a</v>
      </c>
      <c r="AO488" s="224" t="str">
        <f t="shared" si="294"/>
        <v>n/a</v>
      </c>
      <c r="AP488" s="224" t="str">
        <f t="shared" si="295"/>
        <v>n/a</v>
      </c>
      <c r="AQ488" s="224" t="str">
        <f t="shared" si="297"/>
        <v>n/a</v>
      </c>
      <c r="AR488" s="224" t="str">
        <f t="shared" si="296"/>
        <v>n/a</v>
      </c>
      <c r="AS488" s="224" t="str">
        <f t="shared" si="301"/>
        <v>n/a</v>
      </c>
      <c r="AT488" s="224" t="str">
        <f t="shared" si="302"/>
        <v>n/a</v>
      </c>
      <c r="AU488" s="224" t="str">
        <f t="shared" si="303"/>
        <v>n/a</v>
      </c>
      <c r="AV488" s="224" t="str">
        <f t="shared" si="305"/>
        <v>n/a</v>
      </c>
      <c r="AW488" s="224" t="str">
        <f t="shared" si="306"/>
        <v>n/a</v>
      </c>
      <c r="AX488" s="224" t="str">
        <f t="shared" si="307"/>
        <v>n/a</v>
      </c>
      <c r="AY488" s="224" t="str">
        <f t="shared" si="308"/>
        <v>n/a</v>
      </c>
      <c r="AZ488" s="224" t="str">
        <f t="shared" si="309"/>
        <v>n/a</v>
      </c>
      <c r="BA488" s="224" t="str">
        <f t="shared" si="310"/>
        <v>n/a</v>
      </c>
      <c r="BB488" s="224" t="str">
        <f t="shared" si="311"/>
        <v>n/a</v>
      </c>
      <c r="BC488" s="224" t="str">
        <f t="shared" si="312"/>
        <v>n/a</v>
      </c>
      <c r="BD488" s="224" t="str">
        <f t="shared" si="313"/>
        <v>n/a</v>
      </c>
      <c r="BE488" s="224" t="str">
        <f t="shared" si="314"/>
        <v>n/a</v>
      </c>
      <c r="BF488" s="224" t="str">
        <f t="shared" si="304"/>
        <v>n/a</v>
      </c>
      <c r="BG488" s="224">
        <f t="shared" si="300"/>
        <v>77.011966316856871</v>
      </c>
      <c r="BH488" s="182">
        <f t="shared" si="298"/>
        <v>102.51967038271312</v>
      </c>
    </row>
    <row r="489" spans="1:60" x14ac:dyDescent="0.2">
      <c r="A489" s="116" t="s">
        <v>1587</v>
      </c>
      <c r="B489" s="55" t="s">
        <v>1588</v>
      </c>
      <c r="C489" s="36">
        <v>2.74</v>
      </c>
      <c r="D489" s="181">
        <v>2.66</v>
      </c>
      <c r="E489" s="181">
        <v>2.5</v>
      </c>
      <c r="F489" s="181">
        <v>2.0699999999999998</v>
      </c>
      <c r="G489" s="181">
        <v>1.46</v>
      </c>
      <c r="H489" s="238">
        <v>1.1200000000000001</v>
      </c>
      <c r="I489" s="181">
        <v>1.45</v>
      </c>
      <c r="J489" s="202">
        <v>1.29</v>
      </c>
      <c r="K489" s="202">
        <v>1.08</v>
      </c>
      <c r="L489" s="181">
        <v>1.06</v>
      </c>
      <c r="M489" s="181">
        <v>0.96</v>
      </c>
      <c r="N489" s="181">
        <v>0.81</v>
      </c>
      <c r="O489" s="181">
        <v>0.69</v>
      </c>
      <c r="Q489" s="181">
        <v>0.57999999999999996</v>
      </c>
      <c r="R489" s="181">
        <v>0.5</v>
      </c>
      <c r="T489" s="238">
        <v>0.42</v>
      </c>
      <c r="U489" s="238">
        <v>0.45</v>
      </c>
      <c r="V489" s="229">
        <v>0.72</v>
      </c>
      <c r="W489" s="202">
        <v>0.72</v>
      </c>
      <c r="X489" s="202">
        <v>0.6</v>
      </c>
      <c r="Y489" s="202">
        <v>0.54</v>
      </c>
      <c r="Z489" s="202">
        <v>0.48</v>
      </c>
      <c r="AA489" s="229">
        <v>0.42</v>
      </c>
      <c r="AB489" s="229">
        <v>0.42</v>
      </c>
      <c r="AC489" s="229">
        <v>0.42</v>
      </c>
      <c r="AD489" s="229">
        <v>0.42</v>
      </c>
      <c r="AE489" s="229">
        <v>0.42</v>
      </c>
      <c r="AF489" s="223">
        <f t="shared" si="299"/>
        <v>27.000000000000004</v>
      </c>
      <c r="AG489" s="224">
        <f t="shared" si="286"/>
        <v>3.007518796992481</v>
      </c>
      <c r="AH489" s="224">
        <f t="shared" si="287"/>
        <v>6.4000000000000057</v>
      </c>
      <c r="AI489" s="224">
        <f t="shared" si="288"/>
        <v>20.772946859903385</v>
      </c>
      <c r="AJ489" s="224">
        <f t="shared" si="289"/>
        <v>41.780821917808211</v>
      </c>
      <c r="AK489" s="224">
        <f t="shared" si="290"/>
        <v>30.35714285714284</v>
      </c>
      <c r="AL489" s="224">
        <f t="shared" si="291"/>
        <v>-22.758620689655164</v>
      </c>
      <c r="AM489" s="224">
        <f t="shared" si="292"/>
        <v>12.403100775193799</v>
      </c>
      <c r="AN489" s="224">
        <f t="shared" si="293"/>
        <v>19.444444444444443</v>
      </c>
      <c r="AO489" s="224">
        <f t="shared" si="294"/>
        <v>1.8867924528301883</v>
      </c>
      <c r="AP489" s="224">
        <f t="shared" si="295"/>
        <v>10.416666666666675</v>
      </c>
      <c r="AQ489" s="224">
        <f t="shared" si="297"/>
        <v>18.518518518518512</v>
      </c>
      <c r="AR489" s="224">
        <f t="shared" si="296"/>
        <v>17.391304347826097</v>
      </c>
      <c r="AS489" s="224">
        <f t="shared" si="301"/>
        <v>18.965517241379317</v>
      </c>
      <c r="AT489" s="224">
        <f t="shared" si="302"/>
        <v>15.999999999999993</v>
      </c>
      <c r="AU489" s="224">
        <f t="shared" si="303"/>
        <v>19.047619047619047</v>
      </c>
      <c r="AV489" s="224">
        <f t="shared" si="305"/>
        <v>-6.6666666666666767</v>
      </c>
      <c r="AW489" s="224">
        <f t="shared" si="306"/>
        <v>-37.5</v>
      </c>
      <c r="AX489" s="224">
        <f t="shared" si="307"/>
        <v>0</v>
      </c>
      <c r="AY489" s="224">
        <f t="shared" si="308"/>
        <v>19.999999999999996</v>
      </c>
      <c r="AZ489" s="224">
        <f t="shared" si="309"/>
        <v>11.111111111111093</v>
      </c>
      <c r="BA489" s="224">
        <f t="shared" si="310"/>
        <v>12.500000000000021</v>
      </c>
      <c r="BB489" s="224">
        <f t="shared" si="311"/>
        <v>14.285714285714279</v>
      </c>
      <c r="BC489" s="224">
        <f t="shared" si="312"/>
        <v>0</v>
      </c>
      <c r="BD489" s="224">
        <f t="shared" si="313"/>
        <v>0</v>
      </c>
      <c r="BE489" s="224">
        <f t="shared" si="314"/>
        <v>0</v>
      </c>
      <c r="BF489" s="224">
        <f t="shared" si="304"/>
        <v>0</v>
      </c>
      <c r="BG489" s="224">
        <f t="shared" si="300"/>
        <v>8.7447666141087907</v>
      </c>
      <c r="BH489" s="182">
        <f t="shared" si="298"/>
        <v>15.850290526029681</v>
      </c>
    </row>
    <row r="490" spans="1:60" x14ac:dyDescent="0.2">
      <c r="A490" s="55" t="s">
        <v>431</v>
      </c>
      <c r="B490" s="55" t="s">
        <v>432</v>
      </c>
      <c r="C490" s="36">
        <v>1.74</v>
      </c>
      <c r="D490" s="181">
        <v>1.58</v>
      </c>
      <c r="E490" s="181">
        <v>1.42</v>
      </c>
      <c r="F490" s="181">
        <v>1.26</v>
      </c>
      <c r="G490" s="181">
        <v>1.1325000000000001</v>
      </c>
      <c r="H490" s="181">
        <v>1.0774999999999999</v>
      </c>
      <c r="I490" s="181">
        <v>0.94</v>
      </c>
      <c r="J490" s="202">
        <v>0.79500000000000004</v>
      </c>
      <c r="K490" s="202">
        <v>0.71</v>
      </c>
      <c r="L490" s="181">
        <v>0.63</v>
      </c>
      <c r="M490" s="181">
        <v>0.55000000000000004</v>
      </c>
      <c r="N490" s="181">
        <v>0.47</v>
      </c>
      <c r="O490" s="181">
        <v>0.36</v>
      </c>
      <c r="P490" s="273"/>
      <c r="Q490" s="181">
        <v>0.25</v>
      </c>
      <c r="R490" s="181">
        <v>0.185</v>
      </c>
      <c r="S490" s="273"/>
      <c r="T490" s="202">
        <v>0.15</v>
      </c>
      <c r="U490" s="202">
        <v>0.13</v>
      </c>
      <c r="V490" s="202">
        <v>0.125</v>
      </c>
      <c r="W490" s="202">
        <v>0.1075</v>
      </c>
      <c r="X490" s="229">
        <v>0.1</v>
      </c>
      <c r="Y490" s="202">
        <v>9.2499999999999999E-2</v>
      </c>
      <c r="Z490" s="202">
        <v>7.4999999999999997E-2</v>
      </c>
      <c r="AA490" s="202">
        <v>5.7500000000000002E-2</v>
      </c>
      <c r="AB490" s="202">
        <v>3.875E-2</v>
      </c>
      <c r="AC490" s="202">
        <v>2.8750000000000001E-2</v>
      </c>
      <c r="AD490" s="202">
        <v>2.6249999999999999E-2</v>
      </c>
      <c r="AE490" s="202">
        <v>2.5000000000000001E-2</v>
      </c>
      <c r="AF490" s="223">
        <f t="shared" si="299"/>
        <v>14.056250000000002</v>
      </c>
      <c r="AG490" s="224">
        <f t="shared" si="286"/>
        <v>10.126582278480999</v>
      </c>
      <c r="AH490" s="224">
        <f t="shared" si="287"/>
        <v>11.267605633802823</v>
      </c>
      <c r="AI490" s="224">
        <f t="shared" si="288"/>
        <v>12.698412698412698</v>
      </c>
      <c r="AJ490" s="224">
        <f t="shared" si="289"/>
        <v>11.258278145695355</v>
      </c>
      <c r="AK490" s="224">
        <f t="shared" si="290"/>
        <v>5.1044083526682327</v>
      </c>
      <c r="AL490" s="224">
        <f t="shared" si="291"/>
        <v>14.627659574468076</v>
      </c>
      <c r="AM490" s="224">
        <f t="shared" si="292"/>
        <v>18.238993710691819</v>
      </c>
      <c r="AN490" s="224">
        <f t="shared" si="293"/>
        <v>11.971830985915499</v>
      </c>
      <c r="AO490" s="224">
        <f t="shared" si="294"/>
        <v>12.698412698412698</v>
      </c>
      <c r="AP490" s="224">
        <f t="shared" si="295"/>
        <v>14.545454545454529</v>
      </c>
      <c r="AQ490" s="224">
        <f t="shared" si="297"/>
        <v>17.021276595744705</v>
      </c>
      <c r="AR490" s="224">
        <f t="shared" si="296"/>
        <v>30.555555555555557</v>
      </c>
      <c r="AS490" s="224">
        <f t="shared" si="301"/>
        <v>43.999999999999993</v>
      </c>
      <c r="AT490" s="224">
        <f t="shared" si="302"/>
        <v>35.13513513513513</v>
      </c>
      <c r="AU490" s="224">
        <f t="shared" si="303"/>
        <v>23.333333333333339</v>
      </c>
      <c r="AV490" s="224">
        <f t="shared" si="305"/>
        <v>15.384615384615374</v>
      </c>
      <c r="AW490" s="224">
        <f t="shared" si="306"/>
        <v>4.0000000000000036</v>
      </c>
      <c r="AX490" s="224">
        <f t="shared" si="307"/>
        <v>16.279069767441868</v>
      </c>
      <c r="AY490" s="224">
        <f t="shared" si="308"/>
        <v>7.4999999999999956</v>
      </c>
      <c r="AZ490" s="224">
        <f t="shared" si="309"/>
        <v>8.1081081081081141</v>
      </c>
      <c r="BA490" s="224">
        <f t="shared" si="310"/>
        <v>23.333333333333339</v>
      </c>
      <c r="BB490" s="224">
        <f t="shared" si="311"/>
        <v>30.434782608695631</v>
      </c>
      <c r="BC490" s="224">
        <f t="shared" si="312"/>
        <v>48.387096774193552</v>
      </c>
      <c r="BD490" s="224">
        <f t="shared" si="313"/>
        <v>34.782608695652172</v>
      </c>
      <c r="BE490" s="224">
        <f t="shared" si="314"/>
        <v>9.5238095238095344</v>
      </c>
      <c r="BF490" s="224">
        <f t="shared" si="304"/>
        <v>4.9999999999999822</v>
      </c>
      <c r="BG490" s="224">
        <f t="shared" si="300"/>
        <v>18.281398593831575</v>
      </c>
      <c r="BH490" s="182">
        <f t="shared" si="298"/>
        <v>12.053919685188715</v>
      </c>
    </row>
    <row r="491" spans="1:60" x14ac:dyDescent="0.2">
      <c r="A491" s="116" t="s">
        <v>5591</v>
      </c>
      <c r="B491" s="55" t="s">
        <v>3682</v>
      </c>
      <c r="C491" s="36">
        <v>1.52</v>
      </c>
      <c r="D491" s="181">
        <v>1.27</v>
      </c>
      <c r="E491" s="181">
        <v>1.07</v>
      </c>
      <c r="F491" s="181">
        <v>0.83250000000000002</v>
      </c>
      <c r="G491" s="238">
        <v>0.72</v>
      </c>
      <c r="H491" s="238">
        <v>0.9</v>
      </c>
      <c r="I491" s="181">
        <v>1.3800000000000001</v>
      </c>
      <c r="J491" s="229">
        <v>1.2</v>
      </c>
      <c r="K491" s="229">
        <v>1.9500000000000002</v>
      </c>
      <c r="L491" s="238">
        <v>2.65</v>
      </c>
      <c r="M491" s="181">
        <v>2.7549999999999999</v>
      </c>
      <c r="N491" s="181">
        <v>2.5499999999999998</v>
      </c>
      <c r="O491" s="181">
        <v>2.3250000000000002</v>
      </c>
      <c r="Q491" s="181">
        <v>2.11</v>
      </c>
      <c r="R491" s="181">
        <v>1.9524999999999999</v>
      </c>
      <c r="T491" s="181">
        <v>1.8774999999999999</v>
      </c>
      <c r="U491" s="181">
        <v>1.8112500000000002</v>
      </c>
      <c r="V491" s="202">
        <v>1.7474999999999998</v>
      </c>
      <c r="W491" s="202">
        <v>1.6412499999999999</v>
      </c>
      <c r="X491" s="202">
        <v>1.4350000000000001</v>
      </c>
      <c r="Y491" s="202">
        <v>1.2875000000000001</v>
      </c>
      <c r="Z491" s="202">
        <v>1.1512500000000001</v>
      </c>
      <c r="AA491" s="202">
        <v>1.09375</v>
      </c>
      <c r="AB491" s="202">
        <v>1.0562499999999999</v>
      </c>
      <c r="AC491" s="202">
        <v>0.97499999999999987</v>
      </c>
      <c r="AD491" s="202">
        <v>0.45</v>
      </c>
      <c r="AE491" s="202">
        <v>0.32150000000000001</v>
      </c>
      <c r="AF491" s="223">
        <f t="shared" si="299"/>
        <v>40.032750000000007</v>
      </c>
      <c r="AG491" s="224">
        <f t="shared" si="286"/>
        <v>19.685039370078748</v>
      </c>
      <c r="AH491" s="224">
        <f t="shared" si="287"/>
        <v>18.691588785046733</v>
      </c>
      <c r="AI491" s="224">
        <f t="shared" si="288"/>
        <v>28.52852852852854</v>
      </c>
      <c r="AJ491" s="224">
        <f t="shared" si="289"/>
        <v>15.625</v>
      </c>
      <c r="AK491" s="224">
        <f t="shared" si="290"/>
        <v>-20.000000000000007</v>
      </c>
      <c r="AL491" s="224">
        <f t="shared" si="291"/>
        <v>-34.782608695652172</v>
      </c>
      <c r="AM491" s="224">
        <f t="shared" si="292"/>
        <v>15.000000000000014</v>
      </c>
      <c r="AN491" s="224">
        <f t="shared" si="293"/>
        <v>-38.461538461538467</v>
      </c>
      <c r="AO491" s="224">
        <f t="shared" si="294"/>
        <v>-26.415094339622634</v>
      </c>
      <c r="AP491" s="224">
        <f t="shared" si="295"/>
        <v>-3.8112522686025385</v>
      </c>
      <c r="AQ491" s="224">
        <f t="shared" si="297"/>
        <v>8.0392156862745026</v>
      </c>
      <c r="AR491" s="224">
        <f t="shared" si="296"/>
        <v>9.6774193548387011</v>
      </c>
      <c r="AS491" s="224">
        <f t="shared" si="301"/>
        <v>10.18957345971565</v>
      </c>
      <c r="AT491" s="224">
        <f t="shared" si="302"/>
        <v>8.0665813060179161</v>
      </c>
      <c r="AU491" s="224">
        <f t="shared" si="303"/>
        <v>3.9946737683089095</v>
      </c>
      <c r="AV491" s="224">
        <f t="shared" si="305"/>
        <v>3.657694962042779</v>
      </c>
      <c r="AW491" s="224">
        <f t="shared" si="306"/>
        <v>3.6480686695279152</v>
      </c>
      <c r="AX491" s="224">
        <f t="shared" si="307"/>
        <v>6.4737242955064778</v>
      </c>
      <c r="AY491" s="224">
        <f t="shared" si="308"/>
        <v>14.372822299651556</v>
      </c>
      <c r="AZ491" s="224">
        <f t="shared" si="309"/>
        <v>11.456310679611637</v>
      </c>
      <c r="BA491" s="224">
        <f t="shared" si="310"/>
        <v>11.834961997828453</v>
      </c>
      <c r="BB491" s="224">
        <f t="shared" si="311"/>
        <v>5.2571428571428713</v>
      </c>
      <c r="BC491" s="224">
        <f t="shared" si="312"/>
        <v>3.5502958579881838</v>
      </c>
      <c r="BD491" s="224">
        <f t="shared" si="313"/>
        <v>8.3333333333333481</v>
      </c>
      <c r="BE491" s="224">
        <f t="shared" si="314"/>
        <v>116.66666666666666</v>
      </c>
      <c r="BF491" s="224">
        <f t="shared" si="304"/>
        <v>39.968895800933126</v>
      </c>
      <c r="BG491" s="224">
        <f t="shared" si="300"/>
        <v>9.2018093812933426</v>
      </c>
      <c r="BH491" s="182">
        <f t="shared" si="298"/>
        <v>28.162190807356001</v>
      </c>
    </row>
    <row r="492" spans="1:60" x14ac:dyDescent="0.2">
      <c r="A492" s="116" t="s">
        <v>1589</v>
      </c>
      <c r="B492" s="55" t="s">
        <v>1590</v>
      </c>
      <c r="C492" s="36">
        <v>5.18</v>
      </c>
      <c r="D492" s="181">
        <v>4.09</v>
      </c>
      <c r="E492" s="181">
        <v>2.78</v>
      </c>
      <c r="F492" s="181">
        <v>2.0699999999999998</v>
      </c>
      <c r="G492" s="181">
        <v>1.78</v>
      </c>
      <c r="H492" s="238">
        <v>0.84</v>
      </c>
      <c r="I492" s="181">
        <v>1.58</v>
      </c>
      <c r="J492" s="202">
        <v>1.42</v>
      </c>
      <c r="K492" s="202">
        <v>1.26</v>
      </c>
      <c r="L492" s="181">
        <v>1.1000000000000001</v>
      </c>
      <c r="M492" s="181">
        <v>0.94</v>
      </c>
      <c r="N492" s="181">
        <v>0.78</v>
      </c>
      <c r="O492" s="181">
        <v>0.62</v>
      </c>
      <c r="Q492" s="181">
        <v>0.46</v>
      </c>
      <c r="R492" s="181">
        <v>0.24</v>
      </c>
      <c r="T492" s="238">
        <v>0</v>
      </c>
      <c r="U492" s="238">
        <v>0</v>
      </c>
      <c r="V492" s="229">
        <v>0</v>
      </c>
      <c r="W492" s="229">
        <v>0.27</v>
      </c>
      <c r="X492" s="202">
        <v>0.3</v>
      </c>
      <c r="Y492" s="202">
        <v>0.23499999999999999</v>
      </c>
      <c r="Z492" s="202">
        <v>0.22500000000000001</v>
      </c>
      <c r="AA492" s="202">
        <v>0.20499999999999999</v>
      </c>
      <c r="AB492" s="202">
        <v>0.05</v>
      </c>
      <c r="AC492" s="229">
        <v>0</v>
      </c>
      <c r="AD492" s="229">
        <v>0</v>
      </c>
      <c r="AE492" s="229">
        <v>0</v>
      </c>
      <c r="AF492" s="223">
        <f t="shared" si="299"/>
        <v>26.425000000000008</v>
      </c>
      <c r="AG492" s="224">
        <f t="shared" si="286"/>
        <v>26.650366748166256</v>
      </c>
      <c r="AH492" s="224">
        <f t="shared" si="287"/>
        <v>47.122302158273378</v>
      </c>
      <c r="AI492" s="224">
        <f t="shared" si="288"/>
        <v>34.29951690821256</v>
      </c>
      <c r="AJ492" s="224">
        <f t="shared" si="289"/>
        <v>16.292134831460658</v>
      </c>
      <c r="AK492" s="224">
        <f t="shared" si="290"/>
        <v>111.90476190476191</v>
      </c>
      <c r="AL492" s="224">
        <f t="shared" si="291"/>
        <v>-46.835443037974692</v>
      </c>
      <c r="AM492" s="224">
        <f t="shared" si="292"/>
        <v>11.267605633802823</v>
      </c>
      <c r="AN492" s="224">
        <f t="shared" si="293"/>
        <v>12.698412698412698</v>
      </c>
      <c r="AO492" s="224">
        <f t="shared" si="294"/>
        <v>14.545454545454529</v>
      </c>
      <c r="AP492" s="224">
        <f t="shared" si="295"/>
        <v>17.021276595744705</v>
      </c>
      <c r="AQ492" s="224">
        <f t="shared" si="297"/>
        <v>20.512820512820507</v>
      </c>
      <c r="AR492" s="224">
        <f t="shared" si="296"/>
        <v>25.806451612903224</v>
      </c>
      <c r="AS492" s="224">
        <f t="shared" si="301"/>
        <v>34.782608695652172</v>
      </c>
      <c r="AT492" s="224">
        <f t="shared" si="302"/>
        <v>91.666666666666671</v>
      </c>
      <c r="AU492" s="224" t="str">
        <f t="shared" si="303"/>
        <v>n/a</v>
      </c>
      <c r="AV492" s="224" t="str">
        <f t="shared" si="305"/>
        <v>n/a</v>
      </c>
      <c r="AW492" s="224" t="str">
        <f t="shared" si="306"/>
        <v>n/a</v>
      </c>
      <c r="AX492" s="224">
        <f t="shared" si="307"/>
        <v>-100</v>
      </c>
      <c r="AY492" s="224">
        <f t="shared" si="308"/>
        <v>-9.9999999999999858</v>
      </c>
      <c r="AZ492" s="224">
        <f t="shared" si="309"/>
        <v>27.659574468085111</v>
      </c>
      <c r="BA492" s="224">
        <f t="shared" si="310"/>
        <v>4.4444444444444287</v>
      </c>
      <c r="BB492" s="224">
        <f t="shared" si="311"/>
        <v>9.7560975609756184</v>
      </c>
      <c r="BC492" s="224">
        <f t="shared" si="312"/>
        <v>309.99999999999994</v>
      </c>
      <c r="BD492" s="224" t="str">
        <f t="shared" si="313"/>
        <v>n/a</v>
      </c>
      <c r="BE492" s="224" t="str">
        <f t="shared" si="314"/>
        <v>n/a</v>
      </c>
      <c r="BF492" s="224" t="str">
        <f t="shared" si="304"/>
        <v>n/a</v>
      </c>
      <c r="BG492" s="224">
        <f t="shared" si="300"/>
        <v>32.979752647393127</v>
      </c>
      <c r="BH492" s="182">
        <f t="shared" si="298"/>
        <v>78.103993563918252</v>
      </c>
    </row>
    <row r="493" spans="1:60" x14ac:dyDescent="0.2">
      <c r="A493" s="116" t="s">
        <v>1591</v>
      </c>
      <c r="B493" s="55" t="s">
        <v>1592</v>
      </c>
      <c r="C493" s="36">
        <v>1.67</v>
      </c>
      <c r="D493" s="181">
        <v>1.5</v>
      </c>
      <c r="E493" s="181">
        <v>1.2666666666666699</v>
      </c>
      <c r="F493" s="181">
        <v>0.96</v>
      </c>
      <c r="G493" s="181">
        <v>0.78</v>
      </c>
      <c r="H493" s="181">
        <v>0.68666666666666698</v>
      </c>
      <c r="I493" s="181">
        <v>0.16666666666666699</v>
      </c>
      <c r="J493" s="229">
        <v>0</v>
      </c>
      <c r="K493" s="229">
        <v>0</v>
      </c>
      <c r="L493" s="238">
        <v>0</v>
      </c>
      <c r="M493" s="238">
        <v>0</v>
      </c>
      <c r="N493" s="238">
        <v>0</v>
      </c>
      <c r="O493" s="238">
        <v>0</v>
      </c>
      <c r="P493" s="162">
        <v>0</v>
      </c>
      <c r="Q493" s="238">
        <v>0</v>
      </c>
      <c r="R493" s="238">
        <v>0</v>
      </c>
      <c r="S493" s="162">
        <v>0</v>
      </c>
      <c r="T493" s="238">
        <v>0</v>
      </c>
      <c r="U493" s="238">
        <v>0</v>
      </c>
      <c r="V493" s="229">
        <v>0</v>
      </c>
      <c r="W493" s="229">
        <v>0</v>
      </c>
      <c r="X493" s="229">
        <v>0</v>
      </c>
      <c r="Y493" s="229">
        <v>0</v>
      </c>
      <c r="Z493" s="229">
        <v>0</v>
      </c>
      <c r="AA493" s="229">
        <v>1.1852E-2</v>
      </c>
      <c r="AB493" s="229">
        <v>4.7407333333333301E-2</v>
      </c>
      <c r="AC493" s="229">
        <v>4.7407333333333301E-2</v>
      </c>
      <c r="AD493" s="229">
        <v>4.7407333333333301E-2</v>
      </c>
      <c r="AE493" s="229">
        <v>4.7407333333333301E-2</v>
      </c>
      <c r="AF493" s="223">
        <f t="shared" si="299"/>
        <v>7.2314813333333365</v>
      </c>
      <c r="AG493" s="224">
        <f t="shared" si="286"/>
        <v>11.333333333333329</v>
      </c>
      <c r="AH493" s="224">
        <f t="shared" si="287"/>
        <v>18.42105263157865</v>
      </c>
      <c r="AI493" s="224">
        <f t="shared" si="288"/>
        <v>31.944444444444798</v>
      </c>
      <c r="AJ493" s="224">
        <f t="shared" si="289"/>
        <v>23.076923076923062</v>
      </c>
      <c r="AK493" s="224">
        <f t="shared" si="290"/>
        <v>13.592233009708687</v>
      </c>
      <c r="AL493" s="224">
        <f t="shared" si="291"/>
        <v>311.99999999999937</v>
      </c>
      <c r="AM493" s="224" t="str">
        <f t="shared" si="292"/>
        <v>n/a</v>
      </c>
      <c r="AN493" s="224" t="str">
        <f t="shared" si="293"/>
        <v>n/a</v>
      </c>
      <c r="AO493" s="224" t="str">
        <f t="shared" si="294"/>
        <v>n/a</v>
      </c>
      <c r="AP493" s="224" t="str">
        <f t="shared" si="295"/>
        <v>n/a</v>
      </c>
      <c r="AQ493" s="224" t="str">
        <f t="shared" si="297"/>
        <v>n/a</v>
      </c>
      <c r="AR493" s="224" t="str">
        <f t="shared" si="296"/>
        <v>n/a</v>
      </c>
      <c r="AS493" s="224" t="str">
        <f t="shared" si="301"/>
        <v>n/a</v>
      </c>
      <c r="AT493" s="224" t="str">
        <f t="shared" si="302"/>
        <v>n/a</v>
      </c>
      <c r="AU493" s="224" t="str">
        <f t="shared" si="303"/>
        <v>n/a</v>
      </c>
      <c r="AV493" s="224" t="str">
        <f t="shared" si="305"/>
        <v>n/a</v>
      </c>
      <c r="AW493" s="224" t="str">
        <f t="shared" si="306"/>
        <v>n/a</v>
      </c>
      <c r="AX493" s="224" t="str">
        <f t="shared" si="307"/>
        <v>n/a</v>
      </c>
      <c r="AY493" s="224" t="str">
        <f t="shared" si="308"/>
        <v>n/a</v>
      </c>
      <c r="AZ493" s="224" t="str">
        <f t="shared" si="309"/>
        <v>n/a</v>
      </c>
      <c r="BA493" s="224" t="str">
        <f t="shared" si="310"/>
        <v>n/a</v>
      </c>
      <c r="BB493" s="224">
        <f t="shared" si="311"/>
        <v>-100</v>
      </c>
      <c r="BC493" s="224">
        <f t="shared" si="312"/>
        <v>-74.999648436950665</v>
      </c>
      <c r="BD493" s="224">
        <f t="shared" si="313"/>
        <v>0</v>
      </c>
      <c r="BE493" s="224">
        <f t="shared" si="314"/>
        <v>0</v>
      </c>
      <c r="BF493" s="224">
        <f t="shared" si="304"/>
        <v>0</v>
      </c>
      <c r="BG493" s="224">
        <f t="shared" si="300"/>
        <v>21.397121641730656</v>
      </c>
      <c r="BH493" s="182">
        <f t="shared" si="298"/>
        <v>104.94677824395424</v>
      </c>
    </row>
    <row r="494" spans="1:60" x14ac:dyDescent="0.2">
      <c r="A494" s="55" t="s">
        <v>2012</v>
      </c>
      <c r="B494" s="55" t="s">
        <v>1132</v>
      </c>
      <c r="C494" s="36">
        <v>4.22</v>
      </c>
      <c r="D494" s="181">
        <v>3.83</v>
      </c>
      <c r="E494" s="181">
        <v>3.46</v>
      </c>
      <c r="F494" s="181">
        <v>3.03</v>
      </c>
      <c r="G494" s="181">
        <v>2.6</v>
      </c>
      <c r="H494" s="181">
        <v>2.48</v>
      </c>
      <c r="I494" s="181">
        <v>2.42</v>
      </c>
      <c r="J494" s="202">
        <v>2.1800000000000002</v>
      </c>
      <c r="K494" s="202">
        <v>1.92</v>
      </c>
      <c r="L494" s="181">
        <v>1.76</v>
      </c>
      <c r="M494" s="181">
        <v>1.6</v>
      </c>
      <c r="N494" s="181">
        <v>1.46</v>
      </c>
      <c r="O494" s="181">
        <v>1.36</v>
      </c>
      <c r="P494" s="273" t="s">
        <v>1740</v>
      </c>
      <c r="Q494" s="181">
        <v>1.29</v>
      </c>
      <c r="R494" s="181">
        <v>1.25</v>
      </c>
      <c r="S494" s="273"/>
      <c r="T494" s="229">
        <v>1.24</v>
      </c>
      <c r="U494" s="202">
        <v>1.24</v>
      </c>
      <c r="V494" s="202">
        <v>1.22</v>
      </c>
      <c r="W494" s="202">
        <v>1.02</v>
      </c>
      <c r="X494" s="202">
        <v>0.69</v>
      </c>
      <c r="Y494" s="202">
        <v>0.55000000000000004</v>
      </c>
      <c r="Z494" s="202">
        <v>0.49</v>
      </c>
      <c r="AA494" s="202">
        <v>0.45</v>
      </c>
      <c r="AB494" s="229">
        <v>0.44</v>
      </c>
      <c r="AC494" s="202">
        <v>0.38</v>
      </c>
      <c r="AD494" s="202">
        <v>0.27</v>
      </c>
      <c r="AE494" s="202">
        <v>0.18</v>
      </c>
      <c r="AF494" s="223">
        <f t="shared" si="299"/>
        <v>43.030000000000015</v>
      </c>
      <c r="AG494" s="224">
        <f t="shared" si="286"/>
        <v>10.182767624020883</v>
      </c>
      <c r="AH494" s="224">
        <f t="shared" si="287"/>
        <v>10.693641618497107</v>
      </c>
      <c r="AI494" s="224">
        <f t="shared" si="288"/>
        <v>14.191419141914196</v>
      </c>
      <c r="AJ494" s="224">
        <f t="shared" si="289"/>
        <v>16.538461538461526</v>
      </c>
      <c r="AK494" s="224">
        <f t="shared" si="290"/>
        <v>4.8387096774193505</v>
      </c>
      <c r="AL494" s="224">
        <f t="shared" si="291"/>
        <v>2.4793388429751984</v>
      </c>
      <c r="AM494" s="224">
        <f t="shared" si="292"/>
        <v>11.009174311926584</v>
      </c>
      <c r="AN494" s="224">
        <f t="shared" si="293"/>
        <v>13.541666666666675</v>
      </c>
      <c r="AO494" s="224">
        <f t="shared" si="294"/>
        <v>9.0909090909090828</v>
      </c>
      <c r="AP494" s="224">
        <f t="shared" si="295"/>
        <v>9.9999999999999858</v>
      </c>
      <c r="AQ494" s="224">
        <f t="shared" si="297"/>
        <v>9.5890410958904262</v>
      </c>
      <c r="AR494" s="224">
        <f t="shared" si="296"/>
        <v>7.3529411764705843</v>
      </c>
      <c r="AS494" s="224">
        <f t="shared" si="301"/>
        <v>5.4263565891472965</v>
      </c>
      <c r="AT494" s="224">
        <f t="shared" si="302"/>
        <v>3.2000000000000028</v>
      </c>
      <c r="AU494" s="224">
        <f t="shared" si="303"/>
        <v>0.80645161290322509</v>
      </c>
      <c r="AV494" s="224">
        <f t="shared" si="305"/>
        <v>0</v>
      </c>
      <c r="AW494" s="224">
        <f t="shared" si="306"/>
        <v>1.6393442622950838</v>
      </c>
      <c r="AX494" s="224">
        <f t="shared" si="307"/>
        <v>19.6078431372549</v>
      </c>
      <c r="AY494" s="224">
        <f t="shared" si="308"/>
        <v>47.826086956521749</v>
      </c>
      <c r="AZ494" s="224">
        <f t="shared" si="309"/>
        <v>25.454545454545439</v>
      </c>
      <c r="BA494" s="224">
        <f t="shared" si="310"/>
        <v>12.244897959183687</v>
      </c>
      <c r="BB494" s="224">
        <f t="shared" si="311"/>
        <v>8.8888888888888786</v>
      </c>
      <c r="BC494" s="224">
        <f t="shared" si="312"/>
        <v>2.2727272727272707</v>
      </c>
      <c r="BD494" s="224">
        <f t="shared" si="313"/>
        <v>15.789473684210531</v>
      </c>
      <c r="BE494" s="224">
        <f t="shared" si="314"/>
        <v>40.740740740740748</v>
      </c>
      <c r="BF494" s="224">
        <f t="shared" si="304"/>
        <v>50.000000000000021</v>
      </c>
      <c r="BG494" s="224">
        <f t="shared" si="300"/>
        <v>13.59251643629117</v>
      </c>
      <c r="BH494" s="182">
        <f t="shared" si="298"/>
        <v>13.502710024435787</v>
      </c>
    </row>
    <row r="495" spans="1:60" x14ac:dyDescent="0.2">
      <c r="A495" s="55" t="s">
        <v>2013</v>
      </c>
      <c r="B495" s="55" t="s">
        <v>436</v>
      </c>
      <c r="C495" s="36">
        <v>2.3199999999999998</v>
      </c>
      <c r="D495" s="181">
        <v>2.2400000000000002</v>
      </c>
      <c r="E495" s="181">
        <v>2.2000000000000002</v>
      </c>
      <c r="F495" s="181">
        <v>2.08</v>
      </c>
      <c r="G495" s="181">
        <v>1.96</v>
      </c>
      <c r="H495" s="181">
        <v>1.84</v>
      </c>
      <c r="I495" s="181">
        <v>1.64</v>
      </c>
      <c r="J495" s="202">
        <v>1.44</v>
      </c>
      <c r="K495" s="202">
        <v>1.36</v>
      </c>
      <c r="L495" s="181">
        <v>1.2</v>
      </c>
      <c r="M495" s="181">
        <v>1.0900000000000001</v>
      </c>
      <c r="N495" s="181">
        <v>0.96</v>
      </c>
      <c r="O495" s="181">
        <v>0.86</v>
      </c>
      <c r="P495" s="273" t="s">
        <v>1740</v>
      </c>
      <c r="Q495" s="181">
        <v>0.8</v>
      </c>
      <c r="R495" s="181">
        <v>0.7</v>
      </c>
      <c r="S495" s="273"/>
      <c r="T495" s="202">
        <v>0.62</v>
      </c>
      <c r="U495" s="202">
        <v>0.55000000000000004</v>
      </c>
      <c r="V495" s="202">
        <v>0.5</v>
      </c>
      <c r="W495" s="202">
        <v>0.45</v>
      </c>
      <c r="X495" s="202">
        <v>0.4</v>
      </c>
      <c r="Y495" s="202">
        <v>0.33</v>
      </c>
      <c r="Z495" s="202">
        <v>0.28749999999999998</v>
      </c>
      <c r="AA495" s="202">
        <v>0.24249999999999999</v>
      </c>
      <c r="AB495" s="202">
        <v>0.23499999999999999</v>
      </c>
      <c r="AC495" s="202">
        <v>0.19</v>
      </c>
      <c r="AD495" s="202">
        <v>0.16</v>
      </c>
      <c r="AE495" s="202">
        <v>2.5000000000000001E-2</v>
      </c>
      <c r="AF495" s="223">
        <f t="shared" si="299"/>
        <v>26.68</v>
      </c>
      <c r="AG495" s="224">
        <f t="shared" si="286"/>
        <v>3.5714285714285587</v>
      </c>
      <c r="AH495" s="224">
        <f t="shared" si="287"/>
        <v>1.8181818181818299</v>
      </c>
      <c r="AI495" s="224">
        <f t="shared" si="288"/>
        <v>5.7692307692307709</v>
      </c>
      <c r="AJ495" s="224">
        <f t="shared" si="289"/>
        <v>6.1224489795918435</v>
      </c>
      <c r="AK495" s="224">
        <f t="shared" si="290"/>
        <v>6.5217391304347672</v>
      </c>
      <c r="AL495" s="224">
        <f t="shared" si="291"/>
        <v>12.195121951219523</v>
      </c>
      <c r="AM495" s="224">
        <f t="shared" si="292"/>
        <v>13.888888888888884</v>
      </c>
      <c r="AN495" s="224">
        <f t="shared" si="293"/>
        <v>5.8823529411764497</v>
      </c>
      <c r="AO495" s="224">
        <f t="shared" si="294"/>
        <v>13.333333333333353</v>
      </c>
      <c r="AP495" s="224">
        <f t="shared" si="295"/>
        <v>10.091743119266038</v>
      </c>
      <c r="AQ495" s="224">
        <f t="shared" si="297"/>
        <v>13.541666666666675</v>
      </c>
      <c r="AR495" s="224">
        <f t="shared" si="296"/>
        <v>11.627906976744185</v>
      </c>
      <c r="AS495" s="224">
        <f t="shared" si="301"/>
        <v>7.4999999999999956</v>
      </c>
      <c r="AT495" s="224">
        <f t="shared" si="302"/>
        <v>14.285714285714302</v>
      </c>
      <c r="AU495" s="224">
        <f t="shared" si="303"/>
        <v>12.903225806451601</v>
      </c>
      <c r="AV495" s="224">
        <f t="shared" si="305"/>
        <v>12.72727272727272</v>
      </c>
      <c r="AW495" s="224">
        <f t="shared" si="306"/>
        <v>10.000000000000009</v>
      </c>
      <c r="AX495" s="224">
        <f t="shared" si="307"/>
        <v>11.111111111111116</v>
      </c>
      <c r="AY495" s="224">
        <f t="shared" si="308"/>
        <v>12.5</v>
      </c>
      <c r="AZ495" s="224">
        <f t="shared" si="309"/>
        <v>21.212121212121215</v>
      </c>
      <c r="BA495" s="224">
        <f t="shared" si="310"/>
        <v>14.782608695652177</v>
      </c>
      <c r="BB495" s="224">
        <f t="shared" si="311"/>
        <v>18.556701030927837</v>
      </c>
      <c r="BC495" s="224">
        <f t="shared" si="312"/>
        <v>3.1914893617021267</v>
      </c>
      <c r="BD495" s="224">
        <f t="shared" si="313"/>
        <v>23.684210526315773</v>
      </c>
      <c r="BE495" s="224">
        <f t="shared" si="314"/>
        <v>18.75</v>
      </c>
      <c r="BF495" s="224">
        <f t="shared" si="304"/>
        <v>540</v>
      </c>
      <c r="BG495" s="224">
        <f t="shared" si="300"/>
        <v>31.752634534747376</v>
      </c>
      <c r="BH495" s="182">
        <f t="shared" si="298"/>
        <v>103.80633000392832</v>
      </c>
    </row>
    <row r="496" spans="1:60" x14ac:dyDescent="0.2">
      <c r="A496" s="116" t="s">
        <v>5565</v>
      </c>
      <c r="B496" s="55" t="s">
        <v>2802</v>
      </c>
      <c r="C496" s="36">
        <v>1.32</v>
      </c>
      <c r="D496" s="181">
        <v>1.17</v>
      </c>
      <c r="E496" s="181">
        <v>1.04</v>
      </c>
      <c r="F496" s="181">
        <v>0.92666666666666675</v>
      </c>
      <c r="G496" s="181">
        <v>0.89333333333333342</v>
      </c>
      <c r="H496" s="238">
        <v>0.85333333333333317</v>
      </c>
      <c r="I496" s="181">
        <v>0.85333333333333317</v>
      </c>
      <c r="J496" s="202">
        <v>0.72666666666666679</v>
      </c>
      <c r="K496" s="202">
        <v>0.66000000000000014</v>
      </c>
      <c r="L496" s="181">
        <v>0.64</v>
      </c>
      <c r="M496" s="181">
        <v>0.6133333333333334</v>
      </c>
      <c r="N496" s="181">
        <v>0.57333333333333336</v>
      </c>
      <c r="O496" s="181">
        <v>0.53333333333333321</v>
      </c>
      <c r="Q496" s="181">
        <v>0.51999999999999991</v>
      </c>
      <c r="R496" s="181">
        <v>0.4</v>
      </c>
      <c r="T496" s="238">
        <v>0.26</v>
      </c>
      <c r="U496" s="238">
        <v>0.36</v>
      </c>
      <c r="V496" s="272">
        <v>0.48</v>
      </c>
      <c r="W496" s="272">
        <v>0.39407407555555557</v>
      </c>
      <c r="X496" s="272">
        <v>0.34074074074074073</v>
      </c>
      <c r="Y496" s="272">
        <v>0.25777777777777777</v>
      </c>
      <c r="Z496" s="272">
        <v>0.22222222222222224</v>
      </c>
      <c r="AA496" s="272">
        <v>0.169876543209877</v>
      </c>
      <c r="AB496" s="229">
        <v>0.15802469135802469</v>
      </c>
      <c r="AC496" s="229">
        <v>0.15802469135802469</v>
      </c>
      <c r="AD496" s="202">
        <v>0.15802469135802469</v>
      </c>
      <c r="AE496" s="202">
        <v>0.10534979423868313</v>
      </c>
      <c r="AF496" s="223">
        <f t="shared" si="299"/>
        <v>14.787448561152264</v>
      </c>
      <c r="AG496" s="224">
        <f t="shared" si="286"/>
        <v>12.820512820512842</v>
      </c>
      <c r="AH496" s="224">
        <f t="shared" si="287"/>
        <v>12.5</v>
      </c>
      <c r="AI496" s="224">
        <f t="shared" si="288"/>
        <v>12.230215827338121</v>
      </c>
      <c r="AJ496" s="224">
        <f t="shared" si="289"/>
        <v>3.7313432835820892</v>
      </c>
      <c r="AK496" s="224">
        <f t="shared" si="290"/>
        <v>4.6875000000000222</v>
      </c>
      <c r="AL496" s="224">
        <f t="shared" si="291"/>
        <v>0</v>
      </c>
      <c r="AM496" s="224">
        <f t="shared" si="292"/>
        <v>17.431192660550423</v>
      </c>
      <c r="AN496" s="224">
        <f t="shared" si="293"/>
        <v>10.1010101010101</v>
      </c>
      <c r="AO496" s="224">
        <f t="shared" si="294"/>
        <v>3.1250000000000222</v>
      </c>
      <c r="AP496" s="224">
        <f t="shared" si="295"/>
        <v>4.3478260869565188</v>
      </c>
      <c r="AQ496" s="224">
        <f t="shared" si="297"/>
        <v>6.976744186046524</v>
      </c>
      <c r="AR496" s="224">
        <f t="shared" si="296"/>
        <v>7.50000000000004</v>
      </c>
      <c r="AS496" s="224">
        <f t="shared" si="301"/>
        <v>2.564102564102555</v>
      </c>
      <c r="AT496" s="224">
        <f t="shared" si="302"/>
        <v>29.999999999999961</v>
      </c>
      <c r="AU496" s="224">
        <f t="shared" si="303"/>
        <v>53.846153846153854</v>
      </c>
      <c r="AV496" s="224">
        <f t="shared" si="305"/>
        <v>-27.777777777777768</v>
      </c>
      <c r="AW496" s="224">
        <f t="shared" si="306"/>
        <v>-25</v>
      </c>
      <c r="AX496" s="224">
        <f t="shared" si="307"/>
        <v>21.804510820283785</v>
      </c>
      <c r="AY496" s="224">
        <f t="shared" si="308"/>
        <v>15.652174347826087</v>
      </c>
      <c r="AZ496" s="224">
        <f t="shared" si="309"/>
        <v>32.18390804597702</v>
      </c>
      <c r="BA496" s="224">
        <f t="shared" si="310"/>
        <v>15.999999999999993</v>
      </c>
      <c r="BB496" s="224">
        <f t="shared" si="311"/>
        <v>30.813953488371748</v>
      </c>
      <c r="BC496" s="224">
        <f t="shared" si="312"/>
        <v>7.5000000000002842</v>
      </c>
      <c r="BD496" s="224">
        <f t="shared" si="313"/>
        <v>0</v>
      </c>
      <c r="BE496" s="224">
        <f t="shared" si="314"/>
        <v>0</v>
      </c>
      <c r="BF496" s="224">
        <f t="shared" si="304"/>
        <v>50</v>
      </c>
      <c r="BG496" s="224">
        <f t="shared" si="300"/>
        <v>11.655321934651315</v>
      </c>
      <c r="BH496" s="182">
        <f t="shared" si="298"/>
        <v>18.148409700390975</v>
      </c>
    </row>
    <row r="497" spans="1:60" x14ac:dyDescent="0.2">
      <c r="A497" s="116" t="s">
        <v>1594</v>
      </c>
      <c r="B497" s="55" t="s">
        <v>1595</v>
      </c>
      <c r="C497" s="36">
        <v>0.8</v>
      </c>
      <c r="D497" s="181">
        <v>0.72</v>
      </c>
      <c r="E497" s="181">
        <v>0.69</v>
      </c>
      <c r="F497" s="181">
        <v>0.6</v>
      </c>
      <c r="G497" s="181">
        <v>0.44</v>
      </c>
      <c r="H497" s="181">
        <v>0.4</v>
      </c>
      <c r="I497" s="181">
        <v>0.25</v>
      </c>
      <c r="J497" s="229">
        <v>0.12</v>
      </c>
      <c r="K497" s="202">
        <v>0.12</v>
      </c>
      <c r="L497" s="181">
        <v>0.109090909090909</v>
      </c>
      <c r="M497" s="181">
        <v>7.43801652892562E-2</v>
      </c>
      <c r="N497" s="238">
        <v>0</v>
      </c>
      <c r="O497" s="238">
        <v>0</v>
      </c>
      <c r="P497" s="162"/>
      <c r="Q497" s="238">
        <v>0</v>
      </c>
      <c r="R497" s="238">
        <v>0</v>
      </c>
      <c r="S497" s="162"/>
      <c r="T497" s="238">
        <v>0</v>
      </c>
      <c r="U497" s="238">
        <v>0</v>
      </c>
      <c r="V497" s="229">
        <v>0</v>
      </c>
      <c r="W497" s="229">
        <v>0</v>
      </c>
      <c r="X497" s="229">
        <v>0</v>
      </c>
      <c r="Y497" s="229">
        <v>0</v>
      </c>
      <c r="Z497" s="229">
        <v>0</v>
      </c>
      <c r="AA497" s="229">
        <v>0</v>
      </c>
      <c r="AB497" s="229">
        <v>0</v>
      </c>
      <c r="AC497" s="229">
        <v>0</v>
      </c>
      <c r="AD497" s="229">
        <v>0</v>
      </c>
      <c r="AE497" s="229">
        <v>0</v>
      </c>
      <c r="AF497" s="223">
        <f t="shared" si="299"/>
        <v>4.3234710743801656</v>
      </c>
      <c r="AG497" s="224">
        <f t="shared" ref="AG497:AG560" si="315">IF(ISERROR((C497/D497-1)*100),"n/a",(C497/D497-1)*100)</f>
        <v>11.111111111111116</v>
      </c>
      <c r="AH497" s="224">
        <f t="shared" ref="AH497:AH560" si="316">IF(ISERROR((D497/E497-1)*100),"n/a",(D497/E497-1)*100)</f>
        <v>4.3478260869565188</v>
      </c>
      <c r="AI497" s="224">
        <f t="shared" ref="AI497:AI560" si="317">IF(ISERROR((E497/F497-1)*100),"n/a",(E497/F497-1)*100)</f>
        <v>14.999999999999991</v>
      </c>
      <c r="AJ497" s="224">
        <f t="shared" ref="AJ497:AJ560" si="318">IF(ISERROR((F497/G497-1)*100),"n/a",(F497/G497-1)*100)</f>
        <v>36.363636363636353</v>
      </c>
      <c r="AK497" s="224">
        <f t="shared" ref="AK497:AK560" si="319">IF(ISERROR((G497/H497-1)*100),"n/a",(G497/H497-1)*100)</f>
        <v>9.9999999999999858</v>
      </c>
      <c r="AL497" s="224">
        <f t="shared" ref="AL497:AL560" si="320">IF(ISERROR((H497/I497-1)*100),"n/a",(H497/I497-1)*100)</f>
        <v>60.000000000000007</v>
      </c>
      <c r="AM497" s="224">
        <f t="shared" ref="AM497:AM560" si="321">IF(ISERROR((I497/J497-1)*100),"n/a",(I497/J497-1)*100)</f>
        <v>108.33333333333334</v>
      </c>
      <c r="AN497" s="224">
        <f t="shared" ref="AN497:AN560" si="322">IF(ISERROR((J497/K497-1)*100),"n/a",(J497/K497-1)*100)</f>
        <v>0</v>
      </c>
      <c r="AO497" s="224">
        <f t="shared" ref="AO497:AO560" si="323">IF(ISERROR((K497/L497-1)*100),"n/a",(K497/L497-1)*100)</f>
        <v>10.000000000000075</v>
      </c>
      <c r="AP497" s="224">
        <f t="shared" ref="AP497:AP560" si="324">IF(ISERROR((L497/M497-1)*100),"n/a",(L497/M497-1)*100)</f>
        <v>46.666666666666544</v>
      </c>
      <c r="AQ497" s="224" t="str">
        <f t="shared" si="297"/>
        <v>n/a</v>
      </c>
      <c r="AR497" s="224" t="str">
        <f t="shared" ref="AR497:AR560" si="325">IF(ISERROR((N497/O497-1)*100),"n/a",(N497/O497-1)*100)</f>
        <v>n/a</v>
      </c>
      <c r="AS497" s="224" t="str">
        <f t="shared" si="301"/>
        <v>n/a</v>
      </c>
      <c r="AT497" s="224" t="str">
        <f t="shared" si="302"/>
        <v>n/a</v>
      </c>
      <c r="AU497" s="224" t="str">
        <f t="shared" si="303"/>
        <v>n/a</v>
      </c>
      <c r="AV497" s="224" t="str">
        <f t="shared" si="305"/>
        <v>n/a</v>
      </c>
      <c r="AW497" s="224" t="str">
        <f t="shared" si="306"/>
        <v>n/a</v>
      </c>
      <c r="AX497" s="224" t="str">
        <f t="shared" si="307"/>
        <v>n/a</v>
      </c>
      <c r="AY497" s="224" t="str">
        <f t="shared" si="308"/>
        <v>n/a</v>
      </c>
      <c r="AZ497" s="224" t="str">
        <f t="shared" si="309"/>
        <v>n/a</v>
      </c>
      <c r="BA497" s="224" t="str">
        <f t="shared" si="310"/>
        <v>n/a</v>
      </c>
      <c r="BB497" s="224" t="str">
        <f t="shared" si="311"/>
        <v>n/a</v>
      </c>
      <c r="BC497" s="224" t="str">
        <f t="shared" si="312"/>
        <v>n/a</v>
      </c>
      <c r="BD497" s="224" t="str">
        <f t="shared" si="313"/>
        <v>n/a</v>
      </c>
      <c r="BE497" s="224" t="str">
        <f t="shared" si="314"/>
        <v>n/a</v>
      </c>
      <c r="BF497" s="224" t="str">
        <f t="shared" si="304"/>
        <v>n/a</v>
      </c>
      <c r="BG497" s="224">
        <f t="shared" si="300"/>
        <v>30.182257356170396</v>
      </c>
      <c r="BH497" s="182">
        <f t="shared" si="298"/>
        <v>33.819581325256124</v>
      </c>
    </row>
    <row r="498" spans="1:60" x14ac:dyDescent="0.2">
      <c r="A498" s="116" t="s">
        <v>1134</v>
      </c>
      <c r="B498" s="55" t="s">
        <v>1135</v>
      </c>
      <c r="C498" s="36">
        <v>1.63</v>
      </c>
      <c r="D498" s="181">
        <v>1.59</v>
      </c>
      <c r="E498" s="181">
        <v>1.55</v>
      </c>
      <c r="F498" s="181">
        <v>1.5</v>
      </c>
      <c r="G498" s="181">
        <v>1.43</v>
      </c>
      <c r="H498" s="181">
        <v>1.37</v>
      </c>
      <c r="I498" s="181">
        <v>1.32</v>
      </c>
      <c r="J498" s="202">
        <v>1.1200000000000001</v>
      </c>
      <c r="K498" s="202">
        <v>0.84</v>
      </c>
      <c r="L498" s="181">
        <v>0.64</v>
      </c>
      <c r="M498" s="238">
        <v>0.6</v>
      </c>
      <c r="N498" s="181">
        <v>0.6</v>
      </c>
      <c r="O498" s="181">
        <v>0.54</v>
      </c>
      <c r="P498" s="202"/>
      <c r="Q498" s="181">
        <v>0.45</v>
      </c>
      <c r="R498" s="238">
        <v>0.4</v>
      </c>
      <c r="S498" s="202"/>
      <c r="T498" s="238">
        <v>0.4</v>
      </c>
      <c r="U498" s="238">
        <v>0.79</v>
      </c>
      <c r="V498" s="202">
        <v>0.9</v>
      </c>
      <c r="W498" s="202">
        <v>0.87</v>
      </c>
      <c r="X498" s="202">
        <v>0.82</v>
      </c>
      <c r="Y498" s="202">
        <v>0.76</v>
      </c>
      <c r="Z498" s="202">
        <v>0.72</v>
      </c>
      <c r="AA498" s="202">
        <v>0.63</v>
      </c>
      <c r="AB498" s="202">
        <v>0.6</v>
      </c>
      <c r="AC498" s="202">
        <v>0.57999999999999996</v>
      </c>
      <c r="AD498" s="229">
        <v>0.56000000000000005</v>
      </c>
      <c r="AE498" s="202">
        <v>0.56000000000000005</v>
      </c>
      <c r="AF498" s="223">
        <f t="shared" si="299"/>
        <v>23.769999999999996</v>
      </c>
      <c r="AG498" s="224">
        <f t="shared" si="315"/>
        <v>2.5157232704402288</v>
      </c>
      <c r="AH498" s="224">
        <f t="shared" si="316"/>
        <v>2.5806451612903292</v>
      </c>
      <c r="AI498" s="224">
        <f t="shared" si="317"/>
        <v>3.3333333333333437</v>
      </c>
      <c r="AJ498" s="224">
        <f t="shared" si="318"/>
        <v>4.8951048951048959</v>
      </c>
      <c r="AK498" s="224">
        <f t="shared" si="319"/>
        <v>4.3795620437956151</v>
      </c>
      <c r="AL498" s="224">
        <f t="shared" si="320"/>
        <v>3.7878787878787845</v>
      </c>
      <c r="AM498" s="224">
        <f t="shared" si="321"/>
        <v>17.857142857142861</v>
      </c>
      <c r="AN498" s="224">
        <f t="shared" si="322"/>
        <v>33.33333333333335</v>
      </c>
      <c r="AO498" s="224">
        <f t="shared" si="323"/>
        <v>31.25</v>
      </c>
      <c r="AP498" s="224">
        <f t="shared" si="324"/>
        <v>6.6666666666666652</v>
      </c>
      <c r="AQ498" s="224">
        <f t="shared" ref="AQ498:AQ561" si="326">IF(ISERROR((M498/N498-1)*100),"n/a",(M498/N498-1)*100)</f>
        <v>0</v>
      </c>
      <c r="AR498" s="224">
        <f t="shared" si="325"/>
        <v>11.111111111111093</v>
      </c>
      <c r="AS498" s="224">
        <f t="shared" si="301"/>
        <v>19.999999999999996</v>
      </c>
      <c r="AT498" s="224">
        <f t="shared" si="302"/>
        <v>12.5</v>
      </c>
      <c r="AU498" s="224">
        <f t="shared" si="303"/>
        <v>0</v>
      </c>
      <c r="AV498" s="224">
        <f t="shared" si="305"/>
        <v>-49.367088607594937</v>
      </c>
      <c r="AW498" s="224">
        <f t="shared" si="306"/>
        <v>-12.222222222222223</v>
      </c>
      <c r="AX498" s="224">
        <f t="shared" si="307"/>
        <v>3.4482758620689724</v>
      </c>
      <c r="AY498" s="224">
        <f t="shared" si="308"/>
        <v>6.0975609756097615</v>
      </c>
      <c r="AZ498" s="224">
        <f t="shared" si="309"/>
        <v>7.8947368421052655</v>
      </c>
      <c r="BA498" s="224">
        <f t="shared" si="310"/>
        <v>5.555555555555558</v>
      </c>
      <c r="BB498" s="224">
        <f t="shared" si="311"/>
        <v>14.285714285714279</v>
      </c>
      <c r="BC498" s="224">
        <f t="shared" si="312"/>
        <v>5.0000000000000044</v>
      </c>
      <c r="BD498" s="224">
        <f t="shared" si="313"/>
        <v>3.4482758620689724</v>
      </c>
      <c r="BE498" s="224">
        <f t="shared" si="314"/>
        <v>3.5714285714285587</v>
      </c>
      <c r="BF498" s="224">
        <f t="shared" si="304"/>
        <v>0</v>
      </c>
      <c r="BG498" s="224">
        <f t="shared" si="300"/>
        <v>5.4585668686473614</v>
      </c>
      <c r="BH498" s="182">
        <f t="shared" si="298"/>
        <v>14.724237707657775</v>
      </c>
    </row>
    <row r="499" spans="1:60" x14ac:dyDescent="0.2">
      <c r="A499" s="116" t="s">
        <v>1596</v>
      </c>
      <c r="B499" s="55" t="s">
        <v>1597</v>
      </c>
      <c r="C499" s="36">
        <v>1.2474000000000001</v>
      </c>
      <c r="D499" s="181">
        <v>1.1850000000000001</v>
      </c>
      <c r="E499" s="181">
        <v>1.1322000000000001</v>
      </c>
      <c r="F499" s="181">
        <v>1.0899000000000001</v>
      </c>
      <c r="G499" s="181">
        <v>0.35</v>
      </c>
      <c r="H499" s="238">
        <v>0</v>
      </c>
      <c r="I499" s="238">
        <v>0</v>
      </c>
      <c r="J499" s="229">
        <v>0</v>
      </c>
      <c r="K499" s="229">
        <v>0</v>
      </c>
      <c r="L499" s="238">
        <v>0</v>
      </c>
      <c r="M499" s="238">
        <v>0</v>
      </c>
      <c r="N499" s="238">
        <v>0</v>
      </c>
      <c r="O499" s="238">
        <v>0</v>
      </c>
      <c r="P499" s="162"/>
      <c r="Q499" s="238">
        <v>0</v>
      </c>
      <c r="R499" s="238">
        <v>0</v>
      </c>
      <c r="S499" s="162"/>
      <c r="T499" s="238">
        <v>0</v>
      </c>
      <c r="U499" s="238">
        <v>0</v>
      </c>
      <c r="V499" s="229">
        <v>0</v>
      </c>
      <c r="W499" s="229">
        <v>0</v>
      </c>
      <c r="X499" s="229">
        <v>0</v>
      </c>
      <c r="Y499" s="229">
        <v>0</v>
      </c>
      <c r="Z499" s="229">
        <v>0</v>
      </c>
      <c r="AA499" s="229">
        <v>0</v>
      </c>
      <c r="AB499" s="229">
        <v>0</v>
      </c>
      <c r="AC499" s="229">
        <v>0</v>
      </c>
      <c r="AD499" s="229">
        <v>0</v>
      </c>
      <c r="AE499" s="229">
        <v>0</v>
      </c>
      <c r="AF499" s="223">
        <f t="shared" si="299"/>
        <v>5.0045000000000002</v>
      </c>
      <c r="AG499" s="224">
        <f t="shared" si="315"/>
        <v>5.2658227848101369</v>
      </c>
      <c r="AH499" s="224">
        <f t="shared" si="316"/>
        <v>4.6634870164281805</v>
      </c>
      <c r="AI499" s="224">
        <f t="shared" si="317"/>
        <v>3.8810900082576483</v>
      </c>
      <c r="AJ499" s="224">
        <f t="shared" si="318"/>
        <v>211.40000000000003</v>
      </c>
      <c r="AK499" s="224" t="str">
        <f t="shared" si="319"/>
        <v>n/a</v>
      </c>
      <c r="AL499" s="224" t="str">
        <f t="shared" si="320"/>
        <v>n/a</v>
      </c>
      <c r="AM499" s="224" t="str">
        <f t="shared" si="321"/>
        <v>n/a</v>
      </c>
      <c r="AN499" s="224" t="str">
        <f t="shared" si="322"/>
        <v>n/a</v>
      </c>
      <c r="AO499" s="224" t="str">
        <f t="shared" si="323"/>
        <v>n/a</v>
      </c>
      <c r="AP499" s="224" t="str">
        <f t="shared" si="324"/>
        <v>n/a</v>
      </c>
      <c r="AQ499" s="224" t="str">
        <f t="shared" si="326"/>
        <v>n/a</v>
      </c>
      <c r="AR499" s="224" t="str">
        <f t="shared" si="325"/>
        <v>n/a</v>
      </c>
      <c r="AS499" s="224" t="str">
        <f t="shared" si="301"/>
        <v>n/a</v>
      </c>
      <c r="AT499" s="224" t="str">
        <f t="shared" si="302"/>
        <v>n/a</v>
      </c>
      <c r="AU499" s="224" t="str">
        <f t="shared" si="303"/>
        <v>n/a</v>
      </c>
      <c r="AV499" s="224" t="str">
        <f t="shared" si="305"/>
        <v>n/a</v>
      </c>
      <c r="AW499" s="224" t="str">
        <f t="shared" si="306"/>
        <v>n/a</v>
      </c>
      <c r="AX499" s="224" t="str">
        <f t="shared" si="307"/>
        <v>n/a</v>
      </c>
      <c r="AY499" s="224" t="str">
        <f t="shared" si="308"/>
        <v>n/a</v>
      </c>
      <c r="AZ499" s="224" t="str">
        <f t="shared" si="309"/>
        <v>n/a</v>
      </c>
      <c r="BA499" s="224" t="str">
        <f t="shared" si="310"/>
        <v>n/a</v>
      </c>
      <c r="BB499" s="224" t="str">
        <f t="shared" si="311"/>
        <v>n/a</v>
      </c>
      <c r="BC499" s="224" t="str">
        <f t="shared" si="312"/>
        <v>n/a</v>
      </c>
      <c r="BD499" s="224" t="str">
        <f t="shared" si="313"/>
        <v>n/a</v>
      </c>
      <c r="BE499" s="224" t="str">
        <f t="shared" si="314"/>
        <v>n/a</v>
      </c>
      <c r="BF499" s="224" t="str">
        <f t="shared" si="304"/>
        <v>n/a</v>
      </c>
      <c r="BG499" s="224">
        <f t="shared" si="300"/>
        <v>56.302599952374003</v>
      </c>
      <c r="BH499" s="182">
        <f t="shared" si="298"/>
        <v>103.39982078452775</v>
      </c>
    </row>
    <row r="500" spans="1:60" x14ac:dyDescent="0.2">
      <c r="A500" s="123" t="s">
        <v>2014</v>
      </c>
      <c r="B500" s="55" t="s">
        <v>91</v>
      </c>
      <c r="C500" s="36">
        <v>2.52</v>
      </c>
      <c r="D500" s="181">
        <v>2.4</v>
      </c>
      <c r="E500" s="181">
        <v>2.2799999999999998</v>
      </c>
      <c r="F500" s="181">
        <v>2.16</v>
      </c>
      <c r="G500" s="181">
        <v>2.04</v>
      </c>
      <c r="H500" s="181">
        <v>1.96</v>
      </c>
      <c r="I500" s="181">
        <v>1.88</v>
      </c>
      <c r="J500" s="202">
        <v>1.8</v>
      </c>
      <c r="K500" s="202">
        <v>1.72</v>
      </c>
      <c r="L500" s="181">
        <v>1.64</v>
      </c>
      <c r="M500" s="181">
        <v>1.56</v>
      </c>
      <c r="N500" s="181">
        <v>1.48</v>
      </c>
      <c r="O500" s="181">
        <v>1.44</v>
      </c>
      <c r="P500" s="273"/>
      <c r="Q500" s="181">
        <v>1.42</v>
      </c>
      <c r="R500" s="238">
        <v>1.37</v>
      </c>
      <c r="S500" s="273"/>
      <c r="T500" s="181">
        <v>1.37</v>
      </c>
      <c r="U500" s="202">
        <v>1.33</v>
      </c>
      <c r="V500" s="202">
        <v>1.29</v>
      </c>
      <c r="W500" s="202">
        <v>1.17</v>
      </c>
      <c r="X500" s="202">
        <v>1.1399999999999999</v>
      </c>
      <c r="Y500" s="202">
        <v>1.1200000000000001</v>
      </c>
      <c r="Z500" s="202">
        <v>1.1000000000000001</v>
      </c>
      <c r="AA500" s="229">
        <v>1.08</v>
      </c>
      <c r="AB500" s="229">
        <v>1.08</v>
      </c>
      <c r="AC500" s="229">
        <v>1.08</v>
      </c>
      <c r="AD500" s="229">
        <v>1.08</v>
      </c>
      <c r="AE500" s="229">
        <v>1.08</v>
      </c>
      <c r="AF500" s="223">
        <f t="shared" si="299"/>
        <v>41.589999999999989</v>
      </c>
      <c r="AG500" s="224">
        <f t="shared" si="315"/>
        <v>5.0000000000000044</v>
      </c>
      <c r="AH500" s="224">
        <f t="shared" si="316"/>
        <v>5.2631578947368363</v>
      </c>
      <c r="AI500" s="224">
        <f t="shared" si="317"/>
        <v>5.5555555555555358</v>
      </c>
      <c r="AJ500" s="224">
        <f t="shared" si="318"/>
        <v>5.8823529411764719</v>
      </c>
      <c r="AK500" s="224">
        <f t="shared" si="319"/>
        <v>4.081632653061229</v>
      </c>
      <c r="AL500" s="224">
        <f t="shared" si="320"/>
        <v>4.2553191489361764</v>
      </c>
      <c r="AM500" s="224">
        <f t="shared" si="321"/>
        <v>4.4444444444444287</v>
      </c>
      <c r="AN500" s="224">
        <f t="shared" si="322"/>
        <v>4.6511627906976827</v>
      </c>
      <c r="AO500" s="224">
        <f t="shared" si="323"/>
        <v>4.8780487804878092</v>
      </c>
      <c r="AP500" s="224">
        <f t="shared" si="324"/>
        <v>5.12820512820511</v>
      </c>
      <c r="AQ500" s="224">
        <f t="shared" si="326"/>
        <v>5.4054054054054168</v>
      </c>
      <c r="AR500" s="224">
        <f t="shared" si="325"/>
        <v>2.7777777777777901</v>
      </c>
      <c r="AS500" s="224">
        <f t="shared" si="301"/>
        <v>1.4084507042253502</v>
      </c>
      <c r="AT500" s="224">
        <f t="shared" si="302"/>
        <v>3.6496350364963348</v>
      </c>
      <c r="AU500" s="224">
        <f t="shared" si="303"/>
        <v>0</v>
      </c>
      <c r="AV500" s="224">
        <f t="shared" si="305"/>
        <v>3.007518796992481</v>
      </c>
      <c r="AW500" s="224">
        <f t="shared" si="306"/>
        <v>3.1007751937984551</v>
      </c>
      <c r="AX500" s="224">
        <f t="shared" si="307"/>
        <v>10.256410256410264</v>
      </c>
      <c r="AY500" s="224">
        <f t="shared" si="308"/>
        <v>2.6315789473684292</v>
      </c>
      <c r="AZ500" s="224">
        <f t="shared" si="309"/>
        <v>1.7857142857142572</v>
      </c>
      <c r="BA500" s="224">
        <f t="shared" si="310"/>
        <v>1.8181818181818299</v>
      </c>
      <c r="BB500" s="224">
        <f t="shared" si="311"/>
        <v>1.8518518518518601</v>
      </c>
      <c r="BC500" s="224">
        <f t="shared" si="312"/>
        <v>0</v>
      </c>
      <c r="BD500" s="224">
        <f t="shared" si="313"/>
        <v>0</v>
      </c>
      <c r="BE500" s="224">
        <f t="shared" si="314"/>
        <v>0</v>
      </c>
      <c r="BF500" s="224">
        <f t="shared" si="304"/>
        <v>0</v>
      </c>
      <c r="BG500" s="224">
        <f t="shared" si="300"/>
        <v>3.3397376696739909</v>
      </c>
      <c r="BH500" s="182">
        <f t="shared" si="298"/>
        <v>2.4278044193432908</v>
      </c>
    </row>
    <row r="501" spans="1:60" x14ac:dyDescent="0.2">
      <c r="A501" s="55" t="s">
        <v>2015</v>
      </c>
      <c r="B501" s="55" t="s">
        <v>438</v>
      </c>
      <c r="C501" s="36">
        <v>5.5549999999999997</v>
      </c>
      <c r="D501" s="181">
        <v>5.24</v>
      </c>
      <c r="E501" s="181">
        <v>4.83</v>
      </c>
      <c r="F501" s="181">
        <v>4.45</v>
      </c>
      <c r="G501" s="181">
        <v>4.1950000000000003</v>
      </c>
      <c r="H501" s="181">
        <v>3.9550000000000001</v>
      </c>
      <c r="I501" s="181">
        <v>3.7650000000000001</v>
      </c>
      <c r="J501" s="202">
        <v>3.4649999999999999</v>
      </c>
      <c r="K501" s="202">
        <v>3.1150000000000002</v>
      </c>
      <c r="L501" s="181">
        <v>2.91</v>
      </c>
      <c r="M501" s="181">
        <v>2.7149999999999999</v>
      </c>
      <c r="N501" s="181">
        <v>2.4449999999999998</v>
      </c>
      <c r="O501" s="181">
        <v>2.21</v>
      </c>
      <c r="P501" s="273"/>
      <c r="Q501" s="181">
        <v>2.105</v>
      </c>
      <c r="R501" s="181">
        <v>1.99</v>
      </c>
      <c r="S501" s="273"/>
      <c r="T501" s="202">
        <v>1.86</v>
      </c>
      <c r="U501" s="202">
        <v>1.75</v>
      </c>
      <c r="V501" s="202">
        <v>1.6</v>
      </c>
      <c r="W501" s="202">
        <v>1.35</v>
      </c>
      <c r="X501" s="202">
        <v>1.1200000000000001</v>
      </c>
      <c r="Y501" s="202">
        <v>0.98</v>
      </c>
      <c r="Z501" s="202">
        <v>0.78</v>
      </c>
      <c r="AA501" s="202">
        <v>0.62</v>
      </c>
      <c r="AB501" s="202">
        <v>0.59</v>
      </c>
      <c r="AC501" s="202">
        <v>0.56999999999999995</v>
      </c>
      <c r="AD501" s="202">
        <v>0.55000000000000004</v>
      </c>
      <c r="AE501" s="202">
        <v>0.53</v>
      </c>
      <c r="AF501" s="223">
        <f t="shared" si="299"/>
        <v>65.245000000000005</v>
      </c>
      <c r="AG501" s="224">
        <f t="shared" si="315"/>
        <v>6.0114503816793841</v>
      </c>
      <c r="AH501" s="224">
        <f t="shared" si="316"/>
        <v>8.4886128364389357</v>
      </c>
      <c r="AI501" s="224">
        <f t="shared" si="317"/>
        <v>8.5393258426966323</v>
      </c>
      <c r="AJ501" s="224">
        <f t="shared" si="318"/>
        <v>6.0786650774731887</v>
      </c>
      <c r="AK501" s="224">
        <f t="shared" si="319"/>
        <v>6.0682680151706858</v>
      </c>
      <c r="AL501" s="224">
        <f t="shared" si="320"/>
        <v>5.0464807436918946</v>
      </c>
      <c r="AM501" s="224">
        <f t="shared" si="321"/>
        <v>8.6580086580086757</v>
      </c>
      <c r="AN501" s="224">
        <f t="shared" si="322"/>
        <v>11.235955056179758</v>
      </c>
      <c r="AO501" s="224">
        <f t="shared" si="323"/>
        <v>7.0446735395188975</v>
      </c>
      <c r="AP501" s="224">
        <f t="shared" si="324"/>
        <v>7.1823204419889652</v>
      </c>
      <c r="AQ501" s="224">
        <f t="shared" si="326"/>
        <v>11.042944785276077</v>
      </c>
      <c r="AR501" s="224">
        <f t="shared" si="325"/>
        <v>10.633484162895911</v>
      </c>
      <c r="AS501" s="224">
        <f t="shared" si="301"/>
        <v>4.9881235154394243</v>
      </c>
      <c r="AT501" s="224">
        <f t="shared" si="302"/>
        <v>5.7788944723618174</v>
      </c>
      <c r="AU501" s="224">
        <f t="shared" si="303"/>
        <v>6.9892473118279508</v>
      </c>
      <c r="AV501" s="224">
        <f t="shared" si="305"/>
        <v>6.2857142857142945</v>
      </c>
      <c r="AW501" s="224">
        <f t="shared" si="306"/>
        <v>9.375</v>
      </c>
      <c r="AX501" s="224">
        <f t="shared" si="307"/>
        <v>18.518518518518512</v>
      </c>
      <c r="AY501" s="224">
        <f t="shared" si="308"/>
        <v>20.535714285714278</v>
      </c>
      <c r="AZ501" s="224">
        <f t="shared" si="309"/>
        <v>14.285714285714302</v>
      </c>
      <c r="BA501" s="224">
        <f t="shared" si="310"/>
        <v>25.641025641025639</v>
      </c>
      <c r="BB501" s="224">
        <f t="shared" si="311"/>
        <v>25.806451612903224</v>
      </c>
      <c r="BC501" s="224">
        <f t="shared" si="312"/>
        <v>5.0847457627118731</v>
      </c>
      <c r="BD501" s="224">
        <f t="shared" si="313"/>
        <v>3.5087719298245723</v>
      </c>
      <c r="BE501" s="224">
        <f t="shared" si="314"/>
        <v>3.6363636363636154</v>
      </c>
      <c r="BF501" s="224">
        <f t="shared" si="304"/>
        <v>3.7735849056603765</v>
      </c>
      <c r="BG501" s="224">
        <f t="shared" si="300"/>
        <v>9.6245407578768809</v>
      </c>
      <c r="BH501" s="182">
        <f t="shared" si="298"/>
        <v>6.3299030523667232</v>
      </c>
    </row>
    <row r="502" spans="1:60" x14ac:dyDescent="0.2">
      <c r="A502" s="116" t="s">
        <v>1598</v>
      </c>
      <c r="B502" s="55" t="s">
        <v>1599</v>
      </c>
      <c r="C502" s="36">
        <v>3</v>
      </c>
      <c r="D502" s="181">
        <v>2.8</v>
      </c>
      <c r="E502" s="181">
        <v>2.2000000000000002</v>
      </c>
      <c r="F502" s="181">
        <v>1.72</v>
      </c>
      <c r="G502" s="181">
        <v>1.44</v>
      </c>
      <c r="H502" s="238">
        <v>1.2</v>
      </c>
      <c r="I502" s="181">
        <v>1.5</v>
      </c>
      <c r="J502" s="202">
        <v>0.94</v>
      </c>
      <c r="K502" s="202">
        <v>0.76</v>
      </c>
      <c r="L502" s="181">
        <v>0.6</v>
      </c>
      <c r="M502" s="181">
        <v>0.46</v>
      </c>
      <c r="N502" s="181">
        <v>0.1</v>
      </c>
      <c r="O502" s="238">
        <v>0</v>
      </c>
      <c r="P502" s="162"/>
      <c r="Q502" s="238">
        <v>0</v>
      </c>
      <c r="R502" s="238">
        <v>0</v>
      </c>
      <c r="T502" s="238">
        <v>0</v>
      </c>
      <c r="U502" s="238">
        <v>0.4</v>
      </c>
      <c r="V502" s="229">
        <v>2.35</v>
      </c>
      <c r="W502" s="202">
        <v>3.1166666666666698</v>
      </c>
      <c r="X502" s="202">
        <v>2.6666666666666701</v>
      </c>
      <c r="Y502" s="202">
        <v>2.1333333333333302</v>
      </c>
      <c r="Z502" s="202">
        <v>2</v>
      </c>
      <c r="AA502" s="229">
        <v>0.8</v>
      </c>
      <c r="AB502" s="229">
        <v>1.2666666666666699</v>
      </c>
      <c r="AC502" s="202">
        <v>1.2666666666666699</v>
      </c>
      <c r="AD502" s="229">
        <v>0</v>
      </c>
      <c r="AE502" s="229">
        <v>0</v>
      </c>
      <c r="AF502" s="223">
        <f t="shared" si="299"/>
        <v>32.720000000000013</v>
      </c>
      <c r="AG502" s="224">
        <f t="shared" si="315"/>
        <v>7.1428571428571397</v>
      </c>
      <c r="AH502" s="224">
        <f t="shared" si="316"/>
        <v>27.272727272727249</v>
      </c>
      <c r="AI502" s="224">
        <f t="shared" si="317"/>
        <v>27.906976744186053</v>
      </c>
      <c r="AJ502" s="224">
        <f t="shared" si="318"/>
        <v>19.444444444444443</v>
      </c>
      <c r="AK502" s="224">
        <f t="shared" si="319"/>
        <v>19.999999999999996</v>
      </c>
      <c r="AL502" s="224">
        <f t="shared" si="320"/>
        <v>-20.000000000000007</v>
      </c>
      <c r="AM502" s="224">
        <f t="shared" si="321"/>
        <v>59.574468085106403</v>
      </c>
      <c r="AN502" s="224">
        <f t="shared" si="322"/>
        <v>23.684210526315773</v>
      </c>
      <c r="AO502" s="224">
        <f t="shared" si="323"/>
        <v>26.666666666666682</v>
      </c>
      <c r="AP502" s="224">
        <f t="shared" si="324"/>
        <v>30.434782608695631</v>
      </c>
      <c r="AQ502" s="224">
        <f t="shared" si="326"/>
        <v>359.99999999999994</v>
      </c>
      <c r="AR502" s="224" t="str">
        <f t="shared" si="325"/>
        <v>n/a</v>
      </c>
      <c r="AS502" s="224" t="str">
        <f t="shared" si="301"/>
        <v>n/a</v>
      </c>
      <c r="AT502" s="224" t="str">
        <f t="shared" si="302"/>
        <v>n/a</v>
      </c>
      <c r="AU502" s="224" t="str">
        <f t="shared" si="303"/>
        <v>n/a</v>
      </c>
      <c r="AV502" s="224">
        <f t="shared" si="305"/>
        <v>-100</v>
      </c>
      <c r="AW502" s="224">
        <f t="shared" si="306"/>
        <v>-82.978723404255319</v>
      </c>
      <c r="AX502" s="224">
        <f t="shared" si="307"/>
        <v>-24.598930481283499</v>
      </c>
      <c r="AY502" s="224">
        <f t="shared" si="308"/>
        <v>16.874999999999972</v>
      </c>
      <c r="AZ502" s="224">
        <f t="shared" si="309"/>
        <v>25.000000000000334</v>
      </c>
      <c r="BA502" s="224">
        <f t="shared" si="310"/>
        <v>6.6666666666665098</v>
      </c>
      <c r="BB502" s="224">
        <f t="shared" si="311"/>
        <v>150</v>
      </c>
      <c r="BC502" s="224">
        <f t="shared" si="312"/>
        <v>-36.842105263158054</v>
      </c>
      <c r="BD502" s="224">
        <f t="shared" si="313"/>
        <v>0</v>
      </c>
      <c r="BE502" s="224" t="str">
        <f t="shared" si="314"/>
        <v>n/a</v>
      </c>
      <c r="BF502" s="224" t="str">
        <f t="shared" si="304"/>
        <v>n/a</v>
      </c>
      <c r="BG502" s="224">
        <f t="shared" si="300"/>
        <v>26.812452050448464</v>
      </c>
      <c r="BH502" s="182">
        <f t="shared" si="298"/>
        <v>93.477587806516297</v>
      </c>
    </row>
    <row r="503" spans="1:60" x14ac:dyDescent="0.2">
      <c r="A503" s="55" t="s">
        <v>1137</v>
      </c>
      <c r="B503" s="55" t="s">
        <v>1138</v>
      </c>
      <c r="C503" s="36">
        <v>1.72</v>
      </c>
      <c r="D503" s="181">
        <v>1.68</v>
      </c>
      <c r="E503" s="181">
        <v>1.64</v>
      </c>
      <c r="F503" s="181">
        <v>1.6</v>
      </c>
      <c r="G503" s="181">
        <v>1.56</v>
      </c>
      <c r="H503" s="181">
        <v>1.52</v>
      </c>
      <c r="I503" s="181">
        <v>1.44</v>
      </c>
      <c r="J503" s="202">
        <v>1.36</v>
      </c>
      <c r="K503" s="202">
        <v>1.28</v>
      </c>
      <c r="L503" s="181">
        <v>1.2</v>
      </c>
      <c r="M503" s="181">
        <v>1.1200000000000001</v>
      </c>
      <c r="N503" s="181">
        <v>1.04</v>
      </c>
      <c r="O503" s="181">
        <v>0.96</v>
      </c>
      <c r="P503" s="273"/>
      <c r="Q503" s="181">
        <v>0.88</v>
      </c>
      <c r="R503" s="181">
        <v>0.8</v>
      </c>
      <c r="S503" s="273"/>
      <c r="T503" s="229">
        <v>0.72</v>
      </c>
      <c r="U503" s="229">
        <v>0.8</v>
      </c>
      <c r="V503" s="202">
        <v>1.28</v>
      </c>
      <c r="W503" s="202">
        <v>1.1599999999999999</v>
      </c>
      <c r="X503" s="202">
        <v>0.96</v>
      </c>
      <c r="Y503" s="202">
        <v>0.76</v>
      </c>
      <c r="Z503" s="202">
        <v>0.68</v>
      </c>
      <c r="AA503" s="202">
        <v>0.6</v>
      </c>
      <c r="AB503" s="202">
        <v>0.52</v>
      </c>
      <c r="AC503" s="202">
        <v>0.44</v>
      </c>
      <c r="AD503" s="202">
        <v>0.36</v>
      </c>
      <c r="AE503" s="202">
        <v>0.30667</v>
      </c>
      <c r="AF503" s="223">
        <f t="shared" si="299"/>
        <v>28.386670000000002</v>
      </c>
      <c r="AG503" s="224">
        <f t="shared" si="315"/>
        <v>2.3809523809523725</v>
      </c>
      <c r="AH503" s="224">
        <f t="shared" si="316"/>
        <v>2.4390243902439046</v>
      </c>
      <c r="AI503" s="224">
        <f t="shared" si="317"/>
        <v>2.4999999999999911</v>
      </c>
      <c r="AJ503" s="224">
        <f t="shared" si="318"/>
        <v>2.5641025641025772</v>
      </c>
      <c r="AK503" s="224">
        <f t="shared" si="319"/>
        <v>2.6315789473684292</v>
      </c>
      <c r="AL503" s="224">
        <f t="shared" si="320"/>
        <v>5.555555555555558</v>
      </c>
      <c r="AM503" s="224">
        <f t="shared" si="321"/>
        <v>5.8823529411764497</v>
      </c>
      <c r="AN503" s="224">
        <f t="shared" si="322"/>
        <v>6.25</v>
      </c>
      <c r="AO503" s="224">
        <f t="shared" si="323"/>
        <v>6.6666666666666652</v>
      </c>
      <c r="AP503" s="224">
        <f t="shared" si="324"/>
        <v>7.1428571428571397</v>
      </c>
      <c r="AQ503" s="224">
        <f t="shared" si="326"/>
        <v>7.6923076923077094</v>
      </c>
      <c r="AR503" s="224">
        <f t="shared" si="325"/>
        <v>8.3333333333333481</v>
      </c>
      <c r="AS503" s="224">
        <f t="shared" si="301"/>
        <v>9.0909090909090828</v>
      </c>
      <c r="AT503" s="224">
        <f t="shared" si="302"/>
        <v>9.9999999999999858</v>
      </c>
      <c r="AU503" s="224">
        <f t="shared" si="303"/>
        <v>11.111111111111116</v>
      </c>
      <c r="AV503" s="224">
        <f t="shared" si="305"/>
        <v>-10.000000000000009</v>
      </c>
      <c r="AW503" s="224">
        <f t="shared" si="306"/>
        <v>-37.5</v>
      </c>
      <c r="AX503" s="224">
        <f t="shared" si="307"/>
        <v>10.344827586206918</v>
      </c>
      <c r="AY503" s="224">
        <f t="shared" si="308"/>
        <v>20.833333333333325</v>
      </c>
      <c r="AZ503" s="224">
        <f t="shared" si="309"/>
        <v>26.315789473684205</v>
      </c>
      <c r="BA503" s="224">
        <f t="shared" si="310"/>
        <v>11.764705882352944</v>
      </c>
      <c r="BB503" s="224">
        <f t="shared" si="311"/>
        <v>13.333333333333353</v>
      </c>
      <c r="BC503" s="224">
        <f t="shared" si="312"/>
        <v>15.384615384615374</v>
      </c>
      <c r="BD503" s="224">
        <f t="shared" si="313"/>
        <v>18.181818181818187</v>
      </c>
      <c r="BE503" s="224">
        <f t="shared" si="314"/>
        <v>22.222222222222232</v>
      </c>
      <c r="BF503" s="224">
        <f t="shared" si="304"/>
        <v>17.39002836925685</v>
      </c>
      <c r="BG503" s="224">
        <f t="shared" si="300"/>
        <v>7.6350548301310646</v>
      </c>
      <c r="BH503" s="182">
        <f t="shared" si="298"/>
        <v>11.949792157741749</v>
      </c>
    </row>
    <row r="504" spans="1:60" x14ac:dyDescent="0.2">
      <c r="A504" s="123" t="s">
        <v>2016</v>
      </c>
      <c r="B504" s="55" t="s">
        <v>1140</v>
      </c>
      <c r="C504" s="36">
        <v>3.08</v>
      </c>
      <c r="D504" s="181">
        <v>2.85</v>
      </c>
      <c r="E504" s="181">
        <v>2.6</v>
      </c>
      <c r="F504" s="181">
        <v>2.56</v>
      </c>
      <c r="G504" s="181">
        <v>2.44</v>
      </c>
      <c r="H504" s="181">
        <v>2.2400000000000002</v>
      </c>
      <c r="I504" s="181">
        <v>2.1800000000000002</v>
      </c>
      <c r="J504" s="202">
        <v>2.1</v>
      </c>
      <c r="K504" s="202">
        <v>1.87</v>
      </c>
      <c r="L504" s="181">
        <v>1.61</v>
      </c>
      <c r="M504" s="181">
        <v>1.5</v>
      </c>
      <c r="N504" s="181">
        <v>1.32</v>
      </c>
      <c r="O504" s="181">
        <v>0.98</v>
      </c>
      <c r="P504" s="273"/>
      <c r="Q504" s="181">
        <v>0.76</v>
      </c>
      <c r="R504" s="181">
        <v>0.7</v>
      </c>
      <c r="S504" s="273"/>
      <c r="T504" s="202">
        <v>0.55000000000000004</v>
      </c>
      <c r="U504" s="202">
        <v>0.5</v>
      </c>
      <c r="V504" s="229">
        <v>0.45</v>
      </c>
      <c r="W504" s="202">
        <v>0.9</v>
      </c>
      <c r="X504" s="202">
        <v>0.8</v>
      </c>
      <c r="Y504" s="202">
        <v>0.65</v>
      </c>
      <c r="Z504" s="202">
        <v>0.55000000000000004</v>
      </c>
      <c r="AA504" s="202">
        <v>0.45</v>
      </c>
      <c r="AB504" s="202">
        <v>0.25</v>
      </c>
      <c r="AC504" s="229">
        <v>0</v>
      </c>
      <c r="AD504" s="229">
        <v>0</v>
      </c>
      <c r="AE504" s="229">
        <v>0</v>
      </c>
      <c r="AF504" s="223">
        <f t="shared" si="299"/>
        <v>33.89</v>
      </c>
      <c r="AG504" s="224">
        <f t="shared" si="315"/>
        <v>8.0701754385964932</v>
      </c>
      <c r="AH504" s="224">
        <f t="shared" si="316"/>
        <v>9.6153846153846256</v>
      </c>
      <c r="AI504" s="224">
        <f t="shared" si="317"/>
        <v>1.5625</v>
      </c>
      <c r="AJ504" s="224">
        <f t="shared" si="318"/>
        <v>4.9180327868852514</v>
      </c>
      <c r="AK504" s="224">
        <f t="shared" si="319"/>
        <v>8.9285714285714199</v>
      </c>
      <c r="AL504" s="224">
        <f t="shared" si="320"/>
        <v>2.7522935779816571</v>
      </c>
      <c r="AM504" s="224">
        <f t="shared" si="321"/>
        <v>3.8095238095238182</v>
      </c>
      <c r="AN504" s="224">
        <f t="shared" si="322"/>
        <v>12.299465240641716</v>
      </c>
      <c r="AO504" s="224">
        <f t="shared" si="323"/>
        <v>16.149068322981375</v>
      </c>
      <c r="AP504" s="224">
        <f t="shared" si="324"/>
        <v>7.3333333333333472</v>
      </c>
      <c r="AQ504" s="224">
        <f t="shared" si="326"/>
        <v>13.636363636363624</v>
      </c>
      <c r="AR504" s="224">
        <f t="shared" si="325"/>
        <v>34.693877551020421</v>
      </c>
      <c r="AS504" s="224">
        <f t="shared" si="301"/>
        <v>28.947368421052634</v>
      </c>
      <c r="AT504" s="224">
        <f t="shared" si="302"/>
        <v>8.5714285714285854</v>
      </c>
      <c r="AU504" s="224">
        <f t="shared" si="303"/>
        <v>27.272727272727249</v>
      </c>
      <c r="AV504" s="224">
        <f t="shared" si="305"/>
        <v>10.000000000000009</v>
      </c>
      <c r="AW504" s="224">
        <f t="shared" si="306"/>
        <v>11.111111111111116</v>
      </c>
      <c r="AX504" s="224">
        <f t="shared" si="307"/>
        <v>-50</v>
      </c>
      <c r="AY504" s="224">
        <f t="shared" si="308"/>
        <v>12.5</v>
      </c>
      <c r="AZ504" s="224">
        <f t="shared" si="309"/>
        <v>23.076923076923084</v>
      </c>
      <c r="BA504" s="224">
        <f t="shared" si="310"/>
        <v>18.181818181818166</v>
      </c>
      <c r="BB504" s="224">
        <f t="shared" si="311"/>
        <v>22.222222222222232</v>
      </c>
      <c r="BC504" s="224">
        <f t="shared" si="312"/>
        <v>80</v>
      </c>
      <c r="BD504" s="224" t="str">
        <f t="shared" si="313"/>
        <v>n/a</v>
      </c>
      <c r="BE504" s="224" t="str">
        <f t="shared" si="314"/>
        <v>n/a</v>
      </c>
      <c r="BF504" s="224" t="str">
        <f t="shared" si="304"/>
        <v>n/a</v>
      </c>
      <c r="BG504" s="224">
        <f t="shared" si="300"/>
        <v>13.724008199937687</v>
      </c>
      <c r="BH504" s="182">
        <f t="shared" si="298"/>
        <v>21.427834664122582</v>
      </c>
    </row>
    <row r="505" spans="1:60" x14ac:dyDescent="0.2">
      <c r="A505" s="116" t="s">
        <v>1600</v>
      </c>
      <c r="B505" s="55" t="s">
        <v>1601</v>
      </c>
      <c r="C505" s="36">
        <v>2.4700000000000002</v>
      </c>
      <c r="D505" s="181">
        <v>2.0550000000000002</v>
      </c>
      <c r="E505" s="181">
        <v>1.64</v>
      </c>
      <c r="F505" s="181">
        <v>1.58</v>
      </c>
      <c r="G505" s="181">
        <v>1.5</v>
      </c>
      <c r="H505" s="181">
        <v>1.44</v>
      </c>
      <c r="I505" s="181">
        <v>1.37</v>
      </c>
      <c r="J505" s="202">
        <v>1.31</v>
      </c>
      <c r="K505" s="202">
        <v>1.26</v>
      </c>
      <c r="L505" s="238">
        <v>1.24</v>
      </c>
      <c r="M505" s="238">
        <v>1.24</v>
      </c>
      <c r="N505" s="181">
        <v>1.24</v>
      </c>
      <c r="O505" s="181">
        <v>0.92</v>
      </c>
      <c r="P505" s="202"/>
      <c r="Q505" s="181">
        <v>0.86</v>
      </c>
      <c r="R505" s="181">
        <v>0.8</v>
      </c>
      <c r="S505" s="202"/>
      <c r="T505" s="181">
        <v>0.79</v>
      </c>
      <c r="U505" s="238">
        <v>0.76</v>
      </c>
      <c r="V505" s="229">
        <v>0.76</v>
      </c>
      <c r="W505" s="229">
        <v>0.76</v>
      </c>
      <c r="X505" s="229">
        <v>0.76</v>
      </c>
      <c r="Y505" s="202">
        <v>0.76</v>
      </c>
      <c r="Z505" s="202">
        <v>0.73</v>
      </c>
      <c r="AA505" s="202">
        <v>0.65</v>
      </c>
      <c r="AB505" s="202">
        <v>0.586666666666667</v>
      </c>
      <c r="AC505" s="202">
        <v>0.48</v>
      </c>
      <c r="AD505" s="202">
        <v>0.413333333333333</v>
      </c>
      <c r="AE505" s="202">
        <v>0.34666666666666701</v>
      </c>
      <c r="AF505" s="223">
        <f t="shared" si="299"/>
        <v>28.721666666666675</v>
      </c>
      <c r="AG505" s="224">
        <f t="shared" si="315"/>
        <v>20.194647201946481</v>
      </c>
      <c r="AH505" s="224">
        <f t="shared" si="316"/>
        <v>25.304878048780498</v>
      </c>
      <c r="AI505" s="224">
        <f t="shared" si="317"/>
        <v>3.7974683544303778</v>
      </c>
      <c r="AJ505" s="224">
        <f t="shared" si="318"/>
        <v>5.3333333333333455</v>
      </c>
      <c r="AK505" s="224">
        <f t="shared" si="319"/>
        <v>4.1666666666666741</v>
      </c>
      <c r="AL505" s="224">
        <f t="shared" si="320"/>
        <v>5.1094890510948732</v>
      </c>
      <c r="AM505" s="224">
        <f t="shared" si="321"/>
        <v>4.5801526717557328</v>
      </c>
      <c r="AN505" s="224">
        <f t="shared" si="322"/>
        <v>3.9682539682539764</v>
      </c>
      <c r="AO505" s="224">
        <f t="shared" si="323"/>
        <v>1.6129032258064502</v>
      </c>
      <c r="AP505" s="224">
        <f t="shared" si="324"/>
        <v>0</v>
      </c>
      <c r="AQ505" s="224">
        <f t="shared" si="326"/>
        <v>0</v>
      </c>
      <c r="AR505" s="224">
        <f t="shared" si="325"/>
        <v>34.782608695652172</v>
      </c>
      <c r="AS505" s="224">
        <f t="shared" si="301"/>
        <v>6.976744186046524</v>
      </c>
      <c r="AT505" s="224">
        <f t="shared" si="302"/>
        <v>7.4999999999999956</v>
      </c>
      <c r="AU505" s="224">
        <f t="shared" si="303"/>
        <v>1.2658227848101333</v>
      </c>
      <c r="AV505" s="224">
        <f t="shared" si="305"/>
        <v>3.9473684210526327</v>
      </c>
      <c r="AW505" s="224">
        <f t="shared" si="306"/>
        <v>0</v>
      </c>
      <c r="AX505" s="224">
        <f t="shared" si="307"/>
        <v>0</v>
      </c>
      <c r="AY505" s="224">
        <f t="shared" si="308"/>
        <v>0</v>
      </c>
      <c r="AZ505" s="224">
        <f t="shared" si="309"/>
        <v>0</v>
      </c>
      <c r="BA505" s="224">
        <f t="shared" si="310"/>
        <v>4.1095890410958846</v>
      </c>
      <c r="BB505" s="224">
        <f t="shared" si="311"/>
        <v>12.307692307692308</v>
      </c>
      <c r="BC505" s="224">
        <f t="shared" si="312"/>
        <v>10.795454545454476</v>
      </c>
      <c r="BD505" s="224">
        <f t="shared" si="313"/>
        <v>22.2222222222223</v>
      </c>
      <c r="BE505" s="224">
        <f t="shared" si="314"/>
        <v>16.129032258064612</v>
      </c>
      <c r="BF505" s="224">
        <f t="shared" si="304"/>
        <v>19.230769230769006</v>
      </c>
      <c r="BG505" s="224">
        <f t="shared" si="300"/>
        <v>8.2051960082664799</v>
      </c>
      <c r="BH505" s="182">
        <f t="shared" si="298"/>
        <v>9.3037796051263335</v>
      </c>
    </row>
    <row r="506" spans="1:60" x14ac:dyDescent="0.2">
      <c r="A506" s="55" t="s">
        <v>2017</v>
      </c>
      <c r="B506" s="55" t="s">
        <v>440</v>
      </c>
      <c r="C506" s="36">
        <v>4.1768999999999998</v>
      </c>
      <c r="D506" s="181">
        <v>3.9601999999999999</v>
      </c>
      <c r="E506" s="181">
        <v>3.7353999999999998</v>
      </c>
      <c r="F506" s="181">
        <v>3.6097000000000001</v>
      </c>
      <c r="G506" s="181">
        <v>3.4001000000000001</v>
      </c>
      <c r="H506" s="181">
        <v>3.1179999999999999</v>
      </c>
      <c r="I506" s="181">
        <v>2.9548999999999999</v>
      </c>
      <c r="J506" s="202">
        <v>2.8412000000000002</v>
      </c>
      <c r="K506" s="202">
        <v>2.7383000000000002</v>
      </c>
      <c r="L506" s="181">
        <v>2.6714000000000002</v>
      </c>
      <c r="M506" s="181">
        <v>2.6322999999999999</v>
      </c>
      <c r="N506" s="181">
        <v>2.5323000000000002</v>
      </c>
      <c r="O506" s="181">
        <v>2.3664999999999998</v>
      </c>
      <c r="P506" s="273"/>
      <c r="Q506" s="181">
        <v>2.2109999999999999</v>
      </c>
      <c r="R506" s="181">
        <v>2.0568</v>
      </c>
      <c r="S506" s="273"/>
      <c r="T506" s="202">
        <v>1.8854</v>
      </c>
      <c r="U506" s="202">
        <v>1.72</v>
      </c>
      <c r="V506" s="202">
        <v>1.55</v>
      </c>
      <c r="W506" s="202">
        <v>1.36</v>
      </c>
      <c r="X506" s="202">
        <v>1.21</v>
      </c>
      <c r="Y506" s="202">
        <v>1.0900000000000001</v>
      </c>
      <c r="Z506" s="202">
        <v>0.97750000000000004</v>
      </c>
      <c r="AA506" s="202">
        <v>0.86499999999999999</v>
      </c>
      <c r="AB506" s="202">
        <v>0.79</v>
      </c>
      <c r="AC506" s="202">
        <v>0.73</v>
      </c>
      <c r="AD506" s="202">
        <v>0.67</v>
      </c>
      <c r="AE506" s="202">
        <v>0.625</v>
      </c>
      <c r="AF506" s="223">
        <f t="shared" si="299"/>
        <v>58.477899999999998</v>
      </c>
      <c r="AG506" s="224">
        <f t="shared" si="315"/>
        <v>5.4719458613201377</v>
      </c>
      <c r="AH506" s="224">
        <f t="shared" si="316"/>
        <v>6.0180971248059212</v>
      </c>
      <c r="AI506" s="224">
        <f t="shared" si="317"/>
        <v>3.4822838463030026</v>
      </c>
      <c r="AJ506" s="224">
        <f t="shared" si="318"/>
        <v>6.1645245728066733</v>
      </c>
      <c r="AK506" s="224">
        <f t="shared" si="319"/>
        <v>9.0474663245670328</v>
      </c>
      <c r="AL506" s="224">
        <f t="shared" si="320"/>
        <v>5.5196453348675067</v>
      </c>
      <c r="AM506" s="224">
        <f t="shared" si="321"/>
        <v>4.0018302125862215</v>
      </c>
      <c r="AN506" s="224">
        <f t="shared" si="322"/>
        <v>3.7578059379907325</v>
      </c>
      <c r="AO506" s="224">
        <f t="shared" si="323"/>
        <v>2.5043048588754946</v>
      </c>
      <c r="AP506" s="224">
        <f t="shared" si="324"/>
        <v>1.4853930023173811</v>
      </c>
      <c r="AQ506" s="224">
        <f t="shared" si="326"/>
        <v>3.9489791888796644</v>
      </c>
      <c r="AR506" s="224">
        <f t="shared" si="325"/>
        <v>7.0061271920557999</v>
      </c>
      <c r="AS506" s="224">
        <f t="shared" si="301"/>
        <v>7.0330167345092676</v>
      </c>
      <c r="AT506" s="224">
        <f t="shared" si="302"/>
        <v>7.4970828471411899</v>
      </c>
      <c r="AU506" s="224">
        <f t="shared" si="303"/>
        <v>9.0909090909090828</v>
      </c>
      <c r="AV506" s="224">
        <f t="shared" si="305"/>
        <v>9.6162790697674296</v>
      </c>
      <c r="AW506" s="224">
        <f t="shared" si="306"/>
        <v>10.967741935483865</v>
      </c>
      <c r="AX506" s="224">
        <f t="shared" si="307"/>
        <v>13.970588235294112</v>
      </c>
      <c r="AY506" s="224">
        <f t="shared" si="308"/>
        <v>12.396694214876035</v>
      </c>
      <c r="AZ506" s="224">
        <f t="shared" si="309"/>
        <v>11.009174311926584</v>
      </c>
      <c r="BA506" s="224">
        <f t="shared" si="310"/>
        <v>11.508951406649626</v>
      </c>
      <c r="BB506" s="224">
        <f t="shared" si="311"/>
        <v>13.005780346820806</v>
      </c>
      <c r="BC506" s="224">
        <f t="shared" si="312"/>
        <v>9.4936708860759325</v>
      </c>
      <c r="BD506" s="224">
        <f t="shared" si="313"/>
        <v>8.2191780821917924</v>
      </c>
      <c r="BE506" s="224">
        <f t="shared" si="314"/>
        <v>8.9552238805969964</v>
      </c>
      <c r="BF506" s="224">
        <f t="shared" si="304"/>
        <v>7.2000000000000064</v>
      </c>
      <c r="BG506" s="224">
        <f t="shared" si="300"/>
        <v>7.6297190192160906</v>
      </c>
      <c r="BH506" s="182">
        <f t="shared" si="298"/>
        <v>3.3516513394640941</v>
      </c>
    </row>
    <row r="507" spans="1:60" x14ac:dyDescent="0.2">
      <c r="A507" s="55" t="s">
        <v>2018</v>
      </c>
      <c r="B507" s="55" t="s">
        <v>442</v>
      </c>
      <c r="C507" s="36">
        <v>7.03</v>
      </c>
      <c r="D507" s="181">
        <v>6.37</v>
      </c>
      <c r="E507" s="181">
        <v>5.77</v>
      </c>
      <c r="F507" s="181">
        <v>5.0199999999999996</v>
      </c>
      <c r="G507" s="181">
        <v>3.97</v>
      </c>
      <c r="H507" s="181">
        <v>3.52</v>
      </c>
      <c r="I507" s="181">
        <v>3.4</v>
      </c>
      <c r="J507" s="202">
        <v>2.94</v>
      </c>
      <c r="K507" s="202">
        <v>2.64</v>
      </c>
      <c r="L507" s="238">
        <v>2.52</v>
      </c>
      <c r="M507" s="238">
        <v>2.52</v>
      </c>
      <c r="N507" s="181">
        <v>2.0699999999999998</v>
      </c>
      <c r="O507" s="181">
        <v>1.78</v>
      </c>
      <c r="P507" s="273"/>
      <c r="Q507" s="181">
        <v>1.62</v>
      </c>
      <c r="R507" s="181">
        <v>1.43</v>
      </c>
      <c r="S507" s="273"/>
      <c r="T507" s="202">
        <v>1.07</v>
      </c>
      <c r="U507" s="229">
        <v>1</v>
      </c>
      <c r="V507" s="202">
        <v>0.92</v>
      </c>
      <c r="W507" s="202">
        <v>0.76332999999999995</v>
      </c>
      <c r="X507" s="202">
        <v>0.65332999999999997</v>
      </c>
      <c r="Y507" s="202">
        <v>0.57333000000000001</v>
      </c>
      <c r="Z507" s="229">
        <v>0.50666</v>
      </c>
      <c r="AA507" s="202">
        <v>0.50666</v>
      </c>
      <c r="AB507" s="229">
        <v>0.48</v>
      </c>
      <c r="AC507" s="202">
        <v>0.48</v>
      </c>
      <c r="AD507" s="229">
        <v>0.45333000000000001</v>
      </c>
      <c r="AE507" s="202">
        <v>0.45333000000000001</v>
      </c>
      <c r="AF507" s="223">
        <f t="shared" si="299"/>
        <v>60.459969999999991</v>
      </c>
      <c r="AG507" s="224">
        <f t="shared" si="315"/>
        <v>10.361067503924648</v>
      </c>
      <c r="AH507" s="224">
        <f t="shared" si="316"/>
        <v>10.398613518197575</v>
      </c>
      <c r="AI507" s="224">
        <f t="shared" si="317"/>
        <v>14.940239043824711</v>
      </c>
      <c r="AJ507" s="224">
        <f t="shared" si="318"/>
        <v>26.448362720403008</v>
      </c>
      <c r="AK507" s="224">
        <f t="shared" si="319"/>
        <v>12.784090909090917</v>
      </c>
      <c r="AL507" s="224">
        <f t="shared" si="320"/>
        <v>3.529411764705892</v>
      </c>
      <c r="AM507" s="224">
        <f t="shared" si="321"/>
        <v>15.646258503401356</v>
      </c>
      <c r="AN507" s="224">
        <f t="shared" si="322"/>
        <v>11.363636363636353</v>
      </c>
      <c r="AO507" s="224">
        <f t="shared" si="323"/>
        <v>4.7619047619047672</v>
      </c>
      <c r="AP507" s="224">
        <f t="shared" si="324"/>
        <v>0</v>
      </c>
      <c r="AQ507" s="224">
        <f t="shared" si="326"/>
        <v>21.739130434782616</v>
      </c>
      <c r="AR507" s="224">
        <f t="shared" si="325"/>
        <v>16.292134831460658</v>
      </c>
      <c r="AS507" s="224">
        <f t="shared" si="301"/>
        <v>9.8765432098765427</v>
      </c>
      <c r="AT507" s="224">
        <f t="shared" si="302"/>
        <v>13.286713286713292</v>
      </c>
      <c r="AU507" s="224">
        <f t="shared" si="303"/>
        <v>33.644859813084096</v>
      </c>
      <c r="AV507" s="224">
        <f t="shared" si="305"/>
        <v>7.0000000000000062</v>
      </c>
      <c r="AW507" s="224">
        <f t="shared" si="306"/>
        <v>8.6956521739130377</v>
      </c>
      <c r="AX507" s="224">
        <f t="shared" si="307"/>
        <v>20.524543775300351</v>
      </c>
      <c r="AY507" s="224">
        <f t="shared" si="308"/>
        <v>16.83682059602345</v>
      </c>
      <c r="AZ507" s="224">
        <f t="shared" si="309"/>
        <v>13.953569497497064</v>
      </c>
      <c r="BA507" s="224">
        <f t="shared" si="310"/>
        <v>13.158725772707536</v>
      </c>
      <c r="BB507" s="224">
        <f t="shared" si="311"/>
        <v>0</v>
      </c>
      <c r="BC507" s="224">
        <f t="shared" si="312"/>
        <v>5.55416666666666</v>
      </c>
      <c r="BD507" s="224">
        <f t="shared" si="313"/>
        <v>0</v>
      </c>
      <c r="BE507" s="224">
        <f t="shared" si="314"/>
        <v>5.8831314936139245</v>
      </c>
      <c r="BF507" s="224">
        <f t="shared" si="304"/>
        <v>0</v>
      </c>
      <c r="BG507" s="224">
        <f t="shared" si="300"/>
        <v>11.410752947720324</v>
      </c>
      <c r="BH507" s="182">
        <f t="shared" si="298"/>
        <v>8.3237542533060047</v>
      </c>
    </row>
    <row r="508" spans="1:60" x14ac:dyDescent="0.2">
      <c r="A508" s="123" t="s">
        <v>1602</v>
      </c>
      <c r="B508" s="55" t="s">
        <v>1603</v>
      </c>
      <c r="C508" s="36">
        <v>0.88</v>
      </c>
      <c r="D508" s="181">
        <v>0.8</v>
      </c>
      <c r="E508" s="181">
        <v>0.64</v>
      </c>
      <c r="F508" s="181">
        <v>0.6</v>
      </c>
      <c r="G508" s="181">
        <v>0.56000000000000005</v>
      </c>
      <c r="H508" s="181">
        <v>0.48</v>
      </c>
      <c r="I508" s="181">
        <v>0.44</v>
      </c>
      <c r="J508" s="229">
        <v>0.36</v>
      </c>
      <c r="K508" s="229">
        <v>0.36</v>
      </c>
      <c r="L508" s="181">
        <v>0.36</v>
      </c>
      <c r="M508" s="181">
        <v>0.32</v>
      </c>
      <c r="N508" s="181">
        <v>0.2</v>
      </c>
      <c r="O508" s="181">
        <v>0.1</v>
      </c>
      <c r="Q508" s="238">
        <v>0</v>
      </c>
      <c r="R508" s="238">
        <v>0</v>
      </c>
      <c r="S508" s="162"/>
      <c r="T508" s="238">
        <v>0</v>
      </c>
      <c r="U508" s="238">
        <v>0.04</v>
      </c>
      <c r="V508" s="229">
        <v>0.16</v>
      </c>
      <c r="W508" s="229">
        <v>0.16</v>
      </c>
      <c r="X508" s="202">
        <v>0.16</v>
      </c>
      <c r="Y508" s="202">
        <v>0.115</v>
      </c>
      <c r="Z508" s="202">
        <v>0.1</v>
      </c>
      <c r="AA508" s="229">
        <v>0.04</v>
      </c>
      <c r="AB508" s="229">
        <v>0.04</v>
      </c>
      <c r="AC508" s="229">
        <v>0.04</v>
      </c>
      <c r="AD508" s="229">
        <v>0.04</v>
      </c>
      <c r="AE508" s="229">
        <v>0.04</v>
      </c>
      <c r="AF508" s="223">
        <f t="shared" si="299"/>
        <v>7.0350000000000019</v>
      </c>
      <c r="AG508" s="224">
        <f t="shared" si="315"/>
        <v>9.9999999999999858</v>
      </c>
      <c r="AH508" s="224">
        <f t="shared" si="316"/>
        <v>25</v>
      </c>
      <c r="AI508" s="224">
        <f t="shared" si="317"/>
        <v>6.6666666666666652</v>
      </c>
      <c r="AJ508" s="224">
        <f t="shared" si="318"/>
        <v>7.1428571428571397</v>
      </c>
      <c r="AK508" s="224">
        <f t="shared" si="319"/>
        <v>16.666666666666675</v>
      </c>
      <c r="AL508" s="224">
        <f t="shared" si="320"/>
        <v>9.0909090909090828</v>
      </c>
      <c r="AM508" s="224">
        <f t="shared" si="321"/>
        <v>22.222222222222232</v>
      </c>
      <c r="AN508" s="224">
        <f t="shared" si="322"/>
        <v>0</v>
      </c>
      <c r="AO508" s="224">
        <f t="shared" si="323"/>
        <v>0</v>
      </c>
      <c r="AP508" s="224">
        <f t="shared" si="324"/>
        <v>12.5</v>
      </c>
      <c r="AQ508" s="224">
        <f t="shared" si="326"/>
        <v>59.999999999999986</v>
      </c>
      <c r="AR508" s="224">
        <f t="shared" si="325"/>
        <v>100</v>
      </c>
      <c r="AS508" s="224" t="str">
        <f t="shared" si="301"/>
        <v>n/a</v>
      </c>
      <c r="AT508" s="224" t="str">
        <f t="shared" si="302"/>
        <v>n/a</v>
      </c>
      <c r="AU508" s="224" t="str">
        <f t="shared" si="303"/>
        <v>n/a</v>
      </c>
      <c r="AV508" s="224">
        <f t="shared" si="305"/>
        <v>-100</v>
      </c>
      <c r="AW508" s="224">
        <f t="shared" si="306"/>
        <v>-75</v>
      </c>
      <c r="AX508" s="224">
        <f t="shared" si="307"/>
        <v>0</v>
      </c>
      <c r="AY508" s="224">
        <f t="shared" si="308"/>
        <v>0</v>
      </c>
      <c r="AZ508" s="224">
        <f t="shared" si="309"/>
        <v>39.130434782608688</v>
      </c>
      <c r="BA508" s="224">
        <f t="shared" si="310"/>
        <v>14.999999999999991</v>
      </c>
      <c r="BB508" s="224">
        <f t="shared" si="311"/>
        <v>150</v>
      </c>
      <c r="BC508" s="224">
        <f t="shared" si="312"/>
        <v>0</v>
      </c>
      <c r="BD508" s="224">
        <f t="shared" si="313"/>
        <v>0</v>
      </c>
      <c r="BE508" s="224">
        <f t="shared" si="314"/>
        <v>0</v>
      </c>
      <c r="BF508" s="224">
        <f t="shared" si="304"/>
        <v>0</v>
      </c>
      <c r="BG508" s="224">
        <f t="shared" si="300"/>
        <v>12.974772024866542</v>
      </c>
      <c r="BH508" s="182">
        <f t="shared" si="298"/>
        <v>48.354856405544169</v>
      </c>
    </row>
    <row r="509" spans="1:60" x14ac:dyDescent="0.2">
      <c r="A509" s="55" t="s">
        <v>2019</v>
      </c>
      <c r="B509" s="55" t="s">
        <v>444</v>
      </c>
      <c r="C509" s="36">
        <v>2.68</v>
      </c>
      <c r="D509" s="181">
        <v>2.64</v>
      </c>
      <c r="E509" s="181">
        <v>2.6</v>
      </c>
      <c r="F509" s="181">
        <v>2.56</v>
      </c>
      <c r="G509" s="181">
        <v>2.52</v>
      </c>
      <c r="H509" s="181">
        <v>2.48</v>
      </c>
      <c r="I509" s="181">
        <v>2.44</v>
      </c>
      <c r="J509" s="202">
        <v>2.4</v>
      </c>
      <c r="K509" s="202">
        <v>2.3199999999999998</v>
      </c>
      <c r="L509" s="181">
        <v>2.2000000000000002</v>
      </c>
      <c r="M509" s="181">
        <v>2.12</v>
      </c>
      <c r="N509" s="181">
        <v>1.92</v>
      </c>
      <c r="O509" s="181">
        <v>1.68</v>
      </c>
      <c r="P509" s="273"/>
      <c r="Q509" s="181">
        <v>1.48</v>
      </c>
      <c r="R509" s="181">
        <v>0.9</v>
      </c>
      <c r="S509" s="273"/>
      <c r="T509" s="202">
        <v>0.8</v>
      </c>
      <c r="U509" s="202">
        <v>0.78</v>
      </c>
      <c r="V509" s="202">
        <v>0.76</v>
      </c>
      <c r="W509" s="202">
        <v>0.68</v>
      </c>
      <c r="X509" s="202">
        <v>0.62</v>
      </c>
      <c r="Y509" s="202">
        <v>0.56000000000000005</v>
      </c>
      <c r="Z509" s="202">
        <v>0.46</v>
      </c>
      <c r="AA509" s="202">
        <v>0.31</v>
      </c>
      <c r="AB509" s="202">
        <v>0.28000000000000003</v>
      </c>
      <c r="AC509" s="202">
        <v>0.25</v>
      </c>
      <c r="AD509" s="202">
        <v>0.22</v>
      </c>
      <c r="AE509" s="202">
        <v>0.2</v>
      </c>
      <c r="AF509" s="223">
        <f t="shared" si="299"/>
        <v>38.86</v>
      </c>
      <c r="AG509" s="224">
        <f t="shared" si="315"/>
        <v>1.5151515151515138</v>
      </c>
      <c r="AH509" s="224">
        <f t="shared" si="316"/>
        <v>1.538461538461533</v>
      </c>
      <c r="AI509" s="224">
        <f t="shared" si="317"/>
        <v>1.5625</v>
      </c>
      <c r="AJ509" s="224">
        <f t="shared" si="318"/>
        <v>1.5873015873015817</v>
      </c>
      <c r="AK509" s="224">
        <f t="shared" si="319"/>
        <v>1.6129032258064502</v>
      </c>
      <c r="AL509" s="224">
        <f t="shared" si="320"/>
        <v>1.6393442622950838</v>
      </c>
      <c r="AM509" s="224">
        <f t="shared" si="321"/>
        <v>1.6666666666666607</v>
      </c>
      <c r="AN509" s="224">
        <f t="shared" si="322"/>
        <v>3.4482758620689724</v>
      </c>
      <c r="AO509" s="224">
        <f t="shared" si="323"/>
        <v>5.4545454545454453</v>
      </c>
      <c r="AP509" s="224">
        <f t="shared" si="324"/>
        <v>3.7735849056603765</v>
      </c>
      <c r="AQ509" s="224">
        <f t="shared" si="326"/>
        <v>10.416666666666675</v>
      </c>
      <c r="AR509" s="224">
        <f t="shared" si="325"/>
        <v>14.285714285714279</v>
      </c>
      <c r="AS509" s="224">
        <f t="shared" si="301"/>
        <v>13.513513513513509</v>
      </c>
      <c r="AT509" s="224">
        <f t="shared" si="302"/>
        <v>64.444444444444443</v>
      </c>
      <c r="AU509" s="224">
        <f t="shared" si="303"/>
        <v>12.5</v>
      </c>
      <c r="AV509" s="224">
        <f t="shared" si="305"/>
        <v>2.5641025641025772</v>
      </c>
      <c r="AW509" s="224">
        <f t="shared" si="306"/>
        <v>2.6315789473684292</v>
      </c>
      <c r="AX509" s="224">
        <f t="shared" si="307"/>
        <v>11.764705882352944</v>
      </c>
      <c r="AY509" s="224">
        <f t="shared" si="308"/>
        <v>9.6774193548387224</v>
      </c>
      <c r="AZ509" s="224">
        <f t="shared" si="309"/>
        <v>10.714285714285698</v>
      </c>
      <c r="BA509" s="224">
        <f t="shared" si="310"/>
        <v>21.739130434782616</v>
      </c>
      <c r="BB509" s="224">
        <f t="shared" si="311"/>
        <v>48.387096774193552</v>
      </c>
      <c r="BC509" s="224">
        <f t="shared" si="312"/>
        <v>10.714285714285698</v>
      </c>
      <c r="BD509" s="224">
        <f t="shared" si="313"/>
        <v>12.000000000000011</v>
      </c>
      <c r="BE509" s="224">
        <f t="shared" si="314"/>
        <v>13.636363636363647</v>
      </c>
      <c r="BF509" s="224">
        <f t="shared" si="304"/>
        <v>9.9999999999999858</v>
      </c>
      <c r="BG509" s="224">
        <f t="shared" si="300"/>
        <v>11.261078575033478</v>
      </c>
      <c r="BH509" s="182">
        <f t="shared" si="298"/>
        <v>14.560229974895501</v>
      </c>
    </row>
    <row r="510" spans="1:60" x14ac:dyDescent="0.2">
      <c r="A510" s="116" t="s">
        <v>1604</v>
      </c>
      <c r="B510" s="55" t="s">
        <v>1605</v>
      </c>
      <c r="C510" s="36">
        <v>1.1399999999999999</v>
      </c>
      <c r="D510" s="181">
        <v>1.1100000000000001</v>
      </c>
      <c r="E510" s="181">
        <v>1.1000000000000001</v>
      </c>
      <c r="F510" s="181">
        <v>1.0900000000000001</v>
      </c>
      <c r="G510" s="181">
        <v>1.0149999999999999</v>
      </c>
      <c r="H510" s="181">
        <v>0.82</v>
      </c>
      <c r="I510" s="181">
        <v>5.8000000000000003E-2</v>
      </c>
      <c r="J510" s="229">
        <v>0</v>
      </c>
      <c r="K510" s="229">
        <v>0</v>
      </c>
      <c r="L510" s="238">
        <v>0</v>
      </c>
      <c r="M510" s="238">
        <v>0</v>
      </c>
      <c r="N510" s="238">
        <v>0</v>
      </c>
      <c r="O510" s="238">
        <v>0</v>
      </c>
      <c r="P510" s="162"/>
      <c r="Q510" s="238">
        <v>0</v>
      </c>
      <c r="R510" s="238">
        <v>0</v>
      </c>
      <c r="S510" s="162"/>
      <c r="T510" s="238">
        <v>0</v>
      </c>
      <c r="U510" s="238">
        <v>0</v>
      </c>
      <c r="V510" s="229">
        <v>0</v>
      </c>
      <c r="W510" s="229">
        <v>0</v>
      </c>
      <c r="X510" s="229">
        <v>0</v>
      </c>
      <c r="Y510" s="229">
        <v>0</v>
      </c>
      <c r="Z510" s="229">
        <v>0</v>
      </c>
      <c r="AA510" s="229">
        <v>0</v>
      </c>
      <c r="AB510" s="229">
        <v>0</v>
      </c>
      <c r="AC510" s="229">
        <v>0</v>
      </c>
      <c r="AD510" s="229">
        <v>0</v>
      </c>
      <c r="AE510" s="229">
        <v>0</v>
      </c>
      <c r="AF510" s="223">
        <f t="shared" si="299"/>
        <v>6.3330000000000002</v>
      </c>
      <c r="AG510" s="224">
        <f t="shared" si="315"/>
        <v>2.7027027027026751</v>
      </c>
      <c r="AH510" s="224">
        <f t="shared" si="316"/>
        <v>0.90909090909090384</v>
      </c>
      <c r="AI510" s="224">
        <f t="shared" si="317"/>
        <v>0.91743119266054496</v>
      </c>
      <c r="AJ510" s="224">
        <f t="shared" si="318"/>
        <v>7.389162561576379</v>
      </c>
      <c r="AK510" s="224">
        <f t="shared" si="319"/>
        <v>23.780487804878049</v>
      </c>
      <c r="AL510" s="224">
        <f t="shared" si="320"/>
        <v>1313.7931034482756</v>
      </c>
      <c r="AM510" s="224" t="str">
        <f t="shared" si="321"/>
        <v>n/a</v>
      </c>
      <c r="AN510" s="224" t="str">
        <f t="shared" si="322"/>
        <v>n/a</v>
      </c>
      <c r="AO510" s="224" t="str">
        <f t="shared" si="323"/>
        <v>n/a</v>
      </c>
      <c r="AP510" s="224" t="str">
        <f t="shared" si="324"/>
        <v>n/a</v>
      </c>
      <c r="AQ510" s="224" t="str">
        <f t="shared" si="326"/>
        <v>n/a</v>
      </c>
      <c r="AR510" s="224" t="str">
        <f t="shared" si="325"/>
        <v>n/a</v>
      </c>
      <c r="AS510" s="224" t="str">
        <f t="shared" si="301"/>
        <v>n/a</v>
      </c>
      <c r="AT510" s="224" t="str">
        <f t="shared" si="302"/>
        <v>n/a</v>
      </c>
      <c r="AU510" s="224" t="str">
        <f t="shared" si="303"/>
        <v>n/a</v>
      </c>
      <c r="AV510" s="224" t="str">
        <f t="shared" si="305"/>
        <v>n/a</v>
      </c>
      <c r="AW510" s="224" t="str">
        <f t="shared" si="306"/>
        <v>n/a</v>
      </c>
      <c r="AX510" s="224" t="str">
        <f t="shared" si="307"/>
        <v>n/a</v>
      </c>
      <c r="AY510" s="224" t="str">
        <f t="shared" si="308"/>
        <v>n/a</v>
      </c>
      <c r="AZ510" s="224" t="str">
        <f t="shared" si="309"/>
        <v>n/a</v>
      </c>
      <c r="BA510" s="224" t="str">
        <f t="shared" si="310"/>
        <v>n/a</v>
      </c>
      <c r="BB510" s="224" t="str">
        <f t="shared" si="311"/>
        <v>n/a</v>
      </c>
      <c r="BC510" s="224" t="str">
        <f t="shared" si="312"/>
        <v>n/a</v>
      </c>
      <c r="BD510" s="224" t="str">
        <f t="shared" si="313"/>
        <v>n/a</v>
      </c>
      <c r="BE510" s="224" t="str">
        <f t="shared" si="314"/>
        <v>n/a</v>
      </c>
      <c r="BF510" s="224" t="str">
        <f t="shared" si="304"/>
        <v>n/a</v>
      </c>
      <c r="BG510" s="224">
        <f t="shared" si="300"/>
        <v>224.91532976986403</v>
      </c>
      <c r="BH510" s="182">
        <f t="shared" si="298"/>
        <v>533.5091319419198</v>
      </c>
    </row>
    <row r="511" spans="1:60" x14ac:dyDescent="0.2">
      <c r="A511" s="116" t="s">
        <v>1606</v>
      </c>
      <c r="B511" s="55" t="s">
        <v>1607</v>
      </c>
      <c r="C511" s="36">
        <v>1.2</v>
      </c>
      <c r="D511" s="181">
        <v>1.08</v>
      </c>
      <c r="E511" s="181">
        <v>1</v>
      </c>
      <c r="F511" s="181">
        <v>0.64</v>
      </c>
      <c r="G511" s="181">
        <v>0.56000000000000005</v>
      </c>
      <c r="H511" s="238">
        <v>0.36</v>
      </c>
      <c r="I511" s="181">
        <v>0.46</v>
      </c>
      <c r="J511" s="202">
        <v>0.36</v>
      </c>
      <c r="K511" s="202">
        <v>0.28000000000000003</v>
      </c>
      <c r="L511" s="181">
        <v>0.1</v>
      </c>
      <c r="M511" s="238">
        <v>0</v>
      </c>
      <c r="N511" s="238">
        <v>0</v>
      </c>
      <c r="O511" s="238">
        <v>0</v>
      </c>
      <c r="P511" s="162"/>
      <c r="Q511" s="238">
        <v>0</v>
      </c>
      <c r="R511" s="238">
        <v>0</v>
      </c>
      <c r="S511" s="162"/>
      <c r="T511" s="238">
        <v>0</v>
      </c>
      <c r="U511" s="238">
        <v>0</v>
      </c>
      <c r="V511" s="229">
        <v>0.24</v>
      </c>
      <c r="W511" s="202">
        <v>0.3</v>
      </c>
      <c r="X511" s="202">
        <v>0.26</v>
      </c>
      <c r="Y511" s="202">
        <v>0.21666666666666701</v>
      </c>
      <c r="Z511" s="202">
        <v>0.18666666666666701</v>
      </c>
      <c r="AA511" s="229">
        <v>0.16</v>
      </c>
      <c r="AB511" s="202">
        <v>0.168888888888889</v>
      </c>
      <c r="AC511" s="229">
        <v>0.133333333333333</v>
      </c>
      <c r="AD511" s="202">
        <v>0.133333333333333</v>
      </c>
      <c r="AE511" s="229">
        <v>0.11851851851851899</v>
      </c>
      <c r="AF511" s="223">
        <f t="shared" si="299"/>
        <v>7.9574074074074082</v>
      </c>
      <c r="AG511" s="224">
        <f t="shared" si="315"/>
        <v>11.111111111111093</v>
      </c>
      <c r="AH511" s="224">
        <f t="shared" si="316"/>
        <v>8.0000000000000071</v>
      </c>
      <c r="AI511" s="224">
        <f t="shared" si="317"/>
        <v>56.25</v>
      </c>
      <c r="AJ511" s="224">
        <f t="shared" si="318"/>
        <v>14.285714285714279</v>
      </c>
      <c r="AK511" s="224">
        <f t="shared" si="319"/>
        <v>55.555555555555578</v>
      </c>
      <c r="AL511" s="224">
        <f t="shared" si="320"/>
        <v>-21.739130434782616</v>
      </c>
      <c r="AM511" s="224">
        <f t="shared" si="321"/>
        <v>27.777777777777789</v>
      </c>
      <c r="AN511" s="224">
        <f t="shared" si="322"/>
        <v>28.571428571428559</v>
      </c>
      <c r="AO511" s="224">
        <f t="shared" si="323"/>
        <v>180.00000000000003</v>
      </c>
      <c r="AP511" s="224" t="str">
        <f t="shared" si="324"/>
        <v>n/a</v>
      </c>
      <c r="AQ511" s="224" t="str">
        <f t="shared" si="326"/>
        <v>n/a</v>
      </c>
      <c r="AR511" s="224" t="str">
        <f t="shared" si="325"/>
        <v>n/a</v>
      </c>
      <c r="AS511" s="224" t="str">
        <f t="shared" si="301"/>
        <v>n/a</v>
      </c>
      <c r="AT511" s="224" t="str">
        <f t="shared" si="302"/>
        <v>n/a</v>
      </c>
      <c r="AU511" s="224" t="str">
        <f t="shared" si="303"/>
        <v>n/a</v>
      </c>
      <c r="AV511" s="224" t="str">
        <f t="shared" si="305"/>
        <v>n/a</v>
      </c>
      <c r="AW511" s="224">
        <f t="shared" si="306"/>
        <v>-100</v>
      </c>
      <c r="AX511" s="224">
        <f t="shared" si="307"/>
        <v>-19.999999999999996</v>
      </c>
      <c r="AY511" s="224">
        <f t="shared" si="308"/>
        <v>15.384615384615374</v>
      </c>
      <c r="AZ511" s="224">
        <f t="shared" si="309"/>
        <v>19.999999999999819</v>
      </c>
      <c r="BA511" s="224">
        <f t="shared" si="310"/>
        <v>16.071428571428537</v>
      </c>
      <c r="BB511" s="224">
        <f t="shared" si="311"/>
        <v>16.666666666666874</v>
      </c>
      <c r="BC511" s="224">
        <f t="shared" si="312"/>
        <v>-5.2631578947369029</v>
      </c>
      <c r="BD511" s="224">
        <f t="shared" si="313"/>
        <v>26.666666666667084</v>
      </c>
      <c r="BE511" s="224">
        <f t="shared" si="314"/>
        <v>0</v>
      </c>
      <c r="BF511" s="224">
        <f t="shared" si="304"/>
        <v>12.499999999999268</v>
      </c>
      <c r="BG511" s="224">
        <f t="shared" si="300"/>
        <v>17.991509276918148</v>
      </c>
      <c r="BH511" s="182">
        <f t="shared" si="298"/>
        <v>51.326928793336904</v>
      </c>
    </row>
    <row r="512" spans="1:60" x14ac:dyDescent="0.2">
      <c r="A512" s="55" t="s">
        <v>2020</v>
      </c>
      <c r="B512" s="55" t="s">
        <v>1142</v>
      </c>
      <c r="C512" s="36">
        <v>4.04</v>
      </c>
      <c r="D512" s="181">
        <v>3.84</v>
      </c>
      <c r="E512" s="181">
        <v>3.48</v>
      </c>
      <c r="F512" s="181">
        <v>3.16</v>
      </c>
      <c r="G512" s="181">
        <v>2.52</v>
      </c>
      <c r="H512" s="181">
        <v>2.3199999999999998</v>
      </c>
      <c r="I512" s="181">
        <v>2.12</v>
      </c>
      <c r="J512" s="202">
        <v>1.92</v>
      </c>
      <c r="K512" s="202">
        <v>1.76</v>
      </c>
      <c r="L512" s="181">
        <v>1.68</v>
      </c>
      <c r="M512" s="181">
        <v>1.52</v>
      </c>
      <c r="N512" s="181">
        <v>1.32</v>
      </c>
      <c r="O512" s="238">
        <v>1.1200000000000001</v>
      </c>
      <c r="P512" s="273"/>
      <c r="Q512" s="238">
        <v>1.1200000000000001</v>
      </c>
      <c r="R512" s="238">
        <v>1.1200000000000001</v>
      </c>
      <c r="S512" s="273"/>
      <c r="T512" s="229">
        <v>1.1200000000000001</v>
      </c>
      <c r="U512" s="229">
        <v>1.1200000000000001</v>
      </c>
      <c r="V512" s="229">
        <v>1.56</v>
      </c>
      <c r="W512" s="202">
        <v>2</v>
      </c>
      <c r="X512" s="202">
        <v>1.84</v>
      </c>
      <c r="Y512" s="202">
        <v>1.76</v>
      </c>
      <c r="Z512" s="202">
        <v>1.7</v>
      </c>
      <c r="AA512" s="202">
        <v>1.66</v>
      </c>
      <c r="AB512" s="202">
        <v>1.64</v>
      </c>
      <c r="AC512" s="202">
        <v>1.58</v>
      </c>
      <c r="AD512" s="202">
        <v>1.48</v>
      </c>
      <c r="AE512" s="202">
        <v>1.4</v>
      </c>
      <c r="AF512" s="223">
        <f t="shared" si="299"/>
        <v>51.899999999999991</v>
      </c>
      <c r="AG512" s="224">
        <f t="shared" si="315"/>
        <v>5.2083333333333481</v>
      </c>
      <c r="AH512" s="224">
        <f t="shared" si="316"/>
        <v>10.344827586206895</v>
      </c>
      <c r="AI512" s="224">
        <f t="shared" si="317"/>
        <v>10.126582278480999</v>
      </c>
      <c r="AJ512" s="224">
        <f t="shared" si="318"/>
        <v>25.396825396825395</v>
      </c>
      <c r="AK512" s="224">
        <f t="shared" si="319"/>
        <v>8.6206896551724199</v>
      </c>
      <c r="AL512" s="224">
        <f t="shared" si="320"/>
        <v>9.4339622641509422</v>
      </c>
      <c r="AM512" s="224">
        <f t="shared" si="321"/>
        <v>10.416666666666675</v>
      </c>
      <c r="AN512" s="224">
        <f t="shared" si="322"/>
        <v>9.0909090909090828</v>
      </c>
      <c r="AO512" s="224">
        <f t="shared" si="323"/>
        <v>4.7619047619047672</v>
      </c>
      <c r="AP512" s="224">
        <f t="shared" si="324"/>
        <v>10.526315789473673</v>
      </c>
      <c r="AQ512" s="224">
        <f t="shared" si="326"/>
        <v>15.151515151515138</v>
      </c>
      <c r="AR512" s="224">
        <f t="shared" si="325"/>
        <v>17.857142857142861</v>
      </c>
      <c r="AS512" s="224">
        <f t="shared" si="301"/>
        <v>0</v>
      </c>
      <c r="AT512" s="224">
        <f t="shared" si="302"/>
        <v>0</v>
      </c>
      <c r="AU512" s="224">
        <f t="shared" si="303"/>
        <v>0</v>
      </c>
      <c r="AV512" s="224">
        <f t="shared" si="305"/>
        <v>0</v>
      </c>
      <c r="AW512" s="224">
        <f t="shared" si="306"/>
        <v>-28.205128205128204</v>
      </c>
      <c r="AX512" s="224">
        <f t="shared" si="307"/>
        <v>-21.999999999999996</v>
      </c>
      <c r="AY512" s="224">
        <f t="shared" si="308"/>
        <v>8.6956521739130377</v>
      </c>
      <c r="AZ512" s="224">
        <f t="shared" si="309"/>
        <v>4.5454545454545414</v>
      </c>
      <c r="BA512" s="224">
        <f t="shared" si="310"/>
        <v>3.529411764705892</v>
      </c>
      <c r="BB512" s="224">
        <f t="shared" si="311"/>
        <v>2.4096385542168752</v>
      </c>
      <c r="BC512" s="224">
        <f t="shared" si="312"/>
        <v>1.2195121951219523</v>
      </c>
      <c r="BD512" s="224">
        <f t="shared" si="313"/>
        <v>3.7974683544303778</v>
      </c>
      <c r="BE512" s="224">
        <f t="shared" si="314"/>
        <v>6.7567567567567544</v>
      </c>
      <c r="BF512" s="224">
        <f t="shared" si="304"/>
        <v>5.7142857142857162</v>
      </c>
      <c r="BG512" s="224">
        <f t="shared" si="300"/>
        <v>4.7461048725207364</v>
      </c>
      <c r="BH512" s="182">
        <f t="shared" si="298"/>
        <v>10.622053511668041</v>
      </c>
    </row>
    <row r="513" spans="1:60" x14ac:dyDescent="0.2">
      <c r="A513" s="55" t="s">
        <v>2021</v>
      </c>
      <c r="B513" s="55" t="s">
        <v>1144</v>
      </c>
      <c r="C513" s="36">
        <v>5.52</v>
      </c>
      <c r="D513" s="181">
        <v>5.25</v>
      </c>
      <c r="E513" s="181">
        <v>5.1100000000000003</v>
      </c>
      <c r="F513" s="181">
        <v>5.0199999999999996</v>
      </c>
      <c r="G513" s="181">
        <v>4.8499999999999996</v>
      </c>
      <c r="H513" s="181">
        <v>4.71</v>
      </c>
      <c r="I513" s="181">
        <v>4.59</v>
      </c>
      <c r="J513" s="202">
        <v>4.42</v>
      </c>
      <c r="K513" s="202">
        <v>4.1900000000000004</v>
      </c>
      <c r="L513" s="181">
        <v>4.0999999999999996</v>
      </c>
      <c r="M513" s="181">
        <v>4.0199999999999996</v>
      </c>
      <c r="N513" s="181">
        <v>3.88</v>
      </c>
      <c r="O513" s="181">
        <v>3.49</v>
      </c>
      <c r="P513" s="273"/>
      <c r="Q513" s="181">
        <v>3.16</v>
      </c>
      <c r="R513" s="181">
        <v>2.69</v>
      </c>
      <c r="S513" s="273"/>
      <c r="T513" s="202">
        <v>2.38</v>
      </c>
      <c r="U513" s="202">
        <v>2.2000000000000002</v>
      </c>
      <c r="V513" s="202">
        <v>1</v>
      </c>
      <c r="W513" s="229">
        <v>0</v>
      </c>
      <c r="X513" s="229">
        <v>0</v>
      </c>
      <c r="Y513" s="229">
        <v>0</v>
      </c>
      <c r="Z513" s="229">
        <v>0</v>
      </c>
      <c r="AA513" s="229">
        <v>0</v>
      </c>
      <c r="AB513" s="229">
        <v>0</v>
      </c>
      <c r="AC513" s="229">
        <v>0</v>
      </c>
      <c r="AD513" s="229">
        <v>0</v>
      </c>
      <c r="AE513" s="229">
        <v>0</v>
      </c>
      <c r="AF513" s="223">
        <f t="shared" si="299"/>
        <v>70.58</v>
      </c>
      <c r="AG513" s="224">
        <f t="shared" si="315"/>
        <v>5.1428571428571379</v>
      </c>
      <c r="AH513" s="224">
        <f t="shared" si="316"/>
        <v>2.739726027397249</v>
      </c>
      <c r="AI513" s="224">
        <f t="shared" si="317"/>
        <v>1.7928286852589848</v>
      </c>
      <c r="AJ513" s="224">
        <f t="shared" si="318"/>
        <v>3.5051546391752675</v>
      </c>
      <c r="AK513" s="224">
        <f t="shared" si="319"/>
        <v>2.9723991507430991</v>
      </c>
      <c r="AL513" s="224">
        <f t="shared" si="320"/>
        <v>2.6143790849673332</v>
      </c>
      <c r="AM513" s="224">
        <f t="shared" si="321"/>
        <v>3.8461538461538547</v>
      </c>
      <c r="AN513" s="224">
        <f t="shared" si="322"/>
        <v>5.4892601431980825</v>
      </c>
      <c r="AO513" s="224">
        <f t="shared" si="323"/>
        <v>2.1951219512195363</v>
      </c>
      <c r="AP513" s="224">
        <f t="shared" si="324"/>
        <v>1.990049751243772</v>
      </c>
      <c r="AQ513" s="224">
        <f t="shared" si="326"/>
        <v>3.6082474226803996</v>
      </c>
      <c r="AR513" s="224">
        <f t="shared" si="325"/>
        <v>11.174785100286533</v>
      </c>
      <c r="AS513" s="224">
        <f t="shared" si="301"/>
        <v>10.443037974683556</v>
      </c>
      <c r="AT513" s="224">
        <f t="shared" si="302"/>
        <v>17.472118959107807</v>
      </c>
      <c r="AU513" s="224">
        <f t="shared" si="303"/>
        <v>13.025210084033612</v>
      </c>
      <c r="AV513" s="224">
        <f t="shared" si="305"/>
        <v>8.1818181818181799</v>
      </c>
      <c r="AW513" s="224">
        <f t="shared" si="306"/>
        <v>120.00000000000001</v>
      </c>
      <c r="AX513" s="224" t="str">
        <f t="shared" si="307"/>
        <v>n/a</v>
      </c>
      <c r="AY513" s="224" t="str">
        <f t="shared" si="308"/>
        <v>n/a</v>
      </c>
      <c r="AZ513" s="224" t="str">
        <f t="shared" si="309"/>
        <v>n/a</v>
      </c>
      <c r="BA513" s="224" t="str">
        <f t="shared" si="310"/>
        <v>n/a</v>
      </c>
      <c r="BB513" s="224" t="str">
        <f t="shared" si="311"/>
        <v>n/a</v>
      </c>
      <c r="BC513" s="224" t="str">
        <f t="shared" si="312"/>
        <v>n/a</v>
      </c>
      <c r="BD513" s="224" t="str">
        <f t="shared" si="313"/>
        <v>n/a</v>
      </c>
      <c r="BE513" s="224" t="str">
        <f t="shared" si="314"/>
        <v>n/a</v>
      </c>
      <c r="BF513" s="224" t="str">
        <f t="shared" si="304"/>
        <v>n/a</v>
      </c>
      <c r="BG513" s="224">
        <f t="shared" si="300"/>
        <v>12.717244008519083</v>
      </c>
      <c r="BH513" s="182">
        <f t="shared" si="298"/>
        <v>28.015926022752339</v>
      </c>
    </row>
    <row r="514" spans="1:60" x14ac:dyDescent="0.2">
      <c r="A514" s="55" t="s">
        <v>2022</v>
      </c>
      <c r="B514" s="55" t="s">
        <v>1146</v>
      </c>
      <c r="C514" s="36">
        <v>6.6</v>
      </c>
      <c r="D514" s="181">
        <v>6.3</v>
      </c>
      <c r="E514" s="181">
        <v>6.1</v>
      </c>
      <c r="F514" s="181">
        <v>5.75</v>
      </c>
      <c r="G514" s="181">
        <v>4.8</v>
      </c>
      <c r="H514" s="181">
        <v>4.5999999999999996</v>
      </c>
      <c r="I514" s="181">
        <v>4.2</v>
      </c>
      <c r="J514" s="202">
        <v>3.4</v>
      </c>
      <c r="K514" s="202">
        <v>2.6</v>
      </c>
      <c r="L514" s="181">
        <v>2.12</v>
      </c>
      <c r="M514" s="181">
        <v>2.0099999999999998</v>
      </c>
      <c r="N514" s="181">
        <v>1.88</v>
      </c>
      <c r="O514" s="181">
        <v>1.72</v>
      </c>
      <c r="P514" s="273"/>
      <c r="Q514" s="181">
        <v>1.55</v>
      </c>
      <c r="R514" s="181">
        <v>1.06</v>
      </c>
      <c r="S514" s="273"/>
      <c r="T514" s="229">
        <v>0.4</v>
      </c>
      <c r="U514" s="229">
        <v>0.69</v>
      </c>
      <c r="V514" s="202">
        <v>2.61</v>
      </c>
      <c r="W514" s="202">
        <v>2.44</v>
      </c>
      <c r="X514" s="202">
        <v>2.15</v>
      </c>
      <c r="Y514" s="229">
        <v>2</v>
      </c>
      <c r="Z514" s="229">
        <v>2</v>
      </c>
      <c r="AA514" s="202">
        <v>1.94</v>
      </c>
      <c r="AB514" s="229">
        <v>1.92</v>
      </c>
      <c r="AC514" s="229">
        <v>1.92</v>
      </c>
      <c r="AD514" s="202">
        <v>1.83</v>
      </c>
      <c r="AE514" s="202">
        <v>1.68</v>
      </c>
      <c r="AF514" s="223">
        <f t="shared" si="299"/>
        <v>76.27</v>
      </c>
      <c r="AG514" s="224">
        <f t="shared" si="315"/>
        <v>4.7619047619047672</v>
      </c>
      <c r="AH514" s="224">
        <f t="shared" si="316"/>
        <v>3.2786885245901676</v>
      </c>
      <c r="AI514" s="224">
        <f t="shared" si="317"/>
        <v>6.0869565217391175</v>
      </c>
      <c r="AJ514" s="224">
        <f t="shared" si="318"/>
        <v>19.791666666666675</v>
      </c>
      <c r="AK514" s="224">
        <f t="shared" si="319"/>
        <v>4.3478260869565188</v>
      </c>
      <c r="AL514" s="224">
        <f t="shared" si="320"/>
        <v>9.5238095238095113</v>
      </c>
      <c r="AM514" s="224">
        <f t="shared" si="321"/>
        <v>23.529411764705888</v>
      </c>
      <c r="AN514" s="224">
        <f t="shared" si="322"/>
        <v>30.76923076923077</v>
      </c>
      <c r="AO514" s="224">
        <f t="shared" si="323"/>
        <v>22.641509433962259</v>
      </c>
      <c r="AP514" s="224">
        <f t="shared" si="324"/>
        <v>5.4726368159204064</v>
      </c>
      <c r="AQ514" s="224">
        <f t="shared" si="326"/>
        <v>6.9148936170212671</v>
      </c>
      <c r="AR514" s="224">
        <f t="shared" si="325"/>
        <v>9.302325581395344</v>
      </c>
      <c r="AS514" s="224">
        <f t="shared" si="301"/>
        <v>10.967741935483865</v>
      </c>
      <c r="AT514" s="224">
        <f t="shared" si="302"/>
        <v>46.226415094339622</v>
      </c>
      <c r="AU514" s="224">
        <f t="shared" si="303"/>
        <v>165</v>
      </c>
      <c r="AV514" s="224">
        <f t="shared" si="305"/>
        <v>-42.028985507246361</v>
      </c>
      <c r="AW514" s="224">
        <f t="shared" si="306"/>
        <v>-73.563218390804593</v>
      </c>
      <c r="AX514" s="224">
        <f t="shared" si="307"/>
        <v>6.9672131147541005</v>
      </c>
      <c r="AY514" s="224">
        <f t="shared" si="308"/>
        <v>13.488372093023248</v>
      </c>
      <c r="AZ514" s="224">
        <f t="shared" si="309"/>
        <v>7.4999999999999956</v>
      </c>
      <c r="BA514" s="224">
        <f t="shared" si="310"/>
        <v>0</v>
      </c>
      <c r="BB514" s="224">
        <f t="shared" si="311"/>
        <v>3.0927835051546504</v>
      </c>
      <c r="BC514" s="224">
        <f t="shared" si="312"/>
        <v>1.0416666666666741</v>
      </c>
      <c r="BD514" s="224">
        <f t="shared" si="313"/>
        <v>0</v>
      </c>
      <c r="BE514" s="224">
        <f t="shared" si="314"/>
        <v>4.9180327868852292</v>
      </c>
      <c r="BF514" s="224">
        <f t="shared" si="304"/>
        <v>8.9285714285714413</v>
      </c>
      <c r="BG514" s="224">
        <f t="shared" si="300"/>
        <v>11.498440492105024</v>
      </c>
      <c r="BH514" s="182">
        <f t="shared" ref="BH514:BH576" si="327">STDEV(AG514:BF514)</f>
        <v>38.143404041608775</v>
      </c>
    </row>
    <row r="515" spans="1:60" x14ac:dyDescent="0.2">
      <c r="A515" s="123" t="s">
        <v>2023</v>
      </c>
      <c r="B515" s="55" t="s">
        <v>447</v>
      </c>
      <c r="C515" s="36">
        <v>1</v>
      </c>
      <c r="D515" s="181">
        <v>0.92</v>
      </c>
      <c r="E515" s="181">
        <v>0.88</v>
      </c>
      <c r="F515" s="181">
        <v>0.84</v>
      </c>
      <c r="G515" s="181">
        <v>0.8</v>
      </c>
      <c r="H515" s="181">
        <v>0.76</v>
      </c>
      <c r="I515" s="181">
        <v>0.72</v>
      </c>
      <c r="J515" s="202">
        <v>0.82</v>
      </c>
      <c r="K515" s="202">
        <v>0.92679650772330402</v>
      </c>
      <c r="L515" s="181">
        <v>0.91336467427803902</v>
      </c>
      <c r="M515" s="181">
        <v>0.85963734049697804</v>
      </c>
      <c r="N515" s="181">
        <v>0.73875083948958997</v>
      </c>
      <c r="O515" s="181">
        <v>0.644728005372733</v>
      </c>
      <c r="P515" s="273"/>
      <c r="Q515" s="181">
        <v>0.59100067159167202</v>
      </c>
      <c r="R515" s="181">
        <v>0.53727333781061104</v>
      </c>
      <c r="S515" s="273"/>
      <c r="T515" s="202">
        <v>0.51040967092008105</v>
      </c>
      <c r="U515" s="202">
        <v>0.48354600402955</v>
      </c>
      <c r="V515" s="202">
        <v>0.45668233713901901</v>
      </c>
      <c r="W515" s="202">
        <v>0.40295500335795797</v>
      </c>
      <c r="X515" s="202">
        <v>0.37609133646742798</v>
      </c>
      <c r="Y515" s="202">
        <v>0.34922766957689699</v>
      </c>
      <c r="Z515" s="202">
        <v>0.28878441907320301</v>
      </c>
      <c r="AA515" s="202">
        <v>0.26863666890530602</v>
      </c>
      <c r="AB515" s="202">
        <v>0.251846877098724</v>
      </c>
      <c r="AC515" s="202">
        <v>0.235057085292142</v>
      </c>
      <c r="AD515" s="202">
        <v>0.21826729348556101</v>
      </c>
      <c r="AE515" s="202">
        <v>0.21490933512424401</v>
      </c>
      <c r="AF515" s="223">
        <f t="shared" si="299"/>
        <v>16.007965077233042</v>
      </c>
      <c r="AG515" s="224">
        <f t="shared" si="315"/>
        <v>8.6956521739130377</v>
      </c>
      <c r="AH515" s="224">
        <f t="shared" si="316"/>
        <v>4.5454545454545414</v>
      </c>
      <c r="AI515" s="224">
        <f t="shared" si="317"/>
        <v>4.7619047619047672</v>
      </c>
      <c r="AJ515" s="224">
        <f t="shared" si="318"/>
        <v>4.9999999999999822</v>
      </c>
      <c r="AK515" s="224">
        <f t="shared" si="319"/>
        <v>5.2631578947368363</v>
      </c>
      <c r="AL515" s="224">
        <f t="shared" si="320"/>
        <v>5.555555555555558</v>
      </c>
      <c r="AM515" s="224">
        <f t="shared" si="321"/>
        <v>-12.195121951219512</v>
      </c>
      <c r="AN515" s="224">
        <f t="shared" si="322"/>
        <v>-11.523188405797091</v>
      </c>
      <c r="AO515" s="224">
        <f t="shared" si="323"/>
        <v>1.4705882352940902</v>
      </c>
      <c r="AP515" s="224">
        <f t="shared" si="324"/>
        <v>6.2499999999999778</v>
      </c>
      <c r="AQ515" s="224">
        <f t="shared" si="326"/>
        <v>16.363636363636445</v>
      </c>
      <c r="AR515" s="224">
        <f t="shared" si="325"/>
        <v>14.583333333333348</v>
      </c>
      <c r="AS515" s="224">
        <f t="shared" si="301"/>
        <v>9.0909090909090828</v>
      </c>
      <c r="AT515" s="224">
        <f t="shared" si="302"/>
        <v>9.9999999999999858</v>
      </c>
      <c r="AU515" s="224">
        <f t="shared" si="303"/>
        <v>5.2631578947367252</v>
      </c>
      <c r="AV515" s="224">
        <f t="shared" si="305"/>
        <v>5.5555555555556468</v>
      </c>
      <c r="AW515" s="224">
        <f t="shared" si="306"/>
        <v>5.8823529411765607</v>
      </c>
      <c r="AX515" s="224">
        <f t="shared" si="307"/>
        <v>13.33333333333333</v>
      </c>
      <c r="AY515" s="224">
        <f t="shared" si="308"/>
        <v>7.1428571428569843</v>
      </c>
      <c r="AZ515" s="224">
        <f t="shared" si="309"/>
        <v>7.6923076923078204</v>
      </c>
      <c r="BA515" s="224">
        <f t="shared" si="310"/>
        <v>20.93023255813964</v>
      </c>
      <c r="BB515" s="224">
        <f t="shared" si="311"/>
        <v>7.4999999999996403</v>
      </c>
      <c r="BC515" s="224">
        <f t="shared" si="312"/>
        <v>6.6666666666668428</v>
      </c>
      <c r="BD515" s="224">
        <f t="shared" si="313"/>
        <v>7.1428571428573173</v>
      </c>
      <c r="BE515" s="224">
        <f t="shared" si="314"/>
        <v>7.6923076923073985</v>
      </c>
      <c r="BF515" s="224">
        <f t="shared" si="304"/>
        <v>1.5625000000003109</v>
      </c>
      <c r="BG515" s="224">
        <f t="shared" si="300"/>
        <v>6.3163850083715101</v>
      </c>
      <c r="BH515" s="182">
        <f t="shared" si="327"/>
        <v>6.8805749599330088</v>
      </c>
    </row>
    <row r="516" spans="1:60" x14ac:dyDescent="0.2">
      <c r="A516" s="123" t="s">
        <v>2024</v>
      </c>
      <c r="B516" s="55" t="s">
        <v>1148</v>
      </c>
      <c r="C516" s="36">
        <v>3.5950000000000002</v>
      </c>
      <c r="D516" s="181">
        <v>3.5350000000000001</v>
      </c>
      <c r="E516" s="181">
        <v>3.4750000000000001</v>
      </c>
      <c r="F516" s="181">
        <v>3.415</v>
      </c>
      <c r="G516" s="181">
        <v>3.34</v>
      </c>
      <c r="H516" s="181">
        <v>3.1775000000000002</v>
      </c>
      <c r="I516" s="181">
        <v>2.9950000000000001</v>
      </c>
      <c r="J516" s="202">
        <v>2.8224999999999998</v>
      </c>
      <c r="K516" s="202">
        <v>2.66</v>
      </c>
      <c r="L516" s="181">
        <v>2.5299999999999998</v>
      </c>
      <c r="M516" s="181">
        <v>2.41</v>
      </c>
      <c r="N516" s="181">
        <v>2.2974999999999999</v>
      </c>
      <c r="O516" s="181">
        <v>2.2025000000000001</v>
      </c>
      <c r="P516" s="273"/>
      <c r="Q516" s="181">
        <v>2.12</v>
      </c>
      <c r="R516" s="238">
        <v>2.1</v>
      </c>
      <c r="S516" s="273"/>
      <c r="T516" s="238">
        <v>2.1</v>
      </c>
      <c r="U516" s="238">
        <v>2.1</v>
      </c>
      <c r="V516" s="238">
        <v>2.1</v>
      </c>
      <c r="W516" s="181">
        <v>2.1</v>
      </c>
      <c r="X516" s="181">
        <v>2.0249999999999999</v>
      </c>
      <c r="Y516" s="181">
        <v>1.925</v>
      </c>
      <c r="Z516" s="181">
        <v>1.825</v>
      </c>
      <c r="AA516" s="202">
        <v>1.7250000000000001</v>
      </c>
      <c r="AB516" s="202">
        <v>1.625</v>
      </c>
      <c r="AC516" s="202">
        <v>1.5249999999999999</v>
      </c>
      <c r="AD516" s="202">
        <v>1.425</v>
      </c>
      <c r="AE516" s="202">
        <v>1.325</v>
      </c>
      <c r="AF516" s="223">
        <f t="shared" si="299"/>
        <v>64.475000000000009</v>
      </c>
      <c r="AG516" s="224">
        <f t="shared" si="315"/>
        <v>1.6973125884016893</v>
      </c>
      <c r="AH516" s="224">
        <f t="shared" si="316"/>
        <v>1.7266187050359649</v>
      </c>
      <c r="AI516" s="224">
        <f t="shared" si="317"/>
        <v>1.7569546120058677</v>
      </c>
      <c r="AJ516" s="224">
        <f t="shared" si="318"/>
        <v>2.2455089820359264</v>
      </c>
      <c r="AK516" s="224">
        <f t="shared" si="319"/>
        <v>5.1140833988984946</v>
      </c>
      <c r="AL516" s="224">
        <f t="shared" si="320"/>
        <v>6.0934891485809661</v>
      </c>
      <c r="AM516" s="224">
        <f t="shared" si="321"/>
        <v>6.111603188662551</v>
      </c>
      <c r="AN516" s="224">
        <f t="shared" si="322"/>
        <v>6.1090225563909639</v>
      </c>
      <c r="AO516" s="224">
        <f t="shared" si="323"/>
        <v>5.1383399209486313</v>
      </c>
      <c r="AP516" s="224">
        <f t="shared" si="324"/>
        <v>4.9792531120331773</v>
      </c>
      <c r="AQ516" s="224">
        <f t="shared" si="326"/>
        <v>4.8966267682263531</v>
      </c>
      <c r="AR516" s="224">
        <f t="shared" si="325"/>
        <v>4.3132803632236039</v>
      </c>
      <c r="AS516" s="224">
        <f t="shared" si="301"/>
        <v>3.8915094339622591</v>
      </c>
      <c r="AT516" s="224">
        <f t="shared" si="302"/>
        <v>0.952380952380949</v>
      </c>
      <c r="AU516" s="224">
        <f t="shared" si="303"/>
        <v>0</v>
      </c>
      <c r="AV516" s="224">
        <f t="shared" si="305"/>
        <v>0</v>
      </c>
      <c r="AW516" s="224">
        <f t="shared" si="306"/>
        <v>0</v>
      </c>
      <c r="AX516" s="224">
        <f t="shared" si="307"/>
        <v>0</v>
      </c>
      <c r="AY516" s="224">
        <f t="shared" si="308"/>
        <v>3.7037037037037202</v>
      </c>
      <c r="AZ516" s="224">
        <f t="shared" si="309"/>
        <v>5.1948051948051965</v>
      </c>
      <c r="BA516" s="224">
        <f t="shared" si="310"/>
        <v>5.4794520547945202</v>
      </c>
      <c r="BB516" s="224">
        <f t="shared" si="311"/>
        <v>5.7971014492753437</v>
      </c>
      <c r="BC516" s="224">
        <f t="shared" si="312"/>
        <v>6.1538461538461542</v>
      </c>
      <c r="BD516" s="224">
        <f t="shared" si="313"/>
        <v>6.5573770491803351</v>
      </c>
      <c r="BE516" s="224">
        <f t="shared" si="314"/>
        <v>7.0175438596491224</v>
      </c>
      <c r="BF516" s="224">
        <f t="shared" si="304"/>
        <v>7.547169811320753</v>
      </c>
      <c r="BG516" s="224">
        <f t="shared" si="300"/>
        <v>3.9414224233600987</v>
      </c>
      <c r="BH516" s="182">
        <f t="shared" si="327"/>
        <v>2.4435968584607366</v>
      </c>
    </row>
    <row r="517" spans="1:60" x14ac:dyDescent="0.2">
      <c r="A517" s="55" t="s">
        <v>2025</v>
      </c>
      <c r="B517" s="55" t="s">
        <v>1150</v>
      </c>
      <c r="C517" s="36">
        <v>4.95</v>
      </c>
      <c r="D517" s="181">
        <v>4.7</v>
      </c>
      <c r="E517" s="181">
        <v>4.3</v>
      </c>
      <c r="F517" s="181">
        <v>3.8</v>
      </c>
      <c r="G517" s="181">
        <v>2.98</v>
      </c>
      <c r="H517" s="181">
        <v>2.29</v>
      </c>
      <c r="I517" s="181">
        <v>2.1</v>
      </c>
      <c r="J517" s="202">
        <v>1.72</v>
      </c>
      <c r="K517" s="202">
        <v>1.42</v>
      </c>
      <c r="L517" s="181">
        <v>1.19</v>
      </c>
      <c r="M517" s="181">
        <v>1</v>
      </c>
      <c r="N517" s="181">
        <v>0.85</v>
      </c>
      <c r="O517" s="181">
        <v>0.73</v>
      </c>
      <c r="P517" s="273"/>
      <c r="Q517" s="181">
        <v>0.62</v>
      </c>
      <c r="R517" s="181">
        <v>0.55000000000000004</v>
      </c>
      <c r="S517" s="273"/>
      <c r="T517" s="229">
        <v>0.52</v>
      </c>
      <c r="U517" s="202">
        <v>0.52</v>
      </c>
      <c r="V517" s="202">
        <v>0.51</v>
      </c>
      <c r="W517" s="202">
        <v>0.46500000000000002</v>
      </c>
      <c r="X517" s="202">
        <v>0.40500000000000003</v>
      </c>
      <c r="Y517" s="202">
        <v>0.34</v>
      </c>
      <c r="Z517" s="202">
        <v>0.20333000000000001</v>
      </c>
      <c r="AA517" s="229">
        <v>0</v>
      </c>
      <c r="AB517" s="229">
        <v>0</v>
      </c>
      <c r="AC517" s="229">
        <v>0</v>
      </c>
      <c r="AD517" s="229">
        <v>0</v>
      </c>
      <c r="AE517" s="229">
        <v>0</v>
      </c>
      <c r="AF517" s="223">
        <f t="shared" si="299"/>
        <v>36.163330000000009</v>
      </c>
      <c r="AG517" s="224">
        <f t="shared" si="315"/>
        <v>5.3191489361702038</v>
      </c>
      <c r="AH517" s="224">
        <f t="shared" si="316"/>
        <v>9.3023255813953654</v>
      </c>
      <c r="AI517" s="224">
        <f t="shared" si="317"/>
        <v>13.157894736842103</v>
      </c>
      <c r="AJ517" s="224">
        <f t="shared" si="318"/>
        <v>27.516778523489926</v>
      </c>
      <c r="AK517" s="224">
        <f t="shared" si="319"/>
        <v>30.13100436681222</v>
      </c>
      <c r="AL517" s="224">
        <f t="shared" si="320"/>
        <v>9.0476190476190368</v>
      </c>
      <c r="AM517" s="224">
        <f t="shared" si="321"/>
        <v>22.093023255813971</v>
      </c>
      <c r="AN517" s="224">
        <f t="shared" si="322"/>
        <v>21.126760563380277</v>
      </c>
      <c r="AO517" s="224">
        <f t="shared" si="323"/>
        <v>19.327731092436974</v>
      </c>
      <c r="AP517" s="224">
        <f t="shared" si="324"/>
        <v>18.999999999999993</v>
      </c>
      <c r="AQ517" s="224">
        <f t="shared" si="326"/>
        <v>17.647058823529417</v>
      </c>
      <c r="AR517" s="224">
        <f t="shared" si="325"/>
        <v>16.43835616438356</v>
      </c>
      <c r="AS517" s="224">
        <f t="shared" si="301"/>
        <v>17.741935483870975</v>
      </c>
      <c r="AT517" s="224">
        <f t="shared" si="302"/>
        <v>12.72727272727272</v>
      </c>
      <c r="AU517" s="224">
        <f t="shared" si="303"/>
        <v>5.7692307692307709</v>
      </c>
      <c r="AV517" s="224">
        <f t="shared" si="305"/>
        <v>0</v>
      </c>
      <c r="AW517" s="224">
        <f t="shared" si="306"/>
        <v>1.9607843137254832</v>
      </c>
      <c r="AX517" s="224">
        <f t="shared" si="307"/>
        <v>9.6774193548387011</v>
      </c>
      <c r="AY517" s="224">
        <f t="shared" si="308"/>
        <v>14.814814814814813</v>
      </c>
      <c r="AZ517" s="224">
        <f t="shared" si="309"/>
        <v>19.117647058823529</v>
      </c>
      <c r="BA517" s="224">
        <f t="shared" si="310"/>
        <v>67.215855997639309</v>
      </c>
      <c r="BB517" s="224" t="str">
        <f t="shared" si="311"/>
        <v>n/a</v>
      </c>
      <c r="BC517" s="224" t="str">
        <f t="shared" si="312"/>
        <v>n/a</v>
      </c>
      <c r="BD517" s="224" t="str">
        <f t="shared" si="313"/>
        <v>n/a</v>
      </c>
      <c r="BE517" s="224" t="str">
        <f t="shared" si="314"/>
        <v>n/a</v>
      </c>
      <c r="BF517" s="224" t="str">
        <f t="shared" si="304"/>
        <v>n/a</v>
      </c>
      <c r="BG517" s="224">
        <f t="shared" si="300"/>
        <v>17.1015553148614</v>
      </c>
      <c r="BH517" s="182">
        <f t="shared" si="327"/>
        <v>13.882103817827709</v>
      </c>
    </row>
    <row r="518" spans="1:60" x14ac:dyDescent="0.2">
      <c r="A518" s="123" t="s">
        <v>2026</v>
      </c>
      <c r="B518" s="55" t="s">
        <v>1152</v>
      </c>
      <c r="C518" s="36">
        <v>2.0499999999999998</v>
      </c>
      <c r="D518" s="181">
        <v>1.95</v>
      </c>
      <c r="E518" s="181">
        <v>1.855</v>
      </c>
      <c r="F518" s="181">
        <v>1.7649999999999999</v>
      </c>
      <c r="G518" s="181">
        <v>1.675</v>
      </c>
      <c r="H518" s="181">
        <v>1.5625</v>
      </c>
      <c r="I518" s="181">
        <v>1.4950000000000001</v>
      </c>
      <c r="J518" s="202">
        <v>1.405</v>
      </c>
      <c r="K518" s="202">
        <v>1.32</v>
      </c>
      <c r="L518" s="181">
        <v>1.24</v>
      </c>
      <c r="M518" s="181">
        <v>1.1599999999999999</v>
      </c>
      <c r="N518" s="181">
        <v>1.1100000000000001</v>
      </c>
      <c r="O518" s="181">
        <v>1.0900000000000001</v>
      </c>
      <c r="P518" s="273"/>
      <c r="Q518" s="181">
        <v>1.07</v>
      </c>
      <c r="R518" s="181">
        <v>1.05</v>
      </c>
      <c r="S518" s="273"/>
      <c r="T518" s="202">
        <v>1.03</v>
      </c>
      <c r="U518" s="202">
        <v>1</v>
      </c>
      <c r="V518" s="202">
        <v>0.96</v>
      </c>
      <c r="W518" s="202">
        <v>0.92</v>
      </c>
      <c r="X518" s="202">
        <v>0.45</v>
      </c>
      <c r="Y518" s="229">
        <v>0</v>
      </c>
      <c r="Z518" s="229">
        <v>0</v>
      </c>
      <c r="AA518" s="229">
        <v>0</v>
      </c>
      <c r="AB518" s="229">
        <v>0</v>
      </c>
      <c r="AC518" s="229">
        <v>0</v>
      </c>
      <c r="AD518" s="229">
        <v>0</v>
      </c>
      <c r="AE518" s="229">
        <v>0</v>
      </c>
      <c r="AF518" s="223">
        <f t="shared" si="299"/>
        <v>26.157500000000002</v>
      </c>
      <c r="AG518" s="224">
        <f t="shared" si="315"/>
        <v>5.1282051282051322</v>
      </c>
      <c r="AH518" s="224">
        <f t="shared" si="316"/>
        <v>5.1212938005390729</v>
      </c>
      <c r="AI518" s="224">
        <f t="shared" si="317"/>
        <v>5.0991501416430607</v>
      </c>
      <c r="AJ518" s="224">
        <f t="shared" si="318"/>
        <v>5.3731343283581978</v>
      </c>
      <c r="AK518" s="224">
        <f t="shared" si="319"/>
        <v>7.2000000000000064</v>
      </c>
      <c r="AL518" s="224">
        <f t="shared" si="320"/>
        <v>4.5150501672240662</v>
      </c>
      <c r="AM518" s="224">
        <f t="shared" si="321"/>
        <v>6.4056939501779375</v>
      </c>
      <c r="AN518" s="224">
        <f t="shared" si="322"/>
        <v>6.4393939393939448</v>
      </c>
      <c r="AO518" s="224">
        <f t="shared" si="323"/>
        <v>6.4516129032258229</v>
      </c>
      <c r="AP518" s="224">
        <f t="shared" si="324"/>
        <v>6.8965517241379448</v>
      </c>
      <c r="AQ518" s="224">
        <f t="shared" si="326"/>
        <v>4.5045045045044807</v>
      </c>
      <c r="AR518" s="224">
        <f t="shared" si="325"/>
        <v>1.8348623853211121</v>
      </c>
      <c r="AS518" s="224">
        <f t="shared" si="301"/>
        <v>1.8691588785046731</v>
      </c>
      <c r="AT518" s="224">
        <f t="shared" si="302"/>
        <v>1.904761904761898</v>
      </c>
      <c r="AU518" s="224">
        <f t="shared" si="303"/>
        <v>1.9417475728155331</v>
      </c>
      <c r="AV518" s="224">
        <f t="shared" si="305"/>
        <v>3.0000000000000027</v>
      </c>
      <c r="AW518" s="224">
        <f t="shared" si="306"/>
        <v>4.1666666666666741</v>
      </c>
      <c r="AX518" s="224">
        <f t="shared" si="307"/>
        <v>4.3478260869565188</v>
      </c>
      <c r="AY518" s="224">
        <f t="shared" si="308"/>
        <v>104.44444444444443</v>
      </c>
      <c r="AZ518" s="224" t="str">
        <f t="shared" si="309"/>
        <v>n/a</v>
      </c>
      <c r="BA518" s="224" t="str">
        <f t="shared" si="310"/>
        <v>n/a</v>
      </c>
      <c r="BB518" s="224" t="str">
        <f t="shared" si="311"/>
        <v>n/a</v>
      </c>
      <c r="BC518" s="224" t="str">
        <f t="shared" si="312"/>
        <v>n/a</v>
      </c>
      <c r="BD518" s="224" t="str">
        <f t="shared" si="313"/>
        <v>n/a</v>
      </c>
      <c r="BE518" s="224" t="str">
        <f t="shared" si="314"/>
        <v>n/a</v>
      </c>
      <c r="BF518" s="224" t="str">
        <f t="shared" si="304"/>
        <v>n/a</v>
      </c>
      <c r="BG518" s="224">
        <f t="shared" si="300"/>
        <v>9.823371501414762</v>
      </c>
      <c r="BH518" s="182">
        <f t="shared" si="327"/>
        <v>22.981019287270069</v>
      </c>
    </row>
    <row r="519" spans="1:60" x14ac:dyDescent="0.2">
      <c r="A519" s="55" t="s">
        <v>2027</v>
      </c>
      <c r="B519" s="55" t="s">
        <v>1154</v>
      </c>
      <c r="C519" s="36">
        <v>0.84</v>
      </c>
      <c r="D519" s="181">
        <v>0.81</v>
      </c>
      <c r="E519" s="181">
        <v>0.77</v>
      </c>
      <c r="F519" s="181">
        <v>0.72</v>
      </c>
      <c r="G519" s="181">
        <v>0.54</v>
      </c>
      <c r="H519" s="181">
        <v>0.42</v>
      </c>
      <c r="I519" s="181">
        <v>0.35</v>
      </c>
      <c r="J519" s="202">
        <v>0.32</v>
      </c>
      <c r="K519" s="202">
        <v>0.28000000000000003</v>
      </c>
      <c r="L519" s="181">
        <v>0.26</v>
      </c>
      <c r="M519" s="181">
        <v>0.24</v>
      </c>
      <c r="N519" s="181">
        <v>0.22</v>
      </c>
      <c r="O519" s="181">
        <v>0.16</v>
      </c>
      <c r="P519" s="273"/>
      <c r="Q519" s="238">
        <v>0.1</v>
      </c>
      <c r="R519" s="238">
        <v>0.1</v>
      </c>
      <c r="S519" s="273"/>
      <c r="T519" s="202">
        <v>0.1</v>
      </c>
      <c r="U519" s="202">
        <v>0.05</v>
      </c>
      <c r="V519" s="202">
        <v>1.2500000000000001E-2</v>
      </c>
      <c r="W519" s="229">
        <v>0</v>
      </c>
      <c r="X519" s="229">
        <v>0</v>
      </c>
      <c r="Y519" s="229">
        <v>0</v>
      </c>
      <c r="Z519" s="229">
        <v>0</v>
      </c>
      <c r="AA519" s="229">
        <v>0</v>
      </c>
      <c r="AB519" s="229">
        <v>0</v>
      </c>
      <c r="AC519" s="229">
        <v>0</v>
      </c>
      <c r="AD519" s="229">
        <v>0</v>
      </c>
      <c r="AE519" s="229">
        <v>0</v>
      </c>
      <c r="AF519" s="223">
        <f t="shared" ref="AF519:AF582" si="328">SUM(C519:AE519)</f>
        <v>6.2924999999999986</v>
      </c>
      <c r="AG519" s="224">
        <f t="shared" si="315"/>
        <v>3.7037037037036979</v>
      </c>
      <c r="AH519" s="224">
        <f t="shared" si="316"/>
        <v>5.1948051948051965</v>
      </c>
      <c r="AI519" s="224">
        <f t="shared" si="317"/>
        <v>6.944444444444442</v>
      </c>
      <c r="AJ519" s="224">
        <f t="shared" si="318"/>
        <v>33.333333333333329</v>
      </c>
      <c r="AK519" s="224">
        <f t="shared" si="319"/>
        <v>28.57142857142858</v>
      </c>
      <c r="AL519" s="224">
        <f t="shared" si="320"/>
        <v>19.999999999999996</v>
      </c>
      <c r="AM519" s="224">
        <f t="shared" si="321"/>
        <v>9.375</v>
      </c>
      <c r="AN519" s="224">
        <f t="shared" si="322"/>
        <v>14.285714285714279</v>
      </c>
      <c r="AO519" s="224">
        <f t="shared" si="323"/>
        <v>7.6923076923077094</v>
      </c>
      <c r="AP519" s="224">
        <f t="shared" si="324"/>
        <v>8.3333333333333481</v>
      </c>
      <c r="AQ519" s="224">
        <f t="shared" si="326"/>
        <v>9.0909090909090828</v>
      </c>
      <c r="AR519" s="224">
        <f t="shared" si="325"/>
        <v>37.5</v>
      </c>
      <c r="AS519" s="224">
        <f t="shared" si="301"/>
        <v>59.999999999999986</v>
      </c>
      <c r="AT519" s="224">
        <f t="shared" si="302"/>
        <v>0</v>
      </c>
      <c r="AU519" s="224">
        <f t="shared" si="303"/>
        <v>0</v>
      </c>
      <c r="AV519" s="224">
        <f t="shared" si="305"/>
        <v>100</v>
      </c>
      <c r="AW519" s="224">
        <f t="shared" si="306"/>
        <v>300</v>
      </c>
      <c r="AX519" s="224" t="str">
        <f t="shared" si="307"/>
        <v>n/a</v>
      </c>
      <c r="AY519" s="224" t="str">
        <f t="shared" si="308"/>
        <v>n/a</v>
      </c>
      <c r="AZ519" s="224" t="str">
        <f t="shared" si="309"/>
        <v>n/a</v>
      </c>
      <c r="BA519" s="224" t="str">
        <f t="shared" si="310"/>
        <v>n/a</v>
      </c>
      <c r="BB519" s="224" t="str">
        <f t="shared" si="311"/>
        <v>n/a</v>
      </c>
      <c r="BC519" s="224" t="str">
        <f t="shared" si="312"/>
        <v>n/a</v>
      </c>
      <c r="BD519" s="224" t="str">
        <f t="shared" si="313"/>
        <v>n/a</v>
      </c>
      <c r="BE519" s="224" t="str">
        <f t="shared" si="314"/>
        <v>n/a</v>
      </c>
      <c r="BF519" s="224" t="str">
        <f t="shared" si="304"/>
        <v>n/a</v>
      </c>
      <c r="BG519" s="224">
        <f t="shared" ref="BG519:BG582" si="329">AVERAGE(AG519:BF519)</f>
        <v>37.883822332351748</v>
      </c>
      <c r="BH519" s="182">
        <f t="shared" si="327"/>
        <v>72.252907118708578</v>
      </c>
    </row>
    <row r="520" spans="1:60" x14ac:dyDescent="0.2">
      <c r="A520" s="55" t="s">
        <v>2028</v>
      </c>
      <c r="B520" s="55" t="s">
        <v>450</v>
      </c>
      <c r="C520" s="36">
        <v>2.78</v>
      </c>
      <c r="D520" s="181">
        <v>2.66</v>
      </c>
      <c r="E520" s="181">
        <v>2.54</v>
      </c>
      <c r="F520" s="181">
        <v>2.42</v>
      </c>
      <c r="G520" s="181">
        <v>2.2599999999999998</v>
      </c>
      <c r="H520" s="181">
        <v>2.1</v>
      </c>
      <c r="I520" s="181">
        <v>1.98</v>
      </c>
      <c r="J520" s="202">
        <v>1.86</v>
      </c>
      <c r="K520" s="202">
        <v>1.7</v>
      </c>
      <c r="L520" s="181">
        <v>1.56</v>
      </c>
      <c r="M520" s="181">
        <v>1.415</v>
      </c>
      <c r="N520" s="181">
        <v>1.31</v>
      </c>
      <c r="O520" s="181">
        <v>1.21</v>
      </c>
      <c r="P520" s="273"/>
      <c r="Q520" s="181">
        <v>1.17</v>
      </c>
      <c r="R520" s="181">
        <v>1.1299999999999999</v>
      </c>
      <c r="S520" s="273"/>
      <c r="T520" s="202">
        <v>1.0900000000000001</v>
      </c>
      <c r="U520" s="202">
        <v>1.0649999999999999</v>
      </c>
      <c r="V520" s="202">
        <v>1.0449999999999999</v>
      </c>
      <c r="W520" s="202">
        <v>1.02</v>
      </c>
      <c r="X520" s="202">
        <v>0.95499999999999996</v>
      </c>
      <c r="Y520" s="202">
        <v>0.93</v>
      </c>
      <c r="Z520" s="202">
        <v>0.89500000000000002</v>
      </c>
      <c r="AA520" s="202">
        <v>0.86499999999999999</v>
      </c>
      <c r="AB520" s="202">
        <v>0.84499999999999997</v>
      </c>
      <c r="AC520" s="202">
        <v>0.84</v>
      </c>
      <c r="AD520" s="202">
        <v>0.8</v>
      </c>
      <c r="AE520" s="202">
        <v>0.76</v>
      </c>
      <c r="AF520" s="223">
        <f t="shared" si="328"/>
        <v>39.204999999999998</v>
      </c>
      <c r="AG520" s="224">
        <f t="shared" si="315"/>
        <v>4.5112781954887105</v>
      </c>
      <c r="AH520" s="224">
        <f t="shared" si="316"/>
        <v>4.7244094488189115</v>
      </c>
      <c r="AI520" s="224">
        <f t="shared" si="317"/>
        <v>4.9586776859504189</v>
      </c>
      <c r="AJ520" s="224">
        <f t="shared" si="318"/>
        <v>7.079646017699126</v>
      </c>
      <c r="AK520" s="224">
        <f t="shared" si="319"/>
        <v>7.6190476190476142</v>
      </c>
      <c r="AL520" s="224">
        <f t="shared" si="320"/>
        <v>6.0606060606060552</v>
      </c>
      <c r="AM520" s="224">
        <f t="shared" si="321"/>
        <v>6.4516129032258007</v>
      </c>
      <c r="AN520" s="224">
        <f t="shared" si="322"/>
        <v>9.4117647058823639</v>
      </c>
      <c r="AO520" s="224">
        <f t="shared" si="323"/>
        <v>8.9743589743589638</v>
      </c>
      <c r="AP520" s="224">
        <f t="shared" si="324"/>
        <v>10.24734982332156</v>
      </c>
      <c r="AQ520" s="224">
        <f t="shared" si="326"/>
        <v>8.0152671755725269</v>
      </c>
      <c r="AR520" s="224">
        <f t="shared" si="325"/>
        <v>8.2644628099173723</v>
      </c>
      <c r="AS520" s="224">
        <f t="shared" si="301"/>
        <v>3.4188034188034289</v>
      </c>
      <c r="AT520" s="224">
        <f t="shared" si="302"/>
        <v>3.539823008849563</v>
      </c>
      <c r="AU520" s="224">
        <f t="shared" si="303"/>
        <v>3.6697247706421798</v>
      </c>
      <c r="AV520" s="224">
        <f t="shared" si="305"/>
        <v>2.3474178403755985</v>
      </c>
      <c r="AW520" s="224">
        <f t="shared" si="306"/>
        <v>1.9138755980861344</v>
      </c>
      <c r="AX520" s="224">
        <f t="shared" si="307"/>
        <v>2.450980392156854</v>
      </c>
      <c r="AY520" s="224">
        <f t="shared" si="308"/>
        <v>6.8062827225130906</v>
      </c>
      <c r="AZ520" s="224">
        <f t="shared" si="309"/>
        <v>2.6881720430107503</v>
      </c>
      <c r="BA520" s="224">
        <f t="shared" si="310"/>
        <v>3.9106145251396773</v>
      </c>
      <c r="BB520" s="224">
        <f t="shared" si="311"/>
        <v>3.4682080924855585</v>
      </c>
      <c r="BC520" s="224">
        <f t="shared" si="312"/>
        <v>2.3668639053254559</v>
      </c>
      <c r="BD520" s="224">
        <f t="shared" si="313"/>
        <v>0.59523809523809312</v>
      </c>
      <c r="BE520" s="224">
        <f t="shared" si="314"/>
        <v>4.9999999999999822</v>
      </c>
      <c r="BF520" s="224">
        <f t="shared" si="304"/>
        <v>5.2631578947368363</v>
      </c>
      <c r="BG520" s="224">
        <f t="shared" si="329"/>
        <v>5.144524758740487</v>
      </c>
      <c r="BH520" s="182">
        <f t="shared" si="327"/>
        <v>2.5669982071502635</v>
      </c>
    </row>
    <row r="521" spans="1:60" x14ac:dyDescent="0.2">
      <c r="A521" s="123" t="s">
        <v>1155</v>
      </c>
      <c r="B521" s="55" t="s">
        <v>1156</v>
      </c>
      <c r="C521" s="36">
        <v>1.24285714285714</v>
      </c>
      <c r="D521" s="181">
        <v>1.1337868480725599</v>
      </c>
      <c r="E521" s="181">
        <v>1.0538818702084001</v>
      </c>
      <c r="F521" s="181">
        <v>1.01068999028183</v>
      </c>
      <c r="G521" s="181">
        <v>0.946107846010664</v>
      </c>
      <c r="H521" s="181">
        <v>0.86579641394764695</v>
      </c>
      <c r="I521" s="181">
        <v>0.80591262836755795</v>
      </c>
      <c r="J521" s="202">
        <v>0.72489495673272397</v>
      </c>
      <c r="K521" s="202">
        <v>0.65653418116782702</v>
      </c>
      <c r="L521" s="181">
        <v>0.60593238124473003</v>
      </c>
      <c r="M521" s="181">
        <v>0.52796539804505205</v>
      </c>
      <c r="N521" s="181">
        <v>0.456049845487421</v>
      </c>
      <c r="O521" s="181">
        <v>0.41205968945139299</v>
      </c>
      <c r="P521" s="273">
        <v>0</v>
      </c>
      <c r="Q521" s="181">
        <v>0.35001209142589401</v>
      </c>
      <c r="R521" s="238">
        <v>0</v>
      </c>
      <c r="S521" s="273">
        <v>0</v>
      </c>
      <c r="T521" s="229">
        <v>0</v>
      </c>
      <c r="U521" s="229">
        <v>0</v>
      </c>
      <c r="V521" s="229">
        <v>0</v>
      </c>
      <c r="W521" s="229">
        <v>0</v>
      </c>
      <c r="X521" s="229">
        <v>0</v>
      </c>
      <c r="Y521" s="229">
        <v>0</v>
      </c>
      <c r="Z521" s="229">
        <v>0</v>
      </c>
      <c r="AA521" s="229">
        <v>0</v>
      </c>
      <c r="AB521" s="229">
        <v>0</v>
      </c>
      <c r="AC521" s="229">
        <v>0</v>
      </c>
      <c r="AD521" s="229">
        <v>0</v>
      </c>
      <c r="AE521" s="229">
        <v>0</v>
      </c>
      <c r="AF521" s="223">
        <f t="shared" si="328"/>
        <v>10.792481283300839</v>
      </c>
      <c r="AG521" s="224">
        <f t="shared" si="315"/>
        <v>9.6199999999999832</v>
      </c>
      <c r="AH521" s="224">
        <f t="shared" si="316"/>
        <v>7.5819672131145932</v>
      </c>
      <c r="AI521" s="224">
        <f t="shared" si="317"/>
        <v>4.2735042735038808</v>
      </c>
      <c r="AJ521" s="224">
        <f t="shared" si="318"/>
        <v>6.8260869565220927</v>
      </c>
      <c r="AK521" s="224">
        <f t="shared" si="319"/>
        <v>9.2760180995475228</v>
      </c>
      <c r="AL521" s="224">
        <f t="shared" si="320"/>
        <v>7.4305555555555181</v>
      </c>
      <c r="AM521" s="224">
        <f t="shared" si="321"/>
        <v>11.176470588235322</v>
      </c>
      <c r="AN521" s="224">
        <f t="shared" si="322"/>
        <v>10.412371134020537</v>
      </c>
      <c r="AO521" s="224">
        <f t="shared" si="323"/>
        <v>8.3510638297872077</v>
      </c>
      <c r="AP521" s="224">
        <f t="shared" si="324"/>
        <v>14.767441860465436</v>
      </c>
      <c r="AQ521" s="224">
        <f t="shared" si="326"/>
        <v>15.769230769230603</v>
      </c>
      <c r="AR521" s="224">
        <f t="shared" si="325"/>
        <v>10.675675675675912</v>
      </c>
      <c r="AS521" s="224">
        <f t="shared" ref="AS521:AS584" si="330">IF(ISERROR((O521/Q521-1)*100),"n/a",(O521/Q521-1)*100)</f>
        <v>17.727272727272613</v>
      </c>
      <c r="AT521" s="224" t="str">
        <f t="shared" ref="AT521:AT584" si="331">IF(ISERROR((Q521/R521-1)*100),"n/a",(Q521/R521-1)*100)</f>
        <v>n/a</v>
      </c>
      <c r="AU521" s="224" t="str">
        <f t="shared" ref="AU521:AU584" si="332">IF(ISERROR((R521/T521-1)*100),"n/a",(R521/T521-1)*100)</f>
        <v>n/a</v>
      </c>
      <c r="AV521" s="224" t="str">
        <f t="shared" si="305"/>
        <v>n/a</v>
      </c>
      <c r="AW521" s="224" t="str">
        <f t="shared" si="306"/>
        <v>n/a</v>
      </c>
      <c r="AX521" s="224" t="str">
        <f t="shared" si="307"/>
        <v>n/a</v>
      </c>
      <c r="AY521" s="224" t="str">
        <f t="shared" si="308"/>
        <v>n/a</v>
      </c>
      <c r="AZ521" s="224" t="str">
        <f t="shared" si="309"/>
        <v>n/a</v>
      </c>
      <c r="BA521" s="224" t="str">
        <f t="shared" si="310"/>
        <v>n/a</v>
      </c>
      <c r="BB521" s="224" t="str">
        <f t="shared" si="311"/>
        <v>n/a</v>
      </c>
      <c r="BC521" s="224" t="str">
        <f t="shared" si="312"/>
        <v>n/a</v>
      </c>
      <c r="BD521" s="224" t="str">
        <f t="shared" si="313"/>
        <v>n/a</v>
      </c>
      <c r="BE521" s="224" t="str">
        <f t="shared" si="314"/>
        <v>n/a</v>
      </c>
      <c r="BF521" s="224" t="str">
        <f t="shared" si="304"/>
        <v>n/a</v>
      </c>
      <c r="BG521" s="224">
        <f t="shared" si="329"/>
        <v>10.299050667917784</v>
      </c>
      <c r="BH521" s="182">
        <f t="shared" si="327"/>
        <v>3.8218045253910256</v>
      </c>
    </row>
    <row r="522" spans="1:60" x14ac:dyDescent="0.2">
      <c r="A522" s="123" t="s">
        <v>1157</v>
      </c>
      <c r="B522" s="55" t="s">
        <v>1158</v>
      </c>
      <c r="C522" s="36">
        <v>1.1599999999999999</v>
      </c>
      <c r="D522" s="181">
        <v>1.1040000000000001</v>
      </c>
      <c r="E522" s="181">
        <v>1.0920000000000001</v>
      </c>
      <c r="F522" s="181">
        <v>1.04</v>
      </c>
      <c r="G522" s="181">
        <v>0.96</v>
      </c>
      <c r="H522" s="181">
        <v>0.9</v>
      </c>
      <c r="I522" s="181">
        <v>0.82</v>
      </c>
      <c r="J522" s="202">
        <v>0.76</v>
      </c>
      <c r="K522" s="202">
        <v>0.64</v>
      </c>
      <c r="L522" s="181">
        <v>0.57999999999999996</v>
      </c>
      <c r="M522" s="181">
        <v>0.5</v>
      </c>
      <c r="N522" s="181">
        <v>0.42</v>
      </c>
      <c r="O522" s="238">
        <v>0.36</v>
      </c>
      <c r="P522" s="273"/>
      <c r="Q522" s="181">
        <v>0.33</v>
      </c>
      <c r="R522" s="181">
        <v>0.28999999999999998</v>
      </c>
      <c r="S522" s="273"/>
      <c r="T522" s="202">
        <v>0.25750000000000001</v>
      </c>
      <c r="U522" s="202">
        <v>0.22750000000000001</v>
      </c>
      <c r="V522" s="202">
        <v>0.20499999999999999</v>
      </c>
      <c r="W522" s="202">
        <v>0.185</v>
      </c>
      <c r="X522" s="202">
        <v>0.17249999999999999</v>
      </c>
      <c r="Y522" s="202">
        <v>0.16250000000000001</v>
      </c>
      <c r="Z522" s="202">
        <v>0.14499999999999999</v>
      </c>
      <c r="AA522" s="202">
        <v>0.11</v>
      </c>
      <c r="AB522" s="229">
        <v>0</v>
      </c>
      <c r="AC522" s="229">
        <v>0</v>
      </c>
      <c r="AD522" s="229">
        <v>0</v>
      </c>
      <c r="AE522" s="229">
        <v>0</v>
      </c>
      <c r="AF522" s="223">
        <f t="shared" si="328"/>
        <v>12.420999999999998</v>
      </c>
      <c r="AG522" s="224">
        <f t="shared" si="315"/>
        <v>5.0724637681159201</v>
      </c>
      <c r="AH522" s="224">
        <f t="shared" si="316"/>
        <v>1.098901098901095</v>
      </c>
      <c r="AI522" s="224">
        <f t="shared" si="317"/>
        <v>5.0000000000000044</v>
      </c>
      <c r="AJ522" s="224">
        <f t="shared" si="318"/>
        <v>8.3333333333333481</v>
      </c>
      <c r="AK522" s="224">
        <f t="shared" si="319"/>
        <v>6.6666666666666652</v>
      </c>
      <c r="AL522" s="224">
        <f t="shared" si="320"/>
        <v>9.7560975609756184</v>
      </c>
      <c r="AM522" s="224">
        <f t="shared" si="321"/>
        <v>7.8947368421052655</v>
      </c>
      <c r="AN522" s="224">
        <f t="shared" si="322"/>
        <v>18.75</v>
      </c>
      <c r="AO522" s="224">
        <f t="shared" si="323"/>
        <v>10.344827586206918</v>
      </c>
      <c r="AP522" s="224">
        <f t="shared" si="324"/>
        <v>15.999999999999993</v>
      </c>
      <c r="AQ522" s="224">
        <f t="shared" si="326"/>
        <v>19.047619047619047</v>
      </c>
      <c r="AR522" s="224">
        <f t="shared" si="325"/>
        <v>16.666666666666675</v>
      </c>
      <c r="AS522" s="224">
        <f t="shared" si="330"/>
        <v>9.0909090909090828</v>
      </c>
      <c r="AT522" s="224">
        <f t="shared" si="331"/>
        <v>13.793103448275868</v>
      </c>
      <c r="AU522" s="224">
        <f t="shared" si="332"/>
        <v>12.621359223300965</v>
      </c>
      <c r="AV522" s="224">
        <f t="shared" si="305"/>
        <v>13.186813186813184</v>
      </c>
      <c r="AW522" s="224">
        <f t="shared" si="306"/>
        <v>10.975609756097571</v>
      </c>
      <c r="AX522" s="224">
        <f t="shared" si="307"/>
        <v>10.810810810810811</v>
      </c>
      <c r="AY522" s="224">
        <f t="shared" si="308"/>
        <v>7.2463768115942129</v>
      </c>
      <c r="AZ522" s="224">
        <f t="shared" si="309"/>
        <v>6.153846153846132</v>
      </c>
      <c r="BA522" s="224">
        <f t="shared" si="310"/>
        <v>12.068965517241391</v>
      </c>
      <c r="BB522" s="224">
        <f t="shared" si="311"/>
        <v>31.818181818181813</v>
      </c>
      <c r="BC522" s="224" t="str">
        <f t="shared" si="312"/>
        <v>n/a</v>
      </c>
      <c r="BD522" s="224" t="str">
        <f t="shared" si="313"/>
        <v>n/a</v>
      </c>
      <c r="BE522" s="224" t="str">
        <f t="shared" si="314"/>
        <v>n/a</v>
      </c>
      <c r="BF522" s="224" t="str">
        <f t="shared" si="304"/>
        <v>n/a</v>
      </c>
      <c r="BG522" s="224">
        <f t="shared" si="329"/>
        <v>11.472604017620982</v>
      </c>
      <c r="BH522" s="182">
        <f t="shared" si="327"/>
        <v>6.4538921310859649</v>
      </c>
    </row>
    <row r="523" spans="1:60" x14ac:dyDescent="0.2">
      <c r="A523" s="55" t="s">
        <v>2029</v>
      </c>
      <c r="B523" s="55" t="s">
        <v>1160</v>
      </c>
      <c r="C523" s="36">
        <v>4.16</v>
      </c>
      <c r="D523" s="181">
        <v>3.3</v>
      </c>
      <c r="E523" s="181">
        <v>2.6</v>
      </c>
      <c r="F523" s="181">
        <v>2.2000000000000002</v>
      </c>
      <c r="G523" s="181">
        <v>1.88</v>
      </c>
      <c r="H523" s="181">
        <v>1.6</v>
      </c>
      <c r="I523" s="181">
        <v>1.36</v>
      </c>
      <c r="J523" s="202">
        <v>1</v>
      </c>
      <c r="K523" s="202">
        <v>0.78</v>
      </c>
      <c r="L523" s="181">
        <v>0.7</v>
      </c>
      <c r="M523" s="181">
        <v>0.64</v>
      </c>
      <c r="N523" s="181">
        <v>0.48</v>
      </c>
      <c r="O523" s="181">
        <v>0.44</v>
      </c>
      <c r="P523" s="273"/>
      <c r="Q523" s="181">
        <v>0.24</v>
      </c>
      <c r="R523" s="181">
        <v>0.1</v>
      </c>
      <c r="S523" s="273"/>
      <c r="T523" s="202">
        <v>0.02</v>
      </c>
      <c r="U523" s="229">
        <v>0</v>
      </c>
      <c r="V523" s="229">
        <v>0</v>
      </c>
      <c r="W523" s="229">
        <v>0</v>
      </c>
      <c r="X523" s="229">
        <v>0</v>
      </c>
      <c r="Y523" s="229">
        <v>0</v>
      </c>
      <c r="Z523" s="229">
        <v>0</v>
      </c>
      <c r="AA523" s="229">
        <v>0</v>
      </c>
      <c r="AB523" s="229">
        <v>0</v>
      </c>
      <c r="AC523" s="229">
        <v>0</v>
      </c>
      <c r="AD523" s="229">
        <v>0</v>
      </c>
      <c r="AE523" s="229">
        <v>0</v>
      </c>
      <c r="AF523" s="223">
        <f t="shared" si="328"/>
        <v>21.500000000000004</v>
      </c>
      <c r="AG523" s="224">
        <f t="shared" si="315"/>
        <v>26.060606060606073</v>
      </c>
      <c r="AH523" s="224">
        <f t="shared" si="316"/>
        <v>26.923076923076916</v>
      </c>
      <c r="AI523" s="224">
        <f t="shared" si="317"/>
        <v>18.181818181818166</v>
      </c>
      <c r="AJ523" s="224">
        <f t="shared" si="318"/>
        <v>17.021276595744705</v>
      </c>
      <c r="AK523" s="224">
        <f t="shared" si="319"/>
        <v>17.499999999999982</v>
      </c>
      <c r="AL523" s="224">
        <f t="shared" si="320"/>
        <v>17.647058823529417</v>
      </c>
      <c r="AM523" s="224">
        <f t="shared" si="321"/>
        <v>36.000000000000007</v>
      </c>
      <c r="AN523" s="224">
        <f t="shared" si="322"/>
        <v>28.205128205128194</v>
      </c>
      <c r="AO523" s="224">
        <f t="shared" si="323"/>
        <v>11.428571428571432</v>
      </c>
      <c r="AP523" s="224">
        <f t="shared" si="324"/>
        <v>9.375</v>
      </c>
      <c r="AQ523" s="224">
        <f t="shared" si="326"/>
        <v>33.33333333333335</v>
      </c>
      <c r="AR523" s="224">
        <f t="shared" si="325"/>
        <v>9.0909090909090828</v>
      </c>
      <c r="AS523" s="224">
        <f t="shared" si="330"/>
        <v>83.333333333333343</v>
      </c>
      <c r="AT523" s="224">
        <f t="shared" si="331"/>
        <v>140</v>
      </c>
      <c r="AU523" s="224">
        <f t="shared" si="332"/>
        <v>400</v>
      </c>
      <c r="AV523" s="224" t="str">
        <f t="shared" si="305"/>
        <v>n/a</v>
      </c>
      <c r="AW523" s="224" t="str">
        <f t="shared" si="306"/>
        <v>n/a</v>
      </c>
      <c r="AX523" s="224" t="str">
        <f t="shared" si="307"/>
        <v>n/a</v>
      </c>
      <c r="AY523" s="224" t="str">
        <f t="shared" si="308"/>
        <v>n/a</v>
      </c>
      <c r="AZ523" s="224" t="str">
        <f t="shared" si="309"/>
        <v>n/a</v>
      </c>
      <c r="BA523" s="224" t="str">
        <f t="shared" si="310"/>
        <v>n/a</v>
      </c>
      <c r="BB523" s="224" t="str">
        <f t="shared" si="311"/>
        <v>n/a</v>
      </c>
      <c r="BC523" s="224" t="str">
        <f t="shared" si="312"/>
        <v>n/a</v>
      </c>
      <c r="BD523" s="224" t="str">
        <f t="shared" si="313"/>
        <v>n/a</v>
      </c>
      <c r="BE523" s="224" t="str">
        <f t="shared" si="314"/>
        <v>n/a</v>
      </c>
      <c r="BF523" s="224" t="str">
        <f t="shared" si="304"/>
        <v>n/a</v>
      </c>
      <c r="BG523" s="224">
        <f t="shared" si="329"/>
        <v>58.273340798403382</v>
      </c>
      <c r="BH523" s="182">
        <f t="shared" si="327"/>
        <v>100.62429304356311</v>
      </c>
    </row>
    <row r="524" spans="1:60" x14ac:dyDescent="0.2">
      <c r="A524" s="116" t="s">
        <v>1608</v>
      </c>
      <c r="B524" s="55" t="s">
        <v>1609</v>
      </c>
      <c r="C524" s="36">
        <v>4.28</v>
      </c>
      <c r="D524" s="181">
        <v>4.24</v>
      </c>
      <c r="E524" s="181">
        <v>4.2</v>
      </c>
      <c r="F524" s="181">
        <v>4.16</v>
      </c>
      <c r="G524" s="181">
        <v>4.12</v>
      </c>
      <c r="H524" s="181">
        <v>4.08</v>
      </c>
      <c r="I524" s="181">
        <v>4.04</v>
      </c>
      <c r="J524" s="202">
        <v>3.82</v>
      </c>
      <c r="K524" s="229">
        <v>3.76</v>
      </c>
      <c r="L524" s="238">
        <v>3.76</v>
      </c>
      <c r="M524" s="238">
        <v>3.76</v>
      </c>
      <c r="N524" s="238">
        <v>3.76</v>
      </c>
      <c r="O524" s="238">
        <v>3.76</v>
      </c>
      <c r="P524" s="229"/>
      <c r="Q524" s="238">
        <v>3.76</v>
      </c>
      <c r="R524" s="238">
        <v>3.76</v>
      </c>
      <c r="S524" s="229"/>
      <c r="T524" s="238">
        <v>3.76</v>
      </c>
      <c r="U524" s="238">
        <v>3.76</v>
      </c>
      <c r="V524" s="202">
        <v>3.77</v>
      </c>
      <c r="W524" s="202">
        <v>3.73</v>
      </c>
      <c r="X524" s="202">
        <v>3.69</v>
      </c>
      <c r="Y524" s="202">
        <v>3.62</v>
      </c>
      <c r="Z524" s="202">
        <v>3.4142857142857101</v>
      </c>
      <c r="AA524" s="202">
        <v>3.2095238095238101</v>
      </c>
      <c r="AB524" s="202">
        <v>2.9619047619047598</v>
      </c>
      <c r="AC524" s="202">
        <v>2.7523809523809502</v>
      </c>
      <c r="AD524" s="202">
        <v>2.5333333333333301</v>
      </c>
      <c r="AE524" s="202">
        <v>2.2517006802721098</v>
      </c>
      <c r="AF524" s="223">
        <f t="shared" si="328"/>
        <v>98.713129251700664</v>
      </c>
      <c r="AG524" s="224">
        <f t="shared" si="315"/>
        <v>0.94339622641510523</v>
      </c>
      <c r="AH524" s="224">
        <f t="shared" si="316"/>
        <v>0.952380952380949</v>
      </c>
      <c r="AI524" s="224">
        <f t="shared" si="317"/>
        <v>0.96153846153845812</v>
      </c>
      <c r="AJ524" s="224">
        <f t="shared" si="318"/>
        <v>0.97087378640776656</v>
      </c>
      <c r="AK524" s="224">
        <f t="shared" si="319"/>
        <v>0.98039215686274161</v>
      </c>
      <c r="AL524" s="224">
        <f t="shared" si="320"/>
        <v>0.99009900990099098</v>
      </c>
      <c r="AM524" s="224">
        <f t="shared" si="321"/>
        <v>5.7591623036649331</v>
      </c>
      <c r="AN524" s="224">
        <f t="shared" si="322"/>
        <v>1.5957446808510634</v>
      </c>
      <c r="AO524" s="224">
        <f t="shared" si="323"/>
        <v>0</v>
      </c>
      <c r="AP524" s="224">
        <f t="shared" si="324"/>
        <v>0</v>
      </c>
      <c r="AQ524" s="224">
        <f t="shared" si="326"/>
        <v>0</v>
      </c>
      <c r="AR524" s="224">
        <f t="shared" si="325"/>
        <v>0</v>
      </c>
      <c r="AS524" s="224">
        <f t="shared" si="330"/>
        <v>0</v>
      </c>
      <c r="AT524" s="224">
        <f t="shared" si="331"/>
        <v>0</v>
      </c>
      <c r="AU524" s="224">
        <f t="shared" si="332"/>
        <v>0</v>
      </c>
      <c r="AV524" s="224">
        <f t="shared" si="305"/>
        <v>0</v>
      </c>
      <c r="AW524" s="224">
        <f t="shared" si="306"/>
        <v>-0.26525198938992522</v>
      </c>
      <c r="AX524" s="224">
        <f t="shared" si="307"/>
        <v>1.072386058981234</v>
      </c>
      <c r="AY524" s="224">
        <f t="shared" si="308"/>
        <v>1.084010840108407</v>
      </c>
      <c r="AZ524" s="224">
        <f t="shared" si="309"/>
        <v>1.9337016574585641</v>
      </c>
      <c r="BA524" s="224">
        <f t="shared" si="310"/>
        <v>6.0251046025106003</v>
      </c>
      <c r="BB524" s="224">
        <f t="shared" si="311"/>
        <v>6.3798219584568328</v>
      </c>
      <c r="BC524" s="224">
        <f t="shared" si="312"/>
        <v>8.3601286173634382</v>
      </c>
      <c r="BD524" s="224">
        <f t="shared" si="313"/>
        <v>7.6124567474048499</v>
      </c>
      <c r="BE524" s="224">
        <f t="shared" si="314"/>
        <v>8.6466165413534348</v>
      </c>
      <c r="BF524" s="224">
        <f t="shared" si="304"/>
        <v>12.507552870090443</v>
      </c>
      <c r="BG524" s="224">
        <f t="shared" si="329"/>
        <v>2.5580813647061493</v>
      </c>
      <c r="BH524" s="182">
        <f t="shared" si="327"/>
        <v>3.5404207537003192</v>
      </c>
    </row>
    <row r="525" spans="1:60" x14ac:dyDescent="0.2">
      <c r="A525" s="55" t="s">
        <v>2030</v>
      </c>
      <c r="B525" s="55" t="s">
        <v>1162</v>
      </c>
      <c r="C525" s="36">
        <v>5.4</v>
      </c>
      <c r="D525" s="181">
        <v>5.2</v>
      </c>
      <c r="E525" s="181">
        <v>5</v>
      </c>
      <c r="F525" s="181">
        <v>4.8</v>
      </c>
      <c r="G525" s="181">
        <v>4.5999999999999996</v>
      </c>
      <c r="H525" s="181">
        <v>4.4000000000000004</v>
      </c>
      <c r="I525" s="181">
        <v>4</v>
      </c>
      <c r="J525" s="202">
        <v>3.6</v>
      </c>
      <c r="K525" s="202">
        <v>3</v>
      </c>
      <c r="L525" s="238">
        <v>2.8</v>
      </c>
      <c r="M525" s="181">
        <v>2.44</v>
      </c>
      <c r="N525" s="181">
        <v>2.17</v>
      </c>
      <c r="O525" s="181">
        <v>1.73</v>
      </c>
      <c r="P525" s="273"/>
      <c r="Q525" s="181">
        <v>1.6</v>
      </c>
      <c r="R525" s="181">
        <v>1.45</v>
      </c>
      <c r="S525" s="273"/>
      <c r="T525" s="202">
        <v>1.1499999999999999</v>
      </c>
      <c r="U525" s="202">
        <v>0.7</v>
      </c>
      <c r="V525" s="229">
        <v>0.57999999999999996</v>
      </c>
      <c r="W525" s="202">
        <v>1.1499999999999999</v>
      </c>
      <c r="X525" s="202">
        <v>0.95</v>
      </c>
      <c r="Y525" s="202">
        <v>0.78</v>
      </c>
      <c r="Z525" s="202">
        <v>0.625</v>
      </c>
      <c r="AA525" s="202">
        <v>0.5</v>
      </c>
      <c r="AB525" s="202">
        <v>0.4</v>
      </c>
      <c r="AC525" s="229">
        <v>0</v>
      </c>
      <c r="AD525" s="229">
        <v>0</v>
      </c>
      <c r="AE525" s="229">
        <v>0</v>
      </c>
      <c r="AF525" s="223">
        <f t="shared" si="328"/>
        <v>59.024999999999999</v>
      </c>
      <c r="AG525" s="224">
        <f t="shared" si="315"/>
        <v>3.8461538461538547</v>
      </c>
      <c r="AH525" s="224">
        <f t="shared" si="316"/>
        <v>4.0000000000000036</v>
      </c>
      <c r="AI525" s="224">
        <f t="shared" si="317"/>
        <v>4.1666666666666741</v>
      </c>
      <c r="AJ525" s="224">
        <f t="shared" si="318"/>
        <v>4.3478260869565188</v>
      </c>
      <c r="AK525" s="224">
        <f t="shared" si="319"/>
        <v>4.5454545454545192</v>
      </c>
      <c r="AL525" s="224">
        <f t="shared" si="320"/>
        <v>10.000000000000009</v>
      </c>
      <c r="AM525" s="224">
        <f t="shared" si="321"/>
        <v>11.111111111111116</v>
      </c>
      <c r="AN525" s="224">
        <f t="shared" si="322"/>
        <v>19.999999999999996</v>
      </c>
      <c r="AO525" s="224">
        <f t="shared" si="323"/>
        <v>7.1428571428571397</v>
      </c>
      <c r="AP525" s="224">
        <f t="shared" si="324"/>
        <v>14.754098360655732</v>
      </c>
      <c r="AQ525" s="224">
        <f t="shared" si="326"/>
        <v>12.442396313364057</v>
      </c>
      <c r="AR525" s="224">
        <f t="shared" si="325"/>
        <v>25.43352601156068</v>
      </c>
      <c r="AS525" s="224">
        <f t="shared" si="330"/>
        <v>8.1249999999999822</v>
      </c>
      <c r="AT525" s="224">
        <f t="shared" si="331"/>
        <v>10.344827586206895</v>
      </c>
      <c r="AU525" s="224">
        <f t="shared" si="332"/>
        <v>26.086956521739136</v>
      </c>
      <c r="AV525" s="224">
        <f t="shared" si="305"/>
        <v>64.285714285714278</v>
      </c>
      <c r="AW525" s="224">
        <f t="shared" si="306"/>
        <v>20.68965517241379</v>
      </c>
      <c r="AX525" s="224">
        <f t="shared" si="307"/>
        <v>-49.565217391304351</v>
      </c>
      <c r="AY525" s="224">
        <f t="shared" si="308"/>
        <v>21.052631578947366</v>
      </c>
      <c r="AZ525" s="224">
        <f t="shared" si="309"/>
        <v>21.794871794871785</v>
      </c>
      <c r="BA525" s="224">
        <f t="shared" si="310"/>
        <v>24.8</v>
      </c>
      <c r="BB525" s="224">
        <f t="shared" si="311"/>
        <v>25</v>
      </c>
      <c r="BC525" s="224">
        <f t="shared" si="312"/>
        <v>25</v>
      </c>
      <c r="BD525" s="224" t="str">
        <f t="shared" si="313"/>
        <v>n/a</v>
      </c>
      <c r="BE525" s="224" t="str">
        <f t="shared" si="314"/>
        <v>n/a</v>
      </c>
      <c r="BF525" s="224" t="str">
        <f t="shared" si="304"/>
        <v>n/a</v>
      </c>
      <c r="BG525" s="224">
        <f t="shared" si="329"/>
        <v>13.887153462320398</v>
      </c>
      <c r="BH525" s="182">
        <f t="shared" si="327"/>
        <v>19.069481700903797</v>
      </c>
    </row>
    <row r="526" spans="1:60" x14ac:dyDescent="0.2">
      <c r="A526" s="123" t="s">
        <v>2031</v>
      </c>
      <c r="B526" s="55" t="s">
        <v>452</v>
      </c>
      <c r="C526" s="36">
        <v>0.66</v>
      </c>
      <c r="D526" s="181">
        <v>0.62</v>
      </c>
      <c r="E526" s="181">
        <v>0.55000000000000004</v>
      </c>
      <c r="F526" s="181">
        <v>0.48</v>
      </c>
      <c r="G526" s="181">
        <v>0.44</v>
      </c>
      <c r="H526" s="181">
        <v>0.41</v>
      </c>
      <c r="I526" s="181">
        <v>0.38</v>
      </c>
      <c r="J526" s="202">
        <v>0.3367</v>
      </c>
      <c r="K526" s="202">
        <v>0.32</v>
      </c>
      <c r="L526" s="181">
        <v>0.28000000000000003</v>
      </c>
      <c r="M526" s="181">
        <v>0.27333333333333298</v>
      </c>
      <c r="N526" s="181">
        <v>0.26333333333333298</v>
      </c>
      <c r="O526" s="181">
        <v>0.25666666666666699</v>
      </c>
      <c r="P526" s="273"/>
      <c r="Q526" s="181">
        <v>0.22678730158730201</v>
      </c>
      <c r="R526" s="181">
        <v>0.220730158730159</v>
      </c>
      <c r="S526" s="273"/>
      <c r="T526" s="202">
        <v>0.21466666666666701</v>
      </c>
      <c r="U526" s="202">
        <v>0.20860317460317501</v>
      </c>
      <c r="V526" s="202">
        <v>0.20257142857142901</v>
      </c>
      <c r="W526" s="202">
        <v>0.19653968253968301</v>
      </c>
      <c r="X526" s="202">
        <v>0.19047619047618999</v>
      </c>
      <c r="Y526" s="202">
        <v>0.184412698412698</v>
      </c>
      <c r="Z526" s="229">
        <v>0.177079365079365</v>
      </c>
      <c r="AA526" s="202">
        <v>0.19434920634920599</v>
      </c>
      <c r="AB526" s="202">
        <v>0.15549206349206399</v>
      </c>
      <c r="AC526" s="202">
        <v>0.14831746031745999</v>
      </c>
      <c r="AD526" s="202">
        <v>0.143968253968254</v>
      </c>
      <c r="AE526" s="202">
        <v>0.138222222222222</v>
      </c>
      <c r="AF526" s="223">
        <f t="shared" si="328"/>
        <v>7.8722492063492053</v>
      </c>
      <c r="AG526" s="224">
        <f t="shared" si="315"/>
        <v>6.4516129032258229</v>
      </c>
      <c r="AH526" s="224">
        <f t="shared" si="316"/>
        <v>12.72727272727272</v>
      </c>
      <c r="AI526" s="224">
        <f t="shared" si="317"/>
        <v>14.583333333333348</v>
      </c>
      <c r="AJ526" s="224">
        <f t="shared" si="318"/>
        <v>9.0909090909090828</v>
      </c>
      <c r="AK526" s="224">
        <f t="shared" si="319"/>
        <v>7.3170731707317138</v>
      </c>
      <c r="AL526" s="224">
        <f t="shared" si="320"/>
        <v>7.8947368421052655</v>
      </c>
      <c r="AM526" s="224">
        <f t="shared" si="321"/>
        <v>12.86011286011286</v>
      </c>
      <c r="AN526" s="224">
        <f t="shared" si="322"/>
        <v>5.2187500000000053</v>
      </c>
      <c r="AO526" s="224">
        <f t="shared" si="323"/>
        <v>14.285714285714279</v>
      </c>
      <c r="AP526" s="224">
        <f t="shared" si="324"/>
        <v>2.4390243902440378</v>
      </c>
      <c r="AQ526" s="224">
        <f t="shared" si="326"/>
        <v>3.7974683544303778</v>
      </c>
      <c r="AR526" s="224">
        <f t="shared" si="325"/>
        <v>2.5974025974023318</v>
      </c>
      <c r="AS526" s="224">
        <f t="shared" si="330"/>
        <v>13.175060891962186</v>
      </c>
      <c r="AT526" s="224">
        <f t="shared" si="331"/>
        <v>2.7441392204804238</v>
      </c>
      <c r="AU526" s="224">
        <f t="shared" si="332"/>
        <v>2.8246081041111815</v>
      </c>
      <c r="AV526" s="224">
        <f t="shared" si="305"/>
        <v>2.9067113072591244</v>
      </c>
      <c r="AW526" s="224">
        <f t="shared" si="306"/>
        <v>2.9775897194796785</v>
      </c>
      <c r="AX526" s="224">
        <f t="shared" si="307"/>
        <v>3.0689710870618336</v>
      </c>
      <c r="AY526" s="224">
        <f t="shared" si="308"/>
        <v>3.1833333333338487</v>
      </c>
      <c r="AZ526" s="224">
        <f t="shared" si="309"/>
        <v>3.2880013771733108</v>
      </c>
      <c r="BA526" s="224">
        <f t="shared" si="310"/>
        <v>4.1412692721403577</v>
      </c>
      <c r="BB526" s="224">
        <f t="shared" si="311"/>
        <v>-8.8859849722311637</v>
      </c>
      <c r="BC526" s="224">
        <f t="shared" si="312"/>
        <v>24.989791751734771</v>
      </c>
      <c r="BD526" s="224">
        <f t="shared" si="313"/>
        <v>4.8373287671238607</v>
      </c>
      <c r="BE526" s="224">
        <f t="shared" si="314"/>
        <v>3.0209481808156191</v>
      </c>
      <c r="BF526" s="224">
        <f t="shared" si="304"/>
        <v>4.157096922370429</v>
      </c>
      <c r="BG526" s="224">
        <f t="shared" si="329"/>
        <v>6.3727798276268208</v>
      </c>
      <c r="BH526" s="182">
        <f t="shared" si="327"/>
        <v>6.292419612988855</v>
      </c>
    </row>
    <row r="527" spans="1:60" x14ac:dyDescent="0.2">
      <c r="A527" s="116" t="s">
        <v>1610</v>
      </c>
      <c r="B527" s="55" t="s">
        <v>1611</v>
      </c>
      <c r="C527" s="36">
        <v>0.97</v>
      </c>
      <c r="D527" s="181">
        <v>0.96</v>
      </c>
      <c r="E527" s="181">
        <v>0.95</v>
      </c>
      <c r="F527" s="181">
        <v>0.92500000000000004</v>
      </c>
      <c r="G527" s="181">
        <v>0.88500000000000001</v>
      </c>
      <c r="H527" s="181">
        <v>0.79</v>
      </c>
      <c r="I527" s="181">
        <v>0.20300000000000001</v>
      </c>
      <c r="J527" s="229">
        <v>0</v>
      </c>
      <c r="K527" s="229">
        <v>0</v>
      </c>
      <c r="L527" s="238">
        <v>0</v>
      </c>
      <c r="M527" s="238">
        <v>0</v>
      </c>
      <c r="N527" s="238">
        <v>0</v>
      </c>
      <c r="O527" s="238">
        <v>0</v>
      </c>
      <c r="P527" s="162"/>
      <c r="Q527" s="238">
        <v>0</v>
      </c>
      <c r="R527" s="238">
        <v>0</v>
      </c>
      <c r="S527" s="162"/>
      <c r="T527" s="238">
        <v>0</v>
      </c>
      <c r="U527" s="238">
        <v>0</v>
      </c>
      <c r="V527" s="229">
        <v>0</v>
      </c>
      <c r="W527" s="229">
        <v>0</v>
      </c>
      <c r="X527" s="229">
        <v>0</v>
      </c>
      <c r="Y527" s="229">
        <v>0</v>
      </c>
      <c r="Z527" s="229">
        <v>0</v>
      </c>
      <c r="AA527" s="229">
        <v>0</v>
      </c>
      <c r="AB527" s="229">
        <v>0</v>
      </c>
      <c r="AC527" s="229">
        <v>0</v>
      </c>
      <c r="AD527" s="229">
        <v>0</v>
      </c>
      <c r="AE527" s="229">
        <v>0</v>
      </c>
      <c r="AF527" s="223">
        <f t="shared" si="328"/>
        <v>5.6829999999999998</v>
      </c>
      <c r="AG527" s="224">
        <f t="shared" si="315"/>
        <v>1.0416666666666741</v>
      </c>
      <c r="AH527" s="224">
        <f t="shared" si="316"/>
        <v>1.0526315789473717</v>
      </c>
      <c r="AI527" s="224">
        <f t="shared" si="317"/>
        <v>2.7027027027026973</v>
      </c>
      <c r="AJ527" s="224">
        <f t="shared" si="318"/>
        <v>4.5197740112994378</v>
      </c>
      <c r="AK527" s="224">
        <f t="shared" si="319"/>
        <v>12.025316455696199</v>
      </c>
      <c r="AL527" s="224">
        <f t="shared" si="320"/>
        <v>289.16256157635468</v>
      </c>
      <c r="AM527" s="224" t="str">
        <f t="shared" si="321"/>
        <v>n/a</v>
      </c>
      <c r="AN527" s="224" t="str">
        <f t="shared" si="322"/>
        <v>n/a</v>
      </c>
      <c r="AO527" s="224" t="str">
        <f t="shared" si="323"/>
        <v>n/a</v>
      </c>
      <c r="AP527" s="224" t="str">
        <f t="shared" si="324"/>
        <v>n/a</v>
      </c>
      <c r="AQ527" s="224" t="str">
        <f t="shared" si="326"/>
        <v>n/a</v>
      </c>
      <c r="AR527" s="224" t="str">
        <f t="shared" si="325"/>
        <v>n/a</v>
      </c>
      <c r="AS527" s="224" t="str">
        <f t="shared" si="330"/>
        <v>n/a</v>
      </c>
      <c r="AT527" s="224" t="str">
        <f t="shared" si="331"/>
        <v>n/a</v>
      </c>
      <c r="AU527" s="224" t="str">
        <f t="shared" si="332"/>
        <v>n/a</v>
      </c>
      <c r="AV527" s="224" t="str">
        <f t="shared" si="305"/>
        <v>n/a</v>
      </c>
      <c r="AW527" s="224" t="str">
        <f t="shared" si="306"/>
        <v>n/a</v>
      </c>
      <c r="AX527" s="224" t="str">
        <f t="shared" si="307"/>
        <v>n/a</v>
      </c>
      <c r="AY527" s="224" t="str">
        <f t="shared" si="308"/>
        <v>n/a</v>
      </c>
      <c r="AZ527" s="224" t="str">
        <f t="shared" si="309"/>
        <v>n/a</v>
      </c>
      <c r="BA527" s="224" t="str">
        <f t="shared" si="310"/>
        <v>n/a</v>
      </c>
      <c r="BB527" s="224" t="str">
        <f t="shared" si="311"/>
        <v>n/a</v>
      </c>
      <c r="BC527" s="224" t="str">
        <f t="shared" si="312"/>
        <v>n/a</v>
      </c>
      <c r="BD527" s="224" t="str">
        <f t="shared" si="313"/>
        <v>n/a</v>
      </c>
      <c r="BE527" s="224" t="str">
        <f t="shared" si="314"/>
        <v>n/a</v>
      </c>
      <c r="BF527" s="224" t="str">
        <f t="shared" si="304"/>
        <v>n/a</v>
      </c>
      <c r="BG527" s="224">
        <f t="shared" si="329"/>
        <v>51.750775498611176</v>
      </c>
      <c r="BH527" s="182">
        <f t="shared" si="327"/>
        <v>116.37926338202237</v>
      </c>
    </row>
    <row r="528" spans="1:60" x14ac:dyDescent="0.2">
      <c r="A528" s="123" t="s">
        <v>1163</v>
      </c>
      <c r="B528" s="55" t="s">
        <v>1164</v>
      </c>
      <c r="C528" s="36">
        <v>4.75</v>
      </c>
      <c r="D528" s="181">
        <v>4.5</v>
      </c>
      <c r="E528" s="181">
        <v>4.2</v>
      </c>
      <c r="F528" s="181">
        <v>3.83</v>
      </c>
      <c r="G528" s="181">
        <v>3.62</v>
      </c>
      <c r="H528" s="181">
        <v>3.6</v>
      </c>
      <c r="I528" s="181">
        <v>3.5</v>
      </c>
      <c r="J528" s="202">
        <v>3.1</v>
      </c>
      <c r="K528" s="202">
        <v>2.73</v>
      </c>
      <c r="L528" s="181">
        <v>2.4500000000000002</v>
      </c>
      <c r="M528" s="181">
        <v>2.1800000000000002</v>
      </c>
      <c r="N528" s="181">
        <v>1.89</v>
      </c>
      <c r="O528" s="181">
        <v>1.3274999999999999</v>
      </c>
      <c r="P528" s="273"/>
      <c r="Q528" s="181">
        <v>0.45</v>
      </c>
      <c r="R528" s="238">
        <v>0</v>
      </c>
      <c r="S528" s="273"/>
      <c r="T528" s="229">
        <v>0</v>
      </c>
      <c r="U528" s="229">
        <v>0</v>
      </c>
      <c r="V528" s="229">
        <v>0</v>
      </c>
      <c r="W528" s="229">
        <v>0</v>
      </c>
      <c r="X528" s="229">
        <v>0</v>
      </c>
      <c r="Y528" s="229">
        <v>0</v>
      </c>
      <c r="Z528" s="229">
        <v>0</v>
      </c>
      <c r="AA528" s="229">
        <v>0</v>
      </c>
      <c r="AB528" s="229">
        <v>0</v>
      </c>
      <c r="AC528" s="229">
        <v>0</v>
      </c>
      <c r="AD528" s="229">
        <v>0</v>
      </c>
      <c r="AE528" s="229">
        <v>0</v>
      </c>
      <c r="AF528" s="223">
        <f t="shared" si="328"/>
        <v>42.127500000000012</v>
      </c>
      <c r="AG528" s="224">
        <f t="shared" si="315"/>
        <v>5.555555555555558</v>
      </c>
      <c r="AH528" s="224">
        <f t="shared" si="316"/>
        <v>7.1428571428571397</v>
      </c>
      <c r="AI528" s="224">
        <f t="shared" si="317"/>
        <v>9.6605744125326289</v>
      </c>
      <c r="AJ528" s="224">
        <f t="shared" si="318"/>
        <v>5.8011049723756924</v>
      </c>
      <c r="AK528" s="224">
        <f t="shared" si="319"/>
        <v>0.55555555555555358</v>
      </c>
      <c r="AL528" s="224">
        <f t="shared" si="320"/>
        <v>2.8571428571428692</v>
      </c>
      <c r="AM528" s="224">
        <f t="shared" si="321"/>
        <v>12.903225806451601</v>
      </c>
      <c r="AN528" s="224">
        <f t="shared" si="322"/>
        <v>13.553113553113549</v>
      </c>
      <c r="AO528" s="224">
        <f t="shared" si="323"/>
        <v>11.428571428571409</v>
      </c>
      <c r="AP528" s="224">
        <f t="shared" si="324"/>
        <v>12.385321100917434</v>
      </c>
      <c r="AQ528" s="224">
        <f t="shared" si="326"/>
        <v>15.343915343915349</v>
      </c>
      <c r="AR528" s="224">
        <f t="shared" si="325"/>
        <v>42.372881355932201</v>
      </c>
      <c r="AS528" s="224">
        <f t="shared" si="330"/>
        <v>194.99999999999997</v>
      </c>
      <c r="AT528" s="224" t="str">
        <f t="shared" si="331"/>
        <v>n/a</v>
      </c>
      <c r="AU528" s="224" t="str">
        <f t="shared" si="332"/>
        <v>n/a</v>
      </c>
      <c r="AV528" s="224" t="str">
        <f t="shared" si="305"/>
        <v>n/a</v>
      </c>
      <c r="AW528" s="224" t="str">
        <f t="shared" si="306"/>
        <v>n/a</v>
      </c>
      <c r="AX528" s="224" t="str">
        <f t="shared" si="307"/>
        <v>n/a</v>
      </c>
      <c r="AY528" s="224" t="str">
        <f t="shared" si="308"/>
        <v>n/a</v>
      </c>
      <c r="AZ528" s="224" t="str">
        <f t="shared" si="309"/>
        <v>n/a</v>
      </c>
      <c r="BA528" s="224" t="str">
        <f t="shared" si="310"/>
        <v>n/a</v>
      </c>
      <c r="BB528" s="224" t="str">
        <f t="shared" si="311"/>
        <v>n/a</v>
      </c>
      <c r="BC528" s="224" t="str">
        <f t="shared" si="312"/>
        <v>n/a</v>
      </c>
      <c r="BD528" s="224" t="str">
        <f t="shared" si="313"/>
        <v>n/a</v>
      </c>
      <c r="BE528" s="224" t="str">
        <f t="shared" si="314"/>
        <v>n/a</v>
      </c>
      <c r="BF528" s="224" t="str">
        <f t="shared" si="304"/>
        <v>n/a</v>
      </c>
      <c r="BG528" s="224">
        <f t="shared" si="329"/>
        <v>25.735370698840072</v>
      </c>
      <c r="BH528" s="182">
        <f t="shared" si="327"/>
        <v>51.879186918680475</v>
      </c>
    </row>
    <row r="529" spans="1:60" x14ac:dyDescent="0.2">
      <c r="A529" s="123" t="s">
        <v>1612</v>
      </c>
      <c r="B529" s="55" t="s">
        <v>1613</v>
      </c>
      <c r="C529" s="36">
        <v>0.4</v>
      </c>
      <c r="D529" s="181">
        <v>0.36</v>
      </c>
      <c r="E529" s="181">
        <v>0.32</v>
      </c>
      <c r="F529" s="181">
        <v>0.28000000000000003</v>
      </c>
      <c r="G529" s="181">
        <v>0.24</v>
      </c>
      <c r="H529" s="181">
        <v>0.2</v>
      </c>
      <c r="I529" s="181">
        <v>0.16</v>
      </c>
      <c r="J529" s="229">
        <v>0</v>
      </c>
      <c r="K529" s="229">
        <v>0</v>
      </c>
      <c r="L529" s="238">
        <v>0</v>
      </c>
      <c r="M529" s="238">
        <v>0</v>
      </c>
      <c r="N529" s="238">
        <v>0</v>
      </c>
      <c r="O529" s="238">
        <v>0</v>
      </c>
      <c r="P529" s="162"/>
      <c r="Q529" s="238">
        <v>0</v>
      </c>
      <c r="R529" s="238">
        <v>0</v>
      </c>
      <c r="S529" s="162"/>
      <c r="T529" s="238">
        <v>0</v>
      </c>
      <c r="U529" s="238">
        <v>0</v>
      </c>
      <c r="V529" s="229">
        <v>0</v>
      </c>
      <c r="W529" s="229">
        <v>0</v>
      </c>
      <c r="X529" s="229">
        <v>0</v>
      </c>
      <c r="Y529" s="229">
        <v>0</v>
      </c>
      <c r="Z529" s="229">
        <v>0</v>
      </c>
      <c r="AA529" s="229">
        <v>0</v>
      </c>
      <c r="AB529" s="229">
        <v>0</v>
      </c>
      <c r="AC529" s="229">
        <v>0</v>
      </c>
      <c r="AD529" s="229">
        <v>0</v>
      </c>
      <c r="AE529" s="229">
        <v>0</v>
      </c>
      <c r="AF529" s="223">
        <f t="shared" si="328"/>
        <v>1.96</v>
      </c>
      <c r="AG529" s="224">
        <f t="shared" si="315"/>
        <v>11.111111111111116</v>
      </c>
      <c r="AH529" s="224">
        <f t="shared" si="316"/>
        <v>12.5</v>
      </c>
      <c r="AI529" s="224">
        <f t="shared" si="317"/>
        <v>14.285714285714279</v>
      </c>
      <c r="AJ529" s="224">
        <f t="shared" si="318"/>
        <v>16.666666666666675</v>
      </c>
      <c r="AK529" s="224">
        <f t="shared" si="319"/>
        <v>19.999999999999996</v>
      </c>
      <c r="AL529" s="224">
        <f t="shared" si="320"/>
        <v>25</v>
      </c>
      <c r="AM529" s="224" t="str">
        <f t="shared" si="321"/>
        <v>n/a</v>
      </c>
      <c r="AN529" s="224" t="str">
        <f t="shared" si="322"/>
        <v>n/a</v>
      </c>
      <c r="AO529" s="224" t="str">
        <f t="shared" si="323"/>
        <v>n/a</v>
      </c>
      <c r="AP529" s="224" t="str">
        <f t="shared" si="324"/>
        <v>n/a</v>
      </c>
      <c r="AQ529" s="224" t="str">
        <f t="shared" si="326"/>
        <v>n/a</v>
      </c>
      <c r="AR529" s="224" t="str">
        <f t="shared" si="325"/>
        <v>n/a</v>
      </c>
      <c r="AS529" s="224" t="str">
        <f t="shared" si="330"/>
        <v>n/a</v>
      </c>
      <c r="AT529" s="224" t="str">
        <f t="shared" si="331"/>
        <v>n/a</v>
      </c>
      <c r="AU529" s="224" t="str">
        <f t="shared" si="332"/>
        <v>n/a</v>
      </c>
      <c r="AV529" s="224" t="str">
        <f t="shared" si="305"/>
        <v>n/a</v>
      </c>
      <c r="AW529" s="224" t="str">
        <f t="shared" si="306"/>
        <v>n/a</v>
      </c>
      <c r="AX529" s="224" t="str">
        <f t="shared" si="307"/>
        <v>n/a</v>
      </c>
      <c r="AY529" s="224" t="str">
        <f t="shared" si="308"/>
        <v>n/a</v>
      </c>
      <c r="AZ529" s="224" t="str">
        <f t="shared" si="309"/>
        <v>n/a</v>
      </c>
      <c r="BA529" s="224" t="str">
        <f t="shared" si="310"/>
        <v>n/a</v>
      </c>
      <c r="BB529" s="224" t="str">
        <f t="shared" si="311"/>
        <v>n/a</v>
      </c>
      <c r="BC529" s="224" t="str">
        <f t="shared" si="312"/>
        <v>n/a</v>
      </c>
      <c r="BD529" s="224" t="str">
        <f t="shared" si="313"/>
        <v>n/a</v>
      </c>
      <c r="BE529" s="224" t="str">
        <f t="shared" si="314"/>
        <v>n/a</v>
      </c>
      <c r="BF529" s="224" t="str">
        <f t="shared" si="304"/>
        <v>n/a</v>
      </c>
      <c r="BG529" s="224">
        <f t="shared" si="329"/>
        <v>16.593915343915345</v>
      </c>
      <c r="BH529" s="182">
        <f t="shared" si="327"/>
        <v>5.1849405379063223</v>
      </c>
    </row>
    <row r="530" spans="1:60" x14ac:dyDescent="0.2">
      <c r="A530" s="123" t="s">
        <v>2032</v>
      </c>
      <c r="B530" s="55" t="s">
        <v>1166</v>
      </c>
      <c r="C530" s="36">
        <v>3.52</v>
      </c>
      <c r="D530" s="181">
        <v>3.35</v>
      </c>
      <c r="E530" s="181">
        <v>3.15</v>
      </c>
      <c r="F530" s="181">
        <v>2.93</v>
      </c>
      <c r="G530" s="181">
        <v>2.72</v>
      </c>
      <c r="H530" s="181">
        <v>2.57</v>
      </c>
      <c r="I530" s="181">
        <v>2.48</v>
      </c>
      <c r="J530" s="202">
        <v>2.4300000000000002</v>
      </c>
      <c r="K530" s="202">
        <v>2.2400000000000002</v>
      </c>
      <c r="L530" s="181">
        <v>2.0699999999999998</v>
      </c>
      <c r="M530" s="181">
        <v>1.86</v>
      </c>
      <c r="N530" s="181">
        <v>1.61</v>
      </c>
      <c r="O530" s="181">
        <v>1.3</v>
      </c>
      <c r="P530" s="273"/>
      <c r="Q530" s="181">
        <v>0.96499999999999997</v>
      </c>
      <c r="R530" s="181">
        <v>0.83499999999999996</v>
      </c>
      <c r="S530" s="273"/>
      <c r="T530" s="202">
        <v>0.74</v>
      </c>
      <c r="U530" s="202">
        <v>0.67</v>
      </c>
      <c r="V530" s="202">
        <v>0.62</v>
      </c>
      <c r="W530" s="202">
        <v>0.54</v>
      </c>
      <c r="X530" s="202">
        <v>0.45</v>
      </c>
      <c r="Y530" s="202">
        <v>0.34</v>
      </c>
      <c r="Z530" s="202">
        <v>0.22500000000000001</v>
      </c>
      <c r="AA530" s="202">
        <v>0.12</v>
      </c>
      <c r="AB530" s="229">
        <v>0</v>
      </c>
      <c r="AC530" s="229">
        <v>0</v>
      </c>
      <c r="AD530" s="229">
        <v>0</v>
      </c>
      <c r="AE530" s="229">
        <v>0</v>
      </c>
      <c r="AF530" s="223">
        <f t="shared" si="328"/>
        <v>37.735000000000007</v>
      </c>
      <c r="AG530" s="224">
        <f t="shared" si="315"/>
        <v>5.0746268656716387</v>
      </c>
      <c r="AH530" s="224">
        <f t="shared" si="316"/>
        <v>6.3492063492063489</v>
      </c>
      <c r="AI530" s="224">
        <f t="shared" si="317"/>
        <v>7.5085324232081918</v>
      </c>
      <c r="AJ530" s="224">
        <f t="shared" si="318"/>
        <v>7.7205882352941124</v>
      </c>
      <c r="AK530" s="224">
        <f t="shared" si="319"/>
        <v>5.836575875486405</v>
      </c>
      <c r="AL530" s="224">
        <f t="shared" si="320"/>
        <v>3.6290322580645018</v>
      </c>
      <c r="AM530" s="224">
        <f t="shared" si="321"/>
        <v>2.0576131687242816</v>
      </c>
      <c r="AN530" s="224">
        <f t="shared" si="322"/>
        <v>8.4821428571428612</v>
      </c>
      <c r="AO530" s="224">
        <f t="shared" si="323"/>
        <v>8.2125603864734451</v>
      </c>
      <c r="AP530" s="224">
        <f t="shared" si="324"/>
        <v>11.290322580645151</v>
      </c>
      <c r="AQ530" s="224">
        <f t="shared" si="326"/>
        <v>15.527950310559003</v>
      </c>
      <c r="AR530" s="224">
        <f t="shared" si="325"/>
        <v>23.84615384615385</v>
      </c>
      <c r="AS530" s="224">
        <f t="shared" si="330"/>
        <v>34.715025906735761</v>
      </c>
      <c r="AT530" s="224">
        <f t="shared" si="331"/>
        <v>15.568862275449113</v>
      </c>
      <c r="AU530" s="224">
        <f t="shared" si="332"/>
        <v>12.837837837837828</v>
      </c>
      <c r="AV530" s="224">
        <f t="shared" si="305"/>
        <v>10.447761194029837</v>
      </c>
      <c r="AW530" s="224">
        <f t="shared" si="306"/>
        <v>8.064516129032274</v>
      </c>
      <c r="AX530" s="224">
        <f t="shared" si="307"/>
        <v>14.814814814814813</v>
      </c>
      <c r="AY530" s="224">
        <f t="shared" si="308"/>
        <v>19.999999999999996</v>
      </c>
      <c r="AZ530" s="224">
        <f t="shared" si="309"/>
        <v>32.352941176470587</v>
      </c>
      <c r="BA530" s="224">
        <f t="shared" si="310"/>
        <v>51.111111111111107</v>
      </c>
      <c r="BB530" s="224">
        <f t="shared" si="311"/>
        <v>87.500000000000028</v>
      </c>
      <c r="BC530" s="224" t="str">
        <f t="shared" si="312"/>
        <v>n/a</v>
      </c>
      <c r="BD530" s="224" t="str">
        <f t="shared" si="313"/>
        <v>n/a</v>
      </c>
      <c r="BE530" s="224" t="str">
        <f t="shared" si="314"/>
        <v>n/a</v>
      </c>
      <c r="BF530" s="224" t="str">
        <f t="shared" si="304"/>
        <v>n/a</v>
      </c>
      <c r="BG530" s="224">
        <f t="shared" si="329"/>
        <v>17.861280709186872</v>
      </c>
      <c r="BH530" s="182">
        <f t="shared" si="327"/>
        <v>19.533724075917782</v>
      </c>
    </row>
    <row r="531" spans="1:60" x14ac:dyDescent="0.2">
      <c r="A531" s="55" t="s">
        <v>1167</v>
      </c>
      <c r="B531" s="55" t="s">
        <v>1168</v>
      </c>
      <c r="C531" s="36">
        <v>2.44</v>
      </c>
      <c r="D531" s="181">
        <v>2.29</v>
      </c>
      <c r="E531" s="181">
        <v>2.19</v>
      </c>
      <c r="F531" s="181">
        <v>2.15</v>
      </c>
      <c r="G531" s="181">
        <v>2.11</v>
      </c>
      <c r="H531" s="181">
        <v>2.06</v>
      </c>
      <c r="I531" s="181">
        <v>1.95</v>
      </c>
      <c r="J531" s="202">
        <v>1.8</v>
      </c>
      <c r="K531" s="202">
        <v>0.78</v>
      </c>
      <c r="L531" s="202">
        <v>0.62</v>
      </c>
      <c r="M531" s="202">
        <v>0.44</v>
      </c>
      <c r="N531" s="238">
        <v>0</v>
      </c>
      <c r="O531" s="238">
        <v>0</v>
      </c>
      <c r="P531" s="202"/>
      <c r="Q531" s="238">
        <v>0</v>
      </c>
      <c r="R531" s="238">
        <v>0</v>
      </c>
      <c r="S531" s="273"/>
      <c r="T531" s="229">
        <v>0</v>
      </c>
      <c r="U531" s="229">
        <v>0</v>
      </c>
      <c r="V531" s="229">
        <v>0</v>
      </c>
      <c r="W531" s="229">
        <v>0</v>
      </c>
      <c r="X531" s="229">
        <v>0</v>
      </c>
      <c r="Y531" s="229">
        <v>0</v>
      </c>
      <c r="Z531" s="229">
        <v>0</v>
      </c>
      <c r="AA531" s="229">
        <v>0</v>
      </c>
      <c r="AB531" s="229">
        <v>0</v>
      </c>
      <c r="AC531" s="229">
        <v>0</v>
      </c>
      <c r="AD531" s="229">
        <v>0</v>
      </c>
      <c r="AE531" s="229">
        <v>0</v>
      </c>
      <c r="AF531" s="223">
        <f t="shared" si="328"/>
        <v>18.830000000000002</v>
      </c>
      <c r="AG531" s="224">
        <f t="shared" si="315"/>
        <v>6.5502183406113579</v>
      </c>
      <c r="AH531" s="224">
        <f t="shared" si="316"/>
        <v>4.5662100456621113</v>
      </c>
      <c r="AI531" s="224">
        <f t="shared" si="317"/>
        <v>1.8604651162790642</v>
      </c>
      <c r="AJ531" s="224">
        <f t="shared" si="318"/>
        <v>1.8957345971563955</v>
      </c>
      <c r="AK531" s="224">
        <f t="shared" si="319"/>
        <v>2.4271844660194164</v>
      </c>
      <c r="AL531" s="224">
        <f t="shared" si="320"/>
        <v>5.6410256410256432</v>
      </c>
      <c r="AM531" s="224">
        <f t="shared" si="321"/>
        <v>8.333333333333325</v>
      </c>
      <c r="AN531" s="224">
        <f t="shared" si="322"/>
        <v>130.76923076923075</v>
      </c>
      <c r="AO531" s="224">
        <f t="shared" si="323"/>
        <v>25.806451612903224</v>
      </c>
      <c r="AP531" s="224">
        <f t="shared" si="324"/>
        <v>40.909090909090921</v>
      </c>
      <c r="AQ531" s="224" t="str">
        <f t="shared" si="326"/>
        <v>n/a</v>
      </c>
      <c r="AR531" s="224" t="str">
        <f t="shared" si="325"/>
        <v>n/a</v>
      </c>
      <c r="AS531" s="224" t="str">
        <f t="shared" si="330"/>
        <v>n/a</v>
      </c>
      <c r="AT531" s="224" t="str">
        <f t="shared" si="331"/>
        <v>n/a</v>
      </c>
      <c r="AU531" s="224" t="str">
        <f t="shared" si="332"/>
        <v>n/a</v>
      </c>
      <c r="AV531" s="224" t="str">
        <f t="shared" si="305"/>
        <v>n/a</v>
      </c>
      <c r="AW531" s="224" t="str">
        <f t="shared" si="306"/>
        <v>n/a</v>
      </c>
      <c r="AX531" s="224" t="str">
        <f t="shared" si="307"/>
        <v>n/a</v>
      </c>
      <c r="AY531" s="224" t="str">
        <f t="shared" si="308"/>
        <v>n/a</v>
      </c>
      <c r="AZ531" s="224" t="str">
        <f t="shared" si="309"/>
        <v>n/a</v>
      </c>
      <c r="BA531" s="224" t="str">
        <f t="shared" si="310"/>
        <v>n/a</v>
      </c>
      <c r="BB531" s="224" t="str">
        <f t="shared" si="311"/>
        <v>n/a</v>
      </c>
      <c r="BC531" s="224" t="str">
        <f t="shared" si="312"/>
        <v>n/a</v>
      </c>
      <c r="BD531" s="224" t="str">
        <f t="shared" si="313"/>
        <v>n/a</v>
      </c>
      <c r="BE531" s="224" t="str">
        <f t="shared" si="314"/>
        <v>n/a</v>
      </c>
      <c r="BF531" s="224" t="str">
        <f t="shared" si="304"/>
        <v>n/a</v>
      </c>
      <c r="BG531" s="224">
        <f t="shared" si="329"/>
        <v>22.875894483131219</v>
      </c>
      <c r="BH531" s="182">
        <f t="shared" si="327"/>
        <v>39.979189738832247</v>
      </c>
    </row>
    <row r="532" spans="1:60" x14ac:dyDescent="0.2">
      <c r="A532" s="123" t="s">
        <v>2033</v>
      </c>
      <c r="B532" s="55" t="s">
        <v>1171</v>
      </c>
      <c r="C532" s="36">
        <v>3.44</v>
      </c>
      <c r="D532" s="181">
        <v>3.04</v>
      </c>
      <c r="E532" s="181">
        <v>2.66</v>
      </c>
      <c r="F532" s="181">
        <v>2.4</v>
      </c>
      <c r="G532" s="181">
        <v>2.2799999999999998</v>
      </c>
      <c r="H532" s="181">
        <v>2.2400000000000002</v>
      </c>
      <c r="I532" s="181">
        <v>2.2000000000000002</v>
      </c>
      <c r="J532" s="202">
        <v>2.12</v>
      </c>
      <c r="K532" s="202">
        <v>1.8</v>
      </c>
      <c r="L532" s="181">
        <v>1.7</v>
      </c>
      <c r="M532" s="181">
        <v>1.56</v>
      </c>
      <c r="N532" s="181">
        <v>1.42</v>
      </c>
      <c r="O532" s="181">
        <v>1.3</v>
      </c>
      <c r="P532" s="273"/>
      <c r="Q532" s="181">
        <v>1.2</v>
      </c>
      <c r="R532" s="181">
        <v>1.1200000000000001</v>
      </c>
      <c r="S532" s="273"/>
      <c r="T532" s="202">
        <v>1.02</v>
      </c>
      <c r="U532" s="202">
        <v>0.96</v>
      </c>
      <c r="V532" s="202">
        <v>0.92</v>
      </c>
      <c r="W532" s="202">
        <v>0.84</v>
      </c>
      <c r="X532" s="202">
        <v>0.72</v>
      </c>
      <c r="Y532" s="202">
        <v>0.64</v>
      </c>
      <c r="Z532" s="229">
        <v>0.6</v>
      </c>
      <c r="AA532" s="229">
        <v>0.6</v>
      </c>
      <c r="AB532" s="229">
        <v>0.6</v>
      </c>
      <c r="AC532" s="229">
        <v>0.6</v>
      </c>
      <c r="AD532" s="229">
        <v>0.6</v>
      </c>
      <c r="AE532" s="229">
        <v>0.6</v>
      </c>
      <c r="AF532" s="223">
        <f t="shared" si="328"/>
        <v>39.180000000000014</v>
      </c>
      <c r="AG532" s="224">
        <f t="shared" si="315"/>
        <v>13.157894736842103</v>
      </c>
      <c r="AH532" s="224">
        <f t="shared" si="316"/>
        <v>14.285714285714279</v>
      </c>
      <c r="AI532" s="224">
        <f t="shared" si="317"/>
        <v>10.833333333333339</v>
      </c>
      <c r="AJ532" s="224">
        <f t="shared" si="318"/>
        <v>5.2631578947368363</v>
      </c>
      <c r="AK532" s="224">
        <f t="shared" si="319"/>
        <v>1.7857142857142572</v>
      </c>
      <c r="AL532" s="224">
        <f t="shared" si="320"/>
        <v>1.8181818181818299</v>
      </c>
      <c r="AM532" s="224">
        <f t="shared" si="321"/>
        <v>3.7735849056603765</v>
      </c>
      <c r="AN532" s="224">
        <f t="shared" si="322"/>
        <v>17.777777777777782</v>
      </c>
      <c r="AO532" s="224">
        <f t="shared" si="323"/>
        <v>5.8823529411764719</v>
      </c>
      <c r="AP532" s="224">
        <f t="shared" si="324"/>
        <v>8.9743589743589638</v>
      </c>
      <c r="AQ532" s="224">
        <f t="shared" si="326"/>
        <v>9.8591549295774747</v>
      </c>
      <c r="AR532" s="224">
        <f t="shared" si="325"/>
        <v>9.2307692307692193</v>
      </c>
      <c r="AS532" s="224">
        <f t="shared" si="330"/>
        <v>8.3333333333333481</v>
      </c>
      <c r="AT532" s="224">
        <f t="shared" si="331"/>
        <v>7.1428571428571397</v>
      </c>
      <c r="AU532" s="224">
        <f t="shared" si="332"/>
        <v>9.8039215686274606</v>
      </c>
      <c r="AV532" s="224">
        <f t="shared" si="305"/>
        <v>6.25</v>
      </c>
      <c r="AW532" s="224">
        <f t="shared" si="306"/>
        <v>4.3478260869565188</v>
      </c>
      <c r="AX532" s="224">
        <f t="shared" si="307"/>
        <v>9.5238095238095344</v>
      </c>
      <c r="AY532" s="224">
        <f t="shared" si="308"/>
        <v>16.666666666666675</v>
      </c>
      <c r="AZ532" s="224">
        <f t="shared" si="309"/>
        <v>12.5</v>
      </c>
      <c r="BA532" s="224">
        <f t="shared" si="310"/>
        <v>6.6666666666666652</v>
      </c>
      <c r="BB532" s="224">
        <f t="shared" si="311"/>
        <v>0</v>
      </c>
      <c r="BC532" s="224">
        <f t="shared" si="312"/>
        <v>0</v>
      </c>
      <c r="BD532" s="224">
        <f t="shared" si="313"/>
        <v>0</v>
      </c>
      <c r="BE532" s="224">
        <f t="shared" si="314"/>
        <v>0</v>
      </c>
      <c r="BF532" s="224">
        <f t="shared" si="304"/>
        <v>0</v>
      </c>
      <c r="BG532" s="224">
        <f t="shared" si="329"/>
        <v>7.0721952347215495</v>
      </c>
      <c r="BH532" s="182">
        <f t="shared" si="327"/>
        <v>5.2911900280417195</v>
      </c>
    </row>
    <row r="533" spans="1:60" x14ac:dyDescent="0.2">
      <c r="A533" s="146" t="s">
        <v>5623</v>
      </c>
      <c r="B533" s="55" t="s">
        <v>5610</v>
      </c>
      <c r="C533" s="36">
        <v>3.3887999999999998</v>
      </c>
      <c r="D533" s="181">
        <v>2.6011000000000002</v>
      </c>
      <c r="E533" s="181">
        <v>1.9957</v>
      </c>
      <c r="F533" s="181">
        <v>1.4695</v>
      </c>
      <c r="G533" s="238">
        <v>1.0427999999999999</v>
      </c>
      <c r="H533" s="181">
        <v>1.2285999999999999</v>
      </c>
      <c r="I533" s="181">
        <v>1.1549</v>
      </c>
      <c r="J533" s="202">
        <v>0.86729999999999996</v>
      </c>
      <c r="K533" s="202">
        <v>0.68889999999999996</v>
      </c>
      <c r="L533" s="181">
        <v>0.51480000000000004</v>
      </c>
      <c r="M533" s="238">
        <v>0</v>
      </c>
      <c r="N533" s="238">
        <v>0</v>
      </c>
      <c r="O533" s="238">
        <v>0</v>
      </c>
      <c r="P533" s="162"/>
      <c r="Q533" s="238">
        <v>0</v>
      </c>
      <c r="R533" s="238">
        <v>0</v>
      </c>
      <c r="S533" s="162"/>
      <c r="T533" s="238">
        <v>0</v>
      </c>
      <c r="U533" s="238">
        <v>0</v>
      </c>
      <c r="V533" s="229">
        <v>0</v>
      </c>
      <c r="W533" s="229">
        <v>0</v>
      </c>
      <c r="X533" s="229">
        <v>0</v>
      </c>
      <c r="Y533" s="229">
        <v>0</v>
      </c>
      <c r="Z533" s="229">
        <v>0</v>
      </c>
      <c r="AA533" s="229">
        <v>0</v>
      </c>
      <c r="AB533" s="229">
        <v>0</v>
      </c>
      <c r="AC533" s="229">
        <v>0</v>
      </c>
      <c r="AD533" s="229">
        <v>0</v>
      </c>
      <c r="AE533" s="229">
        <v>0</v>
      </c>
      <c r="AF533" s="223">
        <f t="shared" si="328"/>
        <v>14.952400000000001</v>
      </c>
      <c r="AG533" s="224">
        <f t="shared" si="315"/>
        <v>30.283341663142505</v>
      </c>
      <c r="AH533" s="224">
        <f t="shared" si="316"/>
        <v>30.335220724557811</v>
      </c>
      <c r="AI533" s="224">
        <f t="shared" si="317"/>
        <v>35.808097992514455</v>
      </c>
      <c r="AJ533" s="224">
        <f t="shared" si="318"/>
        <v>40.91868047564251</v>
      </c>
      <c r="AK533" s="224">
        <f t="shared" si="319"/>
        <v>-15.122904118508874</v>
      </c>
      <c r="AL533" s="224">
        <f t="shared" si="320"/>
        <v>6.3815048921984419</v>
      </c>
      <c r="AM533" s="224">
        <f t="shared" si="321"/>
        <v>33.160382797186671</v>
      </c>
      <c r="AN533" s="224">
        <f t="shared" si="322"/>
        <v>25.896356510378872</v>
      </c>
      <c r="AO533" s="224">
        <f t="shared" si="323"/>
        <v>33.818958818958798</v>
      </c>
      <c r="AP533" s="224" t="str">
        <f t="shared" si="324"/>
        <v>n/a</v>
      </c>
      <c r="AQ533" s="224" t="str">
        <f t="shared" si="326"/>
        <v>n/a</v>
      </c>
      <c r="AR533" s="224" t="str">
        <f t="shared" si="325"/>
        <v>n/a</v>
      </c>
      <c r="AS533" s="224" t="str">
        <f t="shared" si="330"/>
        <v>n/a</v>
      </c>
      <c r="AT533" s="224" t="str">
        <f t="shared" si="331"/>
        <v>n/a</v>
      </c>
      <c r="AU533" s="224" t="str">
        <f t="shared" si="332"/>
        <v>n/a</v>
      </c>
      <c r="AV533" s="224" t="str">
        <f t="shared" si="305"/>
        <v>n/a</v>
      </c>
      <c r="AW533" s="224" t="str">
        <f t="shared" si="306"/>
        <v>n/a</v>
      </c>
      <c r="AX533" s="224" t="str">
        <f t="shared" si="307"/>
        <v>n/a</v>
      </c>
      <c r="AY533" s="224" t="str">
        <f t="shared" si="308"/>
        <v>n/a</v>
      </c>
      <c r="AZ533" s="224" t="str">
        <f t="shared" si="309"/>
        <v>n/a</v>
      </c>
      <c r="BA533" s="224" t="str">
        <f t="shared" si="310"/>
        <v>n/a</v>
      </c>
      <c r="BB533" s="224" t="str">
        <f t="shared" si="311"/>
        <v>n/a</v>
      </c>
      <c r="BC533" s="224" t="str">
        <f t="shared" si="312"/>
        <v>n/a</v>
      </c>
      <c r="BD533" s="224" t="str">
        <f t="shared" si="313"/>
        <v>n/a</v>
      </c>
      <c r="BE533" s="224" t="str">
        <f t="shared" si="314"/>
        <v>n/a</v>
      </c>
      <c r="BF533" s="224" t="str">
        <f t="shared" si="304"/>
        <v>n/a</v>
      </c>
      <c r="BG533" s="224">
        <f t="shared" si="329"/>
        <v>24.608848861785688</v>
      </c>
      <c r="BH533" s="182">
        <f t="shared" si="327"/>
        <v>17.772470947779759</v>
      </c>
    </row>
    <row r="534" spans="1:60" x14ac:dyDescent="0.2">
      <c r="A534" s="123" t="s">
        <v>1172</v>
      </c>
      <c r="B534" s="55" t="s">
        <v>1173</v>
      </c>
      <c r="C534" s="36">
        <v>1.2</v>
      </c>
      <c r="D534" s="181">
        <v>1.1200000000000001</v>
      </c>
      <c r="E534" s="181">
        <v>1.08</v>
      </c>
      <c r="F534" s="181">
        <v>1.04</v>
      </c>
      <c r="G534" s="181">
        <v>0.94</v>
      </c>
      <c r="H534" s="181">
        <v>0.84</v>
      </c>
      <c r="I534" s="181">
        <v>0.76</v>
      </c>
      <c r="J534" s="202">
        <v>0.7</v>
      </c>
      <c r="K534" s="202">
        <v>0.68</v>
      </c>
      <c r="L534" s="181">
        <v>0.66</v>
      </c>
      <c r="M534" s="181">
        <v>0.6</v>
      </c>
      <c r="N534" s="181">
        <v>0.54</v>
      </c>
      <c r="O534" s="181">
        <v>0.505</v>
      </c>
      <c r="P534" s="273"/>
      <c r="Q534" s="181">
        <v>0.47</v>
      </c>
      <c r="R534" s="181">
        <v>0.435</v>
      </c>
      <c r="S534" s="273"/>
      <c r="T534" s="202">
        <v>0.41</v>
      </c>
      <c r="U534" s="202">
        <v>0.38</v>
      </c>
      <c r="V534" s="202">
        <v>0.34</v>
      </c>
      <c r="W534" s="202">
        <v>0.3</v>
      </c>
      <c r="X534" s="202">
        <v>0.26</v>
      </c>
      <c r="Y534" s="202">
        <v>0.1933</v>
      </c>
      <c r="Z534" s="202">
        <v>0.12330000000000001</v>
      </c>
      <c r="AA534" s="202">
        <v>0.05</v>
      </c>
      <c r="AB534" s="229">
        <v>0</v>
      </c>
      <c r="AC534" s="229">
        <v>0</v>
      </c>
      <c r="AD534" s="229">
        <v>0</v>
      </c>
      <c r="AE534" s="229">
        <v>0</v>
      </c>
      <c r="AF534" s="223">
        <f t="shared" si="328"/>
        <v>13.626600000000005</v>
      </c>
      <c r="AG534" s="224">
        <f t="shared" si="315"/>
        <v>7.1428571428571397</v>
      </c>
      <c r="AH534" s="224">
        <f t="shared" si="316"/>
        <v>3.7037037037036979</v>
      </c>
      <c r="AI534" s="224">
        <f t="shared" si="317"/>
        <v>3.8461538461538547</v>
      </c>
      <c r="AJ534" s="224">
        <f t="shared" si="318"/>
        <v>10.638297872340431</v>
      </c>
      <c r="AK534" s="224">
        <f t="shared" si="319"/>
        <v>11.904761904761907</v>
      </c>
      <c r="AL534" s="224">
        <f t="shared" si="320"/>
        <v>10.526315789473673</v>
      </c>
      <c r="AM534" s="224">
        <f t="shared" si="321"/>
        <v>8.5714285714285854</v>
      </c>
      <c r="AN534" s="224">
        <f t="shared" si="322"/>
        <v>2.9411764705882248</v>
      </c>
      <c r="AO534" s="224">
        <f t="shared" si="323"/>
        <v>3.0303030303030276</v>
      </c>
      <c r="AP534" s="224">
        <f t="shared" si="324"/>
        <v>10.000000000000009</v>
      </c>
      <c r="AQ534" s="224">
        <f t="shared" si="326"/>
        <v>11.111111111111093</v>
      </c>
      <c r="AR534" s="224">
        <f t="shared" si="325"/>
        <v>6.9306930693069368</v>
      </c>
      <c r="AS534" s="224">
        <f t="shared" si="330"/>
        <v>7.4468085106383031</v>
      </c>
      <c r="AT534" s="224">
        <f t="shared" si="331"/>
        <v>8.045977011494255</v>
      </c>
      <c r="AU534" s="224">
        <f t="shared" si="332"/>
        <v>6.0975609756097615</v>
      </c>
      <c r="AV534" s="224">
        <f t="shared" si="305"/>
        <v>7.8947368421052655</v>
      </c>
      <c r="AW534" s="224">
        <f t="shared" si="306"/>
        <v>11.764705882352944</v>
      </c>
      <c r="AX534" s="224">
        <f t="shared" si="307"/>
        <v>13.333333333333353</v>
      </c>
      <c r="AY534" s="224">
        <f t="shared" si="308"/>
        <v>15.384615384615374</v>
      </c>
      <c r="AZ534" s="224">
        <f t="shared" si="309"/>
        <v>34.505949301603735</v>
      </c>
      <c r="BA534" s="224">
        <f t="shared" si="310"/>
        <v>56.772100567720997</v>
      </c>
      <c r="BB534" s="224">
        <f t="shared" si="311"/>
        <v>146.60000000000002</v>
      </c>
      <c r="BC534" s="224" t="str">
        <f t="shared" si="312"/>
        <v>n/a</v>
      </c>
      <c r="BD534" s="224" t="str">
        <f t="shared" si="313"/>
        <v>n/a</v>
      </c>
      <c r="BE534" s="224" t="str">
        <f t="shared" si="314"/>
        <v>n/a</v>
      </c>
      <c r="BF534" s="224" t="str">
        <f t="shared" si="304"/>
        <v>n/a</v>
      </c>
      <c r="BG534" s="224">
        <f t="shared" si="329"/>
        <v>18.099663196431937</v>
      </c>
      <c r="BH534" s="182">
        <f t="shared" si="327"/>
        <v>31.074976300557008</v>
      </c>
    </row>
    <row r="535" spans="1:60" x14ac:dyDescent="0.2">
      <c r="A535" s="55" t="s">
        <v>2034</v>
      </c>
      <c r="B535" s="55" t="s">
        <v>455</v>
      </c>
      <c r="C535" s="36">
        <v>1.76</v>
      </c>
      <c r="D535" s="181">
        <v>1.595</v>
      </c>
      <c r="E535" s="181">
        <v>1.4630000000000001</v>
      </c>
      <c r="F535" s="181">
        <v>1.331</v>
      </c>
      <c r="G535" s="181">
        <v>1.21</v>
      </c>
      <c r="H535" s="181">
        <v>1.1220000000000001</v>
      </c>
      <c r="I535" s="181">
        <v>1.034</v>
      </c>
      <c r="J535" s="202">
        <v>0.94599999999999995</v>
      </c>
      <c r="K535" s="202">
        <v>0.85799999999999998</v>
      </c>
      <c r="L535" s="181">
        <v>0.81399999999999995</v>
      </c>
      <c r="M535" s="181">
        <v>0.77</v>
      </c>
      <c r="N535" s="181">
        <v>0.72599999999999998</v>
      </c>
      <c r="O535" s="181">
        <v>0.68200000000000005</v>
      </c>
      <c r="P535" s="273"/>
      <c r="Q535" s="181">
        <v>0.63800000000000001</v>
      </c>
      <c r="R535" s="181">
        <v>0.60499999999999998</v>
      </c>
      <c r="S535" s="273"/>
      <c r="T535" s="202">
        <v>0.56100000000000005</v>
      </c>
      <c r="U535" s="202">
        <v>0.51700000000000002</v>
      </c>
      <c r="V535" s="202">
        <v>0.47299999999999998</v>
      </c>
      <c r="W535" s="202">
        <v>0.42429</v>
      </c>
      <c r="X535" s="202">
        <v>0.36268</v>
      </c>
      <c r="Y535" s="202">
        <v>0.30597000000000002</v>
      </c>
      <c r="Z535" s="202">
        <v>0.25385000000000002</v>
      </c>
      <c r="AA535" s="202">
        <v>0.20815</v>
      </c>
      <c r="AB535" s="202">
        <v>0.17194000000000001</v>
      </c>
      <c r="AC535" s="202">
        <v>0.14477999999999999</v>
      </c>
      <c r="AD535" s="202">
        <v>0.12444</v>
      </c>
      <c r="AE535" s="202">
        <v>9.7290000000000001E-2</v>
      </c>
      <c r="AF535" s="223">
        <f t="shared" si="328"/>
        <v>19.19839</v>
      </c>
      <c r="AG535" s="224">
        <f t="shared" si="315"/>
        <v>10.344827586206895</v>
      </c>
      <c r="AH535" s="224">
        <f t="shared" si="316"/>
        <v>9.0225563909774422</v>
      </c>
      <c r="AI535" s="224">
        <f t="shared" si="317"/>
        <v>9.9173553719008378</v>
      </c>
      <c r="AJ535" s="224">
        <f t="shared" si="318"/>
        <v>10.000000000000009</v>
      </c>
      <c r="AK535" s="224">
        <f t="shared" si="319"/>
        <v>7.8431372549019551</v>
      </c>
      <c r="AL535" s="224">
        <f t="shared" si="320"/>
        <v>8.5106382978723527</v>
      </c>
      <c r="AM535" s="224">
        <f t="shared" si="321"/>
        <v>9.3023255813953654</v>
      </c>
      <c r="AN535" s="224">
        <f t="shared" si="322"/>
        <v>10.256410256410241</v>
      </c>
      <c r="AO535" s="224">
        <f t="shared" si="323"/>
        <v>5.4054054054054168</v>
      </c>
      <c r="AP535" s="224">
        <f t="shared" si="324"/>
        <v>5.714285714285694</v>
      </c>
      <c r="AQ535" s="224">
        <f t="shared" si="326"/>
        <v>6.0606060606060552</v>
      </c>
      <c r="AR535" s="224">
        <f t="shared" si="325"/>
        <v>6.4516129032258007</v>
      </c>
      <c r="AS535" s="224">
        <f t="shared" si="330"/>
        <v>6.8965517241379448</v>
      </c>
      <c r="AT535" s="224">
        <f t="shared" si="331"/>
        <v>5.4545454545454675</v>
      </c>
      <c r="AU535" s="224">
        <f t="shared" si="332"/>
        <v>7.8431372549019551</v>
      </c>
      <c r="AV535" s="224">
        <f t="shared" si="305"/>
        <v>8.5106382978723527</v>
      </c>
      <c r="AW535" s="224">
        <f t="shared" si="306"/>
        <v>9.3023255813953654</v>
      </c>
      <c r="AX535" s="224">
        <f t="shared" si="307"/>
        <v>11.480355417285338</v>
      </c>
      <c r="AY535" s="224">
        <f t="shared" si="308"/>
        <v>16.987426932833351</v>
      </c>
      <c r="AZ535" s="224">
        <f t="shared" si="309"/>
        <v>18.534496846096005</v>
      </c>
      <c r="BA535" s="224">
        <f t="shared" si="310"/>
        <v>20.531810124089024</v>
      </c>
      <c r="BB535" s="224">
        <f t="shared" si="311"/>
        <v>21.955320682200341</v>
      </c>
      <c r="BC535" s="224">
        <f t="shared" si="312"/>
        <v>21.059671978597173</v>
      </c>
      <c r="BD535" s="224">
        <f t="shared" si="313"/>
        <v>18.759497168117157</v>
      </c>
      <c r="BE535" s="224">
        <f t="shared" si="314"/>
        <v>16.345226615236253</v>
      </c>
      <c r="BF535" s="224">
        <f t="shared" si="304"/>
        <v>27.906259636139374</v>
      </c>
      <c r="BG535" s="224">
        <f t="shared" si="329"/>
        <v>11.938324020639815</v>
      </c>
      <c r="BH535" s="182">
        <f t="shared" si="327"/>
        <v>6.1764050018983125</v>
      </c>
    </row>
    <row r="536" spans="1:60" x14ac:dyDescent="0.2">
      <c r="A536" s="116" t="s">
        <v>1614</v>
      </c>
      <c r="B536" s="55" t="s">
        <v>1615</v>
      </c>
      <c r="C536" s="36">
        <v>1.02</v>
      </c>
      <c r="D536" s="181">
        <v>0.98</v>
      </c>
      <c r="E536" s="181">
        <v>0.9</v>
      </c>
      <c r="F536" s="181">
        <v>0.8</v>
      </c>
      <c r="G536" s="181">
        <v>0.54500000000000004</v>
      </c>
      <c r="H536" s="181">
        <v>0.5</v>
      </c>
      <c r="I536" s="238">
        <v>0.01</v>
      </c>
      <c r="J536" s="229">
        <v>0.01</v>
      </c>
      <c r="K536" s="229">
        <v>0.01</v>
      </c>
      <c r="L536" s="238">
        <v>0.01</v>
      </c>
      <c r="M536" s="238">
        <v>0.01</v>
      </c>
      <c r="N536" s="238">
        <v>0.01</v>
      </c>
      <c r="O536" s="238">
        <v>0.01</v>
      </c>
      <c r="P536" s="162"/>
      <c r="Q536" s="238">
        <v>0.01</v>
      </c>
      <c r="R536" s="238">
        <v>0.01</v>
      </c>
      <c r="S536" s="162"/>
      <c r="T536" s="238">
        <v>0.01</v>
      </c>
      <c r="U536" s="238">
        <v>0.01</v>
      </c>
      <c r="V536" s="229">
        <v>4.4999999999999998E-2</v>
      </c>
      <c r="W536" s="229">
        <v>0.08</v>
      </c>
      <c r="X536" s="229">
        <v>0.08</v>
      </c>
      <c r="Y536" s="229">
        <v>0.08</v>
      </c>
      <c r="Z536" s="229">
        <v>0.08</v>
      </c>
      <c r="AA536" s="229">
        <v>0.08</v>
      </c>
      <c r="AB536" s="202">
        <v>0.08</v>
      </c>
      <c r="AC536" s="202">
        <v>6.5000000000000002E-2</v>
      </c>
      <c r="AD536" s="202">
        <v>0.06</v>
      </c>
      <c r="AE536" s="202">
        <v>0.03</v>
      </c>
      <c r="AF536" s="223">
        <f t="shared" si="328"/>
        <v>5.5349999999999984</v>
      </c>
      <c r="AG536" s="224">
        <f t="shared" si="315"/>
        <v>4.081632653061229</v>
      </c>
      <c r="AH536" s="224">
        <f t="shared" si="316"/>
        <v>8.8888888888888786</v>
      </c>
      <c r="AI536" s="224">
        <f t="shared" si="317"/>
        <v>12.5</v>
      </c>
      <c r="AJ536" s="224">
        <f t="shared" si="318"/>
        <v>46.788990825688082</v>
      </c>
      <c r="AK536" s="224">
        <f t="shared" si="319"/>
        <v>9.0000000000000071</v>
      </c>
      <c r="AL536" s="224">
        <f t="shared" si="320"/>
        <v>4900</v>
      </c>
      <c r="AM536" s="224">
        <f t="shared" si="321"/>
        <v>0</v>
      </c>
      <c r="AN536" s="224">
        <f t="shared" si="322"/>
        <v>0</v>
      </c>
      <c r="AO536" s="224">
        <f t="shared" si="323"/>
        <v>0</v>
      </c>
      <c r="AP536" s="224">
        <f t="shared" si="324"/>
        <v>0</v>
      </c>
      <c r="AQ536" s="224">
        <f t="shared" si="326"/>
        <v>0</v>
      </c>
      <c r="AR536" s="224">
        <f t="shared" si="325"/>
        <v>0</v>
      </c>
      <c r="AS536" s="224">
        <f t="shared" si="330"/>
        <v>0</v>
      </c>
      <c r="AT536" s="224">
        <f t="shared" si="331"/>
        <v>0</v>
      </c>
      <c r="AU536" s="224">
        <f t="shared" si="332"/>
        <v>0</v>
      </c>
      <c r="AV536" s="224">
        <f t="shared" si="305"/>
        <v>0</v>
      </c>
      <c r="AW536" s="224">
        <f t="shared" si="306"/>
        <v>-77.777777777777786</v>
      </c>
      <c r="AX536" s="224">
        <f t="shared" si="307"/>
        <v>-43.75</v>
      </c>
      <c r="AY536" s="224">
        <f t="shared" si="308"/>
        <v>0</v>
      </c>
      <c r="AZ536" s="224">
        <f t="shared" si="309"/>
        <v>0</v>
      </c>
      <c r="BA536" s="224">
        <f t="shared" si="310"/>
        <v>0</v>
      </c>
      <c r="BB536" s="224">
        <f t="shared" si="311"/>
        <v>0</v>
      </c>
      <c r="BC536" s="224">
        <f t="shared" si="312"/>
        <v>0</v>
      </c>
      <c r="BD536" s="224">
        <f t="shared" si="313"/>
        <v>23.076923076923084</v>
      </c>
      <c r="BE536" s="224">
        <f t="shared" si="314"/>
        <v>8.3333333333333481</v>
      </c>
      <c r="BF536" s="224">
        <f t="shared" si="304"/>
        <v>100</v>
      </c>
      <c r="BG536" s="224">
        <f t="shared" si="329"/>
        <v>191.96699965385065</v>
      </c>
      <c r="BH536" s="182">
        <f t="shared" si="327"/>
        <v>960.68627580316411</v>
      </c>
    </row>
    <row r="537" spans="1:60" x14ac:dyDescent="0.2">
      <c r="A537" s="123" t="s">
        <v>2035</v>
      </c>
      <c r="B537" s="55" t="s">
        <v>1175</v>
      </c>
      <c r="C537" s="36">
        <v>2.82</v>
      </c>
      <c r="D537" s="181">
        <v>2.68</v>
      </c>
      <c r="E537" s="181">
        <v>2.6</v>
      </c>
      <c r="F537" s="181">
        <v>2.5</v>
      </c>
      <c r="G537" s="181">
        <v>2.41</v>
      </c>
      <c r="H537" s="181">
        <v>2.38</v>
      </c>
      <c r="I537" s="181">
        <v>2.34</v>
      </c>
      <c r="J537" s="202">
        <v>2.2200000000000002</v>
      </c>
      <c r="K537" s="202">
        <v>2.1</v>
      </c>
      <c r="L537" s="181">
        <v>2</v>
      </c>
      <c r="M537" s="181">
        <v>1.94</v>
      </c>
      <c r="N537" s="181">
        <v>1.88</v>
      </c>
      <c r="O537" s="238">
        <v>1.85</v>
      </c>
      <c r="P537" s="273"/>
      <c r="Q537" s="238">
        <v>1.85</v>
      </c>
      <c r="R537" s="238">
        <v>1.85</v>
      </c>
      <c r="S537" s="273"/>
      <c r="T537" s="229">
        <v>1.85</v>
      </c>
      <c r="U537" s="229">
        <v>2.1124999999999998</v>
      </c>
      <c r="V537" s="202">
        <v>2.9</v>
      </c>
      <c r="W537" s="202">
        <v>2.64</v>
      </c>
      <c r="X537" s="202">
        <v>2.38</v>
      </c>
      <c r="Y537" s="202">
        <v>2.2000000000000002</v>
      </c>
      <c r="Z537" s="202">
        <v>2.12</v>
      </c>
      <c r="AA537" s="202">
        <v>2.08</v>
      </c>
      <c r="AB537" s="202">
        <v>2.04</v>
      </c>
      <c r="AC537" s="202">
        <v>2</v>
      </c>
      <c r="AD537" s="202">
        <v>1.92</v>
      </c>
      <c r="AE537" s="202">
        <v>1.84</v>
      </c>
      <c r="AF537" s="223">
        <f t="shared" si="328"/>
        <v>59.502500000000005</v>
      </c>
      <c r="AG537" s="224">
        <f t="shared" si="315"/>
        <v>5.2238805970149071</v>
      </c>
      <c r="AH537" s="224">
        <f t="shared" si="316"/>
        <v>3.0769230769230882</v>
      </c>
      <c r="AI537" s="224">
        <f t="shared" si="317"/>
        <v>4.0000000000000036</v>
      </c>
      <c r="AJ537" s="224">
        <f t="shared" si="318"/>
        <v>3.734439834024883</v>
      </c>
      <c r="AK537" s="224">
        <f t="shared" si="319"/>
        <v>1.26050420168069</v>
      </c>
      <c r="AL537" s="224">
        <f t="shared" si="320"/>
        <v>1.7094017094017033</v>
      </c>
      <c r="AM537" s="224">
        <f t="shared" si="321"/>
        <v>5.4054054054053946</v>
      </c>
      <c r="AN537" s="224">
        <f t="shared" si="322"/>
        <v>5.7142857142857162</v>
      </c>
      <c r="AO537" s="224">
        <f t="shared" si="323"/>
        <v>5.0000000000000044</v>
      </c>
      <c r="AP537" s="224">
        <f t="shared" si="324"/>
        <v>3.0927835051546504</v>
      </c>
      <c r="AQ537" s="224">
        <f t="shared" si="326"/>
        <v>3.1914893617021267</v>
      </c>
      <c r="AR537" s="224">
        <f t="shared" si="325"/>
        <v>1.6216216216216051</v>
      </c>
      <c r="AS537" s="224">
        <f t="shared" si="330"/>
        <v>0</v>
      </c>
      <c r="AT537" s="224">
        <f t="shared" si="331"/>
        <v>0</v>
      </c>
      <c r="AU537" s="224">
        <f t="shared" si="332"/>
        <v>0</v>
      </c>
      <c r="AV537" s="224">
        <f t="shared" si="305"/>
        <v>-12.426035502958566</v>
      </c>
      <c r="AW537" s="224">
        <f t="shared" si="306"/>
        <v>-27.155172413793103</v>
      </c>
      <c r="AX537" s="224">
        <f t="shared" si="307"/>
        <v>9.8484848484848406</v>
      </c>
      <c r="AY537" s="224">
        <f t="shared" si="308"/>
        <v>10.924369747899165</v>
      </c>
      <c r="AZ537" s="224">
        <f t="shared" si="309"/>
        <v>8.1818181818181799</v>
      </c>
      <c r="BA537" s="224">
        <f t="shared" si="310"/>
        <v>3.7735849056603765</v>
      </c>
      <c r="BB537" s="224">
        <f t="shared" si="311"/>
        <v>1.9230769230769162</v>
      </c>
      <c r="BC537" s="224">
        <f t="shared" si="312"/>
        <v>1.9607843137254832</v>
      </c>
      <c r="BD537" s="224">
        <f t="shared" si="313"/>
        <v>2.0000000000000018</v>
      </c>
      <c r="BE537" s="224">
        <f t="shared" si="314"/>
        <v>4.1666666666666741</v>
      </c>
      <c r="BF537" s="224">
        <f t="shared" si="304"/>
        <v>4.3478260869565188</v>
      </c>
      <c r="BG537" s="224">
        <f t="shared" si="329"/>
        <v>1.9452361071058173</v>
      </c>
      <c r="BH537" s="182">
        <f t="shared" si="327"/>
        <v>7.2642048657415197</v>
      </c>
    </row>
    <row r="538" spans="1:60" x14ac:dyDescent="0.2">
      <c r="A538" s="116" t="s">
        <v>5602</v>
      </c>
      <c r="B538" s="55" t="s">
        <v>5588</v>
      </c>
      <c r="C538" s="36">
        <v>1.54</v>
      </c>
      <c r="D538" s="181">
        <v>1.46</v>
      </c>
      <c r="E538" s="181">
        <v>1.3800000000000001</v>
      </c>
      <c r="F538" s="181">
        <v>1.27</v>
      </c>
      <c r="G538" s="181">
        <v>0.87000000000000011</v>
      </c>
      <c r="H538" s="238">
        <v>0</v>
      </c>
      <c r="I538" s="238">
        <v>0</v>
      </c>
      <c r="J538" s="229">
        <v>0</v>
      </c>
      <c r="K538" s="229">
        <v>0</v>
      </c>
      <c r="L538" s="238">
        <v>0</v>
      </c>
      <c r="M538" s="238">
        <v>0</v>
      </c>
      <c r="N538" s="238">
        <v>0</v>
      </c>
      <c r="O538" s="238">
        <v>0</v>
      </c>
      <c r="P538" s="162"/>
      <c r="Q538" s="238">
        <v>0</v>
      </c>
      <c r="R538" s="238">
        <v>0</v>
      </c>
      <c r="S538" s="162"/>
      <c r="T538" s="238">
        <v>0</v>
      </c>
      <c r="U538" s="238">
        <v>0</v>
      </c>
      <c r="V538" s="229">
        <v>0</v>
      </c>
      <c r="W538" s="229">
        <v>0</v>
      </c>
      <c r="X538" s="229">
        <v>0</v>
      </c>
      <c r="Y538" s="229">
        <v>0</v>
      </c>
      <c r="Z538" s="229">
        <v>0</v>
      </c>
      <c r="AA538" s="229">
        <v>0</v>
      </c>
      <c r="AB538" s="229">
        <v>0</v>
      </c>
      <c r="AC538" s="229">
        <v>0</v>
      </c>
      <c r="AD538" s="229">
        <v>0</v>
      </c>
      <c r="AE538" s="229">
        <v>0</v>
      </c>
      <c r="AF538" s="223">
        <f t="shared" si="328"/>
        <v>6.5200000000000005</v>
      </c>
      <c r="AG538" s="224">
        <f t="shared" si="315"/>
        <v>5.4794520547945202</v>
      </c>
      <c r="AH538" s="224">
        <f t="shared" si="316"/>
        <v>5.7971014492753437</v>
      </c>
      <c r="AI538" s="224">
        <f t="shared" si="317"/>
        <v>8.6614173228346516</v>
      </c>
      <c r="AJ538" s="224">
        <f t="shared" si="318"/>
        <v>45.977011494252864</v>
      </c>
      <c r="AK538" s="224" t="str">
        <f t="shared" si="319"/>
        <v>n/a</v>
      </c>
      <c r="AL538" s="224" t="str">
        <f t="shared" si="320"/>
        <v>n/a</v>
      </c>
      <c r="AM538" s="224" t="str">
        <f t="shared" si="321"/>
        <v>n/a</v>
      </c>
      <c r="AN538" s="224" t="str">
        <f t="shared" si="322"/>
        <v>n/a</v>
      </c>
      <c r="AO538" s="224" t="str">
        <f t="shared" si="323"/>
        <v>n/a</v>
      </c>
      <c r="AP538" s="224" t="str">
        <f t="shared" si="324"/>
        <v>n/a</v>
      </c>
      <c r="AQ538" s="224" t="str">
        <f t="shared" si="326"/>
        <v>n/a</v>
      </c>
      <c r="AR538" s="224" t="str">
        <f t="shared" si="325"/>
        <v>n/a</v>
      </c>
      <c r="AS538" s="224" t="str">
        <f t="shared" si="330"/>
        <v>n/a</v>
      </c>
      <c r="AT538" s="224" t="str">
        <f t="shared" si="331"/>
        <v>n/a</v>
      </c>
      <c r="AU538" s="224" t="str">
        <f t="shared" si="332"/>
        <v>n/a</v>
      </c>
      <c r="AV538" s="224" t="str">
        <f t="shared" si="305"/>
        <v>n/a</v>
      </c>
      <c r="AW538" s="224" t="str">
        <f t="shared" si="306"/>
        <v>n/a</v>
      </c>
      <c r="AX538" s="224" t="str">
        <f t="shared" si="307"/>
        <v>n/a</v>
      </c>
      <c r="AY538" s="224" t="str">
        <f t="shared" si="308"/>
        <v>n/a</v>
      </c>
      <c r="AZ538" s="224" t="str">
        <f t="shared" si="309"/>
        <v>n/a</v>
      </c>
      <c r="BA538" s="224" t="str">
        <f t="shared" si="310"/>
        <v>n/a</v>
      </c>
      <c r="BB538" s="224" t="str">
        <f t="shared" si="311"/>
        <v>n/a</v>
      </c>
      <c r="BC538" s="224" t="str">
        <f t="shared" si="312"/>
        <v>n/a</v>
      </c>
      <c r="BD538" s="224" t="str">
        <f t="shared" si="313"/>
        <v>n/a</v>
      </c>
      <c r="BE538" s="224" t="str">
        <f t="shared" si="314"/>
        <v>n/a</v>
      </c>
      <c r="BF538" s="224" t="str">
        <f t="shared" ref="BF538:BF601" si="333">IF(ISERROR((AD538/AE538-1)*100),"n/a",(AD538/AE538-1)*100)</f>
        <v>n/a</v>
      </c>
      <c r="BG538" s="224">
        <f t="shared" si="329"/>
        <v>16.478745580289345</v>
      </c>
      <c r="BH538" s="182">
        <f t="shared" si="327"/>
        <v>19.717507384870935</v>
      </c>
    </row>
    <row r="539" spans="1:60" x14ac:dyDescent="0.2">
      <c r="A539" s="149" t="s">
        <v>2036</v>
      </c>
      <c r="B539" s="55" t="s">
        <v>1177</v>
      </c>
      <c r="C539" s="36">
        <v>1.7075</v>
      </c>
      <c r="D539" s="181">
        <v>1.6325000000000001</v>
      </c>
      <c r="E539" s="181">
        <v>1.4550000000000001</v>
      </c>
      <c r="F539" s="181">
        <v>1.1850000000000001</v>
      </c>
      <c r="G539" s="181">
        <v>0.93500000000000005</v>
      </c>
      <c r="H539" s="181">
        <v>0.83</v>
      </c>
      <c r="I539" s="181">
        <v>0.71499999999999997</v>
      </c>
      <c r="J539" s="202">
        <v>0.625</v>
      </c>
      <c r="K539" s="202">
        <v>0.57999999999999996</v>
      </c>
      <c r="L539" s="202">
        <v>0.54</v>
      </c>
      <c r="M539" s="202">
        <v>0.51</v>
      </c>
      <c r="N539" s="202">
        <v>0.48</v>
      </c>
      <c r="O539" s="202">
        <v>0.21</v>
      </c>
      <c r="P539" s="202"/>
      <c r="Q539" s="238">
        <v>0</v>
      </c>
      <c r="R539" s="238">
        <v>0</v>
      </c>
      <c r="S539" s="202"/>
      <c r="T539" s="229">
        <v>0</v>
      </c>
      <c r="U539" s="229">
        <v>0</v>
      </c>
      <c r="V539" s="229">
        <v>0</v>
      </c>
      <c r="W539" s="229">
        <v>0</v>
      </c>
      <c r="X539" s="229">
        <v>0</v>
      </c>
      <c r="Y539" s="229">
        <v>0</v>
      </c>
      <c r="Z539" s="229">
        <v>0</v>
      </c>
      <c r="AA539" s="229">
        <v>0</v>
      </c>
      <c r="AB539" s="229">
        <v>0</v>
      </c>
      <c r="AC539" s="229">
        <v>0</v>
      </c>
      <c r="AD539" s="229">
        <v>0</v>
      </c>
      <c r="AE539" s="229">
        <v>0</v>
      </c>
      <c r="AF539" s="223">
        <f t="shared" si="328"/>
        <v>11.405000000000003</v>
      </c>
      <c r="AG539" s="224">
        <f t="shared" si="315"/>
        <v>4.5941807044410421</v>
      </c>
      <c r="AH539" s="224">
        <f t="shared" si="316"/>
        <v>12.199312714776633</v>
      </c>
      <c r="AI539" s="224">
        <f t="shared" si="317"/>
        <v>22.78481012658229</v>
      </c>
      <c r="AJ539" s="224">
        <f t="shared" si="318"/>
        <v>26.737967914438499</v>
      </c>
      <c r="AK539" s="224">
        <f t="shared" si="319"/>
        <v>12.650602409638555</v>
      </c>
      <c r="AL539" s="224">
        <f t="shared" si="320"/>
        <v>16.083916083916083</v>
      </c>
      <c r="AM539" s="224">
        <f t="shared" si="321"/>
        <v>14.399999999999991</v>
      </c>
      <c r="AN539" s="224">
        <f t="shared" si="322"/>
        <v>7.7586206896551824</v>
      </c>
      <c r="AO539" s="224">
        <f t="shared" si="323"/>
        <v>7.4074074074073959</v>
      </c>
      <c r="AP539" s="224">
        <f t="shared" si="324"/>
        <v>5.8823529411764719</v>
      </c>
      <c r="AQ539" s="224">
        <f t="shared" si="326"/>
        <v>6.25</v>
      </c>
      <c r="AR539" s="224">
        <f t="shared" si="325"/>
        <v>128.57142857142856</v>
      </c>
      <c r="AS539" s="224" t="str">
        <f t="shared" si="330"/>
        <v>n/a</v>
      </c>
      <c r="AT539" s="224" t="str">
        <f t="shared" si="331"/>
        <v>n/a</v>
      </c>
      <c r="AU539" s="224" t="str">
        <f t="shared" si="332"/>
        <v>n/a</v>
      </c>
      <c r="AV539" s="224" t="str">
        <f t="shared" ref="AV539:AV602" si="334">IF(ISERROR((T539/U539-1)*100),"n/a",(T539/U539-1)*100)</f>
        <v>n/a</v>
      </c>
      <c r="AW539" s="224" t="str">
        <f t="shared" ref="AW539:AW602" si="335">IF(ISERROR((U539/V539-1)*100),"n/a",(U539/V539-1)*100)</f>
        <v>n/a</v>
      </c>
      <c r="AX539" s="224" t="str">
        <f t="shared" ref="AX539:AX602" si="336">IF(ISERROR((V539/W539-1)*100),"n/a",(V539/W539-1)*100)</f>
        <v>n/a</v>
      </c>
      <c r="AY539" s="224" t="str">
        <f t="shared" ref="AY539:AY602" si="337">IF(ISERROR((W539/X539-1)*100),"n/a",(W539/X539-1)*100)</f>
        <v>n/a</v>
      </c>
      <c r="AZ539" s="224" t="str">
        <f t="shared" ref="AZ539:AZ602" si="338">IF(ISERROR((X539/Y539-1)*100),"n/a",(X539/Y539-1)*100)</f>
        <v>n/a</v>
      </c>
      <c r="BA539" s="224" t="str">
        <f t="shared" ref="BA539:BA602" si="339">IF(ISERROR((Y539/Z539-1)*100),"n/a",(Y539/Z539-1)*100)</f>
        <v>n/a</v>
      </c>
      <c r="BB539" s="224" t="str">
        <f t="shared" ref="BB539:BB602" si="340">IF(ISERROR((Z539/AA539-1)*100),"n/a",(Z539/AA539-1)*100)</f>
        <v>n/a</v>
      </c>
      <c r="BC539" s="224" t="str">
        <f t="shared" ref="BC539:BC602" si="341">IF(ISERROR((AA539/AB539-1)*100),"n/a",(AA539/AB539-1)*100)</f>
        <v>n/a</v>
      </c>
      <c r="BD539" s="224" t="str">
        <f t="shared" ref="BD539:BD602" si="342">IF(ISERROR((AB539/AC539-1)*100),"n/a",(AB539/AC539-1)*100)</f>
        <v>n/a</v>
      </c>
      <c r="BE539" s="224" t="str">
        <f t="shared" ref="BE539:BE602" si="343">IF(ISERROR((AC539/AD539-1)*100),"n/a",(AC539/AD539-1)*100)</f>
        <v>n/a</v>
      </c>
      <c r="BF539" s="224" t="str">
        <f t="shared" si="333"/>
        <v>n/a</v>
      </c>
      <c r="BG539" s="224">
        <f t="shared" si="329"/>
        <v>22.110049963621723</v>
      </c>
      <c r="BH539" s="182">
        <f t="shared" si="327"/>
        <v>34.222769285798222</v>
      </c>
    </row>
    <row r="540" spans="1:60" x14ac:dyDescent="0.2">
      <c r="A540" s="123" t="s">
        <v>2037</v>
      </c>
      <c r="B540" s="55" t="s">
        <v>1179</v>
      </c>
      <c r="C540" s="36">
        <v>1.0149999999999999</v>
      </c>
      <c r="D540" s="181">
        <v>0.97</v>
      </c>
      <c r="E540" s="181">
        <v>0.84</v>
      </c>
      <c r="F540" s="181">
        <v>0.71</v>
      </c>
      <c r="G540" s="181">
        <v>0.63500000000000001</v>
      </c>
      <c r="H540" s="181">
        <v>0.62</v>
      </c>
      <c r="I540" s="181">
        <v>0.57499999999999996</v>
      </c>
      <c r="J540" s="202">
        <v>0.41</v>
      </c>
      <c r="K540" s="202">
        <v>0.315</v>
      </c>
      <c r="L540" s="181">
        <v>0.25</v>
      </c>
      <c r="M540" s="181">
        <v>0.22</v>
      </c>
      <c r="N540" s="181">
        <v>0.16</v>
      </c>
      <c r="O540" s="181">
        <v>0.08</v>
      </c>
      <c r="P540" s="273"/>
      <c r="Q540" s="238">
        <v>0.04</v>
      </c>
      <c r="R540" s="238">
        <v>0.04</v>
      </c>
      <c r="S540" s="273"/>
      <c r="T540" s="229">
        <v>0.04</v>
      </c>
      <c r="U540" s="229">
        <v>0.22</v>
      </c>
      <c r="V540" s="229">
        <v>1.24</v>
      </c>
      <c r="W540" s="202">
        <v>1.44</v>
      </c>
      <c r="X540" s="202">
        <v>1.4</v>
      </c>
      <c r="Y540" s="202">
        <v>1.36</v>
      </c>
      <c r="Z540" s="202">
        <v>1.2604200000000001</v>
      </c>
      <c r="AA540" s="202">
        <v>0.98006000000000004</v>
      </c>
      <c r="AB540" s="202">
        <v>0.93156000000000005</v>
      </c>
      <c r="AC540" s="202">
        <v>0.89905999999999997</v>
      </c>
      <c r="AD540" s="202">
        <v>0.85855999999999999</v>
      </c>
      <c r="AE540" s="202">
        <v>0.79376999999999998</v>
      </c>
      <c r="AF540" s="223">
        <f t="shared" si="328"/>
        <v>18.303429999999999</v>
      </c>
      <c r="AG540" s="224">
        <f t="shared" si="315"/>
        <v>4.6391752577319423</v>
      </c>
      <c r="AH540" s="224">
        <f t="shared" si="316"/>
        <v>15.476190476190489</v>
      </c>
      <c r="AI540" s="224">
        <f t="shared" si="317"/>
        <v>18.309859154929576</v>
      </c>
      <c r="AJ540" s="224">
        <f t="shared" si="318"/>
        <v>11.811023622047244</v>
      </c>
      <c r="AK540" s="224">
        <f t="shared" si="319"/>
        <v>2.4193548387096753</v>
      </c>
      <c r="AL540" s="224">
        <f t="shared" si="320"/>
        <v>7.8260869565217384</v>
      </c>
      <c r="AM540" s="224">
        <f t="shared" si="321"/>
        <v>40.243902439024382</v>
      </c>
      <c r="AN540" s="224">
        <f t="shared" si="322"/>
        <v>30.15873015873014</v>
      </c>
      <c r="AO540" s="224">
        <f t="shared" si="323"/>
        <v>26</v>
      </c>
      <c r="AP540" s="224">
        <f t="shared" si="324"/>
        <v>13.636363636363647</v>
      </c>
      <c r="AQ540" s="224">
        <f t="shared" si="326"/>
        <v>37.5</v>
      </c>
      <c r="AR540" s="224">
        <f t="shared" si="325"/>
        <v>100</v>
      </c>
      <c r="AS540" s="224">
        <f t="shared" si="330"/>
        <v>100</v>
      </c>
      <c r="AT540" s="224">
        <f t="shared" si="331"/>
        <v>0</v>
      </c>
      <c r="AU540" s="224">
        <f t="shared" si="332"/>
        <v>0</v>
      </c>
      <c r="AV540" s="224">
        <f t="shared" si="334"/>
        <v>-81.818181818181813</v>
      </c>
      <c r="AW540" s="224">
        <f t="shared" si="335"/>
        <v>-82.258064516129025</v>
      </c>
      <c r="AX540" s="224">
        <f t="shared" si="336"/>
        <v>-13.888888888888884</v>
      </c>
      <c r="AY540" s="224">
        <f t="shared" si="337"/>
        <v>2.8571428571428692</v>
      </c>
      <c r="AZ540" s="224">
        <f t="shared" si="338"/>
        <v>2.9411764705882248</v>
      </c>
      <c r="BA540" s="224">
        <f t="shared" si="339"/>
        <v>7.9005410894781081</v>
      </c>
      <c r="BB540" s="224">
        <f t="shared" si="340"/>
        <v>28.606411852335569</v>
      </c>
      <c r="BC540" s="224">
        <f t="shared" si="341"/>
        <v>5.2063205805315871</v>
      </c>
      <c r="BD540" s="224">
        <f t="shared" si="342"/>
        <v>3.6148866593998186</v>
      </c>
      <c r="BE540" s="224">
        <f t="shared" si="343"/>
        <v>4.7172008945210564</v>
      </c>
      <c r="BF540" s="224">
        <f t="shared" si="333"/>
        <v>8.162314020434124</v>
      </c>
      <c r="BG540" s="224">
        <f t="shared" si="329"/>
        <v>11.310059451595404</v>
      </c>
      <c r="BH540" s="182">
        <f t="shared" si="327"/>
        <v>38.447089381174465</v>
      </c>
    </row>
    <row r="541" spans="1:60" x14ac:dyDescent="0.2">
      <c r="A541" s="55" t="s">
        <v>2038</v>
      </c>
      <c r="B541" s="55" t="s">
        <v>1181</v>
      </c>
      <c r="C541" s="36">
        <v>3.64</v>
      </c>
      <c r="D541" s="181">
        <v>3.48</v>
      </c>
      <c r="E541" s="181">
        <v>3.3</v>
      </c>
      <c r="F541" s="181">
        <v>3.06</v>
      </c>
      <c r="G541" s="181">
        <v>2.86</v>
      </c>
      <c r="H541" s="181">
        <v>2.8</v>
      </c>
      <c r="I541" s="181">
        <v>2.6</v>
      </c>
      <c r="J541" s="202">
        <v>2.2000000000000002</v>
      </c>
      <c r="K541" s="202">
        <v>1.82</v>
      </c>
      <c r="L541" s="181">
        <v>1.56</v>
      </c>
      <c r="M541" s="181">
        <v>1.4</v>
      </c>
      <c r="N541" s="181">
        <v>1.26</v>
      </c>
      <c r="O541" s="181">
        <v>1.08</v>
      </c>
      <c r="P541" s="273"/>
      <c r="Q541" s="181">
        <v>0.84</v>
      </c>
      <c r="R541" s="181">
        <v>0.6</v>
      </c>
      <c r="S541" s="273"/>
      <c r="T541" s="229">
        <v>0.48</v>
      </c>
      <c r="U541" s="202">
        <v>0.36</v>
      </c>
      <c r="V541" s="202">
        <v>0.09</v>
      </c>
      <c r="W541" s="229">
        <v>0</v>
      </c>
      <c r="X541" s="229">
        <v>0</v>
      </c>
      <c r="Y541" s="229">
        <v>0</v>
      </c>
      <c r="Z541" s="229">
        <v>0</v>
      </c>
      <c r="AA541" s="229">
        <v>0</v>
      </c>
      <c r="AB541" s="229">
        <v>0</v>
      </c>
      <c r="AC541" s="229">
        <v>0</v>
      </c>
      <c r="AD541" s="229">
        <v>0</v>
      </c>
      <c r="AE541" s="229">
        <v>0</v>
      </c>
      <c r="AF541" s="223">
        <f t="shared" si="328"/>
        <v>33.43</v>
      </c>
      <c r="AG541" s="224">
        <f t="shared" si="315"/>
        <v>4.5977011494252817</v>
      </c>
      <c r="AH541" s="224">
        <f t="shared" si="316"/>
        <v>5.4545454545454675</v>
      </c>
      <c r="AI541" s="224">
        <f t="shared" si="317"/>
        <v>7.8431372549019551</v>
      </c>
      <c r="AJ541" s="224">
        <f t="shared" si="318"/>
        <v>6.9930069930070005</v>
      </c>
      <c r="AK541" s="224">
        <f t="shared" si="319"/>
        <v>2.1428571428571352</v>
      </c>
      <c r="AL541" s="224">
        <f t="shared" si="320"/>
        <v>7.6923076923076872</v>
      </c>
      <c r="AM541" s="224">
        <f t="shared" si="321"/>
        <v>18.181818181818166</v>
      </c>
      <c r="AN541" s="224">
        <f t="shared" si="322"/>
        <v>20.879120879120894</v>
      </c>
      <c r="AO541" s="224">
        <f t="shared" si="323"/>
        <v>16.666666666666675</v>
      </c>
      <c r="AP541" s="224">
        <f t="shared" si="324"/>
        <v>11.428571428571432</v>
      </c>
      <c r="AQ541" s="224">
        <f t="shared" si="326"/>
        <v>11.111111111111093</v>
      </c>
      <c r="AR541" s="224">
        <f t="shared" si="325"/>
        <v>16.66666666666665</v>
      </c>
      <c r="AS541" s="224">
        <f t="shared" si="330"/>
        <v>28.57142857142858</v>
      </c>
      <c r="AT541" s="224">
        <f t="shared" si="331"/>
        <v>39.999999999999993</v>
      </c>
      <c r="AU541" s="224">
        <f t="shared" si="332"/>
        <v>25</v>
      </c>
      <c r="AV541" s="224">
        <f t="shared" si="334"/>
        <v>33.333333333333329</v>
      </c>
      <c r="AW541" s="224">
        <f t="shared" si="335"/>
        <v>300</v>
      </c>
      <c r="AX541" s="224" t="str">
        <f t="shared" si="336"/>
        <v>n/a</v>
      </c>
      <c r="AY541" s="224" t="str">
        <f t="shared" si="337"/>
        <v>n/a</v>
      </c>
      <c r="AZ541" s="224" t="str">
        <f t="shared" si="338"/>
        <v>n/a</v>
      </c>
      <c r="BA541" s="224" t="str">
        <f t="shared" si="339"/>
        <v>n/a</v>
      </c>
      <c r="BB541" s="224" t="str">
        <f t="shared" si="340"/>
        <v>n/a</v>
      </c>
      <c r="BC541" s="224" t="str">
        <f t="shared" si="341"/>
        <v>n/a</v>
      </c>
      <c r="BD541" s="224" t="str">
        <f t="shared" si="342"/>
        <v>n/a</v>
      </c>
      <c r="BE541" s="224" t="str">
        <f t="shared" si="343"/>
        <v>n/a</v>
      </c>
      <c r="BF541" s="224" t="str">
        <f t="shared" si="333"/>
        <v>n/a</v>
      </c>
      <c r="BG541" s="224">
        <f t="shared" si="329"/>
        <v>32.738957207397725</v>
      </c>
      <c r="BH541" s="182">
        <f t="shared" si="327"/>
        <v>69.701318726340943</v>
      </c>
    </row>
    <row r="542" spans="1:60" x14ac:dyDescent="0.2">
      <c r="A542" s="123" t="s">
        <v>2039</v>
      </c>
      <c r="B542" s="55" t="s">
        <v>1184</v>
      </c>
      <c r="C542" s="36">
        <v>0.83</v>
      </c>
      <c r="D542" s="181">
        <v>0.8</v>
      </c>
      <c r="E542" s="181">
        <v>0.79</v>
      </c>
      <c r="F542" s="181">
        <v>0.78</v>
      </c>
      <c r="G542" s="181">
        <v>0.74</v>
      </c>
      <c r="H542" s="181">
        <v>0.7</v>
      </c>
      <c r="I542" s="181">
        <v>0.66</v>
      </c>
      <c r="J542" s="202">
        <v>0.62</v>
      </c>
      <c r="K542" s="202">
        <v>0.57999999999999996</v>
      </c>
      <c r="L542" s="181">
        <v>0.54</v>
      </c>
      <c r="M542" s="181">
        <v>0.51333333333333298</v>
      </c>
      <c r="N542" s="181">
        <v>0.49333333333333301</v>
      </c>
      <c r="O542" s="181">
        <v>0.48</v>
      </c>
      <c r="P542" s="273"/>
      <c r="Q542" s="181">
        <v>0.46666666666666701</v>
      </c>
      <c r="R542" s="181">
        <v>0.45333333333333298</v>
      </c>
      <c r="S542" s="273"/>
      <c r="T542" s="202">
        <v>0.44</v>
      </c>
      <c r="U542" s="202">
        <v>0.42666666666666703</v>
      </c>
      <c r="V542" s="202">
        <v>0.41666666666666702</v>
      </c>
      <c r="W542" s="202">
        <v>0.40666666666666701</v>
      </c>
      <c r="X542" s="202">
        <v>0.4</v>
      </c>
      <c r="Y542" s="229">
        <v>0.39333333333333298</v>
      </c>
      <c r="Z542" s="202">
        <v>0.39</v>
      </c>
      <c r="AA542" s="229">
        <v>0.38</v>
      </c>
      <c r="AB542" s="202">
        <v>0.38</v>
      </c>
      <c r="AC542" s="202">
        <v>0.37333333333333302</v>
      </c>
      <c r="AD542" s="202">
        <v>0.36666666666666697</v>
      </c>
      <c r="AE542" s="202">
        <v>0.36</v>
      </c>
      <c r="AF542" s="223">
        <f t="shared" si="328"/>
        <v>14.180000000000003</v>
      </c>
      <c r="AG542" s="224">
        <f t="shared" si="315"/>
        <v>3.7499999999999867</v>
      </c>
      <c r="AH542" s="224">
        <f t="shared" si="316"/>
        <v>1.2658227848101333</v>
      </c>
      <c r="AI542" s="224">
        <f t="shared" si="317"/>
        <v>1.2820512820512775</v>
      </c>
      <c r="AJ542" s="224">
        <f t="shared" si="318"/>
        <v>5.4054054054054168</v>
      </c>
      <c r="AK542" s="224">
        <f t="shared" si="319"/>
        <v>5.7142857142857162</v>
      </c>
      <c r="AL542" s="224">
        <f t="shared" si="320"/>
        <v>6.0606060606060552</v>
      </c>
      <c r="AM542" s="224">
        <f t="shared" si="321"/>
        <v>6.4516129032258229</v>
      </c>
      <c r="AN542" s="224">
        <f t="shared" si="322"/>
        <v>6.8965517241379448</v>
      </c>
      <c r="AO542" s="224">
        <f t="shared" si="323"/>
        <v>7.4074074074073959</v>
      </c>
      <c r="AP542" s="224">
        <f t="shared" si="324"/>
        <v>5.1948051948052854</v>
      </c>
      <c r="AQ542" s="224">
        <f t="shared" si="326"/>
        <v>4.0540540540540571</v>
      </c>
      <c r="AR542" s="224">
        <f t="shared" si="325"/>
        <v>2.7777777777777235</v>
      </c>
      <c r="AS542" s="224">
        <f t="shared" si="330"/>
        <v>2.8571428571427804</v>
      </c>
      <c r="AT542" s="224">
        <f t="shared" si="331"/>
        <v>2.9411764705883803</v>
      </c>
      <c r="AU542" s="224">
        <f t="shared" si="332"/>
        <v>3.0303030303029388</v>
      </c>
      <c r="AV542" s="224">
        <f t="shared" si="334"/>
        <v>3.1249999999999112</v>
      </c>
      <c r="AW542" s="224">
        <f t="shared" si="335"/>
        <v>2.4000000000000021</v>
      </c>
      <c r="AX542" s="224">
        <f t="shared" si="336"/>
        <v>2.4590163934426146</v>
      </c>
      <c r="AY542" s="224">
        <f t="shared" si="337"/>
        <v>1.6666666666667496</v>
      </c>
      <c r="AZ542" s="224">
        <f t="shared" si="338"/>
        <v>1.6949152542373946</v>
      </c>
      <c r="BA542" s="224">
        <f t="shared" si="339"/>
        <v>0.85470085470076285</v>
      </c>
      <c r="BB542" s="224">
        <f t="shared" si="340"/>
        <v>2.6315789473684292</v>
      </c>
      <c r="BC542" s="224">
        <f t="shared" si="341"/>
        <v>0</v>
      </c>
      <c r="BD542" s="224">
        <f t="shared" si="342"/>
        <v>1.7857142857143682</v>
      </c>
      <c r="BE542" s="224">
        <f t="shared" si="343"/>
        <v>1.8181818181816523</v>
      </c>
      <c r="BF542" s="224">
        <f t="shared" si="333"/>
        <v>1.8518518518519489</v>
      </c>
      <c r="BG542" s="224">
        <f t="shared" si="329"/>
        <v>3.2837164899524911</v>
      </c>
      <c r="BH542" s="182">
        <f t="shared" si="327"/>
        <v>2.0154415679829314</v>
      </c>
    </row>
    <row r="543" spans="1:60" x14ac:dyDescent="0.2">
      <c r="A543" s="123" t="s">
        <v>2040</v>
      </c>
      <c r="B543" s="55" t="s">
        <v>457</v>
      </c>
      <c r="C543" s="36">
        <v>1.8</v>
      </c>
      <c r="D543" s="181">
        <v>1.6</v>
      </c>
      <c r="E543" s="181">
        <v>1.5</v>
      </c>
      <c r="F543" s="181">
        <v>1.4</v>
      </c>
      <c r="G543" s="181">
        <v>1.2</v>
      </c>
      <c r="H543" s="181">
        <v>1.1200000000000001</v>
      </c>
      <c r="I543" s="181">
        <v>1.06</v>
      </c>
      <c r="J543" s="202">
        <v>1</v>
      </c>
      <c r="K543" s="202">
        <v>0.96</v>
      </c>
      <c r="L543" s="181">
        <v>0.92</v>
      </c>
      <c r="M543" s="181">
        <v>0.88</v>
      </c>
      <c r="N543" s="181">
        <v>0.84</v>
      </c>
      <c r="O543" s="181">
        <v>0.8</v>
      </c>
      <c r="P543" s="273"/>
      <c r="Q543" s="181">
        <v>0.6</v>
      </c>
      <c r="R543" s="181">
        <v>0.44</v>
      </c>
      <c r="S543" s="273"/>
      <c r="T543" s="202">
        <v>0.36</v>
      </c>
      <c r="U543" s="202">
        <v>0.32</v>
      </c>
      <c r="V543" s="202">
        <v>0.28000000000000003</v>
      </c>
      <c r="W543" s="202">
        <v>0.26</v>
      </c>
      <c r="X543" s="202">
        <v>0.22</v>
      </c>
      <c r="Y543" s="202">
        <v>0.2</v>
      </c>
      <c r="Z543" s="202">
        <v>0.15</v>
      </c>
      <c r="AA543" s="202">
        <v>0.1</v>
      </c>
      <c r="AB543" s="202">
        <v>7.4999999999999997E-2</v>
      </c>
      <c r="AC543" s="229">
        <v>0.05</v>
      </c>
      <c r="AD543" s="202">
        <v>0.05</v>
      </c>
      <c r="AE543" s="229">
        <v>0</v>
      </c>
      <c r="AF543" s="223">
        <f t="shared" si="328"/>
        <v>18.185000000000002</v>
      </c>
      <c r="AG543" s="224">
        <f t="shared" si="315"/>
        <v>12.5</v>
      </c>
      <c r="AH543" s="224">
        <f t="shared" si="316"/>
        <v>6.6666666666666652</v>
      </c>
      <c r="AI543" s="224">
        <f t="shared" si="317"/>
        <v>7.1428571428571397</v>
      </c>
      <c r="AJ543" s="224">
        <f t="shared" si="318"/>
        <v>16.666666666666675</v>
      </c>
      <c r="AK543" s="224">
        <f t="shared" si="319"/>
        <v>7.1428571428571397</v>
      </c>
      <c r="AL543" s="224">
        <f t="shared" si="320"/>
        <v>5.6603773584905648</v>
      </c>
      <c r="AM543" s="224">
        <f t="shared" si="321"/>
        <v>6.0000000000000053</v>
      </c>
      <c r="AN543" s="224">
        <f t="shared" si="322"/>
        <v>4.1666666666666741</v>
      </c>
      <c r="AO543" s="224">
        <f t="shared" si="323"/>
        <v>4.3478260869565188</v>
      </c>
      <c r="AP543" s="224">
        <f t="shared" si="324"/>
        <v>4.5454545454545414</v>
      </c>
      <c r="AQ543" s="224">
        <f t="shared" si="326"/>
        <v>4.7619047619047672</v>
      </c>
      <c r="AR543" s="224">
        <f t="shared" si="325"/>
        <v>4.9999999999999822</v>
      </c>
      <c r="AS543" s="224">
        <f t="shared" si="330"/>
        <v>33.33333333333335</v>
      </c>
      <c r="AT543" s="224">
        <f t="shared" si="331"/>
        <v>36.363636363636353</v>
      </c>
      <c r="AU543" s="224">
        <f t="shared" si="332"/>
        <v>22.222222222222232</v>
      </c>
      <c r="AV543" s="224">
        <f t="shared" si="334"/>
        <v>12.5</v>
      </c>
      <c r="AW543" s="224">
        <f t="shared" si="335"/>
        <v>14.285714285714279</v>
      </c>
      <c r="AX543" s="224">
        <f t="shared" si="336"/>
        <v>7.6923076923077094</v>
      </c>
      <c r="AY543" s="224">
        <f t="shared" si="337"/>
        <v>18.181818181818187</v>
      </c>
      <c r="AZ543" s="224">
        <f t="shared" si="338"/>
        <v>9.9999999999999858</v>
      </c>
      <c r="BA543" s="224">
        <f t="shared" si="339"/>
        <v>33.33333333333335</v>
      </c>
      <c r="BB543" s="224">
        <f t="shared" si="340"/>
        <v>49.999999999999979</v>
      </c>
      <c r="BC543" s="224">
        <f t="shared" si="341"/>
        <v>33.33333333333335</v>
      </c>
      <c r="BD543" s="224">
        <f t="shared" si="342"/>
        <v>49.999999999999979</v>
      </c>
      <c r="BE543" s="224">
        <f t="shared" si="343"/>
        <v>0</v>
      </c>
      <c r="BF543" s="224" t="str">
        <f t="shared" si="333"/>
        <v>n/a</v>
      </c>
      <c r="BG543" s="224">
        <f t="shared" si="329"/>
        <v>16.23387903136878</v>
      </c>
      <c r="BH543" s="182">
        <f t="shared" si="327"/>
        <v>14.668901462984534</v>
      </c>
    </row>
    <row r="544" spans="1:60" x14ac:dyDescent="0.2">
      <c r="A544" s="123" t="s">
        <v>1185</v>
      </c>
      <c r="B544" s="55" t="s">
        <v>1186</v>
      </c>
      <c r="C544" s="36">
        <v>2.36</v>
      </c>
      <c r="D544" s="181">
        <v>2.12</v>
      </c>
      <c r="E544" s="181">
        <v>1.92</v>
      </c>
      <c r="F544" s="181">
        <v>1.72</v>
      </c>
      <c r="G544" s="181">
        <v>1.52</v>
      </c>
      <c r="H544" s="181">
        <v>1.36</v>
      </c>
      <c r="I544" s="181">
        <v>1.24</v>
      </c>
      <c r="J544" s="202">
        <v>1.1200000000000001</v>
      </c>
      <c r="K544" s="202">
        <v>0.96</v>
      </c>
      <c r="L544" s="181">
        <v>0.88</v>
      </c>
      <c r="M544" s="181">
        <v>0.8</v>
      </c>
      <c r="N544" s="181">
        <v>0.72</v>
      </c>
      <c r="O544" s="181">
        <v>0.64</v>
      </c>
      <c r="P544" s="273"/>
      <c r="Q544" s="181">
        <v>0.6</v>
      </c>
      <c r="R544" s="181">
        <v>0.56000000000000005</v>
      </c>
      <c r="S544" s="273"/>
      <c r="T544" s="202">
        <v>0.52</v>
      </c>
      <c r="U544" s="202">
        <v>0.48</v>
      </c>
      <c r="V544" s="202">
        <v>0.44</v>
      </c>
      <c r="W544" s="202">
        <v>0.4</v>
      </c>
      <c r="X544" s="202">
        <v>0.32</v>
      </c>
      <c r="Y544" s="202">
        <v>0.28000000000000003</v>
      </c>
      <c r="Z544" s="202">
        <v>0.18</v>
      </c>
      <c r="AA544" s="229">
        <v>0</v>
      </c>
      <c r="AB544" s="229">
        <v>0</v>
      </c>
      <c r="AC544" s="229">
        <v>0</v>
      </c>
      <c r="AD544" s="229">
        <v>0</v>
      </c>
      <c r="AE544" s="229">
        <v>0</v>
      </c>
      <c r="AF544" s="223">
        <f t="shared" si="328"/>
        <v>21.14</v>
      </c>
      <c r="AG544" s="224">
        <f t="shared" si="315"/>
        <v>11.32075471698113</v>
      </c>
      <c r="AH544" s="224">
        <f t="shared" si="316"/>
        <v>10.416666666666675</v>
      </c>
      <c r="AI544" s="224">
        <f t="shared" si="317"/>
        <v>11.627906976744185</v>
      </c>
      <c r="AJ544" s="224">
        <f t="shared" si="318"/>
        <v>13.157894736842103</v>
      </c>
      <c r="AK544" s="224">
        <f t="shared" si="319"/>
        <v>11.764705882352944</v>
      </c>
      <c r="AL544" s="224">
        <f t="shared" si="320"/>
        <v>9.6774193548387224</v>
      </c>
      <c r="AM544" s="224">
        <f t="shared" si="321"/>
        <v>10.714285714285698</v>
      </c>
      <c r="AN544" s="224">
        <f t="shared" si="322"/>
        <v>16.666666666666675</v>
      </c>
      <c r="AO544" s="224">
        <f t="shared" si="323"/>
        <v>9.0909090909090828</v>
      </c>
      <c r="AP544" s="224">
        <f t="shared" si="324"/>
        <v>9.9999999999999858</v>
      </c>
      <c r="AQ544" s="224">
        <f t="shared" si="326"/>
        <v>11.111111111111116</v>
      </c>
      <c r="AR544" s="224">
        <f t="shared" si="325"/>
        <v>12.5</v>
      </c>
      <c r="AS544" s="224">
        <f t="shared" si="330"/>
        <v>6.6666666666666652</v>
      </c>
      <c r="AT544" s="224">
        <f t="shared" si="331"/>
        <v>7.1428571428571397</v>
      </c>
      <c r="AU544" s="224">
        <f t="shared" si="332"/>
        <v>7.6923076923077094</v>
      </c>
      <c r="AV544" s="224">
        <f t="shared" si="334"/>
        <v>8.3333333333333481</v>
      </c>
      <c r="AW544" s="224">
        <f t="shared" si="335"/>
        <v>9.0909090909090828</v>
      </c>
      <c r="AX544" s="224">
        <f t="shared" si="336"/>
        <v>9.9999999999999858</v>
      </c>
      <c r="AY544" s="224">
        <f t="shared" si="337"/>
        <v>25</v>
      </c>
      <c r="AZ544" s="224">
        <f t="shared" si="338"/>
        <v>14.285714285714279</v>
      </c>
      <c r="BA544" s="224">
        <f t="shared" si="339"/>
        <v>55.555555555555578</v>
      </c>
      <c r="BB544" s="224" t="str">
        <f t="shared" si="340"/>
        <v>n/a</v>
      </c>
      <c r="BC544" s="224" t="str">
        <f t="shared" si="341"/>
        <v>n/a</v>
      </c>
      <c r="BD544" s="224" t="str">
        <f t="shared" si="342"/>
        <v>n/a</v>
      </c>
      <c r="BE544" s="224" t="str">
        <f t="shared" si="343"/>
        <v>n/a</v>
      </c>
      <c r="BF544" s="224" t="str">
        <f t="shared" si="333"/>
        <v>n/a</v>
      </c>
      <c r="BG544" s="224">
        <f t="shared" si="329"/>
        <v>13.419793556416291</v>
      </c>
      <c r="BH544" s="182">
        <f t="shared" si="327"/>
        <v>10.421875018675935</v>
      </c>
    </row>
    <row r="545" spans="1:60" x14ac:dyDescent="0.2">
      <c r="A545" s="116" t="s">
        <v>1616</v>
      </c>
      <c r="B545" s="55" t="s">
        <v>1617</v>
      </c>
      <c r="C545" s="36">
        <v>0.28000000000000003</v>
      </c>
      <c r="D545" s="181">
        <v>0.26</v>
      </c>
      <c r="E545" s="181">
        <v>0.24</v>
      </c>
      <c r="F545" s="181">
        <v>0.2</v>
      </c>
      <c r="G545" s="181">
        <v>0.16</v>
      </c>
      <c r="H545" s="181">
        <v>0.15</v>
      </c>
      <c r="I545" s="181">
        <v>0.13</v>
      </c>
      <c r="J545" s="229">
        <v>0.12</v>
      </c>
      <c r="K545" s="229">
        <v>0.12</v>
      </c>
      <c r="L545" s="181">
        <v>0.12</v>
      </c>
      <c r="M545" s="238">
        <v>0</v>
      </c>
      <c r="N545" s="238">
        <v>0</v>
      </c>
      <c r="O545" s="238">
        <v>0</v>
      </c>
      <c r="P545" s="162"/>
      <c r="Q545" s="238">
        <v>0</v>
      </c>
      <c r="R545" s="238">
        <v>0</v>
      </c>
      <c r="S545" s="162"/>
      <c r="T545" s="238">
        <v>0</v>
      </c>
      <c r="U545" s="238">
        <v>0</v>
      </c>
      <c r="V545" s="229">
        <v>0</v>
      </c>
      <c r="W545" s="229">
        <v>0</v>
      </c>
      <c r="X545" s="229">
        <v>0</v>
      </c>
      <c r="Y545" s="229">
        <v>0</v>
      </c>
      <c r="Z545" s="229">
        <v>0</v>
      </c>
      <c r="AA545" s="229">
        <v>0</v>
      </c>
      <c r="AB545" s="229">
        <v>0</v>
      </c>
      <c r="AC545" s="229">
        <v>0</v>
      </c>
      <c r="AD545" s="229">
        <v>0</v>
      </c>
      <c r="AE545" s="229">
        <v>0</v>
      </c>
      <c r="AF545" s="223">
        <f t="shared" si="328"/>
        <v>1.7800000000000002</v>
      </c>
      <c r="AG545" s="224">
        <f t="shared" si="315"/>
        <v>7.6923076923077094</v>
      </c>
      <c r="AH545" s="224">
        <f t="shared" si="316"/>
        <v>8.3333333333333481</v>
      </c>
      <c r="AI545" s="224">
        <f t="shared" si="317"/>
        <v>19.999999999999996</v>
      </c>
      <c r="AJ545" s="224">
        <f t="shared" si="318"/>
        <v>25</v>
      </c>
      <c r="AK545" s="224">
        <f t="shared" si="319"/>
        <v>6.6666666666666652</v>
      </c>
      <c r="AL545" s="224">
        <f t="shared" si="320"/>
        <v>15.384615384615374</v>
      </c>
      <c r="AM545" s="224">
        <f t="shared" si="321"/>
        <v>8.3333333333333481</v>
      </c>
      <c r="AN545" s="224">
        <f t="shared" si="322"/>
        <v>0</v>
      </c>
      <c r="AO545" s="224">
        <f t="shared" si="323"/>
        <v>0</v>
      </c>
      <c r="AP545" s="224" t="str">
        <f t="shared" si="324"/>
        <v>n/a</v>
      </c>
      <c r="AQ545" s="224" t="str">
        <f t="shared" si="326"/>
        <v>n/a</v>
      </c>
      <c r="AR545" s="224" t="str">
        <f t="shared" si="325"/>
        <v>n/a</v>
      </c>
      <c r="AS545" s="224" t="str">
        <f t="shared" si="330"/>
        <v>n/a</v>
      </c>
      <c r="AT545" s="224" t="str">
        <f t="shared" si="331"/>
        <v>n/a</v>
      </c>
      <c r="AU545" s="224" t="str">
        <f t="shared" si="332"/>
        <v>n/a</v>
      </c>
      <c r="AV545" s="224" t="str">
        <f t="shared" si="334"/>
        <v>n/a</v>
      </c>
      <c r="AW545" s="224" t="str">
        <f t="shared" si="335"/>
        <v>n/a</v>
      </c>
      <c r="AX545" s="224" t="str">
        <f t="shared" si="336"/>
        <v>n/a</v>
      </c>
      <c r="AY545" s="224" t="str">
        <f t="shared" si="337"/>
        <v>n/a</v>
      </c>
      <c r="AZ545" s="224" t="str">
        <f t="shared" si="338"/>
        <v>n/a</v>
      </c>
      <c r="BA545" s="224" t="str">
        <f t="shared" si="339"/>
        <v>n/a</v>
      </c>
      <c r="BB545" s="224" t="str">
        <f t="shared" si="340"/>
        <v>n/a</v>
      </c>
      <c r="BC545" s="224" t="str">
        <f t="shared" si="341"/>
        <v>n/a</v>
      </c>
      <c r="BD545" s="224" t="str">
        <f t="shared" si="342"/>
        <v>n/a</v>
      </c>
      <c r="BE545" s="224" t="str">
        <f t="shared" si="343"/>
        <v>n/a</v>
      </c>
      <c r="BF545" s="224" t="str">
        <f t="shared" si="333"/>
        <v>n/a</v>
      </c>
      <c r="BG545" s="224">
        <f t="shared" si="329"/>
        <v>10.156695156695159</v>
      </c>
      <c r="BH545" s="182">
        <f t="shared" si="327"/>
        <v>8.4835518279838116</v>
      </c>
    </row>
    <row r="546" spans="1:60" x14ac:dyDescent="0.2">
      <c r="A546" s="123" t="s">
        <v>2041</v>
      </c>
      <c r="B546" s="55" t="s">
        <v>1188</v>
      </c>
      <c r="C546" s="36">
        <v>2</v>
      </c>
      <c r="D546" s="181">
        <v>1.8</v>
      </c>
      <c r="E546" s="181">
        <v>1.68</v>
      </c>
      <c r="F546" s="181">
        <v>1.36</v>
      </c>
      <c r="G546" s="181">
        <v>1.04</v>
      </c>
      <c r="H546" s="181">
        <v>0.98666666666666702</v>
      </c>
      <c r="I546" s="181">
        <v>0.90666666666666695</v>
      </c>
      <c r="J546" s="202">
        <v>0.73333333333333295</v>
      </c>
      <c r="K546" s="202">
        <v>0.586666666666667</v>
      </c>
      <c r="L546" s="181">
        <v>0.53333333333333299</v>
      </c>
      <c r="M546" s="181">
        <v>0.48</v>
      </c>
      <c r="N546" s="181">
        <v>0.42666666666666703</v>
      </c>
      <c r="O546" s="181">
        <v>0.37333333333333302</v>
      </c>
      <c r="P546" s="273"/>
      <c r="Q546" s="238">
        <v>0.34666666666666701</v>
      </c>
      <c r="R546" s="181">
        <v>0.34666666666666701</v>
      </c>
      <c r="S546" s="273"/>
      <c r="T546" s="229">
        <v>0.293333333333333</v>
      </c>
      <c r="U546" s="229">
        <v>0.293333333333333</v>
      </c>
      <c r="V546" s="202">
        <v>0.293333333333333</v>
      </c>
      <c r="W546" s="202">
        <v>0.266666666666667</v>
      </c>
      <c r="X546" s="202">
        <v>0.21333333333333299</v>
      </c>
      <c r="Y546" s="202">
        <v>0.14222000000000001</v>
      </c>
      <c r="Z546" s="202">
        <v>0.120006666666667</v>
      </c>
      <c r="AA546" s="229">
        <v>0.10666666666666701</v>
      </c>
      <c r="AB546" s="229">
        <v>0.10666666666666701</v>
      </c>
      <c r="AC546" s="202">
        <v>0.10666666666666701</v>
      </c>
      <c r="AD546" s="202">
        <v>8.8880000000000001E-2</v>
      </c>
      <c r="AE546" s="202">
        <v>8.2960000000000006E-2</v>
      </c>
      <c r="AF546" s="223">
        <f t="shared" si="328"/>
        <v>15.714066666666671</v>
      </c>
      <c r="AG546" s="224">
        <f t="shared" si="315"/>
        <v>11.111111111111116</v>
      </c>
      <c r="AH546" s="224">
        <f t="shared" si="316"/>
        <v>7.1428571428571397</v>
      </c>
      <c r="AI546" s="224">
        <f t="shared" si="317"/>
        <v>23.529411764705866</v>
      </c>
      <c r="AJ546" s="224">
        <f t="shared" si="318"/>
        <v>30.76923076923077</v>
      </c>
      <c r="AK546" s="224">
        <f t="shared" si="319"/>
        <v>5.4054054054053724</v>
      </c>
      <c r="AL546" s="224">
        <f t="shared" si="320"/>
        <v>8.8235294117647189</v>
      </c>
      <c r="AM546" s="224">
        <f t="shared" si="321"/>
        <v>23.636363636363743</v>
      </c>
      <c r="AN546" s="224">
        <f t="shared" si="322"/>
        <v>24.999999999999865</v>
      </c>
      <c r="AO546" s="224">
        <f t="shared" si="323"/>
        <v>10.000000000000142</v>
      </c>
      <c r="AP546" s="224">
        <f t="shared" si="324"/>
        <v>11.11111111111105</v>
      </c>
      <c r="AQ546" s="224">
        <f t="shared" si="326"/>
        <v>12.499999999999911</v>
      </c>
      <c r="AR546" s="224">
        <f t="shared" si="325"/>
        <v>14.28571428571448</v>
      </c>
      <c r="AS546" s="224">
        <f t="shared" si="330"/>
        <v>7.6923076923074873</v>
      </c>
      <c r="AT546" s="224">
        <f t="shared" si="331"/>
        <v>0</v>
      </c>
      <c r="AU546" s="224">
        <f t="shared" si="332"/>
        <v>18.181818181818432</v>
      </c>
      <c r="AV546" s="224">
        <f t="shared" si="334"/>
        <v>0</v>
      </c>
      <c r="AW546" s="224">
        <f t="shared" si="335"/>
        <v>0</v>
      </c>
      <c r="AX546" s="224">
        <f t="shared" si="336"/>
        <v>9.9999999999997424</v>
      </c>
      <c r="AY546" s="224">
        <f t="shared" si="337"/>
        <v>25.000000000000355</v>
      </c>
      <c r="AZ546" s="224">
        <f t="shared" si="338"/>
        <v>50.00234378662141</v>
      </c>
      <c r="BA546" s="224">
        <f t="shared" si="339"/>
        <v>18.510082773178958</v>
      </c>
      <c r="BB546" s="224">
        <f t="shared" si="340"/>
        <v>12.506249999999941</v>
      </c>
      <c r="BC546" s="224">
        <f t="shared" si="341"/>
        <v>0</v>
      </c>
      <c r="BD546" s="224">
        <f t="shared" si="342"/>
        <v>0</v>
      </c>
      <c r="BE546" s="224">
        <f t="shared" si="343"/>
        <v>20.012001200120388</v>
      </c>
      <c r="BF546" s="224">
        <f t="shared" si="333"/>
        <v>7.1359691417550497</v>
      </c>
      <c r="BG546" s="224">
        <f t="shared" si="329"/>
        <v>13.552134900540997</v>
      </c>
      <c r="BH546" s="182">
        <f t="shared" si="327"/>
        <v>11.557927135491797</v>
      </c>
    </row>
    <row r="547" spans="1:60" x14ac:dyDescent="0.2">
      <c r="A547" s="55" t="s">
        <v>459</v>
      </c>
      <c r="B547" s="55" t="s">
        <v>460</v>
      </c>
      <c r="C547" s="36">
        <v>0.63</v>
      </c>
      <c r="D547" s="181">
        <v>0.56999999999999995</v>
      </c>
      <c r="E547" s="181">
        <v>0.53500000000000003</v>
      </c>
      <c r="F547" s="181">
        <v>0.51500000000000001</v>
      </c>
      <c r="G547" s="181">
        <v>0.495</v>
      </c>
      <c r="H547" s="181">
        <v>0.47499999999999998</v>
      </c>
      <c r="I547" s="181">
        <v>0.45500000000000002</v>
      </c>
      <c r="J547" s="202">
        <v>0.435</v>
      </c>
      <c r="K547" s="202">
        <v>0.41499999999999998</v>
      </c>
      <c r="L547" s="181">
        <v>0.39500000000000002</v>
      </c>
      <c r="M547" s="181">
        <v>0.375</v>
      </c>
      <c r="N547" s="181">
        <v>0.35499999999999998</v>
      </c>
      <c r="O547" s="181">
        <v>0.33500000000000002</v>
      </c>
      <c r="P547" s="273">
        <v>0</v>
      </c>
      <c r="Q547" s="181">
        <v>0.315</v>
      </c>
      <c r="R547" s="181">
        <v>0.29749999999999999</v>
      </c>
      <c r="S547" s="273">
        <v>0</v>
      </c>
      <c r="T547" s="202">
        <v>0.28499999999999998</v>
      </c>
      <c r="U547" s="202">
        <v>0.26500000000000001</v>
      </c>
      <c r="V547" s="202">
        <v>0.24</v>
      </c>
      <c r="W547" s="202">
        <v>0.21</v>
      </c>
      <c r="X547" s="202">
        <v>0.18</v>
      </c>
      <c r="Y547" s="202">
        <v>0.15</v>
      </c>
      <c r="Z547" s="202">
        <v>0.12</v>
      </c>
      <c r="AA547" s="202">
        <v>9.5000000000000001E-2</v>
      </c>
      <c r="AB547" s="202">
        <v>8.3750000000000005E-2</v>
      </c>
      <c r="AC547" s="202">
        <v>7.7499999999999999E-2</v>
      </c>
      <c r="AD547" s="202">
        <v>7.2499999999999995E-2</v>
      </c>
      <c r="AE547" s="202">
        <v>6.7500000000000004E-2</v>
      </c>
      <c r="AF547" s="223">
        <f t="shared" si="328"/>
        <v>8.4437500000000032</v>
      </c>
      <c r="AG547" s="224">
        <f t="shared" si="315"/>
        <v>10.526315789473696</v>
      </c>
      <c r="AH547" s="224">
        <f t="shared" si="316"/>
        <v>6.5420560747663448</v>
      </c>
      <c r="AI547" s="224">
        <f t="shared" si="317"/>
        <v>3.8834951456310662</v>
      </c>
      <c r="AJ547" s="224">
        <f t="shared" si="318"/>
        <v>4.0404040404040442</v>
      </c>
      <c r="AK547" s="224">
        <f t="shared" si="319"/>
        <v>4.2105263157894868</v>
      </c>
      <c r="AL547" s="224">
        <f t="shared" si="320"/>
        <v>4.39560439560438</v>
      </c>
      <c r="AM547" s="224">
        <f t="shared" si="321"/>
        <v>4.5977011494252817</v>
      </c>
      <c r="AN547" s="224">
        <f t="shared" si="322"/>
        <v>4.8192771084337505</v>
      </c>
      <c r="AO547" s="224">
        <f t="shared" si="323"/>
        <v>5.0632911392404889</v>
      </c>
      <c r="AP547" s="224">
        <f t="shared" si="324"/>
        <v>5.3333333333333455</v>
      </c>
      <c r="AQ547" s="224">
        <f t="shared" si="326"/>
        <v>5.6338028169014231</v>
      </c>
      <c r="AR547" s="224">
        <f t="shared" si="325"/>
        <v>5.9701492537313383</v>
      </c>
      <c r="AS547" s="224">
        <f t="shared" si="330"/>
        <v>6.3492063492063489</v>
      </c>
      <c r="AT547" s="224">
        <f t="shared" si="331"/>
        <v>5.8823529411764719</v>
      </c>
      <c r="AU547" s="224">
        <f t="shared" si="332"/>
        <v>4.3859649122807154</v>
      </c>
      <c r="AV547" s="224">
        <f t="shared" si="334"/>
        <v>7.5471698113207308</v>
      </c>
      <c r="AW547" s="224">
        <f t="shared" si="335"/>
        <v>10.416666666666675</v>
      </c>
      <c r="AX547" s="224">
        <f t="shared" si="336"/>
        <v>14.285714285714279</v>
      </c>
      <c r="AY547" s="224">
        <f t="shared" si="337"/>
        <v>16.666666666666675</v>
      </c>
      <c r="AZ547" s="224">
        <f t="shared" si="338"/>
        <v>19.999999999999996</v>
      </c>
      <c r="BA547" s="224">
        <f t="shared" si="339"/>
        <v>25</v>
      </c>
      <c r="BB547" s="224">
        <f t="shared" si="340"/>
        <v>26.315789473684205</v>
      </c>
      <c r="BC547" s="224">
        <f t="shared" si="341"/>
        <v>13.432835820895516</v>
      </c>
      <c r="BD547" s="224">
        <f t="shared" si="342"/>
        <v>8.064516129032274</v>
      </c>
      <c r="BE547" s="224">
        <f t="shared" si="343"/>
        <v>6.8965517241379448</v>
      </c>
      <c r="BF547" s="224">
        <f t="shared" si="333"/>
        <v>7.4074074074073959</v>
      </c>
      <c r="BG547" s="224">
        <f t="shared" si="329"/>
        <v>9.1410307211893809</v>
      </c>
      <c r="BH547" s="182">
        <f t="shared" si="327"/>
        <v>6.3946050537772159</v>
      </c>
    </row>
    <row r="548" spans="1:60" x14ac:dyDescent="0.2">
      <c r="A548" s="123" t="s">
        <v>1189</v>
      </c>
      <c r="B548" s="55" t="s">
        <v>1190</v>
      </c>
      <c r="C548" s="36">
        <v>2.2599999999999998</v>
      </c>
      <c r="D548" s="181">
        <v>2.02</v>
      </c>
      <c r="E548" s="181">
        <v>1.84</v>
      </c>
      <c r="F548" s="181">
        <v>1.72</v>
      </c>
      <c r="G548" s="181">
        <v>1.62</v>
      </c>
      <c r="H548" s="181">
        <v>1.56</v>
      </c>
      <c r="I548" s="181">
        <v>1.52</v>
      </c>
      <c r="J548" s="202">
        <v>1.44</v>
      </c>
      <c r="K548" s="202">
        <v>1.36</v>
      </c>
      <c r="L548" s="181">
        <v>1.26</v>
      </c>
      <c r="M548" s="181">
        <v>1.1599999999999999</v>
      </c>
      <c r="N548" s="181">
        <v>1.06</v>
      </c>
      <c r="O548" s="181">
        <v>0.84</v>
      </c>
      <c r="P548" s="273"/>
      <c r="Q548" s="181">
        <v>0.34</v>
      </c>
      <c r="R548" s="238">
        <v>0</v>
      </c>
      <c r="S548" s="273"/>
      <c r="T548" s="229">
        <v>0</v>
      </c>
      <c r="U548" s="229">
        <v>0</v>
      </c>
      <c r="V548" s="229">
        <v>0</v>
      </c>
      <c r="W548" s="229">
        <v>0</v>
      </c>
      <c r="X548" s="229">
        <v>0</v>
      </c>
      <c r="Y548" s="229">
        <v>0</v>
      </c>
      <c r="Z548" s="229">
        <v>0</v>
      </c>
      <c r="AA548" s="229">
        <v>0</v>
      </c>
      <c r="AB548" s="229">
        <v>0</v>
      </c>
      <c r="AC548" s="229">
        <v>0</v>
      </c>
      <c r="AD548" s="229">
        <v>0</v>
      </c>
      <c r="AE548" s="229">
        <v>0</v>
      </c>
      <c r="AF548" s="223">
        <f t="shared" si="328"/>
        <v>19.999999999999996</v>
      </c>
      <c r="AG548" s="224">
        <f t="shared" si="315"/>
        <v>11.88118811881187</v>
      </c>
      <c r="AH548" s="224">
        <f t="shared" si="316"/>
        <v>9.7826086956521721</v>
      </c>
      <c r="AI548" s="224">
        <f t="shared" si="317"/>
        <v>6.976744186046524</v>
      </c>
      <c r="AJ548" s="224">
        <f t="shared" si="318"/>
        <v>6.1728395061728225</v>
      </c>
      <c r="AK548" s="224">
        <f t="shared" si="319"/>
        <v>3.8461538461538547</v>
      </c>
      <c r="AL548" s="224">
        <f t="shared" si="320"/>
        <v>2.6315789473684292</v>
      </c>
      <c r="AM548" s="224">
        <f t="shared" si="321"/>
        <v>5.555555555555558</v>
      </c>
      <c r="AN548" s="224">
        <f t="shared" si="322"/>
        <v>5.8823529411764497</v>
      </c>
      <c r="AO548" s="224">
        <f t="shared" si="323"/>
        <v>7.9365079365079527</v>
      </c>
      <c r="AP548" s="224">
        <f t="shared" si="324"/>
        <v>8.6206896551724199</v>
      </c>
      <c r="AQ548" s="224">
        <f t="shared" si="326"/>
        <v>9.4339622641509422</v>
      </c>
      <c r="AR548" s="224">
        <f t="shared" si="325"/>
        <v>26.190476190476208</v>
      </c>
      <c r="AS548" s="224">
        <f t="shared" si="330"/>
        <v>147.05882352941174</v>
      </c>
      <c r="AT548" s="224" t="str">
        <f t="shared" si="331"/>
        <v>n/a</v>
      </c>
      <c r="AU548" s="224" t="str">
        <f t="shared" si="332"/>
        <v>n/a</v>
      </c>
      <c r="AV548" s="224" t="str">
        <f t="shared" si="334"/>
        <v>n/a</v>
      </c>
      <c r="AW548" s="224" t="str">
        <f t="shared" si="335"/>
        <v>n/a</v>
      </c>
      <c r="AX548" s="224" t="str">
        <f t="shared" si="336"/>
        <v>n/a</v>
      </c>
      <c r="AY548" s="224" t="str">
        <f t="shared" si="337"/>
        <v>n/a</v>
      </c>
      <c r="AZ548" s="224" t="str">
        <f t="shared" si="338"/>
        <v>n/a</v>
      </c>
      <c r="BA548" s="224" t="str">
        <f t="shared" si="339"/>
        <v>n/a</v>
      </c>
      <c r="BB548" s="224" t="str">
        <f t="shared" si="340"/>
        <v>n/a</v>
      </c>
      <c r="BC548" s="224" t="str">
        <f t="shared" si="341"/>
        <v>n/a</v>
      </c>
      <c r="BD548" s="224" t="str">
        <f t="shared" si="342"/>
        <v>n/a</v>
      </c>
      <c r="BE548" s="224" t="str">
        <f t="shared" si="343"/>
        <v>n/a</v>
      </c>
      <c r="BF548" s="224" t="str">
        <f t="shared" si="333"/>
        <v>n/a</v>
      </c>
      <c r="BG548" s="224">
        <f t="shared" si="329"/>
        <v>19.382267797896688</v>
      </c>
      <c r="BH548" s="182">
        <f t="shared" si="327"/>
        <v>38.800373817215949</v>
      </c>
    </row>
    <row r="549" spans="1:60" x14ac:dyDescent="0.2">
      <c r="A549" s="55" t="s">
        <v>2042</v>
      </c>
      <c r="B549" s="55" t="s">
        <v>462</v>
      </c>
      <c r="C549" s="36">
        <v>1.6</v>
      </c>
      <c r="D549" s="181">
        <v>1.56</v>
      </c>
      <c r="E549" s="181">
        <v>1.52</v>
      </c>
      <c r="F549" s="181">
        <v>1.48</v>
      </c>
      <c r="G549" s="181">
        <v>1.44</v>
      </c>
      <c r="H549" s="181">
        <v>1.4</v>
      </c>
      <c r="I549" s="181">
        <v>1.36</v>
      </c>
      <c r="J549" s="202">
        <v>1.32</v>
      </c>
      <c r="K549" s="202">
        <v>1.28</v>
      </c>
      <c r="L549" s="181">
        <v>1.24</v>
      </c>
      <c r="M549" s="181">
        <v>1.2</v>
      </c>
      <c r="N549" s="181">
        <v>1.1599999999999999</v>
      </c>
      <c r="O549" s="181">
        <v>1.1200000000000001</v>
      </c>
      <c r="P549" s="273"/>
      <c r="Q549" s="181">
        <v>1.08</v>
      </c>
      <c r="R549" s="181">
        <v>1.04</v>
      </c>
      <c r="S549" s="273"/>
      <c r="T549" s="202">
        <v>1</v>
      </c>
      <c r="U549" s="202">
        <v>0.96</v>
      </c>
      <c r="V549" s="202">
        <v>0.92</v>
      </c>
      <c r="W549" s="202">
        <v>0.88</v>
      </c>
      <c r="X549" s="202">
        <v>0.84</v>
      </c>
      <c r="Y549" s="202">
        <v>0.8</v>
      </c>
      <c r="Z549" s="202">
        <v>0.72</v>
      </c>
      <c r="AA549" s="202">
        <v>0.6</v>
      </c>
      <c r="AB549" s="202">
        <v>0.56833999999999996</v>
      </c>
      <c r="AC549" s="202">
        <v>0.53332000000000002</v>
      </c>
      <c r="AD549" s="202">
        <v>0.5</v>
      </c>
      <c r="AE549" s="202">
        <v>0.46667999999999998</v>
      </c>
      <c r="AF549" s="223">
        <f t="shared" si="328"/>
        <v>28.588339999999999</v>
      </c>
      <c r="AG549" s="224">
        <f t="shared" si="315"/>
        <v>2.5641025641025772</v>
      </c>
      <c r="AH549" s="224">
        <f t="shared" si="316"/>
        <v>2.6315789473684292</v>
      </c>
      <c r="AI549" s="224">
        <f t="shared" si="317"/>
        <v>2.7027027027026973</v>
      </c>
      <c r="AJ549" s="224">
        <f t="shared" si="318"/>
        <v>2.7777777777777901</v>
      </c>
      <c r="AK549" s="224">
        <f t="shared" si="319"/>
        <v>2.8571428571428692</v>
      </c>
      <c r="AL549" s="224">
        <f t="shared" si="320"/>
        <v>2.9411764705882248</v>
      </c>
      <c r="AM549" s="224">
        <f t="shared" si="321"/>
        <v>3.0303030303030276</v>
      </c>
      <c r="AN549" s="224">
        <f t="shared" si="322"/>
        <v>3.125</v>
      </c>
      <c r="AO549" s="224">
        <f t="shared" si="323"/>
        <v>3.2258064516129004</v>
      </c>
      <c r="AP549" s="224">
        <f t="shared" si="324"/>
        <v>3.3333333333333437</v>
      </c>
      <c r="AQ549" s="224">
        <f t="shared" si="326"/>
        <v>3.4482758620689724</v>
      </c>
      <c r="AR549" s="224">
        <f t="shared" si="325"/>
        <v>3.5714285714285587</v>
      </c>
      <c r="AS549" s="224">
        <f t="shared" si="330"/>
        <v>3.7037037037036979</v>
      </c>
      <c r="AT549" s="224">
        <f t="shared" si="331"/>
        <v>3.8461538461538547</v>
      </c>
      <c r="AU549" s="224">
        <f t="shared" si="332"/>
        <v>4.0000000000000036</v>
      </c>
      <c r="AV549" s="224">
        <f t="shared" si="334"/>
        <v>4.1666666666666741</v>
      </c>
      <c r="AW549" s="224">
        <f t="shared" si="335"/>
        <v>4.3478260869565188</v>
      </c>
      <c r="AX549" s="224">
        <f t="shared" si="336"/>
        <v>4.5454545454545414</v>
      </c>
      <c r="AY549" s="224">
        <f t="shared" si="337"/>
        <v>4.7619047619047672</v>
      </c>
      <c r="AZ549" s="224">
        <f t="shared" si="338"/>
        <v>4.9999999999999822</v>
      </c>
      <c r="BA549" s="224">
        <f t="shared" si="339"/>
        <v>11.111111111111116</v>
      </c>
      <c r="BB549" s="224">
        <f t="shared" si="340"/>
        <v>19.999999999999996</v>
      </c>
      <c r="BC549" s="224">
        <f t="shared" si="341"/>
        <v>5.5706091424147619</v>
      </c>
      <c r="BD549" s="224">
        <f t="shared" si="342"/>
        <v>6.5664141603539949</v>
      </c>
      <c r="BE549" s="224">
        <f t="shared" si="343"/>
        <v>6.6640000000000033</v>
      </c>
      <c r="BF549" s="224">
        <f t="shared" si="333"/>
        <v>7.1397960058284138</v>
      </c>
      <c r="BG549" s="224">
        <f t="shared" si="329"/>
        <v>4.9089334076529889</v>
      </c>
      <c r="BH549" s="182">
        <f t="shared" si="327"/>
        <v>3.6111534887911492</v>
      </c>
    </row>
    <row r="550" spans="1:60" x14ac:dyDescent="0.2">
      <c r="A550" s="55" t="s">
        <v>2043</v>
      </c>
      <c r="B550" s="55" t="s">
        <v>1192</v>
      </c>
      <c r="C550" s="36">
        <v>5.31</v>
      </c>
      <c r="D550" s="181">
        <v>5.0599999999999996</v>
      </c>
      <c r="E550" s="181">
        <v>4.79</v>
      </c>
      <c r="F550" s="181">
        <v>4.54</v>
      </c>
      <c r="G550" s="181">
        <v>4.33</v>
      </c>
      <c r="H550" s="181">
        <v>4.13</v>
      </c>
      <c r="I550" s="181">
        <v>3.93</v>
      </c>
      <c r="J550" s="202">
        <v>3.645</v>
      </c>
      <c r="K550" s="202">
        <v>3.1150000000000002</v>
      </c>
      <c r="L550" s="181">
        <v>2.9350000000000001</v>
      </c>
      <c r="M550" s="181">
        <v>2.6749999999999998</v>
      </c>
      <c r="N550" s="181">
        <v>2.39</v>
      </c>
      <c r="O550" s="181">
        <v>2.09</v>
      </c>
      <c r="P550" s="273"/>
      <c r="Q550" s="181">
        <v>1.79</v>
      </c>
      <c r="R550" s="181">
        <v>1.55</v>
      </c>
      <c r="S550" s="273"/>
      <c r="T550" s="202">
        <v>1.28</v>
      </c>
      <c r="U550" s="229">
        <v>1.1599999999999999</v>
      </c>
      <c r="V550" s="229">
        <v>1.1599999999999999</v>
      </c>
      <c r="W550" s="202">
        <v>1.1599999999999999</v>
      </c>
      <c r="X550" s="202">
        <v>0.96499999999999997</v>
      </c>
      <c r="Y550" s="202">
        <v>0.84</v>
      </c>
      <c r="Z550" s="229">
        <v>0.66</v>
      </c>
      <c r="AA550" s="229">
        <v>0.66</v>
      </c>
      <c r="AB550" s="229">
        <v>0.66</v>
      </c>
      <c r="AC550" s="202">
        <v>0.84</v>
      </c>
      <c r="AD550" s="229">
        <v>1.02</v>
      </c>
      <c r="AE550" s="202">
        <v>1.0349999999999999</v>
      </c>
      <c r="AF550" s="223">
        <f t="shared" si="328"/>
        <v>63.72</v>
      </c>
      <c r="AG550" s="224">
        <f t="shared" si="315"/>
        <v>4.9407114624505866</v>
      </c>
      <c r="AH550" s="224">
        <f t="shared" si="316"/>
        <v>5.6367432150313146</v>
      </c>
      <c r="AI550" s="224">
        <f t="shared" si="317"/>
        <v>5.506607929515428</v>
      </c>
      <c r="AJ550" s="224">
        <f t="shared" si="318"/>
        <v>4.8498845265589008</v>
      </c>
      <c r="AK550" s="224">
        <f t="shared" si="319"/>
        <v>4.8426150121065437</v>
      </c>
      <c r="AL550" s="224">
        <f t="shared" si="320"/>
        <v>5.0890585241730291</v>
      </c>
      <c r="AM550" s="224">
        <f t="shared" si="321"/>
        <v>7.8189300411522611</v>
      </c>
      <c r="AN550" s="224">
        <f t="shared" si="322"/>
        <v>17.014446227929358</v>
      </c>
      <c r="AO550" s="224">
        <f t="shared" si="323"/>
        <v>6.1328790459965976</v>
      </c>
      <c r="AP550" s="224">
        <f t="shared" si="324"/>
        <v>9.7196261682243055</v>
      </c>
      <c r="AQ550" s="224">
        <f t="shared" si="326"/>
        <v>11.924686192468602</v>
      </c>
      <c r="AR550" s="224">
        <f t="shared" si="325"/>
        <v>14.354066985645941</v>
      </c>
      <c r="AS550" s="224">
        <f t="shared" si="330"/>
        <v>16.759776536312842</v>
      </c>
      <c r="AT550" s="224">
        <f t="shared" si="331"/>
        <v>15.483870967741931</v>
      </c>
      <c r="AU550" s="224">
        <f t="shared" si="332"/>
        <v>21.09375</v>
      </c>
      <c r="AV550" s="224">
        <f t="shared" si="334"/>
        <v>10.344827586206918</v>
      </c>
      <c r="AW550" s="224">
        <f t="shared" si="335"/>
        <v>0</v>
      </c>
      <c r="AX550" s="224">
        <f t="shared" si="336"/>
        <v>0</v>
      </c>
      <c r="AY550" s="224">
        <f t="shared" si="337"/>
        <v>20.207253886010367</v>
      </c>
      <c r="AZ550" s="224">
        <f t="shared" si="338"/>
        <v>14.880952380952372</v>
      </c>
      <c r="BA550" s="224">
        <f t="shared" si="339"/>
        <v>27.27272727272727</v>
      </c>
      <c r="BB550" s="224">
        <f t="shared" si="340"/>
        <v>0</v>
      </c>
      <c r="BC550" s="224">
        <f t="shared" si="341"/>
        <v>0</v>
      </c>
      <c r="BD550" s="224">
        <f t="shared" si="342"/>
        <v>-21.42857142857142</v>
      </c>
      <c r="BE550" s="224">
        <f t="shared" si="343"/>
        <v>-17.647058823529417</v>
      </c>
      <c r="BF550" s="224">
        <f t="shared" si="333"/>
        <v>-1.4492753623188359</v>
      </c>
      <c r="BG550" s="224">
        <f t="shared" si="329"/>
        <v>7.0518657056455725</v>
      </c>
      <c r="BH550" s="182">
        <f t="shared" si="327"/>
        <v>10.800478025042743</v>
      </c>
    </row>
    <row r="551" spans="1:60" x14ac:dyDescent="0.2">
      <c r="A551" s="116" t="s">
        <v>1618</v>
      </c>
      <c r="B551" s="55" t="s">
        <v>1619</v>
      </c>
      <c r="C551" s="36">
        <v>0.67749999999999999</v>
      </c>
      <c r="D551" s="181">
        <v>0.61499999999999999</v>
      </c>
      <c r="E551" s="181">
        <v>0.54</v>
      </c>
      <c r="F551" s="181">
        <v>0.43</v>
      </c>
      <c r="G551" s="181">
        <v>0.34</v>
      </c>
      <c r="H551" s="238">
        <v>0.24</v>
      </c>
      <c r="I551" s="181">
        <v>0.28000000000000003</v>
      </c>
      <c r="J551" s="202">
        <v>0.24888888888888899</v>
      </c>
      <c r="K551" s="202">
        <v>0.20444444444444401</v>
      </c>
      <c r="L551" s="181">
        <v>0.17777777777777801</v>
      </c>
      <c r="M551" s="181">
        <v>0.142222222222222</v>
      </c>
      <c r="N551" s="181">
        <v>0.124444444444444</v>
      </c>
      <c r="O551" s="181">
        <v>0.10666666666666701</v>
      </c>
      <c r="Q551" s="181">
        <v>9.4814814814814796E-2</v>
      </c>
      <c r="R551" s="181">
        <v>8.2962962962963002E-2</v>
      </c>
      <c r="T551" s="181">
        <v>7.1111111111111097E-2</v>
      </c>
      <c r="U551" s="181">
        <v>5.5308641975308603E-2</v>
      </c>
      <c r="V551" s="202">
        <v>4.9382716049382699E-2</v>
      </c>
      <c r="W551" s="202">
        <v>3.95061728395062E-2</v>
      </c>
      <c r="X551" s="202">
        <v>3.2921810699588501E-2</v>
      </c>
      <c r="Y551" s="202">
        <v>2.6337448559670799E-2</v>
      </c>
      <c r="Z551" s="202">
        <v>2.1069958847736599E-2</v>
      </c>
      <c r="AA551" s="202">
        <v>1.7558299039780501E-2</v>
      </c>
      <c r="AB551" s="229">
        <v>1.1705532693187E-2</v>
      </c>
      <c r="AC551" s="229">
        <v>1.1705532693187E-2</v>
      </c>
      <c r="AD551" s="229">
        <v>1.1705532693187E-2</v>
      </c>
      <c r="AE551" s="229">
        <v>1.1705532693187E-2</v>
      </c>
      <c r="AF551" s="223">
        <f t="shared" si="328"/>
        <v>4.6647405121170582</v>
      </c>
      <c r="AG551" s="224">
        <f t="shared" si="315"/>
        <v>10.162601626016254</v>
      </c>
      <c r="AH551" s="224">
        <f t="shared" si="316"/>
        <v>13.888888888888884</v>
      </c>
      <c r="AI551" s="224">
        <f t="shared" si="317"/>
        <v>25.581395348837212</v>
      </c>
      <c r="AJ551" s="224">
        <f t="shared" si="318"/>
        <v>26.470588235294112</v>
      </c>
      <c r="AK551" s="224">
        <f t="shared" si="319"/>
        <v>41.666666666666671</v>
      </c>
      <c r="AL551" s="224">
        <f t="shared" si="320"/>
        <v>-14.285714285714302</v>
      </c>
      <c r="AM551" s="224">
        <f t="shared" si="321"/>
        <v>12.499999999999956</v>
      </c>
      <c r="AN551" s="224">
        <f t="shared" si="322"/>
        <v>21.739130434782929</v>
      </c>
      <c r="AO551" s="224">
        <f t="shared" si="323"/>
        <v>14.999999999999613</v>
      </c>
      <c r="AP551" s="224">
        <f t="shared" si="324"/>
        <v>25.000000000000355</v>
      </c>
      <c r="AQ551" s="224">
        <f t="shared" si="326"/>
        <v>14.285714285714523</v>
      </c>
      <c r="AR551" s="224">
        <f t="shared" si="325"/>
        <v>16.666666666665876</v>
      </c>
      <c r="AS551" s="224">
        <f t="shared" si="330"/>
        <v>12.500000000000377</v>
      </c>
      <c r="AT551" s="224">
        <f t="shared" si="331"/>
        <v>14.285714285714214</v>
      </c>
      <c r="AU551" s="224">
        <f t="shared" si="332"/>
        <v>16.666666666666742</v>
      </c>
      <c r="AV551" s="224">
        <f t="shared" si="334"/>
        <v>28.571428571428626</v>
      </c>
      <c r="AW551" s="224">
        <f t="shared" si="335"/>
        <v>11.999999999999966</v>
      </c>
      <c r="AX551" s="224">
        <f t="shared" si="336"/>
        <v>24.999999999999865</v>
      </c>
      <c r="AY551" s="224">
        <f t="shared" si="337"/>
        <v>19.999999999999996</v>
      </c>
      <c r="AZ551" s="224">
        <f t="shared" si="338"/>
        <v>25</v>
      </c>
      <c r="BA551" s="224">
        <f t="shared" si="339"/>
        <v>25.000000000000245</v>
      </c>
      <c r="BB551" s="224">
        <f t="shared" si="340"/>
        <v>19.999999999999996</v>
      </c>
      <c r="BC551" s="224">
        <f t="shared" si="341"/>
        <v>50</v>
      </c>
      <c r="BD551" s="224">
        <f t="shared" si="342"/>
        <v>0</v>
      </c>
      <c r="BE551" s="224">
        <f t="shared" si="343"/>
        <v>0</v>
      </c>
      <c r="BF551" s="224">
        <f t="shared" si="333"/>
        <v>0</v>
      </c>
      <c r="BG551" s="224">
        <f t="shared" si="329"/>
        <v>17.603836438113927</v>
      </c>
      <c r="BH551" s="182">
        <f t="shared" si="327"/>
        <v>13.066500575678333</v>
      </c>
    </row>
    <row r="552" spans="1:60" x14ac:dyDescent="0.2">
      <c r="A552" s="123" t="s">
        <v>2044</v>
      </c>
      <c r="B552" s="55" t="s">
        <v>465</v>
      </c>
      <c r="C552" s="36">
        <v>3.3</v>
      </c>
      <c r="D552" s="181">
        <v>3</v>
      </c>
      <c r="E552" s="181">
        <v>2.73</v>
      </c>
      <c r="F552" s="181">
        <v>2.48</v>
      </c>
      <c r="G552" s="181">
        <v>2.25</v>
      </c>
      <c r="H552" s="181">
        <v>2.0499999999999998</v>
      </c>
      <c r="I552" s="181">
        <v>1.85</v>
      </c>
      <c r="J552" s="202">
        <v>1.65</v>
      </c>
      <c r="K552" s="202">
        <v>1.4</v>
      </c>
      <c r="L552" s="181">
        <v>1.2</v>
      </c>
      <c r="M552" s="181">
        <v>1</v>
      </c>
      <c r="N552" s="181">
        <v>0.8</v>
      </c>
      <c r="O552" s="181">
        <v>0.66</v>
      </c>
      <c r="P552" s="273" t="s">
        <v>1740</v>
      </c>
      <c r="Q552" s="181">
        <v>0.55000000000000004</v>
      </c>
      <c r="R552" s="181">
        <v>0.44</v>
      </c>
      <c r="S552" s="273"/>
      <c r="T552" s="202">
        <v>0.38</v>
      </c>
      <c r="U552" s="202">
        <v>0.33</v>
      </c>
      <c r="V552" s="202">
        <v>0.28999999999999998</v>
      </c>
      <c r="W552" s="202">
        <v>0.26</v>
      </c>
      <c r="X552" s="202">
        <v>0.23499999999999999</v>
      </c>
      <c r="Y552" s="202">
        <v>0.21</v>
      </c>
      <c r="Z552" s="202">
        <v>0.19600000000000001</v>
      </c>
      <c r="AA552" s="202">
        <v>0.17599999999999999</v>
      </c>
      <c r="AB552" s="202">
        <v>0.16600000000000001</v>
      </c>
      <c r="AC552" s="202">
        <v>0.15</v>
      </c>
      <c r="AD552" s="202">
        <v>0.14000000000000001</v>
      </c>
      <c r="AE552" s="202">
        <v>0.13</v>
      </c>
      <c r="AF552" s="223">
        <f t="shared" si="328"/>
        <v>28.022999999999996</v>
      </c>
      <c r="AG552" s="224">
        <f t="shared" si="315"/>
        <v>9.9999999999999858</v>
      </c>
      <c r="AH552" s="224">
        <f t="shared" si="316"/>
        <v>9.8901098901098994</v>
      </c>
      <c r="AI552" s="224">
        <f t="shared" si="317"/>
        <v>10.080645161290324</v>
      </c>
      <c r="AJ552" s="224">
        <f t="shared" si="318"/>
        <v>10.222222222222221</v>
      </c>
      <c r="AK552" s="224">
        <f t="shared" si="319"/>
        <v>9.7560975609756184</v>
      </c>
      <c r="AL552" s="224">
        <f t="shared" si="320"/>
        <v>10.810810810810789</v>
      </c>
      <c r="AM552" s="224">
        <f t="shared" si="321"/>
        <v>12.121212121212132</v>
      </c>
      <c r="AN552" s="224">
        <f t="shared" si="322"/>
        <v>17.857142857142861</v>
      </c>
      <c r="AO552" s="224">
        <f t="shared" si="323"/>
        <v>16.666666666666675</v>
      </c>
      <c r="AP552" s="224">
        <f t="shared" si="324"/>
        <v>19.999999999999996</v>
      </c>
      <c r="AQ552" s="224">
        <f t="shared" si="326"/>
        <v>25</v>
      </c>
      <c r="AR552" s="224">
        <f t="shared" si="325"/>
        <v>21.212121212121215</v>
      </c>
      <c r="AS552" s="224">
        <f t="shared" si="330"/>
        <v>19.999999999999996</v>
      </c>
      <c r="AT552" s="224">
        <f t="shared" si="331"/>
        <v>25</v>
      </c>
      <c r="AU552" s="224">
        <f t="shared" si="332"/>
        <v>15.789473684210531</v>
      </c>
      <c r="AV552" s="224">
        <f t="shared" si="334"/>
        <v>15.151515151515138</v>
      </c>
      <c r="AW552" s="224">
        <f t="shared" si="335"/>
        <v>13.793103448275868</v>
      </c>
      <c r="AX552" s="224">
        <f t="shared" si="336"/>
        <v>11.538461538461519</v>
      </c>
      <c r="AY552" s="224">
        <f t="shared" si="337"/>
        <v>10.638297872340431</v>
      </c>
      <c r="AZ552" s="224">
        <f t="shared" si="338"/>
        <v>11.904761904761907</v>
      </c>
      <c r="BA552" s="224">
        <f t="shared" si="339"/>
        <v>7.1428571428571397</v>
      </c>
      <c r="BB552" s="224">
        <f t="shared" si="340"/>
        <v>11.363636363636376</v>
      </c>
      <c r="BC552" s="224">
        <f t="shared" si="341"/>
        <v>6.0240963855421548</v>
      </c>
      <c r="BD552" s="224">
        <f t="shared" si="342"/>
        <v>10.666666666666668</v>
      </c>
      <c r="BE552" s="224">
        <f t="shared" si="343"/>
        <v>7.1428571428571397</v>
      </c>
      <c r="BF552" s="224">
        <f t="shared" si="333"/>
        <v>7.6923076923077094</v>
      </c>
      <c r="BG552" s="224">
        <f t="shared" si="329"/>
        <v>13.364040903691709</v>
      </c>
      <c r="BH552" s="182">
        <f t="shared" si="327"/>
        <v>5.3424677480248643</v>
      </c>
    </row>
    <row r="553" spans="1:60" x14ac:dyDescent="0.2">
      <c r="A553" s="116" t="s">
        <v>1620</v>
      </c>
      <c r="B553" s="55" t="s">
        <v>1621</v>
      </c>
      <c r="C553" s="36">
        <v>1.62</v>
      </c>
      <c r="D553" s="181">
        <v>1.47</v>
      </c>
      <c r="E553" s="181">
        <v>1.34</v>
      </c>
      <c r="F553" s="181">
        <v>1.24</v>
      </c>
      <c r="G553" s="181">
        <v>1.1399999999999999</v>
      </c>
      <c r="H553" s="238">
        <v>0.28499999999999998</v>
      </c>
      <c r="I553" s="181">
        <v>1.02</v>
      </c>
      <c r="J553" s="202">
        <v>0.9</v>
      </c>
      <c r="K553" s="202">
        <v>0.64</v>
      </c>
      <c r="L553" s="181">
        <v>0.54</v>
      </c>
      <c r="M553" s="181">
        <v>0.47</v>
      </c>
      <c r="N553" s="181">
        <v>0.4</v>
      </c>
      <c r="O553" s="181">
        <v>0.34</v>
      </c>
      <c r="Q553" s="181">
        <v>0.28000000000000003</v>
      </c>
      <c r="R553" s="181">
        <v>0.22</v>
      </c>
      <c r="T553" s="181">
        <v>0.16</v>
      </c>
      <c r="U553" s="181">
        <v>0.11</v>
      </c>
      <c r="V553" s="202">
        <v>9.5000000000000001E-2</v>
      </c>
      <c r="W553" s="202">
        <v>7.4999999999999997E-2</v>
      </c>
      <c r="X553" s="202">
        <v>0.06</v>
      </c>
      <c r="Y553" s="202">
        <v>5.2499999999999998E-2</v>
      </c>
      <c r="Z553" s="202">
        <v>4.2500000000000003E-2</v>
      </c>
      <c r="AA553" s="202">
        <v>2.8750000000000001E-2</v>
      </c>
      <c r="AB553" s="202">
        <v>2.375E-2</v>
      </c>
      <c r="AC553" s="202">
        <v>2.1250000000000002E-2</v>
      </c>
      <c r="AD553" s="202">
        <v>1.8749999999999999E-2</v>
      </c>
      <c r="AE553" s="202">
        <v>1.6250000000000001E-2</v>
      </c>
      <c r="AF553" s="223">
        <f t="shared" si="328"/>
        <v>12.608750000000002</v>
      </c>
      <c r="AG553" s="224">
        <f t="shared" si="315"/>
        <v>10.204081632653072</v>
      </c>
      <c r="AH553" s="224">
        <f t="shared" si="316"/>
        <v>9.7014925373134275</v>
      </c>
      <c r="AI553" s="224">
        <f t="shared" si="317"/>
        <v>8.064516129032274</v>
      </c>
      <c r="AJ553" s="224">
        <f t="shared" si="318"/>
        <v>8.7719298245614077</v>
      </c>
      <c r="AK553" s="224">
        <f t="shared" si="319"/>
        <v>300</v>
      </c>
      <c r="AL553" s="224">
        <f t="shared" si="320"/>
        <v>-72.058823529411768</v>
      </c>
      <c r="AM553" s="224">
        <f t="shared" si="321"/>
        <v>13.33333333333333</v>
      </c>
      <c r="AN553" s="224">
        <f t="shared" si="322"/>
        <v>40.625</v>
      </c>
      <c r="AO553" s="224">
        <f t="shared" si="323"/>
        <v>18.518518518518512</v>
      </c>
      <c r="AP553" s="224">
        <f t="shared" si="324"/>
        <v>14.893617021276606</v>
      </c>
      <c r="AQ553" s="224">
        <f t="shared" si="326"/>
        <v>17.499999999999982</v>
      </c>
      <c r="AR553" s="224">
        <f t="shared" si="325"/>
        <v>17.647058823529417</v>
      </c>
      <c r="AS553" s="224">
        <f t="shared" si="330"/>
        <v>21.42857142857142</v>
      </c>
      <c r="AT553" s="224">
        <f t="shared" si="331"/>
        <v>27.272727272727295</v>
      </c>
      <c r="AU553" s="224">
        <f t="shared" si="332"/>
        <v>37.5</v>
      </c>
      <c r="AV553" s="224">
        <f t="shared" si="334"/>
        <v>45.45454545454546</v>
      </c>
      <c r="AW553" s="224">
        <f t="shared" si="335"/>
        <v>15.789473684210531</v>
      </c>
      <c r="AX553" s="224">
        <f t="shared" si="336"/>
        <v>26.666666666666682</v>
      </c>
      <c r="AY553" s="224">
        <f t="shared" si="337"/>
        <v>25</v>
      </c>
      <c r="AZ553" s="224">
        <f t="shared" si="338"/>
        <v>14.285714285714279</v>
      </c>
      <c r="BA553" s="224">
        <f t="shared" si="339"/>
        <v>23.529411764705866</v>
      </c>
      <c r="BB553" s="224">
        <f t="shared" si="340"/>
        <v>47.826086956521749</v>
      </c>
      <c r="BC553" s="224">
        <f t="shared" si="341"/>
        <v>21.052631578947366</v>
      </c>
      <c r="BD553" s="224">
        <f t="shared" si="342"/>
        <v>11.764705882352944</v>
      </c>
      <c r="BE553" s="224">
        <f t="shared" si="343"/>
        <v>13.333333333333353</v>
      </c>
      <c r="BF553" s="224">
        <f t="shared" si="333"/>
        <v>15.384615384615374</v>
      </c>
      <c r="BG553" s="224">
        <f t="shared" si="329"/>
        <v>28.211123383989179</v>
      </c>
      <c r="BH553" s="182">
        <f t="shared" si="327"/>
        <v>59.381021274629092</v>
      </c>
    </row>
    <row r="554" spans="1:60" x14ac:dyDescent="0.2">
      <c r="A554" s="55" t="s">
        <v>466</v>
      </c>
      <c r="B554" s="55" t="s">
        <v>467</v>
      </c>
      <c r="C554" s="36">
        <v>2.0699999999999998</v>
      </c>
      <c r="D554" s="181">
        <v>1.89</v>
      </c>
      <c r="E554" s="181">
        <v>1.72</v>
      </c>
      <c r="F554" s="181">
        <v>1.62</v>
      </c>
      <c r="G554" s="181">
        <v>1.54</v>
      </c>
      <c r="H554" s="181">
        <v>1.46</v>
      </c>
      <c r="I554" s="181">
        <v>1.41</v>
      </c>
      <c r="J554" s="202">
        <v>1.31</v>
      </c>
      <c r="K554" s="202">
        <v>1.22</v>
      </c>
      <c r="L554" s="181">
        <v>1.125</v>
      </c>
      <c r="M554" s="181">
        <v>1.0549999999999999</v>
      </c>
      <c r="N554" s="181">
        <v>0.98</v>
      </c>
      <c r="O554" s="181">
        <v>0.91500000000000004</v>
      </c>
      <c r="P554" s="273" t="s">
        <v>1740</v>
      </c>
      <c r="Q554" s="181">
        <v>0.87</v>
      </c>
      <c r="R554" s="181">
        <v>0.84499999999999997</v>
      </c>
      <c r="S554" s="273"/>
      <c r="T554" s="202">
        <v>0.82499999999999996</v>
      </c>
      <c r="U554" s="202">
        <v>0.80500000000000005</v>
      </c>
      <c r="V554" s="202">
        <v>0.77</v>
      </c>
      <c r="W554" s="202">
        <v>0.71499999999999997</v>
      </c>
      <c r="X554" s="202">
        <v>0.65500000000000003</v>
      </c>
      <c r="Y554" s="202">
        <v>0.61</v>
      </c>
      <c r="Z554" s="202">
        <v>0.56999999999999995</v>
      </c>
      <c r="AA554" s="202">
        <v>0.53</v>
      </c>
      <c r="AB554" s="202">
        <v>0.505</v>
      </c>
      <c r="AC554" s="229">
        <v>0.5</v>
      </c>
      <c r="AD554" s="202">
        <v>0.49249999999999999</v>
      </c>
      <c r="AE554" s="202">
        <v>0.47499999999999998</v>
      </c>
      <c r="AF554" s="223">
        <f t="shared" si="328"/>
        <v>27.482500000000002</v>
      </c>
      <c r="AG554" s="224">
        <f t="shared" si="315"/>
        <v>9.5238095238095113</v>
      </c>
      <c r="AH554" s="224">
        <f t="shared" si="316"/>
        <v>9.8837209302325526</v>
      </c>
      <c r="AI554" s="224">
        <f t="shared" si="317"/>
        <v>6.1728395061728225</v>
      </c>
      <c r="AJ554" s="224">
        <f t="shared" si="318"/>
        <v>5.1948051948051965</v>
      </c>
      <c r="AK554" s="224">
        <f t="shared" si="319"/>
        <v>5.4794520547945202</v>
      </c>
      <c r="AL554" s="224">
        <f t="shared" si="320"/>
        <v>3.5460992907801359</v>
      </c>
      <c r="AM554" s="224">
        <f t="shared" si="321"/>
        <v>7.6335877862595325</v>
      </c>
      <c r="AN554" s="224">
        <f t="shared" si="322"/>
        <v>7.3770491803278659</v>
      </c>
      <c r="AO554" s="224">
        <f t="shared" si="323"/>
        <v>8.4444444444444322</v>
      </c>
      <c r="AP554" s="224">
        <f t="shared" si="324"/>
        <v>6.6350710900473953</v>
      </c>
      <c r="AQ554" s="224">
        <f t="shared" si="326"/>
        <v>7.6530612244897878</v>
      </c>
      <c r="AR554" s="224">
        <f t="shared" si="325"/>
        <v>7.1038251366120075</v>
      </c>
      <c r="AS554" s="224">
        <f t="shared" si="330"/>
        <v>5.1724137931034475</v>
      </c>
      <c r="AT554" s="224">
        <f t="shared" si="331"/>
        <v>2.9585798816567976</v>
      </c>
      <c r="AU554" s="224">
        <f t="shared" si="332"/>
        <v>2.4242424242424176</v>
      </c>
      <c r="AV554" s="224">
        <f t="shared" si="334"/>
        <v>2.4844720496894235</v>
      </c>
      <c r="AW554" s="224">
        <f t="shared" si="335"/>
        <v>4.5454545454545414</v>
      </c>
      <c r="AX554" s="224">
        <f t="shared" si="336"/>
        <v>7.6923076923077094</v>
      </c>
      <c r="AY554" s="224">
        <f t="shared" si="337"/>
        <v>9.1603053435114425</v>
      </c>
      <c r="AZ554" s="224">
        <f t="shared" si="338"/>
        <v>7.3770491803278659</v>
      </c>
      <c r="BA554" s="224">
        <f t="shared" si="339"/>
        <v>7.0175438596491224</v>
      </c>
      <c r="BB554" s="224">
        <f t="shared" si="340"/>
        <v>7.5471698113207308</v>
      </c>
      <c r="BC554" s="224">
        <f t="shared" si="341"/>
        <v>4.9504950495049549</v>
      </c>
      <c r="BD554" s="224">
        <f t="shared" si="342"/>
        <v>1.0000000000000009</v>
      </c>
      <c r="BE554" s="224">
        <f t="shared" si="343"/>
        <v>1.5228426395939021</v>
      </c>
      <c r="BF554" s="224">
        <f t="shared" si="333"/>
        <v>3.6842105263158009</v>
      </c>
      <c r="BG554" s="224">
        <f t="shared" si="329"/>
        <v>5.853263544594383</v>
      </c>
      <c r="BH554" s="182">
        <f t="shared" si="327"/>
        <v>2.4954997594158081</v>
      </c>
    </row>
    <row r="555" spans="1:60" x14ac:dyDescent="0.2">
      <c r="A555" s="116" t="s">
        <v>1622</v>
      </c>
      <c r="B555" s="55" t="s">
        <v>1623</v>
      </c>
      <c r="C555" s="36">
        <v>0.88</v>
      </c>
      <c r="D555" s="181">
        <v>0.84</v>
      </c>
      <c r="E555" s="181">
        <v>0.8</v>
      </c>
      <c r="F555" s="181">
        <v>0.76</v>
      </c>
      <c r="G555" s="181">
        <v>0.68</v>
      </c>
      <c r="H555" s="181">
        <v>0.3</v>
      </c>
      <c r="I555" s="238">
        <v>0</v>
      </c>
      <c r="J555" s="229">
        <v>0</v>
      </c>
      <c r="K555" s="229">
        <v>0</v>
      </c>
      <c r="L555" s="238">
        <v>0</v>
      </c>
      <c r="M555" s="238">
        <v>0</v>
      </c>
      <c r="N555" s="238">
        <v>0</v>
      </c>
      <c r="O555" s="238">
        <v>0</v>
      </c>
      <c r="P555" s="162"/>
      <c r="Q555" s="238">
        <v>0</v>
      </c>
      <c r="R555" s="238">
        <v>0</v>
      </c>
      <c r="S555" s="162"/>
      <c r="T555" s="238">
        <v>0</v>
      </c>
      <c r="U555" s="238">
        <v>0</v>
      </c>
      <c r="V555" s="229">
        <v>0</v>
      </c>
      <c r="W555" s="229">
        <v>0</v>
      </c>
      <c r="X555" s="229">
        <v>0</v>
      </c>
      <c r="Y555" s="229">
        <v>0</v>
      </c>
      <c r="Z555" s="229">
        <v>0</v>
      </c>
      <c r="AA555" s="229">
        <v>0</v>
      </c>
      <c r="AB555" s="229">
        <v>0</v>
      </c>
      <c r="AC555" s="229">
        <v>0</v>
      </c>
      <c r="AD555" s="229">
        <v>0</v>
      </c>
      <c r="AE555" s="229">
        <v>0</v>
      </c>
      <c r="AF555" s="223">
        <f t="shared" si="328"/>
        <v>4.2600000000000007</v>
      </c>
      <c r="AG555" s="224">
        <f t="shared" si="315"/>
        <v>4.7619047619047672</v>
      </c>
      <c r="AH555" s="224">
        <f t="shared" si="316"/>
        <v>4.9999999999999822</v>
      </c>
      <c r="AI555" s="224">
        <f t="shared" si="317"/>
        <v>5.2631578947368363</v>
      </c>
      <c r="AJ555" s="224">
        <f t="shared" si="318"/>
        <v>11.764705882352944</v>
      </c>
      <c r="AK555" s="224">
        <f t="shared" si="319"/>
        <v>126.6666666666667</v>
      </c>
      <c r="AL555" s="224" t="str">
        <f t="shared" si="320"/>
        <v>n/a</v>
      </c>
      <c r="AM555" s="224" t="str">
        <f t="shared" si="321"/>
        <v>n/a</v>
      </c>
      <c r="AN555" s="224" t="str">
        <f t="shared" si="322"/>
        <v>n/a</v>
      </c>
      <c r="AO555" s="224" t="str">
        <f t="shared" si="323"/>
        <v>n/a</v>
      </c>
      <c r="AP555" s="224" t="str">
        <f t="shared" si="324"/>
        <v>n/a</v>
      </c>
      <c r="AQ555" s="224" t="str">
        <f t="shared" si="326"/>
        <v>n/a</v>
      </c>
      <c r="AR555" s="224" t="str">
        <f t="shared" si="325"/>
        <v>n/a</v>
      </c>
      <c r="AS555" s="224" t="str">
        <f t="shared" si="330"/>
        <v>n/a</v>
      </c>
      <c r="AT555" s="224" t="str">
        <f t="shared" si="331"/>
        <v>n/a</v>
      </c>
      <c r="AU555" s="224" t="str">
        <f t="shared" si="332"/>
        <v>n/a</v>
      </c>
      <c r="AV555" s="224" t="str">
        <f t="shared" si="334"/>
        <v>n/a</v>
      </c>
      <c r="AW555" s="224" t="str">
        <f t="shared" si="335"/>
        <v>n/a</v>
      </c>
      <c r="AX555" s="224" t="str">
        <f t="shared" si="336"/>
        <v>n/a</v>
      </c>
      <c r="AY555" s="224" t="str">
        <f t="shared" si="337"/>
        <v>n/a</v>
      </c>
      <c r="AZ555" s="224" t="str">
        <f t="shared" si="338"/>
        <v>n/a</v>
      </c>
      <c r="BA555" s="224" t="str">
        <f t="shared" si="339"/>
        <v>n/a</v>
      </c>
      <c r="BB555" s="224" t="str">
        <f t="shared" si="340"/>
        <v>n/a</v>
      </c>
      <c r="BC555" s="224" t="str">
        <f t="shared" si="341"/>
        <v>n/a</v>
      </c>
      <c r="BD555" s="224" t="str">
        <f t="shared" si="342"/>
        <v>n/a</v>
      </c>
      <c r="BE555" s="224" t="str">
        <f t="shared" si="343"/>
        <v>n/a</v>
      </c>
      <c r="BF555" s="224" t="str">
        <f t="shared" si="333"/>
        <v>n/a</v>
      </c>
      <c r="BG555" s="224">
        <f t="shared" si="329"/>
        <v>30.691287041132245</v>
      </c>
      <c r="BH555" s="182">
        <f t="shared" si="327"/>
        <v>53.73186627999079</v>
      </c>
    </row>
    <row r="556" spans="1:60" x14ac:dyDescent="0.2">
      <c r="A556" s="55" t="s">
        <v>1193</v>
      </c>
      <c r="B556" s="55" t="s">
        <v>1194</v>
      </c>
      <c r="C556" s="36">
        <v>4.8</v>
      </c>
      <c r="D556" s="181">
        <v>4.4000000000000004</v>
      </c>
      <c r="E556" s="181">
        <v>4</v>
      </c>
      <c r="F556" s="181">
        <v>3.5</v>
      </c>
      <c r="G556" s="181">
        <v>2.75</v>
      </c>
      <c r="H556" s="181">
        <v>2.5</v>
      </c>
      <c r="I556" s="181">
        <v>2.2000000000000002</v>
      </c>
      <c r="J556" s="202">
        <v>2</v>
      </c>
      <c r="K556" s="202">
        <v>1.8</v>
      </c>
      <c r="L556" s="181">
        <v>1.65</v>
      </c>
      <c r="M556" s="181">
        <v>1.6</v>
      </c>
      <c r="N556" s="181">
        <v>1.4</v>
      </c>
      <c r="O556" s="181">
        <v>1.26</v>
      </c>
      <c r="P556" s="273"/>
      <c r="Q556" s="181">
        <v>0.8</v>
      </c>
      <c r="R556" s="181">
        <v>0.48</v>
      </c>
      <c r="S556" s="273"/>
      <c r="T556" s="229">
        <v>0.4</v>
      </c>
      <c r="U556" s="229">
        <v>0.4</v>
      </c>
      <c r="V556" s="202">
        <v>0.4</v>
      </c>
      <c r="W556" s="202">
        <v>0.32</v>
      </c>
      <c r="X556" s="202">
        <v>0.22</v>
      </c>
      <c r="Y556" s="202">
        <v>0.19</v>
      </c>
      <c r="Z556" s="202">
        <v>0.13</v>
      </c>
      <c r="AA556" s="229">
        <v>0.12</v>
      </c>
      <c r="AB556" s="229">
        <v>0.12</v>
      </c>
      <c r="AC556" s="202">
        <v>0.12</v>
      </c>
      <c r="AD556" s="202">
        <v>0.11</v>
      </c>
      <c r="AE556" s="202">
        <v>0.09</v>
      </c>
      <c r="AF556" s="223">
        <f t="shared" si="328"/>
        <v>37.759999999999984</v>
      </c>
      <c r="AG556" s="224">
        <f t="shared" si="315"/>
        <v>9.0909090909090828</v>
      </c>
      <c r="AH556" s="224">
        <f t="shared" si="316"/>
        <v>10.000000000000009</v>
      </c>
      <c r="AI556" s="224">
        <f t="shared" si="317"/>
        <v>14.285714285714279</v>
      </c>
      <c r="AJ556" s="224">
        <f t="shared" si="318"/>
        <v>27.27272727272727</v>
      </c>
      <c r="AK556" s="224">
        <f t="shared" si="319"/>
        <v>10.000000000000009</v>
      </c>
      <c r="AL556" s="224">
        <f t="shared" si="320"/>
        <v>13.636363636363624</v>
      </c>
      <c r="AM556" s="224">
        <f t="shared" si="321"/>
        <v>10.000000000000009</v>
      </c>
      <c r="AN556" s="224">
        <f t="shared" si="322"/>
        <v>11.111111111111116</v>
      </c>
      <c r="AO556" s="224">
        <f t="shared" si="323"/>
        <v>9.0909090909091042</v>
      </c>
      <c r="AP556" s="224">
        <f t="shared" si="324"/>
        <v>3.1249999999999778</v>
      </c>
      <c r="AQ556" s="224">
        <f t="shared" si="326"/>
        <v>14.285714285714302</v>
      </c>
      <c r="AR556" s="224">
        <f t="shared" si="325"/>
        <v>11.111111111111093</v>
      </c>
      <c r="AS556" s="224">
        <f t="shared" si="330"/>
        <v>57.499999999999993</v>
      </c>
      <c r="AT556" s="224">
        <f t="shared" si="331"/>
        <v>66.666666666666671</v>
      </c>
      <c r="AU556" s="224">
        <f t="shared" si="332"/>
        <v>19.999999999999996</v>
      </c>
      <c r="AV556" s="224">
        <f t="shared" si="334"/>
        <v>0</v>
      </c>
      <c r="AW556" s="224">
        <f t="shared" si="335"/>
        <v>0</v>
      </c>
      <c r="AX556" s="224">
        <f t="shared" si="336"/>
        <v>25</v>
      </c>
      <c r="AY556" s="224">
        <f t="shared" si="337"/>
        <v>45.45454545454546</v>
      </c>
      <c r="AZ556" s="224">
        <f t="shared" si="338"/>
        <v>15.789473684210531</v>
      </c>
      <c r="BA556" s="224">
        <f t="shared" si="339"/>
        <v>46.153846153846146</v>
      </c>
      <c r="BB556" s="224">
        <f t="shared" si="340"/>
        <v>8.3333333333333481</v>
      </c>
      <c r="BC556" s="224">
        <f t="shared" si="341"/>
        <v>0</v>
      </c>
      <c r="BD556" s="224">
        <f t="shared" si="342"/>
        <v>0</v>
      </c>
      <c r="BE556" s="224">
        <f t="shared" si="343"/>
        <v>9.0909090909090828</v>
      </c>
      <c r="BF556" s="224">
        <f t="shared" si="333"/>
        <v>22.222222222222232</v>
      </c>
      <c r="BG556" s="224">
        <f t="shared" si="329"/>
        <v>17.66232909578051</v>
      </c>
      <c r="BH556" s="182">
        <f t="shared" si="327"/>
        <v>17.681844440630694</v>
      </c>
    </row>
    <row r="557" spans="1:60" x14ac:dyDescent="0.2">
      <c r="A557" s="123" t="s">
        <v>2045</v>
      </c>
      <c r="B557" s="55" t="s">
        <v>1196</v>
      </c>
      <c r="C557" s="36">
        <v>2.3650000000000002</v>
      </c>
      <c r="D557" s="181">
        <v>2.1850000000000001</v>
      </c>
      <c r="E557" s="181">
        <v>2.02</v>
      </c>
      <c r="F557" s="181">
        <v>1.875</v>
      </c>
      <c r="G557" s="181">
        <v>1.7350000000000001</v>
      </c>
      <c r="H557" s="181">
        <v>1.64</v>
      </c>
      <c r="I557" s="181">
        <v>1.53</v>
      </c>
      <c r="J557" s="202">
        <v>1.41</v>
      </c>
      <c r="K557" s="202">
        <v>1.3049999999999999</v>
      </c>
      <c r="L557" s="181">
        <v>1.22</v>
      </c>
      <c r="M557" s="181">
        <v>1.1399999999999999</v>
      </c>
      <c r="N557" s="181">
        <v>1.06</v>
      </c>
      <c r="O557" s="181">
        <v>0.96499999999999997</v>
      </c>
      <c r="P557" s="273"/>
      <c r="Q557" s="181">
        <v>0.89500000000000002</v>
      </c>
      <c r="R557" s="181">
        <v>0.82</v>
      </c>
      <c r="S557" s="273"/>
      <c r="T557" s="202">
        <v>0.77</v>
      </c>
      <c r="U557" s="229">
        <v>0.76</v>
      </c>
      <c r="V557" s="202">
        <v>0.7</v>
      </c>
      <c r="W557" s="202">
        <v>0.49001</v>
      </c>
      <c r="X557" s="202">
        <v>0.38666</v>
      </c>
      <c r="Y557" s="202">
        <v>0.33333000000000002</v>
      </c>
      <c r="Z557" s="202">
        <v>0.2</v>
      </c>
      <c r="AA557" s="202">
        <v>0.04</v>
      </c>
      <c r="AB557" s="229">
        <v>0</v>
      </c>
      <c r="AC557" s="229">
        <v>0</v>
      </c>
      <c r="AD557" s="229">
        <v>0</v>
      </c>
      <c r="AE557" s="229">
        <v>0</v>
      </c>
      <c r="AF557" s="223">
        <f t="shared" si="328"/>
        <v>25.844999999999999</v>
      </c>
      <c r="AG557" s="224">
        <f t="shared" si="315"/>
        <v>8.2379862700229012</v>
      </c>
      <c r="AH557" s="224">
        <f t="shared" si="316"/>
        <v>8.1683168316831747</v>
      </c>
      <c r="AI557" s="224">
        <f t="shared" si="317"/>
        <v>7.7333333333333254</v>
      </c>
      <c r="AJ557" s="224">
        <f t="shared" si="318"/>
        <v>8.0691642651296682</v>
      </c>
      <c r="AK557" s="224">
        <f t="shared" si="319"/>
        <v>5.7926829268292845</v>
      </c>
      <c r="AL557" s="224">
        <f t="shared" si="320"/>
        <v>7.1895424836601274</v>
      </c>
      <c r="AM557" s="224">
        <f t="shared" si="321"/>
        <v>8.5106382978723527</v>
      </c>
      <c r="AN557" s="224">
        <f t="shared" si="322"/>
        <v>8.045977011494255</v>
      </c>
      <c r="AO557" s="224">
        <f t="shared" si="323"/>
        <v>6.9672131147541005</v>
      </c>
      <c r="AP557" s="224">
        <f t="shared" si="324"/>
        <v>7.0175438596491224</v>
      </c>
      <c r="AQ557" s="224">
        <f t="shared" si="326"/>
        <v>7.5471698113207308</v>
      </c>
      <c r="AR557" s="224">
        <f t="shared" si="325"/>
        <v>9.8445595854922416</v>
      </c>
      <c r="AS557" s="224">
        <f t="shared" si="330"/>
        <v>7.8212290502793325</v>
      </c>
      <c r="AT557" s="224">
        <f t="shared" si="331"/>
        <v>9.1463414634146432</v>
      </c>
      <c r="AU557" s="224">
        <f t="shared" si="332"/>
        <v>6.4935064935064846</v>
      </c>
      <c r="AV557" s="224">
        <f t="shared" si="334"/>
        <v>1.3157894736842035</v>
      </c>
      <c r="AW557" s="224">
        <f t="shared" si="335"/>
        <v>8.5714285714285854</v>
      </c>
      <c r="AX557" s="224">
        <f t="shared" si="336"/>
        <v>42.854227464745605</v>
      </c>
      <c r="AY557" s="224">
        <f t="shared" si="337"/>
        <v>26.728909119122733</v>
      </c>
      <c r="AZ557" s="224">
        <f t="shared" si="338"/>
        <v>15.99915999159991</v>
      </c>
      <c r="BA557" s="224">
        <f t="shared" si="339"/>
        <v>66.664999999999992</v>
      </c>
      <c r="BB557" s="224">
        <f t="shared" si="340"/>
        <v>400</v>
      </c>
      <c r="BC557" s="224" t="str">
        <f t="shared" si="341"/>
        <v>n/a</v>
      </c>
      <c r="BD557" s="224" t="str">
        <f t="shared" si="342"/>
        <v>n/a</v>
      </c>
      <c r="BE557" s="224" t="str">
        <f t="shared" si="343"/>
        <v>n/a</v>
      </c>
      <c r="BF557" s="224" t="str">
        <f t="shared" si="333"/>
        <v>n/a</v>
      </c>
      <c r="BG557" s="224">
        <f t="shared" si="329"/>
        <v>30.85089633722831</v>
      </c>
      <c r="BH557" s="182">
        <f t="shared" si="327"/>
        <v>83.753542845649079</v>
      </c>
    </row>
    <row r="558" spans="1:60" x14ac:dyDescent="0.2">
      <c r="A558" s="116" t="s">
        <v>1624</v>
      </c>
      <c r="B558" s="55" t="s">
        <v>1625</v>
      </c>
      <c r="C558" s="36">
        <v>0.74</v>
      </c>
      <c r="D558" s="181">
        <v>0.7</v>
      </c>
      <c r="E558" s="181">
        <v>0.62</v>
      </c>
      <c r="F558" s="181">
        <v>0.53333333333333299</v>
      </c>
      <c r="G558" s="181">
        <v>0.49333333333333301</v>
      </c>
      <c r="H558" s="181">
        <v>0.27111111111111103</v>
      </c>
      <c r="I558" s="181">
        <v>0.22222222222222199</v>
      </c>
      <c r="J558" s="202">
        <v>0.10666666666666701</v>
      </c>
      <c r="K558" s="229">
        <v>0</v>
      </c>
      <c r="L558" s="238">
        <v>0</v>
      </c>
      <c r="M558" s="238">
        <v>0</v>
      </c>
      <c r="N558" s="238">
        <v>0</v>
      </c>
      <c r="O558" s="238">
        <v>0</v>
      </c>
      <c r="P558" s="229"/>
      <c r="Q558" s="238">
        <v>0</v>
      </c>
      <c r="R558" s="238">
        <v>0</v>
      </c>
      <c r="S558" s="229"/>
      <c r="T558" s="238">
        <v>0</v>
      </c>
      <c r="U558" s="238">
        <v>0</v>
      </c>
      <c r="V558" s="229">
        <v>0</v>
      </c>
      <c r="W558" s="229">
        <v>0</v>
      </c>
      <c r="X558" s="229">
        <v>0</v>
      </c>
      <c r="Y558" s="229">
        <v>0</v>
      </c>
      <c r="Z558" s="229">
        <v>0</v>
      </c>
      <c r="AA558" s="229">
        <v>0</v>
      </c>
      <c r="AB558" s="229">
        <v>0</v>
      </c>
      <c r="AC558" s="229">
        <v>0</v>
      </c>
      <c r="AD558" s="229">
        <v>0</v>
      </c>
      <c r="AE558" s="229">
        <v>0</v>
      </c>
      <c r="AF558" s="223">
        <f t="shared" si="328"/>
        <v>3.6866666666666656</v>
      </c>
      <c r="AG558" s="224">
        <f t="shared" si="315"/>
        <v>5.7142857142857162</v>
      </c>
      <c r="AH558" s="224">
        <f t="shared" si="316"/>
        <v>12.903225806451601</v>
      </c>
      <c r="AI558" s="224">
        <f t="shared" si="317"/>
        <v>16.250000000000075</v>
      </c>
      <c r="AJ558" s="224">
        <f t="shared" si="318"/>
        <v>8.1081081081081141</v>
      </c>
      <c r="AK558" s="224">
        <f t="shared" si="319"/>
        <v>81.967213114754031</v>
      </c>
      <c r="AL558" s="224">
        <f t="shared" si="320"/>
        <v>22.000000000000085</v>
      </c>
      <c r="AM558" s="224">
        <f t="shared" si="321"/>
        <v>108.33333333333246</v>
      </c>
      <c r="AN558" s="224" t="str">
        <f t="shared" si="322"/>
        <v>n/a</v>
      </c>
      <c r="AO558" s="224" t="str">
        <f t="shared" si="323"/>
        <v>n/a</v>
      </c>
      <c r="AP558" s="224" t="str">
        <f t="shared" si="324"/>
        <v>n/a</v>
      </c>
      <c r="AQ558" s="224" t="str">
        <f t="shared" si="326"/>
        <v>n/a</v>
      </c>
      <c r="AR558" s="224" t="str">
        <f t="shared" si="325"/>
        <v>n/a</v>
      </c>
      <c r="AS558" s="224" t="str">
        <f t="shared" si="330"/>
        <v>n/a</v>
      </c>
      <c r="AT558" s="224" t="str">
        <f t="shared" si="331"/>
        <v>n/a</v>
      </c>
      <c r="AU558" s="224" t="str">
        <f t="shared" si="332"/>
        <v>n/a</v>
      </c>
      <c r="AV558" s="224" t="str">
        <f t="shared" si="334"/>
        <v>n/a</v>
      </c>
      <c r="AW558" s="224" t="str">
        <f t="shared" si="335"/>
        <v>n/a</v>
      </c>
      <c r="AX558" s="224" t="str">
        <f t="shared" si="336"/>
        <v>n/a</v>
      </c>
      <c r="AY558" s="224" t="str">
        <f t="shared" si="337"/>
        <v>n/a</v>
      </c>
      <c r="AZ558" s="224" t="str">
        <f t="shared" si="338"/>
        <v>n/a</v>
      </c>
      <c r="BA558" s="224" t="str">
        <f t="shared" si="339"/>
        <v>n/a</v>
      </c>
      <c r="BB558" s="224" t="str">
        <f t="shared" si="340"/>
        <v>n/a</v>
      </c>
      <c r="BC558" s="224" t="str">
        <f t="shared" si="341"/>
        <v>n/a</v>
      </c>
      <c r="BD558" s="224" t="str">
        <f t="shared" si="342"/>
        <v>n/a</v>
      </c>
      <c r="BE558" s="224" t="str">
        <f t="shared" si="343"/>
        <v>n/a</v>
      </c>
      <c r="BF558" s="224" t="str">
        <f t="shared" si="333"/>
        <v>n/a</v>
      </c>
      <c r="BG558" s="224">
        <f t="shared" si="329"/>
        <v>36.468023725276012</v>
      </c>
      <c r="BH558" s="182">
        <f t="shared" si="327"/>
        <v>41.14662414352059</v>
      </c>
    </row>
    <row r="559" spans="1:60" x14ac:dyDescent="0.2">
      <c r="A559" s="116" t="s">
        <v>1197</v>
      </c>
      <c r="B559" s="55" t="s">
        <v>1198</v>
      </c>
      <c r="C559" s="36">
        <v>4.3232999999999997</v>
      </c>
      <c r="D559" s="181">
        <v>4.0818000000000003</v>
      </c>
      <c r="E559" s="181">
        <v>3.9630999999999998</v>
      </c>
      <c r="F559" s="181">
        <v>3.8300999999999998</v>
      </c>
      <c r="G559" s="181">
        <v>3.4434</v>
      </c>
      <c r="H559" s="181">
        <v>3.1890999999999998</v>
      </c>
      <c r="I559" s="181">
        <v>3.07</v>
      </c>
      <c r="J559" s="202">
        <v>2.9415</v>
      </c>
      <c r="K559" s="202">
        <v>2.6806000000000001</v>
      </c>
      <c r="L559" s="181">
        <v>2.4308000000000001</v>
      </c>
      <c r="M559" s="238">
        <v>2.4302000000000001</v>
      </c>
      <c r="N559" s="181">
        <v>2.5745</v>
      </c>
      <c r="O559" s="181">
        <v>2.4809999999999999</v>
      </c>
      <c r="P559" s="202"/>
      <c r="Q559" s="181">
        <v>2.2704</v>
      </c>
      <c r="R559" s="181">
        <v>2.1347</v>
      </c>
      <c r="S559" s="202"/>
      <c r="T559" s="238">
        <v>1.9444999999999999</v>
      </c>
      <c r="U559" s="238">
        <v>2</v>
      </c>
      <c r="V559" s="202">
        <v>2</v>
      </c>
      <c r="W559" s="202">
        <v>1.82</v>
      </c>
      <c r="X559" s="202">
        <v>1.42757400999616</v>
      </c>
      <c r="Y559" s="202">
        <v>1.1293733179546299</v>
      </c>
      <c r="Z559" s="202">
        <v>0.97078046905036497</v>
      </c>
      <c r="AA559" s="202">
        <v>0.82660515186466799</v>
      </c>
      <c r="AB559" s="202">
        <v>0.730488273740869</v>
      </c>
      <c r="AC559" s="202">
        <v>0.66320645905421005</v>
      </c>
      <c r="AD559" s="202">
        <v>0.547866205305652</v>
      </c>
      <c r="AE559" s="202">
        <v>0.45174932718185301</v>
      </c>
      <c r="AF559" s="223">
        <f t="shared" si="328"/>
        <v>60.356643214148413</v>
      </c>
      <c r="AG559" s="224">
        <f t="shared" si="315"/>
        <v>5.9165074231956272</v>
      </c>
      <c r="AH559" s="224">
        <f t="shared" si="316"/>
        <v>2.9951300749413434</v>
      </c>
      <c r="AI559" s="224">
        <f t="shared" si="317"/>
        <v>3.4724941907521956</v>
      </c>
      <c r="AJ559" s="224">
        <f t="shared" si="318"/>
        <v>11.230179473775914</v>
      </c>
      <c r="AK559" s="224">
        <f t="shared" si="319"/>
        <v>7.9740365620394549</v>
      </c>
      <c r="AL559" s="224">
        <f t="shared" si="320"/>
        <v>3.879478827361571</v>
      </c>
      <c r="AM559" s="224">
        <f t="shared" si="321"/>
        <v>4.3685194628590773</v>
      </c>
      <c r="AN559" s="224">
        <f t="shared" si="322"/>
        <v>9.732895620383486</v>
      </c>
      <c r="AO559" s="224">
        <f t="shared" si="323"/>
        <v>10.276452196807639</v>
      </c>
      <c r="AP559" s="224">
        <f t="shared" si="324"/>
        <v>2.4689325981408494E-2</v>
      </c>
      <c r="AQ559" s="224">
        <f t="shared" si="326"/>
        <v>-5.6049718391920749</v>
      </c>
      <c r="AR559" s="224">
        <f t="shared" si="325"/>
        <v>3.7686416767432451</v>
      </c>
      <c r="AS559" s="224">
        <f t="shared" si="330"/>
        <v>9.2758985200845689</v>
      </c>
      <c r="AT559" s="224">
        <f t="shared" si="331"/>
        <v>6.3568651332740034</v>
      </c>
      <c r="AU559" s="224">
        <f t="shared" si="332"/>
        <v>9.7814348161481277</v>
      </c>
      <c r="AV559" s="224">
        <f t="shared" si="334"/>
        <v>-2.7750000000000052</v>
      </c>
      <c r="AW559" s="224">
        <f t="shared" si="335"/>
        <v>0</v>
      </c>
      <c r="AX559" s="224">
        <f t="shared" si="336"/>
        <v>9.8901098901098763</v>
      </c>
      <c r="AY559" s="224">
        <f t="shared" si="337"/>
        <v>27.489011936053352</v>
      </c>
      <c r="AZ559" s="224">
        <f t="shared" si="338"/>
        <v>26.404085106383725</v>
      </c>
      <c r="BA559" s="224">
        <f t="shared" si="339"/>
        <v>16.336633663366062</v>
      </c>
      <c r="BB559" s="224">
        <f t="shared" si="340"/>
        <v>17.441860465116179</v>
      </c>
      <c r="BC559" s="224">
        <f t="shared" si="341"/>
        <v>13.157894736842168</v>
      </c>
      <c r="BD559" s="224">
        <f t="shared" si="342"/>
        <v>10.144927536231885</v>
      </c>
      <c r="BE559" s="224">
        <f t="shared" si="343"/>
        <v>21.052631578947324</v>
      </c>
      <c r="BF559" s="224">
        <f t="shared" si="333"/>
        <v>21.276595744680947</v>
      </c>
      <c r="BG559" s="224">
        <f t="shared" si="329"/>
        <v>9.3795000816495016</v>
      </c>
      <c r="BH559" s="182">
        <f t="shared" si="327"/>
        <v>8.395235020970091</v>
      </c>
    </row>
    <row r="560" spans="1:60" x14ac:dyDescent="0.2">
      <c r="A560" s="116" t="s">
        <v>2046</v>
      </c>
      <c r="B560" s="55" t="s">
        <v>1200</v>
      </c>
      <c r="C560" s="36">
        <v>1.43</v>
      </c>
      <c r="D560" s="181">
        <v>1.2</v>
      </c>
      <c r="E560" s="181">
        <v>1.1399999999999999</v>
      </c>
      <c r="F560" s="181">
        <v>0.87</v>
      </c>
      <c r="G560" s="181">
        <v>0.44</v>
      </c>
      <c r="H560" s="181">
        <v>0.4</v>
      </c>
      <c r="I560" s="181">
        <v>0.36</v>
      </c>
      <c r="J560" s="202">
        <v>0.23</v>
      </c>
      <c r="K560" s="202">
        <v>0.2</v>
      </c>
      <c r="L560" s="181">
        <v>0.1875</v>
      </c>
      <c r="M560" s="238">
        <v>0.1</v>
      </c>
      <c r="N560" s="238">
        <v>0.1</v>
      </c>
      <c r="O560" s="238">
        <v>0.1</v>
      </c>
      <c r="P560" s="229"/>
      <c r="Q560" s="238">
        <v>0.1</v>
      </c>
      <c r="R560" s="181">
        <v>0.1</v>
      </c>
      <c r="S560" s="202"/>
      <c r="T560" s="238">
        <v>0</v>
      </c>
      <c r="U560" s="238">
        <v>0.12</v>
      </c>
      <c r="V560" s="229">
        <v>0.48</v>
      </c>
      <c r="W560" s="229">
        <v>0.48</v>
      </c>
      <c r="X560" s="229">
        <v>0.48</v>
      </c>
      <c r="Y560" s="202">
        <v>0.48</v>
      </c>
      <c r="Z560" s="202">
        <v>0.42</v>
      </c>
      <c r="AA560" s="202">
        <v>0.1</v>
      </c>
      <c r="AB560" s="229">
        <v>0</v>
      </c>
      <c r="AC560" s="229">
        <v>0</v>
      </c>
      <c r="AD560" s="229">
        <v>0</v>
      </c>
      <c r="AE560" s="229">
        <v>0</v>
      </c>
      <c r="AF560" s="223">
        <f t="shared" si="328"/>
        <v>9.5175000000000001</v>
      </c>
      <c r="AG560" s="224">
        <f t="shared" si="315"/>
        <v>19.166666666666664</v>
      </c>
      <c r="AH560" s="224">
        <f t="shared" si="316"/>
        <v>5.2631578947368363</v>
      </c>
      <c r="AI560" s="224">
        <f t="shared" si="317"/>
        <v>31.034482758620683</v>
      </c>
      <c r="AJ560" s="224">
        <f t="shared" si="318"/>
        <v>97.727272727272734</v>
      </c>
      <c r="AK560" s="224">
        <f t="shared" si="319"/>
        <v>9.9999999999999858</v>
      </c>
      <c r="AL560" s="224">
        <f t="shared" si="320"/>
        <v>11.111111111111116</v>
      </c>
      <c r="AM560" s="224">
        <f t="shared" si="321"/>
        <v>56.521739130434767</v>
      </c>
      <c r="AN560" s="224">
        <f t="shared" si="322"/>
        <v>14.999999999999991</v>
      </c>
      <c r="AO560" s="224">
        <f t="shared" si="323"/>
        <v>6.6666666666666652</v>
      </c>
      <c r="AP560" s="224">
        <f t="shared" si="324"/>
        <v>87.5</v>
      </c>
      <c r="AQ560" s="224">
        <f t="shared" si="326"/>
        <v>0</v>
      </c>
      <c r="AR560" s="224">
        <f t="shared" si="325"/>
        <v>0</v>
      </c>
      <c r="AS560" s="224">
        <f t="shared" si="330"/>
        <v>0</v>
      </c>
      <c r="AT560" s="224">
        <f t="shared" si="331"/>
        <v>0</v>
      </c>
      <c r="AU560" s="224" t="str">
        <f t="shared" si="332"/>
        <v>n/a</v>
      </c>
      <c r="AV560" s="224">
        <f t="shared" si="334"/>
        <v>-100</v>
      </c>
      <c r="AW560" s="224">
        <f t="shared" si="335"/>
        <v>-75</v>
      </c>
      <c r="AX560" s="224">
        <f t="shared" si="336"/>
        <v>0</v>
      </c>
      <c r="AY560" s="224">
        <f t="shared" si="337"/>
        <v>0</v>
      </c>
      <c r="AZ560" s="224">
        <f t="shared" si="338"/>
        <v>0</v>
      </c>
      <c r="BA560" s="224">
        <f t="shared" si="339"/>
        <v>14.285714285714279</v>
      </c>
      <c r="BB560" s="224">
        <f t="shared" si="340"/>
        <v>319.99999999999994</v>
      </c>
      <c r="BC560" s="224" t="str">
        <f t="shared" si="341"/>
        <v>n/a</v>
      </c>
      <c r="BD560" s="224" t="str">
        <f t="shared" si="342"/>
        <v>n/a</v>
      </c>
      <c r="BE560" s="224" t="str">
        <f t="shared" si="343"/>
        <v>n/a</v>
      </c>
      <c r="BF560" s="224" t="str">
        <f t="shared" si="333"/>
        <v>n/a</v>
      </c>
      <c r="BG560" s="224">
        <f t="shared" si="329"/>
        <v>23.775086249582078</v>
      </c>
      <c r="BH560" s="182">
        <f t="shared" si="327"/>
        <v>80.190838475730928</v>
      </c>
    </row>
    <row r="561" spans="1:60" x14ac:dyDescent="0.2">
      <c r="A561" s="116" t="s">
        <v>1626</v>
      </c>
      <c r="B561" s="55" t="s">
        <v>1627</v>
      </c>
      <c r="C561" s="36">
        <v>0.82</v>
      </c>
      <c r="D561" s="181">
        <v>0.78</v>
      </c>
      <c r="E561" s="181">
        <v>0.74</v>
      </c>
      <c r="F561" s="181">
        <v>0.7</v>
      </c>
      <c r="G561" s="181">
        <v>0.66</v>
      </c>
      <c r="H561" s="181">
        <v>0.64</v>
      </c>
      <c r="I561" s="181">
        <v>0.6</v>
      </c>
      <c r="J561" s="202">
        <v>0.56000000000000005</v>
      </c>
      <c r="K561" s="229">
        <v>0.48</v>
      </c>
      <c r="L561" s="238">
        <v>0.48</v>
      </c>
      <c r="M561" s="238">
        <v>0.48</v>
      </c>
      <c r="N561" s="181">
        <v>0.48</v>
      </c>
      <c r="O561" s="181">
        <v>0.12</v>
      </c>
      <c r="P561" s="202"/>
      <c r="Q561" s="238">
        <v>0</v>
      </c>
      <c r="R561" s="238">
        <v>0</v>
      </c>
      <c r="S561" s="229"/>
      <c r="T561" s="238">
        <v>0</v>
      </c>
      <c r="U561" s="238">
        <v>0</v>
      </c>
      <c r="V561" s="229">
        <v>0</v>
      </c>
      <c r="W561" s="229">
        <v>0</v>
      </c>
      <c r="X561" s="229">
        <v>0</v>
      </c>
      <c r="Y561" s="229">
        <v>0</v>
      </c>
      <c r="Z561" s="229">
        <v>0</v>
      </c>
      <c r="AA561" s="229">
        <v>0</v>
      </c>
      <c r="AB561" s="229">
        <v>0</v>
      </c>
      <c r="AC561" s="229">
        <v>0</v>
      </c>
      <c r="AD561" s="229">
        <v>0</v>
      </c>
      <c r="AE561" s="229">
        <v>0</v>
      </c>
      <c r="AF561" s="223">
        <f t="shared" si="328"/>
        <v>7.5400000000000018</v>
      </c>
      <c r="AG561" s="224">
        <f t="shared" ref="AG561:AG624" si="344">IF(ISERROR((C561/D561-1)*100),"n/a",(C561/D561-1)*100)</f>
        <v>5.12820512820511</v>
      </c>
      <c r="AH561" s="224">
        <f t="shared" ref="AH561:AH624" si="345">IF(ISERROR((D561/E561-1)*100),"n/a",(D561/E561-1)*100)</f>
        <v>5.4054054054054168</v>
      </c>
      <c r="AI561" s="224">
        <f t="shared" ref="AI561:AI624" si="346">IF(ISERROR((E561/F561-1)*100),"n/a",(E561/F561-1)*100)</f>
        <v>5.7142857142857162</v>
      </c>
      <c r="AJ561" s="224">
        <f t="shared" ref="AJ561:AJ624" si="347">IF(ISERROR((F561/G561-1)*100),"n/a",(F561/G561-1)*100)</f>
        <v>6.0606060606060552</v>
      </c>
      <c r="AK561" s="224">
        <f t="shared" ref="AK561:AK624" si="348">IF(ISERROR((G561/H561-1)*100),"n/a",(G561/H561-1)*100)</f>
        <v>3.125</v>
      </c>
      <c r="AL561" s="224">
        <f t="shared" ref="AL561:AL624" si="349">IF(ISERROR((H561/I561-1)*100),"n/a",(H561/I561-1)*100)</f>
        <v>6.6666666666666652</v>
      </c>
      <c r="AM561" s="224">
        <f t="shared" ref="AM561:AM624" si="350">IF(ISERROR((I561/J561-1)*100),"n/a",(I561/J561-1)*100)</f>
        <v>7.1428571428571397</v>
      </c>
      <c r="AN561" s="224">
        <f t="shared" ref="AN561:AN624" si="351">IF(ISERROR((J561/K561-1)*100),"n/a",(J561/K561-1)*100)</f>
        <v>16.666666666666675</v>
      </c>
      <c r="AO561" s="224">
        <f t="shared" ref="AO561:AO624" si="352">IF(ISERROR((K561/L561-1)*100),"n/a",(K561/L561-1)*100)</f>
        <v>0</v>
      </c>
      <c r="AP561" s="224">
        <f t="shared" ref="AP561:AP624" si="353">IF(ISERROR((L561/M561-1)*100),"n/a",(L561/M561-1)*100)</f>
        <v>0</v>
      </c>
      <c r="AQ561" s="224">
        <f t="shared" si="326"/>
        <v>0</v>
      </c>
      <c r="AR561" s="224">
        <f t="shared" ref="AR561:AR624" si="354">IF(ISERROR((N561/O561-1)*100),"n/a",(N561/O561-1)*100)</f>
        <v>300</v>
      </c>
      <c r="AS561" s="224" t="str">
        <f t="shared" si="330"/>
        <v>n/a</v>
      </c>
      <c r="AT561" s="224" t="str">
        <f t="shared" si="331"/>
        <v>n/a</v>
      </c>
      <c r="AU561" s="224" t="str">
        <f t="shared" si="332"/>
        <v>n/a</v>
      </c>
      <c r="AV561" s="224" t="str">
        <f t="shared" si="334"/>
        <v>n/a</v>
      </c>
      <c r="AW561" s="224" t="str">
        <f t="shared" si="335"/>
        <v>n/a</v>
      </c>
      <c r="AX561" s="224" t="str">
        <f t="shared" si="336"/>
        <v>n/a</v>
      </c>
      <c r="AY561" s="224" t="str">
        <f t="shared" si="337"/>
        <v>n/a</v>
      </c>
      <c r="AZ561" s="224" t="str">
        <f t="shared" si="338"/>
        <v>n/a</v>
      </c>
      <c r="BA561" s="224" t="str">
        <f t="shared" si="339"/>
        <v>n/a</v>
      </c>
      <c r="BB561" s="224" t="str">
        <f t="shared" si="340"/>
        <v>n/a</v>
      </c>
      <c r="BC561" s="224" t="str">
        <f t="shared" si="341"/>
        <v>n/a</v>
      </c>
      <c r="BD561" s="224" t="str">
        <f t="shared" si="342"/>
        <v>n/a</v>
      </c>
      <c r="BE561" s="224" t="str">
        <f t="shared" si="343"/>
        <v>n/a</v>
      </c>
      <c r="BF561" s="224" t="str">
        <f t="shared" si="333"/>
        <v>n/a</v>
      </c>
      <c r="BG561" s="224">
        <f t="shared" si="329"/>
        <v>29.659141065391065</v>
      </c>
      <c r="BH561" s="182">
        <f t="shared" si="327"/>
        <v>85.254663094553678</v>
      </c>
    </row>
    <row r="562" spans="1:60" x14ac:dyDescent="0.2">
      <c r="A562" s="116" t="s">
        <v>1628</v>
      </c>
      <c r="B562" s="55" t="s">
        <v>1629</v>
      </c>
      <c r="C562" s="36">
        <v>4.4400000000000004</v>
      </c>
      <c r="D562" s="181">
        <v>3.92</v>
      </c>
      <c r="E562" s="181">
        <v>3.4</v>
      </c>
      <c r="F562" s="181">
        <v>2.84</v>
      </c>
      <c r="G562" s="181">
        <v>2.3199999999999998</v>
      </c>
      <c r="H562" s="181">
        <v>1.86</v>
      </c>
      <c r="I562" s="181">
        <v>0.74</v>
      </c>
      <c r="J562" s="229">
        <v>0</v>
      </c>
      <c r="K562" s="229">
        <v>0</v>
      </c>
      <c r="L562" s="238">
        <v>0</v>
      </c>
      <c r="M562" s="238">
        <v>0</v>
      </c>
      <c r="N562" s="238">
        <v>0</v>
      </c>
      <c r="O562" s="238">
        <v>0</v>
      </c>
      <c r="P562" s="162"/>
      <c r="Q562" s="238">
        <v>0</v>
      </c>
      <c r="R562" s="238">
        <v>0</v>
      </c>
      <c r="S562" s="162"/>
      <c r="T562" s="238">
        <v>0</v>
      </c>
      <c r="U562" s="238">
        <v>0</v>
      </c>
      <c r="V562" s="229">
        <v>0</v>
      </c>
      <c r="W562" s="229">
        <v>0</v>
      </c>
      <c r="X562" s="229">
        <v>0</v>
      </c>
      <c r="Y562" s="229">
        <v>0</v>
      </c>
      <c r="Z562" s="229">
        <v>0</v>
      </c>
      <c r="AA562" s="229">
        <v>0</v>
      </c>
      <c r="AB562" s="229">
        <v>0</v>
      </c>
      <c r="AC562" s="229">
        <v>0</v>
      </c>
      <c r="AD562" s="229">
        <v>0</v>
      </c>
      <c r="AE562" s="229">
        <v>0</v>
      </c>
      <c r="AF562" s="223">
        <f t="shared" si="328"/>
        <v>19.519999999999996</v>
      </c>
      <c r="AG562" s="224">
        <f t="shared" si="344"/>
        <v>13.265306122448983</v>
      </c>
      <c r="AH562" s="224">
        <f t="shared" si="345"/>
        <v>15.294117647058814</v>
      </c>
      <c r="AI562" s="224">
        <f t="shared" si="346"/>
        <v>19.718309859154925</v>
      </c>
      <c r="AJ562" s="224">
        <f t="shared" si="347"/>
        <v>22.413793103448288</v>
      </c>
      <c r="AK562" s="224">
        <f t="shared" si="348"/>
        <v>24.731182795698903</v>
      </c>
      <c r="AL562" s="224">
        <f t="shared" si="349"/>
        <v>151.35135135135135</v>
      </c>
      <c r="AM562" s="224" t="str">
        <f t="shared" si="350"/>
        <v>n/a</v>
      </c>
      <c r="AN562" s="224" t="str">
        <f t="shared" si="351"/>
        <v>n/a</v>
      </c>
      <c r="AO562" s="224" t="str">
        <f t="shared" si="352"/>
        <v>n/a</v>
      </c>
      <c r="AP562" s="224" t="str">
        <f t="shared" si="353"/>
        <v>n/a</v>
      </c>
      <c r="AQ562" s="224" t="str">
        <f t="shared" ref="AQ562:AQ625" si="355">IF(ISERROR((M562/N562-1)*100),"n/a",(M562/N562-1)*100)</f>
        <v>n/a</v>
      </c>
      <c r="AR562" s="224" t="str">
        <f t="shared" si="354"/>
        <v>n/a</v>
      </c>
      <c r="AS562" s="224" t="str">
        <f t="shared" si="330"/>
        <v>n/a</v>
      </c>
      <c r="AT562" s="224" t="str">
        <f t="shared" si="331"/>
        <v>n/a</v>
      </c>
      <c r="AU562" s="224" t="str">
        <f t="shared" si="332"/>
        <v>n/a</v>
      </c>
      <c r="AV562" s="224" t="str">
        <f t="shared" si="334"/>
        <v>n/a</v>
      </c>
      <c r="AW562" s="224" t="str">
        <f t="shared" si="335"/>
        <v>n/a</v>
      </c>
      <c r="AX562" s="224" t="str">
        <f t="shared" si="336"/>
        <v>n/a</v>
      </c>
      <c r="AY562" s="224" t="str">
        <f t="shared" si="337"/>
        <v>n/a</v>
      </c>
      <c r="AZ562" s="224" t="str">
        <f t="shared" si="338"/>
        <v>n/a</v>
      </c>
      <c r="BA562" s="224" t="str">
        <f t="shared" si="339"/>
        <v>n/a</v>
      </c>
      <c r="BB562" s="224" t="str">
        <f t="shared" si="340"/>
        <v>n/a</v>
      </c>
      <c r="BC562" s="224" t="str">
        <f t="shared" si="341"/>
        <v>n/a</v>
      </c>
      <c r="BD562" s="224" t="str">
        <f t="shared" si="342"/>
        <v>n/a</v>
      </c>
      <c r="BE562" s="224" t="str">
        <f t="shared" si="343"/>
        <v>n/a</v>
      </c>
      <c r="BF562" s="224" t="str">
        <f t="shared" si="333"/>
        <v>n/a</v>
      </c>
      <c r="BG562" s="224">
        <f t="shared" si="329"/>
        <v>41.129010146526873</v>
      </c>
      <c r="BH562" s="182">
        <f t="shared" si="327"/>
        <v>54.167071825355315</v>
      </c>
    </row>
    <row r="563" spans="1:60" x14ac:dyDescent="0.2">
      <c r="A563" s="123" t="s">
        <v>2047</v>
      </c>
      <c r="B563" s="55" t="s">
        <v>1202</v>
      </c>
      <c r="C563" s="36">
        <v>0.6</v>
      </c>
      <c r="D563" s="181">
        <v>0.56000000000000005</v>
      </c>
      <c r="E563" s="181">
        <v>0.52</v>
      </c>
      <c r="F563" s="181">
        <v>0.48</v>
      </c>
      <c r="G563" s="181">
        <v>0.44</v>
      </c>
      <c r="H563" s="181">
        <v>0.4</v>
      </c>
      <c r="I563" s="181">
        <v>0.36</v>
      </c>
      <c r="J563" s="202">
        <v>0.32</v>
      </c>
      <c r="K563" s="202">
        <v>0.28000000000000003</v>
      </c>
      <c r="L563" s="181">
        <v>0.24</v>
      </c>
      <c r="M563" s="181">
        <v>0.2</v>
      </c>
      <c r="N563" s="181">
        <v>0.16</v>
      </c>
      <c r="O563" s="181">
        <v>0.12</v>
      </c>
      <c r="P563" s="273"/>
      <c r="Q563" s="238">
        <v>0</v>
      </c>
      <c r="R563" s="238">
        <v>0</v>
      </c>
      <c r="S563" s="273"/>
      <c r="T563" s="229">
        <v>0</v>
      </c>
      <c r="U563" s="229">
        <v>0.36</v>
      </c>
      <c r="V563" s="202">
        <v>0.34</v>
      </c>
      <c r="W563" s="202">
        <v>0.26</v>
      </c>
      <c r="X563" s="202">
        <v>0.21</v>
      </c>
      <c r="Y563" s="202">
        <v>0.2</v>
      </c>
      <c r="Z563" s="229">
        <v>0</v>
      </c>
      <c r="AA563" s="229">
        <v>0</v>
      </c>
      <c r="AB563" s="229">
        <v>0.26</v>
      </c>
      <c r="AC563" s="202">
        <v>0.49</v>
      </c>
      <c r="AD563" s="202">
        <v>0.44</v>
      </c>
      <c r="AE563" s="202">
        <v>0.4</v>
      </c>
      <c r="AF563" s="223">
        <f t="shared" si="328"/>
        <v>7.6400000000000015</v>
      </c>
      <c r="AG563" s="224">
        <f t="shared" si="344"/>
        <v>7.1428571428571397</v>
      </c>
      <c r="AH563" s="224">
        <f t="shared" si="345"/>
        <v>7.6923076923077094</v>
      </c>
      <c r="AI563" s="224">
        <f t="shared" si="346"/>
        <v>8.3333333333333481</v>
      </c>
      <c r="AJ563" s="224">
        <f t="shared" si="347"/>
        <v>9.0909090909090828</v>
      </c>
      <c r="AK563" s="224">
        <f t="shared" si="348"/>
        <v>9.9999999999999858</v>
      </c>
      <c r="AL563" s="224">
        <f t="shared" si="349"/>
        <v>11.111111111111116</v>
      </c>
      <c r="AM563" s="224">
        <f t="shared" si="350"/>
        <v>12.5</v>
      </c>
      <c r="AN563" s="224">
        <f t="shared" si="351"/>
        <v>14.285714285714279</v>
      </c>
      <c r="AO563" s="224">
        <f t="shared" si="352"/>
        <v>16.666666666666675</v>
      </c>
      <c r="AP563" s="224">
        <f t="shared" si="353"/>
        <v>19.999999999999996</v>
      </c>
      <c r="AQ563" s="224">
        <f t="shared" si="355"/>
        <v>25</v>
      </c>
      <c r="AR563" s="224">
        <f t="shared" si="354"/>
        <v>33.33333333333335</v>
      </c>
      <c r="AS563" s="224" t="str">
        <f t="shared" si="330"/>
        <v>n/a</v>
      </c>
      <c r="AT563" s="224" t="str">
        <f t="shared" si="331"/>
        <v>n/a</v>
      </c>
      <c r="AU563" s="224" t="str">
        <f t="shared" si="332"/>
        <v>n/a</v>
      </c>
      <c r="AV563" s="224">
        <f t="shared" si="334"/>
        <v>-100</v>
      </c>
      <c r="AW563" s="224">
        <f t="shared" si="335"/>
        <v>5.8823529411764497</v>
      </c>
      <c r="AX563" s="224">
        <f t="shared" si="336"/>
        <v>30.76923076923077</v>
      </c>
      <c r="AY563" s="224">
        <f t="shared" si="337"/>
        <v>23.809523809523814</v>
      </c>
      <c r="AZ563" s="224">
        <f t="shared" si="338"/>
        <v>4.9999999999999822</v>
      </c>
      <c r="BA563" s="224" t="str">
        <f t="shared" si="339"/>
        <v>n/a</v>
      </c>
      <c r="BB563" s="224" t="str">
        <f t="shared" si="340"/>
        <v>n/a</v>
      </c>
      <c r="BC563" s="224">
        <f t="shared" si="341"/>
        <v>-100</v>
      </c>
      <c r="BD563" s="224">
        <f t="shared" si="342"/>
        <v>-46.938775510204081</v>
      </c>
      <c r="BE563" s="224">
        <f t="shared" si="343"/>
        <v>11.363636363636353</v>
      </c>
      <c r="BF563" s="224">
        <f t="shared" si="333"/>
        <v>9.9999999999999858</v>
      </c>
      <c r="BG563" s="224">
        <f t="shared" si="329"/>
        <v>0.71629528712361601</v>
      </c>
      <c r="BH563" s="182">
        <f t="shared" si="327"/>
        <v>36.915312319140192</v>
      </c>
    </row>
    <row r="564" spans="1:60" x14ac:dyDescent="0.2">
      <c r="A564" s="55" t="s">
        <v>2048</v>
      </c>
      <c r="B564" s="55" t="s">
        <v>1204</v>
      </c>
      <c r="C564" s="36">
        <v>2.4500000000000002</v>
      </c>
      <c r="D564" s="181">
        <v>2.3199999999999998</v>
      </c>
      <c r="E564" s="181">
        <v>2.16</v>
      </c>
      <c r="F564" s="181">
        <v>2</v>
      </c>
      <c r="G564" s="181">
        <v>1.84</v>
      </c>
      <c r="H564" s="181">
        <v>1.68</v>
      </c>
      <c r="I564" s="181">
        <v>1.49</v>
      </c>
      <c r="J564" s="202">
        <v>1.32</v>
      </c>
      <c r="K564" s="202">
        <v>1.05</v>
      </c>
      <c r="L564" s="181">
        <v>0.85</v>
      </c>
      <c r="M564" s="181">
        <v>0.68</v>
      </c>
      <c r="N564" s="181">
        <v>0.55000000000000004</v>
      </c>
      <c r="O564" s="181">
        <v>0.44500000000000001</v>
      </c>
      <c r="P564" s="273"/>
      <c r="Q564" s="181">
        <v>0.36</v>
      </c>
      <c r="R564" s="181">
        <v>0.28000000000000003</v>
      </c>
      <c r="S564" s="273"/>
      <c r="T564" s="202">
        <v>0.18</v>
      </c>
      <c r="U564" s="229">
        <v>0</v>
      </c>
      <c r="V564" s="229">
        <v>0</v>
      </c>
      <c r="W564" s="229">
        <v>0</v>
      </c>
      <c r="X564" s="229">
        <v>0</v>
      </c>
      <c r="Y564" s="229">
        <v>0</v>
      </c>
      <c r="Z564" s="229">
        <v>0</v>
      </c>
      <c r="AA564" s="229">
        <v>0</v>
      </c>
      <c r="AB564" s="229">
        <v>0</v>
      </c>
      <c r="AC564" s="229">
        <v>0</v>
      </c>
      <c r="AD564" s="229">
        <v>0</v>
      </c>
      <c r="AE564" s="229">
        <v>0</v>
      </c>
      <c r="AF564" s="223">
        <f t="shared" si="328"/>
        <v>19.655000000000001</v>
      </c>
      <c r="AG564" s="224">
        <f t="shared" si="344"/>
        <v>5.6034482758620774</v>
      </c>
      <c r="AH564" s="224">
        <f t="shared" si="345"/>
        <v>7.4074074074073959</v>
      </c>
      <c r="AI564" s="224">
        <f t="shared" si="346"/>
        <v>8.0000000000000071</v>
      </c>
      <c r="AJ564" s="224">
        <f t="shared" si="347"/>
        <v>8.6956521739130377</v>
      </c>
      <c r="AK564" s="224">
        <f t="shared" si="348"/>
        <v>9.5238095238095344</v>
      </c>
      <c r="AL564" s="224">
        <f t="shared" si="349"/>
        <v>12.751677852348987</v>
      </c>
      <c r="AM564" s="224">
        <f t="shared" si="350"/>
        <v>12.878787878787868</v>
      </c>
      <c r="AN564" s="224">
        <f t="shared" si="351"/>
        <v>25.714285714285712</v>
      </c>
      <c r="AO564" s="224">
        <f t="shared" si="352"/>
        <v>23.529411764705888</v>
      </c>
      <c r="AP564" s="224">
        <f t="shared" si="353"/>
        <v>24.999999999999979</v>
      </c>
      <c r="AQ564" s="224">
        <f t="shared" si="355"/>
        <v>23.636363636363633</v>
      </c>
      <c r="AR564" s="224">
        <f t="shared" si="354"/>
        <v>23.59550561797754</v>
      </c>
      <c r="AS564" s="224">
        <f t="shared" si="330"/>
        <v>23.611111111111114</v>
      </c>
      <c r="AT564" s="224">
        <f t="shared" si="331"/>
        <v>28.571428571428559</v>
      </c>
      <c r="AU564" s="224">
        <f t="shared" si="332"/>
        <v>55.555555555555578</v>
      </c>
      <c r="AV564" s="224" t="str">
        <f t="shared" si="334"/>
        <v>n/a</v>
      </c>
      <c r="AW564" s="224" t="str">
        <f t="shared" si="335"/>
        <v>n/a</v>
      </c>
      <c r="AX564" s="224" t="str">
        <f t="shared" si="336"/>
        <v>n/a</v>
      </c>
      <c r="AY564" s="224" t="str">
        <f t="shared" si="337"/>
        <v>n/a</v>
      </c>
      <c r="AZ564" s="224" t="str">
        <f t="shared" si="338"/>
        <v>n/a</v>
      </c>
      <c r="BA564" s="224" t="str">
        <f t="shared" si="339"/>
        <v>n/a</v>
      </c>
      <c r="BB564" s="224" t="str">
        <f t="shared" si="340"/>
        <v>n/a</v>
      </c>
      <c r="BC564" s="224" t="str">
        <f t="shared" si="341"/>
        <v>n/a</v>
      </c>
      <c r="BD564" s="224" t="str">
        <f t="shared" si="342"/>
        <v>n/a</v>
      </c>
      <c r="BE564" s="224" t="str">
        <f t="shared" si="343"/>
        <v>n/a</v>
      </c>
      <c r="BF564" s="224" t="str">
        <f t="shared" si="333"/>
        <v>n/a</v>
      </c>
      <c r="BG564" s="224">
        <f t="shared" si="329"/>
        <v>19.604963005570461</v>
      </c>
      <c r="BH564" s="182">
        <f t="shared" si="327"/>
        <v>12.804155605819336</v>
      </c>
    </row>
    <row r="565" spans="1:60" x14ac:dyDescent="0.2">
      <c r="A565" s="123" t="s">
        <v>2049</v>
      </c>
      <c r="B565" s="55" t="s">
        <v>1206</v>
      </c>
      <c r="C565" s="36">
        <v>1.3</v>
      </c>
      <c r="D565" s="181">
        <v>1.2</v>
      </c>
      <c r="E565" s="181">
        <v>1.1200000000000001</v>
      </c>
      <c r="F565" s="181">
        <v>1.02</v>
      </c>
      <c r="G565" s="181">
        <v>0.88</v>
      </c>
      <c r="H565" s="181">
        <v>0.78</v>
      </c>
      <c r="I565" s="181">
        <v>0.72</v>
      </c>
      <c r="J565" s="202">
        <v>0.68</v>
      </c>
      <c r="K565" s="202">
        <v>0.57999999999999996</v>
      </c>
      <c r="L565" s="181">
        <v>0.51</v>
      </c>
      <c r="M565" s="181">
        <v>0.44</v>
      </c>
      <c r="N565" s="181">
        <v>0.34</v>
      </c>
      <c r="O565" s="181">
        <v>0.27</v>
      </c>
      <c r="P565" s="273"/>
      <c r="Q565" s="181">
        <v>0.22</v>
      </c>
      <c r="R565" s="181">
        <v>0.19</v>
      </c>
      <c r="S565" s="273"/>
      <c r="T565" s="229">
        <v>0.16</v>
      </c>
      <c r="U565" s="229">
        <v>0.16</v>
      </c>
      <c r="V565" s="202">
        <v>0.16</v>
      </c>
      <c r="W565" s="202">
        <v>0.12</v>
      </c>
      <c r="X565" s="202">
        <v>0.1</v>
      </c>
      <c r="Y565" s="202">
        <v>7.4999999999999997E-2</v>
      </c>
      <c r="Z565" s="229">
        <v>0</v>
      </c>
      <c r="AA565" s="229">
        <v>0</v>
      </c>
      <c r="AB565" s="229">
        <v>0</v>
      </c>
      <c r="AC565" s="229">
        <v>0</v>
      </c>
      <c r="AD565" s="229">
        <v>0</v>
      </c>
      <c r="AE565" s="202">
        <v>0.36</v>
      </c>
      <c r="AF565" s="223">
        <f t="shared" si="328"/>
        <v>11.384999999999996</v>
      </c>
      <c r="AG565" s="224">
        <f t="shared" si="344"/>
        <v>8.3333333333333481</v>
      </c>
      <c r="AH565" s="224">
        <f t="shared" si="345"/>
        <v>7.1428571428571397</v>
      </c>
      <c r="AI565" s="224">
        <f t="shared" si="346"/>
        <v>9.8039215686274606</v>
      </c>
      <c r="AJ565" s="224">
        <f t="shared" si="347"/>
        <v>15.909090909090917</v>
      </c>
      <c r="AK565" s="224">
        <f t="shared" si="348"/>
        <v>12.820512820512819</v>
      </c>
      <c r="AL565" s="224">
        <f t="shared" si="349"/>
        <v>8.3333333333333481</v>
      </c>
      <c r="AM565" s="224">
        <f t="shared" si="350"/>
        <v>5.8823529411764497</v>
      </c>
      <c r="AN565" s="224">
        <f t="shared" si="351"/>
        <v>17.24137931034484</v>
      </c>
      <c r="AO565" s="224">
        <f t="shared" si="352"/>
        <v>13.725490196078427</v>
      </c>
      <c r="AP565" s="224">
        <f t="shared" si="353"/>
        <v>15.909090909090917</v>
      </c>
      <c r="AQ565" s="224">
        <f t="shared" si="355"/>
        <v>29.411764705882337</v>
      </c>
      <c r="AR565" s="224">
        <f t="shared" si="354"/>
        <v>25.925925925925931</v>
      </c>
      <c r="AS565" s="224">
        <f t="shared" si="330"/>
        <v>22.72727272727273</v>
      </c>
      <c r="AT565" s="224">
        <f t="shared" si="331"/>
        <v>15.789473684210531</v>
      </c>
      <c r="AU565" s="224">
        <f t="shared" si="332"/>
        <v>18.75</v>
      </c>
      <c r="AV565" s="224">
        <f t="shared" si="334"/>
        <v>0</v>
      </c>
      <c r="AW565" s="224">
        <f t="shared" si="335"/>
        <v>0</v>
      </c>
      <c r="AX565" s="224">
        <f t="shared" si="336"/>
        <v>33.33333333333335</v>
      </c>
      <c r="AY565" s="224">
        <f t="shared" si="337"/>
        <v>19.999999999999996</v>
      </c>
      <c r="AZ565" s="224">
        <f t="shared" si="338"/>
        <v>33.33333333333335</v>
      </c>
      <c r="BA565" s="224" t="str">
        <f t="shared" si="339"/>
        <v>n/a</v>
      </c>
      <c r="BB565" s="224" t="str">
        <f t="shared" si="340"/>
        <v>n/a</v>
      </c>
      <c r="BC565" s="224" t="str">
        <f t="shared" si="341"/>
        <v>n/a</v>
      </c>
      <c r="BD565" s="224" t="str">
        <f t="shared" si="342"/>
        <v>n/a</v>
      </c>
      <c r="BE565" s="224" t="str">
        <f t="shared" si="343"/>
        <v>n/a</v>
      </c>
      <c r="BF565" s="224">
        <f t="shared" si="333"/>
        <v>-100</v>
      </c>
      <c r="BG565" s="224">
        <f t="shared" si="329"/>
        <v>10.208212674971614</v>
      </c>
      <c r="BH565" s="182">
        <f t="shared" si="327"/>
        <v>26.986397803305898</v>
      </c>
    </row>
    <row r="566" spans="1:60" x14ac:dyDescent="0.2">
      <c r="A566" s="55" t="s">
        <v>471</v>
      </c>
      <c r="B566" s="55" t="s">
        <v>472</v>
      </c>
      <c r="C566" s="36">
        <v>1.55</v>
      </c>
      <c r="D566" s="181">
        <v>1.51</v>
      </c>
      <c r="E566" s="181">
        <v>1.47</v>
      </c>
      <c r="F566" s="181">
        <v>1.37</v>
      </c>
      <c r="G566" s="181">
        <v>1.25</v>
      </c>
      <c r="H566" s="181">
        <v>1.1299999999999999</v>
      </c>
      <c r="I566" s="181">
        <v>1.0249999999999999</v>
      </c>
      <c r="J566" s="202">
        <v>0.92500000000000004</v>
      </c>
      <c r="K566" s="202">
        <v>0.84</v>
      </c>
      <c r="L566" s="181">
        <v>0.78500000000000003</v>
      </c>
      <c r="M566" s="181">
        <v>0.73</v>
      </c>
      <c r="N566" s="181">
        <v>0.69</v>
      </c>
      <c r="O566" s="181">
        <v>0.65</v>
      </c>
      <c r="P566" s="273"/>
      <c r="Q566" s="181">
        <v>0.57999999999999996</v>
      </c>
      <c r="R566" s="181">
        <v>0.53</v>
      </c>
      <c r="S566" s="273"/>
      <c r="T566" s="202">
        <v>0.49</v>
      </c>
      <c r="U566" s="202">
        <v>0.45</v>
      </c>
      <c r="V566" s="202">
        <v>0.42499999999999999</v>
      </c>
      <c r="W566" s="202">
        <v>0.41249999999999998</v>
      </c>
      <c r="X566" s="202">
        <v>0.40250000000000002</v>
      </c>
      <c r="Y566" s="202">
        <v>0.39250000000000002</v>
      </c>
      <c r="Z566" s="202">
        <v>0.38624999999999998</v>
      </c>
      <c r="AA566" s="202">
        <v>0.38124999999999998</v>
      </c>
      <c r="AB566" s="202">
        <v>0.36875000000000002</v>
      </c>
      <c r="AC566" s="202">
        <v>0.35375000000000001</v>
      </c>
      <c r="AD566" s="202">
        <v>0.32624999999999998</v>
      </c>
      <c r="AE566" s="202">
        <v>0.30625000000000002</v>
      </c>
      <c r="AF566" s="223">
        <f t="shared" si="328"/>
        <v>19.730000000000004</v>
      </c>
      <c r="AG566" s="224">
        <f t="shared" si="344"/>
        <v>2.6490066225165476</v>
      </c>
      <c r="AH566" s="224">
        <f t="shared" si="345"/>
        <v>2.7210884353741527</v>
      </c>
      <c r="AI566" s="224">
        <f t="shared" si="346"/>
        <v>7.2992700729926918</v>
      </c>
      <c r="AJ566" s="224">
        <f t="shared" si="347"/>
        <v>9.6000000000000085</v>
      </c>
      <c r="AK566" s="224">
        <f t="shared" si="348"/>
        <v>10.619469026548689</v>
      </c>
      <c r="AL566" s="224">
        <f t="shared" si="349"/>
        <v>10.243902439024399</v>
      </c>
      <c r="AM566" s="224">
        <f t="shared" si="350"/>
        <v>10.810810810810789</v>
      </c>
      <c r="AN566" s="224">
        <f t="shared" si="351"/>
        <v>10.119047619047628</v>
      </c>
      <c r="AO566" s="224">
        <f t="shared" si="352"/>
        <v>7.0063694267515908</v>
      </c>
      <c r="AP566" s="224">
        <f t="shared" si="353"/>
        <v>7.5342465753424737</v>
      </c>
      <c r="AQ566" s="224">
        <f t="shared" si="355"/>
        <v>5.7971014492753659</v>
      </c>
      <c r="AR566" s="224">
        <f t="shared" si="354"/>
        <v>6.153846153846132</v>
      </c>
      <c r="AS566" s="224">
        <f t="shared" si="330"/>
        <v>12.068965517241391</v>
      </c>
      <c r="AT566" s="224">
        <f t="shared" si="331"/>
        <v>9.4339622641509422</v>
      </c>
      <c r="AU566" s="224">
        <f t="shared" si="332"/>
        <v>8.163265306122458</v>
      </c>
      <c r="AV566" s="224">
        <f t="shared" si="334"/>
        <v>8.8888888888888786</v>
      </c>
      <c r="AW566" s="224">
        <f t="shared" si="335"/>
        <v>5.8823529411764719</v>
      </c>
      <c r="AX566" s="224">
        <f t="shared" si="336"/>
        <v>3.0303030303030276</v>
      </c>
      <c r="AY566" s="224">
        <f t="shared" si="337"/>
        <v>2.4844720496894235</v>
      </c>
      <c r="AZ566" s="224">
        <f t="shared" si="338"/>
        <v>2.5477707006369421</v>
      </c>
      <c r="BA566" s="224">
        <f t="shared" si="339"/>
        <v>1.6181229773462924</v>
      </c>
      <c r="BB566" s="224">
        <f t="shared" si="340"/>
        <v>1.3114754098360715</v>
      </c>
      <c r="BC566" s="224">
        <f t="shared" si="341"/>
        <v>3.3898305084745672</v>
      </c>
      <c r="BD566" s="224">
        <f t="shared" si="342"/>
        <v>4.2402826855123754</v>
      </c>
      <c r="BE566" s="224">
        <f t="shared" si="343"/>
        <v>8.4291187739463638</v>
      </c>
      <c r="BF566" s="224">
        <f t="shared" si="333"/>
        <v>6.5306122448979487</v>
      </c>
      <c r="BG566" s="224">
        <f t="shared" si="329"/>
        <v>6.4835993049905243</v>
      </c>
      <c r="BH566" s="182">
        <f t="shared" si="327"/>
        <v>3.2586782316788434</v>
      </c>
    </row>
    <row r="567" spans="1:60" x14ac:dyDescent="0.2">
      <c r="A567" s="123" t="s">
        <v>2050</v>
      </c>
      <c r="B567" s="55" t="s">
        <v>1208</v>
      </c>
      <c r="C567" s="36">
        <v>0.58499999999999996</v>
      </c>
      <c r="D567" s="181">
        <v>0.52500000000000002</v>
      </c>
      <c r="E567" s="181">
        <v>0.41</v>
      </c>
      <c r="F567" s="181">
        <v>0.34</v>
      </c>
      <c r="G567" s="181">
        <v>0.255</v>
      </c>
      <c r="H567" s="181">
        <v>0.17499999999999999</v>
      </c>
      <c r="I567" s="181">
        <v>0.16500000000000001</v>
      </c>
      <c r="J567" s="202">
        <v>0.155</v>
      </c>
      <c r="K567" s="202">
        <v>0.14499999999999999</v>
      </c>
      <c r="L567" s="181">
        <v>0.13500000000000001</v>
      </c>
      <c r="M567" s="181">
        <v>0.125</v>
      </c>
      <c r="N567" s="238">
        <v>0.12</v>
      </c>
      <c r="O567" s="181">
        <v>0.115</v>
      </c>
      <c r="P567" s="273"/>
      <c r="Q567" s="181">
        <v>0.06</v>
      </c>
      <c r="R567" s="238">
        <v>0</v>
      </c>
      <c r="S567" s="273"/>
      <c r="T567" s="229">
        <v>0</v>
      </c>
      <c r="U567" s="229">
        <v>0</v>
      </c>
      <c r="V567" s="229">
        <v>0</v>
      </c>
      <c r="W567" s="229">
        <v>0</v>
      </c>
      <c r="X567" s="229">
        <v>0</v>
      </c>
      <c r="Y567" s="229">
        <v>0</v>
      </c>
      <c r="Z567" s="229">
        <v>0</v>
      </c>
      <c r="AA567" s="229">
        <v>0</v>
      </c>
      <c r="AB567" s="229">
        <v>0</v>
      </c>
      <c r="AC567" s="229">
        <v>0</v>
      </c>
      <c r="AD567" s="229">
        <v>0</v>
      </c>
      <c r="AE567" s="229">
        <v>0</v>
      </c>
      <c r="AF567" s="223">
        <f t="shared" si="328"/>
        <v>3.31</v>
      </c>
      <c r="AG567" s="224">
        <f t="shared" si="344"/>
        <v>11.428571428571409</v>
      </c>
      <c r="AH567" s="224">
        <f t="shared" si="345"/>
        <v>28.04878048780488</v>
      </c>
      <c r="AI567" s="224">
        <f t="shared" si="346"/>
        <v>20.588235294117641</v>
      </c>
      <c r="AJ567" s="224">
        <f t="shared" si="347"/>
        <v>33.33333333333335</v>
      </c>
      <c r="AK567" s="224">
        <f t="shared" si="348"/>
        <v>45.71428571428573</v>
      </c>
      <c r="AL567" s="224">
        <f t="shared" si="349"/>
        <v>6.0606060606060552</v>
      </c>
      <c r="AM567" s="224">
        <f t="shared" si="350"/>
        <v>6.4516129032258229</v>
      </c>
      <c r="AN567" s="224">
        <f t="shared" si="351"/>
        <v>6.8965517241379448</v>
      </c>
      <c r="AO567" s="224">
        <f t="shared" si="352"/>
        <v>7.4074074074073959</v>
      </c>
      <c r="AP567" s="224">
        <f t="shared" si="353"/>
        <v>8.0000000000000071</v>
      </c>
      <c r="AQ567" s="224">
        <f t="shared" si="355"/>
        <v>4.1666666666666741</v>
      </c>
      <c r="AR567" s="224">
        <f t="shared" si="354"/>
        <v>4.3478260869565188</v>
      </c>
      <c r="AS567" s="224">
        <f t="shared" si="330"/>
        <v>91.666666666666671</v>
      </c>
      <c r="AT567" s="224" t="str">
        <f t="shared" si="331"/>
        <v>n/a</v>
      </c>
      <c r="AU567" s="224" t="str">
        <f t="shared" si="332"/>
        <v>n/a</v>
      </c>
      <c r="AV567" s="224" t="str">
        <f t="shared" si="334"/>
        <v>n/a</v>
      </c>
      <c r="AW567" s="224" t="str">
        <f t="shared" si="335"/>
        <v>n/a</v>
      </c>
      <c r="AX567" s="224" t="str">
        <f t="shared" si="336"/>
        <v>n/a</v>
      </c>
      <c r="AY567" s="224" t="str">
        <f t="shared" si="337"/>
        <v>n/a</v>
      </c>
      <c r="AZ567" s="224" t="str">
        <f t="shared" si="338"/>
        <v>n/a</v>
      </c>
      <c r="BA567" s="224" t="str">
        <f t="shared" si="339"/>
        <v>n/a</v>
      </c>
      <c r="BB567" s="224" t="str">
        <f t="shared" si="340"/>
        <v>n/a</v>
      </c>
      <c r="BC567" s="224" t="str">
        <f t="shared" si="341"/>
        <v>n/a</v>
      </c>
      <c r="BD567" s="224" t="str">
        <f t="shared" si="342"/>
        <v>n/a</v>
      </c>
      <c r="BE567" s="224" t="str">
        <f t="shared" si="343"/>
        <v>n/a</v>
      </c>
      <c r="BF567" s="224" t="str">
        <f t="shared" si="333"/>
        <v>n/a</v>
      </c>
      <c r="BG567" s="224">
        <f t="shared" si="329"/>
        <v>21.085426444136928</v>
      </c>
      <c r="BH567" s="182">
        <f t="shared" si="327"/>
        <v>24.910205290001588</v>
      </c>
    </row>
    <row r="568" spans="1:60" x14ac:dyDescent="0.2">
      <c r="A568" s="123" t="s">
        <v>473</v>
      </c>
      <c r="B568" s="55" t="s">
        <v>474</v>
      </c>
      <c r="C568" s="36">
        <v>0.98</v>
      </c>
      <c r="D568" s="181">
        <v>0.92</v>
      </c>
      <c r="E568" s="181">
        <v>0.86</v>
      </c>
      <c r="F568" s="181">
        <v>0.8</v>
      </c>
      <c r="G568" s="181">
        <v>0.74</v>
      </c>
      <c r="H568" s="181">
        <v>0.7</v>
      </c>
      <c r="I568" s="181">
        <v>0.66</v>
      </c>
      <c r="J568" s="202">
        <v>0.6</v>
      </c>
      <c r="K568" s="202">
        <v>0.57999999999999996</v>
      </c>
      <c r="L568" s="181">
        <v>0.52</v>
      </c>
      <c r="M568" s="181">
        <v>0.48</v>
      </c>
      <c r="N568" s="181">
        <v>0.44</v>
      </c>
      <c r="O568" s="181">
        <v>0.35</v>
      </c>
      <c r="P568" s="273" t="s">
        <v>1740</v>
      </c>
      <c r="Q568" s="181">
        <v>0.3</v>
      </c>
      <c r="R568" s="181">
        <v>0.22</v>
      </c>
      <c r="S568" s="273"/>
      <c r="T568" s="202">
        <v>0.19</v>
      </c>
      <c r="U568" s="202">
        <v>0.16</v>
      </c>
      <c r="V568" s="202">
        <v>0.15</v>
      </c>
      <c r="W568" s="202">
        <v>0.13</v>
      </c>
      <c r="X568" s="202">
        <v>0.115</v>
      </c>
      <c r="Y568" s="202">
        <v>0.105</v>
      </c>
      <c r="Z568" s="202">
        <v>9.5000000000000001E-2</v>
      </c>
      <c r="AA568" s="202">
        <v>6.5000000000000002E-2</v>
      </c>
      <c r="AB568" s="202">
        <v>5.5E-2</v>
      </c>
      <c r="AC568" s="202">
        <v>4.4999999999999998E-2</v>
      </c>
      <c r="AD568" s="202">
        <v>3.6670000000000001E-2</v>
      </c>
      <c r="AE568" s="202">
        <v>1.4999999999999999E-2</v>
      </c>
      <c r="AF568" s="223">
        <f t="shared" si="328"/>
        <v>10.311670000000003</v>
      </c>
      <c r="AG568" s="224">
        <f t="shared" si="344"/>
        <v>6.5217391304347672</v>
      </c>
      <c r="AH568" s="224">
        <f t="shared" si="345"/>
        <v>6.976744186046524</v>
      </c>
      <c r="AI568" s="224">
        <f t="shared" si="346"/>
        <v>7.4999999999999956</v>
      </c>
      <c r="AJ568" s="224">
        <f t="shared" si="347"/>
        <v>8.1081081081081141</v>
      </c>
      <c r="AK568" s="224">
        <f t="shared" si="348"/>
        <v>5.7142857142857162</v>
      </c>
      <c r="AL568" s="224">
        <f t="shared" si="349"/>
        <v>6.0606060606060552</v>
      </c>
      <c r="AM568" s="224">
        <f t="shared" si="350"/>
        <v>10.000000000000009</v>
      </c>
      <c r="AN568" s="224">
        <f t="shared" si="351"/>
        <v>3.4482758620689724</v>
      </c>
      <c r="AO568" s="224">
        <f t="shared" si="352"/>
        <v>11.538461538461519</v>
      </c>
      <c r="AP568" s="224">
        <f t="shared" si="353"/>
        <v>8.3333333333333481</v>
      </c>
      <c r="AQ568" s="224">
        <f t="shared" si="355"/>
        <v>9.0909090909090828</v>
      </c>
      <c r="AR568" s="224">
        <f t="shared" si="354"/>
        <v>25.714285714285733</v>
      </c>
      <c r="AS568" s="224">
        <f t="shared" si="330"/>
        <v>16.666666666666675</v>
      </c>
      <c r="AT568" s="224">
        <f t="shared" si="331"/>
        <v>36.363636363636353</v>
      </c>
      <c r="AU568" s="224">
        <f t="shared" si="332"/>
        <v>15.789473684210531</v>
      </c>
      <c r="AV568" s="224">
        <f t="shared" si="334"/>
        <v>18.75</v>
      </c>
      <c r="AW568" s="224">
        <f t="shared" si="335"/>
        <v>6.6666666666666652</v>
      </c>
      <c r="AX568" s="224">
        <f t="shared" si="336"/>
        <v>15.384615384615374</v>
      </c>
      <c r="AY568" s="224">
        <f t="shared" si="337"/>
        <v>13.043478260869556</v>
      </c>
      <c r="AZ568" s="224">
        <f t="shared" si="338"/>
        <v>9.5238095238095344</v>
      </c>
      <c r="BA568" s="224">
        <f t="shared" si="339"/>
        <v>10.526315789473673</v>
      </c>
      <c r="BB568" s="224">
        <f t="shared" si="340"/>
        <v>46.153846153846146</v>
      </c>
      <c r="BC568" s="224">
        <f t="shared" si="341"/>
        <v>18.181818181818187</v>
      </c>
      <c r="BD568" s="224">
        <f t="shared" si="342"/>
        <v>22.222222222222232</v>
      </c>
      <c r="BE568" s="224">
        <f t="shared" si="343"/>
        <v>22.716116716662114</v>
      </c>
      <c r="BF568" s="224">
        <f t="shared" si="333"/>
        <v>144.4666666666667</v>
      </c>
      <c r="BG568" s="224">
        <f t="shared" si="329"/>
        <v>19.4408492699886</v>
      </c>
      <c r="BH568" s="182">
        <f t="shared" si="327"/>
        <v>27.356363619675577</v>
      </c>
    </row>
    <row r="569" spans="1:60" x14ac:dyDescent="0.2">
      <c r="A569" s="116" t="s">
        <v>1630</v>
      </c>
      <c r="B569" s="55" t="s">
        <v>1631</v>
      </c>
      <c r="C569" s="36">
        <v>1.2266666666666668</v>
      </c>
      <c r="D569" s="181">
        <v>1.1199999999999999</v>
      </c>
      <c r="E569" s="181">
        <v>0.96</v>
      </c>
      <c r="F569" s="181">
        <v>0.79999999999999993</v>
      </c>
      <c r="G569" s="181">
        <v>0.39999999999999997</v>
      </c>
      <c r="H569" s="181">
        <v>0.302222222222222</v>
      </c>
      <c r="I569" s="181">
        <v>0.26666666666666666</v>
      </c>
      <c r="J569" s="202">
        <v>0.21333333333333335</v>
      </c>
      <c r="K569" s="202">
        <v>8.888888888888867E-2</v>
      </c>
      <c r="L569" s="238">
        <v>0</v>
      </c>
      <c r="M569" s="238">
        <v>0</v>
      </c>
      <c r="N569" s="238">
        <v>0</v>
      </c>
      <c r="O569" s="238">
        <v>0</v>
      </c>
      <c r="P569" s="229"/>
      <c r="Q569" s="238">
        <v>0</v>
      </c>
      <c r="R569" s="238">
        <v>0</v>
      </c>
      <c r="S569" s="229"/>
      <c r="T569" s="238">
        <v>0</v>
      </c>
      <c r="U569" s="238">
        <v>0</v>
      </c>
      <c r="V569" s="229">
        <v>0</v>
      </c>
      <c r="W569" s="229">
        <v>0</v>
      </c>
      <c r="X569" s="229">
        <v>0</v>
      </c>
      <c r="Y569" s="229">
        <v>0</v>
      </c>
      <c r="Z569" s="229">
        <v>0</v>
      </c>
      <c r="AA569" s="229">
        <v>0</v>
      </c>
      <c r="AB569" s="229">
        <v>8.8888888888888663E-3</v>
      </c>
      <c r="AC569" s="229">
        <v>1.7777777777777799E-2</v>
      </c>
      <c r="AD569" s="229">
        <v>1.7777777777777799E-2</v>
      </c>
      <c r="AE569" s="229">
        <v>1.7777777777777799E-2</v>
      </c>
      <c r="AF569" s="223">
        <f t="shared" si="328"/>
        <v>5.4399999999999995</v>
      </c>
      <c r="AG569" s="224">
        <f t="shared" si="344"/>
        <v>9.5238095238095575</v>
      </c>
      <c r="AH569" s="224">
        <f t="shared" si="345"/>
        <v>16.66666666666665</v>
      </c>
      <c r="AI569" s="224">
        <f t="shared" si="346"/>
        <v>19.999999999999996</v>
      </c>
      <c r="AJ569" s="224">
        <f t="shared" si="347"/>
        <v>100</v>
      </c>
      <c r="AK569" s="224">
        <f t="shared" si="348"/>
        <v>32.352941176470672</v>
      </c>
      <c r="AL569" s="224">
        <f t="shared" si="349"/>
        <v>13.333333333333265</v>
      </c>
      <c r="AM569" s="224">
        <f t="shared" si="350"/>
        <v>25</v>
      </c>
      <c r="AN569" s="224">
        <f t="shared" si="351"/>
        <v>140.00000000000063</v>
      </c>
      <c r="AO569" s="224" t="str">
        <f t="shared" si="352"/>
        <v>n/a</v>
      </c>
      <c r="AP569" s="224" t="str">
        <f t="shared" si="353"/>
        <v>n/a</v>
      </c>
      <c r="AQ569" s="224" t="str">
        <f t="shared" si="355"/>
        <v>n/a</v>
      </c>
      <c r="AR569" s="224" t="str">
        <f t="shared" si="354"/>
        <v>n/a</v>
      </c>
      <c r="AS569" s="224" t="str">
        <f t="shared" si="330"/>
        <v>n/a</v>
      </c>
      <c r="AT569" s="224" t="str">
        <f t="shared" si="331"/>
        <v>n/a</v>
      </c>
      <c r="AU569" s="224" t="str">
        <f t="shared" si="332"/>
        <v>n/a</v>
      </c>
      <c r="AV569" s="224" t="str">
        <f t="shared" si="334"/>
        <v>n/a</v>
      </c>
      <c r="AW569" s="224" t="str">
        <f t="shared" si="335"/>
        <v>n/a</v>
      </c>
      <c r="AX569" s="224" t="str">
        <f t="shared" si="336"/>
        <v>n/a</v>
      </c>
      <c r="AY569" s="224" t="str">
        <f t="shared" si="337"/>
        <v>n/a</v>
      </c>
      <c r="AZ569" s="224" t="str">
        <f t="shared" si="338"/>
        <v>n/a</v>
      </c>
      <c r="BA569" s="224" t="str">
        <f t="shared" si="339"/>
        <v>n/a</v>
      </c>
      <c r="BB569" s="224" t="str">
        <f t="shared" si="340"/>
        <v>n/a</v>
      </c>
      <c r="BC569" s="224">
        <f t="shared" si="341"/>
        <v>-100</v>
      </c>
      <c r="BD569" s="224">
        <f t="shared" si="342"/>
        <v>-50.000000000000178</v>
      </c>
      <c r="BE569" s="224">
        <f t="shared" si="343"/>
        <v>0</v>
      </c>
      <c r="BF569" s="224">
        <f t="shared" si="333"/>
        <v>0</v>
      </c>
      <c r="BG569" s="224">
        <f t="shared" si="329"/>
        <v>17.239729225023382</v>
      </c>
      <c r="BH569" s="182">
        <f t="shared" si="327"/>
        <v>61.164065609818657</v>
      </c>
    </row>
    <row r="570" spans="1:60" x14ac:dyDescent="0.2">
      <c r="A570" s="146" t="s">
        <v>2051</v>
      </c>
      <c r="B570" s="55" t="s">
        <v>1210</v>
      </c>
      <c r="C570" s="36">
        <v>1.34</v>
      </c>
      <c r="D570" s="181">
        <v>1.2</v>
      </c>
      <c r="E570" s="181">
        <v>1.1200000000000001</v>
      </c>
      <c r="F570" s="181">
        <v>0.92</v>
      </c>
      <c r="G570" s="181">
        <v>0.8</v>
      </c>
      <c r="H570" s="181">
        <v>0.7</v>
      </c>
      <c r="I570" s="181">
        <v>0.6</v>
      </c>
      <c r="J570" s="202">
        <v>0.38</v>
      </c>
      <c r="K570" s="202">
        <v>0.19</v>
      </c>
      <c r="L570" s="181">
        <v>0.15</v>
      </c>
      <c r="M570" s="181">
        <v>0.115</v>
      </c>
      <c r="N570" s="181">
        <v>0.05</v>
      </c>
      <c r="O570" s="238">
        <v>0</v>
      </c>
      <c r="P570" s="273"/>
      <c r="Q570" s="238">
        <v>0</v>
      </c>
      <c r="R570" s="238">
        <v>0</v>
      </c>
      <c r="S570" s="273"/>
      <c r="T570" s="229">
        <v>0</v>
      </c>
      <c r="U570" s="229">
        <v>0</v>
      </c>
      <c r="V570" s="229">
        <v>0</v>
      </c>
      <c r="W570" s="229">
        <v>0</v>
      </c>
      <c r="X570" s="229">
        <v>0</v>
      </c>
      <c r="Y570" s="229">
        <v>0</v>
      </c>
      <c r="Z570" s="229">
        <v>0</v>
      </c>
      <c r="AA570" s="229">
        <v>0</v>
      </c>
      <c r="AB570" s="229">
        <v>0</v>
      </c>
      <c r="AC570" s="229">
        <v>0</v>
      </c>
      <c r="AD570" s="229">
        <v>0</v>
      </c>
      <c r="AE570" s="229">
        <v>0</v>
      </c>
      <c r="AF570" s="223">
        <f t="shared" si="328"/>
        <v>7.5650000000000004</v>
      </c>
      <c r="AG570" s="224">
        <f t="shared" si="344"/>
        <v>11.66666666666667</v>
      </c>
      <c r="AH570" s="224">
        <f t="shared" si="345"/>
        <v>7.1428571428571397</v>
      </c>
      <c r="AI570" s="224">
        <f t="shared" si="346"/>
        <v>21.739130434782616</v>
      </c>
      <c r="AJ570" s="224">
        <f t="shared" si="347"/>
        <v>14.999999999999991</v>
      </c>
      <c r="AK570" s="224">
        <f t="shared" si="348"/>
        <v>14.285714285714302</v>
      </c>
      <c r="AL570" s="224">
        <f t="shared" si="349"/>
        <v>16.666666666666675</v>
      </c>
      <c r="AM570" s="224">
        <f t="shared" si="350"/>
        <v>57.894736842105267</v>
      </c>
      <c r="AN570" s="224">
        <f t="shared" si="351"/>
        <v>100</v>
      </c>
      <c r="AO570" s="224">
        <f t="shared" si="352"/>
        <v>26.666666666666682</v>
      </c>
      <c r="AP570" s="224">
        <f t="shared" si="353"/>
        <v>30.434782608695631</v>
      </c>
      <c r="AQ570" s="224">
        <f t="shared" si="355"/>
        <v>129.99999999999997</v>
      </c>
      <c r="AR570" s="224" t="str">
        <f t="shared" si="354"/>
        <v>n/a</v>
      </c>
      <c r="AS570" s="224" t="str">
        <f t="shared" si="330"/>
        <v>n/a</v>
      </c>
      <c r="AT570" s="224" t="str">
        <f t="shared" si="331"/>
        <v>n/a</v>
      </c>
      <c r="AU570" s="224" t="str">
        <f t="shared" si="332"/>
        <v>n/a</v>
      </c>
      <c r="AV570" s="224" t="str">
        <f t="shared" si="334"/>
        <v>n/a</v>
      </c>
      <c r="AW570" s="224" t="str">
        <f t="shared" si="335"/>
        <v>n/a</v>
      </c>
      <c r="AX570" s="224" t="str">
        <f t="shared" si="336"/>
        <v>n/a</v>
      </c>
      <c r="AY570" s="224" t="str">
        <f t="shared" si="337"/>
        <v>n/a</v>
      </c>
      <c r="AZ570" s="224" t="str">
        <f t="shared" si="338"/>
        <v>n/a</v>
      </c>
      <c r="BA570" s="224" t="str">
        <f t="shared" si="339"/>
        <v>n/a</v>
      </c>
      <c r="BB570" s="224" t="str">
        <f t="shared" si="340"/>
        <v>n/a</v>
      </c>
      <c r="BC570" s="224" t="str">
        <f t="shared" si="341"/>
        <v>n/a</v>
      </c>
      <c r="BD570" s="224" t="str">
        <f t="shared" si="342"/>
        <v>n/a</v>
      </c>
      <c r="BE570" s="224" t="str">
        <f t="shared" si="343"/>
        <v>n/a</v>
      </c>
      <c r="BF570" s="224" t="str">
        <f t="shared" si="333"/>
        <v>n/a</v>
      </c>
      <c r="BG570" s="224">
        <f t="shared" si="329"/>
        <v>39.227020119468627</v>
      </c>
      <c r="BH570" s="182">
        <f t="shared" si="327"/>
        <v>40.409674828371031</v>
      </c>
    </row>
    <row r="571" spans="1:60" x14ac:dyDescent="0.2">
      <c r="A571" s="123" t="s">
        <v>2052</v>
      </c>
      <c r="B571" s="55" t="s">
        <v>1212</v>
      </c>
      <c r="C571" s="36">
        <v>0.84750000000000003</v>
      </c>
      <c r="D571" s="181">
        <v>0.83</v>
      </c>
      <c r="E571" s="181">
        <v>0.79</v>
      </c>
      <c r="F571" s="181">
        <v>0.75</v>
      </c>
      <c r="G571" s="181">
        <v>0.71</v>
      </c>
      <c r="H571" s="181">
        <v>0.67</v>
      </c>
      <c r="I571" s="181">
        <v>0.63</v>
      </c>
      <c r="J571" s="202">
        <v>0.57499999999999996</v>
      </c>
      <c r="K571" s="202">
        <v>0.495</v>
      </c>
      <c r="L571" s="181">
        <v>0.47499999999999998</v>
      </c>
      <c r="M571" s="181">
        <v>0.45500000000000002</v>
      </c>
      <c r="N571" s="181">
        <v>0.435</v>
      </c>
      <c r="O571" s="181">
        <v>0.41499999999999998</v>
      </c>
      <c r="P571" s="273"/>
      <c r="Q571" s="181">
        <v>0.39500000000000002</v>
      </c>
      <c r="R571" s="238">
        <v>0.39</v>
      </c>
      <c r="S571" s="273"/>
      <c r="T571" s="229">
        <v>0.39</v>
      </c>
      <c r="U571" s="229">
        <v>0.39</v>
      </c>
      <c r="V571" s="202">
        <v>0.39</v>
      </c>
      <c r="W571" s="202">
        <v>0.36</v>
      </c>
      <c r="X571" s="202">
        <v>0.33</v>
      </c>
      <c r="Y571" s="202">
        <v>0.3</v>
      </c>
      <c r="Z571" s="202">
        <v>0.28000000000000003</v>
      </c>
      <c r="AA571" s="202">
        <v>0.255</v>
      </c>
      <c r="AB571" s="202">
        <v>0.23499999999999999</v>
      </c>
      <c r="AC571" s="202">
        <v>0.215</v>
      </c>
      <c r="AD571" s="202">
        <v>0.19500000000000001</v>
      </c>
      <c r="AE571" s="202">
        <v>0.17499999999999999</v>
      </c>
      <c r="AF571" s="223">
        <f t="shared" si="328"/>
        <v>12.377500000000001</v>
      </c>
      <c r="AG571" s="224">
        <f t="shared" si="344"/>
        <v>2.108433734939763</v>
      </c>
      <c r="AH571" s="224">
        <f t="shared" si="345"/>
        <v>5.0632911392404889</v>
      </c>
      <c r="AI571" s="224">
        <f t="shared" si="346"/>
        <v>5.3333333333333455</v>
      </c>
      <c r="AJ571" s="224">
        <f t="shared" si="347"/>
        <v>5.6338028169014231</v>
      </c>
      <c r="AK571" s="224">
        <f t="shared" si="348"/>
        <v>5.9701492537313383</v>
      </c>
      <c r="AL571" s="224">
        <f t="shared" si="349"/>
        <v>6.3492063492063489</v>
      </c>
      <c r="AM571" s="224">
        <f t="shared" si="350"/>
        <v>9.5652173913043583</v>
      </c>
      <c r="AN571" s="224">
        <f t="shared" si="351"/>
        <v>16.161616161616156</v>
      </c>
      <c r="AO571" s="224">
        <f t="shared" si="352"/>
        <v>4.2105263157894868</v>
      </c>
      <c r="AP571" s="224">
        <f t="shared" si="353"/>
        <v>4.39560439560438</v>
      </c>
      <c r="AQ571" s="224">
        <f t="shared" si="355"/>
        <v>4.5977011494252817</v>
      </c>
      <c r="AR571" s="224">
        <f t="shared" si="354"/>
        <v>4.8192771084337505</v>
      </c>
      <c r="AS571" s="224">
        <f t="shared" si="330"/>
        <v>5.0632911392404889</v>
      </c>
      <c r="AT571" s="224">
        <f t="shared" si="331"/>
        <v>1.2820512820512775</v>
      </c>
      <c r="AU571" s="224">
        <f t="shared" si="332"/>
        <v>0</v>
      </c>
      <c r="AV571" s="224">
        <f t="shared" si="334"/>
        <v>0</v>
      </c>
      <c r="AW571" s="224">
        <f t="shared" si="335"/>
        <v>0</v>
      </c>
      <c r="AX571" s="224">
        <f t="shared" si="336"/>
        <v>8.3333333333333481</v>
      </c>
      <c r="AY571" s="224">
        <f t="shared" si="337"/>
        <v>9.0909090909090828</v>
      </c>
      <c r="AZ571" s="224">
        <f t="shared" si="338"/>
        <v>10.000000000000009</v>
      </c>
      <c r="BA571" s="224">
        <f t="shared" si="339"/>
        <v>7.1428571428571397</v>
      </c>
      <c r="BB571" s="224">
        <f t="shared" si="340"/>
        <v>9.8039215686274606</v>
      </c>
      <c r="BC571" s="224">
        <f t="shared" si="341"/>
        <v>8.5106382978723527</v>
      </c>
      <c r="BD571" s="224">
        <f t="shared" si="342"/>
        <v>9.302325581395344</v>
      </c>
      <c r="BE571" s="224">
        <f t="shared" si="343"/>
        <v>10.256410256410241</v>
      </c>
      <c r="BF571" s="224">
        <f t="shared" si="333"/>
        <v>11.428571428571432</v>
      </c>
      <c r="BG571" s="224">
        <f t="shared" si="329"/>
        <v>6.3239410873382429</v>
      </c>
      <c r="BH571" s="182">
        <f t="shared" si="327"/>
        <v>3.9079734935006374</v>
      </c>
    </row>
    <row r="572" spans="1:60" x14ac:dyDescent="0.2">
      <c r="A572" s="116" t="s">
        <v>5601</v>
      </c>
      <c r="B572" s="55" t="s">
        <v>5589</v>
      </c>
      <c r="C572" s="36">
        <v>0.6</v>
      </c>
      <c r="D572" s="181">
        <v>0.52</v>
      </c>
      <c r="E572" s="181">
        <v>0.44</v>
      </c>
      <c r="F572" s="181">
        <v>0.4</v>
      </c>
      <c r="G572" s="181">
        <v>0.32</v>
      </c>
      <c r="H572" s="238">
        <v>0</v>
      </c>
      <c r="I572" s="238">
        <v>0</v>
      </c>
      <c r="J572" s="229">
        <v>0</v>
      </c>
      <c r="K572" s="229">
        <v>0</v>
      </c>
      <c r="L572" s="238">
        <v>0</v>
      </c>
      <c r="M572" s="238">
        <v>0</v>
      </c>
      <c r="N572" s="238">
        <v>0</v>
      </c>
      <c r="O572" s="238">
        <v>0</v>
      </c>
      <c r="P572" s="162"/>
      <c r="Q572" s="238">
        <v>0</v>
      </c>
      <c r="R572" s="238">
        <v>0</v>
      </c>
      <c r="S572" s="162"/>
      <c r="T572" s="238">
        <v>0</v>
      </c>
      <c r="U572" s="238">
        <v>0</v>
      </c>
      <c r="V572" s="229">
        <v>0.06</v>
      </c>
      <c r="W572" s="202">
        <v>7.4999999999999997E-2</v>
      </c>
      <c r="X572" s="229">
        <v>0</v>
      </c>
      <c r="Y572" s="229">
        <v>0</v>
      </c>
      <c r="Z572" s="229">
        <v>0</v>
      </c>
      <c r="AA572" s="229">
        <v>0</v>
      </c>
      <c r="AB572" s="229">
        <v>0</v>
      </c>
      <c r="AC572" s="229">
        <v>0</v>
      </c>
      <c r="AD572" s="229">
        <v>0</v>
      </c>
      <c r="AE572" s="229">
        <v>0</v>
      </c>
      <c r="AF572" s="223">
        <f t="shared" si="328"/>
        <v>2.415</v>
      </c>
      <c r="AG572" s="224">
        <f t="shared" si="344"/>
        <v>15.384615384615374</v>
      </c>
      <c r="AH572" s="224">
        <f t="shared" si="345"/>
        <v>18.181818181818187</v>
      </c>
      <c r="AI572" s="224">
        <f t="shared" si="346"/>
        <v>9.9999999999999858</v>
      </c>
      <c r="AJ572" s="224">
        <f t="shared" si="347"/>
        <v>25</v>
      </c>
      <c r="AK572" s="224" t="str">
        <f t="shared" si="348"/>
        <v>n/a</v>
      </c>
      <c r="AL572" s="224" t="str">
        <f t="shared" si="349"/>
        <v>n/a</v>
      </c>
      <c r="AM572" s="224" t="str">
        <f t="shared" si="350"/>
        <v>n/a</v>
      </c>
      <c r="AN572" s="224" t="str">
        <f t="shared" si="351"/>
        <v>n/a</v>
      </c>
      <c r="AO572" s="224" t="str">
        <f t="shared" si="352"/>
        <v>n/a</v>
      </c>
      <c r="AP572" s="224" t="str">
        <f t="shared" si="353"/>
        <v>n/a</v>
      </c>
      <c r="AQ572" s="224" t="str">
        <f t="shared" si="355"/>
        <v>n/a</v>
      </c>
      <c r="AR572" s="224" t="str">
        <f t="shared" si="354"/>
        <v>n/a</v>
      </c>
      <c r="AS572" s="224" t="str">
        <f t="shared" si="330"/>
        <v>n/a</v>
      </c>
      <c r="AT572" s="224" t="str">
        <f t="shared" si="331"/>
        <v>n/a</v>
      </c>
      <c r="AU572" s="224" t="str">
        <f t="shared" si="332"/>
        <v>n/a</v>
      </c>
      <c r="AV572" s="224" t="str">
        <f t="shared" si="334"/>
        <v>n/a</v>
      </c>
      <c r="AW572" s="224">
        <f t="shared" si="335"/>
        <v>-100</v>
      </c>
      <c r="AX572" s="224">
        <f t="shared" si="336"/>
        <v>-19.999999999999996</v>
      </c>
      <c r="AY572" s="224" t="str">
        <f t="shared" si="337"/>
        <v>n/a</v>
      </c>
      <c r="AZ572" s="224" t="str">
        <f t="shared" si="338"/>
        <v>n/a</v>
      </c>
      <c r="BA572" s="224" t="str">
        <f t="shared" si="339"/>
        <v>n/a</v>
      </c>
      <c r="BB572" s="224" t="str">
        <f t="shared" si="340"/>
        <v>n/a</v>
      </c>
      <c r="BC572" s="224" t="str">
        <f t="shared" si="341"/>
        <v>n/a</v>
      </c>
      <c r="BD572" s="224" t="str">
        <f t="shared" si="342"/>
        <v>n/a</v>
      </c>
      <c r="BE572" s="224" t="str">
        <f t="shared" si="343"/>
        <v>n/a</v>
      </c>
      <c r="BF572" s="224" t="str">
        <f t="shared" si="333"/>
        <v>n/a</v>
      </c>
      <c r="BG572" s="224">
        <f t="shared" si="329"/>
        <v>-8.5722610722610764</v>
      </c>
      <c r="BH572" s="182">
        <f t="shared" si="327"/>
        <v>47.437038152867892</v>
      </c>
    </row>
    <row r="573" spans="1:60" x14ac:dyDescent="0.2">
      <c r="A573" s="123" t="s">
        <v>2053</v>
      </c>
      <c r="B573" s="55" t="s">
        <v>1214</v>
      </c>
      <c r="C573" s="36">
        <v>0.72750000000000004</v>
      </c>
      <c r="D573" s="181">
        <v>0.68</v>
      </c>
      <c r="E573" s="181">
        <v>0.64</v>
      </c>
      <c r="F573" s="181">
        <v>0.6</v>
      </c>
      <c r="G573" s="181">
        <v>0.56000000000000005</v>
      </c>
      <c r="H573" s="181">
        <v>0.52249999999999996</v>
      </c>
      <c r="I573" s="181">
        <v>0.49249999999999999</v>
      </c>
      <c r="J573" s="202">
        <v>0.46250000000000002</v>
      </c>
      <c r="K573" s="202">
        <v>0.4325</v>
      </c>
      <c r="L573" s="181">
        <v>0.40250000000000002</v>
      </c>
      <c r="M573" s="181">
        <v>0.3725</v>
      </c>
      <c r="N573" s="181">
        <v>0.34499999999999997</v>
      </c>
      <c r="O573" s="181">
        <v>0.32500000000000001</v>
      </c>
      <c r="P573" s="273"/>
      <c r="Q573" s="238">
        <v>0.31</v>
      </c>
      <c r="R573" s="181">
        <v>0.31</v>
      </c>
      <c r="S573" s="273"/>
      <c r="T573" s="202">
        <v>0.28999999999999998</v>
      </c>
      <c r="U573" s="202">
        <v>0.27</v>
      </c>
      <c r="V573" s="229">
        <v>0</v>
      </c>
      <c r="W573" s="229">
        <v>0</v>
      </c>
      <c r="X573" s="229">
        <v>0</v>
      </c>
      <c r="Y573" s="229">
        <v>0</v>
      </c>
      <c r="Z573" s="229">
        <v>0</v>
      </c>
      <c r="AA573" s="229">
        <v>0</v>
      </c>
      <c r="AB573" s="229">
        <v>0</v>
      </c>
      <c r="AC573" s="229">
        <v>0</v>
      </c>
      <c r="AD573" s="229">
        <v>0</v>
      </c>
      <c r="AE573" s="229">
        <v>0</v>
      </c>
      <c r="AF573" s="223">
        <f t="shared" si="328"/>
        <v>7.7424999999999997</v>
      </c>
      <c r="AG573" s="224">
        <f t="shared" si="344"/>
        <v>6.9852941176470562</v>
      </c>
      <c r="AH573" s="224">
        <f t="shared" si="345"/>
        <v>6.25</v>
      </c>
      <c r="AI573" s="224">
        <f t="shared" si="346"/>
        <v>6.6666666666666652</v>
      </c>
      <c r="AJ573" s="224">
        <f t="shared" si="347"/>
        <v>7.1428571428571397</v>
      </c>
      <c r="AK573" s="224">
        <f t="shared" si="348"/>
        <v>7.1770334928229929</v>
      </c>
      <c r="AL573" s="224">
        <f t="shared" si="349"/>
        <v>6.0913705583756306</v>
      </c>
      <c r="AM573" s="224">
        <f t="shared" si="350"/>
        <v>6.4864864864864868</v>
      </c>
      <c r="AN573" s="224">
        <f t="shared" si="351"/>
        <v>6.9364161849710948</v>
      </c>
      <c r="AO573" s="224">
        <f t="shared" si="352"/>
        <v>7.4534161490683148</v>
      </c>
      <c r="AP573" s="224">
        <f t="shared" si="353"/>
        <v>8.0536912751677967</v>
      </c>
      <c r="AQ573" s="224">
        <f t="shared" si="355"/>
        <v>7.9710144927536364</v>
      </c>
      <c r="AR573" s="224">
        <f t="shared" si="354"/>
        <v>6.153846153846132</v>
      </c>
      <c r="AS573" s="224">
        <f t="shared" si="330"/>
        <v>4.8387096774193505</v>
      </c>
      <c r="AT573" s="224">
        <f t="shared" si="331"/>
        <v>0</v>
      </c>
      <c r="AU573" s="224">
        <f t="shared" si="332"/>
        <v>6.8965517241379448</v>
      </c>
      <c r="AV573" s="224">
        <f t="shared" si="334"/>
        <v>7.4074074074073959</v>
      </c>
      <c r="AW573" s="224" t="str">
        <f t="shared" si="335"/>
        <v>n/a</v>
      </c>
      <c r="AX573" s="224" t="str">
        <f t="shared" si="336"/>
        <v>n/a</v>
      </c>
      <c r="AY573" s="224" t="str">
        <f t="shared" si="337"/>
        <v>n/a</v>
      </c>
      <c r="AZ573" s="224" t="str">
        <f t="shared" si="338"/>
        <v>n/a</v>
      </c>
      <c r="BA573" s="224" t="str">
        <f t="shared" si="339"/>
        <v>n/a</v>
      </c>
      <c r="BB573" s="224" t="str">
        <f t="shared" si="340"/>
        <v>n/a</v>
      </c>
      <c r="BC573" s="224" t="str">
        <f t="shared" si="341"/>
        <v>n/a</v>
      </c>
      <c r="BD573" s="224" t="str">
        <f t="shared" si="342"/>
        <v>n/a</v>
      </c>
      <c r="BE573" s="224" t="str">
        <f t="shared" si="343"/>
        <v>n/a</v>
      </c>
      <c r="BF573" s="224" t="str">
        <f t="shared" si="333"/>
        <v>n/a</v>
      </c>
      <c r="BG573" s="224">
        <f t="shared" si="329"/>
        <v>6.4069225956017268</v>
      </c>
      <c r="BH573" s="182">
        <f t="shared" si="327"/>
        <v>1.8799578922493494</v>
      </c>
    </row>
    <row r="574" spans="1:60" x14ac:dyDescent="0.2">
      <c r="A574" s="55" t="s">
        <v>2054</v>
      </c>
      <c r="B574" s="55" t="s">
        <v>477</v>
      </c>
      <c r="C574" s="36">
        <v>3.16</v>
      </c>
      <c r="D574" s="181">
        <v>2.86</v>
      </c>
      <c r="E574" s="181">
        <v>2.42</v>
      </c>
      <c r="F574" s="181">
        <v>2.4</v>
      </c>
      <c r="G574" s="181">
        <v>2.2000000000000002</v>
      </c>
      <c r="H574" s="181">
        <v>1.78666666666667</v>
      </c>
      <c r="I574" s="181">
        <v>1.5066666666666699</v>
      </c>
      <c r="J574" s="202">
        <v>1.1466666666666701</v>
      </c>
      <c r="K574" s="202">
        <v>1.13333333333333</v>
      </c>
      <c r="L574" s="181">
        <v>1.1200000000000001</v>
      </c>
      <c r="M574" s="181">
        <v>0.89333333333333298</v>
      </c>
      <c r="N574" s="181">
        <v>0.73333333333333295</v>
      </c>
      <c r="O574" s="181">
        <v>0.66666666666666696</v>
      </c>
      <c r="P574" s="273"/>
      <c r="Q574" s="181">
        <v>0.52</v>
      </c>
      <c r="R574" s="181">
        <v>0.48666666666666702</v>
      </c>
      <c r="S574" s="273"/>
      <c r="T574" s="202">
        <v>0.48</v>
      </c>
      <c r="U574" s="202">
        <v>0.473333333333333</v>
      </c>
      <c r="V574" s="202">
        <v>0.46666666666666701</v>
      </c>
      <c r="W574" s="202">
        <v>0.42</v>
      </c>
      <c r="X574" s="202">
        <v>0.33333333333333298</v>
      </c>
      <c r="Y574" s="202">
        <v>0.27333333333333298</v>
      </c>
      <c r="Z574" s="202">
        <v>0.22666666666666699</v>
      </c>
      <c r="AA574" s="202">
        <v>0.206666666666667</v>
      </c>
      <c r="AB574" s="202">
        <v>0.198333333333333</v>
      </c>
      <c r="AC574" s="202">
        <v>0.193333333333333</v>
      </c>
      <c r="AD574" s="202">
        <v>0.18</v>
      </c>
      <c r="AE574" s="202">
        <v>0.16</v>
      </c>
      <c r="AF574" s="223">
        <f t="shared" si="328"/>
        <v>26.645000000000014</v>
      </c>
      <c r="AG574" s="224">
        <f t="shared" si="344"/>
        <v>10.489510489510501</v>
      </c>
      <c r="AH574" s="224">
        <f t="shared" si="345"/>
        <v>18.181818181818187</v>
      </c>
      <c r="AI574" s="224">
        <f t="shared" si="346"/>
        <v>0.83333333333333037</v>
      </c>
      <c r="AJ574" s="224">
        <f t="shared" si="347"/>
        <v>9.0909090909090828</v>
      </c>
      <c r="AK574" s="224">
        <f t="shared" si="348"/>
        <v>23.134328358208744</v>
      </c>
      <c r="AL574" s="224">
        <f t="shared" si="349"/>
        <v>18.584070796460139</v>
      </c>
      <c r="AM574" s="224">
        <f t="shared" si="350"/>
        <v>31.395348837209202</v>
      </c>
      <c r="AN574" s="224">
        <f t="shared" si="351"/>
        <v>1.1764705882358895</v>
      </c>
      <c r="AO574" s="224">
        <f t="shared" si="352"/>
        <v>1.1904761904758754</v>
      </c>
      <c r="AP574" s="224">
        <f t="shared" si="353"/>
        <v>25.373134328358262</v>
      </c>
      <c r="AQ574" s="224">
        <f t="shared" si="355"/>
        <v>21.818181818181827</v>
      </c>
      <c r="AR574" s="224">
        <f t="shared" si="354"/>
        <v>9.999999999999897</v>
      </c>
      <c r="AS574" s="224">
        <f t="shared" si="330"/>
        <v>28.205128205128261</v>
      </c>
      <c r="AT574" s="224">
        <f t="shared" si="331"/>
        <v>6.849315068493067</v>
      </c>
      <c r="AU574" s="224">
        <f t="shared" si="332"/>
        <v>1.3888888888889728</v>
      </c>
      <c r="AV574" s="224">
        <f t="shared" si="334"/>
        <v>1.4084507042254168</v>
      </c>
      <c r="AW574" s="224">
        <f t="shared" si="335"/>
        <v>1.4285714285712903</v>
      </c>
      <c r="AX574" s="224">
        <f t="shared" si="336"/>
        <v>11.111111111111205</v>
      </c>
      <c r="AY574" s="224">
        <f t="shared" si="337"/>
        <v>26.000000000000135</v>
      </c>
      <c r="AZ574" s="224">
        <f t="shared" si="338"/>
        <v>21.951219512195141</v>
      </c>
      <c r="BA574" s="224">
        <f t="shared" si="339"/>
        <v>20.588235294117329</v>
      </c>
      <c r="BB574" s="224">
        <f t="shared" si="340"/>
        <v>9.6774193548386798</v>
      </c>
      <c r="BC574" s="224">
        <f t="shared" si="341"/>
        <v>4.2016806722692479</v>
      </c>
      <c r="BD574" s="224">
        <f t="shared" si="342"/>
        <v>2.5862068965517349</v>
      </c>
      <c r="BE574" s="224">
        <f t="shared" si="343"/>
        <v>7.4074074074072183</v>
      </c>
      <c r="BF574" s="224">
        <f t="shared" si="333"/>
        <v>12.5</v>
      </c>
      <c r="BG574" s="224">
        <f t="shared" si="329"/>
        <v>12.560431406019179</v>
      </c>
      <c r="BH574" s="182">
        <f t="shared" si="327"/>
        <v>9.7849558984884784</v>
      </c>
    </row>
    <row r="575" spans="1:60" x14ac:dyDescent="0.2">
      <c r="A575" s="146" t="s">
        <v>3037</v>
      </c>
      <c r="B575" s="55" t="s">
        <v>3038</v>
      </c>
      <c r="C575" s="36">
        <v>1.25</v>
      </c>
      <c r="D575" s="181">
        <v>1.0999999999999999</v>
      </c>
      <c r="E575" s="181">
        <v>0.89000000000000012</v>
      </c>
      <c r="F575" s="181">
        <v>0.78</v>
      </c>
      <c r="G575" s="238">
        <v>0.36</v>
      </c>
      <c r="H575" s="238">
        <v>0.37</v>
      </c>
      <c r="I575" s="181">
        <v>1.48</v>
      </c>
      <c r="J575" s="202">
        <v>1.42</v>
      </c>
      <c r="K575" s="202">
        <v>1.19</v>
      </c>
      <c r="L575" s="181">
        <v>1</v>
      </c>
      <c r="M575" s="181">
        <v>0.84000000000000008</v>
      </c>
      <c r="N575" s="181">
        <v>0.69000000000000006</v>
      </c>
      <c r="O575" s="181">
        <v>0.56999999999999995</v>
      </c>
      <c r="Q575" s="181">
        <v>0.45999999999999996</v>
      </c>
      <c r="R575" s="181">
        <v>0.1</v>
      </c>
      <c r="T575" s="238">
        <v>0</v>
      </c>
      <c r="U575" s="238">
        <v>0</v>
      </c>
      <c r="V575" s="229">
        <v>1.4554</v>
      </c>
      <c r="W575" s="202">
        <v>1.4554</v>
      </c>
      <c r="X575" s="202">
        <v>1.2362000000000002</v>
      </c>
      <c r="Y575" s="202">
        <v>1.0552000000000001</v>
      </c>
      <c r="Z575" s="202">
        <v>0.92326666666666679</v>
      </c>
      <c r="AA575" s="202">
        <v>0.69773333333333332</v>
      </c>
      <c r="AB575" s="202">
        <v>0.61393333333333333</v>
      </c>
      <c r="AC575" s="202">
        <v>0.51206666666666678</v>
      </c>
      <c r="AD575" s="202">
        <v>0.48973333333333335</v>
      </c>
      <c r="AE575" s="202">
        <v>0.34953333333333331</v>
      </c>
      <c r="AF575" s="223">
        <f t="shared" si="328"/>
        <v>21.288466666666661</v>
      </c>
      <c r="AG575" s="224">
        <f t="shared" si="344"/>
        <v>13.636363636363647</v>
      </c>
      <c r="AH575" s="224">
        <f t="shared" si="345"/>
        <v>23.595505617977498</v>
      </c>
      <c r="AI575" s="224">
        <f t="shared" si="346"/>
        <v>14.10256410256412</v>
      </c>
      <c r="AJ575" s="224">
        <f t="shared" si="347"/>
        <v>116.6666666666667</v>
      </c>
      <c r="AK575" s="224">
        <f t="shared" si="348"/>
        <v>-2.7027027027027084</v>
      </c>
      <c r="AL575" s="224">
        <f t="shared" si="349"/>
        <v>-75</v>
      </c>
      <c r="AM575" s="224">
        <f t="shared" si="350"/>
        <v>4.2253521126760507</v>
      </c>
      <c r="AN575" s="224">
        <f t="shared" si="351"/>
        <v>19.327731092436974</v>
      </c>
      <c r="AO575" s="224">
        <f t="shared" si="352"/>
        <v>18.999999999999993</v>
      </c>
      <c r="AP575" s="224">
        <f t="shared" si="353"/>
        <v>19.047619047619047</v>
      </c>
      <c r="AQ575" s="224">
        <f t="shared" si="355"/>
        <v>21.739130434782616</v>
      </c>
      <c r="AR575" s="224">
        <f t="shared" si="354"/>
        <v>21.052631578947391</v>
      </c>
      <c r="AS575" s="224">
        <f t="shared" si="330"/>
        <v>23.913043478260864</v>
      </c>
      <c r="AT575" s="224">
        <f t="shared" si="331"/>
        <v>359.99999999999994</v>
      </c>
      <c r="AU575" s="224" t="str">
        <f t="shared" si="332"/>
        <v>n/a</v>
      </c>
      <c r="AV575" s="224" t="str">
        <f t="shared" si="334"/>
        <v>n/a</v>
      </c>
      <c r="AW575" s="224">
        <f t="shared" si="335"/>
        <v>-100</v>
      </c>
      <c r="AX575" s="224">
        <f t="shared" si="336"/>
        <v>0</v>
      </c>
      <c r="AY575" s="224">
        <f t="shared" si="337"/>
        <v>17.731758615110806</v>
      </c>
      <c r="AZ575" s="224">
        <f t="shared" si="338"/>
        <v>17.153146322971956</v>
      </c>
      <c r="BA575" s="224">
        <f t="shared" si="339"/>
        <v>14.289840421691103</v>
      </c>
      <c r="BB575" s="224">
        <f t="shared" si="340"/>
        <v>32.323714886298504</v>
      </c>
      <c r="BC575" s="224">
        <f t="shared" si="341"/>
        <v>13.649690520143331</v>
      </c>
      <c r="BD575" s="224">
        <f t="shared" si="342"/>
        <v>19.893243067308909</v>
      </c>
      <c r="BE575" s="224">
        <f t="shared" si="343"/>
        <v>4.5603049278519103</v>
      </c>
      <c r="BF575" s="224">
        <f t="shared" si="333"/>
        <v>40.110623688727841</v>
      </c>
      <c r="BG575" s="224">
        <f t="shared" si="329"/>
        <v>26.596509479820686</v>
      </c>
      <c r="BH575" s="182">
        <f t="shared" si="327"/>
        <v>80.61725392731617</v>
      </c>
    </row>
    <row r="576" spans="1:60" x14ac:dyDescent="0.2">
      <c r="A576" s="146" t="s">
        <v>2055</v>
      </c>
      <c r="B576" s="55" t="s">
        <v>1216</v>
      </c>
      <c r="C576" s="36">
        <v>1.57</v>
      </c>
      <c r="D576" s="181">
        <v>1.43</v>
      </c>
      <c r="E576" s="181">
        <v>1.25</v>
      </c>
      <c r="F576" s="181">
        <v>1.1399999999999999</v>
      </c>
      <c r="G576" s="181">
        <v>1.03</v>
      </c>
      <c r="H576" s="181">
        <v>0.94</v>
      </c>
      <c r="I576" s="181">
        <v>0.83</v>
      </c>
      <c r="J576" s="202">
        <v>0.74</v>
      </c>
      <c r="K576" s="202">
        <v>0.66</v>
      </c>
      <c r="L576" s="202">
        <v>0.61</v>
      </c>
      <c r="M576" s="202">
        <v>0.56999999999999995</v>
      </c>
      <c r="N576" s="202">
        <v>0.53</v>
      </c>
      <c r="O576" s="202">
        <v>0.52</v>
      </c>
      <c r="P576" s="202">
        <v>0.52</v>
      </c>
      <c r="Q576" s="202">
        <v>0.52</v>
      </c>
      <c r="R576" s="202">
        <v>0.52</v>
      </c>
      <c r="S576" s="202"/>
      <c r="T576" s="202">
        <v>0.52</v>
      </c>
      <c r="U576" s="202">
        <v>0.52</v>
      </c>
      <c r="V576" s="202">
        <v>0.49</v>
      </c>
      <c r="W576" s="202">
        <v>0.44</v>
      </c>
      <c r="X576" s="202">
        <v>0.39500000000000002</v>
      </c>
      <c r="Y576" s="202">
        <v>0.35</v>
      </c>
      <c r="Z576" s="202">
        <v>0.31</v>
      </c>
      <c r="AA576" s="202">
        <v>0.3</v>
      </c>
      <c r="AB576" s="202">
        <v>0.3</v>
      </c>
      <c r="AC576" s="202">
        <v>0.3</v>
      </c>
      <c r="AD576" s="202">
        <v>0.29499999999999998</v>
      </c>
      <c r="AE576" s="202">
        <v>0.24175824175824201</v>
      </c>
      <c r="AF576" s="223">
        <f t="shared" si="328"/>
        <v>17.841758241758239</v>
      </c>
      <c r="AG576" s="224">
        <f t="shared" si="344"/>
        <v>9.7902097902097918</v>
      </c>
      <c r="AH576" s="224">
        <f t="shared" si="345"/>
        <v>14.399999999999991</v>
      </c>
      <c r="AI576" s="224">
        <f t="shared" si="346"/>
        <v>9.6491228070175517</v>
      </c>
      <c r="AJ576" s="224">
        <f t="shared" si="347"/>
        <v>10.679611650485432</v>
      </c>
      <c r="AK576" s="224">
        <f t="shared" si="348"/>
        <v>9.5744680851064032</v>
      </c>
      <c r="AL576" s="224">
        <f t="shared" si="349"/>
        <v>13.25301204819278</v>
      </c>
      <c r="AM576" s="224">
        <f t="shared" si="350"/>
        <v>12.162162162162149</v>
      </c>
      <c r="AN576" s="224">
        <f t="shared" si="351"/>
        <v>12.12121212121211</v>
      </c>
      <c r="AO576" s="224">
        <f t="shared" si="352"/>
        <v>8.196721311475418</v>
      </c>
      <c r="AP576" s="224">
        <f t="shared" si="353"/>
        <v>7.0175438596491224</v>
      </c>
      <c r="AQ576" s="224">
        <f t="shared" si="355"/>
        <v>7.5471698113207308</v>
      </c>
      <c r="AR576" s="224">
        <f t="shared" si="354"/>
        <v>1.9230769230769162</v>
      </c>
      <c r="AS576" s="224">
        <f t="shared" si="330"/>
        <v>0</v>
      </c>
      <c r="AT576" s="224">
        <f t="shared" si="331"/>
        <v>0</v>
      </c>
      <c r="AU576" s="224">
        <f t="shared" si="332"/>
        <v>0</v>
      </c>
      <c r="AV576" s="224">
        <f t="shared" si="334"/>
        <v>0</v>
      </c>
      <c r="AW576" s="224">
        <f t="shared" si="335"/>
        <v>6.1224489795918435</v>
      </c>
      <c r="AX576" s="224">
        <f t="shared" si="336"/>
        <v>11.363636363636353</v>
      </c>
      <c r="AY576" s="224">
        <f t="shared" si="337"/>
        <v>11.392405063291132</v>
      </c>
      <c r="AZ576" s="224">
        <f t="shared" si="338"/>
        <v>12.857142857142879</v>
      </c>
      <c r="BA576" s="224">
        <f t="shared" si="339"/>
        <v>12.903225806451601</v>
      </c>
      <c r="BB576" s="224">
        <f t="shared" si="340"/>
        <v>3.3333333333333437</v>
      </c>
      <c r="BC576" s="224">
        <f t="shared" si="341"/>
        <v>0</v>
      </c>
      <c r="BD576" s="224">
        <f t="shared" si="342"/>
        <v>0</v>
      </c>
      <c r="BE576" s="224">
        <f t="shared" si="343"/>
        <v>1.6949152542372836</v>
      </c>
      <c r="BF576" s="224">
        <f t="shared" si="333"/>
        <v>22.022727272727138</v>
      </c>
      <c r="BG576" s="224">
        <f t="shared" si="329"/>
        <v>7.6155440577046152</v>
      </c>
      <c r="BH576" s="182">
        <f t="shared" si="327"/>
        <v>5.8953904650367539</v>
      </c>
    </row>
    <row r="577" spans="1:60" x14ac:dyDescent="0.2">
      <c r="A577" s="116" t="s">
        <v>1632</v>
      </c>
      <c r="B577" s="55" t="s">
        <v>1633</v>
      </c>
      <c r="C577" s="36">
        <v>1.08</v>
      </c>
      <c r="D577" s="181">
        <v>1.0680000000000001</v>
      </c>
      <c r="E577" s="181">
        <v>0.99199999999999999</v>
      </c>
      <c r="F577" s="181">
        <v>0.90084500000000001</v>
      </c>
      <c r="G577" s="181">
        <v>0.65822999999999998</v>
      </c>
      <c r="H577" s="181">
        <v>0.54571000000000003</v>
      </c>
      <c r="I577" s="181">
        <v>0.49609999999999999</v>
      </c>
      <c r="J577" s="202">
        <v>0.45100000000000001</v>
      </c>
      <c r="K577" s="202">
        <v>0.41</v>
      </c>
      <c r="L577" s="181">
        <v>0.1</v>
      </c>
      <c r="M577" s="238">
        <v>0</v>
      </c>
      <c r="N577" s="238">
        <v>0</v>
      </c>
      <c r="O577" s="238">
        <v>0</v>
      </c>
      <c r="P577" s="229"/>
      <c r="Q577" s="229">
        <v>0</v>
      </c>
      <c r="R577" s="238">
        <v>0</v>
      </c>
      <c r="S577" s="229"/>
      <c r="T577" s="238">
        <v>0</v>
      </c>
      <c r="U577" s="229">
        <v>0</v>
      </c>
      <c r="V577" s="238">
        <v>0</v>
      </c>
      <c r="W577" s="238">
        <v>0</v>
      </c>
      <c r="X577" s="229">
        <v>0</v>
      </c>
      <c r="Y577" s="229">
        <v>0</v>
      </c>
      <c r="Z577" s="229">
        <v>0</v>
      </c>
      <c r="AA577" s="229">
        <v>0</v>
      </c>
      <c r="AB577" s="229">
        <v>0</v>
      </c>
      <c r="AC577" s="229">
        <v>0</v>
      </c>
      <c r="AD577" s="229">
        <v>0</v>
      </c>
      <c r="AE577" s="229">
        <v>0</v>
      </c>
      <c r="AF577" s="223">
        <f t="shared" si="328"/>
        <v>6.701884999999999</v>
      </c>
      <c r="AG577" s="224">
        <f t="shared" si="344"/>
        <v>1.1235955056179803</v>
      </c>
      <c r="AH577" s="224">
        <f t="shared" si="345"/>
        <v>7.6612903225806495</v>
      </c>
      <c r="AI577" s="224">
        <f t="shared" si="346"/>
        <v>10.118832873579798</v>
      </c>
      <c r="AJ577" s="224">
        <f t="shared" si="347"/>
        <v>36.858696808106586</v>
      </c>
      <c r="AK577" s="224">
        <f t="shared" si="348"/>
        <v>20.619010096937917</v>
      </c>
      <c r="AL577" s="224">
        <f t="shared" si="349"/>
        <v>10.000000000000009</v>
      </c>
      <c r="AM577" s="224">
        <f t="shared" si="350"/>
        <v>9.9999999999999858</v>
      </c>
      <c r="AN577" s="224">
        <f t="shared" si="351"/>
        <v>10.000000000000009</v>
      </c>
      <c r="AO577" s="224">
        <f t="shared" si="352"/>
        <v>309.99999999999994</v>
      </c>
      <c r="AP577" s="224" t="str">
        <f t="shared" si="353"/>
        <v>n/a</v>
      </c>
      <c r="AQ577" s="224" t="str">
        <f t="shared" si="355"/>
        <v>n/a</v>
      </c>
      <c r="AR577" s="224" t="str">
        <f t="shared" si="354"/>
        <v>n/a</v>
      </c>
      <c r="AS577" s="224" t="str">
        <f t="shared" si="330"/>
        <v>n/a</v>
      </c>
      <c r="AT577" s="224" t="str">
        <f t="shared" si="331"/>
        <v>n/a</v>
      </c>
      <c r="AU577" s="224" t="str">
        <f t="shared" si="332"/>
        <v>n/a</v>
      </c>
      <c r="AV577" s="224" t="str">
        <f t="shared" si="334"/>
        <v>n/a</v>
      </c>
      <c r="AW577" s="224" t="str">
        <f t="shared" si="335"/>
        <v>n/a</v>
      </c>
      <c r="AX577" s="224" t="str">
        <f t="shared" si="336"/>
        <v>n/a</v>
      </c>
      <c r="AY577" s="224" t="str">
        <f t="shared" si="337"/>
        <v>n/a</v>
      </c>
      <c r="AZ577" s="224" t="str">
        <f t="shared" si="338"/>
        <v>n/a</v>
      </c>
      <c r="BA577" s="224" t="str">
        <f t="shared" si="339"/>
        <v>n/a</v>
      </c>
      <c r="BB577" s="224" t="str">
        <f t="shared" si="340"/>
        <v>n/a</v>
      </c>
      <c r="BC577" s="224" t="str">
        <f t="shared" si="341"/>
        <v>n/a</v>
      </c>
      <c r="BD577" s="224" t="str">
        <f t="shared" si="342"/>
        <v>n/a</v>
      </c>
      <c r="BE577" s="224" t="str">
        <f t="shared" si="343"/>
        <v>n/a</v>
      </c>
      <c r="BF577" s="224" t="str">
        <f t="shared" si="333"/>
        <v>n/a</v>
      </c>
      <c r="BG577" s="224">
        <f t="shared" si="329"/>
        <v>46.264602845202539</v>
      </c>
      <c r="BH577" s="182">
        <f t="shared" ref="BH577:BH640" si="356">STDEV(AG577:BF577)</f>
        <v>99.424804774098732</v>
      </c>
    </row>
    <row r="578" spans="1:60" x14ac:dyDescent="0.2">
      <c r="A578" s="55" t="s">
        <v>2056</v>
      </c>
      <c r="B578" s="55" t="s">
        <v>479</v>
      </c>
      <c r="C578" s="36">
        <v>4.3600000000000003</v>
      </c>
      <c r="D578" s="181">
        <v>4.28</v>
      </c>
      <c r="E578" s="181">
        <v>4.16</v>
      </c>
      <c r="F578" s="181">
        <v>4.0199999999999996</v>
      </c>
      <c r="G578" s="181">
        <v>3.78</v>
      </c>
      <c r="H578" s="181">
        <v>3.56</v>
      </c>
      <c r="I578" s="181">
        <v>3.46</v>
      </c>
      <c r="J578" s="202">
        <v>3.26</v>
      </c>
      <c r="K578" s="202">
        <v>3.06</v>
      </c>
      <c r="L578" s="181">
        <v>2.84</v>
      </c>
      <c r="M578" s="181">
        <v>2.62</v>
      </c>
      <c r="N578" s="181">
        <v>2.44</v>
      </c>
      <c r="O578" s="181">
        <v>2.2000000000000002</v>
      </c>
      <c r="P578" s="273"/>
      <c r="Q578" s="181">
        <v>2</v>
      </c>
      <c r="R578" s="181">
        <v>1.84</v>
      </c>
      <c r="S578" s="273"/>
      <c r="T578" s="202">
        <v>1.55</v>
      </c>
      <c r="U578" s="202">
        <v>1.37</v>
      </c>
      <c r="V578" s="202">
        <v>1.26</v>
      </c>
      <c r="W578" s="202">
        <v>1.18</v>
      </c>
      <c r="X578" s="202">
        <v>1.1100000000000001</v>
      </c>
      <c r="Y578" s="202">
        <v>1.06</v>
      </c>
      <c r="Z578" s="202">
        <v>0.98</v>
      </c>
      <c r="AA578" s="202">
        <v>0.89</v>
      </c>
      <c r="AB578" s="202">
        <v>0.72</v>
      </c>
      <c r="AC578" s="229">
        <v>0.64</v>
      </c>
      <c r="AD578" s="202">
        <v>0.63</v>
      </c>
      <c r="AE578" s="202">
        <v>0.59</v>
      </c>
      <c r="AF578" s="223">
        <f t="shared" si="328"/>
        <v>59.86</v>
      </c>
      <c r="AG578" s="224">
        <f t="shared" si="344"/>
        <v>1.8691588785046731</v>
      </c>
      <c r="AH578" s="224">
        <f t="shared" si="345"/>
        <v>2.8846153846153966</v>
      </c>
      <c r="AI578" s="224">
        <f t="shared" si="346"/>
        <v>3.4825870646766344</v>
      </c>
      <c r="AJ578" s="224">
        <f t="shared" si="347"/>
        <v>6.3492063492063489</v>
      </c>
      <c r="AK578" s="224">
        <f t="shared" si="348"/>
        <v>6.1797752808988804</v>
      </c>
      <c r="AL578" s="224">
        <f t="shared" si="349"/>
        <v>2.8901734104046284</v>
      </c>
      <c r="AM578" s="224">
        <f t="shared" si="350"/>
        <v>6.1349693251533832</v>
      </c>
      <c r="AN578" s="224">
        <f t="shared" si="351"/>
        <v>6.5359477124182996</v>
      </c>
      <c r="AO578" s="224">
        <f t="shared" si="352"/>
        <v>7.7464788732394485</v>
      </c>
      <c r="AP578" s="224">
        <f t="shared" si="353"/>
        <v>8.3969465648854769</v>
      </c>
      <c r="AQ578" s="224">
        <f t="shared" si="355"/>
        <v>7.3770491803278659</v>
      </c>
      <c r="AR578" s="224">
        <f t="shared" si="354"/>
        <v>10.909090909090891</v>
      </c>
      <c r="AS578" s="224">
        <f t="shared" si="330"/>
        <v>10.000000000000009</v>
      </c>
      <c r="AT578" s="224">
        <f t="shared" si="331"/>
        <v>8.6956521739130377</v>
      </c>
      <c r="AU578" s="224">
        <f t="shared" si="332"/>
        <v>18.709677419354833</v>
      </c>
      <c r="AV578" s="224">
        <f t="shared" si="334"/>
        <v>13.138686131386844</v>
      </c>
      <c r="AW578" s="224">
        <f t="shared" si="335"/>
        <v>8.7301587301587436</v>
      </c>
      <c r="AX578" s="224">
        <f t="shared" si="336"/>
        <v>6.7796610169491567</v>
      </c>
      <c r="AY578" s="224">
        <f t="shared" si="337"/>
        <v>6.3063063063062863</v>
      </c>
      <c r="AZ578" s="224">
        <f t="shared" si="338"/>
        <v>4.7169811320754818</v>
      </c>
      <c r="BA578" s="224">
        <f t="shared" si="339"/>
        <v>8.163265306122458</v>
      </c>
      <c r="BB578" s="224">
        <f t="shared" si="340"/>
        <v>10.1123595505618</v>
      </c>
      <c r="BC578" s="224">
        <f t="shared" si="341"/>
        <v>23.611111111111114</v>
      </c>
      <c r="BD578" s="224">
        <f t="shared" si="342"/>
        <v>12.5</v>
      </c>
      <c r="BE578" s="224">
        <f t="shared" si="343"/>
        <v>1.5873015873015817</v>
      </c>
      <c r="BF578" s="224">
        <f t="shared" si="333"/>
        <v>6.7796610169491567</v>
      </c>
      <c r="BG578" s="224">
        <f t="shared" si="329"/>
        <v>8.099493092908169</v>
      </c>
      <c r="BH578" s="182">
        <f t="shared" si="356"/>
        <v>4.9114601378156868</v>
      </c>
    </row>
    <row r="579" spans="1:60" x14ac:dyDescent="0.2">
      <c r="A579" s="116" t="s">
        <v>1634</v>
      </c>
      <c r="B579" s="55" t="s">
        <v>1635</v>
      </c>
      <c r="C579" s="36">
        <v>1.1525000000000001</v>
      </c>
      <c r="D579" s="181">
        <v>1.085</v>
      </c>
      <c r="E579" s="181">
        <v>0.97</v>
      </c>
      <c r="F579" s="181">
        <v>0.80249999999999999</v>
      </c>
      <c r="G579" s="181">
        <v>0.71499999999999997</v>
      </c>
      <c r="H579" s="238">
        <v>0.71250000000000002</v>
      </c>
      <c r="I579" s="181">
        <v>1.415</v>
      </c>
      <c r="J579" s="202">
        <v>1.3925000000000001</v>
      </c>
      <c r="K579" s="202">
        <v>1.3525</v>
      </c>
      <c r="L579" s="181">
        <v>1.26</v>
      </c>
      <c r="M579" s="181">
        <v>1.095</v>
      </c>
      <c r="N579" s="181">
        <v>0.94499999999999995</v>
      </c>
      <c r="O579" s="181">
        <v>0.88500000000000001</v>
      </c>
      <c r="Q579" s="181">
        <v>0.83</v>
      </c>
      <c r="R579" s="181">
        <v>0.79374999999999996</v>
      </c>
      <c r="T579" s="181">
        <v>0.77249999999999996</v>
      </c>
      <c r="U579" s="181">
        <v>0.76375000000000004</v>
      </c>
      <c r="V579" s="202">
        <v>0.75</v>
      </c>
      <c r="W579" s="202">
        <v>0.71</v>
      </c>
      <c r="X579" s="202">
        <v>0.67125000000000001</v>
      </c>
      <c r="Y579" s="202">
        <v>0.64</v>
      </c>
      <c r="Z579" s="202">
        <v>0.62250000000000005</v>
      </c>
      <c r="AA579" s="202">
        <v>0.614375</v>
      </c>
      <c r="AB579" s="202">
        <v>0.61187499999999995</v>
      </c>
      <c r="AC579" s="202">
        <v>0.609375</v>
      </c>
      <c r="AD579" s="202">
        <v>0.60687500000000005</v>
      </c>
      <c r="AE579" s="202">
        <v>0.60375000000000001</v>
      </c>
      <c r="AF579" s="223">
        <f t="shared" si="328"/>
        <v>23.382500000000004</v>
      </c>
      <c r="AG579" s="224">
        <f t="shared" si="344"/>
        <v>6.2211981566820285</v>
      </c>
      <c r="AH579" s="224">
        <f t="shared" si="345"/>
        <v>11.855670103092786</v>
      </c>
      <c r="AI579" s="224">
        <f t="shared" si="346"/>
        <v>20.872274143302171</v>
      </c>
      <c r="AJ579" s="224">
        <f t="shared" si="347"/>
        <v>12.237762237762251</v>
      </c>
      <c r="AK579" s="224">
        <f t="shared" si="348"/>
        <v>0.35087719298245723</v>
      </c>
      <c r="AL579" s="224">
        <f t="shared" si="349"/>
        <v>-49.646643109540634</v>
      </c>
      <c r="AM579" s="224">
        <f t="shared" si="350"/>
        <v>1.6157989228007263</v>
      </c>
      <c r="AN579" s="224">
        <f t="shared" si="351"/>
        <v>2.9574861367837268</v>
      </c>
      <c r="AO579" s="224">
        <f t="shared" si="352"/>
        <v>7.3412698412698374</v>
      </c>
      <c r="AP579" s="224">
        <f t="shared" si="353"/>
        <v>15.068493150684926</v>
      </c>
      <c r="AQ579" s="224">
        <f t="shared" si="355"/>
        <v>15.873015873015884</v>
      </c>
      <c r="AR579" s="224">
        <f t="shared" si="354"/>
        <v>6.7796610169491567</v>
      </c>
      <c r="AS579" s="224">
        <f t="shared" si="330"/>
        <v>6.6265060240964013</v>
      </c>
      <c r="AT579" s="224">
        <f t="shared" si="331"/>
        <v>4.5669291338582774</v>
      </c>
      <c r="AU579" s="224">
        <f t="shared" si="332"/>
        <v>2.7508090614886793</v>
      </c>
      <c r="AV579" s="224">
        <f t="shared" si="334"/>
        <v>1.1456628477904962</v>
      </c>
      <c r="AW579" s="224">
        <f t="shared" si="335"/>
        <v>1.8333333333333313</v>
      </c>
      <c r="AX579" s="224">
        <f t="shared" si="336"/>
        <v>5.6338028169014231</v>
      </c>
      <c r="AY579" s="224">
        <f t="shared" si="337"/>
        <v>5.7728119180633142</v>
      </c>
      <c r="AZ579" s="224">
        <f t="shared" si="338"/>
        <v>4.8828125</v>
      </c>
      <c r="BA579" s="224">
        <f t="shared" si="339"/>
        <v>2.8112449799196693</v>
      </c>
      <c r="BB579" s="224">
        <f t="shared" si="340"/>
        <v>1.322482197355046</v>
      </c>
      <c r="BC579" s="224">
        <f t="shared" si="341"/>
        <v>0.40858018386109585</v>
      </c>
      <c r="BD579" s="224">
        <f t="shared" si="342"/>
        <v>0.41025641025640436</v>
      </c>
      <c r="BE579" s="224">
        <f t="shared" si="343"/>
        <v>0.41194644696189719</v>
      </c>
      <c r="BF579" s="224">
        <f t="shared" si="333"/>
        <v>0.51759834368529933</v>
      </c>
      <c r="BG579" s="224">
        <f t="shared" si="329"/>
        <v>3.4854476870521776</v>
      </c>
      <c r="BH579" s="182">
        <f t="shared" si="356"/>
        <v>12.13309154622937</v>
      </c>
    </row>
    <row r="580" spans="1:60" x14ac:dyDescent="0.2">
      <c r="A580" s="116" t="s">
        <v>5599</v>
      </c>
      <c r="B580" s="55" t="s">
        <v>3486</v>
      </c>
      <c r="C580" s="36">
        <v>1.1299999999999999</v>
      </c>
      <c r="D580" s="181">
        <v>1.0750000000000002</v>
      </c>
      <c r="E580" s="181">
        <v>0.92500000000000004</v>
      </c>
      <c r="F580" s="181">
        <v>0.6</v>
      </c>
      <c r="G580" s="238">
        <v>0.5</v>
      </c>
      <c r="H580" s="238">
        <v>1.25</v>
      </c>
      <c r="I580" s="238">
        <v>2</v>
      </c>
      <c r="J580" s="229">
        <v>2</v>
      </c>
      <c r="K580" s="229">
        <v>2</v>
      </c>
      <c r="L580" s="181">
        <v>2</v>
      </c>
      <c r="M580" s="181">
        <v>1.9</v>
      </c>
      <c r="N580" s="181">
        <v>1.5125000000000002</v>
      </c>
      <c r="O580" s="181">
        <v>1.2124999999999999</v>
      </c>
      <c r="Q580" s="181">
        <v>1.0750000000000002</v>
      </c>
      <c r="R580" s="181">
        <v>0.96</v>
      </c>
      <c r="T580" s="238">
        <v>0.84</v>
      </c>
      <c r="U580" s="181">
        <v>0.84</v>
      </c>
      <c r="V580" s="202">
        <v>0.80499999999999994</v>
      </c>
      <c r="W580" s="202">
        <v>0.64999999999999991</v>
      </c>
      <c r="X580" s="202">
        <v>0.48</v>
      </c>
      <c r="Y580" s="202">
        <v>0.40875</v>
      </c>
      <c r="Z580" s="229">
        <v>0.375</v>
      </c>
      <c r="AA580" s="229">
        <v>0.375</v>
      </c>
      <c r="AB580" s="229">
        <v>0.375</v>
      </c>
      <c r="AC580" s="229">
        <v>0.375</v>
      </c>
      <c r="AD580" s="229">
        <v>0.375</v>
      </c>
      <c r="AE580" s="229">
        <v>0.375</v>
      </c>
      <c r="AF580" s="223">
        <f t="shared" si="328"/>
        <v>26.41375</v>
      </c>
      <c r="AG580" s="224">
        <f t="shared" si="344"/>
        <v>5.1162790697674154</v>
      </c>
      <c r="AH580" s="224">
        <f t="shared" si="345"/>
        <v>16.216216216216228</v>
      </c>
      <c r="AI580" s="224">
        <f t="shared" si="346"/>
        <v>54.166666666666671</v>
      </c>
      <c r="AJ580" s="224">
        <f t="shared" si="347"/>
        <v>19.999999999999996</v>
      </c>
      <c r="AK580" s="224">
        <f t="shared" si="348"/>
        <v>-60</v>
      </c>
      <c r="AL580" s="224">
        <f t="shared" si="349"/>
        <v>-37.5</v>
      </c>
      <c r="AM580" s="224">
        <f t="shared" si="350"/>
        <v>0</v>
      </c>
      <c r="AN580" s="224">
        <f t="shared" si="351"/>
        <v>0</v>
      </c>
      <c r="AO580" s="224">
        <f t="shared" si="352"/>
        <v>0</v>
      </c>
      <c r="AP580" s="224">
        <f t="shared" si="353"/>
        <v>5.2631578947368363</v>
      </c>
      <c r="AQ580" s="224">
        <f t="shared" si="355"/>
        <v>25.619834710743781</v>
      </c>
      <c r="AR580" s="224">
        <f t="shared" si="354"/>
        <v>24.742268041237136</v>
      </c>
      <c r="AS580" s="224">
        <f t="shared" si="330"/>
        <v>12.790697674418583</v>
      </c>
      <c r="AT580" s="224">
        <f t="shared" si="331"/>
        <v>11.979166666666696</v>
      </c>
      <c r="AU580" s="224">
        <f t="shared" si="332"/>
        <v>14.285714285714279</v>
      </c>
      <c r="AV580" s="224">
        <f t="shared" si="334"/>
        <v>0</v>
      </c>
      <c r="AW580" s="224">
        <f t="shared" si="335"/>
        <v>4.3478260869565188</v>
      </c>
      <c r="AX580" s="224">
        <f t="shared" si="336"/>
        <v>23.84615384615385</v>
      </c>
      <c r="AY580" s="224">
        <f t="shared" si="337"/>
        <v>35.41666666666665</v>
      </c>
      <c r="AZ580" s="224">
        <f t="shared" si="338"/>
        <v>17.431192660550444</v>
      </c>
      <c r="BA580" s="224">
        <f t="shared" si="339"/>
        <v>9.0000000000000071</v>
      </c>
      <c r="BB580" s="224">
        <f t="shared" si="340"/>
        <v>0</v>
      </c>
      <c r="BC580" s="224">
        <f t="shared" si="341"/>
        <v>0</v>
      </c>
      <c r="BD580" s="224">
        <f t="shared" si="342"/>
        <v>0</v>
      </c>
      <c r="BE580" s="224">
        <f t="shared" si="343"/>
        <v>0</v>
      </c>
      <c r="BF580" s="224">
        <f t="shared" si="333"/>
        <v>0</v>
      </c>
      <c r="BG580" s="224">
        <f t="shared" si="329"/>
        <v>7.0277630956344259</v>
      </c>
      <c r="BH580" s="182">
        <f t="shared" si="356"/>
        <v>21.334914064743234</v>
      </c>
    </row>
    <row r="581" spans="1:60" x14ac:dyDescent="0.2">
      <c r="A581" s="123" t="s">
        <v>1217</v>
      </c>
      <c r="B581" s="55" t="s">
        <v>1218</v>
      </c>
      <c r="C581" s="36">
        <v>0.8</v>
      </c>
      <c r="D581" s="181">
        <v>0.76</v>
      </c>
      <c r="E581" s="181">
        <v>0.72</v>
      </c>
      <c r="F581" s="181">
        <v>0.64</v>
      </c>
      <c r="G581" s="181">
        <v>0.56000000000000005</v>
      </c>
      <c r="H581" s="181">
        <v>0.48</v>
      </c>
      <c r="I581" s="181">
        <v>0.44</v>
      </c>
      <c r="J581" s="202">
        <v>0.4</v>
      </c>
      <c r="K581" s="202">
        <v>0.36</v>
      </c>
      <c r="L581" s="181">
        <v>0.34</v>
      </c>
      <c r="M581" s="181">
        <v>0.32</v>
      </c>
      <c r="N581" s="181">
        <v>0.3</v>
      </c>
      <c r="O581" s="181">
        <v>0.28000000000000003</v>
      </c>
      <c r="P581" s="273"/>
      <c r="Q581" s="181">
        <v>0.24</v>
      </c>
      <c r="R581" s="181">
        <v>0.22</v>
      </c>
      <c r="S581" s="273"/>
      <c r="T581" s="202">
        <v>0.21</v>
      </c>
      <c r="U581" s="202">
        <v>0.19</v>
      </c>
      <c r="V581" s="202">
        <v>0.17</v>
      </c>
      <c r="W581" s="202">
        <v>0.16</v>
      </c>
      <c r="X581" s="202">
        <v>0.12</v>
      </c>
      <c r="Y581" s="202">
        <v>0.1</v>
      </c>
      <c r="Z581" s="202">
        <v>5.6250000000000001E-2</v>
      </c>
      <c r="AA581" s="229">
        <v>0</v>
      </c>
      <c r="AB581" s="229">
        <v>0</v>
      </c>
      <c r="AC581" s="229">
        <v>0</v>
      </c>
      <c r="AD581" s="229">
        <v>0</v>
      </c>
      <c r="AE581" s="229">
        <v>0</v>
      </c>
      <c r="AF581" s="223">
        <f t="shared" si="328"/>
        <v>7.8662500000000017</v>
      </c>
      <c r="AG581" s="224">
        <f t="shared" si="344"/>
        <v>5.2631578947368363</v>
      </c>
      <c r="AH581" s="224">
        <f t="shared" si="345"/>
        <v>5.555555555555558</v>
      </c>
      <c r="AI581" s="224">
        <f t="shared" si="346"/>
        <v>12.5</v>
      </c>
      <c r="AJ581" s="224">
        <f t="shared" si="347"/>
        <v>14.285714285714279</v>
      </c>
      <c r="AK581" s="224">
        <f t="shared" si="348"/>
        <v>16.666666666666675</v>
      </c>
      <c r="AL581" s="224">
        <f t="shared" si="349"/>
        <v>9.0909090909090828</v>
      </c>
      <c r="AM581" s="224">
        <f t="shared" si="350"/>
        <v>9.9999999999999858</v>
      </c>
      <c r="AN581" s="224">
        <f t="shared" si="351"/>
        <v>11.111111111111116</v>
      </c>
      <c r="AO581" s="224">
        <f t="shared" si="352"/>
        <v>5.8823529411764497</v>
      </c>
      <c r="AP581" s="224">
        <f t="shared" si="353"/>
        <v>6.25</v>
      </c>
      <c r="AQ581" s="224">
        <f t="shared" si="355"/>
        <v>6.6666666666666652</v>
      </c>
      <c r="AR581" s="224">
        <f t="shared" si="354"/>
        <v>7.1428571428571397</v>
      </c>
      <c r="AS581" s="224">
        <f t="shared" si="330"/>
        <v>16.666666666666675</v>
      </c>
      <c r="AT581" s="224">
        <f t="shared" si="331"/>
        <v>9.0909090909090828</v>
      </c>
      <c r="AU581" s="224">
        <f t="shared" si="332"/>
        <v>4.7619047619047672</v>
      </c>
      <c r="AV581" s="224">
        <f t="shared" si="334"/>
        <v>10.526315789473673</v>
      </c>
      <c r="AW581" s="224">
        <f t="shared" si="335"/>
        <v>11.764705882352944</v>
      </c>
      <c r="AX581" s="224">
        <f t="shared" si="336"/>
        <v>6.25</v>
      </c>
      <c r="AY581" s="224">
        <f t="shared" si="337"/>
        <v>33.33333333333335</v>
      </c>
      <c r="AZ581" s="224">
        <f t="shared" si="338"/>
        <v>19.999999999999996</v>
      </c>
      <c r="BA581" s="224">
        <f t="shared" si="339"/>
        <v>77.777777777777786</v>
      </c>
      <c r="BB581" s="224" t="str">
        <f t="shared" si="340"/>
        <v>n/a</v>
      </c>
      <c r="BC581" s="224" t="str">
        <f t="shared" si="341"/>
        <v>n/a</v>
      </c>
      <c r="BD581" s="224" t="str">
        <f t="shared" si="342"/>
        <v>n/a</v>
      </c>
      <c r="BE581" s="224" t="str">
        <f t="shared" si="343"/>
        <v>n/a</v>
      </c>
      <c r="BF581" s="224" t="str">
        <f t="shared" si="333"/>
        <v>n/a</v>
      </c>
      <c r="BG581" s="224">
        <f t="shared" si="329"/>
        <v>14.313647840848194</v>
      </c>
      <c r="BH581" s="182">
        <f t="shared" si="356"/>
        <v>15.97072412226548</v>
      </c>
    </row>
    <row r="582" spans="1:60" x14ac:dyDescent="0.2">
      <c r="A582" s="123" t="s">
        <v>2057</v>
      </c>
      <c r="B582" s="55" t="s">
        <v>1220</v>
      </c>
      <c r="C582" s="36">
        <v>0.98</v>
      </c>
      <c r="D582" s="181">
        <v>0.88</v>
      </c>
      <c r="E582" s="181">
        <v>0.84</v>
      </c>
      <c r="F582" s="181">
        <v>0.82</v>
      </c>
      <c r="G582" s="181">
        <v>0.72</v>
      </c>
      <c r="H582" s="181">
        <v>0.6</v>
      </c>
      <c r="I582" s="181">
        <v>0.56000000000000005</v>
      </c>
      <c r="J582" s="202">
        <v>0.48</v>
      </c>
      <c r="K582" s="202">
        <v>0.42</v>
      </c>
      <c r="L582" s="181">
        <v>0.38</v>
      </c>
      <c r="M582" s="181">
        <v>0.35</v>
      </c>
      <c r="N582" s="181">
        <v>0.33</v>
      </c>
      <c r="O582" s="181">
        <v>0.31</v>
      </c>
      <c r="P582" s="273"/>
      <c r="Q582" s="181">
        <v>0.27</v>
      </c>
      <c r="R582" s="238">
        <v>0.24</v>
      </c>
      <c r="S582" s="273"/>
      <c r="T582" s="229">
        <v>0.24</v>
      </c>
      <c r="U582" s="202">
        <v>0.24</v>
      </c>
      <c r="V582" s="202">
        <v>0.22</v>
      </c>
      <c r="W582" s="202">
        <v>0.19</v>
      </c>
      <c r="X582" s="229">
        <v>0.18</v>
      </c>
      <c r="Y582" s="229">
        <v>0.18</v>
      </c>
      <c r="Z582" s="202">
        <v>0.18</v>
      </c>
      <c r="AA582" s="202">
        <v>0.16</v>
      </c>
      <c r="AB582" s="202">
        <v>0.14333000000000001</v>
      </c>
      <c r="AC582" s="229">
        <v>0.125</v>
      </c>
      <c r="AD582" s="229">
        <v>0.125</v>
      </c>
      <c r="AE582" s="229">
        <v>0.125</v>
      </c>
      <c r="AF582" s="223">
        <f t="shared" si="328"/>
        <v>10.288329999999998</v>
      </c>
      <c r="AG582" s="224">
        <f t="shared" si="344"/>
        <v>11.363636363636353</v>
      </c>
      <c r="AH582" s="224">
        <f t="shared" si="345"/>
        <v>4.7619047619047672</v>
      </c>
      <c r="AI582" s="224">
        <f t="shared" si="346"/>
        <v>2.4390243902439046</v>
      </c>
      <c r="AJ582" s="224">
        <f t="shared" si="347"/>
        <v>13.888888888888884</v>
      </c>
      <c r="AK582" s="224">
        <f t="shared" si="348"/>
        <v>19.999999999999996</v>
      </c>
      <c r="AL582" s="224">
        <f t="shared" si="349"/>
        <v>7.1428571428571397</v>
      </c>
      <c r="AM582" s="224">
        <f t="shared" si="350"/>
        <v>16.666666666666675</v>
      </c>
      <c r="AN582" s="224">
        <f t="shared" si="351"/>
        <v>14.285714285714279</v>
      </c>
      <c r="AO582" s="224">
        <f t="shared" si="352"/>
        <v>10.526315789473673</v>
      </c>
      <c r="AP582" s="224">
        <f t="shared" si="353"/>
        <v>8.5714285714285854</v>
      </c>
      <c r="AQ582" s="224">
        <f t="shared" si="355"/>
        <v>6.0606060606060552</v>
      </c>
      <c r="AR582" s="224">
        <f t="shared" si="354"/>
        <v>6.4516129032258229</v>
      </c>
      <c r="AS582" s="224">
        <f t="shared" si="330"/>
        <v>14.814814814814813</v>
      </c>
      <c r="AT582" s="224">
        <f t="shared" si="331"/>
        <v>12.500000000000021</v>
      </c>
      <c r="AU582" s="224">
        <f t="shared" si="332"/>
        <v>0</v>
      </c>
      <c r="AV582" s="224">
        <f t="shared" si="334"/>
        <v>0</v>
      </c>
      <c r="AW582" s="224">
        <f t="shared" si="335"/>
        <v>9.0909090909090828</v>
      </c>
      <c r="AX582" s="224">
        <f t="shared" si="336"/>
        <v>15.789473684210531</v>
      </c>
      <c r="AY582" s="224">
        <f t="shared" si="337"/>
        <v>5.555555555555558</v>
      </c>
      <c r="AZ582" s="224">
        <f t="shared" si="338"/>
        <v>0</v>
      </c>
      <c r="BA582" s="224">
        <f t="shared" si="339"/>
        <v>0</v>
      </c>
      <c r="BB582" s="224">
        <f t="shared" si="340"/>
        <v>12.5</v>
      </c>
      <c r="BC582" s="224">
        <f t="shared" si="341"/>
        <v>11.630503034954298</v>
      </c>
      <c r="BD582" s="224">
        <f t="shared" si="342"/>
        <v>14.66400000000001</v>
      </c>
      <c r="BE582" s="224">
        <f t="shared" si="343"/>
        <v>0</v>
      </c>
      <c r="BF582" s="224">
        <f t="shared" si="333"/>
        <v>0</v>
      </c>
      <c r="BG582" s="224">
        <f t="shared" si="329"/>
        <v>8.4116889232727097</v>
      </c>
      <c r="BH582" s="182">
        <f t="shared" si="356"/>
        <v>6.1695772751218323</v>
      </c>
    </row>
    <row r="583" spans="1:60" x14ac:dyDescent="0.2">
      <c r="A583" s="55" t="s">
        <v>2058</v>
      </c>
      <c r="B583" s="55" t="s">
        <v>1222</v>
      </c>
      <c r="C583" s="36">
        <v>8.86</v>
      </c>
      <c r="D583" s="181">
        <v>7.72</v>
      </c>
      <c r="E583" s="181">
        <v>6.72</v>
      </c>
      <c r="F583" s="181">
        <v>5.88</v>
      </c>
      <c r="G583" s="181">
        <v>5.1100000000000003</v>
      </c>
      <c r="H583" s="181">
        <v>4.47</v>
      </c>
      <c r="I583" s="181">
        <v>3.93</v>
      </c>
      <c r="J583" s="202">
        <v>3.41</v>
      </c>
      <c r="K583" s="202">
        <v>2.95</v>
      </c>
      <c r="L583" s="181">
        <v>2.54</v>
      </c>
      <c r="M583" s="181">
        <v>2.2000000000000002</v>
      </c>
      <c r="N583" s="181">
        <v>1.85</v>
      </c>
      <c r="O583" s="181">
        <v>1.58</v>
      </c>
      <c r="P583" s="273"/>
      <c r="Q583" s="181">
        <v>1.4</v>
      </c>
      <c r="R583" s="181">
        <v>1.3</v>
      </c>
      <c r="S583" s="273"/>
      <c r="T583" s="202">
        <v>1.22</v>
      </c>
      <c r="U583" s="229">
        <v>1.2</v>
      </c>
      <c r="V583" s="229">
        <v>1.2</v>
      </c>
      <c r="W583" s="202">
        <v>1.1100000000000001</v>
      </c>
      <c r="X583" s="202">
        <v>1.08</v>
      </c>
      <c r="Y583" s="229">
        <v>1</v>
      </c>
      <c r="Z583" s="229">
        <v>1</v>
      </c>
      <c r="AA583" s="202">
        <v>1</v>
      </c>
      <c r="AB583" s="202">
        <v>0.97</v>
      </c>
      <c r="AC583" s="202">
        <v>0.96</v>
      </c>
      <c r="AD583" s="202">
        <v>0.94</v>
      </c>
      <c r="AE583" s="202">
        <v>0.9</v>
      </c>
      <c r="AF583" s="223">
        <f t="shared" ref="AF583:AF646" si="357">SUM(C583:AE583)</f>
        <v>72.5</v>
      </c>
      <c r="AG583" s="224">
        <f t="shared" si="344"/>
        <v>14.766839378238327</v>
      </c>
      <c r="AH583" s="224">
        <f t="shared" si="345"/>
        <v>14.880952380952372</v>
      </c>
      <c r="AI583" s="224">
        <f t="shared" si="346"/>
        <v>14.285714285714279</v>
      </c>
      <c r="AJ583" s="224">
        <f t="shared" si="347"/>
        <v>15.068493150684926</v>
      </c>
      <c r="AK583" s="224">
        <f t="shared" si="348"/>
        <v>14.31767337807608</v>
      </c>
      <c r="AL583" s="224">
        <f t="shared" si="349"/>
        <v>13.740458015267155</v>
      </c>
      <c r="AM583" s="224">
        <f t="shared" si="350"/>
        <v>15.249266862170096</v>
      </c>
      <c r="AN583" s="224">
        <f t="shared" si="351"/>
        <v>15.593220338983048</v>
      </c>
      <c r="AO583" s="224">
        <f t="shared" si="352"/>
        <v>16.141732283464584</v>
      </c>
      <c r="AP583" s="224">
        <f t="shared" si="353"/>
        <v>15.454545454545453</v>
      </c>
      <c r="AQ583" s="224">
        <f t="shared" si="355"/>
        <v>18.918918918918926</v>
      </c>
      <c r="AR583" s="224">
        <f t="shared" si="354"/>
        <v>17.088607594936711</v>
      </c>
      <c r="AS583" s="224">
        <f t="shared" si="330"/>
        <v>12.857142857142879</v>
      </c>
      <c r="AT583" s="224">
        <f t="shared" si="331"/>
        <v>7.6923076923076872</v>
      </c>
      <c r="AU583" s="224">
        <f t="shared" si="332"/>
        <v>6.5573770491803351</v>
      </c>
      <c r="AV583" s="224">
        <f t="shared" si="334"/>
        <v>1.6666666666666607</v>
      </c>
      <c r="AW583" s="224">
        <f t="shared" si="335"/>
        <v>0</v>
      </c>
      <c r="AX583" s="224">
        <f t="shared" si="336"/>
        <v>8.108108108108091</v>
      </c>
      <c r="AY583" s="224">
        <f t="shared" si="337"/>
        <v>2.7777777777777901</v>
      </c>
      <c r="AZ583" s="224">
        <f t="shared" si="338"/>
        <v>8.0000000000000071</v>
      </c>
      <c r="BA583" s="224">
        <f t="shared" si="339"/>
        <v>0</v>
      </c>
      <c r="BB583" s="224">
        <f t="shared" si="340"/>
        <v>0</v>
      </c>
      <c r="BC583" s="224">
        <f t="shared" si="341"/>
        <v>3.0927835051546504</v>
      </c>
      <c r="BD583" s="224">
        <f t="shared" si="342"/>
        <v>1.0416666666666741</v>
      </c>
      <c r="BE583" s="224">
        <f t="shared" si="343"/>
        <v>2.1276595744680771</v>
      </c>
      <c r="BF583" s="224">
        <f t="shared" si="333"/>
        <v>4.4444444444444287</v>
      </c>
      <c r="BG583" s="224">
        <f t="shared" ref="BG583:BG646" si="358">AVERAGE(AG583:BF583)</f>
        <v>9.3797060147642011</v>
      </c>
      <c r="BH583" s="182">
        <f t="shared" si="356"/>
        <v>6.4642527030409074</v>
      </c>
    </row>
    <row r="584" spans="1:60" x14ac:dyDescent="0.2">
      <c r="A584" s="116" t="s">
        <v>1636</v>
      </c>
      <c r="B584" s="55" t="s">
        <v>1637</v>
      </c>
      <c r="C584" s="36">
        <v>0.38</v>
      </c>
      <c r="D584" s="181">
        <v>0.375</v>
      </c>
      <c r="E584" s="181">
        <v>0.35</v>
      </c>
      <c r="F584" s="181">
        <v>0.31</v>
      </c>
      <c r="G584" s="181">
        <v>0.27500000000000002</v>
      </c>
      <c r="H584" s="181">
        <v>0.255</v>
      </c>
      <c r="I584" s="181">
        <v>0.24</v>
      </c>
      <c r="J584" s="202">
        <v>0.23</v>
      </c>
      <c r="K584" s="202">
        <v>0.1</v>
      </c>
      <c r="L584" s="238">
        <v>0</v>
      </c>
      <c r="M584" s="238">
        <v>0</v>
      </c>
      <c r="N584" s="238">
        <v>0</v>
      </c>
      <c r="O584" s="238">
        <v>0</v>
      </c>
      <c r="P584" s="229"/>
      <c r="Q584" s="238">
        <v>0</v>
      </c>
      <c r="R584" s="238">
        <v>0</v>
      </c>
      <c r="S584" s="229"/>
      <c r="T584" s="238">
        <v>0</v>
      </c>
      <c r="U584" s="238">
        <v>0</v>
      </c>
      <c r="V584" s="229">
        <v>0</v>
      </c>
      <c r="W584" s="229">
        <v>0</v>
      </c>
      <c r="X584" s="229">
        <v>0</v>
      </c>
      <c r="Y584" s="229">
        <v>0</v>
      </c>
      <c r="Z584" s="229">
        <v>0</v>
      </c>
      <c r="AA584" s="229">
        <v>0</v>
      </c>
      <c r="AB584" s="229">
        <v>0</v>
      </c>
      <c r="AC584" s="229">
        <v>0</v>
      </c>
      <c r="AD584" s="229">
        <v>0</v>
      </c>
      <c r="AE584" s="229">
        <v>0</v>
      </c>
      <c r="AF584" s="223">
        <f t="shared" si="357"/>
        <v>2.5149999999999997</v>
      </c>
      <c r="AG584" s="224">
        <f t="shared" si="344"/>
        <v>1.3333333333333419</v>
      </c>
      <c r="AH584" s="224">
        <f t="shared" si="345"/>
        <v>7.1428571428571397</v>
      </c>
      <c r="AI584" s="224">
        <f t="shared" si="346"/>
        <v>12.903225806451601</v>
      </c>
      <c r="AJ584" s="224">
        <f t="shared" si="347"/>
        <v>12.72727272727272</v>
      </c>
      <c r="AK584" s="224">
        <f t="shared" si="348"/>
        <v>7.8431372549019773</v>
      </c>
      <c r="AL584" s="224">
        <f t="shared" si="349"/>
        <v>6.25</v>
      </c>
      <c r="AM584" s="224">
        <f t="shared" si="350"/>
        <v>4.3478260869565188</v>
      </c>
      <c r="AN584" s="224">
        <f t="shared" si="351"/>
        <v>129.99999999999997</v>
      </c>
      <c r="AO584" s="224" t="str">
        <f t="shared" si="352"/>
        <v>n/a</v>
      </c>
      <c r="AP584" s="224" t="str">
        <f t="shared" si="353"/>
        <v>n/a</v>
      </c>
      <c r="AQ584" s="224" t="str">
        <f t="shared" si="355"/>
        <v>n/a</v>
      </c>
      <c r="AR584" s="224" t="str">
        <f t="shared" si="354"/>
        <v>n/a</v>
      </c>
      <c r="AS584" s="224" t="str">
        <f t="shared" si="330"/>
        <v>n/a</v>
      </c>
      <c r="AT584" s="224" t="str">
        <f t="shared" si="331"/>
        <v>n/a</v>
      </c>
      <c r="AU584" s="224" t="str">
        <f t="shared" si="332"/>
        <v>n/a</v>
      </c>
      <c r="AV584" s="224" t="str">
        <f t="shared" si="334"/>
        <v>n/a</v>
      </c>
      <c r="AW584" s="224" t="str">
        <f t="shared" si="335"/>
        <v>n/a</v>
      </c>
      <c r="AX584" s="224" t="str">
        <f t="shared" si="336"/>
        <v>n/a</v>
      </c>
      <c r="AY584" s="224" t="str">
        <f t="shared" si="337"/>
        <v>n/a</v>
      </c>
      <c r="AZ584" s="224" t="str">
        <f t="shared" si="338"/>
        <v>n/a</v>
      </c>
      <c r="BA584" s="224" t="str">
        <f t="shared" si="339"/>
        <v>n/a</v>
      </c>
      <c r="BB584" s="224" t="str">
        <f t="shared" si="340"/>
        <v>n/a</v>
      </c>
      <c r="BC584" s="224" t="str">
        <f t="shared" si="341"/>
        <v>n/a</v>
      </c>
      <c r="BD584" s="224" t="str">
        <f t="shared" si="342"/>
        <v>n/a</v>
      </c>
      <c r="BE584" s="224" t="str">
        <f t="shared" si="343"/>
        <v>n/a</v>
      </c>
      <c r="BF584" s="224" t="str">
        <f t="shared" si="333"/>
        <v>n/a</v>
      </c>
      <c r="BG584" s="224">
        <f t="shared" si="358"/>
        <v>22.818456543971656</v>
      </c>
      <c r="BH584" s="182">
        <f t="shared" si="356"/>
        <v>43.482837524897377</v>
      </c>
    </row>
    <row r="585" spans="1:60" x14ac:dyDescent="0.2">
      <c r="A585" s="116" t="s">
        <v>1638</v>
      </c>
      <c r="B585" s="55" t="s">
        <v>1639</v>
      </c>
      <c r="C585" s="36">
        <v>1.76</v>
      </c>
      <c r="D585" s="181">
        <v>1.6</v>
      </c>
      <c r="E585" s="181">
        <v>1.4</v>
      </c>
      <c r="F585" s="181">
        <v>1.2</v>
      </c>
      <c r="G585" s="181">
        <v>0.8</v>
      </c>
      <c r="H585" s="238">
        <v>0.20038674642059201</v>
      </c>
      <c r="I585" s="181">
        <v>0.75145029907721905</v>
      </c>
      <c r="J585" s="202">
        <v>0.70135361247207095</v>
      </c>
      <c r="K585" s="202">
        <v>0.52601520935405299</v>
      </c>
      <c r="L585" s="181">
        <v>0.42582183614375702</v>
      </c>
      <c r="M585" s="181">
        <v>0.28805594797960099</v>
      </c>
      <c r="N585" s="181">
        <v>6.2620858256434903E-2</v>
      </c>
      <c r="O585" s="238">
        <v>0</v>
      </c>
      <c r="P585" s="162"/>
      <c r="Q585" s="238">
        <v>0</v>
      </c>
      <c r="R585" s="238">
        <v>0</v>
      </c>
      <c r="S585" s="162"/>
      <c r="T585" s="238">
        <v>0</v>
      </c>
      <c r="U585" s="238">
        <v>0</v>
      </c>
      <c r="V585" s="229">
        <v>0</v>
      </c>
      <c r="W585" s="229">
        <v>0</v>
      </c>
      <c r="X585" s="229">
        <v>0</v>
      </c>
      <c r="Y585" s="229">
        <v>0</v>
      </c>
      <c r="Z585" s="229">
        <v>0</v>
      </c>
      <c r="AA585" s="229">
        <v>0</v>
      </c>
      <c r="AB585" s="229">
        <v>0</v>
      </c>
      <c r="AC585" s="229">
        <v>0</v>
      </c>
      <c r="AD585" s="229">
        <v>0</v>
      </c>
      <c r="AE585" s="229">
        <v>0</v>
      </c>
      <c r="AF585" s="223">
        <f t="shared" si="357"/>
        <v>9.7157045097037287</v>
      </c>
      <c r="AG585" s="224">
        <f t="shared" si="344"/>
        <v>9.9999999999999858</v>
      </c>
      <c r="AH585" s="224">
        <f t="shared" si="345"/>
        <v>14.285714285714302</v>
      </c>
      <c r="AI585" s="224">
        <f t="shared" si="346"/>
        <v>16.666666666666675</v>
      </c>
      <c r="AJ585" s="224">
        <f t="shared" si="347"/>
        <v>49.999999999999979</v>
      </c>
      <c r="AK585" s="224">
        <f t="shared" si="348"/>
        <v>299.2279999999995</v>
      </c>
      <c r="AL585" s="224">
        <f t="shared" si="349"/>
        <v>-73.3333333333333</v>
      </c>
      <c r="AM585" s="224">
        <f t="shared" si="350"/>
        <v>7.1428571428571619</v>
      </c>
      <c r="AN585" s="224">
        <f t="shared" si="351"/>
        <v>33.333333333333393</v>
      </c>
      <c r="AO585" s="224">
        <f t="shared" si="352"/>
        <v>23.529411764705934</v>
      </c>
      <c r="AP585" s="224">
        <f t="shared" si="353"/>
        <v>47.826086956521394</v>
      </c>
      <c r="AQ585" s="224">
        <f t="shared" si="355"/>
        <v>360.00000000000068</v>
      </c>
      <c r="AR585" s="224" t="str">
        <f t="shared" si="354"/>
        <v>n/a</v>
      </c>
      <c r="AS585" s="224" t="str">
        <f t="shared" ref="AS585:AS648" si="359">IF(ISERROR((O585/Q585-1)*100),"n/a",(O585/Q585-1)*100)</f>
        <v>n/a</v>
      </c>
      <c r="AT585" s="224" t="str">
        <f t="shared" ref="AT585:AT648" si="360">IF(ISERROR((Q585/R585-1)*100),"n/a",(Q585/R585-1)*100)</f>
        <v>n/a</v>
      </c>
      <c r="AU585" s="224" t="str">
        <f t="shared" ref="AU585:AU648" si="361">IF(ISERROR((R585/T585-1)*100),"n/a",(R585/T585-1)*100)</f>
        <v>n/a</v>
      </c>
      <c r="AV585" s="224" t="str">
        <f t="shared" si="334"/>
        <v>n/a</v>
      </c>
      <c r="AW585" s="224" t="str">
        <f t="shared" si="335"/>
        <v>n/a</v>
      </c>
      <c r="AX585" s="224" t="str">
        <f t="shared" si="336"/>
        <v>n/a</v>
      </c>
      <c r="AY585" s="224" t="str">
        <f t="shared" si="337"/>
        <v>n/a</v>
      </c>
      <c r="AZ585" s="224" t="str">
        <f t="shared" si="338"/>
        <v>n/a</v>
      </c>
      <c r="BA585" s="224" t="str">
        <f t="shared" si="339"/>
        <v>n/a</v>
      </c>
      <c r="BB585" s="224" t="str">
        <f t="shared" si="340"/>
        <v>n/a</v>
      </c>
      <c r="BC585" s="224" t="str">
        <f t="shared" si="341"/>
        <v>n/a</v>
      </c>
      <c r="BD585" s="224" t="str">
        <f t="shared" si="342"/>
        <v>n/a</v>
      </c>
      <c r="BE585" s="224" t="str">
        <f t="shared" si="343"/>
        <v>n/a</v>
      </c>
      <c r="BF585" s="224" t="str">
        <f t="shared" si="333"/>
        <v>n/a</v>
      </c>
      <c r="BG585" s="224">
        <f t="shared" si="358"/>
        <v>71.698066983315073</v>
      </c>
      <c r="BH585" s="182">
        <f t="shared" si="356"/>
        <v>132.3077441431399</v>
      </c>
    </row>
    <row r="586" spans="1:60" x14ac:dyDescent="0.2">
      <c r="A586" s="55" t="s">
        <v>2060</v>
      </c>
      <c r="B586" s="55" t="s">
        <v>481</v>
      </c>
      <c r="C586" s="36">
        <v>2.94</v>
      </c>
      <c r="D586" s="181">
        <v>2.86</v>
      </c>
      <c r="E586" s="181">
        <v>2.78</v>
      </c>
      <c r="F586" s="181">
        <v>2.7</v>
      </c>
      <c r="G586" s="181">
        <v>2.62</v>
      </c>
      <c r="H586" s="181">
        <v>2.54</v>
      </c>
      <c r="I586" s="181">
        <v>2.46</v>
      </c>
      <c r="J586" s="202">
        <v>2.38</v>
      </c>
      <c r="K586" s="202">
        <v>2.2999999999999998</v>
      </c>
      <c r="L586" s="181">
        <v>2.2225000000000001</v>
      </c>
      <c r="M586" s="181">
        <v>2.1524999999999999</v>
      </c>
      <c r="N586" s="181">
        <v>2.0825</v>
      </c>
      <c r="O586" s="181">
        <v>2.0125000000000002</v>
      </c>
      <c r="P586" s="273"/>
      <c r="Q586" s="181">
        <v>1.9424999999999999</v>
      </c>
      <c r="R586" s="181">
        <v>1.8725000000000001</v>
      </c>
      <c r="S586" s="273"/>
      <c r="T586" s="202">
        <v>1.8025</v>
      </c>
      <c r="U586" s="202">
        <v>1.7324999999999999</v>
      </c>
      <c r="V586" s="202">
        <v>1.6625000000000001</v>
      </c>
      <c r="W586" s="202">
        <v>1.595</v>
      </c>
      <c r="X586" s="202">
        <v>1.5349999999999999</v>
      </c>
      <c r="Y586" s="202">
        <v>1.4750000000000001</v>
      </c>
      <c r="Z586" s="202">
        <v>1.415</v>
      </c>
      <c r="AA586" s="202">
        <v>1.385</v>
      </c>
      <c r="AB586" s="202">
        <v>1.355</v>
      </c>
      <c r="AC586" s="202">
        <v>1.2096515000000001</v>
      </c>
      <c r="AD586" s="229">
        <v>0.81860599999999994</v>
      </c>
      <c r="AE586" s="229">
        <v>0.81860599999999994</v>
      </c>
      <c r="AF586" s="223">
        <f t="shared" si="357"/>
        <v>52.66936350000001</v>
      </c>
      <c r="AG586" s="224">
        <f t="shared" si="344"/>
        <v>2.7972027972027913</v>
      </c>
      <c r="AH586" s="224">
        <f t="shared" si="345"/>
        <v>2.877697841726623</v>
      </c>
      <c r="AI586" s="224">
        <f t="shared" si="346"/>
        <v>2.962962962962945</v>
      </c>
      <c r="AJ586" s="224">
        <f t="shared" si="347"/>
        <v>3.0534351145038219</v>
      </c>
      <c r="AK586" s="224">
        <f t="shared" si="348"/>
        <v>3.1496062992125928</v>
      </c>
      <c r="AL586" s="224">
        <f t="shared" si="349"/>
        <v>3.2520325203251987</v>
      </c>
      <c r="AM586" s="224">
        <f t="shared" si="350"/>
        <v>3.3613445378151363</v>
      </c>
      <c r="AN586" s="224">
        <f t="shared" si="351"/>
        <v>3.4782608695652195</v>
      </c>
      <c r="AO586" s="224">
        <f t="shared" si="352"/>
        <v>3.4870641169853611</v>
      </c>
      <c r="AP586" s="224">
        <f t="shared" si="353"/>
        <v>3.2520325203252209</v>
      </c>
      <c r="AQ586" s="224">
        <f t="shared" si="355"/>
        <v>3.3613445378151141</v>
      </c>
      <c r="AR586" s="224">
        <f t="shared" si="354"/>
        <v>3.4782608695652195</v>
      </c>
      <c r="AS586" s="224">
        <f t="shared" si="359"/>
        <v>3.6036036036036112</v>
      </c>
      <c r="AT586" s="224">
        <f t="shared" si="360"/>
        <v>3.7383177570093462</v>
      </c>
      <c r="AU586" s="224">
        <f t="shared" si="361"/>
        <v>3.8834951456310662</v>
      </c>
      <c r="AV586" s="224">
        <f t="shared" si="334"/>
        <v>4.0404040404040442</v>
      </c>
      <c r="AW586" s="224">
        <f t="shared" si="335"/>
        <v>4.2105263157894646</v>
      </c>
      <c r="AX586" s="224">
        <f t="shared" si="336"/>
        <v>4.2319749216300995</v>
      </c>
      <c r="AY586" s="224">
        <f t="shared" si="337"/>
        <v>3.9087947882736174</v>
      </c>
      <c r="AZ586" s="224">
        <f t="shared" si="338"/>
        <v>4.0677966101694718</v>
      </c>
      <c r="BA586" s="224">
        <f t="shared" si="339"/>
        <v>4.2402826855123754</v>
      </c>
      <c r="BB586" s="224">
        <f t="shared" si="340"/>
        <v>2.1660649819494671</v>
      </c>
      <c r="BC586" s="224">
        <f t="shared" si="341"/>
        <v>2.2140221402213944</v>
      </c>
      <c r="BD586" s="224">
        <f t="shared" si="342"/>
        <v>12.01573345711553</v>
      </c>
      <c r="BE586" s="224">
        <f t="shared" si="343"/>
        <v>47.769684072679674</v>
      </c>
      <c r="BF586" s="224">
        <f t="shared" si="333"/>
        <v>0</v>
      </c>
      <c r="BG586" s="224">
        <f t="shared" si="358"/>
        <v>5.3308440579997836</v>
      </c>
      <c r="BH586" s="182">
        <f t="shared" si="356"/>
        <v>8.8658742333085634</v>
      </c>
    </row>
    <row r="587" spans="1:60" x14ac:dyDescent="0.2">
      <c r="A587" s="123" t="s">
        <v>2061</v>
      </c>
      <c r="B587" s="55" t="s">
        <v>1226</v>
      </c>
      <c r="C587" s="36">
        <v>0.63</v>
      </c>
      <c r="D587" s="181">
        <v>0.59</v>
      </c>
      <c r="E587" s="181">
        <v>0.55000000000000004</v>
      </c>
      <c r="F587" s="181">
        <v>0.51</v>
      </c>
      <c r="G587" s="181">
        <v>0.47499999999999998</v>
      </c>
      <c r="H587" s="181">
        <v>0.46</v>
      </c>
      <c r="I587" s="181">
        <v>0.45</v>
      </c>
      <c r="J587" s="202">
        <v>0.43</v>
      </c>
      <c r="K587" s="202">
        <v>0.41</v>
      </c>
      <c r="L587" s="181">
        <v>0.35</v>
      </c>
      <c r="M587" s="181">
        <v>0.31</v>
      </c>
      <c r="N587" s="181">
        <v>0.28000000000000003</v>
      </c>
      <c r="O587" s="181">
        <v>0.245</v>
      </c>
      <c r="P587" s="273"/>
      <c r="Q587" s="181">
        <v>0.16</v>
      </c>
      <c r="R587" s="238">
        <v>0.1</v>
      </c>
      <c r="S587" s="273"/>
      <c r="T587" s="229">
        <v>0.1</v>
      </c>
      <c r="U587" s="229">
        <v>0.17499999999999999</v>
      </c>
      <c r="V587" s="229">
        <v>0.4</v>
      </c>
      <c r="W587" s="202">
        <v>0.4</v>
      </c>
      <c r="X587" s="202">
        <v>0.37571500000000002</v>
      </c>
      <c r="Y587" s="202">
        <v>0.33333000000000002</v>
      </c>
      <c r="Z587" s="202">
        <v>0.31428</v>
      </c>
      <c r="AA587" s="229">
        <v>0.30475999999999998</v>
      </c>
      <c r="AB587" s="202">
        <v>0.30475999999999998</v>
      </c>
      <c r="AC587" s="202">
        <v>0.28571999999999997</v>
      </c>
      <c r="AD587" s="229">
        <v>0</v>
      </c>
      <c r="AE587" s="229">
        <v>0</v>
      </c>
      <c r="AF587" s="223">
        <f t="shared" si="357"/>
        <v>8.9435649999999995</v>
      </c>
      <c r="AG587" s="224">
        <f t="shared" si="344"/>
        <v>6.7796610169491567</v>
      </c>
      <c r="AH587" s="224">
        <f t="shared" si="345"/>
        <v>7.2727272727272529</v>
      </c>
      <c r="AI587" s="224">
        <f t="shared" si="346"/>
        <v>7.8431372549019773</v>
      </c>
      <c r="AJ587" s="224">
        <f t="shared" si="347"/>
        <v>7.3684210526315796</v>
      </c>
      <c r="AK587" s="224">
        <f t="shared" si="348"/>
        <v>3.2608695652173836</v>
      </c>
      <c r="AL587" s="224">
        <f t="shared" si="349"/>
        <v>2.2222222222222143</v>
      </c>
      <c r="AM587" s="224">
        <f t="shared" si="350"/>
        <v>4.6511627906976827</v>
      </c>
      <c r="AN587" s="224">
        <f t="shared" si="351"/>
        <v>4.8780487804878092</v>
      </c>
      <c r="AO587" s="224">
        <f t="shared" si="352"/>
        <v>17.142857142857149</v>
      </c>
      <c r="AP587" s="224">
        <f t="shared" si="353"/>
        <v>12.903225806451601</v>
      </c>
      <c r="AQ587" s="224">
        <f t="shared" si="355"/>
        <v>10.714285714285698</v>
      </c>
      <c r="AR587" s="224">
        <f t="shared" si="354"/>
        <v>14.285714285714302</v>
      </c>
      <c r="AS587" s="224">
        <f t="shared" si="359"/>
        <v>53.125</v>
      </c>
      <c r="AT587" s="224">
        <f t="shared" si="360"/>
        <v>59.999999999999986</v>
      </c>
      <c r="AU587" s="224">
        <f t="shared" si="361"/>
        <v>0</v>
      </c>
      <c r="AV587" s="224">
        <f t="shared" si="334"/>
        <v>-42.857142857142847</v>
      </c>
      <c r="AW587" s="224">
        <f t="shared" si="335"/>
        <v>-56.25</v>
      </c>
      <c r="AX587" s="224">
        <f t="shared" si="336"/>
        <v>0</v>
      </c>
      <c r="AY587" s="224">
        <f t="shared" si="337"/>
        <v>6.4636759245704889</v>
      </c>
      <c r="AZ587" s="224">
        <f t="shared" si="338"/>
        <v>12.715627156271569</v>
      </c>
      <c r="BA587" s="224">
        <f t="shared" si="339"/>
        <v>6.0614738449789929</v>
      </c>
      <c r="BB587" s="224">
        <f t="shared" si="340"/>
        <v>3.1237695235595275</v>
      </c>
      <c r="BC587" s="224">
        <f t="shared" si="341"/>
        <v>0</v>
      </c>
      <c r="BD587" s="224">
        <f t="shared" si="342"/>
        <v>6.6638667226655457</v>
      </c>
      <c r="BE587" s="224" t="str">
        <f t="shared" si="343"/>
        <v>n/a</v>
      </c>
      <c r="BF587" s="224" t="str">
        <f t="shared" si="333"/>
        <v>n/a</v>
      </c>
      <c r="BG587" s="224">
        <f t="shared" si="358"/>
        <v>6.1820251341686294</v>
      </c>
      <c r="BH587" s="182">
        <f t="shared" si="356"/>
        <v>22.703313814505556</v>
      </c>
    </row>
    <row r="588" spans="1:60" x14ac:dyDescent="0.2">
      <c r="A588" s="55" t="s">
        <v>2062</v>
      </c>
      <c r="B588" s="55" t="s">
        <v>484</v>
      </c>
      <c r="C588" s="36">
        <v>2.11</v>
      </c>
      <c r="D588" s="181">
        <v>2.0699999999999998</v>
      </c>
      <c r="E588" s="181">
        <v>2.02</v>
      </c>
      <c r="F588" s="181">
        <v>1.92</v>
      </c>
      <c r="G588" s="181">
        <v>1.8</v>
      </c>
      <c r="H588" s="181">
        <v>1.72</v>
      </c>
      <c r="I588" s="181">
        <v>1.7</v>
      </c>
      <c r="J588" s="202">
        <v>1.62</v>
      </c>
      <c r="K588" s="202">
        <v>1.54</v>
      </c>
      <c r="L588" s="181">
        <v>1.46</v>
      </c>
      <c r="M588" s="181">
        <v>1.37</v>
      </c>
      <c r="N588" s="181">
        <v>1.27</v>
      </c>
      <c r="O588" s="181">
        <v>1.23</v>
      </c>
      <c r="P588" s="273"/>
      <c r="Q588" s="181">
        <v>1.19</v>
      </c>
      <c r="R588" s="181">
        <v>1.1499999999999999</v>
      </c>
      <c r="S588" s="273"/>
      <c r="T588" s="202">
        <v>1.1100000000000001</v>
      </c>
      <c r="U588" s="229">
        <v>1.08</v>
      </c>
      <c r="V588" s="202">
        <v>1.07</v>
      </c>
      <c r="W588" s="202">
        <v>1.02</v>
      </c>
      <c r="X588" s="202">
        <v>0.96</v>
      </c>
      <c r="Y588" s="202">
        <v>0.92</v>
      </c>
      <c r="Z588" s="202">
        <v>0.88</v>
      </c>
      <c r="AA588" s="229">
        <v>0.84</v>
      </c>
      <c r="AB588" s="202">
        <v>0.83</v>
      </c>
      <c r="AC588" s="229">
        <v>0.8</v>
      </c>
      <c r="AD588" s="202">
        <v>0.79</v>
      </c>
      <c r="AE588" s="202">
        <v>0.75</v>
      </c>
      <c r="AF588" s="223">
        <f t="shared" si="357"/>
        <v>35.22</v>
      </c>
      <c r="AG588" s="224">
        <f t="shared" si="344"/>
        <v>1.9323671497584627</v>
      </c>
      <c r="AH588" s="224">
        <f t="shared" si="345"/>
        <v>2.4752475247524774</v>
      </c>
      <c r="AI588" s="224">
        <f t="shared" si="346"/>
        <v>5.2083333333333481</v>
      </c>
      <c r="AJ588" s="224">
        <f t="shared" si="347"/>
        <v>6.6666666666666652</v>
      </c>
      <c r="AK588" s="224">
        <f t="shared" si="348"/>
        <v>4.6511627906976827</v>
      </c>
      <c r="AL588" s="224">
        <f t="shared" si="349"/>
        <v>1.1764705882352899</v>
      </c>
      <c r="AM588" s="224">
        <f t="shared" si="350"/>
        <v>4.9382716049382713</v>
      </c>
      <c r="AN588" s="224">
        <f t="shared" si="351"/>
        <v>5.1948051948051965</v>
      </c>
      <c r="AO588" s="224">
        <f t="shared" si="352"/>
        <v>5.4794520547945202</v>
      </c>
      <c r="AP588" s="224">
        <f t="shared" si="353"/>
        <v>6.5693430656934115</v>
      </c>
      <c r="AQ588" s="224">
        <f t="shared" si="355"/>
        <v>7.8740157480315043</v>
      </c>
      <c r="AR588" s="224">
        <f t="shared" si="354"/>
        <v>3.2520325203251987</v>
      </c>
      <c r="AS588" s="224">
        <f t="shared" si="359"/>
        <v>3.3613445378151363</v>
      </c>
      <c r="AT588" s="224">
        <f t="shared" si="360"/>
        <v>3.4782608695652195</v>
      </c>
      <c r="AU588" s="224">
        <f t="shared" si="361"/>
        <v>3.603603603603589</v>
      </c>
      <c r="AV588" s="224">
        <f t="shared" si="334"/>
        <v>2.7777777777777901</v>
      </c>
      <c r="AW588" s="224">
        <f t="shared" si="335"/>
        <v>0.93457943925234765</v>
      </c>
      <c r="AX588" s="224">
        <f t="shared" si="336"/>
        <v>4.9019607843137303</v>
      </c>
      <c r="AY588" s="224">
        <f t="shared" si="337"/>
        <v>6.25</v>
      </c>
      <c r="AZ588" s="224">
        <f t="shared" si="338"/>
        <v>4.3478260869565188</v>
      </c>
      <c r="BA588" s="224">
        <f t="shared" si="339"/>
        <v>4.5454545454545414</v>
      </c>
      <c r="BB588" s="224">
        <f t="shared" si="340"/>
        <v>4.7619047619047672</v>
      </c>
      <c r="BC588" s="224">
        <f t="shared" si="341"/>
        <v>1.2048192771084265</v>
      </c>
      <c r="BD588" s="224">
        <f t="shared" si="342"/>
        <v>3.7499999999999867</v>
      </c>
      <c r="BE588" s="224">
        <f t="shared" si="343"/>
        <v>1.2658227848101333</v>
      </c>
      <c r="BF588" s="224">
        <f t="shared" si="333"/>
        <v>5.3333333333333455</v>
      </c>
      <c r="BG588" s="224">
        <f t="shared" si="358"/>
        <v>4.0744175401510603</v>
      </c>
      <c r="BH588" s="182">
        <f t="shared" si="356"/>
        <v>1.8527935213771742</v>
      </c>
    </row>
    <row r="589" spans="1:60" x14ac:dyDescent="0.2">
      <c r="A589" s="123" t="s">
        <v>1640</v>
      </c>
      <c r="B589" s="55" t="s">
        <v>1641</v>
      </c>
      <c r="C589" s="36">
        <v>0.62</v>
      </c>
      <c r="D589" s="181">
        <v>0.56000000000000005</v>
      </c>
      <c r="E589" s="181">
        <v>0.52</v>
      </c>
      <c r="F589" s="181">
        <v>0.46</v>
      </c>
      <c r="G589" s="181">
        <v>0.3</v>
      </c>
      <c r="H589" s="181">
        <v>0.14000000000000001</v>
      </c>
      <c r="I589" s="181">
        <v>0.06</v>
      </c>
      <c r="J589" s="229">
        <v>0</v>
      </c>
      <c r="K589" s="229">
        <v>0</v>
      </c>
      <c r="L589" s="238">
        <v>0</v>
      </c>
      <c r="M589" s="238">
        <v>0</v>
      </c>
      <c r="N589" s="238">
        <v>0</v>
      </c>
      <c r="O589" s="238">
        <v>0</v>
      </c>
      <c r="P589" s="162"/>
      <c r="Q589" s="238">
        <v>0</v>
      </c>
      <c r="R589" s="238">
        <v>0</v>
      </c>
      <c r="S589" s="162"/>
      <c r="T589" s="238">
        <v>0</v>
      </c>
      <c r="U589" s="238">
        <v>0</v>
      </c>
      <c r="V589" s="229">
        <v>0</v>
      </c>
      <c r="W589" s="229">
        <v>0</v>
      </c>
      <c r="X589" s="229">
        <v>0</v>
      </c>
      <c r="Y589" s="229">
        <v>0</v>
      </c>
      <c r="Z589" s="229">
        <v>0</v>
      </c>
      <c r="AA589" s="229">
        <v>0</v>
      </c>
      <c r="AB589" s="229">
        <v>0</v>
      </c>
      <c r="AC589" s="229">
        <v>0</v>
      </c>
      <c r="AD589" s="229">
        <v>0</v>
      </c>
      <c r="AE589" s="229">
        <v>0</v>
      </c>
      <c r="AF589" s="223">
        <f t="shared" si="357"/>
        <v>2.66</v>
      </c>
      <c r="AG589" s="224">
        <f t="shared" si="344"/>
        <v>10.714285714285698</v>
      </c>
      <c r="AH589" s="224">
        <f t="shared" si="345"/>
        <v>7.6923076923077094</v>
      </c>
      <c r="AI589" s="224">
        <f t="shared" si="346"/>
        <v>13.043478260869556</v>
      </c>
      <c r="AJ589" s="224">
        <f t="shared" si="347"/>
        <v>53.333333333333343</v>
      </c>
      <c r="AK589" s="224">
        <f t="shared" si="348"/>
        <v>114.28571428571428</v>
      </c>
      <c r="AL589" s="224">
        <f t="shared" si="349"/>
        <v>133.33333333333334</v>
      </c>
      <c r="AM589" s="224" t="str">
        <f t="shared" si="350"/>
        <v>n/a</v>
      </c>
      <c r="AN589" s="224" t="str">
        <f t="shared" si="351"/>
        <v>n/a</v>
      </c>
      <c r="AO589" s="224" t="str">
        <f t="shared" si="352"/>
        <v>n/a</v>
      </c>
      <c r="AP589" s="224" t="str">
        <f t="shared" si="353"/>
        <v>n/a</v>
      </c>
      <c r="AQ589" s="224" t="str">
        <f t="shared" si="355"/>
        <v>n/a</v>
      </c>
      <c r="AR589" s="224" t="str">
        <f t="shared" si="354"/>
        <v>n/a</v>
      </c>
      <c r="AS589" s="224" t="str">
        <f t="shared" si="359"/>
        <v>n/a</v>
      </c>
      <c r="AT589" s="224" t="str">
        <f t="shared" si="360"/>
        <v>n/a</v>
      </c>
      <c r="AU589" s="224" t="str">
        <f t="shared" si="361"/>
        <v>n/a</v>
      </c>
      <c r="AV589" s="224" t="str">
        <f t="shared" si="334"/>
        <v>n/a</v>
      </c>
      <c r="AW589" s="224" t="str">
        <f t="shared" si="335"/>
        <v>n/a</v>
      </c>
      <c r="AX589" s="224" t="str">
        <f t="shared" si="336"/>
        <v>n/a</v>
      </c>
      <c r="AY589" s="224" t="str">
        <f t="shared" si="337"/>
        <v>n/a</v>
      </c>
      <c r="AZ589" s="224" t="str">
        <f t="shared" si="338"/>
        <v>n/a</v>
      </c>
      <c r="BA589" s="224" t="str">
        <f t="shared" si="339"/>
        <v>n/a</v>
      </c>
      <c r="BB589" s="224" t="str">
        <f t="shared" si="340"/>
        <v>n/a</v>
      </c>
      <c r="BC589" s="224" t="str">
        <f t="shared" si="341"/>
        <v>n/a</v>
      </c>
      <c r="BD589" s="224" t="str">
        <f t="shared" si="342"/>
        <v>n/a</v>
      </c>
      <c r="BE589" s="224" t="str">
        <f t="shared" si="343"/>
        <v>n/a</v>
      </c>
      <c r="BF589" s="224" t="str">
        <f t="shared" si="333"/>
        <v>n/a</v>
      </c>
      <c r="BG589" s="224">
        <f t="shared" si="358"/>
        <v>55.400408769973986</v>
      </c>
      <c r="BH589" s="182">
        <f t="shared" si="356"/>
        <v>55.879002857744581</v>
      </c>
    </row>
    <row r="590" spans="1:60" x14ac:dyDescent="0.2">
      <c r="A590" s="123" t="s">
        <v>485</v>
      </c>
      <c r="B590" s="123" t="s">
        <v>486</v>
      </c>
      <c r="C590" s="36">
        <v>3.84</v>
      </c>
      <c r="D590" s="181">
        <v>3.64</v>
      </c>
      <c r="E590" s="181">
        <v>3.6</v>
      </c>
      <c r="F590" s="181">
        <v>3.32</v>
      </c>
      <c r="G590" s="181">
        <v>3.08</v>
      </c>
      <c r="H590" s="181">
        <v>2.68</v>
      </c>
      <c r="I590" s="181">
        <v>2.2799999999999998</v>
      </c>
      <c r="J590" s="202">
        <v>2</v>
      </c>
      <c r="K590" s="202">
        <v>1.64</v>
      </c>
      <c r="L590" s="181">
        <v>1.44</v>
      </c>
      <c r="M590" s="181">
        <v>1.32</v>
      </c>
      <c r="N590" s="181">
        <v>1.2</v>
      </c>
      <c r="O590" s="181">
        <v>1.1200000000000001</v>
      </c>
      <c r="P590" s="273"/>
      <c r="Q590" s="181">
        <v>1.02</v>
      </c>
      <c r="R590" s="181">
        <v>1</v>
      </c>
      <c r="S590" s="273"/>
      <c r="T590" s="202">
        <v>0.94</v>
      </c>
      <c r="U590" s="202">
        <v>0.9</v>
      </c>
      <c r="V590" s="202">
        <v>0.88</v>
      </c>
      <c r="W590" s="202">
        <v>0.82</v>
      </c>
      <c r="X590" s="202">
        <v>0.72599999999999998</v>
      </c>
      <c r="Y590" s="202">
        <v>0.66</v>
      </c>
      <c r="Z590" s="202">
        <v>0.6</v>
      </c>
      <c r="AA590" s="202">
        <v>0.54</v>
      </c>
      <c r="AB590" s="202">
        <v>0.51</v>
      </c>
      <c r="AC590" s="202">
        <v>0.49</v>
      </c>
      <c r="AD590" s="202">
        <v>0.47</v>
      </c>
      <c r="AE590" s="202">
        <v>0.43</v>
      </c>
      <c r="AF590" s="223">
        <f t="shared" si="357"/>
        <v>41.146000000000001</v>
      </c>
      <c r="AG590" s="224">
        <f t="shared" si="344"/>
        <v>5.4945054945054972</v>
      </c>
      <c r="AH590" s="224">
        <f t="shared" si="345"/>
        <v>1.1111111111111072</v>
      </c>
      <c r="AI590" s="224">
        <f t="shared" si="346"/>
        <v>8.4337349397590522</v>
      </c>
      <c r="AJ590" s="224">
        <f t="shared" si="347"/>
        <v>7.7922077922077948</v>
      </c>
      <c r="AK590" s="224">
        <f t="shared" si="348"/>
        <v>14.925373134328357</v>
      </c>
      <c r="AL590" s="224">
        <f t="shared" si="349"/>
        <v>17.543859649122815</v>
      </c>
      <c r="AM590" s="224">
        <f t="shared" si="350"/>
        <v>13.999999999999989</v>
      </c>
      <c r="AN590" s="224">
        <f t="shared" si="351"/>
        <v>21.95121951219512</v>
      </c>
      <c r="AO590" s="224">
        <f t="shared" si="352"/>
        <v>13.888888888888884</v>
      </c>
      <c r="AP590" s="224">
        <f t="shared" si="353"/>
        <v>9.0909090909090828</v>
      </c>
      <c r="AQ590" s="224">
        <f t="shared" si="355"/>
        <v>10.000000000000009</v>
      </c>
      <c r="AR590" s="224">
        <f t="shared" si="354"/>
        <v>7.1428571428571397</v>
      </c>
      <c r="AS590" s="224">
        <f t="shared" si="359"/>
        <v>9.8039215686274606</v>
      </c>
      <c r="AT590" s="224">
        <f t="shared" si="360"/>
        <v>2.0000000000000018</v>
      </c>
      <c r="AU590" s="224">
        <f t="shared" si="361"/>
        <v>6.3829787234042534</v>
      </c>
      <c r="AV590" s="224">
        <f t="shared" si="334"/>
        <v>4.4444444444444287</v>
      </c>
      <c r="AW590" s="224">
        <f t="shared" si="335"/>
        <v>2.2727272727272707</v>
      </c>
      <c r="AX590" s="224">
        <f t="shared" si="336"/>
        <v>7.3170731707317138</v>
      </c>
      <c r="AY590" s="224">
        <f t="shared" si="337"/>
        <v>12.947658402203842</v>
      </c>
      <c r="AZ590" s="224">
        <f t="shared" si="338"/>
        <v>9.9999999999999858</v>
      </c>
      <c r="BA590" s="224">
        <f t="shared" si="339"/>
        <v>10.000000000000009</v>
      </c>
      <c r="BB590" s="224">
        <f t="shared" si="340"/>
        <v>11.111111111111093</v>
      </c>
      <c r="BC590" s="224">
        <f t="shared" si="341"/>
        <v>5.8823529411764719</v>
      </c>
      <c r="BD590" s="224">
        <f t="shared" si="342"/>
        <v>4.081632653061229</v>
      </c>
      <c r="BE590" s="224">
        <f t="shared" si="343"/>
        <v>4.2553191489361764</v>
      </c>
      <c r="BF590" s="224">
        <f t="shared" si="333"/>
        <v>9.302325581395344</v>
      </c>
      <c r="BG590" s="224">
        <f t="shared" si="358"/>
        <v>8.8913927605270811</v>
      </c>
      <c r="BH590" s="182">
        <f t="shared" si="356"/>
        <v>4.9359368564597625</v>
      </c>
    </row>
    <row r="591" spans="1:60" x14ac:dyDescent="0.2">
      <c r="A591" s="123" t="s">
        <v>1227</v>
      </c>
      <c r="B591" s="55" t="s">
        <v>1228</v>
      </c>
      <c r="C591" s="36">
        <v>3.14</v>
      </c>
      <c r="D591" s="181">
        <v>3.02</v>
      </c>
      <c r="E591" s="181">
        <v>2.88</v>
      </c>
      <c r="F591" s="181">
        <v>2.74</v>
      </c>
      <c r="G591" s="181">
        <v>2.6</v>
      </c>
      <c r="H591" s="181">
        <v>2.4900000000000002</v>
      </c>
      <c r="I591" s="181">
        <v>2.37</v>
      </c>
      <c r="J591" s="202">
        <v>2.25</v>
      </c>
      <c r="K591" s="202">
        <v>2.1</v>
      </c>
      <c r="L591" s="181">
        <v>1.96</v>
      </c>
      <c r="M591" s="181">
        <v>1.84</v>
      </c>
      <c r="N591" s="181">
        <v>1.76</v>
      </c>
      <c r="O591" s="181">
        <v>1.7</v>
      </c>
      <c r="P591" s="273"/>
      <c r="Q591" s="181">
        <v>1.66</v>
      </c>
      <c r="R591" s="181">
        <v>1.62</v>
      </c>
      <c r="S591" s="273"/>
      <c r="T591" s="202">
        <v>1.58</v>
      </c>
      <c r="U591" s="202">
        <v>1.54</v>
      </c>
      <c r="V591" s="202">
        <v>1.5</v>
      </c>
      <c r="W591" s="202">
        <v>1.46</v>
      </c>
      <c r="X591" s="202">
        <v>1.42</v>
      </c>
      <c r="Y591" s="202">
        <v>1.38</v>
      </c>
      <c r="Z591" s="202">
        <v>1.36</v>
      </c>
      <c r="AA591" s="229">
        <v>1.34</v>
      </c>
      <c r="AB591" s="229">
        <v>1.34</v>
      </c>
      <c r="AC591" s="229">
        <v>1.34</v>
      </c>
      <c r="AD591" s="229">
        <v>1.34</v>
      </c>
      <c r="AE591" s="229">
        <v>1.34</v>
      </c>
      <c r="AF591" s="223">
        <f t="shared" si="357"/>
        <v>51.070000000000014</v>
      </c>
      <c r="AG591" s="224">
        <f t="shared" si="344"/>
        <v>3.9735099337748325</v>
      </c>
      <c r="AH591" s="224">
        <f t="shared" si="345"/>
        <v>4.861111111111116</v>
      </c>
      <c r="AI591" s="224">
        <f t="shared" si="346"/>
        <v>5.1094890510948732</v>
      </c>
      <c r="AJ591" s="224">
        <f t="shared" si="347"/>
        <v>5.3846153846153877</v>
      </c>
      <c r="AK591" s="224">
        <f t="shared" si="348"/>
        <v>4.417670682730912</v>
      </c>
      <c r="AL591" s="224">
        <f t="shared" si="349"/>
        <v>5.0632911392405111</v>
      </c>
      <c r="AM591" s="224">
        <f t="shared" si="350"/>
        <v>5.3333333333333455</v>
      </c>
      <c r="AN591" s="224">
        <f t="shared" si="351"/>
        <v>7.1428571428571397</v>
      </c>
      <c r="AO591" s="224">
        <f t="shared" si="352"/>
        <v>7.1428571428571397</v>
      </c>
      <c r="AP591" s="224">
        <f t="shared" si="353"/>
        <v>6.5217391304347672</v>
      </c>
      <c r="AQ591" s="224">
        <f t="shared" si="355"/>
        <v>4.5454545454545414</v>
      </c>
      <c r="AR591" s="224">
        <f t="shared" si="354"/>
        <v>3.529411764705892</v>
      </c>
      <c r="AS591" s="224">
        <f t="shared" si="359"/>
        <v>2.4096385542168752</v>
      </c>
      <c r="AT591" s="224">
        <f t="shared" si="360"/>
        <v>2.4691358024691246</v>
      </c>
      <c r="AU591" s="224">
        <f t="shared" si="361"/>
        <v>2.5316455696202445</v>
      </c>
      <c r="AV591" s="224">
        <f t="shared" si="334"/>
        <v>2.5974025974025983</v>
      </c>
      <c r="AW591" s="224">
        <f t="shared" si="335"/>
        <v>2.6666666666666616</v>
      </c>
      <c r="AX591" s="224">
        <f t="shared" si="336"/>
        <v>2.7397260273972712</v>
      </c>
      <c r="AY591" s="224">
        <f t="shared" si="337"/>
        <v>2.8169014084507005</v>
      </c>
      <c r="AZ591" s="224">
        <f t="shared" si="338"/>
        <v>2.898550724637694</v>
      </c>
      <c r="BA591" s="224">
        <f t="shared" si="339"/>
        <v>1.4705882352941124</v>
      </c>
      <c r="BB591" s="224">
        <f t="shared" si="340"/>
        <v>1.4925373134328401</v>
      </c>
      <c r="BC591" s="224">
        <f t="shared" si="341"/>
        <v>0</v>
      </c>
      <c r="BD591" s="224">
        <f t="shared" si="342"/>
        <v>0</v>
      </c>
      <c r="BE591" s="224">
        <f t="shared" si="343"/>
        <v>0</v>
      </c>
      <c r="BF591" s="224">
        <f t="shared" si="333"/>
        <v>0</v>
      </c>
      <c r="BG591" s="224">
        <f t="shared" si="358"/>
        <v>3.3506974331460979</v>
      </c>
      <c r="BH591" s="182">
        <f t="shared" si="356"/>
        <v>2.1382738104311962</v>
      </c>
    </row>
    <row r="592" spans="1:60" x14ac:dyDescent="0.2">
      <c r="A592" s="123" t="s">
        <v>2063</v>
      </c>
      <c r="B592" s="55" t="s">
        <v>488</v>
      </c>
      <c r="C592" s="36">
        <v>1.52</v>
      </c>
      <c r="D592" s="181">
        <v>1.4</v>
      </c>
      <c r="E592" s="181">
        <v>1.3</v>
      </c>
      <c r="F592" s="181">
        <v>1.26</v>
      </c>
      <c r="G592" s="181">
        <v>1.21</v>
      </c>
      <c r="H592" s="181">
        <v>1.1299999999999999</v>
      </c>
      <c r="I592" s="181">
        <v>1.1000000000000001</v>
      </c>
      <c r="J592" s="202">
        <v>0.96</v>
      </c>
      <c r="K592" s="202">
        <v>0.76</v>
      </c>
      <c r="L592" s="238">
        <v>0.72</v>
      </c>
      <c r="M592" s="181">
        <v>0.67090909090909101</v>
      </c>
      <c r="N592" s="181">
        <v>0.64545454545454495</v>
      </c>
      <c r="O592" s="238">
        <v>0.61818181818181805</v>
      </c>
      <c r="P592" s="273"/>
      <c r="Q592" s="181">
        <v>0.6</v>
      </c>
      <c r="R592" s="238">
        <v>0.58181818181818201</v>
      </c>
      <c r="S592" s="273"/>
      <c r="T592" s="202">
        <v>0.55454545454545501</v>
      </c>
      <c r="U592" s="202">
        <v>0.53636363636363604</v>
      </c>
      <c r="V592" s="202">
        <v>0.527272727272727</v>
      </c>
      <c r="W592" s="229">
        <v>0.50909090909090904</v>
      </c>
      <c r="X592" s="202">
        <v>0.48594545454545501</v>
      </c>
      <c r="Y592" s="202">
        <v>0.40495454545454501</v>
      </c>
      <c r="Z592" s="202">
        <v>0.34710909090909098</v>
      </c>
      <c r="AA592" s="202">
        <v>0.305790909090909</v>
      </c>
      <c r="AB592" s="229">
        <v>0.29752727272727297</v>
      </c>
      <c r="AC592" s="202">
        <v>0.29398181818181801</v>
      </c>
      <c r="AD592" s="202">
        <v>0.27660000000000001</v>
      </c>
      <c r="AE592" s="229">
        <v>0.23985454545454499</v>
      </c>
      <c r="AF592" s="223">
        <f t="shared" si="357"/>
        <v>19.255399999999991</v>
      </c>
      <c r="AG592" s="224">
        <f t="shared" si="344"/>
        <v>8.5714285714285854</v>
      </c>
      <c r="AH592" s="224">
        <f t="shared" si="345"/>
        <v>7.6923076923076872</v>
      </c>
      <c r="AI592" s="224">
        <f t="shared" si="346"/>
        <v>3.1746031746031855</v>
      </c>
      <c r="AJ592" s="224">
        <f t="shared" si="347"/>
        <v>4.1322314049586861</v>
      </c>
      <c r="AK592" s="224">
        <f t="shared" si="348"/>
        <v>7.079646017699126</v>
      </c>
      <c r="AL592" s="224">
        <f t="shared" si="349"/>
        <v>2.7272727272727115</v>
      </c>
      <c r="AM592" s="224">
        <f t="shared" si="350"/>
        <v>14.583333333333348</v>
      </c>
      <c r="AN592" s="224">
        <f t="shared" si="351"/>
        <v>26.315789473684205</v>
      </c>
      <c r="AO592" s="224">
        <f t="shared" si="352"/>
        <v>5.555555555555558</v>
      </c>
      <c r="AP592" s="224">
        <f t="shared" si="353"/>
        <v>7.3170731707316916</v>
      </c>
      <c r="AQ592" s="224">
        <f t="shared" si="355"/>
        <v>3.9436619718310917</v>
      </c>
      <c r="AR592" s="224">
        <f t="shared" si="354"/>
        <v>4.4117647058822929</v>
      </c>
      <c r="AS592" s="224">
        <f t="shared" si="359"/>
        <v>3.0303030303030054</v>
      </c>
      <c r="AT592" s="224">
        <f t="shared" si="360"/>
        <v>3.1249999999999556</v>
      </c>
      <c r="AU592" s="224">
        <f t="shared" si="361"/>
        <v>4.9180327868851847</v>
      </c>
      <c r="AV592" s="224">
        <f t="shared" si="334"/>
        <v>3.3898305084747227</v>
      </c>
      <c r="AW592" s="224">
        <f t="shared" si="335"/>
        <v>1.7241379310344751</v>
      </c>
      <c r="AX592" s="224">
        <f t="shared" si="336"/>
        <v>3.5714285714285365</v>
      </c>
      <c r="AY592" s="224">
        <f t="shared" si="337"/>
        <v>4.7629737718410947</v>
      </c>
      <c r="AZ592" s="224">
        <f t="shared" si="338"/>
        <v>20.000000000000242</v>
      </c>
      <c r="BA592" s="224">
        <f t="shared" si="339"/>
        <v>16.664920643234883</v>
      </c>
      <c r="BB592" s="224">
        <f t="shared" si="340"/>
        <v>13.51190653149812</v>
      </c>
      <c r="BC592" s="224">
        <f t="shared" si="341"/>
        <v>2.7774382791492469</v>
      </c>
      <c r="BD592" s="224">
        <f t="shared" si="342"/>
        <v>1.2060115034944863</v>
      </c>
      <c r="BE592" s="224">
        <f t="shared" si="343"/>
        <v>6.2840991257476553</v>
      </c>
      <c r="BF592" s="224">
        <f t="shared" si="333"/>
        <v>15.319890842935347</v>
      </c>
      <c r="BG592" s="224">
        <f t="shared" si="358"/>
        <v>7.5304092817428874</v>
      </c>
      <c r="BH592" s="182">
        <f t="shared" si="356"/>
        <v>6.3380541633655971</v>
      </c>
    </row>
    <row r="593" spans="1:60" x14ac:dyDescent="0.2">
      <c r="A593" s="123" t="s">
        <v>2064</v>
      </c>
      <c r="B593" s="55" t="s">
        <v>1230</v>
      </c>
      <c r="C593" s="36">
        <v>2.5550000000000002</v>
      </c>
      <c r="D593" s="181">
        <v>2.4550000000000001</v>
      </c>
      <c r="E593" s="181">
        <v>2.3574999999999999</v>
      </c>
      <c r="F593" s="181">
        <v>2.2675000000000001</v>
      </c>
      <c r="G593" s="181">
        <v>2.1724999999999999</v>
      </c>
      <c r="H593" s="181">
        <v>2.05125</v>
      </c>
      <c r="I593" s="181">
        <v>1.8987499999999999</v>
      </c>
      <c r="J593" s="202">
        <v>1.7537499999999999</v>
      </c>
      <c r="K593" s="202">
        <v>1.6112500000000001</v>
      </c>
      <c r="L593" s="181">
        <v>1.4824999999999999</v>
      </c>
      <c r="M593" s="181">
        <v>1.38</v>
      </c>
      <c r="N593" s="181">
        <v>1.3049999999999999</v>
      </c>
      <c r="O593" s="181">
        <v>1.2450000000000001</v>
      </c>
      <c r="P593" s="273"/>
      <c r="Q593" s="181">
        <v>1.1399999999999999</v>
      </c>
      <c r="R593" s="181">
        <v>0.91500000000000004</v>
      </c>
      <c r="S593" s="273"/>
      <c r="T593" s="229">
        <v>0.78</v>
      </c>
      <c r="U593" s="202">
        <v>0.76</v>
      </c>
      <c r="V593" s="202">
        <v>0.66500000000000004</v>
      </c>
      <c r="W593" s="202">
        <v>0.61499999999999999</v>
      </c>
      <c r="X593" s="202">
        <v>0.59499999999999997</v>
      </c>
      <c r="Y593" s="202">
        <v>0.56000000000000005</v>
      </c>
      <c r="Z593" s="229">
        <v>0.5</v>
      </c>
      <c r="AA593" s="229">
        <v>0.5</v>
      </c>
      <c r="AB593" s="229">
        <v>0.5</v>
      </c>
      <c r="AC593" s="229">
        <v>0.5</v>
      </c>
      <c r="AD593" s="229">
        <v>0.56999999999999995</v>
      </c>
      <c r="AE593" s="229">
        <v>0.78</v>
      </c>
      <c r="AF593" s="223">
        <f t="shared" si="357"/>
        <v>33.914999999999999</v>
      </c>
      <c r="AG593" s="224">
        <f t="shared" si="344"/>
        <v>4.0733197556008127</v>
      </c>
      <c r="AH593" s="224">
        <f t="shared" si="345"/>
        <v>4.135737009544016</v>
      </c>
      <c r="AI593" s="224">
        <f t="shared" si="346"/>
        <v>3.9691289966923948</v>
      </c>
      <c r="AJ593" s="224">
        <f t="shared" si="347"/>
        <v>4.3728423475259071</v>
      </c>
      <c r="AK593" s="224">
        <f t="shared" si="348"/>
        <v>5.9110298598415545</v>
      </c>
      <c r="AL593" s="224">
        <f t="shared" si="349"/>
        <v>8.0315997366688698</v>
      </c>
      <c r="AM593" s="224">
        <f t="shared" si="350"/>
        <v>8.2679971489665114</v>
      </c>
      <c r="AN593" s="224">
        <f t="shared" si="351"/>
        <v>8.8440651667959678</v>
      </c>
      <c r="AO593" s="224">
        <f t="shared" si="352"/>
        <v>8.6846543001686491</v>
      </c>
      <c r="AP593" s="224">
        <f t="shared" si="353"/>
        <v>7.4275362318840576</v>
      </c>
      <c r="AQ593" s="224">
        <f t="shared" si="355"/>
        <v>5.7471264367816133</v>
      </c>
      <c r="AR593" s="224">
        <f t="shared" si="354"/>
        <v>4.8192771084337283</v>
      </c>
      <c r="AS593" s="224">
        <f t="shared" si="359"/>
        <v>9.2105263157894903</v>
      </c>
      <c r="AT593" s="224">
        <f t="shared" si="360"/>
        <v>24.590163934426212</v>
      </c>
      <c r="AU593" s="224">
        <f t="shared" si="361"/>
        <v>17.307692307692314</v>
      </c>
      <c r="AV593" s="224">
        <f t="shared" si="334"/>
        <v>2.6315789473684292</v>
      </c>
      <c r="AW593" s="224">
        <f t="shared" si="335"/>
        <v>14.285714285714279</v>
      </c>
      <c r="AX593" s="224">
        <f t="shared" si="336"/>
        <v>8.1300813008130071</v>
      </c>
      <c r="AY593" s="224">
        <f t="shared" si="337"/>
        <v>3.3613445378151363</v>
      </c>
      <c r="AZ593" s="224">
        <f t="shared" si="338"/>
        <v>6.2499999999999778</v>
      </c>
      <c r="BA593" s="224">
        <f t="shared" si="339"/>
        <v>12.000000000000011</v>
      </c>
      <c r="BB593" s="224">
        <f t="shared" si="340"/>
        <v>0</v>
      </c>
      <c r="BC593" s="224">
        <f t="shared" si="341"/>
        <v>0</v>
      </c>
      <c r="BD593" s="224">
        <f t="shared" si="342"/>
        <v>0</v>
      </c>
      <c r="BE593" s="224">
        <f t="shared" si="343"/>
        <v>-12.280701754385959</v>
      </c>
      <c r="BF593" s="224">
        <f t="shared" si="333"/>
        <v>-26.923076923076927</v>
      </c>
      <c r="BG593" s="224">
        <f t="shared" si="358"/>
        <v>5.1095245019638478</v>
      </c>
      <c r="BH593" s="182">
        <f t="shared" si="356"/>
        <v>9.2926946625441875</v>
      </c>
    </row>
    <row r="594" spans="1:60" x14ac:dyDescent="0.2">
      <c r="A594" s="55" t="s">
        <v>2065</v>
      </c>
      <c r="B594" s="55" t="s">
        <v>1232</v>
      </c>
      <c r="C594" s="36">
        <v>2.2799999999999998</v>
      </c>
      <c r="D594" s="181">
        <v>2.12</v>
      </c>
      <c r="E594" s="181">
        <v>2.04</v>
      </c>
      <c r="F594" s="181">
        <v>1.98</v>
      </c>
      <c r="G594" s="181">
        <v>1.92</v>
      </c>
      <c r="H594" s="181">
        <v>1.88</v>
      </c>
      <c r="I594" s="181">
        <v>1.67</v>
      </c>
      <c r="J594" s="202">
        <v>1.38</v>
      </c>
      <c r="K594" s="202">
        <v>1.32</v>
      </c>
      <c r="L594" s="181">
        <v>1.21</v>
      </c>
      <c r="M594" s="181">
        <v>0.98</v>
      </c>
      <c r="N594" s="181">
        <v>0.82</v>
      </c>
      <c r="O594" s="181">
        <v>0.74</v>
      </c>
      <c r="P594" s="273"/>
      <c r="Q594" s="181">
        <v>0.69</v>
      </c>
      <c r="R594" s="238">
        <v>0.68</v>
      </c>
      <c r="S594" s="238"/>
      <c r="T594" s="229">
        <v>0.68</v>
      </c>
      <c r="U594" s="229">
        <v>0.68</v>
      </c>
      <c r="V594" s="202">
        <v>0.68</v>
      </c>
      <c r="W594" s="202">
        <v>0.67190000000000005</v>
      </c>
      <c r="X594" s="229">
        <v>0.64759999999999995</v>
      </c>
      <c r="Y594" s="202">
        <v>0.64759999999999995</v>
      </c>
      <c r="Z594" s="202">
        <v>0.61680000000000001</v>
      </c>
      <c r="AA594" s="202">
        <v>0.59863999999999995</v>
      </c>
      <c r="AB594" s="202">
        <v>0.51948000000000005</v>
      </c>
      <c r="AC594" s="202">
        <v>0.47000999999999998</v>
      </c>
      <c r="AD594" s="202">
        <v>0.44525999999999999</v>
      </c>
      <c r="AE594" s="202">
        <v>0.42875999999999997</v>
      </c>
      <c r="AF594" s="223">
        <f t="shared" si="357"/>
        <v>28.796050000000005</v>
      </c>
      <c r="AG594" s="224">
        <f t="shared" si="344"/>
        <v>7.5471698113207308</v>
      </c>
      <c r="AH594" s="224">
        <f t="shared" si="345"/>
        <v>3.9215686274509887</v>
      </c>
      <c r="AI594" s="224">
        <f t="shared" si="346"/>
        <v>3.0303030303030276</v>
      </c>
      <c r="AJ594" s="224">
        <f t="shared" si="347"/>
        <v>3.125</v>
      </c>
      <c r="AK594" s="224">
        <f t="shared" si="348"/>
        <v>2.1276595744680771</v>
      </c>
      <c r="AL594" s="224">
        <f t="shared" si="349"/>
        <v>12.574850299401197</v>
      </c>
      <c r="AM594" s="224">
        <f t="shared" si="350"/>
        <v>21.014492753623195</v>
      </c>
      <c r="AN594" s="224">
        <f t="shared" si="351"/>
        <v>4.5454545454545414</v>
      </c>
      <c r="AO594" s="224">
        <f t="shared" si="352"/>
        <v>9.0909090909091042</v>
      </c>
      <c r="AP594" s="224">
        <f t="shared" si="353"/>
        <v>23.469387755102034</v>
      </c>
      <c r="AQ594" s="224">
        <f t="shared" si="355"/>
        <v>19.512195121951216</v>
      </c>
      <c r="AR594" s="224">
        <f t="shared" si="354"/>
        <v>10.810810810810811</v>
      </c>
      <c r="AS594" s="224">
        <f t="shared" si="359"/>
        <v>7.2463768115942129</v>
      </c>
      <c r="AT594" s="224">
        <f t="shared" si="360"/>
        <v>1.4705882352941124</v>
      </c>
      <c r="AU594" s="224">
        <f t="shared" si="361"/>
        <v>0</v>
      </c>
      <c r="AV594" s="224">
        <f t="shared" si="334"/>
        <v>0</v>
      </c>
      <c r="AW594" s="224">
        <f t="shared" si="335"/>
        <v>0</v>
      </c>
      <c r="AX594" s="224">
        <f t="shared" si="336"/>
        <v>1.2055365381753225</v>
      </c>
      <c r="AY594" s="224">
        <f t="shared" si="337"/>
        <v>3.7523162445954439</v>
      </c>
      <c r="AZ594" s="224">
        <f t="shared" si="338"/>
        <v>0</v>
      </c>
      <c r="BA594" s="224">
        <f t="shared" si="339"/>
        <v>4.9935149156938863</v>
      </c>
      <c r="BB594" s="224">
        <f t="shared" si="340"/>
        <v>3.0335426967793788</v>
      </c>
      <c r="BC594" s="224">
        <f t="shared" si="341"/>
        <v>15.238315238315225</v>
      </c>
      <c r="BD594" s="224">
        <f t="shared" si="342"/>
        <v>10.525307972170816</v>
      </c>
      <c r="BE594" s="224">
        <f t="shared" si="343"/>
        <v>5.5585500606387228</v>
      </c>
      <c r="BF594" s="224">
        <f t="shared" si="333"/>
        <v>3.8483067450321817</v>
      </c>
      <c r="BG594" s="224">
        <f t="shared" si="358"/>
        <v>6.8323906491955491</v>
      </c>
      <c r="BH594" s="182">
        <f t="shared" si="356"/>
        <v>6.7129276374630003</v>
      </c>
    </row>
    <row r="595" spans="1:60" x14ac:dyDescent="0.2">
      <c r="A595" s="55" t="s">
        <v>2066</v>
      </c>
      <c r="B595" s="55" t="s">
        <v>1234</v>
      </c>
      <c r="C595" s="36">
        <v>1.1399999999999999</v>
      </c>
      <c r="D595" s="181">
        <v>1.1000000000000001</v>
      </c>
      <c r="E595" s="181">
        <v>1.06</v>
      </c>
      <c r="F595" s="181">
        <v>1.02</v>
      </c>
      <c r="G595" s="181">
        <v>0.96</v>
      </c>
      <c r="H595" s="181">
        <v>0.92</v>
      </c>
      <c r="I595" s="181">
        <v>0.9</v>
      </c>
      <c r="J595" s="202">
        <v>0.86</v>
      </c>
      <c r="K595" s="202">
        <v>0.78</v>
      </c>
      <c r="L595" s="202">
        <v>0.68</v>
      </c>
      <c r="M595" s="202">
        <v>0.6</v>
      </c>
      <c r="N595" s="202">
        <v>0.53</v>
      </c>
      <c r="O595" s="229">
        <v>0.5</v>
      </c>
      <c r="P595" s="202"/>
      <c r="Q595" s="202">
        <v>0.5</v>
      </c>
      <c r="R595" s="202">
        <v>0.47499999999999998</v>
      </c>
      <c r="S595" s="202"/>
      <c r="T595" s="229">
        <v>0.4</v>
      </c>
      <c r="U595" s="229">
        <v>0.4</v>
      </c>
      <c r="V595" s="202">
        <v>0.4</v>
      </c>
      <c r="W595" s="202">
        <v>0.38</v>
      </c>
      <c r="X595" s="202">
        <v>0.32</v>
      </c>
      <c r="Y595" s="202">
        <v>0.2</v>
      </c>
      <c r="Z595" s="202">
        <v>0.15</v>
      </c>
      <c r="AA595" s="229">
        <v>0</v>
      </c>
      <c r="AB595" s="229">
        <v>0</v>
      </c>
      <c r="AC595" s="229">
        <v>0</v>
      </c>
      <c r="AD595" s="229">
        <v>0</v>
      </c>
      <c r="AE595" s="229">
        <v>0</v>
      </c>
      <c r="AF595" s="223">
        <f t="shared" si="357"/>
        <v>14.275</v>
      </c>
      <c r="AG595" s="224">
        <f t="shared" si="344"/>
        <v>3.6363636363636154</v>
      </c>
      <c r="AH595" s="224">
        <f t="shared" si="345"/>
        <v>3.7735849056603765</v>
      </c>
      <c r="AI595" s="224">
        <f t="shared" si="346"/>
        <v>3.9215686274509887</v>
      </c>
      <c r="AJ595" s="224">
        <f t="shared" si="347"/>
        <v>6.25</v>
      </c>
      <c r="AK595" s="224">
        <f t="shared" si="348"/>
        <v>4.3478260869565188</v>
      </c>
      <c r="AL595" s="224">
        <f t="shared" si="349"/>
        <v>2.2222222222222143</v>
      </c>
      <c r="AM595" s="224">
        <f t="shared" si="350"/>
        <v>4.6511627906976827</v>
      </c>
      <c r="AN595" s="224">
        <f t="shared" si="351"/>
        <v>10.256410256410241</v>
      </c>
      <c r="AO595" s="224">
        <f t="shared" si="352"/>
        <v>14.705882352941169</v>
      </c>
      <c r="AP595" s="224">
        <f t="shared" si="353"/>
        <v>13.333333333333353</v>
      </c>
      <c r="AQ595" s="224">
        <f t="shared" si="355"/>
        <v>13.207547169811317</v>
      </c>
      <c r="AR595" s="224">
        <f t="shared" si="354"/>
        <v>6.0000000000000053</v>
      </c>
      <c r="AS595" s="224">
        <f t="shared" si="359"/>
        <v>0</v>
      </c>
      <c r="AT595" s="224">
        <f t="shared" si="360"/>
        <v>5.2631578947368363</v>
      </c>
      <c r="AU595" s="224">
        <f t="shared" si="361"/>
        <v>18.749999999999979</v>
      </c>
      <c r="AV595" s="224">
        <f t="shared" si="334"/>
        <v>0</v>
      </c>
      <c r="AW595" s="224">
        <f t="shared" si="335"/>
        <v>0</v>
      </c>
      <c r="AX595" s="224">
        <f t="shared" si="336"/>
        <v>5.2631578947368363</v>
      </c>
      <c r="AY595" s="224">
        <f t="shared" si="337"/>
        <v>18.75</v>
      </c>
      <c r="AZ595" s="224">
        <f t="shared" si="338"/>
        <v>59.999999999999986</v>
      </c>
      <c r="BA595" s="224">
        <f t="shared" si="339"/>
        <v>33.33333333333335</v>
      </c>
      <c r="BB595" s="224" t="str">
        <f t="shared" si="340"/>
        <v>n/a</v>
      </c>
      <c r="BC595" s="224" t="str">
        <f t="shared" si="341"/>
        <v>n/a</v>
      </c>
      <c r="BD595" s="224" t="str">
        <f t="shared" si="342"/>
        <v>n/a</v>
      </c>
      <c r="BE595" s="224" t="str">
        <f t="shared" si="343"/>
        <v>n/a</v>
      </c>
      <c r="BF595" s="224" t="str">
        <f t="shared" si="333"/>
        <v>n/a</v>
      </c>
      <c r="BG595" s="224">
        <f t="shared" si="358"/>
        <v>10.841216690697832</v>
      </c>
      <c r="BH595" s="182">
        <f t="shared" si="356"/>
        <v>13.853735375177239</v>
      </c>
    </row>
    <row r="596" spans="1:60" x14ac:dyDescent="0.2">
      <c r="A596" s="116" t="s">
        <v>2067</v>
      </c>
      <c r="B596" s="55" t="s">
        <v>1643</v>
      </c>
      <c r="C596" s="36">
        <v>1.04</v>
      </c>
      <c r="D596" s="181">
        <v>0.98</v>
      </c>
      <c r="E596" s="181">
        <v>0.88</v>
      </c>
      <c r="F596" s="181">
        <v>0.8</v>
      </c>
      <c r="G596" s="181">
        <v>0.68</v>
      </c>
      <c r="H596" s="181">
        <v>0.53</v>
      </c>
      <c r="I596" s="181">
        <v>0.42499999999999999</v>
      </c>
      <c r="J596" s="202">
        <v>0.3</v>
      </c>
      <c r="K596" s="202">
        <v>0.26500000000000001</v>
      </c>
      <c r="L596" s="238">
        <v>0.25</v>
      </c>
      <c r="M596" s="181">
        <v>0.25</v>
      </c>
      <c r="N596" s="181">
        <v>6.25E-2</v>
      </c>
      <c r="O596" s="238">
        <v>0</v>
      </c>
      <c r="P596" s="229"/>
      <c r="Q596" s="238">
        <v>0</v>
      </c>
      <c r="R596" s="238">
        <v>0</v>
      </c>
      <c r="S596" s="229"/>
      <c r="T596" s="238">
        <v>0</v>
      </c>
      <c r="U596" s="238">
        <v>0</v>
      </c>
      <c r="V596" s="229">
        <v>0</v>
      </c>
      <c r="W596" s="229">
        <v>0</v>
      </c>
      <c r="X596" s="229">
        <v>0</v>
      </c>
      <c r="Y596" s="229">
        <v>0</v>
      </c>
      <c r="Z596" s="229">
        <v>0</v>
      </c>
      <c r="AA596" s="229">
        <v>0</v>
      </c>
      <c r="AB596" s="229">
        <v>0</v>
      </c>
      <c r="AC596" s="229">
        <v>0</v>
      </c>
      <c r="AD596" s="229">
        <v>0</v>
      </c>
      <c r="AE596" s="229">
        <v>0</v>
      </c>
      <c r="AF596" s="223">
        <f t="shared" si="357"/>
        <v>6.4624999999999995</v>
      </c>
      <c r="AG596" s="224">
        <f t="shared" si="344"/>
        <v>6.1224489795918435</v>
      </c>
      <c r="AH596" s="224">
        <f t="shared" si="345"/>
        <v>11.363636363636353</v>
      </c>
      <c r="AI596" s="224">
        <f t="shared" si="346"/>
        <v>9.9999999999999858</v>
      </c>
      <c r="AJ596" s="224">
        <f t="shared" si="347"/>
        <v>17.647058823529417</v>
      </c>
      <c r="AK596" s="224">
        <f t="shared" si="348"/>
        <v>28.301886792452823</v>
      </c>
      <c r="AL596" s="224">
        <f t="shared" si="349"/>
        <v>24.705882352941178</v>
      </c>
      <c r="AM596" s="224">
        <f t="shared" si="350"/>
        <v>41.666666666666671</v>
      </c>
      <c r="AN596" s="224">
        <f t="shared" si="351"/>
        <v>13.207547169811317</v>
      </c>
      <c r="AO596" s="224">
        <f t="shared" si="352"/>
        <v>6.0000000000000053</v>
      </c>
      <c r="AP596" s="224">
        <f t="shared" si="353"/>
        <v>0</v>
      </c>
      <c r="AQ596" s="224">
        <f t="shared" si="355"/>
        <v>300</v>
      </c>
      <c r="AR596" s="224" t="str">
        <f t="shared" si="354"/>
        <v>n/a</v>
      </c>
      <c r="AS596" s="224" t="str">
        <f t="shared" si="359"/>
        <v>n/a</v>
      </c>
      <c r="AT596" s="224" t="str">
        <f t="shared" si="360"/>
        <v>n/a</v>
      </c>
      <c r="AU596" s="224" t="str">
        <f t="shared" si="361"/>
        <v>n/a</v>
      </c>
      <c r="AV596" s="224" t="str">
        <f t="shared" si="334"/>
        <v>n/a</v>
      </c>
      <c r="AW596" s="224" t="str">
        <f t="shared" si="335"/>
        <v>n/a</v>
      </c>
      <c r="AX596" s="224" t="str">
        <f t="shared" si="336"/>
        <v>n/a</v>
      </c>
      <c r="AY596" s="224" t="str">
        <f t="shared" si="337"/>
        <v>n/a</v>
      </c>
      <c r="AZ596" s="224" t="str">
        <f t="shared" si="338"/>
        <v>n/a</v>
      </c>
      <c r="BA596" s="224" t="str">
        <f t="shared" si="339"/>
        <v>n/a</v>
      </c>
      <c r="BB596" s="224" t="str">
        <f t="shared" si="340"/>
        <v>n/a</v>
      </c>
      <c r="BC596" s="224" t="str">
        <f t="shared" si="341"/>
        <v>n/a</v>
      </c>
      <c r="BD596" s="224" t="str">
        <f t="shared" si="342"/>
        <v>n/a</v>
      </c>
      <c r="BE596" s="224" t="str">
        <f t="shared" si="343"/>
        <v>n/a</v>
      </c>
      <c r="BF596" s="224" t="str">
        <f t="shared" si="333"/>
        <v>n/a</v>
      </c>
      <c r="BG596" s="224">
        <f t="shared" si="358"/>
        <v>41.72864792260269</v>
      </c>
      <c r="BH596" s="182">
        <f t="shared" si="356"/>
        <v>86.476518488144507</v>
      </c>
    </row>
    <row r="597" spans="1:60" x14ac:dyDescent="0.2">
      <c r="A597" s="116" t="s">
        <v>1644</v>
      </c>
      <c r="B597" s="55" t="s">
        <v>1645</v>
      </c>
      <c r="C597" s="36">
        <v>1.32</v>
      </c>
      <c r="D597" s="181">
        <v>1.2</v>
      </c>
      <c r="E597" s="181">
        <v>1.08</v>
      </c>
      <c r="F597" s="181">
        <v>0.96</v>
      </c>
      <c r="G597" s="181">
        <v>0.84</v>
      </c>
      <c r="H597" s="181">
        <v>0.68</v>
      </c>
      <c r="I597" s="238">
        <v>0</v>
      </c>
      <c r="J597" s="229">
        <v>0</v>
      </c>
      <c r="K597" s="229">
        <v>0</v>
      </c>
      <c r="L597" s="238">
        <v>0</v>
      </c>
      <c r="M597" s="238">
        <v>0</v>
      </c>
      <c r="N597" s="238">
        <v>0</v>
      </c>
      <c r="O597" s="238">
        <v>0</v>
      </c>
      <c r="P597" s="162"/>
      <c r="Q597" s="238">
        <v>0</v>
      </c>
      <c r="R597" s="238">
        <v>0</v>
      </c>
      <c r="S597" s="162"/>
      <c r="T597" s="238">
        <v>0</v>
      </c>
      <c r="U597" s="238">
        <v>0</v>
      </c>
      <c r="V597" s="229">
        <v>0</v>
      </c>
      <c r="W597" s="229">
        <v>0</v>
      </c>
      <c r="X597" s="229">
        <v>0</v>
      </c>
      <c r="Y597" s="229">
        <v>0</v>
      </c>
      <c r="Z597" s="229">
        <v>0</v>
      </c>
      <c r="AA597" s="229">
        <v>0</v>
      </c>
      <c r="AB597" s="229">
        <v>0</v>
      </c>
      <c r="AC597" s="229">
        <v>0</v>
      </c>
      <c r="AD597" s="229">
        <v>0</v>
      </c>
      <c r="AE597" s="229">
        <v>0</v>
      </c>
      <c r="AF597" s="223">
        <f t="shared" si="357"/>
        <v>6.08</v>
      </c>
      <c r="AG597" s="224">
        <f t="shared" si="344"/>
        <v>10.000000000000009</v>
      </c>
      <c r="AH597" s="224">
        <f t="shared" si="345"/>
        <v>11.111111111111093</v>
      </c>
      <c r="AI597" s="224">
        <f t="shared" si="346"/>
        <v>12.500000000000021</v>
      </c>
      <c r="AJ597" s="224">
        <f t="shared" si="347"/>
        <v>14.285714285714279</v>
      </c>
      <c r="AK597" s="224">
        <f t="shared" si="348"/>
        <v>23.529411764705866</v>
      </c>
      <c r="AL597" s="224" t="str">
        <f t="shared" si="349"/>
        <v>n/a</v>
      </c>
      <c r="AM597" s="224" t="str">
        <f t="shared" si="350"/>
        <v>n/a</v>
      </c>
      <c r="AN597" s="224" t="str">
        <f t="shared" si="351"/>
        <v>n/a</v>
      </c>
      <c r="AO597" s="224" t="str">
        <f t="shared" si="352"/>
        <v>n/a</v>
      </c>
      <c r="AP597" s="224" t="str">
        <f t="shared" si="353"/>
        <v>n/a</v>
      </c>
      <c r="AQ597" s="224" t="str">
        <f t="shared" si="355"/>
        <v>n/a</v>
      </c>
      <c r="AR597" s="224" t="str">
        <f t="shared" si="354"/>
        <v>n/a</v>
      </c>
      <c r="AS597" s="224" t="str">
        <f t="shared" si="359"/>
        <v>n/a</v>
      </c>
      <c r="AT597" s="224" t="str">
        <f t="shared" si="360"/>
        <v>n/a</v>
      </c>
      <c r="AU597" s="224" t="str">
        <f t="shared" si="361"/>
        <v>n/a</v>
      </c>
      <c r="AV597" s="224" t="str">
        <f t="shared" si="334"/>
        <v>n/a</v>
      </c>
      <c r="AW597" s="224" t="str">
        <f t="shared" si="335"/>
        <v>n/a</v>
      </c>
      <c r="AX597" s="224" t="str">
        <f t="shared" si="336"/>
        <v>n/a</v>
      </c>
      <c r="AY597" s="224" t="str">
        <f t="shared" si="337"/>
        <v>n/a</v>
      </c>
      <c r="AZ597" s="224" t="str">
        <f t="shared" si="338"/>
        <v>n/a</v>
      </c>
      <c r="BA597" s="224" t="str">
        <f t="shared" si="339"/>
        <v>n/a</v>
      </c>
      <c r="BB597" s="224" t="str">
        <f t="shared" si="340"/>
        <v>n/a</v>
      </c>
      <c r="BC597" s="224" t="str">
        <f t="shared" si="341"/>
        <v>n/a</v>
      </c>
      <c r="BD597" s="224" t="str">
        <f t="shared" si="342"/>
        <v>n/a</v>
      </c>
      <c r="BE597" s="224" t="str">
        <f t="shared" si="343"/>
        <v>n/a</v>
      </c>
      <c r="BF597" s="224" t="str">
        <f t="shared" si="333"/>
        <v>n/a</v>
      </c>
      <c r="BG597" s="224">
        <f t="shared" si="358"/>
        <v>14.285247432306253</v>
      </c>
      <c r="BH597" s="182">
        <f t="shared" si="356"/>
        <v>5.4101795200930027</v>
      </c>
    </row>
    <row r="598" spans="1:60" x14ac:dyDescent="0.2">
      <c r="A598" s="55" t="s">
        <v>2068</v>
      </c>
      <c r="B598" s="55" t="s">
        <v>1236</v>
      </c>
      <c r="C598" s="36">
        <v>1.4891700000000001</v>
      </c>
      <c r="D598" s="181">
        <v>1.479163</v>
      </c>
      <c r="E598" s="181">
        <v>1.4691669999999999</v>
      </c>
      <c r="F598" s="181">
        <v>1.4591700000000001</v>
      </c>
      <c r="G598" s="181">
        <v>1.4499960000000001</v>
      </c>
      <c r="H598" s="181">
        <v>1.4392</v>
      </c>
      <c r="I598" s="181">
        <v>1.4295</v>
      </c>
      <c r="J598" s="202">
        <v>1.42</v>
      </c>
      <c r="K598" s="202">
        <v>1.403335</v>
      </c>
      <c r="L598" s="181">
        <v>1.3908</v>
      </c>
      <c r="M598" s="181">
        <v>1.36</v>
      </c>
      <c r="N598" s="181">
        <v>1.28</v>
      </c>
      <c r="O598" s="181">
        <v>1.17</v>
      </c>
      <c r="P598" s="273"/>
      <c r="Q598" s="181">
        <v>1.06</v>
      </c>
      <c r="R598" s="181">
        <v>0.46600000000000003</v>
      </c>
      <c r="S598" s="273"/>
      <c r="T598" s="229">
        <v>0</v>
      </c>
      <c r="U598" s="229">
        <v>0</v>
      </c>
      <c r="V598" s="229">
        <v>0</v>
      </c>
      <c r="W598" s="229">
        <v>0</v>
      </c>
      <c r="X598" s="229">
        <v>0</v>
      </c>
      <c r="Y598" s="229">
        <v>0</v>
      </c>
      <c r="Z598" s="229">
        <v>0</v>
      </c>
      <c r="AA598" s="229">
        <v>0</v>
      </c>
      <c r="AB598" s="229">
        <v>0</v>
      </c>
      <c r="AC598" s="229">
        <v>0</v>
      </c>
      <c r="AD598" s="229">
        <v>0</v>
      </c>
      <c r="AE598" s="229">
        <v>0</v>
      </c>
      <c r="AF598" s="223">
        <f t="shared" si="357"/>
        <v>19.765500999999997</v>
      </c>
      <c r="AG598" s="224">
        <f t="shared" si="344"/>
        <v>0.67653125450002349</v>
      </c>
      <c r="AH598" s="224">
        <f t="shared" si="345"/>
        <v>0.68038555181271221</v>
      </c>
      <c r="AI598" s="224">
        <f t="shared" si="346"/>
        <v>0.68511551087260258</v>
      </c>
      <c r="AJ598" s="224">
        <f t="shared" si="347"/>
        <v>0.632691400527996</v>
      </c>
      <c r="AK598" s="224">
        <f t="shared" si="348"/>
        <v>0.75013896609228414</v>
      </c>
      <c r="AL598" s="224">
        <f t="shared" si="349"/>
        <v>0.67855893669115375</v>
      </c>
      <c r="AM598" s="224">
        <f t="shared" si="350"/>
        <v>0.66901408450703581</v>
      </c>
      <c r="AN598" s="224">
        <f t="shared" si="351"/>
        <v>1.1875282808452736</v>
      </c>
      <c r="AO598" s="224">
        <f t="shared" si="352"/>
        <v>0.90127983894161545</v>
      </c>
      <c r="AP598" s="224">
        <f t="shared" si="353"/>
        <v>2.2647058823529465</v>
      </c>
      <c r="AQ598" s="224">
        <f t="shared" si="355"/>
        <v>6.25</v>
      </c>
      <c r="AR598" s="224">
        <f t="shared" si="354"/>
        <v>9.4017094017094127</v>
      </c>
      <c r="AS598" s="224">
        <f t="shared" si="359"/>
        <v>10.377358490566024</v>
      </c>
      <c r="AT598" s="224">
        <f t="shared" si="360"/>
        <v>127.46781115879826</v>
      </c>
      <c r="AU598" s="224" t="str">
        <f t="shared" si="361"/>
        <v>n/a</v>
      </c>
      <c r="AV598" s="224" t="str">
        <f t="shared" si="334"/>
        <v>n/a</v>
      </c>
      <c r="AW598" s="224" t="str">
        <f t="shared" si="335"/>
        <v>n/a</v>
      </c>
      <c r="AX598" s="224" t="str">
        <f t="shared" si="336"/>
        <v>n/a</v>
      </c>
      <c r="AY598" s="224" t="str">
        <f t="shared" si="337"/>
        <v>n/a</v>
      </c>
      <c r="AZ598" s="224" t="str">
        <f t="shared" si="338"/>
        <v>n/a</v>
      </c>
      <c r="BA598" s="224" t="str">
        <f t="shared" si="339"/>
        <v>n/a</v>
      </c>
      <c r="BB598" s="224" t="str">
        <f t="shared" si="340"/>
        <v>n/a</v>
      </c>
      <c r="BC598" s="224" t="str">
        <f t="shared" si="341"/>
        <v>n/a</v>
      </c>
      <c r="BD598" s="224" t="str">
        <f t="shared" si="342"/>
        <v>n/a</v>
      </c>
      <c r="BE598" s="224" t="str">
        <f t="shared" si="343"/>
        <v>n/a</v>
      </c>
      <c r="BF598" s="224" t="str">
        <f t="shared" si="333"/>
        <v>n/a</v>
      </c>
      <c r="BG598" s="224">
        <f t="shared" si="358"/>
        <v>11.615916339872667</v>
      </c>
      <c r="BH598" s="182">
        <f t="shared" si="356"/>
        <v>33.517832646879391</v>
      </c>
    </row>
    <row r="599" spans="1:60" x14ac:dyDescent="0.2">
      <c r="A599" s="123" t="s">
        <v>2069</v>
      </c>
      <c r="B599" s="55" t="s">
        <v>1238</v>
      </c>
      <c r="C599" s="36">
        <v>1.38</v>
      </c>
      <c r="D599" s="181">
        <v>1.33</v>
      </c>
      <c r="E599" s="181">
        <v>1.29</v>
      </c>
      <c r="F599" s="181">
        <v>1.2</v>
      </c>
      <c r="G599" s="181">
        <v>1.1299999999999999</v>
      </c>
      <c r="H599" s="181">
        <v>1.1200000000000001</v>
      </c>
      <c r="I599" s="181">
        <v>1.0900000000000001</v>
      </c>
      <c r="J599" s="202">
        <v>0.99</v>
      </c>
      <c r="K599" s="202">
        <v>0.82</v>
      </c>
      <c r="L599" s="181">
        <v>0.77</v>
      </c>
      <c r="M599" s="181">
        <v>0.73</v>
      </c>
      <c r="N599" s="181">
        <v>0.68</v>
      </c>
      <c r="O599" s="181">
        <v>0.61</v>
      </c>
      <c r="P599" s="273"/>
      <c r="Q599" s="238">
        <v>0.6</v>
      </c>
      <c r="R599" s="238">
        <v>0.6</v>
      </c>
      <c r="S599" s="273"/>
      <c r="T599" s="229">
        <v>0.6</v>
      </c>
      <c r="U599" s="229">
        <v>0.92</v>
      </c>
      <c r="V599" s="202">
        <v>1.24</v>
      </c>
      <c r="W599" s="202">
        <v>1.2</v>
      </c>
      <c r="X599" s="202">
        <v>1.1599999999999999</v>
      </c>
      <c r="Y599" s="202">
        <v>1.1100000000000001</v>
      </c>
      <c r="Z599" s="202">
        <v>1.06</v>
      </c>
      <c r="AA599" s="202">
        <v>1.01</v>
      </c>
      <c r="AB599" s="202">
        <v>0.96</v>
      </c>
      <c r="AC599" s="202">
        <v>0.9</v>
      </c>
      <c r="AD599" s="202">
        <v>0.82</v>
      </c>
      <c r="AE599" s="202">
        <v>0.74</v>
      </c>
      <c r="AF599" s="223">
        <f t="shared" si="357"/>
        <v>26.059999999999995</v>
      </c>
      <c r="AG599" s="224">
        <f t="shared" si="344"/>
        <v>3.7593984962405846</v>
      </c>
      <c r="AH599" s="224">
        <f t="shared" si="345"/>
        <v>3.1007751937984551</v>
      </c>
      <c r="AI599" s="224">
        <f t="shared" si="346"/>
        <v>7.5000000000000178</v>
      </c>
      <c r="AJ599" s="224">
        <f t="shared" si="347"/>
        <v>6.1946902654867353</v>
      </c>
      <c r="AK599" s="224">
        <f t="shared" si="348"/>
        <v>0.89285714285711748</v>
      </c>
      <c r="AL599" s="224">
        <f t="shared" si="349"/>
        <v>2.7522935779816571</v>
      </c>
      <c r="AM599" s="224">
        <f t="shared" si="350"/>
        <v>10.1010101010101</v>
      </c>
      <c r="AN599" s="224">
        <f t="shared" si="351"/>
        <v>20.731707317073166</v>
      </c>
      <c r="AO599" s="224">
        <f t="shared" si="352"/>
        <v>6.4935064935064846</v>
      </c>
      <c r="AP599" s="224">
        <f t="shared" si="353"/>
        <v>5.4794520547945202</v>
      </c>
      <c r="AQ599" s="224">
        <f t="shared" si="355"/>
        <v>7.3529411764705843</v>
      </c>
      <c r="AR599" s="224">
        <f t="shared" si="354"/>
        <v>11.475409836065587</v>
      </c>
      <c r="AS599" s="224">
        <f t="shared" si="359"/>
        <v>1.6666666666666607</v>
      </c>
      <c r="AT599" s="224">
        <f t="shared" si="360"/>
        <v>0</v>
      </c>
      <c r="AU599" s="224">
        <f t="shared" si="361"/>
        <v>0</v>
      </c>
      <c r="AV599" s="224">
        <f t="shared" si="334"/>
        <v>-34.782608695652186</v>
      </c>
      <c r="AW599" s="224">
        <f t="shared" si="335"/>
        <v>-25.806451612903224</v>
      </c>
      <c r="AX599" s="224">
        <f t="shared" si="336"/>
        <v>3.3333333333333437</v>
      </c>
      <c r="AY599" s="224">
        <f t="shared" si="337"/>
        <v>3.4482758620689724</v>
      </c>
      <c r="AZ599" s="224">
        <f t="shared" si="338"/>
        <v>4.5045045045044807</v>
      </c>
      <c r="BA599" s="224">
        <f t="shared" si="339"/>
        <v>4.7169811320754818</v>
      </c>
      <c r="BB599" s="224">
        <f t="shared" si="340"/>
        <v>4.9504950495049549</v>
      </c>
      <c r="BC599" s="224">
        <f t="shared" si="341"/>
        <v>5.2083333333333481</v>
      </c>
      <c r="BD599" s="224">
        <f t="shared" si="342"/>
        <v>6.6666666666666652</v>
      </c>
      <c r="BE599" s="224">
        <f t="shared" si="343"/>
        <v>9.7560975609756184</v>
      </c>
      <c r="BF599" s="224">
        <f t="shared" si="333"/>
        <v>10.810810810810811</v>
      </c>
      <c r="BG599" s="224">
        <f t="shared" si="358"/>
        <v>3.0887363948719204</v>
      </c>
      <c r="BH599" s="182">
        <f t="shared" si="356"/>
        <v>10.808752195831506</v>
      </c>
    </row>
    <row r="600" spans="1:60" x14ac:dyDescent="0.2">
      <c r="A600" s="116" t="s">
        <v>1647</v>
      </c>
      <c r="B600" s="55" t="s">
        <v>1648</v>
      </c>
      <c r="C600" s="36">
        <v>2.0499999999999998</v>
      </c>
      <c r="D600" s="181">
        <v>1.95</v>
      </c>
      <c r="E600" s="181">
        <v>1.85</v>
      </c>
      <c r="F600" s="181">
        <v>1.65</v>
      </c>
      <c r="G600" s="181">
        <v>1.365</v>
      </c>
      <c r="H600" s="238">
        <v>1.2</v>
      </c>
      <c r="I600" s="238">
        <v>1.2</v>
      </c>
      <c r="J600" s="229">
        <v>1.2</v>
      </c>
      <c r="K600" s="229">
        <v>1.2</v>
      </c>
      <c r="L600" s="181">
        <v>1.2</v>
      </c>
      <c r="M600" s="181">
        <v>0.8</v>
      </c>
      <c r="N600" s="238">
        <v>0.1</v>
      </c>
      <c r="O600" s="238">
        <v>0.1</v>
      </c>
      <c r="Q600" s="181">
        <v>0.1</v>
      </c>
      <c r="R600" s="238">
        <v>0.05</v>
      </c>
      <c r="S600" s="162"/>
      <c r="T600" s="238">
        <v>0.05</v>
      </c>
      <c r="U600" s="238">
        <v>0.05</v>
      </c>
      <c r="V600" s="229">
        <v>0.1</v>
      </c>
      <c r="W600" s="229">
        <v>0.75</v>
      </c>
      <c r="X600" s="229">
        <v>0.75</v>
      </c>
      <c r="Y600" s="202">
        <v>0.75</v>
      </c>
      <c r="Z600" s="229">
        <v>0.46</v>
      </c>
      <c r="AA600" s="202">
        <v>0.46</v>
      </c>
      <c r="AB600" s="229">
        <v>0</v>
      </c>
      <c r="AC600" s="229">
        <v>0</v>
      </c>
      <c r="AD600" s="229">
        <v>0</v>
      </c>
      <c r="AE600" s="202">
        <v>0.16</v>
      </c>
      <c r="AF600" s="223">
        <f t="shared" si="357"/>
        <v>19.545000000000002</v>
      </c>
      <c r="AG600" s="224">
        <f t="shared" si="344"/>
        <v>5.1282051282051322</v>
      </c>
      <c r="AH600" s="224">
        <f t="shared" si="345"/>
        <v>5.4054054054053946</v>
      </c>
      <c r="AI600" s="224">
        <f t="shared" si="346"/>
        <v>12.121212121212132</v>
      </c>
      <c r="AJ600" s="224">
        <f t="shared" si="347"/>
        <v>20.879120879120872</v>
      </c>
      <c r="AK600" s="224">
        <f t="shared" si="348"/>
        <v>13.749999999999996</v>
      </c>
      <c r="AL600" s="224">
        <f t="shared" si="349"/>
        <v>0</v>
      </c>
      <c r="AM600" s="224">
        <f t="shared" si="350"/>
        <v>0</v>
      </c>
      <c r="AN600" s="224">
        <f t="shared" si="351"/>
        <v>0</v>
      </c>
      <c r="AO600" s="224">
        <f t="shared" si="352"/>
        <v>0</v>
      </c>
      <c r="AP600" s="224">
        <f t="shared" si="353"/>
        <v>49.999999999999979</v>
      </c>
      <c r="AQ600" s="224">
        <f t="shared" si="355"/>
        <v>700</v>
      </c>
      <c r="AR600" s="224">
        <f t="shared" si="354"/>
        <v>0</v>
      </c>
      <c r="AS600" s="224">
        <f t="shared" si="359"/>
        <v>0</v>
      </c>
      <c r="AT600" s="224">
        <f t="shared" si="360"/>
        <v>100</v>
      </c>
      <c r="AU600" s="224">
        <f t="shared" si="361"/>
        <v>0</v>
      </c>
      <c r="AV600" s="224">
        <f t="shared" si="334"/>
        <v>0</v>
      </c>
      <c r="AW600" s="224">
        <f t="shared" si="335"/>
        <v>-50</v>
      </c>
      <c r="AX600" s="224">
        <f t="shared" si="336"/>
        <v>-86.666666666666671</v>
      </c>
      <c r="AY600" s="224">
        <f t="shared" si="337"/>
        <v>0</v>
      </c>
      <c r="AZ600" s="224">
        <f t="shared" si="338"/>
        <v>0</v>
      </c>
      <c r="BA600" s="224">
        <f t="shared" si="339"/>
        <v>63.043478260869556</v>
      </c>
      <c r="BB600" s="224">
        <f t="shared" si="340"/>
        <v>0</v>
      </c>
      <c r="BC600" s="224" t="str">
        <f t="shared" si="341"/>
        <v>n/a</v>
      </c>
      <c r="BD600" s="224" t="str">
        <f t="shared" si="342"/>
        <v>n/a</v>
      </c>
      <c r="BE600" s="224" t="str">
        <f t="shared" si="343"/>
        <v>n/a</v>
      </c>
      <c r="BF600" s="224">
        <f t="shared" si="333"/>
        <v>-100</v>
      </c>
      <c r="BG600" s="224">
        <f t="shared" si="358"/>
        <v>31.898293701223757</v>
      </c>
      <c r="BH600" s="182">
        <f t="shared" si="356"/>
        <v>151.3440550361999</v>
      </c>
    </row>
    <row r="601" spans="1:60" x14ac:dyDescent="0.2">
      <c r="A601" s="123" t="s">
        <v>2070</v>
      </c>
      <c r="B601" s="55" t="s">
        <v>1240</v>
      </c>
      <c r="C601" s="36">
        <v>2.4</v>
      </c>
      <c r="D601" s="181">
        <v>2.1800000000000002</v>
      </c>
      <c r="E601" s="181">
        <v>1.98</v>
      </c>
      <c r="F601" s="181">
        <v>1.8</v>
      </c>
      <c r="G601" s="181">
        <v>1.66</v>
      </c>
      <c r="H601" s="181">
        <v>1.54</v>
      </c>
      <c r="I601" s="181">
        <v>1.42</v>
      </c>
      <c r="J601" s="202">
        <v>1.3</v>
      </c>
      <c r="K601" s="202">
        <v>1.18</v>
      </c>
      <c r="L601" s="181">
        <v>1.06</v>
      </c>
      <c r="M601" s="181">
        <v>0.96</v>
      </c>
      <c r="N601" s="181">
        <v>0.88</v>
      </c>
      <c r="O601" s="181">
        <v>0.8</v>
      </c>
      <c r="P601" s="273"/>
      <c r="Q601" s="181">
        <v>0.72</v>
      </c>
      <c r="R601" s="181">
        <v>0.64</v>
      </c>
      <c r="S601" s="273"/>
      <c r="T601" s="202">
        <v>0.52</v>
      </c>
      <c r="U601" s="202">
        <v>0.41</v>
      </c>
      <c r="V601" s="202">
        <v>0.28000000000000003</v>
      </c>
      <c r="W601" s="202">
        <v>0.22</v>
      </c>
      <c r="X601" s="202">
        <v>0.17</v>
      </c>
      <c r="Y601" s="202">
        <v>0.12</v>
      </c>
      <c r="Z601" s="229">
        <v>0</v>
      </c>
      <c r="AA601" s="229">
        <v>0</v>
      </c>
      <c r="AB601" s="229">
        <v>0</v>
      </c>
      <c r="AC601" s="229">
        <v>0</v>
      </c>
      <c r="AD601" s="229">
        <v>0</v>
      </c>
      <c r="AE601" s="229">
        <v>0</v>
      </c>
      <c r="AF601" s="223">
        <f t="shared" si="357"/>
        <v>22.240000000000006</v>
      </c>
      <c r="AG601" s="224">
        <f t="shared" si="344"/>
        <v>10.091743119266038</v>
      </c>
      <c r="AH601" s="224">
        <f t="shared" si="345"/>
        <v>10.1010101010101</v>
      </c>
      <c r="AI601" s="224">
        <f t="shared" si="346"/>
        <v>9.9999999999999858</v>
      </c>
      <c r="AJ601" s="224">
        <f t="shared" si="347"/>
        <v>8.4337349397590522</v>
      </c>
      <c r="AK601" s="224">
        <f t="shared" si="348"/>
        <v>7.7922077922077948</v>
      </c>
      <c r="AL601" s="224">
        <f t="shared" si="349"/>
        <v>8.4507042253521227</v>
      </c>
      <c r="AM601" s="224">
        <f t="shared" si="350"/>
        <v>9.2307692307692193</v>
      </c>
      <c r="AN601" s="224">
        <f t="shared" si="351"/>
        <v>10.169491525423746</v>
      </c>
      <c r="AO601" s="224">
        <f t="shared" si="352"/>
        <v>11.32075471698113</v>
      </c>
      <c r="AP601" s="224">
        <f t="shared" si="353"/>
        <v>10.416666666666675</v>
      </c>
      <c r="AQ601" s="224">
        <f t="shared" si="355"/>
        <v>9.0909090909090828</v>
      </c>
      <c r="AR601" s="224">
        <f t="shared" si="354"/>
        <v>9.9999999999999858</v>
      </c>
      <c r="AS601" s="224">
        <f t="shared" si="359"/>
        <v>11.111111111111116</v>
      </c>
      <c r="AT601" s="224">
        <f t="shared" si="360"/>
        <v>12.5</v>
      </c>
      <c r="AU601" s="224">
        <f t="shared" si="361"/>
        <v>23.076923076923084</v>
      </c>
      <c r="AV601" s="224">
        <f t="shared" si="334"/>
        <v>26.829268292682929</v>
      </c>
      <c r="AW601" s="224">
        <f t="shared" si="335"/>
        <v>46.428571428571395</v>
      </c>
      <c r="AX601" s="224">
        <f t="shared" si="336"/>
        <v>27.272727272727295</v>
      </c>
      <c r="AY601" s="224">
        <f t="shared" si="337"/>
        <v>29.411764705882337</v>
      </c>
      <c r="AZ601" s="224">
        <f t="shared" si="338"/>
        <v>41.666666666666671</v>
      </c>
      <c r="BA601" s="224" t="str">
        <f t="shared" si="339"/>
        <v>n/a</v>
      </c>
      <c r="BB601" s="224" t="str">
        <f t="shared" si="340"/>
        <v>n/a</v>
      </c>
      <c r="BC601" s="224" t="str">
        <f t="shared" si="341"/>
        <v>n/a</v>
      </c>
      <c r="BD601" s="224" t="str">
        <f t="shared" si="342"/>
        <v>n/a</v>
      </c>
      <c r="BE601" s="224" t="str">
        <f t="shared" si="343"/>
        <v>n/a</v>
      </c>
      <c r="BF601" s="224" t="str">
        <f t="shared" si="333"/>
        <v>n/a</v>
      </c>
      <c r="BG601" s="224">
        <f t="shared" si="358"/>
        <v>16.669751198145487</v>
      </c>
      <c r="BH601" s="182">
        <f t="shared" si="356"/>
        <v>11.675653502822044</v>
      </c>
    </row>
    <row r="602" spans="1:60" x14ac:dyDescent="0.2">
      <c r="A602" s="116" t="s">
        <v>5598</v>
      </c>
      <c r="B602" s="55" t="s">
        <v>5590</v>
      </c>
      <c r="C602" s="36">
        <v>1.04</v>
      </c>
      <c r="D602" s="181">
        <v>0.89999999999999991</v>
      </c>
      <c r="E602" s="181">
        <v>0.82000000000000006</v>
      </c>
      <c r="F602" s="181">
        <v>0.75000000000000011</v>
      </c>
      <c r="G602" s="181">
        <v>0.36000000000000004</v>
      </c>
      <c r="H602" s="238">
        <v>0</v>
      </c>
      <c r="I602" s="238">
        <v>0</v>
      </c>
      <c r="J602" s="229">
        <v>0</v>
      </c>
      <c r="K602" s="229">
        <v>0</v>
      </c>
      <c r="L602" s="238">
        <v>0</v>
      </c>
      <c r="M602" s="238">
        <v>0</v>
      </c>
      <c r="N602" s="238">
        <v>0</v>
      </c>
      <c r="O602" s="238">
        <v>0</v>
      </c>
      <c r="P602" s="162"/>
      <c r="Q602" s="238">
        <v>0</v>
      </c>
      <c r="R602" s="238">
        <v>0</v>
      </c>
      <c r="S602" s="162"/>
      <c r="T602" s="238">
        <v>0</v>
      </c>
      <c r="U602" s="238">
        <v>0</v>
      </c>
      <c r="V602" s="229">
        <v>0</v>
      </c>
      <c r="W602" s="229">
        <v>0</v>
      </c>
      <c r="X602" s="229">
        <v>0</v>
      </c>
      <c r="Y602" s="229">
        <v>0</v>
      </c>
      <c r="Z602" s="229">
        <v>0</v>
      </c>
      <c r="AA602" s="229">
        <v>0</v>
      </c>
      <c r="AB602" s="229">
        <v>0</v>
      </c>
      <c r="AC602" s="229">
        <v>0</v>
      </c>
      <c r="AD602" s="229">
        <v>0</v>
      </c>
      <c r="AE602" s="229">
        <v>0</v>
      </c>
      <c r="AF602" s="223">
        <f t="shared" si="357"/>
        <v>3.8699999999999997</v>
      </c>
      <c r="AG602" s="224">
        <f t="shared" si="344"/>
        <v>15.555555555555568</v>
      </c>
      <c r="AH602" s="224">
        <f t="shared" si="345"/>
        <v>9.7560975609755971</v>
      </c>
      <c r="AI602" s="224">
        <f t="shared" si="346"/>
        <v>9.3333333333333268</v>
      </c>
      <c r="AJ602" s="224">
        <f t="shared" si="347"/>
        <v>108.33333333333334</v>
      </c>
      <c r="AK602" s="224" t="str">
        <f t="shared" si="348"/>
        <v>n/a</v>
      </c>
      <c r="AL602" s="224" t="str">
        <f t="shared" si="349"/>
        <v>n/a</v>
      </c>
      <c r="AM602" s="224" t="str">
        <f t="shared" si="350"/>
        <v>n/a</v>
      </c>
      <c r="AN602" s="224" t="str">
        <f t="shared" si="351"/>
        <v>n/a</v>
      </c>
      <c r="AO602" s="224" t="str">
        <f t="shared" si="352"/>
        <v>n/a</v>
      </c>
      <c r="AP602" s="224" t="str">
        <f t="shared" si="353"/>
        <v>n/a</v>
      </c>
      <c r="AQ602" s="224" t="str">
        <f t="shared" si="355"/>
        <v>n/a</v>
      </c>
      <c r="AR602" s="224" t="str">
        <f t="shared" si="354"/>
        <v>n/a</v>
      </c>
      <c r="AS602" s="224" t="str">
        <f t="shared" si="359"/>
        <v>n/a</v>
      </c>
      <c r="AT602" s="224" t="str">
        <f t="shared" si="360"/>
        <v>n/a</v>
      </c>
      <c r="AU602" s="224" t="str">
        <f t="shared" si="361"/>
        <v>n/a</v>
      </c>
      <c r="AV602" s="224" t="str">
        <f t="shared" si="334"/>
        <v>n/a</v>
      </c>
      <c r="AW602" s="224" t="str">
        <f t="shared" si="335"/>
        <v>n/a</v>
      </c>
      <c r="AX602" s="224" t="str">
        <f t="shared" si="336"/>
        <v>n/a</v>
      </c>
      <c r="AY602" s="224" t="str">
        <f t="shared" si="337"/>
        <v>n/a</v>
      </c>
      <c r="AZ602" s="224" t="str">
        <f t="shared" si="338"/>
        <v>n/a</v>
      </c>
      <c r="BA602" s="224" t="str">
        <f t="shared" si="339"/>
        <v>n/a</v>
      </c>
      <c r="BB602" s="224" t="str">
        <f t="shared" si="340"/>
        <v>n/a</v>
      </c>
      <c r="BC602" s="224" t="str">
        <f t="shared" si="341"/>
        <v>n/a</v>
      </c>
      <c r="BD602" s="224" t="str">
        <f t="shared" si="342"/>
        <v>n/a</v>
      </c>
      <c r="BE602" s="224" t="str">
        <f t="shared" si="343"/>
        <v>n/a</v>
      </c>
      <c r="BF602" s="224" t="str">
        <f t="shared" ref="BF602:BF665" si="362">IF(ISERROR((AD602/AE602-1)*100),"n/a",(AD602/AE602-1)*100)</f>
        <v>n/a</v>
      </c>
      <c r="BG602" s="224">
        <f t="shared" si="358"/>
        <v>35.744579945799458</v>
      </c>
      <c r="BH602" s="182">
        <f t="shared" si="356"/>
        <v>48.475694901248808</v>
      </c>
    </row>
    <row r="603" spans="1:60" x14ac:dyDescent="0.2">
      <c r="A603" s="116" t="s">
        <v>2071</v>
      </c>
      <c r="B603" s="55" t="s">
        <v>1242</v>
      </c>
      <c r="C603" s="36">
        <v>1.96</v>
      </c>
      <c r="D603" s="181">
        <v>1.8049999999999999</v>
      </c>
      <c r="E603" s="181">
        <v>1.615</v>
      </c>
      <c r="F603" s="181">
        <v>1.28</v>
      </c>
      <c r="G603" s="181">
        <v>1.03</v>
      </c>
      <c r="H603" s="181">
        <v>0.99</v>
      </c>
      <c r="I603" s="181">
        <v>0.90749999999999997</v>
      </c>
      <c r="J603" s="202">
        <v>0.71750000000000003</v>
      </c>
      <c r="K603" s="202">
        <v>0.60499999999999998</v>
      </c>
      <c r="L603" s="181">
        <v>0.5575</v>
      </c>
      <c r="M603" s="181">
        <v>0.52749999999999997</v>
      </c>
      <c r="N603" s="181">
        <v>0.45500000000000002</v>
      </c>
      <c r="O603" s="181">
        <v>0.43</v>
      </c>
      <c r="P603" s="273"/>
      <c r="Q603" s="238">
        <v>0.4</v>
      </c>
      <c r="R603" s="181">
        <v>0.375</v>
      </c>
      <c r="S603" s="273"/>
      <c r="T603" s="229">
        <v>0.3</v>
      </c>
      <c r="U603" s="229">
        <v>0.35</v>
      </c>
      <c r="V603" s="202">
        <v>0.375</v>
      </c>
      <c r="W603" s="202">
        <v>0.3</v>
      </c>
      <c r="X603" s="202">
        <v>0.2</v>
      </c>
      <c r="Y603" s="229">
        <v>0.1</v>
      </c>
      <c r="Z603" s="202">
        <v>0.375</v>
      </c>
      <c r="AA603" s="229">
        <v>0</v>
      </c>
      <c r="AB603" s="229">
        <v>0</v>
      </c>
      <c r="AC603" s="229">
        <v>0</v>
      </c>
      <c r="AD603" s="229">
        <v>0</v>
      </c>
      <c r="AE603" s="229">
        <v>0</v>
      </c>
      <c r="AF603" s="223">
        <f t="shared" si="357"/>
        <v>15.654999999999999</v>
      </c>
      <c r="AG603" s="224">
        <f t="shared" si="344"/>
        <v>8.5872576177285396</v>
      </c>
      <c r="AH603" s="224">
        <f t="shared" si="345"/>
        <v>11.764705882352944</v>
      </c>
      <c r="AI603" s="224">
        <f t="shared" si="346"/>
        <v>26.171875</v>
      </c>
      <c r="AJ603" s="224">
        <f t="shared" si="347"/>
        <v>24.271844660194162</v>
      </c>
      <c r="AK603" s="224">
        <f t="shared" si="348"/>
        <v>4.0404040404040442</v>
      </c>
      <c r="AL603" s="224">
        <f t="shared" si="349"/>
        <v>9.0909090909090828</v>
      </c>
      <c r="AM603" s="224">
        <f t="shared" si="350"/>
        <v>26.480836236933779</v>
      </c>
      <c r="AN603" s="224">
        <f t="shared" si="351"/>
        <v>18.595041322314067</v>
      </c>
      <c r="AO603" s="224">
        <f t="shared" si="352"/>
        <v>8.5201793721973118</v>
      </c>
      <c r="AP603" s="224">
        <f t="shared" si="353"/>
        <v>5.6872037914692086</v>
      </c>
      <c r="AQ603" s="224">
        <f t="shared" si="355"/>
        <v>15.934065934065922</v>
      </c>
      <c r="AR603" s="224">
        <f t="shared" si="354"/>
        <v>5.8139534883721034</v>
      </c>
      <c r="AS603" s="224">
        <f t="shared" si="359"/>
        <v>7.4999999999999956</v>
      </c>
      <c r="AT603" s="224">
        <f t="shared" si="360"/>
        <v>6.6666666666666652</v>
      </c>
      <c r="AU603" s="224">
        <f t="shared" si="361"/>
        <v>25</v>
      </c>
      <c r="AV603" s="224">
        <f t="shared" ref="AV603:AV666" si="363">IF(ISERROR((T603/U603-1)*100),"n/a",(T603/U603-1)*100)</f>
        <v>-14.285714285714279</v>
      </c>
      <c r="AW603" s="224">
        <f t="shared" ref="AW603:AW666" si="364">IF(ISERROR((U603/V603-1)*100),"n/a",(U603/V603-1)*100)</f>
        <v>-6.6666666666666767</v>
      </c>
      <c r="AX603" s="224">
        <f t="shared" ref="AX603:AX666" si="365">IF(ISERROR((V603/W603-1)*100),"n/a",(V603/W603-1)*100)</f>
        <v>25</v>
      </c>
      <c r="AY603" s="224">
        <f t="shared" ref="AY603:AY666" si="366">IF(ISERROR((W603/X603-1)*100),"n/a",(W603/X603-1)*100)</f>
        <v>49.999999999999979</v>
      </c>
      <c r="AZ603" s="224">
        <f t="shared" ref="AZ603:AZ666" si="367">IF(ISERROR((X603/Y603-1)*100),"n/a",(X603/Y603-1)*100)</f>
        <v>100</v>
      </c>
      <c r="BA603" s="224">
        <f t="shared" ref="BA603:BA666" si="368">IF(ISERROR((Y603/Z603-1)*100),"n/a",(Y603/Z603-1)*100)</f>
        <v>-73.333333333333343</v>
      </c>
      <c r="BB603" s="224" t="str">
        <f t="shared" ref="BB603:BB666" si="369">IF(ISERROR((Z603/AA603-1)*100),"n/a",(Z603/AA603-1)*100)</f>
        <v>n/a</v>
      </c>
      <c r="BC603" s="224" t="str">
        <f t="shared" ref="BC603:BC666" si="370">IF(ISERROR((AA603/AB603-1)*100),"n/a",(AA603/AB603-1)*100)</f>
        <v>n/a</v>
      </c>
      <c r="BD603" s="224" t="str">
        <f t="shared" ref="BD603:BD666" si="371">IF(ISERROR((AB603/AC603-1)*100),"n/a",(AB603/AC603-1)*100)</f>
        <v>n/a</v>
      </c>
      <c r="BE603" s="224" t="str">
        <f t="shared" ref="BE603:BE666" si="372">IF(ISERROR((AC603/AD603-1)*100),"n/a",(AC603/AD603-1)*100)</f>
        <v>n/a</v>
      </c>
      <c r="BF603" s="224" t="str">
        <f t="shared" si="362"/>
        <v>n/a</v>
      </c>
      <c r="BG603" s="224">
        <f t="shared" si="358"/>
        <v>13.563772800852073</v>
      </c>
      <c r="BH603" s="182">
        <f t="shared" si="356"/>
        <v>30.52732914564475</v>
      </c>
    </row>
    <row r="604" spans="1:60" x14ac:dyDescent="0.2">
      <c r="A604" s="55" t="s">
        <v>2072</v>
      </c>
      <c r="B604" s="55" t="s">
        <v>1244</v>
      </c>
      <c r="C604" s="36">
        <v>3.12</v>
      </c>
      <c r="D604" s="181">
        <v>2.83</v>
      </c>
      <c r="E604" s="181">
        <v>2.58</v>
      </c>
      <c r="F604" s="181">
        <v>2.34</v>
      </c>
      <c r="G604" s="181">
        <v>2.13</v>
      </c>
      <c r="H604" s="181">
        <v>2.08</v>
      </c>
      <c r="I604" s="181">
        <v>1.93</v>
      </c>
      <c r="J604" s="202">
        <v>1.78</v>
      </c>
      <c r="K604" s="202">
        <v>1.56</v>
      </c>
      <c r="L604" s="181">
        <v>1.4</v>
      </c>
      <c r="M604" s="181">
        <v>1.28</v>
      </c>
      <c r="N604" s="181">
        <v>1.1200000000000001</v>
      </c>
      <c r="O604" s="181">
        <v>1.02</v>
      </c>
      <c r="P604" s="273"/>
      <c r="Q604" s="181">
        <v>0.9</v>
      </c>
      <c r="R604" s="181">
        <v>0.55000000000000004</v>
      </c>
      <c r="S604" s="273"/>
      <c r="T604" s="229">
        <v>0.04</v>
      </c>
      <c r="U604" s="229">
        <v>0.27</v>
      </c>
      <c r="V604" s="202">
        <v>0.94</v>
      </c>
      <c r="W604" s="202">
        <v>0.86</v>
      </c>
      <c r="X604" s="202">
        <v>0.78</v>
      </c>
      <c r="Y604" s="202">
        <v>0.7</v>
      </c>
      <c r="Z604" s="202">
        <v>0.62</v>
      </c>
      <c r="AA604" s="202">
        <v>0.54</v>
      </c>
      <c r="AB604" s="202">
        <v>0.46</v>
      </c>
      <c r="AC604" s="202">
        <v>0.39</v>
      </c>
      <c r="AD604" s="202">
        <v>0.33</v>
      </c>
      <c r="AE604" s="202">
        <v>0.28999999999999998</v>
      </c>
      <c r="AF604" s="223">
        <f t="shared" si="357"/>
        <v>32.839999999999996</v>
      </c>
      <c r="AG604" s="224">
        <f t="shared" si="344"/>
        <v>10.24734982332156</v>
      </c>
      <c r="AH604" s="224">
        <f t="shared" si="345"/>
        <v>9.6899224806201509</v>
      </c>
      <c r="AI604" s="224">
        <f t="shared" si="346"/>
        <v>10.256410256410264</v>
      </c>
      <c r="AJ604" s="224">
        <f t="shared" si="347"/>
        <v>9.8591549295774747</v>
      </c>
      <c r="AK604" s="224">
        <f t="shared" si="348"/>
        <v>2.4038461538461453</v>
      </c>
      <c r="AL604" s="224">
        <f t="shared" si="349"/>
        <v>7.7720207253886064</v>
      </c>
      <c r="AM604" s="224">
        <f t="shared" si="350"/>
        <v>8.4269662921348178</v>
      </c>
      <c r="AN604" s="224">
        <f t="shared" si="351"/>
        <v>14.102564102564097</v>
      </c>
      <c r="AO604" s="224">
        <f t="shared" si="352"/>
        <v>11.428571428571432</v>
      </c>
      <c r="AP604" s="224">
        <f t="shared" si="353"/>
        <v>9.375</v>
      </c>
      <c r="AQ604" s="224">
        <f t="shared" si="355"/>
        <v>14.285714285714279</v>
      </c>
      <c r="AR604" s="224">
        <f t="shared" si="354"/>
        <v>9.8039215686274606</v>
      </c>
      <c r="AS604" s="224">
        <f t="shared" si="359"/>
        <v>13.33333333333333</v>
      </c>
      <c r="AT604" s="224">
        <f t="shared" si="360"/>
        <v>63.636363636363626</v>
      </c>
      <c r="AU604" s="224">
        <f t="shared" si="361"/>
        <v>1275</v>
      </c>
      <c r="AV604" s="224">
        <f t="shared" si="363"/>
        <v>-85.18518518518519</v>
      </c>
      <c r="AW604" s="224">
        <f t="shared" si="364"/>
        <v>-71.276595744680847</v>
      </c>
      <c r="AX604" s="224">
        <f t="shared" si="365"/>
        <v>9.302325581395344</v>
      </c>
      <c r="AY604" s="224">
        <f t="shared" si="366"/>
        <v>10.256410256410241</v>
      </c>
      <c r="AZ604" s="224">
        <f t="shared" si="367"/>
        <v>11.428571428571432</v>
      </c>
      <c r="BA604" s="224">
        <f t="shared" si="368"/>
        <v>12.903225806451601</v>
      </c>
      <c r="BB604" s="224">
        <f t="shared" si="369"/>
        <v>14.814814814814813</v>
      </c>
      <c r="BC604" s="224">
        <f t="shared" si="370"/>
        <v>17.391304347826097</v>
      </c>
      <c r="BD604" s="224">
        <f t="shared" si="371"/>
        <v>17.948717948717952</v>
      </c>
      <c r="BE604" s="224">
        <f t="shared" si="372"/>
        <v>18.181818181818187</v>
      </c>
      <c r="BF604" s="224">
        <f t="shared" si="362"/>
        <v>13.793103448275868</v>
      </c>
      <c r="BG604" s="224">
        <f t="shared" si="358"/>
        <v>55.353063457726485</v>
      </c>
      <c r="BH604" s="182">
        <f t="shared" si="356"/>
        <v>250.25075939417192</v>
      </c>
    </row>
    <row r="605" spans="1:60" x14ac:dyDescent="0.2">
      <c r="A605" s="116" t="s">
        <v>2073</v>
      </c>
      <c r="B605" s="55" t="s">
        <v>1246</v>
      </c>
      <c r="C605" s="36">
        <v>4.07</v>
      </c>
      <c r="D605" s="181">
        <v>3.92</v>
      </c>
      <c r="E605" s="181">
        <v>3.47</v>
      </c>
      <c r="F605" s="181">
        <v>3.16</v>
      </c>
      <c r="G605" s="181">
        <v>3.03</v>
      </c>
      <c r="H605" s="181">
        <v>3</v>
      </c>
      <c r="I605" s="181">
        <v>2.99</v>
      </c>
      <c r="J605" s="202">
        <v>2.74</v>
      </c>
      <c r="K605" s="202">
        <v>1.96</v>
      </c>
      <c r="L605" s="181">
        <v>1.51</v>
      </c>
      <c r="M605" s="181">
        <v>0.93</v>
      </c>
      <c r="N605" s="229">
        <v>0</v>
      </c>
      <c r="O605" s="229">
        <v>0</v>
      </c>
      <c r="P605" s="273"/>
      <c r="Q605" s="229">
        <v>0</v>
      </c>
      <c r="R605" s="229">
        <v>0</v>
      </c>
      <c r="S605" s="273"/>
      <c r="T605" s="229">
        <v>0</v>
      </c>
      <c r="U605" s="229">
        <v>0</v>
      </c>
      <c r="V605" s="229">
        <v>0</v>
      </c>
      <c r="W605" s="229">
        <v>0</v>
      </c>
      <c r="X605" s="229">
        <v>0</v>
      </c>
      <c r="Y605" s="229">
        <v>0</v>
      </c>
      <c r="Z605" s="229">
        <v>0</v>
      </c>
      <c r="AA605" s="229">
        <v>0</v>
      </c>
      <c r="AB605" s="229">
        <v>0</v>
      </c>
      <c r="AC605" s="229">
        <v>0</v>
      </c>
      <c r="AD605" s="229">
        <v>0</v>
      </c>
      <c r="AE605" s="229">
        <v>0</v>
      </c>
      <c r="AF605" s="223">
        <f t="shared" si="357"/>
        <v>30.780000000000005</v>
      </c>
      <c r="AG605" s="224">
        <f t="shared" si="344"/>
        <v>3.8265306122449161</v>
      </c>
      <c r="AH605" s="224">
        <f t="shared" si="345"/>
        <v>12.968299711815545</v>
      </c>
      <c r="AI605" s="224">
        <f t="shared" si="346"/>
        <v>9.8101265822784889</v>
      </c>
      <c r="AJ605" s="224">
        <f t="shared" si="347"/>
        <v>4.290429042904309</v>
      </c>
      <c r="AK605" s="224">
        <f t="shared" si="348"/>
        <v>1.0000000000000009</v>
      </c>
      <c r="AL605" s="224">
        <f t="shared" si="349"/>
        <v>0.33444816053511683</v>
      </c>
      <c r="AM605" s="224">
        <f t="shared" si="350"/>
        <v>9.1240875912408814</v>
      </c>
      <c r="AN605" s="224">
        <f t="shared" si="351"/>
        <v>39.79591836734695</v>
      </c>
      <c r="AO605" s="224">
        <f t="shared" si="352"/>
        <v>29.801324503311257</v>
      </c>
      <c r="AP605" s="224">
        <f t="shared" si="353"/>
        <v>62.36559139784945</v>
      </c>
      <c r="AQ605" s="224" t="str">
        <f t="shared" si="355"/>
        <v>n/a</v>
      </c>
      <c r="AR605" s="224" t="str">
        <f t="shared" si="354"/>
        <v>n/a</v>
      </c>
      <c r="AS605" s="224" t="str">
        <f t="shared" si="359"/>
        <v>n/a</v>
      </c>
      <c r="AT605" s="224" t="str">
        <f t="shared" si="360"/>
        <v>n/a</v>
      </c>
      <c r="AU605" s="224" t="str">
        <f t="shared" si="361"/>
        <v>n/a</v>
      </c>
      <c r="AV605" s="224" t="str">
        <f t="shared" si="363"/>
        <v>n/a</v>
      </c>
      <c r="AW605" s="224" t="str">
        <f t="shared" si="364"/>
        <v>n/a</v>
      </c>
      <c r="AX605" s="224" t="str">
        <f t="shared" si="365"/>
        <v>n/a</v>
      </c>
      <c r="AY605" s="224" t="str">
        <f t="shared" si="366"/>
        <v>n/a</v>
      </c>
      <c r="AZ605" s="224" t="str">
        <f t="shared" si="367"/>
        <v>n/a</v>
      </c>
      <c r="BA605" s="224" t="str">
        <f t="shared" si="368"/>
        <v>n/a</v>
      </c>
      <c r="BB605" s="224" t="str">
        <f t="shared" si="369"/>
        <v>n/a</v>
      </c>
      <c r="BC605" s="224" t="str">
        <f t="shared" si="370"/>
        <v>n/a</v>
      </c>
      <c r="BD605" s="224" t="str">
        <f t="shared" si="371"/>
        <v>n/a</v>
      </c>
      <c r="BE605" s="224" t="str">
        <f t="shared" si="372"/>
        <v>n/a</v>
      </c>
      <c r="BF605" s="224" t="str">
        <f t="shared" si="362"/>
        <v>n/a</v>
      </c>
      <c r="BG605" s="224">
        <f t="shared" si="358"/>
        <v>17.331675596952692</v>
      </c>
      <c r="BH605" s="182">
        <f t="shared" si="356"/>
        <v>20.383156418133378</v>
      </c>
    </row>
    <row r="606" spans="1:60" x14ac:dyDescent="0.2">
      <c r="A606" s="146" t="s">
        <v>3836</v>
      </c>
      <c r="B606" s="55" t="s">
        <v>3837</v>
      </c>
      <c r="C606" s="36">
        <v>1.6523000000000001</v>
      </c>
      <c r="D606" s="181">
        <v>1.6086</v>
      </c>
      <c r="E606" s="181">
        <v>1.5548999999999999</v>
      </c>
      <c r="F606" s="181">
        <v>1.4493999999999998</v>
      </c>
      <c r="G606" s="181">
        <v>0.83430000000000004</v>
      </c>
      <c r="H606" s="238">
        <v>0.8266</v>
      </c>
      <c r="I606" s="181">
        <v>1.2594000000000001</v>
      </c>
      <c r="J606" s="202">
        <v>1.1036999999999999</v>
      </c>
      <c r="K606" s="202">
        <v>0.98110000000000008</v>
      </c>
      <c r="L606" s="238">
        <v>0.87409999999999999</v>
      </c>
      <c r="M606" s="238">
        <v>0.88450000000000006</v>
      </c>
      <c r="N606" s="181">
        <v>0.92120000000000002</v>
      </c>
      <c r="O606" s="181">
        <v>0.69840000000000013</v>
      </c>
      <c r="Q606" s="181">
        <v>0.49929999999999997</v>
      </c>
      <c r="R606" s="181">
        <v>0.437</v>
      </c>
      <c r="T606" s="181">
        <v>0.38670000000000004</v>
      </c>
      <c r="U606" s="181">
        <v>0.27040000000000003</v>
      </c>
      <c r="V606" s="202">
        <v>0.18745000000000001</v>
      </c>
      <c r="W606" s="202">
        <v>0.17830000000000001</v>
      </c>
      <c r="X606" s="202">
        <v>0.13414999999999999</v>
      </c>
      <c r="Y606" s="202">
        <v>9.9149999999999988E-2</v>
      </c>
      <c r="Z606" s="202">
        <v>8.8649999999999993E-2</v>
      </c>
      <c r="AA606" s="202">
        <v>6.9900000000000004E-2</v>
      </c>
      <c r="AB606" s="229">
        <v>5.4300000000000001E-2</v>
      </c>
      <c r="AC606" s="229">
        <v>5.472500000000001E-2</v>
      </c>
      <c r="AD606" s="229">
        <v>5.7237499999999997E-2</v>
      </c>
      <c r="AE606" s="229">
        <v>5.7349999999999998E-2</v>
      </c>
      <c r="AF606" s="223">
        <f t="shared" si="357"/>
        <v>17.223112500000003</v>
      </c>
      <c r="AG606" s="224">
        <f t="shared" si="344"/>
        <v>2.7166480169091178</v>
      </c>
      <c r="AH606" s="224">
        <f t="shared" si="345"/>
        <v>3.453598302141625</v>
      </c>
      <c r="AI606" s="224">
        <f t="shared" si="346"/>
        <v>7.2788740168345578</v>
      </c>
      <c r="AJ606" s="224">
        <f t="shared" si="347"/>
        <v>73.726477286347802</v>
      </c>
      <c r="AK606" s="224">
        <f t="shared" si="348"/>
        <v>0.93152673602709957</v>
      </c>
      <c r="AL606" s="224">
        <f t="shared" si="349"/>
        <v>-34.365570906781009</v>
      </c>
      <c r="AM606" s="224">
        <f t="shared" si="350"/>
        <v>14.107094319108459</v>
      </c>
      <c r="AN606" s="224">
        <f t="shared" si="351"/>
        <v>12.496177759657501</v>
      </c>
      <c r="AO606" s="224">
        <f t="shared" si="352"/>
        <v>12.241162338405221</v>
      </c>
      <c r="AP606" s="224">
        <f t="shared" si="353"/>
        <v>-1.1758055398530365</v>
      </c>
      <c r="AQ606" s="224">
        <f t="shared" si="355"/>
        <v>-3.9839339991315614</v>
      </c>
      <c r="AR606" s="224">
        <f t="shared" si="354"/>
        <v>31.901489117983939</v>
      </c>
      <c r="AS606" s="224">
        <f t="shared" si="359"/>
        <v>39.875826156619311</v>
      </c>
      <c r="AT606" s="224">
        <f t="shared" si="360"/>
        <v>14.256292906178491</v>
      </c>
      <c r="AU606" s="224">
        <f t="shared" si="361"/>
        <v>13.007499353504004</v>
      </c>
      <c r="AV606" s="224">
        <f t="shared" si="363"/>
        <v>43.010355029585789</v>
      </c>
      <c r="AW606" s="224">
        <f t="shared" si="364"/>
        <v>44.251800480128047</v>
      </c>
      <c r="AX606" s="224">
        <f t="shared" si="365"/>
        <v>5.1318003365114828</v>
      </c>
      <c r="AY606" s="224">
        <f t="shared" si="366"/>
        <v>32.910920611256067</v>
      </c>
      <c r="AZ606" s="224">
        <f t="shared" si="367"/>
        <v>35.30005042864348</v>
      </c>
      <c r="BA606" s="224">
        <f t="shared" si="368"/>
        <v>11.844331641285955</v>
      </c>
      <c r="BB606" s="224">
        <f t="shared" si="369"/>
        <v>26.824034334763923</v>
      </c>
      <c r="BC606" s="224">
        <f t="shared" si="370"/>
        <v>28.729281767955818</v>
      </c>
      <c r="BD606" s="224">
        <f t="shared" si="371"/>
        <v>-0.77661032434903632</v>
      </c>
      <c r="BE606" s="224">
        <f t="shared" si="372"/>
        <v>-4.3896047171871349</v>
      </c>
      <c r="BF606" s="224">
        <f t="shared" si="362"/>
        <v>-0.19616390584132892</v>
      </c>
      <c r="BG606" s="224">
        <f t="shared" si="358"/>
        <v>15.734905828719407</v>
      </c>
      <c r="BH606" s="182">
        <f t="shared" si="356"/>
        <v>21.562682296766802</v>
      </c>
    </row>
    <row r="607" spans="1:60" x14ac:dyDescent="0.2">
      <c r="A607" s="116" t="s">
        <v>1649</v>
      </c>
      <c r="B607" s="55" t="s">
        <v>1650</v>
      </c>
      <c r="C607" s="36">
        <v>3.96</v>
      </c>
      <c r="D607" s="181">
        <v>3.75</v>
      </c>
      <c r="E607" s="181">
        <v>3.67</v>
      </c>
      <c r="F607" s="181">
        <v>3.47</v>
      </c>
      <c r="G607" s="181">
        <v>3.28</v>
      </c>
      <c r="H607" s="181">
        <v>3.12</v>
      </c>
      <c r="I607" s="181">
        <v>2.96</v>
      </c>
      <c r="J607" s="202">
        <v>2.8</v>
      </c>
      <c r="K607" s="202">
        <v>2.66</v>
      </c>
      <c r="L607" s="238">
        <v>2.6</v>
      </c>
      <c r="M607" s="181">
        <v>2.6</v>
      </c>
      <c r="N607" s="181">
        <v>2.58</v>
      </c>
      <c r="O607" s="238">
        <v>2.52</v>
      </c>
      <c r="P607" s="229"/>
      <c r="Q607" s="238">
        <v>2.52</v>
      </c>
      <c r="R607" s="238">
        <v>2.52</v>
      </c>
      <c r="S607" s="229"/>
      <c r="T607" s="238">
        <v>2.52</v>
      </c>
      <c r="U607" s="238">
        <v>2.52</v>
      </c>
      <c r="V607" s="229">
        <v>2.52</v>
      </c>
      <c r="W607" s="229">
        <v>2.52</v>
      </c>
      <c r="X607" s="202">
        <v>2.52</v>
      </c>
      <c r="Y607" s="202">
        <v>2.5</v>
      </c>
      <c r="Z607" s="202">
        <v>2.44</v>
      </c>
      <c r="AA607" s="202">
        <v>2.41</v>
      </c>
      <c r="AB607" s="202">
        <v>2.29</v>
      </c>
      <c r="AC607" s="202">
        <v>2.1800000000000002</v>
      </c>
      <c r="AD607" s="202">
        <v>2.1</v>
      </c>
      <c r="AE607" s="202">
        <v>2.02</v>
      </c>
      <c r="AF607" s="223">
        <f t="shared" si="357"/>
        <v>73.550000000000026</v>
      </c>
      <c r="AG607" s="224">
        <f t="shared" si="344"/>
        <v>5.600000000000005</v>
      </c>
      <c r="AH607" s="224">
        <f t="shared" si="345"/>
        <v>2.1798365122615904</v>
      </c>
      <c r="AI607" s="224">
        <f t="shared" si="346"/>
        <v>5.7636887608069065</v>
      </c>
      <c r="AJ607" s="224">
        <f t="shared" si="347"/>
        <v>5.7926829268292845</v>
      </c>
      <c r="AK607" s="224">
        <f t="shared" si="348"/>
        <v>5.12820512820511</v>
      </c>
      <c r="AL607" s="224">
        <f t="shared" si="349"/>
        <v>5.4054054054054168</v>
      </c>
      <c r="AM607" s="224">
        <f t="shared" si="350"/>
        <v>5.7142857142857162</v>
      </c>
      <c r="AN607" s="224">
        <f t="shared" si="351"/>
        <v>5.2631578947368363</v>
      </c>
      <c r="AO607" s="224">
        <f t="shared" si="352"/>
        <v>2.3076923076922995</v>
      </c>
      <c r="AP607" s="224">
        <f t="shared" si="353"/>
        <v>0</v>
      </c>
      <c r="AQ607" s="224">
        <f t="shared" si="355"/>
        <v>0.77519379844961378</v>
      </c>
      <c r="AR607" s="224">
        <f t="shared" si="354"/>
        <v>2.3809523809523725</v>
      </c>
      <c r="AS607" s="224">
        <f t="shared" si="359"/>
        <v>0</v>
      </c>
      <c r="AT607" s="224">
        <f t="shared" si="360"/>
        <v>0</v>
      </c>
      <c r="AU607" s="224">
        <f t="shared" si="361"/>
        <v>0</v>
      </c>
      <c r="AV607" s="224">
        <f t="shared" si="363"/>
        <v>0</v>
      </c>
      <c r="AW607" s="224">
        <f t="shared" si="364"/>
        <v>0</v>
      </c>
      <c r="AX607" s="224">
        <f t="shared" si="365"/>
        <v>0</v>
      </c>
      <c r="AY607" s="224">
        <f t="shared" si="366"/>
        <v>0</v>
      </c>
      <c r="AZ607" s="224">
        <f t="shared" si="367"/>
        <v>0.80000000000000071</v>
      </c>
      <c r="BA607" s="224">
        <f t="shared" si="368"/>
        <v>2.4590163934426146</v>
      </c>
      <c r="BB607" s="224">
        <f t="shared" si="369"/>
        <v>1.2448132780082943</v>
      </c>
      <c r="BC607" s="224">
        <f t="shared" si="370"/>
        <v>5.2401746724890952</v>
      </c>
      <c r="BD607" s="224">
        <f t="shared" si="371"/>
        <v>5.0458715596330306</v>
      </c>
      <c r="BE607" s="224">
        <f t="shared" si="372"/>
        <v>3.8095238095238182</v>
      </c>
      <c r="BF607" s="224">
        <f t="shared" si="362"/>
        <v>3.9603960396039639</v>
      </c>
      <c r="BG607" s="224">
        <f t="shared" si="358"/>
        <v>2.6488806377817684</v>
      </c>
      <c r="BH607" s="182">
        <f t="shared" si="356"/>
        <v>2.3603055571273517</v>
      </c>
    </row>
    <row r="608" spans="1:60" x14ac:dyDescent="0.2">
      <c r="A608" s="116" t="s">
        <v>1651</v>
      </c>
      <c r="B608" s="55" t="s">
        <v>1652</v>
      </c>
      <c r="C608" s="36">
        <v>0.52</v>
      </c>
      <c r="D608" s="181">
        <v>0.5</v>
      </c>
      <c r="E608" s="181">
        <v>0.44</v>
      </c>
      <c r="F608" s="181">
        <v>0.36</v>
      </c>
      <c r="G608" s="181">
        <v>0.26</v>
      </c>
      <c r="H608" s="181">
        <v>0.05</v>
      </c>
      <c r="I608" s="238">
        <v>0</v>
      </c>
      <c r="J608" s="229">
        <v>0</v>
      </c>
      <c r="K608" s="229">
        <v>0</v>
      </c>
      <c r="L608" s="238">
        <v>0</v>
      </c>
      <c r="M608" s="238">
        <v>0</v>
      </c>
      <c r="N608" s="238">
        <v>0</v>
      </c>
      <c r="O608" s="238">
        <v>0</v>
      </c>
      <c r="P608" s="162"/>
      <c r="Q608" s="229">
        <v>0</v>
      </c>
      <c r="R608" s="238">
        <v>0</v>
      </c>
      <c r="S608" s="162"/>
      <c r="T608" s="238">
        <v>0</v>
      </c>
      <c r="U608" s="229">
        <v>0</v>
      </c>
      <c r="V608" s="238">
        <v>0</v>
      </c>
      <c r="W608" s="238">
        <v>0</v>
      </c>
      <c r="X608" s="229">
        <v>0</v>
      </c>
      <c r="Y608" s="229">
        <v>0</v>
      </c>
      <c r="Z608" s="229">
        <v>0</v>
      </c>
      <c r="AA608" s="229">
        <v>0</v>
      </c>
      <c r="AB608" s="229">
        <v>0</v>
      </c>
      <c r="AC608" s="229">
        <v>0</v>
      </c>
      <c r="AD608" s="229">
        <v>0</v>
      </c>
      <c r="AE608" s="229">
        <v>0</v>
      </c>
      <c r="AF608" s="223">
        <f t="shared" si="357"/>
        <v>2.13</v>
      </c>
      <c r="AG608" s="224">
        <f t="shared" si="344"/>
        <v>4.0000000000000036</v>
      </c>
      <c r="AH608" s="224">
        <f t="shared" si="345"/>
        <v>13.636363636363647</v>
      </c>
      <c r="AI608" s="224">
        <f t="shared" si="346"/>
        <v>22.222222222222232</v>
      </c>
      <c r="AJ608" s="224">
        <f t="shared" si="347"/>
        <v>38.46153846153846</v>
      </c>
      <c r="AK608" s="224">
        <f t="shared" si="348"/>
        <v>420</v>
      </c>
      <c r="AL608" s="224" t="str">
        <f t="shared" si="349"/>
        <v>n/a</v>
      </c>
      <c r="AM608" s="224" t="str">
        <f t="shared" si="350"/>
        <v>n/a</v>
      </c>
      <c r="AN608" s="224" t="str">
        <f t="shared" si="351"/>
        <v>n/a</v>
      </c>
      <c r="AO608" s="224" t="str">
        <f t="shared" si="352"/>
        <v>n/a</v>
      </c>
      <c r="AP608" s="224" t="str">
        <f t="shared" si="353"/>
        <v>n/a</v>
      </c>
      <c r="AQ608" s="224" t="str">
        <f t="shared" si="355"/>
        <v>n/a</v>
      </c>
      <c r="AR608" s="224" t="str">
        <f t="shared" si="354"/>
        <v>n/a</v>
      </c>
      <c r="AS608" s="224" t="str">
        <f t="shared" si="359"/>
        <v>n/a</v>
      </c>
      <c r="AT608" s="224" t="str">
        <f t="shared" si="360"/>
        <v>n/a</v>
      </c>
      <c r="AU608" s="224" t="str">
        <f t="shared" si="361"/>
        <v>n/a</v>
      </c>
      <c r="AV608" s="224" t="str">
        <f t="shared" si="363"/>
        <v>n/a</v>
      </c>
      <c r="AW608" s="224" t="str">
        <f t="shared" si="364"/>
        <v>n/a</v>
      </c>
      <c r="AX608" s="224" t="str">
        <f t="shared" si="365"/>
        <v>n/a</v>
      </c>
      <c r="AY608" s="224" t="str">
        <f t="shared" si="366"/>
        <v>n/a</v>
      </c>
      <c r="AZ608" s="224" t="str">
        <f t="shared" si="367"/>
        <v>n/a</v>
      </c>
      <c r="BA608" s="224" t="str">
        <f t="shared" si="368"/>
        <v>n/a</v>
      </c>
      <c r="BB608" s="224" t="str">
        <f t="shared" si="369"/>
        <v>n/a</v>
      </c>
      <c r="BC608" s="224" t="str">
        <f t="shared" si="370"/>
        <v>n/a</v>
      </c>
      <c r="BD608" s="224" t="str">
        <f t="shared" si="371"/>
        <v>n/a</v>
      </c>
      <c r="BE608" s="224" t="str">
        <f t="shared" si="372"/>
        <v>n/a</v>
      </c>
      <c r="BF608" s="224" t="str">
        <f t="shared" si="362"/>
        <v>n/a</v>
      </c>
      <c r="BG608" s="224">
        <f t="shared" si="358"/>
        <v>99.664024864024867</v>
      </c>
      <c r="BH608" s="182">
        <f t="shared" si="356"/>
        <v>179.52052685839337</v>
      </c>
    </row>
    <row r="609" spans="1:60" x14ac:dyDescent="0.2">
      <c r="A609" s="123" t="s">
        <v>2074</v>
      </c>
      <c r="B609" s="55" t="s">
        <v>490</v>
      </c>
      <c r="C609" s="36">
        <v>3.3</v>
      </c>
      <c r="D609" s="181">
        <v>3.26</v>
      </c>
      <c r="E609" s="181">
        <v>3.22</v>
      </c>
      <c r="F609" s="181">
        <v>3.18</v>
      </c>
      <c r="G609" s="181">
        <v>2.98</v>
      </c>
      <c r="H609" s="181">
        <v>2.78</v>
      </c>
      <c r="I609" s="181">
        <v>2.7</v>
      </c>
      <c r="J609" s="202">
        <v>2.58</v>
      </c>
      <c r="K609" s="202">
        <v>2.42</v>
      </c>
      <c r="L609" s="181">
        <v>2.2599999999999998</v>
      </c>
      <c r="M609" s="181">
        <v>2.14</v>
      </c>
      <c r="N609" s="181">
        <v>2.04</v>
      </c>
      <c r="O609" s="181">
        <v>1.98</v>
      </c>
      <c r="P609" s="273"/>
      <c r="Q609" s="181">
        <v>1.8</v>
      </c>
      <c r="R609" s="181">
        <v>1.64</v>
      </c>
      <c r="S609" s="273"/>
      <c r="T609" s="202">
        <v>1.34</v>
      </c>
      <c r="U609" s="202">
        <v>1.3</v>
      </c>
      <c r="V609" s="202">
        <v>1.26</v>
      </c>
      <c r="W609" s="202">
        <v>1.22</v>
      </c>
      <c r="X609" s="202">
        <v>1.18</v>
      </c>
      <c r="Y609" s="202">
        <v>1.1399999999999999</v>
      </c>
      <c r="Z609" s="202">
        <v>1.08</v>
      </c>
      <c r="AA609" s="202">
        <v>1.03</v>
      </c>
      <c r="AB609" s="202">
        <v>0.99</v>
      </c>
      <c r="AC609" s="202">
        <v>0.94</v>
      </c>
      <c r="AD609" s="202">
        <v>0.9</v>
      </c>
      <c r="AE609" s="202">
        <v>0.87</v>
      </c>
      <c r="AF609" s="223">
        <f t="shared" si="357"/>
        <v>51.529999999999987</v>
      </c>
      <c r="AG609" s="224">
        <f t="shared" si="344"/>
        <v>1.2269938650306678</v>
      </c>
      <c r="AH609" s="224">
        <f t="shared" si="345"/>
        <v>1.2422360248447006</v>
      </c>
      <c r="AI609" s="224">
        <f t="shared" si="346"/>
        <v>1.2578616352201255</v>
      </c>
      <c r="AJ609" s="224">
        <f t="shared" si="347"/>
        <v>6.7114093959731669</v>
      </c>
      <c r="AK609" s="224">
        <f t="shared" si="348"/>
        <v>7.1942446043165464</v>
      </c>
      <c r="AL609" s="224">
        <f t="shared" si="349"/>
        <v>2.962962962962945</v>
      </c>
      <c r="AM609" s="224">
        <f t="shared" si="350"/>
        <v>4.6511627906976827</v>
      </c>
      <c r="AN609" s="224">
        <f t="shared" si="351"/>
        <v>6.6115702479338845</v>
      </c>
      <c r="AO609" s="224">
        <f t="shared" si="352"/>
        <v>7.079646017699126</v>
      </c>
      <c r="AP609" s="224">
        <f t="shared" si="353"/>
        <v>5.6074766355139971</v>
      </c>
      <c r="AQ609" s="224">
        <f t="shared" si="355"/>
        <v>4.9019607843137303</v>
      </c>
      <c r="AR609" s="224">
        <f t="shared" si="354"/>
        <v>3.0303030303030276</v>
      </c>
      <c r="AS609" s="224">
        <f t="shared" si="359"/>
        <v>9.9999999999999858</v>
      </c>
      <c r="AT609" s="224">
        <f t="shared" si="360"/>
        <v>9.7560975609756184</v>
      </c>
      <c r="AU609" s="224">
        <f t="shared" si="361"/>
        <v>22.388059701492512</v>
      </c>
      <c r="AV609" s="224">
        <f t="shared" si="363"/>
        <v>3.0769230769230882</v>
      </c>
      <c r="AW609" s="224">
        <f t="shared" si="364"/>
        <v>3.1746031746031855</v>
      </c>
      <c r="AX609" s="224">
        <f t="shared" si="365"/>
        <v>3.2786885245901676</v>
      </c>
      <c r="AY609" s="224">
        <f t="shared" si="366"/>
        <v>3.3898305084745894</v>
      </c>
      <c r="AZ609" s="224">
        <f t="shared" si="367"/>
        <v>3.5087719298245723</v>
      </c>
      <c r="BA609" s="224">
        <f t="shared" si="368"/>
        <v>5.5555555555555358</v>
      </c>
      <c r="BB609" s="224">
        <f t="shared" si="369"/>
        <v>4.8543689320388328</v>
      </c>
      <c r="BC609" s="224">
        <f t="shared" si="370"/>
        <v>4.0404040404040442</v>
      </c>
      <c r="BD609" s="224">
        <f t="shared" si="371"/>
        <v>5.319148936170226</v>
      </c>
      <c r="BE609" s="224">
        <f t="shared" si="372"/>
        <v>4.4444444444444287</v>
      </c>
      <c r="BF609" s="224">
        <f t="shared" si="362"/>
        <v>3.4482758620689724</v>
      </c>
      <c r="BG609" s="224">
        <f t="shared" si="358"/>
        <v>5.3351153939375147</v>
      </c>
      <c r="BH609" s="182">
        <f t="shared" si="356"/>
        <v>4.1544149937408097</v>
      </c>
    </row>
    <row r="610" spans="1:60" x14ac:dyDescent="0.2">
      <c r="A610" s="55" t="s">
        <v>2075</v>
      </c>
      <c r="B610" s="55" t="s">
        <v>1248</v>
      </c>
      <c r="C610" s="36">
        <v>2.82</v>
      </c>
      <c r="D610" s="181">
        <v>2.76</v>
      </c>
      <c r="E610" s="181">
        <v>2.6</v>
      </c>
      <c r="F610" s="181">
        <v>2.36</v>
      </c>
      <c r="G610" s="181">
        <v>2.12</v>
      </c>
      <c r="H610" s="181">
        <v>1.88</v>
      </c>
      <c r="I610" s="181">
        <v>1.64</v>
      </c>
      <c r="J610" s="202">
        <v>1.4</v>
      </c>
      <c r="K610" s="202">
        <v>1.2</v>
      </c>
      <c r="L610" s="202">
        <v>1.08</v>
      </c>
      <c r="M610" s="202">
        <v>0.78</v>
      </c>
      <c r="N610" s="202">
        <v>0.35</v>
      </c>
      <c r="O610" s="229">
        <v>0</v>
      </c>
      <c r="P610" s="202"/>
      <c r="Q610" s="229">
        <v>0</v>
      </c>
      <c r="R610" s="229">
        <v>0</v>
      </c>
      <c r="S610" s="229"/>
      <c r="T610" s="229">
        <v>0</v>
      </c>
      <c r="U610" s="229">
        <v>0</v>
      </c>
      <c r="V610" s="229">
        <v>0</v>
      </c>
      <c r="W610" s="229">
        <v>0</v>
      </c>
      <c r="X610" s="229">
        <v>0</v>
      </c>
      <c r="Y610" s="229">
        <v>0</v>
      </c>
      <c r="Z610" s="229">
        <v>0</v>
      </c>
      <c r="AA610" s="229">
        <v>0</v>
      </c>
      <c r="AB610" s="229">
        <v>0</v>
      </c>
      <c r="AC610" s="229">
        <v>0</v>
      </c>
      <c r="AD610" s="229">
        <v>0</v>
      </c>
      <c r="AE610" s="229">
        <v>0</v>
      </c>
      <c r="AF610" s="223">
        <f t="shared" si="357"/>
        <v>20.990000000000002</v>
      </c>
      <c r="AG610" s="224">
        <f t="shared" si="344"/>
        <v>2.1739130434782705</v>
      </c>
      <c r="AH610" s="224">
        <f t="shared" si="345"/>
        <v>6.153846153846132</v>
      </c>
      <c r="AI610" s="224">
        <f t="shared" si="346"/>
        <v>10.169491525423746</v>
      </c>
      <c r="AJ610" s="224">
        <f t="shared" si="347"/>
        <v>11.32075471698113</v>
      </c>
      <c r="AK610" s="224">
        <f t="shared" si="348"/>
        <v>12.765957446808528</v>
      </c>
      <c r="AL610" s="224">
        <f t="shared" si="349"/>
        <v>14.634146341463406</v>
      </c>
      <c r="AM610" s="224">
        <f t="shared" si="350"/>
        <v>17.142857142857149</v>
      </c>
      <c r="AN610" s="224">
        <f t="shared" si="351"/>
        <v>16.666666666666675</v>
      </c>
      <c r="AO610" s="224">
        <f t="shared" si="352"/>
        <v>11.111111111111093</v>
      </c>
      <c r="AP610" s="224">
        <f t="shared" si="353"/>
        <v>38.46153846153846</v>
      </c>
      <c r="AQ610" s="224">
        <f t="shared" si="355"/>
        <v>122.85714285714286</v>
      </c>
      <c r="AR610" s="224" t="str">
        <f t="shared" si="354"/>
        <v>n/a</v>
      </c>
      <c r="AS610" s="224" t="str">
        <f t="shared" si="359"/>
        <v>n/a</v>
      </c>
      <c r="AT610" s="224" t="str">
        <f t="shared" si="360"/>
        <v>n/a</v>
      </c>
      <c r="AU610" s="224" t="str">
        <f t="shared" si="361"/>
        <v>n/a</v>
      </c>
      <c r="AV610" s="224" t="str">
        <f t="shared" si="363"/>
        <v>n/a</v>
      </c>
      <c r="AW610" s="224" t="str">
        <f t="shared" si="364"/>
        <v>n/a</v>
      </c>
      <c r="AX610" s="224" t="str">
        <f t="shared" si="365"/>
        <v>n/a</v>
      </c>
      <c r="AY610" s="224" t="str">
        <f t="shared" si="366"/>
        <v>n/a</v>
      </c>
      <c r="AZ610" s="224" t="str">
        <f t="shared" si="367"/>
        <v>n/a</v>
      </c>
      <c r="BA610" s="224" t="str">
        <f t="shared" si="368"/>
        <v>n/a</v>
      </c>
      <c r="BB610" s="224" t="str">
        <f t="shared" si="369"/>
        <v>n/a</v>
      </c>
      <c r="BC610" s="224" t="str">
        <f t="shared" si="370"/>
        <v>n/a</v>
      </c>
      <c r="BD610" s="224" t="str">
        <f t="shared" si="371"/>
        <v>n/a</v>
      </c>
      <c r="BE610" s="224" t="str">
        <f t="shared" si="372"/>
        <v>n/a</v>
      </c>
      <c r="BF610" s="224" t="str">
        <f t="shared" si="362"/>
        <v>n/a</v>
      </c>
      <c r="BG610" s="224">
        <f t="shared" si="358"/>
        <v>23.9506750424834</v>
      </c>
      <c r="BH610" s="182">
        <f t="shared" si="356"/>
        <v>34.07286031463174</v>
      </c>
    </row>
    <row r="611" spans="1:60" x14ac:dyDescent="0.2">
      <c r="A611" s="123" t="s">
        <v>2076</v>
      </c>
      <c r="B611" s="55" t="s">
        <v>1250</v>
      </c>
      <c r="C611" s="36">
        <v>1.3</v>
      </c>
      <c r="D611" s="181">
        <v>1.22</v>
      </c>
      <c r="E611" s="181">
        <v>1.1399999999999999</v>
      </c>
      <c r="F611" s="181">
        <v>1.06</v>
      </c>
      <c r="G611" s="181">
        <v>0.98</v>
      </c>
      <c r="H611" s="181">
        <v>0.9</v>
      </c>
      <c r="I611" s="181">
        <v>0.82</v>
      </c>
      <c r="J611" s="202">
        <v>0.74</v>
      </c>
      <c r="K611" s="202">
        <v>0.66</v>
      </c>
      <c r="L611" s="181">
        <v>0.57999999999999996</v>
      </c>
      <c r="M611" s="181">
        <v>0.5</v>
      </c>
      <c r="N611" s="181">
        <v>0.42</v>
      </c>
      <c r="O611" s="181">
        <v>0.34</v>
      </c>
      <c r="P611" s="273"/>
      <c r="Q611" s="181">
        <v>0.28999999999999998</v>
      </c>
      <c r="R611" s="181">
        <v>0.25</v>
      </c>
      <c r="S611" s="273"/>
      <c r="T611" s="229">
        <v>0.21</v>
      </c>
      <c r="U611" s="229">
        <v>0.36</v>
      </c>
      <c r="V611" s="229">
        <v>0.84</v>
      </c>
      <c r="W611" s="229">
        <v>0.84</v>
      </c>
      <c r="X611" s="229">
        <v>0.84</v>
      </c>
      <c r="Y611" s="229">
        <v>0.84</v>
      </c>
      <c r="Z611" s="229">
        <v>0.84</v>
      </c>
      <c r="AA611" s="229">
        <v>0.84</v>
      </c>
      <c r="AB611" s="229">
        <v>0.84</v>
      </c>
      <c r="AC611" s="202">
        <v>0.84</v>
      </c>
      <c r="AD611" s="202">
        <v>0.81</v>
      </c>
      <c r="AE611" s="202">
        <v>0.77</v>
      </c>
      <c r="AF611" s="223">
        <f t="shared" si="357"/>
        <v>20.07</v>
      </c>
      <c r="AG611" s="224">
        <f t="shared" si="344"/>
        <v>6.5573770491803351</v>
      </c>
      <c r="AH611" s="224">
        <f t="shared" si="345"/>
        <v>7.0175438596491224</v>
      </c>
      <c r="AI611" s="224">
        <f t="shared" si="346"/>
        <v>7.5471698113207308</v>
      </c>
      <c r="AJ611" s="224">
        <f t="shared" si="347"/>
        <v>8.163265306122458</v>
      </c>
      <c r="AK611" s="224">
        <f t="shared" si="348"/>
        <v>8.8888888888888786</v>
      </c>
      <c r="AL611" s="224">
        <f t="shared" si="349"/>
        <v>9.7560975609756184</v>
      </c>
      <c r="AM611" s="224">
        <f t="shared" si="350"/>
        <v>10.810810810810811</v>
      </c>
      <c r="AN611" s="224">
        <f t="shared" si="351"/>
        <v>12.12121212121211</v>
      </c>
      <c r="AO611" s="224">
        <f t="shared" si="352"/>
        <v>13.793103448275868</v>
      </c>
      <c r="AP611" s="224">
        <f t="shared" si="353"/>
        <v>15.999999999999993</v>
      </c>
      <c r="AQ611" s="224">
        <f t="shared" si="355"/>
        <v>19.047619047619047</v>
      </c>
      <c r="AR611" s="224">
        <f t="shared" si="354"/>
        <v>23.529411764705866</v>
      </c>
      <c r="AS611" s="224">
        <f t="shared" si="359"/>
        <v>17.24137931034484</v>
      </c>
      <c r="AT611" s="224">
        <f t="shared" si="360"/>
        <v>15.999999999999993</v>
      </c>
      <c r="AU611" s="224">
        <f t="shared" si="361"/>
        <v>19.047619047619047</v>
      </c>
      <c r="AV611" s="224">
        <f t="shared" si="363"/>
        <v>-41.666666666666664</v>
      </c>
      <c r="AW611" s="224">
        <f t="shared" si="364"/>
        <v>-57.142857142857139</v>
      </c>
      <c r="AX611" s="224">
        <f t="shared" si="365"/>
        <v>0</v>
      </c>
      <c r="AY611" s="224">
        <f t="shared" si="366"/>
        <v>0</v>
      </c>
      <c r="AZ611" s="224">
        <f t="shared" si="367"/>
        <v>0</v>
      </c>
      <c r="BA611" s="224">
        <f t="shared" si="368"/>
        <v>0</v>
      </c>
      <c r="BB611" s="224">
        <f t="shared" si="369"/>
        <v>0</v>
      </c>
      <c r="BC611" s="224">
        <f t="shared" si="370"/>
        <v>0</v>
      </c>
      <c r="BD611" s="224">
        <f t="shared" si="371"/>
        <v>0</v>
      </c>
      <c r="BE611" s="224">
        <f t="shared" si="372"/>
        <v>3.7037037037036979</v>
      </c>
      <c r="BF611" s="224">
        <f t="shared" si="362"/>
        <v>5.1948051948051965</v>
      </c>
      <c r="BG611" s="224">
        <f t="shared" si="358"/>
        <v>4.0619416582965311</v>
      </c>
      <c r="BH611" s="182">
        <f t="shared" si="356"/>
        <v>17.373248039411667</v>
      </c>
    </row>
    <row r="612" spans="1:60" x14ac:dyDescent="0.2">
      <c r="A612" s="55" t="s">
        <v>2077</v>
      </c>
      <c r="B612" s="55" t="s">
        <v>1252</v>
      </c>
      <c r="C612" s="36">
        <v>1.26</v>
      </c>
      <c r="D612" s="181">
        <v>1.22</v>
      </c>
      <c r="E612" s="181">
        <v>1.18</v>
      </c>
      <c r="F612" s="181">
        <v>1.1399999999999999</v>
      </c>
      <c r="G612" s="181">
        <v>1.1000000000000001</v>
      </c>
      <c r="H612" s="181">
        <v>1.08</v>
      </c>
      <c r="I612" s="181">
        <v>1.04</v>
      </c>
      <c r="J612" s="202">
        <v>0.96</v>
      </c>
      <c r="K612" s="202">
        <v>0.8</v>
      </c>
      <c r="L612" s="181">
        <v>0.71666700000000005</v>
      </c>
      <c r="M612" s="181">
        <v>0.64</v>
      </c>
      <c r="N612" s="181">
        <v>0.586666666666667</v>
      </c>
      <c r="O612" s="181">
        <v>0.54</v>
      </c>
      <c r="P612" s="273"/>
      <c r="Q612" s="181">
        <v>0.51333333333333298</v>
      </c>
      <c r="R612" s="238">
        <v>0.48</v>
      </c>
      <c r="S612" s="273"/>
      <c r="T612" s="202">
        <v>0.46</v>
      </c>
      <c r="U612" s="229">
        <v>0.45333333333333298</v>
      </c>
      <c r="V612" s="202">
        <v>0.45333333333333298</v>
      </c>
      <c r="W612" s="202">
        <v>0.42</v>
      </c>
      <c r="X612" s="202">
        <v>0.38222</v>
      </c>
      <c r="Y612" s="202">
        <v>0.29841333333333298</v>
      </c>
      <c r="Z612" s="202">
        <v>0.24762000000000001</v>
      </c>
      <c r="AA612" s="202">
        <v>0.19365333333333301</v>
      </c>
      <c r="AB612" s="202">
        <v>0.16507333333333299</v>
      </c>
      <c r="AC612" s="202">
        <v>0.14460000000000001</v>
      </c>
      <c r="AD612" s="202">
        <v>0.123813333333333</v>
      </c>
      <c r="AE612" s="202">
        <v>0.104773333333333</v>
      </c>
      <c r="AF612" s="223">
        <f t="shared" si="357"/>
        <v>16.703500333333334</v>
      </c>
      <c r="AG612" s="224">
        <f t="shared" si="344"/>
        <v>3.2786885245901676</v>
      </c>
      <c r="AH612" s="224">
        <f t="shared" si="345"/>
        <v>3.3898305084745894</v>
      </c>
      <c r="AI612" s="224">
        <f t="shared" si="346"/>
        <v>3.5087719298245723</v>
      </c>
      <c r="AJ612" s="224">
        <f t="shared" si="347"/>
        <v>3.6363636363636154</v>
      </c>
      <c r="AK612" s="224">
        <f t="shared" si="348"/>
        <v>1.8518518518518601</v>
      </c>
      <c r="AL612" s="224">
        <f t="shared" si="349"/>
        <v>3.8461538461538547</v>
      </c>
      <c r="AM612" s="224">
        <f t="shared" si="350"/>
        <v>8.3333333333333481</v>
      </c>
      <c r="AN612" s="224">
        <f t="shared" si="351"/>
        <v>19.999999999999996</v>
      </c>
      <c r="AO612" s="224">
        <f t="shared" si="352"/>
        <v>11.627855056811608</v>
      </c>
      <c r="AP612" s="224">
        <f t="shared" si="353"/>
        <v>11.979218750000008</v>
      </c>
      <c r="AQ612" s="224">
        <f t="shared" si="355"/>
        <v>9.0909090909090384</v>
      </c>
      <c r="AR612" s="224">
        <f t="shared" si="354"/>
        <v>8.641975308642035</v>
      </c>
      <c r="AS612" s="224">
        <f t="shared" si="359"/>
        <v>5.1948051948052854</v>
      </c>
      <c r="AT612" s="224">
        <f t="shared" si="360"/>
        <v>6.9444444444443754</v>
      </c>
      <c r="AU612" s="224">
        <f t="shared" si="361"/>
        <v>4.3478260869565188</v>
      </c>
      <c r="AV612" s="224">
        <f t="shared" si="363"/>
        <v>1.4705882352942012</v>
      </c>
      <c r="AW612" s="224">
        <f t="shared" si="364"/>
        <v>0</v>
      </c>
      <c r="AX612" s="224">
        <f t="shared" si="365"/>
        <v>7.9365079365078639</v>
      </c>
      <c r="AY612" s="224">
        <f t="shared" si="366"/>
        <v>9.8843597927894766</v>
      </c>
      <c r="AZ612" s="224">
        <f t="shared" si="367"/>
        <v>28.084089182789128</v>
      </c>
      <c r="BA612" s="224">
        <f t="shared" si="368"/>
        <v>20.512613413025193</v>
      </c>
      <c r="BB612" s="224">
        <f t="shared" si="369"/>
        <v>27.867667309281408</v>
      </c>
      <c r="BC612" s="224">
        <f t="shared" si="370"/>
        <v>17.313517224667873</v>
      </c>
      <c r="BD612" s="224">
        <f t="shared" si="371"/>
        <v>14.158598432457104</v>
      </c>
      <c r="BE612" s="224">
        <f t="shared" si="372"/>
        <v>16.788714193409749</v>
      </c>
      <c r="BF612" s="224">
        <f t="shared" si="362"/>
        <v>18.172562993128082</v>
      </c>
      <c r="BG612" s="224">
        <f t="shared" si="358"/>
        <v>10.302355626019651</v>
      </c>
      <c r="BH612" s="182">
        <f t="shared" si="356"/>
        <v>7.9177284213883183</v>
      </c>
    </row>
    <row r="613" spans="1:60" x14ac:dyDescent="0.2">
      <c r="A613" s="55" t="s">
        <v>2078</v>
      </c>
      <c r="B613" s="55" t="s">
        <v>493</v>
      </c>
      <c r="C613" s="36">
        <v>3.36</v>
      </c>
      <c r="D613" s="181">
        <v>3.2</v>
      </c>
      <c r="E613" s="181">
        <v>3</v>
      </c>
      <c r="F613" s="181">
        <v>2.78</v>
      </c>
      <c r="G613" s="181">
        <v>2.52</v>
      </c>
      <c r="H613" s="181">
        <v>2.2999999999999998</v>
      </c>
      <c r="I613" s="181">
        <v>2.08</v>
      </c>
      <c r="J613" s="202">
        <v>1.88</v>
      </c>
      <c r="K613" s="202">
        <v>1.7</v>
      </c>
      <c r="L613" s="181">
        <v>1.52</v>
      </c>
      <c r="M613" s="181">
        <v>1.38</v>
      </c>
      <c r="N613" s="181">
        <v>1.22</v>
      </c>
      <c r="O613" s="181">
        <v>1.06</v>
      </c>
      <c r="P613" s="273"/>
      <c r="Q613" s="181">
        <v>0.85</v>
      </c>
      <c r="R613" s="181">
        <v>0.72</v>
      </c>
      <c r="S613" s="273"/>
      <c r="T613" s="202">
        <v>0.6</v>
      </c>
      <c r="U613" s="202">
        <v>0.5</v>
      </c>
      <c r="V613" s="202">
        <v>0.33</v>
      </c>
      <c r="W613" s="202">
        <v>0.22</v>
      </c>
      <c r="X613" s="202">
        <v>0.11</v>
      </c>
      <c r="Y613" s="202">
        <v>0.09</v>
      </c>
      <c r="Z613" s="202">
        <v>7.0000000000000007E-2</v>
      </c>
      <c r="AA613" s="202">
        <v>0.06</v>
      </c>
      <c r="AB613" s="202">
        <v>0.05</v>
      </c>
      <c r="AC613" s="202">
        <v>0.04</v>
      </c>
      <c r="AD613" s="202">
        <v>3.2500000000000001E-2</v>
      </c>
      <c r="AE613" s="202">
        <v>0.03</v>
      </c>
      <c r="AF613" s="223">
        <f t="shared" si="357"/>
        <v>31.702499999999993</v>
      </c>
      <c r="AG613" s="224">
        <f t="shared" si="344"/>
        <v>4.9999999999999822</v>
      </c>
      <c r="AH613" s="224">
        <f t="shared" si="345"/>
        <v>6.6666666666666652</v>
      </c>
      <c r="AI613" s="224">
        <f t="shared" si="346"/>
        <v>7.9136690647482189</v>
      </c>
      <c r="AJ613" s="224">
        <f t="shared" si="347"/>
        <v>10.317460317460302</v>
      </c>
      <c r="AK613" s="224">
        <f t="shared" si="348"/>
        <v>9.5652173913043583</v>
      </c>
      <c r="AL613" s="224">
        <f t="shared" si="349"/>
        <v>10.576923076923062</v>
      </c>
      <c r="AM613" s="224">
        <f t="shared" si="350"/>
        <v>10.638297872340431</v>
      </c>
      <c r="AN613" s="224">
        <f t="shared" si="351"/>
        <v>10.588235294117654</v>
      </c>
      <c r="AO613" s="224">
        <f t="shared" si="352"/>
        <v>11.842105263157897</v>
      </c>
      <c r="AP613" s="224">
        <f t="shared" si="353"/>
        <v>10.144927536231885</v>
      </c>
      <c r="AQ613" s="224">
        <f t="shared" si="355"/>
        <v>13.114754098360649</v>
      </c>
      <c r="AR613" s="224">
        <f t="shared" si="354"/>
        <v>15.094339622641506</v>
      </c>
      <c r="AS613" s="224">
        <f t="shared" si="359"/>
        <v>24.705882352941178</v>
      </c>
      <c r="AT613" s="224">
        <f t="shared" si="360"/>
        <v>18.055555555555557</v>
      </c>
      <c r="AU613" s="224">
        <f t="shared" si="361"/>
        <v>19.999999999999996</v>
      </c>
      <c r="AV613" s="224">
        <f t="shared" si="363"/>
        <v>19.999999999999996</v>
      </c>
      <c r="AW613" s="224">
        <f t="shared" si="364"/>
        <v>51.515151515151516</v>
      </c>
      <c r="AX613" s="224">
        <f t="shared" si="365"/>
        <v>50</v>
      </c>
      <c r="AY613" s="224">
        <f t="shared" si="366"/>
        <v>100</v>
      </c>
      <c r="AZ613" s="224">
        <f t="shared" si="367"/>
        <v>22.222222222222232</v>
      </c>
      <c r="BA613" s="224">
        <f t="shared" si="368"/>
        <v>28.571428571428559</v>
      </c>
      <c r="BB613" s="224">
        <f t="shared" si="369"/>
        <v>16.666666666666675</v>
      </c>
      <c r="BC613" s="224">
        <f t="shared" si="370"/>
        <v>19.999999999999996</v>
      </c>
      <c r="BD613" s="224">
        <f t="shared" si="371"/>
        <v>25</v>
      </c>
      <c r="BE613" s="224">
        <f t="shared" si="372"/>
        <v>23.076923076923084</v>
      </c>
      <c r="BF613" s="224">
        <f t="shared" si="362"/>
        <v>8.3333333333333481</v>
      </c>
      <c r="BG613" s="224">
        <f t="shared" si="358"/>
        <v>21.138836903775957</v>
      </c>
      <c r="BH613" s="182">
        <f t="shared" si="356"/>
        <v>19.796124902956034</v>
      </c>
    </row>
    <row r="614" spans="1:60" x14ac:dyDescent="0.2">
      <c r="A614" s="55" t="s">
        <v>2079</v>
      </c>
      <c r="B614" s="55" t="s">
        <v>495</v>
      </c>
      <c r="C614" s="36">
        <v>2.1</v>
      </c>
      <c r="D614" s="181">
        <v>2.02</v>
      </c>
      <c r="E614" s="181">
        <v>1.98</v>
      </c>
      <c r="F614" s="181">
        <v>1.92</v>
      </c>
      <c r="G614" s="181">
        <v>1.84</v>
      </c>
      <c r="H614" s="181">
        <v>1.8</v>
      </c>
      <c r="I614" s="181">
        <v>1.56</v>
      </c>
      <c r="J614" s="202">
        <v>1.44</v>
      </c>
      <c r="K614" s="202">
        <v>1.32</v>
      </c>
      <c r="L614" s="181">
        <v>1.24</v>
      </c>
      <c r="M614" s="181">
        <v>1.2</v>
      </c>
      <c r="N614" s="181">
        <v>1.1599999999999999</v>
      </c>
      <c r="O614" s="181">
        <v>1.1200000000000001</v>
      </c>
      <c r="P614" s="273"/>
      <c r="Q614" s="181">
        <v>1.08</v>
      </c>
      <c r="R614" s="181">
        <v>1.04</v>
      </c>
      <c r="S614" s="273"/>
      <c r="T614" s="202">
        <v>1</v>
      </c>
      <c r="U614" s="202">
        <v>0.96</v>
      </c>
      <c r="V614" s="202">
        <v>0.88</v>
      </c>
      <c r="W614" s="202">
        <v>0.76</v>
      </c>
      <c r="X614" s="202">
        <v>0.68</v>
      </c>
      <c r="Y614" s="202">
        <v>0.6</v>
      </c>
      <c r="Z614" s="202">
        <v>0.52</v>
      </c>
      <c r="AA614" s="202">
        <v>0.44</v>
      </c>
      <c r="AB614" s="202">
        <v>0.36</v>
      </c>
      <c r="AC614" s="202">
        <v>0.28000000000000003</v>
      </c>
      <c r="AD614" s="202">
        <v>0.24</v>
      </c>
      <c r="AE614" s="202">
        <v>0.2</v>
      </c>
      <c r="AF614" s="223">
        <f t="shared" si="357"/>
        <v>29.740000000000002</v>
      </c>
      <c r="AG614" s="224">
        <f t="shared" si="344"/>
        <v>3.9603960396039639</v>
      </c>
      <c r="AH614" s="224">
        <f t="shared" si="345"/>
        <v>2.020202020202011</v>
      </c>
      <c r="AI614" s="224">
        <f t="shared" si="346"/>
        <v>3.125</v>
      </c>
      <c r="AJ614" s="224">
        <f t="shared" si="347"/>
        <v>4.3478260869565188</v>
      </c>
      <c r="AK614" s="224">
        <f t="shared" si="348"/>
        <v>2.2222222222222143</v>
      </c>
      <c r="AL614" s="224">
        <f t="shared" si="349"/>
        <v>15.384615384615374</v>
      </c>
      <c r="AM614" s="224">
        <f t="shared" si="350"/>
        <v>8.3333333333333481</v>
      </c>
      <c r="AN614" s="224">
        <f t="shared" si="351"/>
        <v>9.0909090909090828</v>
      </c>
      <c r="AO614" s="224">
        <f t="shared" si="352"/>
        <v>6.4516129032258229</v>
      </c>
      <c r="AP614" s="224">
        <f t="shared" si="353"/>
        <v>3.3333333333333437</v>
      </c>
      <c r="AQ614" s="224">
        <f t="shared" si="355"/>
        <v>3.4482758620689724</v>
      </c>
      <c r="AR614" s="224">
        <f t="shared" si="354"/>
        <v>3.5714285714285587</v>
      </c>
      <c r="AS614" s="224">
        <f t="shared" si="359"/>
        <v>3.7037037037036979</v>
      </c>
      <c r="AT614" s="224">
        <f t="shared" si="360"/>
        <v>3.8461538461538547</v>
      </c>
      <c r="AU614" s="224">
        <f t="shared" si="361"/>
        <v>4.0000000000000036</v>
      </c>
      <c r="AV614" s="224">
        <f t="shared" si="363"/>
        <v>4.1666666666666741</v>
      </c>
      <c r="AW614" s="224">
        <f t="shared" si="364"/>
        <v>9.0909090909090828</v>
      </c>
      <c r="AX614" s="224">
        <f t="shared" si="365"/>
        <v>15.789473684210531</v>
      </c>
      <c r="AY614" s="224">
        <f t="shared" si="366"/>
        <v>11.764705882352944</v>
      </c>
      <c r="AZ614" s="224">
        <f t="shared" si="367"/>
        <v>13.333333333333353</v>
      </c>
      <c r="BA614" s="224">
        <f t="shared" si="368"/>
        <v>15.384615384615374</v>
      </c>
      <c r="BB614" s="224">
        <f t="shared" si="369"/>
        <v>18.181818181818187</v>
      </c>
      <c r="BC614" s="224">
        <f t="shared" si="370"/>
        <v>22.222222222222232</v>
      </c>
      <c r="BD614" s="224">
        <f t="shared" si="371"/>
        <v>28.571428571428559</v>
      </c>
      <c r="BE614" s="224">
        <f t="shared" si="372"/>
        <v>16.666666666666675</v>
      </c>
      <c r="BF614" s="224">
        <f t="shared" si="362"/>
        <v>19.999999999999996</v>
      </c>
      <c r="BG614" s="224">
        <f t="shared" si="358"/>
        <v>9.6927250800761691</v>
      </c>
      <c r="BH614" s="182">
        <f t="shared" si="356"/>
        <v>7.326835932687227</v>
      </c>
    </row>
    <row r="615" spans="1:60" x14ac:dyDescent="0.2">
      <c r="A615" s="116" t="s">
        <v>1653</v>
      </c>
      <c r="B615" s="55" t="s">
        <v>1654</v>
      </c>
      <c r="C615" s="36">
        <v>1.88</v>
      </c>
      <c r="D615" s="181">
        <v>1.76</v>
      </c>
      <c r="E615" s="181">
        <v>1.64</v>
      </c>
      <c r="F615" s="181">
        <v>1.52</v>
      </c>
      <c r="G615" s="181">
        <v>0.68</v>
      </c>
      <c r="H615" s="238">
        <v>0.56999999999999995</v>
      </c>
      <c r="I615" s="181">
        <v>1.96</v>
      </c>
      <c r="J615" s="229">
        <v>1.64</v>
      </c>
      <c r="K615" s="229">
        <v>1.64</v>
      </c>
      <c r="L615" s="238">
        <v>1.64</v>
      </c>
      <c r="M615" s="181">
        <v>1.64</v>
      </c>
      <c r="N615" s="181">
        <v>1.48</v>
      </c>
      <c r="O615" s="181">
        <v>1.28</v>
      </c>
      <c r="Q615" s="181">
        <v>1.28</v>
      </c>
      <c r="R615" s="181">
        <v>1.24</v>
      </c>
      <c r="T615" s="181">
        <v>1.08</v>
      </c>
      <c r="U615" s="181">
        <v>0.92</v>
      </c>
      <c r="V615" s="202">
        <v>0.76</v>
      </c>
      <c r="W615" s="229">
        <v>0.64</v>
      </c>
      <c r="X615" s="229">
        <v>0.64</v>
      </c>
      <c r="Y615" s="202">
        <v>0.64</v>
      </c>
      <c r="Z615" s="229">
        <v>0.41</v>
      </c>
      <c r="AA615" s="229">
        <v>0.41</v>
      </c>
      <c r="AB615" s="202">
        <v>0.41</v>
      </c>
      <c r="AC615" s="202">
        <v>0.4</v>
      </c>
      <c r="AD615" s="202">
        <v>0.36</v>
      </c>
      <c r="AE615" s="202">
        <v>0.32250000000000001</v>
      </c>
      <c r="AF615" s="223">
        <f t="shared" si="357"/>
        <v>28.842500000000005</v>
      </c>
      <c r="AG615" s="224">
        <f t="shared" si="344"/>
        <v>6.8181818181818121</v>
      </c>
      <c r="AH615" s="224">
        <f t="shared" si="345"/>
        <v>7.3170731707317138</v>
      </c>
      <c r="AI615" s="224">
        <f t="shared" si="346"/>
        <v>7.8947368421052655</v>
      </c>
      <c r="AJ615" s="224">
        <f t="shared" si="347"/>
        <v>123.52941176470588</v>
      </c>
      <c r="AK615" s="224">
        <f t="shared" si="348"/>
        <v>19.298245614035103</v>
      </c>
      <c r="AL615" s="224">
        <f t="shared" si="349"/>
        <v>-70.918367346938766</v>
      </c>
      <c r="AM615" s="224">
        <f t="shared" si="350"/>
        <v>19.512195121951216</v>
      </c>
      <c r="AN615" s="224">
        <f t="shared" si="351"/>
        <v>0</v>
      </c>
      <c r="AO615" s="224">
        <f t="shared" si="352"/>
        <v>0</v>
      </c>
      <c r="AP615" s="224">
        <f t="shared" si="353"/>
        <v>0</v>
      </c>
      <c r="AQ615" s="224">
        <f t="shared" si="355"/>
        <v>10.810810810810811</v>
      </c>
      <c r="AR615" s="224">
        <f t="shared" si="354"/>
        <v>15.625</v>
      </c>
      <c r="AS615" s="224">
        <f t="shared" si="359"/>
        <v>0</v>
      </c>
      <c r="AT615" s="224">
        <f t="shared" si="360"/>
        <v>3.2258064516129004</v>
      </c>
      <c r="AU615" s="224">
        <f t="shared" si="361"/>
        <v>14.814814814814813</v>
      </c>
      <c r="AV615" s="224">
        <f t="shared" si="363"/>
        <v>17.391304347826097</v>
      </c>
      <c r="AW615" s="224">
        <f t="shared" si="364"/>
        <v>21.052631578947366</v>
      </c>
      <c r="AX615" s="224">
        <f t="shared" si="365"/>
        <v>18.75</v>
      </c>
      <c r="AY615" s="224">
        <f t="shared" si="366"/>
        <v>0</v>
      </c>
      <c r="AZ615" s="224">
        <f t="shared" si="367"/>
        <v>0</v>
      </c>
      <c r="BA615" s="224">
        <f t="shared" si="368"/>
        <v>56.09756097560976</v>
      </c>
      <c r="BB615" s="224">
        <f t="shared" si="369"/>
        <v>0</v>
      </c>
      <c r="BC615" s="224">
        <f t="shared" si="370"/>
        <v>0</v>
      </c>
      <c r="BD615" s="224">
        <f t="shared" si="371"/>
        <v>2.4999999999999911</v>
      </c>
      <c r="BE615" s="224">
        <f t="shared" si="372"/>
        <v>11.111111111111116</v>
      </c>
      <c r="BF615" s="224">
        <f t="shared" si="362"/>
        <v>11.627906976744185</v>
      </c>
      <c r="BG615" s="224">
        <f t="shared" si="358"/>
        <v>11.402247078932664</v>
      </c>
      <c r="BH615" s="182">
        <f t="shared" si="356"/>
        <v>30.281429104802903</v>
      </c>
    </row>
    <row r="616" spans="1:60" x14ac:dyDescent="0.2">
      <c r="A616" s="146" t="s">
        <v>1253</v>
      </c>
      <c r="B616" s="55" t="s">
        <v>1254</v>
      </c>
      <c r="C616" s="36">
        <v>1.38</v>
      </c>
      <c r="D616" s="181">
        <v>1.32</v>
      </c>
      <c r="E616" s="181">
        <v>1.2</v>
      </c>
      <c r="F616" s="181">
        <v>1.1000000000000001</v>
      </c>
      <c r="G616" s="181">
        <v>1</v>
      </c>
      <c r="H616" s="181">
        <v>0.88</v>
      </c>
      <c r="I616" s="181">
        <v>0.82</v>
      </c>
      <c r="J616" s="202">
        <v>0.7</v>
      </c>
      <c r="K616" s="202">
        <v>0.66</v>
      </c>
      <c r="L616" s="238">
        <v>0.6</v>
      </c>
      <c r="M616" s="181">
        <v>0.52</v>
      </c>
      <c r="N616" s="238">
        <v>0.44</v>
      </c>
      <c r="O616" s="181">
        <v>0.42</v>
      </c>
      <c r="P616" s="273"/>
      <c r="Q616" s="238">
        <v>0.36</v>
      </c>
      <c r="R616" s="238">
        <v>0.36</v>
      </c>
      <c r="S616" s="273"/>
      <c r="T616" s="229">
        <v>0.4</v>
      </c>
      <c r="U616" s="229">
        <v>0.52</v>
      </c>
      <c r="V616" s="229">
        <v>0.52</v>
      </c>
      <c r="W616" s="202">
        <v>0.52</v>
      </c>
      <c r="X616" s="202">
        <v>0.48</v>
      </c>
      <c r="Y616" s="202">
        <v>0.45</v>
      </c>
      <c r="Z616" s="202">
        <v>0.43</v>
      </c>
      <c r="AA616" s="229">
        <v>0.4</v>
      </c>
      <c r="AB616" s="229">
        <v>0.4</v>
      </c>
      <c r="AC616" s="202">
        <v>0.4</v>
      </c>
      <c r="AD616" s="202">
        <v>0.39500000000000002</v>
      </c>
      <c r="AE616" s="202">
        <v>0.35</v>
      </c>
      <c r="AF616" s="223">
        <f t="shared" si="357"/>
        <v>17.024999999999999</v>
      </c>
      <c r="AG616" s="224">
        <f t="shared" si="344"/>
        <v>4.5454545454545414</v>
      </c>
      <c r="AH616" s="224">
        <f t="shared" si="345"/>
        <v>10.000000000000009</v>
      </c>
      <c r="AI616" s="224">
        <f t="shared" si="346"/>
        <v>9.0909090909090828</v>
      </c>
      <c r="AJ616" s="224">
        <f t="shared" si="347"/>
        <v>10.000000000000009</v>
      </c>
      <c r="AK616" s="224">
        <f t="shared" si="348"/>
        <v>13.636363636363647</v>
      </c>
      <c r="AL616" s="224">
        <f t="shared" si="349"/>
        <v>7.3170731707317138</v>
      </c>
      <c r="AM616" s="224">
        <f t="shared" si="350"/>
        <v>17.142857142857149</v>
      </c>
      <c r="AN616" s="224">
        <f t="shared" si="351"/>
        <v>6.0606060606060552</v>
      </c>
      <c r="AO616" s="224">
        <f t="shared" si="352"/>
        <v>10.000000000000009</v>
      </c>
      <c r="AP616" s="224">
        <f t="shared" si="353"/>
        <v>15.384615384615374</v>
      </c>
      <c r="AQ616" s="224">
        <f t="shared" si="355"/>
        <v>18.181818181818187</v>
      </c>
      <c r="AR616" s="224">
        <f t="shared" si="354"/>
        <v>4.7619047619047672</v>
      </c>
      <c r="AS616" s="224">
        <f t="shared" si="359"/>
        <v>16.666666666666675</v>
      </c>
      <c r="AT616" s="224">
        <f t="shared" si="360"/>
        <v>0</v>
      </c>
      <c r="AU616" s="224">
        <f t="shared" si="361"/>
        <v>-10.000000000000009</v>
      </c>
      <c r="AV616" s="224">
        <f t="shared" si="363"/>
        <v>-23.076923076923073</v>
      </c>
      <c r="AW616" s="224">
        <f t="shared" si="364"/>
        <v>0</v>
      </c>
      <c r="AX616" s="224">
        <f t="shared" si="365"/>
        <v>0</v>
      </c>
      <c r="AY616" s="224">
        <f t="shared" si="366"/>
        <v>8.3333333333333481</v>
      </c>
      <c r="AZ616" s="224">
        <f t="shared" si="367"/>
        <v>6.6666666666666652</v>
      </c>
      <c r="BA616" s="224">
        <f t="shared" si="368"/>
        <v>4.6511627906976827</v>
      </c>
      <c r="BB616" s="224">
        <f t="shared" si="369"/>
        <v>7.4999999999999956</v>
      </c>
      <c r="BC616" s="224">
        <f t="shared" si="370"/>
        <v>0</v>
      </c>
      <c r="BD616" s="224">
        <f t="shared" si="371"/>
        <v>0</v>
      </c>
      <c r="BE616" s="224">
        <f t="shared" si="372"/>
        <v>1.2658227848101333</v>
      </c>
      <c r="BF616" s="224">
        <f t="shared" si="362"/>
        <v>12.857142857142879</v>
      </c>
      <c r="BG616" s="224">
        <f t="shared" si="358"/>
        <v>5.8071336152944184</v>
      </c>
      <c r="BH616" s="182">
        <f t="shared" si="356"/>
        <v>8.844331210068848</v>
      </c>
    </row>
    <row r="617" spans="1:60" x14ac:dyDescent="0.2">
      <c r="A617" s="55" t="s">
        <v>1257</v>
      </c>
      <c r="B617" s="55" t="s">
        <v>1258</v>
      </c>
      <c r="C617" s="36">
        <v>2.78</v>
      </c>
      <c r="D617" s="181">
        <v>2.54</v>
      </c>
      <c r="E617" s="181">
        <v>2.33</v>
      </c>
      <c r="F617" s="181">
        <v>2.1800000000000002</v>
      </c>
      <c r="G617" s="181">
        <v>1.98</v>
      </c>
      <c r="H617" s="181">
        <v>1.9</v>
      </c>
      <c r="I617" s="181">
        <v>1.82</v>
      </c>
      <c r="J617" s="202">
        <v>1.72</v>
      </c>
      <c r="K617" s="202">
        <v>1.57</v>
      </c>
      <c r="L617" s="181">
        <v>1.44</v>
      </c>
      <c r="M617" s="181">
        <v>1.28</v>
      </c>
      <c r="N617" s="181">
        <v>1.1200000000000001</v>
      </c>
      <c r="O617" s="181">
        <v>0.96</v>
      </c>
      <c r="P617" s="273"/>
      <c r="Q617" s="181">
        <v>0.81</v>
      </c>
      <c r="R617" s="181">
        <v>0.7</v>
      </c>
      <c r="S617" s="273"/>
      <c r="T617" s="229">
        <v>0.64</v>
      </c>
      <c r="U617" s="229">
        <v>0.64</v>
      </c>
      <c r="V617" s="202">
        <v>0.57999999999999996</v>
      </c>
      <c r="W617" s="229">
        <v>0</v>
      </c>
      <c r="X617" s="229">
        <v>0</v>
      </c>
      <c r="Y617" s="229">
        <v>0</v>
      </c>
      <c r="Z617" s="229">
        <v>0</v>
      </c>
      <c r="AA617" s="229">
        <v>0</v>
      </c>
      <c r="AB617" s="229">
        <v>0</v>
      </c>
      <c r="AC617" s="229">
        <v>0</v>
      </c>
      <c r="AD617" s="229">
        <v>0</v>
      </c>
      <c r="AE617" s="229">
        <v>0</v>
      </c>
      <c r="AF617" s="223">
        <f t="shared" si="357"/>
        <v>26.990000000000002</v>
      </c>
      <c r="AG617" s="224">
        <f t="shared" si="344"/>
        <v>9.4488188976377785</v>
      </c>
      <c r="AH617" s="224">
        <f t="shared" si="345"/>
        <v>9.0128755364806921</v>
      </c>
      <c r="AI617" s="224">
        <f t="shared" si="346"/>
        <v>6.8807339449541205</v>
      </c>
      <c r="AJ617" s="224">
        <f t="shared" si="347"/>
        <v>10.1010101010101</v>
      </c>
      <c r="AK617" s="224">
        <f t="shared" si="348"/>
        <v>4.2105263157894868</v>
      </c>
      <c r="AL617" s="224">
        <f t="shared" si="349"/>
        <v>4.39560439560438</v>
      </c>
      <c r="AM617" s="224">
        <f t="shared" si="350"/>
        <v>5.8139534883721034</v>
      </c>
      <c r="AN617" s="224">
        <f t="shared" si="351"/>
        <v>9.554140127388532</v>
      </c>
      <c r="AO617" s="224">
        <f t="shared" si="352"/>
        <v>9.0277777777777892</v>
      </c>
      <c r="AP617" s="224">
        <f t="shared" si="353"/>
        <v>12.5</v>
      </c>
      <c r="AQ617" s="224">
        <f t="shared" si="355"/>
        <v>14.285714285714279</v>
      </c>
      <c r="AR617" s="224">
        <f t="shared" si="354"/>
        <v>16.666666666666675</v>
      </c>
      <c r="AS617" s="224">
        <f t="shared" si="359"/>
        <v>18.518518518518512</v>
      </c>
      <c r="AT617" s="224">
        <f t="shared" si="360"/>
        <v>15.714285714285726</v>
      </c>
      <c r="AU617" s="224">
        <f t="shared" si="361"/>
        <v>9.375</v>
      </c>
      <c r="AV617" s="224">
        <f t="shared" si="363"/>
        <v>0</v>
      </c>
      <c r="AW617" s="224">
        <f t="shared" si="364"/>
        <v>10.344827586206918</v>
      </c>
      <c r="AX617" s="224" t="str">
        <f t="shared" si="365"/>
        <v>n/a</v>
      </c>
      <c r="AY617" s="224" t="str">
        <f t="shared" si="366"/>
        <v>n/a</v>
      </c>
      <c r="AZ617" s="224" t="str">
        <f t="shared" si="367"/>
        <v>n/a</v>
      </c>
      <c r="BA617" s="224" t="str">
        <f t="shared" si="368"/>
        <v>n/a</v>
      </c>
      <c r="BB617" s="224" t="str">
        <f t="shared" si="369"/>
        <v>n/a</v>
      </c>
      <c r="BC617" s="224" t="str">
        <f t="shared" si="370"/>
        <v>n/a</v>
      </c>
      <c r="BD617" s="224" t="str">
        <f t="shared" si="371"/>
        <v>n/a</v>
      </c>
      <c r="BE617" s="224" t="str">
        <f t="shared" si="372"/>
        <v>n/a</v>
      </c>
      <c r="BF617" s="224" t="str">
        <f t="shared" si="362"/>
        <v>n/a</v>
      </c>
      <c r="BG617" s="224">
        <f t="shared" si="358"/>
        <v>9.755909020965122</v>
      </c>
      <c r="BH617" s="182">
        <f t="shared" si="356"/>
        <v>4.7983666602544197</v>
      </c>
    </row>
    <row r="618" spans="1:60" x14ac:dyDescent="0.2">
      <c r="A618" s="116" t="s">
        <v>1260</v>
      </c>
      <c r="B618" s="55" t="s">
        <v>1261</v>
      </c>
      <c r="C618" s="36">
        <v>1.8</v>
      </c>
      <c r="D618" s="181">
        <v>1.6</v>
      </c>
      <c r="E618" s="181">
        <v>1.4</v>
      </c>
      <c r="F618" s="181">
        <v>1.08</v>
      </c>
      <c r="G618" s="181">
        <v>0.9173</v>
      </c>
      <c r="H618" s="181">
        <v>0.76629999999999998</v>
      </c>
      <c r="I618" s="181">
        <v>0.71889999999999998</v>
      </c>
      <c r="J618" s="202">
        <v>0.6492</v>
      </c>
      <c r="K618" s="202">
        <v>0.58009999999999995</v>
      </c>
      <c r="L618" s="238">
        <v>0.51029999999999998</v>
      </c>
      <c r="M618" s="181">
        <v>0.54620000000000002</v>
      </c>
      <c r="N618" s="181">
        <v>0.53200000000000003</v>
      </c>
      <c r="O618" s="181">
        <v>0.50890000000000002</v>
      </c>
      <c r="Q618" s="181">
        <v>0.48649999999999999</v>
      </c>
      <c r="R618" s="181">
        <v>0.43209999999999998</v>
      </c>
      <c r="T618" s="181">
        <v>0.38750000000000001</v>
      </c>
      <c r="U618" s="238">
        <v>0.34160000000000001</v>
      </c>
      <c r="V618" s="229">
        <v>0.87460000000000004</v>
      </c>
      <c r="W618" s="202">
        <v>1.4618</v>
      </c>
      <c r="X618" s="202">
        <v>1.33721020091886</v>
      </c>
      <c r="Y618" s="202">
        <v>1.0521569407860401</v>
      </c>
      <c r="Z618" s="202">
        <v>0.89327207781460305</v>
      </c>
      <c r="AA618" s="202">
        <v>0.80861263393981697</v>
      </c>
      <c r="AB618" s="202">
        <v>0.12124191903201501</v>
      </c>
      <c r="AC618" s="229">
        <v>0</v>
      </c>
      <c r="AD618" s="229">
        <v>0</v>
      </c>
      <c r="AE618" s="229">
        <v>0</v>
      </c>
      <c r="AF618" s="223">
        <f t="shared" si="357"/>
        <v>19.805793772491342</v>
      </c>
      <c r="AG618" s="224">
        <f t="shared" si="344"/>
        <v>12.5</v>
      </c>
      <c r="AH618" s="224">
        <f t="shared" si="345"/>
        <v>14.285714285714302</v>
      </c>
      <c r="AI618" s="224">
        <f t="shared" si="346"/>
        <v>29.629629629629605</v>
      </c>
      <c r="AJ618" s="224">
        <f t="shared" si="347"/>
        <v>17.736836367600574</v>
      </c>
      <c r="AK618" s="224">
        <f t="shared" si="348"/>
        <v>19.705076340858675</v>
      </c>
      <c r="AL618" s="224">
        <f t="shared" si="349"/>
        <v>6.5934065934065922</v>
      </c>
      <c r="AM618" s="224">
        <f t="shared" si="350"/>
        <v>10.736290819470117</v>
      </c>
      <c r="AN618" s="224">
        <f t="shared" si="351"/>
        <v>11.911739355283579</v>
      </c>
      <c r="AO618" s="224">
        <f t="shared" si="352"/>
        <v>13.678228493043299</v>
      </c>
      <c r="AP618" s="224">
        <f t="shared" si="353"/>
        <v>-6.5726839985353447</v>
      </c>
      <c r="AQ618" s="224">
        <f t="shared" si="355"/>
        <v>2.6691729323308211</v>
      </c>
      <c r="AR618" s="224">
        <f t="shared" si="354"/>
        <v>4.5392022008253097</v>
      </c>
      <c r="AS618" s="224">
        <f t="shared" si="359"/>
        <v>4.6043165467625879</v>
      </c>
      <c r="AT618" s="224">
        <f t="shared" si="360"/>
        <v>12.589678315204811</v>
      </c>
      <c r="AU618" s="224">
        <f t="shared" si="361"/>
        <v>11.509677419354825</v>
      </c>
      <c r="AV618" s="224">
        <f t="shared" si="363"/>
        <v>13.436768149882905</v>
      </c>
      <c r="AW618" s="224">
        <f t="shared" si="364"/>
        <v>-60.942144980562539</v>
      </c>
      <c r="AX618" s="224">
        <f t="shared" si="365"/>
        <v>-40.169653851416051</v>
      </c>
      <c r="AY618" s="224">
        <f t="shared" si="366"/>
        <v>9.3171439311133355</v>
      </c>
      <c r="AZ618" s="224">
        <f t="shared" si="367"/>
        <v>27.092275789186338</v>
      </c>
      <c r="BA618" s="224">
        <f t="shared" si="368"/>
        <v>17.786838625936909</v>
      </c>
      <c r="BB618" s="224">
        <f t="shared" si="369"/>
        <v>10.469715698392989</v>
      </c>
      <c r="BC618" s="224">
        <f t="shared" si="370"/>
        <v>566.94146743610656</v>
      </c>
      <c r="BD618" s="224" t="str">
        <f t="shared" si="371"/>
        <v>n/a</v>
      </c>
      <c r="BE618" s="224" t="str">
        <f t="shared" si="372"/>
        <v>n/a</v>
      </c>
      <c r="BF618" s="224" t="str">
        <f t="shared" si="362"/>
        <v>n/a</v>
      </c>
      <c r="BG618" s="224">
        <f t="shared" si="358"/>
        <v>30.871682439112618</v>
      </c>
      <c r="BH618" s="182">
        <f t="shared" si="356"/>
        <v>118.52676480965363</v>
      </c>
    </row>
    <row r="619" spans="1:60" x14ac:dyDescent="0.2">
      <c r="A619" s="146" t="s">
        <v>5632</v>
      </c>
      <c r="B619" s="55" t="s">
        <v>5631</v>
      </c>
      <c r="C619" s="36">
        <v>0.22500000000000001</v>
      </c>
      <c r="D619" s="181">
        <v>0.215</v>
      </c>
      <c r="E619" s="181">
        <v>0.20500000000000002</v>
      </c>
      <c r="F619" s="181">
        <v>0.19500000000000001</v>
      </c>
      <c r="G619" s="181">
        <v>4.7500000000000001E-2</v>
      </c>
      <c r="H619" s="238">
        <v>0</v>
      </c>
      <c r="I619" s="238">
        <v>0</v>
      </c>
      <c r="J619" s="229">
        <v>0</v>
      </c>
      <c r="K619" s="229">
        <v>0</v>
      </c>
      <c r="L619" s="238">
        <v>0</v>
      </c>
      <c r="M619" s="238">
        <v>0</v>
      </c>
      <c r="N619" s="238">
        <v>0</v>
      </c>
      <c r="O619" s="238">
        <v>0</v>
      </c>
      <c r="P619" s="162"/>
      <c r="Q619" s="238">
        <v>0</v>
      </c>
      <c r="R619" s="238">
        <v>0</v>
      </c>
      <c r="S619" s="162"/>
      <c r="T619" s="238">
        <v>0</v>
      </c>
      <c r="U619" s="238">
        <v>0</v>
      </c>
      <c r="V619" s="229">
        <v>0</v>
      </c>
      <c r="W619" s="229">
        <v>0</v>
      </c>
      <c r="X619" s="229">
        <v>0</v>
      </c>
      <c r="Y619" s="229">
        <v>0</v>
      </c>
      <c r="Z619" s="229">
        <v>0</v>
      </c>
      <c r="AA619" s="229">
        <v>0</v>
      </c>
      <c r="AB619" s="229">
        <v>0</v>
      </c>
      <c r="AC619" s="229">
        <v>0</v>
      </c>
      <c r="AD619" s="229">
        <v>0</v>
      </c>
      <c r="AE619" s="229">
        <v>0</v>
      </c>
      <c r="AF619" s="223">
        <f t="shared" si="357"/>
        <v>0.88750000000000007</v>
      </c>
      <c r="AG619" s="224">
        <f t="shared" si="344"/>
        <v>4.6511627906976827</v>
      </c>
      <c r="AH619" s="224">
        <f t="shared" si="345"/>
        <v>4.878048780487787</v>
      </c>
      <c r="AI619" s="224">
        <f t="shared" si="346"/>
        <v>5.1282051282051322</v>
      </c>
      <c r="AJ619" s="224">
        <f t="shared" si="347"/>
        <v>310.5263157894737</v>
      </c>
      <c r="AK619" s="224" t="str">
        <f t="shared" si="348"/>
        <v>n/a</v>
      </c>
      <c r="AL619" s="224" t="str">
        <f t="shared" si="349"/>
        <v>n/a</v>
      </c>
      <c r="AM619" s="224" t="str">
        <f t="shared" si="350"/>
        <v>n/a</v>
      </c>
      <c r="AN619" s="224" t="str">
        <f t="shared" si="351"/>
        <v>n/a</v>
      </c>
      <c r="AO619" s="224" t="str">
        <f t="shared" si="352"/>
        <v>n/a</v>
      </c>
      <c r="AP619" s="224" t="str">
        <f t="shared" si="353"/>
        <v>n/a</v>
      </c>
      <c r="AQ619" s="224" t="str">
        <f t="shared" si="355"/>
        <v>n/a</v>
      </c>
      <c r="AR619" s="224" t="str">
        <f t="shared" si="354"/>
        <v>n/a</v>
      </c>
      <c r="AS619" s="224" t="str">
        <f t="shared" si="359"/>
        <v>n/a</v>
      </c>
      <c r="AT619" s="224" t="str">
        <f t="shared" si="360"/>
        <v>n/a</v>
      </c>
      <c r="AU619" s="224" t="str">
        <f t="shared" si="361"/>
        <v>n/a</v>
      </c>
      <c r="AV619" s="224" t="str">
        <f t="shared" si="363"/>
        <v>n/a</v>
      </c>
      <c r="AW619" s="224" t="str">
        <f t="shared" si="364"/>
        <v>n/a</v>
      </c>
      <c r="AX619" s="224" t="str">
        <f t="shared" si="365"/>
        <v>n/a</v>
      </c>
      <c r="AY619" s="224" t="str">
        <f t="shared" si="366"/>
        <v>n/a</v>
      </c>
      <c r="AZ619" s="224" t="str">
        <f t="shared" si="367"/>
        <v>n/a</v>
      </c>
      <c r="BA619" s="224" t="str">
        <f t="shared" si="368"/>
        <v>n/a</v>
      </c>
      <c r="BB619" s="224" t="str">
        <f t="shared" si="369"/>
        <v>n/a</v>
      </c>
      <c r="BC619" s="224" t="str">
        <f t="shared" si="370"/>
        <v>n/a</v>
      </c>
      <c r="BD619" s="224" t="str">
        <f t="shared" si="371"/>
        <v>n/a</v>
      </c>
      <c r="BE619" s="224" t="str">
        <f t="shared" si="372"/>
        <v>n/a</v>
      </c>
      <c r="BF619" s="224" t="str">
        <f t="shared" si="362"/>
        <v>n/a</v>
      </c>
      <c r="BG619" s="224">
        <f t="shared" si="358"/>
        <v>81.29593312221607</v>
      </c>
      <c r="BH619" s="182">
        <f t="shared" si="356"/>
        <v>152.82037930414035</v>
      </c>
    </row>
    <row r="620" spans="1:60" x14ac:dyDescent="0.2">
      <c r="A620" s="55" t="s">
        <v>2080</v>
      </c>
      <c r="B620" s="55" t="s">
        <v>497</v>
      </c>
      <c r="C620" s="36">
        <v>4.5199999999999996</v>
      </c>
      <c r="D620" s="181">
        <v>4.4400000000000004</v>
      </c>
      <c r="E620" s="181">
        <v>4.3600000000000003</v>
      </c>
      <c r="F620" s="181">
        <v>3.96</v>
      </c>
      <c r="G620" s="181">
        <v>3.16</v>
      </c>
      <c r="H620" s="181">
        <v>2.68</v>
      </c>
      <c r="I620" s="181">
        <v>2.6</v>
      </c>
      <c r="J620" s="202">
        <v>2.52</v>
      </c>
      <c r="K620" s="202">
        <v>2.44</v>
      </c>
      <c r="L620" s="181">
        <v>2.3199999999999998</v>
      </c>
      <c r="M620" s="181">
        <v>2.16</v>
      </c>
      <c r="N620" s="181">
        <v>1.9</v>
      </c>
      <c r="O620" s="181">
        <v>1.58</v>
      </c>
      <c r="P620" s="273"/>
      <c r="Q620" s="181">
        <v>1.32</v>
      </c>
      <c r="R620" s="181">
        <v>1.1000000000000001</v>
      </c>
      <c r="S620" s="273"/>
      <c r="T620" s="202">
        <v>0.84</v>
      </c>
      <c r="U620" s="202">
        <v>0.66</v>
      </c>
      <c r="V620" s="202">
        <v>0.6</v>
      </c>
      <c r="W620" s="202">
        <v>0.52</v>
      </c>
      <c r="X620" s="202">
        <v>0.44</v>
      </c>
      <c r="Y620" s="202">
        <v>0.36</v>
      </c>
      <c r="Z620" s="202">
        <v>0.3</v>
      </c>
      <c r="AA620" s="202">
        <v>0.26</v>
      </c>
      <c r="AB620" s="202">
        <v>0.24</v>
      </c>
      <c r="AC620" s="202">
        <v>0.22</v>
      </c>
      <c r="AD620" s="202">
        <v>0.21</v>
      </c>
      <c r="AE620" s="202">
        <v>0.2</v>
      </c>
      <c r="AF620" s="223">
        <f t="shared" si="357"/>
        <v>45.91</v>
      </c>
      <c r="AG620" s="224">
        <f t="shared" si="344"/>
        <v>1.8018018018017834</v>
      </c>
      <c r="AH620" s="224">
        <f t="shared" si="345"/>
        <v>1.8348623853211121</v>
      </c>
      <c r="AI620" s="224">
        <f t="shared" si="346"/>
        <v>10.1010101010101</v>
      </c>
      <c r="AJ620" s="224">
        <f t="shared" si="347"/>
        <v>25.316455696202532</v>
      </c>
      <c r="AK620" s="224">
        <f t="shared" si="348"/>
        <v>17.910447761194035</v>
      </c>
      <c r="AL620" s="224">
        <f t="shared" si="349"/>
        <v>3.0769230769230882</v>
      </c>
      <c r="AM620" s="224">
        <f t="shared" si="350"/>
        <v>3.1746031746031855</v>
      </c>
      <c r="AN620" s="224">
        <f t="shared" si="351"/>
        <v>3.2786885245901676</v>
      </c>
      <c r="AO620" s="224">
        <f t="shared" si="352"/>
        <v>5.1724137931034475</v>
      </c>
      <c r="AP620" s="224">
        <f t="shared" si="353"/>
        <v>7.4074074074073959</v>
      </c>
      <c r="AQ620" s="224">
        <f t="shared" si="355"/>
        <v>13.684210526315809</v>
      </c>
      <c r="AR620" s="224">
        <f t="shared" si="354"/>
        <v>20.253164556962023</v>
      </c>
      <c r="AS620" s="224">
        <f t="shared" si="359"/>
        <v>19.696969696969703</v>
      </c>
      <c r="AT620" s="224">
        <f t="shared" si="360"/>
        <v>19.999999999999996</v>
      </c>
      <c r="AU620" s="224">
        <f t="shared" si="361"/>
        <v>30.952380952380977</v>
      </c>
      <c r="AV620" s="224">
        <f t="shared" si="363"/>
        <v>27.27272727272727</v>
      </c>
      <c r="AW620" s="224">
        <f t="shared" si="364"/>
        <v>10.000000000000009</v>
      </c>
      <c r="AX620" s="224">
        <f t="shared" si="365"/>
        <v>15.384615384615374</v>
      </c>
      <c r="AY620" s="224">
        <f t="shared" si="366"/>
        <v>18.181818181818187</v>
      </c>
      <c r="AZ620" s="224">
        <f t="shared" si="367"/>
        <v>22.222222222222232</v>
      </c>
      <c r="BA620" s="224">
        <f t="shared" si="368"/>
        <v>19.999999999999996</v>
      </c>
      <c r="BB620" s="224">
        <f t="shared" si="369"/>
        <v>15.384615384615374</v>
      </c>
      <c r="BC620" s="224">
        <f t="shared" si="370"/>
        <v>8.3333333333333481</v>
      </c>
      <c r="BD620" s="224">
        <f t="shared" si="371"/>
        <v>9.0909090909090828</v>
      </c>
      <c r="BE620" s="224">
        <f t="shared" si="372"/>
        <v>4.7619047619047672</v>
      </c>
      <c r="BF620" s="224">
        <f t="shared" si="362"/>
        <v>4.9999999999999822</v>
      </c>
      <c r="BG620" s="224">
        <f t="shared" si="358"/>
        <v>13.049749426420421</v>
      </c>
      <c r="BH620" s="182">
        <f t="shared" si="356"/>
        <v>8.5776181757703149</v>
      </c>
    </row>
    <row r="621" spans="1:60" x14ac:dyDescent="0.2">
      <c r="A621" s="123" t="s">
        <v>2081</v>
      </c>
      <c r="B621" s="55" t="s">
        <v>499</v>
      </c>
      <c r="C621" s="36">
        <v>2.04</v>
      </c>
      <c r="D621" s="181">
        <v>1.8</v>
      </c>
      <c r="E621" s="181">
        <v>1.08</v>
      </c>
      <c r="F621" s="181">
        <v>1.07</v>
      </c>
      <c r="G621" s="181">
        <v>1.06</v>
      </c>
      <c r="H621" s="181">
        <v>1.04</v>
      </c>
      <c r="I621" s="181">
        <v>1.03</v>
      </c>
      <c r="J621" s="202">
        <v>1.02</v>
      </c>
      <c r="K621" s="229">
        <v>1</v>
      </c>
      <c r="L621" s="181">
        <v>0.99</v>
      </c>
      <c r="M621" s="238">
        <v>0.98</v>
      </c>
      <c r="N621" s="181">
        <v>0.97</v>
      </c>
      <c r="O621" s="181">
        <v>0.96</v>
      </c>
      <c r="P621" s="273"/>
      <c r="Q621" s="238">
        <v>0.94</v>
      </c>
      <c r="R621" s="181">
        <v>0.93</v>
      </c>
      <c r="S621" s="273"/>
      <c r="T621" s="202">
        <v>0.91</v>
      </c>
      <c r="U621" s="229">
        <v>0.9</v>
      </c>
      <c r="V621" s="202">
        <v>0.88</v>
      </c>
      <c r="W621" s="202">
        <v>0.86</v>
      </c>
      <c r="X621" s="202">
        <v>0.84</v>
      </c>
      <c r="Y621" s="202">
        <v>0.8</v>
      </c>
      <c r="Z621" s="202">
        <v>0.75</v>
      </c>
      <c r="AA621" s="202">
        <v>0.65</v>
      </c>
      <c r="AB621" s="202">
        <v>0.6</v>
      </c>
      <c r="AC621" s="202">
        <v>0.56000000000000005</v>
      </c>
      <c r="AD621" s="202">
        <v>0.51</v>
      </c>
      <c r="AE621" s="202">
        <v>0.19500000000000001</v>
      </c>
      <c r="AF621" s="223">
        <f t="shared" si="357"/>
        <v>25.364999999999998</v>
      </c>
      <c r="AG621" s="224">
        <f t="shared" si="344"/>
        <v>13.33333333333333</v>
      </c>
      <c r="AH621" s="224">
        <f t="shared" si="345"/>
        <v>66.666666666666657</v>
      </c>
      <c r="AI621" s="224">
        <f t="shared" si="346"/>
        <v>0.93457943925234765</v>
      </c>
      <c r="AJ621" s="224">
        <f t="shared" si="347"/>
        <v>0.94339622641510523</v>
      </c>
      <c r="AK621" s="224">
        <f t="shared" si="348"/>
        <v>1.9230769230769162</v>
      </c>
      <c r="AL621" s="224">
        <f t="shared" si="349"/>
        <v>0.97087378640776656</v>
      </c>
      <c r="AM621" s="224">
        <f t="shared" si="350"/>
        <v>0.98039215686274161</v>
      </c>
      <c r="AN621" s="224">
        <f t="shared" si="351"/>
        <v>2.0000000000000018</v>
      </c>
      <c r="AO621" s="224">
        <f t="shared" si="352"/>
        <v>1.0101010101010166</v>
      </c>
      <c r="AP621" s="224">
        <f t="shared" si="353"/>
        <v>1.0204081632652962</v>
      </c>
      <c r="AQ621" s="224">
        <f t="shared" si="355"/>
        <v>1.0309278350515427</v>
      </c>
      <c r="AR621" s="224">
        <f t="shared" si="354"/>
        <v>1.0416666666666741</v>
      </c>
      <c r="AS621" s="224">
        <f t="shared" si="359"/>
        <v>2.1276595744680771</v>
      </c>
      <c r="AT621" s="224">
        <f t="shared" si="360"/>
        <v>1.0752688172043001</v>
      </c>
      <c r="AU621" s="224">
        <f t="shared" si="361"/>
        <v>2.19780219780219</v>
      </c>
      <c r="AV621" s="224">
        <f t="shared" si="363"/>
        <v>1.1111111111111072</v>
      </c>
      <c r="AW621" s="224">
        <f t="shared" si="364"/>
        <v>2.2727272727272707</v>
      </c>
      <c r="AX621" s="224">
        <f t="shared" si="365"/>
        <v>2.3255813953488413</v>
      </c>
      <c r="AY621" s="224">
        <f t="shared" si="366"/>
        <v>2.3809523809523725</v>
      </c>
      <c r="AZ621" s="224">
        <f t="shared" si="367"/>
        <v>4.9999999999999822</v>
      </c>
      <c r="BA621" s="224">
        <f t="shared" si="368"/>
        <v>6.6666666666666652</v>
      </c>
      <c r="BB621" s="224">
        <f t="shared" si="369"/>
        <v>15.384615384615374</v>
      </c>
      <c r="BC621" s="224">
        <f t="shared" si="370"/>
        <v>8.3333333333333481</v>
      </c>
      <c r="BD621" s="224">
        <f t="shared" si="371"/>
        <v>7.1428571428571397</v>
      </c>
      <c r="BE621" s="224">
        <f t="shared" si="372"/>
        <v>9.8039215686274606</v>
      </c>
      <c r="BF621" s="224">
        <f t="shared" si="362"/>
        <v>161.53846153846155</v>
      </c>
      <c r="BG621" s="224">
        <f t="shared" si="358"/>
        <v>12.277553099664427</v>
      </c>
      <c r="BH621" s="182">
        <f t="shared" si="356"/>
        <v>33.084122305055715</v>
      </c>
    </row>
    <row r="622" spans="1:60" x14ac:dyDescent="0.2">
      <c r="A622" s="123" t="s">
        <v>2082</v>
      </c>
      <c r="B622" s="55" t="s">
        <v>1264</v>
      </c>
      <c r="C622" s="36">
        <v>3.65</v>
      </c>
      <c r="D622" s="181">
        <v>3.45</v>
      </c>
      <c r="E622" s="181">
        <v>3.28</v>
      </c>
      <c r="F622" s="181">
        <v>3.06</v>
      </c>
      <c r="G622" s="181">
        <v>2.85</v>
      </c>
      <c r="H622" s="181">
        <v>2.65</v>
      </c>
      <c r="I622" s="181">
        <v>2.4500000000000002</v>
      </c>
      <c r="J622" s="202">
        <v>2.2200000000000002</v>
      </c>
      <c r="K622" s="202">
        <v>2.04</v>
      </c>
      <c r="L622" s="181">
        <v>1.88</v>
      </c>
      <c r="M622" s="181">
        <v>1.69</v>
      </c>
      <c r="N622" s="181">
        <v>1.52</v>
      </c>
      <c r="O622" s="181">
        <v>1.36</v>
      </c>
      <c r="P622" s="273"/>
      <c r="Q622" s="181">
        <v>1.23</v>
      </c>
      <c r="R622" s="181">
        <v>1.125</v>
      </c>
      <c r="S622" s="273"/>
      <c r="T622" s="202">
        <v>1</v>
      </c>
      <c r="U622" s="202">
        <v>0.75</v>
      </c>
      <c r="V622" s="202">
        <v>0.45</v>
      </c>
      <c r="W622" s="202">
        <v>0.4</v>
      </c>
      <c r="X622" s="202">
        <v>0.3</v>
      </c>
      <c r="Y622" s="202">
        <v>0.25</v>
      </c>
      <c r="Z622" s="229">
        <v>0</v>
      </c>
      <c r="AA622" s="229">
        <v>0</v>
      </c>
      <c r="AB622" s="229">
        <v>0</v>
      </c>
      <c r="AC622" s="229">
        <v>0.25</v>
      </c>
      <c r="AD622" s="229">
        <v>0.25</v>
      </c>
      <c r="AE622" s="202">
        <v>0.25</v>
      </c>
      <c r="AF622" s="223">
        <f t="shared" si="357"/>
        <v>38.35499999999999</v>
      </c>
      <c r="AG622" s="224">
        <f t="shared" si="344"/>
        <v>5.7971014492753437</v>
      </c>
      <c r="AH622" s="224">
        <f t="shared" si="345"/>
        <v>5.1829268292683084</v>
      </c>
      <c r="AI622" s="224">
        <f t="shared" si="346"/>
        <v>7.1895424836601274</v>
      </c>
      <c r="AJ622" s="224">
        <f t="shared" si="347"/>
        <v>7.3684210526315796</v>
      </c>
      <c r="AK622" s="224">
        <f t="shared" si="348"/>
        <v>7.547169811320753</v>
      </c>
      <c r="AL622" s="224">
        <f t="shared" si="349"/>
        <v>8.1632653061224367</v>
      </c>
      <c r="AM622" s="224">
        <f t="shared" si="350"/>
        <v>10.360360360360366</v>
      </c>
      <c r="AN622" s="224">
        <f t="shared" si="351"/>
        <v>8.8235294117647189</v>
      </c>
      <c r="AO622" s="224">
        <f t="shared" si="352"/>
        <v>8.5106382978723527</v>
      </c>
      <c r="AP622" s="224">
        <f t="shared" si="353"/>
        <v>11.242603550295849</v>
      </c>
      <c r="AQ622" s="224">
        <f t="shared" si="355"/>
        <v>11.184210526315773</v>
      </c>
      <c r="AR622" s="224">
        <f t="shared" si="354"/>
        <v>11.764705882352944</v>
      </c>
      <c r="AS622" s="224">
        <f t="shared" si="359"/>
        <v>10.569105691056912</v>
      </c>
      <c r="AT622" s="224">
        <f t="shared" si="360"/>
        <v>9.3333333333333268</v>
      </c>
      <c r="AU622" s="224">
        <f t="shared" si="361"/>
        <v>12.5</v>
      </c>
      <c r="AV622" s="224">
        <f t="shared" si="363"/>
        <v>33.333333333333329</v>
      </c>
      <c r="AW622" s="224">
        <f t="shared" si="364"/>
        <v>66.666666666666657</v>
      </c>
      <c r="AX622" s="224">
        <f t="shared" si="365"/>
        <v>12.5</v>
      </c>
      <c r="AY622" s="224">
        <f t="shared" si="366"/>
        <v>33.33333333333335</v>
      </c>
      <c r="AZ622" s="224">
        <f t="shared" si="367"/>
        <v>19.999999999999996</v>
      </c>
      <c r="BA622" s="224" t="str">
        <f t="shared" si="368"/>
        <v>n/a</v>
      </c>
      <c r="BB622" s="224" t="str">
        <f t="shared" si="369"/>
        <v>n/a</v>
      </c>
      <c r="BC622" s="224" t="str">
        <f t="shared" si="370"/>
        <v>n/a</v>
      </c>
      <c r="BD622" s="224">
        <f t="shared" si="371"/>
        <v>-100</v>
      </c>
      <c r="BE622" s="224">
        <f t="shared" si="372"/>
        <v>0</v>
      </c>
      <c r="BF622" s="224">
        <f t="shared" si="362"/>
        <v>0</v>
      </c>
      <c r="BG622" s="224">
        <f t="shared" si="358"/>
        <v>8.7552281443027873</v>
      </c>
      <c r="BH622" s="182">
        <f t="shared" si="356"/>
        <v>27.594882563221486</v>
      </c>
    </row>
    <row r="623" spans="1:60" x14ac:dyDescent="0.2">
      <c r="A623" s="55" t="s">
        <v>2083</v>
      </c>
      <c r="B623" s="55" t="s">
        <v>1266</v>
      </c>
      <c r="C623" s="36">
        <v>2.02</v>
      </c>
      <c r="D623" s="181">
        <v>1.94</v>
      </c>
      <c r="E623" s="181">
        <v>1.83</v>
      </c>
      <c r="F623" s="181">
        <v>1.74</v>
      </c>
      <c r="G623" s="181">
        <v>1.66</v>
      </c>
      <c r="H623" s="181">
        <v>1.61</v>
      </c>
      <c r="I623" s="181">
        <v>1.57</v>
      </c>
      <c r="J623" s="202">
        <v>1.5</v>
      </c>
      <c r="K623" s="202">
        <v>1.36</v>
      </c>
      <c r="L623" s="181">
        <v>1.26</v>
      </c>
      <c r="M623" s="181">
        <v>1.1100000000000001</v>
      </c>
      <c r="N623" s="181">
        <v>0.96</v>
      </c>
      <c r="O623" s="181">
        <v>0.77</v>
      </c>
      <c r="P623" s="273"/>
      <c r="Q623" s="181">
        <v>0.63</v>
      </c>
      <c r="R623" s="181">
        <v>0.45</v>
      </c>
      <c r="S623" s="273"/>
      <c r="T623" s="202">
        <v>0.31</v>
      </c>
      <c r="U623" s="229">
        <v>0.28000000000000003</v>
      </c>
      <c r="V623" s="229">
        <v>0.28000000000000003</v>
      </c>
      <c r="W623" s="202">
        <v>0.28000000000000003</v>
      </c>
      <c r="X623" s="202">
        <v>0.26</v>
      </c>
      <c r="Y623" s="202">
        <v>0.14000000000000001</v>
      </c>
      <c r="Z623" s="202">
        <v>0.105</v>
      </c>
      <c r="AA623" s="202">
        <v>3.5000000000000003E-2</v>
      </c>
      <c r="AB623" s="229">
        <v>0.02</v>
      </c>
      <c r="AC623" s="229">
        <v>0.02</v>
      </c>
      <c r="AD623" s="229">
        <v>0.02</v>
      </c>
      <c r="AE623" s="229">
        <v>0.02</v>
      </c>
      <c r="AF623" s="223">
        <f t="shared" si="357"/>
        <v>22.18</v>
      </c>
      <c r="AG623" s="224">
        <f t="shared" si="344"/>
        <v>4.1237113402061931</v>
      </c>
      <c r="AH623" s="224">
        <f t="shared" si="345"/>
        <v>6.0109289617486183</v>
      </c>
      <c r="AI623" s="224">
        <f t="shared" si="346"/>
        <v>5.1724137931034475</v>
      </c>
      <c r="AJ623" s="224">
        <f t="shared" si="347"/>
        <v>4.8192771084337505</v>
      </c>
      <c r="AK623" s="224">
        <f t="shared" si="348"/>
        <v>3.105590062111796</v>
      </c>
      <c r="AL623" s="224">
        <f t="shared" si="349"/>
        <v>2.5477707006369421</v>
      </c>
      <c r="AM623" s="224">
        <f t="shared" si="350"/>
        <v>4.6666666666666634</v>
      </c>
      <c r="AN623" s="224">
        <f t="shared" si="351"/>
        <v>10.294117647058808</v>
      </c>
      <c r="AO623" s="224">
        <f t="shared" si="352"/>
        <v>7.9365079365079527</v>
      </c>
      <c r="AP623" s="224">
        <f t="shared" si="353"/>
        <v>13.513513513513509</v>
      </c>
      <c r="AQ623" s="224">
        <f t="shared" si="355"/>
        <v>15.625000000000021</v>
      </c>
      <c r="AR623" s="224">
        <f t="shared" si="354"/>
        <v>24.675324675324674</v>
      </c>
      <c r="AS623" s="224">
        <f t="shared" si="359"/>
        <v>22.222222222222232</v>
      </c>
      <c r="AT623" s="224">
        <f t="shared" si="360"/>
        <v>39.999999999999993</v>
      </c>
      <c r="AU623" s="224">
        <f t="shared" si="361"/>
        <v>45.161290322580648</v>
      </c>
      <c r="AV623" s="224">
        <f t="shared" si="363"/>
        <v>10.714285714285698</v>
      </c>
      <c r="AW623" s="224">
        <f t="shared" si="364"/>
        <v>0</v>
      </c>
      <c r="AX623" s="224">
        <f t="shared" si="365"/>
        <v>0</v>
      </c>
      <c r="AY623" s="224">
        <f t="shared" si="366"/>
        <v>7.6923076923077094</v>
      </c>
      <c r="AZ623" s="224">
        <f t="shared" si="367"/>
        <v>85.714285714285694</v>
      </c>
      <c r="BA623" s="224">
        <f t="shared" si="368"/>
        <v>33.33333333333335</v>
      </c>
      <c r="BB623" s="224">
        <f t="shared" si="369"/>
        <v>199.99999999999994</v>
      </c>
      <c r="BC623" s="224">
        <f t="shared" si="370"/>
        <v>75.000000000000028</v>
      </c>
      <c r="BD623" s="224">
        <f t="shared" si="371"/>
        <v>0</v>
      </c>
      <c r="BE623" s="224">
        <f t="shared" si="372"/>
        <v>0</v>
      </c>
      <c r="BF623" s="224">
        <f t="shared" si="362"/>
        <v>0</v>
      </c>
      <c r="BG623" s="224">
        <f t="shared" si="358"/>
        <v>23.935713361704909</v>
      </c>
      <c r="BH623" s="182">
        <f t="shared" si="356"/>
        <v>42.350972823471423</v>
      </c>
    </row>
    <row r="624" spans="1:60" x14ac:dyDescent="0.2">
      <c r="A624" s="116" t="s">
        <v>1655</v>
      </c>
      <c r="B624" s="55" t="s">
        <v>1656</v>
      </c>
      <c r="C624" s="36">
        <v>1.65</v>
      </c>
      <c r="D624" s="181">
        <v>1.4575</v>
      </c>
      <c r="E624" s="181">
        <v>1.2925</v>
      </c>
      <c r="F624" s="181">
        <v>1.145</v>
      </c>
      <c r="G624" s="181">
        <v>1.04</v>
      </c>
      <c r="H624" s="238">
        <v>0.23</v>
      </c>
      <c r="I624" s="181">
        <v>0.88500000000000001</v>
      </c>
      <c r="J624" s="202">
        <v>0.74124999999999996</v>
      </c>
      <c r="K624" s="202">
        <v>0.59875</v>
      </c>
      <c r="L624" s="181">
        <v>0.495</v>
      </c>
      <c r="M624" s="181">
        <v>0.40250000000000002</v>
      </c>
      <c r="N624" s="181">
        <v>0.33500000000000002</v>
      </c>
      <c r="O624" s="181">
        <v>0.27500000000000002</v>
      </c>
      <c r="Q624" s="181">
        <v>0.22</v>
      </c>
      <c r="R624" s="181">
        <v>0.18</v>
      </c>
      <c r="T624" s="181">
        <v>0.14249999999999999</v>
      </c>
      <c r="U624" s="181">
        <v>0.11749999999999999</v>
      </c>
      <c r="V624" s="202">
        <v>0.105</v>
      </c>
      <c r="W624" s="202">
        <v>8.5000000000000006E-2</v>
      </c>
      <c r="X624" s="202">
        <v>6.7500000000000004E-2</v>
      </c>
      <c r="Y624" s="202">
        <v>5.6250000000000001E-2</v>
      </c>
      <c r="Z624" s="202">
        <v>4.2500000000000003E-2</v>
      </c>
      <c r="AA624" s="202">
        <v>3.3750000000000002E-2</v>
      </c>
      <c r="AB624" s="202">
        <v>2.8125000000000001E-2</v>
      </c>
      <c r="AC624" s="202">
        <v>2.1874999999999999E-2</v>
      </c>
      <c r="AD624" s="202">
        <v>1.9375E-2</v>
      </c>
      <c r="AE624" s="202">
        <v>1.6875000000000001E-2</v>
      </c>
      <c r="AF624" s="223">
        <f t="shared" si="357"/>
        <v>11.683750000000003</v>
      </c>
      <c r="AG624" s="224">
        <f t="shared" si="344"/>
        <v>13.207547169811317</v>
      </c>
      <c r="AH624" s="224">
        <f t="shared" si="345"/>
        <v>12.765957446808507</v>
      </c>
      <c r="AI624" s="224">
        <f t="shared" si="346"/>
        <v>12.882096069868986</v>
      </c>
      <c r="AJ624" s="224">
        <f t="shared" si="347"/>
        <v>10.096153846153854</v>
      </c>
      <c r="AK624" s="224">
        <f t="shared" si="348"/>
        <v>352.17391304347825</v>
      </c>
      <c r="AL624" s="224">
        <f t="shared" si="349"/>
        <v>-74.011299435028249</v>
      </c>
      <c r="AM624" s="224">
        <f t="shared" si="350"/>
        <v>19.392917369308616</v>
      </c>
      <c r="AN624" s="224">
        <f t="shared" si="351"/>
        <v>23.799582463465541</v>
      </c>
      <c r="AO624" s="224">
        <f t="shared" si="352"/>
        <v>20.959595959595955</v>
      </c>
      <c r="AP624" s="224">
        <f t="shared" si="353"/>
        <v>22.981366459627317</v>
      </c>
      <c r="AQ624" s="224">
        <f t="shared" si="355"/>
        <v>20.149253731343286</v>
      </c>
      <c r="AR624" s="224">
        <f t="shared" si="354"/>
        <v>21.818181818181827</v>
      </c>
      <c r="AS624" s="224">
        <f t="shared" si="359"/>
        <v>25</v>
      </c>
      <c r="AT624" s="224">
        <f t="shared" si="360"/>
        <v>22.222222222222232</v>
      </c>
      <c r="AU624" s="224">
        <f t="shared" si="361"/>
        <v>26.315789473684227</v>
      </c>
      <c r="AV624" s="224">
        <f t="shared" si="363"/>
        <v>21.276595744680836</v>
      </c>
      <c r="AW624" s="224">
        <f t="shared" si="364"/>
        <v>11.904761904761907</v>
      </c>
      <c r="AX624" s="224">
        <f t="shared" si="365"/>
        <v>23.529411764705866</v>
      </c>
      <c r="AY624" s="224">
        <f t="shared" si="366"/>
        <v>25.925925925925931</v>
      </c>
      <c r="AZ624" s="224">
        <f t="shared" si="367"/>
        <v>19.999999999999996</v>
      </c>
      <c r="BA624" s="224">
        <f t="shared" si="368"/>
        <v>32.352941176470587</v>
      </c>
      <c r="BB624" s="224">
        <f t="shared" si="369"/>
        <v>25.925925925925931</v>
      </c>
      <c r="BC624" s="224">
        <f t="shared" si="370"/>
        <v>19.999999999999996</v>
      </c>
      <c r="BD624" s="224">
        <f t="shared" si="371"/>
        <v>28.57142857142858</v>
      </c>
      <c r="BE624" s="224">
        <f t="shared" si="372"/>
        <v>12.903225806451601</v>
      </c>
      <c r="BF624" s="224">
        <f t="shared" si="362"/>
        <v>14.814814814814813</v>
      </c>
      <c r="BG624" s="224">
        <f t="shared" si="358"/>
        <v>29.498396510526455</v>
      </c>
      <c r="BH624" s="182">
        <f t="shared" si="356"/>
        <v>68.594484380804033</v>
      </c>
    </row>
    <row r="625" spans="1:60" x14ac:dyDescent="0.2">
      <c r="A625" s="149" t="s">
        <v>2084</v>
      </c>
      <c r="B625" s="55" t="s">
        <v>1269</v>
      </c>
      <c r="C625" s="36">
        <v>1.39</v>
      </c>
      <c r="D625" s="181">
        <v>1.35</v>
      </c>
      <c r="E625" s="181">
        <v>1.3</v>
      </c>
      <c r="F625" s="181">
        <v>1.23</v>
      </c>
      <c r="G625" s="181">
        <v>1.19</v>
      </c>
      <c r="H625" s="181">
        <v>1.1299999999999999</v>
      </c>
      <c r="I625" s="181">
        <v>1.1200000000000001</v>
      </c>
      <c r="J625" s="202">
        <v>1.1100000000000001</v>
      </c>
      <c r="K625" s="202">
        <v>1.07</v>
      </c>
      <c r="L625" s="202">
        <v>1.04</v>
      </c>
      <c r="M625" s="202">
        <v>1.03</v>
      </c>
      <c r="N625" s="202">
        <v>1</v>
      </c>
      <c r="O625" s="202">
        <v>0.92</v>
      </c>
      <c r="P625" s="202"/>
      <c r="Q625" s="202">
        <v>0.92</v>
      </c>
      <c r="R625" s="202">
        <v>0.78</v>
      </c>
      <c r="S625" s="202"/>
      <c r="T625" s="202">
        <v>0.53</v>
      </c>
      <c r="U625" s="202">
        <v>0.45</v>
      </c>
      <c r="V625" s="202">
        <v>0.7</v>
      </c>
      <c r="W625" s="202">
        <v>0.66</v>
      </c>
      <c r="X625" s="202">
        <v>0.62</v>
      </c>
      <c r="Y625" s="202">
        <v>0.6</v>
      </c>
      <c r="Z625" s="202">
        <v>0.52</v>
      </c>
      <c r="AA625" s="202">
        <v>0.52</v>
      </c>
      <c r="AB625" s="202">
        <v>0.52</v>
      </c>
      <c r="AC625" s="202">
        <v>0.67</v>
      </c>
      <c r="AD625" s="202">
        <v>0.72</v>
      </c>
      <c r="AE625" s="202">
        <v>0</v>
      </c>
      <c r="AF625" s="223">
        <f t="shared" si="357"/>
        <v>23.09</v>
      </c>
      <c r="AG625" s="224">
        <f t="shared" ref="AG625:AG688" si="373">IF(ISERROR((C625/D625-1)*100),"n/a",(C625/D625-1)*100)</f>
        <v>2.962962962962945</v>
      </c>
      <c r="AH625" s="224">
        <f t="shared" ref="AH625:AH688" si="374">IF(ISERROR((D625/E625-1)*100),"n/a",(D625/E625-1)*100)</f>
        <v>3.8461538461538547</v>
      </c>
      <c r="AI625" s="224">
        <f t="shared" ref="AI625:AI688" si="375">IF(ISERROR((E625/F625-1)*100),"n/a",(E625/F625-1)*100)</f>
        <v>5.6910569105691033</v>
      </c>
      <c r="AJ625" s="224">
        <f t="shared" ref="AJ625:AJ688" si="376">IF(ISERROR((F625/G625-1)*100),"n/a",(F625/G625-1)*100)</f>
        <v>3.3613445378151363</v>
      </c>
      <c r="AK625" s="224">
        <f t="shared" ref="AK625:AK688" si="377">IF(ISERROR((G625/H625-1)*100),"n/a",(G625/H625-1)*100)</f>
        <v>5.3097345132743445</v>
      </c>
      <c r="AL625" s="224">
        <f t="shared" ref="AL625:AL688" si="378">IF(ISERROR((H625/I625-1)*100),"n/a",(H625/I625-1)*100)</f>
        <v>0.89285714285711748</v>
      </c>
      <c r="AM625" s="224">
        <f t="shared" ref="AM625:AM688" si="379">IF(ISERROR((I625/J625-1)*100),"n/a",(I625/J625-1)*100)</f>
        <v>0.9009009009008917</v>
      </c>
      <c r="AN625" s="224">
        <f t="shared" ref="AN625:AN688" si="380">IF(ISERROR((J625/K625-1)*100),"n/a",(J625/K625-1)*100)</f>
        <v>3.7383177570093462</v>
      </c>
      <c r="AO625" s="224">
        <f t="shared" ref="AO625:AO688" si="381">IF(ISERROR((K625/L625-1)*100),"n/a",(K625/L625-1)*100)</f>
        <v>2.8846153846153966</v>
      </c>
      <c r="AP625" s="224">
        <f t="shared" ref="AP625:AP688" si="382">IF(ISERROR((L625/M625-1)*100),"n/a",(L625/M625-1)*100)</f>
        <v>0.97087378640776656</v>
      </c>
      <c r="AQ625" s="224">
        <f t="shared" si="355"/>
        <v>3.0000000000000027</v>
      </c>
      <c r="AR625" s="224">
        <f t="shared" ref="AR625:AR688" si="383">IF(ISERROR((N625/O625-1)*100),"n/a",(N625/O625-1)*100)</f>
        <v>8.6956521739130377</v>
      </c>
      <c r="AS625" s="224">
        <f t="shared" si="359"/>
        <v>0</v>
      </c>
      <c r="AT625" s="224">
        <f t="shared" si="360"/>
        <v>17.948717948717952</v>
      </c>
      <c r="AU625" s="224">
        <f t="shared" si="361"/>
        <v>47.169811320754704</v>
      </c>
      <c r="AV625" s="224">
        <f t="shared" si="363"/>
        <v>17.777777777777782</v>
      </c>
      <c r="AW625" s="224">
        <f t="shared" si="364"/>
        <v>-35.714285714285708</v>
      </c>
      <c r="AX625" s="224">
        <f t="shared" si="365"/>
        <v>6.0606060606060552</v>
      </c>
      <c r="AY625" s="224">
        <f t="shared" si="366"/>
        <v>6.4516129032258229</v>
      </c>
      <c r="AZ625" s="224">
        <f t="shared" si="367"/>
        <v>3.3333333333333437</v>
      </c>
      <c r="BA625" s="224">
        <f t="shared" si="368"/>
        <v>15.384615384615374</v>
      </c>
      <c r="BB625" s="224">
        <f t="shared" si="369"/>
        <v>0</v>
      </c>
      <c r="BC625" s="224">
        <f t="shared" si="370"/>
        <v>0</v>
      </c>
      <c r="BD625" s="224">
        <f t="shared" si="371"/>
        <v>-22.388059701492537</v>
      </c>
      <c r="BE625" s="224">
        <f t="shared" si="372"/>
        <v>-6.9444444444444304</v>
      </c>
      <c r="BF625" s="224" t="str">
        <f t="shared" si="362"/>
        <v>n/a</v>
      </c>
      <c r="BG625" s="224">
        <f t="shared" si="358"/>
        <v>3.6533661914114917</v>
      </c>
      <c r="BH625" s="182">
        <f t="shared" si="356"/>
        <v>14.267600580643009</v>
      </c>
    </row>
    <row r="626" spans="1:60" x14ac:dyDescent="0.2">
      <c r="A626" s="116" t="s">
        <v>1657</v>
      </c>
      <c r="B626" s="55" t="s">
        <v>1658</v>
      </c>
      <c r="C626" s="36">
        <v>1.68</v>
      </c>
      <c r="D626" s="181">
        <v>1.52</v>
      </c>
      <c r="E626" s="181">
        <v>1.35</v>
      </c>
      <c r="F626" s="181">
        <v>1.1599999999999999</v>
      </c>
      <c r="G626" s="181">
        <v>1</v>
      </c>
      <c r="H626" s="181">
        <v>0.85</v>
      </c>
      <c r="I626" s="181">
        <v>0.74</v>
      </c>
      <c r="J626" s="202">
        <v>0.66</v>
      </c>
      <c r="K626" s="229">
        <v>0.6</v>
      </c>
      <c r="L626" s="238">
        <v>0.6</v>
      </c>
      <c r="M626" s="238">
        <v>0.6</v>
      </c>
      <c r="N626" s="238">
        <v>0.6</v>
      </c>
      <c r="O626" s="181">
        <v>0.6</v>
      </c>
      <c r="P626" s="202"/>
      <c r="Q626" s="181">
        <v>0.39900000000000002</v>
      </c>
      <c r="R626" s="238">
        <v>0</v>
      </c>
      <c r="S626" s="229"/>
      <c r="T626" s="238">
        <v>0</v>
      </c>
      <c r="U626" s="238">
        <v>0</v>
      </c>
      <c r="V626" s="229">
        <v>0</v>
      </c>
      <c r="W626" s="229">
        <v>0</v>
      </c>
      <c r="X626" s="229">
        <v>0</v>
      </c>
      <c r="Y626" s="229">
        <v>0</v>
      </c>
      <c r="Z626" s="229">
        <v>0</v>
      </c>
      <c r="AA626" s="229">
        <v>0</v>
      </c>
      <c r="AB626" s="229">
        <v>0</v>
      </c>
      <c r="AC626" s="229">
        <v>0</v>
      </c>
      <c r="AD626" s="229">
        <v>0</v>
      </c>
      <c r="AE626" s="229">
        <v>0</v>
      </c>
      <c r="AF626" s="223">
        <f t="shared" si="357"/>
        <v>12.358999999999998</v>
      </c>
      <c r="AG626" s="224">
        <f t="shared" si="373"/>
        <v>10.526315789473673</v>
      </c>
      <c r="AH626" s="224">
        <f t="shared" si="374"/>
        <v>12.592592592592577</v>
      </c>
      <c r="AI626" s="224">
        <f t="shared" si="375"/>
        <v>16.379310344827601</v>
      </c>
      <c r="AJ626" s="224">
        <f t="shared" si="376"/>
        <v>15.999999999999993</v>
      </c>
      <c r="AK626" s="224">
        <f t="shared" si="377"/>
        <v>17.647058823529417</v>
      </c>
      <c r="AL626" s="224">
        <f t="shared" si="378"/>
        <v>14.864864864864868</v>
      </c>
      <c r="AM626" s="224">
        <f t="shared" si="379"/>
        <v>12.12121212121211</v>
      </c>
      <c r="AN626" s="224">
        <f t="shared" si="380"/>
        <v>10.000000000000009</v>
      </c>
      <c r="AO626" s="224">
        <f t="shared" si="381"/>
        <v>0</v>
      </c>
      <c r="AP626" s="224">
        <f t="shared" si="382"/>
        <v>0</v>
      </c>
      <c r="AQ626" s="224">
        <f t="shared" ref="AQ626:AQ689" si="384">IF(ISERROR((M626/N626-1)*100),"n/a",(M626/N626-1)*100)</f>
        <v>0</v>
      </c>
      <c r="AR626" s="224">
        <f t="shared" si="383"/>
        <v>0</v>
      </c>
      <c r="AS626" s="224">
        <f t="shared" si="359"/>
        <v>50.375939849624054</v>
      </c>
      <c r="AT626" s="224" t="str">
        <f t="shared" si="360"/>
        <v>n/a</v>
      </c>
      <c r="AU626" s="224" t="str">
        <f t="shared" si="361"/>
        <v>n/a</v>
      </c>
      <c r="AV626" s="224" t="str">
        <f t="shared" si="363"/>
        <v>n/a</v>
      </c>
      <c r="AW626" s="224" t="str">
        <f t="shared" si="364"/>
        <v>n/a</v>
      </c>
      <c r="AX626" s="224" t="str">
        <f t="shared" si="365"/>
        <v>n/a</v>
      </c>
      <c r="AY626" s="224" t="str">
        <f t="shared" si="366"/>
        <v>n/a</v>
      </c>
      <c r="AZ626" s="224" t="str">
        <f t="shared" si="367"/>
        <v>n/a</v>
      </c>
      <c r="BA626" s="224" t="str">
        <f t="shared" si="368"/>
        <v>n/a</v>
      </c>
      <c r="BB626" s="224" t="str">
        <f t="shared" si="369"/>
        <v>n/a</v>
      </c>
      <c r="BC626" s="224" t="str">
        <f t="shared" si="370"/>
        <v>n/a</v>
      </c>
      <c r="BD626" s="224" t="str">
        <f t="shared" si="371"/>
        <v>n/a</v>
      </c>
      <c r="BE626" s="224" t="str">
        <f t="shared" si="372"/>
        <v>n/a</v>
      </c>
      <c r="BF626" s="224" t="str">
        <f t="shared" si="362"/>
        <v>n/a</v>
      </c>
      <c r="BG626" s="224">
        <f t="shared" si="358"/>
        <v>12.346714952778793</v>
      </c>
      <c r="BH626" s="182">
        <f t="shared" si="356"/>
        <v>13.319668100343975</v>
      </c>
    </row>
    <row r="627" spans="1:60" x14ac:dyDescent="0.2">
      <c r="A627" s="55" t="s">
        <v>2085</v>
      </c>
      <c r="B627" s="55" t="s">
        <v>501</v>
      </c>
      <c r="C627" s="36">
        <v>2.5099999999999998</v>
      </c>
      <c r="D627" s="181">
        <v>2.44</v>
      </c>
      <c r="E627" s="181">
        <v>2.4</v>
      </c>
      <c r="F627" s="181">
        <v>2.31</v>
      </c>
      <c r="G627" s="181">
        <v>2.19</v>
      </c>
      <c r="H627" s="181">
        <v>2.1</v>
      </c>
      <c r="I627" s="181">
        <v>2.02</v>
      </c>
      <c r="J627" s="202">
        <v>1.94</v>
      </c>
      <c r="K627" s="202">
        <v>1.82</v>
      </c>
      <c r="L627" s="181">
        <v>1.77</v>
      </c>
      <c r="M627" s="181">
        <v>1.7</v>
      </c>
      <c r="N627" s="181">
        <v>1.62</v>
      </c>
      <c r="O627" s="181">
        <v>1.54</v>
      </c>
      <c r="P627" s="273"/>
      <c r="Q627" s="181">
        <v>1.46</v>
      </c>
      <c r="R627" s="181">
        <v>1.4</v>
      </c>
      <c r="S627" s="273"/>
      <c r="T627" s="202">
        <v>1.3290900000000001</v>
      </c>
      <c r="U627" s="229">
        <v>1.2363999999999999</v>
      </c>
      <c r="V627" s="202">
        <v>1.2</v>
      </c>
      <c r="W627" s="202">
        <v>1.1272</v>
      </c>
      <c r="X627" s="202">
        <v>1.0411999999999999</v>
      </c>
      <c r="Y627" s="202">
        <v>0.96909999999999996</v>
      </c>
      <c r="Z627" s="229">
        <v>0.90159999999999996</v>
      </c>
      <c r="AA627" s="202">
        <v>0.84009999999999996</v>
      </c>
      <c r="AB627" s="202">
        <v>0.79239999999999999</v>
      </c>
      <c r="AC627" s="202">
        <v>0.75160000000000005</v>
      </c>
      <c r="AD627" s="229">
        <v>0.73799999999999999</v>
      </c>
      <c r="AE627" s="202">
        <v>0.70350000000000001</v>
      </c>
      <c r="AF627" s="223">
        <f t="shared" si="357"/>
        <v>40.850190000000005</v>
      </c>
      <c r="AG627" s="224">
        <f t="shared" si="373"/>
        <v>2.86885245901638</v>
      </c>
      <c r="AH627" s="224">
        <f t="shared" si="374"/>
        <v>1.6666666666666607</v>
      </c>
      <c r="AI627" s="224">
        <f t="shared" si="375"/>
        <v>3.8961038961038863</v>
      </c>
      <c r="AJ627" s="224">
        <f t="shared" si="376"/>
        <v>5.4794520547945202</v>
      </c>
      <c r="AK627" s="224">
        <f t="shared" si="377"/>
        <v>4.2857142857142705</v>
      </c>
      <c r="AL627" s="224">
        <f t="shared" si="378"/>
        <v>3.9603960396039639</v>
      </c>
      <c r="AM627" s="224">
        <f t="shared" si="379"/>
        <v>4.1237113402061931</v>
      </c>
      <c r="AN627" s="224">
        <f t="shared" si="380"/>
        <v>6.5934065934065922</v>
      </c>
      <c r="AO627" s="224">
        <f t="shared" si="381"/>
        <v>2.8248587570621542</v>
      </c>
      <c r="AP627" s="224">
        <f t="shared" si="382"/>
        <v>4.117647058823537</v>
      </c>
      <c r="AQ627" s="224">
        <f t="shared" si="384"/>
        <v>4.9382716049382713</v>
      </c>
      <c r="AR627" s="224">
        <f t="shared" si="383"/>
        <v>5.1948051948051965</v>
      </c>
      <c r="AS627" s="224">
        <f t="shared" si="359"/>
        <v>5.4794520547945202</v>
      </c>
      <c r="AT627" s="224">
        <f t="shared" si="360"/>
        <v>4.2857142857142927</v>
      </c>
      <c r="AU627" s="224">
        <f t="shared" si="361"/>
        <v>5.3352293674619355</v>
      </c>
      <c r="AV627" s="224">
        <f t="shared" si="363"/>
        <v>7.4967648010352717</v>
      </c>
      <c r="AW627" s="224">
        <f t="shared" si="364"/>
        <v>3.0333333333333323</v>
      </c>
      <c r="AX627" s="224">
        <f t="shared" si="365"/>
        <v>6.4584811923349861</v>
      </c>
      <c r="AY627" s="224">
        <f t="shared" si="366"/>
        <v>8.2597003457549167</v>
      </c>
      <c r="AZ627" s="224">
        <f t="shared" si="367"/>
        <v>7.4398926839335466</v>
      </c>
      <c r="BA627" s="224">
        <f t="shared" si="368"/>
        <v>7.4866903283052455</v>
      </c>
      <c r="BB627" s="224">
        <f t="shared" si="369"/>
        <v>7.3205570765385142</v>
      </c>
      <c r="BC627" s="224">
        <f t="shared" si="370"/>
        <v>6.0196870267541502</v>
      </c>
      <c r="BD627" s="224">
        <f t="shared" si="371"/>
        <v>5.4284193720063767</v>
      </c>
      <c r="BE627" s="224">
        <f t="shared" si="372"/>
        <v>1.8428184281842785</v>
      </c>
      <c r="BF627" s="224">
        <f t="shared" si="362"/>
        <v>4.9040511727078906</v>
      </c>
      <c r="BG627" s="224">
        <f t="shared" si="358"/>
        <v>5.0284875930769566</v>
      </c>
      <c r="BH627" s="182">
        <f t="shared" si="356"/>
        <v>1.7883902698528964</v>
      </c>
    </row>
    <row r="628" spans="1:60" x14ac:dyDescent="0.2">
      <c r="A628" s="55" t="s">
        <v>502</v>
      </c>
      <c r="B628" s="55" t="s">
        <v>503</v>
      </c>
      <c r="C628" s="36">
        <v>1.1950000000000001</v>
      </c>
      <c r="D628" s="181">
        <v>1.135</v>
      </c>
      <c r="E628" s="181">
        <v>1.075</v>
      </c>
      <c r="F628" s="181">
        <v>1.0149999999999999</v>
      </c>
      <c r="G628" s="181">
        <v>0.94</v>
      </c>
      <c r="H628" s="181">
        <v>0.89</v>
      </c>
      <c r="I628" s="181">
        <v>0.88</v>
      </c>
      <c r="J628" s="202">
        <v>0.85</v>
      </c>
      <c r="K628" s="229">
        <v>0.84</v>
      </c>
      <c r="L628" s="181">
        <v>0.81</v>
      </c>
      <c r="M628" s="238">
        <v>0.8</v>
      </c>
      <c r="N628" s="181">
        <v>0.78</v>
      </c>
      <c r="O628" s="238">
        <v>0.72</v>
      </c>
      <c r="P628" s="273"/>
      <c r="Q628" s="181">
        <v>0.69</v>
      </c>
      <c r="R628" s="238">
        <v>0.68</v>
      </c>
      <c r="S628" s="273"/>
      <c r="T628" s="202">
        <v>0.59</v>
      </c>
      <c r="U628" s="202">
        <v>0.53</v>
      </c>
      <c r="V628" s="202">
        <v>0.52</v>
      </c>
      <c r="W628" s="202">
        <v>0.48</v>
      </c>
      <c r="X628" s="202">
        <v>0.46</v>
      </c>
      <c r="Y628" s="202">
        <v>0.44</v>
      </c>
      <c r="Z628" s="202">
        <v>0.43</v>
      </c>
      <c r="AA628" s="202">
        <v>0.42</v>
      </c>
      <c r="AB628" s="202">
        <v>0.41</v>
      </c>
      <c r="AC628" s="202">
        <v>0.4</v>
      </c>
      <c r="AD628" s="202">
        <v>0.39</v>
      </c>
      <c r="AE628" s="202">
        <v>0.38</v>
      </c>
      <c r="AF628" s="223">
        <f t="shared" si="357"/>
        <v>18.75</v>
      </c>
      <c r="AG628" s="224">
        <f t="shared" si="373"/>
        <v>5.2863436123347984</v>
      </c>
      <c r="AH628" s="224">
        <f t="shared" si="374"/>
        <v>5.5813953488372148</v>
      </c>
      <c r="AI628" s="224">
        <f t="shared" si="375"/>
        <v>5.9113300492610987</v>
      </c>
      <c r="AJ628" s="224">
        <f t="shared" si="376"/>
        <v>7.9787234042553168</v>
      </c>
      <c r="AK628" s="224">
        <f t="shared" si="377"/>
        <v>5.6179775280898792</v>
      </c>
      <c r="AL628" s="224">
        <f t="shared" si="378"/>
        <v>1.1363636363636465</v>
      </c>
      <c r="AM628" s="224">
        <f t="shared" si="379"/>
        <v>3.529411764705892</v>
      </c>
      <c r="AN628" s="224">
        <f t="shared" si="380"/>
        <v>1.1904761904761862</v>
      </c>
      <c r="AO628" s="224">
        <f t="shared" si="381"/>
        <v>3.7037037037036979</v>
      </c>
      <c r="AP628" s="224">
        <f t="shared" si="382"/>
        <v>1.2499999999999956</v>
      </c>
      <c r="AQ628" s="224">
        <f t="shared" si="384"/>
        <v>2.5641025641025772</v>
      </c>
      <c r="AR628" s="224">
        <f t="shared" si="383"/>
        <v>8.3333333333333481</v>
      </c>
      <c r="AS628" s="224">
        <f t="shared" si="359"/>
        <v>4.3478260869565188</v>
      </c>
      <c r="AT628" s="224">
        <f t="shared" si="360"/>
        <v>1.4705882352941124</v>
      </c>
      <c r="AU628" s="224">
        <f t="shared" si="361"/>
        <v>15.254237288135597</v>
      </c>
      <c r="AV628" s="224">
        <f t="shared" si="363"/>
        <v>11.32075471698113</v>
      </c>
      <c r="AW628" s="224">
        <f t="shared" si="364"/>
        <v>1.9230769230769162</v>
      </c>
      <c r="AX628" s="224">
        <f t="shared" si="365"/>
        <v>8.3333333333333481</v>
      </c>
      <c r="AY628" s="224">
        <f t="shared" si="366"/>
        <v>4.3478260869565188</v>
      </c>
      <c r="AZ628" s="224">
        <f t="shared" si="367"/>
        <v>4.5454545454545414</v>
      </c>
      <c r="BA628" s="224">
        <f t="shared" si="368"/>
        <v>2.3255813953488413</v>
      </c>
      <c r="BB628" s="224">
        <f t="shared" si="369"/>
        <v>2.3809523809523725</v>
      </c>
      <c r="BC628" s="224">
        <f t="shared" si="370"/>
        <v>2.4390243902439046</v>
      </c>
      <c r="BD628" s="224">
        <f t="shared" si="371"/>
        <v>2.4999999999999911</v>
      </c>
      <c r="BE628" s="224">
        <f t="shared" si="372"/>
        <v>2.5641025641025772</v>
      </c>
      <c r="BF628" s="224">
        <f t="shared" si="362"/>
        <v>2.6315789473684292</v>
      </c>
      <c r="BG628" s="224">
        <f t="shared" si="358"/>
        <v>4.5564422319103253</v>
      </c>
      <c r="BH628" s="182">
        <f t="shared" si="356"/>
        <v>3.3902077749320791</v>
      </c>
    </row>
    <row r="629" spans="1:60" x14ac:dyDescent="0.2">
      <c r="A629" s="116" t="s">
        <v>1659</v>
      </c>
      <c r="B629" s="55" t="s">
        <v>1660</v>
      </c>
      <c r="C629" s="36">
        <v>0.98</v>
      </c>
      <c r="D629" s="181">
        <v>0.9</v>
      </c>
      <c r="E629" s="181">
        <v>0.83</v>
      </c>
      <c r="F629" s="181">
        <v>0.77</v>
      </c>
      <c r="G629" s="181">
        <v>0.62</v>
      </c>
      <c r="H629" s="238">
        <v>0.44</v>
      </c>
      <c r="I629" s="181">
        <v>0.44</v>
      </c>
      <c r="J629" s="202">
        <v>0.41</v>
      </c>
      <c r="K629" s="202">
        <v>0.24</v>
      </c>
      <c r="L629" s="238">
        <v>0</v>
      </c>
      <c r="M629" s="238">
        <v>0</v>
      </c>
      <c r="N629" s="238">
        <v>0</v>
      </c>
      <c r="O629" s="238">
        <v>0</v>
      </c>
      <c r="P629" s="162"/>
      <c r="Q629" s="238">
        <v>0</v>
      </c>
      <c r="R629" s="238">
        <v>0</v>
      </c>
      <c r="S629" s="162"/>
      <c r="T629" s="238">
        <v>0</v>
      </c>
      <c r="U629" s="238">
        <v>0</v>
      </c>
      <c r="V629" s="229">
        <v>0</v>
      </c>
      <c r="W629" s="229">
        <v>0</v>
      </c>
      <c r="X629" s="229">
        <v>0</v>
      </c>
      <c r="Y629" s="229">
        <v>0</v>
      </c>
      <c r="Z629" s="229">
        <v>0</v>
      </c>
      <c r="AA629" s="229">
        <v>0</v>
      </c>
      <c r="AB629" s="229">
        <v>0</v>
      </c>
      <c r="AC629" s="229">
        <v>0</v>
      </c>
      <c r="AD629" s="229">
        <v>0</v>
      </c>
      <c r="AE629" s="229">
        <v>0</v>
      </c>
      <c r="AF629" s="223">
        <f t="shared" si="357"/>
        <v>5.6300000000000008</v>
      </c>
      <c r="AG629" s="224">
        <f t="shared" si="373"/>
        <v>8.8888888888888786</v>
      </c>
      <c r="AH629" s="224">
        <f t="shared" si="374"/>
        <v>8.4337349397590522</v>
      </c>
      <c r="AI629" s="224">
        <f t="shared" si="375"/>
        <v>7.7922077922077948</v>
      </c>
      <c r="AJ629" s="224">
        <f t="shared" si="376"/>
        <v>24.193548387096776</v>
      </c>
      <c r="AK629" s="224">
        <f t="shared" si="377"/>
        <v>40.909090909090921</v>
      </c>
      <c r="AL629" s="224">
        <f t="shared" si="378"/>
        <v>0</v>
      </c>
      <c r="AM629" s="224">
        <f t="shared" si="379"/>
        <v>7.3170731707317138</v>
      </c>
      <c r="AN629" s="224">
        <f t="shared" si="380"/>
        <v>70.833333333333329</v>
      </c>
      <c r="AO629" s="224" t="str">
        <f t="shared" si="381"/>
        <v>n/a</v>
      </c>
      <c r="AP629" s="224" t="str">
        <f t="shared" si="382"/>
        <v>n/a</v>
      </c>
      <c r="AQ629" s="224" t="str">
        <f t="shared" si="384"/>
        <v>n/a</v>
      </c>
      <c r="AR629" s="224" t="str">
        <f t="shared" si="383"/>
        <v>n/a</v>
      </c>
      <c r="AS629" s="224" t="str">
        <f t="shared" si="359"/>
        <v>n/a</v>
      </c>
      <c r="AT629" s="224" t="str">
        <f t="shared" si="360"/>
        <v>n/a</v>
      </c>
      <c r="AU629" s="224" t="str">
        <f t="shared" si="361"/>
        <v>n/a</v>
      </c>
      <c r="AV629" s="224" t="str">
        <f t="shared" si="363"/>
        <v>n/a</v>
      </c>
      <c r="AW629" s="224" t="str">
        <f t="shared" si="364"/>
        <v>n/a</v>
      </c>
      <c r="AX629" s="224" t="str">
        <f t="shared" si="365"/>
        <v>n/a</v>
      </c>
      <c r="AY629" s="224" t="str">
        <f t="shared" si="366"/>
        <v>n/a</v>
      </c>
      <c r="AZ629" s="224" t="str">
        <f t="shared" si="367"/>
        <v>n/a</v>
      </c>
      <c r="BA629" s="224" t="str">
        <f t="shared" si="368"/>
        <v>n/a</v>
      </c>
      <c r="BB629" s="224" t="str">
        <f t="shared" si="369"/>
        <v>n/a</v>
      </c>
      <c r="BC629" s="224" t="str">
        <f t="shared" si="370"/>
        <v>n/a</v>
      </c>
      <c r="BD629" s="224" t="str">
        <f t="shared" si="371"/>
        <v>n/a</v>
      </c>
      <c r="BE629" s="224" t="str">
        <f t="shared" si="372"/>
        <v>n/a</v>
      </c>
      <c r="BF629" s="224" t="str">
        <f t="shared" si="362"/>
        <v>n/a</v>
      </c>
      <c r="BG629" s="224">
        <f t="shared" si="358"/>
        <v>21.045984677638558</v>
      </c>
      <c r="BH629" s="182">
        <f t="shared" si="356"/>
        <v>23.896123828063182</v>
      </c>
    </row>
    <row r="630" spans="1:60" x14ac:dyDescent="0.2">
      <c r="A630" s="146" t="s">
        <v>2086</v>
      </c>
      <c r="B630" s="55" t="s">
        <v>1271</v>
      </c>
      <c r="C630" s="36">
        <v>1.04</v>
      </c>
      <c r="D630" s="181">
        <v>1</v>
      </c>
      <c r="E630" s="181">
        <v>0.96</v>
      </c>
      <c r="F630" s="181">
        <v>0.86</v>
      </c>
      <c r="G630" s="181">
        <v>0.76</v>
      </c>
      <c r="H630" s="181">
        <v>0.72</v>
      </c>
      <c r="I630" s="181">
        <v>0.68</v>
      </c>
      <c r="J630" s="202">
        <v>0.6</v>
      </c>
      <c r="K630" s="202">
        <v>0.54</v>
      </c>
      <c r="L630" s="181">
        <v>0.5</v>
      </c>
      <c r="M630" s="181">
        <v>0.46</v>
      </c>
      <c r="N630" s="181">
        <v>0.42</v>
      </c>
      <c r="O630" s="181">
        <v>0.37</v>
      </c>
      <c r="P630" s="273"/>
      <c r="Q630" s="181">
        <v>0.31534000000000001</v>
      </c>
      <c r="R630" s="238">
        <v>0.31068000000000001</v>
      </c>
      <c r="S630" s="273"/>
      <c r="T630" s="238">
        <v>0.31068000000000001</v>
      </c>
      <c r="U630" s="238">
        <v>0.31068000000000001</v>
      </c>
      <c r="V630" s="238">
        <v>0.31068000000000001</v>
      </c>
      <c r="W630" s="238">
        <v>0.31068000000000001</v>
      </c>
      <c r="X630" s="202">
        <v>0.51456000000000002</v>
      </c>
      <c r="Y630" s="202">
        <v>0.12254</v>
      </c>
      <c r="Z630" s="202">
        <v>6.2839999999999993E-2</v>
      </c>
      <c r="AA630" s="202">
        <v>3.1419999999999997E-2</v>
      </c>
      <c r="AB630" s="229">
        <v>0</v>
      </c>
      <c r="AC630" s="229">
        <v>0</v>
      </c>
      <c r="AD630" s="229">
        <v>0</v>
      </c>
      <c r="AE630" s="229">
        <v>0</v>
      </c>
      <c r="AF630" s="223">
        <f t="shared" si="357"/>
        <v>11.510099999999998</v>
      </c>
      <c r="AG630" s="224">
        <f t="shared" si="373"/>
        <v>4.0000000000000036</v>
      </c>
      <c r="AH630" s="224">
        <f t="shared" si="374"/>
        <v>4.1666666666666741</v>
      </c>
      <c r="AI630" s="224">
        <f t="shared" si="375"/>
        <v>11.627906976744185</v>
      </c>
      <c r="AJ630" s="224">
        <f t="shared" si="376"/>
        <v>13.157894736842103</v>
      </c>
      <c r="AK630" s="224">
        <f t="shared" si="377"/>
        <v>5.555555555555558</v>
      </c>
      <c r="AL630" s="224">
        <f t="shared" si="378"/>
        <v>5.8823529411764497</v>
      </c>
      <c r="AM630" s="224">
        <f t="shared" si="379"/>
        <v>13.333333333333353</v>
      </c>
      <c r="AN630" s="224">
        <f t="shared" si="380"/>
        <v>11.111111111111093</v>
      </c>
      <c r="AO630" s="224">
        <f t="shared" si="381"/>
        <v>8.0000000000000071</v>
      </c>
      <c r="AP630" s="224">
        <f t="shared" si="382"/>
        <v>8.6956521739130377</v>
      </c>
      <c r="AQ630" s="224">
        <f t="shared" si="384"/>
        <v>9.5238095238095344</v>
      </c>
      <c r="AR630" s="224">
        <f t="shared" si="383"/>
        <v>13.513513513513509</v>
      </c>
      <c r="AS630" s="224">
        <f t="shared" si="359"/>
        <v>17.333671592566759</v>
      </c>
      <c r="AT630" s="224">
        <f t="shared" si="360"/>
        <v>1.4999356250804619</v>
      </c>
      <c r="AU630" s="224">
        <f t="shared" si="361"/>
        <v>0</v>
      </c>
      <c r="AV630" s="224">
        <f t="shared" si="363"/>
        <v>0</v>
      </c>
      <c r="AW630" s="224">
        <f t="shared" si="364"/>
        <v>0</v>
      </c>
      <c r="AX630" s="224">
        <f t="shared" si="365"/>
        <v>0</v>
      </c>
      <c r="AY630" s="224">
        <f t="shared" si="366"/>
        <v>-39.622201492537314</v>
      </c>
      <c r="AZ630" s="224">
        <f t="shared" si="367"/>
        <v>319.91186551330185</v>
      </c>
      <c r="BA630" s="224">
        <f t="shared" si="368"/>
        <v>95.003182686187145</v>
      </c>
      <c r="BB630" s="224">
        <f t="shared" si="369"/>
        <v>100</v>
      </c>
      <c r="BC630" s="224" t="str">
        <f t="shared" si="370"/>
        <v>n/a</v>
      </c>
      <c r="BD630" s="224" t="str">
        <f t="shared" si="371"/>
        <v>n/a</v>
      </c>
      <c r="BE630" s="224" t="str">
        <f t="shared" si="372"/>
        <v>n/a</v>
      </c>
      <c r="BF630" s="224" t="str">
        <f t="shared" si="362"/>
        <v>n/a</v>
      </c>
      <c r="BG630" s="224">
        <f t="shared" si="358"/>
        <v>27.395193202602925</v>
      </c>
      <c r="BH630" s="182">
        <f t="shared" si="356"/>
        <v>71.664641790273876</v>
      </c>
    </row>
    <row r="631" spans="1:60" x14ac:dyDescent="0.2">
      <c r="A631" s="116" t="s">
        <v>1661</v>
      </c>
      <c r="B631" s="55" t="s">
        <v>1662</v>
      </c>
      <c r="C631" s="36">
        <v>0.29499999999999998</v>
      </c>
      <c r="D631" s="181">
        <v>0.27500000000000002</v>
      </c>
      <c r="E631" s="181">
        <v>0.255</v>
      </c>
      <c r="F631" s="181">
        <v>0.23499999999999999</v>
      </c>
      <c r="G631" s="181">
        <v>0.215</v>
      </c>
      <c r="H631" s="181">
        <v>0.19500000000000001</v>
      </c>
      <c r="I631" s="181">
        <v>0.18</v>
      </c>
      <c r="J631" s="229">
        <v>0.16</v>
      </c>
      <c r="K631" s="229">
        <v>0</v>
      </c>
      <c r="L631" s="238">
        <v>0</v>
      </c>
      <c r="M631" s="238">
        <v>0</v>
      </c>
      <c r="N631" s="238">
        <v>0</v>
      </c>
      <c r="O631" s="238">
        <v>0</v>
      </c>
      <c r="P631" s="162"/>
      <c r="Q631" s="229">
        <v>0</v>
      </c>
      <c r="R631" s="238">
        <v>0</v>
      </c>
      <c r="S631" s="229"/>
      <c r="T631" s="238">
        <v>0</v>
      </c>
      <c r="U631" s="229">
        <v>0</v>
      </c>
      <c r="V631" s="238">
        <v>0</v>
      </c>
      <c r="W631" s="238">
        <v>0</v>
      </c>
      <c r="X631" s="229">
        <v>0</v>
      </c>
      <c r="Y631" s="229">
        <v>0</v>
      </c>
      <c r="Z631" s="229">
        <v>0</v>
      </c>
      <c r="AA631" s="229">
        <v>0</v>
      </c>
      <c r="AB631" s="229">
        <v>0</v>
      </c>
      <c r="AC631" s="229">
        <v>0</v>
      </c>
      <c r="AD631" s="229">
        <v>0</v>
      </c>
      <c r="AE631" s="229">
        <v>0</v>
      </c>
      <c r="AF631" s="223">
        <f t="shared" si="357"/>
        <v>1.81</v>
      </c>
      <c r="AG631" s="224">
        <f t="shared" si="373"/>
        <v>7.2727272727272529</v>
      </c>
      <c r="AH631" s="224">
        <f t="shared" si="374"/>
        <v>7.8431372549019773</v>
      </c>
      <c r="AI631" s="224">
        <f t="shared" si="375"/>
        <v>8.5106382978723527</v>
      </c>
      <c r="AJ631" s="224">
        <f t="shared" si="376"/>
        <v>9.302325581395344</v>
      </c>
      <c r="AK631" s="224">
        <f t="shared" si="377"/>
        <v>10.256410256410241</v>
      </c>
      <c r="AL631" s="224">
        <f t="shared" si="378"/>
        <v>8.3333333333333481</v>
      </c>
      <c r="AM631" s="224">
        <f t="shared" si="379"/>
        <v>12.5</v>
      </c>
      <c r="AN631" s="224" t="str">
        <f t="shared" si="380"/>
        <v>n/a</v>
      </c>
      <c r="AO631" s="224" t="str">
        <f t="shared" si="381"/>
        <v>n/a</v>
      </c>
      <c r="AP631" s="224" t="str">
        <f t="shared" si="382"/>
        <v>n/a</v>
      </c>
      <c r="AQ631" s="224" t="str">
        <f t="shared" si="384"/>
        <v>n/a</v>
      </c>
      <c r="AR631" s="224" t="str">
        <f t="shared" si="383"/>
        <v>n/a</v>
      </c>
      <c r="AS631" s="224" t="str">
        <f t="shared" si="359"/>
        <v>n/a</v>
      </c>
      <c r="AT631" s="224" t="str">
        <f t="shared" si="360"/>
        <v>n/a</v>
      </c>
      <c r="AU631" s="224" t="str">
        <f t="shared" si="361"/>
        <v>n/a</v>
      </c>
      <c r="AV631" s="224" t="str">
        <f t="shared" si="363"/>
        <v>n/a</v>
      </c>
      <c r="AW631" s="224" t="str">
        <f t="shared" si="364"/>
        <v>n/a</v>
      </c>
      <c r="AX631" s="224" t="str">
        <f t="shared" si="365"/>
        <v>n/a</v>
      </c>
      <c r="AY631" s="224" t="str">
        <f t="shared" si="366"/>
        <v>n/a</v>
      </c>
      <c r="AZ631" s="224" t="str">
        <f t="shared" si="367"/>
        <v>n/a</v>
      </c>
      <c r="BA631" s="224" t="str">
        <f t="shared" si="368"/>
        <v>n/a</v>
      </c>
      <c r="BB631" s="224" t="str">
        <f t="shared" si="369"/>
        <v>n/a</v>
      </c>
      <c r="BC631" s="224" t="str">
        <f t="shared" si="370"/>
        <v>n/a</v>
      </c>
      <c r="BD631" s="224" t="str">
        <f t="shared" si="371"/>
        <v>n/a</v>
      </c>
      <c r="BE631" s="224" t="str">
        <f t="shared" si="372"/>
        <v>n/a</v>
      </c>
      <c r="BF631" s="224" t="str">
        <f t="shared" si="362"/>
        <v>n/a</v>
      </c>
      <c r="BG631" s="224">
        <f t="shared" si="358"/>
        <v>9.1455102852343604</v>
      </c>
      <c r="BH631" s="182">
        <f t="shared" si="356"/>
        <v>1.769061737812152</v>
      </c>
    </row>
    <row r="632" spans="1:60" x14ac:dyDescent="0.2">
      <c r="A632" s="123" t="s">
        <v>2087</v>
      </c>
      <c r="B632" s="55" t="s">
        <v>1273</v>
      </c>
      <c r="C632" s="36">
        <v>2.1333333333333302</v>
      </c>
      <c r="D632" s="181">
        <v>1.7022222222222201</v>
      </c>
      <c r="E632" s="181">
        <v>1.44444444444444</v>
      </c>
      <c r="F632" s="181">
        <v>1.3333333333333299</v>
      </c>
      <c r="G632" s="181">
        <v>1.2222222222222201</v>
      </c>
      <c r="H632" s="181">
        <v>1.1111111111111101</v>
      </c>
      <c r="I632" s="181">
        <v>0.194444444444444</v>
      </c>
      <c r="J632" s="202">
        <v>0.116666666666667</v>
      </c>
      <c r="K632" s="202">
        <v>3.8888888888889001E-2</v>
      </c>
      <c r="L632" s="181">
        <v>3.4444444444444298E-2</v>
      </c>
      <c r="M632" s="181">
        <v>3.2222222222222201E-2</v>
      </c>
      <c r="N632" s="181">
        <v>0.03</v>
      </c>
      <c r="O632" s="181">
        <v>2.7777777777777801E-2</v>
      </c>
      <c r="P632" s="273">
        <v>0</v>
      </c>
      <c r="Q632" s="181">
        <v>2.5555555555555599E-2</v>
      </c>
      <c r="R632" s="181">
        <v>2.33333333333333E-2</v>
      </c>
      <c r="S632" s="273">
        <v>0</v>
      </c>
      <c r="T632" s="202">
        <v>2.2222222222222199E-2</v>
      </c>
      <c r="U632" s="202">
        <v>2.1111111111111101E-2</v>
      </c>
      <c r="V632" s="202">
        <v>0.02</v>
      </c>
      <c r="W632" s="202">
        <v>1.7777777777777799E-2</v>
      </c>
      <c r="X632" s="202">
        <v>1.44444444444444E-2</v>
      </c>
      <c r="Y632" s="202">
        <v>1.22222222222222E-2</v>
      </c>
      <c r="Z632" s="202">
        <v>1.1111111111111099E-2</v>
      </c>
      <c r="AA632" s="229">
        <v>8.8888888888888993E-3</v>
      </c>
      <c r="AB632" s="229">
        <v>8.8888888888888993E-3</v>
      </c>
      <c r="AC632" s="229">
        <v>8.8888888888888993E-3</v>
      </c>
      <c r="AD632" s="229">
        <v>8.8888888888888993E-3</v>
      </c>
      <c r="AE632" s="229">
        <v>8.8888888888888993E-3</v>
      </c>
      <c r="AF632" s="223">
        <f t="shared" si="357"/>
        <v>9.6333333333333169</v>
      </c>
      <c r="AG632" s="224">
        <f t="shared" si="373"/>
        <v>25.32637075718014</v>
      </c>
      <c r="AH632" s="224">
        <f t="shared" si="374"/>
        <v>17.846153846154067</v>
      </c>
      <c r="AI632" s="224">
        <f t="shared" si="375"/>
        <v>8.3333333333332824</v>
      </c>
      <c r="AJ632" s="224">
        <f t="shared" si="376"/>
        <v>9.090909090908994</v>
      </c>
      <c r="AK632" s="224">
        <f t="shared" si="377"/>
        <v>9.9999999999999201</v>
      </c>
      <c r="AL632" s="224">
        <f t="shared" si="378"/>
        <v>471.42857142857213</v>
      </c>
      <c r="AM632" s="224">
        <f t="shared" si="379"/>
        <v>66.666666666665805</v>
      </c>
      <c r="AN632" s="224">
        <f t="shared" si="380"/>
        <v>200</v>
      </c>
      <c r="AO632" s="224">
        <f t="shared" si="381"/>
        <v>12.903225806452422</v>
      </c>
      <c r="AP632" s="224">
        <f t="shared" si="382"/>
        <v>6.8965517241375451</v>
      </c>
      <c r="AQ632" s="224">
        <f t="shared" si="384"/>
        <v>7.4074074074073293</v>
      </c>
      <c r="AR632" s="224">
        <f t="shared" si="383"/>
        <v>7.9999999999999183</v>
      </c>
      <c r="AS632" s="224">
        <f t="shared" si="359"/>
        <v>8.6956521739129489</v>
      </c>
      <c r="AT632" s="224">
        <f t="shared" si="360"/>
        <v>9.5238095238098666</v>
      </c>
      <c r="AU632" s="224">
        <f t="shared" si="361"/>
        <v>4.99999999999996</v>
      </c>
      <c r="AV632" s="224">
        <f t="shared" si="363"/>
        <v>5.2631578947367696</v>
      </c>
      <c r="AW632" s="224">
        <f t="shared" si="364"/>
        <v>5.5555555555555136</v>
      </c>
      <c r="AX632" s="224">
        <f t="shared" si="365"/>
        <v>12.499999999999867</v>
      </c>
      <c r="AY632" s="224">
        <f t="shared" si="366"/>
        <v>23.076923076923595</v>
      </c>
      <c r="AZ632" s="224">
        <f t="shared" si="367"/>
        <v>18.181818181818031</v>
      </c>
      <c r="BA632" s="224">
        <f t="shared" si="368"/>
        <v>9.9999999999999201</v>
      </c>
      <c r="BB632" s="224">
        <f t="shared" si="369"/>
        <v>24.999999999999712</v>
      </c>
      <c r="BC632" s="224">
        <f t="shared" si="370"/>
        <v>0</v>
      </c>
      <c r="BD632" s="224">
        <f t="shared" si="371"/>
        <v>0</v>
      </c>
      <c r="BE632" s="224">
        <f t="shared" si="372"/>
        <v>0</v>
      </c>
      <c r="BF632" s="224">
        <f t="shared" si="362"/>
        <v>0</v>
      </c>
      <c r="BG632" s="224">
        <f t="shared" si="358"/>
        <v>37.180619479521837</v>
      </c>
      <c r="BH632" s="182">
        <f t="shared" si="356"/>
        <v>96.806231665677089</v>
      </c>
    </row>
    <row r="633" spans="1:60" x14ac:dyDescent="0.2">
      <c r="A633" s="55" t="s">
        <v>2088</v>
      </c>
      <c r="B633" s="55" t="s">
        <v>505</v>
      </c>
      <c r="C633" s="36">
        <v>0.35475728155339797</v>
      </c>
      <c r="D633" s="181">
        <v>0.34442454519747401</v>
      </c>
      <c r="E633" s="181">
        <v>0.33439276232764498</v>
      </c>
      <c r="F633" s="181">
        <v>0.324653167308392</v>
      </c>
      <c r="G633" s="181">
        <v>0.31519724981397401</v>
      </c>
      <c r="H633" s="181">
        <v>0.30601674739220702</v>
      </c>
      <c r="I633" s="181">
        <v>0.29710363824486102</v>
      </c>
      <c r="J633" s="202">
        <v>0.288450134218312</v>
      </c>
      <c r="K633" s="202">
        <v>0.28004867399836098</v>
      </c>
      <c r="L633" s="181">
        <v>0.271891916503263</v>
      </c>
      <c r="M633" s="181">
        <v>0.249524308937213</v>
      </c>
      <c r="N633" s="181">
        <v>0.22280734654090201</v>
      </c>
      <c r="O633" s="181">
        <v>0.21631781217563301</v>
      </c>
      <c r="P633" s="273">
        <v>0</v>
      </c>
      <c r="Q633" s="181">
        <v>0.210017293374401</v>
      </c>
      <c r="R633" s="181">
        <v>0.20539582316694999</v>
      </c>
      <c r="S633" s="273">
        <v>0</v>
      </c>
      <c r="T633" s="202">
        <v>0.19941342055043701</v>
      </c>
      <c r="U633" s="202">
        <v>0.19360526267032599</v>
      </c>
      <c r="V633" s="202">
        <v>0.18796627443721001</v>
      </c>
      <c r="W633" s="202">
        <v>0.18249152857981599</v>
      </c>
      <c r="X633" s="202">
        <v>0.17717624133962701</v>
      </c>
      <c r="Y633" s="202">
        <v>0.17201576829090001</v>
      </c>
      <c r="Z633" s="202">
        <v>0.167005600282427</v>
      </c>
      <c r="AA633" s="202">
        <v>0.162141359497502</v>
      </c>
      <c r="AB633" s="202">
        <v>0.157418795628643</v>
      </c>
      <c r="AC633" s="202">
        <v>0.152833782163731</v>
      </c>
      <c r="AD633" s="202">
        <v>0.14838231278032099</v>
      </c>
      <c r="AE633" s="202">
        <v>0.14406049784497199</v>
      </c>
      <c r="AF633" s="223">
        <f t="shared" si="357"/>
        <v>6.2655095448188991</v>
      </c>
      <c r="AG633" s="224">
        <f t="shared" si="373"/>
        <v>2.9999999999999361</v>
      </c>
      <c r="AH633" s="224">
        <f t="shared" si="374"/>
        <v>2.9999999999999138</v>
      </c>
      <c r="AI633" s="224">
        <f t="shared" si="375"/>
        <v>3.0000000000003801</v>
      </c>
      <c r="AJ633" s="224">
        <f t="shared" si="376"/>
        <v>2.999999999999603</v>
      </c>
      <c r="AK633" s="224">
        <f t="shared" si="377"/>
        <v>3.0000000000002469</v>
      </c>
      <c r="AL633" s="224">
        <f t="shared" si="378"/>
        <v>3.0000000000000471</v>
      </c>
      <c r="AM633" s="224">
        <f t="shared" si="379"/>
        <v>2.9999999999998916</v>
      </c>
      <c r="AN633" s="224">
        <f t="shared" si="380"/>
        <v>3.0000000000000693</v>
      </c>
      <c r="AO633" s="224">
        <f t="shared" si="381"/>
        <v>3.0000000000000249</v>
      </c>
      <c r="AP633" s="224">
        <f t="shared" si="382"/>
        <v>8.9640995946724811</v>
      </c>
      <c r="AQ633" s="224">
        <f t="shared" si="384"/>
        <v>11.9910599049329</v>
      </c>
      <c r="AR633" s="224">
        <f t="shared" si="383"/>
        <v>3.0000000000000027</v>
      </c>
      <c r="AS633" s="224">
        <f t="shared" si="359"/>
        <v>2.9999999999999805</v>
      </c>
      <c r="AT633" s="224">
        <f t="shared" si="360"/>
        <v>2.250031249999962</v>
      </c>
      <c r="AU633" s="224">
        <f t="shared" si="361"/>
        <v>2.9999999999999361</v>
      </c>
      <c r="AV633" s="224">
        <f t="shared" si="363"/>
        <v>3.0000000000006466</v>
      </c>
      <c r="AW633" s="224">
        <f t="shared" si="364"/>
        <v>2.999999999999825</v>
      </c>
      <c r="AX633" s="224">
        <f t="shared" si="365"/>
        <v>2.9999999999997584</v>
      </c>
      <c r="AY633" s="224">
        <f t="shared" si="366"/>
        <v>3.0000000000000915</v>
      </c>
      <c r="AZ633" s="224">
        <f t="shared" si="367"/>
        <v>3.0000000000000027</v>
      </c>
      <c r="BA633" s="224">
        <f t="shared" si="368"/>
        <v>3.0000000000001137</v>
      </c>
      <c r="BB633" s="224">
        <f t="shared" si="369"/>
        <v>2.9999999999999583</v>
      </c>
      <c r="BC633" s="224">
        <f t="shared" si="370"/>
        <v>2.999999999999825</v>
      </c>
      <c r="BD633" s="224">
        <f t="shared" si="371"/>
        <v>3.0000000000000471</v>
      </c>
      <c r="BE633" s="224">
        <f t="shared" si="372"/>
        <v>3.0000000000002469</v>
      </c>
      <c r="BF633" s="224">
        <f t="shared" si="362"/>
        <v>2.9999999999998916</v>
      </c>
      <c r="BG633" s="224">
        <f t="shared" si="358"/>
        <v>3.5463534903694525</v>
      </c>
      <c r="BH633" s="182">
        <f t="shared" si="356"/>
        <v>2.0900817186687251</v>
      </c>
    </row>
    <row r="634" spans="1:60" x14ac:dyDescent="0.2">
      <c r="A634" s="55" t="s">
        <v>2089</v>
      </c>
      <c r="B634" s="55" t="s">
        <v>508</v>
      </c>
      <c r="C634" s="36">
        <v>2.38</v>
      </c>
      <c r="D634" s="181">
        <v>2.16</v>
      </c>
      <c r="E634" s="181">
        <v>1.96</v>
      </c>
      <c r="F634" s="181">
        <v>1.78</v>
      </c>
      <c r="G634" s="181">
        <v>1.62</v>
      </c>
      <c r="H634" s="181">
        <v>1.52</v>
      </c>
      <c r="I634" s="181">
        <v>1.44</v>
      </c>
      <c r="J634" s="202">
        <v>1.385</v>
      </c>
      <c r="K634" s="202">
        <v>1.38</v>
      </c>
      <c r="L634" s="181">
        <v>1.36</v>
      </c>
      <c r="M634" s="181">
        <v>1.34</v>
      </c>
      <c r="N634" s="181">
        <v>1.32</v>
      </c>
      <c r="O634" s="181">
        <v>1.3</v>
      </c>
      <c r="P634" s="273"/>
      <c r="Q634" s="181">
        <v>1.28</v>
      </c>
      <c r="R634" s="181">
        <v>1.24</v>
      </c>
      <c r="S634" s="273"/>
      <c r="T634" s="202">
        <v>1.1599999999999999</v>
      </c>
      <c r="U634" s="202">
        <v>1.1200000000000001</v>
      </c>
      <c r="V634" s="202">
        <v>1.08</v>
      </c>
      <c r="W634" s="202">
        <v>0.98</v>
      </c>
      <c r="X634" s="202">
        <v>0.88</v>
      </c>
      <c r="Y634" s="202">
        <v>0.79</v>
      </c>
      <c r="Z634" s="202">
        <v>0.755</v>
      </c>
      <c r="AA634" s="202">
        <v>0.72499999999999998</v>
      </c>
      <c r="AB634" s="202">
        <v>0.70499999999999996</v>
      </c>
      <c r="AC634" s="229">
        <v>0.7</v>
      </c>
      <c r="AD634" s="202">
        <v>0.68500000000000005</v>
      </c>
      <c r="AE634" s="202">
        <v>0.65749999999999997</v>
      </c>
      <c r="AF634" s="223">
        <f t="shared" si="357"/>
        <v>33.702499999999993</v>
      </c>
      <c r="AG634" s="224">
        <f t="shared" si="373"/>
        <v>10.185185185185164</v>
      </c>
      <c r="AH634" s="224">
        <f t="shared" si="374"/>
        <v>10.204081632653072</v>
      </c>
      <c r="AI634" s="224">
        <f t="shared" si="375"/>
        <v>10.1123595505618</v>
      </c>
      <c r="AJ634" s="224">
        <f t="shared" si="376"/>
        <v>9.8765432098765427</v>
      </c>
      <c r="AK634" s="224">
        <f t="shared" si="377"/>
        <v>6.578947368421062</v>
      </c>
      <c r="AL634" s="224">
        <f t="shared" si="378"/>
        <v>5.555555555555558</v>
      </c>
      <c r="AM634" s="224">
        <f t="shared" si="379"/>
        <v>3.971119133573997</v>
      </c>
      <c r="AN634" s="224">
        <f t="shared" si="380"/>
        <v>0.36231884057971175</v>
      </c>
      <c r="AO634" s="224">
        <f t="shared" si="381"/>
        <v>1.4705882352941124</v>
      </c>
      <c r="AP634" s="224">
        <f t="shared" si="382"/>
        <v>1.4925373134328401</v>
      </c>
      <c r="AQ634" s="224">
        <f t="shared" si="384"/>
        <v>1.5151515151515138</v>
      </c>
      <c r="AR634" s="224">
        <f t="shared" si="383"/>
        <v>1.538461538461533</v>
      </c>
      <c r="AS634" s="224">
        <f t="shared" si="359"/>
        <v>1.5625</v>
      </c>
      <c r="AT634" s="224">
        <f t="shared" si="360"/>
        <v>3.2258064516129004</v>
      </c>
      <c r="AU634" s="224">
        <f t="shared" si="361"/>
        <v>6.8965517241379448</v>
      </c>
      <c r="AV634" s="224">
        <f t="shared" si="363"/>
        <v>3.5714285714285587</v>
      </c>
      <c r="AW634" s="224">
        <f t="shared" si="364"/>
        <v>3.7037037037036979</v>
      </c>
      <c r="AX634" s="224">
        <f t="shared" si="365"/>
        <v>10.204081632653072</v>
      </c>
      <c r="AY634" s="224">
        <f t="shared" si="366"/>
        <v>11.363636363636353</v>
      </c>
      <c r="AZ634" s="224">
        <f t="shared" si="367"/>
        <v>11.392405063291132</v>
      </c>
      <c r="BA634" s="224">
        <f t="shared" si="368"/>
        <v>4.635761589403975</v>
      </c>
      <c r="BB634" s="224">
        <f t="shared" si="369"/>
        <v>4.1379310344827669</v>
      </c>
      <c r="BC634" s="224">
        <f t="shared" si="370"/>
        <v>2.8368794326241176</v>
      </c>
      <c r="BD634" s="224">
        <f t="shared" si="371"/>
        <v>0.71428571428571175</v>
      </c>
      <c r="BE634" s="224">
        <f t="shared" si="372"/>
        <v>2.1897810218977964</v>
      </c>
      <c r="BF634" s="224">
        <f t="shared" si="362"/>
        <v>4.1825095057034245</v>
      </c>
      <c r="BG634" s="224">
        <f t="shared" si="358"/>
        <v>5.1338504187541663</v>
      </c>
      <c r="BH634" s="182">
        <f t="shared" si="356"/>
        <v>3.6926136778174943</v>
      </c>
    </row>
    <row r="635" spans="1:60" x14ac:dyDescent="0.2">
      <c r="A635" s="146" t="s">
        <v>2090</v>
      </c>
      <c r="B635" s="55" t="s">
        <v>1275</v>
      </c>
      <c r="C635" s="36">
        <v>1.2</v>
      </c>
      <c r="D635" s="181">
        <v>1.1200000000000001</v>
      </c>
      <c r="E635" s="181">
        <v>1.04</v>
      </c>
      <c r="F635" s="181">
        <v>0.92</v>
      </c>
      <c r="G635" s="181">
        <v>0.84</v>
      </c>
      <c r="H635" s="181">
        <v>0.76</v>
      </c>
      <c r="I635" s="181">
        <v>0.64</v>
      </c>
      <c r="J635" s="202">
        <v>0.52</v>
      </c>
      <c r="K635" s="202">
        <v>0.48</v>
      </c>
      <c r="L635" s="238">
        <v>0.44</v>
      </c>
      <c r="M635" s="181">
        <v>0.42</v>
      </c>
      <c r="N635" s="181">
        <v>0.35</v>
      </c>
      <c r="O635" s="181">
        <v>0.25</v>
      </c>
      <c r="P635" s="273"/>
      <c r="Q635" s="181">
        <v>0.2</v>
      </c>
      <c r="R635" s="181">
        <v>0.17</v>
      </c>
      <c r="S635" s="273"/>
      <c r="T635" s="229">
        <v>0.16</v>
      </c>
      <c r="U635" s="202">
        <v>0.16</v>
      </c>
      <c r="V635" s="202">
        <v>0.15</v>
      </c>
      <c r="W635" s="202">
        <v>0.125</v>
      </c>
      <c r="X635" s="202">
        <v>0.10668</v>
      </c>
      <c r="Y635" s="202">
        <v>8.3339999999999997E-2</v>
      </c>
      <c r="Z635" s="229">
        <v>0.08</v>
      </c>
      <c r="AA635" s="229">
        <v>0.08</v>
      </c>
      <c r="AB635" s="229">
        <v>0.12</v>
      </c>
      <c r="AC635" s="229">
        <v>0.24</v>
      </c>
      <c r="AD635" s="202">
        <v>0.24</v>
      </c>
      <c r="AE635" s="202">
        <v>0.23000999999999999</v>
      </c>
      <c r="AF635" s="223">
        <f t="shared" si="357"/>
        <v>11.125030000000001</v>
      </c>
      <c r="AG635" s="224">
        <f t="shared" si="373"/>
        <v>7.1428571428571397</v>
      </c>
      <c r="AH635" s="224">
        <f t="shared" si="374"/>
        <v>7.6923076923077094</v>
      </c>
      <c r="AI635" s="224">
        <f t="shared" si="375"/>
        <v>13.043478260869556</v>
      </c>
      <c r="AJ635" s="224">
        <f t="shared" si="376"/>
        <v>9.5238095238095344</v>
      </c>
      <c r="AK635" s="224">
        <f t="shared" si="377"/>
        <v>10.526315789473673</v>
      </c>
      <c r="AL635" s="224">
        <f t="shared" si="378"/>
        <v>18.75</v>
      </c>
      <c r="AM635" s="224">
        <f t="shared" si="379"/>
        <v>23.076923076923084</v>
      </c>
      <c r="AN635" s="224">
        <f t="shared" si="380"/>
        <v>8.3333333333333481</v>
      </c>
      <c r="AO635" s="224">
        <f t="shared" si="381"/>
        <v>9.0909090909090828</v>
      </c>
      <c r="AP635" s="224">
        <f t="shared" si="382"/>
        <v>4.7619047619047672</v>
      </c>
      <c r="AQ635" s="224">
        <f t="shared" si="384"/>
        <v>19.999999999999996</v>
      </c>
      <c r="AR635" s="224">
        <f t="shared" si="383"/>
        <v>39.999999999999993</v>
      </c>
      <c r="AS635" s="224">
        <f t="shared" si="359"/>
        <v>25</v>
      </c>
      <c r="AT635" s="224">
        <f t="shared" si="360"/>
        <v>17.647058823529417</v>
      </c>
      <c r="AU635" s="224">
        <f t="shared" si="361"/>
        <v>6.25</v>
      </c>
      <c r="AV635" s="224">
        <f t="shared" si="363"/>
        <v>0</v>
      </c>
      <c r="AW635" s="224">
        <f t="shared" si="364"/>
        <v>6.6666666666666652</v>
      </c>
      <c r="AX635" s="224">
        <f t="shared" si="365"/>
        <v>19.999999999999996</v>
      </c>
      <c r="AY635" s="224">
        <f t="shared" si="366"/>
        <v>17.172853393325838</v>
      </c>
      <c r="AZ635" s="224">
        <f t="shared" si="367"/>
        <v>28.005759539236852</v>
      </c>
      <c r="BA635" s="224">
        <f t="shared" si="368"/>
        <v>4.1749999999999954</v>
      </c>
      <c r="BB635" s="224">
        <f t="shared" si="369"/>
        <v>0</v>
      </c>
      <c r="BC635" s="224">
        <f t="shared" si="370"/>
        <v>-33.333333333333329</v>
      </c>
      <c r="BD635" s="224">
        <f t="shared" si="371"/>
        <v>-50</v>
      </c>
      <c r="BE635" s="224">
        <f t="shared" si="372"/>
        <v>0</v>
      </c>
      <c r="BF635" s="224">
        <f t="shared" si="362"/>
        <v>4.343289422199037</v>
      </c>
      <c r="BG635" s="224">
        <f t="shared" si="358"/>
        <v>8.3795820455389372</v>
      </c>
      <c r="BH635" s="182">
        <f t="shared" si="356"/>
        <v>17.733145241722895</v>
      </c>
    </row>
    <row r="636" spans="1:60" x14ac:dyDescent="0.2">
      <c r="A636" s="123" t="s">
        <v>2091</v>
      </c>
      <c r="B636" s="55" t="s">
        <v>1277</v>
      </c>
      <c r="C636" s="36">
        <v>1.99</v>
      </c>
      <c r="D636" s="181">
        <v>1.84</v>
      </c>
      <c r="E636" s="181">
        <v>1.65</v>
      </c>
      <c r="F636" s="181">
        <v>1.42</v>
      </c>
      <c r="G636" s="181">
        <v>1.21</v>
      </c>
      <c r="H636" s="181">
        <v>1.1000000000000001</v>
      </c>
      <c r="I636" s="181">
        <v>0.99</v>
      </c>
      <c r="J636" s="202">
        <v>0.9</v>
      </c>
      <c r="K636" s="202">
        <v>0.82</v>
      </c>
      <c r="L636" s="181">
        <v>0.76</v>
      </c>
      <c r="M636" s="181">
        <v>0.64</v>
      </c>
      <c r="N636" s="181">
        <v>0.54</v>
      </c>
      <c r="O636" s="181">
        <v>0.5</v>
      </c>
      <c r="P636" s="273"/>
      <c r="Q636" s="181">
        <v>0.44</v>
      </c>
      <c r="R636" s="181">
        <v>0.3</v>
      </c>
      <c r="S636" s="273"/>
      <c r="T636" s="229">
        <v>0</v>
      </c>
      <c r="U636" s="229">
        <v>0</v>
      </c>
      <c r="V636" s="229">
        <v>0</v>
      </c>
      <c r="W636" s="229">
        <v>0</v>
      </c>
      <c r="X636" s="229">
        <v>0</v>
      </c>
      <c r="Y636" s="229">
        <v>0</v>
      </c>
      <c r="Z636" s="229">
        <v>0</v>
      </c>
      <c r="AA636" s="229">
        <v>0</v>
      </c>
      <c r="AB636" s="229">
        <v>0</v>
      </c>
      <c r="AC636" s="229">
        <v>0</v>
      </c>
      <c r="AD636" s="229">
        <v>0</v>
      </c>
      <c r="AE636" s="229">
        <v>0</v>
      </c>
      <c r="AF636" s="223">
        <f t="shared" si="357"/>
        <v>15.1</v>
      </c>
      <c r="AG636" s="224">
        <f t="shared" si="373"/>
        <v>8.1521739130434803</v>
      </c>
      <c r="AH636" s="224">
        <f t="shared" si="374"/>
        <v>11.515151515151523</v>
      </c>
      <c r="AI636" s="224">
        <f t="shared" si="375"/>
        <v>16.197183098591552</v>
      </c>
      <c r="AJ636" s="224">
        <f t="shared" si="376"/>
        <v>17.355371900826434</v>
      </c>
      <c r="AK636" s="224">
        <f t="shared" si="377"/>
        <v>9.9999999999999858</v>
      </c>
      <c r="AL636" s="224">
        <f t="shared" si="378"/>
        <v>11.111111111111116</v>
      </c>
      <c r="AM636" s="224">
        <f t="shared" si="379"/>
        <v>9.9999999999999858</v>
      </c>
      <c r="AN636" s="224">
        <f t="shared" si="380"/>
        <v>9.7560975609756184</v>
      </c>
      <c r="AO636" s="224">
        <f t="shared" si="381"/>
        <v>7.8947368421052655</v>
      </c>
      <c r="AP636" s="224">
        <f t="shared" si="382"/>
        <v>18.75</v>
      </c>
      <c r="AQ636" s="224">
        <f t="shared" si="384"/>
        <v>18.518518518518512</v>
      </c>
      <c r="AR636" s="224">
        <f t="shared" si="383"/>
        <v>8.0000000000000071</v>
      </c>
      <c r="AS636" s="224">
        <f t="shared" si="359"/>
        <v>13.636363636363647</v>
      </c>
      <c r="AT636" s="224">
        <f t="shared" si="360"/>
        <v>46.666666666666679</v>
      </c>
      <c r="AU636" s="224" t="str">
        <f t="shared" si="361"/>
        <v>n/a</v>
      </c>
      <c r="AV636" s="224" t="str">
        <f t="shared" si="363"/>
        <v>n/a</v>
      </c>
      <c r="AW636" s="224" t="str">
        <f t="shared" si="364"/>
        <v>n/a</v>
      </c>
      <c r="AX636" s="224" t="str">
        <f t="shared" si="365"/>
        <v>n/a</v>
      </c>
      <c r="AY636" s="224" t="str">
        <f t="shared" si="366"/>
        <v>n/a</v>
      </c>
      <c r="AZ636" s="224" t="str">
        <f t="shared" si="367"/>
        <v>n/a</v>
      </c>
      <c r="BA636" s="224" t="str">
        <f t="shared" si="368"/>
        <v>n/a</v>
      </c>
      <c r="BB636" s="224" t="str">
        <f t="shared" si="369"/>
        <v>n/a</v>
      </c>
      <c r="BC636" s="224" t="str">
        <f t="shared" si="370"/>
        <v>n/a</v>
      </c>
      <c r="BD636" s="224" t="str">
        <f t="shared" si="371"/>
        <v>n/a</v>
      </c>
      <c r="BE636" s="224" t="str">
        <f t="shared" si="372"/>
        <v>n/a</v>
      </c>
      <c r="BF636" s="224" t="str">
        <f t="shared" si="362"/>
        <v>n/a</v>
      </c>
      <c r="BG636" s="224">
        <f t="shared" si="358"/>
        <v>14.825241054525273</v>
      </c>
      <c r="BH636" s="182">
        <f t="shared" si="356"/>
        <v>9.9567404080552944</v>
      </c>
    </row>
    <row r="637" spans="1:60" x14ac:dyDescent="0.2">
      <c r="A637" s="123" t="s">
        <v>2092</v>
      </c>
      <c r="B637" s="55" t="s">
        <v>511</v>
      </c>
      <c r="C637" s="36">
        <v>5.08</v>
      </c>
      <c r="D637" s="181">
        <v>4.96</v>
      </c>
      <c r="E637" s="181">
        <v>4.88</v>
      </c>
      <c r="F637" s="181">
        <v>4.8</v>
      </c>
      <c r="G637" s="181">
        <v>4.32</v>
      </c>
      <c r="H637" s="181">
        <v>3.6</v>
      </c>
      <c r="I637" s="181">
        <v>3.04</v>
      </c>
      <c r="J637" s="202">
        <v>2.8</v>
      </c>
      <c r="K637" s="202">
        <v>2.2799999999999998</v>
      </c>
      <c r="L637" s="181">
        <v>2.16</v>
      </c>
      <c r="M637" s="181">
        <v>2.08</v>
      </c>
      <c r="N637" s="181">
        <v>1.76</v>
      </c>
      <c r="O637" s="181">
        <v>1.52</v>
      </c>
      <c r="P637" s="273"/>
      <c r="Q637" s="181">
        <v>1.36</v>
      </c>
      <c r="R637" s="181">
        <v>1.24</v>
      </c>
      <c r="S637" s="273"/>
      <c r="T637" s="202">
        <v>1.08</v>
      </c>
      <c r="U637" s="202">
        <v>1</v>
      </c>
      <c r="V637" s="202">
        <v>0.96</v>
      </c>
      <c r="W637" s="202">
        <v>0.68</v>
      </c>
      <c r="X637" s="202">
        <v>0.56000000000000005</v>
      </c>
      <c r="Y637" s="202">
        <v>0.46</v>
      </c>
      <c r="Z637" s="202">
        <v>0.38</v>
      </c>
      <c r="AA637" s="202">
        <v>0.34</v>
      </c>
      <c r="AB637" s="202">
        <v>0.32</v>
      </c>
      <c r="AC637" s="202">
        <v>0.3</v>
      </c>
      <c r="AD637" s="202">
        <v>0.26</v>
      </c>
      <c r="AE637" s="202">
        <v>0.2</v>
      </c>
      <c r="AF637" s="223">
        <f t="shared" si="357"/>
        <v>52.420000000000009</v>
      </c>
      <c r="AG637" s="224">
        <f t="shared" si="373"/>
        <v>2.4193548387096753</v>
      </c>
      <c r="AH637" s="224">
        <f t="shared" si="374"/>
        <v>1.6393442622950838</v>
      </c>
      <c r="AI637" s="224">
        <f t="shared" si="375"/>
        <v>1.6666666666666607</v>
      </c>
      <c r="AJ637" s="224">
        <f t="shared" si="376"/>
        <v>11.111111111111093</v>
      </c>
      <c r="AK637" s="224">
        <f t="shared" si="377"/>
        <v>19.999999999999996</v>
      </c>
      <c r="AL637" s="224">
        <f t="shared" si="378"/>
        <v>18.421052631578938</v>
      </c>
      <c r="AM637" s="224">
        <f t="shared" si="379"/>
        <v>8.5714285714285854</v>
      </c>
      <c r="AN637" s="224">
        <f t="shared" si="380"/>
        <v>22.807017543859654</v>
      </c>
      <c r="AO637" s="224">
        <f t="shared" si="381"/>
        <v>5.5555555555555358</v>
      </c>
      <c r="AP637" s="224">
        <f t="shared" si="382"/>
        <v>3.8461538461538547</v>
      </c>
      <c r="AQ637" s="224">
        <f t="shared" si="384"/>
        <v>18.181818181818187</v>
      </c>
      <c r="AR637" s="224">
        <f t="shared" si="383"/>
        <v>15.789473684210531</v>
      </c>
      <c r="AS637" s="224">
        <f t="shared" si="359"/>
        <v>11.764705882352944</v>
      </c>
      <c r="AT637" s="224">
        <f t="shared" si="360"/>
        <v>9.6774193548387224</v>
      </c>
      <c r="AU637" s="224">
        <f t="shared" si="361"/>
        <v>14.814814814814813</v>
      </c>
      <c r="AV637" s="224">
        <f t="shared" si="363"/>
        <v>8.0000000000000071</v>
      </c>
      <c r="AW637" s="224">
        <f t="shared" si="364"/>
        <v>4.1666666666666741</v>
      </c>
      <c r="AX637" s="224">
        <f t="shared" si="365"/>
        <v>41.176470588235283</v>
      </c>
      <c r="AY637" s="224">
        <f t="shared" si="366"/>
        <v>21.42857142857142</v>
      </c>
      <c r="AZ637" s="224">
        <f t="shared" si="367"/>
        <v>21.739130434782616</v>
      </c>
      <c r="BA637" s="224">
        <f t="shared" si="368"/>
        <v>21.052631578947366</v>
      </c>
      <c r="BB637" s="224">
        <f t="shared" si="369"/>
        <v>11.764705882352944</v>
      </c>
      <c r="BC637" s="224">
        <f t="shared" si="370"/>
        <v>6.25</v>
      </c>
      <c r="BD637" s="224">
        <f t="shared" si="371"/>
        <v>6.6666666666666652</v>
      </c>
      <c r="BE637" s="224">
        <f t="shared" si="372"/>
        <v>15.384615384615374</v>
      </c>
      <c r="BF637" s="224">
        <f t="shared" si="362"/>
        <v>30.000000000000004</v>
      </c>
      <c r="BG637" s="224">
        <f t="shared" si="358"/>
        <v>13.611360599085868</v>
      </c>
      <c r="BH637" s="182">
        <f t="shared" si="356"/>
        <v>9.4620846754415329</v>
      </c>
    </row>
    <row r="638" spans="1:60" x14ac:dyDescent="0.2">
      <c r="A638" s="123" t="s">
        <v>2093</v>
      </c>
      <c r="B638" s="55" t="s">
        <v>1279</v>
      </c>
      <c r="C638" s="36">
        <v>2</v>
      </c>
      <c r="D638" s="181">
        <v>1.72</v>
      </c>
      <c r="E638" s="181">
        <v>1.52</v>
      </c>
      <c r="F638" s="181">
        <v>1.36</v>
      </c>
      <c r="G638" s="181">
        <v>1.2</v>
      </c>
      <c r="H638" s="181">
        <v>1.1200000000000001</v>
      </c>
      <c r="I638" s="181">
        <v>1</v>
      </c>
      <c r="J638" s="202">
        <v>0.88</v>
      </c>
      <c r="K638" s="202">
        <v>0.8</v>
      </c>
      <c r="L638" s="181">
        <v>0.72</v>
      </c>
      <c r="M638" s="181">
        <v>0.6</v>
      </c>
      <c r="N638" s="181">
        <v>0.4</v>
      </c>
      <c r="O638" s="181">
        <v>0.1</v>
      </c>
      <c r="P638" s="273"/>
      <c r="Q638" s="238">
        <v>0</v>
      </c>
      <c r="R638" s="238">
        <v>0</v>
      </c>
      <c r="S638" s="273"/>
      <c r="T638" s="229">
        <v>0</v>
      </c>
      <c r="U638" s="229">
        <v>0</v>
      </c>
      <c r="V638" s="229">
        <v>0</v>
      </c>
      <c r="W638" s="229">
        <v>0</v>
      </c>
      <c r="X638" s="229">
        <v>0</v>
      </c>
      <c r="Y638" s="229">
        <v>0</v>
      </c>
      <c r="Z638" s="229">
        <v>0</v>
      </c>
      <c r="AA638" s="229">
        <v>0</v>
      </c>
      <c r="AB638" s="229">
        <v>0</v>
      </c>
      <c r="AC638" s="229">
        <v>0</v>
      </c>
      <c r="AD638" s="229">
        <v>0</v>
      </c>
      <c r="AE638" s="229">
        <v>0</v>
      </c>
      <c r="AF638" s="223">
        <f t="shared" si="357"/>
        <v>13.420000000000003</v>
      </c>
      <c r="AG638" s="224">
        <f t="shared" si="373"/>
        <v>16.279069767441868</v>
      </c>
      <c r="AH638" s="224">
        <f t="shared" si="374"/>
        <v>13.157894736842103</v>
      </c>
      <c r="AI638" s="224">
        <f t="shared" si="375"/>
        <v>11.764705882352944</v>
      </c>
      <c r="AJ638" s="224">
        <f t="shared" si="376"/>
        <v>13.333333333333353</v>
      </c>
      <c r="AK638" s="224">
        <f t="shared" si="377"/>
        <v>7.1428571428571397</v>
      </c>
      <c r="AL638" s="224">
        <f t="shared" si="378"/>
        <v>12.000000000000011</v>
      </c>
      <c r="AM638" s="224">
        <f t="shared" si="379"/>
        <v>13.636363636363647</v>
      </c>
      <c r="AN638" s="224">
        <f t="shared" si="380"/>
        <v>9.9999999999999858</v>
      </c>
      <c r="AO638" s="224">
        <f t="shared" si="381"/>
        <v>11.111111111111116</v>
      </c>
      <c r="AP638" s="224">
        <f t="shared" si="382"/>
        <v>19.999999999999996</v>
      </c>
      <c r="AQ638" s="224">
        <f t="shared" si="384"/>
        <v>49.999999999999979</v>
      </c>
      <c r="AR638" s="224">
        <f t="shared" si="383"/>
        <v>300</v>
      </c>
      <c r="AS638" s="224" t="str">
        <f t="shared" si="359"/>
        <v>n/a</v>
      </c>
      <c r="AT638" s="224" t="str">
        <f t="shared" si="360"/>
        <v>n/a</v>
      </c>
      <c r="AU638" s="224" t="str">
        <f t="shared" si="361"/>
        <v>n/a</v>
      </c>
      <c r="AV638" s="224" t="str">
        <f t="shared" si="363"/>
        <v>n/a</v>
      </c>
      <c r="AW638" s="224" t="str">
        <f t="shared" si="364"/>
        <v>n/a</v>
      </c>
      <c r="AX638" s="224" t="str">
        <f t="shared" si="365"/>
        <v>n/a</v>
      </c>
      <c r="AY638" s="224" t="str">
        <f t="shared" si="366"/>
        <v>n/a</v>
      </c>
      <c r="AZ638" s="224" t="str">
        <f t="shared" si="367"/>
        <v>n/a</v>
      </c>
      <c r="BA638" s="224" t="str">
        <f t="shared" si="368"/>
        <v>n/a</v>
      </c>
      <c r="BB638" s="224" t="str">
        <f t="shared" si="369"/>
        <v>n/a</v>
      </c>
      <c r="BC638" s="224" t="str">
        <f t="shared" si="370"/>
        <v>n/a</v>
      </c>
      <c r="BD638" s="224" t="str">
        <f t="shared" si="371"/>
        <v>n/a</v>
      </c>
      <c r="BE638" s="224" t="str">
        <f t="shared" si="372"/>
        <v>n/a</v>
      </c>
      <c r="BF638" s="224" t="str">
        <f t="shared" si="362"/>
        <v>n/a</v>
      </c>
      <c r="BG638" s="224">
        <f t="shared" si="358"/>
        <v>39.868777967525176</v>
      </c>
      <c r="BH638" s="182">
        <f t="shared" si="356"/>
        <v>82.67379408950859</v>
      </c>
    </row>
    <row r="639" spans="1:60" x14ac:dyDescent="0.2">
      <c r="A639" s="123" t="s">
        <v>2094</v>
      </c>
      <c r="B639" s="55" t="s">
        <v>1281</v>
      </c>
      <c r="C639" s="36">
        <v>4.3499999999999996</v>
      </c>
      <c r="D639" s="181">
        <v>4.1500000000000004</v>
      </c>
      <c r="E639" s="181">
        <v>3.93</v>
      </c>
      <c r="F639" s="181">
        <v>3.67</v>
      </c>
      <c r="G639" s="181">
        <v>3.49</v>
      </c>
      <c r="H639" s="181">
        <v>3.37</v>
      </c>
      <c r="I639" s="181">
        <v>3.23</v>
      </c>
      <c r="J639" s="202">
        <v>3.03</v>
      </c>
      <c r="K639" s="202">
        <v>2.83</v>
      </c>
      <c r="L639" s="181">
        <v>2.62</v>
      </c>
      <c r="M639" s="181">
        <v>2.38</v>
      </c>
      <c r="N639" s="181">
        <v>2.15</v>
      </c>
      <c r="O639" s="181">
        <v>1.96</v>
      </c>
      <c r="P639" s="273"/>
      <c r="Q639" s="181">
        <v>1.79</v>
      </c>
      <c r="R639" s="181">
        <v>1.59</v>
      </c>
      <c r="S639" s="273"/>
      <c r="T639" s="202">
        <v>1.41</v>
      </c>
      <c r="U639" s="202">
        <v>1.23</v>
      </c>
      <c r="V639" s="202">
        <v>1.19</v>
      </c>
      <c r="W639" s="202">
        <v>1.1299999999999999</v>
      </c>
      <c r="X639" s="202">
        <v>1.01</v>
      </c>
      <c r="Y639" s="202">
        <v>0.91</v>
      </c>
      <c r="Z639" s="229">
        <v>0.87</v>
      </c>
      <c r="AA639" s="229">
        <v>1.1599999999999999</v>
      </c>
      <c r="AB639" s="202">
        <v>1.1599999999999999</v>
      </c>
      <c r="AC639" s="202">
        <v>1.1200000000000001</v>
      </c>
      <c r="AD639" s="202">
        <v>1.08</v>
      </c>
      <c r="AE639" s="202">
        <v>1.04</v>
      </c>
      <c r="AF639" s="223">
        <f t="shared" si="357"/>
        <v>57.84999999999998</v>
      </c>
      <c r="AG639" s="224">
        <f t="shared" si="373"/>
        <v>4.8192771084337283</v>
      </c>
      <c r="AH639" s="224">
        <f t="shared" si="374"/>
        <v>5.5979643765903253</v>
      </c>
      <c r="AI639" s="224">
        <f t="shared" si="375"/>
        <v>7.084468664850152</v>
      </c>
      <c r="AJ639" s="224">
        <f t="shared" si="376"/>
        <v>5.1575931232091587</v>
      </c>
      <c r="AK639" s="224">
        <f t="shared" si="377"/>
        <v>3.5608308605341366</v>
      </c>
      <c r="AL639" s="224">
        <f t="shared" si="378"/>
        <v>4.334365325077405</v>
      </c>
      <c r="AM639" s="224">
        <f t="shared" si="379"/>
        <v>6.6006600660066139</v>
      </c>
      <c r="AN639" s="224">
        <f t="shared" si="380"/>
        <v>7.0671378091872628</v>
      </c>
      <c r="AO639" s="224">
        <f t="shared" si="381"/>
        <v>8.0152671755725269</v>
      </c>
      <c r="AP639" s="224">
        <f t="shared" si="382"/>
        <v>10.084033613445387</v>
      </c>
      <c r="AQ639" s="224">
        <f t="shared" si="384"/>
        <v>10.697674418604652</v>
      </c>
      <c r="AR639" s="224">
        <f t="shared" si="383"/>
        <v>9.6938775510204032</v>
      </c>
      <c r="AS639" s="224">
        <f t="shared" si="359"/>
        <v>9.4972067039106101</v>
      </c>
      <c r="AT639" s="224">
        <f t="shared" si="360"/>
        <v>12.578616352201255</v>
      </c>
      <c r="AU639" s="224">
        <f t="shared" si="361"/>
        <v>12.765957446808528</v>
      </c>
      <c r="AV639" s="224">
        <f t="shared" si="363"/>
        <v>14.634146341463406</v>
      </c>
      <c r="AW639" s="224">
        <f t="shared" si="364"/>
        <v>3.3613445378151363</v>
      </c>
      <c r="AX639" s="224">
        <f t="shared" si="365"/>
        <v>5.3097345132743445</v>
      </c>
      <c r="AY639" s="224">
        <f t="shared" si="366"/>
        <v>11.88118811881187</v>
      </c>
      <c r="AZ639" s="224">
        <f t="shared" si="367"/>
        <v>10.989010989010994</v>
      </c>
      <c r="BA639" s="224">
        <f t="shared" si="368"/>
        <v>4.5977011494252817</v>
      </c>
      <c r="BB639" s="224">
        <f t="shared" si="369"/>
        <v>-25</v>
      </c>
      <c r="BC639" s="224">
        <f t="shared" si="370"/>
        <v>0</v>
      </c>
      <c r="BD639" s="224">
        <f t="shared" si="371"/>
        <v>3.5714285714285587</v>
      </c>
      <c r="BE639" s="224">
        <f t="shared" si="372"/>
        <v>3.7037037037036979</v>
      </c>
      <c r="BF639" s="224">
        <f t="shared" si="362"/>
        <v>3.8461538461538547</v>
      </c>
      <c r="BG639" s="224">
        <f t="shared" si="358"/>
        <v>5.9403593217899742</v>
      </c>
      <c r="BH639" s="182">
        <f t="shared" si="356"/>
        <v>7.2871263566557545</v>
      </c>
    </row>
    <row r="640" spans="1:60" x14ac:dyDescent="0.2">
      <c r="A640" s="123" t="s">
        <v>2095</v>
      </c>
      <c r="B640" s="55" t="s">
        <v>1283</v>
      </c>
      <c r="C640" s="36">
        <v>1.05</v>
      </c>
      <c r="D640" s="181">
        <v>0.97</v>
      </c>
      <c r="E640" s="181">
        <v>0.92</v>
      </c>
      <c r="F640" s="181">
        <v>0.88</v>
      </c>
      <c r="G640" s="181">
        <v>0.84</v>
      </c>
      <c r="H640" s="181">
        <v>0.8</v>
      </c>
      <c r="I640" s="181">
        <v>0.6</v>
      </c>
      <c r="J640" s="202">
        <v>0.52</v>
      </c>
      <c r="K640" s="202">
        <v>0.44</v>
      </c>
      <c r="L640" s="181">
        <v>0.34</v>
      </c>
      <c r="M640" s="181">
        <v>0.26</v>
      </c>
      <c r="N640" s="181">
        <v>0.18</v>
      </c>
      <c r="O640" s="181">
        <v>0.12</v>
      </c>
      <c r="P640" s="273"/>
      <c r="Q640" s="238">
        <v>0</v>
      </c>
      <c r="R640" s="238">
        <v>0</v>
      </c>
      <c r="S640" s="273"/>
      <c r="T640" s="229">
        <v>0.01</v>
      </c>
      <c r="U640" s="229">
        <v>0.31</v>
      </c>
      <c r="V640" s="202">
        <v>0.44</v>
      </c>
      <c r="W640" s="202">
        <v>0.38</v>
      </c>
      <c r="X640" s="202">
        <v>0.34</v>
      </c>
      <c r="Y640" s="202">
        <v>0.31</v>
      </c>
      <c r="Z640" s="202">
        <v>0.28999999999999998</v>
      </c>
      <c r="AA640" s="202">
        <v>0.26</v>
      </c>
      <c r="AB640" s="202">
        <v>0.23</v>
      </c>
      <c r="AC640" s="202">
        <v>0.21</v>
      </c>
      <c r="AD640" s="202">
        <v>0.185</v>
      </c>
      <c r="AE640" s="202">
        <v>0.14499999999999999</v>
      </c>
      <c r="AF640" s="223">
        <f t="shared" si="357"/>
        <v>11.030000000000001</v>
      </c>
      <c r="AG640" s="224">
        <f t="shared" si="373"/>
        <v>8.2474226804123862</v>
      </c>
      <c r="AH640" s="224">
        <f t="shared" si="374"/>
        <v>5.4347826086956541</v>
      </c>
      <c r="AI640" s="224">
        <f t="shared" si="375"/>
        <v>4.5454545454545414</v>
      </c>
      <c r="AJ640" s="224">
        <f t="shared" si="376"/>
        <v>4.7619047619047672</v>
      </c>
      <c r="AK640" s="224">
        <f t="shared" si="377"/>
        <v>4.9999999999999822</v>
      </c>
      <c r="AL640" s="224">
        <f t="shared" si="378"/>
        <v>33.33333333333335</v>
      </c>
      <c r="AM640" s="224">
        <f t="shared" si="379"/>
        <v>15.384615384615374</v>
      </c>
      <c r="AN640" s="224">
        <f t="shared" si="380"/>
        <v>18.181818181818187</v>
      </c>
      <c r="AO640" s="224">
        <f t="shared" si="381"/>
        <v>29.411764705882337</v>
      </c>
      <c r="AP640" s="224">
        <f t="shared" si="382"/>
        <v>30.76923076923077</v>
      </c>
      <c r="AQ640" s="224">
        <f t="shared" si="384"/>
        <v>44.444444444444464</v>
      </c>
      <c r="AR640" s="224">
        <f t="shared" si="383"/>
        <v>50</v>
      </c>
      <c r="AS640" s="224" t="str">
        <f t="shared" si="359"/>
        <v>n/a</v>
      </c>
      <c r="AT640" s="224" t="str">
        <f t="shared" si="360"/>
        <v>n/a</v>
      </c>
      <c r="AU640" s="224">
        <f t="shared" si="361"/>
        <v>-100</v>
      </c>
      <c r="AV640" s="224">
        <f t="shared" si="363"/>
        <v>-96.774193548387103</v>
      </c>
      <c r="AW640" s="224">
        <f t="shared" si="364"/>
        <v>-29.54545454545454</v>
      </c>
      <c r="AX640" s="224">
        <f t="shared" si="365"/>
        <v>15.789473684210531</v>
      </c>
      <c r="AY640" s="224">
        <f t="shared" si="366"/>
        <v>11.764705882352944</v>
      </c>
      <c r="AZ640" s="224">
        <f t="shared" si="367"/>
        <v>9.6774193548387224</v>
      </c>
      <c r="BA640" s="224">
        <f t="shared" si="368"/>
        <v>6.8965517241379448</v>
      </c>
      <c r="BB640" s="224">
        <f t="shared" si="369"/>
        <v>11.538461538461519</v>
      </c>
      <c r="BC640" s="224">
        <f t="shared" si="370"/>
        <v>13.043478260869556</v>
      </c>
      <c r="BD640" s="224">
        <f t="shared" si="371"/>
        <v>9.5238095238095344</v>
      </c>
      <c r="BE640" s="224">
        <f t="shared" si="372"/>
        <v>13.513513513513509</v>
      </c>
      <c r="BF640" s="224">
        <f t="shared" si="362"/>
        <v>27.586206896551737</v>
      </c>
      <c r="BG640" s="224">
        <f t="shared" si="358"/>
        <v>5.9386976541956722</v>
      </c>
      <c r="BH640" s="182">
        <f t="shared" si="356"/>
        <v>35.746471424733741</v>
      </c>
    </row>
    <row r="641" spans="1:60" x14ac:dyDescent="0.2">
      <c r="A641" s="55" t="s">
        <v>1285</v>
      </c>
      <c r="B641" s="55" t="s">
        <v>1286</v>
      </c>
      <c r="C641" s="36">
        <v>0.92</v>
      </c>
      <c r="D641" s="181">
        <v>0.88</v>
      </c>
      <c r="E641" s="181">
        <v>0.82399999999999995</v>
      </c>
      <c r="F641" s="181">
        <v>0.73599999999999999</v>
      </c>
      <c r="G641" s="181">
        <v>0.41599999999999998</v>
      </c>
      <c r="H641" s="181">
        <v>0.3</v>
      </c>
      <c r="I641" s="181">
        <v>0.27200000000000002</v>
      </c>
      <c r="J641" s="202">
        <v>0.24</v>
      </c>
      <c r="K641" s="202">
        <v>0.21</v>
      </c>
      <c r="L641" s="181">
        <v>0.184</v>
      </c>
      <c r="M641" s="181">
        <v>0.152</v>
      </c>
      <c r="N641" s="181">
        <v>0.122</v>
      </c>
      <c r="O641" s="181">
        <v>9.8000000000000004E-2</v>
      </c>
      <c r="P641" s="273">
        <v>0</v>
      </c>
      <c r="Q641" s="181">
        <v>7.1999999999999995E-2</v>
      </c>
      <c r="R641" s="181">
        <v>4.2999999999999997E-2</v>
      </c>
      <c r="S641" s="273">
        <v>0</v>
      </c>
      <c r="T641" s="202">
        <v>2.8000000000000001E-2</v>
      </c>
      <c r="U641" s="229">
        <v>0</v>
      </c>
      <c r="V641" s="229">
        <v>0</v>
      </c>
      <c r="W641" s="229">
        <v>0</v>
      </c>
      <c r="X641" s="229">
        <v>0</v>
      </c>
      <c r="Y641" s="229">
        <v>0</v>
      </c>
      <c r="Z641" s="229">
        <v>0</v>
      </c>
      <c r="AA641" s="229">
        <v>0</v>
      </c>
      <c r="AB641" s="229">
        <v>0</v>
      </c>
      <c r="AC641" s="229">
        <v>0</v>
      </c>
      <c r="AD641" s="229">
        <v>0</v>
      </c>
      <c r="AE641" s="229">
        <v>0</v>
      </c>
      <c r="AF641" s="223">
        <f t="shared" si="357"/>
        <v>5.4970000000000008</v>
      </c>
      <c r="AG641" s="224">
        <f t="shared" si="373"/>
        <v>4.5454545454545414</v>
      </c>
      <c r="AH641" s="224">
        <f t="shared" si="374"/>
        <v>6.7961165048543659</v>
      </c>
      <c r="AI641" s="224">
        <f t="shared" si="375"/>
        <v>11.956521739130421</v>
      </c>
      <c r="AJ641" s="224">
        <f t="shared" si="376"/>
        <v>76.923076923076934</v>
      </c>
      <c r="AK641" s="224">
        <f t="shared" si="377"/>
        <v>38.666666666666671</v>
      </c>
      <c r="AL641" s="224">
        <f t="shared" si="378"/>
        <v>10.294117647058808</v>
      </c>
      <c r="AM641" s="224">
        <f t="shared" si="379"/>
        <v>13.333333333333353</v>
      </c>
      <c r="AN641" s="224">
        <f t="shared" si="380"/>
        <v>14.285714285714279</v>
      </c>
      <c r="AO641" s="224">
        <f t="shared" si="381"/>
        <v>14.130434782608692</v>
      </c>
      <c r="AP641" s="224">
        <f t="shared" si="382"/>
        <v>21.052631578947366</v>
      </c>
      <c r="AQ641" s="224">
        <f t="shared" si="384"/>
        <v>24.590163934426236</v>
      </c>
      <c r="AR641" s="224">
        <f t="shared" si="383"/>
        <v>24.489795918367328</v>
      </c>
      <c r="AS641" s="224">
        <f t="shared" si="359"/>
        <v>36.111111111111114</v>
      </c>
      <c r="AT641" s="224">
        <f t="shared" si="360"/>
        <v>67.441860465116292</v>
      </c>
      <c r="AU641" s="224">
        <f t="shared" si="361"/>
        <v>53.571428571428555</v>
      </c>
      <c r="AV641" s="224" t="str">
        <f t="shared" si="363"/>
        <v>n/a</v>
      </c>
      <c r="AW641" s="224" t="str">
        <f t="shared" si="364"/>
        <v>n/a</v>
      </c>
      <c r="AX641" s="224" t="str">
        <f t="shared" si="365"/>
        <v>n/a</v>
      </c>
      <c r="AY641" s="224" t="str">
        <f t="shared" si="366"/>
        <v>n/a</v>
      </c>
      <c r="AZ641" s="224" t="str">
        <f t="shared" si="367"/>
        <v>n/a</v>
      </c>
      <c r="BA641" s="224" t="str">
        <f t="shared" si="368"/>
        <v>n/a</v>
      </c>
      <c r="BB641" s="224" t="str">
        <f t="shared" si="369"/>
        <v>n/a</v>
      </c>
      <c r="BC641" s="224" t="str">
        <f t="shared" si="370"/>
        <v>n/a</v>
      </c>
      <c r="BD641" s="224" t="str">
        <f t="shared" si="371"/>
        <v>n/a</v>
      </c>
      <c r="BE641" s="224" t="str">
        <f t="shared" si="372"/>
        <v>n/a</v>
      </c>
      <c r="BF641" s="224" t="str">
        <f t="shared" si="362"/>
        <v>n/a</v>
      </c>
      <c r="BG641" s="224">
        <f t="shared" si="358"/>
        <v>27.879228533819667</v>
      </c>
      <c r="BH641" s="182">
        <f t="shared" ref="BH641:BH717" si="385">STDEV(AG641:BF641)</f>
        <v>22.393810935313791</v>
      </c>
    </row>
    <row r="642" spans="1:60" x14ac:dyDescent="0.2">
      <c r="A642" s="123" t="s">
        <v>2096</v>
      </c>
      <c r="B642" s="55" t="s">
        <v>1288</v>
      </c>
      <c r="C642" s="36">
        <v>2.0099999999999998</v>
      </c>
      <c r="D642" s="181">
        <v>1.97</v>
      </c>
      <c r="E642" s="181">
        <v>1.93</v>
      </c>
      <c r="F642" s="181">
        <v>1.86</v>
      </c>
      <c r="G642" s="181">
        <v>1.7949999999999999</v>
      </c>
      <c r="H642" s="181">
        <v>1.7050000000000001</v>
      </c>
      <c r="I642" s="181">
        <v>1.5449999999999999</v>
      </c>
      <c r="J642" s="202">
        <v>1.2749999999999999</v>
      </c>
      <c r="K642" s="202">
        <v>0.97499999999999998</v>
      </c>
      <c r="L642" s="181">
        <v>0.6</v>
      </c>
      <c r="M642" s="181">
        <v>0.45</v>
      </c>
      <c r="N642" s="181">
        <v>0.32500000000000001</v>
      </c>
      <c r="O642" s="181">
        <v>0.22500000000000001</v>
      </c>
      <c r="P642" s="273"/>
      <c r="Q642" s="181">
        <v>0.17</v>
      </c>
      <c r="R642" s="238">
        <v>0.16</v>
      </c>
      <c r="S642" s="273"/>
      <c r="T642" s="229">
        <v>0.16</v>
      </c>
      <c r="U642" s="229">
        <v>0.16</v>
      </c>
      <c r="V642" s="229">
        <v>0.16</v>
      </c>
      <c r="W642" s="229">
        <v>0.16</v>
      </c>
      <c r="X642" s="229">
        <v>0.16</v>
      </c>
      <c r="Y642" s="229">
        <v>0.16</v>
      </c>
      <c r="Z642" s="229">
        <v>0.16</v>
      </c>
      <c r="AA642" s="229">
        <v>0.16</v>
      </c>
      <c r="AB642" s="229">
        <v>0.16</v>
      </c>
      <c r="AC642" s="229">
        <v>0.16</v>
      </c>
      <c r="AD642" s="202">
        <v>0.16</v>
      </c>
      <c r="AE642" s="202">
        <v>0.13</v>
      </c>
      <c r="AF642" s="223">
        <f t="shared" si="357"/>
        <v>18.885000000000002</v>
      </c>
      <c r="AG642" s="224">
        <f t="shared" si="373"/>
        <v>2.0304568527918621</v>
      </c>
      <c r="AH642" s="224">
        <f t="shared" si="374"/>
        <v>2.0725388601036343</v>
      </c>
      <c r="AI642" s="224">
        <f t="shared" si="375"/>
        <v>3.7634408602150504</v>
      </c>
      <c r="AJ642" s="224">
        <f t="shared" si="376"/>
        <v>3.6211699164345523</v>
      </c>
      <c r="AK642" s="224">
        <f t="shared" si="377"/>
        <v>5.2785923753665642</v>
      </c>
      <c r="AL642" s="224">
        <f t="shared" si="378"/>
        <v>10.355987055016191</v>
      </c>
      <c r="AM642" s="224">
        <f t="shared" si="379"/>
        <v>21.176470588235308</v>
      </c>
      <c r="AN642" s="224">
        <f t="shared" si="380"/>
        <v>30.76923076923077</v>
      </c>
      <c r="AO642" s="224">
        <f t="shared" si="381"/>
        <v>62.5</v>
      </c>
      <c r="AP642" s="224">
        <f t="shared" si="382"/>
        <v>33.333333333333329</v>
      </c>
      <c r="AQ642" s="224">
        <f t="shared" si="384"/>
        <v>38.46153846153846</v>
      </c>
      <c r="AR642" s="224">
        <f t="shared" si="383"/>
        <v>44.444444444444443</v>
      </c>
      <c r="AS642" s="224">
        <f t="shared" si="359"/>
        <v>32.352941176470587</v>
      </c>
      <c r="AT642" s="224">
        <f t="shared" si="360"/>
        <v>6.25</v>
      </c>
      <c r="AU642" s="224">
        <f t="shared" si="361"/>
        <v>0</v>
      </c>
      <c r="AV642" s="224">
        <f t="shared" si="363"/>
        <v>0</v>
      </c>
      <c r="AW642" s="224">
        <f t="shared" si="364"/>
        <v>0</v>
      </c>
      <c r="AX642" s="224">
        <f t="shared" si="365"/>
        <v>0</v>
      </c>
      <c r="AY642" s="224">
        <f t="shared" si="366"/>
        <v>0</v>
      </c>
      <c r="AZ642" s="224">
        <f t="shared" si="367"/>
        <v>0</v>
      </c>
      <c r="BA642" s="224">
        <f t="shared" si="368"/>
        <v>0</v>
      </c>
      <c r="BB642" s="224">
        <f t="shared" si="369"/>
        <v>0</v>
      </c>
      <c r="BC642" s="224">
        <f t="shared" si="370"/>
        <v>0</v>
      </c>
      <c r="BD642" s="224">
        <f t="shared" si="371"/>
        <v>0</v>
      </c>
      <c r="BE642" s="224">
        <f t="shared" si="372"/>
        <v>0</v>
      </c>
      <c r="BF642" s="224">
        <f t="shared" si="362"/>
        <v>23.076923076923084</v>
      </c>
      <c r="BG642" s="224">
        <f t="shared" si="358"/>
        <v>12.287964145003995</v>
      </c>
      <c r="BH642" s="182">
        <f t="shared" si="385"/>
        <v>17.584569084186221</v>
      </c>
    </row>
    <row r="643" spans="1:60" x14ac:dyDescent="0.2">
      <c r="A643" s="116" t="s">
        <v>1663</v>
      </c>
      <c r="B643" s="55" t="s">
        <v>1664</v>
      </c>
      <c r="C643" s="36">
        <v>3.76</v>
      </c>
      <c r="D643" s="181">
        <v>3.36</v>
      </c>
      <c r="E643" s="181">
        <v>3</v>
      </c>
      <c r="F643" s="181">
        <v>2.68</v>
      </c>
      <c r="G643" s="181">
        <v>2.36</v>
      </c>
      <c r="H643" s="238">
        <v>2.12</v>
      </c>
      <c r="I643" s="181">
        <v>2.12</v>
      </c>
      <c r="J643" s="202">
        <v>1.96</v>
      </c>
      <c r="K643" s="202">
        <v>1.7</v>
      </c>
      <c r="L643" s="181">
        <v>1.36</v>
      </c>
      <c r="M643" s="181">
        <v>1.1599999999999999</v>
      </c>
      <c r="N643" s="181">
        <v>1</v>
      </c>
      <c r="O643" s="181">
        <v>0.67047881765849604</v>
      </c>
      <c r="Q643" s="181">
        <v>0.51084100393028298</v>
      </c>
      <c r="R643" s="181">
        <v>0.343221299515659</v>
      </c>
      <c r="T643" s="238">
        <v>0.223492939219499</v>
      </c>
      <c r="U643" s="238">
        <v>0.39909453432053399</v>
      </c>
      <c r="V643" s="229">
        <v>0.574696129421568</v>
      </c>
      <c r="W643" s="202">
        <v>0.574696129421568</v>
      </c>
      <c r="X643" s="202">
        <v>0.54276856667592599</v>
      </c>
      <c r="Y643" s="202">
        <v>0.45496776912540798</v>
      </c>
      <c r="Z643" s="202">
        <v>0.35120319020207003</v>
      </c>
      <c r="AA643" s="202">
        <v>0.287348064710784</v>
      </c>
      <c r="AB643" s="229">
        <v>0.27138428333796299</v>
      </c>
      <c r="AC643" s="229">
        <v>0.27138428333796299</v>
      </c>
      <c r="AD643" s="229">
        <v>0.27138428333796299</v>
      </c>
      <c r="AE643" s="202">
        <v>0.25542050196514199</v>
      </c>
      <c r="AF643" s="223">
        <f t="shared" si="357"/>
        <v>32.582381796180826</v>
      </c>
      <c r="AG643" s="224">
        <f t="shared" si="373"/>
        <v>11.904761904761907</v>
      </c>
      <c r="AH643" s="224">
        <f t="shared" si="374"/>
        <v>11.999999999999989</v>
      </c>
      <c r="AI643" s="224">
        <f t="shared" si="375"/>
        <v>11.940298507462677</v>
      </c>
      <c r="AJ643" s="224">
        <f t="shared" si="376"/>
        <v>13.559322033898313</v>
      </c>
      <c r="AK643" s="224">
        <f t="shared" si="377"/>
        <v>11.32075471698113</v>
      </c>
      <c r="AL643" s="224">
        <f t="shared" si="378"/>
        <v>0</v>
      </c>
      <c r="AM643" s="224">
        <f t="shared" si="379"/>
        <v>8.163265306122458</v>
      </c>
      <c r="AN643" s="224">
        <f t="shared" si="380"/>
        <v>15.294117647058814</v>
      </c>
      <c r="AO643" s="224">
        <f t="shared" si="381"/>
        <v>24.999999999999979</v>
      </c>
      <c r="AP643" s="224">
        <f t="shared" si="382"/>
        <v>17.24137931034484</v>
      </c>
      <c r="AQ643" s="224">
        <f t="shared" si="384"/>
        <v>15.999999999999993</v>
      </c>
      <c r="AR643" s="224">
        <f t="shared" si="383"/>
        <v>49.147142857142946</v>
      </c>
      <c r="AS643" s="224">
        <f t="shared" si="359"/>
        <v>31.249999999999932</v>
      </c>
      <c r="AT643" s="224">
        <f t="shared" si="360"/>
        <v>48.837209302325533</v>
      </c>
      <c r="AU643" s="224">
        <f t="shared" si="361"/>
        <v>53.571428571428491</v>
      </c>
      <c r="AV643" s="224">
        <f t="shared" si="363"/>
        <v>-44.000000000000007</v>
      </c>
      <c r="AW643" s="224">
        <f t="shared" si="364"/>
        <v>-30.555555555555447</v>
      </c>
      <c r="AX643" s="224">
        <f t="shared" si="365"/>
        <v>0</v>
      </c>
      <c r="AY643" s="224">
        <f t="shared" si="366"/>
        <v>5.8823529411763387</v>
      </c>
      <c r="AZ643" s="224">
        <f t="shared" si="367"/>
        <v>19.298245614035238</v>
      </c>
      <c r="BA643" s="224">
        <f t="shared" si="368"/>
        <v>29.545454545454277</v>
      </c>
      <c r="BB643" s="224">
        <f t="shared" si="369"/>
        <v>22.222222222222456</v>
      </c>
      <c r="BC643" s="224">
        <f t="shared" si="370"/>
        <v>5.8823529411763387</v>
      </c>
      <c r="BD643" s="224">
        <f t="shared" si="371"/>
        <v>0</v>
      </c>
      <c r="BE643" s="224">
        <f t="shared" si="372"/>
        <v>0</v>
      </c>
      <c r="BF643" s="224">
        <f t="shared" si="362"/>
        <v>6.2499999999998668</v>
      </c>
      <c r="BG643" s="224">
        <f t="shared" si="358"/>
        <v>13.067490494847542</v>
      </c>
      <c r="BH643" s="182">
        <f t="shared" si="385"/>
        <v>21.112506205125495</v>
      </c>
    </row>
    <row r="644" spans="1:60" x14ac:dyDescent="0.2">
      <c r="A644" s="55" t="s">
        <v>2097</v>
      </c>
      <c r="B644" s="55" t="s">
        <v>1290</v>
      </c>
      <c r="C644" s="36">
        <v>1.52</v>
      </c>
      <c r="D644" s="181">
        <v>1.44</v>
      </c>
      <c r="E644" s="181">
        <v>1.36</v>
      </c>
      <c r="F644" s="181">
        <v>1.2</v>
      </c>
      <c r="G644" s="181">
        <v>1.05</v>
      </c>
      <c r="H644" s="181">
        <v>1</v>
      </c>
      <c r="I644" s="181">
        <v>0.9</v>
      </c>
      <c r="J644" s="202">
        <v>0.8</v>
      </c>
      <c r="K644" s="202">
        <v>0.7</v>
      </c>
      <c r="L644" s="181">
        <v>0.6</v>
      </c>
      <c r="M644" s="181">
        <v>0.5</v>
      </c>
      <c r="N644" s="181">
        <v>0.4</v>
      </c>
      <c r="O644" s="181">
        <v>0.28000000000000003</v>
      </c>
      <c r="P644" s="273"/>
      <c r="Q644" s="181">
        <v>0.22</v>
      </c>
      <c r="R644" s="181">
        <v>0.2</v>
      </c>
      <c r="S644" s="273"/>
      <c r="T644" s="202">
        <v>0.18</v>
      </c>
      <c r="U644" s="229">
        <v>0.15</v>
      </c>
      <c r="V644" s="202">
        <v>0.15</v>
      </c>
      <c r="W644" s="202">
        <v>0.12</v>
      </c>
      <c r="X644" s="202">
        <v>0.09</v>
      </c>
      <c r="Y644" s="202">
        <v>0.06</v>
      </c>
      <c r="Z644" s="229">
        <v>0.03</v>
      </c>
      <c r="AA644" s="229">
        <v>0.03</v>
      </c>
      <c r="AB644" s="229">
        <v>0.03</v>
      </c>
      <c r="AC644" s="229">
        <v>0.03</v>
      </c>
      <c r="AD644" s="229">
        <v>0.03</v>
      </c>
      <c r="AE644" s="229">
        <v>0.03</v>
      </c>
      <c r="AF644" s="223">
        <f t="shared" si="357"/>
        <v>13.099999999999996</v>
      </c>
      <c r="AG644" s="224">
        <f t="shared" si="373"/>
        <v>5.555555555555558</v>
      </c>
      <c r="AH644" s="224">
        <f t="shared" si="374"/>
        <v>5.8823529411764497</v>
      </c>
      <c r="AI644" s="224">
        <f t="shared" si="375"/>
        <v>13.333333333333353</v>
      </c>
      <c r="AJ644" s="224">
        <f t="shared" si="376"/>
        <v>14.285714285714279</v>
      </c>
      <c r="AK644" s="224">
        <f t="shared" si="377"/>
        <v>5.0000000000000044</v>
      </c>
      <c r="AL644" s="224">
        <f t="shared" si="378"/>
        <v>11.111111111111116</v>
      </c>
      <c r="AM644" s="224">
        <f t="shared" si="379"/>
        <v>12.5</v>
      </c>
      <c r="AN644" s="224">
        <f t="shared" si="380"/>
        <v>14.285714285714302</v>
      </c>
      <c r="AO644" s="224">
        <f t="shared" si="381"/>
        <v>16.666666666666675</v>
      </c>
      <c r="AP644" s="224">
        <f t="shared" si="382"/>
        <v>19.999999999999996</v>
      </c>
      <c r="AQ644" s="224">
        <f t="shared" si="384"/>
        <v>25</v>
      </c>
      <c r="AR644" s="224">
        <f t="shared" si="383"/>
        <v>42.857142857142861</v>
      </c>
      <c r="AS644" s="224">
        <f t="shared" si="359"/>
        <v>27.272727272727295</v>
      </c>
      <c r="AT644" s="224">
        <f t="shared" si="360"/>
        <v>9.9999999999999858</v>
      </c>
      <c r="AU644" s="224">
        <f t="shared" si="361"/>
        <v>11.111111111111116</v>
      </c>
      <c r="AV644" s="224">
        <f t="shared" si="363"/>
        <v>19.999999999999996</v>
      </c>
      <c r="AW644" s="224">
        <f t="shared" si="364"/>
        <v>0</v>
      </c>
      <c r="AX644" s="224">
        <f t="shared" si="365"/>
        <v>25</v>
      </c>
      <c r="AY644" s="224">
        <f t="shared" si="366"/>
        <v>33.333333333333329</v>
      </c>
      <c r="AZ644" s="224">
        <f t="shared" si="367"/>
        <v>50</v>
      </c>
      <c r="BA644" s="224">
        <f t="shared" si="368"/>
        <v>100</v>
      </c>
      <c r="BB644" s="224">
        <f t="shared" si="369"/>
        <v>0</v>
      </c>
      <c r="BC644" s="224">
        <f t="shared" si="370"/>
        <v>0</v>
      </c>
      <c r="BD644" s="224">
        <f t="shared" si="371"/>
        <v>0</v>
      </c>
      <c r="BE644" s="224">
        <f t="shared" si="372"/>
        <v>0</v>
      </c>
      <c r="BF644" s="224">
        <f t="shared" si="362"/>
        <v>0</v>
      </c>
      <c r="BG644" s="224">
        <f t="shared" si="358"/>
        <v>17.815183182830243</v>
      </c>
      <c r="BH644" s="182">
        <f t="shared" si="385"/>
        <v>21.398221033406042</v>
      </c>
    </row>
    <row r="645" spans="1:60" x14ac:dyDescent="0.2">
      <c r="A645" s="149" t="s">
        <v>2098</v>
      </c>
      <c r="B645" s="55" t="s">
        <v>1292</v>
      </c>
      <c r="C645" s="36">
        <v>0.253</v>
      </c>
      <c r="D645" s="181">
        <v>0.22600000000000001</v>
      </c>
      <c r="E645" s="181">
        <v>0.20200000000000001</v>
      </c>
      <c r="F645" s="181">
        <v>0.17799999999999999</v>
      </c>
      <c r="G645" s="181">
        <v>0.154</v>
      </c>
      <c r="H645" s="181">
        <v>0.13200000000000001</v>
      </c>
      <c r="I645" s="181">
        <v>0.114</v>
      </c>
      <c r="J645" s="202">
        <v>9.1999999999999998E-2</v>
      </c>
      <c r="K645" s="202">
        <v>7.8E-2</v>
      </c>
      <c r="L645" s="202">
        <v>7.0000000000000007E-2</v>
      </c>
      <c r="M645" s="202">
        <v>6.2E-2</v>
      </c>
      <c r="N645" s="202">
        <v>4.2000000000000003E-2</v>
      </c>
      <c r="O645" s="238">
        <v>0</v>
      </c>
      <c r="P645" s="202"/>
      <c r="Q645" s="238">
        <v>0</v>
      </c>
      <c r="R645" s="238">
        <v>0</v>
      </c>
      <c r="S645" s="202"/>
      <c r="T645" s="229">
        <v>0</v>
      </c>
      <c r="U645" s="229">
        <v>0</v>
      </c>
      <c r="V645" s="229">
        <v>0</v>
      </c>
      <c r="W645" s="229">
        <v>0</v>
      </c>
      <c r="X645" s="229">
        <v>0</v>
      </c>
      <c r="Y645" s="229">
        <v>0</v>
      </c>
      <c r="Z645" s="229">
        <v>0</v>
      </c>
      <c r="AA645" s="229">
        <v>0</v>
      </c>
      <c r="AB645" s="229">
        <v>0</v>
      </c>
      <c r="AC645" s="229">
        <v>0</v>
      </c>
      <c r="AD645" s="229">
        <v>0</v>
      </c>
      <c r="AE645" s="229">
        <v>0</v>
      </c>
      <c r="AF645" s="223">
        <f t="shared" si="357"/>
        <v>1.6030000000000004</v>
      </c>
      <c r="AG645" s="224">
        <f t="shared" si="373"/>
        <v>11.946902654867264</v>
      </c>
      <c r="AH645" s="224">
        <f t="shared" si="374"/>
        <v>11.88118811881187</v>
      </c>
      <c r="AI645" s="224">
        <f t="shared" si="375"/>
        <v>13.483146067415742</v>
      </c>
      <c r="AJ645" s="224">
        <f t="shared" si="376"/>
        <v>15.58441558441559</v>
      </c>
      <c r="AK645" s="224">
        <f t="shared" si="377"/>
        <v>16.66666666666665</v>
      </c>
      <c r="AL645" s="224">
        <f t="shared" si="378"/>
        <v>15.789473684210531</v>
      </c>
      <c r="AM645" s="224">
        <f t="shared" si="379"/>
        <v>23.913043478260889</v>
      </c>
      <c r="AN645" s="224">
        <f t="shared" si="380"/>
        <v>17.948717948717952</v>
      </c>
      <c r="AO645" s="224">
        <f t="shared" si="381"/>
        <v>11.428571428571409</v>
      </c>
      <c r="AP645" s="224">
        <f t="shared" si="382"/>
        <v>12.903225806451623</v>
      </c>
      <c r="AQ645" s="224">
        <f t="shared" si="384"/>
        <v>47.619047619047606</v>
      </c>
      <c r="AR645" s="224" t="str">
        <f t="shared" si="383"/>
        <v>n/a</v>
      </c>
      <c r="AS645" s="224" t="str">
        <f t="shared" si="359"/>
        <v>n/a</v>
      </c>
      <c r="AT645" s="224" t="str">
        <f t="shared" si="360"/>
        <v>n/a</v>
      </c>
      <c r="AU645" s="224" t="str">
        <f t="shared" si="361"/>
        <v>n/a</v>
      </c>
      <c r="AV645" s="224" t="str">
        <f t="shared" si="363"/>
        <v>n/a</v>
      </c>
      <c r="AW645" s="224" t="str">
        <f t="shared" si="364"/>
        <v>n/a</v>
      </c>
      <c r="AX645" s="224" t="str">
        <f t="shared" si="365"/>
        <v>n/a</v>
      </c>
      <c r="AY645" s="224" t="str">
        <f t="shared" si="366"/>
        <v>n/a</v>
      </c>
      <c r="AZ645" s="224" t="str">
        <f t="shared" si="367"/>
        <v>n/a</v>
      </c>
      <c r="BA645" s="224" t="str">
        <f t="shared" si="368"/>
        <v>n/a</v>
      </c>
      <c r="BB645" s="224" t="str">
        <f t="shared" si="369"/>
        <v>n/a</v>
      </c>
      <c r="BC645" s="224" t="str">
        <f t="shared" si="370"/>
        <v>n/a</v>
      </c>
      <c r="BD645" s="224" t="str">
        <f t="shared" si="371"/>
        <v>n/a</v>
      </c>
      <c r="BE645" s="224" t="str">
        <f t="shared" si="372"/>
        <v>n/a</v>
      </c>
      <c r="BF645" s="224" t="str">
        <f t="shared" si="362"/>
        <v>n/a</v>
      </c>
      <c r="BG645" s="224">
        <f t="shared" si="358"/>
        <v>18.105854459767013</v>
      </c>
      <c r="BH645" s="182">
        <f t="shared" si="385"/>
        <v>10.432033775323676</v>
      </c>
    </row>
    <row r="646" spans="1:60" x14ac:dyDescent="0.2">
      <c r="A646" s="123" t="s">
        <v>2099</v>
      </c>
      <c r="B646" s="55" t="s">
        <v>1294</v>
      </c>
      <c r="C646" s="36">
        <v>5.5</v>
      </c>
      <c r="D646" s="181">
        <v>5.26</v>
      </c>
      <c r="E646" s="181">
        <v>5.0199999999999996</v>
      </c>
      <c r="F646" s="181">
        <v>4.6900000000000004</v>
      </c>
      <c r="G646" s="181">
        <v>4.21</v>
      </c>
      <c r="H646" s="181">
        <v>3.72</v>
      </c>
      <c r="I646" s="181">
        <v>3.21</v>
      </c>
      <c r="J646" s="202">
        <v>2.63</v>
      </c>
      <c r="K646" s="202">
        <v>2.12</v>
      </c>
      <c r="L646" s="181">
        <v>1.64</v>
      </c>
      <c r="M646" s="181">
        <v>1.4</v>
      </c>
      <c r="N646" s="181">
        <v>1.24</v>
      </c>
      <c r="O646" s="181">
        <v>1.07</v>
      </c>
      <c r="P646" s="273"/>
      <c r="Q646" s="181">
        <v>0.71</v>
      </c>
      <c r="R646" s="181">
        <v>0.56000000000000005</v>
      </c>
      <c r="S646" s="273"/>
      <c r="T646" s="202">
        <v>0.49</v>
      </c>
      <c r="U646" s="202">
        <v>0.45</v>
      </c>
      <c r="V646" s="202">
        <v>0.41</v>
      </c>
      <c r="W646" s="202">
        <v>0.3</v>
      </c>
      <c r="X646" s="202">
        <v>0.13</v>
      </c>
      <c r="Y646" s="202">
        <v>0.105</v>
      </c>
      <c r="Z646" s="202">
        <v>8.8999999999999996E-2</v>
      </c>
      <c r="AA646" s="229">
        <v>8.5000000000000006E-2</v>
      </c>
      <c r="AB646" s="229">
        <v>8.5000000000000006E-2</v>
      </c>
      <c r="AC646" s="229">
        <v>8.5000000000000006E-2</v>
      </c>
      <c r="AD646" s="229">
        <v>8.5000000000000006E-2</v>
      </c>
      <c r="AE646" s="229">
        <v>8.5000000000000006E-2</v>
      </c>
      <c r="AF646" s="223">
        <f t="shared" si="357"/>
        <v>45.379000000000005</v>
      </c>
      <c r="AG646" s="224">
        <f t="shared" si="373"/>
        <v>4.5627376425855459</v>
      </c>
      <c r="AH646" s="224">
        <f t="shared" si="374"/>
        <v>4.7808764940239001</v>
      </c>
      <c r="AI646" s="224">
        <f t="shared" si="375"/>
        <v>7.036247334754786</v>
      </c>
      <c r="AJ646" s="224">
        <f t="shared" si="376"/>
        <v>11.401425178147285</v>
      </c>
      <c r="AK646" s="224">
        <f t="shared" si="377"/>
        <v>13.172043010752677</v>
      </c>
      <c r="AL646" s="224">
        <f t="shared" si="378"/>
        <v>15.887850467289732</v>
      </c>
      <c r="AM646" s="224">
        <f t="shared" si="379"/>
        <v>22.05323193916351</v>
      </c>
      <c r="AN646" s="224">
        <f t="shared" si="380"/>
        <v>24.056603773584897</v>
      </c>
      <c r="AO646" s="224">
        <f t="shared" si="381"/>
        <v>29.268292682926834</v>
      </c>
      <c r="AP646" s="224">
        <f t="shared" si="382"/>
        <v>17.142857142857149</v>
      </c>
      <c r="AQ646" s="224">
        <f t="shared" si="384"/>
        <v>12.903225806451601</v>
      </c>
      <c r="AR646" s="224">
        <f t="shared" si="383"/>
        <v>15.887850467289709</v>
      </c>
      <c r="AS646" s="224">
        <f t="shared" si="359"/>
        <v>50.704225352112701</v>
      </c>
      <c r="AT646" s="224">
        <f t="shared" si="360"/>
        <v>26.785714285714256</v>
      </c>
      <c r="AU646" s="224">
        <f t="shared" si="361"/>
        <v>14.285714285714302</v>
      </c>
      <c r="AV646" s="224">
        <f t="shared" si="363"/>
        <v>8.8888888888888786</v>
      </c>
      <c r="AW646" s="224">
        <f t="shared" si="364"/>
        <v>9.7560975609756184</v>
      </c>
      <c r="AX646" s="224">
        <f t="shared" si="365"/>
        <v>36.666666666666671</v>
      </c>
      <c r="AY646" s="224">
        <f t="shared" si="366"/>
        <v>130.76923076923075</v>
      </c>
      <c r="AZ646" s="224">
        <f t="shared" si="367"/>
        <v>23.809523809523814</v>
      </c>
      <c r="BA646" s="224">
        <f t="shared" si="368"/>
        <v>17.977528089887642</v>
      </c>
      <c r="BB646" s="224">
        <f t="shared" si="369"/>
        <v>4.7058823529411598</v>
      </c>
      <c r="BC646" s="224">
        <f t="shared" si="370"/>
        <v>0</v>
      </c>
      <c r="BD646" s="224">
        <f t="shared" si="371"/>
        <v>0</v>
      </c>
      <c r="BE646" s="224">
        <f t="shared" si="372"/>
        <v>0</v>
      </c>
      <c r="BF646" s="224">
        <f t="shared" si="362"/>
        <v>0</v>
      </c>
      <c r="BG646" s="224">
        <f t="shared" si="358"/>
        <v>19.327027461595513</v>
      </c>
      <c r="BH646" s="182">
        <f t="shared" si="385"/>
        <v>25.764818609936711</v>
      </c>
    </row>
    <row r="647" spans="1:60" x14ac:dyDescent="0.2">
      <c r="A647" s="55" t="s">
        <v>1296</v>
      </c>
      <c r="B647" s="55" t="s">
        <v>1297</v>
      </c>
      <c r="C647" s="36">
        <v>1.63</v>
      </c>
      <c r="D647" s="181">
        <v>1.55</v>
      </c>
      <c r="E647" s="181">
        <v>1.47</v>
      </c>
      <c r="F647" s="181">
        <v>1.39</v>
      </c>
      <c r="G647" s="181">
        <v>1.31</v>
      </c>
      <c r="H647" s="181">
        <v>1.23</v>
      </c>
      <c r="I647" s="181">
        <v>1.1599999999999999</v>
      </c>
      <c r="J647" s="202">
        <v>1.06</v>
      </c>
      <c r="K647" s="202">
        <v>0.97</v>
      </c>
      <c r="L647" s="181">
        <v>0.88</v>
      </c>
      <c r="M647" s="181">
        <v>0.8</v>
      </c>
      <c r="N647" s="181">
        <v>0.74</v>
      </c>
      <c r="O647" s="181">
        <v>0.64</v>
      </c>
      <c r="P647" s="273"/>
      <c r="Q647" s="181">
        <v>0.56000000000000005</v>
      </c>
      <c r="R647" s="238">
        <v>0.5</v>
      </c>
      <c r="S647" s="273"/>
      <c r="T647" s="229">
        <v>0.5</v>
      </c>
      <c r="U647" s="229">
        <v>0.5</v>
      </c>
      <c r="V647" s="229">
        <v>0.71</v>
      </c>
      <c r="W647" s="202">
        <v>0.91</v>
      </c>
      <c r="X647" s="202">
        <v>0.86</v>
      </c>
      <c r="Y647" s="202">
        <v>0.77</v>
      </c>
      <c r="Z647" s="202">
        <v>0.63332999999999995</v>
      </c>
      <c r="AA647" s="202">
        <v>0.60665999999999998</v>
      </c>
      <c r="AB647" s="202">
        <v>0.57333999999999996</v>
      </c>
      <c r="AC647" s="229">
        <v>0.53332000000000002</v>
      </c>
      <c r="AD647" s="202">
        <v>0.53332000000000002</v>
      </c>
      <c r="AE647" s="229">
        <v>0.51332</v>
      </c>
      <c r="AF647" s="223">
        <f t="shared" ref="AF647:AF710" si="386">SUM(C647:AE647)</f>
        <v>23.533290000000008</v>
      </c>
      <c r="AG647" s="224">
        <f t="shared" si="373"/>
        <v>5.1612903225806361</v>
      </c>
      <c r="AH647" s="224">
        <f t="shared" si="374"/>
        <v>5.4421768707483054</v>
      </c>
      <c r="AI647" s="224">
        <f t="shared" si="375"/>
        <v>5.755395683453246</v>
      </c>
      <c r="AJ647" s="224">
        <f t="shared" si="376"/>
        <v>6.1068702290076216</v>
      </c>
      <c r="AK647" s="224">
        <f t="shared" si="377"/>
        <v>6.5040650406504197</v>
      </c>
      <c r="AL647" s="224">
        <f t="shared" si="378"/>
        <v>6.0344827586206851</v>
      </c>
      <c r="AM647" s="224">
        <f t="shared" si="379"/>
        <v>9.4339622641509422</v>
      </c>
      <c r="AN647" s="224">
        <f t="shared" si="380"/>
        <v>9.278350515463929</v>
      </c>
      <c r="AO647" s="224">
        <f t="shared" si="381"/>
        <v>10.22727272727273</v>
      </c>
      <c r="AP647" s="224">
        <f t="shared" si="382"/>
        <v>9.9999999999999858</v>
      </c>
      <c r="AQ647" s="224">
        <f t="shared" si="384"/>
        <v>8.1081081081081141</v>
      </c>
      <c r="AR647" s="224">
        <f t="shared" si="383"/>
        <v>15.625</v>
      </c>
      <c r="AS647" s="224">
        <f t="shared" si="359"/>
        <v>14.285714285714279</v>
      </c>
      <c r="AT647" s="224">
        <f t="shared" si="360"/>
        <v>12.000000000000011</v>
      </c>
      <c r="AU647" s="224">
        <f t="shared" si="361"/>
        <v>0</v>
      </c>
      <c r="AV647" s="224">
        <f t="shared" si="363"/>
        <v>0</v>
      </c>
      <c r="AW647" s="224">
        <f t="shared" si="364"/>
        <v>-29.577464788732389</v>
      </c>
      <c r="AX647" s="224">
        <f t="shared" si="365"/>
        <v>-21.978021978021989</v>
      </c>
      <c r="AY647" s="224">
        <f t="shared" si="366"/>
        <v>5.8139534883721034</v>
      </c>
      <c r="AZ647" s="224">
        <f t="shared" si="367"/>
        <v>11.688311688311682</v>
      </c>
      <c r="BA647" s="224">
        <f t="shared" si="368"/>
        <v>21.579587260985591</v>
      </c>
      <c r="BB647" s="224">
        <f t="shared" si="369"/>
        <v>4.3962021560676412</v>
      </c>
      <c r="BC647" s="224">
        <f t="shared" si="370"/>
        <v>5.8115603306938324</v>
      </c>
      <c r="BD647" s="224">
        <f t="shared" si="371"/>
        <v>7.503937598439947</v>
      </c>
      <c r="BE647" s="224">
        <f t="shared" si="372"/>
        <v>0</v>
      </c>
      <c r="BF647" s="224">
        <f t="shared" si="362"/>
        <v>3.8962050962362715</v>
      </c>
      <c r="BG647" s="224">
        <f t="shared" ref="BG647:BG710" si="387">AVERAGE(AG647:BF647)</f>
        <v>5.1191138330047545</v>
      </c>
      <c r="BH647" s="182">
        <f t="shared" si="385"/>
        <v>10.354225586246702</v>
      </c>
    </row>
    <row r="648" spans="1:60" x14ac:dyDescent="0.2">
      <c r="A648" s="123" t="s">
        <v>2100</v>
      </c>
      <c r="B648" s="55" t="s">
        <v>1299</v>
      </c>
      <c r="C648" s="36">
        <v>1.95</v>
      </c>
      <c r="D648" s="181">
        <v>1.81</v>
      </c>
      <c r="E648" s="181">
        <v>1.66</v>
      </c>
      <c r="F648" s="181">
        <v>1.53</v>
      </c>
      <c r="G648" s="181">
        <v>1.42</v>
      </c>
      <c r="H648" s="181">
        <v>1.31</v>
      </c>
      <c r="I648" s="181">
        <v>1.22</v>
      </c>
      <c r="J648" s="202">
        <v>1.1100000000000001</v>
      </c>
      <c r="K648" s="202">
        <v>1</v>
      </c>
      <c r="L648" s="181">
        <v>0.9</v>
      </c>
      <c r="M648" s="181">
        <v>0.8</v>
      </c>
      <c r="N648" s="181">
        <v>0.65</v>
      </c>
      <c r="O648" s="181">
        <v>0.53</v>
      </c>
      <c r="P648" s="273"/>
      <c r="Q648" s="181">
        <v>0.4</v>
      </c>
      <c r="R648" s="238">
        <v>0</v>
      </c>
      <c r="S648" s="273"/>
      <c r="T648" s="229">
        <v>0</v>
      </c>
      <c r="U648" s="229">
        <v>0</v>
      </c>
      <c r="V648" s="229">
        <v>0</v>
      </c>
      <c r="W648" s="229">
        <v>0</v>
      </c>
      <c r="X648" s="229">
        <v>0</v>
      </c>
      <c r="Y648" s="229">
        <v>0</v>
      </c>
      <c r="Z648" s="229">
        <v>0</v>
      </c>
      <c r="AA648" s="229">
        <v>0</v>
      </c>
      <c r="AB648" s="229">
        <v>0</v>
      </c>
      <c r="AC648" s="229">
        <v>0</v>
      </c>
      <c r="AD648" s="229">
        <v>0</v>
      </c>
      <c r="AE648" s="229">
        <v>0</v>
      </c>
      <c r="AF648" s="223">
        <f t="shared" si="386"/>
        <v>16.290000000000003</v>
      </c>
      <c r="AG648" s="224">
        <f t="shared" si="373"/>
        <v>7.7348066298342566</v>
      </c>
      <c r="AH648" s="224">
        <f t="shared" si="374"/>
        <v>9.0361445783132552</v>
      </c>
      <c r="AI648" s="224">
        <f t="shared" si="375"/>
        <v>8.496732026143782</v>
      </c>
      <c r="AJ648" s="224">
        <f t="shared" si="376"/>
        <v>7.7464788732394485</v>
      </c>
      <c r="AK648" s="224">
        <f t="shared" si="377"/>
        <v>8.3969465648854769</v>
      </c>
      <c r="AL648" s="224">
        <f t="shared" si="378"/>
        <v>7.3770491803278659</v>
      </c>
      <c r="AM648" s="224">
        <f t="shared" si="379"/>
        <v>9.9099099099098975</v>
      </c>
      <c r="AN648" s="224">
        <f t="shared" si="380"/>
        <v>11.000000000000011</v>
      </c>
      <c r="AO648" s="224">
        <f t="shared" si="381"/>
        <v>11.111111111111116</v>
      </c>
      <c r="AP648" s="224">
        <f t="shared" si="382"/>
        <v>12.5</v>
      </c>
      <c r="AQ648" s="224">
        <f t="shared" si="384"/>
        <v>23.076923076923084</v>
      </c>
      <c r="AR648" s="224">
        <f t="shared" si="383"/>
        <v>22.641509433962259</v>
      </c>
      <c r="AS648" s="224">
        <f t="shared" si="359"/>
        <v>32.499999999999993</v>
      </c>
      <c r="AT648" s="224" t="str">
        <f t="shared" si="360"/>
        <v>n/a</v>
      </c>
      <c r="AU648" s="224" t="str">
        <f t="shared" si="361"/>
        <v>n/a</v>
      </c>
      <c r="AV648" s="224" t="str">
        <f t="shared" si="363"/>
        <v>n/a</v>
      </c>
      <c r="AW648" s="224" t="str">
        <f t="shared" si="364"/>
        <v>n/a</v>
      </c>
      <c r="AX648" s="224" t="str">
        <f t="shared" si="365"/>
        <v>n/a</v>
      </c>
      <c r="AY648" s="224" t="str">
        <f t="shared" si="366"/>
        <v>n/a</v>
      </c>
      <c r="AZ648" s="224" t="str">
        <f t="shared" si="367"/>
        <v>n/a</v>
      </c>
      <c r="BA648" s="224" t="str">
        <f t="shared" si="368"/>
        <v>n/a</v>
      </c>
      <c r="BB648" s="224" t="str">
        <f t="shared" si="369"/>
        <v>n/a</v>
      </c>
      <c r="BC648" s="224" t="str">
        <f t="shared" si="370"/>
        <v>n/a</v>
      </c>
      <c r="BD648" s="224" t="str">
        <f t="shared" si="371"/>
        <v>n/a</v>
      </c>
      <c r="BE648" s="224" t="str">
        <f t="shared" si="372"/>
        <v>n/a</v>
      </c>
      <c r="BF648" s="224" t="str">
        <f t="shared" si="362"/>
        <v>n/a</v>
      </c>
      <c r="BG648" s="224">
        <f t="shared" si="387"/>
        <v>13.194431644973111</v>
      </c>
      <c r="BH648" s="182">
        <f t="shared" si="385"/>
        <v>7.8302149170877433</v>
      </c>
    </row>
    <row r="649" spans="1:60" x14ac:dyDescent="0.2">
      <c r="A649" s="123" t="s">
        <v>2101</v>
      </c>
      <c r="B649" s="55" t="s">
        <v>513</v>
      </c>
      <c r="C649" s="36">
        <v>1.47</v>
      </c>
      <c r="D649" s="181">
        <v>1.4</v>
      </c>
      <c r="E649" s="181">
        <v>1.34</v>
      </c>
      <c r="F649" s="181">
        <v>1.22</v>
      </c>
      <c r="G649" s="181">
        <v>1.1599999999999999</v>
      </c>
      <c r="H649" s="181">
        <v>1.1200000000000001</v>
      </c>
      <c r="I649" s="181">
        <v>1</v>
      </c>
      <c r="J649" s="202">
        <v>0.99</v>
      </c>
      <c r="K649" s="202">
        <v>0.98</v>
      </c>
      <c r="L649" s="181">
        <v>0.97</v>
      </c>
      <c r="M649" s="181">
        <v>0.96</v>
      </c>
      <c r="N649" s="181">
        <v>0.95</v>
      </c>
      <c r="O649" s="181">
        <v>0.94</v>
      </c>
      <c r="P649" s="273"/>
      <c r="Q649" s="181">
        <v>0.93</v>
      </c>
      <c r="R649" s="238">
        <v>0.92</v>
      </c>
      <c r="S649" s="273"/>
      <c r="T649" s="229">
        <v>0.91</v>
      </c>
      <c r="U649" s="229">
        <v>0.9</v>
      </c>
      <c r="V649" s="229">
        <v>0.85</v>
      </c>
      <c r="W649" s="229">
        <v>0.8</v>
      </c>
      <c r="X649" s="229">
        <v>0.75</v>
      </c>
      <c r="Y649" s="229">
        <v>0.7</v>
      </c>
      <c r="Z649" s="229">
        <v>0.65</v>
      </c>
      <c r="AA649" s="229">
        <v>0.6</v>
      </c>
      <c r="AB649" s="229">
        <v>0.4</v>
      </c>
      <c r="AC649" s="229">
        <v>0.37</v>
      </c>
      <c r="AD649" s="229">
        <v>0.34</v>
      </c>
      <c r="AE649" s="229">
        <v>0.3</v>
      </c>
      <c r="AF649" s="223">
        <f t="shared" si="386"/>
        <v>23.92</v>
      </c>
      <c r="AG649" s="224">
        <f t="shared" si="373"/>
        <v>5.0000000000000044</v>
      </c>
      <c r="AH649" s="224">
        <f t="shared" si="374"/>
        <v>4.4776119402984982</v>
      </c>
      <c r="AI649" s="224">
        <f t="shared" si="375"/>
        <v>9.8360655737705027</v>
      </c>
      <c r="AJ649" s="224">
        <f t="shared" si="376"/>
        <v>5.1724137931034475</v>
      </c>
      <c r="AK649" s="224">
        <f t="shared" si="377"/>
        <v>3.5714285714285587</v>
      </c>
      <c r="AL649" s="224">
        <f t="shared" si="378"/>
        <v>12.000000000000011</v>
      </c>
      <c r="AM649" s="224">
        <f t="shared" si="379"/>
        <v>1.0101010101010166</v>
      </c>
      <c r="AN649" s="224">
        <f t="shared" si="380"/>
        <v>1.0204081632652962</v>
      </c>
      <c r="AO649" s="224">
        <f t="shared" si="381"/>
        <v>1.0309278350515427</v>
      </c>
      <c r="AP649" s="224">
        <f t="shared" si="382"/>
        <v>1.0416666666666741</v>
      </c>
      <c r="AQ649" s="224">
        <f t="shared" si="384"/>
        <v>1.0526315789473717</v>
      </c>
      <c r="AR649" s="224">
        <f t="shared" si="383"/>
        <v>1.0638297872340496</v>
      </c>
      <c r="AS649" s="224">
        <f t="shared" ref="AS649:AS717" si="388">IF(ISERROR((O649/Q649-1)*100),"n/a",(O649/Q649-1)*100)</f>
        <v>1.0752688172043001</v>
      </c>
      <c r="AT649" s="224">
        <f t="shared" ref="AT649:AT717" si="389">IF(ISERROR((Q649/R649-1)*100),"n/a",(Q649/R649-1)*100)</f>
        <v>1.0869565217391353</v>
      </c>
      <c r="AU649" s="224">
        <f t="shared" ref="AU649:AU717" si="390">IF(ISERROR((R649/T649-1)*100),"n/a",(R649/T649-1)*100)</f>
        <v>1.098901098901095</v>
      </c>
      <c r="AV649" s="224">
        <f t="shared" si="363"/>
        <v>1.1111111111111072</v>
      </c>
      <c r="AW649" s="224">
        <f t="shared" si="364"/>
        <v>5.8823529411764719</v>
      </c>
      <c r="AX649" s="224">
        <f t="shared" si="365"/>
        <v>6.25</v>
      </c>
      <c r="AY649" s="224">
        <f t="shared" si="366"/>
        <v>6.6666666666666652</v>
      </c>
      <c r="AZ649" s="224">
        <f t="shared" si="367"/>
        <v>7.1428571428571397</v>
      </c>
      <c r="BA649" s="224">
        <f t="shared" si="368"/>
        <v>7.6923076923076872</v>
      </c>
      <c r="BB649" s="224">
        <f t="shared" si="369"/>
        <v>8.3333333333333481</v>
      </c>
      <c r="BC649" s="224">
        <f t="shared" si="370"/>
        <v>49.999999999999979</v>
      </c>
      <c r="BD649" s="224">
        <f t="shared" si="371"/>
        <v>8.1081081081081141</v>
      </c>
      <c r="BE649" s="224">
        <f t="shared" si="372"/>
        <v>8.8235294117646959</v>
      </c>
      <c r="BF649" s="224">
        <f t="shared" si="362"/>
        <v>13.333333333333353</v>
      </c>
      <c r="BG649" s="224">
        <f t="shared" si="387"/>
        <v>6.6493004268603872</v>
      </c>
      <c r="BH649" s="182">
        <f t="shared" si="385"/>
        <v>9.6043977684892088</v>
      </c>
    </row>
    <row r="650" spans="1:60" x14ac:dyDescent="0.2">
      <c r="A650" s="123" t="s">
        <v>2102</v>
      </c>
      <c r="B650" s="55" t="s">
        <v>1301</v>
      </c>
      <c r="C650" s="36">
        <v>0.745</v>
      </c>
      <c r="D650" s="181">
        <v>0.70499999999999996</v>
      </c>
      <c r="E650" s="181">
        <v>0.66500000000000004</v>
      </c>
      <c r="F650" s="181">
        <v>0.625</v>
      </c>
      <c r="G650" s="181">
        <v>0.58499999999999996</v>
      </c>
      <c r="H650" s="181">
        <v>0.56999999999999995</v>
      </c>
      <c r="I650" s="181">
        <v>0.54500000000000004</v>
      </c>
      <c r="J650" s="202">
        <v>0.52</v>
      </c>
      <c r="K650" s="202">
        <v>0.46</v>
      </c>
      <c r="L650" s="181">
        <v>0.42</v>
      </c>
      <c r="M650" s="181">
        <v>0.37</v>
      </c>
      <c r="N650" s="181">
        <v>0.33</v>
      </c>
      <c r="O650" s="238">
        <v>0.28999999999999998</v>
      </c>
      <c r="P650" s="273"/>
      <c r="Q650" s="238">
        <v>0.42</v>
      </c>
      <c r="R650" s="238">
        <v>0.56000000000000005</v>
      </c>
      <c r="S650" s="273"/>
      <c r="T650" s="229">
        <v>0.56000000000000005</v>
      </c>
      <c r="U650" s="202">
        <v>0.56000000000000005</v>
      </c>
      <c r="V650" s="202">
        <v>0.54</v>
      </c>
      <c r="W650" s="229">
        <v>0.52</v>
      </c>
      <c r="X650" s="229">
        <v>0.52</v>
      </c>
      <c r="Y650" s="229">
        <v>0.52</v>
      </c>
      <c r="Z650" s="229">
        <v>0.52</v>
      </c>
      <c r="AA650" s="229">
        <v>0.52</v>
      </c>
      <c r="AB650" s="229">
        <v>0.52</v>
      </c>
      <c r="AC650" s="229">
        <v>0.52</v>
      </c>
      <c r="AD650" s="229">
        <v>0.52</v>
      </c>
      <c r="AE650" s="202">
        <v>0.52</v>
      </c>
      <c r="AF650" s="223">
        <f t="shared" si="386"/>
        <v>14.149999999999999</v>
      </c>
      <c r="AG650" s="224">
        <f t="shared" si="373"/>
        <v>5.6737588652482351</v>
      </c>
      <c r="AH650" s="224">
        <f t="shared" si="374"/>
        <v>6.0150375939849399</v>
      </c>
      <c r="AI650" s="224">
        <f t="shared" si="375"/>
        <v>6.4000000000000057</v>
      </c>
      <c r="AJ650" s="224">
        <f t="shared" si="376"/>
        <v>6.8376068376068355</v>
      </c>
      <c r="AK650" s="224">
        <f t="shared" si="377"/>
        <v>2.6315789473684292</v>
      </c>
      <c r="AL650" s="224">
        <f t="shared" si="378"/>
        <v>4.5871559633027248</v>
      </c>
      <c r="AM650" s="224">
        <f t="shared" si="379"/>
        <v>4.8076923076923128</v>
      </c>
      <c r="AN650" s="224">
        <f t="shared" si="380"/>
        <v>13.043478260869556</v>
      </c>
      <c r="AO650" s="224">
        <f t="shared" si="381"/>
        <v>9.5238095238095344</v>
      </c>
      <c r="AP650" s="224">
        <f t="shared" si="382"/>
        <v>13.513513513513509</v>
      </c>
      <c r="AQ650" s="224">
        <f t="shared" si="384"/>
        <v>12.12121212121211</v>
      </c>
      <c r="AR650" s="224">
        <f t="shared" si="383"/>
        <v>13.793103448275868</v>
      </c>
      <c r="AS650" s="224">
        <f t="shared" si="388"/>
        <v>-30.952380952380953</v>
      </c>
      <c r="AT650" s="224">
        <f t="shared" si="389"/>
        <v>-25.000000000000011</v>
      </c>
      <c r="AU650" s="224">
        <f t="shared" si="390"/>
        <v>0</v>
      </c>
      <c r="AV650" s="224">
        <f t="shared" si="363"/>
        <v>0</v>
      </c>
      <c r="AW650" s="224">
        <f t="shared" si="364"/>
        <v>3.7037037037036979</v>
      </c>
      <c r="AX650" s="224">
        <f t="shared" si="365"/>
        <v>3.8461538461538547</v>
      </c>
      <c r="AY650" s="224">
        <f t="shared" si="366"/>
        <v>0</v>
      </c>
      <c r="AZ650" s="224">
        <f t="shared" si="367"/>
        <v>0</v>
      </c>
      <c r="BA650" s="224">
        <f t="shared" si="368"/>
        <v>0</v>
      </c>
      <c r="BB650" s="224">
        <f t="shared" si="369"/>
        <v>0</v>
      </c>
      <c r="BC650" s="224">
        <f t="shared" si="370"/>
        <v>0</v>
      </c>
      <c r="BD650" s="224">
        <f t="shared" si="371"/>
        <v>0</v>
      </c>
      <c r="BE650" s="224">
        <f t="shared" si="372"/>
        <v>0</v>
      </c>
      <c r="BF650" s="224">
        <f t="shared" si="362"/>
        <v>0</v>
      </c>
      <c r="BG650" s="224">
        <f t="shared" si="387"/>
        <v>1.9440547684754097</v>
      </c>
      <c r="BH650" s="182">
        <f t="shared" si="385"/>
        <v>10.002174040132701</v>
      </c>
    </row>
    <row r="651" spans="1:60" x14ac:dyDescent="0.2">
      <c r="A651" s="116" t="s">
        <v>514</v>
      </c>
      <c r="B651" s="55" t="s">
        <v>515</v>
      </c>
      <c r="C651" s="297">
        <v>1.48</v>
      </c>
      <c r="D651" s="181">
        <v>1.48</v>
      </c>
      <c r="E651" s="238">
        <v>1.44</v>
      </c>
      <c r="F651" s="181">
        <v>1.44</v>
      </c>
      <c r="G651" s="238">
        <v>1.4</v>
      </c>
      <c r="H651" s="181">
        <v>1.4</v>
      </c>
      <c r="I651" s="238">
        <v>1.36</v>
      </c>
      <c r="J651" s="202">
        <v>1.36</v>
      </c>
      <c r="K651" s="229">
        <v>1.32</v>
      </c>
      <c r="L651" s="181">
        <v>1.32</v>
      </c>
      <c r="M651" s="238">
        <v>1.28</v>
      </c>
      <c r="N651" s="181">
        <v>1.28</v>
      </c>
      <c r="O651" s="181">
        <v>1.25</v>
      </c>
      <c r="P651" s="273"/>
      <c r="Q651" s="181">
        <v>1.24</v>
      </c>
      <c r="R651" s="238">
        <v>1.2</v>
      </c>
      <c r="S651" s="273"/>
      <c r="T651" s="202">
        <v>1.2</v>
      </c>
      <c r="U651" s="229">
        <v>1.1599999999999999</v>
      </c>
      <c r="V651" s="202">
        <v>1.1599999999999999</v>
      </c>
      <c r="W651" s="202">
        <v>1.1200000000000001</v>
      </c>
      <c r="X651" s="202">
        <v>1.08</v>
      </c>
      <c r="Y651" s="202">
        <v>1.04</v>
      </c>
      <c r="Z651" s="202">
        <v>1.01</v>
      </c>
      <c r="AA651" s="202">
        <v>1</v>
      </c>
      <c r="AB651" s="202">
        <v>0.93</v>
      </c>
      <c r="AC651" s="202">
        <v>0.89</v>
      </c>
      <c r="AD651" s="202">
        <v>0.84</v>
      </c>
      <c r="AE651" s="202">
        <v>0.81</v>
      </c>
      <c r="AF651" s="223">
        <f t="shared" si="386"/>
        <v>32.49</v>
      </c>
      <c r="AG651" s="224">
        <f t="shared" si="373"/>
        <v>0</v>
      </c>
      <c r="AH651" s="224">
        <f t="shared" si="374"/>
        <v>2.7777777777777901</v>
      </c>
      <c r="AI651" s="224">
        <f t="shared" si="375"/>
        <v>0</v>
      </c>
      <c r="AJ651" s="224">
        <f t="shared" si="376"/>
        <v>2.8571428571428692</v>
      </c>
      <c r="AK651" s="224">
        <f t="shared" si="377"/>
        <v>0</v>
      </c>
      <c r="AL651" s="224">
        <f t="shared" si="378"/>
        <v>2.9411764705882248</v>
      </c>
      <c r="AM651" s="224">
        <f t="shared" si="379"/>
        <v>0</v>
      </c>
      <c r="AN651" s="224">
        <f t="shared" si="380"/>
        <v>3.0303030303030276</v>
      </c>
      <c r="AO651" s="224">
        <f t="shared" si="381"/>
        <v>0</v>
      </c>
      <c r="AP651" s="224">
        <f t="shared" si="382"/>
        <v>3.125</v>
      </c>
      <c r="AQ651" s="224">
        <f t="shared" si="384"/>
        <v>0</v>
      </c>
      <c r="AR651" s="224">
        <f t="shared" si="383"/>
        <v>2.4000000000000021</v>
      </c>
      <c r="AS651" s="224">
        <f t="shared" si="388"/>
        <v>0.80645161290322509</v>
      </c>
      <c r="AT651" s="224">
        <f t="shared" si="389"/>
        <v>3.3333333333333437</v>
      </c>
      <c r="AU651" s="224">
        <f t="shared" si="390"/>
        <v>0</v>
      </c>
      <c r="AV651" s="224">
        <f t="shared" si="363"/>
        <v>3.4482758620689724</v>
      </c>
      <c r="AW651" s="224">
        <f t="shared" si="364"/>
        <v>0</v>
      </c>
      <c r="AX651" s="224">
        <f t="shared" si="365"/>
        <v>3.5714285714285587</v>
      </c>
      <c r="AY651" s="224">
        <f t="shared" si="366"/>
        <v>3.7037037037036979</v>
      </c>
      <c r="AZ651" s="224">
        <f t="shared" si="367"/>
        <v>3.8461538461538547</v>
      </c>
      <c r="BA651" s="224">
        <f t="shared" si="368"/>
        <v>2.9702970297029729</v>
      </c>
      <c r="BB651" s="224">
        <f t="shared" si="369"/>
        <v>1.0000000000000009</v>
      </c>
      <c r="BC651" s="224">
        <f t="shared" si="370"/>
        <v>7.5268817204301008</v>
      </c>
      <c r="BD651" s="224">
        <f t="shared" si="371"/>
        <v>4.4943820224719211</v>
      </c>
      <c r="BE651" s="224">
        <f t="shared" si="372"/>
        <v>5.9523809523809534</v>
      </c>
      <c r="BF651" s="224">
        <f t="shared" si="362"/>
        <v>3.7037037037036979</v>
      </c>
      <c r="BG651" s="224">
        <f t="shared" si="387"/>
        <v>2.364938172849739</v>
      </c>
      <c r="BH651" s="182">
        <f t="shared" si="385"/>
        <v>2.0451288043342353</v>
      </c>
    </row>
    <row r="652" spans="1:60" x14ac:dyDescent="0.2">
      <c r="A652" s="123" t="s">
        <v>2103</v>
      </c>
      <c r="B652" s="55" t="s">
        <v>1303</v>
      </c>
      <c r="C652" s="36">
        <v>0.97</v>
      </c>
      <c r="D652" s="181">
        <v>0.93</v>
      </c>
      <c r="E652" s="181">
        <v>0.91</v>
      </c>
      <c r="F652" s="181">
        <v>0.84</v>
      </c>
      <c r="G652" s="181">
        <v>0.76</v>
      </c>
      <c r="H652" s="181">
        <v>0.72</v>
      </c>
      <c r="I652" s="181">
        <v>0.66</v>
      </c>
      <c r="J652" s="202">
        <v>0.52</v>
      </c>
      <c r="K652" s="202">
        <v>0.36</v>
      </c>
      <c r="L652" s="181">
        <v>0.28000000000000003</v>
      </c>
      <c r="M652" s="181">
        <v>0.21</v>
      </c>
      <c r="N652" s="181">
        <v>0.06</v>
      </c>
      <c r="O652" s="238">
        <v>0</v>
      </c>
      <c r="P652" s="273"/>
      <c r="Q652" s="238">
        <v>0</v>
      </c>
      <c r="R652" s="238">
        <v>0</v>
      </c>
      <c r="S652" s="273"/>
      <c r="T652" s="229">
        <v>0</v>
      </c>
      <c r="U652" s="229">
        <v>0</v>
      </c>
      <c r="V652" s="229">
        <v>0.27</v>
      </c>
      <c r="W652" s="202">
        <v>0.35</v>
      </c>
      <c r="X652" s="202">
        <v>0.31</v>
      </c>
      <c r="Y652" s="202">
        <v>0.27</v>
      </c>
      <c r="Z652" s="202">
        <v>0.23</v>
      </c>
      <c r="AA652" s="202">
        <v>0.19166666666666701</v>
      </c>
      <c r="AB652" s="202">
        <v>0.16666666666666699</v>
      </c>
      <c r="AC652" s="229">
        <v>0</v>
      </c>
      <c r="AD652" s="229">
        <v>0</v>
      </c>
      <c r="AE652" s="229">
        <v>0</v>
      </c>
      <c r="AF652" s="223">
        <f t="shared" si="386"/>
        <v>9.0083333333333346</v>
      </c>
      <c r="AG652" s="224">
        <f t="shared" si="373"/>
        <v>4.3010752688172005</v>
      </c>
      <c r="AH652" s="224">
        <f t="shared" si="374"/>
        <v>2.19780219780219</v>
      </c>
      <c r="AI652" s="224">
        <f t="shared" si="375"/>
        <v>8.3333333333333481</v>
      </c>
      <c r="AJ652" s="224">
        <f t="shared" si="376"/>
        <v>10.526315789473673</v>
      </c>
      <c r="AK652" s="224">
        <f t="shared" si="377"/>
        <v>5.555555555555558</v>
      </c>
      <c r="AL652" s="224">
        <f t="shared" si="378"/>
        <v>9.0909090909090828</v>
      </c>
      <c r="AM652" s="224">
        <f t="shared" si="379"/>
        <v>26.923076923076916</v>
      </c>
      <c r="AN652" s="224">
        <f t="shared" si="380"/>
        <v>44.444444444444464</v>
      </c>
      <c r="AO652" s="224">
        <f t="shared" si="381"/>
        <v>28.571428571428559</v>
      </c>
      <c r="AP652" s="224">
        <f t="shared" si="382"/>
        <v>33.33333333333335</v>
      </c>
      <c r="AQ652" s="224">
        <f t="shared" si="384"/>
        <v>250</v>
      </c>
      <c r="AR652" s="224" t="str">
        <f t="shared" si="383"/>
        <v>n/a</v>
      </c>
      <c r="AS652" s="224" t="str">
        <f t="shared" si="388"/>
        <v>n/a</v>
      </c>
      <c r="AT652" s="224" t="str">
        <f t="shared" si="389"/>
        <v>n/a</v>
      </c>
      <c r="AU652" s="224" t="str">
        <f t="shared" si="390"/>
        <v>n/a</v>
      </c>
      <c r="AV652" s="224" t="str">
        <f t="shared" si="363"/>
        <v>n/a</v>
      </c>
      <c r="AW652" s="224">
        <f t="shared" si="364"/>
        <v>-100</v>
      </c>
      <c r="AX652" s="224">
        <f t="shared" si="365"/>
        <v>-22.857142857142843</v>
      </c>
      <c r="AY652" s="224">
        <f t="shared" si="366"/>
        <v>12.903225806451601</v>
      </c>
      <c r="AZ652" s="224">
        <f t="shared" si="367"/>
        <v>14.814814814814813</v>
      </c>
      <c r="BA652" s="224">
        <f t="shared" si="368"/>
        <v>17.391304347826097</v>
      </c>
      <c r="BB652" s="224">
        <f t="shared" si="369"/>
        <v>19.999999999999794</v>
      </c>
      <c r="BC652" s="224">
        <f t="shared" si="370"/>
        <v>14.999999999999991</v>
      </c>
      <c r="BD652" s="224" t="str">
        <f t="shared" si="371"/>
        <v>n/a</v>
      </c>
      <c r="BE652" s="224" t="str">
        <f t="shared" si="372"/>
        <v>n/a</v>
      </c>
      <c r="BF652" s="224" t="str">
        <f t="shared" si="362"/>
        <v>n/a</v>
      </c>
      <c r="BG652" s="224">
        <f t="shared" si="387"/>
        <v>21.140526478895769</v>
      </c>
      <c r="BH652" s="182">
        <f t="shared" si="385"/>
        <v>64.73292165236893</v>
      </c>
    </row>
    <row r="653" spans="1:60" x14ac:dyDescent="0.2">
      <c r="A653" s="55" t="s">
        <v>2104</v>
      </c>
      <c r="B653" s="55" t="s">
        <v>1305</v>
      </c>
      <c r="C653" s="36">
        <v>1.7150000000000001</v>
      </c>
      <c r="D653" s="181">
        <v>1.6950000000000001</v>
      </c>
      <c r="E653" s="181">
        <v>1.64</v>
      </c>
      <c r="F653" s="181">
        <v>1.5024999999999999</v>
      </c>
      <c r="G653" s="181">
        <v>1.4475</v>
      </c>
      <c r="H653" s="181">
        <v>1.4225000000000001</v>
      </c>
      <c r="I653" s="181">
        <v>1.35</v>
      </c>
      <c r="J653" s="202">
        <v>1.2775000000000001</v>
      </c>
      <c r="K653" s="202">
        <v>1.2250000000000001</v>
      </c>
      <c r="L653" s="181">
        <v>1.1625000000000001</v>
      </c>
      <c r="M653" s="181">
        <v>1.0925</v>
      </c>
      <c r="N653" s="181">
        <v>1.0149999999999999</v>
      </c>
      <c r="O653" s="181">
        <v>0.92500000000000004</v>
      </c>
      <c r="P653" s="273"/>
      <c r="Q653" s="181">
        <v>0.875</v>
      </c>
      <c r="R653" s="181">
        <v>0.77</v>
      </c>
      <c r="S653" s="273"/>
      <c r="T653" s="229">
        <v>0.72499999999999998</v>
      </c>
      <c r="U653" s="229">
        <v>0.96499999999999997</v>
      </c>
      <c r="V653" s="202">
        <v>1.32</v>
      </c>
      <c r="W653" s="202">
        <v>1.3025</v>
      </c>
      <c r="X653" s="202">
        <v>1.2375</v>
      </c>
      <c r="Y653" s="202">
        <v>1.1924999999999999</v>
      </c>
      <c r="Z653" s="202">
        <v>1.1625000000000001</v>
      </c>
      <c r="AA653" s="202">
        <v>1.1325000000000001</v>
      </c>
      <c r="AB653" s="202">
        <v>1.1025</v>
      </c>
      <c r="AC653" s="202">
        <v>1.0774999999999999</v>
      </c>
      <c r="AD653" s="202">
        <v>1.0674999999999999</v>
      </c>
      <c r="AE653" s="202">
        <v>1.0565</v>
      </c>
      <c r="AF653" s="223">
        <f t="shared" si="386"/>
        <v>32.456499999999998</v>
      </c>
      <c r="AG653" s="224">
        <f t="shared" si="373"/>
        <v>1.1799410029498469</v>
      </c>
      <c r="AH653" s="224">
        <f t="shared" si="374"/>
        <v>3.3536585365853799</v>
      </c>
      <c r="AI653" s="224">
        <f t="shared" si="375"/>
        <v>9.1514143094841849</v>
      </c>
      <c r="AJ653" s="224">
        <f t="shared" si="376"/>
        <v>3.7996545768566481</v>
      </c>
      <c r="AK653" s="224">
        <f t="shared" si="377"/>
        <v>1.7574692442882123</v>
      </c>
      <c r="AL653" s="224">
        <f t="shared" si="378"/>
        <v>5.3703703703703809</v>
      </c>
      <c r="AM653" s="224">
        <f t="shared" si="379"/>
        <v>5.6751467710371761</v>
      </c>
      <c r="AN653" s="224">
        <f t="shared" si="380"/>
        <v>4.2857142857142927</v>
      </c>
      <c r="AO653" s="224">
        <f t="shared" si="381"/>
        <v>5.3763440860215006</v>
      </c>
      <c r="AP653" s="224">
        <f t="shared" si="382"/>
        <v>6.4073226544622441</v>
      </c>
      <c r="AQ653" s="224">
        <f t="shared" si="384"/>
        <v>7.6354679802955738</v>
      </c>
      <c r="AR653" s="224">
        <f t="shared" si="383"/>
        <v>9.7297297297297192</v>
      </c>
      <c r="AS653" s="224">
        <f t="shared" si="388"/>
        <v>5.7142857142857162</v>
      </c>
      <c r="AT653" s="224">
        <f t="shared" si="389"/>
        <v>13.636363636363624</v>
      </c>
      <c r="AU653" s="224">
        <f t="shared" si="390"/>
        <v>6.2068965517241503</v>
      </c>
      <c r="AV653" s="224">
        <f t="shared" si="363"/>
        <v>-24.870466321243523</v>
      </c>
      <c r="AW653" s="224">
        <f t="shared" si="364"/>
        <v>-26.893939393939405</v>
      </c>
      <c r="AX653" s="224">
        <f t="shared" si="365"/>
        <v>1.343570057581589</v>
      </c>
      <c r="AY653" s="224">
        <f t="shared" si="366"/>
        <v>5.2525252525252419</v>
      </c>
      <c r="AZ653" s="224">
        <f t="shared" si="367"/>
        <v>3.7735849056603987</v>
      </c>
      <c r="BA653" s="224">
        <f t="shared" si="368"/>
        <v>2.580645161290307</v>
      </c>
      <c r="BB653" s="224">
        <f t="shared" si="369"/>
        <v>2.6490066225165476</v>
      </c>
      <c r="BC653" s="224">
        <f t="shared" si="370"/>
        <v>2.7210884353741527</v>
      </c>
      <c r="BD653" s="224">
        <f t="shared" si="371"/>
        <v>2.3201856148491906</v>
      </c>
      <c r="BE653" s="224">
        <f t="shared" si="372"/>
        <v>0.93676814988290502</v>
      </c>
      <c r="BF653" s="224">
        <f t="shared" si="362"/>
        <v>1.0411736867013577</v>
      </c>
      <c r="BG653" s="224">
        <f t="shared" si="387"/>
        <v>2.3128431392833622</v>
      </c>
      <c r="BH653" s="182">
        <f t="shared" si="385"/>
        <v>8.8276592230067514</v>
      </c>
    </row>
    <row r="654" spans="1:60" x14ac:dyDescent="0.2">
      <c r="A654" s="55" t="s">
        <v>2105</v>
      </c>
      <c r="B654" s="55" t="s">
        <v>1307</v>
      </c>
      <c r="C654" s="36">
        <v>1.4</v>
      </c>
      <c r="D654" s="181">
        <v>1.32</v>
      </c>
      <c r="E654" s="181">
        <v>1.1000000000000001</v>
      </c>
      <c r="F654" s="181">
        <v>0.95</v>
      </c>
      <c r="G654" s="181">
        <v>0.65</v>
      </c>
      <c r="H654" s="181">
        <v>0.5</v>
      </c>
      <c r="I654" s="181">
        <v>0.4</v>
      </c>
      <c r="J654" s="202">
        <v>0.36</v>
      </c>
      <c r="K654" s="202">
        <v>0.32</v>
      </c>
      <c r="L654" s="181">
        <v>0.28999999999999998</v>
      </c>
      <c r="M654" s="181">
        <v>0.27333333333333298</v>
      </c>
      <c r="N654" s="181">
        <v>0.20333333333333301</v>
      </c>
      <c r="O654" s="181">
        <v>0.13666666666666699</v>
      </c>
      <c r="P654" s="273"/>
      <c r="Q654" s="238">
        <v>0.133333333333333</v>
      </c>
      <c r="R654" s="238">
        <v>0.133333333333333</v>
      </c>
      <c r="S654" s="273"/>
      <c r="T654" s="202">
        <v>0.133333333333333</v>
      </c>
      <c r="U654" s="202">
        <v>8.6666666666666697E-2</v>
      </c>
      <c r="V654" s="202">
        <v>0.04</v>
      </c>
      <c r="W654" s="202">
        <v>3.8333333333333303E-2</v>
      </c>
      <c r="X654" s="202">
        <v>3.6666666666666702E-2</v>
      </c>
      <c r="Y654" s="202">
        <v>3.5000000000000003E-2</v>
      </c>
      <c r="Z654" s="202">
        <v>3.3333333333333298E-2</v>
      </c>
      <c r="AA654" s="202">
        <v>3.1666666666666697E-2</v>
      </c>
      <c r="AB654" s="202">
        <v>0.03</v>
      </c>
      <c r="AC654" s="202">
        <v>2.8333333333333301E-2</v>
      </c>
      <c r="AD654" s="202">
        <v>2.66666666666667E-2</v>
      </c>
      <c r="AE654" s="202">
        <v>1.2666666666666699E-2</v>
      </c>
      <c r="AF654" s="223">
        <f t="shared" si="386"/>
        <v>8.7026666666666639</v>
      </c>
      <c r="AG654" s="224">
        <f t="shared" si="373"/>
        <v>6.0606060606060552</v>
      </c>
      <c r="AH654" s="224">
        <f t="shared" si="374"/>
        <v>19.999999999999996</v>
      </c>
      <c r="AI654" s="224">
        <f t="shared" si="375"/>
        <v>15.789473684210531</v>
      </c>
      <c r="AJ654" s="224">
        <f t="shared" si="376"/>
        <v>46.153846153846146</v>
      </c>
      <c r="AK654" s="224">
        <f t="shared" si="377"/>
        <v>30.000000000000004</v>
      </c>
      <c r="AL654" s="224">
        <f t="shared" si="378"/>
        <v>25</v>
      </c>
      <c r="AM654" s="224">
        <f t="shared" si="379"/>
        <v>11.111111111111116</v>
      </c>
      <c r="AN654" s="224">
        <f t="shared" si="380"/>
        <v>12.5</v>
      </c>
      <c r="AO654" s="224">
        <f t="shared" si="381"/>
        <v>10.344827586206918</v>
      </c>
      <c r="AP654" s="224">
        <f t="shared" si="382"/>
        <v>6.0975609756098947</v>
      </c>
      <c r="AQ654" s="224">
        <f t="shared" si="384"/>
        <v>34.426229508196762</v>
      </c>
      <c r="AR654" s="224">
        <f t="shared" si="383"/>
        <v>48.780487804877446</v>
      </c>
      <c r="AS654" s="224">
        <f t="shared" si="388"/>
        <v>2.5000000000005018</v>
      </c>
      <c r="AT654" s="224">
        <f t="shared" si="389"/>
        <v>0</v>
      </c>
      <c r="AU654" s="224">
        <f t="shared" si="390"/>
        <v>0</v>
      </c>
      <c r="AV654" s="224">
        <f t="shared" si="363"/>
        <v>53.846153846153413</v>
      </c>
      <c r="AW654" s="224">
        <f t="shared" si="364"/>
        <v>116.66666666666674</v>
      </c>
      <c r="AX654" s="224">
        <f t="shared" si="365"/>
        <v>4.3478260869566077</v>
      </c>
      <c r="AY654" s="224">
        <f t="shared" si="366"/>
        <v>4.5454545454543638</v>
      </c>
      <c r="AZ654" s="224">
        <f t="shared" si="367"/>
        <v>4.761904761904856</v>
      </c>
      <c r="BA654" s="224">
        <f t="shared" si="368"/>
        <v>5.0000000000001155</v>
      </c>
      <c r="BB654" s="224">
        <f t="shared" si="369"/>
        <v>5.2631578947366364</v>
      </c>
      <c r="BC654" s="224">
        <f t="shared" si="370"/>
        <v>5.555555555555669</v>
      </c>
      <c r="BD654" s="224">
        <f t="shared" si="371"/>
        <v>5.8823529411765829</v>
      </c>
      <c r="BE654" s="224">
        <f t="shared" si="372"/>
        <v>6.2499999999997558</v>
      </c>
      <c r="BF654" s="224">
        <f t="shared" si="362"/>
        <v>110.5263157894734</v>
      </c>
      <c r="BG654" s="224">
        <f t="shared" si="387"/>
        <v>22.746520422028599</v>
      </c>
      <c r="BH654" s="182">
        <f t="shared" si="385"/>
        <v>30.87368892740831</v>
      </c>
    </row>
    <row r="655" spans="1:60" x14ac:dyDescent="0.2">
      <c r="A655" s="123" t="s">
        <v>2106</v>
      </c>
      <c r="B655" s="55" t="s">
        <v>517</v>
      </c>
      <c r="C655" s="36">
        <v>2.96</v>
      </c>
      <c r="D655" s="181">
        <v>2.92</v>
      </c>
      <c r="E655" s="181">
        <v>2.88</v>
      </c>
      <c r="F655" s="181">
        <v>2.84</v>
      </c>
      <c r="G655" s="181">
        <v>2.8</v>
      </c>
      <c r="H655" s="181">
        <v>2.76</v>
      </c>
      <c r="I655" s="181">
        <v>2.72</v>
      </c>
      <c r="J655" s="202">
        <v>2.68</v>
      </c>
      <c r="K655" s="202">
        <v>2.645</v>
      </c>
      <c r="L655" s="181">
        <v>2.6124999999999998</v>
      </c>
      <c r="M655" s="181">
        <v>2.56</v>
      </c>
      <c r="N655" s="181">
        <v>2.52</v>
      </c>
      <c r="O655" s="181">
        <v>2.4900000000000002</v>
      </c>
      <c r="P655" s="273"/>
      <c r="Q655" s="181">
        <v>2.4500000000000002</v>
      </c>
      <c r="R655" s="181">
        <v>2.4249999999999998</v>
      </c>
      <c r="S655" s="273"/>
      <c r="T655" s="202">
        <v>2.415</v>
      </c>
      <c r="U655" s="202">
        <v>2.38</v>
      </c>
      <c r="V655" s="202">
        <v>2.34</v>
      </c>
      <c r="W655" s="202">
        <v>2.2999999999999998</v>
      </c>
      <c r="X655" s="202">
        <v>2.2599999999999998</v>
      </c>
      <c r="Y655" s="202">
        <v>2.1749999999999998</v>
      </c>
      <c r="Z655" s="202">
        <v>2</v>
      </c>
      <c r="AA655" s="202">
        <v>1.96</v>
      </c>
      <c r="AB655" s="202">
        <v>1.92</v>
      </c>
      <c r="AC655" s="202">
        <v>1.88</v>
      </c>
      <c r="AD655" s="202">
        <v>1.84</v>
      </c>
      <c r="AE655" s="202">
        <v>1.81</v>
      </c>
      <c r="AF655" s="223">
        <f t="shared" si="386"/>
        <v>65.54249999999999</v>
      </c>
      <c r="AG655" s="224">
        <f t="shared" si="373"/>
        <v>1.3698630136986356</v>
      </c>
      <c r="AH655" s="224">
        <f t="shared" si="374"/>
        <v>1.388888888888884</v>
      </c>
      <c r="AI655" s="224">
        <f t="shared" si="375"/>
        <v>1.4084507042253502</v>
      </c>
      <c r="AJ655" s="224">
        <f t="shared" si="376"/>
        <v>1.4285714285714235</v>
      </c>
      <c r="AK655" s="224">
        <f t="shared" si="377"/>
        <v>1.449275362318847</v>
      </c>
      <c r="AL655" s="224">
        <f t="shared" si="378"/>
        <v>1.4705882352941124</v>
      </c>
      <c r="AM655" s="224">
        <f t="shared" si="379"/>
        <v>1.4925373134328401</v>
      </c>
      <c r="AN655" s="224">
        <f t="shared" si="380"/>
        <v>1.3232514177693888</v>
      </c>
      <c r="AO655" s="224">
        <f t="shared" si="381"/>
        <v>1.2440191387559807</v>
      </c>
      <c r="AP655" s="224">
        <f t="shared" si="382"/>
        <v>2.05078125</v>
      </c>
      <c r="AQ655" s="224">
        <f t="shared" si="384"/>
        <v>1.5873015873015817</v>
      </c>
      <c r="AR655" s="224">
        <f t="shared" si="383"/>
        <v>1.2048192771084265</v>
      </c>
      <c r="AS655" s="224">
        <f t="shared" si="388"/>
        <v>1.6326530612244872</v>
      </c>
      <c r="AT655" s="224">
        <f t="shared" si="389"/>
        <v>1.0309278350515649</v>
      </c>
      <c r="AU655" s="224">
        <f t="shared" si="390"/>
        <v>0.41407867494822614</v>
      </c>
      <c r="AV655" s="224">
        <f t="shared" si="363"/>
        <v>1.4705882352941346</v>
      </c>
      <c r="AW655" s="224">
        <f t="shared" si="364"/>
        <v>1.7094017094017033</v>
      </c>
      <c r="AX655" s="224">
        <f t="shared" si="365"/>
        <v>1.7391304347826209</v>
      </c>
      <c r="AY655" s="224">
        <f t="shared" si="366"/>
        <v>1.7699115044247815</v>
      </c>
      <c r="AZ655" s="224">
        <f t="shared" si="367"/>
        <v>3.9080459770114873</v>
      </c>
      <c r="BA655" s="224">
        <f t="shared" si="368"/>
        <v>8.7499999999999911</v>
      </c>
      <c r="BB655" s="224">
        <f t="shared" si="369"/>
        <v>2.0408163265306145</v>
      </c>
      <c r="BC655" s="224">
        <f t="shared" si="370"/>
        <v>2.0833333333333259</v>
      </c>
      <c r="BD655" s="224">
        <f t="shared" si="371"/>
        <v>2.1276595744680771</v>
      </c>
      <c r="BE655" s="224">
        <f t="shared" si="372"/>
        <v>2.1739130434782483</v>
      </c>
      <c r="BF655" s="224">
        <f t="shared" si="362"/>
        <v>1.6574585635359185</v>
      </c>
      <c r="BG655" s="224">
        <f t="shared" si="387"/>
        <v>1.9202409958019482</v>
      </c>
      <c r="BH655" s="182">
        <f t="shared" si="385"/>
        <v>1.5153603845908235</v>
      </c>
    </row>
    <row r="656" spans="1:60" x14ac:dyDescent="0.2">
      <c r="A656" s="123" t="s">
        <v>2107</v>
      </c>
      <c r="B656" s="55" t="s">
        <v>520</v>
      </c>
      <c r="C656" s="36">
        <v>1.6</v>
      </c>
      <c r="D656" s="181">
        <v>1.56</v>
      </c>
      <c r="E656" s="181">
        <v>1.52</v>
      </c>
      <c r="F656" s="181">
        <v>1.48</v>
      </c>
      <c r="G656" s="181">
        <v>1.33</v>
      </c>
      <c r="H656" s="181">
        <v>1.24</v>
      </c>
      <c r="I656" s="181">
        <v>1.2</v>
      </c>
      <c r="J656" s="202">
        <v>1.145</v>
      </c>
      <c r="K656" s="202">
        <v>1.02</v>
      </c>
      <c r="L656" s="181">
        <v>0.98</v>
      </c>
      <c r="M656" s="181">
        <v>0.94</v>
      </c>
      <c r="N656" s="181">
        <v>0.9</v>
      </c>
      <c r="O656" s="181">
        <v>0.86</v>
      </c>
      <c r="P656" s="273" t="s">
        <v>1740</v>
      </c>
      <c r="Q656" s="181">
        <v>0.82</v>
      </c>
      <c r="R656" s="181">
        <v>0.78</v>
      </c>
      <c r="S656" s="273"/>
      <c r="T656" s="202">
        <v>0.74</v>
      </c>
      <c r="U656" s="202">
        <v>0.7</v>
      </c>
      <c r="V656" s="202">
        <v>0.63</v>
      </c>
      <c r="W656" s="202">
        <v>0.55000000000000004</v>
      </c>
      <c r="X656" s="202">
        <v>0.51</v>
      </c>
      <c r="Y656" s="202">
        <v>0.44</v>
      </c>
      <c r="Z656" s="202">
        <v>0.42</v>
      </c>
      <c r="AA656" s="202">
        <v>0.4</v>
      </c>
      <c r="AB656" s="202">
        <v>0.39529999999999998</v>
      </c>
      <c r="AC656" s="229">
        <v>0.38119999999999998</v>
      </c>
      <c r="AD656" s="202">
        <v>0.3725</v>
      </c>
      <c r="AE656" s="229">
        <v>0.34639999999999999</v>
      </c>
      <c r="AF656" s="223">
        <f t="shared" si="386"/>
        <v>23.260399999999997</v>
      </c>
      <c r="AG656" s="224">
        <f t="shared" si="373"/>
        <v>2.5641025641025772</v>
      </c>
      <c r="AH656" s="224">
        <f t="shared" si="374"/>
        <v>2.6315789473684292</v>
      </c>
      <c r="AI656" s="224">
        <f t="shared" si="375"/>
        <v>2.7027027027026973</v>
      </c>
      <c r="AJ656" s="224">
        <f t="shared" si="376"/>
        <v>11.278195488721799</v>
      </c>
      <c r="AK656" s="224">
        <f t="shared" si="377"/>
        <v>7.258064516129048</v>
      </c>
      <c r="AL656" s="224">
        <f t="shared" si="378"/>
        <v>3.3333333333333437</v>
      </c>
      <c r="AM656" s="224">
        <f t="shared" si="379"/>
        <v>4.8034934497816595</v>
      </c>
      <c r="AN656" s="224">
        <f t="shared" si="380"/>
        <v>12.254901960784315</v>
      </c>
      <c r="AO656" s="224">
        <f t="shared" si="381"/>
        <v>4.081632653061229</v>
      </c>
      <c r="AP656" s="224">
        <f t="shared" si="382"/>
        <v>4.2553191489361764</v>
      </c>
      <c r="AQ656" s="224">
        <f t="shared" si="384"/>
        <v>4.4444444444444287</v>
      </c>
      <c r="AR656" s="224">
        <f t="shared" si="383"/>
        <v>4.6511627906976827</v>
      </c>
      <c r="AS656" s="224">
        <f t="shared" si="388"/>
        <v>4.8780487804878092</v>
      </c>
      <c r="AT656" s="224">
        <f t="shared" si="389"/>
        <v>5.12820512820511</v>
      </c>
      <c r="AU656" s="224">
        <f t="shared" si="390"/>
        <v>5.4054054054054168</v>
      </c>
      <c r="AV656" s="224">
        <f t="shared" si="363"/>
        <v>5.7142857142857162</v>
      </c>
      <c r="AW656" s="224">
        <f t="shared" si="364"/>
        <v>11.111111111111093</v>
      </c>
      <c r="AX656" s="224">
        <f t="shared" si="365"/>
        <v>14.545454545454529</v>
      </c>
      <c r="AY656" s="224">
        <f t="shared" si="366"/>
        <v>7.8431372549019773</v>
      </c>
      <c r="AZ656" s="224">
        <f t="shared" si="367"/>
        <v>15.909090909090917</v>
      </c>
      <c r="BA656" s="224">
        <f t="shared" si="368"/>
        <v>4.7619047619047672</v>
      </c>
      <c r="BB656" s="224">
        <f t="shared" si="369"/>
        <v>4.9999999999999822</v>
      </c>
      <c r="BC656" s="224">
        <f t="shared" si="370"/>
        <v>1.1889704022261638</v>
      </c>
      <c r="BD656" s="224">
        <f t="shared" si="371"/>
        <v>3.6988457502623362</v>
      </c>
      <c r="BE656" s="224">
        <f t="shared" si="372"/>
        <v>2.3355704697986646</v>
      </c>
      <c r="BF656" s="224">
        <f t="shared" si="362"/>
        <v>7.5346420323325614</v>
      </c>
      <c r="BG656" s="224">
        <f t="shared" si="387"/>
        <v>6.127446317905016</v>
      </c>
      <c r="BH656" s="182">
        <f t="shared" si="385"/>
        <v>3.8554901933723698</v>
      </c>
    </row>
    <row r="657" spans="1:60" x14ac:dyDescent="0.2">
      <c r="A657" s="116" t="s">
        <v>1665</v>
      </c>
      <c r="B657" s="55" t="s">
        <v>1666</v>
      </c>
      <c r="C657" s="36">
        <v>0.89</v>
      </c>
      <c r="D657" s="181">
        <v>0.85</v>
      </c>
      <c r="E657" s="181">
        <v>0.82</v>
      </c>
      <c r="F657" s="181">
        <v>0.8</v>
      </c>
      <c r="G657" s="181">
        <v>0.76</v>
      </c>
      <c r="H657" s="238">
        <v>0.72</v>
      </c>
      <c r="I657" s="238">
        <v>0.72</v>
      </c>
      <c r="J657" s="229">
        <v>0.72</v>
      </c>
      <c r="K657" s="229">
        <v>0.72</v>
      </c>
      <c r="L657" s="238">
        <v>0.72</v>
      </c>
      <c r="M657" s="238">
        <v>0.72</v>
      </c>
      <c r="N657" s="238">
        <v>0.72</v>
      </c>
      <c r="O657" s="238">
        <v>0.72</v>
      </c>
      <c r="P657" s="162"/>
      <c r="Q657" s="238">
        <v>0.72</v>
      </c>
      <c r="R657" s="238">
        <v>0.72</v>
      </c>
      <c r="S657" s="162"/>
      <c r="T657" s="238">
        <v>0.72</v>
      </c>
      <c r="U657" s="238">
        <v>0.72</v>
      </c>
      <c r="V657" s="229">
        <v>0.79</v>
      </c>
      <c r="W657" s="202">
        <v>1</v>
      </c>
      <c r="X657" s="202">
        <v>0.98499999999999999</v>
      </c>
      <c r="Y657" s="202">
        <v>0.97750000000000004</v>
      </c>
      <c r="Z657" s="202">
        <v>0.94499999999999995</v>
      </c>
      <c r="AA657" s="202">
        <v>0.90500000000000003</v>
      </c>
      <c r="AB657" s="202">
        <v>0.86499999999999999</v>
      </c>
      <c r="AC657" s="202">
        <v>0.80249999999999999</v>
      </c>
      <c r="AD657" s="202">
        <v>0.75749999999999995</v>
      </c>
      <c r="AE657" s="202">
        <v>0.75</v>
      </c>
      <c r="AF657" s="223">
        <f t="shared" si="386"/>
        <v>21.537500000000001</v>
      </c>
      <c r="AG657" s="224">
        <f t="shared" si="373"/>
        <v>4.705882352941182</v>
      </c>
      <c r="AH657" s="224">
        <f t="shared" si="374"/>
        <v>3.6585365853658569</v>
      </c>
      <c r="AI657" s="224">
        <f t="shared" si="375"/>
        <v>2.4999999999999911</v>
      </c>
      <c r="AJ657" s="224">
        <f t="shared" si="376"/>
        <v>5.2631578947368363</v>
      </c>
      <c r="AK657" s="224">
        <f t="shared" si="377"/>
        <v>5.555555555555558</v>
      </c>
      <c r="AL657" s="224">
        <f t="shared" si="378"/>
        <v>0</v>
      </c>
      <c r="AM657" s="224">
        <f t="shared" si="379"/>
        <v>0</v>
      </c>
      <c r="AN657" s="224">
        <f t="shared" si="380"/>
        <v>0</v>
      </c>
      <c r="AO657" s="224">
        <f t="shared" si="381"/>
        <v>0</v>
      </c>
      <c r="AP657" s="224">
        <f t="shared" si="382"/>
        <v>0</v>
      </c>
      <c r="AQ657" s="224">
        <f t="shared" si="384"/>
        <v>0</v>
      </c>
      <c r="AR657" s="224">
        <f t="shared" si="383"/>
        <v>0</v>
      </c>
      <c r="AS657" s="224">
        <f t="shared" si="388"/>
        <v>0</v>
      </c>
      <c r="AT657" s="224">
        <f t="shared" si="389"/>
        <v>0</v>
      </c>
      <c r="AU657" s="224">
        <f t="shared" si="390"/>
        <v>0</v>
      </c>
      <c r="AV657" s="224">
        <f t="shared" si="363"/>
        <v>0</v>
      </c>
      <c r="AW657" s="224">
        <f t="shared" si="364"/>
        <v>-8.8607594936708889</v>
      </c>
      <c r="AX657" s="224">
        <f t="shared" si="365"/>
        <v>-20.999999999999996</v>
      </c>
      <c r="AY657" s="224">
        <f t="shared" si="366"/>
        <v>1.5228426395939021</v>
      </c>
      <c r="AZ657" s="224">
        <f t="shared" si="367"/>
        <v>0.76726342710997653</v>
      </c>
      <c r="BA657" s="224">
        <f t="shared" si="368"/>
        <v>3.4391534391534417</v>
      </c>
      <c r="BB657" s="224">
        <f t="shared" si="369"/>
        <v>4.4198895027624197</v>
      </c>
      <c r="BC657" s="224">
        <f t="shared" si="370"/>
        <v>4.6242774566473965</v>
      </c>
      <c r="BD657" s="224">
        <f t="shared" si="371"/>
        <v>7.7881619937694602</v>
      </c>
      <c r="BE657" s="224">
        <f t="shared" si="372"/>
        <v>5.9405940594059459</v>
      </c>
      <c r="BF657" s="224">
        <f t="shared" si="362"/>
        <v>1.0000000000000009</v>
      </c>
      <c r="BG657" s="224">
        <f t="shared" si="387"/>
        <v>0.82017520820658008</v>
      </c>
      <c r="BH657" s="182">
        <f t="shared" si="385"/>
        <v>5.4953414592096115</v>
      </c>
    </row>
    <row r="658" spans="1:60" x14ac:dyDescent="0.2">
      <c r="A658" s="55" t="s">
        <v>2108</v>
      </c>
      <c r="B658" s="55" t="s">
        <v>1309</v>
      </c>
      <c r="C658" s="36">
        <v>8.73</v>
      </c>
      <c r="D658" s="181">
        <v>8.18</v>
      </c>
      <c r="E658" s="181">
        <v>7.29</v>
      </c>
      <c r="F658" s="181">
        <v>6.4</v>
      </c>
      <c r="G658" s="181">
        <v>5.6</v>
      </c>
      <c r="H658" s="181">
        <v>4.83</v>
      </c>
      <c r="I658" s="181">
        <v>3.98</v>
      </c>
      <c r="J658" s="202">
        <v>3.45</v>
      </c>
      <c r="K658" s="202">
        <v>2.875</v>
      </c>
      <c r="L658" s="181">
        <v>2.375</v>
      </c>
      <c r="M658" s="181">
        <v>1.875</v>
      </c>
      <c r="N658" s="181">
        <v>1.405</v>
      </c>
      <c r="O658" s="181">
        <v>1.0525</v>
      </c>
      <c r="P658" s="273"/>
      <c r="Q658" s="181">
        <v>0.8</v>
      </c>
      <c r="R658" s="181">
        <v>0.61250000000000004</v>
      </c>
      <c r="S658" s="273"/>
      <c r="T658" s="202">
        <v>0.40500000000000003</v>
      </c>
      <c r="U658" s="229">
        <v>0.03</v>
      </c>
      <c r="V658" s="229">
        <v>0.03</v>
      </c>
      <c r="W658" s="229">
        <v>0.03</v>
      </c>
      <c r="X658" s="202">
        <v>0.03</v>
      </c>
      <c r="Y658" s="229">
        <v>1.4999999999999999E-2</v>
      </c>
      <c r="Z658" s="202">
        <v>1.4999999999999999E-2</v>
      </c>
      <c r="AA658" s="229">
        <v>7.4999999999999997E-3</v>
      </c>
      <c r="AB658" s="229">
        <v>7.4999999999999997E-3</v>
      </c>
      <c r="AC658" s="202">
        <v>7.4999999999999997E-3</v>
      </c>
      <c r="AD658" s="229">
        <v>3.7499999999999999E-3</v>
      </c>
      <c r="AE658" s="202">
        <v>0.01</v>
      </c>
      <c r="AF658" s="223">
        <f t="shared" si="386"/>
        <v>60.046250000000001</v>
      </c>
      <c r="AG658" s="224">
        <f t="shared" si="373"/>
        <v>6.72371638141811</v>
      </c>
      <c r="AH658" s="224">
        <f t="shared" si="374"/>
        <v>12.208504801097387</v>
      </c>
      <c r="AI658" s="224">
        <f t="shared" si="375"/>
        <v>13.906249999999986</v>
      </c>
      <c r="AJ658" s="224">
        <f t="shared" si="376"/>
        <v>14.285714285714302</v>
      </c>
      <c r="AK658" s="224">
        <f t="shared" si="377"/>
        <v>15.942028985507228</v>
      </c>
      <c r="AL658" s="224">
        <f t="shared" si="378"/>
        <v>21.356783919597987</v>
      </c>
      <c r="AM658" s="224">
        <f t="shared" si="379"/>
        <v>15.362318840579704</v>
      </c>
      <c r="AN658" s="224">
        <f t="shared" si="380"/>
        <v>19.999999999999996</v>
      </c>
      <c r="AO658" s="224">
        <f t="shared" si="381"/>
        <v>21.052631578947366</v>
      </c>
      <c r="AP658" s="224">
        <f t="shared" si="382"/>
        <v>26.666666666666661</v>
      </c>
      <c r="AQ658" s="224">
        <f t="shared" si="384"/>
        <v>33.451957295373667</v>
      </c>
      <c r="AR658" s="224">
        <f t="shared" si="383"/>
        <v>33.4916864608076</v>
      </c>
      <c r="AS658" s="224">
        <f t="shared" si="388"/>
        <v>31.562499999999982</v>
      </c>
      <c r="AT658" s="224">
        <f t="shared" si="389"/>
        <v>30.612244897959172</v>
      </c>
      <c r="AU658" s="224">
        <f t="shared" si="390"/>
        <v>51.23456790123457</v>
      </c>
      <c r="AV658" s="224">
        <f t="shared" si="363"/>
        <v>1250.0000000000002</v>
      </c>
      <c r="AW658" s="224">
        <f t="shared" si="364"/>
        <v>0</v>
      </c>
      <c r="AX658" s="224">
        <f t="shared" si="365"/>
        <v>0</v>
      </c>
      <c r="AY658" s="224">
        <f t="shared" si="366"/>
        <v>0</v>
      </c>
      <c r="AZ658" s="224">
        <f t="shared" si="367"/>
        <v>100</v>
      </c>
      <c r="BA658" s="224">
        <f t="shared" si="368"/>
        <v>0</v>
      </c>
      <c r="BB658" s="224">
        <f t="shared" si="369"/>
        <v>100</v>
      </c>
      <c r="BC658" s="224">
        <f t="shared" si="370"/>
        <v>0</v>
      </c>
      <c r="BD658" s="224">
        <f t="shared" si="371"/>
        <v>0</v>
      </c>
      <c r="BE658" s="224">
        <f t="shared" si="372"/>
        <v>100</v>
      </c>
      <c r="BF658" s="224">
        <f t="shared" si="362"/>
        <v>-62.5</v>
      </c>
      <c r="BG658" s="224">
        <f t="shared" si="387"/>
        <v>70.590675846727081</v>
      </c>
      <c r="BH658" s="182">
        <f t="shared" si="385"/>
        <v>243.04225427693137</v>
      </c>
    </row>
    <row r="659" spans="1:60" x14ac:dyDescent="0.2">
      <c r="A659" s="55" t="s">
        <v>1310</v>
      </c>
      <c r="B659" s="55" t="s">
        <v>1311</v>
      </c>
      <c r="C659" s="36">
        <v>1.76</v>
      </c>
      <c r="D659" s="181">
        <v>1.57</v>
      </c>
      <c r="E659" s="181">
        <v>1.39</v>
      </c>
      <c r="F659" s="181">
        <v>1.26</v>
      </c>
      <c r="G659" s="181">
        <v>1.17</v>
      </c>
      <c r="H659" s="181">
        <v>1.1399999999999999</v>
      </c>
      <c r="I659" s="181">
        <v>1.0900000000000001</v>
      </c>
      <c r="J659" s="202">
        <v>0.98</v>
      </c>
      <c r="K659" s="202">
        <v>0.86</v>
      </c>
      <c r="L659" s="181">
        <v>0.77</v>
      </c>
      <c r="M659" s="181">
        <v>0.7</v>
      </c>
      <c r="N659" s="181">
        <v>0.62</v>
      </c>
      <c r="O659" s="181">
        <v>0.55000000000000004</v>
      </c>
      <c r="P659" s="273"/>
      <c r="Q659" s="181">
        <v>0.47</v>
      </c>
      <c r="R659" s="181">
        <v>0.39500000000000002</v>
      </c>
      <c r="S659" s="273"/>
      <c r="T659" s="202">
        <v>0.35</v>
      </c>
      <c r="U659" s="202">
        <v>0.315</v>
      </c>
      <c r="V659" s="229">
        <v>0.3</v>
      </c>
      <c r="W659" s="229">
        <v>0.3</v>
      </c>
      <c r="X659" s="229">
        <v>0.3</v>
      </c>
      <c r="Y659" s="229">
        <v>0.3</v>
      </c>
      <c r="Z659" s="229">
        <v>0.3</v>
      </c>
      <c r="AA659" s="229">
        <v>0.3725</v>
      </c>
      <c r="AB659" s="229">
        <v>0.59</v>
      </c>
      <c r="AC659" s="229">
        <v>0.59</v>
      </c>
      <c r="AD659" s="229">
        <v>0.59</v>
      </c>
      <c r="AE659" s="229">
        <v>0.59</v>
      </c>
      <c r="AF659" s="223">
        <f t="shared" si="386"/>
        <v>19.622499999999999</v>
      </c>
      <c r="AG659" s="224">
        <f t="shared" si="373"/>
        <v>12.101910828025474</v>
      </c>
      <c r="AH659" s="224">
        <f t="shared" si="374"/>
        <v>12.949640287769792</v>
      </c>
      <c r="AI659" s="224">
        <f t="shared" si="375"/>
        <v>10.317460317460302</v>
      </c>
      <c r="AJ659" s="224">
        <f t="shared" si="376"/>
        <v>7.6923076923077094</v>
      </c>
      <c r="AK659" s="224">
        <f t="shared" si="377"/>
        <v>2.6315789473684292</v>
      </c>
      <c r="AL659" s="224">
        <f t="shared" si="378"/>
        <v>4.5871559633027248</v>
      </c>
      <c r="AM659" s="224">
        <f t="shared" si="379"/>
        <v>11.22448979591837</v>
      </c>
      <c r="AN659" s="224">
        <f t="shared" si="380"/>
        <v>13.953488372093027</v>
      </c>
      <c r="AO659" s="224">
        <f t="shared" si="381"/>
        <v>11.688311688311682</v>
      </c>
      <c r="AP659" s="224">
        <f t="shared" si="382"/>
        <v>10.000000000000009</v>
      </c>
      <c r="AQ659" s="224">
        <f t="shared" si="384"/>
        <v>12.903225806451601</v>
      </c>
      <c r="AR659" s="224">
        <f t="shared" si="383"/>
        <v>12.72727272727272</v>
      </c>
      <c r="AS659" s="224">
        <f t="shared" si="388"/>
        <v>17.021276595744705</v>
      </c>
      <c r="AT659" s="224">
        <f t="shared" si="389"/>
        <v>18.98734177215189</v>
      </c>
      <c r="AU659" s="224">
        <f t="shared" si="390"/>
        <v>12.857142857142879</v>
      </c>
      <c r="AV659" s="224">
        <f t="shared" si="363"/>
        <v>11.111111111111093</v>
      </c>
      <c r="AW659" s="224">
        <f t="shared" si="364"/>
        <v>5.0000000000000044</v>
      </c>
      <c r="AX659" s="224">
        <f t="shared" si="365"/>
        <v>0</v>
      </c>
      <c r="AY659" s="224">
        <f t="shared" si="366"/>
        <v>0</v>
      </c>
      <c r="AZ659" s="224">
        <f t="shared" si="367"/>
        <v>0</v>
      </c>
      <c r="BA659" s="224">
        <f t="shared" si="368"/>
        <v>0</v>
      </c>
      <c r="BB659" s="224">
        <f t="shared" si="369"/>
        <v>-19.463087248322154</v>
      </c>
      <c r="BC659" s="224">
        <f t="shared" si="370"/>
        <v>-36.864406779661017</v>
      </c>
      <c r="BD659" s="224">
        <f t="shared" si="371"/>
        <v>0</v>
      </c>
      <c r="BE659" s="224">
        <f t="shared" si="372"/>
        <v>0</v>
      </c>
      <c r="BF659" s="224">
        <f t="shared" si="362"/>
        <v>0</v>
      </c>
      <c r="BG659" s="224">
        <f t="shared" si="387"/>
        <v>5.0548546436326642</v>
      </c>
      <c r="BH659" s="182">
        <f t="shared" si="385"/>
        <v>11.714917491139897</v>
      </c>
    </row>
    <row r="660" spans="1:60" x14ac:dyDescent="0.2">
      <c r="A660" s="123" t="s">
        <v>2109</v>
      </c>
      <c r="B660" s="55" t="s">
        <v>1313</v>
      </c>
      <c r="C660" s="36">
        <v>5.44</v>
      </c>
      <c r="D660" s="181">
        <v>5.28</v>
      </c>
      <c r="E660" s="181">
        <v>5.2</v>
      </c>
      <c r="F660" s="181">
        <v>5.08</v>
      </c>
      <c r="G660" s="181">
        <v>4.29</v>
      </c>
      <c r="H660" s="181">
        <v>3.88</v>
      </c>
      <c r="I660" s="181">
        <v>3.7</v>
      </c>
      <c r="J660" s="202">
        <v>3.06</v>
      </c>
      <c r="K660" s="202">
        <v>2.48</v>
      </c>
      <c r="L660" s="181">
        <v>2.2549999999999999</v>
      </c>
      <c r="M660" s="181">
        <v>2.2000000000000002</v>
      </c>
      <c r="N660" s="181">
        <v>1.8049999999999999</v>
      </c>
      <c r="O660" s="181">
        <v>1.48</v>
      </c>
      <c r="P660" s="273"/>
      <c r="Q660" s="181">
        <v>1.2450000000000001</v>
      </c>
      <c r="R660" s="181">
        <v>0.96499999999999997</v>
      </c>
      <c r="S660" s="273"/>
      <c r="T660" s="202">
        <v>0.6</v>
      </c>
      <c r="U660" s="229">
        <v>0.54</v>
      </c>
      <c r="V660" s="202">
        <v>0.46500000000000002</v>
      </c>
      <c r="W660" s="202">
        <v>0.33750000000000002</v>
      </c>
      <c r="X660" s="229">
        <v>0.3</v>
      </c>
      <c r="Y660" s="229">
        <v>0.3</v>
      </c>
      <c r="Z660" s="202">
        <v>0.3</v>
      </c>
      <c r="AA660" s="202">
        <v>0.23</v>
      </c>
      <c r="AB660" s="229">
        <v>0.2</v>
      </c>
      <c r="AC660" s="229">
        <v>0.2</v>
      </c>
      <c r="AD660" s="229">
        <v>0.2</v>
      </c>
      <c r="AE660" s="229">
        <v>0.2</v>
      </c>
      <c r="AF660" s="223">
        <f t="shared" si="386"/>
        <v>52.232500000000002</v>
      </c>
      <c r="AG660" s="224">
        <f t="shared" si="373"/>
        <v>3.0303030303030276</v>
      </c>
      <c r="AH660" s="224">
        <f t="shared" si="374"/>
        <v>1.538461538461533</v>
      </c>
      <c r="AI660" s="224">
        <f t="shared" si="375"/>
        <v>2.3622047244094446</v>
      </c>
      <c r="AJ660" s="224">
        <f t="shared" si="376"/>
        <v>18.414918414918425</v>
      </c>
      <c r="AK660" s="224">
        <f t="shared" si="377"/>
        <v>10.567010309278357</v>
      </c>
      <c r="AL660" s="224">
        <f t="shared" si="378"/>
        <v>4.8648648648648596</v>
      </c>
      <c r="AM660" s="224">
        <f t="shared" si="379"/>
        <v>20.915032679738577</v>
      </c>
      <c r="AN660" s="224">
        <f t="shared" si="380"/>
        <v>23.387096774193552</v>
      </c>
      <c r="AO660" s="224">
        <f t="shared" si="381"/>
        <v>9.9778270509977887</v>
      </c>
      <c r="AP660" s="224">
        <f t="shared" si="382"/>
        <v>2.4999999999999911</v>
      </c>
      <c r="AQ660" s="224">
        <f t="shared" si="384"/>
        <v>21.883656509695303</v>
      </c>
      <c r="AR660" s="224">
        <f t="shared" si="383"/>
        <v>21.959459459459453</v>
      </c>
      <c r="AS660" s="224">
        <f t="shared" si="388"/>
        <v>18.875502008032118</v>
      </c>
      <c r="AT660" s="224">
        <f t="shared" si="389"/>
        <v>29.015544041450791</v>
      </c>
      <c r="AU660" s="224">
        <f t="shared" si="390"/>
        <v>60.833333333333343</v>
      </c>
      <c r="AV660" s="224">
        <f t="shared" si="363"/>
        <v>11.111111111111093</v>
      </c>
      <c r="AW660" s="224">
        <f t="shared" si="364"/>
        <v>16.129032258064523</v>
      </c>
      <c r="AX660" s="224">
        <f t="shared" si="365"/>
        <v>37.777777777777779</v>
      </c>
      <c r="AY660" s="224">
        <f t="shared" si="366"/>
        <v>12.500000000000021</v>
      </c>
      <c r="AZ660" s="224">
        <f t="shared" si="367"/>
        <v>0</v>
      </c>
      <c r="BA660" s="224">
        <f t="shared" si="368"/>
        <v>0</v>
      </c>
      <c r="BB660" s="224">
        <f t="shared" si="369"/>
        <v>30.434782608695631</v>
      </c>
      <c r="BC660" s="224">
        <f t="shared" si="370"/>
        <v>14.999999999999991</v>
      </c>
      <c r="BD660" s="224">
        <f t="shared" si="371"/>
        <v>0</v>
      </c>
      <c r="BE660" s="224">
        <f t="shared" si="372"/>
        <v>0</v>
      </c>
      <c r="BF660" s="224">
        <f t="shared" si="362"/>
        <v>0</v>
      </c>
      <c r="BG660" s="224">
        <f t="shared" si="387"/>
        <v>14.349150711337908</v>
      </c>
      <c r="BH660" s="182">
        <f t="shared" si="385"/>
        <v>14.431493541393859</v>
      </c>
    </row>
    <row r="661" spans="1:60" x14ac:dyDescent="0.2">
      <c r="A661" s="123" t="s">
        <v>2110</v>
      </c>
      <c r="B661" s="55" t="s">
        <v>1315</v>
      </c>
      <c r="C661" s="36">
        <v>0.57999999999999996</v>
      </c>
      <c r="D661" s="181">
        <v>0.52</v>
      </c>
      <c r="E661" s="181">
        <v>0.48</v>
      </c>
      <c r="F661" s="181">
        <v>0.43</v>
      </c>
      <c r="G661" s="181">
        <v>0.36</v>
      </c>
      <c r="H661" s="181">
        <v>0.32</v>
      </c>
      <c r="I661" s="181">
        <v>0.31</v>
      </c>
      <c r="J661" s="202">
        <v>0.27</v>
      </c>
      <c r="K661" s="202">
        <v>0.23</v>
      </c>
      <c r="L661" s="181">
        <v>0.18</v>
      </c>
      <c r="M661" s="181">
        <v>0.14000000000000001</v>
      </c>
      <c r="N661" s="181">
        <v>0.1</v>
      </c>
      <c r="O661" s="181">
        <v>0.03</v>
      </c>
      <c r="P661" s="273"/>
      <c r="Q661" s="238">
        <v>0</v>
      </c>
      <c r="R661" s="238">
        <v>0</v>
      </c>
      <c r="S661" s="273"/>
      <c r="T661" s="229">
        <v>0</v>
      </c>
      <c r="U661" s="229">
        <v>0</v>
      </c>
      <c r="V661" s="229">
        <v>0.15</v>
      </c>
      <c r="W661" s="202">
        <v>0.2</v>
      </c>
      <c r="X661" s="202">
        <v>0.19996</v>
      </c>
      <c r="Y661" s="202">
        <v>0.18</v>
      </c>
      <c r="Z661" s="202">
        <v>0.15004000000000001</v>
      </c>
      <c r="AA661" s="202">
        <v>2.998E-2</v>
      </c>
      <c r="AB661" s="229">
        <v>0</v>
      </c>
      <c r="AC661" s="229">
        <v>0</v>
      </c>
      <c r="AD661" s="229">
        <v>0</v>
      </c>
      <c r="AE661" s="202">
        <v>0.2296</v>
      </c>
      <c r="AF661" s="223">
        <f t="shared" si="386"/>
        <v>5.0895799999999998</v>
      </c>
      <c r="AG661" s="224">
        <f t="shared" si="373"/>
        <v>11.538461538461519</v>
      </c>
      <c r="AH661" s="224">
        <f t="shared" si="374"/>
        <v>8.3333333333333481</v>
      </c>
      <c r="AI661" s="224">
        <f t="shared" si="375"/>
        <v>11.627906976744185</v>
      </c>
      <c r="AJ661" s="224">
        <f t="shared" si="376"/>
        <v>19.444444444444443</v>
      </c>
      <c r="AK661" s="224">
        <f t="shared" si="377"/>
        <v>12.5</v>
      </c>
      <c r="AL661" s="224">
        <f t="shared" si="378"/>
        <v>3.2258064516129004</v>
      </c>
      <c r="AM661" s="224">
        <f t="shared" si="379"/>
        <v>14.814814814814813</v>
      </c>
      <c r="AN661" s="224">
        <f t="shared" si="380"/>
        <v>17.391304347826097</v>
      </c>
      <c r="AO661" s="224">
        <f t="shared" si="381"/>
        <v>27.777777777777789</v>
      </c>
      <c r="AP661" s="224">
        <f t="shared" si="382"/>
        <v>28.571428571428559</v>
      </c>
      <c r="AQ661" s="224">
        <f t="shared" si="384"/>
        <v>40.000000000000014</v>
      </c>
      <c r="AR661" s="224">
        <f t="shared" si="383"/>
        <v>233.33333333333334</v>
      </c>
      <c r="AS661" s="224" t="str">
        <f t="shared" si="388"/>
        <v>n/a</v>
      </c>
      <c r="AT661" s="224" t="str">
        <f t="shared" si="389"/>
        <v>n/a</v>
      </c>
      <c r="AU661" s="224" t="str">
        <f t="shared" si="390"/>
        <v>n/a</v>
      </c>
      <c r="AV661" s="224" t="str">
        <f t="shared" si="363"/>
        <v>n/a</v>
      </c>
      <c r="AW661" s="224">
        <f t="shared" si="364"/>
        <v>-100</v>
      </c>
      <c r="AX661" s="224">
        <f t="shared" si="365"/>
        <v>-25.000000000000011</v>
      </c>
      <c r="AY661" s="224">
        <f t="shared" si="366"/>
        <v>2.000400080015563E-2</v>
      </c>
      <c r="AZ661" s="224">
        <f t="shared" si="367"/>
        <v>11.088888888888881</v>
      </c>
      <c r="BA661" s="224">
        <f t="shared" si="368"/>
        <v>19.968008531058381</v>
      </c>
      <c r="BB661" s="224">
        <f t="shared" si="369"/>
        <v>400.46697798532358</v>
      </c>
      <c r="BC661" s="224" t="str">
        <f t="shared" si="370"/>
        <v>n/a</v>
      </c>
      <c r="BD661" s="224" t="str">
        <f t="shared" si="371"/>
        <v>n/a</v>
      </c>
      <c r="BE661" s="224" t="str">
        <f t="shared" si="372"/>
        <v>n/a</v>
      </c>
      <c r="BF661" s="224">
        <f t="shared" si="362"/>
        <v>-100</v>
      </c>
      <c r="BG661" s="224">
        <f t="shared" si="387"/>
        <v>33.426446894518314</v>
      </c>
      <c r="BH661" s="182">
        <f t="shared" si="385"/>
        <v>110.38521164931034</v>
      </c>
    </row>
    <row r="662" spans="1:60" x14ac:dyDescent="0.2">
      <c r="A662" s="55" t="s">
        <v>2111</v>
      </c>
      <c r="B662" s="55" t="s">
        <v>1317</v>
      </c>
      <c r="C662" s="36">
        <v>6.56</v>
      </c>
      <c r="D662" s="181">
        <v>6.52</v>
      </c>
      <c r="E662" s="181">
        <v>6.48</v>
      </c>
      <c r="F662" s="181">
        <v>6.08</v>
      </c>
      <c r="G662" s="181">
        <v>4.08</v>
      </c>
      <c r="H662" s="181">
        <v>4.04</v>
      </c>
      <c r="I662" s="181">
        <v>3.84</v>
      </c>
      <c r="J662" s="202">
        <v>3.64</v>
      </c>
      <c r="K662" s="202">
        <v>3.32</v>
      </c>
      <c r="L662" s="181">
        <v>3.12</v>
      </c>
      <c r="M662" s="181">
        <v>2.92</v>
      </c>
      <c r="N662" s="181">
        <v>2.68</v>
      </c>
      <c r="O662" s="181">
        <v>2.48</v>
      </c>
      <c r="P662" s="273"/>
      <c r="Q662" s="181">
        <v>2.2799999999999998</v>
      </c>
      <c r="R662" s="181">
        <v>2.08</v>
      </c>
      <c r="S662" s="273"/>
      <c r="T662" s="202">
        <v>1.88</v>
      </c>
      <c r="U662" s="229">
        <v>1.8</v>
      </c>
      <c r="V662" s="202">
        <v>1.8</v>
      </c>
      <c r="W662" s="202">
        <v>1.68</v>
      </c>
      <c r="X662" s="202">
        <v>1.52</v>
      </c>
      <c r="Y662" s="202">
        <v>1.32</v>
      </c>
      <c r="Z662" s="202">
        <v>1.1200000000000001</v>
      </c>
      <c r="AA662" s="202">
        <v>0.92</v>
      </c>
      <c r="AB662" s="229">
        <v>0.76</v>
      </c>
      <c r="AC662" s="202">
        <v>0.76</v>
      </c>
      <c r="AD662" s="202">
        <v>0.68</v>
      </c>
      <c r="AE662" s="202">
        <v>0.3</v>
      </c>
      <c r="AF662" s="223">
        <f t="shared" si="386"/>
        <v>74.660000000000011</v>
      </c>
      <c r="AG662" s="224">
        <f t="shared" si="373"/>
        <v>0.61349693251533388</v>
      </c>
      <c r="AH662" s="224">
        <f t="shared" si="374"/>
        <v>0.61728395061726449</v>
      </c>
      <c r="AI662" s="224">
        <f t="shared" si="375"/>
        <v>6.578947368421062</v>
      </c>
      <c r="AJ662" s="224">
        <f t="shared" si="376"/>
        <v>49.019607843137258</v>
      </c>
      <c r="AK662" s="224">
        <f t="shared" si="377"/>
        <v>0.99009900990099098</v>
      </c>
      <c r="AL662" s="224">
        <f t="shared" si="378"/>
        <v>5.2083333333333481</v>
      </c>
      <c r="AM662" s="224">
        <f t="shared" si="379"/>
        <v>5.4945054945054972</v>
      </c>
      <c r="AN662" s="224">
        <f t="shared" si="380"/>
        <v>9.6385542168674796</v>
      </c>
      <c r="AO662" s="224">
        <f t="shared" si="381"/>
        <v>6.4102564102564097</v>
      </c>
      <c r="AP662" s="224">
        <f t="shared" si="382"/>
        <v>6.8493150684931559</v>
      </c>
      <c r="AQ662" s="224">
        <f t="shared" si="384"/>
        <v>8.9552238805969964</v>
      </c>
      <c r="AR662" s="224">
        <f t="shared" si="383"/>
        <v>8.064516129032274</v>
      </c>
      <c r="AS662" s="224">
        <f t="shared" si="388"/>
        <v>8.7719298245614077</v>
      </c>
      <c r="AT662" s="224">
        <f t="shared" si="389"/>
        <v>9.6153846153846025</v>
      </c>
      <c r="AU662" s="224">
        <f t="shared" si="390"/>
        <v>10.638297872340431</v>
      </c>
      <c r="AV662" s="224">
        <f t="shared" si="363"/>
        <v>4.4444444444444287</v>
      </c>
      <c r="AW662" s="224">
        <f t="shared" si="364"/>
        <v>0</v>
      </c>
      <c r="AX662" s="224">
        <f t="shared" si="365"/>
        <v>7.1428571428571397</v>
      </c>
      <c r="AY662" s="224">
        <f t="shared" si="366"/>
        <v>10.526315789473673</v>
      </c>
      <c r="AZ662" s="224">
        <f t="shared" si="367"/>
        <v>15.151515151515138</v>
      </c>
      <c r="BA662" s="224">
        <f t="shared" si="368"/>
        <v>17.857142857142861</v>
      </c>
      <c r="BB662" s="224">
        <f t="shared" si="369"/>
        <v>21.739130434782616</v>
      </c>
      <c r="BC662" s="224">
        <f t="shared" si="370"/>
        <v>21.052631578947366</v>
      </c>
      <c r="BD662" s="224">
        <f t="shared" si="371"/>
        <v>0</v>
      </c>
      <c r="BE662" s="224">
        <f t="shared" si="372"/>
        <v>11.764705882352944</v>
      </c>
      <c r="BF662" s="224">
        <f t="shared" si="362"/>
        <v>126.6666666666667</v>
      </c>
      <c r="BG662" s="224">
        <f t="shared" si="387"/>
        <v>14.377352380697939</v>
      </c>
      <c r="BH662" s="182">
        <f t="shared" si="385"/>
        <v>24.954548126405939</v>
      </c>
    </row>
    <row r="663" spans="1:60" x14ac:dyDescent="0.2">
      <c r="A663" s="123" t="s">
        <v>1318</v>
      </c>
      <c r="B663" s="55" t="s">
        <v>1319</v>
      </c>
      <c r="C663" s="36">
        <v>2.02</v>
      </c>
      <c r="D663" s="181">
        <v>1.97</v>
      </c>
      <c r="E663" s="181">
        <v>1.92</v>
      </c>
      <c r="F663" s="181">
        <v>1.86</v>
      </c>
      <c r="G663" s="181">
        <v>1.72</v>
      </c>
      <c r="H663" s="181">
        <v>1.68</v>
      </c>
      <c r="I663" s="181">
        <v>1.53</v>
      </c>
      <c r="J663" s="202">
        <v>1.27</v>
      </c>
      <c r="K663" s="202">
        <v>1.1399999999999999</v>
      </c>
      <c r="L663" s="181">
        <v>1.0449999999999999</v>
      </c>
      <c r="M663" s="181">
        <v>1</v>
      </c>
      <c r="N663" s="181">
        <v>0.95</v>
      </c>
      <c r="O663" s="181">
        <v>0.85</v>
      </c>
      <c r="P663" s="273"/>
      <c r="Q663" s="181">
        <v>0.71</v>
      </c>
      <c r="R663" s="181">
        <v>0.42499999999999999</v>
      </c>
      <c r="S663" s="273"/>
      <c r="T663" s="229">
        <v>0.2</v>
      </c>
      <c r="U663" s="229">
        <v>0.57499999999999996</v>
      </c>
      <c r="V663" s="202">
        <v>1.7</v>
      </c>
      <c r="W663" s="202">
        <v>1.6</v>
      </c>
      <c r="X663" s="202">
        <v>1.32</v>
      </c>
      <c r="Y663" s="202">
        <v>1.2</v>
      </c>
      <c r="Z663" s="202">
        <v>0.96</v>
      </c>
      <c r="AA663" s="202">
        <v>0.81</v>
      </c>
      <c r="AB663" s="202">
        <v>0.76249999999999996</v>
      </c>
      <c r="AC663" s="202">
        <v>0.73250000000000004</v>
      </c>
      <c r="AD663" s="202">
        <v>0.66415000000000002</v>
      </c>
      <c r="AE663" s="202">
        <v>0.60079000000000005</v>
      </c>
      <c r="AF663" s="223">
        <f t="shared" si="386"/>
        <v>31.214940000000002</v>
      </c>
      <c r="AG663" s="224">
        <f t="shared" si="373"/>
        <v>2.5380710659898442</v>
      </c>
      <c r="AH663" s="224">
        <f t="shared" si="374"/>
        <v>2.6041666666666741</v>
      </c>
      <c r="AI663" s="224">
        <f t="shared" si="375"/>
        <v>3.2258064516129004</v>
      </c>
      <c r="AJ663" s="224">
        <f t="shared" si="376"/>
        <v>8.1395348837209447</v>
      </c>
      <c r="AK663" s="224">
        <f t="shared" si="377"/>
        <v>2.3809523809523725</v>
      </c>
      <c r="AL663" s="224">
        <f t="shared" si="378"/>
        <v>9.8039215686274375</v>
      </c>
      <c r="AM663" s="224">
        <f t="shared" si="379"/>
        <v>20.472440944881896</v>
      </c>
      <c r="AN663" s="224">
        <f t="shared" si="380"/>
        <v>11.403508771929838</v>
      </c>
      <c r="AO663" s="224">
        <f t="shared" si="381"/>
        <v>9.0909090909090828</v>
      </c>
      <c r="AP663" s="224">
        <f t="shared" si="382"/>
        <v>4.4999999999999929</v>
      </c>
      <c r="AQ663" s="224">
        <f t="shared" si="384"/>
        <v>5.2631578947368363</v>
      </c>
      <c r="AR663" s="224">
        <f t="shared" si="383"/>
        <v>11.764705882352944</v>
      </c>
      <c r="AS663" s="224">
        <f t="shared" si="388"/>
        <v>19.718309859154925</v>
      </c>
      <c r="AT663" s="224">
        <f t="shared" si="389"/>
        <v>67.058823529411768</v>
      </c>
      <c r="AU663" s="224">
        <f t="shared" si="390"/>
        <v>112.5</v>
      </c>
      <c r="AV663" s="224">
        <f t="shared" si="363"/>
        <v>-65.217391304347828</v>
      </c>
      <c r="AW663" s="224">
        <f t="shared" si="364"/>
        <v>-66.176470588235304</v>
      </c>
      <c r="AX663" s="224">
        <f t="shared" si="365"/>
        <v>6.25</v>
      </c>
      <c r="AY663" s="224">
        <f t="shared" si="366"/>
        <v>21.212121212121215</v>
      </c>
      <c r="AZ663" s="224">
        <f t="shared" si="367"/>
        <v>10.000000000000009</v>
      </c>
      <c r="BA663" s="224">
        <f t="shared" si="368"/>
        <v>25</v>
      </c>
      <c r="BB663" s="224">
        <f t="shared" si="369"/>
        <v>18.518518518518512</v>
      </c>
      <c r="BC663" s="224">
        <f t="shared" si="370"/>
        <v>6.2295081967213228</v>
      </c>
      <c r="BD663" s="224">
        <f t="shared" si="371"/>
        <v>4.0955631399317349</v>
      </c>
      <c r="BE663" s="224">
        <f t="shared" si="372"/>
        <v>10.291349845667398</v>
      </c>
      <c r="BF663" s="224">
        <f t="shared" si="362"/>
        <v>10.546114282860897</v>
      </c>
      <c r="BG663" s="224">
        <f t="shared" si="387"/>
        <v>10.431293165160978</v>
      </c>
      <c r="BH663" s="182">
        <f t="shared" si="385"/>
        <v>32.363540500645051</v>
      </c>
    </row>
    <row r="664" spans="1:60" x14ac:dyDescent="0.2">
      <c r="A664" s="146" t="s">
        <v>2112</v>
      </c>
      <c r="B664" s="55" t="s">
        <v>1321</v>
      </c>
      <c r="C664" s="36">
        <v>1.8</v>
      </c>
      <c r="D664" s="181">
        <v>1.7</v>
      </c>
      <c r="E664" s="181">
        <v>1.62</v>
      </c>
      <c r="F664" s="181">
        <v>1.56</v>
      </c>
      <c r="G664" s="181">
        <v>1.52</v>
      </c>
      <c r="H664" s="181">
        <v>1.5</v>
      </c>
      <c r="I664" s="181">
        <v>1.48</v>
      </c>
      <c r="J664" s="202">
        <v>1.46</v>
      </c>
      <c r="K664" s="202">
        <v>1.44</v>
      </c>
      <c r="L664" s="181">
        <v>1.42</v>
      </c>
      <c r="M664" s="181">
        <v>1.4</v>
      </c>
      <c r="N664" s="238">
        <v>1.38</v>
      </c>
      <c r="O664" s="238">
        <v>1.38</v>
      </c>
      <c r="P664" s="273"/>
      <c r="Q664" s="238">
        <v>1.38</v>
      </c>
      <c r="R664" s="238">
        <v>1.38</v>
      </c>
      <c r="S664" s="273"/>
      <c r="T664" s="229">
        <v>1.38</v>
      </c>
      <c r="U664" s="229">
        <v>1.38</v>
      </c>
      <c r="V664" s="229">
        <v>1.38</v>
      </c>
      <c r="W664" s="229">
        <v>1.38</v>
      </c>
      <c r="X664" s="229">
        <v>1.38</v>
      </c>
      <c r="Y664" s="229">
        <v>1.38</v>
      </c>
      <c r="Z664" s="229">
        <v>1.38</v>
      </c>
      <c r="AA664" s="229">
        <v>1.38</v>
      </c>
      <c r="AB664" s="229">
        <v>1.38</v>
      </c>
      <c r="AC664" s="229">
        <v>1.38</v>
      </c>
      <c r="AD664" s="229">
        <v>1.38</v>
      </c>
      <c r="AE664" s="229">
        <v>1.38</v>
      </c>
      <c r="AF664" s="223">
        <f t="shared" si="386"/>
        <v>38.980000000000004</v>
      </c>
      <c r="AG664" s="224">
        <f t="shared" si="373"/>
        <v>5.8823529411764719</v>
      </c>
      <c r="AH664" s="224">
        <f t="shared" si="374"/>
        <v>4.9382716049382713</v>
      </c>
      <c r="AI664" s="224">
        <f t="shared" si="375"/>
        <v>3.8461538461538547</v>
      </c>
      <c r="AJ664" s="224">
        <f t="shared" si="376"/>
        <v>2.6315789473684292</v>
      </c>
      <c r="AK664" s="224">
        <f t="shared" si="377"/>
        <v>1.3333333333333419</v>
      </c>
      <c r="AL664" s="224">
        <f t="shared" si="378"/>
        <v>1.3513513513513598</v>
      </c>
      <c r="AM664" s="224">
        <f t="shared" si="379"/>
        <v>1.3698630136986356</v>
      </c>
      <c r="AN664" s="224">
        <f t="shared" si="380"/>
        <v>1.388888888888884</v>
      </c>
      <c r="AO664" s="224">
        <f t="shared" si="381"/>
        <v>1.4084507042253502</v>
      </c>
      <c r="AP664" s="224">
        <f t="shared" si="382"/>
        <v>1.4285714285714235</v>
      </c>
      <c r="AQ664" s="224">
        <f t="shared" si="384"/>
        <v>1.449275362318847</v>
      </c>
      <c r="AR664" s="224">
        <f t="shared" si="383"/>
        <v>0</v>
      </c>
      <c r="AS664" s="224">
        <f t="shared" si="388"/>
        <v>0</v>
      </c>
      <c r="AT664" s="224">
        <f t="shared" si="389"/>
        <v>0</v>
      </c>
      <c r="AU664" s="224">
        <f t="shared" si="390"/>
        <v>0</v>
      </c>
      <c r="AV664" s="224">
        <f t="shared" si="363"/>
        <v>0</v>
      </c>
      <c r="AW664" s="224">
        <f t="shared" si="364"/>
        <v>0</v>
      </c>
      <c r="AX664" s="224">
        <f t="shared" si="365"/>
        <v>0</v>
      </c>
      <c r="AY664" s="224">
        <f t="shared" si="366"/>
        <v>0</v>
      </c>
      <c r="AZ664" s="224">
        <f t="shared" si="367"/>
        <v>0</v>
      </c>
      <c r="BA664" s="224">
        <f t="shared" si="368"/>
        <v>0</v>
      </c>
      <c r="BB664" s="224">
        <f t="shared" si="369"/>
        <v>0</v>
      </c>
      <c r="BC664" s="224">
        <f t="shared" si="370"/>
        <v>0</v>
      </c>
      <c r="BD664" s="224">
        <f t="shared" si="371"/>
        <v>0</v>
      </c>
      <c r="BE664" s="224">
        <f t="shared" si="372"/>
        <v>0</v>
      </c>
      <c r="BF664" s="224">
        <f t="shared" si="362"/>
        <v>0</v>
      </c>
      <c r="BG664" s="224">
        <f t="shared" si="387"/>
        <v>1.0395419777701873</v>
      </c>
      <c r="BH664" s="182">
        <f t="shared" si="385"/>
        <v>1.6265827760573652</v>
      </c>
    </row>
    <row r="665" spans="1:60" x14ac:dyDescent="0.2">
      <c r="A665" s="123" t="s">
        <v>2113</v>
      </c>
      <c r="B665" s="55" t="s">
        <v>1323</v>
      </c>
      <c r="C665" s="36">
        <v>1.22</v>
      </c>
      <c r="D665" s="181">
        <v>1.2</v>
      </c>
      <c r="E665" s="181">
        <v>1.18</v>
      </c>
      <c r="F665" s="181">
        <v>1.1599999999999999</v>
      </c>
      <c r="G665" s="181">
        <v>1.1399999999999999</v>
      </c>
      <c r="H665" s="181">
        <v>1.1200000000000001</v>
      </c>
      <c r="I665" s="181">
        <v>1.1000000000000001</v>
      </c>
      <c r="J665" s="202">
        <v>1.08</v>
      </c>
      <c r="K665" s="202">
        <v>1.06</v>
      </c>
      <c r="L665" s="181">
        <v>1.0449999999999999</v>
      </c>
      <c r="M665" s="181">
        <v>1.0249999999999999</v>
      </c>
      <c r="N665" s="181">
        <v>1.0049999999999999</v>
      </c>
      <c r="O665" s="181">
        <v>0.98499999999999999</v>
      </c>
      <c r="P665" s="273"/>
      <c r="Q665" s="181">
        <v>0.96499999999999997</v>
      </c>
      <c r="R665" s="181">
        <v>0.94499999999999995</v>
      </c>
      <c r="S665" s="273"/>
      <c r="T665" s="229">
        <v>0.94</v>
      </c>
      <c r="U665" s="202">
        <v>0.92500000000000004</v>
      </c>
      <c r="V665" s="202">
        <v>0.90500000000000003</v>
      </c>
      <c r="W665" s="202">
        <v>0.88500000000000001</v>
      </c>
      <c r="X665" s="202">
        <v>0.78</v>
      </c>
      <c r="Y665" s="202">
        <v>0.63</v>
      </c>
      <c r="Z665" s="202">
        <v>0.45</v>
      </c>
      <c r="AA665" s="229">
        <v>0</v>
      </c>
      <c r="AB665" s="229">
        <v>0</v>
      </c>
      <c r="AC665" s="229">
        <v>0</v>
      </c>
      <c r="AD665" s="229">
        <v>0</v>
      </c>
      <c r="AE665" s="229">
        <v>0</v>
      </c>
      <c r="AF665" s="223">
        <f t="shared" si="386"/>
        <v>21.745000000000005</v>
      </c>
      <c r="AG665" s="224">
        <f t="shared" si="373"/>
        <v>1.6666666666666607</v>
      </c>
      <c r="AH665" s="224">
        <f t="shared" si="374"/>
        <v>1.6949152542372836</v>
      </c>
      <c r="AI665" s="224">
        <f t="shared" si="375"/>
        <v>1.7241379310344751</v>
      </c>
      <c r="AJ665" s="224">
        <f t="shared" si="376"/>
        <v>1.7543859649122862</v>
      </c>
      <c r="AK665" s="224">
        <f t="shared" si="377"/>
        <v>1.7857142857142572</v>
      </c>
      <c r="AL665" s="224">
        <f t="shared" si="378"/>
        <v>1.8181818181818299</v>
      </c>
      <c r="AM665" s="224">
        <f t="shared" si="379"/>
        <v>1.8518518518518601</v>
      </c>
      <c r="AN665" s="224">
        <f t="shared" si="380"/>
        <v>1.8867924528301883</v>
      </c>
      <c r="AO665" s="224">
        <f t="shared" si="381"/>
        <v>1.4354066985646119</v>
      </c>
      <c r="AP665" s="224">
        <f t="shared" si="382"/>
        <v>1.9512195121951237</v>
      </c>
      <c r="AQ665" s="224">
        <f t="shared" si="384"/>
        <v>1.990049751243772</v>
      </c>
      <c r="AR665" s="224">
        <f t="shared" si="383"/>
        <v>2.0304568527918621</v>
      </c>
      <c r="AS665" s="224">
        <f t="shared" si="388"/>
        <v>2.0725388601036343</v>
      </c>
      <c r="AT665" s="224">
        <f t="shared" si="389"/>
        <v>2.1164021164021163</v>
      </c>
      <c r="AU665" s="224">
        <f t="shared" si="390"/>
        <v>0.53191489361701372</v>
      </c>
      <c r="AV665" s="224">
        <f t="shared" si="363"/>
        <v>1.6216216216216051</v>
      </c>
      <c r="AW665" s="224">
        <f t="shared" si="364"/>
        <v>2.2099447513812098</v>
      </c>
      <c r="AX665" s="224">
        <f t="shared" si="365"/>
        <v>2.2598870056497189</v>
      </c>
      <c r="AY665" s="224">
        <f t="shared" si="366"/>
        <v>13.461538461538458</v>
      </c>
      <c r="AZ665" s="224">
        <f t="shared" si="367"/>
        <v>23.809523809523814</v>
      </c>
      <c r="BA665" s="224">
        <f t="shared" si="368"/>
        <v>39.999999999999993</v>
      </c>
      <c r="BB665" s="224" t="str">
        <f t="shared" si="369"/>
        <v>n/a</v>
      </c>
      <c r="BC665" s="224" t="str">
        <f t="shared" si="370"/>
        <v>n/a</v>
      </c>
      <c r="BD665" s="224" t="str">
        <f t="shared" si="371"/>
        <v>n/a</v>
      </c>
      <c r="BE665" s="224" t="str">
        <f t="shared" si="372"/>
        <v>n/a</v>
      </c>
      <c r="BF665" s="224" t="str">
        <f t="shared" si="362"/>
        <v>n/a</v>
      </c>
      <c r="BG665" s="224">
        <f t="shared" si="387"/>
        <v>5.2225309790505605</v>
      </c>
      <c r="BH665" s="182">
        <f t="shared" si="385"/>
        <v>9.5816198207631835</v>
      </c>
    </row>
    <row r="666" spans="1:60" x14ac:dyDescent="0.2">
      <c r="A666" s="116" t="s">
        <v>5564</v>
      </c>
      <c r="B666" s="55" t="s">
        <v>5557</v>
      </c>
      <c r="C666" s="36">
        <v>0.24399999999999999</v>
      </c>
      <c r="D666" s="181">
        <v>0.23399999999999999</v>
      </c>
      <c r="E666" s="181">
        <v>0.22800000000000001</v>
      </c>
      <c r="F666" s="181">
        <v>0.216</v>
      </c>
      <c r="G666" s="181">
        <v>0.21000000000000002</v>
      </c>
      <c r="H666" s="181">
        <v>0.05</v>
      </c>
      <c r="I666" s="238">
        <v>0</v>
      </c>
      <c r="J666" s="229">
        <v>0</v>
      </c>
      <c r="K666" s="229">
        <v>0</v>
      </c>
      <c r="L666" s="238">
        <v>0</v>
      </c>
      <c r="M666" s="238">
        <v>0</v>
      </c>
      <c r="N666" s="238">
        <v>0</v>
      </c>
      <c r="O666" s="238">
        <v>0</v>
      </c>
      <c r="P666" s="162"/>
      <c r="Q666" s="238">
        <v>0</v>
      </c>
      <c r="R666" s="238">
        <v>0</v>
      </c>
      <c r="S666" s="162"/>
      <c r="T666" s="238">
        <v>0</v>
      </c>
      <c r="U666" s="238">
        <v>0</v>
      </c>
      <c r="V666" s="229">
        <v>0</v>
      </c>
      <c r="W666" s="229">
        <v>0</v>
      </c>
      <c r="X666" s="229">
        <v>0</v>
      </c>
      <c r="Y666" s="229">
        <v>0</v>
      </c>
      <c r="Z666" s="229">
        <v>0</v>
      </c>
      <c r="AA666" s="229">
        <v>0</v>
      </c>
      <c r="AB666" s="229">
        <v>0</v>
      </c>
      <c r="AC666" s="229">
        <v>0</v>
      </c>
      <c r="AD666" s="229">
        <v>0</v>
      </c>
      <c r="AE666" s="229">
        <v>0</v>
      </c>
      <c r="AF666" s="223">
        <f t="shared" si="386"/>
        <v>1.1819999999999999</v>
      </c>
      <c r="AG666" s="224">
        <f t="shared" si="373"/>
        <v>4.2735042735042805</v>
      </c>
      <c r="AH666" s="224">
        <f t="shared" si="374"/>
        <v>2.631578947368407</v>
      </c>
      <c r="AI666" s="224">
        <f t="shared" si="375"/>
        <v>5.555555555555558</v>
      </c>
      <c r="AJ666" s="224">
        <f t="shared" si="376"/>
        <v>2.857142857142847</v>
      </c>
      <c r="AK666" s="224">
        <f t="shared" si="377"/>
        <v>320</v>
      </c>
      <c r="AL666" s="224" t="str">
        <f t="shared" si="378"/>
        <v>n/a</v>
      </c>
      <c r="AM666" s="224" t="str">
        <f t="shared" si="379"/>
        <v>n/a</v>
      </c>
      <c r="AN666" s="224" t="str">
        <f t="shared" si="380"/>
        <v>n/a</v>
      </c>
      <c r="AO666" s="224" t="str">
        <f t="shared" si="381"/>
        <v>n/a</v>
      </c>
      <c r="AP666" s="224" t="str">
        <f t="shared" si="382"/>
        <v>n/a</v>
      </c>
      <c r="AQ666" s="224" t="str">
        <f t="shared" si="384"/>
        <v>n/a</v>
      </c>
      <c r="AR666" s="224" t="str">
        <f t="shared" si="383"/>
        <v>n/a</v>
      </c>
      <c r="AS666" s="224" t="str">
        <f t="shared" si="388"/>
        <v>n/a</v>
      </c>
      <c r="AT666" s="224" t="str">
        <f t="shared" si="389"/>
        <v>n/a</v>
      </c>
      <c r="AU666" s="224" t="str">
        <f t="shared" si="390"/>
        <v>n/a</v>
      </c>
      <c r="AV666" s="224" t="str">
        <f t="shared" si="363"/>
        <v>n/a</v>
      </c>
      <c r="AW666" s="224" t="str">
        <f t="shared" si="364"/>
        <v>n/a</v>
      </c>
      <c r="AX666" s="224" t="str">
        <f t="shared" si="365"/>
        <v>n/a</v>
      </c>
      <c r="AY666" s="224" t="str">
        <f t="shared" si="366"/>
        <v>n/a</v>
      </c>
      <c r="AZ666" s="224" t="str">
        <f t="shared" si="367"/>
        <v>n/a</v>
      </c>
      <c r="BA666" s="224" t="str">
        <f t="shared" si="368"/>
        <v>n/a</v>
      </c>
      <c r="BB666" s="224" t="str">
        <f t="shared" si="369"/>
        <v>n/a</v>
      </c>
      <c r="BC666" s="224" t="str">
        <f t="shared" si="370"/>
        <v>n/a</v>
      </c>
      <c r="BD666" s="224" t="str">
        <f t="shared" si="371"/>
        <v>n/a</v>
      </c>
      <c r="BE666" s="224" t="str">
        <f t="shared" si="372"/>
        <v>n/a</v>
      </c>
      <c r="BF666" s="224" t="str">
        <f t="shared" ref="BF666:BF717" si="391">IF(ISERROR((AD666/AE666-1)*100),"n/a",(AD666/AE666-1)*100)</f>
        <v>n/a</v>
      </c>
      <c r="BG666" s="224">
        <f t="shared" si="387"/>
        <v>67.06355632671422</v>
      </c>
      <c r="BH666" s="182">
        <f t="shared" si="385"/>
        <v>141.40068296638194</v>
      </c>
    </row>
    <row r="667" spans="1:60" x14ac:dyDescent="0.2">
      <c r="A667" s="55" t="s">
        <v>2114</v>
      </c>
      <c r="B667" s="55" t="s">
        <v>522</v>
      </c>
      <c r="C667" s="36">
        <v>3.26</v>
      </c>
      <c r="D667" s="181">
        <v>3.22</v>
      </c>
      <c r="E667" s="181">
        <v>3.18</v>
      </c>
      <c r="F667" s="181">
        <v>3.14</v>
      </c>
      <c r="G667" s="181">
        <v>3.1</v>
      </c>
      <c r="H667" s="181">
        <v>3.06</v>
      </c>
      <c r="I667" s="181">
        <v>3.02</v>
      </c>
      <c r="J667" s="202">
        <v>2.6</v>
      </c>
      <c r="K667" s="202">
        <v>2.16</v>
      </c>
      <c r="L667" s="181">
        <v>2.12</v>
      </c>
      <c r="M667" s="181">
        <v>2.08</v>
      </c>
      <c r="N667" s="181">
        <v>2.04</v>
      </c>
      <c r="O667" s="181">
        <v>2</v>
      </c>
      <c r="P667" s="273"/>
      <c r="Q667" s="181">
        <v>1.96</v>
      </c>
      <c r="R667" s="181">
        <v>1.92</v>
      </c>
      <c r="S667" s="273"/>
      <c r="T667" s="202">
        <v>1.88</v>
      </c>
      <c r="U667" s="202">
        <v>1.84</v>
      </c>
      <c r="V667" s="202">
        <v>1.8</v>
      </c>
      <c r="W667" s="202">
        <v>1.76</v>
      </c>
      <c r="X667" s="202">
        <v>1.72</v>
      </c>
      <c r="Y667" s="202">
        <v>1.68</v>
      </c>
      <c r="Z667" s="202">
        <v>1.56</v>
      </c>
      <c r="AA667" s="202">
        <v>1.44</v>
      </c>
      <c r="AB667" s="202">
        <v>1.36</v>
      </c>
      <c r="AC667" s="202">
        <v>1.28</v>
      </c>
      <c r="AD667" s="202">
        <v>1.24</v>
      </c>
      <c r="AE667" s="202">
        <v>1.2</v>
      </c>
      <c r="AF667" s="223">
        <f t="shared" si="386"/>
        <v>57.620000000000012</v>
      </c>
      <c r="AG667" s="224">
        <f t="shared" si="373"/>
        <v>1.2422360248447006</v>
      </c>
      <c r="AH667" s="224">
        <f t="shared" si="374"/>
        <v>1.2578616352201255</v>
      </c>
      <c r="AI667" s="224">
        <f t="shared" si="375"/>
        <v>1.2738853503184711</v>
      </c>
      <c r="AJ667" s="224">
        <f t="shared" si="376"/>
        <v>1.2903225806451646</v>
      </c>
      <c r="AK667" s="224">
        <f t="shared" si="377"/>
        <v>1.3071895424836555</v>
      </c>
      <c r="AL667" s="224">
        <f t="shared" si="378"/>
        <v>1.3245033112582849</v>
      </c>
      <c r="AM667" s="224">
        <f t="shared" si="379"/>
        <v>16.153846153846139</v>
      </c>
      <c r="AN667" s="224">
        <f t="shared" si="380"/>
        <v>20.370370370370374</v>
      </c>
      <c r="AO667" s="224">
        <f t="shared" si="381"/>
        <v>1.8867924528301883</v>
      </c>
      <c r="AP667" s="224">
        <f t="shared" si="382"/>
        <v>1.9230769230769162</v>
      </c>
      <c r="AQ667" s="224">
        <f t="shared" si="384"/>
        <v>1.9607843137254832</v>
      </c>
      <c r="AR667" s="224">
        <f t="shared" si="383"/>
        <v>2.0000000000000018</v>
      </c>
      <c r="AS667" s="224">
        <f t="shared" si="388"/>
        <v>2.0408163265306145</v>
      </c>
      <c r="AT667" s="224">
        <f t="shared" si="389"/>
        <v>2.0833333333333259</v>
      </c>
      <c r="AU667" s="224">
        <f t="shared" si="390"/>
        <v>2.1276595744680771</v>
      </c>
      <c r="AV667" s="224">
        <f t="shared" ref="AV667:AV717" si="392">IF(ISERROR((T667/U667-1)*100),"n/a",(T667/U667-1)*100)</f>
        <v>2.1739130434782483</v>
      </c>
      <c r="AW667" s="224">
        <f t="shared" ref="AW667:AW717" si="393">IF(ISERROR((U667/V667-1)*100),"n/a",(U667/V667-1)*100)</f>
        <v>2.2222222222222143</v>
      </c>
      <c r="AX667" s="224">
        <f t="shared" ref="AX667:AX717" si="394">IF(ISERROR((V667/W667-1)*100),"n/a",(V667/W667-1)*100)</f>
        <v>2.2727272727272707</v>
      </c>
      <c r="AY667" s="224">
        <f t="shared" ref="AY667:AY717" si="395">IF(ISERROR((W667/X667-1)*100),"n/a",(W667/X667-1)*100)</f>
        <v>2.3255813953488413</v>
      </c>
      <c r="AZ667" s="224">
        <f t="shared" ref="AZ667:AZ717" si="396">IF(ISERROR((X667/Y667-1)*100),"n/a",(X667/Y667-1)*100)</f>
        <v>2.3809523809523725</v>
      </c>
      <c r="BA667" s="224">
        <f t="shared" ref="BA667:BA717" si="397">IF(ISERROR((Y667/Z667-1)*100),"n/a",(Y667/Z667-1)*100)</f>
        <v>7.6923076923076872</v>
      </c>
      <c r="BB667" s="224">
        <f t="shared" ref="BB667:BB717" si="398">IF(ISERROR((Z667/AA667-1)*100),"n/a",(Z667/AA667-1)*100)</f>
        <v>8.3333333333333481</v>
      </c>
      <c r="BC667" s="224">
        <f t="shared" ref="BC667:BC717" si="399">IF(ISERROR((AA667/AB667-1)*100),"n/a",(AA667/AB667-1)*100)</f>
        <v>5.8823529411764497</v>
      </c>
      <c r="BD667" s="224">
        <f t="shared" ref="BD667:BD717" si="400">IF(ISERROR((AB667/AC667-1)*100),"n/a",(AB667/AC667-1)*100)</f>
        <v>6.25</v>
      </c>
      <c r="BE667" s="224">
        <f t="shared" ref="BE667:BE717" si="401">IF(ISERROR((AC667/AD667-1)*100),"n/a",(AC667/AD667-1)*100)</f>
        <v>3.2258064516129004</v>
      </c>
      <c r="BF667" s="224">
        <f t="shared" si="391"/>
        <v>3.3333333333333437</v>
      </c>
      <c r="BG667" s="224">
        <f t="shared" si="387"/>
        <v>4.0128926138247767</v>
      </c>
      <c r="BH667" s="182">
        <f t="shared" si="385"/>
        <v>4.6687394174161403</v>
      </c>
    </row>
    <row r="668" spans="1:60" x14ac:dyDescent="0.2">
      <c r="A668" s="55" t="s">
        <v>1324</v>
      </c>
      <c r="B668" s="55" t="s">
        <v>1325</v>
      </c>
      <c r="C668" s="36">
        <v>2.44</v>
      </c>
      <c r="D668" s="181">
        <v>2.15</v>
      </c>
      <c r="E668" s="181">
        <v>1.87</v>
      </c>
      <c r="F668" s="181">
        <v>1.575</v>
      </c>
      <c r="G668" s="181">
        <v>1.335</v>
      </c>
      <c r="H668" s="181">
        <v>1.22</v>
      </c>
      <c r="I668" s="181">
        <v>1.05</v>
      </c>
      <c r="J668" s="202">
        <v>0.88</v>
      </c>
      <c r="K668" s="202">
        <v>0.69</v>
      </c>
      <c r="L668" s="181">
        <v>0.58499999999999996</v>
      </c>
      <c r="M668" s="181">
        <v>0.5</v>
      </c>
      <c r="N668" s="181">
        <v>0.42</v>
      </c>
      <c r="O668" s="181">
        <v>0.34749999999999998</v>
      </c>
      <c r="P668" s="273"/>
      <c r="Q668" s="181">
        <v>0.2475</v>
      </c>
      <c r="R668" s="181">
        <v>0.16750000000000001</v>
      </c>
      <c r="S668" s="273"/>
      <c r="T668" s="202">
        <v>0.13125000000000001</v>
      </c>
      <c r="U668" s="202">
        <v>0.11</v>
      </c>
      <c r="V668" s="202">
        <v>5.2499999999999998E-2</v>
      </c>
      <c r="W668" s="229">
        <v>0</v>
      </c>
      <c r="X668" s="229">
        <v>0</v>
      </c>
      <c r="Y668" s="229">
        <v>0</v>
      </c>
      <c r="Z668" s="229">
        <v>0</v>
      </c>
      <c r="AA668" s="229">
        <v>0</v>
      </c>
      <c r="AB668" s="229">
        <v>0</v>
      </c>
      <c r="AC668" s="229">
        <v>0</v>
      </c>
      <c r="AD668" s="229">
        <v>0</v>
      </c>
      <c r="AE668" s="229">
        <v>0</v>
      </c>
      <c r="AF668" s="223">
        <f t="shared" si="386"/>
        <v>15.771250000000002</v>
      </c>
      <c r="AG668" s="224">
        <f t="shared" si="373"/>
        <v>13.488372093023248</v>
      </c>
      <c r="AH668" s="224">
        <f t="shared" si="374"/>
        <v>14.973262032085554</v>
      </c>
      <c r="AI668" s="224">
        <f t="shared" si="375"/>
        <v>18.730158730158731</v>
      </c>
      <c r="AJ668" s="224">
        <f t="shared" si="376"/>
        <v>17.977528089887642</v>
      </c>
      <c r="AK668" s="224">
        <f t="shared" si="377"/>
        <v>9.426229508196716</v>
      </c>
      <c r="AL668" s="224">
        <f t="shared" si="378"/>
        <v>16.190476190476176</v>
      </c>
      <c r="AM668" s="224">
        <f t="shared" si="379"/>
        <v>19.318181818181813</v>
      </c>
      <c r="AN668" s="224">
        <f t="shared" si="380"/>
        <v>27.536231884057983</v>
      </c>
      <c r="AO668" s="224">
        <f t="shared" si="381"/>
        <v>17.948717948717952</v>
      </c>
      <c r="AP668" s="224">
        <f t="shared" si="382"/>
        <v>16.999999999999993</v>
      </c>
      <c r="AQ668" s="224">
        <f t="shared" si="384"/>
        <v>19.047619047619047</v>
      </c>
      <c r="AR668" s="224">
        <f t="shared" si="383"/>
        <v>20.863309352517987</v>
      </c>
      <c r="AS668" s="224">
        <f t="shared" si="388"/>
        <v>40.404040404040401</v>
      </c>
      <c r="AT668" s="224">
        <f t="shared" si="389"/>
        <v>47.761194029850728</v>
      </c>
      <c r="AU668" s="224">
        <f t="shared" si="390"/>
        <v>27.619047619047631</v>
      </c>
      <c r="AV668" s="224">
        <f t="shared" si="392"/>
        <v>19.318181818181813</v>
      </c>
      <c r="AW668" s="224">
        <f t="shared" si="393"/>
        <v>109.52380952380953</v>
      </c>
      <c r="AX668" s="224" t="str">
        <f t="shared" si="394"/>
        <v>n/a</v>
      </c>
      <c r="AY668" s="224" t="str">
        <f t="shared" si="395"/>
        <v>n/a</v>
      </c>
      <c r="AZ668" s="224" t="str">
        <f t="shared" si="396"/>
        <v>n/a</v>
      </c>
      <c r="BA668" s="224" t="str">
        <f t="shared" si="397"/>
        <v>n/a</v>
      </c>
      <c r="BB668" s="224" t="str">
        <f t="shared" si="398"/>
        <v>n/a</v>
      </c>
      <c r="BC668" s="224" t="str">
        <f t="shared" si="399"/>
        <v>n/a</v>
      </c>
      <c r="BD668" s="224" t="str">
        <f t="shared" si="400"/>
        <v>n/a</v>
      </c>
      <c r="BE668" s="224" t="str">
        <f t="shared" si="401"/>
        <v>n/a</v>
      </c>
      <c r="BF668" s="224" t="str">
        <f t="shared" si="391"/>
        <v>n/a</v>
      </c>
      <c r="BG668" s="224">
        <f t="shared" si="387"/>
        <v>26.889785887638411</v>
      </c>
      <c r="BH668" s="182">
        <f t="shared" si="385"/>
        <v>23.351752589503601</v>
      </c>
    </row>
    <row r="669" spans="1:60" x14ac:dyDescent="0.2">
      <c r="A669" s="55" t="s">
        <v>2115</v>
      </c>
      <c r="B669" s="55" t="s">
        <v>1327</v>
      </c>
      <c r="C669" s="36">
        <v>1.2749999999999999</v>
      </c>
      <c r="D669" s="181">
        <v>1.18</v>
      </c>
      <c r="E669" s="181">
        <v>1.0900000000000001</v>
      </c>
      <c r="F669" s="181">
        <v>0.97</v>
      </c>
      <c r="G669" s="181">
        <v>0.87</v>
      </c>
      <c r="H669" s="181">
        <v>0.83</v>
      </c>
      <c r="I669" s="181">
        <v>0.79</v>
      </c>
      <c r="J669" s="202">
        <v>0.75</v>
      </c>
      <c r="K669" s="202">
        <v>0.71</v>
      </c>
      <c r="L669" s="202">
        <v>0.67</v>
      </c>
      <c r="M669" s="202">
        <v>0.62</v>
      </c>
      <c r="N669" s="229">
        <v>0.6</v>
      </c>
      <c r="O669" s="229">
        <v>0.6</v>
      </c>
      <c r="P669" s="229"/>
      <c r="Q669" s="229">
        <v>0.6</v>
      </c>
      <c r="R669" s="202">
        <v>0.8</v>
      </c>
      <c r="S669" s="202"/>
      <c r="T669" s="229">
        <v>0.4</v>
      </c>
      <c r="U669" s="229">
        <v>1.1000000000000001</v>
      </c>
      <c r="V669" s="202">
        <v>1.4</v>
      </c>
      <c r="W669" s="202">
        <v>1.2</v>
      </c>
      <c r="X669" s="202">
        <v>1.05</v>
      </c>
      <c r="Y669" s="202">
        <v>1</v>
      </c>
      <c r="Z669" s="202">
        <v>1</v>
      </c>
      <c r="AA669" s="202">
        <v>1</v>
      </c>
      <c r="AB669" s="202">
        <v>1</v>
      </c>
      <c r="AC669" s="202">
        <v>1</v>
      </c>
      <c r="AD669" s="202">
        <v>1</v>
      </c>
      <c r="AE669" s="202">
        <v>1</v>
      </c>
      <c r="AF669" s="223">
        <f t="shared" si="386"/>
        <v>24.504999999999999</v>
      </c>
      <c r="AG669" s="224">
        <f t="shared" si="373"/>
        <v>8.0508474576271194</v>
      </c>
      <c r="AH669" s="224">
        <f t="shared" si="374"/>
        <v>8.2568807339449499</v>
      </c>
      <c r="AI669" s="224">
        <f t="shared" si="375"/>
        <v>12.371134020618557</v>
      </c>
      <c r="AJ669" s="224">
        <f t="shared" si="376"/>
        <v>11.494252873563227</v>
      </c>
      <c r="AK669" s="224">
        <f t="shared" si="377"/>
        <v>4.8192771084337505</v>
      </c>
      <c r="AL669" s="224">
        <f t="shared" si="378"/>
        <v>5.0632911392404889</v>
      </c>
      <c r="AM669" s="224">
        <f t="shared" si="379"/>
        <v>5.3333333333333455</v>
      </c>
      <c r="AN669" s="224">
        <f t="shared" si="380"/>
        <v>5.6338028169014231</v>
      </c>
      <c r="AO669" s="224">
        <f t="shared" si="381"/>
        <v>5.9701492537313383</v>
      </c>
      <c r="AP669" s="224">
        <f t="shared" si="382"/>
        <v>8.064516129032274</v>
      </c>
      <c r="AQ669" s="224">
        <f t="shared" si="384"/>
        <v>3.3333333333333437</v>
      </c>
      <c r="AR669" s="224">
        <f t="shared" si="383"/>
        <v>0</v>
      </c>
      <c r="AS669" s="224">
        <f t="shared" si="388"/>
        <v>0</v>
      </c>
      <c r="AT669" s="224">
        <f t="shared" si="389"/>
        <v>-25.000000000000011</v>
      </c>
      <c r="AU669" s="224">
        <f t="shared" si="390"/>
        <v>100</v>
      </c>
      <c r="AV669" s="224">
        <f t="shared" si="392"/>
        <v>-63.636363636363633</v>
      </c>
      <c r="AW669" s="224">
        <f t="shared" si="393"/>
        <v>-21.42857142857142</v>
      </c>
      <c r="AX669" s="224">
        <f t="shared" si="394"/>
        <v>16.666666666666675</v>
      </c>
      <c r="AY669" s="224">
        <f t="shared" si="395"/>
        <v>14.285714285714279</v>
      </c>
      <c r="AZ669" s="224">
        <f t="shared" si="396"/>
        <v>5.0000000000000044</v>
      </c>
      <c r="BA669" s="224">
        <f t="shared" si="397"/>
        <v>0</v>
      </c>
      <c r="BB669" s="224">
        <f t="shared" si="398"/>
        <v>0</v>
      </c>
      <c r="BC669" s="224">
        <f t="shared" si="399"/>
        <v>0</v>
      </c>
      <c r="BD669" s="224">
        <f t="shared" si="400"/>
        <v>0</v>
      </c>
      <c r="BE669" s="224">
        <f t="shared" si="401"/>
        <v>0</v>
      </c>
      <c r="BF669" s="224">
        <f t="shared" si="391"/>
        <v>0</v>
      </c>
      <c r="BG669" s="224">
        <f t="shared" si="387"/>
        <v>4.0107024648925265</v>
      </c>
      <c r="BH669" s="182">
        <f t="shared" ref="BH669:BH697" si="402">STDEV(AG669:BF669)</f>
        <v>25.188404111034643</v>
      </c>
    </row>
    <row r="670" spans="1:60" x14ac:dyDescent="0.2">
      <c r="A670" s="116" t="s">
        <v>1667</v>
      </c>
      <c r="B670" s="55" t="s">
        <v>1668</v>
      </c>
      <c r="C670" s="36">
        <v>1.94</v>
      </c>
      <c r="D670" s="181">
        <v>1.5549999999999999</v>
      </c>
      <c r="E670" s="181">
        <v>1.28</v>
      </c>
      <c r="F670" s="181">
        <v>1</v>
      </c>
      <c r="G670" s="181">
        <v>0.53</v>
      </c>
      <c r="H670" s="181">
        <v>0.23</v>
      </c>
      <c r="I670" s="181">
        <v>0.1</v>
      </c>
      <c r="J670" s="229">
        <v>0</v>
      </c>
      <c r="K670" s="229">
        <v>0</v>
      </c>
      <c r="L670" s="238">
        <v>0</v>
      </c>
      <c r="M670" s="238">
        <v>0</v>
      </c>
      <c r="N670" s="238">
        <v>0</v>
      </c>
      <c r="O670" s="238">
        <v>0</v>
      </c>
      <c r="P670" s="162"/>
      <c r="Q670" s="238">
        <v>0</v>
      </c>
      <c r="R670" s="238">
        <v>0</v>
      </c>
      <c r="S670" s="162"/>
      <c r="T670" s="238">
        <v>0</v>
      </c>
      <c r="U670" s="238">
        <v>0</v>
      </c>
      <c r="V670" s="229">
        <v>0</v>
      </c>
      <c r="W670" s="229">
        <v>0</v>
      </c>
      <c r="X670" s="229">
        <v>0</v>
      </c>
      <c r="Y670" s="229">
        <v>0</v>
      </c>
      <c r="Z670" s="229">
        <v>0</v>
      </c>
      <c r="AA670" s="229">
        <v>0</v>
      </c>
      <c r="AB670" s="229">
        <v>0</v>
      </c>
      <c r="AC670" s="229">
        <v>0</v>
      </c>
      <c r="AD670" s="229">
        <v>0</v>
      </c>
      <c r="AE670" s="229">
        <v>0</v>
      </c>
      <c r="AF670" s="223">
        <f t="shared" si="386"/>
        <v>6.6350000000000007</v>
      </c>
      <c r="AG670" s="224">
        <f t="shared" si="373"/>
        <v>24.7588424437299</v>
      </c>
      <c r="AH670" s="224">
        <f t="shared" si="374"/>
        <v>21.484375</v>
      </c>
      <c r="AI670" s="224">
        <f t="shared" si="375"/>
        <v>28.000000000000004</v>
      </c>
      <c r="AJ670" s="224">
        <f t="shared" si="376"/>
        <v>88.679245283018844</v>
      </c>
      <c r="AK670" s="224">
        <f t="shared" si="377"/>
        <v>130.43478260869566</v>
      </c>
      <c r="AL670" s="224">
        <f t="shared" si="378"/>
        <v>129.99999999999997</v>
      </c>
      <c r="AM670" s="224" t="str">
        <f t="shared" si="379"/>
        <v>n/a</v>
      </c>
      <c r="AN670" s="224" t="str">
        <f t="shared" si="380"/>
        <v>n/a</v>
      </c>
      <c r="AO670" s="224" t="str">
        <f t="shared" si="381"/>
        <v>n/a</v>
      </c>
      <c r="AP670" s="224" t="str">
        <f t="shared" si="382"/>
        <v>n/a</v>
      </c>
      <c r="AQ670" s="224" t="str">
        <f t="shared" si="384"/>
        <v>n/a</v>
      </c>
      <c r="AR670" s="224" t="str">
        <f t="shared" si="383"/>
        <v>n/a</v>
      </c>
      <c r="AS670" s="224" t="str">
        <f t="shared" si="388"/>
        <v>n/a</v>
      </c>
      <c r="AT670" s="224" t="str">
        <f t="shared" si="389"/>
        <v>n/a</v>
      </c>
      <c r="AU670" s="224" t="str">
        <f t="shared" si="390"/>
        <v>n/a</v>
      </c>
      <c r="AV670" s="224" t="str">
        <f t="shared" si="392"/>
        <v>n/a</v>
      </c>
      <c r="AW670" s="224" t="str">
        <f t="shared" si="393"/>
        <v>n/a</v>
      </c>
      <c r="AX670" s="224" t="str">
        <f t="shared" si="394"/>
        <v>n/a</v>
      </c>
      <c r="AY670" s="224" t="str">
        <f t="shared" si="395"/>
        <v>n/a</v>
      </c>
      <c r="AZ670" s="224" t="str">
        <f t="shared" si="396"/>
        <v>n/a</v>
      </c>
      <c r="BA670" s="224" t="str">
        <f t="shared" si="397"/>
        <v>n/a</v>
      </c>
      <c r="BB670" s="224" t="str">
        <f t="shared" si="398"/>
        <v>n/a</v>
      </c>
      <c r="BC670" s="224" t="str">
        <f t="shared" si="399"/>
        <v>n/a</v>
      </c>
      <c r="BD670" s="224" t="str">
        <f t="shared" si="400"/>
        <v>n/a</v>
      </c>
      <c r="BE670" s="224" t="str">
        <f t="shared" si="401"/>
        <v>n/a</v>
      </c>
      <c r="BF670" s="224" t="str">
        <f t="shared" si="391"/>
        <v>n/a</v>
      </c>
      <c r="BG670" s="224">
        <f t="shared" si="387"/>
        <v>70.559540889240736</v>
      </c>
      <c r="BH670" s="182">
        <f t="shared" si="402"/>
        <v>52.466993135560877</v>
      </c>
    </row>
    <row r="671" spans="1:60" x14ac:dyDescent="0.2">
      <c r="A671" s="116" t="s">
        <v>1669</v>
      </c>
      <c r="B671" s="55" t="s">
        <v>1670</v>
      </c>
      <c r="C671" s="36">
        <v>1.7475000000000001</v>
      </c>
      <c r="D671" s="181">
        <v>1.6775</v>
      </c>
      <c r="E671" s="181">
        <v>1.585</v>
      </c>
      <c r="F671" s="181">
        <v>1.47</v>
      </c>
      <c r="G671" s="181">
        <v>1.35</v>
      </c>
      <c r="H671" s="181">
        <v>1.2224999999999999</v>
      </c>
      <c r="I671" s="181">
        <v>1.1599999999999999</v>
      </c>
      <c r="J671" s="202">
        <v>0.71</v>
      </c>
      <c r="K671" s="229">
        <v>0</v>
      </c>
      <c r="L671" s="238">
        <v>0</v>
      </c>
      <c r="M671" s="238">
        <v>0</v>
      </c>
      <c r="N671" s="238">
        <v>0</v>
      </c>
      <c r="O671" s="238">
        <v>0</v>
      </c>
      <c r="P671" s="229"/>
      <c r="Q671" s="238">
        <v>0</v>
      </c>
      <c r="R671" s="238">
        <v>0</v>
      </c>
      <c r="S671" s="229"/>
      <c r="T671" s="238">
        <v>0</v>
      </c>
      <c r="U671" s="238">
        <v>0</v>
      </c>
      <c r="V671" s="229">
        <v>0</v>
      </c>
      <c r="W671" s="229">
        <v>0</v>
      </c>
      <c r="X671" s="229">
        <v>0</v>
      </c>
      <c r="Y671" s="229">
        <v>0</v>
      </c>
      <c r="Z671" s="229">
        <v>0</v>
      </c>
      <c r="AA671" s="229">
        <v>0</v>
      </c>
      <c r="AB671" s="229">
        <v>0</v>
      </c>
      <c r="AC671" s="229">
        <v>0</v>
      </c>
      <c r="AD671" s="229">
        <v>0</v>
      </c>
      <c r="AE671" s="229">
        <v>0</v>
      </c>
      <c r="AF671" s="223">
        <f t="shared" si="386"/>
        <v>10.922499999999999</v>
      </c>
      <c r="AG671" s="224">
        <f t="shared" si="373"/>
        <v>4.1728763040238537</v>
      </c>
      <c r="AH671" s="224">
        <f t="shared" si="374"/>
        <v>5.8359621451104182</v>
      </c>
      <c r="AI671" s="224">
        <f t="shared" si="375"/>
        <v>7.8231292517006779</v>
      </c>
      <c r="AJ671" s="224">
        <f t="shared" si="376"/>
        <v>8.8888888888888786</v>
      </c>
      <c r="AK671" s="224">
        <f t="shared" si="377"/>
        <v>10.429447852760742</v>
      </c>
      <c r="AL671" s="224">
        <f t="shared" si="378"/>
        <v>5.3879310344827624</v>
      </c>
      <c r="AM671" s="224">
        <f t="shared" si="379"/>
        <v>63.380281690140848</v>
      </c>
      <c r="AN671" s="224" t="str">
        <f t="shared" si="380"/>
        <v>n/a</v>
      </c>
      <c r="AO671" s="224" t="str">
        <f t="shared" si="381"/>
        <v>n/a</v>
      </c>
      <c r="AP671" s="224" t="str">
        <f t="shared" si="382"/>
        <v>n/a</v>
      </c>
      <c r="AQ671" s="224" t="str">
        <f t="shared" si="384"/>
        <v>n/a</v>
      </c>
      <c r="AR671" s="224" t="str">
        <f t="shared" si="383"/>
        <v>n/a</v>
      </c>
      <c r="AS671" s="224" t="str">
        <f t="shared" si="388"/>
        <v>n/a</v>
      </c>
      <c r="AT671" s="224" t="str">
        <f t="shared" si="389"/>
        <v>n/a</v>
      </c>
      <c r="AU671" s="224" t="str">
        <f t="shared" si="390"/>
        <v>n/a</v>
      </c>
      <c r="AV671" s="224" t="str">
        <f t="shared" si="392"/>
        <v>n/a</v>
      </c>
      <c r="AW671" s="224" t="str">
        <f t="shared" si="393"/>
        <v>n/a</v>
      </c>
      <c r="AX671" s="224" t="str">
        <f t="shared" si="394"/>
        <v>n/a</v>
      </c>
      <c r="AY671" s="224" t="str">
        <f t="shared" si="395"/>
        <v>n/a</v>
      </c>
      <c r="AZ671" s="224" t="str">
        <f t="shared" si="396"/>
        <v>n/a</v>
      </c>
      <c r="BA671" s="224" t="str">
        <f t="shared" si="397"/>
        <v>n/a</v>
      </c>
      <c r="BB671" s="224" t="str">
        <f t="shared" si="398"/>
        <v>n/a</v>
      </c>
      <c r="BC671" s="224" t="str">
        <f t="shared" si="399"/>
        <v>n/a</v>
      </c>
      <c r="BD671" s="224" t="str">
        <f t="shared" si="400"/>
        <v>n/a</v>
      </c>
      <c r="BE671" s="224" t="str">
        <f t="shared" si="401"/>
        <v>n/a</v>
      </c>
      <c r="BF671" s="224" t="str">
        <f t="shared" si="391"/>
        <v>n/a</v>
      </c>
      <c r="BG671" s="224">
        <f t="shared" si="387"/>
        <v>15.131216738158312</v>
      </c>
      <c r="BH671" s="182">
        <f t="shared" si="402"/>
        <v>21.384855616390535</v>
      </c>
    </row>
    <row r="672" spans="1:60" x14ac:dyDescent="0.2">
      <c r="A672" s="55" t="s">
        <v>2116</v>
      </c>
      <c r="B672" s="55" t="s">
        <v>1329</v>
      </c>
      <c r="C672" s="36">
        <v>1.96</v>
      </c>
      <c r="D672" s="181">
        <v>1.84</v>
      </c>
      <c r="E672" s="181">
        <v>1.72</v>
      </c>
      <c r="F672" s="181">
        <v>1.6</v>
      </c>
      <c r="G672" s="181">
        <v>1.48</v>
      </c>
      <c r="H672" s="181">
        <v>1.36</v>
      </c>
      <c r="I672" s="181">
        <v>1.24</v>
      </c>
      <c r="J672" s="202">
        <v>1.1200000000000001</v>
      </c>
      <c r="K672" s="202">
        <v>1</v>
      </c>
      <c r="L672" s="181">
        <v>0.8</v>
      </c>
      <c r="M672" s="181">
        <v>0.4</v>
      </c>
      <c r="N672" s="181">
        <v>0.22</v>
      </c>
      <c r="O672" s="238">
        <v>0.04</v>
      </c>
      <c r="P672" s="273"/>
      <c r="Q672" s="238">
        <v>0.04</v>
      </c>
      <c r="R672" s="238">
        <v>0.76</v>
      </c>
      <c r="S672" s="273"/>
      <c r="T672" s="229">
        <v>1</v>
      </c>
      <c r="U672" s="229">
        <v>1.48</v>
      </c>
      <c r="V672" s="202">
        <v>1.96</v>
      </c>
      <c r="W672" s="202">
        <v>1.84</v>
      </c>
      <c r="X672" s="202">
        <v>1.48</v>
      </c>
      <c r="Y672" s="202">
        <v>1.1599999999999999</v>
      </c>
      <c r="Z672" s="202">
        <v>1.04</v>
      </c>
      <c r="AA672" s="202">
        <v>0.98</v>
      </c>
      <c r="AB672" s="202">
        <v>0.94</v>
      </c>
      <c r="AC672" s="202">
        <v>0.9</v>
      </c>
      <c r="AD672" s="202">
        <v>0.84</v>
      </c>
      <c r="AE672" s="202">
        <v>0.78</v>
      </c>
      <c r="AF672" s="223">
        <f t="shared" si="386"/>
        <v>29.98</v>
      </c>
      <c r="AG672" s="224">
        <f t="shared" si="373"/>
        <v>6.5217391304347672</v>
      </c>
      <c r="AH672" s="224">
        <f t="shared" si="374"/>
        <v>6.976744186046524</v>
      </c>
      <c r="AI672" s="224">
        <f t="shared" si="375"/>
        <v>7.4999999999999956</v>
      </c>
      <c r="AJ672" s="224">
        <f t="shared" si="376"/>
        <v>8.1081081081081141</v>
      </c>
      <c r="AK672" s="224">
        <f t="shared" si="377"/>
        <v>8.8235294117646959</v>
      </c>
      <c r="AL672" s="224">
        <f t="shared" si="378"/>
        <v>9.6774193548387224</v>
      </c>
      <c r="AM672" s="224">
        <f t="shared" si="379"/>
        <v>10.714285714285698</v>
      </c>
      <c r="AN672" s="224">
        <f t="shared" si="380"/>
        <v>12.000000000000011</v>
      </c>
      <c r="AO672" s="224">
        <f t="shared" si="381"/>
        <v>25</v>
      </c>
      <c r="AP672" s="224">
        <f t="shared" si="382"/>
        <v>100</v>
      </c>
      <c r="AQ672" s="224">
        <f t="shared" si="384"/>
        <v>81.818181818181841</v>
      </c>
      <c r="AR672" s="224">
        <f t="shared" si="383"/>
        <v>450</v>
      </c>
      <c r="AS672" s="224">
        <f t="shared" si="388"/>
        <v>0</v>
      </c>
      <c r="AT672" s="224">
        <f t="shared" si="389"/>
        <v>-94.736842105263165</v>
      </c>
      <c r="AU672" s="224">
        <f t="shared" si="390"/>
        <v>-24</v>
      </c>
      <c r="AV672" s="224">
        <f t="shared" si="392"/>
        <v>-32.432432432432435</v>
      </c>
      <c r="AW672" s="224">
        <f t="shared" si="393"/>
        <v>-24.489795918367353</v>
      </c>
      <c r="AX672" s="224">
        <f t="shared" si="394"/>
        <v>6.5217391304347672</v>
      </c>
      <c r="AY672" s="224">
        <f t="shared" si="395"/>
        <v>24.324324324324319</v>
      </c>
      <c r="AZ672" s="224">
        <f t="shared" si="396"/>
        <v>27.586206896551737</v>
      </c>
      <c r="BA672" s="224">
        <f t="shared" si="397"/>
        <v>11.538461538461519</v>
      </c>
      <c r="BB672" s="224">
        <f t="shared" si="398"/>
        <v>6.1224489795918435</v>
      </c>
      <c r="BC672" s="224">
        <f t="shared" si="399"/>
        <v>4.2553191489361764</v>
      </c>
      <c r="BD672" s="224">
        <f t="shared" si="400"/>
        <v>4.4444444444444287</v>
      </c>
      <c r="BE672" s="224">
        <f t="shared" si="401"/>
        <v>7.1428571428571397</v>
      </c>
      <c r="BF672" s="224">
        <f t="shared" si="391"/>
        <v>7.6923076923076872</v>
      </c>
      <c r="BG672" s="224">
        <f t="shared" si="387"/>
        <v>25.042655637134889</v>
      </c>
      <c r="BH672" s="182">
        <f t="shared" si="402"/>
        <v>93.182354063139044</v>
      </c>
    </row>
    <row r="673" spans="1:60" x14ac:dyDescent="0.2">
      <c r="A673" s="116" t="s">
        <v>1671</v>
      </c>
      <c r="B673" s="55" t="s">
        <v>1672</v>
      </c>
      <c r="C673" s="36">
        <v>2.64</v>
      </c>
      <c r="D673" s="181">
        <v>2.4</v>
      </c>
      <c r="E673" s="181">
        <v>2.35</v>
      </c>
      <c r="F673" s="181">
        <v>2.15</v>
      </c>
      <c r="G673" s="181">
        <v>1.95</v>
      </c>
      <c r="H673" s="181">
        <v>1.7250000000000001</v>
      </c>
      <c r="I673" s="238">
        <v>1.5</v>
      </c>
      <c r="J673" s="229">
        <v>1.5</v>
      </c>
      <c r="K673" s="229">
        <v>1.5</v>
      </c>
      <c r="L673" s="238">
        <v>1.5</v>
      </c>
      <c r="M673" s="181">
        <v>1.5</v>
      </c>
      <c r="N673" s="181">
        <v>1.25</v>
      </c>
      <c r="O673" s="181">
        <v>0.95</v>
      </c>
      <c r="Q673" s="181">
        <v>0.81</v>
      </c>
      <c r="R673" s="181">
        <v>0.69</v>
      </c>
      <c r="T673" s="181">
        <v>0.63</v>
      </c>
      <c r="U673" s="181">
        <v>0.56000000000000005</v>
      </c>
      <c r="V673" s="202">
        <v>0.47</v>
      </c>
      <c r="W673" s="202">
        <v>0.4</v>
      </c>
      <c r="X673" s="202">
        <v>0.36</v>
      </c>
      <c r="Y673" s="202">
        <v>0.33</v>
      </c>
      <c r="Z673" s="202">
        <v>0.32</v>
      </c>
      <c r="AA673" s="202">
        <v>0.31</v>
      </c>
      <c r="AB673" s="202">
        <v>0.28000000000000003</v>
      </c>
      <c r="AC673" s="229">
        <v>0.26</v>
      </c>
      <c r="AD673" s="229">
        <v>0.26</v>
      </c>
      <c r="AE673" s="229">
        <v>0.26</v>
      </c>
      <c r="AF673" s="223">
        <f t="shared" si="386"/>
        <v>28.854999999999997</v>
      </c>
      <c r="AG673" s="224">
        <f t="shared" si="373"/>
        <v>10.000000000000009</v>
      </c>
      <c r="AH673" s="224">
        <f t="shared" si="374"/>
        <v>2.1276595744680771</v>
      </c>
      <c r="AI673" s="224">
        <f t="shared" si="375"/>
        <v>9.3023255813953654</v>
      </c>
      <c r="AJ673" s="224">
        <f t="shared" si="376"/>
        <v>10.256410256410264</v>
      </c>
      <c r="AK673" s="224">
        <f t="shared" si="377"/>
        <v>13.043478260869556</v>
      </c>
      <c r="AL673" s="224">
        <f t="shared" si="378"/>
        <v>15.000000000000014</v>
      </c>
      <c r="AM673" s="224">
        <f t="shared" si="379"/>
        <v>0</v>
      </c>
      <c r="AN673" s="224">
        <f t="shared" si="380"/>
        <v>0</v>
      </c>
      <c r="AO673" s="224">
        <f t="shared" si="381"/>
        <v>0</v>
      </c>
      <c r="AP673" s="224">
        <f t="shared" si="382"/>
        <v>0</v>
      </c>
      <c r="AQ673" s="224">
        <f t="shared" si="384"/>
        <v>19.999999999999996</v>
      </c>
      <c r="AR673" s="224">
        <f t="shared" si="383"/>
        <v>31.578947368421062</v>
      </c>
      <c r="AS673" s="224">
        <f t="shared" si="388"/>
        <v>17.283950617283939</v>
      </c>
      <c r="AT673" s="224">
        <f t="shared" si="389"/>
        <v>17.391304347826097</v>
      </c>
      <c r="AU673" s="224">
        <f t="shared" si="390"/>
        <v>9.5238095238095113</v>
      </c>
      <c r="AV673" s="224">
        <f t="shared" si="392"/>
        <v>12.5</v>
      </c>
      <c r="AW673" s="224">
        <f t="shared" si="393"/>
        <v>19.148936170212782</v>
      </c>
      <c r="AX673" s="224">
        <f t="shared" si="394"/>
        <v>17.499999999999982</v>
      </c>
      <c r="AY673" s="224">
        <f t="shared" si="395"/>
        <v>11.111111111111116</v>
      </c>
      <c r="AZ673" s="224">
        <f t="shared" si="396"/>
        <v>9.0909090909090828</v>
      </c>
      <c r="BA673" s="224">
        <f t="shared" si="397"/>
        <v>3.125</v>
      </c>
      <c r="BB673" s="224">
        <f t="shared" si="398"/>
        <v>3.2258064516129004</v>
      </c>
      <c r="BC673" s="224">
        <f t="shared" si="399"/>
        <v>10.714285714285698</v>
      </c>
      <c r="BD673" s="224">
        <f t="shared" si="400"/>
        <v>7.6923076923077094</v>
      </c>
      <c r="BE673" s="224">
        <f t="shared" si="401"/>
        <v>0</v>
      </c>
      <c r="BF673" s="224">
        <f t="shared" si="391"/>
        <v>0</v>
      </c>
      <c r="BG673" s="224">
        <f t="shared" si="387"/>
        <v>9.6006246831124304</v>
      </c>
      <c r="BH673" s="182">
        <f t="shared" si="402"/>
        <v>8.0335846160005193</v>
      </c>
    </row>
    <row r="674" spans="1:60" x14ac:dyDescent="0.2">
      <c r="A674" s="116" t="s">
        <v>1673</v>
      </c>
      <c r="B674" s="55" t="s">
        <v>1674</v>
      </c>
      <c r="C674" s="36">
        <v>1.82</v>
      </c>
      <c r="D674" s="181">
        <v>1.7</v>
      </c>
      <c r="E674" s="181">
        <v>1.2</v>
      </c>
      <c r="F674" s="181">
        <v>0.8</v>
      </c>
      <c r="G674" s="181">
        <v>0.69499999999999995</v>
      </c>
      <c r="H674" s="181">
        <v>0.6</v>
      </c>
      <c r="I674" s="181">
        <v>0.32</v>
      </c>
      <c r="J674" s="229">
        <v>0.04</v>
      </c>
      <c r="K674" s="229">
        <v>0.04</v>
      </c>
      <c r="L674" s="238">
        <v>0.04</v>
      </c>
      <c r="M674" s="238">
        <v>0.04</v>
      </c>
      <c r="N674" s="181">
        <v>0.04</v>
      </c>
      <c r="O674" s="181">
        <v>0.02</v>
      </c>
      <c r="P674" s="162"/>
      <c r="Q674" s="238">
        <v>0</v>
      </c>
      <c r="R674" s="238">
        <v>0</v>
      </c>
      <c r="S674" s="162"/>
      <c r="T674" s="238">
        <v>0</v>
      </c>
      <c r="U674" s="238">
        <v>0</v>
      </c>
      <c r="V674" s="229">
        <v>0</v>
      </c>
      <c r="W674" s="229">
        <v>0</v>
      </c>
      <c r="X674" s="229">
        <v>0</v>
      </c>
      <c r="Y674" s="229">
        <v>0</v>
      </c>
      <c r="Z674" s="229">
        <v>0</v>
      </c>
      <c r="AA674" s="229">
        <v>0</v>
      </c>
      <c r="AB674" s="229">
        <v>0</v>
      </c>
      <c r="AC674" s="229">
        <v>0</v>
      </c>
      <c r="AD674" s="229">
        <v>0</v>
      </c>
      <c r="AE674" s="229">
        <v>0</v>
      </c>
      <c r="AF674" s="223">
        <f t="shared" si="386"/>
        <v>7.3549999999999995</v>
      </c>
      <c r="AG674" s="224">
        <f t="shared" si="373"/>
        <v>7.0588235294117618</v>
      </c>
      <c r="AH674" s="224">
        <f t="shared" si="374"/>
        <v>41.666666666666671</v>
      </c>
      <c r="AI674" s="224">
        <f t="shared" si="375"/>
        <v>49.999999999999979</v>
      </c>
      <c r="AJ674" s="224">
        <f t="shared" si="376"/>
        <v>15.107913669064764</v>
      </c>
      <c r="AK674" s="224">
        <f t="shared" si="377"/>
        <v>15.833333333333321</v>
      </c>
      <c r="AL674" s="224">
        <f t="shared" si="378"/>
        <v>87.5</v>
      </c>
      <c r="AM674" s="224">
        <f t="shared" si="379"/>
        <v>700</v>
      </c>
      <c r="AN674" s="224">
        <f t="shared" si="380"/>
        <v>0</v>
      </c>
      <c r="AO674" s="224">
        <f t="shared" si="381"/>
        <v>0</v>
      </c>
      <c r="AP674" s="224">
        <f t="shared" si="382"/>
        <v>0</v>
      </c>
      <c r="AQ674" s="224">
        <f t="shared" si="384"/>
        <v>0</v>
      </c>
      <c r="AR674" s="224">
        <f t="shared" si="383"/>
        <v>100</v>
      </c>
      <c r="AS674" s="224" t="str">
        <f t="shared" si="388"/>
        <v>n/a</v>
      </c>
      <c r="AT674" s="224" t="str">
        <f t="shared" si="389"/>
        <v>n/a</v>
      </c>
      <c r="AU674" s="224" t="str">
        <f t="shared" si="390"/>
        <v>n/a</v>
      </c>
      <c r="AV674" s="224" t="str">
        <f t="shared" si="392"/>
        <v>n/a</v>
      </c>
      <c r="AW674" s="224" t="str">
        <f t="shared" si="393"/>
        <v>n/a</v>
      </c>
      <c r="AX674" s="224" t="str">
        <f t="shared" si="394"/>
        <v>n/a</v>
      </c>
      <c r="AY674" s="224" t="str">
        <f t="shared" si="395"/>
        <v>n/a</v>
      </c>
      <c r="AZ674" s="224" t="str">
        <f t="shared" si="396"/>
        <v>n/a</v>
      </c>
      <c r="BA674" s="224" t="str">
        <f t="shared" si="397"/>
        <v>n/a</v>
      </c>
      <c r="BB674" s="224" t="str">
        <f t="shared" si="398"/>
        <v>n/a</v>
      </c>
      <c r="BC674" s="224" t="str">
        <f t="shared" si="399"/>
        <v>n/a</v>
      </c>
      <c r="BD674" s="224" t="str">
        <f t="shared" si="400"/>
        <v>n/a</v>
      </c>
      <c r="BE674" s="224" t="str">
        <f t="shared" si="401"/>
        <v>n/a</v>
      </c>
      <c r="BF674" s="224" t="str">
        <f t="shared" si="391"/>
        <v>n/a</v>
      </c>
      <c r="BG674" s="224">
        <f t="shared" si="387"/>
        <v>84.763894766539707</v>
      </c>
      <c r="BH674" s="182">
        <f t="shared" si="402"/>
        <v>196.8391399846102</v>
      </c>
    </row>
    <row r="675" spans="1:60" x14ac:dyDescent="0.2">
      <c r="A675" s="116" t="s">
        <v>1675</v>
      </c>
      <c r="B675" s="55" t="s">
        <v>1676</v>
      </c>
      <c r="C675" s="36">
        <v>1.8</v>
      </c>
      <c r="D675" s="181">
        <v>1.56</v>
      </c>
      <c r="E675" s="181">
        <v>1.36</v>
      </c>
      <c r="F675" s="181">
        <v>1.24</v>
      </c>
      <c r="G675" s="181">
        <v>1.1599999999999999</v>
      </c>
      <c r="H675" s="181">
        <v>1.08</v>
      </c>
      <c r="I675" s="181">
        <v>1</v>
      </c>
      <c r="J675" s="229">
        <v>0</v>
      </c>
      <c r="K675" s="229">
        <v>0</v>
      </c>
      <c r="L675" s="238">
        <v>0</v>
      </c>
      <c r="M675" s="238">
        <v>0</v>
      </c>
      <c r="N675" s="238">
        <v>0</v>
      </c>
      <c r="O675" s="238">
        <v>0</v>
      </c>
      <c r="P675" s="162"/>
      <c r="Q675" s="238">
        <v>0</v>
      </c>
      <c r="R675" s="238">
        <v>0</v>
      </c>
      <c r="S675" s="162"/>
      <c r="T675" s="238">
        <v>0</v>
      </c>
      <c r="U675" s="238">
        <v>0</v>
      </c>
      <c r="V675" s="238">
        <v>0</v>
      </c>
      <c r="W675" s="238">
        <v>0</v>
      </c>
      <c r="X675" s="229">
        <v>0</v>
      </c>
      <c r="Y675" s="229">
        <v>0</v>
      </c>
      <c r="Z675" s="229">
        <v>0</v>
      </c>
      <c r="AA675" s="229">
        <v>0</v>
      </c>
      <c r="AB675" s="229">
        <v>0</v>
      </c>
      <c r="AC675" s="229">
        <v>0</v>
      </c>
      <c r="AD675" s="229">
        <v>0</v>
      </c>
      <c r="AE675" s="229">
        <v>0</v>
      </c>
      <c r="AF675" s="223">
        <f t="shared" si="386"/>
        <v>9.2000000000000011</v>
      </c>
      <c r="AG675" s="224">
        <f t="shared" si="373"/>
        <v>15.384615384615374</v>
      </c>
      <c r="AH675" s="224">
        <f t="shared" si="374"/>
        <v>14.705882352941169</v>
      </c>
      <c r="AI675" s="224">
        <f t="shared" si="375"/>
        <v>9.6774193548387224</v>
      </c>
      <c r="AJ675" s="224">
        <f t="shared" si="376"/>
        <v>6.8965517241379448</v>
      </c>
      <c r="AK675" s="224">
        <f t="shared" si="377"/>
        <v>7.4074074074073959</v>
      </c>
      <c r="AL675" s="224">
        <f t="shared" si="378"/>
        <v>8.0000000000000071</v>
      </c>
      <c r="AM675" s="224" t="str">
        <f t="shared" si="379"/>
        <v>n/a</v>
      </c>
      <c r="AN675" s="224" t="str">
        <f t="shared" si="380"/>
        <v>n/a</v>
      </c>
      <c r="AO675" s="224" t="str">
        <f t="shared" si="381"/>
        <v>n/a</v>
      </c>
      <c r="AP675" s="224" t="str">
        <f t="shared" si="382"/>
        <v>n/a</v>
      </c>
      <c r="AQ675" s="224" t="str">
        <f t="shared" si="384"/>
        <v>n/a</v>
      </c>
      <c r="AR675" s="224" t="str">
        <f t="shared" si="383"/>
        <v>n/a</v>
      </c>
      <c r="AS675" s="224" t="str">
        <f t="shared" si="388"/>
        <v>n/a</v>
      </c>
      <c r="AT675" s="224" t="str">
        <f t="shared" si="389"/>
        <v>n/a</v>
      </c>
      <c r="AU675" s="224" t="str">
        <f t="shared" si="390"/>
        <v>n/a</v>
      </c>
      <c r="AV675" s="224" t="str">
        <f t="shared" si="392"/>
        <v>n/a</v>
      </c>
      <c r="AW675" s="224" t="str">
        <f t="shared" si="393"/>
        <v>n/a</v>
      </c>
      <c r="AX675" s="224" t="str">
        <f t="shared" si="394"/>
        <v>n/a</v>
      </c>
      <c r="AY675" s="224" t="str">
        <f t="shared" si="395"/>
        <v>n/a</v>
      </c>
      <c r="AZ675" s="224" t="str">
        <f t="shared" si="396"/>
        <v>n/a</v>
      </c>
      <c r="BA675" s="224" t="str">
        <f t="shared" si="397"/>
        <v>n/a</v>
      </c>
      <c r="BB675" s="224" t="str">
        <f t="shared" si="398"/>
        <v>n/a</v>
      </c>
      <c r="BC675" s="224" t="str">
        <f t="shared" si="399"/>
        <v>n/a</v>
      </c>
      <c r="BD675" s="224" t="str">
        <f t="shared" si="400"/>
        <v>n/a</v>
      </c>
      <c r="BE675" s="224" t="str">
        <f t="shared" si="401"/>
        <v>n/a</v>
      </c>
      <c r="BF675" s="224" t="str">
        <f t="shared" si="391"/>
        <v>n/a</v>
      </c>
      <c r="BG675" s="224">
        <f t="shared" si="387"/>
        <v>10.345312703990102</v>
      </c>
      <c r="BH675" s="182">
        <f t="shared" si="402"/>
        <v>3.765128210393049</v>
      </c>
    </row>
    <row r="676" spans="1:60" x14ac:dyDescent="0.2">
      <c r="A676" s="116" t="s">
        <v>1677</v>
      </c>
      <c r="B676" s="55" t="s">
        <v>1678</v>
      </c>
      <c r="C676" s="36">
        <v>9.15</v>
      </c>
      <c r="D676" s="181">
        <v>7.95</v>
      </c>
      <c r="E676" s="181">
        <v>6.85</v>
      </c>
      <c r="F676" s="181">
        <v>6.15</v>
      </c>
      <c r="G676" s="181">
        <v>3.96</v>
      </c>
      <c r="H676" s="181">
        <v>2.83</v>
      </c>
      <c r="I676" s="181">
        <v>2.3199999999999998</v>
      </c>
      <c r="J676" s="202">
        <v>1.9</v>
      </c>
      <c r="K676" s="229">
        <v>1.8</v>
      </c>
      <c r="L676" s="238">
        <v>1.8</v>
      </c>
      <c r="M676" s="181">
        <v>1.8</v>
      </c>
      <c r="N676" s="181">
        <v>0.9</v>
      </c>
      <c r="O676" s="238">
        <v>0</v>
      </c>
      <c r="P676" s="162"/>
      <c r="Q676" s="229">
        <v>0</v>
      </c>
      <c r="R676" s="238">
        <v>0</v>
      </c>
      <c r="S676" s="229"/>
      <c r="T676" s="238">
        <v>0</v>
      </c>
      <c r="U676" s="229">
        <v>0</v>
      </c>
      <c r="V676" s="238">
        <v>0</v>
      </c>
      <c r="W676" s="238">
        <v>0</v>
      </c>
      <c r="X676" s="229">
        <v>0</v>
      </c>
      <c r="Y676" s="229">
        <v>0</v>
      </c>
      <c r="Z676" s="229">
        <v>0</v>
      </c>
      <c r="AA676" s="229">
        <v>0</v>
      </c>
      <c r="AB676" s="229">
        <v>0</v>
      </c>
      <c r="AC676" s="229">
        <v>0</v>
      </c>
      <c r="AD676" s="229">
        <v>0</v>
      </c>
      <c r="AE676" s="229">
        <v>0</v>
      </c>
      <c r="AF676" s="223">
        <f t="shared" si="386"/>
        <v>47.409999999999989</v>
      </c>
      <c r="AG676" s="224">
        <f t="shared" si="373"/>
        <v>15.094339622641506</v>
      </c>
      <c r="AH676" s="224">
        <f t="shared" si="374"/>
        <v>16.058394160583944</v>
      </c>
      <c r="AI676" s="224">
        <f t="shared" si="375"/>
        <v>11.382113821138207</v>
      </c>
      <c r="AJ676" s="224">
        <f t="shared" si="376"/>
        <v>55.303030303030319</v>
      </c>
      <c r="AK676" s="224">
        <f t="shared" si="377"/>
        <v>39.92932862190812</v>
      </c>
      <c r="AL676" s="224">
        <f t="shared" si="378"/>
        <v>21.982758620689658</v>
      </c>
      <c r="AM676" s="224">
        <f t="shared" si="379"/>
        <v>22.10526315789474</v>
      </c>
      <c r="AN676" s="224">
        <f t="shared" si="380"/>
        <v>5.555555555555558</v>
      </c>
      <c r="AO676" s="224">
        <f t="shared" si="381"/>
        <v>0</v>
      </c>
      <c r="AP676" s="224">
        <f t="shared" si="382"/>
        <v>0</v>
      </c>
      <c r="AQ676" s="224">
        <f t="shared" si="384"/>
        <v>100</v>
      </c>
      <c r="AR676" s="224" t="str">
        <f t="shared" si="383"/>
        <v>n/a</v>
      </c>
      <c r="AS676" s="224" t="str">
        <f t="shared" si="388"/>
        <v>n/a</v>
      </c>
      <c r="AT676" s="224" t="str">
        <f t="shared" si="389"/>
        <v>n/a</v>
      </c>
      <c r="AU676" s="224" t="str">
        <f t="shared" si="390"/>
        <v>n/a</v>
      </c>
      <c r="AV676" s="224" t="str">
        <f t="shared" si="392"/>
        <v>n/a</v>
      </c>
      <c r="AW676" s="224" t="str">
        <f t="shared" si="393"/>
        <v>n/a</v>
      </c>
      <c r="AX676" s="224" t="str">
        <f t="shared" si="394"/>
        <v>n/a</v>
      </c>
      <c r="AY676" s="224" t="str">
        <f t="shared" si="395"/>
        <v>n/a</v>
      </c>
      <c r="AZ676" s="224" t="str">
        <f t="shared" si="396"/>
        <v>n/a</v>
      </c>
      <c r="BA676" s="224" t="str">
        <f t="shared" si="397"/>
        <v>n/a</v>
      </c>
      <c r="BB676" s="224" t="str">
        <f t="shared" si="398"/>
        <v>n/a</v>
      </c>
      <c r="BC676" s="224" t="str">
        <f t="shared" si="399"/>
        <v>n/a</v>
      </c>
      <c r="BD676" s="224" t="str">
        <f t="shared" si="400"/>
        <v>n/a</v>
      </c>
      <c r="BE676" s="224" t="str">
        <f t="shared" si="401"/>
        <v>n/a</v>
      </c>
      <c r="BF676" s="224" t="str">
        <f t="shared" si="391"/>
        <v>n/a</v>
      </c>
      <c r="BG676" s="224">
        <f t="shared" si="387"/>
        <v>26.12825307849473</v>
      </c>
      <c r="BH676" s="182">
        <f t="shared" si="402"/>
        <v>29.599403552614827</v>
      </c>
    </row>
    <row r="677" spans="1:60" x14ac:dyDescent="0.2">
      <c r="A677" s="116" t="s">
        <v>1679</v>
      </c>
      <c r="B677" s="55" t="s">
        <v>1680</v>
      </c>
      <c r="C677" s="36">
        <v>0.90149999999999997</v>
      </c>
      <c r="D677" s="181">
        <v>0.87350000000000005</v>
      </c>
      <c r="E677" s="181">
        <v>0.82050000000000001</v>
      </c>
      <c r="F677" s="181">
        <v>0.72399999999999998</v>
      </c>
      <c r="G677" s="181">
        <v>0.6</v>
      </c>
      <c r="H677" s="181">
        <v>0.54</v>
      </c>
      <c r="I677" s="181">
        <v>0.5</v>
      </c>
      <c r="J677" s="229">
        <v>0</v>
      </c>
      <c r="K677" s="229">
        <v>0</v>
      </c>
      <c r="L677" s="238">
        <v>0</v>
      </c>
      <c r="M677" s="238">
        <v>0</v>
      </c>
      <c r="N677" s="238">
        <v>0</v>
      </c>
      <c r="O677" s="238">
        <v>0</v>
      </c>
      <c r="P677" s="162"/>
      <c r="Q677" s="238">
        <v>0</v>
      </c>
      <c r="R677" s="238">
        <v>0</v>
      </c>
      <c r="S677" s="162"/>
      <c r="T677" s="238">
        <v>0</v>
      </c>
      <c r="U677" s="238">
        <v>0</v>
      </c>
      <c r="V677" s="229">
        <v>0</v>
      </c>
      <c r="W677" s="229">
        <v>0</v>
      </c>
      <c r="X677" s="229">
        <v>0</v>
      </c>
      <c r="Y677" s="229">
        <v>0</v>
      </c>
      <c r="Z677" s="229">
        <v>0</v>
      </c>
      <c r="AA677" s="229">
        <v>0</v>
      </c>
      <c r="AB677" s="229">
        <v>0</v>
      </c>
      <c r="AC677" s="229">
        <v>0</v>
      </c>
      <c r="AD677" s="229">
        <v>0</v>
      </c>
      <c r="AE677" s="229">
        <v>0</v>
      </c>
      <c r="AF677" s="223">
        <f t="shared" si="386"/>
        <v>4.9595000000000002</v>
      </c>
      <c r="AG677" s="224">
        <f t="shared" si="373"/>
        <v>3.2054951345163119</v>
      </c>
      <c r="AH677" s="224">
        <f t="shared" si="374"/>
        <v>6.4594759293113979</v>
      </c>
      <c r="AI677" s="224">
        <f t="shared" si="375"/>
        <v>13.328729281767959</v>
      </c>
      <c r="AJ677" s="224">
        <f t="shared" si="376"/>
        <v>20.666666666666679</v>
      </c>
      <c r="AK677" s="224">
        <f t="shared" si="377"/>
        <v>11.111111111111093</v>
      </c>
      <c r="AL677" s="224">
        <f t="shared" si="378"/>
        <v>8.0000000000000071</v>
      </c>
      <c r="AM677" s="224" t="str">
        <f t="shared" si="379"/>
        <v>n/a</v>
      </c>
      <c r="AN677" s="224" t="str">
        <f t="shared" si="380"/>
        <v>n/a</v>
      </c>
      <c r="AO677" s="224" t="str">
        <f t="shared" si="381"/>
        <v>n/a</v>
      </c>
      <c r="AP677" s="224" t="str">
        <f t="shared" si="382"/>
        <v>n/a</v>
      </c>
      <c r="AQ677" s="224" t="str">
        <f t="shared" si="384"/>
        <v>n/a</v>
      </c>
      <c r="AR677" s="224" t="str">
        <f t="shared" si="383"/>
        <v>n/a</v>
      </c>
      <c r="AS677" s="224" t="str">
        <f t="shared" si="388"/>
        <v>n/a</v>
      </c>
      <c r="AT677" s="224" t="str">
        <f t="shared" si="389"/>
        <v>n/a</v>
      </c>
      <c r="AU677" s="224" t="str">
        <f t="shared" si="390"/>
        <v>n/a</v>
      </c>
      <c r="AV677" s="224" t="str">
        <f t="shared" si="392"/>
        <v>n/a</v>
      </c>
      <c r="AW677" s="224" t="str">
        <f t="shared" si="393"/>
        <v>n/a</v>
      </c>
      <c r="AX677" s="224" t="str">
        <f t="shared" si="394"/>
        <v>n/a</v>
      </c>
      <c r="AY677" s="224" t="str">
        <f t="shared" si="395"/>
        <v>n/a</v>
      </c>
      <c r="AZ677" s="224" t="str">
        <f t="shared" si="396"/>
        <v>n/a</v>
      </c>
      <c r="BA677" s="224" t="str">
        <f t="shared" si="397"/>
        <v>n/a</v>
      </c>
      <c r="BB677" s="224" t="str">
        <f t="shared" si="398"/>
        <v>n/a</v>
      </c>
      <c r="BC677" s="224" t="str">
        <f t="shared" si="399"/>
        <v>n/a</v>
      </c>
      <c r="BD677" s="224" t="str">
        <f t="shared" si="400"/>
        <v>n/a</v>
      </c>
      <c r="BE677" s="224" t="str">
        <f t="shared" si="401"/>
        <v>n/a</v>
      </c>
      <c r="BF677" s="224" t="str">
        <f t="shared" si="391"/>
        <v>n/a</v>
      </c>
      <c r="BG677" s="224">
        <f t="shared" si="387"/>
        <v>10.461913020562241</v>
      </c>
      <c r="BH677" s="182">
        <f t="shared" si="402"/>
        <v>6.1239400640621753</v>
      </c>
    </row>
    <row r="678" spans="1:60" x14ac:dyDescent="0.2">
      <c r="A678" s="123" t="s">
        <v>2117</v>
      </c>
      <c r="B678" s="55" t="s">
        <v>1331</v>
      </c>
      <c r="C678" s="36">
        <v>2.7225000000000001</v>
      </c>
      <c r="D678" s="181">
        <v>2.6724999999999999</v>
      </c>
      <c r="E678" s="181">
        <v>2.6225000000000001</v>
      </c>
      <c r="F678" s="181">
        <v>2.5724999999999998</v>
      </c>
      <c r="G678" s="181">
        <v>2.5225</v>
      </c>
      <c r="H678" s="181">
        <v>2.4725000000000001</v>
      </c>
      <c r="I678" s="181">
        <v>2.4224999999999999</v>
      </c>
      <c r="J678" s="202">
        <v>2.3725000000000001</v>
      </c>
      <c r="K678" s="202">
        <v>2.3224999999999998</v>
      </c>
      <c r="L678" s="181">
        <v>2.2725</v>
      </c>
      <c r="M678" s="181">
        <v>2.2149999999999999</v>
      </c>
      <c r="N678" s="181">
        <v>2.14</v>
      </c>
      <c r="O678" s="181">
        <v>2.0750000000000002</v>
      </c>
      <c r="P678" s="273"/>
      <c r="Q678" s="181">
        <v>2.0150000000000001</v>
      </c>
      <c r="R678" s="181">
        <v>1.9624999999999999</v>
      </c>
      <c r="S678" s="273"/>
      <c r="T678" s="202">
        <v>1.9125000000000001</v>
      </c>
      <c r="U678" s="202">
        <v>1.855</v>
      </c>
      <c r="V678" s="202">
        <v>1.75</v>
      </c>
      <c r="W678" s="202">
        <v>1.645</v>
      </c>
      <c r="X678" s="229">
        <v>1.62</v>
      </c>
      <c r="Y678" s="202">
        <v>1.6</v>
      </c>
      <c r="Z678" s="229">
        <v>1.54</v>
      </c>
      <c r="AA678" s="229">
        <v>1.54</v>
      </c>
      <c r="AB678" s="229">
        <v>1.54</v>
      </c>
      <c r="AC678" s="229">
        <v>1.54</v>
      </c>
      <c r="AD678" s="229">
        <v>1.54</v>
      </c>
      <c r="AE678" s="229">
        <v>1.54</v>
      </c>
      <c r="AF678" s="223">
        <f t="shared" si="386"/>
        <v>55.004999999999995</v>
      </c>
      <c r="AG678" s="224">
        <f t="shared" si="373"/>
        <v>1.8709073900841977</v>
      </c>
      <c r="AH678" s="224">
        <f t="shared" si="374"/>
        <v>1.9065776930409895</v>
      </c>
      <c r="AI678" s="224">
        <f t="shared" si="375"/>
        <v>1.9436345966958424</v>
      </c>
      <c r="AJ678" s="224">
        <f t="shared" si="376"/>
        <v>1.9821605550049526</v>
      </c>
      <c r="AK678" s="224">
        <f t="shared" si="377"/>
        <v>2.0222446916076775</v>
      </c>
      <c r="AL678" s="224">
        <f t="shared" si="378"/>
        <v>2.063983488132104</v>
      </c>
      <c r="AM678" s="224">
        <f t="shared" si="379"/>
        <v>2.1074815595363505</v>
      </c>
      <c r="AN678" s="224">
        <f t="shared" si="380"/>
        <v>2.1528525296017342</v>
      </c>
      <c r="AO678" s="224">
        <f t="shared" si="381"/>
        <v>2.2002200220021972</v>
      </c>
      <c r="AP678" s="224">
        <f t="shared" si="382"/>
        <v>2.5959367945823875</v>
      </c>
      <c r="AQ678" s="224">
        <f t="shared" si="384"/>
        <v>3.5046728971962482</v>
      </c>
      <c r="AR678" s="224">
        <f t="shared" si="383"/>
        <v>3.1325301204819356</v>
      </c>
      <c r="AS678" s="224">
        <f t="shared" si="388"/>
        <v>2.977667493796532</v>
      </c>
      <c r="AT678" s="224">
        <f t="shared" si="389"/>
        <v>2.6751592356688114</v>
      </c>
      <c r="AU678" s="224">
        <f t="shared" si="390"/>
        <v>2.614379084967311</v>
      </c>
      <c r="AV678" s="224">
        <f t="shared" si="392"/>
        <v>3.0997304582210283</v>
      </c>
      <c r="AW678" s="224">
        <f t="shared" si="393"/>
        <v>6.0000000000000053</v>
      </c>
      <c r="AX678" s="224">
        <f t="shared" si="394"/>
        <v>6.3829787234042534</v>
      </c>
      <c r="AY678" s="224">
        <f t="shared" si="395"/>
        <v>1.5432098765431945</v>
      </c>
      <c r="AZ678" s="224">
        <f t="shared" si="396"/>
        <v>1.2499999999999956</v>
      </c>
      <c r="BA678" s="224">
        <f t="shared" si="397"/>
        <v>3.8961038961039085</v>
      </c>
      <c r="BB678" s="224">
        <f t="shared" si="398"/>
        <v>0</v>
      </c>
      <c r="BC678" s="224">
        <f t="shared" si="399"/>
        <v>0</v>
      </c>
      <c r="BD678" s="224">
        <f t="shared" si="400"/>
        <v>0</v>
      </c>
      <c r="BE678" s="224">
        <f t="shared" si="401"/>
        <v>0</v>
      </c>
      <c r="BF678" s="224">
        <f t="shared" si="391"/>
        <v>0</v>
      </c>
      <c r="BG678" s="224">
        <f t="shared" si="387"/>
        <v>2.227785811795064</v>
      </c>
      <c r="BH678" s="182">
        <f t="shared" si="402"/>
        <v>1.6153842010726249</v>
      </c>
    </row>
    <row r="679" spans="1:60" x14ac:dyDescent="0.2">
      <c r="A679" s="55" t="s">
        <v>2118</v>
      </c>
      <c r="B679" s="55" t="s">
        <v>524</v>
      </c>
      <c r="C679" s="36">
        <v>1.82</v>
      </c>
      <c r="D679" s="181">
        <v>1.76</v>
      </c>
      <c r="E679" s="181">
        <v>1.72</v>
      </c>
      <c r="F679" s="181">
        <v>1.68</v>
      </c>
      <c r="G679" s="181">
        <v>1.65</v>
      </c>
      <c r="H679" s="181">
        <v>1.64</v>
      </c>
      <c r="I679" s="181">
        <v>1.63</v>
      </c>
      <c r="J679" s="202">
        <v>1.6</v>
      </c>
      <c r="K679" s="202">
        <v>1.57</v>
      </c>
      <c r="L679" s="238">
        <v>1.56</v>
      </c>
      <c r="M679" s="181">
        <v>1.53</v>
      </c>
      <c r="N679" s="238">
        <v>1.52</v>
      </c>
      <c r="O679" s="181">
        <v>1.49</v>
      </c>
      <c r="P679" s="273"/>
      <c r="Q679" s="238">
        <v>1.48</v>
      </c>
      <c r="R679" s="181">
        <v>1.45</v>
      </c>
      <c r="S679" s="273"/>
      <c r="T679" s="202">
        <v>1.44</v>
      </c>
      <c r="U679" s="202">
        <v>1.41</v>
      </c>
      <c r="V679" s="202">
        <v>1.39</v>
      </c>
      <c r="W679" s="229">
        <v>1.36</v>
      </c>
      <c r="X679" s="202">
        <v>1.3</v>
      </c>
      <c r="Y679" s="202">
        <v>1.22</v>
      </c>
      <c r="Z679" s="202">
        <v>1.1000000000000001</v>
      </c>
      <c r="AA679" s="202">
        <v>1</v>
      </c>
      <c r="AB679" s="202">
        <v>0.9</v>
      </c>
      <c r="AC679" s="202">
        <v>0.82</v>
      </c>
      <c r="AD679" s="202">
        <v>0.74</v>
      </c>
      <c r="AE679" s="202">
        <v>0.66</v>
      </c>
      <c r="AF679" s="223">
        <f t="shared" si="386"/>
        <v>37.44</v>
      </c>
      <c r="AG679" s="224">
        <f t="shared" si="373"/>
        <v>3.4090909090909172</v>
      </c>
      <c r="AH679" s="224">
        <f t="shared" si="374"/>
        <v>2.3255813953488413</v>
      </c>
      <c r="AI679" s="224">
        <f t="shared" si="375"/>
        <v>2.3809523809523725</v>
      </c>
      <c r="AJ679" s="224">
        <f t="shared" si="376"/>
        <v>1.8181818181818299</v>
      </c>
      <c r="AK679" s="224">
        <f t="shared" si="377"/>
        <v>0.60975609756097615</v>
      </c>
      <c r="AL679" s="224">
        <f t="shared" si="378"/>
        <v>0.61349693251533388</v>
      </c>
      <c r="AM679" s="224">
        <f t="shared" si="379"/>
        <v>1.8749999999999822</v>
      </c>
      <c r="AN679" s="224">
        <f t="shared" si="380"/>
        <v>1.9108280254777066</v>
      </c>
      <c r="AO679" s="224">
        <f t="shared" si="381"/>
        <v>0.64102564102563875</v>
      </c>
      <c r="AP679" s="224">
        <f t="shared" si="382"/>
        <v>1.9607843137254832</v>
      </c>
      <c r="AQ679" s="224">
        <f t="shared" si="384"/>
        <v>0.65789473684210176</v>
      </c>
      <c r="AR679" s="224">
        <f t="shared" si="383"/>
        <v>2.0134228187919545</v>
      </c>
      <c r="AS679" s="224">
        <f t="shared" si="388"/>
        <v>0.67567567567567988</v>
      </c>
      <c r="AT679" s="224">
        <f t="shared" si="389"/>
        <v>2.0689655172413834</v>
      </c>
      <c r="AU679" s="224">
        <f t="shared" si="390"/>
        <v>0.69444444444444198</v>
      </c>
      <c r="AV679" s="224">
        <f t="shared" si="392"/>
        <v>2.1276595744680771</v>
      </c>
      <c r="AW679" s="224">
        <f t="shared" si="393"/>
        <v>1.4388489208633004</v>
      </c>
      <c r="AX679" s="224">
        <f t="shared" si="394"/>
        <v>2.2058823529411686</v>
      </c>
      <c r="AY679" s="224">
        <f t="shared" si="395"/>
        <v>4.6153846153846212</v>
      </c>
      <c r="AZ679" s="224">
        <f t="shared" si="396"/>
        <v>6.5573770491803351</v>
      </c>
      <c r="BA679" s="224">
        <f t="shared" si="397"/>
        <v>10.909090909090891</v>
      </c>
      <c r="BB679" s="224">
        <f t="shared" si="398"/>
        <v>10.000000000000009</v>
      </c>
      <c r="BC679" s="224">
        <f t="shared" si="399"/>
        <v>11.111111111111116</v>
      </c>
      <c r="BD679" s="224">
        <f t="shared" si="400"/>
        <v>9.7560975609756184</v>
      </c>
      <c r="BE679" s="224">
        <f t="shared" si="401"/>
        <v>10.810810810810811</v>
      </c>
      <c r="BF679" s="224">
        <f t="shared" si="391"/>
        <v>12.12121212121211</v>
      </c>
      <c r="BG679" s="224">
        <f t="shared" si="387"/>
        <v>4.0503298358812581</v>
      </c>
      <c r="BH679" s="182">
        <f t="shared" si="402"/>
        <v>3.9927697787665046</v>
      </c>
    </row>
    <row r="680" spans="1:60" x14ac:dyDescent="0.2">
      <c r="A680" s="55" t="s">
        <v>2119</v>
      </c>
      <c r="B680" s="55" t="s">
        <v>1334</v>
      </c>
      <c r="C680" s="36">
        <v>1.08</v>
      </c>
      <c r="D680" s="181">
        <v>1.04</v>
      </c>
      <c r="E680" s="181">
        <v>1</v>
      </c>
      <c r="F680" s="181">
        <v>0.96</v>
      </c>
      <c r="G680" s="181">
        <v>0.92</v>
      </c>
      <c r="H680" s="181">
        <v>0.88</v>
      </c>
      <c r="I680" s="181">
        <v>0.82</v>
      </c>
      <c r="J680" s="202">
        <v>0.7</v>
      </c>
      <c r="K680" s="202">
        <v>0.6</v>
      </c>
      <c r="L680" s="181">
        <v>0.56000000000000005</v>
      </c>
      <c r="M680" s="181">
        <v>0.52</v>
      </c>
      <c r="N680" s="181">
        <v>0.42</v>
      </c>
      <c r="O680" s="181">
        <v>0.36</v>
      </c>
      <c r="P680" s="273"/>
      <c r="Q680" s="181">
        <v>0.32</v>
      </c>
      <c r="R680" s="181">
        <v>0.24</v>
      </c>
      <c r="S680" s="273"/>
      <c r="T680" s="229">
        <v>0.2</v>
      </c>
      <c r="U680" s="229">
        <v>0.2</v>
      </c>
      <c r="V680" s="202">
        <v>0.84</v>
      </c>
      <c r="W680" s="202">
        <v>0.83</v>
      </c>
      <c r="X680" s="202">
        <v>0.81</v>
      </c>
      <c r="Y680" s="202">
        <v>0.77273000000000003</v>
      </c>
      <c r="Z680" s="202">
        <v>0.74546000000000001</v>
      </c>
      <c r="AA680" s="202">
        <v>0.70923999999999998</v>
      </c>
      <c r="AB680" s="202">
        <v>0.67344000000000004</v>
      </c>
      <c r="AC680" s="202">
        <v>0.64066000000000001</v>
      </c>
      <c r="AD680" s="202">
        <v>0.60850000000000004</v>
      </c>
      <c r="AE680" s="202">
        <v>0.55769000000000002</v>
      </c>
      <c r="AF680" s="223">
        <f t="shared" si="386"/>
        <v>18.007719999999999</v>
      </c>
      <c r="AG680" s="224">
        <f t="shared" si="373"/>
        <v>3.8461538461538547</v>
      </c>
      <c r="AH680" s="224">
        <f t="shared" si="374"/>
        <v>4.0000000000000036</v>
      </c>
      <c r="AI680" s="224">
        <f t="shared" si="375"/>
        <v>4.1666666666666741</v>
      </c>
      <c r="AJ680" s="224">
        <f t="shared" si="376"/>
        <v>4.3478260869565188</v>
      </c>
      <c r="AK680" s="224">
        <f t="shared" si="377"/>
        <v>4.5454545454545414</v>
      </c>
      <c r="AL680" s="224">
        <f t="shared" si="378"/>
        <v>7.3170731707317138</v>
      </c>
      <c r="AM680" s="224">
        <f t="shared" si="379"/>
        <v>17.142857142857149</v>
      </c>
      <c r="AN680" s="224">
        <f t="shared" si="380"/>
        <v>16.666666666666675</v>
      </c>
      <c r="AO680" s="224">
        <f t="shared" si="381"/>
        <v>7.1428571428571397</v>
      </c>
      <c r="AP680" s="224">
        <f t="shared" si="382"/>
        <v>7.6923076923077094</v>
      </c>
      <c r="AQ680" s="224">
        <f t="shared" si="384"/>
        <v>23.809523809523814</v>
      </c>
      <c r="AR680" s="224">
        <f t="shared" si="383"/>
        <v>16.666666666666675</v>
      </c>
      <c r="AS680" s="224">
        <f t="shared" si="388"/>
        <v>12.5</v>
      </c>
      <c r="AT680" s="224">
        <f t="shared" si="389"/>
        <v>33.33333333333335</v>
      </c>
      <c r="AU680" s="224">
        <f t="shared" si="390"/>
        <v>19.999999999999996</v>
      </c>
      <c r="AV680" s="224">
        <f t="shared" si="392"/>
        <v>0</v>
      </c>
      <c r="AW680" s="224">
        <f t="shared" si="393"/>
        <v>-76.19047619047619</v>
      </c>
      <c r="AX680" s="224">
        <f t="shared" si="394"/>
        <v>1.2048192771084265</v>
      </c>
      <c r="AY680" s="224">
        <f t="shared" si="395"/>
        <v>2.4691358024691246</v>
      </c>
      <c r="AZ680" s="224">
        <f t="shared" si="396"/>
        <v>4.8231594476725315</v>
      </c>
      <c r="BA680" s="224">
        <f t="shared" si="397"/>
        <v>3.6581439648002645</v>
      </c>
      <c r="BB680" s="224">
        <f t="shared" si="398"/>
        <v>5.1068749647509959</v>
      </c>
      <c r="BC680" s="224">
        <f t="shared" si="399"/>
        <v>5.3159895462104867</v>
      </c>
      <c r="BD680" s="224">
        <f t="shared" si="400"/>
        <v>5.1165985077888498</v>
      </c>
      <c r="BE680" s="224">
        <f t="shared" si="401"/>
        <v>5.2851273623664596</v>
      </c>
      <c r="BF680" s="224">
        <f t="shared" si="391"/>
        <v>9.1107963205365081</v>
      </c>
      <c r="BG680" s="224">
        <f t="shared" si="387"/>
        <v>5.7337521451308939</v>
      </c>
      <c r="BH680" s="182">
        <f t="shared" si="402"/>
        <v>18.461857606172977</v>
      </c>
    </row>
    <row r="681" spans="1:60" x14ac:dyDescent="0.2">
      <c r="A681" s="116" t="s">
        <v>1681</v>
      </c>
      <c r="B681" s="55" t="s">
        <v>1682</v>
      </c>
      <c r="C681" s="36">
        <v>1.56</v>
      </c>
      <c r="D681" s="181">
        <v>1.49</v>
      </c>
      <c r="E681" s="181">
        <v>1.45</v>
      </c>
      <c r="F681" s="181">
        <v>1.42</v>
      </c>
      <c r="G681" s="181">
        <v>1.2</v>
      </c>
      <c r="H681" s="181">
        <v>1</v>
      </c>
      <c r="I681" s="181">
        <v>0.5</v>
      </c>
      <c r="J681" s="229">
        <v>0</v>
      </c>
      <c r="K681" s="229">
        <v>0</v>
      </c>
      <c r="L681" s="238">
        <v>0</v>
      </c>
      <c r="M681" s="238">
        <v>0</v>
      </c>
      <c r="N681" s="238">
        <v>0</v>
      </c>
      <c r="O681" s="238">
        <v>0</v>
      </c>
      <c r="P681" s="162"/>
      <c r="Q681" s="238">
        <v>0</v>
      </c>
      <c r="R681" s="238">
        <v>0</v>
      </c>
      <c r="S681" s="162"/>
      <c r="T681" s="238">
        <v>0</v>
      </c>
      <c r="U681" s="238">
        <v>0</v>
      </c>
      <c r="V681" s="229">
        <v>0</v>
      </c>
      <c r="W681" s="229">
        <v>0</v>
      </c>
      <c r="X681" s="229">
        <v>0</v>
      </c>
      <c r="Y681" s="229">
        <v>0</v>
      </c>
      <c r="Z681" s="229">
        <v>0</v>
      </c>
      <c r="AA681" s="229">
        <v>0</v>
      </c>
      <c r="AB681" s="229">
        <v>0</v>
      </c>
      <c r="AC681" s="229">
        <v>0</v>
      </c>
      <c r="AD681" s="229">
        <v>0</v>
      </c>
      <c r="AE681" s="229">
        <v>0</v>
      </c>
      <c r="AF681" s="223">
        <f t="shared" si="386"/>
        <v>8.620000000000001</v>
      </c>
      <c r="AG681" s="224">
        <f t="shared" si="373"/>
        <v>4.6979865771812124</v>
      </c>
      <c r="AH681" s="224">
        <f t="shared" si="374"/>
        <v>2.7586206896551779</v>
      </c>
      <c r="AI681" s="224">
        <f t="shared" si="375"/>
        <v>2.1126760563380254</v>
      </c>
      <c r="AJ681" s="224">
        <f t="shared" si="376"/>
        <v>18.333333333333336</v>
      </c>
      <c r="AK681" s="224">
        <f t="shared" si="377"/>
        <v>19.999999999999996</v>
      </c>
      <c r="AL681" s="224">
        <f t="shared" si="378"/>
        <v>100</v>
      </c>
      <c r="AM681" s="224" t="str">
        <f t="shared" si="379"/>
        <v>n/a</v>
      </c>
      <c r="AN681" s="224" t="str">
        <f t="shared" si="380"/>
        <v>n/a</v>
      </c>
      <c r="AO681" s="224" t="str">
        <f t="shared" si="381"/>
        <v>n/a</v>
      </c>
      <c r="AP681" s="224" t="str">
        <f t="shared" si="382"/>
        <v>n/a</v>
      </c>
      <c r="AQ681" s="224" t="str">
        <f t="shared" si="384"/>
        <v>n/a</v>
      </c>
      <c r="AR681" s="224" t="str">
        <f t="shared" si="383"/>
        <v>n/a</v>
      </c>
      <c r="AS681" s="224" t="str">
        <f t="shared" si="388"/>
        <v>n/a</v>
      </c>
      <c r="AT681" s="224" t="str">
        <f t="shared" si="389"/>
        <v>n/a</v>
      </c>
      <c r="AU681" s="224" t="str">
        <f t="shared" si="390"/>
        <v>n/a</v>
      </c>
      <c r="AV681" s="224" t="str">
        <f t="shared" si="392"/>
        <v>n/a</v>
      </c>
      <c r="AW681" s="224" t="str">
        <f t="shared" si="393"/>
        <v>n/a</v>
      </c>
      <c r="AX681" s="224" t="str">
        <f t="shared" si="394"/>
        <v>n/a</v>
      </c>
      <c r="AY681" s="224" t="str">
        <f t="shared" si="395"/>
        <v>n/a</v>
      </c>
      <c r="AZ681" s="224" t="str">
        <f t="shared" si="396"/>
        <v>n/a</v>
      </c>
      <c r="BA681" s="224" t="str">
        <f t="shared" si="397"/>
        <v>n/a</v>
      </c>
      <c r="BB681" s="224" t="str">
        <f t="shared" si="398"/>
        <v>n/a</v>
      </c>
      <c r="BC681" s="224" t="str">
        <f t="shared" si="399"/>
        <v>n/a</v>
      </c>
      <c r="BD681" s="224" t="str">
        <f t="shared" si="400"/>
        <v>n/a</v>
      </c>
      <c r="BE681" s="224" t="str">
        <f t="shared" si="401"/>
        <v>n/a</v>
      </c>
      <c r="BF681" s="224" t="str">
        <f t="shared" si="391"/>
        <v>n/a</v>
      </c>
      <c r="BG681" s="224">
        <f t="shared" si="387"/>
        <v>24.650436109417956</v>
      </c>
      <c r="BH681" s="182">
        <f t="shared" si="402"/>
        <v>37.74756038451207</v>
      </c>
    </row>
    <row r="682" spans="1:60" x14ac:dyDescent="0.2">
      <c r="A682" s="123" t="s">
        <v>2120</v>
      </c>
      <c r="B682" s="55" t="s">
        <v>1336</v>
      </c>
      <c r="C682" s="36">
        <v>1.2949999999999999</v>
      </c>
      <c r="D682" s="181">
        <v>1.17</v>
      </c>
      <c r="E682" s="181">
        <v>1.05</v>
      </c>
      <c r="F682" s="181">
        <v>0.94499999999999995</v>
      </c>
      <c r="G682" s="181">
        <v>0.84499999999999997</v>
      </c>
      <c r="H682" s="181">
        <v>0.76</v>
      </c>
      <c r="I682" s="181">
        <v>0.66500000000000004</v>
      </c>
      <c r="J682" s="202">
        <v>0.57999999999999996</v>
      </c>
      <c r="K682" s="202">
        <v>0.5</v>
      </c>
      <c r="L682" s="181">
        <v>0.41</v>
      </c>
      <c r="M682" s="181">
        <v>0.35666666666666702</v>
      </c>
      <c r="N682" s="181">
        <v>0.31666666666666698</v>
      </c>
      <c r="O682" s="181">
        <v>0.276666666666667</v>
      </c>
      <c r="P682" s="273"/>
      <c r="Q682" s="181">
        <v>0.24666666666666701</v>
      </c>
      <c r="R682" s="181">
        <v>0.21</v>
      </c>
      <c r="S682" s="273"/>
      <c r="T682" s="202">
        <v>5.0220000000000001E-2</v>
      </c>
      <c r="U682" s="229">
        <v>0</v>
      </c>
      <c r="V682" s="229">
        <v>0</v>
      </c>
      <c r="W682" s="229">
        <v>0</v>
      </c>
      <c r="X682" s="229">
        <v>0</v>
      </c>
      <c r="Y682" s="229">
        <v>0</v>
      </c>
      <c r="Z682" s="229">
        <v>0</v>
      </c>
      <c r="AA682" s="229">
        <v>0</v>
      </c>
      <c r="AB682" s="229">
        <v>0</v>
      </c>
      <c r="AC682" s="229">
        <v>0</v>
      </c>
      <c r="AD682" s="229">
        <v>0</v>
      </c>
      <c r="AE682" s="229">
        <v>0</v>
      </c>
      <c r="AF682" s="223">
        <f t="shared" si="386"/>
        <v>9.6768866666666664</v>
      </c>
      <c r="AG682" s="224">
        <f t="shared" si="373"/>
        <v>10.68376068376069</v>
      </c>
      <c r="AH682" s="224">
        <f t="shared" si="374"/>
        <v>11.428571428571409</v>
      </c>
      <c r="AI682" s="224">
        <f t="shared" si="375"/>
        <v>11.111111111111116</v>
      </c>
      <c r="AJ682" s="224">
        <f t="shared" si="376"/>
        <v>11.834319526627212</v>
      </c>
      <c r="AK682" s="224">
        <f t="shared" si="377"/>
        <v>11.184210526315773</v>
      </c>
      <c r="AL682" s="224">
        <f t="shared" si="378"/>
        <v>14.285714285714279</v>
      </c>
      <c r="AM682" s="224">
        <f t="shared" si="379"/>
        <v>14.655172413793128</v>
      </c>
      <c r="AN682" s="224">
        <f t="shared" si="380"/>
        <v>15.999999999999993</v>
      </c>
      <c r="AO682" s="224">
        <f t="shared" si="381"/>
        <v>21.95121951219512</v>
      </c>
      <c r="AP682" s="224">
        <f t="shared" si="382"/>
        <v>14.953271028037252</v>
      </c>
      <c r="AQ682" s="224">
        <f t="shared" si="384"/>
        <v>12.631578947368416</v>
      </c>
      <c r="AR682" s="224">
        <f t="shared" si="383"/>
        <v>14.457831325301186</v>
      </c>
      <c r="AS682" s="224">
        <f t="shared" si="388"/>
        <v>12.162162162162149</v>
      </c>
      <c r="AT682" s="224">
        <f t="shared" si="389"/>
        <v>17.460317460317619</v>
      </c>
      <c r="AU682" s="224">
        <f t="shared" si="390"/>
        <v>318.16009557945034</v>
      </c>
      <c r="AV682" s="224" t="str">
        <f t="shared" si="392"/>
        <v>n/a</v>
      </c>
      <c r="AW682" s="224" t="str">
        <f t="shared" si="393"/>
        <v>n/a</v>
      </c>
      <c r="AX682" s="224" t="str">
        <f t="shared" si="394"/>
        <v>n/a</v>
      </c>
      <c r="AY682" s="224" t="str">
        <f t="shared" si="395"/>
        <v>n/a</v>
      </c>
      <c r="AZ682" s="224" t="str">
        <f t="shared" si="396"/>
        <v>n/a</v>
      </c>
      <c r="BA682" s="224" t="str">
        <f t="shared" si="397"/>
        <v>n/a</v>
      </c>
      <c r="BB682" s="224" t="str">
        <f t="shared" si="398"/>
        <v>n/a</v>
      </c>
      <c r="BC682" s="224" t="str">
        <f t="shared" si="399"/>
        <v>n/a</v>
      </c>
      <c r="BD682" s="224" t="str">
        <f t="shared" si="400"/>
        <v>n/a</v>
      </c>
      <c r="BE682" s="224" t="str">
        <f t="shared" si="401"/>
        <v>n/a</v>
      </c>
      <c r="BF682" s="224" t="str">
        <f t="shared" si="391"/>
        <v>n/a</v>
      </c>
      <c r="BG682" s="224">
        <f t="shared" si="387"/>
        <v>34.197289066048377</v>
      </c>
      <c r="BH682" s="182">
        <f t="shared" si="402"/>
        <v>78.612547071742171</v>
      </c>
    </row>
    <row r="683" spans="1:60" x14ac:dyDescent="0.2">
      <c r="A683" s="116" t="s">
        <v>1683</v>
      </c>
      <c r="B683" s="55" t="s">
        <v>1684</v>
      </c>
      <c r="C683" s="36">
        <v>2.68</v>
      </c>
      <c r="D683" s="181">
        <v>2.6</v>
      </c>
      <c r="E683" s="181">
        <v>2.52</v>
      </c>
      <c r="F683" s="181">
        <v>2.4</v>
      </c>
      <c r="G683" s="181">
        <v>2</v>
      </c>
      <c r="H683" s="181">
        <v>1.44</v>
      </c>
      <c r="I683" s="181">
        <v>1.2</v>
      </c>
      <c r="J683" s="202">
        <v>1</v>
      </c>
      <c r="K683" s="229">
        <v>0</v>
      </c>
      <c r="L683" s="238">
        <v>0</v>
      </c>
      <c r="M683" s="238">
        <v>0</v>
      </c>
      <c r="N683" s="238">
        <v>0</v>
      </c>
      <c r="O683" s="238">
        <v>0</v>
      </c>
      <c r="P683" s="229"/>
      <c r="Q683" s="238">
        <v>0</v>
      </c>
      <c r="R683" s="238">
        <v>0</v>
      </c>
      <c r="S683" s="229"/>
      <c r="T683" s="238">
        <v>0</v>
      </c>
      <c r="U683" s="238">
        <v>0</v>
      </c>
      <c r="V683" s="229">
        <v>0</v>
      </c>
      <c r="W683" s="229">
        <v>0</v>
      </c>
      <c r="X683" s="229">
        <v>0</v>
      </c>
      <c r="Y683" s="229">
        <v>0</v>
      </c>
      <c r="Z683" s="229">
        <v>0</v>
      </c>
      <c r="AA683" s="229">
        <v>0</v>
      </c>
      <c r="AB683" s="229">
        <v>0</v>
      </c>
      <c r="AC683" s="229">
        <v>0</v>
      </c>
      <c r="AD683" s="229">
        <v>0</v>
      </c>
      <c r="AE683" s="229">
        <v>0</v>
      </c>
      <c r="AF683" s="223">
        <f t="shared" si="386"/>
        <v>15.84</v>
      </c>
      <c r="AG683" s="224">
        <f t="shared" si="373"/>
        <v>3.0769230769230882</v>
      </c>
      <c r="AH683" s="224">
        <f t="shared" si="374"/>
        <v>3.1746031746031855</v>
      </c>
      <c r="AI683" s="224">
        <f t="shared" si="375"/>
        <v>5.0000000000000044</v>
      </c>
      <c r="AJ683" s="224">
        <f t="shared" si="376"/>
        <v>19.999999999999996</v>
      </c>
      <c r="AK683" s="224">
        <f t="shared" si="377"/>
        <v>38.888888888888886</v>
      </c>
      <c r="AL683" s="224">
        <f t="shared" si="378"/>
        <v>19.999999999999996</v>
      </c>
      <c r="AM683" s="224">
        <f t="shared" si="379"/>
        <v>19.999999999999996</v>
      </c>
      <c r="AN683" s="224" t="str">
        <f t="shared" si="380"/>
        <v>n/a</v>
      </c>
      <c r="AO683" s="224" t="str">
        <f t="shared" si="381"/>
        <v>n/a</v>
      </c>
      <c r="AP683" s="224" t="str">
        <f t="shared" si="382"/>
        <v>n/a</v>
      </c>
      <c r="AQ683" s="224" t="str">
        <f t="shared" si="384"/>
        <v>n/a</v>
      </c>
      <c r="AR683" s="224" t="str">
        <f t="shared" si="383"/>
        <v>n/a</v>
      </c>
      <c r="AS683" s="224" t="str">
        <f t="shared" si="388"/>
        <v>n/a</v>
      </c>
      <c r="AT683" s="224" t="str">
        <f t="shared" si="389"/>
        <v>n/a</v>
      </c>
      <c r="AU683" s="224" t="str">
        <f t="shared" si="390"/>
        <v>n/a</v>
      </c>
      <c r="AV683" s="224" t="str">
        <f t="shared" si="392"/>
        <v>n/a</v>
      </c>
      <c r="AW683" s="224" t="str">
        <f t="shared" si="393"/>
        <v>n/a</v>
      </c>
      <c r="AX683" s="224" t="str">
        <f t="shared" si="394"/>
        <v>n/a</v>
      </c>
      <c r="AY683" s="224" t="str">
        <f t="shared" si="395"/>
        <v>n/a</v>
      </c>
      <c r="AZ683" s="224" t="str">
        <f t="shared" si="396"/>
        <v>n/a</v>
      </c>
      <c r="BA683" s="224" t="str">
        <f t="shared" si="397"/>
        <v>n/a</v>
      </c>
      <c r="BB683" s="224" t="str">
        <f t="shared" si="398"/>
        <v>n/a</v>
      </c>
      <c r="BC683" s="224" t="str">
        <f t="shared" si="399"/>
        <v>n/a</v>
      </c>
      <c r="BD683" s="224" t="str">
        <f t="shared" si="400"/>
        <v>n/a</v>
      </c>
      <c r="BE683" s="224" t="str">
        <f t="shared" si="401"/>
        <v>n/a</v>
      </c>
      <c r="BF683" s="224" t="str">
        <f t="shared" si="391"/>
        <v>n/a</v>
      </c>
      <c r="BG683" s="224">
        <f t="shared" si="387"/>
        <v>15.734345020059308</v>
      </c>
      <c r="BH683" s="182">
        <f t="shared" si="402"/>
        <v>13.063332573007493</v>
      </c>
    </row>
    <row r="684" spans="1:60" x14ac:dyDescent="0.2">
      <c r="A684" s="55" t="s">
        <v>1337</v>
      </c>
      <c r="B684" s="55" t="s">
        <v>1338</v>
      </c>
      <c r="C684" s="36">
        <v>3.76</v>
      </c>
      <c r="D684" s="181">
        <v>3.52</v>
      </c>
      <c r="E684" s="181">
        <v>3.32</v>
      </c>
      <c r="F684" s="181">
        <v>3.12</v>
      </c>
      <c r="G684" s="181">
        <v>2.83</v>
      </c>
      <c r="H684" s="181">
        <v>2.68</v>
      </c>
      <c r="I684" s="181">
        <v>2.44</v>
      </c>
      <c r="J684" s="202">
        <v>2.16</v>
      </c>
      <c r="K684" s="202">
        <v>1.96</v>
      </c>
      <c r="L684" s="181">
        <v>1.68</v>
      </c>
      <c r="M684" s="181">
        <v>1.52</v>
      </c>
      <c r="N684" s="181">
        <v>1.36</v>
      </c>
      <c r="O684" s="181">
        <v>1.24</v>
      </c>
      <c r="P684" s="273"/>
      <c r="Q684" s="181">
        <v>1.1599999999999999</v>
      </c>
      <c r="R684" s="238">
        <v>1.08</v>
      </c>
      <c r="S684" s="273"/>
      <c r="T684" s="202">
        <v>1.02</v>
      </c>
      <c r="U684" s="229">
        <v>1</v>
      </c>
      <c r="V684" s="229">
        <v>1</v>
      </c>
      <c r="W684" s="202">
        <v>1</v>
      </c>
      <c r="X684" s="229">
        <v>0.88</v>
      </c>
      <c r="Y684" s="202">
        <v>0.86</v>
      </c>
      <c r="Z684" s="229">
        <v>0.8</v>
      </c>
      <c r="AA684" s="229">
        <v>0.8</v>
      </c>
      <c r="AB684" s="229">
        <v>0.94</v>
      </c>
      <c r="AC684" s="229">
        <v>1.1299999999999999</v>
      </c>
      <c r="AD684" s="229">
        <v>1.28</v>
      </c>
      <c r="AE684" s="229">
        <v>1.28</v>
      </c>
      <c r="AF684" s="223">
        <f t="shared" si="386"/>
        <v>45.819999999999993</v>
      </c>
      <c r="AG684" s="224">
        <f t="shared" si="373"/>
        <v>6.8181818181818121</v>
      </c>
      <c r="AH684" s="224">
        <f t="shared" si="374"/>
        <v>6.024096385542177</v>
      </c>
      <c r="AI684" s="224">
        <f t="shared" si="375"/>
        <v>6.4102564102564097</v>
      </c>
      <c r="AJ684" s="224">
        <f t="shared" si="376"/>
        <v>10.24734982332156</v>
      </c>
      <c r="AK684" s="224">
        <f t="shared" si="377"/>
        <v>5.5970149253731227</v>
      </c>
      <c r="AL684" s="224">
        <f t="shared" si="378"/>
        <v>9.8360655737705027</v>
      </c>
      <c r="AM684" s="224">
        <f t="shared" si="379"/>
        <v>12.962962962962955</v>
      </c>
      <c r="AN684" s="224">
        <f t="shared" si="380"/>
        <v>10.204081632653072</v>
      </c>
      <c r="AO684" s="224">
        <f t="shared" si="381"/>
        <v>16.666666666666675</v>
      </c>
      <c r="AP684" s="224">
        <f t="shared" si="382"/>
        <v>10.526315789473673</v>
      </c>
      <c r="AQ684" s="224">
        <f t="shared" si="384"/>
        <v>11.764705882352944</v>
      </c>
      <c r="AR684" s="224">
        <f t="shared" si="383"/>
        <v>9.6774193548387224</v>
      </c>
      <c r="AS684" s="224">
        <f t="shared" si="388"/>
        <v>6.8965517241379448</v>
      </c>
      <c r="AT684" s="224">
        <f t="shared" si="389"/>
        <v>7.4074074074073959</v>
      </c>
      <c r="AU684" s="224">
        <f t="shared" si="390"/>
        <v>5.8823529411764719</v>
      </c>
      <c r="AV684" s="224">
        <f t="shared" si="392"/>
        <v>2.0000000000000018</v>
      </c>
      <c r="AW684" s="224">
        <f t="shared" si="393"/>
        <v>0</v>
      </c>
      <c r="AX684" s="224">
        <f t="shared" si="394"/>
        <v>0</v>
      </c>
      <c r="AY684" s="224">
        <f t="shared" si="395"/>
        <v>13.636363636363647</v>
      </c>
      <c r="AZ684" s="224">
        <f t="shared" si="396"/>
        <v>2.3255813953488413</v>
      </c>
      <c r="BA684" s="224">
        <f t="shared" si="397"/>
        <v>7.4999999999999956</v>
      </c>
      <c r="BB684" s="224">
        <f t="shared" si="398"/>
        <v>0</v>
      </c>
      <c r="BC684" s="224">
        <f t="shared" si="399"/>
        <v>-14.893617021276583</v>
      </c>
      <c r="BD684" s="224">
        <f t="shared" si="400"/>
        <v>-16.814159292035392</v>
      </c>
      <c r="BE684" s="224">
        <f t="shared" si="401"/>
        <v>-11.718750000000011</v>
      </c>
      <c r="BF684" s="224">
        <f t="shared" si="391"/>
        <v>0</v>
      </c>
      <c r="BG684" s="224">
        <f t="shared" si="387"/>
        <v>4.5752633852506142</v>
      </c>
      <c r="BH684" s="182">
        <f t="shared" si="402"/>
        <v>8.3330765271672007</v>
      </c>
    </row>
    <row r="685" spans="1:60" x14ac:dyDescent="0.2">
      <c r="A685" s="123" t="s">
        <v>2121</v>
      </c>
      <c r="B685" s="55" t="s">
        <v>1340</v>
      </c>
      <c r="C685" s="36">
        <v>3.57</v>
      </c>
      <c r="D685" s="181">
        <v>3.34</v>
      </c>
      <c r="E685" s="181">
        <v>3.12</v>
      </c>
      <c r="F685" s="181">
        <v>2.91</v>
      </c>
      <c r="G685" s="181">
        <v>2.71</v>
      </c>
      <c r="H685" s="181">
        <v>2.5299999999999998</v>
      </c>
      <c r="I685" s="181">
        <v>2.36</v>
      </c>
      <c r="J685" s="202">
        <v>2.21</v>
      </c>
      <c r="K685" s="202">
        <v>2.08</v>
      </c>
      <c r="L685" s="181">
        <v>1.98</v>
      </c>
      <c r="M685" s="181">
        <v>1.7428805999999999</v>
      </c>
      <c r="N685" s="181">
        <v>1.56</v>
      </c>
      <c r="O685" s="181">
        <v>1.4450000000000001</v>
      </c>
      <c r="P685" s="273"/>
      <c r="Q685" s="181">
        <v>1.2</v>
      </c>
      <c r="R685" s="181">
        <v>1.04</v>
      </c>
      <c r="S685" s="273"/>
      <c r="T685" s="202">
        <v>0.8</v>
      </c>
      <c r="U685" s="202">
        <v>0.67500000000000004</v>
      </c>
      <c r="V685" s="202">
        <v>0.54</v>
      </c>
      <c r="W685" s="202">
        <v>0.5</v>
      </c>
      <c r="X685" s="202">
        <v>0.46</v>
      </c>
      <c r="Y685" s="202">
        <v>0.44</v>
      </c>
      <c r="Z685" s="202">
        <v>0.41499999999999998</v>
      </c>
      <c r="AA685" s="229">
        <v>0.4</v>
      </c>
      <c r="AB685" s="229">
        <v>0.4</v>
      </c>
      <c r="AC685" s="229">
        <v>0.4</v>
      </c>
      <c r="AD685" s="229">
        <v>0.68500000000000005</v>
      </c>
      <c r="AE685" s="229">
        <v>0.78</v>
      </c>
      <c r="AF685" s="223">
        <f t="shared" si="386"/>
        <v>40.292880599999997</v>
      </c>
      <c r="AG685" s="224">
        <f t="shared" si="373"/>
        <v>6.8862275449101729</v>
      </c>
      <c r="AH685" s="224">
        <f t="shared" si="374"/>
        <v>7.0512820512820484</v>
      </c>
      <c r="AI685" s="224">
        <f t="shared" si="375"/>
        <v>7.2164948453608213</v>
      </c>
      <c r="AJ685" s="224">
        <f t="shared" si="376"/>
        <v>7.3800738007380184</v>
      </c>
      <c r="AK685" s="224">
        <f t="shared" si="377"/>
        <v>7.1146245059288571</v>
      </c>
      <c r="AL685" s="224">
        <f t="shared" si="378"/>
        <v>7.2033898305084776</v>
      </c>
      <c r="AM685" s="224">
        <f t="shared" si="379"/>
        <v>6.7873303167420795</v>
      </c>
      <c r="AN685" s="224">
        <f t="shared" si="380"/>
        <v>6.25</v>
      </c>
      <c r="AO685" s="224">
        <f t="shared" si="381"/>
        <v>5.0505050505050608</v>
      </c>
      <c r="AP685" s="224">
        <f t="shared" si="382"/>
        <v>13.605028365110039</v>
      </c>
      <c r="AQ685" s="224">
        <f t="shared" si="384"/>
        <v>11.723115384615369</v>
      </c>
      <c r="AR685" s="224">
        <f t="shared" si="383"/>
        <v>7.9584775086505077</v>
      </c>
      <c r="AS685" s="224">
        <f t="shared" si="388"/>
        <v>20.416666666666682</v>
      </c>
      <c r="AT685" s="224">
        <f t="shared" si="389"/>
        <v>15.384615384615374</v>
      </c>
      <c r="AU685" s="224">
        <f t="shared" si="390"/>
        <v>30.000000000000004</v>
      </c>
      <c r="AV685" s="224">
        <f t="shared" si="392"/>
        <v>18.518518518518512</v>
      </c>
      <c r="AW685" s="224">
        <f t="shared" si="393"/>
        <v>25</v>
      </c>
      <c r="AX685" s="224">
        <f t="shared" si="394"/>
        <v>8.0000000000000071</v>
      </c>
      <c r="AY685" s="224">
        <f t="shared" si="395"/>
        <v>8.6956521739130377</v>
      </c>
      <c r="AZ685" s="224">
        <f t="shared" si="396"/>
        <v>4.5454545454545414</v>
      </c>
      <c r="BA685" s="224">
        <f t="shared" si="397"/>
        <v>6.024096385542177</v>
      </c>
      <c r="BB685" s="224">
        <f t="shared" si="398"/>
        <v>3.7499999999999867</v>
      </c>
      <c r="BC685" s="224">
        <f t="shared" si="399"/>
        <v>0</v>
      </c>
      <c r="BD685" s="224">
        <f t="shared" si="400"/>
        <v>0</v>
      </c>
      <c r="BE685" s="224">
        <f t="shared" si="401"/>
        <v>-41.605839416058402</v>
      </c>
      <c r="BF685" s="224">
        <f t="shared" si="391"/>
        <v>-12.179487179487181</v>
      </c>
      <c r="BG685" s="224">
        <f t="shared" si="387"/>
        <v>6.9529317801352368</v>
      </c>
      <c r="BH685" s="182">
        <f t="shared" si="402"/>
        <v>12.895340588009864</v>
      </c>
    </row>
    <row r="686" spans="1:60" x14ac:dyDescent="0.2">
      <c r="A686" s="116" t="s">
        <v>1685</v>
      </c>
      <c r="B686" s="55" t="s">
        <v>1686</v>
      </c>
      <c r="C686" s="36">
        <v>1.37</v>
      </c>
      <c r="D686" s="181">
        <v>1.27</v>
      </c>
      <c r="E686" s="181">
        <v>1.1200000000000001</v>
      </c>
      <c r="F686" s="181">
        <v>0.81</v>
      </c>
      <c r="G686" s="181">
        <v>0.54</v>
      </c>
      <c r="H686" s="181">
        <v>0.45</v>
      </c>
      <c r="I686" s="181">
        <v>0.44</v>
      </c>
      <c r="J686" s="229">
        <v>0.4</v>
      </c>
      <c r="K686" s="229">
        <v>0.4</v>
      </c>
      <c r="L686" s="181">
        <v>0.4</v>
      </c>
      <c r="M686" s="181">
        <v>0.37</v>
      </c>
      <c r="N686" s="181">
        <v>0.09</v>
      </c>
      <c r="O686" s="238">
        <v>0</v>
      </c>
      <c r="P686" s="162"/>
      <c r="Q686" s="238">
        <v>0</v>
      </c>
      <c r="R686" s="238">
        <v>0</v>
      </c>
      <c r="S686" s="162"/>
      <c r="T686" s="238">
        <v>0</v>
      </c>
      <c r="U686" s="238">
        <v>0</v>
      </c>
      <c r="V686" s="202">
        <v>0.48</v>
      </c>
      <c r="W686" s="202">
        <v>0.42</v>
      </c>
      <c r="X686" s="202">
        <v>0.37</v>
      </c>
      <c r="Y686" s="202">
        <v>0.3</v>
      </c>
      <c r="Z686" s="202">
        <v>0.22</v>
      </c>
      <c r="AA686" s="202">
        <v>0.15</v>
      </c>
      <c r="AB686" s="229">
        <v>0.1</v>
      </c>
      <c r="AC686" s="229">
        <v>0.1</v>
      </c>
      <c r="AD686" s="229">
        <v>0.1</v>
      </c>
      <c r="AE686" s="229">
        <v>0.1</v>
      </c>
      <c r="AF686" s="223">
        <f t="shared" si="386"/>
        <v>10.000000000000002</v>
      </c>
      <c r="AG686" s="224">
        <f t="shared" si="373"/>
        <v>7.8740157480315043</v>
      </c>
      <c r="AH686" s="224">
        <f t="shared" si="374"/>
        <v>13.392857142857139</v>
      </c>
      <c r="AI686" s="224">
        <f t="shared" si="375"/>
        <v>38.271604938271622</v>
      </c>
      <c r="AJ686" s="224">
        <f t="shared" si="376"/>
        <v>50</v>
      </c>
      <c r="AK686" s="224">
        <f t="shared" si="377"/>
        <v>19.999999999999996</v>
      </c>
      <c r="AL686" s="224">
        <f t="shared" si="378"/>
        <v>2.2727272727272707</v>
      </c>
      <c r="AM686" s="224">
        <f t="shared" si="379"/>
        <v>9.9999999999999858</v>
      </c>
      <c r="AN686" s="224">
        <f t="shared" si="380"/>
        <v>0</v>
      </c>
      <c r="AO686" s="224">
        <f t="shared" si="381"/>
        <v>0</v>
      </c>
      <c r="AP686" s="224">
        <f t="shared" si="382"/>
        <v>8.1081081081081141</v>
      </c>
      <c r="AQ686" s="224">
        <f t="shared" si="384"/>
        <v>311.11111111111114</v>
      </c>
      <c r="AR686" s="224" t="str">
        <f t="shared" si="383"/>
        <v>n/a</v>
      </c>
      <c r="AS686" s="224" t="str">
        <f t="shared" si="388"/>
        <v>n/a</v>
      </c>
      <c r="AT686" s="224" t="str">
        <f t="shared" si="389"/>
        <v>n/a</v>
      </c>
      <c r="AU686" s="224" t="str">
        <f t="shared" si="390"/>
        <v>n/a</v>
      </c>
      <c r="AV686" s="224" t="str">
        <f t="shared" si="392"/>
        <v>n/a</v>
      </c>
      <c r="AW686" s="224">
        <f t="shared" si="393"/>
        <v>-100</v>
      </c>
      <c r="AX686" s="224">
        <f t="shared" si="394"/>
        <v>14.285714285714279</v>
      </c>
      <c r="AY686" s="224">
        <f t="shared" si="395"/>
        <v>13.513513513513509</v>
      </c>
      <c r="AZ686" s="224">
        <f t="shared" si="396"/>
        <v>23.333333333333339</v>
      </c>
      <c r="BA686" s="224">
        <f t="shared" si="397"/>
        <v>36.363636363636353</v>
      </c>
      <c r="BB686" s="224">
        <f t="shared" si="398"/>
        <v>46.666666666666679</v>
      </c>
      <c r="BC686" s="224">
        <f t="shared" si="399"/>
        <v>49.999999999999979</v>
      </c>
      <c r="BD686" s="224">
        <f t="shared" si="400"/>
        <v>0</v>
      </c>
      <c r="BE686" s="224">
        <f t="shared" si="401"/>
        <v>0</v>
      </c>
      <c r="BF686" s="224">
        <f t="shared" si="391"/>
        <v>0</v>
      </c>
      <c r="BG686" s="224">
        <f t="shared" si="387"/>
        <v>25.961585165903379</v>
      </c>
      <c r="BH686" s="182">
        <f t="shared" ref="BH686:BH696" si="403">STDEV(AG686:BF686)</f>
        <v>72.23027952847265</v>
      </c>
    </row>
    <row r="687" spans="1:60" x14ac:dyDescent="0.2">
      <c r="A687" s="116" t="s">
        <v>5563</v>
      </c>
      <c r="B687" s="55" t="s">
        <v>5558</v>
      </c>
      <c r="C687" s="36">
        <v>1.64</v>
      </c>
      <c r="D687" s="181">
        <v>1.52</v>
      </c>
      <c r="E687" s="181">
        <v>1.4</v>
      </c>
      <c r="F687" s="181">
        <v>1.28</v>
      </c>
      <c r="G687" s="181">
        <v>0.88000000000000012</v>
      </c>
      <c r="H687" s="238">
        <v>0.56000000000000005</v>
      </c>
      <c r="I687" s="181">
        <v>1.1599999999999999</v>
      </c>
      <c r="J687" s="202">
        <v>0.75</v>
      </c>
      <c r="K687" s="229">
        <v>0</v>
      </c>
      <c r="L687" s="238">
        <v>0</v>
      </c>
      <c r="M687" s="238">
        <v>0</v>
      </c>
      <c r="N687" s="238">
        <v>0</v>
      </c>
      <c r="O687" s="238">
        <v>0</v>
      </c>
      <c r="P687" s="162"/>
      <c r="Q687" s="238">
        <v>0</v>
      </c>
      <c r="R687" s="238">
        <v>0</v>
      </c>
      <c r="S687" s="162"/>
      <c r="T687" s="238">
        <v>0</v>
      </c>
      <c r="U687" s="238">
        <v>0</v>
      </c>
      <c r="V687" s="229">
        <v>0</v>
      </c>
      <c r="W687" s="229">
        <v>0</v>
      </c>
      <c r="X687" s="229">
        <v>0</v>
      </c>
      <c r="Y687" s="229">
        <v>0</v>
      </c>
      <c r="Z687" s="229">
        <v>0</v>
      </c>
      <c r="AA687" s="229">
        <v>0</v>
      </c>
      <c r="AB687" s="229">
        <v>0</v>
      </c>
      <c r="AC687" s="229">
        <v>0</v>
      </c>
      <c r="AD687" s="229">
        <v>0</v>
      </c>
      <c r="AE687" s="229">
        <v>0</v>
      </c>
      <c r="AF687" s="223">
        <f t="shared" si="386"/>
        <v>9.1900000000000013</v>
      </c>
      <c r="AG687" s="224">
        <f t="shared" si="373"/>
        <v>7.8947368421052655</v>
      </c>
      <c r="AH687" s="224">
        <f t="shared" si="374"/>
        <v>8.5714285714285854</v>
      </c>
      <c r="AI687" s="224">
        <f t="shared" si="375"/>
        <v>9.375</v>
      </c>
      <c r="AJ687" s="224">
        <f t="shared" si="376"/>
        <v>45.454545454545439</v>
      </c>
      <c r="AK687" s="224">
        <f t="shared" si="377"/>
        <v>57.142857142857139</v>
      </c>
      <c r="AL687" s="224">
        <f t="shared" si="378"/>
        <v>-51.724137931034477</v>
      </c>
      <c r="AM687" s="224">
        <f t="shared" si="379"/>
        <v>54.666666666666664</v>
      </c>
      <c r="AN687" s="224" t="str">
        <f t="shared" si="380"/>
        <v>n/a</v>
      </c>
      <c r="AO687" s="224" t="str">
        <f t="shared" si="381"/>
        <v>n/a</v>
      </c>
      <c r="AP687" s="224" t="str">
        <f t="shared" si="382"/>
        <v>n/a</v>
      </c>
      <c r="AQ687" s="224" t="str">
        <f t="shared" si="384"/>
        <v>n/a</v>
      </c>
      <c r="AR687" s="224" t="str">
        <f t="shared" si="383"/>
        <v>n/a</v>
      </c>
      <c r="AS687" s="224" t="str">
        <f t="shared" si="388"/>
        <v>n/a</v>
      </c>
      <c r="AT687" s="224" t="str">
        <f t="shared" si="389"/>
        <v>n/a</v>
      </c>
      <c r="AU687" s="224" t="str">
        <f t="shared" si="390"/>
        <v>n/a</v>
      </c>
      <c r="AV687" s="224" t="str">
        <f t="shared" si="392"/>
        <v>n/a</v>
      </c>
      <c r="AW687" s="224" t="str">
        <f t="shared" si="393"/>
        <v>n/a</v>
      </c>
      <c r="AX687" s="224" t="str">
        <f t="shared" si="394"/>
        <v>n/a</v>
      </c>
      <c r="AY687" s="224" t="str">
        <f t="shared" si="395"/>
        <v>n/a</v>
      </c>
      <c r="AZ687" s="224" t="str">
        <f t="shared" si="396"/>
        <v>n/a</v>
      </c>
      <c r="BA687" s="224" t="str">
        <f t="shared" si="397"/>
        <v>n/a</v>
      </c>
      <c r="BB687" s="224" t="str">
        <f t="shared" si="398"/>
        <v>n/a</v>
      </c>
      <c r="BC687" s="224" t="str">
        <f t="shared" si="399"/>
        <v>n/a</v>
      </c>
      <c r="BD687" s="224" t="str">
        <f t="shared" si="400"/>
        <v>n/a</v>
      </c>
      <c r="BE687" s="224" t="str">
        <f t="shared" si="401"/>
        <v>n/a</v>
      </c>
      <c r="BF687" s="224" t="str">
        <f t="shared" si="391"/>
        <v>n/a</v>
      </c>
      <c r="BG687" s="224">
        <f t="shared" si="387"/>
        <v>18.768728106652656</v>
      </c>
      <c r="BH687" s="182">
        <f t="shared" si="403"/>
        <v>38.194858976596279</v>
      </c>
    </row>
    <row r="688" spans="1:60" x14ac:dyDescent="0.2">
      <c r="A688" s="116" t="s">
        <v>1687</v>
      </c>
      <c r="B688" s="55" t="s">
        <v>1688</v>
      </c>
      <c r="C688" s="36">
        <v>0.54</v>
      </c>
      <c r="D688" s="181">
        <v>0.5</v>
      </c>
      <c r="E688" s="181">
        <v>0.46</v>
      </c>
      <c r="F688" s="181">
        <v>0.44</v>
      </c>
      <c r="G688" s="181">
        <v>0.38</v>
      </c>
      <c r="H688" s="181">
        <v>0.36</v>
      </c>
      <c r="I688" s="181">
        <v>0.09</v>
      </c>
      <c r="J688" s="229">
        <v>0</v>
      </c>
      <c r="K688" s="229">
        <v>0</v>
      </c>
      <c r="L688" s="238">
        <v>0</v>
      </c>
      <c r="M688" s="238">
        <v>0</v>
      </c>
      <c r="N688" s="238">
        <v>0</v>
      </c>
      <c r="O688" s="238">
        <v>0</v>
      </c>
      <c r="P688" s="162"/>
      <c r="Q688" s="238">
        <v>0</v>
      </c>
      <c r="R688" s="238">
        <v>0</v>
      </c>
      <c r="S688" s="162"/>
      <c r="T688" s="238">
        <v>0</v>
      </c>
      <c r="U688" s="238">
        <v>0</v>
      </c>
      <c r="V688" s="229">
        <v>0</v>
      </c>
      <c r="W688" s="229">
        <v>0</v>
      </c>
      <c r="X688" s="229">
        <v>0</v>
      </c>
      <c r="Y688" s="229">
        <v>0</v>
      </c>
      <c r="Z688" s="229">
        <v>0</v>
      </c>
      <c r="AA688" s="229">
        <v>0</v>
      </c>
      <c r="AB688" s="229">
        <v>0</v>
      </c>
      <c r="AC688" s="229">
        <v>0</v>
      </c>
      <c r="AD688" s="229">
        <v>0</v>
      </c>
      <c r="AE688" s="229">
        <v>0</v>
      </c>
      <c r="AF688" s="223">
        <f t="shared" si="386"/>
        <v>2.7699999999999996</v>
      </c>
      <c r="AG688" s="224">
        <f t="shared" si="373"/>
        <v>8.0000000000000071</v>
      </c>
      <c r="AH688" s="224">
        <f t="shared" si="374"/>
        <v>8.6956521739130377</v>
      </c>
      <c r="AI688" s="224">
        <f t="shared" si="375"/>
        <v>4.5454545454545414</v>
      </c>
      <c r="AJ688" s="224">
        <f t="shared" si="376"/>
        <v>15.789473684210531</v>
      </c>
      <c r="AK688" s="224">
        <f t="shared" si="377"/>
        <v>5.555555555555558</v>
      </c>
      <c r="AL688" s="224">
        <f t="shared" si="378"/>
        <v>300</v>
      </c>
      <c r="AM688" s="224" t="str">
        <f t="shared" si="379"/>
        <v>n/a</v>
      </c>
      <c r="AN688" s="224" t="str">
        <f t="shared" si="380"/>
        <v>n/a</v>
      </c>
      <c r="AO688" s="224" t="str">
        <f t="shared" si="381"/>
        <v>n/a</v>
      </c>
      <c r="AP688" s="224" t="str">
        <f t="shared" si="382"/>
        <v>n/a</v>
      </c>
      <c r="AQ688" s="224" t="str">
        <f t="shared" si="384"/>
        <v>n/a</v>
      </c>
      <c r="AR688" s="224" t="str">
        <f t="shared" si="383"/>
        <v>n/a</v>
      </c>
      <c r="AS688" s="224" t="str">
        <f t="shared" si="388"/>
        <v>n/a</v>
      </c>
      <c r="AT688" s="224" t="str">
        <f t="shared" si="389"/>
        <v>n/a</v>
      </c>
      <c r="AU688" s="224" t="str">
        <f t="shared" si="390"/>
        <v>n/a</v>
      </c>
      <c r="AV688" s="224" t="str">
        <f t="shared" si="392"/>
        <v>n/a</v>
      </c>
      <c r="AW688" s="224" t="str">
        <f t="shared" si="393"/>
        <v>n/a</v>
      </c>
      <c r="AX688" s="224" t="str">
        <f t="shared" si="394"/>
        <v>n/a</v>
      </c>
      <c r="AY688" s="224" t="str">
        <f t="shared" si="395"/>
        <v>n/a</v>
      </c>
      <c r="AZ688" s="224" t="str">
        <f t="shared" si="396"/>
        <v>n/a</v>
      </c>
      <c r="BA688" s="224" t="str">
        <f t="shared" si="397"/>
        <v>n/a</v>
      </c>
      <c r="BB688" s="224" t="str">
        <f t="shared" si="398"/>
        <v>n/a</v>
      </c>
      <c r="BC688" s="224" t="str">
        <f t="shared" si="399"/>
        <v>n/a</v>
      </c>
      <c r="BD688" s="224" t="str">
        <f t="shared" si="400"/>
        <v>n/a</v>
      </c>
      <c r="BE688" s="224" t="str">
        <f t="shared" si="401"/>
        <v>n/a</v>
      </c>
      <c r="BF688" s="224" t="str">
        <f t="shared" si="391"/>
        <v>n/a</v>
      </c>
      <c r="BG688" s="224">
        <f t="shared" si="387"/>
        <v>57.097689326522278</v>
      </c>
      <c r="BH688" s="182">
        <f t="shared" si="403"/>
        <v>119.06264774642078</v>
      </c>
    </row>
    <row r="689" spans="1:60" x14ac:dyDescent="0.2">
      <c r="A689" s="116" t="s">
        <v>5562</v>
      </c>
      <c r="B689" s="55" t="s">
        <v>3007</v>
      </c>
      <c r="C689" s="36">
        <v>3.78</v>
      </c>
      <c r="D689" s="181">
        <v>3.5</v>
      </c>
      <c r="E689" s="181">
        <v>3.1000000000000005</v>
      </c>
      <c r="F689" s="181">
        <v>2.5499999999999998</v>
      </c>
      <c r="G689" s="181">
        <v>1.6</v>
      </c>
      <c r="H689" s="238">
        <v>0.8</v>
      </c>
      <c r="I689" s="181">
        <v>0.9</v>
      </c>
      <c r="J689" s="202">
        <v>0.55999999999999994</v>
      </c>
      <c r="K689" s="202">
        <v>0.43000000000000005</v>
      </c>
      <c r="L689" s="181">
        <v>0.37000000000000005</v>
      </c>
      <c r="M689" s="181">
        <v>0.27</v>
      </c>
      <c r="N689" s="181">
        <v>0.22999999999999998</v>
      </c>
      <c r="O689" s="181">
        <v>0.19000000000000003</v>
      </c>
      <c r="Q689" s="181">
        <v>0.15</v>
      </c>
      <c r="R689" s="181">
        <v>0.11</v>
      </c>
      <c r="T689" s="181">
        <v>0.06</v>
      </c>
      <c r="U689" s="238">
        <v>0</v>
      </c>
      <c r="V689" s="229">
        <v>0</v>
      </c>
      <c r="W689" s="229">
        <v>0</v>
      </c>
      <c r="X689" s="229">
        <v>0</v>
      </c>
      <c r="Y689" s="229">
        <v>0</v>
      </c>
      <c r="Z689" s="229">
        <v>0</v>
      </c>
      <c r="AA689" s="229">
        <v>0</v>
      </c>
      <c r="AB689" s="229">
        <v>0</v>
      </c>
      <c r="AC689" s="229">
        <v>0</v>
      </c>
      <c r="AD689" s="229">
        <v>0</v>
      </c>
      <c r="AE689" s="229">
        <v>0</v>
      </c>
      <c r="AF689" s="223">
        <f t="shared" si="386"/>
        <v>18.599999999999998</v>
      </c>
      <c r="AG689" s="224">
        <f t="shared" ref="AG689:AG717" si="404">IF(ISERROR((C689/D689-1)*100),"n/a",(C689/D689-1)*100)</f>
        <v>7.9999999999999849</v>
      </c>
      <c r="AH689" s="224">
        <f t="shared" ref="AH689:AH717" si="405">IF(ISERROR((D689/E689-1)*100),"n/a",(D689/E689-1)*100)</f>
        <v>12.903225806451601</v>
      </c>
      <c r="AI689" s="224">
        <f t="shared" ref="AI689:AI717" si="406">IF(ISERROR((E689/F689-1)*100),"n/a",(E689/F689-1)*100)</f>
        <v>21.568627450980426</v>
      </c>
      <c r="AJ689" s="224">
        <f t="shared" ref="AJ689:AJ717" si="407">IF(ISERROR((F689/G689-1)*100),"n/a",(F689/G689-1)*100)</f>
        <v>59.374999999999979</v>
      </c>
      <c r="AK689" s="224">
        <f t="shared" ref="AK689:AK717" si="408">IF(ISERROR((G689/H689-1)*100),"n/a",(G689/H689-1)*100)</f>
        <v>100</v>
      </c>
      <c r="AL689" s="224">
        <f t="shared" ref="AL689:AL717" si="409">IF(ISERROR((H689/I689-1)*100),"n/a",(H689/I689-1)*100)</f>
        <v>-11.111111111111105</v>
      </c>
      <c r="AM689" s="224">
        <f t="shared" ref="AM689:AM717" si="410">IF(ISERROR((I689/J689-1)*100),"n/a",(I689/J689-1)*100)</f>
        <v>60.714285714285744</v>
      </c>
      <c r="AN689" s="224">
        <f t="shared" ref="AN689:AN717" si="411">IF(ISERROR((J689/K689-1)*100),"n/a",(J689/K689-1)*100)</f>
        <v>30.232558139534849</v>
      </c>
      <c r="AO689" s="224">
        <f t="shared" ref="AO689:AO717" si="412">IF(ISERROR((K689/L689-1)*100),"n/a",(K689/L689-1)*100)</f>
        <v>16.216216216216207</v>
      </c>
      <c r="AP689" s="224">
        <f t="shared" ref="AP689:AP717" si="413">IF(ISERROR((L689/M689-1)*100),"n/a",(L689/M689-1)*100)</f>
        <v>37.037037037037045</v>
      </c>
      <c r="AQ689" s="224">
        <f t="shared" si="384"/>
        <v>17.391304347826097</v>
      </c>
      <c r="AR689" s="224">
        <f t="shared" ref="AR689:AR717" si="414">IF(ISERROR((N689/O689-1)*100),"n/a",(N689/O689-1)*100)</f>
        <v>21.052631578947345</v>
      </c>
      <c r="AS689" s="224">
        <f t="shared" si="388"/>
        <v>26.666666666666682</v>
      </c>
      <c r="AT689" s="224">
        <f t="shared" si="389"/>
        <v>36.363636363636353</v>
      </c>
      <c r="AU689" s="224">
        <f t="shared" si="390"/>
        <v>83.333333333333343</v>
      </c>
      <c r="AV689" s="224" t="str">
        <f t="shared" si="392"/>
        <v>n/a</v>
      </c>
      <c r="AW689" s="224" t="str">
        <f t="shared" si="393"/>
        <v>n/a</v>
      </c>
      <c r="AX689" s="224" t="str">
        <f t="shared" si="394"/>
        <v>n/a</v>
      </c>
      <c r="AY689" s="224" t="str">
        <f t="shared" si="395"/>
        <v>n/a</v>
      </c>
      <c r="AZ689" s="224" t="str">
        <f t="shared" si="396"/>
        <v>n/a</v>
      </c>
      <c r="BA689" s="224" t="str">
        <f t="shared" si="397"/>
        <v>n/a</v>
      </c>
      <c r="BB689" s="224" t="str">
        <f t="shared" si="398"/>
        <v>n/a</v>
      </c>
      <c r="BC689" s="224" t="str">
        <f t="shared" si="399"/>
        <v>n/a</v>
      </c>
      <c r="BD689" s="224" t="str">
        <f t="shared" si="400"/>
        <v>n/a</v>
      </c>
      <c r="BE689" s="224" t="str">
        <f t="shared" si="401"/>
        <v>n/a</v>
      </c>
      <c r="BF689" s="224" t="str">
        <f t="shared" si="391"/>
        <v>n/a</v>
      </c>
      <c r="BG689" s="224">
        <f t="shared" si="387"/>
        <v>34.649560769586977</v>
      </c>
      <c r="BH689" s="182">
        <f t="shared" si="403"/>
        <v>29.633650791607973</v>
      </c>
    </row>
    <row r="690" spans="1:60" x14ac:dyDescent="0.2">
      <c r="A690" s="116" t="s">
        <v>1690</v>
      </c>
      <c r="B690" s="55" t="s">
        <v>1691</v>
      </c>
      <c r="C690" s="36">
        <v>1.1399999999999999</v>
      </c>
      <c r="D690" s="181">
        <v>0.98</v>
      </c>
      <c r="E690" s="181">
        <v>0.82</v>
      </c>
      <c r="F690" s="181">
        <v>0.72</v>
      </c>
      <c r="G690" s="181">
        <v>0.62</v>
      </c>
      <c r="H690" s="181">
        <v>0.5</v>
      </c>
      <c r="I690" s="181">
        <v>0.4</v>
      </c>
      <c r="J690" s="202">
        <v>0.32</v>
      </c>
      <c r="K690" s="202">
        <v>0.14000000000000001</v>
      </c>
      <c r="L690" s="238">
        <v>0</v>
      </c>
      <c r="M690" s="238">
        <v>0</v>
      </c>
      <c r="N690" s="238">
        <v>0</v>
      </c>
      <c r="O690" s="238">
        <v>0</v>
      </c>
      <c r="P690" s="202"/>
      <c r="Q690" s="238">
        <v>0</v>
      </c>
      <c r="R690" s="238">
        <v>0</v>
      </c>
      <c r="S690" s="229"/>
      <c r="T690" s="238">
        <v>0</v>
      </c>
      <c r="U690" s="238">
        <v>0</v>
      </c>
      <c r="V690" s="229">
        <v>0</v>
      </c>
      <c r="W690" s="229">
        <v>0</v>
      </c>
      <c r="X690" s="229">
        <v>0</v>
      </c>
      <c r="Y690" s="229">
        <v>0</v>
      </c>
      <c r="Z690" s="229">
        <v>0</v>
      </c>
      <c r="AA690" s="229">
        <v>0</v>
      </c>
      <c r="AB690" s="229">
        <v>0</v>
      </c>
      <c r="AC690" s="229">
        <v>0</v>
      </c>
      <c r="AD690" s="229">
        <v>0</v>
      </c>
      <c r="AE690" s="229">
        <v>0</v>
      </c>
      <c r="AF690" s="223">
        <f t="shared" si="386"/>
        <v>5.6400000000000006</v>
      </c>
      <c r="AG690" s="224">
        <f t="shared" si="404"/>
        <v>16.326530612244895</v>
      </c>
      <c r="AH690" s="224">
        <f t="shared" si="405"/>
        <v>19.512195121951216</v>
      </c>
      <c r="AI690" s="224">
        <f t="shared" si="406"/>
        <v>13.888888888888884</v>
      </c>
      <c r="AJ690" s="224">
        <f t="shared" si="407"/>
        <v>16.129032258064502</v>
      </c>
      <c r="AK690" s="224">
        <f t="shared" si="408"/>
        <v>24</v>
      </c>
      <c r="AL690" s="224">
        <f t="shared" si="409"/>
        <v>25</v>
      </c>
      <c r="AM690" s="224">
        <f t="shared" si="410"/>
        <v>25</v>
      </c>
      <c r="AN690" s="224">
        <f t="shared" si="411"/>
        <v>128.57142857142856</v>
      </c>
      <c r="AO690" s="224" t="str">
        <f t="shared" si="412"/>
        <v>n/a</v>
      </c>
      <c r="AP690" s="224" t="str">
        <f t="shared" si="413"/>
        <v>n/a</v>
      </c>
      <c r="AQ690" s="224" t="str">
        <f t="shared" ref="AQ690:AQ717" si="415">IF(ISERROR((M690/N690-1)*100),"n/a",(M690/N690-1)*100)</f>
        <v>n/a</v>
      </c>
      <c r="AR690" s="224" t="str">
        <f t="shared" si="414"/>
        <v>n/a</v>
      </c>
      <c r="AS690" s="224" t="str">
        <f t="shared" si="388"/>
        <v>n/a</v>
      </c>
      <c r="AT690" s="224" t="str">
        <f t="shared" si="389"/>
        <v>n/a</v>
      </c>
      <c r="AU690" s="224" t="str">
        <f t="shared" si="390"/>
        <v>n/a</v>
      </c>
      <c r="AV690" s="224" t="str">
        <f t="shared" si="392"/>
        <v>n/a</v>
      </c>
      <c r="AW690" s="224" t="str">
        <f t="shared" si="393"/>
        <v>n/a</v>
      </c>
      <c r="AX690" s="224" t="str">
        <f t="shared" si="394"/>
        <v>n/a</v>
      </c>
      <c r="AY690" s="224" t="str">
        <f t="shared" si="395"/>
        <v>n/a</v>
      </c>
      <c r="AZ690" s="224" t="str">
        <f t="shared" si="396"/>
        <v>n/a</v>
      </c>
      <c r="BA690" s="224" t="str">
        <f t="shared" si="397"/>
        <v>n/a</v>
      </c>
      <c r="BB690" s="224" t="str">
        <f t="shared" si="398"/>
        <v>n/a</v>
      </c>
      <c r="BC690" s="224" t="str">
        <f t="shared" si="399"/>
        <v>n/a</v>
      </c>
      <c r="BD690" s="224" t="str">
        <f t="shared" si="400"/>
        <v>n/a</v>
      </c>
      <c r="BE690" s="224" t="str">
        <f t="shared" si="401"/>
        <v>n/a</v>
      </c>
      <c r="BF690" s="224" t="str">
        <f t="shared" si="391"/>
        <v>n/a</v>
      </c>
      <c r="BG690" s="224">
        <f t="shared" si="387"/>
        <v>33.553509431572259</v>
      </c>
      <c r="BH690" s="182">
        <f t="shared" si="403"/>
        <v>38.637946854577969</v>
      </c>
    </row>
    <row r="691" spans="1:60" x14ac:dyDescent="0.2">
      <c r="A691" s="116" t="s">
        <v>1692</v>
      </c>
      <c r="B691" s="55" t="s">
        <v>1693</v>
      </c>
      <c r="C691" s="36">
        <v>0.74</v>
      </c>
      <c r="D691" s="181">
        <v>0.65</v>
      </c>
      <c r="E691" s="181">
        <v>0.56000000000000005</v>
      </c>
      <c r="F691" s="181">
        <v>0.5</v>
      </c>
      <c r="G691" s="181">
        <v>0.46</v>
      </c>
      <c r="H691" s="181">
        <v>0.4</v>
      </c>
      <c r="I691" s="181">
        <v>0.32</v>
      </c>
      <c r="J691" s="285">
        <v>0.24</v>
      </c>
      <c r="K691" s="285">
        <v>0.24</v>
      </c>
      <c r="L691" s="181">
        <v>0.24</v>
      </c>
      <c r="M691" s="181">
        <v>0.2175</v>
      </c>
      <c r="N691" s="298">
        <v>0.15</v>
      </c>
      <c r="O691" s="298">
        <v>0.15</v>
      </c>
      <c r="P691" s="299"/>
      <c r="Q691" s="298">
        <v>0.15</v>
      </c>
      <c r="R691" s="298">
        <v>0.15</v>
      </c>
      <c r="T691" s="181">
        <v>0.15</v>
      </c>
      <c r="U691" s="181">
        <v>0.13125000000000001</v>
      </c>
      <c r="V691" s="229">
        <v>7.4999999999999997E-2</v>
      </c>
      <c r="W691" s="229">
        <v>7.4999999999999997E-2</v>
      </c>
      <c r="X691" s="229">
        <v>7.4999999999999997E-2</v>
      </c>
      <c r="Y691" s="285">
        <v>7.4999999999999997E-2</v>
      </c>
      <c r="Z691" s="285">
        <v>7.4999999999999997E-2</v>
      </c>
      <c r="AA691" s="229">
        <v>7.4999999999999997E-2</v>
      </c>
      <c r="AB691" s="202">
        <v>7.4999999999999997E-2</v>
      </c>
      <c r="AC691" s="202">
        <v>6.25E-2</v>
      </c>
      <c r="AD691" s="202">
        <v>0.05</v>
      </c>
      <c r="AE691" s="285">
        <v>0.05</v>
      </c>
      <c r="AF691" s="223">
        <f t="shared" si="386"/>
        <v>6.1362500000000031</v>
      </c>
      <c r="AG691" s="224">
        <f t="shared" si="404"/>
        <v>13.846153846153841</v>
      </c>
      <c r="AH691" s="224">
        <f t="shared" si="405"/>
        <v>16.071428571428559</v>
      </c>
      <c r="AI691" s="224">
        <f t="shared" si="406"/>
        <v>12.000000000000011</v>
      </c>
      <c r="AJ691" s="224">
        <f t="shared" si="407"/>
        <v>8.6956521739130377</v>
      </c>
      <c r="AK691" s="224">
        <f t="shared" si="408"/>
        <v>14.999999999999991</v>
      </c>
      <c r="AL691" s="224">
        <f t="shared" si="409"/>
        <v>25</v>
      </c>
      <c r="AM691" s="224">
        <f t="shared" si="410"/>
        <v>33.33333333333335</v>
      </c>
      <c r="AN691" s="224">
        <f t="shared" si="411"/>
        <v>0</v>
      </c>
      <c r="AO691" s="224">
        <f t="shared" si="412"/>
        <v>0</v>
      </c>
      <c r="AP691" s="224">
        <f t="shared" si="413"/>
        <v>10.344827586206895</v>
      </c>
      <c r="AQ691" s="224">
        <f t="shared" si="415"/>
        <v>44.999999999999993</v>
      </c>
      <c r="AR691" s="224">
        <f t="shared" si="414"/>
        <v>0</v>
      </c>
      <c r="AS691" s="224">
        <f t="shared" si="388"/>
        <v>0</v>
      </c>
      <c r="AT691" s="224">
        <f t="shared" si="389"/>
        <v>0</v>
      </c>
      <c r="AU691" s="224">
        <f t="shared" si="390"/>
        <v>0</v>
      </c>
      <c r="AV691" s="224">
        <f t="shared" si="392"/>
        <v>14.285714285714279</v>
      </c>
      <c r="AW691" s="224">
        <f t="shared" si="393"/>
        <v>75.000000000000028</v>
      </c>
      <c r="AX691" s="224">
        <f t="shared" si="394"/>
        <v>0</v>
      </c>
      <c r="AY691" s="224">
        <f t="shared" si="395"/>
        <v>0</v>
      </c>
      <c r="AZ691" s="224">
        <f t="shared" si="396"/>
        <v>0</v>
      </c>
      <c r="BA691" s="224">
        <f t="shared" si="397"/>
        <v>0</v>
      </c>
      <c r="BB691" s="224">
        <f t="shared" si="398"/>
        <v>0</v>
      </c>
      <c r="BC691" s="224">
        <f t="shared" si="399"/>
        <v>0</v>
      </c>
      <c r="BD691" s="224">
        <f t="shared" si="400"/>
        <v>19.999999999999996</v>
      </c>
      <c r="BE691" s="224">
        <f t="shared" si="401"/>
        <v>25</v>
      </c>
      <c r="BF691" s="224">
        <f t="shared" si="391"/>
        <v>0</v>
      </c>
      <c r="BG691" s="224">
        <f t="shared" si="387"/>
        <v>12.060658069105768</v>
      </c>
      <c r="BH691" s="182">
        <f t="shared" si="403"/>
        <v>17.702974960591291</v>
      </c>
    </row>
    <row r="692" spans="1:60" x14ac:dyDescent="0.2">
      <c r="A692" s="123" t="s">
        <v>2122</v>
      </c>
      <c r="B692" s="55" t="s">
        <v>1342</v>
      </c>
      <c r="C692" s="36">
        <v>2.11</v>
      </c>
      <c r="D692" s="181">
        <v>2.0499999999999998</v>
      </c>
      <c r="E692" s="181">
        <v>1.714</v>
      </c>
      <c r="F692" s="181">
        <v>1.3089999999999999</v>
      </c>
      <c r="G692" s="181">
        <v>1.135</v>
      </c>
      <c r="H692" s="181">
        <v>1.0649999999999999</v>
      </c>
      <c r="I692" s="181">
        <v>1.0249999999999999</v>
      </c>
      <c r="J692" s="202">
        <v>0.92</v>
      </c>
      <c r="K692" s="202">
        <v>0.80120000000000002</v>
      </c>
      <c r="L692" s="181">
        <v>0.74419999999999997</v>
      </c>
      <c r="M692" s="181">
        <v>0.69299999999999995</v>
      </c>
      <c r="N692" s="181">
        <v>0.58199999999999996</v>
      </c>
      <c r="O692" s="181">
        <v>0.41249999999999998</v>
      </c>
      <c r="P692" s="273"/>
      <c r="Q692" s="181">
        <v>0.26124999999999998</v>
      </c>
      <c r="R692" s="181">
        <v>0.13725000000000001</v>
      </c>
      <c r="S692" s="273"/>
      <c r="T692" s="202">
        <v>0.121</v>
      </c>
      <c r="U692" s="202">
        <v>0.11</v>
      </c>
      <c r="V692" s="202">
        <v>0.10249999999999999</v>
      </c>
      <c r="W692" s="202">
        <v>0.09</v>
      </c>
      <c r="X692" s="202">
        <v>6.7500000000000004E-2</v>
      </c>
      <c r="Y692" s="202">
        <v>4.8500000000000001E-2</v>
      </c>
      <c r="Z692" s="202">
        <v>0.01</v>
      </c>
      <c r="AA692" s="229">
        <v>0</v>
      </c>
      <c r="AB692" s="229">
        <v>0</v>
      </c>
      <c r="AC692" s="229">
        <v>0</v>
      </c>
      <c r="AD692" s="229">
        <v>0</v>
      </c>
      <c r="AE692" s="229">
        <v>0</v>
      </c>
      <c r="AF692" s="223">
        <f t="shared" si="386"/>
        <v>15.508900000000001</v>
      </c>
      <c r="AG692" s="224">
        <f t="shared" si="404"/>
        <v>2.9268292682926855</v>
      </c>
      <c r="AH692" s="224">
        <f t="shared" si="405"/>
        <v>19.603267211201867</v>
      </c>
      <c r="AI692" s="224">
        <f t="shared" si="406"/>
        <v>30.939648586707413</v>
      </c>
      <c r="AJ692" s="224">
        <f t="shared" si="407"/>
        <v>15.330396475770925</v>
      </c>
      <c r="AK692" s="224">
        <f t="shared" si="408"/>
        <v>6.5727699530516492</v>
      </c>
      <c r="AL692" s="224">
        <f t="shared" si="409"/>
        <v>3.9024390243902474</v>
      </c>
      <c r="AM692" s="224">
        <f t="shared" si="410"/>
        <v>11.413043478260864</v>
      </c>
      <c r="AN692" s="224">
        <f t="shared" si="411"/>
        <v>14.827758362456311</v>
      </c>
      <c r="AO692" s="224">
        <f t="shared" si="412"/>
        <v>7.6592313894114472</v>
      </c>
      <c r="AP692" s="224">
        <f t="shared" si="413"/>
        <v>7.3881673881673882</v>
      </c>
      <c r="AQ692" s="224">
        <f t="shared" si="415"/>
        <v>19.072164948453608</v>
      </c>
      <c r="AR692" s="224">
        <f t="shared" si="414"/>
        <v>41.090909090909086</v>
      </c>
      <c r="AS692" s="224">
        <f t="shared" si="388"/>
        <v>57.894736842105267</v>
      </c>
      <c r="AT692" s="224">
        <f t="shared" si="389"/>
        <v>90.346083788706721</v>
      </c>
      <c r="AU692" s="224">
        <f t="shared" si="390"/>
        <v>13.429752066115718</v>
      </c>
      <c r="AV692" s="224">
        <f t="shared" si="392"/>
        <v>9.9999999999999858</v>
      </c>
      <c r="AW692" s="224">
        <f t="shared" si="393"/>
        <v>7.3170731707317138</v>
      </c>
      <c r="AX692" s="224">
        <f t="shared" si="394"/>
        <v>13.888888888888884</v>
      </c>
      <c r="AY692" s="224">
        <f t="shared" si="395"/>
        <v>33.333333333333329</v>
      </c>
      <c r="AZ692" s="224">
        <f t="shared" si="396"/>
        <v>39.175257731958759</v>
      </c>
      <c r="BA692" s="224">
        <f t="shared" si="397"/>
        <v>384.99999999999994</v>
      </c>
      <c r="BB692" s="224" t="str">
        <f t="shared" si="398"/>
        <v>n/a</v>
      </c>
      <c r="BC692" s="224" t="str">
        <f t="shared" si="399"/>
        <v>n/a</v>
      </c>
      <c r="BD692" s="224" t="str">
        <f t="shared" si="400"/>
        <v>n/a</v>
      </c>
      <c r="BE692" s="224" t="str">
        <f t="shared" si="401"/>
        <v>n/a</v>
      </c>
      <c r="BF692" s="224" t="str">
        <f t="shared" si="391"/>
        <v>n/a</v>
      </c>
      <c r="BG692" s="224">
        <f t="shared" si="387"/>
        <v>39.576750047567323</v>
      </c>
      <c r="BH692" s="182">
        <f t="shared" si="403"/>
        <v>81.907957828415647</v>
      </c>
    </row>
    <row r="693" spans="1:60" x14ac:dyDescent="0.2">
      <c r="A693" s="55" t="s">
        <v>2123</v>
      </c>
      <c r="B693" s="55" t="s">
        <v>526</v>
      </c>
      <c r="C693" s="36">
        <v>1.415</v>
      </c>
      <c r="D693" s="181">
        <v>1.405</v>
      </c>
      <c r="E693" s="181">
        <v>1.395</v>
      </c>
      <c r="F693" s="181">
        <v>1.385</v>
      </c>
      <c r="G693" s="181">
        <v>1.375</v>
      </c>
      <c r="H693" s="181">
        <v>1.365</v>
      </c>
      <c r="I693" s="181">
        <v>1.34</v>
      </c>
      <c r="J693" s="202">
        <v>1.3</v>
      </c>
      <c r="K693" s="202">
        <v>1.26</v>
      </c>
      <c r="L693" s="181">
        <v>1.22</v>
      </c>
      <c r="M693" s="181">
        <v>1.18</v>
      </c>
      <c r="N693" s="181">
        <v>1.08</v>
      </c>
      <c r="O693" s="181">
        <v>0.98</v>
      </c>
      <c r="P693" s="273" t="s">
        <v>1740</v>
      </c>
      <c r="Q693" s="181">
        <v>0.88</v>
      </c>
      <c r="R693" s="181">
        <v>0.72</v>
      </c>
      <c r="S693" s="273"/>
      <c r="T693" s="202">
        <v>0.6</v>
      </c>
      <c r="U693" s="202">
        <v>0.54</v>
      </c>
      <c r="V693" s="202">
        <v>0.48</v>
      </c>
      <c r="W693" s="202">
        <v>0.42</v>
      </c>
      <c r="X693" s="202">
        <v>0.38</v>
      </c>
      <c r="Y693" s="202">
        <v>0.33</v>
      </c>
      <c r="Z693" s="202">
        <v>0.28000000000000003</v>
      </c>
      <c r="AA693" s="202">
        <v>0.23</v>
      </c>
      <c r="AB693" s="202">
        <v>0.19</v>
      </c>
      <c r="AC693" s="202">
        <v>0.17</v>
      </c>
      <c r="AD693" s="202">
        <v>0.152</v>
      </c>
      <c r="AE693" s="202">
        <v>0.13700000000000001</v>
      </c>
      <c r="AF693" s="223">
        <f t="shared" si="386"/>
        <v>22.209000000000003</v>
      </c>
      <c r="AG693" s="224">
        <f t="shared" si="404"/>
        <v>0.71174377224199059</v>
      </c>
      <c r="AH693" s="224">
        <f t="shared" si="405"/>
        <v>0.71684587813620748</v>
      </c>
      <c r="AI693" s="224">
        <f t="shared" si="406"/>
        <v>0.72202166064982976</v>
      </c>
      <c r="AJ693" s="224">
        <f t="shared" si="407"/>
        <v>0.72727272727273196</v>
      </c>
      <c r="AK693" s="224">
        <f t="shared" si="408"/>
        <v>0.73260073260073</v>
      </c>
      <c r="AL693" s="224">
        <f t="shared" si="409"/>
        <v>1.8656716417910335</v>
      </c>
      <c r="AM693" s="224">
        <f t="shared" si="410"/>
        <v>3.0769230769230882</v>
      </c>
      <c r="AN693" s="224">
        <f t="shared" si="411"/>
        <v>3.1746031746031855</v>
      </c>
      <c r="AO693" s="224">
        <f t="shared" si="412"/>
        <v>3.2786885245901676</v>
      </c>
      <c r="AP693" s="224">
        <f t="shared" si="413"/>
        <v>3.3898305084745894</v>
      </c>
      <c r="AQ693" s="224">
        <f t="shared" si="415"/>
        <v>9.259259259259256</v>
      </c>
      <c r="AR693" s="224">
        <f t="shared" si="414"/>
        <v>10.204081632653072</v>
      </c>
      <c r="AS693" s="224">
        <f t="shared" si="388"/>
        <v>11.363636363636353</v>
      </c>
      <c r="AT693" s="224">
        <f t="shared" si="389"/>
        <v>22.222222222222232</v>
      </c>
      <c r="AU693" s="224">
        <f t="shared" si="390"/>
        <v>19.999999999999996</v>
      </c>
      <c r="AV693" s="224">
        <f t="shared" si="392"/>
        <v>11.111111111111093</v>
      </c>
      <c r="AW693" s="224">
        <f t="shared" si="393"/>
        <v>12.500000000000021</v>
      </c>
      <c r="AX693" s="224">
        <f t="shared" si="394"/>
        <v>14.285714285714279</v>
      </c>
      <c r="AY693" s="224">
        <f t="shared" si="395"/>
        <v>10.526315789473673</v>
      </c>
      <c r="AZ693" s="224">
        <f t="shared" si="396"/>
        <v>15.151515151515138</v>
      </c>
      <c r="BA693" s="224">
        <f t="shared" si="397"/>
        <v>17.857142857142861</v>
      </c>
      <c r="BB693" s="224">
        <f t="shared" si="398"/>
        <v>21.739130434782616</v>
      </c>
      <c r="BC693" s="224">
        <f t="shared" si="399"/>
        <v>21.052631578947366</v>
      </c>
      <c r="BD693" s="224">
        <f t="shared" si="400"/>
        <v>11.764705882352944</v>
      </c>
      <c r="BE693" s="224">
        <f t="shared" si="401"/>
        <v>11.842105263157897</v>
      </c>
      <c r="BF693" s="224">
        <f t="shared" si="391"/>
        <v>10.948905109489049</v>
      </c>
      <c r="BG693" s="224">
        <f t="shared" si="387"/>
        <v>9.6240261014900561</v>
      </c>
      <c r="BH693" s="182">
        <f t="shared" si="403"/>
        <v>7.2384673314501367</v>
      </c>
    </row>
    <row r="694" spans="1:60" x14ac:dyDescent="0.2">
      <c r="A694" s="123" t="s">
        <v>2124</v>
      </c>
      <c r="B694" s="55" t="s">
        <v>1344</v>
      </c>
      <c r="C694" s="36">
        <v>3.3</v>
      </c>
      <c r="D694" s="181">
        <v>3</v>
      </c>
      <c r="E694" s="181">
        <v>2.8</v>
      </c>
      <c r="F694" s="181">
        <v>2.6</v>
      </c>
      <c r="G694" s="181">
        <v>2.2999999999999998</v>
      </c>
      <c r="H694" s="181">
        <v>2.1800000000000002</v>
      </c>
      <c r="I694" s="181">
        <v>2.0499999999999998</v>
      </c>
      <c r="J694" s="202">
        <v>1.86</v>
      </c>
      <c r="K694" s="202">
        <v>1.7</v>
      </c>
      <c r="L694" s="181">
        <v>1.64</v>
      </c>
      <c r="M694" s="181">
        <v>1.54</v>
      </c>
      <c r="N694" s="181">
        <v>1.5</v>
      </c>
      <c r="O694" s="181">
        <v>1.46</v>
      </c>
      <c r="P694" s="273"/>
      <c r="Q694" s="181">
        <v>1.42</v>
      </c>
      <c r="R694" s="181">
        <v>1.36</v>
      </c>
      <c r="S694" s="273"/>
      <c r="T694" s="202">
        <v>1.26</v>
      </c>
      <c r="U694" s="202">
        <v>1.1599999999999999</v>
      </c>
      <c r="V694" s="202">
        <v>1.08</v>
      </c>
      <c r="W694" s="202">
        <v>0.96</v>
      </c>
      <c r="X694" s="202">
        <v>0.88</v>
      </c>
      <c r="Y694" s="202">
        <v>0.8</v>
      </c>
      <c r="Z694" s="202">
        <v>0.75</v>
      </c>
      <c r="AA694" s="229">
        <v>0.01</v>
      </c>
      <c r="AB694" s="229">
        <v>0.01</v>
      </c>
      <c r="AC694" s="229">
        <v>0.01</v>
      </c>
      <c r="AD694" s="229">
        <v>0.01</v>
      </c>
      <c r="AE694" s="229">
        <v>0.01</v>
      </c>
      <c r="AF694" s="223">
        <f t="shared" si="386"/>
        <v>37.649999999999991</v>
      </c>
      <c r="AG694" s="224">
        <f t="shared" si="404"/>
        <v>9.9999999999999858</v>
      </c>
      <c r="AH694" s="224">
        <f t="shared" si="405"/>
        <v>7.1428571428571397</v>
      </c>
      <c r="AI694" s="224">
        <f t="shared" si="406"/>
        <v>7.6923076923076872</v>
      </c>
      <c r="AJ694" s="224">
        <f t="shared" si="407"/>
        <v>13.043478260869579</v>
      </c>
      <c r="AK694" s="224">
        <f t="shared" si="408"/>
        <v>5.504587155963292</v>
      </c>
      <c r="AL694" s="224">
        <f t="shared" si="409"/>
        <v>6.3414634146341742</v>
      </c>
      <c r="AM694" s="224">
        <f t="shared" si="410"/>
        <v>10.215053763440851</v>
      </c>
      <c r="AN694" s="224">
        <f t="shared" si="411"/>
        <v>9.4117647058823639</v>
      </c>
      <c r="AO694" s="224">
        <f t="shared" si="412"/>
        <v>3.6585365853658569</v>
      </c>
      <c r="AP694" s="224">
        <f t="shared" si="413"/>
        <v>6.4935064935064846</v>
      </c>
      <c r="AQ694" s="224">
        <f t="shared" si="415"/>
        <v>2.6666666666666616</v>
      </c>
      <c r="AR694" s="224">
        <f t="shared" si="414"/>
        <v>2.7397260273972712</v>
      </c>
      <c r="AS694" s="224">
        <f t="shared" si="388"/>
        <v>2.8169014084507005</v>
      </c>
      <c r="AT694" s="224">
        <f t="shared" si="389"/>
        <v>4.4117647058823373</v>
      </c>
      <c r="AU694" s="224">
        <f t="shared" si="390"/>
        <v>7.9365079365079527</v>
      </c>
      <c r="AV694" s="224">
        <f t="shared" si="392"/>
        <v>8.6206896551724199</v>
      </c>
      <c r="AW694" s="224">
        <f t="shared" si="393"/>
        <v>7.4074074074073959</v>
      </c>
      <c r="AX694" s="224">
        <f t="shared" si="394"/>
        <v>12.500000000000021</v>
      </c>
      <c r="AY694" s="224">
        <f t="shared" si="395"/>
        <v>9.0909090909090828</v>
      </c>
      <c r="AZ694" s="224">
        <f t="shared" si="396"/>
        <v>9.9999999999999858</v>
      </c>
      <c r="BA694" s="224">
        <f t="shared" si="397"/>
        <v>6.6666666666666652</v>
      </c>
      <c r="BB694" s="224">
        <f t="shared" si="398"/>
        <v>7400</v>
      </c>
      <c r="BC694" s="224">
        <f t="shared" si="399"/>
        <v>0</v>
      </c>
      <c r="BD694" s="224">
        <f t="shared" si="400"/>
        <v>0</v>
      </c>
      <c r="BE694" s="224">
        <f t="shared" si="401"/>
        <v>0</v>
      </c>
      <c r="BF694" s="224">
        <f t="shared" si="391"/>
        <v>0</v>
      </c>
      <c r="BG694" s="224">
        <f t="shared" si="387"/>
        <v>290.55233826076494</v>
      </c>
      <c r="BH694" s="182">
        <f t="shared" si="403"/>
        <v>1450.0535114836496</v>
      </c>
    </row>
    <row r="695" spans="1:60" x14ac:dyDescent="0.2">
      <c r="A695" s="116" t="s">
        <v>1694</v>
      </c>
      <c r="B695" s="55" t="s">
        <v>1695</v>
      </c>
      <c r="C695" s="36">
        <v>2</v>
      </c>
      <c r="D695" s="181">
        <v>1.9</v>
      </c>
      <c r="E695" s="181">
        <v>1.79</v>
      </c>
      <c r="F695" s="181">
        <v>1.7</v>
      </c>
      <c r="G695" s="181">
        <v>1.64</v>
      </c>
      <c r="H695" s="181">
        <v>1.6</v>
      </c>
      <c r="I695" s="181">
        <v>1.52</v>
      </c>
      <c r="J695" s="202">
        <v>1.36</v>
      </c>
      <c r="K695" s="229">
        <v>1.2</v>
      </c>
      <c r="L695" s="238">
        <v>1.68</v>
      </c>
      <c r="M695" s="181">
        <v>2.4500000000000002</v>
      </c>
      <c r="N695" s="181">
        <v>1.9575</v>
      </c>
      <c r="O695" s="181">
        <v>1.4375</v>
      </c>
      <c r="P695" s="202"/>
      <c r="Q695" s="181">
        <v>1.19625</v>
      </c>
      <c r="R695" s="181">
        <v>0.63355037542968995</v>
      </c>
      <c r="S695" s="202"/>
      <c r="T695" s="181">
        <v>0.39647991236567698</v>
      </c>
      <c r="U695" s="181">
        <v>0.35969311637298501</v>
      </c>
      <c r="V695" s="202">
        <v>0.35151827281905401</v>
      </c>
      <c r="W695" s="202">
        <v>0.31881889860332802</v>
      </c>
      <c r="X695" s="202">
        <v>0.28203210261063599</v>
      </c>
      <c r="Y695" s="229">
        <v>0.204371088848287</v>
      </c>
      <c r="Z695" s="229">
        <v>1.8393397996345799</v>
      </c>
      <c r="AA695" s="202">
        <v>1.8393397996345799</v>
      </c>
      <c r="AB695" s="202">
        <v>1.24666364197455</v>
      </c>
      <c r="AC695" s="202">
        <v>0.55588936166734104</v>
      </c>
      <c r="AD695" s="229">
        <v>0.49049061323588899</v>
      </c>
      <c r="AE695" s="202">
        <v>0.49049061323588899</v>
      </c>
      <c r="AF695" s="223">
        <f t="shared" si="386"/>
        <v>32.439927596432476</v>
      </c>
      <c r="AG695" s="224">
        <f t="shared" si="404"/>
        <v>5.2631578947368363</v>
      </c>
      <c r="AH695" s="224">
        <f t="shared" si="405"/>
        <v>6.1452513966480327</v>
      </c>
      <c r="AI695" s="224">
        <f t="shared" si="406"/>
        <v>5.2941176470588269</v>
      </c>
      <c r="AJ695" s="224">
        <f t="shared" si="407"/>
        <v>3.6585365853658569</v>
      </c>
      <c r="AK695" s="224">
        <f t="shared" si="408"/>
        <v>2.4999999999999911</v>
      </c>
      <c r="AL695" s="224">
        <f t="shared" si="409"/>
        <v>5.2631578947368363</v>
      </c>
      <c r="AM695" s="224">
        <f t="shared" si="410"/>
        <v>11.764705882352944</v>
      </c>
      <c r="AN695" s="224">
        <f t="shared" si="411"/>
        <v>13.333333333333353</v>
      </c>
      <c r="AO695" s="224">
        <f t="shared" si="412"/>
        <v>-28.571428571428569</v>
      </c>
      <c r="AP695" s="224">
        <f t="shared" si="413"/>
        <v>-31.428571428571438</v>
      </c>
      <c r="AQ695" s="224">
        <f t="shared" si="415"/>
        <v>25.15964240102171</v>
      </c>
      <c r="AR695" s="224">
        <f t="shared" si="414"/>
        <v>36.173913043478258</v>
      </c>
      <c r="AS695" s="224">
        <f t="shared" si="388"/>
        <v>20.167189132706365</v>
      </c>
      <c r="AT695" s="224">
        <f t="shared" si="389"/>
        <v>88.816871774193643</v>
      </c>
      <c r="AU695" s="224">
        <f t="shared" si="390"/>
        <v>59.793814432989677</v>
      </c>
      <c r="AV695" s="224">
        <f t="shared" si="392"/>
        <v>10.227272727272819</v>
      </c>
      <c r="AW695" s="224">
        <f t="shared" si="393"/>
        <v>2.3255813953487081</v>
      </c>
      <c r="AX695" s="224">
        <f t="shared" si="394"/>
        <v>10.256410256410264</v>
      </c>
      <c r="AY695" s="224">
        <f t="shared" si="395"/>
        <v>13.043478260869691</v>
      </c>
      <c r="AZ695" s="224">
        <f t="shared" si="396"/>
        <v>37.999999999999964</v>
      </c>
      <c r="BA695" s="224">
        <f t="shared" si="397"/>
        <v>-88.888888888888872</v>
      </c>
      <c r="BB695" s="224">
        <f t="shared" si="398"/>
        <v>0</v>
      </c>
      <c r="BC695" s="224">
        <f t="shared" si="399"/>
        <v>47.540983606557205</v>
      </c>
      <c r="BD695" s="224">
        <f t="shared" si="400"/>
        <v>124.26470588235267</v>
      </c>
      <c r="BE695" s="224">
        <f t="shared" si="401"/>
        <v>13.333333333333375</v>
      </c>
      <c r="BF695" s="224">
        <f t="shared" si="391"/>
        <v>0</v>
      </c>
      <c r="BG695" s="224">
        <f t="shared" si="387"/>
        <v>15.132175691995313</v>
      </c>
      <c r="BH695" s="182">
        <f t="shared" si="403"/>
        <v>38.848301463968411</v>
      </c>
    </row>
    <row r="696" spans="1:60" x14ac:dyDescent="0.2">
      <c r="A696" s="116" t="s">
        <v>1696</v>
      </c>
      <c r="B696" s="55" t="s">
        <v>1697</v>
      </c>
      <c r="C696" s="36">
        <v>0.74</v>
      </c>
      <c r="D696" s="181">
        <v>0.7</v>
      </c>
      <c r="E696" s="181">
        <v>0.66</v>
      </c>
      <c r="F696" s="181">
        <v>0.62</v>
      </c>
      <c r="G696" s="181">
        <v>0.54</v>
      </c>
      <c r="H696" s="181">
        <v>0.24</v>
      </c>
      <c r="I696" s="238">
        <v>0</v>
      </c>
      <c r="J696" s="229">
        <v>0</v>
      </c>
      <c r="K696" s="229">
        <v>0</v>
      </c>
      <c r="L696" s="238">
        <v>0</v>
      </c>
      <c r="M696" s="238">
        <v>0</v>
      </c>
      <c r="N696" s="238">
        <v>0</v>
      </c>
      <c r="O696" s="238">
        <v>0</v>
      </c>
      <c r="P696" s="162"/>
      <c r="Q696" s="238">
        <v>0</v>
      </c>
      <c r="R696" s="238">
        <v>0</v>
      </c>
      <c r="S696" s="162"/>
      <c r="T696" s="238">
        <v>0</v>
      </c>
      <c r="U696" s="238">
        <v>0</v>
      </c>
      <c r="V696" s="229">
        <v>0</v>
      </c>
      <c r="W696" s="229">
        <v>0</v>
      </c>
      <c r="X696" s="229">
        <v>0</v>
      </c>
      <c r="Y696" s="229">
        <v>0</v>
      </c>
      <c r="Z696" s="229">
        <v>0</v>
      </c>
      <c r="AA696" s="229">
        <v>0</v>
      </c>
      <c r="AB696" s="229">
        <v>0</v>
      </c>
      <c r="AC696" s="229">
        <v>0</v>
      </c>
      <c r="AD696" s="229">
        <v>0</v>
      </c>
      <c r="AE696" s="229">
        <v>0</v>
      </c>
      <c r="AF696" s="223">
        <f t="shared" si="386"/>
        <v>3.5</v>
      </c>
      <c r="AG696" s="224">
        <f t="shared" si="404"/>
        <v>5.7142857142857162</v>
      </c>
      <c r="AH696" s="224">
        <f t="shared" si="405"/>
        <v>6.0606060606060552</v>
      </c>
      <c r="AI696" s="224">
        <f t="shared" si="406"/>
        <v>6.4516129032258229</v>
      </c>
      <c r="AJ696" s="224">
        <f t="shared" si="407"/>
        <v>14.814814814814813</v>
      </c>
      <c r="AK696" s="224">
        <f t="shared" si="408"/>
        <v>125.00000000000004</v>
      </c>
      <c r="AL696" s="224" t="str">
        <f t="shared" si="409"/>
        <v>n/a</v>
      </c>
      <c r="AM696" s="224" t="str">
        <f t="shared" si="410"/>
        <v>n/a</v>
      </c>
      <c r="AN696" s="224" t="str">
        <f t="shared" si="411"/>
        <v>n/a</v>
      </c>
      <c r="AO696" s="224" t="str">
        <f t="shared" si="412"/>
        <v>n/a</v>
      </c>
      <c r="AP696" s="224" t="str">
        <f t="shared" si="413"/>
        <v>n/a</v>
      </c>
      <c r="AQ696" s="224" t="str">
        <f t="shared" si="415"/>
        <v>n/a</v>
      </c>
      <c r="AR696" s="224" t="str">
        <f t="shared" si="414"/>
        <v>n/a</v>
      </c>
      <c r="AS696" s="224" t="str">
        <f t="shared" si="388"/>
        <v>n/a</v>
      </c>
      <c r="AT696" s="224" t="str">
        <f t="shared" si="389"/>
        <v>n/a</v>
      </c>
      <c r="AU696" s="224" t="str">
        <f t="shared" si="390"/>
        <v>n/a</v>
      </c>
      <c r="AV696" s="224" t="str">
        <f t="shared" si="392"/>
        <v>n/a</v>
      </c>
      <c r="AW696" s="224" t="str">
        <f t="shared" si="393"/>
        <v>n/a</v>
      </c>
      <c r="AX696" s="224" t="str">
        <f t="shared" si="394"/>
        <v>n/a</v>
      </c>
      <c r="AY696" s="224" t="str">
        <f t="shared" si="395"/>
        <v>n/a</v>
      </c>
      <c r="AZ696" s="224" t="str">
        <f t="shared" si="396"/>
        <v>n/a</v>
      </c>
      <c r="BA696" s="224" t="str">
        <f t="shared" si="397"/>
        <v>n/a</v>
      </c>
      <c r="BB696" s="224" t="str">
        <f t="shared" si="398"/>
        <v>n/a</v>
      </c>
      <c r="BC696" s="224" t="str">
        <f t="shared" si="399"/>
        <v>n/a</v>
      </c>
      <c r="BD696" s="224" t="str">
        <f t="shared" si="400"/>
        <v>n/a</v>
      </c>
      <c r="BE696" s="224" t="str">
        <f t="shared" si="401"/>
        <v>n/a</v>
      </c>
      <c r="BF696" s="224" t="str">
        <f t="shared" si="391"/>
        <v>n/a</v>
      </c>
      <c r="BG696" s="224">
        <f t="shared" si="387"/>
        <v>31.60826389858649</v>
      </c>
      <c r="BH696" s="182">
        <f t="shared" si="403"/>
        <v>52.345186790867537</v>
      </c>
    </row>
    <row r="697" spans="1:60" x14ac:dyDescent="0.2">
      <c r="A697" s="149" t="s">
        <v>2125</v>
      </c>
      <c r="B697" s="55" t="s">
        <v>1346</v>
      </c>
      <c r="C697" s="36">
        <v>0.7</v>
      </c>
      <c r="D697" s="181">
        <v>0.62</v>
      </c>
      <c r="E697" s="181">
        <v>0.54</v>
      </c>
      <c r="F697" s="181">
        <v>0.47</v>
      </c>
      <c r="G697" s="181">
        <v>0.42</v>
      </c>
      <c r="H697" s="181">
        <v>0.36</v>
      </c>
      <c r="I697" s="181">
        <v>0.35</v>
      </c>
      <c r="J697" s="202">
        <v>0.31</v>
      </c>
      <c r="K697" s="202">
        <v>0.27</v>
      </c>
      <c r="L697" s="202">
        <v>0.22</v>
      </c>
      <c r="M697" s="202">
        <v>0.19</v>
      </c>
      <c r="N697" s="202">
        <v>0.04</v>
      </c>
      <c r="O697" s="238">
        <v>0</v>
      </c>
      <c r="P697" s="202"/>
      <c r="Q697" s="238">
        <v>0</v>
      </c>
      <c r="R697" s="238">
        <v>0</v>
      </c>
      <c r="S697" s="202"/>
      <c r="T697" s="229">
        <v>0</v>
      </c>
      <c r="U697" s="229">
        <v>0</v>
      </c>
      <c r="V697" s="229">
        <v>0</v>
      </c>
      <c r="W697" s="229">
        <v>0</v>
      </c>
      <c r="X697" s="229">
        <v>0</v>
      </c>
      <c r="Y697" s="229">
        <v>0</v>
      </c>
      <c r="Z697" s="229">
        <v>0</v>
      </c>
      <c r="AA697" s="229">
        <v>0</v>
      </c>
      <c r="AB697" s="229">
        <v>0</v>
      </c>
      <c r="AC697" s="229">
        <v>0</v>
      </c>
      <c r="AD697" s="229">
        <v>0</v>
      </c>
      <c r="AE697" s="229">
        <v>0</v>
      </c>
      <c r="AF697" s="223">
        <f t="shared" si="386"/>
        <v>4.49</v>
      </c>
      <c r="AG697" s="224">
        <f t="shared" si="404"/>
        <v>12.903225806451601</v>
      </c>
      <c r="AH697" s="224">
        <f t="shared" si="405"/>
        <v>14.814814814814813</v>
      </c>
      <c r="AI697" s="224">
        <f t="shared" si="406"/>
        <v>14.893617021276606</v>
      </c>
      <c r="AJ697" s="224">
        <f t="shared" si="407"/>
        <v>11.904761904761907</v>
      </c>
      <c r="AK697" s="224">
        <f t="shared" si="408"/>
        <v>16.666666666666675</v>
      </c>
      <c r="AL697" s="224">
        <f t="shared" si="409"/>
        <v>2.8571428571428692</v>
      </c>
      <c r="AM697" s="224">
        <f t="shared" si="410"/>
        <v>12.903225806451601</v>
      </c>
      <c r="AN697" s="224">
        <f t="shared" si="411"/>
        <v>14.814814814814813</v>
      </c>
      <c r="AO697" s="224">
        <f t="shared" si="412"/>
        <v>22.72727272727273</v>
      </c>
      <c r="AP697" s="224">
        <f t="shared" si="413"/>
        <v>15.789473684210531</v>
      </c>
      <c r="AQ697" s="224">
        <f t="shared" si="415"/>
        <v>375</v>
      </c>
      <c r="AR697" s="224" t="str">
        <f t="shared" si="414"/>
        <v>n/a</v>
      </c>
      <c r="AS697" s="224" t="str">
        <f t="shared" si="388"/>
        <v>n/a</v>
      </c>
      <c r="AT697" s="224" t="str">
        <f t="shared" si="389"/>
        <v>n/a</v>
      </c>
      <c r="AU697" s="224" t="str">
        <f t="shared" si="390"/>
        <v>n/a</v>
      </c>
      <c r="AV697" s="224" t="str">
        <f t="shared" si="392"/>
        <v>n/a</v>
      </c>
      <c r="AW697" s="224" t="str">
        <f t="shared" si="393"/>
        <v>n/a</v>
      </c>
      <c r="AX697" s="224" t="str">
        <f t="shared" si="394"/>
        <v>n/a</v>
      </c>
      <c r="AY697" s="224" t="str">
        <f t="shared" si="395"/>
        <v>n/a</v>
      </c>
      <c r="AZ697" s="224" t="str">
        <f t="shared" si="396"/>
        <v>n/a</v>
      </c>
      <c r="BA697" s="224" t="str">
        <f t="shared" si="397"/>
        <v>n/a</v>
      </c>
      <c r="BB697" s="224" t="str">
        <f t="shared" si="398"/>
        <v>n/a</v>
      </c>
      <c r="BC697" s="224" t="str">
        <f t="shared" si="399"/>
        <v>n/a</v>
      </c>
      <c r="BD697" s="224" t="str">
        <f t="shared" si="400"/>
        <v>n/a</v>
      </c>
      <c r="BE697" s="224" t="str">
        <f t="shared" si="401"/>
        <v>n/a</v>
      </c>
      <c r="BF697" s="224" t="str">
        <f t="shared" si="391"/>
        <v>n/a</v>
      </c>
      <c r="BG697" s="224">
        <f t="shared" si="387"/>
        <v>46.843183282169463</v>
      </c>
      <c r="BH697" s="182">
        <f t="shared" si="402"/>
        <v>108.93812122496723</v>
      </c>
    </row>
    <row r="698" spans="1:60" x14ac:dyDescent="0.2">
      <c r="A698" s="55" t="s">
        <v>2126</v>
      </c>
      <c r="B698" s="55" t="s">
        <v>531</v>
      </c>
      <c r="C698" s="36">
        <v>0.91249999999999998</v>
      </c>
      <c r="D698" s="181">
        <v>0.8125</v>
      </c>
      <c r="E698" s="181">
        <v>0.75666666666666704</v>
      </c>
      <c r="F698" s="181">
        <v>0.74333333333333296</v>
      </c>
      <c r="G698" s="181">
        <v>0.73</v>
      </c>
      <c r="H698" s="181">
        <v>0.71666666666666701</v>
      </c>
      <c r="I698" s="181">
        <v>0.70333333333333303</v>
      </c>
      <c r="J698" s="202">
        <v>0.69</v>
      </c>
      <c r="K698" s="202">
        <v>0.67666666666666697</v>
      </c>
      <c r="L698" s="181">
        <v>0.663333333333333</v>
      </c>
      <c r="M698" s="181">
        <v>0.65</v>
      </c>
      <c r="N698" s="181">
        <v>0.63666666666666705</v>
      </c>
      <c r="O698" s="181">
        <v>0.60250000000000004</v>
      </c>
      <c r="P698" s="273"/>
      <c r="Q698" s="181">
        <v>0.519166666666667</v>
      </c>
      <c r="R698" s="181">
        <v>0.46583333333333299</v>
      </c>
      <c r="S698" s="273"/>
      <c r="T698" s="202">
        <v>0.39333333333333298</v>
      </c>
      <c r="U698" s="202">
        <v>0.35166666666666702</v>
      </c>
      <c r="V698" s="202">
        <v>0.31083333333333302</v>
      </c>
      <c r="W698" s="202">
        <v>0.27583333333333299</v>
      </c>
      <c r="X698" s="202">
        <v>0.2175</v>
      </c>
      <c r="Y698" s="202">
        <v>0.193333333333333</v>
      </c>
      <c r="Z698" s="202">
        <v>0.16</v>
      </c>
      <c r="AA698" s="202">
        <v>0.115</v>
      </c>
      <c r="AB698" s="202">
        <v>9.83333333333333E-2</v>
      </c>
      <c r="AC698" s="202">
        <v>0.09</v>
      </c>
      <c r="AD698" s="202">
        <v>7.6666666666666702E-2</v>
      </c>
      <c r="AE698" s="202">
        <v>6.6666666666666693E-2</v>
      </c>
      <c r="AF698" s="223">
        <f t="shared" si="386"/>
        <v>12.628333333333332</v>
      </c>
      <c r="AG698" s="224">
        <f t="shared" si="404"/>
        <v>12.307692307692308</v>
      </c>
      <c r="AH698" s="224">
        <f t="shared" si="405"/>
        <v>7.3788546255506127</v>
      </c>
      <c r="AI698" s="224">
        <f t="shared" si="406"/>
        <v>1.7937219730942644</v>
      </c>
      <c r="AJ698" s="224">
        <f t="shared" si="407"/>
        <v>1.8264840182647957</v>
      </c>
      <c r="AK698" s="224">
        <f t="shared" si="408"/>
        <v>1.8604651162790198</v>
      </c>
      <c r="AL698" s="224">
        <f t="shared" si="409"/>
        <v>1.8957345971564843</v>
      </c>
      <c r="AM698" s="224">
        <f t="shared" si="410"/>
        <v>1.9323671497584183</v>
      </c>
      <c r="AN698" s="224">
        <f t="shared" si="411"/>
        <v>1.9704433497536478</v>
      </c>
      <c r="AO698" s="224">
        <f t="shared" si="412"/>
        <v>2.0100502512563789</v>
      </c>
      <c r="AP698" s="224">
        <f t="shared" si="413"/>
        <v>2.0512820512819996</v>
      </c>
      <c r="AQ698" s="224">
        <f t="shared" si="415"/>
        <v>2.0942408376962707</v>
      </c>
      <c r="AR698" s="224">
        <f t="shared" si="414"/>
        <v>5.6708160442600741</v>
      </c>
      <c r="AS698" s="224">
        <f t="shared" si="388"/>
        <v>16.051364365971033</v>
      </c>
      <c r="AT698" s="224">
        <f t="shared" si="389"/>
        <v>11.449016100179055</v>
      </c>
      <c r="AU698" s="224">
        <f t="shared" si="390"/>
        <v>18.432203389830537</v>
      </c>
      <c r="AV698" s="224">
        <f t="shared" si="392"/>
        <v>11.848341232227266</v>
      </c>
      <c r="AW698" s="224">
        <f t="shared" si="393"/>
        <v>13.136729222520337</v>
      </c>
      <c r="AX698" s="224">
        <f t="shared" si="394"/>
        <v>12.688821752265888</v>
      </c>
      <c r="AY698" s="224">
        <f t="shared" si="395"/>
        <v>26.819923371647359</v>
      </c>
      <c r="AZ698" s="224">
        <f t="shared" si="396"/>
        <v>12.500000000000199</v>
      </c>
      <c r="BA698" s="224">
        <f t="shared" si="397"/>
        <v>20.833333333333126</v>
      </c>
      <c r="BB698" s="224">
        <f t="shared" si="398"/>
        <v>39.130434782608688</v>
      </c>
      <c r="BC698" s="224">
        <f t="shared" si="399"/>
        <v>16.949152542372925</v>
      </c>
      <c r="BD698" s="224">
        <f t="shared" si="400"/>
        <v>9.2592592592592347</v>
      </c>
      <c r="BE698" s="224">
        <f t="shared" si="401"/>
        <v>17.391304347826029</v>
      </c>
      <c r="BF698" s="224">
        <f t="shared" si="391"/>
        <v>15.000000000000014</v>
      </c>
      <c r="BG698" s="224">
        <f t="shared" si="387"/>
        <v>10.933924462387921</v>
      </c>
      <c r="BH698" s="182">
        <f t="shared" ref="BH698:BH710" si="416">STDEV(AG698:BF698)</f>
        <v>9.1810748726415703</v>
      </c>
    </row>
    <row r="699" spans="1:60" x14ac:dyDescent="0.2">
      <c r="A699" s="146" t="s">
        <v>2127</v>
      </c>
      <c r="B699" s="55" t="s">
        <v>1348</v>
      </c>
      <c r="C699" s="36">
        <v>0.72</v>
      </c>
      <c r="D699" s="181">
        <v>0.66</v>
      </c>
      <c r="E699" s="181">
        <v>0.63</v>
      </c>
      <c r="F699" s="181">
        <v>0.59</v>
      </c>
      <c r="G699" s="181">
        <v>0.54500000000000004</v>
      </c>
      <c r="H699" s="181">
        <v>0.49</v>
      </c>
      <c r="I699" s="181">
        <v>0.45</v>
      </c>
      <c r="J699" s="202">
        <v>0.44</v>
      </c>
      <c r="K699" s="202">
        <v>0.41</v>
      </c>
      <c r="L699" s="181">
        <v>0.39</v>
      </c>
      <c r="M699" s="181">
        <v>0.37</v>
      </c>
      <c r="N699" s="181">
        <v>0.33</v>
      </c>
      <c r="O699" s="181">
        <v>0.28000000000000003</v>
      </c>
      <c r="P699" s="273"/>
      <c r="Q699" s="181">
        <v>0.25</v>
      </c>
      <c r="R699" s="181">
        <v>0.22</v>
      </c>
      <c r="S699" s="273"/>
      <c r="T699" s="229">
        <v>0.2</v>
      </c>
      <c r="U699" s="229">
        <v>0.23499999999999999</v>
      </c>
      <c r="V699" s="229">
        <v>0.34</v>
      </c>
      <c r="W699" s="229">
        <v>0.34</v>
      </c>
      <c r="X699" s="229">
        <v>0.34</v>
      </c>
      <c r="Y699" s="202">
        <v>0.34</v>
      </c>
      <c r="Z699" s="229">
        <v>0.32</v>
      </c>
      <c r="AA699" s="229">
        <v>0.32</v>
      </c>
      <c r="AB699" s="229">
        <v>0.32</v>
      </c>
      <c r="AC699" s="202">
        <v>0.32</v>
      </c>
      <c r="AD699" s="202">
        <v>0.315</v>
      </c>
      <c r="AE699" s="202">
        <v>0.29499999999999998</v>
      </c>
      <c r="AF699" s="223">
        <f t="shared" si="386"/>
        <v>10.46</v>
      </c>
      <c r="AG699" s="224">
        <f t="shared" si="404"/>
        <v>9.0909090909090828</v>
      </c>
      <c r="AH699" s="224">
        <f t="shared" si="405"/>
        <v>4.7619047619047672</v>
      </c>
      <c r="AI699" s="224">
        <f t="shared" si="406"/>
        <v>6.7796610169491567</v>
      </c>
      <c r="AJ699" s="224">
        <f t="shared" si="407"/>
        <v>8.2568807339449499</v>
      </c>
      <c r="AK699" s="224">
        <f t="shared" si="408"/>
        <v>11.22448979591837</v>
      </c>
      <c r="AL699" s="224">
        <f t="shared" si="409"/>
        <v>8.8888888888888786</v>
      </c>
      <c r="AM699" s="224">
        <f t="shared" si="410"/>
        <v>2.2727272727272707</v>
      </c>
      <c r="AN699" s="224">
        <f t="shared" si="411"/>
        <v>7.3170731707317138</v>
      </c>
      <c r="AO699" s="224">
        <f t="shared" si="412"/>
        <v>5.12820512820511</v>
      </c>
      <c r="AP699" s="224">
        <f t="shared" si="413"/>
        <v>5.4054054054054168</v>
      </c>
      <c r="AQ699" s="224">
        <f t="shared" si="415"/>
        <v>12.12121212121211</v>
      </c>
      <c r="AR699" s="224">
        <f t="shared" si="414"/>
        <v>17.857142857142861</v>
      </c>
      <c r="AS699" s="224">
        <f t="shared" si="388"/>
        <v>12.000000000000011</v>
      </c>
      <c r="AT699" s="224">
        <f t="shared" si="389"/>
        <v>13.636363636363647</v>
      </c>
      <c r="AU699" s="224">
        <f t="shared" si="390"/>
        <v>9.9999999999999858</v>
      </c>
      <c r="AV699" s="224">
        <f t="shared" si="392"/>
        <v>-14.893617021276583</v>
      </c>
      <c r="AW699" s="224">
        <f t="shared" si="393"/>
        <v>-30.882352941176482</v>
      </c>
      <c r="AX699" s="224">
        <f t="shared" si="394"/>
        <v>0</v>
      </c>
      <c r="AY699" s="224">
        <f t="shared" si="395"/>
        <v>0</v>
      </c>
      <c r="AZ699" s="224">
        <f t="shared" si="396"/>
        <v>0</v>
      </c>
      <c r="BA699" s="224">
        <f t="shared" si="397"/>
        <v>6.25</v>
      </c>
      <c r="BB699" s="224">
        <f t="shared" si="398"/>
        <v>0</v>
      </c>
      <c r="BC699" s="224">
        <f t="shared" si="399"/>
        <v>0</v>
      </c>
      <c r="BD699" s="224">
        <f t="shared" si="400"/>
        <v>0</v>
      </c>
      <c r="BE699" s="224">
        <f t="shared" si="401"/>
        <v>1.5873015873015817</v>
      </c>
      <c r="BF699" s="224">
        <f t="shared" si="391"/>
        <v>6.7796610169491567</v>
      </c>
      <c r="BG699" s="224">
        <f t="shared" si="387"/>
        <v>3.9839175585423465</v>
      </c>
      <c r="BH699" s="182">
        <f t="shared" si="416"/>
        <v>9.560039876346158</v>
      </c>
    </row>
    <row r="700" spans="1:60" x14ac:dyDescent="0.2">
      <c r="A700" s="55" t="s">
        <v>2128</v>
      </c>
      <c r="B700" s="55" t="s">
        <v>1351</v>
      </c>
      <c r="C700" s="36">
        <v>0.35</v>
      </c>
      <c r="D700" s="181">
        <v>0.31333333333333302</v>
      </c>
      <c r="E700" s="181">
        <v>0.28666666666666701</v>
      </c>
      <c r="F700" s="181">
        <v>0.25777777777777799</v>
      </c>
      <c r="G700" s="181">
        <v>0.22666666666666699</v>
      </c>
      <c r="H700" s="181">
        <v>0.20888888888888901</v>
      </c>
      <c r="I700" s="181">
        <v>0.19111111111111101</v>
      </c>
      <c r="J700" s="202">
        <v>0.17481481481481501</v>
      </c>
      <c r="K700" s="202">
        <v>0.162962962962963</v>
      </c>
      <c r="L700" s="181">
        <v>0.151111111111111</v>
      </c>
      <c r="M700" s="181">
        <v>0.139259259259259</v>
      </c>
      <c r="N700" s="181">
        <v>0.127407407407407</v>
      </c>
      <c r="O700" s="181">
        <v>0.11259259259259299</v>
      </c>
      <c r="P700" s="273"/>
      <c r="Q700" s="181">
        <v>0.10074074074074101</v>
      </c>
      <c r="R700" s="181">
        <v>8.8888888888888906E-2</v>
      </c>
      <c r="S700" s="273"/>
      <c r="T700" s="202">
        <v>0.08</v>
      </c>
      <c r="U700" s="229">
        <v>7.1111111111111097E-2</v>
      </c>
      <c r="V700" s="202">
        <v>6.8148148148148194E-2</v>
      </c>
      <c r="W700" s="202">
        <v>5.9259259259259303E-2</v>
      </c>
      <c r="X700" s="202">
        <v>4.7407407407407398E-2</v>
      </c>
      <c r="Y700" s="202">
        <v>3.9502222222222202E-2</v>
      </c>
      <c r="Z700" s="202">
        <v>3.6871111111111098E-2</v>
      </c>
      <c r="AA700" s="202">
        <v>3.5994074074074102E-2</v>
      </c>
      <c r="AB700" s="202">
        <v>3.1022222222222201E-2</v>
      </c>
      <c r="AC700" s="229">
        <v>3.0435555555555601E-2</v>
      </c>
      <c r="AD700" s="229">
        <v>3.0435555555555601E-2</v>
      </c>
      <c r="AE700" s="202">
        <v>3.0435555555555601E-2</v>
      </c>
      <c r="AF700" s="223">
        <f t="shared" si="386"/>
        <v>3.4528444444444455</v>
      </c>
      <c r="AG700" s="224">
        <f t="shared" si="404"/>
        <v>11.702127659574568</v>
      </c>
      <c r="AH700" s="224">
        <f t="shared" si="405"/>
        <v>9.3023255813950989</v>
      </c>
      <c r="AI700" s="224">
        <f t="shared" si="406"/>
        <v>11.206896551724178</v>
      </c>
      <c r="AJ700" s="224">
        <f t="shared" si="407"/>
        <v>13.725490196078361</v>
      </c>
      <c r="AK700" s="224">
        <f t="shared" si="408"/>
        <v>8.5106382978724184</v>
      </c>
      <c r="AL700" s="224">
        <f t="shared" si="409"/>
        <v>9.3023255813954755</v>
      </c>
      <c r="AM700" s="224">
        <f t="shared" si="410"/>
        <v>9.3220338983049054</v>
      </c>
      <c r="AN700" s="224">
        <f t="shared" si="411"/>
        <v>7.272727272727364</v>
      </c>
      <c r="AO700" s="224">
        <f t="shared" si="412"/>
        <v>7.8431372549020661</v>
      </c>
      <c r="AP700" s="224">
        <f t="shared" si="413"/>
        <v>8.5106382978724646</v>
      </c>
      <c r="AQ700" s="224">
        <f t="shared" si="415"/>
        <v>9.3023255813954986</v>
      </c>
      <c r="AR700" s="224">
        <f t="shared" si="414"/>
        <v>13.157894736841346</v>
      </c>
      <c r="AS700" s="224">
        <f t="shared" si="388"/>
        <v>11.764705882353056</v>
      </c>
      <c r="AT700" s="224">
        <f t="shared" si="389"/>
        <v>13.33333333333362</v>
      </c>
      <c r="AU700" s="224">
        <f t="shared" si="390"/>
        <v>11.111111111111139</v>
      </c>
      <c r="AV700" s="224">
        <f t="shared" si="392"/>
        <v>12.500000000000021</v>
      </c>
      <c r="AW700" s="224">
        <f t="shared" si="393"/>
        <v>4.34782608695643</v>
      </c>
      <c r="AX700" s="224">
        <f t="shared" si="394"/>
        <v>14.999999999999991</v>
      </c>
      <c r="AY700" s="224">
        <f t="shared" si="395"/>
        <v>25.00000000000011</v>
      </c>
      <c r="AZ700" s="224">
        <f t="shared" si="396"/>
        <v>20.012001200120054</v>
      </c>
      <c r="BA700" s="224">
        <f t="shared" si="397"/>
        <v>7.1359691417550497</v>
      </c>
      <c r="BB700" s="224">
        <f t="shared" si="398"/>
        <v>2.4366150806715892</v>
      </c>
      <c r="BC700" s="224">
        <f t="shared" si="399"/>
        <v>16.026743075453844</v>
      </c>
      <c r="BD700" s="224">
        <f t="shared" si="400"/>
        <v>1.92757009345772</v>
      </c>
      <c r="BE700" s="224">
        <f t="shared" si="401"/>
        <v>0</v>
      </c>
      <c r="BF700" s="224">
        <f t="shared" si="391"/>
        <v>0</v>
      </c>
      <c r="BG700" s="224">
        <f t="shared" si="387"/>
        <v>9.9905552275114005</v>
      </c>
      <c r="BH700" s="182">
        <f t="shared" si="416"/>
        <v>5.7181807472780539</v>
      </c>
    </row>
    <row r="701" spans="1:60" x14ac:dyDescent="0.2">
      <c r="A701" s="55" t="s">
        <v>2129</v>
      </c>
      <c r="B701" s="55" t="s">
        <v>1353</v>
      </c>
      <c r="C701" s="36">
        <v>1.48</v>
      </c>
      <c r="D701" s="181">
        <v>1.44</v>
      </c>
      <c r="E701" s="181">
        <v>1.4</v>
      </c>
      <c r="F701" s="181">
        <v>1.35</v>
      </c>
      <c r="G701" s="181">
        <v>1.31</v>
      </c>
      <c r="H701" s="181">
        <v>1.27</v>
      </c>
      <c r="I701" s="181">
        <v>1.22</v>
      </c>
      <c r="J701" s="202">
        <v>1.1299999999999999</v>
      </c>
      <c r="K701" s="202">
        <v>1.02</v>
      </c>
      <c r="L701" s="181">
        <v>0.95</v>
      </c>
      <c r="M701" s="181">
        <v>0.91</v>
      </c>
      <c r="N701" s="181">
        <v>0.86</v>
      </c>
      <c r="O701" s="181">
        <v>0.76</v>
      </c>
      <c r="P701" s="273"/>
      <c r="Q701" s="181">
        <v>0.68</v>
      </c>
      <c r="R701" s="181">
        <v>0.6</v>
      </c>
      <c r="S701" s="273"/>
      <c r="T701" s="229">
        <v>0.56000000000000005</v>
      </c>
      <c r="U701" s="229">
        <v>0.98</v>
      </c>
      <c r="V701" s="202">
        <v>1.115</v>
      </c>
      <c r="W701" s="202">
        <v>1.0900000000000001</v>
      </c>
      <c r="X701" s="202">
        <v>1.0549999999999999</v>
      </c>
      <c r="Y701" s="202">
        <v>1.03</v>
      </c>
      <c r="Z701" s="202">
        <v>0.99</v>
      </c>
      <c r="AA701" s="202">
        <v>0.95499999999999996</v>
      </c>
      <c r="AB701" s="202">
        <v>0.93</v>
      </c>
      <c r="AC701" s="202">
        <v>0.91500000000000004</v>
      </c>
      <c r="AD701" s="202">
        <v>0.89</v>
      </c>
      <c r="AE701" s="202">
        <v>0.87</v>
      </c>
      <c r="AF701" s="223">
        <f t="shared" si="386"/>
        <v>27.759999999999994</v>
      </c>
      <c r="AG701" s="224">
        <f t="shared" si="404"/>
        <v>2.7777777777777901</v>
      </c>
      <c r="AH701" s="224">
        <f t="shared" si="405"/>
        <v>2.8571428571428692</v>
      </c>
      <c r="AI701" s="224">
        <f t="shared" si="406"/>
        <v>3.7037037037036979</v>
      </c>
      <c r="AJ701" s="224">
        <f t="shared" si="407"/>
        <v>3.0534351145038219</v>
      </c>
      <c r="AK701" s="224">
        <f t="shared" si="408"/>
        <v>3.1496062992125928</v>
      </c>
      <c r="AL701" s="224">
        <f t="shared" si="409"/>
        <v>4.0983606557376984</v>
      </c>
      <c r="AM701" s="224">
        <f t="shared" si="410"/>
        <v>7.9646017699115168</v>
      </c>
      <c r="AN701" s="224">
        <f t="shared" si="411"/>
        <v>10.784313725490179</v>
      </c>
      <c r="AO701" s="224">
        <f t="shared" si="412"/>
        <v>7.3684210526315796</v>
      </c>
      <c r="AP701" s="224">
        <f t="shared" si="413"/>
        <v>4.39560439560438</v>
      </c>
      <c r="AQ701" s="224">
        <f t="shared" si="415"/>
        <v>5.8139534883721034</v>
      </c>
      <c r="AR701" s="224">
        <f t="shared" si="414"/>
        <v>13.157894736842103</v>
      </c>
      <c r="AS701" s="224">
        <f t="shared" si="388"/>
        <v>11.764705882352944</v>
      </c>
      <c r="AT701" s="224">
        <f t="shared" si="389"/>
        <v>13.333333333333353</v>
      </c>
      <c r="AU701" s="224">
        <f t="shared" si="390"/>
        <v>7.1428571428571397</v>
      </c>
      <c r="AV701" s="224">
        <f t="shared" si="392"/>
        <v>-42.857142857142847</v>
      </c>
      <c r="AW701" s="224">
        <f t="shared" si="393"/>
        <v>-12.107623318385652</v>
      </c>
      <c r="AX701" s="224">
        <f t="shared" si="394"/>
        <v>2.2935779816513735</v>
      </c>
      <c r="AY701" s="224">
        <f t="shared" si="395"/>
        <v>3.3175355450237198</v>
      </c>
      <c r="AZ701" s="224">
        <f t="shared" si="396"/>
        <v>2.4271844660194164</v>
      </c>
      <c r="BA701" s="224">
        <f t="shared" si="397"/>
        <v>4.0404040404040442</v>
      </c>
      <c r="BB701" s="224">
        <f t="shared" si="398"/>
        <v>3.6649214659685958</v>
      </c>
      <c r="BC701" s="224">
        <f t="shared" si="399"/>
        <v>2.6881720430107503</v>
      </c>
      <c r="BD701" s="224">
        <f t="shared" si="400"/>
        <v>1.6393442622950838</v>
      </c>
      <c r="BE701" s="224">
        <f t="shared" si="401"/>
        <v>2.8089887640449396</v>
      </c>
      <c r="BF701" s="224">
        <f t="shared" si="391"/>
        <v>2.2988505747126409</v>
      </c>
      <c r="BG701" s="224">
        <f t="shared" si="387"/>
        <v>2.7530740347336864</v>
      </c>
      <c r="BH701" s="182">
        <f t="shared" si="416"/>
        <v>10.496464788848577</v>
      </c>
    </row>
    <row r="702" spans="1:60" x14ac:dyDescent="0.2">
      <c r="A702" s="55" t="s">
        <v>2130</v>
      </c>
      <c r="B702" s="55" t="s">
        <v>1355</v>
      </c>
      <c r="C702" s="36">
        <v>2.5499999999999998</v>
      </c>
      <c r="D702" s="181">
        <v>2.1549999999999998</v>
      </c>
      <c r="E702" s="181">
        <v>1.74</v>
      </c>
      <c r="F702" s="181">
        <v>1.5249999999999999</v>
      </c>
      <c r="G702" s="181">
        <v>1.21</v>
      </c>
      <c r="H702" s="181">
        <v>0.98499999999999999</v>
      </c>
      <c r="I702" s="181">
        <v>0.93500000000000005</v>
      </c>
      <c r="J702" s="202">
        <v>0.84</v>
      </c>
      <c r="K702" s="202">
        <v>0.77</v>
      </c>
      <c r="L702" s="181">
        <v>0.73</v>
      </c>
      <c r="M702" s="181">
        <v>0.69</v>
      </c>
      <c r="N702" s="181">
        <v>0.65</v>
      </c>
      <c r="O702" s="181">
        <v>0.57499999999999996</v>
      </c>
      <c r="P702" s="273"/>
      <c r="Q702" s="181">
        <v>0.44</v>
      </c>
      <c r="R702" s="181">
        <v>0.33</v>
      </c>
      <c r="S702" s="273"/>
      <c r="T702" s="202">
        <v>0.27500000000000002</v>
      </c>
      <c r="U702" s="202">
        <v>0.24</v>
      </c>
      <c r="V702" s="202">
        <v>0.23749999999999999</v>
      </c>
      <c r="W702" s="202">
        <v>0.2225</v>
      </c>
      <c r="X702" s="202">
        <v>0.15</v>
      </c>
      <c r="Y702" s="229">
        <v>0</v>
      </c>
      <c r="Z702" s="229">
        <v>0</v>
      </c>
      <c r="AA702" s="229">
        <v>0</v>
      </c>
      <c r="AB702" s="229">
        <v>0</v>
      </c>
      <c r="AC702" s="229">
        <v>0</v>
      </c>
      <c r="AD702" s="229">
        <v>0</v>
      </c>
      <c r="AE702" s="229">
        <v>0</v>
      </c>
      <c r="AF702" s="223">
        <f t="shared" si="386"/>
        <v>17.249999999999993</v>
      </c>
      <c r="AG702" s="224">
        <f t="shared" si="404"/>
        <v>18.32946635730859</v>
      </c>
      <c r="AH702" s="224">
        <f t="shared" si="405"/>
        <v>23.85057471264367</v>
      </c>
      <c r="AI702" s="224">
        <f t="shared" si="406"/>
        <v>14.098360655737707</v>
      </c>
      <c r="AJ702" s="224">
        <f t="shared" si="407"/>
        <v>26.033057851239661</v>
      </c>
      <c r="AK702" s="224">
        <f t="shared" si="408"/>
        <v>22.842639593908622</v>
      </c>
      <c r="AL702" s="224">
        <f t="shared" si="409"/>
        <v>5.3475935828876997</v>
      </c>
      <c r="AM702" s="224">
        <f t="shared" si="410"/>
        <v>11.309523809523814</v>
      </c>
      <c r="AN702" s="224">
        <f t="shared" si="411"/>
        <v>9.0909090909090828</v>
      </c>
      <c r="AO702" s="224">
        <f t="shared" si="412"/>
        <v>5.4794520547945202</v>
      </c>
      <c r="AP702" s="224">
        <f t="shared" si="413"/>
        <v>5.7971014492753659</v>
      </c>
      <c r="AQ702" s="224">
        <f t="shared" si="415"/>
        <v>6.153846153846132</v>
      </c>
      <c r="AR702" s="224">
        <f t="shared" si="414"/>
        <v>13.043478260869579</v>
      </c>
      <c r="AS702" s="224">
        <f t="shared" si="388"/>
        <v>30.681818181818166</v>
      </c>
      <c r="AT702" s="224">
        <f t="shared" si="389"/>
        <v>33.333333333333329</v>
      </c>
      <c r="AU702" s="224">
        <f t="shared" si="390"/>
        <v>19.999999999999996</v>
      </c>
      <c r="AV702" s="224">
        <f t="shared" si="392"/>
        <v>14.583333333333348</v>
      </c>
      <c r="AW702" s="224">
        <f t="shared" si="393"/>
        <v>1.0526315789473717</v>
      </c>
      <c r="AX702" s="224">
        <f t="shared" si="394"/>
        <v>6.7415730337078594</v>
      </c>
      <c r="AY702" s="224">
        <f t="shared" si="395"/>
        <v>48.333333333333343</v>
      </c>
      <c r="AZ702" s="224" t="str">
        <f t="shared" si="396"/>
        <v>n/a</v>
      </c>
      <c r="BA702" s="224" t="str">
        <f t="shared" si="397"/>
        <v>n/a</v>
      </c>
      <c r="BB702" s="224" t="str">
        <f t="shared" si="398"/>
        <v>n/a</v>
      </c>
      <c r="BC702" s="224" t="str">
        <f t="shared" si="399"/>
        <v>n/a</v>
      </c>
      <c r="BD702" s="224" t="str">
        <f t="shared" si="400"/>
        <v>n/a</v>
      </c>
      <c r="BE702" s="224" t="str">
        <f t="shared" si="401"/>
        <v>n/a</v>
      </c>
      <c r="BF702" s="224" t="str">
        <f t="shared" si="391"/>
        <v>n/a</v>
      </c>
      <c r="BG702" s="224">
        <f t="shared" si="387"/>
        <v>16.636948756179891</v>
      </c>
      <c r="BH702" s="182">
        <f t="shared" si="416"/>
        <v>12.024794700768993</v>
      </c>
    </row>
    <row r="703" spans="1:60" x14ac:dyDescent="0.2">
      <c r="A703" s="123" t="s">
        <v>2131</v>
      </c>
      <c r="B703" s="55" t="s">
        <v>1357</v>
      </c>
      <c r="C703" s="36">
        <v>11.7</v>
      </c>
      <c r="D703" s="181">
        <v>10.55</v>
      </c>
      <c r="E703" s="181">
        <v>9.8000000000000007</v>
      </c>
      <c r="F703" s="181">
        <v>8.5500000000000007</v>
      </c>
      <c r="G703" s="181">
        <v>7.625</v>
      </c>
      <c r="H703" s="181">
        <v>6.9249999999999998</v>
      </c>
      <c r="I703" s="181">
        <v>6.4</v>
      </c>
      <c r="J703" s="202">
        <v>5.6</v>
      </c>
      <c r="K703" s="202">
        <v>4.5999999999999996</v>
      </c>
      <c r="L703" s="181">
        <v>3.8</v>
      </c>
      <c r="M703" s="181">
        <v>2.8</v>
      </c>
      <c r="N703" s="181">
        <v>2</v>
      </c>
      <c r="O703" s="238">
        <v>1.1499999999999999</v>
      </c>
      <c r="P703" s="273"/>
      <c r="Q703" s="181">
        <v>2.48</v>
      </c>
      <c r="R703" s="181">
        <v>2.23</v>
      </c>
      <c r="S703" s="273"/>
      <c r="T703" s="202">
        <v>2.12</v>
      </c>
      <c r="U703" s="202">
        <v>1.89</v>
      </c>
      <c r="V703" s="202">
        <v>1.75</v>
      </c>
      <c r="W703" s="202">
        <v>1.31</v>
      </c>
      <c r="X703" s="202">
        <v>0.95</v>
      </c>
      <c r="Y703" s="202">
        <v>0.62</v>
      </c>
      <c r="Z703" s="202">
        <v>0.38</v>
      </c>
      <c r="AA703" s="202">
        <v>0.2</v>
      </c>
      <c r="AB703" s="202">
        <v>0.115</v>
      </c>
      <c r="AC703" s="229">
        <v>0.1</v>
      </c>
      <c r="AD703" s="229">
        <v>0.1</v>
      </c>
      <c r="AE703" s="202">
        <v>0.1</v>
      </c>
      <c r="AF703" s="223">
        <f t="shared" si="386"/>
        <v>95.844999999999985</v>
      </c>
      <c r="AG703" s="224">
        <f t="shared" si="404"/>
        <v>10.90047393364928</v>
      </c>
      <c r="AH703" s="224">
        <f t="shared" si="405"/>
        <v>7.6530612244897878</v>
      </c>
      <c r="AI703" s="224">
        <f t="shared" si="406"/>
        <v>14.619883040935665</v>
      </c>
      <c r="AJ703" s="224">
        <f t="shared" si="407"/>
        <v>12.131147540983612</v>
      </c>
      <c r="AK703" s="224">
        <f t="shared" si="408"/>
        <v>10.108303249097483</v>
      </c>
      <c r="AL703" s="224">
        <f t="shared" si="409"/>
        <v>8.203125</v>
      </c>
      <c r="AM703" s="224">
        <f t="shared" si="410"/>
        <v>14.285714285714302</v>
      </c>
      <c r="AN703" s="224">
        <f t="shared" si="411"/>
        <v>21.739130434782616</v>
      </c>
      <c r="AO703" s="224">
        <f t="shared" si="412"/>
        <v>21.052631578947366</v>
      </c>
      <c r="AP703" s="224">
        <f t="shared" si="413"/>
        <v>35.714285714285722</v>
      </c>
      <c r="AQ703" s="224">
        <f t="shared" si="415"/>
        <v>39.999999999999993</v>
      </c>
      <c r="AR703" s="224">
        <f t="shared" si="414"/>
        <v>73.913043478260889</v>
      </c>
      <c r="AS703" s="224">
        <f t="shared" si="388"/>
        <v>-53.629032258064527</v>
      </c>
      <c r="AT703" s="224">
        <f t="shared" si="389"/>
        <v>11.210762331838575</v>
      </c>
      <c r="AU703" s="224">
        <f t="shared" si="390"/>
        <v>5.1886792452830122</v>
      </c>
      <c r="AV703" s="224">
        <f t="shared" si="392"/>
        <v>12.169312169312185</v>
      </c>
      <c r="AW703" s="224">
        <f t="shared" si="393"/>
        <v>7.9999999999999849</v>
      </c>
      <c r="AX703" s="224">
        <f t="shared" si="394"/>
        <v>33.587786259541971</v>
      </c>
      <c r="AY703" s="224">
        <f t="shared" si="395"/>
        <v>37.894736842105267</v>
      </c>
      <c r="AZ703" s="224">
        <f t="shared" si="396"/>
        <v>53.225806451612897</v>
      </c>
      <c r="BA703" s="224">
        <f t="shared" si="397"/>
        <v>63.157894736842103</v>
      </c>
      <c r="BB703" s="224">
        <f t="shared" si="398"/>
        <v>89.999999999999986</v>
      </c>
      <c r="BC703" s="224">
        <f t="shared" si="399"/>
        <v>73.91304347826086</v>
      </c>
      <c r="BD703" s="224">
        <f t="shared" si="400"/>
        <v>14.999999999999991</v>
      </c>
      <c r="BE703" s="224">
        <f t="shared" si="401"/>
        <v>0</v>
      </c>
      <c r="BF703" s="224">
        <f t="shared" si="391"/>
        <v>0</v>
      </c>
      <c r="BG703" s="224">
        <f t="shared" si="387"/>
        <v>23.847684182226114</v>
      </c>
      <c r="BH703" s="182">
        <f t="shared" si="416"/>
        <v>29.526088639547439</v>
      </c>
    </row>
    <row r="704" spans="1:60" x14ac:dyDescent="0.2">
      <c r="A704" s="123" t="s">
        <v>2132</v>
      </c>
      <c r="B704" s="55" t="s">
        <v>533</v>
      </c>
      <c r="C704" s="36">
        <v>0.85</v>
      </c>
      <c r="D704" s="181">
        <v>0.81</v>
      </c>
      <c r="E704" s="181">
        <v>0.77</v>
      </c>
      <c r="F704" s="181">
        <v>0.73</v>
      </c>
      <c r="G704" s="181">
        <v>0.69</v>
      </c>
      <c r="H704" s="181">
        <v>0.65</v>
      </c>
      <c r="I704" s="181">
        <v>0.61</v>
      </c>
      <c r="J704" s="202">
        <v>0.56999999999999995</v>
      </c>
      <c r="K704" s="202">
        <v>0.53</v>
      </c>
      <c r="L704" s="181">
        <v>0.49</v>
      </c>
      <c r="M704" s="181">
        <v>0.45</v>
      </c>
      <c r="N704" s="181">
        <v>0.41</v>
      </c>
      <c r="O704" s="181">
        <v>0.38500000000000001</v>
      </c>
      <c r="P704" s="273"/>
      <c r="Q704" s="181">
        <v>0.36499999999999999</v>
      </c>
      <c r="R704" s="181">
        <v>0.34499999999999997</v>
      </c>
      <c r="S704" s="273"/>
      <c r="T704" s="202">
        <v>0.32500000000000001</v>
      </c>
      <c r="U704" s="202">
        <v>0.30499999999999999</v>
      </c>
      <c r="V704" s="202">
        <v>0.28499999999999998</v>
      </c>
      <c r="W704" s="202">
        <v>0.26500000000000001</v>
      </c>
      <c r="X704" s="202">
        <v>0.245</v>
      </c>
      <c r="Y704" s="202">
        <v>0.22500000000000001</v>
      </c>
      <c r="Z704" s="202">
        <v>0.21249999999999999</v>
      </c>
      <c r="AA704" s="202">
        <v>0.20250000000000001</v>
      </c>
      <c r="AB704" s="229">
        <v>0.19</v>
      </c>
      <c r="AC704" s="202">
        <v>0.1825</v>
      </c>
      <c r="AD704" s="202">
        <v>0.17249999999999999</v>
      </c>
      <c r="AE704" s="202">
        <v>0.16250000000000001</v>
      </c>
      <c r="AF704" s="223">
        <f t="shared" si="386"/>
        <v>11.427499999999998</v>
      </c>
      <c r="AG704" s="224">
        <f t="shared" si="404"/>
        <v>4.9382716049382713</v>
      </c>
      <c r="AH704" s="224">
        <f t="shared" si="405"/>
        <v>5.1948051948051965</v>
      </c>
      <c r="AI704" s="224">
        <f t="shared" si="406"/>
        <v>5.4794520547945202</v>
      </c>
      <c r="AJ704" s="224">
        <f t="shared" si="407"/>
        <v>5.7971014492753659</v>
      </c>
      <c r="AK704" s="224">
        <f t="shared" si="408"/>
        <v>6.153846153846132</v>
      </c>
      <c r="AL704" s="224">
        <f t="shared" si="409"/>
        <v>6.5573770491803351</v>
      </c>
      <c r="AM704" s="224">
        <f t="shared" si="410"/>
        <v>7.0175438596491224</v>
      </c>
      <c r="AN704" s="224">
        <f t="shared" si="411"/>
        <v>7.5471698113207308</v>
      </c>
      <c r="AO704" s="224">
        <f t="shared" si="412"/>
        <v>8.163265306122458</v>
      </c>
      <c r="AP704" s="224">
        <f t="shared" si="413"/>
        <v>8.8888888888888786</v>
      </c>
      <c r="AQ704" s="224">
        <f t="shared" si="415"/>
        <v>9.7560975609756184</v>
      </c>
      <c r="AR704" s="224">
        <f t="shared" si="414"/>
        <v>6.4935064935064846</v>
      </c>
      <c r="AS704" s="224">
        <f t="shared" si="388"/>
        <v>5.4794520547945202</v>
      </c>
      <c r="AT704" s="224">
        <f t="shared" si="389"/>
        <v>5.7971014492753659</v>
      </c>
      <c r="AU704" s="224">
        <f t="shared" si="390"/>
        <v>6.153846153846132</v>
      </c>
      <c r="AV704" s="224">
        <f t="shared" si="392"/>
        <v>6.5573770491803351</v>
      </c>
      <c r="AW704" s="224">
        <f t="shared" si="393"/>
        <v>7.0175438596491224</v>
      </c>
      <c r="AX704" s="224">
        <f t="shared" si="394"/>
        <v>7.5471698113207308</v>
      </c>
      <c r="AY704" s="224">
        <f t="shared" si="395"/>
        <v>8.163265306122458</v>
      </c>
      <c r="AZ704" s="224">
        <f t="shared" si="396"/>
        <v>8.8888888888888786</v>
      </c>
      <c r="BA704" s="224">
        <f t="shared" si="397"/>
        <v>5.8823529411764719</v>
      </c>
      <c r="BB704" s="224">
        <f t="shared" si="398"/>
        <v>4.9382716049382713</v>
      </c>
      <c r="BC704" s="224">
        <f t="shared" si="399"/>
        <v>6.578947368421062</v>
      </c>
      <c r="BD704" s="224">
        <f t="shared" si="400"/>
        <v>4.1095890410958846</v>
      </c>
      <c r="BE704" s="224">
        <f t="shared" si="401"/>
        <v>5.7971014492753659</v>
      </c>
      <c r="BF704" s="224">
        <f t="shared" si="391"/>
        <v>6.153846153846132</v>
      </c>
      <c r="BG704" s="224">
        <f t="shared" si="387"/>
        <v>6.5789260984282256</v>
      </c>
      <c r="BH704" s="182">
        <f t="shared" si="416"/>
        <v>1.3671892842282773</v>
      </c>
    </row>
    <row r="705" spans="1:60" x14ac:dyDescent="0.2">
      <c r="A705" s="123" t="s">
        <v>2133</v>
      </c>
      <c r="B705" s="55" t="s">
        <v>1360</v>
      </c>
      <c r="C705" s="36">
        <v>2</v>
      </c>
      <c r="D705" s="181">
        <v>1.8</v>
      </c>
      <c r="E705" s="181">
        <v>1.6</v>
      </c>
      <c r="F705" s="181">
        <v>1.36</v>
      </c>
      <c r="G705" s="181">
        <v>1.24</v>
      </c>
      <c r="H705" s="181">
        <v>1.1200000000000001</v>
      </c>
      <c r="I705" s="181">
        <v>1</v>
      </c>
      <c r="J705" s="202">
        <v>0.76</v>
      </c>
      <c r="K705" s="202">
        <v>0.56000000000000005</v>
      </c>
      <c r="L705" s="181">
        <v>0.48</v>
      </c>
      <c r="M705" s="181">
        <v>0.44</v>
      </c>
      <c r="N705" s="181">
        <v>0.4</v>
      </c>
      <c r="O705" s="238">
        <v>0.18</v>
      </c>
      <c r="P705" s="273"/>
      <c r="Q705" s="238">
        <v>0.18</v>
      </c>
      <c r="R705" s="238">
        <v>0.18</v>
      </c>
      <c r="S705" s="273"/>
      <c r="T705" s="229">
        <v>0.18</v>
      </c>
      <c r="U705" s="229">
        <v>0.27</v>
      </c>
      <c r="V705" s="202">
        <v>0.36</v>
      </c>
      <c r="W705" s="202">
        <v>0.32</v>
      </c>
      <c r="X705" s="202">
        <v>0.28000000000000003</v>
      </c>
      <c r="Y705" s="202">
        <v>0.24</v>
      </c>
      <c r="Z705" s="202">
        <v>0.2</v>
      </c>
      <c r="AA705" s="202">
        <v>0.16</v>
      </c>
      <c r="AB705" s="202">
        <v>0.12</v>
      </c>
      <c r="AC705" s="202">
        <v>9.3340000000000006E-2</v>
      </c>
      <c r="AD705" s="202">
        <v>0.05</v>
      </c>
      <c r="AE705" s="229">
        <v>0</v>
      </c>
      <c r="AF705" s="223">
        <f t="shared" si="386"/>
        <v>15.573339999999998</v>
      </c>
      <c r="AG705" s="224">
        <f t="shared" si="404"/>
        <v>11.111111111111116</v>
      </c>
      <c r="AH705" s="224">
        <f t="shared" si="405"/>
        <v>12.5</v>
      </c>
      <c r="AI705" s="224">
        <f t="shared" si="406"/>
        <v>17.647058823529417</v>
      </c>
      <c r="AJ705" s="224">
        <f t="shared" si="407"/>
        <v>9.6774193548387224</v>
      </c>
      <c r="AK705" s="224">
        <f t="shared" si="408"/>
        <v>10.714285714285698</v>
      </c>
      <c r="AL705" s="224">
        <f t="shared" si="409"/>
        <v>12.000000000000011</v>
      </c>
      <c r="AM705" s="224">
        <f t="shared" si="410"/>
        <v>31.578947368421062</v>
      </c>
      <c r="AN705" s="224">
        <f t="shared" si="411"/>
        <v>35.714285714285701</v>
      </c>
      <c r="AO705" s="224">
        <f t="shared" si="412"/>
        <v>16.666666666666675</v>
      </c>
      <c r="AP705" s="224">
        <f t="shared" si="413"/>
        <v>9.0909090909090828</v>
      </c>
      <c r="AQ705" s="224">
        <f t="shared" si="415"/>
        <v>9.9999999999999858</v>
      </c>
      <c r="AR705" s="224">
        <f t="shared" si="414"/>
        <v>122.22222222222223</v>
      </c>
      <c r="AS705" s="224">
        <f t="shared" si="388"/>
        <v>0</v>
      </c>
      <c r="AT705" s="224">
        <f t="shared" si="389"/>
        <v>0</v>
      </c>
      <c r="AU705" s="224">
        <f t="shared" si="390"/>
        <v>0</v>
      </c>
      <c r="AV705" s="224">
        <f t="shared" si="392"/>
        <v>-33.333333333333336</v>
      </c>
      <c r="AW705" s="224">
        <f t="shared" si="393"/>
        <v>-24.999999999999989</v>
      </c>
      <c r="AX705" s="224">
        <f t="shared" si="394"/>
        <v>12.5</v>
      </c>
      <c r="AY705" s="224">
        <f t="shared" si="395"/>
        <v>14.285714285714279</v>
      </c>
      <c r="AZ705" s="224">
        <f t="shared" si="396"/>
        <v>16.666666666666675</v>
      </c>
      <c r="BA705" s="224">
        <f t="shared" si="397"/>
        <v>19.999999999999996</v>
      </c>
      <c r="BB705" s="224">
        <f t="shared" si="398"/>
        <v>25</v>
      </c>
      <c r="BC705" s="224">
        <f t="shared" si="399"/>
        <v>33.33333333333335</v>
      </c>
      <c r="BD705" s="224">
        <f t="shared" si="400"/>
        <v>28.562245553888999</v>
      </c>
      <c r="BE705" s="224">
        <f t="shared" si="401"/>
        <v>86.68</v>
      </c>
      <c r="BF705" s="224" t="str">
        <f t="shared" si="391"/>
        <v>n/a</v>
      </c>
      <c r="BG705" s="224">
        <f t="shared" si="387"/>
        <v>19.104701302901589</v>
      </c>
      <c r="BH705" s="182">
        <f t="shared" si="416"/>
        <v>30.502611621576872</v>
      </c>
    </row>
    <row r="706" spans="1:60" x14ac:dyDescent="0.2">
      <c r="A706" s="123" t="s">
        <v>2134</v>
      </c>
      <c r="B706" s="55" t="s">
        <v>535</v>
      </c>
      <c r="C706" s="36">
        <v>1.3362000000000001</v>
      </c>
      <c r="D706" s="181">
        <v>1.2658</v>
      </c>
      <c r="E706" s="181">
        <v>1.1881999999999999</v>
      </c>
      <c r="F706" s="181">
        <v>1.1104000000000001</v>
      </c>
      <c r="G706" s="181">
        <v>1.0378000000000001</v>
      </c>
      <c r="H706" s="181">
        <v>0.97</v>
      </c>
      <c r="I706" s="181">
        <v>0.90659999999999996</v>
      </c>
      <c r="J706" s="202">
        <v>0.84799999999999998</v>
      </c>
      <c r="K706" s="202">
        <v>0.79200000000000004</v>
      </c>
      <c r="L706" s="181">
        <v>0.73860000000000003</v>
      </c>
      <c r="M706" s="181">
        <v>0.68600000000000005</v>
      </c>
      <c r="N706" s="181">
        <v>0.63400000000000001</v>
      </c>
      <c r="O706" s="181">
        <v>0.58399999999999996</v>
      </c>
      <c r="P706" s="273"/>
      <c r="Q706" s="181">
        <v>0.53600000000000003</v>
      </c>
      <c r="R706" s="181">
        <v>0.504</v>
      </c>
      <c r="S706" s="273"/>
      <c r="T706" s="202">
        <v>0.47199999999999998</v>
      </c>
      <c r="U706" s="202">
        <v>0.44</v>
      </c>
      <c r="V706" s="202">
        <v>0.40799999999999997</v>
      </c>
      <c r="W706" s="202">
        <v>0.38400000000000001</v>
      </c>
      <c r="X706" s="202">
        <v>0.35504000000000002</v>
      </c>
      <c r="Y706" s="202">
        <v>0.31952000000000003</v>
      </c>
      <c r="Z706" s="202">
        <v>0.29399999999999998</v>
      </c>
      <c r="AA706" s="202">
        <v>0.27360000000000001</v>
      </c>
      <c r="AB706" s="202">
        <v>0.25800000000000001</v>
      </c>
      <c r="AC706" s="202">
        <v>0.24215999999999999</v>
      </c>
      <c r="AD706" s="202">
        <v>0.22544</v>
      </c>
      <c r="AE706" s="202">
        <v>0.20432</v>
      </c>
      <c r="AF706" s="223">
        <f t="shared" si="386"/>
        <v>17.013679999999994</v>
      </c>
      <c r="AG706" s="224">
        <f t="shared" si="404"/>
        <v>5.561700110601997</v>
      </c>
      <c r="AH706" s="224">
        <f t="shared" si="405"/>
        <v>6.5308870560511822</v>
      </c>
      <c r="AI706" s="224">
        <f t="shared" si="406"/>
        <v>7.0064841498558961</v>
      </c>
      <c r="AJ706" s="224">
        <f t="shared" si="407"/>
        <v>6.9955675467334721</v>
      </c>
      <c r="AK706" s="224">
        <f t="shared" si="408"/>
        <v>6.9896907216494997</v>
      </c>
      <c r="AL706" s="224">
        <f t="shared" si="409"/>
        <v>6.9931612618574945</v>
      </c>
      <c r="AM706" s="224">
        <f t="shared" si="410"/>
        <v>6.9103773584905603</v>
      </c>
      <c r="AN706" s="224">
        <f t="shared" si="411"/>
        <v>7.0707070707070718</v>
      </c>
      <c r="AO706" s="224">
        <f t="shared" si="412"/>
        <v>7.2298943948009731</v>
      </c>
      <c r="AP706" s="224">
        <f t="shared" si="413"/>
        <v>7.6676384839650114</v>
      </c>
      <c r="AQ706" s="224">
        <f t="shared" si="415"/>
        <v>8.2018927444795118</v>
      </c>
      <c r="AR706" s="224">
        <f t="shared" si="414"/>
        <v>8.5616438356164402</v>
      </c>
      <c r="AS706" s="224">
        <f t="shared" si="388"/>
        <v>8.9552238805969964</v>
      </c>
      <c r="AT706" s="224">
        <f t="shared" si="389"/>
        <v>6.3492063492063489</v>
      </c>
      <c r="AU706" s="224">
        <f t="shared" si="390"/>
        <v>6.7796610169491567</v>
      </c>
      <c r="AV706" s="224">
        <f t="shared" si="392"/>
        <v>7.2727272727272751</v>
      </c>
      <c r="AW706" s="224">
        <f t="shared" si="393"/>
        <v>7.8431372549019773</v>
      </c>
      <c r="AX706" s="224">
        <f t="shared" si="394"/>
        <v>6.25</v>
      </c>
      <c r="AY706" s="224">
        <f t="shared" si="395"/>
        <v>8.1568273997296039</v>
      </c>
      <c r="AZ706" s="224">
        <f t="shared" si="396"/>
        <v>11.116675012518783</v>
      </c>
      <c r="BA706" s="224">
        <f t="shared" si="397"/>
        <v>8.6802721088435462</v>
      </c>
      <c r="BB706" s="224">
        <f t="shared" si="398"/>
        <v>7.4561403508771829</v>
      </c>
      <c r="BC706" s="224">
        <f t="shared" si="399"/>
        <v>6.0465116279069697</v>
      </c>
      <c r="BD706" s="224">
        <f t="shared" si="400"/>
        <v>6.5411298315163569</v>
      </c>
      <c r="BE706" s="224">
        <f t="shared" si="401"/>
        <v>7.4166075230659878</v>
      </c>
      <c r="BF706" s="224">
        <f t="shared" si="391"/>
        <v>10.33672670321064</v>
      </c>
      <c r="BG706" s="224">
        <f t="shared" si="387"/>
        <v>7.4969419641099968</v>
      </c>
      <c r="BH706" s="182">
        <f t="shared" si="416"/>
        <v>1.2593577512932916</v>
      </c>
    </row>
    <row r="707" spans="1:60" x14ac:dyDescent="0.2">
      <c r="A707" s="123" t="s">
        <v>2135</v>
      </c>
      <c r="B707" s="55" t="s">
        <v>1362</v>
      </c>
      <c r="C707" s="36">
        <v>1.99</v>
      </c>
      <c r="D707" s="181">
        <v>1.65</v>
      </c>
      <c r="E707" s="181">
        <v>1.38</v>
      </c>
      <c r="F707" s="181">
        <v>1.1599999999999999</v>
      </c>
      <c r="G707" s="181">
        <v>1.01</v>
      </c>
      <c r="H707" s="181">
        <v>0.92</v>
      </c>
      <c r="I707" s="181">
        <v>0.9</v>
      </c>
      <c r="J707" s="202">
        <v>0.82</v>
      </c>
      <c r="K707" s="202">
        <v>0.75</v>
      </c>
      <c r="L707" s="181">
        <v>0.71</v>
      </c>
      <c r="M707" s="181">
        <v>0.66</v>
      </c>
      <c r="N707" s="181">
        <v>0.57999999999999996</v>
      </c>
      <c r="O707" s="181">
        <v>0.5</v>
      </c>
      <c r="P707" s="273"/>
      <c r="Q707" s="238">
        <v>0.44</v>
      </c>
      <c r="R707" s="238">
        <v>0.44</v>
      </c>
      <c r="S707" s="273"/>
      <c r="T707" s="229">
        <v>0.44</v>
      </c>
      <c r="U707" s="229">
        <v>0.44</v>
      </c>
      <c r="V707" s="202">
        <v>0.44</v>
      </c>
      <c r="W707" s="202">
        <v>0.4</v>
      </c>
      <c r="X707" s="202">
        <v>0.36</v>
      </c>
      <c r="Y707" s="202">
        <v>0.32</v>
      </c>
      <c r="Z707" s="202">
        <v>0.28000000000000003</v>
      </c>
      <c r="AA707" s="229">
        <v>0.24</v>
      </c>
      <c r="AB707" s="229">
        <v>0.24</v>
      </c>
      <c r="AC707" s="229">
        <v>0.24</v>
      </c>
      <c r="AD707" s="229">
        <v>0.26800000000000002</v>
      </c>
      <c r="AE707" s="229">
        <v>0.35199999999999998</v>
      </c>
      <c r="AF707" s="223">
        <f t="shared" si="386"/>
        <v>17.929999999999993</v>
      </c>
      <c r="AG707" s="224">
        <f t="shared" si="404"/>
        <v>20.606060606060606</v>
      </c>
      <c r="AH707" s="224">
        <f t="shared" si="405"/>
        <v>19.565217391304344</v>
      </c>
      <c r="AI707" s="224">
        <f t="shared" si="406"/>
        <v>18.965517241379317</v>
      </c>
      <c r="AJ707" s="224">
        <f t="shared" si="407"/>
        <v>14.851485148514843</v>
      </c>
      <c r="AK707" s="224">
        <f t="shared" si="408"/>
        <v>9.7826086956521721</v>
      </c>
      <c r="AL707" s="224">
        <f t="shared" si="409"/>
        <v>2.2222222222222143</v>
      </c>
      <c r="AM707" s="224">
        <f t="shared" si="410"/>
        <v>9.7560975609756184</v>
      </c>
      <c r="AN707" s="224">
        <f t="shared" si="411"/>
        <v>9.3333333333333268</v>
      </c>
      <c r="AO707" s="224">
        <f t="shared" si="412"/>
        <v>5.6338028169014231</v>
      </c>
      <c r="AP707" s="224">
        <f t="shared" si="413"/>
        <v>7.575757575757569</v>
      </c>
      <c r="AQ707" s="224">
        <f t="shared" si="415"/>
        <v>13.793103448275868</v>
      </c>
      <c r="AR707" s="224">
        <f t="shared" si="414"/>
        <v>15.999999999999993</v>
      </c>
      <c r="AS707" s="224">
        <f t="shared" si="388"/>
        <v>13.636363636363647</v>
      </c>
      <c r="AT707" s="224">
        <f t="shared" si="389"/>
        <v>0</v>
      </c>
      <c r="AU707" s="224">
        <f t="shared" si="390"/>
        <v>0</v>
      </c>
      <c r="AV707" s="224">
        <f t="shared" si="392"/>
        <v>0</v>
      </c>
      <c r="AW707" s="224">
        <f t="shared" si="393"/>
        <v>0</v>
      </c>
      <c r="AX707" s="224">
        <f t="shared" si="394"/>
        <v>9.9999999999999858</v>
      </c>
      <c r="AY707" s="224">
        <f t="shared" si="395"/>
        <v>11.111111111111116</v>
      </c>
      <c r="AZ707" s="224">
        <f t="shared" si="396"/>
        <v>12.5</v>
      </c>
      <c r="BA707" s="224">
        <f t="shared" si="397"/>
        <v>14.285714285714279</v>
      </c>
      <c r="BB707" s="224">
        <f t="shared" si="398"/>
        <v>16.666666666666675</v>
      </c>
      <c r="BC707" s="224">
        <f t="shared" si="399"/>
        <v>0</v>
      </c>
      <c r="BD707" s="224">
        <f t="shared" si="400"/>
        <v>0</v>
      </c>
      <c r="BE707" s="224">
        <f t="shared" si="401"/>
        <v>-10.447761194029859</v>
      </c>
      <c r="BF707" s="224">
        <f t="shared" si="391"/>
        <v>-23.863636363636353</v>
      </c>
      <c r="BG707" s="224">
        <f t="shared" si="387"/>
        <v>7.3836024685602633</v>
      </c>
      <c r="BH707" s="182">
        <f t="shared" si="416"/>
        <v>10.029287039649152</v>
      </c>
    </row>
    <row r="708" spans="1:60" x14ac:dyDescent="0.2">
      <c r="A708" s="116" t="s">
        <v>2136</v>
      </c>
      <c r="B708" s="55" t="s">
        <v>1700</v>
      </c>
      <c r="C708" s="36">
        <v>3.64</v>
      </c>
      <c r="D708" s="181">
        <v>3.48</v>
      </c>
      <c r="E708" s="181">
        <v>3.34</v>
      </c>
      <c r="F708" s="181">
        <v>3.26</v>
      </c>
      <c r="G708" s="181">
        <v>3.02</v>
      </c>
      <c r="H708" s="181">
        <v>2.69</v>
      </c>
      <c r="I708" s="181">
        <v>2.5499999999999998</v>
      </c>
      <c r="J708" s="202">
        <v>2.33</v>
      </c>
      <c r="K708" s="202">
        <v>2.0699999999999998</v>
      </c>
      <c r="L708" s="181">
        <v>2.2611920529801299</v>
      </c>
      <c r="M708" s="181">
        <v>3.25827814569536</v>
      </c>
      <c r="N708" s="181">
        <v>3.12582781456954</v>
      </c>
      <c r="O708" s="181">
        <v>2.9403973509933801</v>
      </c>
      <c r="P708" s="273"/>
      <c r="Q708" s="181">
        <v>2.8344370860927199</v>
      </c>
      <c r="R708" s="238">
        <v>2.7549668874172202</v>
      </c>
      <c r="S708" s="273"/>
      <c r="T708" s="229">
        <v>2.7549668874172202</v>
      </c>
      <c r="U708" s="229">
        <v>2.7549668874172202</v>
      </c>
      <c r="V708" s="202">
        <v>2.72847682119205</v>
      </c>
      <c r="W708" s="202">
        <v>2.6092715231788102</v>
      </c>
      <c r="X708" s="202">
        <v>2.43708609271523</v>
      </c>
      <c r="Y708" s="202">
        <v>2.2052980132450299</v>
      </c>
      <c r="Z708" s="202">
        <v>1.85430463576159</v>
      </c>
      <c r="AA708" s="202">
        <v>1.0927152317880799</v>
      </c>
      <c r="AB708" s="229">
        <v>0</v>
      </c>
      <c r="AC708" s="229">
        <v>0</v>
      </c>
      <c r="AD708" s="229">
        <v>0</v>
      </c>
      <c r="AE708" s="229">
        <v>0</v>
      </c>
      <c r="AF708" s="223">
        <f t="shared" si="386"/>
        <v>61.992185430463579</v>
      </c>
      <c r="AG708" s="224">
        <f t="shared" si="404"/>
        <v>4.5977011494252817</v>
      </c>
      <c r="AH708" s="224">
        <f t="shared" si="405"/>
        <v>4.1916167664670656</v>
      </c>
      <c r="AI708" s="224">
        <f t="shared" si="406"/>
        <v>2.4539877300613577</v>
      </c>
      <c r="AJ708" s="224">
        <f t="shared" si="407"/>
        <v>7.9470198675496651</v>
      </c>
      <c r="AK708" s="224">
        <f t="shared" si="408"/>
        <v>12.267657992565063</v>
      </c>
      <c r="AL708" s="224">
        <f t="shared" si="409"/>
        <v>5.4901960784313752</v>
      </c>
      <c r="AM708" s="224">
        <f t="shared" si="410"/>
        <v>9.4420600858368999</v>
      </c>
      <c r="AN708" s="224">
        <f t="shared" si="411"/>
        <v>12.560386473429963</v>
      </c>
      <c r="AO708" s="224">
        <f t="shared" si="412"/>
        <v>-8.4553655107777903</v>
      </c>
      <c r="AP708" s="224">
        <f t="shared" si="413"/>
        <v>-30.601626016260152</v>
      </c>
      <c r="AQ708" s="224">
        <f t="shared" si="415"/>
        <v>4.2372881355929648</v>
      </c>
      <c r="AR708" s="224">
        <f t="shared" si="414"/>
        <v>6.3063063063063307</v>
      </c>
      <c r="AS708" s="224">
        <f t="shared" si="388"/>
        <v>3.7383177570092574</v>
      </c>
      <c r="AT708" s="224">
        <f t="shared" si="389"/>
        <v>2.8846153846154854</v>
      </c>
      <c r="AU708" s="224">
        <f t="shared" si="390"/>
        <v>0</v>
      </c>
      <c r="AV708" s="224">
        <f t="shared" si="392"/>
        <v>0</v>
      </c>
      <c r="AW708" s="224">
        <f t="shared" si="393"/>
        <v>0.97087378640794419</v>
      </c>
      <c r="AX708" s="224">
        <f t="shared" si="394"/>
        <v>4.5685279187815286</v>
      </c>
      <c r="AY708" s="224">
        <f t="shared" si="395"/>
        <v>7.0652173913045235</v>
      </c>
      <c r="AZ708" s="224">
        <f t="shared" si="396"/>
        <v>10.510510510510596</v>
      </c>
      <c r="BA708" s="224">
        <f t="shared" si="397"/>
        <v>18.928571428571228</v>
      </c>
      <c r="BB708" s="224">
        <f t="shared" si="398"/>
        <v>69.696969696969674</v>
      </c>
      <c r="BC708" s="224" t="str">
        <f t="shared" si="399"/>
        <v>n/a</v>
      </c>
      <c r="BD708" s="224" t="str">
        <f t="shared" si="400"/>
        <v>n/a</v>
      </c>
      <c r="BE708" s="224" t="str">
        <f t="shared" si="401"/>
        <v>n/a</v>
      </c>
      <c r="BF708" s="224" t="str">
        <f t="shared" si="391"/>
        <v>n/a</v>
      </c>
      <c r="BG708" s="224">
        <f t="shared" si="387"/>
        <v>6.7636742242181018</v>
      </c>
      <c r="BH708" s="182">
        <f t="shared" si="416"/>
        <v>16.924386815523523</v>
      </c>
    </row>
    <row r="709" spans="1:60" x14ac:dyDescent="0.2">
      <c r="A709" s="116" t="s">
        <v>5561</v>
      </c>
      <c r="B709" s="55" t="s">
        <v>3009</v>
      </c>
      <c r="C709" s="36">
        <v>1.1200000000000001</v>
      </c>
      <c r="D709" s="181">
        <v>1</v>
      </c>
      <c r="E709" s="181">
        <v>0.88</v>
      </c>
      <c r="F709" s="181">
        <v>0.76</v>
      </c>
      <c r="G709" s="181">
        <v>0.65</v>
      </c>
      <c r="H709" s="238">
        <v>0.52375000000000005</v>
      </c>
      <c r="I709" s="181">
        <v>0.65</v>
      </c>
      <c r="J709" s="202">
        <v>0.56999999999999995</v>
      </c>
      <c r="K709" s="202">
        <v>0.5</v>
      </c>
      <c r="L709" s="181">
        <v>0.44</v>
      </c>
      <c r="M709" s="181">
        <v>0.4</v>
      </c>
      <c r="N709" s="238">
        <v>0.32</v>
      </c>
      <c r="O709" s="238">
        <v>0.32</v>
      </c>
      <c r="Q709" s="181">
        <v>0.32</v>
      </c>
      <c r="R709" s="181">
        <v>0.28000000000000003</v>
      </c>
      <c r="T709" s="238">
        <v>0.24</v>
      </c>
      <c r="U709" s="181">
        <v>0.24</v>
      </c>
      <c r="V709" s="229">
        <v>0.21</v>
      </c>
      <c r="W709" s="202">
        <v>0.22</v>
      </c>
      <c r="X709" s="229">
        <v>0.16666666666666669</v>
      </c>
      <c r="Y709" s="202">
        <v>0.18333333333333332</v>
      </c>
      <c r="Z709" s="229">
        <v>0.16</v>
      </c>
      <c r="AA709" s="202">
        <v>0.16</v>
      </c>
      <c r="AB709" s="229">
        <v>0.155</v>
      </c>
      <c r="AC709" s="229">
        <v>0.155</v>
      </c>
      <c r="AD709" s="229">
        <v>0.155</v>
      </c>
      <c r="AE709" s="229">
        <v>0.155</v>
      </c>
      <c r="AF709" s="223">
        <f t="shared" si="386"/>
        <v>10.93375</v>
      </c>
      <c r="AG709" s="224">
        <f t="shared" si="404"/>
        <v>12.000000000000011</v>
      </c>
      <c r="AH709" s="224">
        <f t="shared" si="405"/>
        <v>13.636363636363647</v>
      </c>
      <c r="AI709" s="224">
        <f t="shared" si="406"/>
        <v>15.789473684210531</v>
      </c>
      <c r="AJ709" s="224">
        <f t="shared" si="407"/>
        <v>16.92307692307693</v>
      </c>
      <c r="AK709" s="224">
        <f t="shared" si="408"/>
        <v>24.105011933174225</v>
      </c>
      <c r="AL709" s="224">
        <f t="shared" si="409"/>
        <v>-19.42307692307692</v>
      </c>
      <c r="AM709" s="224">
        <f t="shared" si="410"/>
        <v>14.035087719298268</v>
      </c>
      <c r="AN709" s="224">
        <f t="shared" si="411"/>
        <v>13.999999999999989</v>
      </c>
      <c r="AO709" s="224">
        <f t="shared" si="412"/>
        <v>13.636363636363647</v>
      </c>
      <c r="AP709" s="224">
        <f t="shared" si="413"/>
        <v>9.9999999999999858</v>
      </c>
      <c r="AQ709" s="224">
        <f t="shared" si="415"/>
        <v>25</v>
      </c>
      <c r="AR709" s="224">
        <f t="shared" si="414"/>
        <v>0</v>
      </c>
      <c r="AS709" s="224">
        <f t="shared" si="388"/>
        <v>0</v>
      </c>
      <c r="AT709" s="224">
        <f t="shared" si="389"/>
        <v>14.285714285714279</v>
      </c>
      <c r="AU709" s="224">
        <f t="shared" si="390"/>
        <v>16.666666666666675</v>
      </c>
      <c r="AV709" s="224">
        <f t="shared" si="392"/>
        <v>0</v>
      </c>
      <c r="AW709" s="224">
        <f t="shared" si="393"/>
        <v>14.285714285714279</v>
      </c>
      <c r="AX709" s="224">
        <f t="shared" si="394"/>
        <v>-4.5454545454545521</v>
      </c>
      <c r="AY709" s="224">
        <f t="shared" si="395"/>
        <v>31.999999999999986</v>
      </c>
      <c r="AZ709" s="224">
        <f t="shared" si="396"/>
        <v>-9.0909090909090722</v>
      </c>
      <c r="BA709" s="224">
        <f t="shared" si="397"/>
        <v>14.583333333333325</v>
      </c>
      <c r="BB709" s="224">
        <f t="shared" si="398"/>
        <v>0</v>
      </c>
      <c r="BC709" s="224">
        <f t="shared" si="399"/>
        <v>3.2258064516129004</v>
      </c>
      <c r="BD709" s="224">
        <f t="shared" si="400"/>
        <v>0</v>
      </c>
      <c r="BE709" s="224">
        <f t="shared" si="401"/>
        <v>0</v>
      </c>
      <c r="BF709" s="224">
        <f t="shared" si="391"/>
        <v>0</v>
      </c>
      <c r="BG709" s="224">
        <f t="shared" si="387"/>
        <v>8.5043527690803131</v>
      </c>
      <c r="BH709" s="182">
        <f t="shared" si="416"/>
        <v>11.460875870541219</v>
      </c>
    </row>
    <row r="710" spans="1:60" x14ac:dyDescent="0.2">
      <c r="A710" s="55" t="s">
        <v>2137</v>
      </c>
      <c r="B710" s="55" t="s">
        <v>1364</v>
      </c>
      <c r="C710" s="36">
        <v>2.2574999999999998</v>
      </c>
      <c r="D710" s="181">
        <v>2.1625000000000001</v>
      </c>
      <c r="E710" s="181">
        <v>2.0474999999999999</v>
      </c>
      <c r="F710" s="181">
        <v>1.92</v>
      </c>
      <c r="G710" s="181">
        <v>1.8025</v>
      </c>
      <c r="H710" s="181">
        <v>1.6950000000000001</v>
      </c>
      <c r="I710" s="181">
        <v>1.595</v>
      </c>
      <c r="J710" s="202">
        <v>1.5</v>
      </c>
      <c r="K710" s="202">
        <v>1.42</v>
      </c>
      <c r="L710" s="181">
        <v>1.34</v>
      </c>
      <c r="M710" s="181">
        <v>1.26</v>
      </c>
      <c r="N710" s="181">
        <v>1.18</v>
      </c>
      <c r="O710" s="181">
        <v>1.1000000000000001</v>
      </c>
      <c r="P710" s="273"/>
      <c r="Q710" s="181">
        <v>1.06</v>
      </c>
      <c r="R710" s="181">
        <v>1.0249999999999999</v>
      </c>
      <c r="S710" s="273"/>
      <c r="T710" s="202">
        <v>0.995</v>
      </c>
      <c r="U710" s="202">
        <v>0.96499999999999997</v>
      </c>
      <c r="V710" s="202">
        <v>0.93500000000000005</v>
      </c>
      <c r="W710" s="202">
        <v>0.90500000000000003</v>
      </c>
      <c r="X710" s="202">
        <v>0.875</v>
      </c>
      <c r="Y710" s="202">
        <v>0.84499999999999997</v>
      </c>
      <c r="Z710" s="202">
        <v>0.79</v>
      </c>
      <c r="AA710" s="229">
        <v>0.75</v>
      </c>
      <c r="AB710" s="229">
        <v>1.3125</v>
      </c>
      <c r="AC710" s="202">
        <v>1.5</v>
      </c>
      <c r="AD710" s="229">
        <v>1.3105</v>
      </c>
      <c r="AE710" s="202">
        <v>1.44</v>
      </c>
      <c r="AF710" s="223">
        <f t="shared" si="386"/>
        <v>35.987999999999992</v>
      </c>
      <c r="AG710" s="224">
        <f t="shared" si="404"/>
        <v>4.3930635838150156</v>
      </c>
      <c r="AH710" s="224">
        <f t="shared" si="405"/>
        <v>5.6166056166056189</v>
      </c>
      <c r="AI710" s="224">
        <f t="shared" si="406"/>
        <v>6.640625</v>
      </c>
      <c r="AJ710" s="224">
        <f t="shared" si="407"/>
        <v>6.5187239944521469</v>
      </c>
      <c r="AK710" s="224">
        <f t="shared" si="408"/>
        <v>6.3421828908554634</v>
      </c>
      <c r="AL710" s="224">
        <f t="shared" si="409"/>
        <v>6.2695924764890387</v>
      </c>
      <c r="AM710" s="224">
        <f t="shared" si="410"/>
        <v>6.3333333333333242</v>
      </c>
      <c r="AN710" s="224">
        <f t="shared" si="411"/>
        <v>5.6338028169014231</v>
      </c>
      <c r="AO710" s="224">
        <f t="shared" si="412"/>
        <v>5.9701492537313383</v>
      </c>
      <c r="AP710" s="224">
        <f t="shared" si="413"/>
        <v>6.3492063492063489</v>
      </c>
      <c r="AQ710" s="224">
        <f t="shared" si="415"/>
        <v>6.7796610169491567</v>
      </c>
      <c r="AR710" s="224">
        <f t="shared" si="414"/>
        <v>7.2727272727272529</v>
      </c>
      <c r="AS710" s="224">
        <f t="shared" si="388"/>
        <v>3.7735849056603765</v>
      </c>
      <c r="AT710" s="224">
        <f t="shared" si="389"/>
        <v>3.4146341463414887</v>
      </c>
      <c r="AU710" s="224">
        <f t="shared" si="390"/>
        <v>3.015075376884413</v>
      </c>
      <c r="AV710" s="224">
        <f t="shared" si="392"/>
        <v>3.1088082901554515</v>
      </c>
      <c r="AW710" s="224">
        <f t="shared" si="393"/>
        <v>3.2085561497326109</v>
      </c>
      <c r="AX710" s="224">
        <f t="shared" si="394"/>
        <v>3.3149171270718369</v>
      </c>
      <c r="AY710" s="224">
        <f t="shared" si="395"/>
        <v>3.4285714285714253</v>
      </c>
      <c r="AZ710" s="224">
        <f t="shared" si="396"/>
        <v>3.5502958579881616</v>
      </c>
      <c r="BA710" s="224">
        <f t="shared" si="397"/>
        <v>6.9620253164556889</v>
      </c>
      <c r="BB710" s="224">
        <f t="shared" si="398"/>
        <v>5.3333333333333455</v>
      </c>
      <c r="BC710" s="224">
        <f t="shared" si="399"/>
        <v>-42.857142857142861</v>
      </c>
      <c r="BD710" s="224">
        <f t="shared" si="400"/>
        <v>-12.5</v>
      </c>
      <c r="BE710" s="224">
        <f t="shared" si="401"/>
        <v>14.460129721480342</v>
      </c>
      <c r="BF710" s="224">
        <f t="shared" si="391"/>
        <v>-8.9930555555555518</v>
      </c>
      <c r="BG710" s="224">
        <f t="shared" si="387"/>
        <v>2.4361310325401098</v>
      </c>
      <c r="BH710" s="182">
        <f t="shared" si="416"/>
        <v>10.506178764473026</v>
      </c>
    </row>
    <row r="711" spans="1:60" x14ac:dyDescent="0.2">
      <c r="A711" s="55" t="s">
        <v>2138</v>
      </c>
      <c r="B711" s="55" t="s">
        <v>537</v>
      </c>
      <c r="C711" s="36">
        <v>4</v>
      </c>
      <c r="D711" s="181">
        <v>3.84</v>
      </c>
      <c r="E711" s="181">
        <v>3.68</v>
      </c>
      <c r="F711" s="181">
        <v>3.55</v>
      </c>
      <c r="G711" s="181">
        <v>3.49</v>
      </c>
      <c r="H711" s="181">
        <v>3.48</v>
      </c>
      <c r="I711" s="181">
        <v>3.43</v>
      </c>
      <c r="J711" s="202">
        <v>3.23</v>
      </c>
      <c r="K711" s="202">
        <v>3.06</v>
      </c>
      <c r="L711" s="181">
        <v>2.98</v>
      </c>
      <c r="M711" s="181">
        <v>2.88</v>
      </c>
      <c r="N711" s="181">
        <v>2.7</v>
      </c>
      <c r="O711" s="181">
        <v>2.46</v>
      </c>
      <c r="P711" s="273"/>
      <c r="Q711" s="181">
        <v>2.1800000000000002</v>
      </c>
      <c r="R711" s="181">
        <v>1.85</v>
      </c>
      <c r="S711" s="273"/>
      <c r="T711" s="202">
        <v>1.74</v>
      </c>
      <c r="U711" s="202">
        <v>1.66</v>
      </c>
      <c r="V711" s="202">
        <v>1.55</v>
      </c>
      <c r="W711" s="202">
        <v>1.37</v>
      </c>
      <c r="X711" s="202">
        <v>1.28</v>
      </c>
      <c r="Y711" s="202">
        <v>1.1399999999999999</v>
      </c>
      <c r="Z711" s="202">
        <v>1.06</v>
      </c>
      <c r="AA711" s="202">
        <v>0.98</v>
      </c>
      <c r="AB711" s="229">
        <v>0.92</v>
      </c>
      <c r="AC711" s="202">
        <v>0.91</v>
      </c>
      <c r="AD711" s="229">
        <v>0.88</v>
      </c>
      <c r="AE711" s="202">
        <v>0.83499999999999996</v>
      </c>
      <c r="AF711" s="223">
        <f t="shared" ref="AF711:AF774" si="417">SUM(C711:AE711)</f>
        <v>61.135000000000005</v>
      </c>
      <c r="AG711" s="224">
        <f t="shared" si="404"/>
        <v>4.1666666666666741</v>
      </c>
      <c r="AH711" s="224">
        <f t="shared" si="405"/>
        <v>4.3478260869565188</v>
      </c>
      <c r="AI711" s="224">
        <f t="shared" si="406"/>
        <v>3.6619718309859328</v>
      </c>
      <c r="AJ711" s="224">
        <f t="shared" si="407"/>
        <v>1.7191977077363862</v>
      </c>
      <c r="AK711" s="224">
        <f t="shared" si="408"/>
        <v>0.28735632183909399</v>
      </c>
      <c r="AL711" s="224">
        <f t="shared" si="409"/>
        <v>1.4577259475218707</v>
      </c>
      <c r="AM711" s="224">
        <f t="shared" si="410"/>
        <v>6.1919504643962897</v>
      </c>
      <c r="AN711" s="224">
        <f t="shared" si="411"/>
        <v>5.555555555555558</v>
      </c>
      <c r="AO711" s="224">
        <f t="shared" si="412"/>
        <v>2.6845637583892579</v>
      </c>
      <c r="AP711" s="224">
        <f t="shared" si="413"/>
        <v>3.4722222222222321</v>
      </c>
      <c r="AQ711" s="224">
        <f t="shared" si="415"/>
        <v>6.6666666666666652</v>
      </c>
      <c r="AR711" s="224">
        <f t="shared" si="414"/>
        <v>9.7560975609756184</v>
      </c>
      <c r="AS711" s="224">
        <f t="shared" si="388"/>
        <v>12.844036697247695</v>
      </c>
      <c r="AT711" s="224">
        <f t="shared" si="389"/>
        <v>17.837837837837832</v>
      </c>
      <c r="AU711" s="224">
        <f t="shared" si="390"/>
        <v>6.321839080459779</v>
      </c>
      <c r="AV711" s="224">
        <f t="shared" si="392"/>
        <v>4.8192771084337505</v>
      </c>
      <c r="AW711" s="224">
        <f t="shared" si="393"/>
        <v>7.0967741935483719</v>
      </c>
      <c r="AX711" s="224">
        <f t="shared" si="394"/>
        <v>13.138686131386844</v>
      </c>
      <c r="AY711" s="224">
        <f t="shared" si="395"/>
        <v>7.03125</v>
      </c>
      <c r="AZ711" s="224">
        <f t="shared" si="396"/>
        <v>12.28070175438598</v>
      </c>
      <c r="BA711" s="224">
        <f t="shared" si="397"/>
        <v>7.5471698113207308</v>
      </c>
      <c r="BB711" s="224">
        <f t="shared" si="398"/>
        <v>8.163265306122458</v>
      </c>
      <c r="BC711" s="224">
        <f t="shared" si="399"/>
        <v>6.5217391304347672</v>
      </c>
      <c r="BD711" s="224">
        <f t="shared" si="400"/>
        <v>1.098901098901095</v>
      </c>
      <c r="BE711" s="224">
        <f t="shared" si="401"/>
        <v>3.4090909090909172</v>
      </c>
      <c r="BF711" s="224">
        <f t="shared" si="391"/>
        <v>5.3892215568862367</v>
      </c>
      <c r="BG711" s="224">
        <f t="shared" ref="BG711:BG774" si="418">AVERAGE(AG711:BF711)</f>
        <v>6.2872150540757126</v>
      </c>
      <c r="BH711" s="182">
        <f t="shared" ref="BH711:BH716" si="419">STDEV(AG711:BF711)</f>
        <v>4.1606380063377451</v>
      </c>
    </row>
    <row r="712" spans="1:60" x14ac:dyDescent="0.2">
      <c r="A712" s="146" t="s">
        <v>1367</v>
      </c>
      <c r="B712" s="55" t="s">
        <v>1368</v>
      </c>
      <c r="C712" s="36">
        <v>1.6</v>
      </c>
      <c r="D712" s="181">
        <v>1.44</v>
      </c>
      <c r="E712" s="181">
        <v>1.32</v>
      </c>
      <c r="F712" s="181">
        <v>1.2</v>
      </c>
      <c r="G712" s="181">
        <v>1.1200000000000001</v>
      </c>
      <c r="H712" s="181">
        <v>1.04</v>
      </c>
      <c r="I712" s="181">
        <v>0.96</v>
      </c>
      <c r="J712" s="202">
        <v>0.84</v>
      </c>
      <c r="K712" s="202">
        <v>0.72</v>
      </c>
      <c r="L712" s="181">
        <v>0.61960000000000004</v>
      </c>
      <c r="M712" s="181">
        <v>0.56320000000000003</v>
      </c>
      <c r="N712" s="181">
        <v>0.51200000000000001</v>
      </c>
      <c r="O712" s="181">
        <v>0.46400000000000002</v>
      </c>
      <c r="P712" s="273"/>
      <c r="Q712" s="181">
        <v>0.40400000000000003</v>
      </c>
      <c r="R712" s="181">
        <v>0.10100000000000001</v>
      </c>
      <c r="S712" s="273"/>
      <c r="T712" s="229">
        <v>0</v>
      </c>
      <c r="U712" s="229">
        <v>0</v>
      </c>
      <c r="V712" s="229">
        <v>0</v>
      </c>
      <c r="W712" s="229">
        <v>0</v>
      </c>
      <c r="X712" s="229">
        <v>0</v>
      </c>
      <c r="Y712" s="229">
        <v>0</v>
      </c>
      <c r="Z712" s="229">
        <v>0</v>
      </c>
      <c r="AA712" s="229">
        <v>0</v>
      </c>
      <c r="AB712" s="229">
        <v>0</v>
      </c>
      <c r="AC712" s="229">
        <v>0</v>
      </c>
      <c r="AD712" s="229">
        <v>0</v>
      </c>
      <c r="AE712" s="229">
        <v>0</v>
      </c>
      <c r="AF712" s="223">
        <f t="shared" si="417"/>
        <v>12.903800000000002</v>
      </c>
      <c r="AG712" s="224">
        <f t="shared" si="404"/>
        <v>11.111111111111116</v>
      </c>
      <c r="AH712" s="224">
        <f t="shared" si="405"/>
        <v>9.0909090909090828</v>
      </c>
      <c r="AI712" s="224">
        <f t="shared" si="406"/>
        <v>10.000000000000009</v>
      </c>
      <c r="AJ712" s="224">
        <f t="shared" si="407"/>
        <v>7.1428571428571397</v>
      </c>
      <c r="AK712" s="224">
        <f t="shared" si="408"/>
        <v>7.6923076923077094</v>
      </c>
      <c r="AL712" s="224">
        <f t="shared" si="409"/>
        <v>8.3333333333333481</v>
      </c>
      <c r="AM712" s="224">
        <f t="shared" si="410"/>
        <v>14.285714285714279</v>
      </c>
      <c r="AN712" s="224">
        <f t="shared" si="411"/>
        <v>16.666666666666675</v>
      </c>
      <c r="AO712" s="224">
        <f t="shared" si="412"/>
        <v>16.204002582311162</v>
      </c>
      <c r="AP712" s="224">
        <f t="shared" si="413"/>
        <v>10.014204545454541</v>
      </c>
      <c r="AQ712" s="224">
        <f t="shared" si="415"/>
        <v>10.000000000000009</v>
      </c>
      <c r="AR712" s="224">
        <f t="shared" si="414"/>
        <v>10.344827586206895</v>
      </c>
      <c r="AS712" s="224">
        <f t="shared" si="388"/>
        <v>14.851485148514843</v>
      </c>
      <c r="AT712" s="224">
        <f t="shared" si="389"/>
        <v>300</v>
      </c>
      <c r="AU712" s="224" t="str">
        <f t="shared" si="390"/>
        <v>n/a</v>
      </c>
      <c r="AV712" s="224" t="str">
        <f t="shared" si="392"/>
        <v>n/a</v>
      </c>
      <c r="AW712" s="224" t="str">
        <f t="shared" si="393"/>
        <v>n/a</v>
      </c>
      <c r="AX712" s="224" t="str">
        <f t="shared" si="394"/>
        <v>n/a</v>
      </c>
      <c r="AY712" s="224" t="str">
        <f t="shared" si="395"/>
        <v>n/a</v>
      </c>
      <c r="AZ712" s="224" t="str">
        <f t="shared" si="396"/>
        <v>n/a</v>
      </c>
      <c r="BA712" s="224" t="str">
        <f t="shared" si="397"/>
        <v>n/a</v>
      </c>
      <c r="BB712" s="224" t="str">
        <f t="shared" si="398"/>
        <v>n/a</v>
      </c>
      <c r="BC712" s="224" t="str">
        <f t="shared" si="399"/>
        <v>n/a</v>
      </c>
      <c r="BD712" s="224" t="str">
        <f t="shared" si="400"/>
        <v>n/a</v>
      </c>
      <c r="BE712" s="224" t="str">
        <f t="shared" si="401"/>
        <v>n/a</v>
      </c>
      <c r="BF712" s="224" t="str">
        <f t="shared" si="391"/>
        <v>n/a</v>
      </c>
      <c r="BG712" s="224">
        <f t="shared" si="418"/>
        <v>31.83838708467049</v>
      </c>
      <c r="BH712" s="182">
        <f t="shared" si="419"/>
        <v>77.244105002865666</v>
      </c>
    </row>
    <row r="713" spans="1:60" x14ac:dyDescent="0.2">
      <c r="A713" s="123" t="s">
        <v>2139</v>
      </c>
      <c r="B713" s="55" t="s">
        <v>539</v>
      </c>
      <c r="C713" s="36">
        <v>0.87680000000000002</v>
      </c>
      <c r="D713" s="181">
        <v>0.84319999999999995</v>
      </c>
      <c r="E713" s="181">
        <v>0.81079999999999997</v>
      </c>
      <c r="F713" s="181">
        <v>0.77959999999999996</v>
      </c>
      <c r="G713" s="181">
        <v>0.74960000000000004</v>
      </c>
      <c r="H713" s="181">
        <v>0.7208</v>
      </c>
      <c r="I713" s="181">
        <v>0.69320000000000004</v>
      </c>
      <c r="J713" s="202">
        <v>0.66639999999999999</v>
      </c>
      <c r="K713" s="202">
        <v>0.64080000000000004</v>
      </c>
      <c r="L713" s="181">
        <v>0.622</v>
      </c>
      <c r="M713" s="181">
        <v>0.59799999999999998</v>
      </c>
      <c r="N713" s="181">
        <v>0.57240000000000002</v>
      </c>
      <c r="O713" s="181">
        <v>0.55320000000000003</v>
      </c>
      <c r="P713" s="273"/>
      <c r="Q713" s="181">
        <v>0.53439999999999999</v>
      </c>
      <c r="R713" s="181">
        <v>0.52400000000000002</v>
      </c>
      <c r="S713" s="181"/>
      <c r="T713" s="202">
        <v>0.51200000000000001</v>
      </c>
      <c r="U713" s="202">
        <v>0.504</v>
      </c>
      <c r="V713" s="202">
        <v>0.48399999999999999</v>
      </c>
      <c r="W713" s="202">
        <v>0.47199999999999998</v>
      </c>
      <c r="X713" s="202">
        <v>0.44800000000000001</v>
      </c>
      <c r="Y713" s="202">
        <v>0.41599999999999998</v>
      </c>
      <c r="Z713" s="202">
        <v>0.38667000000000001</v>
      </c>
      <c r="AA713" s="202">
        <v>0.36</v>
      </c>
      <c r="AB713" s="202">
        <v>0.34666999999999998</v>
      </c>
      <c r="AC713" s="202">
        <v>0.33333000000000002</v>
      </c>
      <c r="AD713" s="202">
        <v>0.32</v>
      </c>
      <c r="AE713" s="202">
        <v>0.30667</v>
      </c>
      <c r="AF713" s="223">
        <f t="shared" si="417"/>
        <v>15.074540000000002</v>
      </c>
      <c r="AG713" s="224">
        <f t="shared" si="404"/>
        <v>3.9848197343453684</v>
      </c>
      <c r="AH713" s="224">
        <f t="shared" si="405"/>
        <v>3.9960532807103988</v>
      </c>
      <c r="AI713" s="224">
        <f t="shared" si="406"/>
        <v>4.0020523345305259</v>
      </c>
      <c r="AJ713" s="224">
        <f t="shared" si="407"/>
        <v>4.0021344717182439</v>
      </c>
      <c r="AK713" s="224">
        <f t="shared" si="408"/>
        <v>3.9955604883462836</v>
      </c>
      <c r="AL713" s="224">
        <f t="shared" si="409"/>
        <v>3.9815349105597253</v>
      </c>
      <c r="AM713" s="224">
        <f t="shared" si="410"/>
        <v>4.0216086434573972</v>
      </c>
      <c r="AN713" s="224">
        <f t="shared" si="411"/>
        <v>3.995006242197241</v>
      </c>
      <c r="AO713" s="224">
        <f t="shared" si="412"/>
        <v>3.0225080385852143</v>
      </c>
      <c r="AP713" s="224">
        <f t="shared" si="413"/>
        <v>4.013377926421402</v>
      </c>
      <c r="AQ713" s="224">
        <f t="shared" si="415"/>
        <v>4.4723969252270956</v>
      </c>
      <c r="AR713" s="224">
        <f t="shared" si="414"/>
        <v>3.4707158351410028</v>
      </c>
      <c r="AS713" s="224">
        <f t="shared" si="388"/>
        <v>3.5179640718562943</v>
      </c>
      <c r="AT713" s="224">
        <f t="shared" si="389"/>
        <v>1.984732824427482</v>
      </c>
      <c r="AU713" s="224">
        <f t="shared" si="390"/>
        <v>2.34375</v>
      </c>
      <c r="AV713" s="224">
        <f t="shared" si="392"/>
        <v>1.5873015873015817</v>
      </c>
      <c r="AW713" s="224">
        <f t="shared" si="393"/>
        <v>4.1322314049586861</v>
      </c>
      <c r="AX713" s="224">
        <f t="shared" si="394"/>
        <v>2.5423728813559254</v>
      </c>
      <c r="AY713" s="224">
        <f t="shared" si="395"/>
        <v>5.3571428571428603</v>
      </c>
      <c r="AZ713" s="224">
        <f t="shared" si="396"/>
        <v>7.6923076923077094</v>
      </c>
      <c r="BA713" s="224">
        <f t="shared" si="397"/>
        <v>7.5852794372462284</v>
      </c>
      <c r="BB713" s="224">
        <f t="shared" si="398"/>
        <v>7.4083333333333501</v>
      </c>
      <c r="BC713" s="224">
        <f t="shared" si="399"/>
        <v>3.8451553350448586</v>
      </c>
      <c r="BD713" s="224">
        <f t="shared" si="400"/>
        <v>4.0020400204001882</v>
      </c>
      <c r="BE713" s="224">
        <f t="shared" si="401"/>
        <v>4.165624999999995</v>
      </c>
      <c r="BF713" s="224">
        <f t="shared" si="391"/>
        <v>4.3466918837838708</v>
      </c>
      <c r="BG713" s="224">
        <f t="shared" si="418"/>
        <v>4.1334114292461122</v>
      </c>
      <c r="BH713" s="182">
        <f t="shared" si="419"/>
        <v>1.4981983735528976</v>
      </c>
    </row>
    <row r="714" spans="1:60" x14ac:dyDescent="0.2">
      <c r="A714" s="116" t="s">
        <v>1701</v>
      </c>
      <c r="B714" s="55" t="s">
        <v>1702</v>
      </c>
      <c r="C714" s="36">
        <v>2.84</v>
      </c>
      <c r="D714" s="181">
        <v>2.68</v>
      </c>
      <c r="E714" s="181">
        <v>2.42</v>
      </c>
      <c r="F714" s="181">
        <v>2.2799999999999998</v>
      </c>
      <c r="G714" s="181">
        <v>2</v>
      </c>
      <c r="H714" s="181">
        <v>1.88</v>
      </c>
      <c r="I714" s="181">
        <v>1.68</v>
      </c>
      <c r="J714" s="202">
        <v>1.44</v>
      </c>
      <c r="K714" s="229">
        <v>1.2</v>
      </c>
      <c r="L714" s="181">
        <v>1.35901219228081</v>
      </c>
      <c r="M714" s="181">
        <v>1.2152013782828399</v>
      </c>
      <c r="N714" s="181">
        <v>1.09296218638457</v>
      </c>
      <c r="O714" s="181">
        <v>0.98869934623604006</v>
      </c>
      <c r="P714" s="202"/>
      <c r="Q714" s="181">
        <v>0.85567434328791803</v>
      </c>
      <c r="R714" s="181">
        <v>0.74422096243949099</v>
      </c>
      <c r="S714" s="202"/>
      <c r="T714" s="181">
        <v>0.63276758159106505</v>
      </c>
      <c r="U714" s="181">
        <v>0.56086217459208099</v>
      </c>
      <c r="V714" s="202">
        <v>0.48895676759309598</v>
      </c>
      <c r="W714" s="202">
        <v>0.37750338674466999</v>
      </c>
      <c r="X714" s="202">
        <v>0.19054932854730899</v>
      </c>
      <c r="Y714" s="202">
        <v>0.15459662504781699</v>
      </c>
      <c r="Z714" s="202">
        <v>7.1905406998984706E-2</v>
      </c>
      <c r="AA714" s="229">
        <v>0</v>
      </c>
      <c r="AB714" s="229">
        <v>0</v>
      </c>
      <c r="AC714" s="229">
        <v>0</v>
      </c>
      <c r="AD714" s="229">
        <v>0</v>
      </c>
      <c r="AE714" s="229">
        <v>0</v>
      </c>
      <c r="AF714" s="223">
        <f t="shared" si="417"/>
        <v>27.152911680026691</v>
      </c>
      <c r="AG714" s="224">
        <f t="shared" si="404"/>
        <v>5.9701492537313383</v>
      </c>
      <c r="AH714" s="224">
        <f t="shared" si="405"/>
        <v>10.743801652892571</v>
      </c>
      <c r="AI714" s="224">
        <f t="shared" si="406"/>
        <v>6.1403508771929793</v>
      </c>
      <c r="AJ714" s="224">
        <f t="shared" si="407"/>
        <v>13.999999999999989</v>
      </c>
      <c r="AK714" s="224">
        <f t="shared" si="408"/>
        <v>6.3829787234042534</v>
      </c>
      <c r="AL714" s="224">
        <f t="shared" si="409"/>
        <v>11.904761904761907</v>
      </c>
      <c r="AM714" s="224">
        <f t="shared" si="410"/>
        <v>16.666666666666675</v>
      </c>
      <c r="AN714" s="224">
        <f t="shared" si="411"/>
        <v>19.999999999999996</v>
      </c>
      <c r="AO714" s="224">
        <f t="shared" si="412"/>
        <v>-11.700571428571383</v>
      </c>
      <c r="AP714" s="224">
        <f t="shared" si="413"/>
        <v>11.834319526627301</v>
      </c>
      <c r="AQ714" s="224">
        <f t="shared" si="415"/>
        <v>11.184210526315397</v>
      </c>
      <c r="AR714" s="224">
        <f t="shared" si="414"/>
        <v>10.545454545454746</v>
      </c>
      <c r="AS714" s="224">
        <f t="shared" si="388"/>
        <v>15.546218487394992</v>
      </c>
      <c r="AT714" s="224">
        <f t="shared" si="389"/>
        <v>14.97584541062813</v>
      </c>
      <c r="AU714" s="224">
        <f t="shared" si="390"/>
        <v>17.61363636363631</v>
      </c>
      <c r="AV714" s="224">
        <f t="shared" si="392"/>
        <v>12.820512820512707</v>
      </c>
      <c r="AW714" s="224">
        <f t="shared" si="393"/>
        <v>14.705882352941234</v>
      </c>
      <c r="AX714" s="224">
        <f t="shared" si="394"/>
        <v>29.523809523809419</v>
      </c>
      <c r="AY714" s="224">
        <f t="shared" si="395"/>
        <v>98.113207547170461</v>
      </c>
      <c r="AZ714" s="224">
        <f t="shared" si="396"/>
        <v>23.255813953488168</v>
      </c>
      <c r="BA714" s="224">
        <f t="shared" si="397"/>
        <v>114.99999999999982</v>
      </c>
      <c r="BB714" s="224" t="str">
        <f t="shared" si="398"/>
        <v>n/a</v>
      </c>
      <c r="BC714" s="224" t="str">
        <f t="shared" si="399"/>
        <v>n/a</v>
      </c>
      <c r="BD714" s="224" t="str">
        <f t="shared" si="400"/>
        <v>n/a</v>
      </c>
      <c r="BE714" s="224" t="str">
        <f t="shared" si="401"/>
        <v>n/a</v>
      </c>
      <c r="BF714" s="224" t="str">
        <f t="shared" si="391"/>
        <v>n/a</v>
      </c>
      <c r="BG714" s="224">
        <f t="shared" si="418"/>
        <v>21.677478509907477</v>
      </c>
      <c r="BH714" s="182">
        <f t="shared" si="419"/>
        <v>29.419901249051833</v>
      </c>
    </row>
    <row r="715" spans="1:60" x14ac:dyDescent="0.2">
      <c r="A715" s="116" t="s">
        <v>2140</v>
      </c>
      <c r="B715" s="55" t="s">
        <v>1370</v>
      </c>
      <c r="C715" s="36">
        <v>1.76</v>
      </c>
      <c r="D715" s="181">
        <v>1.66</v>
      </c>
      <c r="E715" s="181">
        <v>1.64</v>
      </c>
      <c r="F715" s="181">
        <v>1.58</v>
      </c>
      <c r="G715" s="181">
        <v>1.44</v>
      </c>
      <c r="H715" s="181">
        <v>1.36</v>
      </c>
      <c r="I715" s="181">
        <v>1.28</v>
      </c>
      <c r="J715" s="202">
        <v>1.04</v>
      </c>
      <c r="K715" s="202">
        <v>0.44</v>
      </c>
      <c r="L715" s="181">
        <v>0.28000000000000003</v>
      </c>
      <c r="M715" s="181">
        <v>0.22</v>
      </c>
      <c r="N715" s="238">
        <v>0.16</v>
      </c>
      <c r="O715" s="181">
        <v>0.13</v>
      </c>
      <c r="P715" s="273"/>
      <c r="Q715" s="238">
        <v>0.04</v>
      </c>
      <c r="R715" s="238">
        <v>0.04</v>
      </c>
      <c r="S715" s="273"/>
      <c r="T715" s="229">
        <v>0.04</v>
      </c>
      <c r="U715" s="229">
        <v>0.1</v>
      </c>
      <c r="V715" s="229">
        <v>1.61</v>
      </c>
      <c r="W715" s="202">
        <v>1.68</v>
      </c>
      <c r="X715" s="202">
        <v>1.47</v>
      </c>
      <c r="Y715" s="229">
        <v>1.44</v>
      </c>
      <c r="Z715" s="202">
        <v>1.26</v>
      </c>
      <c r="AA715" s="202">
        <v>1.04</v>
      </c>
      <c r="AB715" s="229">
        <v>0.8</v>
      </c>
      <c r="AC715" s="202">
        <v>0.8</v>
      </c>
      <c r="AD715" s="202">
        <v>0.745</v>
      </c>
      <c r="AE715" s="202">
        <v>0.57499999999999996</v>
      </c>
      <c r="AF715" s="223">
        <f t="shared" si="417"/>
        <v>24.63</v>
      </c>
      <c r="AG715" s="224">
        <f t="shared" si="404"/>
        <v>6.024096385542177</v>
      </c>
      <c r="AH715" s="224">
        <f t="shared" si="405"/>
        <v>1.2195121951219523</v>
      </c>
      <c r="AI715" s="224">
        <f t="shared" si="406"/>
        <v>3.7974683544303778</v>
      </c>
      <c r="AJ715" s="224">
        <f t="shared" si="407"/>
        <v>9.7222222222222321</v>
      </c>
      <c r="AK715" s="224">
        <f t="shared" si="408"/>
        <v>5.8823529411764497</v>
      </c>
      <c r="AL715" s="224">
        <f t="shared" si="409"/>
        <v>6.25</v>
      </c>
      <c r="AM715" s="224">
        <f t="shared" si="410"/>
        <v>23.076923076923084</v>
      </c>
      <c r="AN715" s="224">
        <f t="shared" si="411"/>
        <v>136.36363636363637</v>
      </c>
      <c r="AO715" s="224">
        <f t="shared" si="412"/>
        <v>57.142857142857139</v>
      </c>
      <c r="AP715" s="224">
        <f t="shared" si="413"/>
        <v>27.272727272727295</v>
      </c>
      <c r="AQ715" s="224">
        <f t="shared" si="415"/>
        <v>37.5</v>
      </c>
      <c r="AR715" s="224">
        <f t="shared" si="414"/>
        <v>23.076923076923084</v>
      </c>
      <c r="AS715" s="224">
        <f t="shared" si="388"/>
        <v>225</v>
      </c>
      <c r="AT715" s="224">
        <f t="shared" si="389"/>
        <v>0</v>
      </c>
      <c r="AU715" s="224">
        <f t="shared" si="390"/>
        <v>0</v>
      </c>
      <c r="AV715" s="224">
        <f t="shared" si="392"/>
        <v>-60.000000000000007</v>
      </c>
      <c r="AW715" s="224">
        <f t="shared" si="393"/>
        <v>-93.788819875776397</v>
      </c>
      <c r="AX715" s="224">
        <f t="shared" si="394"/>
        <v>-4.1666666666666519</v>
      </c>
      <c r="AY715" s="224">
        <f t="shared" si="395"/>
        <v>14.285714285714279</v>
      </c>
      <c r="AZ715" s="224">
        <f t="shared" si="396"/>
        <v>2.0833333333333259</v>
      </c>
      <c r="BA715" s="224">
        <f t="shared" si="397"/>
        <v>14.285714285714279</v>
      </c>
      <c r="BB715" s="224">
        <f t="shared" si="398"/>
        <v>21.153846153846146</v>
      </c>
      <c r="BC715" s="224">
        <f t="shared" si="399"/>
        <v>30.000000000000004</v>
      </c>
      <c r="BD715" s="224">
        <f t="shared" si="400"/>
        <v>0</v>
      </c>
      <c r="BE715" s="224">
        <f t="shared" si="401"/>
        <v>7.3825503355704702</v>
      </c>
      <c r="BF715" s="224">
        <f t="shared" si="391"/>
        <v>29.565217391304355</v>
      </c>
      <c r="BG715" s="224">
        <f t="shared" si="418"/>
        <v>20.120369549023074</v>
      </c>
      <c r="BH715" s="182">
        <f t="shared" si="419"/>
        <v>56.74420056097091</v>
      </c>
    </row>
    <row r="716" spans="1:60" x14ac:dyDescent="0.2">
      <c r="A716" s="146" t="s">
        <v>1371</v>
      </c>
      <c r="B716" s="55" t="s">
        <v>1372</v>
      </c>
      <c r="C716" s="36">
        <v>2</v>
      </c>
      <c r="D716" s="181">
        <v>1.728</v>
      </c>
      <c r="E716" s="181">
        <v>1.5</v>
      </c>
      <c r="F716" s="181">
        <v>1.3</v>
      </c>
      <c r="G716" s="181">
        <v>1</v>
      </c>
      <c r="H716" s="181">
        <v>0.8</v>
      </c>
      <c r="I716" s="181">
        <v>0.65600000000000003</v>
      </c>
      <c r="J716" s="202">
        <v>0.504</v>
      </c>
      <c r="K716" s="202">
        <v>0.42</v>
      </c>
      <c r="L716" s="181">
        <v>0.38</v>
      </c>
      <c r="M716" s="181">
        <v>0.33200000000000002</v>
      </c>
      <c r="N716" s="181">
        <v>0.28799999999999998</v>
      </c>
      <c r="O716" s="181">
        <v>0.13</v>
      </c>
      <c r="P716" s="273"/>
      <c r="Q716" s="238">
        <v>0</v>
      </c>
      <c r="R716" s="238">
        <v>0</v>
      </c>
      <c r="S716" s="273"/>
      <c r="T716" s="229">
        <v>0</v>
      </c>
      <c r="U716" s="229">
        <v>0</v>
      </c>
      <c r="V716" s="229">
        <v>0</v>
      </c>
      <c r="W716" s="229">
        <v>0</v>
      </c>
      <c r="X716" s="229">
        <v>0</v>
      </c>
      <c r="Y716" s="229">
        <v>0</v>
      </c>
      <c r="Z716" s="229">
        <v>0</v>
      </c>
      <c r="AA716" s="229">
        <v>0</v>
      </c>
      <c r="AB716" s="229">
        <v>0</v>
      </c>
      <c r="AC716" s="229">
        <v>0</v>
      </c>
      <c r="AD716" s="229">
        <v>0</v>
      </c>
      <c r="AE716" s="229">
        <v>0</v>
      </c>
      <c r="AF716" s="223">
        <f t="shared" si="417"/>
        <v>11.038000000000002</v>
      </c>
      <c r="AG716" s="224">
        <f t="shared" si="404"/>
        <v>15.740740740740744</v>
      </c>
      <c r="AH716" s="224">
        <f t="shared" si="405"/>
        <v>15.199999999999992</v>
      </c>
      <c r="AI716" s="224">
        <f t="shared" si="406"/>
        <v>15.384615384615374</v>
      </c>
      <c r="AJ716" s="224">
        <f t="shared" si="407"/>
        <v>30.000000000000004</v>
      </c>
      <c r="AK716" s="224">
        <f t="shared" si="408"/>
        <v>25</v>
      </c>
      <c r="AL716" s="224">
        <f t="shared" si="409"/>
        <v>21.95121951219512</v>
      </c>
      <c r="AM716" s="224">
        <f t="shared" si="410"/>
        <v>30.158730158730162</v>
      </c>
      <c r="AN716" s="224">
        <f t="shared" si="411"/>
        <v>19.999999999999996</v>
      </c>
      <c r="AO716" s="224">
        <f t="shared" si="412"/>
        <v>10.526315789473673</v>
      </c>
      <c r="AP716" s="224">
        <f t="shared" si="413"/>
        <v>14.457831325301207</v>
      </c>
      <c r="AQ716" s="224">
        <f t="shared" si="415"/>
        <v>15.277777777777789</v>
      </c>
      <c r="AR716" s="224">
        <f t="shared" si="414"/>
        <v>121.5384615384615</v>
      </c>
      <c r="AS716" s="224" t="str">
        <f t="shared" si="388"/>
        <v>n/a</v>
      </c>
      <c r="AT716" s="224" t="str">
        <f t="shared" si="389"/>
        <v>n/a</v>
      </c>
      <c r="AU716" s="224" t="str">
        <f t="shared" si="390"/>
        <v>n/a</v>
      </c>
      <c r="AV716" s="224" t="str">
        <f t="shared" si="392"/>
        <v>n/a</v>
      </c>
      <c r="AW716" s="224" t="str">
        <f t="shared" si="393"/>
        <v>n/a</v>
      </c>
      <c r="AX716" s="224" t="str">
        <f t="shared" si="394"/>
        <v>n/a</v>
      </c>
      <c r="AY716" s="224" t="str">
        <f t="shared" si="395"/>
        <v>n/a</v>
      </c>
      <c r="AZ716" s="224" t="str">
        <f t="shared" si="396"/>
        <v>n/a</v>
      </c>
      <c r="BA716" s="224" t="str">
        <f t="shared" si="397"/>
        <v>n/a</v>
      </c>
      <c r="BB716" s="224" t="str">
        <f t="shared" si="398"/>
        <v>n/a</v>
      </c>
      <c r="BC716" s="224" t="str">
        <f t="shared" si="399"/>
        <v>n/a</v>
      </c>
      <c r="BD716" s="224" t="str">
        <f t="shared" si="400"/>
        <v>n/a</v>
      </c>
      <c r="BE716" s="224" t="str">
        <f t="shared" si="401"/>
        <v>n/a</v>
      </c>
      <c r="BF716" s="224" t="str">
        <f t="shared" si="391"/>
        <v>n/a</v>
      </c>
      <c r="BG716" s="224">
        <f t="shared" si="418"/>
        <v>27.936307685607968</v>
      </c>
      <c r="BH716" s="182">
        <f t="shared" si="419"/>
        <v>30.138310329807751</v>
      </c>
    </row>
    <row r="717" spans="1:60" x14ac:dyDescent="0.2">
      <c r="A717" s="116" t="s">
        <v>5560</v>
      </c>
      <c r="B717" s="55" t="s">
        <v>5559</v>
      </c>
      <c r="C717" s="36">
        <v>0.38</v>
      </c>
      <c r="D717" s="181">
        <v>0.33</v>
      </c>
      <c r="E717" s="181">
        <v>0.29000000000000004</v>
      </c>
      <c r="F717" s="181">
        <v>0.2</v>
      </c>
      <c r="G717" s="181">
        <v>0.16004439812081028</v>
      </c>
      <c r="H717" s="181">
        <v>0.15412669406910853</v>
      </c>
      <c r="I717" s="238">
        <v>0</v>
      </c>
      <c r="J717" s="229">
        <v>0</v>
      </c>
      <c r="K717" s="229">
        <v>0</v>
      </c>
      <c r="L717" s="238">
        <v>0</v>
      </c>
      <c r="M717" s="238">
        <v>0</v>
      </c>
      <c r="N717" s="238">
        <v>0</v>
      </c>
      <c r="O717" s="238">
        <v>0</v>
      </c>
      <c r="P717" s="162"/>
      <c r="Q717" s="238">
        <v>0</v>
      </c>
      <c r="R717" s="238">
        <v>0</v>
      </c>
      <c r="S717" s="162"/>
      <c r="T717" s="238">
        <v>0</v>
      </c>
      <c r="U717" s="238">
        <v>0</v>
      </c>
      <c r="V717" s="229">
        <v>0</v>
      </c>
      <c r="W717" s="229">
        <v>0</v>
      </c>
      <c r="X717" s="229">
        <v>0</v>
      </c>
      <c r="Y717" s="229">
        <v>0</v>
      </c>
      <c r="Z717" s="229">
        <v>0</v>
      </c>
      <c r="AA717" s="229">
        <v>0</v>
      </c>
      <c r="AB717" s="229">
        <v>0</v>
      </c>
      <c r="AC717" s="229">
        <v>0</v>
      </c>
      <c r="AD717" s="229">
        <v>0</v>
      </c>
      <c r="AE717" s="229">
        <v>0</v>
      </c>
      <c r="AF717" s="223">
        <f t="shared" si="417"/>
        <v>1.514171092189919</v>
      </c>
      <c r="AG717" s="224">
        <f t="shared" si="404"/>
        <v>15.151515151515138</v>
      </c>
      <c r="AH717" s="224">
        <f t="shared" si="405"/>
        <v>13.793103448275845</v>
      </c>
      <c r="AI717" s="224">
        <f t="shared" si="406"/>
        <v>45.000000000000014</v>
      </c>
      <c r="AJ717" s="224">
        <f t="shared" si="407"/>
        <v>24.965323590413369</v>
      </c>
      <c r="AK717" s="224">
        <f t="shared" si="408"/>
        <v>3.8395062499999577</v>
      </c>
      <c r="AL717" s="224" t="str">
        <f t="shared" si="409"/>
        <v>n/a</v>
      </c>
      <c r="AM717" s="224" t="str">
        <f t="shared" si="410"/>
        <v>n/a</v>
      </c>
      <c r="AN717" s="224" t="str">
        <f t="shared" si="411"/>
        <v>n/a</v>
      </c>
      <c r="AO717" s="224" t="str">
        <f t="shared" si="412"/>
        <v>n/a</v>
      </c>
      <c r="AP717" s="224" t="str">
        <f t="shared" si="413"/>
        <v>n/a</v>
      </c>
      <c r="AQ717" s="224" t="str">
        <f t="shared" si="415"/>
        <v>n/a</v>
      </c>
      <c r="AR717" s="224" t="str">
        <f t="shared" si="414"/>
        <v>n/a</v>
      </c>
      <c r="AS717" s="224" t="str">
        <f t="shared" si="388"/>
        <v>n/a</v>
      </c>
      <c r="AT717" s="224" t="str">
        <f t="shared" si="389"/>
        <v>n/a</v>
      </c>
      <c r="AU717" s="224" t="str">
        <f t="shared" si="390"/>
        <v>n/a</v>
      </c>
      <c r="AV717" s="224" t="str">
        <f t="shared" si="392"/>
        <v>n/a</v>
      </c>
      <c r="AW717" s="224" t="str">
        <f t="shared" si="393"/>
        <v>n/a</v>
      </c>
      <c r="AX717" s="224" t="str">
        <f t="shared" si="394"/>
        <v>n/a</v>
      </c>
      <c r="AY717" s="224" t="str">
        <f t="shared" si="395"/>
        <v>n/a</v>
      </c>
      <c r="AZ717" s="224" t="str">
        <f t="shared" si="396"/>
        <v>n/a</v>
      </c>
      <c r="BA717" s="224" t="str">
        <f t="shared" si="397"/>
        <v>n/a</v>
      </c>
      <c r="BB717" s="224" t="str">
        <f t="shared" si="398"/>
        <v>n/a</v>
      </c>
      <c r="BC717" s="224" t="str">
        <f t="shared" si="399"/>
        <v>n/a</v>
      </c>
      <c r="BD717" s="224" t="str">
        <f t="shared" si="400"/>
        <v>n/a</v>
      </c>
      <c r="BE717" s="224" t="str">
        <f t="shared" si="401"/>
        <v>n/a</v>
      </c>
      <c r="BF717" s="224" t="str">
        <f t="shared" si="391"/>
        <v>n/a</v>
      </c>
      <c r="BG717" s="224">
        <f t="shared" si="418"/>
        <v>20.549889688040864</v>
      </c>
      <c r="BH717" s="182">
        <f t="shared" si="385"/>
        <v>15.583143724759386</v>
      </c>
    </row>
    <row r="720" spans="1:60" ht="12" customHeight="1" x14ac:dyDescent="0.2">
      <c r="D720" s="36"/>
      <c r="F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</row>
    <row r="721" spans="4:31" ht="12" customHeight="1" x14ac:dyDescent="0.2">
      <c r="D721" s="36"/>
      <c r="F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</row>
    <row r="724" spans="4:31" ht="12" customHeight="1" x14ac:dyDescent="0.2">
      <c r="E724" s="181"/>
      <c r="G724" s="181"/>
      <c r="I724" s="181"/>
      <c r="J724" s="181"/>
      <c r="K724" s="181"/>
      <c r="L724" s="181"/>
      <c r="M724" s="181"/>
      <c r="N724" s="181"/>
      <c r="O724" s="181"/>
      <c r="P724" s="181"/>
      <c r="Q724" s="181"/>
      <c r="R724" s="181"/>
      <c r="S724" s="181"/>
      <c r="T724" s="181"/>
      <c r="U724" s="181"/>
      <c r="V724" s="181"/>
      <c r="W724" s="181"/>
      <c r="X724" s="181"/>
      <c r="Y724" s="181"/>
      <c r="Z724" s="181"/>
      <c r="AA724" s="181"/>
      <c r="AB724" s="181"/>
      <c r="AC724" s="181"/>
      <c r="AD724" s="181"/>
      <c r="AE724" s="181"/>
    </row>
    <row r="727" spans="4:31" ht="12" customHeight="1" x14ac:dyDescent="0.2">
      <c r="D727" s="36"/>
      <c r="F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</row>
    <row r="730" spans="4:31" ht="12" customHeight="1" x14ac:dyDescent="0.2">
      <c r="D730" s="36"/>
      <c r="F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</row>
  </sheetData>
  <conditionalFormatting sqref="A268 A292 A361 A379 A381">
    <cfRule type="cellIs" dxfId="4" priority="2" operator="lessThan">
      <formula>2</formula>
    </cfRule>
  </conditionalFormatting>
  <pageMargins left="0.2" right="0.2" top="0.44027777777777799" bottom="0.45" header="0.511811023622047" footer="0.511811023622047"/>
  <pageSetup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G306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85546875" defaultRowHeight="12.75" customHeight="1" x14ac:dyDescent="0.2"/>
  <cols>
    <col min="1" max="1" width="19.5703125" customWidth="1"/>
    <col min="2" max="2" width="6" customWidth="1"/>
    <col min="4" max="4" width="15.7109375" customWidth="1"/>
    <col min="5" max="5" width="3.7109375" customWidth="1"/>
    <col min="6" max="6" width="4.42578125" customWidth="1"/>
    <col min="7" max="7" width="3.140625" customWidth="1"/>
    <col min="8" max="8" width="4.5703125" customWidth="1"/>
    <col min="9" max="9" width="7" customWidth="1"/>
    <col min="10" max="10" width="5.140625" customWidth="1"/>
    <col min="11" max="11" width="8.28515625" customWidth="1"/>
    <col min="12" max="12" width="7.85546875" customWidth="1"/>
    <col min="13" max="13" width="8.7109375" customWidth="1"/>
    <col min="14" max="14" width="4.85546875" customWidth="1"/>
    <col min="15" max="15" width="7.85546875" customWidth="1"/>
    <col min="16" max="17" width="8.85546875" style="300"/>
    <col min="18" max="18" width="6" customWidth="1"/>
    <col min="19" max="20" width="6.5703125" customWidth="1"/>
    <col min="21" max="21" width="5.85546875" customWidth="1"/>
    <col min="22" max="22" width="7.7109375" customWidth="1"/>
    <col min="23" max="23" width="8.42578125" customWidth="1"/>
    <col min="25" max="25" width="12.42578125" customWidth="1"/>
    <col min="26" max="26" width="6.85546875" customWidth="1"/>
    <col min="27" max="27" width="6.28515625" customWidth="1"/>
    <col min="28" max="28" width="5.7109375" customWidth="1"/>
    <col min="29" max="29" width="5" customWidth="1"/>
    <col min="30" max="30" width="7.140625" customWidth="1"/>
    <col min="31" max="31" width="6.5703125" customWidth="1"/>
    <col min="32" max="32" width="6" customWidth="1"/>
    <col min="33" max="33" width="6.5703125" customWidth="1"/>
    <col min="34" max="34" width="7.28515625" customWidth="1"/>
    <col min="35" max="35" width="6.85546875" customWidth="1"/>
    <col min="36" max="36" width="6" customWidth="1"/>
    <col min="37" max="37" width="5.7109375" customWidth="1"/>
    <col min="38" max="38" width="7.7109375" customWidth="1"/>
    <col min="39" max="39" width="7" customWidth="1"/>
    <col min="40" max="40" width="6.7109375" customWidth="1"/>
    <col min="41" max="42" width="8.85546875" style="301"/>
    <col min="43" max="43" width="7.85546875" style="301" customWidth="1"/>
    <col min="44" max="50" width="6.28515625" style="302" customWidth="1"/>
  </cols>
  <sheetData>
    <row r="1" spans="1:59" x14ac:dyDescent="0.2">
      <c r="A1" s="303" t="s">
        <v>2141</v>
      </c>
      <c r="B1" s="304"/>
    </row>
    <row r="2" spans="1:59" ht="76.5" x14ac:dyDescent="0.2">
      <c r="A2" s="305" t="s">
        <v>2142</v>
      </c>
      <c r="B2" s="306"/>
    </row>
    <row r="3" spans="1:59" ht="12.75" customHeight="1" x14ac:dyDescent="0.2">
      <c r="A3" s="54"/>
      <c r="C3" s="66"/>
      <c r="E3" s="307"/>
      <c r="F3" s="307"/>
      <c r="K3" s="55"/>
      <c r="L3" s="71"/>
      <c r="M3" s="22"/>
      <c r="N3" s="55"/>
      <c r="O3" s="55"/>
      <c r="P3" s="308"/>
      <c r="Q3" s="308"/>
      <c r="R3" s="55"/>
      <c r="S3" s="309" t="s">
        <v>2143</v>
      </c>
      <c r="T3" s="310"/>
      <c r="U3" s="310"/>
      <c r="V3" s="25"/>
      <c r="W3" s="25"/>
      <c r="Y3" s="55"/>
      <c r="Z3" s="61"/>
      <c r="AA3" s="55"/>
      <c r="AB3" s="55"/>
      <c r="AC3" s="60"/>
      <c r="AD3" s="60"/>
      <c r="AE3" s="60"/>
      <c r="AF3" s="60"/>
      <c r="AG3" s="60"/>
      <c r="AH3" s="60"/>
      <c r="AI3" s="60"/>
      <c r="AJ3" s="60"/>
      <c r="AK3" s="60"/>
      <c r="AM3" s="311"/>
      <c r="AN3" s="311"/>
      <c r="AP3" s="312"/>
      <c r="AQ3" s="313"/>
      <c r="AR3" s="314" t="s">
        <v>12</v>
      </c>
      <c r="AS3" s="1"/>
      <c r="AU3" s="1"/>
      <c r="AW3" s="712" t="s">
        <v>26</v>
      </c>
      <c r="AX3" s="712"/>
      <c r="AY3" s="55"/>
      <c r="AZ3" s="713" t="s">
        <v>27</v>
      </c>
      <c r="BA3" s="713"/>
      <c r="BB3" s="713"/>
      <c r="BC3" s="713"/>
    </row>
    <row r="4" spans="1:59" ht="12.75" customHeight="1" x14ac:dyDescent="0.2">
      <c r="A4" s="55" t="s">
        <v>28</v>
      </c>
      <c r="B4" s="2" t="s">
        <v>29</v>
      </c>
      <c r="C4" s="66"/>
      <c r="D4" s="55"/>
      <c r="E4" s="67" t="s">
        <v>30</v>
      </c>
      <c r="F4" s="67" t="s">
        <v>31</v>
      </c>
      <c r="G4" s="64" t="s">
        <v>32</v>
      </c>
      <c r="H4" s="66"/>
      <c r="I4" s="68">
        <f>'All CCC'!I5</f>
        <v>46142</v>
      </c>
      <c r="J4" s="2" t="s">
        <v>33</v>
      </c>
      <c r="K4" s="2" t="s">
        <v>34</v>
      </c>
      <c r="L4" s="71" t="s">
        <v>35</v>
      </c>
      <c r="M4" s="66"/>
      <c r="N4" s="55" t="s">
        <v>36</v>
      </c>
      <c r="O4" s="2" t="s">
        <v>37</v>
      </c>
      <c r="P4" s="714" t="s">
        <v>2144</v>
      </c>
      <c r="Q4" s="714"/>
      <c r="R4" s="2" t="s">
        <v>39</v>
      </c>
      <c r="S4" s="72" t="s">
        <v>40</v>
      </c>
      <c r="T4" s="72" t="s">
        <v>40</v>
      </c>
      <c r="U4" s="72" t="s">
        <v>40</v>
      </c>
      <c r="V4" s="72" t="s">
        <v>40</v>
      </c>
      <c r="W4" s="72" t="s">
        <v>41</v>
      </c>
      <c r="X4" s="72" t="s">
        <v>42</v>
      </c>
      <c r="Y4" s="73" t="s">
        <v>43</v>
      </c>
      <c r="Z4" s="2" t="s">
        <v>44</v>
      </c>
      <c r="AA4" s="2" t="s">
        <v>45</v>
      </c>
      <c r="AB4" s="2" t="s">
        <v>46</v>
      </c>
      <c r="AC4" s="74" t="s">
        <v>45</v>
      </c>
      <c r="AD4" s="74"/>
      <c r="AE4" s="74" t="s">
        <v>45</v>
      </c>
      <c r="AF4" s="74" t="s">
        <v>47</v>
      </c>
      <c r="AG4" s="74" t="s">
        <v>45</v>
      </c>
      <c r="AH4" s="74" t="s">
        <v>45</v>
      </c>
      <c r="AI4" s="74" t="s">
        <v>48</v>
      </c>
      <c r="AJ4" s="74" t="s">
        <v>42</v>
      </c>
      <c r="AK4" s="74" t="s">
        <v>49</v>
      </c>
      <c r="AL4" s="74" t="s">
        <v>50</v>
      </c>
      <c r="AM4" s="74" t="s">
        <v>51</v>
      </c>
      <c r="AN4" s="74" t="s">
        <v>52</v>
      </c>
      <c r="AO4" s="312" t="s">
        <v>53</v>
      </c>
      <c r="AP4" s="312" t="s">
        <v>54</v>
      </c>
      <c r="AQ4" s="182" t="s">
        <v>55</v>
      </c>
      <c r="AR4" s="315" t="s">
        <v>56</v>
      </c>
      <c r="AS4" s="316"/>
      <c r="AT4" s="1"/>
      <c r="AU4" s="1"/>
      <c r="AV4" s="1"/>
      <c r="AW4" s="712" t="s">
        <v>57</v>
      </c>
      <c r="AX4" s="712"/>
      <c r="AY4" s="317" t="s">
        <v>58</v>
      </c>
      <c r="AZ4" s="77" t="s">
        <v>59</v>
      </c>
      <c r="BA4" s="78" t="s">
        <v>59</v>
      </c>
      <c r="BB4" s="78" t="s">
        <v>60</v>
      </c>
      <c r="BC4" s="79" t="s">
        <v>61</v>
      </c>
      <c r="BD4" s="13"/>
      <c r="BE4" s="66" t="s">
        <v>62</v>
      </c>
      <c r="BF4" s="66" t="s">
        <v>63</v>
      </c>
      <c r="BG4" s="12" t="s">
        <v>45</v>
      </c>
    </row>
    <row r="5" spans="1:59" s="332" customFormat="1" ht="12.75" customHeight="1" x14ac:dyDescent="0.2">
      <c r="A5" s="201" t="s">
        <v>65</v>
      </c>
      <c r="B5" s="198" t="s">
        <v>66</v>
      </c>
      <c r="C5" s="198" t="s">
        <v>67</v>
      </c>
      <c r="D5" s="198" t="s">
        <v>68</v>
      </c>
      <c r="E5" s="318" t="s">
        <v>69</v>
      </c>
      <c r="F5" s="318" t="s">
        <v>70</v>
      </c>
      <c r="G5" s="319" t="s">
        <v>71</v>
      </c>
      <c r="H5" s="319" t="s">
        <v>72</v>
      </c>
      <c r="I5" s="198" t="s">
        <v>73</v>
      </c>
      <c r="J5" s="198" t="s">
        <v>74</v>
      </c>
      <c r="K5" s="198" t="s">
        <v>64</v>
      </c>
      <c r="L5" s="320" t="s">
        <v>75</v>
      </c>
      <c r="M5" s="319" t="s">
        <v>76</v>
      </c>
      <c r="N5" s="321" t="s">
        <v>77</v>
      </c>
      <c r="O5" s="198" t="s">
        <v>78</v>
      </c>
      <c r="P5" s="322" t="s">
        <v>79</v>
      </c>
      <c r="Q5" s="322" t="s">
        <v>80</v>
      </c>
      <c r="R5" s="198" t="s">
        <v>81</v>
      </c>
      <c r="S5" s="87" t="s">
        <v>82</v>
      </c>
      <c r="T5" s="87" t="s">
        <v>83</v>
      </c>
      <c r="U5" s="87" t="s">
        <v>58</v>
      </c>
      <c r="V5" s="87" t="s">
        <v>84</v>
      </c>
      <c r="W5" s="87" t="s">
        <v>85</v>
      </c>
      <c r="X5" s="87" t="s">
        <v>86</v>
      </c>
      <c r="Y5" s="201" t="s">
        <v>87</v>
      </c>
      <c r="Z5" s="198" t="s">
        <v>78</v>
      </c>
      <c r="AA5" s="198" t="s">
        <v>88</v>
      </c>
      <c r="AB5" s="198" t="s">
        <v>89</v>
      </c>
      <c r="AC5" s="323" t="s">
        <v>90</v>
      </c>
      <c r="AD5" s="323" t="s">
        <v>91</v>
      </c>
      <c r="AE5" s="323" t="s">
        <v>92</v>
      </c>
      <c r="AF5" s="323" t="s">
        <v>93</v>
      </c>
      <c r="AG5" s="323" t="s">
        <v>94</v>
      </c>
      <c r="AH5" s="323" t="s">
        <v>95</v>
      </c>
      <c r="AI5" s="323" t="s">
        <v>95</v>
      </c>
      <c r="AJ5" s="323" t="s">
        <v>95</v>
      </c>
      <c r="AK5" s="323" t="s">
        <v>95</v>
      </c>
      <c r="AL5" s="323" t="s">
        <v>96</v>
      </c>
      <c r="AM5" s="323" t="s">
        <v>97</v>
      </c>
      <c r="AN5" s="323" t="s">
        <v>98</v>
      </c>
      <c r="AO5" s="324" t="s">
        <v>99</v>
      </c>
      <c r="AP5" s="324" t="s">
        <v>100</v>
      </c>
      <c r="AQ5" s="325" t="s">
        <v>101</v>
      </c>
      <c r="AR5" s="319">
        <v>2019</v>
      </c>
      <c r="AS5" s="319">
        <v>2020</v>
      </c>
      <c r="AT5" s="319">
        <v>2021</v>
      </c>
      <c r="AU5" s="319">
        <v>2022</v>
      </c>
      <c r="AV5" s="319">
        <v>2023</v>
      </c>
      <c r="AW5" s="326" t="s">
        <v>102</v>
      </c>
      <c r="AX5" s="326" t="s">
        <v>103</v>
      </c>
      <c r="AY5" s="327" t="s">
        <v>104</v>
      </c>
      <c r="AZ5" s="328" t="s">
        <v>105</v>
      </c>
      <c r="BA5" s="329" t="s">
        <v>106</v>
      </c>
      <c r="BB5" s="329" t="s">
        <v>107</v>
      </c>
      <c r="BC5" s="330" t="s">
        <v>107</v>
      </c>
      <c r="BD5" s="331" t="s">
        <v>108</v>
      </c>
      <c r="BE5" s="83" t="s">
        <v>109</v>
      </c>
      <c r="BF5" s="83" t="s">
        <v>110</v>
      </c>
      <c r="BG5" s="95" t="s">
        <v>111</v>
      </c>
    </row>
    <row r="6" spans="1:59" ht="11.25" customHeight="1" x14ac:dyDescent="0.2">
      <c r="A6" s="333" t="str">
        <f>IF($B6="","",INDEX('All CCC'!A$7:A$736,MATCH(WatchList!$B6,'All CCC'!$B$7:$B$736,0)))</f>
        <v>Apple Inc.</v>
      </c>
      <c r="B6" s="127" t="s">
        <v>548</v>
      </c>
      <c r="C6" s="334" t="str">
        <f>IF($B6="","",INDEX('All CCC'!C$7:C$736,MATCH(WatchList!$B6,'All CCC'!$B$7:$B$736,0)))</f>
        <v>Information Technology</v>
      </c>
      <c r="D6" s="334" t="str">
        <f>IF($B6="","",INDEX('All CCC'!D$7:D$736,MATCH(WatchList!$B6,'All CCC'!$B$7:$B$736,0)))</f>
        <v>Technology Hardware, Storage &amp; Peripherals</v>
      </c>
      <c r="E6" s="334">
        <f>IF($B6="","",INDEX('All CCC'!E$7:E$736,MATCH(WatchList!$B6,'All CCC'!$B$7:$B$736,0)))</f>
        <v>14</v>
      </c>
      <c r="F6" s="334">
        <f>IF($B6="","",INDEX('All CCC'!F$7:F$736,MATCH(WatchList!$B6,'All CCC'!$B$7:$B$736,0)))</f>
        <v>355</v>
      </c>
      <c r="G6" s="334" t="str">
        <f>IF($B6="","",INDEX('All CCC'!G$7:G$736,MATCH(WatchList!$B6,'All CCC'!$B$7:$B$736,0)))</f>
        <v>-</v>
      </c>
      <c r="H6" s="334" t="str">
        <f>IF($B6="","",INDEX('All CCC'!H$7:H$736,MATCH(WatchList!$B6,'All CCC'!$B$7:$B$736,0)))</f>
        <v>-</v>
      </c>
      <c r="I6" s="334">
        <f>IF($B6="","",INDEX('All CCC'!I$7:I$736,MATCH(WatchList!$B6,'All CCC'!$B$7:$B$736,0)))</f>
        <v>271.35000000000002</v>
      </c>
      <c r="J6" s="334">
        <f>IF($B6="","",INDEX('All CCC'!J$7:J$736,MATCH(WatchList!$B6,'All CCC'!$B$7:$B$736,0)))</f>
        <v>0.38326884098028374</v>
      </c>
      <c r="K6" s="334">
        <f>IF($B6="","",INDEX('All CCC'!K$7:K$736,MATCH(WatchList!$B6,'All CCC'!$B$7:$B$736,0)))</f>
        <v>0.26</v>
      </c>
      <c r="L6" s="334">
        <f>IF($B6="","",INDEX('All CCC'!L$7:L$736,MATCH(WatchList!$B6,'All CCC'!$B$7:$B$736,0)))</f>
        <v>4</v>
      </c>
      <c r="M6" s="334">
        <f>IF($B6="","",INDEX('All CCC'!M$7:M$736,MATCH(WatchList!$B6,'All CCC'!$B$7:$B$736,0)))</f>
        <v>1.04</v>
      </c>
      <c r="N6" s="334" t="str">
        <f>IF($B6="","",INDEX('All CCC'!N$7:N$736,MATCH(WatchList!$B6,'All CCC'!$B$7:$B$736,0)))</f>
        <v>B18</v>
      </c>
      <c r="O6" s="334">
        <f>IF($B6="","",INDEX('All CCC'!O$7:O$736,MATCH(WatchList!$B6,'All CCC'!$B$7:$B$736,0)))</f>
        <v>0.25</v>
      </c>
      <c r="P6" s="335">
        <f>IF($B6="","",INDEX('All CCC'!P$7:P$736,MATCH(WatchList!$B6,'All CCC'!$B$7:$B$736,0)))</f>
        <v>45789</v>
      </c>
      <c r="Q6" s="335">
        <f>IF($B6="","",INDEX('All CCC'!Q$7:Q$736,MATCH(WatchList!$B6,'All CCC'!$B$7:$B$736,0)))</f>
        <v>45792</v>
      </c>
      <c r="R6" s="334">
        <f>IF($B6="","",INDEX('All CCC'!R$7:R$736,MATCH(WatchList!$B6,'All CCC'!$B$7:$B$736,0)))</f>
        <v>4.0000000000000036</v>
      </c>
      <c r="S6" s="334">
        <f>IF($B6="","",INDEX('All CCC'!S$7:S$736,MATCH(WatchList!$B6,'All CCC'!$B$7:$B$736,0)))</f>
        <v>4.0404040404040442</v>
      </c>
      <c r="T6" s="334">
        <f>IF($B6="","",INDEX('All CCC'!T$7:T$736,MATCH(WatchList!$B6,'All CCC'!$B$7:$B$736,0)))</f>
        <v>4.2154106425138949</v>
      </c>
      <c r="U6" s="334">
        <f>IF($B6="","",INDEX('All CCC'!U$7:U$736,MATCH(WatchList!$B6,'All CCC'!$B$7:$B$736,0)))</f>
        <v>4.9878250167866511</v>
      </c>
      <c r="V6" s="334">
        <f>IF($B6="","",INDEX('All CCC'!V$7:V$736,MATCH(WatchList!$B6,'All CCC'!$B$7:$B$736,0)))</f>
        <v>7.3346928412453272</v>
      </c>
      <c r="W6" s="334">
        <f>IF($B6="","",INDEX('All CCC'!W$7:W$736,MATCH(WatchList!$B6,'All CCC'!$B$7:$B$736,0)))</f>
        <v>0.68003188746207799</v>
      </c>
      <c r="X6" s="334">
        <f>IF($B6="","",INDEX('All CCC'!X$7:X$736,MATCH(WatchList!$B6,'All CCC'!$B$7:$B$736,0)))</f>
        <v>0.27849385911706592</v>
      </c>
      <c r="Y6" s="334" t="str">
        <f>IF($B6="","",INDEX('All CCC'!Y$7:Y$736,MATCH(WatchList!$B6,'All CCC'!$B$7:$B$736,0)))</f>
        <v>Adj. Split</v>
      </c>
      <c r="Z6" s="334">
        <f>IF($B6="","",INDEX('All CCC'!Z$7:Z$736,MATCH(WatchList!$B6,'All CCC'!$B$7:$B$736,0)))</f>
        <v>13.164556962025317</v>
      </c>
      <c r="AA6" s="334">
        <f>IF($B6="","",INDEX('All CCC'!AA$7:AA$736,MATCH(WatchList!$B6,'All CCC'!$B$7:$B$736,0)))</f>
        <v>34.348101265822784</v>
      </c>
      <c r="AB6" s="334">
        <f>IF($B6="","",INDEX('All CCC'!AB$7:AB$736,MATCH(WatchList!$B6,'All CCC'!$B$7:$B$736,0)))</f>
        <v>9</v>
      </c>
      <c r="AC6" s="334">
        <f>IF($B6="","",INDEX('All CCC'!AC$7:AC$736,MATCH(WatchList!$B6,'All CCC'!$B$7:$B$736,0)))</f>
        <v>7.9</v>
      </c>
      <c r="AD6" s="334">
        <f>IF($B6="","",INDEX('All CCC'!AD$7:AD$736,MATCH(WatchList!$B6,'All CCC'!$B$7:$B$736,0)))</f>
        <v>2.5099999999999998</v>
      </c>
      <c r="AE6" s="334">
        <f>IF($B6="","",INDEX('All CCC'!AE$7:AE$736,MATCH(WatchList!$B6,'All CCC'!$B$7:$B$736,0)))</f>
        <v>9.15</v>
      </c>
      <c r="AF6" s="334">
        <f>IF($B6="","",INDEX('All CCC'!AF$7:AF$736,MATCH(WatchList!$B6,'All CCC'!$B$7:$B$736,0)))</f>
        <v>45.24</v>
      </c>
      <c r="AG6" s="334">
        <f>IF($B6="","",INDEX('All CCC'!AG$7:AG$736,MATCH(WatchList!$B6,'All CCC'!$B$7:$B$736,0)))</f>
        <v>152.02000000000001</v>
      </c>
      <c r="AH6" s="334">
        <f>IF($B6="","",INDEX('All CCC'!AH$7:AH$736,MATCH(WatchList!$B6,'All CCC'!$B$7:$B$736,0)))</f>
        <v>14.06</v>
      </c>
      <c r="AI6" s="334">
        <f>IF($B6="","",INDEX('All CCC'!AI$7:AI$736,MATCH(WatchList!$B6,'All CCC'!$B$7:$B$736,0)))</f>
        <v>9.9599999999999991</v>
      </c>
      <c r="AJ6" s="334">
        <f>IF($B6="","",INDEX('All CCC'!AJ$7:AJ$736,MATCH(WatchList!$B6,'All CCC'!$B$7:$B$736,0)))</f>
        <v>17.91</v>
      </c>
      <c r="AK6" s="334">
        <f>IF($B6="","",INDEX('All CCC'!AK$7:AK$736,MATCH(WatchList!$B6,'All CCC'!$B$7:$B$736,0)))</f>
        <v>11.57</v>
      </c>
      <c r="AL6" s="334">
        <f>IF($B6="","",INDEX('All CCC'!AL$7:AL$736,MATCH(WatchList!$B6,'All CCC'!$B$7:$B$736,0)))</f>
        <v>3983730</v>
      </c>
      <c r="AM6" s="334">
        <f>IF($B6="","",INDEX('All CCC'!AM$7:AM$736,MATCH(WatchList!$B6,'All CCC'!$B$7:$B$736,0)))</f>
        <v>0.12</v>
      </c>
      <c r="AN6" s="334">
        <f>IF($B6="","",INDEX('All CCC'!AN$7:AN$736,MATCH(WatchList!$B6,'All CCC'!$B$7:$B$736,0)))</f>
        <v>1.03</v>
      </c>
      <c r="AO6" s="334">
        <f>IF($B6="","",INDEX('All CCC'!AO$7:AO$736,MATCH(WatchList!$B6,'All CCC'!$B$7:$B$736,0)))</f>
        <v>-28.977007408055847</v>
      </c>
      <c r="AP6" s="334">
        <f>IF($B6="","",INDEX('All CCC'!AP$7:AP$736,MATCH(WatchList!$B6,'All CCC'!$B$7:$B$736,0)))</f>
        <v>5.3710938577669349</v>
      </c>
      <c r="AQ6" s="334">
        <f>IF($B6="","",INDEX('All CCC'!AQ$7:AQ$736,MATCH(WatchList!$B6,'All CCC'!$B$7:$B$736,0)))</f>
        <v>731.0390019636925</v>
      </c>
      <c r="AR6" s="334">
        <f>IF($B6="","",INDEX('All CCC'!AR$7:AR$736,MATCH(WatchList!$B6,'All CCC'!$B$7:$B$736,0)))</f>
        <v>1.1330000000000002</v>
      </c>
      <c r="AS6" s="334">
        <f>IF($B6="","",INDEX('All CCC'!AS$7:AS$736,MATCH(WatchList!$B6,'All CCC'!$B$7:$B$736,0)))</f>
        <v>1.2458468000000003</v>
      </c>
      <c r="AT6" s="334">
        <f>IF($B6="","",INDEX('All CCC'!AT$7:AT$736,MATCH(WatchList!$B6,'All CCC'!$B$7:$B$736,0)))</f>
        <v>1.3704314800000004</v>
      </c>
      <c r="AU6" s="334">
        <f>IF($B6="","",INDEX('All CCC'!AU$7:AU$736,MATCH(WatchList!$B6,'All CCC'!$B$7:$B$736,0)))</f>
        <v>1.5074746280000004</v>
      </c>
      <c r="AV6" s="334">
        <f>IF($B6="","",INDEX('All CCC'!AV$7:AV$736,MATCH(WatchList!$B6,'All CCC'!$B$7:$B$736,0)))</f>
        <v>1.6582220908000007</v>
      </c>
      <c r="AW6" s="334">
        <f>IF($B6="","",INDEX('All CCC'!AW$7:AW$736,MATCH(WatchList!$B6,'All CCC'!$B$7:$B$736,0)))</f>
        <v>6.9149749988000027</v>
      </c>
      <c r="AX6" s="334">
        <f>IF($B6="","",INDEX('All CCC'!AX$7:AX$736,MATCH(WatchList!$B6,'All CCC'!$B$7:$B$736,0)))</f>
        <v>2.5483600511516498</v>
      </c>
      <c r="AY6" s="334">
        <f>IF($B6="","",INDEX('All CCC'!AY$7:AY$736,MATCH(WatchList!$B6,'All CCC'!$B$7:$B$736,0)))</f>
        <v>1.07</v>
      </c>
      <c r="AZ6" s="334">
        <f>IF($B6="","",INDEX('All CCC'!AZ$7:AZ$736,MATCH(WatchList!$B6,'All CCC'!$B$7:$B$736,0)))</f>
        <v>40.410000000000004</v>
      </c>
      <c r="BA6" s="334">
        <f>IF($B6="","",INDEX('All CCC'!BA$7:BA$736,MATCH(WatchList!$B6,'All CCC'!$B$7:$B$736,0)))</f>
        <v>-5.9799999999999995</v>
      </c>
      <c r="BB6" s="334">
        <f>IF($B6="","",INDEX('All CCC'!BB$7:BB$736,MATCH(WatchList!$B6,'All CCC'!$B$7:$B$736,0)))</f>
        <v>4.03</v>
      </c>
      <c r="BC6" s="334">
        <f>IF($B6="","",INDEX('All CCC'!BC$7:BC$736,MATCH(WatchList!$B6,'All CCC'!$B$7:$B$736,0)))</f>
        <v>6.4799999999999995</v>
      </c>
      <c r="BD6" s="334">
        <f>IF($B6="","",INDEX('All CCC'!BD$7:BD$736,MATCH(WatchList!$B6,'All CCC'!$B$7:$B$736,0)))</f>
        <v>0</v>
      </c>
      <c r="BE6" s="334">
        <f>IF($B6="","",INDEX('All CCC'!BE$7:BE$736,MATCH(WatchList!$B6,'All CCC'!$B$7:$B$736,0)))</f>
        <v>2012</v>
      </c>
      <c r="BF6" s="334">
        <f>IF($B6="","",INDEX('All CCC'!BF$7:BF$736,MATCH(WatchList!$B6,'All CCC'!$B$7:$B$736,0)))</f>
        <v>1</v>
      </c>
      <c r="BG6" s="334">
        <f>IF($B6="","",INDEX('All CCC'!BG$7:BG$736,MATCH(WatchList!$B6,'All CCC'!$B$7:$B$736,0)))</f>
        <v>32.56</v>
      </c>
    </row>
    <row r="7" spans="1:59" ht="11.25" customHeight="1" x14ac:dyDescent="0.2">
      <c r="A7" s="333" t="str">
        <f>IF($B7="","",INDEX('All CCC'!A$7:A$736,MATCH(WatchList!$B7,'All CCC'!$B$7:$B$736,0)))</f>
        <v/>
      </c>
      <c r="B7" s="127"/>
      <c r="C7" s="334" t="str">
        <f>IF($B7="","",INDEX('All CCC'!C$7:C$736,MATCH(WatchList!$B7,'All CCC'!$B$7:$B$736,0)))</f>
        <v/>
      </c>
      <c r="D7" s="334" t="str">
        <f>IF($B7="","",INDEX('All CCC'!D$7:D$736,MATCH(WatchList!$B7,'All CCC'!$B$7:$B$736,0)))</f>
        <v/>
      </c>
      <c r="E7" s="334" t="str">
        <f>IF($B7="","",INDEX('All CCC'!E$7:E$736,MATCH(WatchList!$B7,'All CCC'!$B$7:$B$736,0)))</f>
        <v/>
      </c>
      <c r="F7" s="334" t="str">
        <f>IF($B7="","",INDEX('All CCC'!F$7:F$736,MATCH(WatchList!$B7,'All CCC'!$B$7:$B$736,0)))</f>
        <v/>
      </c>
      <c r="G7" s="334" t="str">
        <f>IF($B7="","",INDEX('All CCC'!G$7:G$736,MATCH(WatchList!$B7,'All CCC'!$B$7:$B$736,0)))</f>
        <v/>
      </c>
      <c r="H7" s="334" t="str">
        <f>IF($B7="","",INDEX('All CCC'!H$7:H$736,MATCH(WatchList!$B7,'All CCC'!$B$7:$B$736,0)))</f>
        <v/>
      </c>
      <c r="I7" s="334" t="str">
        <f>IF($B7="","",INDEX('All CCC'!I$7:I$736,MATCH(WatchList!$B7,'All CCC'!$B$7:$B$736,0)))</f>
        <v/>
      </c>
      <c r="J7" s="334" t="str">
        <f>IF($B7="","",INDEX('All CCC'!J$7:J$736,MATCH(WatchList!$B7,'All CCC'!$B$7:$B$736,0)))</f>
        <v/>
      </c>
      <c r="K7" s="334" t="str">
        <f>IF($B7="","",INDEX('All CCC'!K$7:K$736,MATCH(WatchList!$B7,'All CCC'!$B$7:$B$736,0)))</f>
        <v/>
      </c>
      <c r="L7" s="334" t="str">
        <f>IF($B7="","",INDEX('All CCC'!L$7:L$736,MATCH(WatchList!$B7,'All CCC'!$B$7:$B$736,0)))</f>
        <v/>
      </c>
      <c r="M7" s="334" t="str">
        <f>IF($B7="","",INDEX('All CCC'!M$7:M$736,MATCH(WatchList!$B7,'All CCC'!$B$7:$B$736,0)))</f>
        <v/>
      </c>
      <c r="N7" s="334" t="str">
        <f>IF($B7="","",INDEX('All CCC'!N$7:N$736,MATCH(WatchList!$B7,'All CCC'!$B$7:$B$736,0)))</f>
        <v/>
      </c>
      <c r="O7" s="334" t="str">
        <f>IF($B7="","",INDEX('All CCC'!O$7:O$736,MATCH(WatchList!$B7,'All CCC'!$B$7:$B$736,0)))</f>
        <v/>
      </c>
      <c r="P7" s="335" t="str">
        <f>IF($B7="","",INDEX('All CCC'!P$7:P$736,MATCH(WatchList!$B7,'All CCC'!$B$7:$B$736,0)))</f>
        <v/>
      </c>
      <c r="Q7" s="335" t="str">
        <f>IF($B7="","",INDEX('All CCC'!Q$7:Q$736,MATCH(WatchList!$B7,'All CCC'!$B$7:$B$736,0)))</f>
        <v/>
      </c>
      <c r="R7" s="334" t="str">
        <f>IF($B7="","",INDEX('All CCC'!R$7:R$736,MATCH(WatchList!$B7,'All CCC'!$B$7:$B$736,0)))</f>
        <v/>
      </c>
      <c r="S7" s="334" t="str">
        <f>IF($B7="","",INDEX('All CCC'!S$7:S$736,MATCH(WatchList!$B7,'All CCC'!$B$7:$B$736,0)))</f>
        <v/>
      </c>
      <c r="T7" s="334" t="str">
        <f>IF($B7="","",INDEX('All CCC'!T$7:T$736,MATCH(WatchList!$B7,'All CCC'!$B$7:$B$736,0)))</f>
        <v/>
      </c>
      <c r="U7" s="334" t="str">
        <f>IF($B7="","",INDEX('All CCC'!U$7:U$736,MATCH(WatchList!$B7,'All CCC'!$B$7:$B$736,0)))</f>
        <v/>
      </c>
      <c r="V7" s="334" t="str">
        <f>IF($B7="","",INDEX('All CCC'!V$7:V$736,MATCH(WatchList!$B7,'All CCC'!$B$7:$B$736,0)))</f>
        <v/>
      </c>
      <c r="W7" s="334" t="str">
        <f>IF($B7="","",INDEX('All CCC'!W$7:W$736,MATCH(WatchList!$B7,'All CCC'!$B$7:$B$736,0)))</f>
        <v/>
      </c>
      <c r="X7" s="334" t="str">
        <f>IF($B7="","",INDEX('All CCC'!X$7:X$736,MATCH(WatchList!$B7,'All CCC'!$B$7:$B$736,0)))</f>
        <v/>
      </c>
      <c r="Y7" s="334" t="str">
        <f>IF($B7="","",INDEX('All CCC'!Y$7:Y$736,MATCH(WatchList!$B7,'All CCC'!$B$7:$B$736,0)))</f>
        <v/>
      </c>
      <c r="Z7" s="334" t="str">
        <f>IF($B7="","",INDEX('All CCC'!Z$7:Z$736,MATCH(WatchList!$B7,'All CCC'!$B$7:$B$736,0)))</f>
        <v/>
      </c>
      <c r="AA7" s="334" t="str">
        <f>IF($B7="","",INDEX('All CCC'!AA$7:AA$736,MATCH(WatchList!$B7,'All CCC'!$B$7:$B$736,0)))</f>
        <v/>
      </c>
      <c r="AB7" s="334" t="str">
        <f>IF($B7="","",INDEX('All CCC'!AB$7:AB$736,MATCH(WatchList!$B7,'All CCC'!$B$7:$B$736,0)))</f>
        <v/>
      </c>
      <c r="AC7" s="334" t="str">
        <f>IF($B7="","",INDEX('All CCC'!AC$7:AC$736,MATCH(WatchList!$B7,'All CCC'!$B$7:$B$736,0)))</f>
        <v/>
      </c>
      <c r="AD7" s="334" t="str">
        <f>IF($B7="","",INDEX('All CCC'!AD$7:AD$736,MATCH(WatchList!$B7,'All CCC'!$B$7:$B$736,0)))</f>
        <v/>
      </c>
      <c r="AE7" s="334" t="str">
        <f>IF($B7="","",INDEX('All CCC'!AE$7:AE$736,MATCH(WatchList!$B7,'All CCC'!$B$7:$B$736,0)))</f>
        <v/>
      </c>
      <c r="AF7" s="334" t="str">
        <f>IF($B7="","",INDEX('All CCC'!AF$7:AF$736,MATCH(WatchList!$B7,'All CCC'!$B$7:$B$736,0)))</f>
        <v/>
      </c>
      <c r="AG7" s="334" t="str">
        <f>IF($B7="","",INDEX('All CCC'!AG$7:AG$736,MATCH(WatchList!$B7,'All CCC'!$B$7:$B$736,0)))</f>
        <v/>
      </c>
      <c r="AH7" s="334" t="str">
        <f>IF($B7="","",INDEX('All CCC'!AH$7:AH$736,MATCH(WatchList!$B7,'All CCC'!$B$7:$B$736,0)))</f>
        <v/>
      </c>
      <c r="AI7" s="334" t="str">
        <f>IF($B7="","",INDEX('All CCC'!AI$7:AI$736,MATCH(WatchList!$B7,'All CCC'!$B$7:$B$736,0)))</f>
        <v/>
      </c>
      <c r="AJ7" s="334" t="str">
        <f>IF($B7="","",INDEX('All CCC'!AJ$7:AJ$736,MATCH(WatchList!$B7,'All CCC'!$B$7:$B$736,0)))</f>
        <v/>
      </c>
      <c r="AK7" s="334" t="str">
        <f>IF($B7="","",INDEX('All CCC'!AK$7:AK$736,MATCH(WatchList!$B7,'All CCC'!$B$7:$B$736,0)))</f>
        <v/>
      </c>
      <c r="AL7" s="334" t="str">
        <f>IF($B7="","",INDEX('All CCC'!AL$7:AL$736,MATCH(WatchList!$B7,'All CCC'!$B$7:$B$736,0)))</f>
        <v/>
      </c>
      <c r="AM7" s="334" t="str">
        <f>IF($B7="","",INDEX('All CCC'!AM$7:AM$736,MATCH(WatchList!$B7,'All CCC'!$B$7:$B$736,0)))</f>
        <v/>
      </c>
      <c r="AN7" s="334" t="str">
        <f>IF($B7="","",INDEX('All CCC'!AN$7:AN$736,MATCH(WatchList!$B7,'All CCC'!$B$7:$B$736,0)))</f>
        <v/>
      </c>
      <c r="AO7" s="334" t="str">
        <f>IF($B7="","",INDEX('All CCC'!AO$7:AO$736,MATCH(WatchList!$B7,'All CCC'!$B$7:$B$736,0)))</f>
        <v/>
      </c>
      <c r="AP7" s="334" t="str">
        <f>IF($B7="","",INDEX('All CCC'!AP$7:AP$736,MATCH(WatchList!$B7,'All CCC'!$B$7:$B$736,0)))</f>
        <v/>
      </c>
      <c r="AQ7" s="334" t="str">
        <f>IF($B7="","",INDEX('All CCC'!AQ$7:AQ$736,MATCH(WatchList!$B7,'All CCC'!$B$7:$B$736,0)))</f>
        <v/>
      </c>
      <c r="AR7" s="334" t="str">
        <f>IF($B7="","",INDEX('All CCC'!AR$7:AR$736,MATCH(WatchList!$B7,'All CCC'!$B$7:$B$736,0)))</f>
        <v/>
      </c>
      <c r="AS7" s="334" t="str">
        <f>IF($B7="","",INDEX('All CCC'!AS$7:AS$736,MATCH(WatchList!$B7,'All CCC'!$B$7:$B$736,0)))</f>
        <v/>
      </c>
      <c r="AT7" s="334" t="str">
        <f>IF($B7="","",INDEX('All CCC'!AT$7:AT$736,MATCH(WatchList!$B7,'All CCC'!$B$7:$B$736,0)))</f>
        <v/>
      </c>
      <c r="AU7" s="334" t="str">
        <f>IF($B7="","",INDEX('All CCC'!AU$7:AU$736,MATCH(WatchList!$B7,'All CCC'!$B$7:$B$736,0)))</f>
        <v/>
      </c>
      <c r="AV7" s="334" t="str">
        <f>IF($B7="","",INDEX('All CCC'!AV$7:AV$736,MATCH(WatchList!$B7,'All CCC'!$B$7:$B$736,0)))</f>
        <v/>
      </c>
      <c r="AW7" s="334" t="str">
        <f>IF($B7="","",INDEX('All CCC'!AW$7:AW$736,MATCH(WatchList!$B7,'All CCC'!$B$7:$B$736,0)))</f>
        <v/>
      </c>
      <c r="AX7" s="334" t="str">
        <f>IF($B7="","",INDEX('All CCC'!AX$7:AX$736,MATCH(WatchList!$B7,'All CCC'!$B$7:$B$736,0)))</f>
        <v/>
      </c>
      <c r="AY7" s="334" t="str">
        <f>IF($B7="","",INDEX('All CCC'!AY$7:AY$736,MATCH(WatchList!$B7,'All CCC'!$B$7:$B$736,0)))</f>
        <v/>
      </c>
      <c r="AZ7" s="334" t="str">
        <f>IF($B7="","",INDEX('All CCC'!AZ$7:AZ$736,MATCH(WatchList!$B7,'All CCC'!$B$7:$B$736,0)))</f>
        <v/>
      </c>
      <c r="BA7" s="334" t="str">
        <f>IF($B7="","",INDEX('All CCC'!BA$7:BA$736,MATCH(WatchList!$B7,'All CCC'!$B$7:$B$736,0)))</f>
        <v/>
      </c>
      <c r="BB7" s="334" t="str">
        <f>IF($B7="","",INDEX('All CCC'!BB$7:BB$736,MATCH(WatchList!$B7,'All CCC'!$B$7:$B$736,0)))</f>
        <v/>
      </c>
      <c r="BC7" s="334" t="str">
        <f>IF($B7="","",INDEX('All CCC'!BC$7:BC$736,MATCH(WatchList!$B7,'All CCC'!$B$7:$B$736,0)))</f>
        <v/>
      </c>
      <c r="BD7" s="334" t="str">
        <f>IF($B7="","",INDEX('All CCC'!BD$7:BD$736,MATCH(WatchList!$B7,'All CCC'!$B$7:$B$736,0)))</f>
        <v/>
      </c>
      <c r="BE7" s="334" t="str">
        <f>IF($B7="","",INDEX('All CCC'!BE$7:BE$736,MATCH(WatchList!$B7,'All CCC'!$B$7:$B$736,0)))</f>
        <v/>
      </c>
      <c r="BF7" s="334" t="str">
        <f>IF($B7="","",INDEX('All CCC'!BF$7:BF$736,MATCH(WatchList!$B7,'All CCC'!$B$7:$B$736,0)))</f>
        <v/>
      </c>
      <c r="BG7" s="334" t="str">
        <f>IF($B7="","",INDEX('All CCC'!BG$7:BG$736,MATCH(WatchList!$B7,'All CCC'!$B$7:$B$736,0)))</f>
        <v/>
      </c>
    </row>
    <row r="8" spans="1:59" ht="11.25" customHeight="1" x14ac:dyDescent="0.2">
      <c r="A8" s="333" t="str">
        <f>IF($B8="","",INDEX('All CCC'!A$7:A$736,MATCH(WatchList!$B8,'All CCC'!$B$7:$B$736,0)))</f>
        <v/>
      </c>
      <c r="B8" s="127"/>
      <c r="C8" s="334" t="str">
        <f>IF($B8="","",INDEX('All CCC'!C$7:C$736,MATCH(WatchList!$B8,'All CCC'!$B$7:$B$736,0)))</f>
        <v/>
      </c>
      <c r="D8" s="334" t="str">
        <f>IF($B8="","",INDEX('All CCC'!D$7:D$736,MATCH(WatchList!$B8,'All CCC'!$B$7:$B$736,0)))</f>
        <v/>
      </c>
      <c r="E8" s="334" t="str">
        <f>IF($B8="","",INDEX('All CCC'!E$7:E$736,MATCH(WatchList!$B8,'All CCC'!$B$7:$B$736,0)))</f>
        <v/>
      </c>
      <c r="F8" s="334" t="str">
        <f>IF($B8="","",INDEX('All CCC'!F$7:F$736,MATCH(WatchList!$B8,'All CCC'!$B$7:$B$736,0)))</f>
        <v/>
      </c>
      <c r="G8" s="334" t="str">
        <f>IF($B8="","",INDEX('All CCC'!G$7:G$736,MATCH(WatchList!$B8,'All CCC'!$B$7:$B$736,0)))</f>
        <v/>
      </c>
      <c r="H8" s="334" t="str">
        <f>IF($B8="","",INDEX('All CCC'!H$7:H$736,MATCH(WatchList!$B8,'All CCC'!$B$7:$B$736,0)))</f>
        <v/>
      </c>
      <c r="I8" s="334" t="str">
        <f>IF($B8="","",INDEX('All CCC'!I$7:I$736,MATCH(WatchList!$B8,'All CCC'!$B$7:$B$736,0)))</f>
        <v/>
      </c>
      <c r="J8" s="334" t="str">
        <f>IF($B8="","",INDEX('All CCC'!J$7:J$736,MATCH(WatchList!$B8,'All CCC'!$B$7:$B$736,0)))</f>
        <v/>
      </c>
      <c r="K8" s="334" t="str">
        <f>IF($B8="","",INDEX('All CCC'!K$7:K$736,MATCH(WatchList!$B8,'All CCC'!$B$7:$B$736,0)))</f>
        <v/>
      </c>
      <c r="L8" s="334" t="str">
        <f>IF($B8="","",INDEX('All CCC'!L$7:L$736,MATCH(WatchList!$B8,'All CCC'!$B$7:$B$736,0)))</f>
        <v/>
      </c>
      <c r="M8" s="334" t="str">
        <f>IF($B8="","",INDEX('All CCC'!M$7:M$736,MATCH(WatchList!$B8,'All CCC'!$B$7:$B$736,0)))</f>
        <v/>
      </c>
      <c r="N8" s="334" t="str">
        <f>IF($B8="","",INDEX('All CCC'!N$7:N$736,MATCH(WatchList!$B8,'All CCC'!$B$7:$B$736,0)))</f>
        <v/>
      </c>
      <c r="O8" s="334" t="str">
        <f>IF($B8="","",INDEX('All CCC'!O$7:O$736,MATCH(WatchList!$B8,'All CCC'!$B$7:$B$736,0)))</f>
        <v/>
      </c>
      <c r="P8" s="335" t="str">
        <f>IF($B8="","",INDEX('All CCC'!P$7:P$736,MATCH(WatchList!$B8,'All CCC'!$B$7:$B$736,0)))</f>
        <v/>
      </c>
      <c r="Q8" s="335" t="str">
        <f>IF($B8="","",INDEX('All CCC'!Q$7:Q$736,MATCH(WatchList!$B8,'All CCC'!$B$7:$B$736,0)))</f>
        <v/>
      </c>
      <c r="R8" s="334" t="str">
        <f>IF($B8="","",INDEX('All CCC'!R$7:R$736,MATCH(WatchList!$B8,'All CCC'!$B$7:$B$736,0)))</f>
        <v/>
      </c>
      <c r="S8" s="334" t="str">
        <f>IF($B8="","",INDEX('All CCC'!S$7:S$736,MATCH(WatchList!$B8,'All CCC'!$B$7:$B$736,0)))</f>
        <v/>
      </c>
      <c r="T8" s="334" t="str">
        <f>IF($B8="","",INDEX('All CCC'!T$7:T$736,MATCH(WatchList!$B8,'All CCC'!$B$7:$B$736,0)))</f>
        <v/>
      </c>
      <c r="U8" s="334" t="str">
        <f>IF($B8="","",INDEX('All CCC'!U$7:U$736,MATCH(WatchList!$B8,'All CCC'!$B$7:$B$736,0)))</f>
        <v/>
      </c>
      <c r="V8" s="334" t="str">
        <f>IF($B8="","",INDEX('All CCC'!V$7:V$736,MATCH(WatchList!$B8,'All CCC'!$B$7:$B$736,0)))</f>
        <v/>
      </c>
      <c r="W8" s="334" t="str">
        <f>IF($B8="","",INDEX('All CCC'!W$7:W$736,MATCH(WatchList!$B8,'All CCC'!$B$7:$B$736,0)))</f>
        <v/>
      </c>
      <c r="X8" s="334" t="str">
        <f>IF($B8="","",INDEX('All CCC'!X$7:X$736,MATCH(WatchList!$B8,'All CCC'!$B$7:$B$736,0)))</f>
        <v/>
      </c>
      <c r="Y8" s="334" t="str">
        <f>IF($B8="","",INDEX('All CCC'!Y$7:Y$736,MATCH(WatchList!$B8,'All CCC'!$B$7:$B$736,0)))</f>
        <v/>
      </c>
      <c r="Z8" s="334" t="str">
        <f>IF($B8="","",INDEX('All CCC'!Z$7:Z$736,MATCH(WatchList!$B8,'All CCC'!$B$7:$B$736,0)))</f>
        <v/>
      </c>
      <c r="AA8" s="334" t="str">
        <f>IF($B8="","",INDEX('All CCC'!AA$7:AA$736,MATCH(WatchList!$B8,'All CCC'!$B$7:$B$736,0)))</f>
        <v/>
      </c>
      <c r="AB8" s="334" t="str">
        <f>IF($B8="","",INDEX('All CCC'!AB$7:AB$736,MATCH(WatchList!$B8,'All CCC'!$B$7:$B$736,0)))</f>
        <v/>
      </c>
      <c r="AC8" s="334" t="str">
        <f>IF($B8="","",INDEX('All CCC'!AC$7:AC$736,MATCH(WatchList!$B8,'All CCC'!$B$7:$B$736,0)))</f>
        <v/>
      </c>
      <c r="AD8" s="334" t="str">
        <f>IF($B8="","",INDEX('All CCC'!AD$7:AD$736,MATCH(WatchList!$B8,'All CCC'!$B$7:$B$736,0)))</f>
        <v/>
      </c>
      <c r="AE8" s="334" t="str">
        <f>IF($B8="","",INDEX('All CCC'!AE$7:AE$736,MATCH(WatchList!$B8,'All CCC'!$B$7:$B$736,0)))</f>
        <v/>
      </c>
      <c r="AF8" s="334" t="str">
        <f>IF($B8="","",INDEX('All CCC'!AF$7:AF$736,MATCH(WatchList!$B8,'All CCC'!$B$7:$B$736,0)))</f>
        <v/>
      </c>
      <c r="AG8" s="334" t="str">
        <f>IF($B8="","",INDEX('All CCC'!AG$7:AG$736,MATCH(WatchList!$B8,'All CCC'!$B$7:$B$736,0)))</f>
        <v/>
      </c>
      <c r="AH8" s="334" t="str">
        <f>IF($B8="","",INDEX('All CCC'!AH$7:AH$736,MATCH(WatchList!$B8,'All CCC'!$B$7:$B$736,0)))</f>
        <v/>
      </c>
      <c r="AI8" s="334" t="str">
        <f>IF($B8="","",INDEX('All CCC'!AI$7:AI$736,MATCH(WatchList!$B8,'All CCC'!$B$7:$B$736,0)))</f>
        <v/>
      </c>
      <c r="AJ8" s="334" t="str">
        <f>IF($B8="","",INDEX('All CCC'!AJ$7:AJ$736,MATCH(WatchList!$B8,'All CCC'!$B$7:$B$736,0)))</f>
        <v/>
      </c>
      <c r="AK8" s="334" t="str">
        <f>IF($B8="","",INDEX('All CCC'!AK$7:AK$736,MATCH(WatchList!$B8,'All CCC'!$B$7:$B$736,0)))</f>
        <v/>
      </c>
      <c r="AL8" s="334" t="str">
        <f>IF($B8="","",INDEX('All CCC'!AL$7:AL$736,MATCH(WatchList!$B8,'All CCC'!$B$7:$B$736,0)))</f>
        <v/>
      </c>
      <c r="AM8" s="334" t="str">
        <f>IF($B8="","",INDEX('All CCC'!AM$7:AM$736,MATCH(WatchList!$B8,'All CCC'!$B$7:$B$736,0)))</f>
        <v/>
      </c>
      <c r="AN8" s="334" t="str">
        <f>IF($B8="","",INDEX('All CCC'!AN$7:AN$736,MATCH(WatchList!$B8,'All CCC'!$B$7:$B$736,0)))</f>
        <v/>
      </c>
      <c r="AO8" s="334" t="str">
        <f>IF($B8="","",INDEX('All CCC'!AO$7:AO$736,MATCH(WatchList!$B8,'All CCC'!$B$7:$B$736,0)))</f>
        <v/>
      </c>
      <c r="AP8" s="334" t="str">
        <f>IF($B8="","",INDEX('All CCC'!AP$7:AP$736,MATCH(WatchList!$B8,'All CCC'!$B$7:$B$736,0)))</f>
        <v/>
      </c>
      <c r="AQ8" s="334" t="str">
        <f>IF($B8="","",INDEX('All CCC'!AQ$7:AQ$736,MATCH(WatchList!$B8,'All CCC'!$B$7:$B$736,0)))</f>
        <v/>
      </c>
      <c r="AR8" s="334" t="str">
        <f>IF($B8="","",INDEX('All CCC'!AR$7:AR$736,MATCH(WatchList!$B8,'All CCC'!$B$7:$B$736,0)))</f>
        <v/>
      </c>
      <c r="AS8" s="334" t="str">
        <f>IF($B8="","",INDEX('All CCC'!AS$7:AS$736,MATCH(WatchList!$B8,'All CCC'!$B$7:$B$736,0)))</f>
        <v/>
      </c>
      <c r="AT8" s="334" t="str">
        <f>IF($B8="","",INDEX('All CCC'!AT$7:AT$736,MATCH(WatchList!$B8,'All CCC'!$B$7:$B$736,0)))</f>
        <v/>
      </c>
      <c r="AU8" s="334" t="str">
        <f>IF($B8="","",INDEX('All CCC'!AU$7:AU$736,MATCH(WatchList!$B8,'All CCC'!$B$7:$B$736,0)))</f>
        <v/>
      </c>
      <c r="AV8" s="334" t="str">
        <f>IF($B8="","",INDEX('All CCC'!AV$7:AV$736,MATCH(WatchList!$B8,'All CCC'!$B$7:$B$736,0)))</f>
        <v/>
      </c>
      <c r="AW8" s="334" t="str">
        <f>IF($B8="","",INDEX('All CCC'!AW$7:AW$736,MATCH(WatchList!$B8,'All CCC'!$B$7:$B$736,0)))</f>
        <v/>
      </c>
      <c r="AX8" s="334" t="str">
        <f>IF($B8="","",INDEX('All CCC'!AX$7:AX$736,MATCH(WatchList!$B8,'All CCC'!$B$7:$B$736,0)))</f>
        <v/>
      </c>
      <c r="AY8" s="334" t="str">
        <f>IF($B8="","",INDEX('All CCC'!AY$7:AY$736,MATCH(WatchList!$B8,'All CCC'!$B$7:$B$736,0)))</f>
        <v/>
      </c>
      <c r="AZ8" s="334" t="str">
        <f>IF($B8="","",INDEX('All CCC'!AZ$7:AZ$736,MATCH(WatchList!$B8,'All CCC'!$B$7:$B$736,0)))</f>
        <v/>
      </c>
      <c r="BA8" s="334" t="str">
        <f>IF($B8="","",INDEX('All CCC'!BA$7:BA$736,MATCH(WatchList!$B8,'All CCC'!$B$7:$B$736,0)))</f>
        <v/>
      </c>
      <c r="BB8" s="334" t="str">
        <f>IF($B8="","",INDEX('All CCC'!BB$7:BB$736,MATCH(WatchList!$B8,'All CCC'!$B$7:$B$736,0)))</f>
        <v/>
      </c>
      <c r="BC8" s="334" t="str">
        <f>IF($B8="","",INDEX('All CCC'!BC$7:BC$736,MATCH(WatchList!$B8,'All CCC'!$B$7:$B$736,0)))</f>
        <v/>
      </c>
      <c r="BD8" s="334" t="str">
        <f>IF($B8="","",INDEX('All CCC'!BD$7:BD$736,MATCH(WatchList!$B8,'All CCC'!$B$7:$B$736,0)))</f>
        <v/>
      </c>
      <c r="BE8" s="334" t="str">
        <f>IF($B8="","",INDEX('All CCC'!BE$7:BE$736,MATCH(WatchList!$B8,'All CCC'!$B$7:$B$736,0)))</f>
        <v/>
      </c>
      <c r="BF8" s="334" t="str">
        <f>IF($B8="","",INDEX('All CCC'!BF$7:BF$736,MATCH(WatchList!$B8,'All CCC'!$B$7:$B$736,0)))</f>
        <v/>
      </c>
      <c r="BG8" s="334" t="str">
        <f>IF($B8="","",INDEX('All CCC'!BG$7:BG$736,MATCH(WatchList!$B8,'All CCC'!$B$7:$B$736,0)))</f>
        <v/>
      </c>
    </row>
    <row r="9" spans="1:59" ht="11.25" customHeight="1" x14ac:dyDescent="0.2">
      <c r="A9" s="333" t="str">
        <f>IF($B9="","",INDEX('All CCC'!A$7:A$736,MATCH(WatchList!$B9,'All CCC'!$B$7:$B$736,0)))</f>
        <v/>
      </c>
      <c r="B9" s="127"/>
      <c r="C9" s="334" t="str">
        <f>IF($B9="","",INDEX('All CCC'!C$7:C$736,MATCH(WatchList!$B9,'All CCC'!$B$7:$B$736,0)))</f>
        <v/>
      </c>
      <c r="D9" s="334" t="str">
        <f>IF($B9="","",INDEX('All CCC'!D$7:D$736,MATCH(WatchList!$B9,'All CCC'!$B$7:$B$736,0)))</f>
        <v/>
      </c>
      <c r="E9" s="334" t="str">
        <f>IF($B9="","",INDEX('All CCC'!E$7:E$736,MATCH(WatchList!$B9,'All CCC'!$B$7:$B$736,0)))</f>
        <v/>
      </c>
      <c r="F9" s="334" t="str">
        <f>IF($B9="","",INDEX('All CCC'!F$7:F$736,MATCH(WatchList!$B9,'All CCC'!$B$7:$B$736,0)))</f>
        <v/>
      </c>
      <c r="G9" s="334" t="str">
        <f>IF($B9="","",INDEX('All CCC'!G$7:G$736,MATCH(WatchList!$B9,'All CCC'!$B$7:$B$736,0)))</f>
        <v/>
      </c>
      <c r="H9" s="334" t="str">
        <f>IF($B9="","",INDEX('All CCC'!H$7:H$736,MATCH(WatchList!$B9,'All CCC'!$B$7:$B$736,0)))</f>
        <v/>
      </c>
      <c r="I9" s="334" t="str">
        <f>IF($B9="","",INDEX('All CCC'!I$7:I$736,MATCH(WatchList!$B9,'All CCC'!$B$7:$B$736,0)))</f>
        <v/>
      </c>
      <c r="J9" s="334" t="str">
        <f>IF($B9="","",INDEX('All CCC'!J$7:J$736,MATCH(WatchList!$B9,'All CCC'!$B$7:$B$736,0)))</f>
        <v/>
      </c>
      <c r="K9" s="334" t="str">
        <f>IF($B9="","",INDEX('All CCC'!K$7:K$736,MATCH(WatchList!$B9,'All CCC'!$B$7:$B$736,0)))</f>
        <v/>
      </c>
      <c r="L9" s="334" t="str">
        <f>IF($B9="","",INDEX('All CCC'!L$7:L$736,MATCH(WatchList!$B9,'All CCC'!$B$7:$B$736,0)))</f>
        <v/>
      </c>
      <c r="M9" s="334" t="str">
        <f>IF($B9="","",INDEX('All CCC'!M$7:M$736,MATCH(WatchList!$B9,'All CCC'!$B$7:$B$736,0)))</f>
        <v/>
      </c>
      <c r="N9" s="334" t="str">
        <f>IF($B9="","",INDEX('All CCC'!N$7:N$736,MATCH(WatchList!$B9,'All CCC'!$B$7:$B$736,0)))</f>
        <v/>
      </c>
      <c r="O9" s="334" t="str">
        <f>IF($B9="","",INDEX('All CCC'!O$7:O$736,MATCH(WatchList!$B9,'All CCC'!$B$7:$B$736,0)))</f>
        <v/>
      </c>
      <c r="P9" s="335" t="str">
        <f>IF($B9="","",INDEX('All CCC'!P$7:P$736,MATCH(WatchList!$B9,'All CCC'!$B$7:$B$736,0)))</f>
        <v/>
      </c>
      <c r="Q9" s="335" t="str">
        <f>IF($B9="","",INDEX('All CCC'!Q$7:Q$736,MATCH(WatchList!$B9,'All CCC'!$B$7:$B$736,0)))</f>
        <v/>
      </c>
      <c r="R9" s="334" t="str">
        <f>IF($B9="","",INDEX('All CCC'!R$7:R$736,MATCH(WatchList!$B9,'All CCC'!$B$7:$B$736,0)))</f>
        <v/>
      </c>
      <c r="S9" s="334" t="str">
        <f>IF($B9="","",INDEX('All CCC'!S$7:S$736,MATCH(WatchList!$B9,'All CCC'!$B$7:$B$736,0)))</f>
        <v/>
      </c>
      <c r="T9" s="334" t="str">
        <f>IF($B9="","",INDEX('All CCC'!T$7:T$736,MATCH(WatchList!$B9,'All CCC'!$B$7:$B$736,0)))</f>
        <v/>
      </c>
      <c r="U9" s="334" t="str">
        <f>IF($B9="","",INDEX('All CCC'!U$7:U$736,MATCH(WatchList!$B9,'All CCC'!$B$7:$B$736,0)))</f>
        <v/>
      </c>
      <c r="V9" s="334" t="str">
        <f>IF($B9="","",INDEX('All CCC'!V$7:V$736,MATCH(WatchList!$B9,'All CCC'!$B$7:$B$736,0)))</f>
        <v/>
      </c>
      <c r="W9" s="334" t="str">
        <f>IF($B9="","",INDEX('All CCC'!W$7:W$736,MATCH(WatchList!$B9,'All CCC'!$B$7:$B$736,0)))</f>
        <v/>
      </c>
      <c r="X9" s="334" t="str">
        <f>IF($B9="","",INDEX('All CCC'!X$7:X$736,MATCH(WatchList!$B9,'All CCC'!$B$7:$B$736,0)))</f>
        <v/>
      </c>
      <c r="Y9" s="334" t="str">
        <f>IF($B9="","",INDEX('All CCC'!Y$7:Y$736,MATCH(WatchList!$B9,'All CCC'!$B$7:$B$736,0)))</f>
        <v/>
      </c>
      <c r="Z9" s="334" t="str">
        <f>IF($B9="","",INDEX('All CCC'!Z$7:Z$736,MATCH(WatchList!$B9,'All CCC'!$B$7:$B$736,0)))</f>
        <v/>
      </c>
      <c r="AA9" s="334" t="str">
        <f>IF($B9="","",INDEX('All CCC'!AA$7:AA$736,MATCH(WatchList!$B9,'All CCC'!$B$7:$B$736,0)))</f>
        <v/>
      </c>
      <c r="AB9" s="334" t="str">
        <f>IF($B9="","",INDEX('All CCC'!AB$7:AB$736,MATCH(WatchList!$B9,'All CCC'!$B$7:$B$736,0)))</f>
        <v/>
      </c>
      <c r="AC9" s="334" t="str">
        <f>IF($B9="","",INDEX('All CCC'!AC$7:AC$736,MATCH(WatchList!$B9,'All CCC'!$B$7:$B$736,0)))</f>
        <v/>
      </c>
      <c r="AD9" s="334" t="str">
        <f>IF($B9="","",INDEX('All CCC'!AD$7:AD$736,MATCH(WatchList!$B9,'All CCC'!$B$7:$B$736,0)))</f>
        <v/>
      </c>
      <c r="AE9" s="334" t="str">
        <f>IF($B9="","",INDEX('All CCC'!AE$7:AE$736,MATCH(WatchList!$B9,'All CCC'!$B$7:$B$736,0)))</f>
        <v/>
      </c>
      <c r="AF9" s="334" t="str">
        <f>IF($B9="","",INDEX('All CCC'!AF$7:AF$736,MATCH(WatchList!$B9,'All CCC'!$B$7:$B$736,0)))</f>
        <v/>
      </c>
      <c r="AG9" s="334" t="str">
        <f>IF($B9="","",INDEX('All CCC'!AG$7:AG$736,MATCH(WatchList!$B9,'All CCC'!$B$7:$B$736,0)))</f>
        <v/>
      </c>
      <c r="AH9" s="334" t="str">
        <f>IF($B9="","",INDEX('All CCC'!AH$7:AH$736,MATCH(WatchList!$B9,'All CCC'!$B$7:$B$736,0)))</f>
        <v/>
      </c>
      <c r="AI9" s="334" t="str">
        <f>IF($B9="","",INDEX('All CCC'!AI$7:AI$736,MATCH(WatchList!$B9,'All CCC'!$B$7:$B$736,0)))</f>
        <v/>
      </c>
      <c r="AJ9" s="334" t="str">
        <f>IF($B9="","",INDEX('All CCC'!AJ$7:AJ$736,MATCH(WatchList!$B9,'All CCC'!$B$7:$B$736,0)))</f>
        <v/>
      </c>
      <c r="AK9" s="334" t="str">
        <f>IF($B9="","",INDEX('All CCC'!AK$7:AK$736,MATCH(WatchList!$B9,'All CCC'!$B$7:$B$736,0)))</f>
        <v/>
      </c>
      <c r="AL9" s="334" t="str">
        <f>IF($B9="","",INDEX('All CCC'!AL$7:AL$736,MATCH(WatchList!$B9,'All CCC'!$B$7:$B$736,0)))</f>
        <v/>
      </c>
      <c r="AM9" s="334" t="str">
        <f>IF($B9="","",INDEX('All CCC'!AM$7:AM$736,MATCH(WatchList!$B9,'All CCC'!$B$7:$B$736,0)))</f>
        <v/>
      </c>
      <c r="AN9" s="334" t="str">
        <f>IF($B9="","",INDEX('All CCC'!AN$7:AN$736,MATCH(WatchList!$B9,'All CCC'!$B$7:$B$736,0)))</f>
        <v/>
      </c>
      <c r="AO9" s="334" t="str">
        <f>IF($B9="","",INDEX('All CCC'!AO$7:AO$736,MATCH(WatchList!$B9,'All CCC'!$B$7:$B$736,0)))</f>
        <v/>
      </c>
      <c r="AP9" s="334" t="str">
        <f>IF($B9="","",INDEX('All CCC'!AP$7:AP$736,MATCH(WatchList!$B9,'All CCC'!$B$7:$B$736,0)))</f>
        <v/>
      </c>
      <c r="AQ9" s="334" t="str">
        <f>IF($B9="","",INDEX('All CCC'!AQ$7:AQ$736,MATCH(WatchList!$B9,'All CCC'!$B$7:$B$736,0)))</f>
        <v/>
      </c>
      <c r="AR9" s="334" t="str">
        <f>IF($B9="","",INDEX('All CCC'!AR$7:AR$736,MATCH(WatchList!$B9,'All CCC'!$B$7:$B$736,0)))</f>
        <v/>
      </c>
      <c r="AS9" s="334" t="str">
        <f>IF($B9="","",INDEX('All CCC'!AS$7:AS$736,MATCH(WatchList!$B9,'All CCC'!$B$7:$B$736,0)))</f>
        <v/>
      </c>
      <c r="AT9" s="334" t="str">
        <f>IF($B9="","",INDEX('All CCC'!AT$7:AT$736,MATCH(WatchList!$B9,'All CCC'!$B$7:$B$736,0)))</f>
        <v/>
      </c>
      <c r="AU9" s="334" t="str">
        <f>IF($B9="","",INDEX('All CCC'!AU$7:AU$736,MATCH(WatchList!$B9,'All CCC'!$B$7:$B$736,0)))</f>
        <v/>
      </c>
      <c r="AV9" s="334" t="str">
        <f>IF($B9="","",INDEX('All CCC'!AV$7:AV$736,MATCH(WatchList!$B9,'All CCC'!$B$7:$B$736,0)))</f>
        <v/>
      </c>
      <c r="AW9" s="334" t="str">
        <f>IF($B9="","",INDEX('All CCC'!AW$7:AW$736,MATCH(WatchList!$B9,'All CCC'!$B$7:$B$736,0)))</f>
        <v/>
      </c>
      <c r="AX9" s="334" t="str">
        <f>IF($B9="","",INDEX('All CCC'!AX$7:AX$736,MATCH(WatchList!$B9,'All CCC'!$B$7:$B$736,0)))</f>
        <v/>
      </c>
      <c r="AY9" s="334" t="str">
        <f>IF($B9="","",INDEX('All CCC'!AY$7:AY$736,MATCH(WatchList!$B9,'All CCC'!$B$7:$B$736,0)))</f>
        <v/>
      </c>
      <c r="AZ9" s="334" t="str">
        <f>IF($B9="","",INDEX('All CCC'!AZ$7:AZ$736,MATCH(WatchList!$B9,'All CCC'!$B$7:$B$736,0)))</f>
        <v/>
      </c>
      <c r="BA9" s="334" t="str">
        <f>IF($B9="","",INDEX('All CCC'!BA$7:BA$736,MATCH(WatchList!$B9,'All CCC'!$B$7:$B$736,0)))</f>
        <v/>
      </c>
      <c r="BB9" s="334" t="str">
        <f>IF($B9="","",INDEX('All CCC'!BB$7:BB$736,MATCH(WatchList!$B9,'All CCC'!$B$7:$B$736,0)))</f>
        <v/>
      </c>
      <c r="BC9" s="334" t="str">
        <f>IF($B9="","",INDEX('All CCC'!BC$7:BC$736,MATCH(WatchList!$B9,'All CCC'!$B$7:$B$736,0)))</f>
        <v/>
      </c>
      <c r="BD9" s="334" t="str">
        <f>IF($B9="","",INDEX('All CCC'!BD$7:BD$736,MATCH(WatchList!$B9,'All CCC'!$B$7:$B$736,0)))</f>
        <v/>
      </c>
      <c r="BE9" s="334" t="str">
        <f>IF($B9="","",INDEX('All CCC'!BE$7:BE$736,MATCH(WatchList!$B9,'All CCC'!$B$7:$B$736,0)))</f>
        <v/>
      </c>
      <c r="BF9" s="334" t="str">
        <f>IF($B9="","",INDEX('All CCC'!BF$7:BF$736,MATCH(WatchList!$B9,'All CCC'!$B$7:$B$736,0)))</f>
        <v/>
      </c>
      <c r="BG9" s="334" t="str">
        <f>IF($B9="","",INDEX('All CCC'!BG$7:BG$736,MATCH(WatchList!$B9,'All CCC'!$B$7:$B$736,0)))</f>
        <v/>
      </c>
    </row>
    <row r="10" spans="1:59" ht="11.25" customHeight="1" x14ac:dyDescent="0.2">
      <c r="A10" s="333" t="str">
        <f>IF($B10="","",INDEX('All CCC'!A$7:A$736,MATCH(WatchList!$B10,'All CCC'!$B$7:$B$736,0)))</f>
        <v/>
      </c>
      <c r="B10" s="127"/>
      <c r="C10" s="334" t="str">
        <f>IF($B10="","",INDEX('All CCC'!C$7:C$736,MATCH(WatchList!$B10,'All CCC'!$B$7:$B$736,0)))</f>
        <v/>
      </c>
      <c r="D10" s="334" t="str">
        <f>IF($B10="","",INDEX('All CCC'!D$7:D$736,MATCH(WatchList!$B10,'All CCC'!$B$7:$B$736,0)))</f>
        <v/>
      </c>
      <c r="E10" s="334" t="str">
        <f>IF($B10="","",INDEX('All CCC'!E$7:E$736,MATCH(WatchList!$B10,'All CCC'!$B$7:$B$736,0)))</f>
        <v/>
      </c>
      <c r="F10" s="334" t="str">
        <f>IF($B10="","",INDEX('All CCC'!F$7:F$736,MATCH(WatchList!$B10,'All CCC'!$B$7:$B$736,0)))</f>
        <v/>
      </c>
      <c r="G10" s="334" t="str">
        <f>IF($B10="","",INDEX('All CCC'!G$7:G$736,MATCH(WatchList!$B10,'All CCC'!$B$7:$B$736,0)))</f>
        <v/>
      </c>
      <c r="H10" s="334" t="str">
        <f>IF($B10="","",INDEX('All CCC'!H$7:H$736,MATCH(WatchList!$B10,'All CCC'!$B$7:$B$736,0)))</f>
        <v/>
      </c>
      <c r="I10" s="334" t="str">
        <f>IF($B10="","",INDEX('All CCC'!I$7:I$736,MATCH(WatchList!$B10,'All CCC'!$B$7:$B$736,0)))</f>
        <v/>
      </c>
      <c r="J10" s="334" t="str">
        <f>IF($B10="","",INDEX('All CCC'!J$7:J$736,MATCH(WatchList!$B10,'All CCC'!$B$7:$B$736,0)))</f>
        <v/>
      </c>
      <c r="K10" s="334" t="str">
        <f>IF($B10="","",INDEX('All CCC'!K$7:K$736,MATCH(WatchList!$B10,'All CCC'!$B$7:$B$736,0)))</f>
        <v/>
      </c>
      <c r="L10" s="334" t="str">
        <f>IF($B10="","",INDEX('All CCC'!L$7:L$736,MATCH(WatchList!$B10,'All CCC'!$B$7:$B$736,0)))</f>
        <v/>
      </c>
      <c r="M10" s="334" t="str">
        <f>IF($B10="","",INDEX('All CCC'!M$7:M$736,MATCH(WatchList!$B10,'All CCC'!$B$7:$B$736,0)))</f>
        <v/>
      </c>
      <c r="N10" s="334" t="str">
        <f>IF($B10="","",INDEX('All CCC'!N$7:N$736,MATCH(WatchList!$B10,'All CCC'!$B$7:$B$736,0)))</f>
        <v/>
      </c>
      <c r="O10" s="334" t="str">
        <f>IF($B10="","",INDEX('All CCC'!O$7:O$736,MATCH(WatchList!$B10,'All CCC'!$B$7:$B$736,0)))</f>
        <v/>
      </c>
      <c r="P10" s="335" t="str">
        <f>IF($B10="","",INDEX('All CCC'!P$7:P$736,MATCH(WatchList!$B10,'All CCC'!$B$7:$B$736,0)))</f>
        <v/>
      </c>
      <c r="Q10" s="335" t="str">
        <f>IF($B10="","",INDEX('All CCC'!Q$7:Q$736,MATCH(WatchList!$B10,'All CCC'!$B$7:$B$736,0)))</f>
        <v/>
      </c>
      <c r="R10" s="334" t="str">
        <f>IF($B10="","",INDEX('All CCC'!R$7:R$736,MATCH(WatchList!$B10,'All CCC'!$B$7:$B$736,0)))</f>
        <v/>
      </c>
      <c r="S10" s="334" t="str">
        <f>IF($B10="","",INDEX('All CCC'!S$7:S$736,MATCH(WatchList!$B10,'All CCC'!$B$7:$B$736,0)))</f>
        <v/>
      </c>
      <c r="T10" s="334" t="str">
        <f>IF($B10="","",INDEX('All CCC'!T$7:T$736,MATCH(WatchList!$B10,'All CCC'!$B$7:$B$736,0)))</f>
        <v/>
      </c>
      <c r="U10" s="334" t="str">
        <f>IF($B10="","",INDEX('All CCC'!U$7:U$736,MATCH(WatchList!$B10,'All CCC'!$B$7:$B$736,0)))</f>
        <v/>
      </c>
      <c r="V10" s="334" t="str">
        <f>IF($B10="","",INDEX('All CCC'!V$7:V$736,MATCH(WatchList!$B10,'All CCC'!$B$7:$B$736,0)))</f>
        <v/>
      </c>
      <c r="W10" s="334" t="str">
        <f>IF($B10="","",INDEX('All CCC'!W$7:W$736,MATCH(WatchList!$B10,'All CCC'!$B$7:$B$736,0)))</f>
        <v/>
      </c>
      <c r="X10" s="334" t="str">
        <f>IF($B10="","",INDEX('All CCC'!X$7:X$736,MATCH(WatchList!$B10,'All CCC'!$B$7:$B$736,0)))</f>
        <v/>
      </c>
      <c r="Y10" s="334" t="str">
        <f>IF($B10="","",INDEX('All CCC'!Y$7:Y$736,MATCH(WatchList!$B10,'All CCC'!$B$7:$B$736,0)))</f>
        <v/>
      </c>
      <c r="Z10" s="334" t="str">
        <f>IF($B10="","",INDEX('All CCC'!Z$7:Z$736,MATCH(WatchList!$B10,'All CCC'!$B$7:$B$736,0)))</f>
        <v/>
      </c>
      <c r="AA10" s="334" t="str">
        <f>IF($B10="","",INDEX('All CCC'!AA$7:AA$736,MATCH(WatchList!$B10,'All CCC'!$B$7:$B$736,0)))</f>
        <v/>
      </c>
      <c r="AB10" s="334" t="str">
        <f>IF($B10="","",INDEX('All CCC'!AB$7:AB$736,MATCH(WatchList!$B10,'All CCC'!$B$7:$B$736,0)))</f>
        <v/>
      </c>
      <c r="AC10" s="334" t="str">
        <f>IF($B10="","",INDEX('All CCC'!AC$7:AC$736,MATCH(WatchList!$B10,'All CCC'!$B$7:$B$736,0)))</f>
        <v/>
      </c>
      <c r="AD10" s="334" t="str">
        <f>IF($B10="","",INDEX('All CCC'!AD$7:AD$736,MATCH(WatchList!$B10,'All CCC'!$B$7:$B$736,0)))</f>
        <v/>
      </c>
      <c r="AE10" s="334" t="str">
        <f>IF($B10="","",INDEX('All CCC'!AE$7:AE$736,MATCH(WatchList!$B10,'All CCC'!$B$7:$B$736,0)))</f>
        <v/>
      </c>
      <c r="AF10" s="334" t="str">
        <f>IF($B10="","",INDEX('All CCC'!AF$7:AF$736,MATCH(WatchList!$B10,'All CCC'!$B$7:$B$736,0)))</f>
        <v/>
      </c>
      <c r="AG10" s="334" t="str">
        <f>IF($B10="","",INDEX('All CCC'!AG$7:AG$736,MATCH(WatchList!$B10,'All CCC'!$B$7:$B$736,0)))</f>
        <v/>
      </c>
      <c r="AH10" s="334" t="str">
        <f>IF($B10="","",INDEX('All CCC'!AH$7:AH$736,MATCH(WatchList!$B10,'All CCC'!$B$7:$B$736,0)))</f>
        <v/>
      </c>
      <c r="AI10" s="334" t="str">
        <f>IF($B10="","",INDEX('All CCC'!AI$7:AI$736,MATCH(WatchList!$B10,'All CCC'!$B$7:$B$736,0)))</f>
        <v/>
      </c>
      <c r="AJ10" s="334" t="str">
        <f>IF($B10="","",INDEX('All CCC'!AJ$7:AJ$736,MATCH(WatchList!$B10,'All CCC'!$B$7:$B$736,0)))</f>
        <v/>
      </c>
      <c r="AK10" s="334" t="str">
        <f>IF($B10="","",INDEX('All CCC'!AK$7:AK$736,MATCH(WatchList!$B10,'All CCC'!$B$7:$B$736,0)))</f>
        <v/>
      </c>
      <c r="AL10" s="334" t="str">
        <f>IF($B10="","",INDEX('All CCC'!AL$7:AL$736,MATCH(WatchList!$B10,'All CCC'!$B$7:$B$736,0)))</f>
        <v/>
      </c>
      <c r="AM10" s="334" t="str">
        <f>IF($B10="","",INDEX('All CCC'!AM$7:AM$736,MATCH(WatchList!$B10,'All CCC'!$B$7:$B$736,0)))</f>
        <v/>
      </c>
      <c r="AN10" s="334" t="str">
        <f>IF($B10="","",INDEX('All CCC'!AN$7:AN$736,MATCH(WatchList!$B10,'All CCC'!$B$7:$B$736,0)))</f>
        <v/>
      </c>
      <c r="AO10" s="334" t="str">
        <f>IF($B10="","",INDEX('All CCC'!AO$7:AO$736,MATCH(WatchList!$B10,'All CCC'!$B$7:$B$736,0)))</f>
        <v/>
      </c>
      <c r="AP10" s="334" t="str">
        <f>IF($B10="","",INDEX('All CCC'!AP$7:AP$736,MATCH(WatchList!$B10,'All CCC'!$B$7:$B$736,0)))</f>
        <v/>
      </c>
      <c r="AQ10" s="334" t="str">
        <f>IF($B10="","",INDEX('All CCC'!AQ$7:AQ$736,MATCH(WatchList!$B10,'All CCC'!$B$7:$B$736,0)))</f>
        <v/>
      </c>
      <c r="AR10" s="334" t="str">
        <f>IF($B10="","",INDEX('All CCC'!AR$7:AR$736,MATCH(WatchList!$B10,'All CCC'!$B$7:$B$736,0)))</f>
        <v/>
      </c>
      <c r="AS10" s="334" t="str">
        <f>IF($B10="","",INDEX('All CCC'!AS$7:AS$736,MATCH(WatchList!$B10,'All CCC'!$B$7:$B$736,0)))</f>
        <v/>
      </c>
      <c r="AT10" s="334" t="str">
        <f>IF($B10="","",INDEX('All CCC'!AT$7:AT$736,MATCH(WatchList!$B10,'All CCC'!$B$7:$B$736,0)))</f>
        <v/>
      </c>
      <c r="AU10" s="334" t="str">
        <f>IF($B10="","",INDEX('All CCC'!AU$7:AU$736,MATCH(WatchList!$B10,'All CCC'!$B$7:$B$736,0)))</f>
        <v/>
      </c>
      <c r="AV10" s="334" t="str">
        <f>IF($B10="","",INDEX('All CCC'!AV$7:AV$736,MATCH(WatchList!$B10,'All CCC'!$B$7:$B$736,0)))</f>
        <v/>
      </c>
      <c r="AW10" s="334" t="str">
        <f>IF($B10="","",INDEX('All CCC'!AW$7:AW$736,MATCH(WatchList!$B10,'All CCC'!$B$7:$B$736,0)))</f>
        <v/>
      </c>
      <c r="AX10" s="334" t="str">
        <f>IF($B10="","",INDEX('All CCC'!AX$7:AX$736,MATCH(WatchList!$B10,'All CCC'!$B$7:$B$736,0)))</f>
        <v/>
      </c>
      <c r="AY10" s="334" t="str">
        <f>IF($B10="","",INDEX('All CCC'!AY$7:AY$736,MATCH(WatchList!$B10,'All CCC'!$B$7:$B$736,0)))</f>
        <v/>
      </c>
      <c r="AZ10" s="334" t="str">
        <f>IF($B10="","",INDEX('All CCC'!AZ$7:AZ$736,MATCH(WatchList!$B10,'All CCC'!$B$7:$B$736,0)))</f>
        <v/>
      </c>
      <c r="BA10" s="334" t="str">
        <f>IF($B10="","",INDEX('All CCC'!BA$7:BA$736,MATCH(WatchList!$B10,'All CCC'!$B$7:$B$736,0)))</f>
        <v/>
      </c>
      <c r="BB10" s="334" t="str">
        <f>IF($B10="","",INDEX('All CCC'!BB$7:BB$736,MATCH(WatchList!$B10,'All CCC'!$B$7:$B$736,0)))</f>
        <v/>
      </c>
      <c r="BC10" s="334" t="str">
        <f>IF($B10="","",INDEX('All CCC'!BC$7:BC$736,MATCH(WatchList!$B10,'All CCC'!$B$7:$B$736,0)))</f>
        <v/>
      </c>
      <c r="BD10" s="334" t="str">
        <f>IF($B10="","",INDEX('All CCC'!BD$7:BD$736,MATCH(WatchList!$B10,'All CCC'!$B$7:$B$736,0)))</f>
        <v/>
      </c>
      <c r="BE10" s="334" t="str">
        <f>IF($B10="","",INDEX('All CCC'!BE$7:BE$736,MATCH(WatchList!$B10,'All CCC'!$B$7:$B$736,0)))</f>
        <v/>
      </c>
      <c r="BF10" s="334" t="str">
        <f>IF($B10="","",INDEX('All CCC'!BF$7:BF$736,MATCH(WatchList!$B10,'All CCC'!$B$7:$B$736,0)))</f>
        <v/>
      </c>
      <c r="BG10" s="334" t="str">
        <f>IF($B10="","",INDEX('All CCC'!BG$7:BG$736,MATCH(WatchList!$B10,'All CCC'!$B$7:$B$736,0)))</f>
        <v/>
      </c>
    </row>
    <row r="11" spans="1:59" ht="11.25" customHeight="1" x14ac:dyDescent="0.2">
      <c r="A11" s="333" t="str">
        <f>IF($B11="","",INDEX('All CCC'!A$7:A$736,MATCH(WatchList!$B11,'All CCC'!$B$7:$B$736,0)))</f>
        <v/>
      </c>
      <c r="B11" s="127"/>
      <c r="C11" s="334" t="str">
        <f>IF($B11="","",INDEX('All CCC'!C$7:C$736,MATCH(WatchList!$B11,'All CCC'!$B$7:$B$736,0)))</f>
        <v/>
      </c>
      <c r="D11" s="334" t="str">
        <f>IF($B11="","",INDEX('All CCC'!D$7:D$736,MATCH(WatchList!$B11,'All CCC'!$B$7:$B$736,0)))</f>
        <v/>
      </c>
      <c r="E11" s="334" t="str">
        <f>IF($B11="","",INDEX('All CCC'!E$7:E$736,MATCH(WatchList!$B11,'All CCC'!$B$7:$B$736,0)))</f>
        <v/>
      </c>
      <c r="F11" s="334" t="str">
        <f>IF($B11="","",INDEX('All CCC'!F$7:F$736,MATCH(WatchList!$B11,'All CCC'!$B$7:$B$736,0)))</f>
        <v/>
      </c>
      <c r="G11" s="334" t="str">
        <f>IF($B11="","",INDEX('All CCC'!G$7:G$736,MATCH(WatchList!$B11,'All CCC'!$B$7:$B$736,0)))</f>
        <v/>
      </c>
      <c r="H11" s="334" t="str">
        <f>IF($B11="","",INDEX('All CCC'!H$7:H$736,MATCH(WatchList!$B11,'All CCC'!$B$7:$B$736,0)))</f>
        <v/>
      </c>
      <c r="I11" s="334" t="str">
        <f>IF($B11="","",INDEX('All CCC'!I$7:I$736,MATCH(WatchList!$B11,'All CCC'!$B$7:$B$736,0)))</f>
        <v/>
      </c>
      <c r="J11" s="334" t="str">
        <f>IF($B11="","",INDEX('All CCC'!J$7:J$736,MATCH(WatchList!$B11,'All CCC'!$B$7:$B$736,0)))</f>
        <v/>
      </c>
      <c r="K11" s="334" t="str">
        <f>IF($B11="","",INDEX('All CCC'!K$7:K$736,MATCH(WatchList!$B11,'All CCC'!$B$7:$B$736,0)))</f>
        <v/>
      </c>
      <c r="L11" s="334" t="str">
        <f>IF($B11="","",INDEX('All CCC'!L$7:L$736,MATCH(WatchList!$B11,'All CCC'!$B$7:$B$736,0)))</f>
        <v/>
      </c>
      <c r="M11" s="334" t="str">
        <f>IF($B11="","",INDEX('All CCC'!M$7:M$736,MATCH(WatchList!$B11,'All CCC'!$B$7:$B$736,0)))</f>
        <v/>
      </c>
      <c r="N11" s="334" t="str">
        <f>IF($B11="","",INDEX('All CCC'!N$7:N$736,MATCH(WatchList!$B11,'All CCC'!$B$7:$B$736,0)))</f>
        <v/>
      </c>
      <c r="O11" s="334" t="str">
        <f>IF($B11="","",INDEX('All CCC'!O$7:O$736,MATCH(WatchList!$B11,'All CCC'!$B$7:$B$736,0)))</f>
        <v/>
      </c>
      <c r="P11" s="335" t="str">
        <f>IF($B11="","",INDEX('All CCC'!P$7:P$736,MATCH(WatchList!$B11,'All CCC'!$B$7:$B$736,0)))</f>
        <v/>
      </c>
      <c r="Q11" s="335" t="str">
        <f>IF($B11="","",INDEX('All CCC'!Q$7:Q$736,MATCH(WatchList!$B11,'All CCC'!$B$7:$B$736,0)))</f>
        <v/>
      </c>
      <c r="R11" s="334" t="str">
        <f>IF($B11="","",INDEX('All CCC'!R$7:R$736,MATCH(WatchList!$B11,'All CCC'!$B$7:$B$736,0)))</f>
        <v/>
      </c>
      <c r="S11" s="334" t="str">
        <f>IF($B11="","",INDEX('All CCC'!S$7:S$736,MATCH(WatchList!$B11,'All CCC'!$B$7:$B$736,0)))</f>
        <v/>
      </c>
      <c r="T11" s="334" t="str">
        <f>IF($B11="","",INDEX('All CCC'!T$7:T$736,MATCH(WatchList!$B11,'All CCC'!$B$7:$B$736,0)))</f>
        <v/>
      </c>
      <c r="U11" s="334" t="str">
        <f>IF($B11="","",INDEX('All CCC'!U$7:U$736,MATCH(WatchList!$B11,'All CCC'!$B$7:$B$736,0)))</f>
        <v/>
      </c>
      <c r="V11" s="334" t="str">
        <f>IF($B11="","",INDEX('All CCC'!V$7:V$736,MATCH(WatchList!$B11,'All CCC'!$B$7:$B$736,0)))</f>
        <v/>
      </c>
      <c r="W11" s="334" t="str">
        <f>IF($B11="","",INDEX('All CCC'!W$7:W$736,MATCH(WatchList!$B11,'All CCC'!$B$7:$B$736,0)))</f>
        <v/>
      </c>
      <c r="X11" s="334" t="str">
        <f>IF($B11="","",INDEX('All CCC'!X$7:X$736,MATCH(WatchList!$B11,'All CCC'!$B$7:$B$736,0)))</f>
        <v/>
      </c>
      <c r="Y11" s="334" t="str">
        <f>IF($B11="","",INDEX('All CCC'!Y$7:Y$736,MATCH(WatchList!$B11,'All CCC'!$B$7:$B$736,0)))</f>
        <v/>
      </c>
      <c r="Z11" s="334" t="str">
        <f>IF($B11="","",INDEX('All CCC'!Z$7:Z$736,MATCH(WatchList!$B11,'All CCC'!$B$7:$B$736,0)))</f>
        <v/>
      </c>
      <c r="AA11" s="334" t="str">
        <f>IF($B11="","",INDEX('All CCC'!AA$7:AA$736,MATCH(WatchList!$B11,'All CCC'!$B$7:$B$736,0)))</f>
        <v/>
      </c>
      <c r="AB11" s="334" t="str">
        <f>IF($B11="","",INDEX('All CCC'!AB$7:AB$736,MATCH(WatchList!$B11,'All CCC'!$B$7:$B$736,0)))</f>
        <v/>
      </c>
      <c r="AC11" s="334" t="str">
        <f>IF($B11="","",INDEX('All CCC'!AC$7:AC$736,MATCH(WatchList!$B11,'All CCC'!$B$7:$B$736,0)))</f>
        <v/>
      </c>
      <c r="AD11" s="334" t="str">
        <f>IF($B11="","",INDEX('All CCC'!AD$7:AD$736,MATCH(WatchList!$B11,'All CCC'!$B$7:$B$736,0)))</f>
        <v/>
      </c>
      <c r="AE11" s="334" t="str">
        <f>IF($B11="","",INDEX('All CCC'!AE$7:AE$736,MATCH(WatchList!$B11,'All CCC'!$B$7:$B$736,0)))</f>
        <v/>
      </c>
      <c r="AF11" s="334" t="str">
        <f>IF($B11="","",INDEX('All CCC'!AF$7:AF$736,MATCH(WatchList!$B11,'All CCC'!$B$7:$B$736,0)))</f>
        <v/>
      </c>
      <c r="AG11" s="334" t="str">
        <f>IF($B11="","",INDEX('All CCC'!AG$7:AG$736,MATCH(WatchList!$B11,'All CCC'!$B$7:$B$736,0)))</f>
        <v/>
      </c>
      <c r="AH11" s="334" t="str">
        <f>IF($B11="","",INDEX('All CCC'!AH$7:AH$736,MATCH(WatchList!$B11,'All CCC'!$B$7:$B$736,0)))</f>
        <v/>
      </c>
      <c r="AI11" s="334" t="str">
        <f>IF($B11="","",INDEX('All CCC'!AI$7:AI$736,MATCH(WatchList!$B11,'All CCC'!$B$7:$B$736,0)))</f>
        <v/>
      </c>
      <c r="AJ11" s="334" t="str">
        <f>IF($B11="","",INDEX('All CCC'!AJ$7:AJ$736,MATCH(WatchList!$B11,'All CCC'!$B$7:$B$736,0)))</f>
        <v/>
      </c>
      <c r="AK11" s="334" t="str">
        <f>IF($B11="","",INDEX('All CCC'!AK$7:AK$736,MATCH(WatchList!$B11,'All CCC'!$B$7:$B$736,0)))</f>
        <v/>
      </c>
      <c r="AL11" s="334" t="str">
        <f>IF($B11="","",INDEX('All CCC'!AL$7:AL$736,MATCH(WatchList!$B11,'All CCC'!$B$7:$B$736,0)))</f>
        <v/>
      </c>
      <c r="AM11" s="334" t="str">
        <f>IF($B11="","",INDEX('All CCC'!AM$7:AM$736,MATCH(WatchList!$B11,'All CCC'!$B$7:$B$736,0)))</f>
        <v/>
      </c>
      <c r="AN11" s="334" t="str">
        <f>IF($B11="","",INDEX('All CCC'!AN$7:AN$736,MATCH(WatchList!$B11,'All CCC'!$B$7:$B$736,0)))</f>
        <v/>
      </c>
      <c r="AO11" s="334" t="str">
        <f>IF($B11="","",INDEX('All CCC'!AO$7:AO$736,MATCH(WatchList!$B11,'All CCC'!$B$7:$B$736,0)))</f>
        <v/>
      </c>
      <c r="AP11" s="334" t="str">
        <f>IF($B11="","",INDEX('All CCC'!AP$7:AP$736,MATCH(WatchList!$B11,'All CCC'!$B$7:$B$736,0)))</f>
        <v/>
      </c>
      <c r="AQ11" s="334" t="str">
        <f>IF($B11="","",INDEX('All CCC'!AQ$7:AQ$736,MATCH(WatchList!$B11,'All CCC'!$B$7:$B$736,0)))</f>
        <v/>
      </c>
      <c r="AR11" s="334" t="str">
        <f>IF($B11="","",INDEX('All CCC'!AR$7:AR$736,MATCH(WatchList!$B11,'All CCC'!$B$7:$B$736,0)))</f>
        <v/>
      </c>
      <c r="AS11" s="334" t="str">
        <f>IF($B11="","",INDEX('All CCC'!AS$7:AS$736,MATCH(WatchList!$B11,'All CCC'!$B$7:$B$736,0)))</f>
        <v/>
      </c>
      <c r="AT11" s="334" t="str">
        <f>IF($B11="","",INDEX('All CCC'!AT$7:AT$736,MATCH(WatchList!$B11,'All CCC'!$B$7:$B$736,0)))</f>
        <v/>
      </c>
      <c r="AU11" s="334" t="str">
        <f>IF($B11="","",INDEX('All CCC'!AU$7:AU$736,MATCH(WatchList!$B11,'All CCC'!$B$7:$B$736,0)))</f>
        <v/>
      </c>
      <c r="AV11" s="334" t="str">
        <f>IF($B11="","",INDEX('All CCC'!AV$7:AV$736,MATCH(WatchList!$B11,'All CCC'!$B$7:$B$736,0)))</f>
        <v/>
      </c>
      <c r="AW11" s="334" t="str">
        <f>IF($B11="","",INDEX('All CCC'!AW$7:AW$736,MATCH(WatchList!$B11,'All CCC'!$B$7:$B$736,0)))</f>
        <v/>
      </c>
      <c r="AX11" s="334" t="str">
        <f>IF($B11="","",INDEX('All CCC'!AX$7:AX$736,MATCH(WatchList!$B11,'All CCC'!$B$7:$B$736,0)))</f>
        <v/>
      </c>
      <c r="AY11" s="334" t="str">
        <f>IF($B11="","",INDEX('All CCC'!AY$7:AY$736,MATCH(WatchList!$B11,'All CCC'!$B$7:$B$736,0)))</f>
        <v/>
      </c>
      <c r="AZ11" s="334" t="str">
        <f>IF($B11="","",INDEX('All CCC'!AZ$7:AZ$736,MATCH(WatchList!$B11,'All CCC'!$B$7:$B$736,0)))</f>
        <v/>
      </c>
      <c r="BA11" s="334" t="str">
        <f>IF($B11="","",INDEX('All CCC'!BA$7:BA$736,MATCH(WatchList!$B11,'All CCC'!$B$7:$B$736,0)))</f>
        <v/>
      </c>
      <c r="BB11" s="334" t="str">
        <f>IF($B11="","",INDEX('All CCC'!BB$7:BB$736,MATCH(WatchList!$B11,'All CCC'!$B$7:$B$736,0)))</f>
        <v/>
      </c>
      <c r="BC11" s="334" t="str">
        <f>IF($B11="","",INDEX('All CCC'!BC$7:BC$736,MATCH(WatchList!$B11,'All CCC'!$B$7:$B$736,0)))</f>
        <v/>
      </c>
      <c r="BD11" s="334" t="str">
        <f>IF($B11="","",INDEX('All CCC'!BD$7:BD$736,MATCH(WatchList!$B11,'All CCC'!$B$7:$B$736,0)))</f>
        <v/>
      </c>
      <c r="BE11" s="334" t="str">
        <f>IF($B11="","",INDEX('All CCC'!BE$7:BE$736,MATCH(WatchList!$B11,'All CCC'!$B$7:$B$736,0)))</f>
        <v/>
      </c>
      <c r="BF11" s="334" t="str">
        <f>IF($B11="","",INDEX('All CCC'!BF$7:BF$736,MATCH(WatchList!$B11,'All CCC'!$B$7:$B$736,0)))</f>
        <v/>
      </c>
      <c r="BG11" s="334" t="str">
        <f>IF($B11="","",INDEX('All CCC'!BG$7:BG$736,MATCH(WatchList!$B11,'All CCC'!$B$7:$B$736,0)))</f>
        <v/>
      </c>
    </row>
    <row r="12" spans="1:59" ht="11.25" customHeight="1" x14ac:dyDescent="0.2">
      <c r="A12" s="333" t="str">
        <f>IF($B12="","",INDEX('All CCC'!A$7:A$736,MATCH(WatchList!$B12,'All CCC'!$B$7:$B$736,0)))</f>
        <v/>
      </c>
      <c r="B12" s="127"/>
      <c r="C12" s="334" t="str">
        <f>IF($B12="","",INDEX('All CCC'!C$7:C$736,MATCH(WatchList!$B12,'All CCC'!$B$7:$B$736,0)))</f>
        <v/>
      </c>
      <c r="D12" s="334" t="str">
        <f>IF($B12="","",INDEX('All CCC'!D$7:D$736,MATCH(WatchList!$B12,'All CCC'!$B$7:$B$736,0)))</f>
        <v/>
      </c>
      <c r="E12" s="334" t="str">
        <f>IF($B12="","",INDEX('All CCC'!E$7:E$736,MATCH(WatchList!$B12,'All CCC'!$B$7:$B$736,0)))</f>
        <v/>
      </c>
      <c r="F12" s="334" t="str">
        <f>IF($B12="","",INDEX('All CCC'!F$7:F$736,MATCH(WatchList!$B12,'All CCC'!$B$7:$B$736,0)))</f>
        <v/>
      </c>
      <c r="G12" s="334" t="str">
        <f>IF($B12="","",INDEX('All CCC'!G$7:G$736,MATCH(WatchList!$B12,'All CCC'!$B$7:$B$736,0)))</f>
        <v/>
      </c>
      <c r="H12" s="334" t="str">
        <f>IF($B12="","",INDEX('All CCC'!H$7:H$736,MATCH(WatchList!$B12,'All CCC'!$B$7:$B$736,0)))</f>
        <v/>
      </c>
      <c r="I12" s="334" t="str">
        <f>IF($B12="","",INDEX('All CCC'!I$7:I$736,MATCH(WatchList!$B12,'All CCC'!$B$7:$B$736,0)))</f>
        <v/>
      </c>
      <c r="J12" s="334" t="str">
        <f>IF($B12="","",INDEX('All CCC'!J$7:J$736,MATCH(WatchList!$B12,'All CCC'!$B$7:$B$736,0)))</f>
        <v/>
      </c>
      <c r="K12" s="334" t="str">
        <f>IF($B12="","",INDEX('All CCC'!K$7:K$736,MATCH(WatchList!$B12,'All CCC'!$B$7:$B$736,0)))</f>
        <v/>
      </c>
      <c r="L12" s="334" t="str">
        <f>IF($B12="","",INDEX('All CCC'!L$7:L$736,MATCH(WatchList!$B12,'All CCC'!$B$7:$B$736,0)))</f>
        <v/>
      </c>
      <c r="M12" s="334" t="str">
        <f>IF($B12="","",INDEX('All CCC'!M$7:M$736,MATCH(WatchList!$B12,'All CCC'!$B$7:$B$736,0)))</f>
        <v/>
      </c>
      <c r="N12" s="334" t="str">
        <f>IF($B12="","",INDEX('All CCC'!N$7:N$736,MATCH(WatchList!$B12,'All CCC'!$B$7:$B$736,0)))</f>
        <v/>
      </c>
      <c r="O12" s="334" t="str">
        <f>IF($B12="","",INDEX('All CCC'!O$7:O$736,MATCH(WatchList!$B12,'All CCC'!$B$7:$B$736,0)))</f>
        <v/>
      </c>
      <c r="P12" s="335" t="str">
        <f>IF($B12="","",INDEX('All CCC'!P$7:P$736,MATCH(WatchList!$B12,'All CCC'!$B$7:$B$736,0)))</f>
        <v/>
      </c>
      <c r="Q12" s="335" t="str">
        <f>IF($B12="","",INDEX('All CCC'!Q$7:Q$736,MATCH(WatchList!$B12,'All CCC'!$B$7:$B$736,0)))</f>
        <v/>
      </c>
      <c r="R12" s="334" t="str">
        <f>IF($B12="","",INDEX('All CCC'!R$7:R$736,MATCH(WatchList!$B12,'All CCC'!$B$7:$B$736,0)))</f>
        <v/>
      </c>
      <c r="S12" s="334" t="str">
        <f>IF($B12="","",INDEX('All CCC'!S$7:S$736,MATCH(WatchList!$B12,'All CCC'!$B$7:$B$736,0)))</f>
        <v/>
      </c>
      <c r="T12" s="334" t="str">
        <f>IF($B12="","",INDEX('All CCC'!T$7:T$736,MATCH(WatchList!$B12,'All CCC'!$B$7:$B$736,0)))</f>
        <v/>
      </c>
      <c r="U12" s="334" t="str">
        <f>IF($B12="","",INDEX('All CCC'!U$7:U$736,MATCH(WatchList!$B12,'All CCC'!$B$7:$B$736,0)))</f>
        <v/>
      </c>
      <c r="V12" s="334" t="str">
        <f>IF($B12="","",INDEX('All CCC'!V$7:V$736,MATCH(WatchList!$B12,'All CCC'!$B$7:$B$736,0)))</f>
        <v/>
      </c>
      <c r="W12" s="334" t="str">
        <f>IF($B12="","",INDEX('All CCC'!W$7:W$736,MATCH(WatchList!$B12,'All CCC'!$B$7:$B$736,0)))</f>
        <v/>
      </c>
      <c r="X12" s="334" t="str">
        <f>IF($B12="","",INDEX('All CCC'!X$7:X$736,MATCH(WatchList!$B12,'All CCC'!$B$7:$B$736,0)))</f>
        <v/>
      </c>
      <c r="Y12" s="334" t="str">
        <f>IF($B12="","",INDEX('All CCC'!Y$7:Y$736,MATCH(WatchList!$B12,'All CCC'!$B$7:$B$736,0)))</f>
        <v/>
      </c>
      <c r="Z12" s="334" t="str">
        <f>IF($B12="","",INDEX('All CCC'!Z$7:Z$736,MATCH(WatchList!$B12,'All CCC'!$B$7:$B$736,0)))</f>
        <v/>
      </c>
      <c r="AA12" s="334" t="str">
        <f>IF($B12="","",INDEX('All CCC'!AA$7:AA$736,MATCH(WatchList!$B12,'All CCC'!$B$7:$B$736,0)))</f>
        <v/>
      </c>
      <c r="AB12" s="334" t="str">
        <f>IF($B12="","",INDEX('All CCC'!AB$7:AB$736,MATCH(WatchList!$B12,'All CCC'!$B$7:$B$736,0)))</f>
        <v/>
      </c>
      <c r="AC12" s="334" t="str">
        <f>IF($B12="","",INDEX('All CCC'!AC$7:AC$736,MATCH(WatchList!$B12,'All CCC'!$B$7:$B$736,0)))</f>
        <v/>
      </c>
      <c r="AD12" s="334" t="str">
        <f>IF($B12="","",INDEX('All CCC'!AD$7:AD$736,MATCH(WatchList!$B12,'All CCC'!$B$7:$B$736,0)))</f>
        <v/>
      </c>
      <c r="AE12" s="334" t="str">
        <f>IF($B12="","",INDEX('All CCC'!AE$7:AE$736,MATCH(WatchList!$B12,'All CCC'!$B$7:$B$736,0)))</f>
        <v/>
      </c>
      <c r="AF12" s="334" t="str">
        <f>IF($B12="","",INDEX('All CCC'!AF$7:AF$736,MATCH(WatchList!$B12,'All CCC'!$B$7:$B$736,0)))</f>
        <v/>
      </c>
      <c r="AG12" s="334" t="str">
        <f>IF($B12="","",INDEX('All CCC'!AG$7:AG$736,MATCH(WatchList!$B12,'All CCC'!$B$7:$B$736,0)))</f>
        <v/>
      </c>
      <c r="AH12" s="334" t="str">
        <f>IF($B12="","",INDEX('All CCC'!AH$7:AH$736,MATCH(WatchList!$B12,'All CCC'!$B$7:$B$736,0)))</f>
        <v/>
      </c>
      <c r="AI12" s="334" t="str">
        <f>IF($B12="","",INDEX('All CCC'!AI$7:AI$736,MATCH(WatchList!$B12,'All CCC'!$B$7:$B$736,0)))</f>
        <v/>
      </c>
      <c r="AJ12" s="334" t="str">
        <f>IF($B12="","",INDEX('All CCC'!AJ$7:AJ$736,MATCH(WatchList!$B12,'All CCC'!$B$7:$B$736,0)))</f>
        <v/>
      </c>
      <c r="AK12" s="334" t="str">
        <f>IF($B12="","",INDEX('All CCC'!AK$7:AK$736,MATCH(WatchList!$B12,'All CCC'!$B$7:$B$736,0)))</f>
        <v/>
      </c>
      <c r="AL12" s="334" t="str">
        <f>IF($B12="","",INDEX('All CCC'!AL$7:AL$736,MATCH(WatchList!$B12,'All CCC'!$B$7:$B$736,0)))</f>
        <v/>
      </c>
      <c r="AM12" s="334" t="str">
        <f>IF($B12="","",INDEX('All CCC'!AM$7:AM$736,MATCH(WatchList!$B12,'All CCC'!$B$7:$B$736,0)))</f>
        <v/>
      </c>
      <c r="AN12" s="334" t="str">
        <f>IF($B12="","",INDEX('All CCC'!AN$7:AN$736,MATCH(WatchList!$B12,'All CCC'!$B$7:$B$736,0)))</f>
        <v/>
      </c>
      <c r="AO12" s="334" t="str">
        <f>IF($B12="","",INDEX('All CCC'!AO$7:AO$736,MATCH(WatchList!$B12,'All CCC'!$B$7:$B$736,0)))</f>
        <v/>
      </c>
      <c r="AP12" s="334" t="str">
        <f>IF($B12="","",INDEX('All CCC'!AP$7:AP$736,MATCH(WatchList!$B12,'All CCC'!$B$7:$B$736,0)))</f>
        <v/>
      </c>
      <c r="AQ12" s="334" t="str">
        <f>IF($B12="","",INDEX('All CCC'!AQ$7:AQ$736,MATCH(WatchList!$B12,'All CCC'!$B$7:$B$736,0)))</f>
        <v/>
      </c>
      <c r="AR12" s="334" t="str">
        <f>IF($B12="","",INDEX('All CCC'!AR$7:AR$736,MATCH(WatchList!$B12,'All CCC'!$B$7:$B$736,0)))</f>
        <v/>
      </c>
      <c r="AS12" s="334" t="str">
        <f>IF($B12="","",INDEX('All CCC'!AS$7:AS$736,MATCH(WatchList!$B12,'All CCC'!$B$7:$B$736,0)))</f>
        <v/>
      </c>
      <c r="AT12" s="334" t="str">
        <f>IF($B12="","",INDEX('All CCC'!AT$7:AT$736,MATCH(WatchList!$B12,'All CCC'!$B$7:$B$736,0)))</f>
        <v/>
      </c>
      <c r="AU12" s="334" t="str">
        <f>IF($B12="","",INDEX('All CCC'!AU$7:AU$736,MATCH(WatchList!$B12,'All CCC'!$B$7:$B$736,0)))</f>
        <v/>
      </c>
      <c r="AV12" s="334" t="str">
        <f>IF($B12="","",INDEX('All CCC'!AV$7:AV$736,MATCH(WatchList!$B12,'All CCC'!$B$7:$B$736,0)))</f>
        <v/>
      </c>
      <c r="AW12" s="334" t="str">
        <f>IF($B12="","",INDEX('All CCC'!AW$7:AW$736,MATCH(WatchList!$B12,'All CCC'!$B$7:$B$736,0)))</f>
        <v/>
      </c>
      <c r="AX12" s="334" t="str">
        <f>IF($B12="","",INDEX('All CCC'!AX$7:AX$736,MATCH(WatchList!$B12,'All CCC'!$B$7:$B$736,0)))</f>
        <v/>
      </c>
      <c r="AY12" s="334" t="str">
        <f>IF($B12="","",INDEX('All CCC'!AY$7:AY$736,MATCH(WatchList!$B12,'All CCC'!$B$7:$B$736,0)))</f>
        <v/>
      </c>
      <c r="AZ12" s="334" t="str">
        <f>IF($B12="","",INDEX('All CCC'!AZ$7:AZ$736,MATCH(WatchList!$B12,'All CCC'!$B$7:$B$736,0)))</f>
        <v/>
      </c>
      <c r="BA12" s="334" t="str">
        <f>IF($B12="","",INDEX('All CCC'!BA$7:BA$736,MATCH(WatchList!$B12,'All CCC'!$B$7:$B$736,0)))</f>
        <v/>
      </c>
      <c r="BB12" s="334" t="str">
        <f>IF($B12="","",INDEX('All CCC'!BB$7:BB$736,MATCH(WatchList!$B12,'All CCC'!$B$7:$B$736,0)))</f>
        <v/>
      </c>
      <c r="BC12" s="334" t="str">
        <f>IF($B12="","",INDEX('All CCC'!BC$7:BC$736,MATCH(WatchList!$B12,'All CCC'!$B$7:$B$736,0)))</f>
        <v/>
      </c>
      <c r="BD12" s="334" t="str">
        <f>IF($B12="","",INDEX('All CCC'!BD$7:BD$736,MATCH(WatchList!$B12,'All CCC'!$B$7:$B$736,0)))</f>
        <v/>
      </c>
      <c r="BE12" s="334" t="str">
        <f>IF($B12="","",INDEX('All CCC'!BE$7:BE$736,MATCH(WatchList!$B12,'All CCC'!$B$7:$B$736,0)))</f>
        <v/>
      </c>
      <c r="BF12" s="334" t="str">
        <f>IF($B12="","",INDEX('All CCC'!BF$7:BF$736,MATCH(WatchList!$B12,'All CCC'!$B$7:$B$736,0)))</f>
        <v/>
      </c>
      <c r="BG12" s="334" t="str">
        <f>IF($B12="","",INDEX('All CCC'!BG$7:BG$736,MATCH(WatchList!$B12,'All CCC'!$B$7:$B$736,0)))</f>
        <v/>
      </c>
    </row>
    <row r="13" spans="1:59" ht="11.25" customHeight="1" x14ac:dyDescent="0.2">
      <c r="A13" s="333" t="str">
        <f>IF($B13="","",INDEX('All CCC'!A$7:A$736,MATCH(WatchList!$B13,'All CCC'!$B$7:$B$736,0)))</f>
        <v/>
      </c>
      <c r="B13" s="127"/>
      <c r="C13" s="334" t="str">
        <f>IF($B13="","",INDEX('All CCC'!C$7:C$736,MATCH(WatchList!$B13,'All CCC'!$B$7:$B$736,0)))</f>
        <v/>
      </c>
      <c r="D13" s="334" t="str">
        <f>IF($B13="","",INDEX('All CCC'!D$7:D$736,MATCH(WatchList!$B13,'All CCC'!$B$7:$B$736,0)))</f>
        <v/>
      </c>
      <c r="E13" s="334" t="str">
        <f>IF($B13="","",INDEX('All CCC'!E$7:E$736,MATCH(WatchList!$B13,'All CCC'!$B$7:$B$736,0)))</f>
        <v/>
      </c>
      <c r="F13" s="334" t="str">
        <f>IF($B13="","",INDEX('All CCC'!F$7:F$736,MATCH(WatchList!$B13,'All CCC'!$B$7:$B$736,0)))</f>
        <v/>
      </c>
      <c r="G13" s="334" t="str">
        <f>IF($B13="","",INDEX('All CCC'!G$7:G$736,MATCH(WatchList!$B13,'All CCC'!$B$7:$B$736,0)))</f>
        <v/>
      </c>
      <c r="H13" s="334" t="str">
        <f>IF($B13="","",INDEX('All CCC'!H$7:H$736,MATCH(WatchList!$B13,'All CCC'!$B$7:$B$736,0)))</f>
        <v/>
      </c>
      <c r="I13" s="334" t="str">
        <f>IF($B13="","",INDEX('All CCC'!I$7:I$736,MATCH(WatchList!$B13,'All CCC'!$B$7:$B$736,0)))</f>
        <v/>
      </c>
      <c r="J13" s="334" t="str">
        <f>IF($B13="","",INDEX('All CCC'!J$7:J$736,MATCH(WatchList!$B13,'All CCC'!$B$7:$B$736,0)))</f>
        <v/>
      </c>
      <c r="K13" s="334" t="str">
        <f>IF($B13="","",INDEX('All CCC'!K$7:K$736,MATCH(WatchList!$B13,'All CCC'!$B$7:$B$736,0)))</f>
        <v/>
      </c>
      <c r="L13" s="334" t="str">
        <f>IF($B13="","",INDEX('All CCC'!L$7:L$736,MATCH(WatchList!$B13,'All CCC'!$B$7:$B$736,0)))</f>
        <v/>
      </c>
      <c r="M13" s="334" t="str">
        <f>IF($B13="","",INDEX('All CCC'!M$7:M$736,MATCH(WatchList!$B13,'All CCC'!$B$7:$B$736,0)))</f>
        <v/>
      </c>
      <c r="N13" s="334" t="str">
        <f>IF($B13="","",INDEX('All CCC'!N$7:N$736,MATCH(WatchList!$B13,'All CCC'!$B$7:$B$736,0)))</f>
        <v/>
      </c>
      <c r="O13" s="334" t="str">
        <f>IF($B13="","",INDEX('All CCC'!O$7:O$736,MATCH(WatchList!$B13,'All CCC'!$B$7:$B$736,0)))</f>
        <v/>
      </c>
      <c r="P13" s="335" t="str">
        <f>IF($B13="","",INDEX('All CCC'!P$7:P$736,MATCH(WatchList!$B13,'All CCC'!$B$7:$B$736,0)))</f>
        <v/>
      </c>
      <c r="Q13" s="335" t="str">
        <f>IF($B13="","",INDEX('All CCC'!Q$7:Q$736,MATCH(WatchList!$B13,'All CCC'!$B$7:$B$736,0)))</f>
        <v/>
      </c>
      <c r="R13" s="334" t="str">
        <f>IF($B13="","",INDEX('All CCC'!R$7:R$736,MATCH(WatchList!$B13,'All CCC'!$B$7:$B$736,0)))</f>
        <v/>
      </c>
      <c r="S13" s="334" t="str">
        <f>IF($B13="","",INDEX('All CCC'!S$7:S$736,MATCH(WatchList!$B13,'All CCC'!$B$7:$B$736,0)))</f>
        <v/>
      </c>
      <c r="T13" s="334" t="str">
        <f>IF($B13="","",INDEX('All CCC'!T$7:T$736,MATCH(WatchList!$B13,'All CCC'!$B$7:$B$736,0)))</f>
        <v/>
      </c>
      <c r="U13" s="334" t="str">
        <f>IF($B13="","",INDEX('All CCC'!U$7:U$736,MATCH(WatchList!$B13,'All CCC'!$B$7:$B$736,0)))</f>
        <v/>
      </c>
      <c r="V13" s="334" t="str">
        <f>IF($B13="","",INDEX('All CCC'!V$7:V$736,MATCH(WatchList!$B13,'All CCC'!$B$7:$B$736,0)))</f>
        <v/>
      </c>
      <c r="W13" s="334" t="str">
        <f>IF($B13="","",INDEX('All CCC'!W$7:W$736,MATCH(WatchList!$B13,'All CCC'!$B$7:$B$736,0)))</f>
        <v/>
      </c>
      <c r="X13" s="334" t="str">
        <f>IF($B13="","",INDEX('All CCC'!X$7:X$736,MATCH(WatchList!$B13,'All CCC'!$B$7:$B$736,0)))</f>
        <v/>
      </c>
      <c r="Y13" s="334" t="str">
        <f>IF($B13="","",INDEX('All CCC'!Y$7:Y$736,MATCH(WatchList!$B13,'All CCC'!$B$7:$B$736,0)))</f>
        <v/>
      </c>
      <c r="Z13" s="334" t="str">
        <f>IF($B13="","",INDEX('All CCC'!Z$7:Z$736,MATCH(WatchList!$B13,'All CCC'!$B$7:$B$736,0)))</f>
        <v/>
      </c>
      <c r="AA13" s="334" t="str">
        <f>IF($B13="","",INDEX('All CCC'!AA$7:AA$736,MATCH(WatchList!$B13,'All CCC'!$B$7:$B$736,0)))</f>
        <v/>
      </c>
      <c r="AB13" s="334" t="str">
        <f>IF($B13="","",INDEX('All CCC'!AB$7:AB$736,MATCH(WatchList!$B13,'All CCC'!$B$7:$B$736,0)))</f>
        <v/>
      </c>
      <c r="AC13" s="334" t="str">
        <f>IF($B13="","",INDEX('All CCC'!AC$7:AC$736,MATCH(WatchList!$B13,'All CCC'!$B$7:$B$736,0)))</f>
        <v/>
      </c>
      <c r="AD13" s="334" t="str">
        <f>IF($B13="","",INDEX('All CCC'!AD$7:AD$736,MATCH(WatchList!$B13,'All CCC'!$B$7:$B$736,0)))</f>
        <v/>
      </c>
      <c r="AE13" s="334" t="str">
        <f>IF($B13="","",INDEX('All CCC'!AE$7:AE$736,MATCH(WatchList!$B13,'All CCC'!$B$7:$B$736,0)))</f>
        <v/>
      </c>
      <c r="AF13" s="334" t="str">
        <f>IF($B13="","",INDEX('All CCC'!AF$7:AF$736,MATCH(WatchList!$B13,'All CCC'!$B$7:$B$736,0)))</f>
        <v/>
      </c>
      <c r="AG13" s="334" t="str">
        <f>IF($B13="","",INDEX('All CCC'!AG$7:AG$736,MATCH(WatchList!$B13,'All CCC'!$B$7:$B$736,0)))</f>
        <v/>
      </c>
      <c r="AH13" s="334" t="str">
        <f>IF($B13="","",INDEX('All CCC'!AH$7:AH$736,MATCH(WatchList!$B13,'All CCC'!$B$7:$B$736,0)))</f>
        <v/>
      </c>
      <c r="AI13" s="334" t="str">
        <f>IF($B13="","",INDEX('All CCC'!AI$7:AI$736,MATCH(WatchList!$B13,'All CCC'!$B$7:$B$736,0)))</f>
        <v/>
      </c>
      <c r="AJ13" s="334" t="str">
        <f>IF($B13="","",INDEX('All CCC'!AJ$7:AJ$736,MATCH(WatchList!$B13,'All CCC'!$B$7:$B$736,0)))</f>
        <v/>
      </c>
      <c r="AK13" s="334" t="str">
        <f>IF($B13="","",INDEX('All CCC'!AK$7:AK$736,MATCH(WatchList!$B13,'All CCC'!$B$7:$B$736,0)))</f>
        <v/>
      </c>
      <c r="AL13" s="334" t="str">
        <f>IF($B13="","",INDEX('All CCC'!AL$7:AL$736,MATCH(WatchList!$B13,'All CCC'!$B$7:$B$736,0)))</f>
        <v/>
      </c>
      <c r="AM13" s="334" t="str">
        <f>IF($B13="","",INDEX('All CCC'!AM$7:AM$736,MATCH(WatchList!$B13,'All CCC'!$B$7:$B$736,0)))</f>
        <v/>
      </c>
      <c r="AN13" s="334" t="str">
        <f>IF($B13="","",INDEX('All CCC'!AN$7:AN$736,MATCH(WatchList!$B13,'All CCC'!$B$7:$B$736,0)))</f>
        <v/>
      </c>
      <c r="AO13" s="334" t="str">
        <f>IF($B13="","",INDEX('All CCC'!AO$7:AO$736,MATCH(WatchList!$B13,'All CCC'!$B$7:$B$736,0)))</f>
        <v/>
      </c>
      <c r="AP13" s="334" t="str">
        <f>IF($B13="","",INDEX('All CCC'!AP$7:AP$736,MATCH(WatchList!$B13,'All CCC'!$B$7:$B$736,0)))</f>
        <v/>
      </c>
      <c r="AQ13" s="334" t="str">
        <f>IF($B13="","",INDEX('All CCC'!AQ$7:AQ$736,MATCH(WatchList!$B13,'All CCC'!$B$7:$B$736,0)))</f>
        <v/>
      </c>
      <c r="AR13" s="334" t="str">
        <f>IF($B13="","",INDEX('All CCC'!AR$7:AR$736,MATCH(WatchList!$B13,'All CCC'!$B$7:$B$736,0)))</f>
        <v/>
      </c>
      <c r="AS13" s="334" t="str">
        <f>IF($B13="","",INDEX('All CCC'!AS$7:AS$736,MATCH(WatchList!$B13,'All CCC'!$B$7:$B$736,0)))</f>
        <v/>
      </c>
      <c r="AT13" s="334" t="str">
        <f>IF($B13="","",INDEX('All CCC'!AT$7:AT$736,MATCH(WatchList!$B13,'All CCC'!$B$7:$B$736,0)))</f>
        <v/>
      </c>
      <c r="AU13" s="334" t="str">
        <f>IF($B13="","",INDEX('All CCC'!AU$7:AU$736,MATCH(WatchList!$B13,'All CCC'!$B$7:$B$736,0)))</f>
        <v/>
      </c>
      <c r="AV13" s="334" t="str">
        <f>IF($B13="","",INDEX('All CCC'!AV$7:AV$736,MATCH(WatchList!$B13,'All CCC'!$B$7:$B$736,0)))</f>
        <v/>
      </c>
      <c r="AW13" s="334" t="str">
        <f>IF($B13="","",INDEX('All CCC'!AW$7:AW$736,MATCH(WatchList!$B13,'All CCC'!$B$7:$B$736,0)))</f>
        <v/>
      </c>
      <c r="AX13" s="334" t="str">
        <f>IF($B13="","",INDEX('All CCC'!AX$7:AX$736,MATCH(WatchList!$B13,'All CCC'!$B$7:$B$736,0)))</f>
        <v/>
      </c>
      <c r="AY13" s="334" t="str">
        <f>IF($B13="","",INDEX('All CCC'!AY$7:AY$736,MATCH(WatchList!$B13,'All CCC'!$B$7:$B$736,0)))</f>
        <v/>
      </c>
      <c r="AZ13" s="334" t="str">
        <f>IF($B13="","",INDEX('All CCC'!AZ$7:AZ$736,MATCH(WatchList!$B13,'All CCC'!$B$7:$B$736,0)))</f>
        <v/>
      </c>
      <c r="BA13" s="334" t="str">
        <f>IF($B13="","",INDEX('All CCC'!BA$7:BA$736,MATCH(WatchList!$B13,'All CCC'!$B$7:$B$736,0)))</f>
        <v/>
      </c>
      <c r="BB13" s="334" t="str">
        <f>IF($B13="","",INDEX('All CCC'!BB$7:BB$736,MATCH(WatchList!$B13,'All CCC'!$B$7:$B$736,0)))</f>
        <v/>
      </c>
      <c r="BC13" s="334" t="str">
        <f>IF($B13="","",INDEX('All CCC'!BC$7:BC$736,MATCH(WatchList!$B13,'All CCC'!$B$7:$B$736,0)))</f>
        <v/>
      </c>
      <c r="BD13" s="334" t="str">
        <f>IF($B13="","",INDEX('All CCC'!BD$7:BD$736,MATCH(WatchList!$B13,'All CCC'!$B$7:$B$736,0)))</f>
        <v/>
      </c>
      <c r="BE13" s="334" t="str">
        <f>IF($B13="","",INDEX('All CCC'!BE$7:BE$736,MATCH(WatchList!$B13,'All CCC'!$B$7:$B$736,0)))</f>
        <v/>
      </c>
      <c r="BF13" s="334" t="str">
        <f>IF($B13="","",INDEX('All CCC'!BF$7:BF$736,MATCH(WatchList!$B13,'All CCC'!$B$7:$B$736,0)))</f>
        <v/>
      </c>
      <c r="BG13" s="334" t="str">
        <f>IF($B13="","",INDEX('All CCC'!BG$7:BG$736,MATCH(WatchList!$B13,'All CCC'!$B$7:$B$736,0)))</f>
        <v/>
      </c>
    </row>
    <row r="14" spans="1:59" ht="11.25" customHeight="1" x14ac:dyDescent="0.2">
      <c r="A14" s="333" t="str">
        <f>IF($B14="","",INDEX('All CCC'!A$7:A$736,MATCH(WatchList!$B14,'All CCC'!$B$7:$B$736,0)))</f>
        <v/>
      </c>
      <c r="B14" s="127"/>
      <c r="C14" s="334" t="str">
        <f>IF($B14="","",INDEX('All CCC'!C$7:C$736,MATCH(WatchList!$B14,'All CCC'!$B$7:$B$736,0)))</f>
        <v/>
      </c>
      <c r="D14" s="334" t="str">
        <f>IF($B14="","",INDEX('All CCC'!D$7:D$736,MATCH(WatchList!$B14,'All CCC'!$B$7:$B$736,0)))</f>
        <v/>
      </c>
      <c r="E14" s="334" t="str">
        <f>IF($B14="","",INDEX('All CCC'!E$7:E$736,MATCH(WatchList!$B14,'All CCC'!$B$7:$B$736,0)))</f>
        <v/>
      </c>
      <c r="F14" s="334" t="str">
        <f>IF($B14="","",INDEX('All CCC'!F$7:F$736,MATCH(WatchList!$B14,'All CCC'!$B$7:$B$736,0)))</f>
        <v/>
      </c>
      <c r="G14" s="334" t="str">
        <f>IF($B14="","",INDEX('All CCC'!G$7:G$736,MATCH(WatchList!$B14,'All CCC'!$B$7:$B$736,0)))</f>
        <v/>
      </c>
      <c r="H14" s="334" t="str">
        <f>IF($B14="","",INDEX('All CCC'!H$7:H$736,MATCH(WatchList!$B14,'All CCC'!$B$7:$B$736,0)))</f>
        <v/>
      </c>
      <c r="I14" s="334" t="str">
        <f>IF($B14="","",INDEX('All CCC'!I$7:I$736,MATCH(WatchList!$B14,'All CCC'!$B$7:$B$736,0)))</f>
        <v/>
      </c>
      <c r="J14" s="334" t="str">
        <f>IF($B14="","",INDEX('All CCC'!J$7:J$736,MATCH(WatchList!$B14,'All CCC'!$B$7:$B$736,0)))</f>
        <v/>
      </c>
      <c r="K14" s="334" t="str">
        <f>IF($B14="","",INDEX('All CCC'!K$7:K$736,MATCH(WatchList!$B14,'All CCC'!$B$7:$B$736,0)))</f>
        <v/>
      </c>
      <c r="L14" s="334" t="str">
        <f>IF($B14="","",INDEX('All CCC'!L$7:L$736,MATCH(WatchList!$B14,'All CCC'!$B$7:$B$736,0)))</f>
        <v/>
      </c>
      <c r="M14" s="334" t="str">
        <f>IF($B14="","",INDEX('All CCC'!M$7:M$736,MATCH(WatchList!$B14,'All CCC'!$B$7:$B$736,0)))</f>
        <v/>
      </c>
      <c r="N14" s="334" t="str">
        <f>IF($B14="","",INDEX('All CCC'!N$7:N$736,MATCH(WatchList!$B14,'All CCC'!$B$7:$B$736,0)))</f>
        <v/>
      </c>
      <c r="O14" s="334" t="str">
        <f>IF($B14="","",INDEX('All CCC'!O$7:O$736,MATCH(WatchList!$B14,'All CCC'!$B$7:$B$736,0)))</f>
        <v/>
      </c>
      <c r="P14" s="335" t="str">
        <f>IF($B14="","",INDEX('All CCC'!P$7:P$736,MATCH(WatchList!$B14,'All CCC'!$B$7:$B$736,0)))</f>
        <v/>
      </c>
      <c r="Q14" s="335" t="str">
        <f>IF($B14="","",INDEX('All CCC'!Q$7:Q$736,MATCH(WatchList!$B14,'All CCC'!$B$7:$B$736,0)))</f>
        <v/>
      </c>
      <c r="R14" s="334" t="str">
        <f>IF($B14="","",INDEX('All CCC'!R$7:R$736,MATCH(WatchList!$B14,'All CCC'!$B$7:$B$736,0)))</f>
        <v/>
      </c>
      <c r="S14" s="334" t="str">
        <f>IF($B14="","",INDEX('All CCC'!S$7:S$736,MATCH(WatchList!$B14,'All CCC'!$B$7:$B$736,0)))</f>
        <v/>
      </c>
      <c r="T14" s="334" t="str">
        <f>IF($B14="","",INDEX('All CCC'!T$7:T$736,MATCH(WatchList!$B14,'All CCC'!$B$7:$B$736,0)))</f>
        <v/>
      </c>
      <c r="U14" s="334" t="str">
        <f>IF($B14="","",INDEX('All CCC'!U$7:U$736,MATCH(WatchList!$B14,'All CCC'!$B$7:$B$736,0)))</f>
        <v/>
      </c>
      <c r="V14" s="334" t="str">
        <f>IF($B14="","",INDEX('All CCC'!V$7:V$736,MATCH(WatchList!$B14,'All CCC'!$B$7:$B$736,0)))</f>
        <v/>
      </c>
      <c r="W14" s="334" t="str">
        <f>IF($B14="","",INDEX('All CCC'!W$7:W$736,MATCH(WatchList!$B14,'All CCC'!$B$7:$B$736,0)))</f>
        <v/>
      </c>
      <c r="X14" s="334" t="str">
        <f>IF($B14="","",INDEX('All CCC'!X$7:X$736,MATCH(WatchList!$B14,'All CCC'!$B$7:$B$736,0)))</f>
        <v/>
      </c>
      <c r="Y14" s="334" t="str">
        <f>IF($B14="","",INDEX('All CCC'!Y$7:Y$736,MATCH(WatchList!$B14,'All CCC'!$B$7:$B$736,0)))</f>
        <v/>
      </c>
      <c r="Z14" s="334" t="str">
        <f>IF($B14="","",INDEX('All CCC'!Z$7:Z$736,MATCH(WatchList!$B14,'All CCC'!$B$7:$B$736,0)))</f>
        <v/>
      </c>
      <c r="AA14" s="334" t="str">
        <f>IF($B14="","",INDEX('All CCC'!AA$7:AA$736,MATCH(WatchList!$B14,'All CCC'!$B$7:$B$736,0)))</f>
        <v/>
      </c>
      <c r="AB14" s="334" t="str">
        <f>IF($B14="","",INDEX('All CCC'!AB$7:AB$736,MATCH(WatchList!$B14,'All CCC'!$B$7:$B$736,0)))</f>
        <v/>
      </c>
      <c r="AC14" s="334" t="str">
        <f>IF($B14="","",INDEX('All CCC'!AC$7:AC$736,MATCH(WatchList!$B14,'All CCC'!$B$7:$B$736,0)))</f>
        <v/>
      </c>
      <c r="AD14" s="334" t="str">
        <f>IF($B14="","",INDEX('All CCC'!AD$7:AD$736,MATCH(WatchList!$B14,'All CCC'!$B$7:$B$736,0)))</f>
        <v/>
      </c>
      <c r="AE14" s="334" t="str">
        <f>IF($B14="","",INDEX('All CCC'!AE$7:AE$736,MATCH(WatchList!$B14,'All CCC'!$B$7:$B$736,0)))</f>
        <v/>
      </c>
      <c r="AF14" s="334" t="str">
        <f>IF($B14="","",INDEX('All CCC'!AF$7:AF$736,MATCH(WatchList!$B14,'All CCC'!$B$7:$B$736,0)))</f>
        <v/>
      </c>
      <c r="AG14" s="334" t="str">
        <f>IF($B14="","",INDEX('All CCC'!AG$7:AG$736,MATCH(WatchList!$B14,'All CCC'!$B$7:$B$736,0)))</f>
        <v/>
      </c>
      <c r="AH14" s="334" t="str">
        <f>IF($B14="","",INDEX('All CCC'!AH$7:AH$736,MATCH(WatchList!$B14,'All CCC'!$B$7:$B$736,0)))</f>
        <v/>
      </c>
      <c r="AI14" s="334" t="str">
        <f>IF($B14="","",INDEX('All CCC'!AI$7:AI$736,MATCH(WatchList!$B14,'All CCC'!$B$7:$B$736,0)))</f>
        <v/>
      </c>
      <c r="AJ14" s="334" t="str">
        <f>IF($B14="","",INDEX('All CCC'!AJ$7:AJ$736,MATCH(WatchList!$B14,'All CCC'!$B$7:$B$736,0)))</f>
        <v/>
      </c>
      <c r="AK14" s="334" t="str">
        <f>IF($B14="","",INDEX('All CCC'!AK$7:AK$736,MATCH(WatchList!$B14,'All CCC'!$B$7:$B$736,0)))</f>
        <v/>
      </c>
      <c r="AL14" s="334" t="str">
        <f>IF($B14="","",INDEX('All CCC'!AL$7:AL$736,MATCH(WatchList!$B14,'All CCC'!$B$7:$B$736,0)))</f>
        <v/>
      </c>
      <c r="AM14" s="334" t="str">
        <f>IF($B14="","",INDEX('All CCC'!AM$7:AM$736,MATCH(WatchList!$B14,'All CCC'!$B$7:$B$736,0)))</f>
        <v/>
      </c>
      <c r="AN14" s="334" t="str">
        <f>IF($B14="","",INDEX('All CCC'!AN$7:AN$736,MATCH(WatchList!$B14,'All CCC'!$B$7:$B$736,0)))</f>
        <v/>
      </c>
      <c r="AO14" s="334" t="str">
        <f>IF($B14="","",INDEX('All CCC'!AO$7:AO$736,MATCH(WatchList!$B14,'All CCC'!$B$7:$B$736,0)))</f>
        <v/>
      </c>
      <c r="AP14" s="334" t="str">
        <f>IF($B14="","",INDEX('All CCC'!AP$7:AP$736,MATCH(WatchList!$B14,'All CCC'!$B$7:$B$736,0)))</f>
        <v/>
      </c>
      <c r="AQ14" s="334" t="str">
        <f>IF($B14="","",INDEX('All CCC'!AQ$7:AQ$736,MATCH(WatchList!$B14,'All CCC'!$B$7:$B$736,0)))</f>
        <v/>
      </c>
      <c r="AR14" s="334" t="str">
        <f>IF($B14="","",INDEX('All CCC'!AR$7:AR$736,MATCH(WatchList!$B14,'All CCC'!$B$7:$B$736,0)))</f>
        <v/>
      </c>
      <c r="AS14" s="334" t="str">
        <f>IF($B14="","",INDEX('All CCC'!AS$7:AS$736,MATCH(WatchList!$B14,'All CCC'!$B$7:$B$736,0)))</f>
        <v/>
      </c>
      <c r="AT14" s="334" t="str">
        <f>IF($B14="","",INDEX('All CCC'!AT$7:AT$736,MATCH(WatchList!$B14,'All CCC'!$B$7:$B$736,0)))</f>
        <v/>
      </c>
      <c r="AU14" s="334" t="str">
        <f>IF($B14="","",INDEX('All CCC'!AU$7:AU$736,MATCH(WatchList!$B14,'All CCC'!$B$7:$B$736,0)))</f>
        <v/>
      </c>
      <c r="AV14" s="334" t="str">
        <f>IF($B14="","",INDEX('All CCC'!AV$7:AV$736,MATCH(WatchList!$B14,'All CCC'!$B$7:$B$736,0)))</f>
        <v/>
      </c>
      <c r="AW14" s="334" t="str">
        <f>IF($B14="","",INDEX('All CCC'!AW$7:AW$736,MATCH(WatchList!$B14,'All CCC'!$B$7:$B$736,0)))</f>
        <v/>
      </c>
      <c r="AX14" s="334" t="str">
        <f>IF($B14="","",INDEX('All CCC'!AX$7:AX$736,MATCH(WatchList!$B14,'All CCC'!$B$7:$B$736,0)))</f>
        <v/>
      </c>
      <c r="AY14" s="334" t="str">
        <f>IF($B14="","",INDEX('All CCC'!AY$7:AY$736,MATCH(WatchList!$B14,'All CCC'!$B$7:$B$736,0)))</f>
        <v/>
      </c>
      <c r="AZ14" s="334" t="str">
        <f>IF($B14="","",INDEX('All CCC'!AZ$7:AZ$736,MATCH(WatchList!$B14,'All CCC'!$B$7:$B$736,0)))</f>
        <v/>
      </c>
      <c r="BA14" s="334" t="str">
        <f>IF($B14="","",INDEX('All CCC'!BA$7:BA$736,MATCH(WatchList!$B14,'All CCC'!$B$7:$B$736,0)))</f>
        <v/>
      </c>
      <c r="BB14" s="334" t="str">
        <f>IF($B14="","",INDEX('All CCC'!BB$7:BB$736,MATCH(WatchList!$B14,'All CCC'!$B$7:$B$736,0)))</f>
        <v/>
      </c>
      <c r="BC14" s="334" t="str">
        <f>IF($B14="","",INDEX('All CCC'!BC$7:BC$736,MATCH(WatchList!$B14,'All CCC'!$B$7:$B$736,0)))</f>
        <v/>
      </c>
      <c r="BD14" s="334" t="str">
        <f>IF($B14="","",INDEX('All CCC'!BD$7:BD$736,MATCH(WatchList!$B14,'All CCC'!$B$7:$B$736,0)))</f>
        <v/>
      </c>
      <c r="BE14" s="334" t="str">
        <f>IF($B14="","",INDEX('All CCC'!BE$7:BE$736,MATCH(WatchList!$B14,'All CCC'!$B$7:$B$736,0)))</f>
        <v/>
      </c>
      <c r="BF14" s="334" t="str">
        <f>IF($B14="","",INDEX('All CCC'!BF$7:BF$736,MATCH(WatchList!$B14,'All CCC'!$B$7:$B$736,0)))</f>
        <v/>
      </c>
      <c r="BG14" s="334" t="str">
        <f>IF($B14="","",INDEX('All CCC'!BG$7:BG$736,MATCH(WatchList!$B14,'All CCC'!$B$7:$B$736,0)))</f>
        <v/>
      </c>
    </row>
    <row r="15" spans="1:59" ht="11.25" customHeight="1" x14ac:dyDescent="0.2">
      <c r="A15" s="333" t="str">
        <f>IF($B15="","",INDEX('All CCC'!A$7:A$736,MATCH(WatchList!$B15,'All CCC'!$B$7:$B$736,0)))</f>
        <v/>
      </c>
      <c r="B15" s="127"/>
      <c r="C15" s="334" t="str">
        <f>IF($B15="","",INDEX('All CCC'!C$7:C$736,MATCH(WatchList!$B15,'All CCC'!$B$7:$B$736,0)))</f>
        <v/>
      </c>
      <c r="D15" s="334" t="str">
        <f>IF($B15="","",INDEX('All CCC'!D$7:D$736,MATCH(WatchList!$B15,'All CCC'!$B$7:$B$736,0)))</f>
        <v/>
      </c>
      <c r="E15" s="334" t="str">
        <f>IF($B15="","",INDEX('All CCC'!E$7:E$736,MATCH(WatchList!$B15,'All CCC'!$B$7:$B$736,0)))</f>
        <v/>
      </c>
      <c r="F15" s="334" t="str">
        <f>IF($B15="","",INDEX('All CCC'!F$7:F$736,MATCH(WatchList!$B15,'All CCC'!$B$7:$B$736,0)))</f>
        <v/>
      </c>
      <c r="G15" s="334" t="str">
        <f>IF($B15="","",INDEX('All CCC'!G$7:G$736,MATCH(WatchList!$B15,'All CCC'!$B$7:$B$736,0)))</f>
        <v/>
      </c>
      <c r="H15" s="334" t="str">
        <f>IF($B15="","",INDEX('All CCC'!H$7:H$736,MATCH(WatchList!$B15,'All CCC'!$B$7:$B$736,0)))</f>
        <v/>
      </c>
      <c r="I15" s="334" t="str">
        <f>IF($B15="","",INDEX('All CCC'!I$7:I$736,MATCH(WatchList!$B15,'All CCC'!$B$7:$B$736,0)))</f>
        <v/>
      </c>
      <c r="J15" s="334" t="str">
        <f>IF($B15="","",INDEX('All CCC'!J$7:J$736,MATCH(WatchList!$B15,'All CCC'!$B$7:$B$736,0)))</f>
        <v/>
      </c>
      <c r="K15" s="334" t="str">
        <f>IF($B15="","",INDEX('All CCC'!K$7:K$736,MATCH(WatchList!$B15,'All CCC'!$B$7:$B$736,0)))</f>
        <v/>
      </c>
      <c r="L15" s="334" t="str">
        <f>IF($B15="","",INDEX('All CCC'!L$7:L$736,MATCH(WatchList!$B15,'All CCC'!$B$7:$B$736,0)))</f>
        <v/>
      </c>
      <c r="M15" s="334" t="str">
        <f>IF($B15="","",INDEX('All CCC'!M$7:M$736,MATCH(WatchList!$B15,'All CCC'!$B$7:$B$736,0)))</f>
        <v/>
      </c>
      <c r="N15" s="334" t="str">
        <f>IF($B15="","",INDEX('All CCC'!N$7:N$736,MATCH(WatchList!$B15,'All CCC'!$B$7:$B$736,0)))</f>
        <v/>
      </c>
      <c r="O15" s="334" t="str">
        <f>IF($B15="","",INDEX('All CCC'!O$7:O$736,MATCH(WatchList!$B15,'All CCC'!$B$7:$B$736,0)))</f>
        <v/>
      </c>
      <c r="P15" s="335" t="str">
        <f>IF($B15="","",INDEX('All CCC'!P$7:P$736,MATCH(WatchList!$B15,'All CCC'!$B$7:$B$736,0)))</f>
        <v/>
      </c>
      <c r="Q15" s="335" t="str">
        <f>IF($B15="","",INDEX('All CCC'!Q$7:Q$736,MATCH(WatchList!$B15,'All CCC'!$B$7:$B$736,0)))</f>
        <v/>
      </c>
      <c r="R15" s="334" t="str">
        <f>IF($B15="","",INDEX('All CCC'!R$7:R$736,MATCH(WatchList!$B15,'All CCC'!$B$7:$B$736,0)))</f>
        <v/>
      </c>
      <c r="S15" s="334" t="str">
        <f>IF($B15="","",INDEX('All CCC'!S$7:S$736,MATCH(WatchList!$B15,'All CCC'!$B$7:$B$736,0)))</f>
        <v/>
      </c>
      <c r="T15" s="334" t="str">
        <f>IF($B15="","",INDEX('All CCC'!T$7:T$736,MATCH(WatchList!$B15,'All CCC'!$B$7:$B$736,0)))</f>
        <v/>
      </c>
      <c r="U15" s="334" t="str">
        <f>IF($B15="","",INDEX('All CCC'!U$7:U$736,MATCH(WatchList!$B15,'All CCC'!$B$7:$B$736,0)))</f>
        <v/>
      </c>
      <c r="V15" s="334" t="str">
        <f>IF($B15="","",INDEX('All CCC'!V$7:V$736,MATCH(WatchList!$B15,'All CCC'!$B$7:$B$736,0)))</f>
        <v/>
      </c>
      <c r="W15" s="334" t="str">
        <f>IF($B15="","",INDEX('All CCC'!W$7:W$736,MATCH(WatchList!$B15,'All CCC'!$B$7:$B$736,0)))</f>
        <v/>
      </c>
      <c r="X15" s="334" t="str">
        <f>IF($B15="","",INDEX('All CCC'!X$7:X$736,MATCH(WatchList!$B15,'All CCC'!$B$7:$B$736,0)))</f>
        <v/>
      </c>
      <c r="Y15" s="334" t="str">
        <f>IF($B15="","",INDEX('All CCC'!Y$7:Y$736,MATCH(WatchList!$B15,'All CCC'!$B$7:$B$736,0)))</f>
        <v/>
      </c>
      <c r="Z15" s="334" t="str">
        <f>IF($B15="","",INDEX('All CCC'!Z$7:Z$736,MATCH(WatchList!$B15,'All CCC'!$B$7:$B$736,0)))</f>
        <v/>
      </c>
      <c r="AA15" s="334" t="str">
        <f>IF($B15="","",INDEX('All CCC'!AA$7:AA$736,MATCH(WatchList!$B15,'All CCC'!$B$7:$B$736,0)))</f>
        <v/>
      </c>
      <c r="AB15" s="334" t="str">
        <f>IF($B15="","",INDEX('All CCC'!AB$7:AB$736,MATCH(WatchList!$B15,'All CCC'!$B$7:$B$736,0)))</f>
        <v/>
      </c>
      <c r="AC15" s="334" t="str">
        <f>IF($B15="","",INDEX('All CCC'!AC$7:AC$736,MATCH(WatchList!$B15,'All CCC'!$B$7:$B$736,0)))</f>
        <v/>
      </c>
      <c r="AD15" s="334" t="str">
        <f>IF($B15="","",INDEX('All CCC'!AD$7:AD$736,MATCH(WatchList!$B15,'All CCC'!$B$7:$B$736,0)))</f>
        <v/>
      </c>
      <c r="AE15" s="334" t="str">
        <f>IF($B15="","",INDEX('All CCC'!AE$7:AE$736,MATCH(WatchList!$B15,'All CCC'!$B$7:$B$736,0)))</f>
        <v/>
      </c>
      <c r="AF15" s="334" t="str">
        <f>IF($B15="","",INDEX('All CCC'!AF$7:AF$736,MATCH(WatchList!$B15,'All CCC'!$B$7:$B$736,0)))</f>
        <v/>
      </c>
      <c r="AG15" s="334" t="str">
        <f>IF($B15="","",INDEX('All CCC'!AG$7:AG$736,MATCH(WatchList!$B15,'All CCC'!$B$7:$B$736,0)))</f>
        <v/>
      </c>
      <c r="AH15" s="334" t="str">
        <f>IF($B15="","",INDEX('All CCC'!AH$7:AH$736,MATCH(WatchList!$B15,'All CCC'!$B$7:$B$736,0)))</f>
        <v/>
      </c>
      <c r="AI15" s="334" t="str">
        <f>IF($B15="","",INDEX('All CCC'!AI$7:AI$736,MATCH(WatchList!$B15,'All CCC'!$B$7:$B$736,0)))</f>
        <v/>
      </c>
      <c r="AJ15" s="334" t="str">
        <f>IF($B15="","",INDEX('All CCC'!AJ$7:AJ$736,MATCH(WatchList!$B15,'All CCC'!$B$7:$B$736,0)))</f>
        <v/>
      </c>
      <c r="AK15" s="334" t="str">
        <f>IF($B15="","",INDEX('All CCC'!AK$7:AK$736,MATCH(WatchList!$B15,'All CCC'!$B$7:$B$736,0)))</f>
        <v/>
      </c>
      <c r="AL15" s="334" t="str">
        <f>IF($B15="","",INDEX('All CCC'!AL$7:AL$736,MATCH(WatchList!$B15,'All CCC'!$B$7:$B$736,0)))</f>
        <v/>
      </c>
      <c r="AM15" s="334" t="str">
        <f>IF($B15="","",INDEX('All CCC'!AM$7:AM$736,MATCH(WatchList!$B15,'All CCC'!$B$7:$B$736,0)))</f>
        <v/>
      </c>
      <c r="AN15" s="334" t="str">
        <f>IF($B15="","",INDEX('All CCC'!AN$7:AN$736,MATCH(WatchList!$B15,'All CCC'!$B$7:$B$736,0)))</f>
        <v/>
      </c>
      <c r="AO15" s="334" t="str">
        <f>IF($B15="","",INDEX('All CCC'!AO$7:AO$736,MATCH(WatchList!$B15,'All CCC'!$B$7:$B$736,0)))</f>
        <v/>
      </c>
      <c r="AP15" s="334" t="str">
        <f>IF($B15="","",INDEX('All CCC'!AP$7:AP$736,MATCH(WatchList!$B15,'All CCC'!$B$7:$B$736,0)))</f>
        <v/>
      </c>
      <c r="AQ15" s="334" t="str">
        <f>IF($B15="","",INDEX('All CCC'!AQ$7:AQ$736,MATCH(WatchList!$B15,'All CCC'!$B$7:$B$736,0)))</f>
        <v/>
      </c>
      <c r="AR15" s="334" t="str">
        <f>IF($B15="","",INDEX('All CCC'!AR$7:AR$736,MATCH(WatchList!$B15,'All CCC'!$B$7:$B$736,0)))</f>
        <v/>
      </c>
      <c r="AS15" s="334" t="str">
        <f>IF($B15="","",INDEX('All CCC'!AS$7:AS$736,MATCH(WatchList!$B15,'All CCC'!$B$7:$B$736,0)))</f>
        <v/>
      </c>
      <c r="AT15" s="334" t="str">
        <f>IF($B15="","",INDEX('All CCC'!AT$7:AT$736,MATCH(WatchList!$B15,'All CCC'!$B$7:$B$736,0)))</f>
        <v/>
      </c>
      <c r="AU15" s="334" t="str">
        <f>IF($B15="","",INDEX('All CCC'!AU$7:AU$736,MATCH(WatchList!$B15,'All CCC'!$B$7:$B$736,0)))</f>
        <v/>
      </c>
      <c r="AV15" s="334" t="str">
        <f>IF($B15="","",INDEX('All CCC'!AV$7:AV$736,MATCH(WatchList!$B15,'All CCC'!$B$7:$B$736,0)))</f>
        <v/>
      </c>
      <c r="AW15" s="334" t="str">
        <f>IF($B15="","",INDEX('All CCC'!AW$7:AW$736,MATCH(WatchList!$B15,'All CCC'!$B$7:$B$736,0)))</f>
        <v/>
      </c>
      <c r="AX15" s="334" t="str">
        <f>IF($B15="","",INDEX('All CCC'!AX$7:AX$736,MATCH(WatchList!$B15,'All CCC'!$B$7:$B$736,0)))</f>
        <v/>
      </c>
      <c r="AY15" s="334" t="str">
        <f>IF($B15="","",INDEX('All CCC'!AY$7:AY$736,MATCH(WatchList!$B15,'All CCC'!$B$7:$B$736,0)))</f>
        <v/>
      </c>
      <c r="AZ15" s="334" t="str">
        <f>IF($B15="","",INDEX('All CCC'!AZ$7:AZ$736,MATCH(WatchList!$B15,'All CCC'!$B$7:$B$736,0)))</f>
        <v/>
      </c>
      <c r="BA15" s="334" t="str">
        <f>IF($B15="","",INDEX('All CCC'!BA$7:BA$736,MATCH(WatchList!$B15,'All CCC'!$B$7:$B$736,0)))</f>
        <v/>
      </c>
      <c r="BB15" s="334" t="str">
        <f>IF($B15="","",INDEX('All CCC'!BB$7:BB$736,MATCH(WatchList!$B15,'All CCC'!$B$7:$B$736,0)))</f>
        <v/>
      </c>
      <c r="BC15" s="334" t="str">
        <f>IF($B15="","",INDEX('All CCC'!BC$7:BC$736,MATCH(WatchList!$B15,'All CCC'!$B$7:$B$736,0)))</f>
        <v/>
      </c>
      <c r="BD15" s="334" t="str">
        <f>IF($B15="","",INDEX('All CCC'!BD$7:BD$736,MATCH(WatchList!$B15,'All CCC'!$B$7:$B$736,0)))</f>
        <v/>
      </c>
      <c r="BE15" s="334" t="str">
        <f>IF($B15="","",INDEX('All CCC'!BE$7:BE$736,MATCH(WatchList!$B15,'All CCC'!$B$7:$B$736,0)))</f>
        <v/>
      </c>
      <c r="BF15" s="334" t="str">
        <f>IF($B15="","",INDEX('All CCC'!BF$7:BF$736,MATCH(WatchList!$B15,'All CCC'!$B$7:$B$736,0)))</f>
        <v/>
      </c>
      <c r="BG15" s="334" t="str">
        <f>IF($B15="","",INDEX('All CCC'!BG$7:BG$736,MATCH(WatchList!$B15,'All CCC'!$B$7:$B$736,0)))</f>
        <v/>
      </c>
    </row>
    <row r="16" spans="1:59" ht="11.25" customHeight="1" x14ac:dyDescent="0.2">
      <c r="A16" s="333" t="str">
        <f>IF($B16="","",INDEX('All CCC'!A$7:A$736,MATCH(WatchList!$B16,'All CCC'!$B$7:$B$736,0)))</f>
        <v/>
      </c>
      <c r="B16" s="127"/>
      <c r="C16" s="334" t="str">
        <f>IF($B16="","",INDEX('All CCC'!C$7:C$736,MATCH(WatchList!$B16,'All CCC'!$B$7:$B$736,0)))</f>
        <v/>
      </c>
      <c r="D16" s="334" t="str">
        <f>IF($B16="","",INDEX('All CCC'!D$7:D$736,MATCH(WatchList!$B16,'All CCC'!$B$7:$B$736,0)))</f>
        <v/>
      </c>
      <c r="E16" s="334" t="str">
        <f>IF($B16="","",INDEX('All CCC'!E$7:E$736,MATCH(WatchList!$B16,'All CCC'!$B$7:$B$736,0)))</f>
        <v/>
      </c>
      <c r="F16" s="334" t="str">
        <f>IF($B16="","",INDEX('All CCC'!F$7:F$736,MATCH(WatchList!$B16,'All CCC'!$B$7:$B$736,0)))</f>
        <v/>
      </c>
      <c r="G16" s="334" t="str">
        <f>IF($B16="","",INDEX('All CCC'!G$7:G$736,MATCH(WatchList!$B16,'All CCC'!$B$7:$B$736,0)))</f>
        <v/>
      </c>
      <c r="H16" s="334" t="str">
        <f>IF($B16="","",INDEX('All CCC'!H$7:H$736,MATCH(WatchList!$B16,'All CCC'!$B$7:$B$736,0)))</f>
        <v/>
      </c>
      <c r="I16" s="334" t="str">
        <f>IF($B16="","",INDEX('All CCC'!I$7:I$736,MATCH(WatchList!$B16,'All CCC'!$B$7:$B$736,0)))</f>
        <v/>
      </c>
      <c r="J16" s="334" t="str">
        <f>IF($B16="","",INDEX('All CCC'!J$7:J$736,MATCH(WatchList!$B16,'All CCC'!$B$7:$B$736,0)))</f>
        <v/>
      </c>
      <c r="K16" s="334" t="str">
        <f>IF($B16="","",INDEX('All CCC'!K$7:K$736,MATCH(WatchList!$B16,'All CCC'!$B$7:$B$736,0)))</f>
        <v/>
      </c>
      <c r="L16" s="334" t="str">
        <f>IF($B16="","",INDEX('All CCC'!L$7:L$736,MATCH(WatchList!$B16,'All CCC'!$B$7:$B$736,0)))</f>
        <v/>
      </c>
      <c r="M16" s="334" t="str">
        <f>IF($B16="","",INDEX('All CCC'!M$7:M$736,MATCH(WatchList!$B16,'All CCC'!$B$7:$B$736,0)))</f>
        <v/>
      </c>
      <c r="N16" s="334" t="str">
        <f>IF($B16="","",INDEX('All CCC'!N$7:N$736,MATCH(WatchList!$B16,'All CCC'!$B$7:$B$736,0)))</f>
        <v/>
      </c>
      <c r="O16" s="334" t="str">
        <f>IF($B16="","",INDEX('All CCC'!O$7:O$736,MATCH(WatchList!$B16,'All CCC'!$B$7:$B$736,0)))</f>
        <v/>
      </c>
      <c r="P16" s="335" t="str">
        <f>IF($B16="","",INDEX('All CCC'!P$7:P$736,MATCH(WatchList!$B16,'All CCC'!$B$7:$B$736,0)))</f>
        <v/>
      </c>
      <c r="Q16" s="335" t="str">
        <f>IF($B16="","",INDEX('All CCC'!Q$7:Q$736,MATCH(WatchList!$B16,'All CCC'!$B$7:$B$736,0)))</f>
        <v/>
      </c>
      <c r="R16" s="334" t="str">
        <f>IF($B16="","",INDEX('All CCC'!R$7:R$736,MATCH(WatchList!$B16,'All CCC'!$B$7:$B$736,0)))</f>
        <v/>
      </c>
      <c r="S16" s="334" t="str">
        <f>IF($B16="","",INDEX('All CCC'!S$7:S$736,MATCH(WatchList!$B16,'All CCC'!$B$7:$B$736,0)))</f>
        <v/>
      </c>
      <c r="T16" s="334" t="str">
        <f>IF($B16="","",INDEX('All CCC'!T$7:T$736,MATCH(WatchList!$B16,'All CCC'!$B$7:$B$736,0)))</f>
        <v/>
      </c>
      <c r="U16" s="334" t="str">
        <f>IF($B16="","",INDEX('All CCC'!U$7:U$736,MATCH(WatchList!$B16,'All CCC'!$B$7:$B$736,0)))</f>
        <v/>
      </c>
      <c r="V16" s="334" t="str">
        <f>IF($B16="","",INDEX('All CCC'!V$7:V$736,MATCH(WatchList!$B16,'All CCC'!$B$7:$B$736,0)))</f>
        <v/>
      </c>
      <c r="W16" s="334" t="str">
        <f>IF($B16="","",INDEX('All CCC'!W$7:W$736,MATCH(WatchList!$B16,'All CCC'!$B$7:$B$736,0)))</f>
        <v/>
      </c>
      <c r="X16" s="334" t="str">
        <f>IF($B16="","",INDEX('All CCC'!X$7:X$736,MATCH(WatchList!$B16,'All CCC'!$B$7:$B$736,0)))</f>
        <v/>
      </c>
      <c r="Y16" s="334" t="str">
        <f>IF($B16="","",INDEX('All CCC'!Y$7:Y$736,MATCH(WatchList!$B16,'All CCC'!$B$7:$B$736,0)))</f>
        <v/>
      </c>
      <c r="Z16" s="334" t="str">
        <f>IF($B16="","",INDEX('All CCC'!Z$7:Z$736,MATCH(WatchList!$B16,'All CCC'!$B$7:$B$736,0)))</f>
        <v/>
      </c>
      <c r="AA16" s="334" t="str">
        <f>IF($B16="","",INDEX('All CCC'!AA$7:AA$736,MATCH(WatchList!$B16,'All CCC'!$B$7:$B$736,0)))</f>
        <v/>
      </c>
      <c r="AB16" s="334" t="str">
        <f>IF($B16="","",INDEX('All CCC'!AB$7:AB$736,MATCH(WatchList!$B16,'All CCC'!$B$7:$B$736,0)))</f>
        <v/>
      </c>
      <c r="AC16" s="334" t="str">
        <f>IF($B16="","",INDEX('All CCC'!AC$7:AC$736,MATCH(WatchList!$B16,'All CCC'!$B$7:$B$736,0)))</f>
        <v/>
      </c>
      <c r="AD16" s="334" t="str">
        <f>IF($B16="","",INDEX('All CCC'!AD$7:AD$736,MATCH(WatchList!$B16,'All CCC'!$B$7:$B$736,0)))</f>
        <v/>
      </c>
      <c r="AE16" s="334" t="str">
        <f>IF($B16="","",INDEX('All CCC'!AE$7:AE$736,MATCH(WatchList!$B16,'All CCC'!$B$7:$B$736,0)))</f>
        <v/>
      </c>
      <c r="AF16" s="334" t="str">
        <f>IF($B16="","",INDEX('All CCC'!AF$7:AF$736,MATCH(WatchList!$B16,'All CCC'!$B$7:$B$736,0)))</f>
        <v/>
      </c>
      <c r="AG16" s="334" t="str">
        <f>IF($B16="","",INDEX('All CCC'!AG$7:AG$736,MATCH(WatchList!$B16,'All CCC'!$B$7:$B$736,0)))</f>
        <v/>
      </c>
      <c r="AH16" s="334" t="str">
        <f>IF($B16="","",INDEX('All CCC'!AH$7:AH$736,MATCH(WatchList!$B16,'All CCC'!$B$7:$B$736,0)))</f>
        <v/>
      </c>
      <c r="AI16" s="334" t="str">
        <f>IF($B16="","",INDEX('All CCC'!AI$7:AI$736,MATCH(WatchList!$B16,'All CCC'!$B$7:$B$736,0)))</f>
        <v/>
      </c>
      <c r="AJ16" s="334" t="str">
        <f>IF($B16="","",INDEX('All CCC'!AJ$7:AJ$736,MATCH(WatchList!$B16,'All CCC'!$B$7:$B$736,0)))</f>
        <v/>
      </c>
      <c r="AK16" s="334" t="str">
        <f>IF($B16="","",INDEX('All CCC'!AK$7:AK$736,MATCH(WatchList!$B16,'All CCC'!$B$7:$B$736,0)))</f>
        <v/>
      </c>
      <c r="AL16" s="334" t="str">
        <f>IF($B16="","",INDEX('All CCC'!AL$7:AL$736,MATCH(WatchList!$B16,'All CCC'!$B$7:$B$736,0)))</f>
        <v/>
      </c>
      <c r="AM16" s="334" t="str">
        <f>IF($B16="","",INDEX('All CCC'!AM$7:AM$736,MATCH(WatchList!$B16,'All CCC'!$B$7:$B$736,0)))</f>
        <v/>
      </c>
      <c r="AN16" s="334" t="str">
        <f>IF($B16="","",INDEX('All CCC'!AN$7:AN$736,MATCH(WatchList!$B16,'All CCC'!$B$7:$B$736,0)))</f>
        <v/>
      </c>
      <c r="AO16" s="334" t="str">
        <f>IF($B16="","",INDEX('All CCC'!AO$7:AO$736,MATCH(WatchList!$B16,'All CCC'!$B$7:$B$736,0)))</f>
        <v/>
      </c>
      <c r="AP16" s="334" t="str">
        <f>IF($B16="","",INDEX('All CCC'!AP$7:AP$736,MATCH(WatchList!$B16,'All CCC'!$B$7:$B$736,0)))</f>
        <v/>
      </c>
      <c r="AQ16" s="334" t="str">
        <f>IF($B16="","",INDEX('All CCC'!AQ$7:AQ$736,MATCH(WatchList!$B16,'All CCC'!$B$7:$B$736,0)))</f>
        <v/>
      </c>
      <c r="AR16" s="334" t="str">
        <f>IF($B16="","",INDEX('All CCC'!AR$7:AR$736,MATCH(WatchList!$B16,'All CCC'!$B$7:$B$736,0)))</f>
        <v/>
      </c>
      <c r="AS16" s="334" t="str">
        <f>IF($B16="","",INDEX('All CCC'!AS$7:AS$736,MATCH(WatchList!$B16,'All CCC'!$B$7:$B$736,0)))</f>
        <v/>
      </c>
      <c r="AT16" s="334" t="str">
        <f>IF($B16="","",INDEX('All CCC'!AT$7:AT$736,MATCH(WatchList!$B16,'All CCC'!$B$7:$B$736,0)))</f>
        <v/>
      </c>
      <c r="AU16" s="334" t="str">
        <f>IF($B16="","",INDEX('All CCC'!AU$7:AU$736,MATCH(WatchList!$B16,'All CCC'!$B$7:$B$736,0)))</f>
        <v/>
      </c>
      <c r="AV16" s="334" t="str">
        <f>IF($B16="","",INDEX('All CCC'!AV$7:AV$736,MATCH(WatchList!$B16,'All CCC'!$B$7:$B$736,0)))</f>
        <v/>
      </c>
      <c r="AW16" s="334" t="str">
        <f>IF($B16="","",INDEX('All CCC'!AW$7:AW$736,MATCH(WatchList!$B16,'All CCC'!$B$7:$B$736,0)))</f>
        <v/>
      </c>
      <c r="AX16" s="334" t="str">
        <f>IF($B16="","",INDEX('All CCC'!AX$7:AX$736,MATCH(WatchList!$B16,'All CCC'!$B$7:$B$736,0)))</f>
        <v/>
      </c>
      <c r="AY16" s="334" t="str">
        <f>IF($B16="","",INDEX('All CCC'!AY$7:AY$736,MATCH(WatchList!$B16,'All CCC'!$B$7:$B$736,0)))</f>
        <v/>
      </c>
      <c r="AZ16" s="334" t="str">
        <f>IF($B16="","",INDEX('All CCC'!AZ$7:AZ$736,MATCH(WatchList!$B16,'All CCC'!$B$7:$B$736,0)))</f>
        <v/>
      </c>
      <c r="BA16" s="334" t="str">
        <f>IF($B16="","",INDEX('All CCC'!BA$7:BA$736,MATCH(WatchList!$B16,'All CCC'!$B$7:$B$736,0)))</f>
        <v/>
      </c>
      <c r="BB16" s="334" t="str">
        <f>IF($B16="","",INDEX('All CCC'!BB$7:BB$736,MATCH(WatchList!$B16,'All CCC'!$B$7:$B$736,0)))</f>
        <v/>
      </c>
      <c r="BC16" s="334" t="str">
        <f>IF($B16="","",INDEX('All CCC'!BC$7:BC$736,MATCH(WatchList!$B16,'All CCC'!$B$7:$B$736,0)))</f>
        <v/>
      </c>
      <c r="BD16" s="334" t="str">
        <f>IF($B16="","",INDEX('All CCC'!BD$7:BD$736,MATCH(WatchList!$B16,'All CCC'!$B$7:$B$736,0)))</f>
        <v/>
      </c>
      <c r="BE16" s="334" t="str">
        <f>IF($B16="","",INDEX('All CCC'!BE$7:BE$736,MATCH(WatchList!$B16,'All CCC'!$B$7:$B$736,0)))</f>
        <v/>
      </c>
      <c r="BF16" s="334" t="str">
        <f>IF($B16="","",INDEX('All CCC'!BF$7:BF$736,MATCH(WatchList!$B16,'All CCC'!$B$7:$B$736,0)))</f>
        <v/>
      </c>
      <c r="BG16" s="334" t="str">
        <f>IF($B16="","",INDEX('All CCC'!BG$7:BG$736,MATCH(WatchList!$B16,'All CCC'!$B$7:$B$736,0)))</f>
        <v/>
      </c>
    </row>
    <row r="17" spans="1:59" ht="11.25" customHeight="1" x14ac:dyDescent="0.2">
      <c r="A17" s="333" t="str">
        <f>IF($B17="","",INDEX('All CCC'!A$7:A$736,MATCH(WatchList!$B17,'All CCC'!$B$7:$B$736,0)))</f>
        <v/>
      </c>
      <c r="B17" s="127"/>
      <c r="C17" s="334" t="str">
        <f>IF($B17="","",INDEX('All CCC'!C$7:C$736,MATCH(WatchList!$B17,'All CCC'!$B$7:$B$736,0)))</f>
        <v/>
      </c>
      <c r="D17" s="334" t="str">
        <f>IF($B17="","",INDEX('All CCC'!D$7:D$736,MATCH(WatchList!$B17,'All CCC'!$B$7:$B$736,0)))</f>
        <v/>
      </c>
      <c r="E17" s="334" t="str">
        <f>IF($B17="","",INDEX('All CCC'!E$7:E$736,MATCH(WatchList!$B17,'All CCC'!$B$7:$B$736,0)))</f>
        <v/>
      </c>
      <c r="F17" s="334" t="str">
        <f>IF($B17="","",INDEX('All CCC'!F$7:F$736,MATCH(WatchList!$B17,'All CCC'!$B$7:$B$736,0)))</f>
        <v/>
      </c>
      <c r="G17" s="334" t="str">
        <f>IF($B17="","",INDEX('All CCC'!G$7:G$736,MATCH(WatchList!$B17,'All CCC'!$B$7:$B$736,0)))</f>
        <v/>
      </c>
      <c r="H17" s="334" t="str">
        <f>IF($B17="","",INDEX('All CCC'!H$7:H$736,MATCH(WatchList!$B17,'All CCC'!$B$7:$B$736,0)))</f>
        <v/>
      </c>
      <c r="I17" s="334" t="str">
        <f>IF($B17="","",INDEX('All CCC'!I$7:I$736,MATCH(WatchList!$B17,'All CCC'!$B$7:$B$736,0)))</f>
        <v/>
      </c>
      <c r="J17" s="334" t="str">
        <f>IF($B17="","",INDEX('All CCC'!J$7:J$736,MATCH(WatchList!$B17,'All CCC'!$B$7:$B$736,0)))</f>
        <v/>
      </c>
      <c r="K17" s="334" t="str">
        <f>IF($B17="","",INDEX('All CCC'!K$7:K$736,MATCH(WatchList!$B17,'All CCC'!$B$7:$B$736,0)))</f>
        <v/>
      </c>
      <c r="L17" s="334" t="str">
        <f>IF($B17="","",INDEX('All CCC'!L$7:L$736,MATCH(WatchList!$B17,'All CCC'!$B$7:$B$736,0)))</f>
        <v/>
      </c>
      <c r="M17" s="334" t="str">
        <f>IF($B17="","",INDEX('All CCC'!M$7:M$736,MATCH(WatchList!$B17,'All CCC'!$B$7:$B$736,0)))</f>
        <v/>
      </c>
      <c r="N17" s="334" t="str">
        <f>IF($B17="","",INDEX('All CCC'!N$7:N$736,MATCH(WatchList!$B17,'All CCC'!$B$7:$B$736,0)))</f>
        <v/>
      </c>
      <c r="O17" s="334" t="str">
        <f>IF($B17="","",INDEX('All CCC'!O$7:O$736,MATCH(WatchList!$B17,'All CCC'!$B$7:$B$736,0)))</f>
        <v/>
      </c>
      <c r="P17" s="335" t="str">
        <f>IF($B17="","",INDEX('All CCC'!P$7:P$736,MATCH(WatchList!$B17,'All CCC'!$B$7:$B$736,0)))</f>
        <v/>
      </c>
      <c r="Q17" s="335" t="str">
        <f>IF($B17="","",INDEX('All CCC'!Q$7:Q$736,MATCH(WatchList!$B17,'All CCC'!$B$7:$B$736,0)))</f>
        <v/>
      </c>
      <c r="R17" s="334" t="str">
        <f>IF($B17="","",INDEX('All CCC'!R$7:R$736,MATCH(WatchList!$B17,'All CCC'!$B$7:$B$736,0)))</f>
        <v/>
      </c>
      <c r="S17" s="334" t="str">
        <f>IF($B17="","",INDEX('All CCC'!S$7:S$736,MATCH(WatchList!$B17,'All CCC'!$B$7:$B$736,0)))</f>
        <v/>
      </c>
      <c r="T17" s="334" t="str">
        <f>IF($B17="","",INDEX('All CCC'!T$7:T$736,MATCH(WatchList!$B17,'All CCC'!$B$7:$B$736,0)))</f>
        <v/>
      </c>
      <c r="U17" s="334" t="str">
        <f>IF($B17="","",INDEX('All CCC'!U$7:U$736,MATCH(WatchList!$B17,'All CCC'!$B$7:$B$736,0)))</f>
        <v/>
      </c>
      <c r="V17" s="334" t="str">
        <f>IF($B17="","",INDEX('All CCC'!V$7:V$736,MATCH(WatchList!$B17,'All CCC'!$B$7:$B$736,0)))</f>
        <v/>
      </c>
      <c r="W17" s="334" t="str">
        <f>IF($B17="","",INDEX('All CCC'!W$7:W$736,MATCH(WatchList!$B17,'All CCC'!$B$7:$B$736,0)))</f>
        <v/>
      </c>
      <c r="X17" s="334" t="str">
        <f>IF($B17="","",INDEX('All CCC'!X$7:X$736,MATCH(WatchList!$B17,'All CCC'!$B$7:$B$736,0)))</f>
        <v/>
      </c>
      <c r="Y17" s="334" t="str">
        <f>IF($B17="","",INDEX('All CCC'!Y$7:Y$736,MATCH(WatchList!$B17,'All CCC'!$B$7:$B$736,0)))</f>
        <v/>
      </c>
      <c r="Z17" s="334" t="str">
        <f>IF($B17="","",INDEX('All CCC'!Z$7:Z$736,MATCH(WatchList!$B17,'All CCC'!$B$7:$B$736,0)))</f>
        <v/>
      </c>
      <c r="AA17" s="334" t="str">
        <f>IF($B17="","",INDEX('All CCC'!AA$7:AA$736,MATCH(WatchList!$B17,'All CCC'!$B$7:$B$736,0)))</f>
        <v/>
      </c>
      <c r="AB17" s="334" t="str">
        <f>IF($B17="","",INDEX('All CCC'!AB$7:AB$736,MATCH(WatchList!$B17,'All CCC'!$B$7:$B$736,0)))</f>
        <v/>
      </c>
      <c r="AC17" s="334" t="str">
        <f>IF($B17="","",INDEX('All CCC'!AC$7:AC$736,MATCH(WatchList!$B17,'All CCC'!$B$7:$B$736,0)))</f>
        <v/>
      </c>
      <c r="AD17" s="334" t="str">
        <f>IF($B17="","",INDEX('All CCC'!AD$7:AD$736,MATCH(WatchList!$B17,'All CCC'!$B$7:$B$736,0)))</f>
        <v/>
      </c>
      <c r="AE17" s="334" t="str">
        <f>IF($B17="","",INDEX('All CCC'!AE$7:AE$736,MATCH(WatchList!$B17,'All CCC'!$B$7:$B$736,0)))</f>
        <v/>
      </c>
      <c r="AF17" s="334" t="str">
        <f>IF($B17="","",INDEX('All CCC'!AF$7:AF$736,MATCH(WatchList!$B17,'All CCC'!$B$7:$B$736,0)))</f>
        <v/>
      </c>
      <c r="AG17" s="334" t="str">
        <f>IF($B17="","",INDEX('All CCC'!AG$7:AG$736,MATCH(WatchList!$B17,'All CCC'!$B$7:$B$736,0)))</f>
        <v/>
      </c>
      <c r="AH17" s="334" t="str">
        <f>IF($B17="","",INDEX('All CCC'!AH$7:AH$736,MATCH(WatchList!$B17,'All CCC'!$B$7:$B$736,0)))</f>
        <v/>
      </c>
      <c r="AI17" s="334" t="str">
        <f>IF($B17="","",INDEX('All CCC'!AI$7:AI$736,MATCH(WatchList!$B17,'All CCC'!$B$7:$B$736,0)))</f>
        <v/>
      </c>
      <c r="AJ17" s="334" t="str">
        <f>IF($B17="","",INDEX('All CCC'!AJ$7:AJ$736,MATCH(WatchList!$B17,'All CCC'!$B$7:$B$736,0)))</f>
        <v/>
      </c>
      <c r="AK17" s="334" t="str">
        <f>IF($B17="","",INDEX('All CCC'!AK$7:AK$736,MATCH(WatchList!$B17,'All CCC'!$B$7:$B$736,0)))</f>
        <v/>
      </c>
      <c r="AL17" s="334" t="str">
        <f>IF($B17="","",INDEX('All CCC'!AL$7:AL$736,MATCH(WatchList!$B17,'All CCC'!$B$7:$B$736,0)))</f>
        <v/>
      </c>
      <c r="AM17" s="334" t="str">
        <f>IF($B17="","",INDEX('All CCC'!AM$7:AM$736,MATCH(WatchList!$B17,'All CCC'!$B$7:$B$736,0)))</f>
        <v/>
      </c>
      <c r="AN17" s="334" t="str">
        <f>IF($B17="","",INDEX('All CCC'!AN$7:AN$736,MATCH(WatchList!$B17,'All CCC'!$B$7:$B$736,0)))</f>
        <v/>
      </c>
      <c r="AO17" s="334" t="str">
        <f>IF($B17="","",INDEX('All CCC'!AO$7:AO$736,MATCH(WatchList!$B17,'All CCC'!$B$7:$B$736,0)))</f>
        <v/>
      </c>
      <c r="AP17" s="334" t="str">
        <f>IF($B17="","",INDEX('All CCC'!AP$7:AP$736,MATCH(WatchList!$B17,'All CCC'!$B$7:$B$736,0)))</f>
        <v/>
      </c>
      <c r="AQ17" s="334" t="str">
        <f>IF($B17="","",INDEX('All CCC'!AQ$7:AQ$736,MATCH(WatchList!$B17,'All CCC'!$B$7:$B$736,0)))</f>
        <v/>
      </c>
      <c r="AR17" s="334" t="str">
        <f>IF($B17="","",INDEX('All CCC'!AR$7:AR$736,MATCH(WatchList!$B17,'All CCC'!$B$7:$B$736,0)))</f>
        <v/>
      </c>
      <c r="AS17" s="334" t="str">
        <f>IF($B17="","",INDEX('All CCC'!AS$7:AS$736,MATCH(WatchList!$B17,'All CCC'!$B$7:$B$736,0)))</f>
        <v/>
      </c>
      <c r="AT17" s="334" t="str">
        <f>IF($B17="","",INDEX('All CCC'!AT$7:AT$736,MATCH(WatchList!$B17,'All CCC'!$B$7:$B$736,0)))</f>
        <v/>
      </c>
      <c r="AU17" s="334" t="str">
        <f>IF($B17="","",INDEX('All CCC'!AU$7:AU$736,MATCH(WatchList!$B17,'All CCC'!$B$7:$B$736,0)))</f>
        <v/>
      </c>
      <c r="AV17" s="334" t="str">
        <f>IF($B17="","",INDEX('All CCC'!AV$7:AV$736,MATCH(WatchList!$B17,'All CCC'!$B$7:$B$736,0)))</f>
        <v/>
      </c>
      <c r="AW17" s="334" t="str">
        <f>IF($B17="","",INDEX('All CCC'!AW$7:AW$736,MATCH(WatchList!$B17,'All CCC'!$B$7:$B$736,0)))</f>
        <v/>
      </c>
      <c r="AX17" s="334" t="str">
        <f>IF($B17="","",INDEX('All CCC'!AX$7:AX$736,MATCH(WatchList!$B17,'All CCC'!$B$7:$B$736,0)))</f>
        <v/>
      </c>
      <c r="AY17" s="334" t="str">
        <f>IF($B17="","",INDEX('All CCC'!AY$7:AY$736,MATCH(WatchList!$B17,'All CCC'!$B$7:$B$736,0)))</f>
        <v/>
      </c>
      <c r="AZ17" s="334" t="str">
        <f>IF($B17="","",INDEX('All CCC'!AZ$7:AZ$736,MATCH(WatchList!$B17,'All CCC'!$B$7:$B$736,0)))</f>
        <v/>
      </c>
      <c r="BA17" s="334" t="str">
        <f>IF($B17="","",INDEX('All CCC'!BA$7:BA$736,MATCH(WatchList!$B17,'All CCC'!$B$7:$B$736,0)))</f>
        <v/>
      </c>
      <c r="BB17" s="334" t="str">
        <f>IF($B17="","",INDEX('All CCC'!BB$7:BB$736,MATCH(WatchList!$B17,'All CCC'!$B$7:$B$736,0)))</f>
        <v/>
      </c>
      <c r="BC17" s="334" t="str">
        <f>IF($B17="","",INDEX('All CCC'!BC$7:BC$736,MATCH(WatchList!$B17,'All CCC'!$B$7:$B$736,0)))</f>
        <v/>
      </c>
      <c r="BD17" s="334" t="str">
        <f>IF($B17="","",INDEX('All CCC'!BD$7:BD$736,MATCH(WatchList!$B17,'All CCC'!$B$7:$B$736,0)))</f>
        <v/>
      </c>
      <c r="BE17" s="334" t="str">
        <f>IF($B17="","",INDEX('All CCC'!BE$7:BE$736,MATCH(WatchList!$B17,'All CCC'!$B$7:$B$736,0)))</f>
        <v/>
      </c>
      <c r="BF17" s="334" t="str">
        <f>IF($B17="","",INDEX('All CCC'!BF$7:BF$736,MATCH(WatchList!$B17,'All CCC'!$B$7:$B$736,0)))</f>
        <v/>
      </c>
      <c r="BG17" s="334" t="str">
        <f>IF($B17="","",INDEX('All CCC'!BG$7:BG$736,MATCH(WatchList!$B17,'All CCC'!$B$7:$B$736,0)))</f>
        <v/>
      </c>
    </row>
    <row r="18" spans="1:59" ht="11.25" customHeight="1" x14ac:dyDescent="0.2">
      <c r="A18" s="333" t="str">
        <f>IF($B18="","",INDEX('All CCC'!A$7:A$736,MATCH(WatchList!$B18,'All CCC'!$B$7:$B$736,0)))</f>
        <v/>
      </c>
      <c r="B18" s="127"/>
      <c r="C18" s="334" t="str">
        <f>IF($B18="","",INDEX('All CCC'!C$7:C$736,MATCH(WatchList!$B18,'All CCC'!$B$7:$B$736,0)))</f>
        <v/>
      </c>
      <c r="D18" s="334" t="str">
        <f>IF($B18="","",INDEX('All CCC'!D$7:D$736,MATCH(WatchList!$B18,'All CCC'!$B$7:$B$736,0)))</f>
        <v/>
      </c>
      <c r="E18" s="334" t="str">
        <f>IF($B18="","",INDEX('All CCC'!E$7:E$736,MATCH(WatchList!$B18,'All CCC'!$B$7:$B$736,0)))</f>
        <v/>
      </c>
      <c r="F18" s="334" t="str">
        <f>IF($B18="","",INDEX('All CCC'!F$7:F$736,MATCH(WatchList!$B18,'All CCC'!$B$7:$B$736,0)))</f>
        <v/>
      </c>
      <c r="G18" s="334" t="str">
        <f>IF($B18="","",INDEX('All CCC'!G$7:G$736,MATCH(WatchList!$B18,'All CCC'!$B$7:$B$736,0)))</f>
        <v/>
      </c>
      <c r="H18" s="334" t="str">
        <f>IF($B18="","",INDEX('All CCC'!H$7:H$736,MATCH(WatchList!$B18,'All CCC'!$B$7:$B$736,0)))</f>
        <v/>
      </c>
      <c r="I18" s="334" t="str">
        <f>IF($B18="","",INDEX('All CCC'!I$7:I$736,MATCH(WatchList!$B18,'All CCC'!$B$7:$B$736,0)))</f>
        <v/>
      </c>
      <c r="J18" s="334" t="str">
        <f>IF($B18="","",INDEX('All CCC'!J$7:J$736,MATCH(WatchList!$B18,'All CCC'!$B$7:$B$736,0)))</f>
        <v/>
      </c>
      <c r="K18" s="334" t="str">
        <f>IF($B18="","",INDEX('All CCC'!K$7:K$736,MATCH(WatchList!$B18,'All CCC'!$B$7:$B$736,0)))</f>
        <v/>
      </c>
      <c r="L18" s="334" t="str">
        <f>IF($B18="","",INDEX('All CCC'!L$7:L$736,MATCH(WatchList!$B18,'All CCC'!$B$7:$B$736,0)))</f>
        <v/>
      </c>
      <c r="M18" s="334" t="str">
        <f>IF($B18="","",INDEX('All CCC'!M$7:M$736,MATCH(WatchList!$B18,'All CCC'!$B$7:$B$736,0)))</f>
        <v/>
      </c>
      <c r="N18" s="334" t="str">
        <f>IF($B18="","",INDEX('All CCC'!N$7:N$736,MATCH(WatchList!$B18,'All CCC'!$B$7:$B$736,0)))</f>
        <v/>
      </c>
      <c r="O18" s="334" t="str">
        <f>IF($B18="","",INDEX('All CCC'!O$7:O$736,MATCH(WatchList!$B18,'All CCC'!$B$7:$B$736,0)))</f>
        <v/>
      </c>
      <c r="P18" s="335" t="str">
        <f>IF($B18="","",INDEX('All CCC'!P$7:P$736,MATCH(WatchList!$B18,'All CCC'!$B$7:$B$736,0)))</f>
        <v/>
      </c>
      <c r="Q18" s="335" t="str">
        <f>IF($B18="","",INDEX('All CCC'!Q$7:Q$736,MATCH(WatchList!$B18,'All CCC'!$B$7:$B$736,0)))</f>
        <v/>
      </c>
      <c r="R18" s="334" t="str">
        <f>IF($B18="","",INDEX('All CCC'!R$7:R$736,MATCH(WatchList!$B18,'All CCC'!$B$7:$B$736,0)))</f>
        <v/>
      </c>
      <c r="S18" s="334" t="str">
        <f>IF($B18="","",INDEX('All CCC'!S$7:S$736,MATCH(WatchList!$B18,'All CCC'!$B$7:$B$736,0)))</f>
        <v/>
      </c>
      <c r="T18" s="334" t="str">
        <f>IF($B18="","",INDEX('All CCC'!T$7:T$736,MATCH(WatchList!$B18,'All CCC'!$B$7:$B$736,0)))</f>
        <v/>
      </c>
      <c r="U18" s="334" t="str">
        <f>IF($B18="","",INDEX('All CCC'!U$7:U$736,MATCH(WatchList!$B18,'All CCC'!$B$7:$B$736,0)))</f>
        <v/>
      </c>
      <c r="V18" s="334" t="str">
        <f>IF($B18="","",INDEX('All CCC'!V$7:V$736,MATCH(WatchList!$B18,'All CCC'!$B$7:$B$736,0)))</f>
        <v/>
      </c>
      <c r="W18" s="334" t="str">
        <f>IF($B18="","",INDEX('All CCC'!W$7:W$736,MATCH(WatchList!$B18,'All CCC'!$B$7:$B$736,0)))</f>
        <v/>
      </c>
      <c r="X18" s="334" t="str">
        <f>IF($B18="","",INDEX('All CCC'!X$7:X$736,MATCH(WatchList!$B18,'All CCC'!$B$7:$B$736,0)))</f>
        <v/>
      </c>
      <c r="Y18" s="334" t="str">
        <f>IF($B18="","",INDEX('All CCC'!Y$7:Y$736,MATCH(WatchList!$B18,'All CCC'!$B$7:$B$736,0)))</f>
        <v/>
      </c>
      <c r="Z18" s="334" t="str">
        <f>IF($B18="","",INDEX('All CCC'!Z$7:Z$736,MATCH(WatchList!$B18,'All CCC'!$B$7:$B$736,0)))</f>
        <v/>
      </c>
      <c r="AA18" s="334" t="str">
        <f>IF($B18="","",INDEX('All CCC'!AA$7:AA$736,MATCH(WatchList!$B18,'All CCC'!$B$7:$B$736,0)))</f>
        <v/>
      </c>
      <c r="AB18" s="334" t="str">
        <f>IF($B18="","",INDEX('All CCC'!AB$7:AB$736,MATCH(WatchList!$B18,'All CCC'!$B$7:$B$736,0)))</f>
        <v/>
      </c>
      <c r="AC18" s="334" t="str">
        <f>IF($B18="","",INDEX('All CCC'!AC$7:AC$736,MATCH(WatchList!$B18,'All CCC'!$B$7:$B$736,0)))</f>
        <v/>
      </c>
      <c r="AD18" s="334" t="str">
        <f>IF($B18="","",INDEX('All CCC'!AD$7:AD$736,MATCH(WatchList!$B18,'All CCC'!$B$7:$B$736,0)))</f>
        <v/>
      </c>
      <c r="AE18" s="334" t="str">
        <f>IF($B18="","",INDEX('All CCC'!AE$7:AE$736,MATCH(WatchList!$B18,'All CCC'!$B$7:$B$736,0)))</f>
        <v/>
      </c>
      <c r="AF18" s="334" t="str">
        <f>IF($B18="","",INDEX('All CCC'!AF$7:AF$736,MATCH(WatchList!$B18,'All CCC'!$B$7:$B$736,0)))</f>
        <v/>
      </c>
      <c r="AG18" s="334" t="str">
        <f>IF($B18="","",INDEX('All CCC'!AG$7:AG$736,MATCH(WatchList!$B18,'All CCC'!$B$7:$B$736,0)))</f>
        <v/>
      </c>
      <c r="AH18" s="334" t="str">
        <f>IF($B18="","",INDEX('All CCC'!AH$7:AH$736,MATCH(WatchList!$B18,'All CCC'!$B$7:$B$736,0)))</f>
        <v/>
      </c>
      <c r="AI18" s="334" t="str">
        <f>IF($B18="","",INDEX('All CCC'!AI$7:AI$736,MATCH(WatchList!$B18,'All CCC'!$B$7:$B$736,0)))</f>
        <v/>
      </c>
      <c r="AJ18" s="334" t="str">
        <f>IF($B18="","",INDEX('All CCC'!AJ$7:AJ$736,MATCH(WatchList!$B18,'All CCC'!$B$7:$B$736,0)))</f>
        <v/>
      </c>
      <c r="AK18" s="334" t="str">
        <f>IF($B18="","",INDEX('All CCC'!AK$7:AK$736,MATCH(WatchList!$B18,'All CCC'!$B$7:$B$736,0)))</f>
        <v/>
      </c>
      <c r="AL18" s="334" t="str">
        <f>IF($B18="","",INDEX('All CCC'!AL$7:AL$736,MATCH(WatchList!$B18,'All CCC'!$B$7:$B$736,0)))</f>
        <v/>
      </c>
      <c r="AM18" s="334" t="str">
        <f>IF($B18="","",INDEX('All CCC'!AM$7:AM$736,MATCH(WatchList!$B18,'All CCC'!$B$7:$B$736,0)))</f>
        <v/>
      </c>
      <c r="AN18" s="334" t="str">
        <f>IF($B18="","",INDEX('All CCC'!AN$7:AN$736,MATCH(WatchList!$B18,'All CCC'!$B$7:$B$736,0)))</f>
        <v/>
      </c>
      <c r="AO18" s="334" t="str">
        <f>IF($B18="","",INDEX('All CCC'!AO$7:AO$736,MATCH(WatchList!$B18,'All CCC'!$B$7:$B$736,0)))</f>
        <v/>
      </c>
      <c r="AP18" s="334" t="str">
        <f>IF($B18="","",INDEX('All CCC'!AP$7:AP$736,MATCH(WatchList!$B18,'All CCC'!$B$7:$B$736,0)))</f>
        <v/>
      </c>
      <c r="AQ18" s="334" t="str">
        <f>IF($B18="","",INDEX('All CCC'!AQ$7:AQ$736,MATCH(WatchList!$B18,'All CCC'!$B$7:$B$736,0)))</f>
        <v/>
      </c>
      <c r="AR18" s="334" t="str">
        <f>IF($B18="","",INDEX('All CCC'!AR$7:AR$736,MATCH(WatchList!$B18,'All CCC'!$B$7:$B$736,0)))</f>
        <v/>
      </c>
      <c r="AS18" s="334" t="str">
        <f>IF($B18="","",INDEX('All CCC'!AS$7:AS$736,MATCH(WatchList!$B18,'All CCC'!$B$7:$B$736,0)))</f>
        <v/>
      </c>
      <c r="AT18" s="334" t="str">
        <f>IF($B18="","",INDEX('All CCC'!AT$7:AT$736,MATCH(WatchList!$B18,'All CCC'!$B$7:$B$736,0)))</f>
        <v/>
      </c>
      <c r="AU18" s="334" t="str">
        <f>IF($B18="","",INDEX('All CCC'!AU$7:AU$736,MATCH(WatchList!$B18,'All CCC'!$B$7:$B$736,0)))</f>
        <v/>
      </c>
      <c r="AV18" s="334" t="str">
        <f>IF($B18="","",INDEX('All CCC'!AV$7:AV$736,MATCH(WatchList!$B18,'All CCC'!$B$7:$B$736,0)))</f>
        <v/>
      </c>
      <c r="AW18" s="334" t="str">
        <f>IF($B18="","",INDEX('All CCC'!AW$7:AW$736,MATCH(WatchList!$B18,'All CCC'!$B$7:$B$736,0)))</f>
        <v/>
      </c>
      <c r="AX18" s="334" t="str">
        <f>IF($B18="","",INDEX('All CCC'!AX$7:AX$736,MATCH(WatchList!$B18,'All CCC'!$B$7:$B$736,0)))</f>
        <v/>
      </c>
      <c r="AY18" s="334" t="str">
        <f>IF($B18="","",INDEX('All CCC'!AY$7:AY$736,MATCH(WatchList!$B18,'All CCC'!$B$7:$B$736,0)))</f>
        <v/>
      </c>
      <c r="AZ18" s="334" t="str">
        <f>IF($B18="","",INDEX('All CCC'!AZ$7:AZ$736,MATCH(WatchList!$B18,'All CCC'!$B$7:$B$736,0)))</f>
        <v/>
      </c>
      <c r="BA18" s="334" t="str">
        <f>IF($B18="","",INDEX('All CCC'!BA$7:BA$736,MATCH(WatchList!$B18,'All CCC'!$B$7:$B$736,0)))</f>
        <v/>
      </c>
      <c r="BB18" s="334" t="str">
        <f>IF($B18="","",INDEX('All CCC'!BB$7:BB$736,MATCH(WatchList!$B18,'All CCC'!$B$7:$B$736,0)))</f>
        <v/>
      </c>
      <c r="BC18" s="334" t="str">
        <f>IF($B18="","",INDEX('All CCC'!BC$7:BC$736,MATCH(WatchList!$B18,'All CCC'!$B$7:$B$736,0)))</f>
        <v/>
      </c>
      <c r="BD18" s="334" t="str">
        <f>IF($B18="","",INDEX('All CCC'!BD$7:BD$736,MATCH(WatchList!$B18,'All CCC'!$B$7:$B$736,0)))</f>
        <v/>
      </c>
      <c r="BE18" s="334" t="str">
        <f>IF($B18="","",INDEX('All CCC'!BE$7:BE$736,MATCH(WatchList!$B18,'All CCC'!$B$7:$B$736,0)))</f>
        <v/>
      </c>
      <c r="BF18" s="334" t="str">
        <f>IF($B18="","",INDEX('All CCC'!BF$7:BF$736,MATCH(WatchList!$B18,'All CCC'!$B$7:$B$736,0)))</f>
        <v/>
      </c>
      <c r="BG18" s="334" t="str">
        <f>IF($B18="","",INDEX('All CCC'!BG$7:BG$736,MATCH(WatchList!$B18,'All CCC'!$B$7:$B$736,0)))</f>
        <v/>
      </c>
    </row>
    <row r="19" spans="1:59" ht="11.25" customHeight="1" x14ac:dyDescent="0.2">
      <c r="A19" s="333" t="str">
        <f>IF($B19="","",INDEX('All CCC'!A$7:A$736,MATCH(WatchList!$B19,'All CCC'!$B$7:$B$736,0)))</f>
        <v/>
      </c>
      <c r="B19" s="127"/>
      <c r="C19" s="334" t="str">
        <f>IF($B19="","",INDEX('All CCC'!C$7:C$736,MATCH(WatchList!$B19,'All CCC'!$B$7:$B$736,0)))</f>
        <v/>
      </c>
      <c r="D19" s="334" t="str">
        <f>IF($B19="","",INDEX('All CCC'!D$7:D$736,MATCH(WatchList!$B19,'All CCC'!$B$7:$B$736,0)))</f>
        <v/>
      </c>
      <c r="E19" s="334" t="str">
        <f>IF($B19="","",INDEX('All CCC'!E$7:E$736,MATCH(WatchList!$B19,'All CCC'!$B$7:$B$736,0)))</f>
        <v/>
      </c>
      <c r="F19" s="334" t="str">
        <f>IF($B19="","",INDEX('All CCC'!F$7:F$736,MATCH(WatchList!$B19,'All CCC'!$B$7:$B$736,0)))</f>
        <v/>
      </c>
      <c r="G19" s="334" t="str">
        <f>IF($B19="","",INDEX('All CCC'!G$7:G$736,MATCH(WatchList!$B19,'All CCC'!$B$7:$B$736,0)))</f>
        <v/>
      </c>
      <c r="H19" s="334" t="str">
        <f>IF($B19="","",INDEX('All CCC'!H$7:H$736,MATCH(WatchList!$B19,'All CCC'!$B$7:$B$736,0)))</f>
        <v/>
      </c>
      <c r="I19" s="334" t="str">
        <f>IF($B19="","",INDEX('All CCC'!I$7:I$736,MATCH(WatchList!$B19,'All CCC'!$B$7:$B$736,0)))</f>
        <v/>
      </c>
      <c r="J19" s="334" t="str">
        <f>IF($B19="","",INDEX('All CCC'!J$7:J$736,MATCH(WatchList!$B19,'All CCC'!$B$7:$B$736,0)))</f>
        <v/>
      </c>
      <c r="K19" s="334" t="str">
        <f>IF($B19="","",INDEX('All CCC'!K$7:K$736,MATCH(WatchList!$B19,'All CCC'!$B$7:$B$736,0)))</f>
        <v/>
      </c>
      <c r="L19" s="334" t="str">
        <f>IF($B19="","",INDEX('All CCC'!L$7:L$736,MATCH(WatchList!$B19,'All CCC'!$B$7:$B$736,0)))</f>
        <v/>
      </c>
      <c r="M19" s="334" t="str">
        <f>IF($B19="","",INDEX('All CCC'!M$7:M$736,MATCH(WatchList!$B19,'All CCC'!$B$7:$B$736,0)))</f>
        <v/>
      </c>
      <c r="N19" s="334" t="str">
        <f>IF($B19="","",INDEX('All CCC'!N$7:N$736,MATCH(WatchList!$B19,'All CCC'!$B$7:$B$736,0)))</f>
        <v/>
      </c>
      <c r="O19" s="334" t="str">
        <f>IF($B19="","",INDEX('All CCC'!O$7:O$736,MATCH(WatchList!$B19,'All CCC'!$B$7:$B$736,0)))</f>
        <v/>
      </c>
      <c r="P19" s="335" t="str">
        <f>IF($B19="","",INDEX('All CCC'!P$7:P$736,MATCH(WatchList!$B19,'All CCC'!$B$7:$B$736,0)))</f>
        <v/>
      </c>
      <c r="Q19" s="335" t="str">
        <f>IF($B19="","",INDEX('All CCC'!Q$7:Q$736,MATCH(WatchList!$B19,'All CCC'!$B$7:$B$736,0)))</f>
        <v/>
      </c>
      <c r="R19" s="334" t="str">
        <f>IF($B19="","",INDEX('All CCC'!R$7:R$736,MATCH(WatchList!$B19,'All CCC'!$B$7:$B$736,0)))</f>
        <v/>
      </c>
      <c r="S19" s="334" t="str">
        <f>IF($B19="","",INDEX('All CCC'!S$7:S$736,MATCH(WatchList!$B19,'All CCC'!$B$7:$B$736,0)))</f>
        <v/>
      </c>
      <c r="T19" s="334" t="str">
        <f>IF($B19="","",INDEX('All CCC'!T$7:T$736,MATCH(WatchList!$B19,'All CCC'!$B$7:$B$736,0)))</f>
        <v/>
      </c>
      <c r="U19" s="334" t="str">
        <f>IF($B19="","",INDEX('All CCC'!U$7:U$736,MATCH(WatchList!$B19,'All CCC'!$B$7:$B$736,0)))</f>
        <v/>
      </c>
      <c r="V19" s="334" t="str">
        <f>IF($B19="","",INDEX('All CCC'!V$7:V$736,MATCH(WatchList!$B19,'All CCC'!$B$7:$B$736,0)))</f>
        <v/>
      </c>
      <c r="W19" s="334" t="str">
        <f>IF($B19="","",INDEX('All CCC'!W$7:W$736,MATCH(WatchList!$B19,'All CCC'!$B$7:$B$736,0)))</f>
        <v/>
      </c>
      <c r="X19" s="334" t="str">
        <f>IF($B19="","",INDEX('All CCC'!X$7:X$736,MATCH(WatchList!$B19,'All CCC'!$B$7:$B$736,0)))</f>
        <v/>
      </c>
      <c r="Y19" s="334" t="str">
        <f>IF($B19="","",INDEX('All CCC'!Y$7:Y$736,MATCH(WatchList!$B19,'All CCC'!$B$7:$B$736,0)))</f>
        <v/>
      </c>
      <c r="Z19" s="334" t="str">
        <f>IF($B19="","",INDEX('All CCC'!Z$7:Z$736,MATCH(WatchList!$B19,'All CCC'!$B$7:$B$736,0)))</f>
        <v/>
      </c>
      <c r="AA19" s="334" t="str">
        <f>IF($B19="","",INDEX('All CCC'!AA$7:AA$736,MATCH(WatchList!$B19,'All CCC'!$B$7:$B$736,0)))</f>
        <v/>
      </c>
      <c r="AB19" s="334" t="str">
        <f>IF($B19="","",INDEX('All CCC'!AB$7:AB$736,MATCH(WatchList!$B19,'All CCC'!$B$7:$B$736,0)))</f>
        <v/>
      </c>
      <c r="AC19" s="334" t="str">
        <f>IF($B19="","",INDEX('All CCC'!AC$7:AC$736,MATCH(WatchList!$B19,'All CCC'!$B$7:$B$736,0)))</f>
        <v/>
      </c>
      <c r="AD19" s="334" t="str">
        <f>IF($B19="","",INDEX('All CCC'!AD$7:AD$736,MATCH(WatchList!$B19,'All CCC'!$B$7:$B$736,0)))</f>
        <v/>
      </c>
      <c r="AE19" s="334" t="str">
        <f>IF($B19="","",INDEX('All CCC'!AE$7:AE$736,MATCH(WatchList!$B19,'All CCC'!$B$7:$B$736,0)))</f>
        <v/>
      </c>
      <c r="AF19" s="334" t="str">
        <f>IF($B19="","",INDEX('All CCC'!AF$7:AF$736,MATCH(WatchList!$B19,'All CCC'!$B$7:$B$736,0)))</f>
        <v/>
      </c>
      <c r="AG19" s="334" t="str">
        <f>IF($B19="","",INDEX('All CCC'!AG$7:AG$736,MATCH(WatchList!$B19,'All CCC'!$B$7:$B$736,0)))</f>
        <v/>
      </c>
      <c r="AH19" s="334" t="str">
        <f>IF($B19="","",INDEX('All CCC'!AH$7:AH$736,MATCH(WatchList!$B19,'All CCC'!$B$7:$B$736,0)))</f>
        <v/>
      </c>
      <c r="AI19" s="334" t="str">
        <f>IF($B19="","",INDEX('All CCC'!AI$7:AI$736,MATCH(WatchList!$B19,'All CCC'!$B$7:$B$736,0)))</f>
        <v/>
      </c>
      <c r="AJ19" s="334" t="str">
        <f>IF($B19="","",INDEX('All CCC'!AJ$7:AJ$736,MATCH(WatchList!$B19,'All CCC'!$B$7:$B$736,0)))</f>
        <v/>
      </c>
      <c r="AK19" s="334" t="str">
        <f>IF($B19="","",INDEX('All CCC'!AK$7:AK$736,MATCH(WatchList!$B19,'All CCC'!$B$7:$B$736,0)))</f>
        <v/>
      </c>
      <c r="AL19" s="334" t="str">
        <f>IF($B19="","",INDEX('All CCC'!AL$7:AL$736,MATCH(WatchList!$B19,'All CCC'!$B$7:$B$736,0)))</f>
        <v/>
      </c>
      <c r="AM19" s="334" t="str">
        <f>IF($B19="","",INDEX('All CCC'!AM$7:AM$736,MATCH(WatchList!$B19,'All CCC'!$B$7:$B$736,0)))</f>
        <v/>
      </c>
      <c r="AN19" s="334" t="str">
        <f>IF($B19="","",INDEX('All CCC'!AN$7:AN$736,MATCH(WatchList!$B19,'All CCC'!$B$7:$B$736,0)))</f>
        <v/>
      </c>
      <c r="AO19" s="334" t="str">
        <f>IF($B19="","",INDEX('All CCC'!AO$7:AO$736,MATCH(WatchList!$B19,'All CCC'!$B$7:$B$736,0)))</f>
        <v/>
      </c>
      <c r="AP19" s="334" t="str">
        <f>IF($B19="","",INDEX('All CCC'!AP$7:AP$736,MATCH(WatchList!$B19,'All CCC'!$B$7:$B$736,0)))</f>
        <v/>
      </c>
      <c r="AQ19" s="334" t="str">
        <f>IF($B19="","",INDEX('All CCC'!AQ$7:AQ$736,MATCH(WatchList!$B19,'All CCC'!$B$7:$B$736,0)))</f>
        <v/>
      </c>
      <c r="AR19" s="334" t="str">
        <f>IF($B19="","",INDEX('All CCC'!AR$7:AR$736,MATCH(WatchList!$B19,'All CCC'!$B$7:$B$736,0)))</f>
        <v/>
      </c>
      <c r="AS19" s="334" t="str">
        <f>IF($B19="","",INDEX('All CCC'!AS$7:AS$736,MATCH(WatchList!$B19,'All CCC'!$B$7:$B$736,0)))</f>
        <v/>
      </c>
      <c r="AT19" s="334" t="str">
        <f>IF($B19="","",INDEX('All CCC'!AT$7:AT$736,MATCH(WatchList!$B19,'All CCC'!$B$7:$B$736,0)))</f>
        <v/>
      </c>
      <c r="AU19" s="334" t="str">
        <f>IF($B19="","",INDEX('All CCC'!AU$7:AU$736,MATCH(WatchList!$B19,'All CCC'!$B$7:$B$736,0)))</f>
        <v/>
      </c>
      <c r="AV19" s="334" t="str">
        <f>IF($B19="","",INDEX('All CCC'!AV$7:AV$736,MATCH(WatchList!$B19,'All CCC'!$B$7:$B$736,0)))</f>
        <v/>
      </c>
      <c r="AW19" s="334" t="str">
        <f>IF($B19="","",INDEX('All CCC'!AW$7:AW$736,MATCH(WatchList!$B19,'All CCC'!$B$7:$B$736,0)))</f>
        <v/>
      </c>
      <c r="AX19" s="334" t="str">
        <f>IF($B19="","",INDEX('All CCC'!AX$7:AX$736,MATCH(WatchList!$B19,'All CCC'!$B$7:$B$736,0)))</f>
        <v/>
      </c>
      <c r="AY19" s="334" t="str">
        <f>IF($B19="","",INDEX('All CCC'!AY$7:AY$736,MATCH(WatchList!$B19,'All CCC'!$B$7:$B$736,0)))</f>
        <v/>
      </c>
      <c r="AZ19" s="334" t="str">
        <f>IF($B19="","",INDEX('All CCC'!AZ$7:AZ$736,MATCH(WatchList!$B19,'All CCC'!$B$7:$B$736,0)))</f>
        <v/>
      </c>
      <c r="BA19" s="334" t="str">
        <f>IF($B19="","",INDEX('All CCC'!BA$7:BA$736,MATCH(WatchList!$B19,'All CCC'!$B$7:$B$736,0)))</f>
        <v/>
      </c>
      <c r="BB19" s="334" t="str">
        <f>IF($B19="","",INDEX('All CCC'!BB$7:BB$736,MATCH(WatchList!$B19,'All CCC'!$B$7:$B$736,0)))</f>
        <v/>
      </c>
      <c r="BC19" s="334" t="str">
        <f>IF($B19="","",INDEX('All CCC'!BC$7:BC$736,MATCH(WatchList!$B19,'All CCC'!$B$7:$B$736,0)))</f>
        <v/>
      </c>
      <c r="BD19" s="334" t="str">
        <f>IF($B19="","",INDEX('All CCC'!BD$7:BD$736,MATCH(WatchList!$B19,'All CCC'!$B$7:$B$736,0)))</f>
        <v/>
      </c>
      <c r="BE19" s="334" t="str">
        <f>IF($B19="","",INDEX('All CCC'!BE$7:BE$736,MATCH(WatchList!$B19,'All CCC'!$B$7:$B$736,0)))</f>
        <v/>
      </c>
      <c r="BF19" s="334" t="str">
        <f>IF($B19="","",INDEX('All CCC'!BF$7:BF$736,MATCH(WatchList!$B19,'All CCC'!$B$7:$B$736,0)))</f>
        <v/>
      </c>
      <c r="BG19" s="334" t="str">
        <f>IF($B19="","",INDEX('All CCC'!BG$7:BG$736,MATCH(WatchList!$B19,'All CCC'!$B$7:$B$736,0)))</f>
        <v/>
      </c>
    </row>
    <row r="20" spans="1:59" ht="11.25" customHeight="1" x14ac:dyDescent="0.2">
      <c r="A20" s="333" t="str">
        <f>IF($B20="","",INDEX('All CCC'!A$7:A$736,MATCH(WatchList!$B20,'All CCC'!$B$7:$B$736,0)))</f>
        <v/>
      </c>
      <c r="B20" s="127"/>
      <c r="C20" s="334" t="str">
        <f>IF($B20="","",INDEX('All CCC'!C$7:C$736,MATCH(WatchList!$B20,'All CCC'!$B$7:$B$736,0)))</f>
        <v/>
      </c>
      <c r="D20" s="334" t="str">
        <f>IF($B20="","",INDEX('All CCC'!D$7:D$736,MATCH(WatchList!$B20,'All CCC'!$B$7:$B$736,0)))</f>
        <v/>
      </c>
      <c r="E20" s="334" t="str">
        <f>IF($B20="","",INDEX('All CCC'!E$7:E$736,MATCH(WatchList!$B20,'All CCC'!$B$7:$B$736,0)))</f>
        <v/>
      </c>
      <c r="F20" s="334" t="str">
        <f>IF($B20="","",INDEX('All CCC'!F$7:F$736,MATCH(WatchList!$B20,'All CCC'!$B$7:$B$736,0)))</f>
        <v/>
      </c>
      <c r="G20" s="334" t="str">
        <f>IF($B20="","",INDEX('All CCC'!G$7:G$736,MATCH(WatchList!$B20,'All CCC'!$B$7:$B$736,0)))</f>
        <v/>
      </c>
      <c r="H20" s="334" t="str">
        <f>IF($B20="","",INDEX('All CCC'!H$7:H$736,MATCH(WatchList!$B20,'All CCC'!$B$7:$B$736,0)))</f>
        <v/>
      </c>
      <c r="I20" s="334" t="str">
        <f>IF($B20="","",INDEX('All CCC'!I$7:I$736,MATCH(WatchList!$B20,'All CCC'!$B$7:$B$736,0)))</f>
        <v/>
      </c>
      <c r="J20" s="334" t="str">
        <f>IF($B20="","",INDEX('All CCC'!J$7:J$736,MATCH(WatchList!$B20,'All CCC'!$B$7:$B$736,0)))</f>
        <v/>
      </c>
      <c r="K20" s="334" t="str">
        <f>IF($B20="","",INDEX('All CCC'!K$7:K$736,MATCH(WatchList!$B20,'All CCC'!$B$7:$B$736,0)))</f>
        <v/>
      </c>
      <c r="L20" s="334" t="str">
        <f>IF($B20="","",INDEX('All CCC'!L$7:L$736,MATCH(WatchList!$B20,'All CCC'!$B$7:$B$736,0)))</f>
        <v/>
      </c>
      <c r="M20" s="334" t="str">
        <f>IF($B20="","",INDEX('All CCC'!M$7:M$736,MATCH(WatchList!$B20,'All CCC'!$B$7:$B$736,0)))</f>
        <v/>
      </c>
      <c r="N20" s="334" t="str">
        <f>IF($B20="","",INDEX('All CCC'!N$7:N$736,MATCH(WatchList!$B20,'All CCC'!$B$7:$B$736,0)))</f>
        <v/>
      </c>
      <c r="O20" s="334" t="str">
        <f>IF($B20="","",INDEX('All CCC'!O$7:O$736,MATCH(WatchList!$B20,'All CCC'!$B$7:$B$736,0)))</f>
        <v/>
      </c>
      <c r="P20" s="335" t="str">
        <f>IF($B20="","",INDEX('All CCC'!P$7:P$736,MATCH(WatchList!$B20,'All CCC'!$B$7:$B$736,0)))</f>
        <v/>
      </c>
      <c r="Q20" s="335" t="str">
        <f>IF($B20="","",INDEX('All CCC'!Q$7:Q$736,MATCH(WatchList!$B20,'All CCC'!$B$7:$B$736,0)))</f>
        <v/>
      </c>
      <c r="R20" s="334" t="str">
        <f>IF($B20="","",INDEX('All CCC'!R$7:R$736,MATCH(WatchList!$B20,'All CCC'!$B$7:$B$736,0)))</f>
        <v/>
      </c>
      <c r="S20" s="334" t="str">
        <f>IF($B20="","",INDEX('All CCC'!S$7:S$736,MATCH(WatchList!$B20,'All CCC'!$B$7:$B$736,0)))</f>
        <v/>
      </c>
      <c r="T20" s="334" t="str">
        <f>IF($B20="","",INDEX('All CCC'!T$7:T$736,MATCH(WatchList!$B20,'All CCC'!$B$7:$B$736,0)))</f>
        <v/>
      </c>
      <c r="U20" s="334" t="str">
        <f>IF($B20="","",INDEX('All CCC'!U$7:U$736,MATCH(WatchList!$B20,'All CCC'!$B$7:$B$736,0)))</f>
        <v/>
      </c>
      <c r="V20" s="334" t="str">
        <f>IF($B20="","",INDEX('All CCC'!V$7:V$736,MATCH(WatchList!$B20,'All CCC'!$B$7:$B$736,0)))</f>
        <v/>
      </c>
      <c r="W20" s="334" t="str">
        <f>IF($B20="","",INDEX('All CCC'!W$7:W$736,MATCH(WatchList!$B20,'All CCC'!$B$7:$B$736,0)))</f>
        <v/>
      </c>
      <c r="X20" s="334" t="str">
        <f>IF($B20="","",INDEX('All CCC'!X$7:X$736,MATCH(WatchList!$B20,'All CCC'!$B$7:$B$736,0)))</f>
        <v/>
      </c>
      <c r="Y20" s="334" t="str">
        <f>IF($B20="","",INDEX('All CCC'!Y$7:Y$736,MATCH(WatchList!$B20,'All CCC'!$B$7:$B$736,0)))</f>
        <v/>
      </c>
      <c r="Z20" s="334" t="str">
        <f>IF($B20="","",INDEX('All CCC'!Z$7:Z$736,MATCH(WatchList!$B20,'All CCC'!$B$7:$B$736,0)))</f>
        <v/>
      </c>
      <c r="AA20" s="334" t="str">
        <f>IF($B20="","",INDEX('All CCC'!AA$7:AA$736,MATCH(WatchList!$B20,'All CCC'!$B$7:$B$736,0)))</f>
        <v/>
      </c>
      <c r="AB20" s="334" t="str">
        <f>IF($B20="","",INDEX('All CCC'!AB$7:AB$736,MATCH(WatchList!$B20,'All CCC'!$B$7:$B$736,0)))</f>
        <v/>
      </c>
      <c r="AC20" s="334" t="str">
        <f>IF($B20="","",INDEX('All CCC'!AC$7:AC$736,MATCH(WatchList!$B20,'All CCC'!$B$7:$B$736,0)))</f>
        <v/>
      </c>
      <c r="AD20" s="334" t="str">
        <f>IF($B20="","",INDEX('All CCC'!AD$7:AD$736,MATCH(WatchList!$B20,'All CCC'!$B$7:$B$736,0)))</f>
        <v/>
      </c>
      <c r="AE20" s="334" t="str">
        <f>IF($B20="","",INDEX('All CCC'!AE$7:AE$736,MATCH(WatchList!$B20,'All CCC'!$B$7:$B$736,0)))</f>
        <v/>
      </c>
      <c r="AF20" s="334" t="str">
        <f>IF($B20="","",INDEX('All CCC'!AF$7:AF$736,MATCH(WatchList!$B20,'All CCC'!$B$7:$B$736,0)))</f>
        <v/>
      </c>
      <c r="AG20" s="334" t="str">
        <f>IF($B20="","",INDEX('All CCC'!AG$7:AG$736,MATCH(WatchList!$B20,'All CCC'!$B$7:$B$736,0)))</f>
        <v/>
      </c>
      <c r="AH20" s="334" t="str">
        <f>IF($B20="","",INDEX('All CCC'!AH$7:AH$736,MATCH(WatchList!$B20,'All CCC'!$B$7:$B$736,0)))</f>
        <v/>
      </c>
      <c r="AI20" s="334" t="str">
        <f>IF($B20="","",INDEX('All CCC'!AI$7:AI$736,MATCH(WatchList!$B20,'All CCC'!$B$7:$B$736,0)))</f>
        <v/>
      </c>
      <c r="AJ20" s="334" t="str">
        <f>IF($B20="","",INDEX('All CCC'!AJ$7:AJ$736,MATCH(WatchList!$B20,'All CCC'!$B$7:$B$736,0)))</f>
        <v/>
      </c>
      <c r="AK20" s="334" t="str">
        <f>IF($B20="","",INDEX('All CCC'!AK$7:AK$736,MATCH(WatchList!$B20,'All CCC'!$B$7:$B$736,0)))</f>
        <v/>
      </c>
      <c r="AL20" s="334" t="str">
        <f>IF($B20="","",INDEX('All CCC'!AL$7:AL$736,MATCH(WatchList!$B20,'All CCC'!$B$7:$B$736,0)))</f>
        <v/>
      </c>
      <c r="AM20" s="334" t="str">
        <f>IF($B20="","",INDEX('All CCC'!AM$7:AM$736,MATCH(WatchList!$B20,'All CCC'!$B$7:$B$736,0)))</f>
        <v/>
      </c>
      <c r="AN20" s="334" t="str">
        <f>IF($B20="","",INDEX('All CCC'!AN$7:AN$736,MATCH(WatchList!$B20,'All CCC'!$B$7:$B$736,0)))</f>
        <v/>
      </c>
      <c r="AO20" s="334" t="str">
        <f>IF($B20="","",INDEX('All CCC'!AO$7:AO$736,MATCH(WatchList!$B20,'All CCC'!$B$7:$B$736,0)))</f>
        <v/>
      </c>
      <c r="AP20" s="334" t="str">
        <f>IF($B20="","",INDEX('All CCC'!AP$7:AP$736,MATCH(WatchList!$B20,'All CCC'!$B$7:$B$736,0)))</f>
        <v/>
      </c>
      <c r="AQ20" s="334" t="str">
        <f>IF($B20="","",INDEX('All CCC'!AQ$7:AQ$736,MATCH(WatchList!$B20,'All CCC'!$B$7:$B$736,0)))</f>
        <v/>
      </c>
      <c r="AR20" s="334" t="str">
        <f>IF($B20="","",INDEX('All CCC'!AR$7:AR$736,MATCH(WatchList!$B20,'All CCC'!$B$7:$B$736,0)))</f>
        <v/>
      </c>
      <c r="AS20" s="334" t="str">
        <f>IF($B20="","",INDEX('All CCC'!AS$7:AS$736,MATCH(WatchList!$B20,'All CCC'!$B$7:$B$736,0)))</f>
        <v/>
      </c>
      <c r="AT20" s="334" t="str">
        <f>IF($B20="","",INDEX('All CCC'!AT$7:AT$736,MATCH(WatchList!$B20,'All CCC'!$B$7:$B$736,0)))</f>
        <v/>
      </c>
      <c r="AU20" s="334" t="str">
        <f>IF($B20="","",INDEX('All CCC'!AU$7:AU$736,MATCH(WatchList!$B20,'All CCC'!$B$7:$B$736,0)))</f>
        <v/>
      </c>
      <c r="AV20" s="334" t="str">
        <f>IF($B20="","",INDEX('All CCC'!AV$7:AV$736,MATCH(WatchList!$B20,'All CCC'!$B$7:$B$736,0)))</f>
        <v/>
      </c>
      <c r="AW20" s="334" t="str">
        <f>IF($B20="","",INDEX('All CCC'!AW$7:AW$736,MATCH(WatchList!$B20,'All CCC'!$B$7:$B$736,0)))</f>
        <v/>
      </c>
      <c r="AX20" s="334" t="str">
        <f>IF($B20="","",INDEX('All CCC'!AX$7:AX$736,MATCH(WatchList!$B20,'All CCC'!$B$7:$B$736,0)))</f>
        <v/>
      </c>
      <c r="AY20" s="334" t="str">
        <f>IF($B20="","",INDEX('All CCC'!AY$7:AY$736,MATCH(WatchList!$B20,'All CCC'!$B$7:$B$736,0)))</f>
        <v/>
      </c>
      <c r="AZ20" s="334" t="str">
        <f>IF($B20="","",INDEX('All CCC'!AZ$7:AZ$736,MATCH(WatchList!$B20,'All CCC'!$B$7:$B$736,0)))</f>
        <v/>
      </c>
      <c r="BA20" s="334" t="str">
        <f>IF($B20="","",INDEX('All CCC'!BA$7:BA$736,MATCH(WatchList!$B20,'All CCC'!$B$7:$B$736,0)))</f>
        <v/>
      </c>
      <c r="BB20" s="334" t="str">
        <f>IF($B20="","",INDEX('All CCC'!BB$7:BB$736,MATCH(WatchList!$B20,'All CCC'!$B$7:$B$736,0)))</f>
        <v/>
      </c>
      <c r="BC20" s="334" t="str">
        <f>IF($B20="","",INDEX('All CCC'!BC$7:BC$736,MATCH(WatchList!$B20,'All CCC'!$B$7:$B$736,0)))</f>
        <v/>
      </c>
      <c r="BD20" s="334" t="str">
        <f>IF($B20="","",INDEX('All CCC'!BD$7:BD$736,MATCH(WatchList!$B20,'All CCC'!$B$7:$B$736,0)))</f>
        <v/>
      </c>
      <c r="BE20" s="334" t="str">
        <f>IF($B20="","",INDEX('All CCC'!BE$7:BE$736,MATCH(WatchList!$B20,'All CCC'!$B$7:$B$736,0)))</f>
        <v/>
      </c>
      <c r="BF20" s="334" t="str">
        <f>IF($B20="","",INDEX('All CCC'!BF$7:BF$736,MATCH(WatchList!$B20,'All CCC'!$B$7:$B$736,0)))</f>
        <v/>
      </c>
      <c r="BG20" s="334" t="str">
        <f>IF($B20="","",INDEX('All CCC'!BG$7:BG$736,MATCH(WatchList!$B20,'All CCC'!$B$7:$B$736,0)))</f>
        <v/>
      </c>
    </row>
    <row r="21" spans="1:59" ht="11.25" customHeight="1" x14ac:dyDescent="0.2">
      <c r="A21" s="333" t="str">
        <f>IF($B21="","",INDEX('All CCC'!A$7:A$736,MATCH(WatchList!$B21,'All CCC'!$B$7:$B$736,0)))</f>
        <v/>
      </c>
      <c r="B21" s="127"/>
      <c r="C21" s="334" t="str">
        <f>IF($B21="","",INDEX('All CCC'!C$7:C$736,MATCH(WatchList!$B21,'All CCC'!$B$7:$B$736,0)))</f>
        <v/>
      </c>
      <c r="D21" s="334" t="str">
        <f>IF($B21="","",INDEX('All CCC'!D$7:D$736,MATCH(WatchList!$B21,'All CCC'!$B$7:$B$736,0)))</f>
        <v/>
      </c>
      <c r="E21" s="334" t="str">
        <f>IF($B21="","",INDEX('All CCC'!E$7:E$736,MATCH(WatchList!$B21,'All CCC'!$B$7:$B$736,0)))</f>
        <v/>
      </c>
      <c r="F21" s="334" t="str">
        <f>IF($B21="","",INDEX('All CCC'!F$7:F$736,MATCH(WatchList!$B21,'All CCC'!$B$7:$B$736,0)))</f>
        <v/>
      </c>
      <c r="G21" s="334" t="str">
        <f>IF($B21="","",INDEX('All CCC'!G$7:G$736,MATCH(WatchList!$B21,'All CCC'!$B$7:$B$736,0)))</f>
        <v/>
      </c>
      <c r="H21" s="334" t="str">
        <f>IF($B21="","",INDEX('All CCC'!H$7:H$736,MATCH(WatchList!$B21,'All CCC'!$B$7:$B$736,0)))</f>
        <v/>
      </c>
      <c r="I21" s="334" t="str">
        <f>IF($B21="","",INDEX('All CCC'!I$7:I$736,MATCH(WatchList!$B21,'All CCC'!$B$7:$B$736,0)))</f>
        <v/>
      </c>
      <c r="J21" s="334" t="str">
        <f>IF($B21="","",INDEX('All CCC'!J$7:J$736,MATCH(WatchList!$B21,'All CCC'!$B$7:$B$736,0)))</f>
        <v/>
      </c>
      <c r="K21" s="334" t="str">
        <f>IF($B21="","",INDEX('All CCC'!K$7:K$736,MATCH(WatchList!$B21,'All CCC'!$B$7:$B$736,0)))</f>
        <v/>
      </c>
      <c r="L21" s="334" t="str">
        <f>IF($B21="","",INDEX('All CCC'!L$7:L$736,MATCH(WatchList!$B21,'All CCC'!$B$7:$B$736,0)))</f>
        <v/>
      </c>
      <c r="M21" s="334" t="str">
        <f>IF($B21="","",INDEX('All CCC'!M$7:M$736,MATCH(WatchList!$B21,'All CCC'!$B$7:$B$736,0)))</f>
        <v/>
      </c>
      <c r="N21" s="334" t="str">
        <f>IF($B21="","",INDEX('All CCC'!N$7:N$736,MATCH(WatchList!$B21,'All CCC'!$B$7:$B$736,0)))</f>
        <v/>
      </c>
      <c r="O21" s="334" t="str">
        <f>IF($B21="","",INDEX('All CCC'!O$7:O$736,MATCH(WatchList!$B21,'All CCC'!$B$7:$B$736,0)))</f>
        <v/>
      </c>
      <c r="P21" s="335" t="str">
        <f>IF($B21="","",INDEX('All CCC'!P$7:P$736,MATCH(WatchList!$B21,'All CCC'!$B$7:$B$736,0)))</f>
        <v/>
      </c>
      <c r="Q21" s="335" t="str">
        <f>IF($B21="","",INDEX('All CCC'!Q$7:Q$736,MATCH(WatchList!$B21,'All CCC'!$B$7:$B$736,0)))</f>
        <v/>
      </c>
      <c r="R21" s="334" t="str">
        <f>IF($B21="","",INDEX('All CCC'!R$7:R$736,MATCH(WatchList!$B21,'All CCC'!$B$7:$B$736,0)))</f>
        <v/>
      </c>
      <c r="S21" s="334" t="str">
        <f>IF($B21="","",INDEX('All CCC'!S$7:S$736,MATCH(WatchList!$B21,'All CCC'!$B$7:$B$736,0)))</f>
        <v/>
      </c>
      <c r="T21" s="334" t="str">
        <f>IF($B21="","",INDEX('All CCC'!T$7:T$736,MATCH(WatchList!$B21,'All CCC'!$B$7:$B$736,0)))</f>
        <v/>
      </c>
      <c r="U21" s="334" t="str">
        <f>IF($B21="","",INDEX('All CCC'!U$7:U$736,MATCH(WatchList!$B21,'All CCC'!$B$7:$B$736,0)))</f>
        <v/>
      </c>
      <c r="V21" s="334" t="str">
        <f>IF($B21="","",INDEX('All CCC'!V$7:V$736,MATCH(WatchList!$B21,'All CCC'!$B$7:$B$736,0)))</f>
        <v/>
      </c>
      <c r="W21" s="334" t="str">
        <f>IF($B21="","",INDEX('All CCC'!W$7:W$736,MATCH(WatchList!$B21,'All CCC'!$B$7:$B$736,0)))</f>
        <v/>
      </c>
      <c r="X21" s="334" t="str">
        <f>IF($B21="","",INDEX('All CCC'!X$7:X$736,MATCH(WatchList!$B21,'All CCC'!$B$7:$B$736,0)))</f>
        <v/>
      </c>
      <c r="Y21" s="334" t="str">
        <f>IF($B21="","",INDEX('All CCC'!Y$7:Y$736,MATCH(WatchList!$B21,'All CCC'!$B$7:$B$736,0)))</f>
        <v/>
      </c>
      <c r="Z21" s="334" t="str">
        <f>IF($B21="","",INDEX('All CCC'!Z$7:Z$736,MATCH(WatchList!$B21,'All CCC'!$B$7:$B$736,0)))</f>
        <v/>
      </c>
      <c r="AA21" s="334" t="str">
        <f>IF($B21="","",INDEX('All CCC'!AA$7:AA$736,MATCH(WatchList!$B21,'All CCC'!$B$7:$B$736,0)))</f>
        <v/>
      </c>
      <c r="AB21" s="334" t="str">
        <f>IF($B21="","",INDEX('All CCC'!AB$7:AB$736,MATCH(WatchList!$B21,'All CCC'!$B$7:$B$736,0)))</f>
        <v/>
      </c>
      <c r="AC21" s="334" t="str">
        <f>IF($B21="","",INDEX('All CCC'!AC$7:AC$736,MATCH(WatchList!$B21,'All CCC'!$B$7:$B$736,0)))</f>
        <v/>
      </c>
      <c r="AD21" s="334" t="str">
        <f>IF($B21="","",INDEX('All CCC'!AD$7:AD$736,MATCH(WatchList!$B21,'All CCC'!$B$7:$B$736,0)))</f>
        <v/>
      </c>
      <c r="AE21" s="334" t="str">
        <f>IF($B21="","",INDEX('All CCC'!AE$7:AE$736,MATCH(WatchList!$B21,'All CCC'!$B$7:$B$736,0)))</f>
        <v/>
      </c>
      <c r="AF21" s="334" t="str">
        <f>IF($B21="","",INDEX('All CCC'!AF$7:AF$736,MATCH(WatchList!$B21,'All CCC'!$B$7:$B$736,0)))</f>
        <v/>
      </c>
      <c r="AG21" s="334" t="str">
        <f>IF($B21="","",INDEX('All CCC'!AG$7:AG$736,MATCH(WatchList!$B21,'All CCC'!$B$7:$B$736,0)))</f>
        <v/>
      </c>
      <c r="AH21" s="334" t="str">
        <f>IF($B21="","",INDEX('All CCC'!AH$7:AH$736,MATCH(WatchList!$B21,'All CCC'!$B$7:$B$736,0)))</f>
        <v/>
      </c>
      <c r="AI21" s="334" t="str">
        <f>IF($B21="","",INDEX('All CCC'!AI$7:AI$736,MATCH(WatchList!$B21,'All CCC'!$B$7:$B$736,0)))</f>
        <v/>
      </c>
      <c r="AJ21" s="334" t="str">
        <f>IF($B21="","",INDEX('All CCC'!AJ$7:AJ$736,MATCH(WatchList!$B21,'All CCC'!$B$7:$B$736,0)))</f>
        <v/>
      </c>
      <c r="AK21" s="334" t="str">
        <f>IF($B21="","",INDEX('All CCC'!AK$7:AK$736,MATCH(WatchList!$B21,'All CCC'!$B$7:$B$736,0)))</f>
        <v/>
      </c>
      <c r="AL21" s="334" t="str">
        <f>IF($B21="","",INDEX('All CCC'!AL$7:AL$736,MATCH(WatchList!$B21,'All CCC'!$B$7:$B$736,0)))</f>
        <v/>
      </c>
      <c r="AM21" s="334" t="str">
        <f>IF($B21="","",INDEX('All CCC'!AM$7:AM$736,MATCH(WatchList!$B21,'All CCC'!$B$7:$B$736,0)))</f>
        <v/>
      </c>
      <c r="AN21" s="334" t="str">
        <f>IF($B21="","",INDEX('All CCC'!AN$7:AN$736,MATCH(WatchList!$B21,'All CCC'!$B$7:$B$736,0)))</f>
        <v/>
      </c>
      <c r="AO21" s="334" t="str">
        <f>IF($B21="","",INDEX('All CCC'!AO$7:AO$736,MATCH(WatchList!$B21,'All CCC'!$B$7:$B$736,0)))</f>
        <v/>
      </c>
      <c r="AP21" s="334" t="str">
        <f>IF($B21="","",INDEX('All CCC'!AP$7:AP$736,MATCH(WatchList!$B21,'All CCC'!$B$7:$B$736,0)))</f>
        <v/>
      </c>
      <c r="AQ21" s="334" t="str">
        <f>IF($B21="","",INDEX('All CCC'!AQ$7:AQ$736,MATCH(WatchList!$B21,'All CCC'!$B$7:$B$736,0)))</f>
        <v/>
      </c>
      <c r="AR21" s="334" t="str">
        <f>IF($B21="","",INDEX('All CCC'!AR$7:AR$736,MATCH(WatchList!$B21,'All CCC'!$B$7:$B$736,0)))</f>
        <v/>
      </c>
      <c r="AS21" s="334" t="str">
        <f>IF($B21="","",INDEX('All CCC'!AS$7:AS$736,MATCH(WatchList!$B21,'All CCC'!$B$7:$B$736,0)))</f>
        <v/>
      </c>
      <c r="AT21" s="334" t="str">
        <f>IF($B21="","",INDEX('All CCC'!AT$7:AT$736,MATCH(WatchList!$B21,'All CCC'!$B$7:$B$736,0)))</f>
        <v/>
      </c>
      <c r="AU21" s="334" t="str">
        <f>IF($B21="","",INDEX('All CCC'!AU$7:AU$736,MATCH(WatchList!$B21,'All CCC'!$B$7:$B$736,0)))</f>
        <v/>
      </c>
      <c r="AV21" s="334" t="str">
        <f>IF($B21="","",INDEX('All CCC'!AV$7:AV$736,MATCH(WatchList!$B21,'All CCC'!$B$7:$B$736,0)))</f>
        <v/>
      </c>
      <c r="AW21" s="334" t="str">
        <f>IF($B21="","",INDEX('All CCC'!AW$7:AW$736,MATCH(WatchList!$B21,'All CCC'!$B$7:$B$736,0)))</f>
        <v/>
      </c>
      <c r="AX21" s="334" t="str">
        <f>IF($B21="","",INDEX('All CCC'!AX$7:AX$736,MATCH(WatchList!$B21,'All CCC'!$B$7:$B$736,0)))</f>
        <v/>
      </c>
      <c r="AY21" s="334" t="str">
        <f>IF($B21="","",INDEX('All CCC'!AY$7:AY$736,MATCH(WatchList!$B21,'All CCC'!$B$7:$B$736,0)))</f>
        <v/>
      </c>
      <c r="AZ21" s="334" t="str">
        <f>IF($B21="","",INDEX('All CCC'!AZ$7:AZ$736,MATCH(WatchList!$B21,'All CCC'!$B$7:$B$736,0)))</f>
        <v/>
      </c>
      <c r="BA21" s="334" t="str">
        <f>IF($B21="","",INDEX('All CCC'!BA$7:BA$736,MATCH(WatchList!$B21,'All CCC'!$B$7:$B$736,0)))</f>
        <v/>
      </c>
      <c r="BB21" s="334" t="str">
        <f>IF($B21="","",INDEX('All CCC'!BB$7:BB$736,MATCH(WatchList!$B21,'All CCC'!$B$7:$B$736,0)))</f>
        <v/>
      </c>
      <c r="BC21" s="334" t="str">
        <f>IF($B21="","",INDEX('All CCC'!BC$7:BC$736,MATCH(WatchList!$B21,'All CCC'!$B$7:$B$736,0)))</f>
        <v/>
      </c>
      <c r="BD21" s="334" t="str">
        <f>IF($B21="","",INDEX('All CCC'!BD$7:BD$736,MATCH(WatchList!$B21,'All CCC'!$B$7:$B$736,0)))</f>
        <v/>
      </c>
      <c r="BE21" s="334" t="str">
        <f>IF($B21="","",INDEX('All CCC'!BE$7:BE$736,MATCH(WatchList!$B21,'All CCC'!$B$7:$B$736,0)))</f>
        <v/>
      </c>
      <c r="BF21" s="334" t="str">
        <f>IF($B21="","",INDEX('All CCC'!BF$7:BF$736,MATCH(WatchList!$B21,'All CCC'!$B$7:$B$736,0)))</f>
        <v/>
      </c>
      <c r="BG21" s="334" t="str">
        <f>IF($B21="","",INDEX('All CCC'!BG$7:BG$736,MATCH(WatchList!$B21,'All CCC'!$B$7:$B$736,0)))</f>
        <v/>
      </c>
    </row>
    <row r="22" spans="1:59" x14ac:dyDescent="0.2">
      <c r="A22" s="333" t="str">
        <f>IF($B22="","",INDEX('All CCC'!A$7:A$736,MATCH(WatchList!$B22,'All CCC'!$B$7:$B$736,0)))</f>
        <v/>
      </c>
      <c r="B22" s="127"/>
      <c r="C22" s="334" t="str">
        <f>IF($B22="","",INDEX('All CCC'!C$7:C$736,MATCH(WatchList!$B22,'All CCC'!$B$7:$B$736,0)))</f>
        <v/>
      </c>
      <c r="D22" s="334" t="str">
        <f>IF($B22="","",INDEX('All CCC'!D$7:D$736,MATCH(WatchList!$B22,'All CCC'!$B$7:$B$736,0)))</f>
        <v/>
      </c>
      <c r="E22" s="334" t="str">
        <f>IF($B22="","",INDEX('All CCC'!E$7:E$736,MATCH(WatchList!$B22,'All CCC'!$B$7:$B$736,0)))</f>
        <v/>
      </c>
      <c r="F22" s="334" t="str">
        <f>IF($B22="","",INDEX('All CCC'!F$7:F$736,MATCH(WatchList!$B22,'All CCC'!$B$7:$B$736,0)))</f>
        <v/>
      </c>
      <c r="G22" s="334" t="str">
        <f>IF($B22="","",INDEX('All CCC'!G$7:G$736,MATCH(WatchList!$B22,'All CCC'!$B$7:$B$736,0)))</f>
        <v/>
      </c>
      <c r="H22" s="334" t="str">
        <f>IF($B22="","",INDEX('All CCC'!H$7:H$736,MATCH(WatchList!$B22,'All CCC'!$B$7:$B$736,0)))</f>
        <v/>
      </c>
      <c r="I22" s="334" t="str">
        <f>IF($B22="","",INDEX('All CCC'!I$7:I$736,MATCH(WatchList!$B22,'All CCC'!$B$7:$B$736,0)))</f>
        <v/>
      </c>
      <c r="J22" s="334" t="str">
        <f>IF($B22="","",INDEX('All CCC'!J$7:J$736,MATCH(WatchList!$B22,'All CCC'!$B$7:$B$736,0)))</f>
        <v/>
      </c>
      <c r="K22" s="334" t="str">
        <f>IF($B22="","",INDEX('All CCC'!K$7:K$736,MATCH(WatchList!$B22,'All CCC'!$B$7:$B$736,0)))</f>
        <v/>
      </c>
      <c r="L22" s="334" t="str">
        <f>IF($B22="","",INDEX('All CCC'!L$7:L$736,MATCH(WatchList!$B22,'All CCC'!$B$7:$B$736,0)))</f>
        <v/>
      </c>
      <c r="M22" s="334" t="str">
        <f>IF($B22="","",INDEX('All CCC'!M$7:M$736,MATCH(WatchList!$B22,'All CCC'!$B$7:$B$736,0)))</f>
        <v/>
      </c>
      <c r="N22" s="334" t="str">
        <f>IF($B22="","",INDEX('All CCC'!N$7:N$736,MATCH(WatchList!$B22,'All CCC'!$B$7:$B$736,0)))</f>
        <v/>
      </c>
      <c r="O22" s="334" t="str">
        <f>IF($B22="","",INDEX('All CCC'!O$7:O$736,MATCH(WatchList!$B22,'All CCC'!$B$7:$B$736,0)))</f>
        <v/>
      </c>
      <c r="P22" s="335" t="str">
        <f>IF($B22="","",INDEX('All CCC'!P$7:P$736,MATCH(WatchList!$B22,'All CCC'!$B$7:$B$736,0)))</f>
        <v/>
      </c>
      <c r="Q22" s="335" t="str">
        <f>IF($B22="","",INDEX('All CCC'!Q$7:Q$736,MATCH(WatchList!$B22,'All CCC'!$B$7:$B$736,0)))</f>
        <v/>
      </c>
      <c r="R22" s="334" t="str">
        <f>IF($B22="","",INDEX('All CCC'!R$7:R$736,MATCH(WatchList!$B22,'All CCC'!$B$7:$B$736,0)))</f>
        <v/>
      </c>
      <c r="S22" s="334" t="str">
        <f>IF($B22="","",INDEX('All CCC'!S$7:S$736,MATCH(WatchList!$B22,'All CCC'!$B$7:$B$736,0)))</f>
        <v/>
      </c>
      <c r="T22" s="334" t="str">
        <f>IF($B22="","",INDEX('All CCC'!T$7:T$736,MATCH(WatchList!$B22,'All CCC'!$B$7:$B$736,0)))</f>
        <v/>
      </c>
      <c r="U22" s="334" t="str">
        <f>IF($B22="","",INDEX('All CCC'!U$7:U$736,MATCH(WatchList!$B22,'All CCC'!$B$7:$B$736,0)))</f>
        <v/>
      </c>
      <c r="V22" s="334" t="str">
        <f>IF($B22="","",INDEX('All CCC'!V$7:V$736,MATCH(WatchList!$B22,'All CCC'!$B$7:$B$736,0)))</f>
        <v/>
      </c>
      <c r="W22" s="334" t="str">
        <f>IF($B22="","",INDEX('All CCC'!W$7:W$736,MATCH(WatchList!$B22,'All CCC'!$B$7:$B$736,0)))</f>
        <v/>
      </c>
      <c r="X22" s="334" t="str">
        <f>IF($B22="","",INDEX('All CCC'!X$7:X$736,MATCH(WatchList!$B22,'All CCC'!$B$7:$B$736,0)))</f>
        <v/>
      </c>
      <c r="Y22" s="334" t="str">
        <f>IF($B22="","",INDEX('All CCC'!Y$7:Y$736,MATCH(WatchList!$B22,'All CCC'!$B$7:$B$736,0)))</f>
        <v/>
      </c>
      <c r="Z22" s="334" t="str">
        <f>IF($B22="","",INDEX('All CCC'!Z$7:Z$736,MATCH(WatchList!$B22,'All CCC'!$B$7:$B$736,0)))</f>
        <v/>
      </c>
      <c r="AA22" s="334" t="str">
        <f>IF($B22="","",INDEX('All CCC'!AA$7:AA$736,MATCH(WatchList!$B22,'All CCC'!$B$7:$B$736,0)))</f>
        <v/>
      </c>
      <c r="AB22" s="334" t="str">
        <f>IF($B22="","",INDEX('All CCC'!AB$7:AB$736,MATCH(WatchList!$B22,'All CCC'!$B$7:$B$736,0)))</f>
        <v/>
      </c>
      <c r="AC22" s="334" t="str">
        <f>IF($B22="","",INDEX('All CCC'!AC$7:AC$736,MATCH(WatchList!$B22,'All CCC'!$B$7:$B$736,0)))</f>
        <v/>
      </c>
      <c r="AD22" s="334" t="str">
        <f>IF($B22="","",INDEX('All CCC'!AD$7:AD$736,MATCH(WatchList!$B22,'All CCC'!$B$7:$B$736,0)))</f>
        <v/>
      </c>
      <c r="AE22" s="334" t="str">
        <f>IF($B22="","",INDEX('All CCC'!AE$7:AE$736,MATCH(WatchList!$B22,'All CCC'!$B$7:$B$736,0)))</f>
        <v/>
      </c>
      <c r="AF22" s="334" t="str">
        <f>IF($B22="","",INDEX('All CCC'!AF$7:AF$736,MATCH(WatchList!$B22,'All CCC'!$B$7:$B$736,0)))</f>
        <v/>
      </c>
      <c r="AG22" s="334" t="str">
        <f>IF($B22="","",INDEX('All CCC'!AG$7:AG$736,MATCH(WatchList!$B22,'All CCC'!$B$7:$B$736,0)))</f>
        <v/>
      </c>
      <c r="AH22" s="334" t="str">
        <f>IF($B22="","",INDEX('All CCC'!AH$7:AH$736,MATCH(WatchList!$B22,'All CCC'!$B$7:$B$736,0)))</f>
        <v/>
      </c>
      <c r="AI22" s="334" t="str">
        <f>IF($B22="","",INDEX('All CCC'!AI$7:AI$736,MATCH(WatchList!$B22,'All CCC'!$B$7:$B$736,0)))</f>
        <v/>
      </c>
      <c r="AJ22" s="334" t="str">
        <f>IF($B22="","",INDEX('All CCC'!AJ$7:AJ$736,MATCH(WatchList!$B22,'All CCC'!$B$7:$B$736,0)))</f>
        <v/>
      </c>
      <c r="AK22" s="334" t="str">
        <f>IF($B22="","",INDEX('All CCC'!AK$7:AK$736,MATCH(WatchList!$B22,'All CCC'!$B$7:$B$736,0)))</f>
        <v/>
      </c>
      <c r="AL22" s="334" t="str">
        <f>IF($B22="","",INDEX('All CCC'!AL$7:AL$736,MATCH(WatchList!$B22,'All CCC'!$B$7:$B$736,0)))</f>
        <v/>
      </c>
      <c r="AM22" s="334" t="str">
        <f>IF($B22="","",INDEX('All CCC'!AM$7:AM$736,MATCH(WatchList!$B22,'All CCC'!$B$7:$B$736,0)))</f>
        <v/>
      </c>
      <c r="AN22" s="334" t="str">
        <f>IF($B22="","",INDEX('All CCC'!AN$7:AN$736,MATCH(WatchList!$B22,'All CCC'!$B$7:$B$736,0)))</f>
        <v/>
      </c>
      <c r="AO22" s="334" t="str">
        <f>IF($B22="","",INDEX('All CCC'!AO$7:AO$736,MATCH(WatchList!$B22,'All CCC'!$B$7:$B$736,0)))</f>
        <v/>
      </c>
      <c r="AP22" s="334" t="str">
        <f>IF($B22="","",INDEX('All CCC'!AP$7:AP$736,MATCH(WatchList!$B22,'All CCC'!$B$7:$B$736,0)))</f>
        <v/>
      </c>
      <c r="AQ22" s="334" t="str">
        <f>IF($B22="","",INDEX('All CCC'!AQ$7:AQ$736,MATCH(WatchList!$B22,'All CCC'!$B$7:$B$736,0)))</f>
        <v/>
      </c>
      <c r="AR22" s="334" t="str">
        <f>IF($B22="","",INDEX('All CCC'!AR$7:AR$736,MATCH(WatchList!$B22,'All CCC'!$B$7:$B$736,0)))</f>
        <v/>
      </c>
      <c r="AS22" s="334" t="str">
        <f>IF($B22="","",INDEX('All CCC'!AS$7:AS$736,MATCH(WatchList!$B22,'All CCC'!$B$7:$B$736,0)))</f>
        <v/>
      </c>
      <c r="AT22" s="334" t="str">
        <f>IF($B22="","",INDEX('All CCC'!AT$7:AT$736,MATCH(WatchList!$B22,'All CCC'!$B$7:$B$736,0)))</f>
        <v/>
      </c>
      <c r="AU22" s="334" t="str">
        <f>IF($B22="","",INDEX('All CCC'!AU$7:AU$736,MATCH(WatchList!$B22,'All CCC'!$B$7:$B$736,0)))</f>
        <v/>
      </c>
      <c r="AV22" s="334" t="str">
        <f>IF($B22="","",INDEX('All CCC'!AV$7:AV$736,MATCH(WatchList!$B22,'All CCC'!$B$7:$B$736,0)))</f>
        <v/>
      </c>
      <c r="AW22" s="334" t="str">
        <f>IF($B22="","",INDEX('All CCC'!AW$7:AW$736,MATCH(WatchList!$B22,'All CCC'!$B$7:$B$736,0)))</f>
        <v/>
      </c>
      <c r="AX22" s="334" t="str">
        <f>IF($B22="","",INDEX('All CCC'!AX$7:AX$736,MATCH(WatchList!$B22,'All CCC'!$B$7:$B$736,0)))</f>
        <v/>
      </c>
      <c r="AY22" s="334" t="str">
        <f>IF($B22="","",INDEX('All CCC'!AY$7:AY$736,MATCH(WatchList!$B22,'All CCC'!$B$7:$B$736,0)))</f>
        <v/>
      </c>
      <c r="AZ22" s="334" t="str">
        <f>IF($B22="","",INDEX('All CCC'!AZ$7:AZ$736,MATCH(WatchList!$B22,'All CCC'!$B$7:$B$736,0)))</f>
        <v/>
      </c>
      <c r="BA22" s="334" t="str">
        <f>IF($B22="","",INDEX('All CCC'!BA$7:BA$736,MATCH(WatchList!$B22,'All CCC'!$B$7:$B$736,0)))</f>
        <v/>
      </c>
      <c r="BB22" s="334" t="str">
        <f>IF($B22="","",INDEX('All CCC'!BB$7:BB$736,MATCH(WatchList!$B22,'All CCC'!$B$7:$B$736,0)))</f>
        <v/>
      </c>
      <c r="BC22" s="334" t="str">
        <f>IF($B22="","",INDEX('All CCC'!BC$7:BC$736,MATCH(WatchList!$B22,'All CCC'!$B$7:$B$736,0)))</f>
        <v/>
      </c>
      <c r="BD22" s="334" t="str">
        <f>IF($B22="","",INDEX('All CCC'!BD$7:BD$736,MATCH(WatchList!$B22,'All CCC'!$B$7:$B$736,0)))</f>
        <v/>
      </c>
      <c r="BE22" s="334" t="str">
        <f>IF($B22="","",INDEX('All CCC'!BE$7:BE$736,MATCH(WatchList!$B22,'All CCC'!$B$7:$B$736,0)))</f>
        <v/>
      </c>
      <c r="BF22" s="334" t="str">
        <f>IF($B22="","",INDEX('All CCC'!BF$7:BF$736,MATCH(WatchList!$B22,'All CCC'!$B$7:$B$736,0)))</f>
        <v/>
      </c>
      <c r="BG22" s="334" t="str">
        <f>IF($B22="","",INDEX('All CCC'!BG$7:BG$736,MATCH(WatchList!$B22,'All CCC'!$B$7:$B$736,0)))</f>
        <v/>
      </c>
    </row>
    <row r="23" spans="1:59" x14ac:dyDescent="0.2">
      <c r="A23" s="333" t="str">
        <f>IF($B23="","",INDEX('All CCC'!A$7:A$736,MATCH(WatchList!$B23,'All CCC'!$B$7:$B$736,0)))</f>
        <v/>
      </c>
      <c r="B23" s="127"/>
      <c r="C23" s="334" t="str">
        <f>IF($B23="","",INDEX('All CCC'!C$7:C$736,MATCH(WatchList!$B23,'All CCC'!$B$7:$B$736,0)))</f>
        <v/>
      </c>
      <c r="D23" s="334" t="str">
        <f>IF($B23="","",INDEX('All CCC'!D$7:D$736,MATCH(WatchList!$B23,'All CCC'!$B$7:$B$736,0)))</f>
        <v/>
      </c>
      <c r="E23" s="334" t="str">
        <f>IF($B23="","",INDEX('All CCC'!E$7:E$736,MATCH(WatchList!$B23,'All CCC'!$B$7:$B$736,0)))</f>
        <v/>
      </c>
      <c r="F23" s="334" t="str">
        <f>IF($B23="","",INDEX('All CCC'!F$7:F$736,MATCH(WatchList!$B23,'All CCC'!$B$7:$B$736,0)))</f>
        <v/>
      </c>
      <c r="G23" s="334" t="str">
        <f>IF($B23="","",INDEX('All CCC'!G$7:G$736,MATCH(WatchList!$B23,'All CCC'!$B$7:$B$736,0)))</f>
        <v/>
      </c>
      <c r="H23" s="334" t="str">
        <f>IF($B23="","",INDEX('All CCC'!H$7:H$736,MATCH(WatchList!$B23,'All CCC'!$B$7:$B$736,0)))</f>
        <v/>
      </c>
      <c r="I23" s="334" t="str">
        <f>IF($B23="","",INDEX('All CCC'!I$7:I$736,MATCH(WatchList!$B23,'All CCC'!$B$7:$B$736,0)))</f>
        <v/>
      </c>
      <c r="J23" s="334" t="str">
        <f>IF($B23="","",INDEX('All CCC'!J$7:J$736,MATCH(WatchList!$B23,'All CCC'!$B$7:$B$736,0)))</f>
        <v/>
      </c>
      <c r="K23" s="334" t="str">
        <f>IF($B23="","",INDEX('All CCC'!K$7:K$736,MATCH(WatchList!$B23,'All CCC'!$B$7:$B$736,0)))</f>
        <v/>
      </c>
      <c r="L23" s="334" t="str">
        <f>IF($B23="","",INDEX('All CCC'!L$7:L$736,MATCH(WatchList!$B23,'All CCC'!$B$7:$B$736,0)))</f>
        <v/>
      </c>
      <c r="M23" s="334" t="str">
        <f>IF($B23="","",INDEX('All CCC'!M$7:M$736,MATCH(WatchList!$B23,'All CCC'!$B$7:$B$736,0)))</f>
        <v/>
      </c>
      <c r="N23" s="334" t="str">
        <f>IF($B23="","",INDEX('All CCC'!N$7:N$736,MATCH(WatchList!$B23,'All CCC'!$B$7:$B$736,0)))</f>
        <v/>
      </c>
      <c r="O23" s="334" t="str">
        <f>IF($B23="","",INDEX('All CCC'!O$7:O$736,MATCH(WatchList!$B23,'All CCC'!$B$7:$B$736,0)))</f>
        <v/>
      </c>
      <c r="P23" s="335" t="str">
        <f>IF($B23="","",INDEX('All CCC'!P$7:P$736,MATCH(WatchList!$B23,'All CCC'!$B$7:$B$736,0)))</f>
        <v/>
      </c>
      <c r="Q23" s="335" t="str">
        <f>IF($B23="","",INDEX('All CCC'!Q$7:Q$736,MATCH(WatchList!$B23,'All CCC'!$B$7:$B$736,0)))</f>
        <v/>
      </c>
      <c r="R23" s="334" t="str">
        <f>IF($B23="","",INDEX('All CCC'!R$7:R$736,MATCH(WatchList!$B23,'All CCC'!$B$7:$B$736,0)))</f>
        <v/>
      </c>
      <c r="S23" s="334" t="str">
        <f>IF($B23="","",INDEX('All CCC'!S$7:S$736,MATCH(WatchList!$B23,'All CCC'!$B$7:$B$736,0)))</f>
        <v/>
      </c>
      <c r="T23" s="334" t="str">
        <f>IF($B23="","",INDEX('All CCC'!T$7:T$736,MATCH(WatchList!$B23,'All CCC'!$B$7:$B$736,0)))</f>
        <v/>
      </c>
      <c r="U23" s="334" t="str">
        <f>IF($B23="","",INDEX('All CCC'!U$7:U$736,MATCH(WatchList!$B23,'All CCC'!$B$7:$B$736,0)))</f>
        <v/>
      </c>
      <c r="V23" s="334" t="str">
        <f>IF($B23="","",INDEX('All CCC'!V$7:V$736,MATCH(WatchList!$B23,'All CCC'!$B$7:$B$736,0)))</f>
        <v/>
      </c>
      <c r="W23" s="334" t="str">
        <f>IF($B23="","",INDEX('All CCC'!W$7:W$736,MATCH(WatchList!$B23,'All CCC'!$B$7:$B$736,0)))</f>
        <v/>
      </c>
      <c r="X23" s="334" t="str">
        <f>IF($B23="","",INDEX('All CCC'!X$7:X$736,MATCH(WatchList!$B23,'All CCC'!$B$7:$B$736,0)))</f>
        <v/>
      </c>
      <c r="Y23" s="334" t="str">
        <f>IF($B23="","",INDEX('All CCC'!Y$7:Y$736,MATCH(WatchList!$B23,'All CCC'!$B$7:$B$736,0)))</f>
        <v/>
      </c>
      <c r="Z23" s="334" t="str">
        <f>IF($B23="","",INDEX('All CCC'!Z$7:Z$736,MATCH(WatchList!$B23,'All CCC'!$B$7:$B$736,0)))</f>
        <v/>
      </c>
      <c r="AA23" s="334" t="str">
        <f>IF($B23="","",INDEX('All CCC'!AA$7:AA$736,MATCH(WatchList!$B23,'All CCC'!$B$7:$B$736,0)))</f>
        <v/>
      </c>
      <c r="AB23" s="334" t="str">
        <f>IF($B23="","",INDEX('All CCC'!AB$7:AB$736,MATCH(WatchList!$B23,'All CCC'!$B$7:$B$736,0)))</f>
        <v/>
      </c>
      <c r="AC23" s="334" t="str">
        <f>IF($B23="","",INDEX('All CCC'!AC$7:AC$736,MATCH(WatchList!$B23,'All CCC'!$B$7:$B$736,0)))</f>
        <v/>
      </c>
      <c r="AD23" s="334" t="str">
        <f>IF($B23="","",INDEX('All CCC'!AD$7:AD$736,MATCH(WatchList!$B23,'All CCC'!$B$7:$B$736,0)))</f>
        <v/>
      </c>
      <c r="AE23" s="334" t="str">
        <f>IF($B23="","",INDEX('All CCC'!AE$7:AE$736,MATCH(WatchList!$B23,'All CCC'!$B$7:$B$736,0)))</f>
        <v/>
      </c>
      <c r="AF23" s="334" t="str">
        <f>IF($B23="","",INDEX('All CCC'!AF$7:AF$736,MATCH(WatchList!$B23,'All CCC'!$B$7:$B$736,0)))</f>
        <v/>
      </c>
      <c r="AG23" s="334" t="str">
        <f>IF($B23="","",INDEX('All CCC'!AG$7:AG$736,MATCH(WatchList!$B23,'All CCC'!$B$7:$B$736,0)))</f>
        <v/>
      </c>
      <c r="AH23" s="334" t="str">
        <f>IF($B23="","",INDEX('All CCC'!AH$7:AH$736,MATCH(WatchList!$B23,'All CCC'!$B$7:$B$736,0)))</f>
        <v/>
      </c>
      <c r="AI23" s="334" t="str">
        <f>IF($B23="","",INDEX('All CCC'!AI$7:AI$736,MATCH(WatchList!$B23,'All CCC'!$B$7:$B$736,0)))</f>
        <v/>
      </c>
      <c r="AJ23" s="334" t="str">
        <f>IF($B23="","",INDEX('All CCC'!AJ$7:AJ$736,MATCH(WatchList!$B23,'All CCC'!$B$7:$B$736,0)))</f>
        <v/>
      </c>
      <c r="AK23" s="334" t="str">
        <f>IF($B23="","",INDEX('All CCC'!AK$7:AK$736,MATCH(WatchList!$B23,'All CCC'!$B$7:$B$736,0)))</f>
        <v/>
      </c>
      <c r="AL23" s="334" t="str">
        <f>IF($B23="","",INDEX('All CCC'!AL$7:AL$736,MATCH(WatchList!$B23,'All CCC'!$B$7:$B$736,0)))</f>
        <v/>
      </c>
      <c r="AM23" s="334" t="str">
        <f>IF($B23="","",INDEX('All CCC'!AM$7:AM$736,MATCH(WatchList!$B23,'All CCC'!$B$7:$B$736,0)))</f>
        <v/>
      </c>
      <c r="AN23" s="334" t="str">
        <f>IF($B23="","",INDEX('All CCC'!AN$7:AN$736,MATCH(WatchList!$B23,'All CCC'!$B$7:$B$736,0)))</f>
        <v/>
      </c>
      <c r="AO23" s="334" t="str">
        <f>IF($B23="","",INDEX('All CCC'!AO$7:AO$736,MATCH(WatchList!$B23,'All CCC'!$B$7:$B$736,0)))</f>
        <v/>
      </c>
      <c r="AP23" s="334" t="str">
        <f>IF($B23="","",INDEX('All CCC'!AP$7:AP$736,MATCH(WatchList!$B23,'All CCC'!$B$7:$B$736,0)))</f>
        <v/>
      </c>
      <c r="AQ23" s="334" t="str">
        <f>IF($B23="","",INDEX('All CCC'!AQ$7:AQ$736,MATCH(WatchList!$B23,'All CCC'!$B$7:$B$736,0)))</f>
        <v/>
      </c>
      <c r="AR23" s="334" t="str">
        <f>IF($B23="","",INDEX('All CCC'!AR$7:AR$736,MATCH(WatchList!$B23,'All CCC'!$B$7:$B$736,0)))</f>
        <v/>
      </c>
      <c r="AS23" s="334" t="str">
        <f>IF($B23="","",INDEX('All CCC'!AS$7:AS$736,MATCH(WatchList!$B23,'All CCC'!$B$7:$B$736,0)))</f>
        <v/>
      </c>
      <c r="AT23" s="334" t="str">
        <f>IF($B23="","",INDEX('All CCC'!AT$7:AT$736,MATCH(WatchList!$B23,'All CCC'!$B$7:$B$736,0)))</f>
        <v/>
      </c>
      <c r="AU23" s="334" t="str">
        <f>IF($B23="","",INDEX('All CCC'!AU$7:AU$736,MATCH(WatchList!$B23,'All CCC'!$B$7:$B$736,0)))</f>
        <v/>
      </c>
      <c r="AV23" s="334" t="str">
        <f>IF($B23="","",INDEX('All CCC'!AV$7:AV$736,MATCH(WatchList!$B23,'All CCC'!$B$7:$B$736,0)))</f>
        <v/>
      </c>
      <c r="AW23" s="334" t="str">
        <f>IF($B23="","",INDEX('All CCC'!AW$7:AW$736,MATCH(WatchList!$B23,'All CCC'!$B$7:$B$736,0)))</f>
        <v/>
      </c>
      <c r="AX23" s="334" t="str">
        <f>IF($B23="","",INDEX('All CCC'!AX$7:AX$736,MATCH(WatchList!$B23,'All CCC'!$B$7:$B$736,0)))</f>
        <v/>
      </c>
      <c r="AY23" s="334" t="str">
        <f>IF($B23="","",INDEX('All CCC'!AY$7:AY$736,MATCH(WatchList!$B23,'All CCC'!$B$7:$B$736,0)))</f>
        <v/>
      </c>
      <c r="AZ23" s="334" t="str">
        <f>IF($B23="","",INDEX('All CCC'!AZ$7:AZ$736,MATCH(WatchList!$B23,'All CCC'!$B$7:$B$736,0)))</f>
        <v/>
      </c>
      <c r="BA23" s="334" t="str">
        <f>IF($B23="","",INDEX('All CCC'!BA$7:BA$736,MATCH(WatchList!$B23,'All CCC'!$B$7:$B$736,0)))</f>
        <v/>
      </c>
      <c r="BB23" s="334" t="str">
        <f>IF($B23="","",INDEX('All CCC'!BB$7:BB$736,MATCH(WatchList!$B23,'All CCC'!$B$7:$B$736,0)))</f>
        <v/>
      </c>
      <c r="BC23" s="334" t="str">
        <f>IF($B23="","",INDEX('All CCC'!BC$7:BC$736,MATCH(WatchList!$B23,'All CCC'!$B$7:$B$736,0)))</f>
        <v/>
      </c>
      <c r="BD23" s="334" t="str">
        <f>IF($B23="","",INDEX('All CCC'!BD$7:BD$736,MATCH(WatchList!$B23,'All CCC'!$B$7:$B$736,0)))</f>
        <v/>
      </c>
      <c r="BE23" s="334" t="str">
        <f>IF($B23="","",INDEX('All CCC'!BE$7:BE$736,MATCH(WatchList!$B23,'All CCC'!$B$7:$B$736,0)))</f>
        <v/>
      </c>
      <c r="BF23" s="334" t="str">
        <f>IF($B23="","",INDEX('All CCC'!BF$7:BF$736,MATCH(WatchList!$B23,'All CCC'!$B$7:$B$736,0)))</f>
        <v/>
      </c>
      <c r="BG23" s="334" t="str">
        <f>IF($B23="","",INDEX('All CCC'!BG$7:BG$736,MATCH(WatchList!$B23,'All CCC'!$B$7:$B$736,0)))</f>
        <v/>
      </c>
    </row>
    <row r="24" spans="1:59" x14ac:dyDescent="0.2">
      <c r="A24" s="333" t="str">
        <f>IF($B24="","",INDEX('All CCC'!A$7:A$736,MATCH(WatchList!$B24,'All CCC'!$B$7:$B$736,0)))</f>
        <v/>
      </c>
      <c r="B24" s="127"/>
      <c r="C24" s="334" t="str">
        <f>IF($B24="","",INDEX('All CCC'!C$7:C$736,MATCH(WatchList!$B24,'All CCC'!$B$7:$B$736,0)))</f>
        <v/>
      </c>
      <c r="D24" s="334" t="str">
        <f>IF($B24="","",INDEX('All CCC'!D$7:D$736,MATCH(WatchList!$B24,'All CCC'!$B$7:$B$736,0)))</f>
        <v/>
      </c>
      <c r="E24" s="334" t="str">
        <f>IF($B24="","",INDEX('All CCC'!E$7:E$736,MATCH(WatchList!$B24,'All CCC'!$B$7:$B$736,0)))</f>
        <v/>
      </c>
      <c r="F24" s="334" t="str">
        <f>IF($B24="","",INDEX('All CCC'!F$7:F$736,MATCH(WatchList!$B24,'All CCC'!$B$7:$B$736,0)))</f>
        <v/>
      </c>
      <c r="G24" s="334" t="str">
        <f>IF($B24="","",INDEX('All CCC'!G$7:G$736,MATCH(WatchList!$B24,'All CCC'!$B$7:$B$736,0)))</f>
        <v/>
      </c>
      <c r="H24" s="334" t="str">
        <f>IF($B24="","",INDEX('All CCC'!H$7:H$736,MATCH(WatchList!$B24,'All CCC'!$B$7:$B$736,0)))</f>
        <v/>
      </c>
      <c r="I24" s="334" t="str">
        <f>IF($B24="","",INDEX('All CCC'!I$7:I$736,MATCH(WatchList!$B24,'All CCC'!$B$7:$B$736,0)))</f>
        <v/>
      </c>
      <c r="J24" s="334" t="str">
        <f>IF($B24="","",INDEX('All CCC'!J$7:J$736,MATCH(WatchList!$B24,'All CCC'!$B$7:$B$736,0)))</f>
        <v/>
      </c>
      <c r="K24" s="334" t="str">
        <f>IF($B24="","",INDEX('All CCC'!K$7:K$736,MATCH(WatchList!$B24,'All CCC'!$B$7:$B$736,0)))</f>
        <v/>
      </c>
      <c r="L24" s="334" t="str">
        <f>IF($B24="","",INDEX('All CCC'!L$7:L$736,MATCH(WatchList!$B24,'All CCC'!$B$7:$B$736,0)))</f>
        <v/>
      </c>
      <c r="M24" s="334" t="str">
        <f>IF($B24="","",INDEX('All CCC'!M$7:M$736,MATCH(WatchList!$B24,'All CCC'!$B$7:$B$736,0)))</f>
        <v/>
      </c>
      <c r="N24" s="334" t="str">
        <f>IF($B24="","",INDEX('All CCC'!N$7:N$736,MATCH(WatchList!$B24,'All CCC'!$B$7:$B$736,0)))</f>
        <v/>
      </c>
      <c r="O24" s="334" t="str">
        <f>IF($B24="","",INDEX('All CCC'!O$7:O$736,MATCH(WatchList!$B24,'All CCC'!$B$7:$B$736,0)))</f>
        <v/>
      </c>
      <c r="P24" s="335" t="str">
        <f>IF($B24="","",INDEX('All CCC'!P$7:P$736,MATCH(WatchList!$B24,'All CCC'!$B$7:$B$736,0)))</f>
        <v/>
      </c>
      <c r="Q24" s="335" t="str">
        <f>IF($B24="","",INDEX('All CCC'!Q$7:Q$736,MATCH(WatchList!$B24,'All CCC'!$B$7:$B$736,0)))</f>
        <v/>
      </c>
      <c r="R24" s="334" t="str">
        <f>IF($B24="","",INDEX('All CCC'!R$7:R$736,MATCH(WatchList!$B24,'All CCC'!$B$7:$B$736,0)))</f>
        <v/>
      </c>
      <c r="S24" s="334" t="str">
        <f>IF($B24="","",INDEX('All CCC'!S$7:S$736,MATCH(WatchList!$B24,'All CCC'!$B$7:$B$736,0)))</f>
        <v/>
      </c>
      <c r="T24" s="334" t="str">
        <f>IF($B24="","",INDEX('All CCC'!T$7:T$736,MATCH(WatchList!$B24,'All CCC'!$B$7:$B$736,0)))</f>
        <v/>
      </c>
      <c r="U24" s="334" t="str">
        <f>IF($B24="","",INDEX('All CCC'!U$7:U$736,MATCH(WatchList!$B24,'All CCC'!$B$7:$B$736,0)))</f>
        <v/>
      </c>
      <c r="V24" s="334" t="str">
        <f>IF($B24="","",INDEX('All CCC'!V$7:V$736,MATCH(WatchList!$B24,'All CCC'!$B$7:$B$736,0)))</f>
        <v/>
      </c>
      <c r="W24" s="334" t="str">
        <f>IF($B24="","",INDEX('All CCC'!W$7:W$736,MATCH(WatchList!$B24,'All CCC'!$B$7:$B$736,0)))</f>
        <v/>
      </c>
      <c r="X24" s="334" t="str">
        <f>IF($B24="","",INDEX('All CCC'!X$7:X$736,MATCH(WatchList!$B24,'All CCC'!$B$7:$B$736,0)))</f>
        <v/>
      </c>
      <c r="Y24" s="334" t="str">
        <f>IF($B24="","",INDEX('All CCC'!Y$7:Y$736,MATCH(WatchList!$B24,'All CCC'!$B$7:$B$736,0)))</f>
        <v/>
      </c>
      <c r="Z24" s="334" t="str">
        <f>IF($B24="","",INDEX('All CCC'!Z$7:Z$736,MATCH(WatchList!$B24,'All CCC'!$B$7:$B$736,0)))</f>
        <v/>
      </c>
      <c r="AA24" s="334" t="str">
        <f>IF($B24="","",INDEX('All CCC'!AA$7:AA$736,MATCH(WatchList!$B24,'All CCC'!$B$7:$B$736,0)))</f>
        <v/>
      </c>
      <c r="AB24" s="334" t="str">
        <f>IF($B24="","",INDEX('All CCC'!AB$7:AB$736,MATCH(WatchList!$B24,'All CCC'!$B$7:$B$736,0)))</f>
        <v/>
      </c>
      <c r="AC24" s="334" t="str">
        <f>IF($B24="","",INDEX('All CCC'!AC$7:AC$736,MATCH(WatchList!$B24,'All CCC'!$B$7:$B$736,0)))</f>
        <v/>
      </c>
      <c r="AD24" s="334" t="str">
        <f>IF($B24="","",INDEX('All CCC'!AD$7:AD$736,MATCH(WatchList!$B24,'All CCC'!$B$7:$B$736,0)))</f>
        <v/>
      </c>
      <c r="AE24" s="334" t="str">
        <f>IF($B24="","",INDEX('All CCC'!AE$7:AE$736,MATCH(WatchList!$B24,'All CCC'!$B$7:$B$736,0)))</f>
        <v/>
      </c>
      <c r="AF24" s="334" t="str">
        <f>IF($B24="","",INDEX('All CCC'!AF$7:AF$736,MATCH(WatchList!$B24,'All CCC'!$B$7:$B$736,0)))</f>
        <v/>
      </c>
      <c r="AG24" s="334" t="str">
        <f>IF($B24="","",INDEX('All CCC'!AG$7:AG$736,MATCH(WatchList!$B24,'All CCC'!$B$7:$B$736,0)))</f>
        <v/>
      </c>
      <c r="AH24" s="334" t="str">
        <f>IF($B24="","",INDEX('All CCC'!AH$7:AH$736,MATCH(WatchList!$B24,'All CCC'!$B$7:$B$736,0)))</f>
        <v/>
      </c>
      <c r="AI24" s="334" t="str">
        <f>IF($B24="","",INDEX('All CCC'!AI$7:AI$736,MATCH(WatchList!$B24,'All CCC'!$B$7:$B$736,0)))</f>
        <v/>
      </c>
      <c r="AJ24" s="334" t="str">
        <f>IF($B24="","",INDEX('All CCC'!AJ$7:AJ$736,MATCH(WatchList!$B24,'All CCC'!$B$7:$B$736,0)))</f>
        <v/>
      </c>
      <c r="AK24" s="334" t="str">
        <f>IF($B24="","",INDEX('All CCC'!AK$7:AK$736,MATCH(WatchList!$B24,'All CCC'!$B$7:$B$736,0)))</f>
        <v/>
      </c>
      <c r="AL24" s="334" t="str">
        <f>IF($B24="","",INDEX('All CCC'!AL$7:AL$736,MATCH(WatchList!$B24,'All CCC'!$B$7:$B$736,0)))</f>
        <v/>
      </c>
      <c r="AM24" s="334" t="str">
        <f>IF($B24="","",INDEX('All CCC'!AM$7:AM$736,MATCH(WatchList!$B24,'All CCC'!$B$7:$B$736,0)))</f>
        <v/>
      </c>
      <c r="AN24" s="334" t="str">
        <f>IF($B24="","",INDEX('All CCC'!AN$7:AN$736,MATCH(WatchList!$B24,'All CCC'!$B$7:$B$736,0)))</f>
        <v/>
      </c>
      <c r="AO24" s="334" t="str">
        <f>IF($B24="","",INDEX('All CCC'!AO$7:AO$736,MATCH(WatchList!$B24,'All CCC'!$B$7:$B$736,0)))</f>
        <v/>
      </c>
      <c r="AP24" s="334" t="str">
        <f>IF($B24="","",INDEX('All CCC'!AP$7:AP$736,MATCH(WatchList!$B24,'All CCC'!$B$7:$B$736,0)))</f>
        <v/>
      </c>
      <c r="AQ24" s="334" t="str">
        <f>IF($B24="","",INDEX('All CCC'!AQ$7:AQ$736,MATCH(WatchList!$B24,'All CCC'!$B$7:$B$736,0)))</f>
        <v/>
      </c>
      <c r="AR24" s="334" t="str">
        <f>IF($B24="","",INDEX('All CCC'!AR$7:AR$736,MATCH(WatchList!$B24,'All CCC'!$B$7:$B$736,0)))</f>
        <v/>
      </c>
      <c r="AS24" s="334" t="str">
        <f>IF($B24="","",INDEX('All CCC'!AS$7:AS$736,MATCH(WatchList!$B24,'All CCC'!$B$7:$B$736,0)))</f>
        <v/>
      </c>
      <c r="AT24" s="334" t="str">
        <f>IF($B24="","",INDEX('All CCC'!AT$7:AT$736,MATCH(WatchList!$B24,'All CCC'!$B$7:$B$736,0)))</f>
        <v/>
      </c>
      <c r="AU24" s="334" t="str">
        <f>IF($B24="","",INDEX('All CCC'!AU$7:AU$736,MATCH(WatchList!$B24,'All CCC'!$B$7:$B$736,0)))</f>
        <v/>
      </c>
      <c r="AV24" s="334" t="str">
        <f>IF($B24="","",INDEX('All CCC'!AV$7:AV$736,MATCH(WatchList!$B24,'All CCC'!$B$7:$B$736,0)))</f>
        <v/>
      </c>
      <c r="AW24" s="334" t="str">
        <f>IF($B24="","",INDEX('All CCC'!AW$7:AW$736,MATCH(WatchList!$B24,'All CCC'!$B$7:$B$736,0)))</f>
        <v/>
      </c>
      <c r="AX24" s="334" t="str">
        <f>IF($B24="","",INDEX('All CCC'!AX$7:AX$736,MATCH(WatchList!$B24,'All CCC'!$B$7:$B$736,0)))</f>
        <v/>
      </c>
      <c r="AY24" s="334" t="str">
        <f>IF($B24="","",INDEX('All CCC'!AY$7:AY$736,MATCH(WatchList!$B24,'All CCC'!$B$7:$B$736,0)))</f>
        <v/>
      </c>
      <c r="AZ24" s="334" t="str">
        <f>IF($B24="","",INDEX('All CCC'!AZ$7:AZ$736,MATCH(WatchList!$B24,'All CCC'!$B$7:$B$736,0)))</f>
        <v/>
      </c>
      <c r="BA24" s="334" t="str">
        <f>IF($B24="","",INDEX('All CCC'!BA$7:BA$736,MATCH(WatchList!$B24,'All CCC'!$B$7:$B$736,0)))</f>
        <v/>
      </c>
      <c r="BB24" s="334" t="str">
        <f>IF($B24="","",INDEX('All CCC'!BB$7:BB$736,MATCH(WatchList!$B24,'All CCC'!$B$7:$B$736,0)))</f>
        <v/>
      </c>
      <c r="BC24" s="334" t="str">
        <f>IF($B24="","",INDEX('All CCC'!BC$7:BC$736,MATCH(WatchList!$B24,'All CCC'!$B$7:$B$736,0)))</f>
        <v/>
      </c>
      <c r="BD24" s="334" t="str">
        <f>IF($B24="","",INDEX('All CCC'!BD$7:BD$736,MATCH(WatchList!$B24,'All CCC'!$B$7:$B$736,0)))</f>
        <v/>
      </c>
      <c r="BE24" s="334" t="str">
        <f>IF($B24="","",INDEX('All CCC'!BE$7:BE$736,MATCH(WatchList!$B24,'All CCC'!$B$7:$B$736,0)))</f>
        <v/>
      </c>
      <c r="BF24" s="334" t="str">
        <f>IF($B24="","",INDEX('All CCC'!BF$7:BF$736,MATCH(WatchList!$B24,'All CCC'!$B$7:$B$736,0)))</f>
        <v/>
      </c>
      <c r="BG24" s="334" t="str">
        <f>IF($B24="","",INDEX('All CCC'!BG$7:BG$736,MATCH(WatchList!$B24,'All CCC'!$B$7:$B$736,0)))</f>
        <v/>
      </c>
    </row>
    <row r="25" spans="1:59" x14ac:dyDescent="0.2">
      <c r="A25" s="333" t="str">
        <f>IF($B25="","",INDEX('All CCC'!A$7:A$736,MATCH(WatchList!$B25,'All CCC'!$B$7:$B$736,0)))</f>
        <v/>
      </c>
      <c r="B25" s="127"/>
      <c r="C25" s="334" t="str">
        <f>IF($B25="","",INDEX('All CCC'!C$7:C$736,MATCH(WatchList!$B25,'All CCC'!$B$7:$B$736,0)))</f>
        <v/>
      </c>
      <c r="D25" s="334" t="str">
        <f>IF($B25="","",INDEX('All CCC'!D$7:D$736,MATCH(WatchList!$B25,'All CCC'!$B$7:$B$736,0)))</f>
        <v/>
      </c>
      <c r="E25" s="334" t="str">
        <f>IF($B25="","",INDEX('All CCC'!E$7:E$736,MATCH(WatchList!$B25,'All CCC'!$B$7:$B$736,0)))</f>
        <v/>
      </c>
      <c r="F25" s="334" t="str">
        <f>IF($B25="","",INDEX('All CCC'!F$7:F$736,MATCH(WatchList!$B25,'All CCC'!$B$7:$B$736,0)))</f>
        <v/>
      </c>
      <c r="G25" s="334" t="str">
        <f>IF($B25="","",INDEX('All CCC'!G$7:G$736,MATCH(WatchList!$B25,'All CCC'!$B$7:$B$736,0)))</f>
        <v/>
      </c>
      <c r="H25" s="334" t="str">
        <f>IF($B25="","",INDEX('All CCC'!H$7:H$736,MATCH(WatchList!$B25,'All CCC'!$B$7:$B$736,0)))</f>
        <v/>
      </c>
      <c r="I25" s="334" t="str">
        <f>IF($B25="","",INDEX('All CCC'!I$7:I$736,MATCH(WatchList!$B25,'All CCC'!$B$7:$B$736,0)))</f>
        <v/>
      </c>
      <c r="J25" s="334" t="str">
        <f>IF($B25="","",INDEX('All CCC'!J$7:J$736,MATCH(WatchList!$B25,'All CCC'!$B$7:$B$736,0)))</f>
        <v/>
      </c>
      <c r="K25" s="334" t="str">
        <f>IF($B25="","",INDEX('All CCC'!K$7:K$736,MATCH(WatchList!$B25,'All CCC'!$B$7:$B$736,0)))</f>
        <v/>
      </c>
      <c r="L25" s="334" t="str">
        <f>IF($B25="","",INDEX('All CCC'!L$7:L$736,MATCH(WatchList!$B25,'All CCC'!$B$7:$B$736,0)))</f>
        <v/>
      </c>
      <c r="M25" s="334" t="str">
        <f>IF($B25="","",INDEX('All CCC'!M$7:M$736,MATCH(WatchList!$B25,'All CCC'!$B$7:$B$736,0)))</f>
        <v/>
      </c>
      <c r="N25" s="334" t="str">
        <f>IF($B25="","",INDEX('All CCC'!N$7:N$736,MATCH(WatchList!$B25,'All CCC'!$B$7:$B$736,0)))</f>
        <v/>
      </c>
      <c r="O25" s="334" t="str">
        <f>IF($B25="","",INDEX('All CCC'!O$7:O$736,MATCH(WatchList!$B25,'All CCC'!$B$7:$B$736,0)))</f>
        <v/>
      </c>
      <c r="P25" s="335" t="str">
        <f>IF($B25="","",INDEX('All CCC'!P$7:P$736,MATCH(WatchList!$B25,'All CCC'!$B$7:$B$736,0)))</f>
        <v/>
      </c>
      <c r="Q25" s="335" t="str">
        <f>IF($B25="","",INDEX('All CCC'!Q$7:Q$736,MATCH(WatchList!$B25,'All CCC'!$B$7:$B$736,0)))</f>
        <v/>
      </c>
      <c r="R25" s="334" t="str">
        <f>IF($B25="","",INDEX('All CCC'!R$7:R$736,MATCH(WatchList!$B25,'All CCC'!$B$7:$B$736,0)))</f>
        <v/>
      </c>
      <c r="S25" s="334" t="str">
        <f>IF($B25="","",INDEX('All CCC'!S$7:S$736,MATCH(WatchList!$B25,'All CCC'!$B$7:$B$736,0)))</f>
        <v/>
      </c>
      <c r="T25" s="334" t="str">
        <f>IF($B25="","",INDEX('All CCC'!T$7:T$736,MATCH(WatchList!$B25,'All CCC'!$B$7:$B$736,0)))</f>
        <v/>
      </c>
      <c r="U25" s="334" t="str">
        <f>IF($B25="","",INDEX('All CCC'!U$7:U$736,MATCH(WatchList!$B25,'All CCC'!$B$7:$B$736,0)))</f>
        <v/>
      </c>
      <c r="V25" s="334" t="str">
        <f>IF($B25="","",INDEX('All CCC'!V$7:V$736,MATCH(WatchList!$B25,'All CCC'!$B$7:$B$736,0)))</f>
        <v/>
      </c>
      <c r="W25" s="334" t="str">
        <f>IF($B25="","",INDEX('All CCC'!W$7:W$736,MATCH(WatchList!$B25,'All CCC'!$B$7:$B$736,0)))</f>
        <v/>
      </c>
      <c r="X25" s="334" t="str">
        <f>IF($B25="","",INDEX('All CCC'!X$7:X$736,MATCH(WatchList!$B25,'All CCC'!$B$7:$B$736,0)))</f>
        <v/>
      </c>
      <c r="Y25" s="334" t="str">
        <f>IF($B25="","",INDEX('All CCC'!Y$7:Y$736,MATCH(WatchList!$B25,'All CCC'!$B$7:$B$736,0)))</f>
        <v/>
      </c>
      <c r="Z25" s="334" t="str">
        <f>IF($B25="","",INDEX('All CCC'!Z$7:Z$736,MATCH(WatchList!$B25,'All CCC'!$B$7:$B$736,0)))</f>
        <v/>
      </c>
      <c r="AA25" s="334" t="str">
        <f>IF($B25="","",INDEX('All CCC'!AA$7:AA$736,MATCH(WatchList!$B25,'All CCC'!$B$7:$B$736,0)))</f>
        <v/>
      </c>
      <c r="AB25" s="334" t="str">
        <f>IF($B25="","",INDEX('All CCC'!AB$7:AB$736,MATCH(WatchList!$B25,'All CCC'!$B$7:$B$736,0)))</f>
        <v/>
      </c>
      <c r="AC25" s="334" t="str">
        <f>IF($B25="","",INDEX('All CCC'!AC$7:AC$736,MATCH(WatchList!$B25,'All CCC'!$B$7:$B$736,0)))</f>
        <v/>
      </c>
      <c r="AD25" s="334" t="str">
        <f>IF($B25="","",INDEX('All CCC'!AD$7:AD$736,MATCH(WatchList!$B25,'All CCC'!$B$7:$B$736,0)))</f>
        <v/>
      </c>
      <c r="AE25" s="334" t="str">
        <f>IF($B25="","",INDEX('All CCC'!AE$7:AE$736,MATCH(WatchList!$B25,'All CCC'!$B$7:$B$736,0)))</f>
        <v/>
      </c>
      <c r="AF25" s="334" t="str">
        <f>IF($B25="","",INDEX('All CCC'!AF$7:AF$736,MATCH(WatchList!$B25,'All CCC'!$B$7:$B$736,0)))</f>
        <v/>
      </c>
      <c r="AG25" s="334" t="str">
        <f>IF($B25="","",INDEX('All CCC'!AG$7:AG$736,MATCH(WatchList!$B25,'All CCC'!$B$7:$B$736,0)))</f>
        <v/>
      </c>
      <c r="AH25" s="334" t="str">
        <f>IF($B25="","",INDEX('All CCC'!AH$7:AH$736,MATCH(WatchList!$B25,'All CCC'!$B$7:$B$736,0)))</f>
        <v/>
      </c>
      <c r="AI25" s="334" t="str">
        <f>IF($B25="","",INDEX('All CCC'!AI$7:AI$736,MATCH(WatchList!$B25,'All CCC'!$B$7:$B$736,0)))</f>
        <v/>
      </c>
      <c r="AJ25" s="334" t="str">
        <f>IF($B25="","",INDEX('All CCC'!AJ$7:AJ$736,MATCH(WatchList!$B25,'All CCC'!$B$7:$B$736,0)))</f>
        <v/>
      </c>
      <c r="AK25" s="334" t="str">
        <f>IF($B25="","",INDEX('All CCC'!AK$7:AK$736,MATCH(WatchList!$B25,'All CCC'!$B$7:$B$736,0)))</f>
        <v/>
      </c>
      <c r="AL25" s="334" t="str">
        <f>IF($B25="","",INDEX('All CCC'!AL$7:AL$736,MATCH(WatchList!$B25,'All CCC'!$B$7:$B$736,0)))</f>
        <v/>
      </c>
      <c r="AM25" s="334" t="str">
        <f>IF($B25="","",INDEX('All CCC'!AM$7:AM$736,MATCH(WatchList!$B25,'All CCC'!$B$7:$B$736,0)))</f>
        <v/>
      </c>
      <c r="AN25" s="334" t="str">
        <f>IF($B25="","",INDEX('All CCC'!AN$7:AN$736,MATCH(WatchList!$B25,'All CCC'!$B$7:$B$736,0)))</f>
        <v/>
      </c>
      <c r="AO25" s="334" t="str">
        <f>IF($B25="","",INDEX('All CCC'!AO$7:AO$736,MATCH(WatchList!$B25,'All CCC'!$B$7:$B$736,0)))</f>
        <v/>
      </c>
      <c r="AP25" s="334" t="str">
        <f>IF($B25="","",INDEX('All CCC'!AP$7:AP$736,MATCH(WatchList!$B25,'All CCC'!$B$7:$B$736,0)))</f>
        <v/>
      </c>
      <c r="AQ25" s="334" t="str">
        <f>IF($B25="","",INDEX('All CCC'!AQ$7:AQ$736,MATCH(WatchList!$B25,'All CCC'!$B$7:$B$736,0)))</f>
        <v/>
      </c>
      <c r="AR25" s="334" t="str">
        <f>IF($B25="","",INDEX('All CCC'!AR$7:AR$736,MATCH(WatchList!$B25,'All CCC'!$B$7:$B$736,0)))</f>
        <v/>
      </c>
      <c r="AS25" s="334" t="str">
        <f>IF($B25="","",INDEX('All CCC'!AS$7:AS$736,MATCH(WatchList!$B25,'All CCC'!$B$7:$B$736,0)))</f>
        <v/>
      </c>
      <c r="AT25" s="334" t="str">
        <f>IF($B25="","",INDEX('All CCC'!AT$7:AT$736,MATCH(WatchList!$B25,'All CCC'!$B$7:$B$736,0)))</f>
        <v/>
      </c>
      <c r="AU25" s="334" t="str">
        <f>IF($B25="","",INDEX('All CCC'!AU$7:AU$736,MATCH(WatchList!$B25,'All CCC'!$B$7:$B$736,0)))</f>
        <v/>
      </c>
      <c r="AV25" s="334" t="str">
        <f>IF($B25="","",INDEX('All CCC'!AV$7:AV$736,MATCH(WatchList!$B25,'All CCC'!$B$7:$B$736,0)))</f>
        <v/>
      </c>
      <c r="AW25" s="334" t="str">
        <f>IF($B25="","",INDEX('All CCC'!AW$7:AW$736,MATCH(WatchList!$B25,'All CCC'!$B$7:$B$736,0)))</f>
        <v/>
      </c>
      <c r="AX25" s="334" t="str">
        <f>IF($B25="","",INDEX('All CCC'!AX$7:AX$736,MATCH(WatchList!$B25,'All CCC'!$B$7:$B$736,0)))</f>
        <v/>
      </c>
      <c r="AY25" s="334" t="str">
        <f>IF($B25="","",INDEX('All CCC'!AY$7:AY$736,MATCH(WatchList!$B25,'All CCC'!$B$7:$B$736,0)))</f>
        <v/>
      </c>
      <c r="AZ25" s="334" t="str">
        <f>IF($B25="","",INDEX('All CCC'!AZ$7:AZ$736,MATCH(WatchList!$B25,'All CCC'!$B$7:$B$736,0)))</f>
        <v/>
      </c>
      <c r="BA25" s="334" t="str">
        <f>IF($B25="","",INDEX('All CCC'!BA$7:BA$736,MATCH(WatchList!$B25,'All CCC'!$B$7:$B$736,0)))</f>
        <v/>
      </c>
      <c r="BB25" s="334" t="str">
        <f>IF($B25="","",INDEX('All CCC'!BB$7:BB$736,MATCH(WatchList!$B25,'All CCC'!$B$7:$B$736,0)))</f>
        <v/>
      </c>
      <c r="BC25" s="334" t="str">
        <f>IF($B25="","",INDEX('All CCC'!BC$7:BC$736,MATCH(WatchList!$B25,'All CCC'!$B$7:$B$736,0)))</f>
        <v/>
      </c>
      <c r="BD25" s="334" t="str">
        <f>IF($B25="","",INDEX('All CCC'!BD$7:BD$736,MATCH(WatchList!$B25,'All CCC'!$B$7:$B$736,0)))</f>
        <v/>
      </c>
      <c r="BE25" s="334" t="str">
        <f>IF($B25="","",INDEX('All CCC'!BE$7:BE$736,MATCH(WatchList!$B25,'All CCC'!$B$7:$B$736,0)))</f>
        <v/>
      </c>
      <c r="BF25" s="334" t="str">
        <f>IF($B25="","",INDEX('All CCC'!BF$7:BF$736,MATCH(WatchList!$B25,'All CCC'!$B$7:$B$736,0)))</f>
        <v/>
      </c>
      <c r="BG25" s="334" t="str">
        <f>IF($B25="","",INDEX('All CCC'!BG$7:BG$736,MATCH(WatchList!$B25,'All CCC'!$B$7:$B$736,0)))</f>
        <v/>
      </c>
    </row>
    <row r="26" spans="1:59" x14ac:dyDescent="0.2">
      <c r="A26" s="333" t="str">
        <f>IF($B26="","",INDEX('All CCC'!A$7:A$736,MATCH(WatchList!$B26,'All CCC'!$B$7:$B$736,0)))</f>
        <v/>
      </c>
      <c r="B26" s="127"/>
      <c r="C26" s="334" t="str">
        <f>IF($B26="","",INDEX('All CCC'!C$7:C$736,MATCH(WatchList!$B26,'All CCC'!$B$7:$B$736,0)))</f>
        <v/>
      </c>
      <c r="D26" s="334" t="str">
        <f>IF($B26="","",INDEX('All CCC'!D$7:D$736,MATCH(WatchList!$B26,'All CCC'!$B$7:$B$736,0)))</f>
        <v/>
      </c>
      <c r="E26" s="334" t="str">
        <f>IF($B26="","",INDEX('All CCC'!E$7:E$736,MATCH(WatchList!$B26,'All CCC'!$B$7:$B$736,0)))</f>
        <v/>
      </c>
      <c r="F26" s="334" t="str">
        <f>IF($B26="","",INDEX('All CCC'!F$7:F$736,MATCH(WatchList!$B26,'All CCC'!$B$7:$B$736,0)))</f>
        <v/>
      </c>
      <c r="G26" s="334" t="str">
        <f>IF($B26="","",INDEX('All CCC'!G$7:G$736,MATCH(WatchList!$B26,'All CCC'!$B$7:$B$736,0)))</f>
        <v/>
      </c>
      <c r="H26" s="334" t="str">
        <f>IF($B26="","",INDEX('All CCC'!H$7:H$736,MATCH(WatchList!$B26,'All CCC'!$B$7:$B$736,0)))</f>
        <v/>
      </c>
      <c r="I26" s="334" t="str">
        <f>IF($B26="","",INDEX('All CCC'!I$7:I$736,MATCH(WatchList!$B26,'All CCC'!$B$7:$B$736,0)))</f>
        <v/>
      </c>
      <c r="J26" s="334" t="str">
        <f>IF($B26="","",INDEX('All CCC'!J$7:J$736,MATCH(WatchList!$B26,'All CCC'!$B$7:$B$736,0)))</f>
        <v/>
      </c>
      <c r="K26" s="334" t="str">
        <f>IF($B26="","",INDEX('All CCC'!K$7:K$736,MATCH(WatchList!$B26,'All CCC'!$B$7:$B$736,0)))</f>
        <v/>
      </c>
      <c r="L26" s="334" t="str">
        <f>IF($B26="","",INDEX('All CCC'!L$7:L$736,MATCH(WatchList!$B26,'All CCC'!$B$7:$B$736,0)))</f>
        <v/>
      </c>
      <c r="M26" s="334" t="str">
        <f>IF($B26="","",INDEX('All CCC'!M$7:M$736,MATCH(WatchList!$B26,'All CCC'!$B$7:$B$736,0)))</f>
        <v/>
      </c>
      <c r="N26" s="334" t="str">
        <f>IF($B26="","",INDEX('All CCC'!N$7:N$736,MATCH(WatchList!$B26,'All CCC'!$B$7:$B$736,0)))</f>
        <v/>
      </c>
      <c r="O26" s="334" t="str">
        <f>IF($B26="","",INDEX('All CCC'!O$7:O$736,MATCH(WatchList!$B26,'All CCC'!$B$7:$B$736,0)))</f>
        <v/>
      </c>
      <c r="P26" s="335" t="str">
        <f>IF($B26="","",INDEX('All CCC'!P$7:P$736,MATCH(WatchList!$B26,'All CCC'!$B$7:$B$736,0)))</f>
        <v/>
      </c>
      <c r="Q26" s="335" t="str">
        <f>IF($B26="","",INDEX('All CCC'!Q$7:Q$736,MATCH(WatchList!$B26,'All CCC'!$B$7:$B$736,0)))</f>
        <v/>
      </c>
      <c r="R26" s="334" t="str">
        <f>IF($B26="","",INDEX('All CCC'!R$7:R$736,MATCH(WatchList!$B26,'All CCC'!$B$7:$B$736,0)))</f>
        <v/>
      </c>
      <c r="S26" s="334" t="str">
        <f>IF($B26="","",INDEX('All CCC'!S$7:S$736,MATCH(WatchList!$B26,'All CCC'!$B$7:$B$736,0)))</f>
        <v/>
      </c>
      <c r="T26" s="334" t="str">
        <f>IF($B26="","",INDEX('All CCC'!T$7:T$736,MATCH(WatchList!$B26,'All CCC'!$B$7:$B$736,0)))</f>
        <v/>
      </c>
      <c r="U26" s="334" t="str">
        <f>IF($B26="","",INDEX('All CCC'!U$7:U$736,MATCH(WatchList!$B26,'All CCC'!$B$7:$B$736,0)))</f>
        <v/>
      </c>
      <c r="V26" s="334" t="str">
        <f>IF($B26="","",INDEX('All CCC'!V$7:V$736,MATCH(WatchList!$B26,'All CCC'!$B$7:$B$736,0)))</f>
        <v/>
      </c>
      <c r="W26" s="334" t="str">
        <f>IF($B26="","",INDEX('All CCC'!W$7:W$736,MATCH(WatchList!$B26,'All CCC'!$B$7:$B$736,0)))</f>
        <v/>
      </c>
      <c r="X26" s="334" t="str">
        <f>IF($B26="","",INDEX('All CCC'!X$7:X$736,MATCH(WatchList!$B26,'All CCC'!$B$7:$B$736,0)))</f>
        <v/>
      </c>
      <c r="Y26" s="334" t="str">
        <f>IF($B26="","",INDEX('All CCC'!Y$7:Y$736,MATCH(WatchList!$B26,'All CCC'!$B$7:$B$736,0)))</f>
        <v/>
      </c>
      <c r="Z26" s="334" t="str">
        <f>IF($B26="","",INDEX('All CCC'!Z$7:Z$736,MATCH(WatchList!$B26,'All CCC'!$B$7:$B$736,0)))</f>
        <v/>
      </c>
      <c r="AA26" s="334" t="str">
        <f>IF($B26="","",INDEX('All CCC'!AA$7:AA$736,MATCH(WatchList!$B26,'All CCC'!$B$7:$B$736,0)))</f>
        <v/>
      </c>
      <c r="AB26" s="334" t="str">
        <f>IF($B26="","",INDEX('All CCC'!AB$7:AB$736,MATCH(WatchList!$B26,'All CCC'!$B$7:$B$736,0)))</f>
        <v/>
      </c>
      <c r="AC26" s="334" t="str">
        <f>IF($B26="","",INDEX('All CCC'!AC$7:AC$736,MATCH(WatchList!$B26,'All CCC'!$B$7:$B$736,0)))</f>
        <v/>
      </c>
      <c r="AD26" s="334" t="str">
        <f>IF($B26="","",INDEX('All CCC'!AD$7:AD$736,MATCH(WatchList!$B26,'All CCC'!$B$7:$B$736,0)))</f>
        <v/>
      </c>
      <c r="AE26" s="334" t="str">
        <f>IF($B26="","",INDEX('All CCC'!AE$7:AE$736,MATCH(WatchList!$B26,'All CCC'!$B$7:$B$736,0)))</f>
        <v/>
      </c>
      <c r="AF26" s="334" t="str">
        <f>IF($B26="","",INDEX('All CCC'!AF$7:AF$736,MATCH(WatchList!$B26,'All CCC'!$B$7:$B$736,0)))</f>
        <v/>
      </c>
      <c r="AG26" s="334" t="str">
        <f>IF($B26="","",INDEX('All CCC'!AG$7:AG$736,MATCH(WatchList!$B26,'All CCC'!$B$7:$B$736,0)))</f>
        <v/>
      </c>
      <c r="AH26" s="334" t="str">
        <f>IF($B26="","",INDEX('All CCC'!AH$7:AH$736,MATCH(WatchList!$B26,'All CCC'!$B$7:$B$736,0)))</f>
        <v/>
      </c>
      <c r="AI26" s="334" t="str">
        <f>IF($B26="","",INDEX('All CCC'!AI$7:AI$736,MATCH(WatchList!$B26,'All CCC'!$B$7:$B$736,0)))</f>
        <v/>
      </c>
      <c r="AJ26" s="334" t="str">
        <f>IF($B26="","",INDEX('All CCC'!AJ$7:AJ$736,MATCH(WatchList!$B26,'All CCC'!$B$7:$B$736,0)))</f>
        <v/>
      </c>
      <c r="AK26" s="334" t="str">
        <f>IF($B26="","",INDEX('All CCC'!AK$7:AK$736,MATCH(WatchList!$B26,'All CCC'!$B$7:$B$736,0)))</f>
        <v/>
      </c>
      <c r="AL26" s="334" t="str">
        <f>IF($B26="","",INDEX('All CCC'!AL$7:AL$736,MATCH(WatchList!$B26,'All CCC'!$B$7:$B$736,0)))</f>
        <v/>
      </c>
      <c r="AM26" s="334" t="str">
        <f>IF($B26="","",INDEX('All CCC'!AM$7:AM$736,MATCH(WatchList!$B26,'All CCC'!$B$7:$B$736,0)))</f>
        <v/>
      </c>
      <c r="AN26" s="334" t="str">
        <f>IF($B26="","",INDEX('All CCC'!AN$7:AN$736,MATCH(WatchList!$B26,'All CCC'!$B$7:$B$736,0)))</f>
        <v/>
      </c>
      <c r="AO26" s="334" t="str">
        <f>IF($B26="","",INDEX('All CCC'!AO$7:AO$736,MATCH(WatchList!$B26,'All CCC'!$B$7:$B$736,0)))</f>
        <v/>
      </c>
      <c r="AP26" s="334" t="str">
        <f>IF($B26="","",INDEX('All CCC'!AP$7:AP$736,MATCH(WatchList!$B26,'All CCC'!$B$7:$B$736,0)))</f>
        <v/>
      </c>
      <c r="AQ26" s="334" t="str">
        <f>IF($B26="","",INDEX('All CCC'!AQ$7:AQ$736,MATCH(WatchList!$B26,'All CCC'!$B$7:$B$736,0)))</f>
        <v/>
      </c>
      <c r="AR26" s="334" t="str">
        <f>IF($B26="","",INDEX('All CCC'!AR$7:AR$736,MATCH(WatchList!$B26,'All CCC'!$B$7:$B$736,0)))</f>
        <v/>
      </c>
      <c r="AS26" s="334" t="str">
        <f>IF($B26="","",INDEX('All CCC'!AS$7:AS$736,MATCH(WatchList!$B26,'All CCC'!$B$7:$B$736,0)))</f>
        <v/>
      </c>
      <c r="AT26" s="334" t="str">
        <f>IF($B26="","",INDEX('All CCC'!AT$7:AT$736,MATCH(WatchList!$B26,'All CCC'!$B$7:$B$736,0)))</f>
        <v/>
      </c>
      <c r="AU26" s="334" t="str">
        <f>IF($B26="","",INDEX('All CCC'!AU$7:AU$736,MATCH(WatchList!$B26,'All CCC'!$B$7:$B$736,0)))</f>
        <v/>
      </c>
      <c r="AV26" s="334" t="str">
        <f>IF($B26="","",INDEX('All CCC'!AV$7:AV$736,MATCH(WatchList!$B26,'All CCC'!$B$7:$B$736,0)))</f>
        <v/>
      </c>
      <c r="AW26" s="334" t="str">
        <f>IF($B26="","",INDEX('All CCC'!AW$7:AW$736,MATCH(WatchList!$B26,'All CCC'!$B$7:$B$736,0)))</f>
        <v/>
      </c>
      <c r="AX26" s="334" t="str">
        <f>IF($B26="","",INDEX('All CCC'!AX$7:AX$736,MATCH(WatchList!$B26,'All CCC'!$B$7:$B$736,0)))</f>
        <v/>
      </c>
      <c r="AY26" s="334" t="str">
        <f>IF($B26="","",INDEX('All CCC'!AY$7:AY$736,MATCH(WatchList!$B26,'All CCC'!$B$7:$B$736,0)))</f>
        <v/>
      </c>
      <c r="AZ26" s="334" t="str">
        <f>IF($B26="","",INDEX('All CCC'!AZ$7:AZ$736,MATCH(WatchList!$B26,'All CCC'!$B$7:$B$736,0)))</f>
        <v/>
      </c>
      <c r="BA26" s="334" t="str">
        <f>IF($B26="","",INDEX('All CCC'!BA$7:BA$736,MATCH(WatchList!$B26,'All CCC'!$B$7:$B$736,0)))</f>
        <v/>
      </c>
      <c r="BB26" s="334" t="str">
        <f>IF($B26="","",INDEX('All CCC'!BB$7:BB$736,MATCH(WatchList!$B26,'All CCC'!$B$7:$B$736,0)))</f>
        <v/>
      </c>
      <c r="BC26" s="334" t="str">
        <f>IF($B26="","",INDEX('All CCC'!BC$7:BC$736,MATCH(WatchList!$B26,'All CCC'!$B$7:$B$736,0)))</f>
        <v/>
      </c>
      <c r="BD26" s="334" t="str">
        <f>IF($B26="","",INDEX('All CCC'!BD$7:BD$736,MATCH(WatchList!$B26,'All CCC'!$B$7:$B$736,0)))</f>
        <v/>
      </c>
      <c r="BE26" s="334" t="str">
        <f>IF($B26="","",INDEX('All CCC'!BE$7:BE$736,MATCH(WatchList!$B26,'All CCC'!$B$7:$B$736,0)))</f>
        <v/>
      </c>
      <c r="BF26" s="334" t="str">
        <f>IF($B26="","",INDEX('All CCC'!BF$7:BF$736,MATCH(WatchList!$B26,'All CCC'!$B$7:$B$736,0)))</f>
        <v/>
      </c>
      <c r="BG26" s="334" t="str">
        <f>IF($B26="","",INDEX('All CCC'!BG$7:BG$736,MATCH(WatchList!$B26,'All CCC'!$B$7:$B$736,0)))</f>
        <v/>
      </c>
    </row>
    <row r="27" spans="1:59" x14ac:dyDescent="0.2">
      <c r="A27" s="333" t="str">
        <f>IF($B27="","",INDEX('All CCC'!A$7:A$736,MATCH(WatchList!$B27,'All CCC'!$B$7:$B$736,0)))</f>
        <v/>
      </c>
      <c r="B27" s="127"/>
      <c r="C27" s="334" t="str">
        <f>IF($B27="","",INDEX('All CCC'!C$7:C$736,MATCH(WatchList!$B27,'All CCC'!$B$7:$B$736,0)))</f>
        <v/>
      </c>
      <c r="D27" s="334" t="str">
        <f>IF($B27="","",INDEX('All CCC'!D$7:D$736,MATCH(WatchList!$B27,'All CCC'!$B$7:$B$736,0)))</f>
        <v/>
      </c>
      <c r="E27" s="334" t="str">
        <f>IF($B27="","",INDEX('All CCC'!E$7:E$736,MATCH(WatchList!$B27,'All CCC'!$B$7:$B$736,0)))</f>
        <v/>
      </c>
      <c r="F27" s="334" t="str">
        <f>IF($B27="","",INDEX('All CCC'!F$7:F$736,MATCH(WatchList!$B27,'All CCC'!$B$7:$B$736,0)))</f>
        <v/>
      </c>
      <c r="G27" s="334" t="str">
        <f>IF($B27="","",INDEX('All CCC'!G$7:G$736,MATCH(WatchList!$B27,'All CCC'!$B$7:$B$736,0)))</f>
        <v/>
      </c>
      <c r="H27" s="334" t="str">
        <f>IF($B27="","",INDEX('All CCC'!H$7:H$736,MATCH(WatchList!$B27,'All CCC'!$B$7:$B$736,0)))</f>
        <v/>
      </c>
      <c r="I27" s="334" t="str">
        <f>IF($B27="","",INDEX('All CCC'!I$7:I$736,MATCH(WatchList!$B27,'All CCC'!$B$7:$B$736,0)))</f>
        <v/>
      </c>
      <c r="J27" s="334" t="str">
        <f>IF($B27="","",INDEX('All CCC'!J$7:J$736,MATCH(WatchList!$B27,'All CCC'!$B$7:$B$736,0)))</f>
        <v/>
      </c>
      <c r="K27" s="334" t="str">
        <f>IF($B27="","",INDEX('All CCC'!K$7:K$736,MATCH(WatchList!$B27,'All CCC'!$B$7:$B$736,0)))</f>
        <v/>
      </c>
      <c r="L27" s="334" t="str">
        <f>IF($B27="","",INDEX('All CCC'!L$7:L$736,MATCH(WatchList!$B27,'All CCC'!$B$7:$B$736,0)))</f>
        <v/>
      </c>
      <c r="M27" s="334" t="str">
        <f>IF($B27="","",INDEX('All CCC'!M$7:M$736,MATCH(WatchList!$B27,'All CCC'!$B$7:$B$736,0)))</f>
        <v/>
      </c>
      <c r="N27" s="334" t="str">
        <f>IF($B27="","",INDEX('All CCC'!N$7:N$736,MATCH(WatchList!$B27,'All CCC'!$B$7:$B$736,0)))</f>
        <v/>
      </c>
      <c r="O27" s="334" t="str">
        <f>IF($B27="","",INDEX('All CCC'!O$7:O$736,MATCH(WatchList!$B27,'All CCC'!$B$7:$B$736,0)))</f>
        <v/>
      </c>
      <c r="P27" s="335" t="str">
        <f>IF($B27="","",INDEX('All CCC'!P$7:P$736,MATCH(WatchList!$B27,'All CCC'!$B$7:$B$736,0)))</f>
        <v/>
      </c>
      <c r="Q27" s="335" t="str">
        <f>IF($B27="","",INDEX('All CCC'!Q$7:Q$736,MATCH(WatchList!$B27,'All CCC'!$B$7:$B$736,0)))</f>
        <v/>
      </c>
      <c r="R27" s="334" t="str">
        <f>IF($B27="","",INDEX('All CCC'!R$7:R$736,MATCH(WatchList!$B27,'All CCC'!$B$7:$B$736,0)))</f>
        <v/>
      </c>
      <c r="S27" s="334" t="str">
        <f>IF($B27="","",INDEX('All CCC'!S$7:S$736,MATCH(WatchList!$B27,'All CCC'!$B$7:$B$736,0)))</f>
        <v/>
      </c>
      <c r="T27" s="334" t="str">
        <f>IF($B27="","",INDEX('All CCC'!T$7:T$736,MATCH(WatchList!$B27,'All CCC'!$B$7:$B$736,0)))</f>
        <v/>
      </c>
      <c r="U27" s="334" t="str">
        <f>IF($B27="","",INDEX('All CCC'!U$7:U$736,MATCH(WatchList!$B27,'All CCC'!$B$7:$B$736,0)))</f>
        <v/>
      </c>
      <c r="V27" s="334" t="str">
        <f>IF($B27="","",INDEX('All CCC'!V$7:V$736,MATCH(WatchList!$B27,'All CCC'!$B$7:$B$736,0)))</f>
        <v/>
      </c>
      <c r="W27" s="334" t="str">
        <f>IF($B27="","",INDEX('All CCC'!W$7:W$736,MATCH(WatchList!$B27,'All CCC'!$B$7:$B$736,0)))</f>
        <v/>
      </c>
      <c r="X27" s="334" t="str">
        <f>IF($B27="","",INDEX('All CCC'!X$7:X$736,MATCH(WatchList!$B27,'All CCC'!$B$7:$B$736,0)))</f>
        <v/>
      </c>
      <c r="Y27" s="334" t="str">
        <f>IF($B27="","",INDEX('All CCC'!Y$7:Y$736,MATCH(WatchList!$B27,'All CCC'!$B$7:$B$736,0)))</f>
        <v/>
      </c>
      <c r="Z27" s="334" t="str">
        <f>IF($B27="","",INDEX('All CCC'!Z$7:Z$736,MATCH(WatchList!$B27,'All CCC'!$B$7:$B$736,0)))</f>
        <v/>
      </c>
      <c r="AA27" s="334" t="str">
        <f>IF($B27="","",INDEX('All CCC'!AA$7:AA$736,MATCH(WatchList!$B27,'All CCC'!$B$7:$B$736,0)))</f>
        <v/>
      </c>
      <c r="AB27" s="334" t="str">
        <f>IF($B27="","",INDEX('All CCC'!AB$7:AB$736,MATCH(WatchList!$B27,'All CCC'!$B$7:$B$736,0)))</f>
        <v/>
      </c>
      <c r="AC27" s="334" t="str">
        <f>IF($B27="","",INDEX('All CCC'!AC$7:AC$736,MATCH(WatchList!$B27,'All CCC'!$B$7:$B$736,0)))</f>
        <v/>
      </c>
      <c r="AD27" s="334" t="str">
        <f>IF($B27="","",INDEX('All CCC'!AD$7:AD$736,MATCH(WatchList!$B27,'All CCC'!$B$7:$B$736,0)))</f>
        <v/>
      </c>
      <c r="AE27" s="334" t="str">
        <f>IF($B27="","",INDEX('All CCC'!AE$7:AE$736,MATCH(WatchList!$B27,'All CCC'!$B$7:$B$736,0)))</f>
        <v/>
      </c>
      <c r="AF27" s="334" t="str">
        <f>IF($B27="","",INDEX('All CCC'!AF$7:AF$736,MATCH(WatchList!$B27,'All CCC'!$B$7:$B$736,0)))</f>
        <v/>
      </c>
      <c r="AG27" s="334" t="str">
        <f>IF($B27="","",INDEX('All CCC'!AG$7:AG$736,MATCH(WatchList!$B27,'All CCC'!$B$7:$B$736,0)))</f>
        <v/>
      </c>
      <c r="AH27" s="334" t="str">
        <f>IF($B27="","",INDEX('All CCC'!AH$7:AH$736,MATCH(WatchList!$B27,'All CCC'!$B$7:$B$736,0)))</f>
        <v/>
      </c>
      <c r="AI27" s="334" t="str">
        <f>IF($B27="","",INDEX('All CCC'!AI$7:AI$736,MATCH(WatchList!$B27,'All CCC'!$B$7:$B$736,0)))</f>
        <v/>
      </c>
      <c r="AJ27" s="334" t="str">
        <f>IF($B27="","",INDEX('All CCC'!AJ$7:AJ$736,MATCH(WatchList!$B27,'All CCC'!$B$7:$B$736,0)))</f>
        <v/>
      </c>
      <c r="AK27" s="334" t="str">
        <f>IF($B27="","",INDEX('All CCC'!AK$7:AK$736,MATCH(WatchList!$B27,'All CCC'!$B$7:$B$736,0)))</f>
        <v/>
      </c>
      <c r="AL27" s="334" t="str">
        <f>IF($B27="","",INDEX('All CCC'!AL$7:AL$736,MATCH(WatchList!$B27,'All CCC'!$B$7:$B$736,0)))</f>
        <v/>
      </c>
      <c r="AM27" s="334" t="str">
        <f>IF($B27="","",INDEX('All CCC'!AM$7:AM$736,MATCH(WatchList!$B27,'All CCC'!$B$7:$B$736,0)))</f>
        <v/>
      </c>
      <c r="AN27" s="334" t="str">
        <f>IF($B27="","",INDEX('All CCC'!AN$7:AN$736,MATCH(WatchList!$B27,'All CCC'!$B$7:$B$736,0)))</f>
        <v/>
      </c>
      <c r="AO27" s="334" t="str">
        <f>IF($B27="","",INDEX('All CCC'!AO$7:AO$736,MATCH(WatchList!$B27,'All CCC'!$B$7:$B$736,0)))</f>
        <v/>
      </c>
      <c r="AP27" s="334" t="str">
        <f>IF($B27="","",INDEX('All CCC'!AP$7:AP$736,MATCH(WatchList!$B27,'All CCC'!$B$7:$B$736,0)))</f>
        <v/>
      </c>
      <c r="AQ27" s="334" t="str">
        <f>IF($B27="","",INDEX('All CCC'!AQ$7:AQ$736,MATCH(WatchList!$B27,'All CCC'!$B$7:$B$736,0)))</f>
        <v/>
      </c>
      <c r="AR27" s="334" t="str">
        <f>IF($B27="","",INDEX('All CCC'!AR$7:AR$736,MATCH(WatchList!$B27,'All CCC'!$B$7:$B$736,0)))</f>
        <v/>
      </c>
      <c r="AS27" s="334" t="str">
        <f>IF($B27="","",INDEX('All CCC'!AS$7:AS$736,MATCH(WatchList!$B27,'All CCC'!$B$7:$B$736,0)))</f>
        <v/>
      </c>
      <c r="AT27" s="334" t="str">
        <f>IF($B27="","",INDEX('All CCC'!AT$7:AT$736,MATCH(WatchList!$B27,'All CCC'!$B$7:$B$736,0)))</f>
        <v/>
      </c>
      <c r="AU27" s="334" t="str">
        <f>IF($B27="","",INDEX('All CCC'!AU$7:AU$736,MATCH(WatchList!$B27,'All CCC'!$B$7:$B$736,0)))</f>
        <v/>
      </c>
      <c r="AV27" s="334" t="str">
        <f>IF($B27="","",INDEX('All CCC'!AV$7:AV$736,MATCH(WatchList!$B27,'All CCC'!$B$7:$B$736,0)))</f>
        <v/>
      </c>
      <c r="AW27" s="334" t="str">
        <f>IF($B27="","",INDEX('All CCC'!AW$7:AW$736,MATCH(WatchList!$B27,'All CCC'!$B$7:$B$736,0)))</f>
        <v/>
      </c>
      <c r="AX27" s="334" t="str">
        <f>IF($B27="","",INDEX('All CCC'!AX$7:AX$736,MATCH(WatchList!$B27,'All CCC'!$B$7:$B$736,0)))</f>
        <v/>
      </c>
      <c r="AY27" s="334" t="str">
        <f>IF($B27="","",INDEX('All CCC'!AY$7:AY$736,MATCH(WatchList!$B27,'All CCC'!$B$7:$B$736,0)))</f>
        <v/>
      </c>
      <c r="AZ27" s="334" t="str">
        <f>IF($B27="","",INDEX('All CCC'!AZ$7:AZ$736,MATCH(WatchList!$B27,'All CCC'!$B$7:$B$736,0)))</f>
        <v/>
      </c>
      <c r="BA27" s="334" t="str">
        <f>IF($B27="","",INDEX('All CCC'!BA$7:BA$736,MATCH(WatchList!$B27,'All CCC'!$B$7:$B$736,0)))</f>
        <v/>
      </c>
      <c r="BB27" s="334" t="str">
        <f>IF($B27="","",INDEX('All CCC'!BB$7:BB$736,MATCH(WatchList!$B27,'All CCC'!$B$7:$B$736,0)))</f>
        <v/>
      </c>
      <c r="BC27" s="334" t="str">
        <f>IF($B27="","",INDEX('All CCC'!BC$7:BC$736,MATCH(WatchList!$B27,'All CCC'!$B$7:$B$736,0)))</f>
        <v/>
      </c>
      <c r="BD27" s="334" t="str">
        <f>IF($B27="","",INDEX('All CCC'!BD$7:BD$736,MATCH(WatchList!$B27,'All CCC'!$B$7:$B$736,0)))</f>
        <v/>
      </c>
      <c r="BE27" s="334" t="str">
        <f>IF($B27="","",INDEX('All CCC'!BE$7:BE$736,MATCH(WatchList!$B27,'All CCC'!$B$7:$B$736,0)))</f>
        <v/>
      </c>
      <c r="BF27" s="334" t="str">
        <f>IF($B27="","",INDEX('All CCC'!BF$7:BF$736,MATCH(WatchList!$B27,'All CCC'!$B$7:$B$736,0)))</f>
        <v/>
      </c>
      <c r="BG27" s="334" t="str">
        <f>IF($B27="","",INDEX('All CCC'!BG$7:BG$736,MATCH(WatchList!$B27,'All CCC'!$B$7:$B$736,0)))</f>
        <v/>
      </c>
    </row>
    <row r="28" spans="1:59" x14ac:dyDescent="0.2">
      <c r="A28" s="333" t="str">
        <f>IF($B28="","",INDEX('All CCC'!A$7:A$736,MATCH(WatchList!$B28,'All CCC'!$B$7:$B$736,0)))</f>
        <v/>
      </c>
      <c r="B28" s="127"/>
      <c r="C28" s="334" t="str">
        <f>IF($B28="","",INDEX('All CCC'!C$7:C$736,MATCH(WatchList!$B28,'All CCC'!$B$7:$B$736,0)))</f>
        <v/>
      </c>
      <c r="D28" s="334" t="str">
        <f>IF($B28="","",INDEX('All CCC'!D$7:D$736,MATCH(WatchList!$B28,'All CCC'!$B$7:$B$736,0)))</f>
        <v/>
      </c>
      <c r="E28" s="334" t="str">
        <f>IF($B28="","",INDEX('All CCC'!E$7:E$736,MATCH(WatchList!$B28,'All CCC'!$B$7:$B$736,0)))</f>
        <v/>
      </c>
      <c r="F28" s="334" t="str">
        <f>IF($B28="","",INDEX('All CCC'!F$7:F$736,MATCH(WatchList!$B28,'All CCC'!$B$7:$B$736,0)))</f>
        <v/>
      </c>
      <c r="G28" s="334" t="str">
        <f>IF($B28="","",INDEX('All CCC'!G$7:G$736,MATCH(WatchList!$B28,'All CCC'!$B$7:$B$736,0)))</f>
        <v/>
      </c>
      <c r="H28" s="334" t="str">
        <f>IF($B28="","",INDEX('All CCC'!H$7:H$736,MATCH(WatchList!$B28,'All CCC'!$B$7:$B$736,0)))</f>
        <v/>
      </c>
      <c r="I28" s="334" t="str">
        <f>IF($B28="","",INDEX('All CCC'!I$7:I$736,MATCH(WatchList!$B28,'All CCC'!$B$7:$B$736,0)))</f>
        <v/>
      </c>
      <c r="J28" s="334" t="str">
        <f>IF($B28="","",INDEX('All CCC'!J$7:J$736,MATCH(WatchList!$B28,'All CCC'!$B$7:$B$736,0)))</f>
        <v/>
      </c>
      <c r="K28" s="334" t="str">
        <f>IF($B28="","",INDEX('All CCC'!K$7:K$736,MATCH(WatchList!$B28,'All CCC'!$B$7:$B$736,0)))</f>
        <v/>
      </c>
      <c r="L28" s="334" t="str">
        <f>IF($B28="","",INDEX('All CCC'!L$7:L$736,MATCH(WatchList!$B28,'All CCC'!$B$7:$B$736,0)))</f>
        <v/>
      </c>
      <c r="M28" s="334" t="str">
        <f>IF($B28="","",INDEX('All CCC'!M$7:M$736,MATCH(WatchList!$B28,'All CCC'!$B$7:$B$736,0)))</f>
        <v/>
      </c>
      <c r="N28" s="334" t="str">
        <f>IF($B28="","",INDEX('All CCC'!N$7:N$736,MATCH(WatchList!$B28,'All CCC'!$B$7:$B$736,0)))</f>
        <v/>
      </c>
      <c r="O28" s="334" t="str">
        <f>IF($B28="","",INDEX('All CCC'!O$7:O$736,MATCH(WatchList!$B28,'All CCC'!$B$7:$B$736,0)))</f>
        <v/>
      </c>
      <c r="P28" s="335" t="str">
        <f>IF($B28="","",INDEX('All CCC'!P$7:P$736,MATCH(WatchList!$B28,'All CCC'!$B$7:$B$736,0)))</f>
        <v/>
      </c>
      <c r="Q28" s="335" t="str">
        <f>IF($B28="","",INDEX('All CCC'!Q$7:Q$736,MATCH(WatchList!$B28,'All CCC'!$B$7:$B$736,0)))</f>
        <v/>
      </c>
      <c r="R28" s="334" t="str">
        <f>IF($B28="","",INDEX('All CCC'!R$7:R$736,MATCH(WatchList!$B28,'All CCC'!$B$7:$B$736,0)))</f>
        <v/>
      </c>
      <c r="S28" s="334" t="str">
        <f>IF($B28="","",INDEX('All CCC'!S$7:S$736,MATCH(WatchList!$B28,'All CCC'!$B$7:$B$736,0)))</f>
        <v/>
      </c>
      <c r="T28" s="334" t="str">
        <f>IF($B28="","",INDEX('All CCC'!T$7:T$736,MATCH(WatchList!$B28,'All CCC'!$B$7:$B$736,0)))</f>
        <v/>
      </c>
      <c r="U28" s="334" t="str">
        <f>IF($B28="","",INDEX('All CCC'!U$7:U$736,MATCH(WatchList!$B28,'All CCC'!$B$7:$B$736,0)))</f>
        <v/>
      </c>
      <c r="V28" s="334" t="str">
        <f>IF($B28="","",INDEX('All CCC'!V$7:V$736,MATCH(WatchList!$B28,'All CCC'!$B$7:$B$736,0)))</f>
        <v/>
      </c>
      <c r="W28" s="334" t="str">
        <f>IF($B28="","",INDEX('All CCC'!W$7:W$736,MATCH(WatchList!$B28,'All CCC'!$B$7:$B$736,0)))</f>
        <v/>
      </c>
      <c r="X28" s="334" t="str">
        <f>IF($B28="","",INDEX('All CCC'!X$7:X$736,MATCH(WatchList!$B28,'All CCC'!$B$7:$B$736,0)))</f>
        <v/>
      </c>
      <c r="Y28" s="334" t="str">
        <f>IF($B28="","",INDEX('All CCC'!Y$7:Y$736,MATCH(WatchList!$B28,'All CCC'!$B$7:$B$736,0)))</f>
        <v/>
      </c>
      <c r="Z28" s="334" t="str">
        <f>IF($B28="","",INDEX('All CCC'!Z$7:Z$736,MATCH(WatchList!$B28,'All CCC'!$B$7:$B$736,0)))</f>
        <v/>
      </c>
      <c r="AA28" s="334" t="str">
        <f>IF($B28="","",INDEX('All CCC'!AA$7:AA$736,MATCH(WatchList!$B28,'All CCC'!$B$7:$B$736,0)))</f>
        <v/>
      </c>
      <c r="AB28" s="334" t="str">
        <f>IF($B28="","",INDEX('All CCC'!AB$7:AB$736,MATCH(WatchList!$B28,'All CCC'!$B$7:$B$736,0)))</f>
        <v/>
      </c>
      <c r="AC28" s="334" t="str">
        <f>IF($B28="","",INDEX('All CCC'!AC$7:AC$736,MATCH(WatchList!$B28,'All CCC'!$B$7:$B$736,0)))</f>
        <v/>
      </c>
      <c r="AD28" s="334" t="str">
        <f>IF($B28="","",INDEX('All CCC'!AD$7:AD$736,MATCH(WatchList!$B28,'All CCC'!$B$7:$B$736,0)))</f>
        <v/>
      </c>
      <c r="AE28" s="334" t="str">
        <f>IF($B28="","",INDEX('All CCC'!AE$7:AE$736,MATCH(WatchList!$B28,'All CCC'!$B$7:$B$736,0)))</f>
        <v/>
      </c>
      <c r="AF28" s="334" t="str">
        <f>IF($B28="","",INDEX('All CCC'!AF$7:AF$736,MATCH(WatchList!$B28,'All CCC'!$B$7:$B$736,0)))</f>
        <v/>
      </c>
      <c r="AG28" s="334" t="str">
        <f>IF($B28="","",INDEX('All CCC'!AG$7:AG$736,MATCH(WatchList!$B28,'All CCC'!$B$7:$B$736,0)))</f>
        <v/>
      </c>
      <c r="AH28" s="334" t="str">
        <f>IF($B28="","",INDEX('All CCC'!AH$7:AH$736,MATCH(WatchList!$B28,'All CCC'!$B$7:$B$736,0)))</f>
        <v/>
      </c>
      <c r="AI28" s="334" t="str">
        <f>IF($B28="","",INDEX('All CCC'!AI$7:AI$736,MATCH(WatchList!$B28,'All CCC'!$B$7:$B$736,0)))</f>
        <v/>
      </c>
      <c r="AJ28" s="334" t="str">
        <f>IF($B28="","",INDEX('All CCC'!AJ$7:AJ$736,MATCH(WatchList!$B28,'All CCC'!$B$7:$B$736,0)))</f>
        <v/>
      </c>
      <c r="AK28" s="334" t="str">
        <f>IF($B28="","",INDEX('All CCC'!AK$7:AK$736,MATCH(WatchList!$B28,'All CCC'!$B$7:$B$736,0)))</f>
        <v/>
      </c>
      <c r="AL28" s="334" t="str">
        <f>IF($B28="","",INDEX('All CCC'!AL$7:AL$736,MATCH(WatchList!$B28,'All CCC'!$B$7:$B$736,0)))</f>
        <v/>
      </c>
      <c r="AM28" s="334" t="str">
        <f>IF($B28="","",INDEX('All CCC'!AM$7:AM$736,MATCH(WatchList!$B28,'All CCC'!$B$7:$B$736,0)))</f>
        <v/>
      </c>
      <c r="AN28" s="334" t="str">
        <f>IF($B28="","",INDEX('All CCC'!AN$7:AN$736,MATCH(WatchList!$B28,'All CCC'!$B$7:$B$736,0)))</f>
        <v/>
      </c>
      <c r="AO28" s="334" t="str">
        <f>IF($B28="","",INDEX('All CCC'!AO$7:AO$736,MATCH(WatchList!$B28,'All CCC'!$B$7:$B$736,0)))</f>
        <v/>
      </c>
      <c r="AP28" s="334" t="str">
        <f>IF($B28="","",INDEX('All CCC'!AP$7:AP$736,MATCH(WatchList!$B28,'All CCC'!$B$7:$B$736,0)))</f>
        <v/>
      </c>
      <c r="AQ28" s="334" t="str">
        <f>IF($B28="","",INDEX('All CCC'!AQ$7:AQ$736,MATCH(WatchList!$B28,'All CCC'!$B$7:$B$736,0)))</f>
        <v/>
      </c>
      <c r="AR28" s="334" t="str">
        <f>IF($B28="","",INDEX('All CCC'!AR$7:AR$736,MATCH(WatchList!$B28,'All CCC'!$B$7:$B$736,0)))</f>
        <v/>
      </c>
      <c r="AS28" s="334" t="str">
        <f>IF($B28="","",INDEX('All CCC'!AS$7:AS$736,MATCH(WatchList!$B28,'All CCC'!$B$7:$B$736,0)))</f>
        <v/>
      </c>
      <c r="AT28" s="334" t="str">
        <f>IF($B28="","",INDEX('All CCC'!AT$7:AT$736,MATCH(WatchList!$B28,'All CCC'!$B$7:$B$736,0)))</f>
        <v/>
      </c>
      <c r="AU28" s="334" t="str">
        <f>IF($B28="","",INDEX('All CCC'!AU$7:AU$736,MATCH(WatchList!$B28,'All CCC'!$B$7:$B$736,0)))</f>
        <v/>
      </c>
      <c r="AV28" s="334" t="str">
        <f>IF($B28="","",INDEX('All CCC'!AV$7:AV$736,MATCH(WatchList!$B28,'All CCC'!$B$7:$B$736,0)))</f>
        <v/>
      </c>
      <c r="AW28" s="334" t="str">
        <f>IF($B28="","",INDEX('All CCC'!AW$7:AW$736,MATCH(WatchList!$B28,'All CCC'!$B$7:$B$736,0)))</f>
        <v/>
      </c>
      <c r="AX28" s="334" t="str">
        <f>IF($B28="","",INDEX('All CCC'!AX$7:AX$736,MATCH(WatchList!$B28,'All CCC'!$B$7:$B$736,0)))</f>
        <v/>
      </c>
      <c r="AY28" s="334" t="str">
        <f>IF($B28="","",INDEX('All CCC'!AY$7:AY$736,MATCH(WatchList!$B28,'All CCC'!$B$7:$B$736,0)))</f>
        <v/>
      </c>
      <c r="AZ28" s="334" t="str">
        <f>IF($B28="","",INDEX('All CCC'!AZ$7:AZ$736,MATCH(WatchList!$B28,'All CCC'!$B$7:$B$736,0)))</f>
        <v/>
      </c>
      <c r="BA28" s="334" t="str">
        <f>IF($B28="","",INDEX('All CCC'!BA$7:BA$736,MATCH(WatchList!$B28,'All CCC'!$B$7:$B$736,0)))</f>
        <v/>
      </c>
      <c r="BB28" s="334" t="str">
        <f>IF($B28="","",INDEX('All CCC'!BB$7:BB$736,MATCH(WatchList!$B28,'All CCC'!$B$7:$B$736,0)))</f>
        <v/>
      </c>
      <c r="BC28" s="334" t="str">
        <f>IF($B28="","",INDEX('All CCC'!BC$7:BC$736,MATCH(WatchList!$B28,'All CCC'!$B$7:$B$736,0)))</f>
        <v/>
      </c>
      <c r="BD28" s="334" t="str">
        <f>IF($B28="","",INDEX('All CCC'!BD$7:BD$736,MATCH(WatchList!$B28,'All CCC'!$B$7:$B$736,0)))</f>
        <v/>
      </c>
      <c r="BE28" s="334" t="str">
        <f>IF($B28="","",INDEX('All CCC'!BE$7:BE$736,MATCH(WatchList!$B28,'All CCC'!$B$7:$B$736,0)))</f>
        <v/>
      </c>
      <c r="BF28" s="334" t="str">
        <f>IF($B28="","",INDEX('All CCC'!BF$7:BF$736,MATCH(WatchList!$B28,'All CCC'!$B$7:$B$736,0)))</f>
        <v/>
      </c>
      <c r="BG28" s="334" t="str">
        <f>IF($B28="","",INDEX('All CCC'!BG$7:BG$736,MATCH(WatchList!$B28,'All CCC'!$B$7:$B$736,0)))</f>
        <v/>
      </c>
    </row>
    <row r="29" spans="1:59" x14ac:dyDescent="0.2">
      <c r="A29" s="333" t="str">
        <f>IF($B29="","",INDEX('All CCC'!A$7:A$736,MATCH(WatchList!$B29,'All CCC'!$B$7:$B$736,0)))</f>
        <v/>
      </c>
      <c r="B29" s="127"/>
      <c r="C29" s="334" t="str">
        <f>IF($B29="","",INDEX('All CCC'!C$7:C$736,MATCH(WatchList!$B29,'All CCC'!$B$7:$B$736,0)))</f>
        <v/>
      </c>
      <c r="D29" s="334" t="str">
        <f>IF($B29="","",INDEX('All CCC'!D$7:D$736,MATCH(WatchList!$B29,'All CCC'!$B$7:$B$736,0)))</f>
        <v/>
      </c>
      <c r="E29" s="334" t="str">
        <f>IF($B29="","",INDEX('All CCC'!E$7:E$736,MATCH(WatchList!$B29,'All CCC'!$B$7:$B$736,0)))</f>
        <v/>
      </c>
      <c r="F29" s="334" t="str">
        <f>IF($B29="","",INDEX('All CCC'!F$7:F$736,MATCH(WatchList!$B29,'All CCC'!$B$7:$B$736,0)))</f>
        <v/>
      </c>
      <c r="G29" s="334" t="str">
        <f>IF($B29="","",INDEX('All CCC'!G$7:G$736,MATCH(WatchList!$B29,'All CCC'!$B$7:$B$736,0)))</f>
        <v/>
      </c>
      <c r="H29" s="334" t="str">
        <f>IF($B29="","",INDEX('All CCC'!H$7:H$736,MATCH(WatchList!$B29,'All CCC'!$B$7:$B$736,0)))</f>
        <v/>
      </c>
      <c r="I29" s="334" t="str">
        <f>IF($B29="","",INDEX('All CCC'!I$7:I$736,MATCH(WatchList!$B29,'All CCC'!$B$7:$B$736,0)))</f>
        <v/>
      </c>
      <c r="J29" s="334" t="str">
        <f>IF($B29="","",INDEX('All CCC'!J$7:J$736,MATCH(WatchList!$B29,'All CCC'!$B$7:$B$736,0)))</f>
        <v/>
      </c>
      <c r="K29" s="334" t="str">
        <f>IF($B29="","",INDEX('All CCC'!K$7:K$736,MATCH(WatchList!$B29,'All CCC'!$B$7:$B$736,0)))</f>
        <v/>
      </c>
      <c r="L29" s="334" t="str">
        <f>IF($B29="","",INDEX('All CCC'!L$7:L$736,MATCH(WatchList!$B29,'All CCC'!$B$7:$B$736,0)))</f>
        <v/>
      </c>
      <c r="M29" s="334" t="str">
        <f>IF($B29="","",INDEX('All CCC'!M$7:M$736,MATCH(WatchList!$B29,'All CCC'!$B$7:$B$736,0)))</f>
        <v/>
      </c>
      <c r="N29" s="334" t="str">
        <f>IF($B29="","",INDEX('All CCC'!N$7:N$736,MATCH(WatchList!$B29,'All CCC'!$B$7:$B$736,0)))</f>
        <v/>
      </c>
      <c r="O29" s="334" t="str">
        <f>IF($B29="","",INDEX('All CCC'!O$7:O$736,MATCH(WatchList!$B29,'All CCC'!$B$7:$B$736,0)))</f>
        <v/>
      </c>
      <c r="P29" s="335" t="str">
        <f>IF($B29="","",INDEX('All CCC'!P$7:P$736,MATCH(WatchList!$B29,'All CCC'!$B$7:$B$736,0)))</f>
        <v/>
      </c>
      <c r="Q29" s="335" t="str">
        <f>IF($B29="","",INDEX('All CCC'!Q$7:Q$736,MATCH(WatchList!$B29,'All CCC'!$B$7:$B$736,0)))</f>
        <v/>
      </c>
      <c r="R29" s="334" t="str">
        <f>IF($B29="","",INDEX('All CCC'!R$7:R$736,MATCH(WatchList!$B29,'All CCC'!$B$7:$B$736,0)))</f>
        <v/>
      </c>
      <c r="S29" s="334" t="str">
        <f>IF($B29="","",INDEX('All CCC'!S$7:S$736,MATCH(WatchList!$B29,'All CCC'!$B$7:$B$736,0)))</f>
        <v/>
      </c>
      <c r="T29" s="334" t="str">
        <f>IF($B29="","",INDEX('All CCC'!T$7:T$736,MATCH(WatchList!$B29,'All CCC'!$B$7:$B$736,0)))</f>
        <v/>
      </c>
      <c r="U29" s="334" t="str">
        <f>IF($B29="","",INDEX('All CCC'!U$7:U$736,MATCH(WatchList!$B29,'All CCC'!$B$7:$B$736,0)))</f>
        <v/>
      </c>
      <c r="V29" s="334" t="str">
        <f>IF($B29="","",INDEX('All CCC'!V$7:V$736,MATCH(WatchList!$B29,'All CCC'!$B$7:$B$736,0)))</f>
        <v/>
      </c>
      <c r="W29" s="334" t="str">
        <f>IF($B29="","",INDEX('All CCC'!W$7:W$736,MATCH(WatchList!$B29,'All CCC'!$B$7:$B$736,0)))</f>
        <v/>
      </c>
      <c r="X29" s="334" t="str">
        <f>IF($B29="","",INDEX('All CCC'!X$7:X$736,MATCH(WatchList!$B29,'All CCC'!$B$7:$B$736,0)))</f>
        <v/>
      </c>
      <c r="Y29" s="334" t="str">
        <f>IF($B29="","",INDEX('All CCC'!Y$7:Y$736,MATCH(WatchList!$B29,'All CCC'!$B$7:$B$736,0)))</f>
        <v/>
      </c>
      <c r="Z29" s="334" t="str">
        <f>IF($B29="","",INDEX('All CCC'!Z$7:Z$736,MATCH(WatchList!$B29,'All CCC'!$B$7:$B$736,0)))</f>
        <v/>
      </c>
      <c r="AA29" s="334" t="str">
        <f>IF($B29="","",INDEX('All CCC'!AA$7:AA$736,MATCH(WatchList!$B29,'All CCC'!$B$7:$B$736,0)))</f>
        <v/>
      </c>
      <c r="AB29" s="334" t="str">
        <f>IF($B29="","",INDEX('All CCC'!AB$7:AB$736,MATCH(WatchList!$B29,'All CCC'!$B$7:$B$736,0)))</f>
        <v/>
      </c>
      <c r="AC29" s="334" t="str">
        <f>IF($B29="","",INDEX('All CCC'!AC$7:AC$736,MATCH(WatchList!$B29,'All CCC'!$B$7:$B$736,0)))</f>
        <v/>
      </c>
      <c r="AD29" s="334" t="str">
        <f>IF($B29="","",INDEX('All CCC'!AD$7:AD$736,MATCH(WatchList!$B29,'All CCC'!$B$7:$B$736,0)))</f>
        <v/>
      </c>
      <c r="AE29" s="334" t="str">
        <f>IF($B29="","",INDEX('All CCC'!AE$7:AE$736,MATCH(WatchList!$B29,'All CCC'!$B$7:$B$736,0)))</f>
        <v/>
      </c>
      <c r="AF29" s="334" t="str">
        <f>IF($B29="","",INDEX('All CCC'!AF$7:AF$736,MATCH(WatchList!$B29,'All CCC'!$B$7:$B$736,0)))</f>
        <v/>
      </c>
      <c r="AG29" s="334" t="str">
        <f>IF($B29="","",INDEX('All CCC'!AG$7:AG$736,MATCH(WatchList!$B29,'All CCC'!$B$7:$B$736,0)))</f>
        <v/>
      </c>
      <c r="AH29" s="334" t="str">
        <f>IF($B29="","",INDEX('All CCC'!AH$7:AH$736,MATCH(WatchList!$B29,'All CCC'!$B$7:$B$736,0)))</f>
        <v/>
      </c>
      <c r="AI29" s="334" t="str">
        <f>IF($B29="","",INDEX('All CCC'!AI$7:AI$736,MATCH(WatchList!$B29,'All CCC'!$B$7:$B$736,0)))</f>
        <v/>
      </c>
      <c r="AJ29" s="334" t="str">
        <f>IF($B29="","",INDEX('All CCC'!AJ$7:AJ$736,MATCH(WatchList!$B29,'All CCC'!$B$7:$B$736,0)))</f>
        <v/>
      </c>
      <c r="AK29" s="334" t="str">
        <f>IF($B29="","",INDEX('All CCC'!AK$7:AK$736,MATCH(WatchList!$B29,'All CCC'!$B$7:$B$736,0)))</f>
        <v/>
      </c>
      <c r="AL29" s="334" t="str">
        <f>IF($B29="","",INDEX('All CCC'!AL$7:AL$736,MATCH(WatchList!$B29,'All CCC'!$B$7:$B$736,0)))</f>
        <v/>
      </c>
      <c r="AM29" s="334" t="str">
        <f>IF($B29="","",INDEX('All CCC'!AM$7:AM$736,MATCH(WatchList!$B29,'All CCC'!$B$7:$B$736,0)))</f>
        <v/>
      </c>
      <c r="AN29" s="334" t="str">
        <f>IF($B29="","",INDEX('All CCC'!AN$7:AN$736,MATCH(WatchList!$B29,'All CCC'!$B$7:$B$736,0)))</f>
        <v/>
      </c>
      <c r="AO29" s="334" t="str">
        <f>IF($B29="","",INDEX('All CCC'!AO$7:AO$736,MATCH(WatchList!$B29,'All CCC'!$B$7:$B$736,0)))</f>
        <v/>
      </c>
      <c r="AP29" s="334" t="str">
        <f>IF($B29="","",INDEX('All CCC'!AP$7:AP$736,MATCH(WatchList!$B29,'All CCC'!$B$7:$B$736,0)))</f>
        <v/>
      </c>
      <c r="AQ29" s="334" t="str">
        <f>IF($B29="","",INDEX('All CCC'!AQ$7:AQ$736,MATCH(WatchList!$B29,'All CCC'!$B$7:$B$736,0)))</f>
        <v/>
      </c>
      <c r="AR29" s="334" t="str">
        <f>IF($B29="","",INDEX('All CCC'!AR$7:AR$736,MATCH(WatchList!$B29,'All CCC'!$B$7:$B$736,0)))</f>
        <v/>
      </c>
      <c r="AS29" s="334" t="str">
        <f>IF($B29="","",INDEX('All CCC'!AS$7:AS$736,MATCH(WatchList!$B29,'All CCC'!$B$7:$B$736,0)))</f>
        <v/>
      </c>
      <c r="AT29" s="334" t="str">
        <f>IF($B29="","",INDEX('All CCC'!AT$7:AT$736,MATCH(WatchList!$B29,'All CCC'!$B$7:$B$736,0)))</f>
        <v/>
      </c>
      <c r="AU29" s="334" t="str">
        <f>IF($B29="","",INDEX('All CCC'!AU$7:AU$736,MATCH(WatchList!$B29,'All CCC'!$B$7:$B$736,0)))</f>
        <v/>
      </c>
      <c r="AV29" s="334" t="str">
        <f>IF($B29="","",INDEX('All CCC'!AV$7:AV$736,MATCH(WatchList!$B29,'All CCC'!$B$7:$B$736,0)))</f>
        <v/>
      </c>
      <c r="AW29" s="334" t="str">
        <f>IF($B29="","",INDEX('All CCC'!AW$7:AW$736,MATCH(WatchList!$B29,'All CCC'!$B$7:$B$736,0)))</f>
        <v/>
      </c>
      <c r="AX29" s="334" t="str">
        <f>IF($B29="","",INDEX('All CCC'!AX$7:AX$736,MATCH(WatchList!$B29,'All CCC'!$B$7:$B$736,0)))</f>
        <v/>
      </c>
      <c r="AY29" s="334" t="str">
        <f>IF($B29="","",INDEX('All CCC'!AY$7:AY$736,MATCH(WatchList!$B29,'All CCC'!$B$7:$B$736,0)))</f>
        <v/>
      </c>
      <c r="AZ29" s="334" t="str">
        <f>IF($B29="","",INDEX('All CCC'!AZ$7:AZ$736,MATCH(WatchList!$B29,'All CCC'!$B$7:$B$736,0)))</f>
        <v/>
      </c>
      <c r="BA29" s="334" t="str">
        <f>IF($B29="","",INDEX('All CCC'!BA$7:BA$736,MATCH(WatchList!$B29,'All CCC'!$B$7:$B$736,0)))</f>
        <v/>
      </c>
      <c r="BB29" s="334" t="str">
        <f>IF($B29="","",INDEX('All CCC'!BB$7:BB$736,MATCH(WatchList!$B29,'All CCC'!$B$7:$B$736,0)))</f>
        <v/>
      </c>
      <c r="BC29" s="334" t="str">
        <f>IF($B29="","",INDEX('All CCC'!BC$7:BC$736,MATCH(WatchList!$B29,'All CCC'!$B$7:$B$736,0)))</f>
        <v/>
      </c>
      <c r="BD29" s="334" t="str">
        <f>IF($B29="","",INDEX('All CCC'!BD$7:BD$736,MATCH(WatchList!$B29,'All CCC'!$B$7:$B$736,0)))</f>
        <v/>
      </c>
      <c r="BE29" s="334" t="str">
        <f>IF($B29="","",INDEX('All CCC'!BE$7:BE$736,MATCH(WatchList!$B29,'All CCC'!$B$7:$B$736,0)))</f>
        <v/>
      </c>
      <c r="BF29" s="334" t="str">
        <f>IF($B29="","",INDEX('All CCC'!BF$7:BF$736,MATCH(WatchList!$B29,'All CCC'!$B$7:$B$736,0)))</f>
        <v/>
      </c>
      <c r="BG29" s="334" t="str">
        <f>IF($B29="","",INDEX('All CCC'!BG$7:BG$736,MATCH(WatchList!$B29,'All CCC'!$B$7:$B$736,0)))</f>
        <v/>
      </c>
    </row>
    <row r="30" spans="1:59" x14ac:dyDescent="0.2">
      <c r="A30" s="333" t="str">
        <f>IF($B30="","",INDEX('All CCC'!A$7:A$736,MATCH(WatchList!$B30,'All CCC'!$B$7:$B$736,0)))</f>
        <v/>
      </c>
      <c r="B30" s="127"/>
      <c r="C30" s="334" t="str">
        <f>IF($B30="","",INDEX('All CCC'!C$7:C$736,MATCH(WatchList!$B30,'All CCC'!$B$7:$B$736,0)))</f>
        <v/>
      </c>
      <c r="D30" s="334" t="str">
        <f>IF($B30="","",INDEX('All CCC'!D$7:D$736,MATCH(WatchList!$B30,'All CCC'!$B$7:$B$736,0)))</f>
        <v/>
      </c>
      <c r="E30" s="334" t="str">
        <f>IF($B30="","",INDEX('All CCC'!E$7:E$736,MATCH(WatchList!$B30,'All CCC'!$B$7:$B$736,0)))</f>
        <v/>
      </c>
      <c r="F30" s="334" t="str">
        <f>IF($B30="","",INDEX('All CCC'!F$7:F$736,MATCH(WatchList!$B30,'All CCC'!$B$7:$B$736,0)))</f>
        <v/>
      </c>
      <c r="G30" s="334" t="str">
        <f>IF($B30="","",INDEX('All CCC'!G$7:G$736,MATCH(WatchList!$B30,'All CCC'!$B$7:$B$736,0)))</f>
        <v/>
      </c>
      <c r="H30" s="334" t="str">
        <f>IF($B30="","",INDEX('All CCC'!H$7:H$736,MATCH(WatchList!$B30,'All CCC'!$B$7:$B$736,0)))</f>
        <v/>
      </c>
      <c r="I30" s="334" t="str">
        <f>IF($B30="","",INDEX('All CCC'!I$7:I$736,MATCH(WatchList!$B30,'All CCC'!$B$7:$B$736,0)))</f>
        <v/>
      </c>
      <c r="J30" s="334" t="str">
        <f>IF($B30="","",INDEX('All CCC'!J$7:J$736,MATCH(WatchList!$B30,'All CCC'!$B$7:$B$736,0)))</f>
        <v/>
      </c>
      <c r="K30" s="334" t="str">
        <f>IF($B30="","",INDEX('All CCC'!K$7:K$736,MATCH(WatchList!$B30,'All CCC'!$B$7:$B$736,0)))</f>
        <v/>
      </c>
      <c r="L30" s="334" t="str">
        <f>IF($B30="","",INDEX('All CCC'!L$7:L$736,MATCH(WatchList!$B30,'All CCC'!$B$7:$B$736,0)))</f>
        <v/>
      </c>
      <c r="M30" s="334" t="str">
        <f>IF($B30="","",INDEX('All CCC'!M$7:M$736,MATCH(WatchList!$B30,'All CCC'!$B$7:$B$736,0)))</f>
        <v/>
      </c>
      <c r="N30" s="334" t="str">
        <f>IF($B30="","",INDEX('All CCC'!N$7:N$736,MATCH(WatchList!$B30,'All CCC'!$B$7:$B$736,0)))</f>
        <v/>
      </c>
      <c r="O30" s="334" t="str">
        <f>IF($B30="","",INDEX('All CCC'!O$7:O$736,MATCH(WatchList!$B30,'All CCC'!$B$7:$B$736,0)))</f>
        <v/>
      </c>
      <c r="P30" s="335" t="str">
        <f>IF($B30="","",INDEX('All CCC'!P$7:P$736,MATCH(WatchList!$B30,'All CCC'!$B$7:$B$736,0)))</f>
        <v/>
      </c>
      <c r="Q30" s="335" t="str">
        <f>IF($B30="","",INDEX('All CCC'!Q$7:Q$736,MATCH(WatchList!$B30,'All CCC'!$B$7:$B$736,0)))</f>
        <v/>
      </c>
      <c r="R30" s="334" t="str">
        <f>IF($B30="","",INDEX('All CCC'!R$7:R$736,MATCH(WatchList!$B30,'All CCC'!$B$7:$B$736,0)))</f>
        <v/>
      </c>
      <c r="S30" s="334" t="str">
        <f>IF($B30="","",INDEX('All CCC'!S$7:S$736,MATCH(WatchList!$B30,'All CCC'!$B$7:$B$736,0)))</f>
        <v/>
      </c>
      <c r="T30" s="334" t="str">
        <f>IF($B30="","",INDEX('All CCC'!T$7:T$736,MATCH(WatchList!$B30,'All CCC'!$B$7:$B$736,0)))</f>
        <v/>
      </c>
      <c r="U30" s="334" t="str">
        <f>IF($B30="","",INDEX('All CCC'!U$7:U$736,MATCH(WatchList!$B30,'All CCC'!$B$7:$B$736,0)))</f>
        <v/>
      </c>
      <c r="V30" s="334" t="str">
        <f>IF($B30="","",INDEX('All CCC'!V$7:V$736,MATCH(WatchList!$B30,'All CCC'!$B$7:$B$736,0)))</f>
        <v/>
      </c>
      <c r="W30" s="334" t="str">
        <f>IF($B30="","",INDEX('All CCC'!W$7:W$736,MATCH(WatchList!$B30,'All CCC'!$B$7:$B$736,0)))</f>
        <v/>
      </c>
      <c r="X30" s="334" t="str">
        <f>IF($B30="","",INDEX('All CCC'!X$7:X$736,MATCH(WatchList!$B30,'All CCC'!$B$7:$B$736,0)))</f>
        <v/>
      </c>
      <c r="Y30" s="334" t="str">
        <f>IF($B30="","",INDEX('All CCC'!Y$7:Y$736,MATCH(WatchList!$B30,'All CCC'!$B$7:$B$736,0)))</f>
        <v/>
      </c>
      <c r="Z30" s="334" t="str">
        <f>IF($B30="","",INDEX('All CCC'!Z$7:Z$736,MATCH(WatchList!$B30,'All CCC'!$B$7:$B$736,0)))</f>
        <v/>
      </c>
      <c r="AA30" s="334" t="str">
        <f>IF($B30="","",INDEX('All CCC'!AA$7:AA$736,MATCH(WatchList!$B30,'All CCC'!$B$7:$B$736,0)))</f>
        <v/>
      </c>
      <c r="AB30" s="334" t="str">
        <f>IF($B30="","",INDEX('All CCC'!AB$7:AB$736,MATCH(WatchList!$B30,'All CCC'!$B$7:$B$736,0)))</f>
        <v/>
      </c>
      <c r="AC30" s="334" t="str">
        <f>IF($B30="","",INDEX('All CCC'!AC$7:AC$736,MATCH(WatchList!$B30,'All CCC'!$B$7:$B$736,0)))</f>
        <v/>
      </c>
      <c r="AD30" s="334" t="str">
        <f>IF($B30="","",INDEX('All CCC'!AD$7:AD$736,MATCH(WatchList!$B30,'All CCC'!$B$7:$B$736,0)))</f>
        <v/>
      </c>
      <c r="AE30" s="334" t="str">
        <f>IF($B30="","",INDEX('All CCC'!AE$7:AE$736,MATCH(WatchList!$B30,'All CCC'!$B$7:$B$736,0)))</f>
        <v/>
      </c>
      <c r="AF30" s="334" t="str">
        <f>IF($B30="","",INDEX('All CCC'!AF$7:AF$736,MATCH(WatchList!$B30,'All CCC'!$B$7:$B$736,0)))</f>
        <v/>
      </c>
      <c r="AG30" s="334" t="str">
        <f>IF($B30="","",INDEX('All CCC'!AG$7:AG$736,MATCH(WatchList!$B30,'All CCC'!$B$7:$B$736,0)))</f>
        <v/>
      </c>
      <c r="AH30" s="334" t="str">
        <f>IF($B30="","",INDEX('All CCC'!AH$7:AH$736,MATCH(WatchList!$B30,'All CCC'!$B$7:$B$736,0)))</f>
        <v/>
      </c>
      <c r="AI30" s="334" t="str">
        <f>IF($B30="","",INDEX('All CCC'!AI$7:AI$736,MATCH(WatchList!$B30,'All CCC'!$B$7:$B$736,0)))</f>
        <v/>
      </c>
      <c r="AJ30" s="334" t="str">
        <f>IF($B30="","",INDEX('All CCC'!AJ$7:AJ$736,MATCH(WatchList!$B30,'All CCC'!$B$7:$B$736,0)))</f>
        <v/>
      </c>
      <c r="AK30" s="334" t="str">
        <f>IF($B30="","",INDEX('All CCC'!AK$7:AK$736,MATCH(WatchList!$B30,'All CCC'!$B$7:$B$736,0)))</f>
        <v/>
      </c>
      <c r="AL30" s="334" t="str">
        <f>IF($B30="","",INDEX('All CCC'!AL$7:AL$736,MATCH(WatchList!$B30,'All CCC'!$B$7:$B$736,0)))</f>
        <v/>
      </c>
      <c r="AM30" s="334" t="str">
        <f>IF($B30="","",INDEX('All CCC'!AM$7:AM$736,MATCH(WatchList!$B30,'All CCC'!$B$7:$B$736,0)))</f>
        <v/>
      </c>
      <c r="AN30" s="334" t="str">
        <f>IF($B30="","",INDEX('All CCC'!AN$7:AN$736,MATCH(WatchList!$B30,'All CCC'!$B$7:$B$736,0)))</f>
        <v/>
      </c>
      <c r="AO30" s="334" t="str">
        <f>IF($B30="","",INDEX('All CCC'!AO$7:AO$736,MATCH(WatchList!$B30,'All CCC'!$B$7:$B$736,0)))</f>
        <v/>
      </c>
      <c r="AP30" s="334" t="str">
        <f>IF($B30="","",INDEX('All CCC'!AP$7:AP$736,MATCH(WatchList!$B30,'All CCC'!$B$7:$B$736,0)))</f>
        <v/>
      </c>
      <c r="AQ30" s="334" t="str">
        <f>IF($B30="","",INDEX('All CCC'!AQ$7:AQ$736,MATCH(WatchList!$B30,'All CCC'!$B$7:$B$736,0)))</f>
        <v/>
      </c>
      <c r="AR30" s="334" t="str">
        <f>IF($B30="","",INDEX('All CCC'!AR$7:AR$736,MATCH(WatchList!$B30,'All CCC'!$B$7:$B$736,0)))</f>
        <v/>
      </c>
      <c r="AS30" s="334" t="str">
        <f>IF($B30="","",INDEX('All CCC'!AS$7:AS$736,MATCH(WatchList!$B30,'All CCC'!$B$7:$B$736,0)))</f>
        <v/>
      </c>
      <c r="AT30" s="334" t="str">
        <f>IF($B30="","",INDEX('All CCC'!AT$7:AT$736,MATCH(WatchList!$B30,'All CCC'!$B$7:$B$736,0)))</f>
        <v/>
      </c>
      <c r="AU30" s="334" t="str">
        <f>IF($B30="","",INDEX('All CCC'!AU$7:AU$736,MATCH(WatchList!$B30,'All CCC'!$B$7:$B$736,0)))</f>
        <v/>
      </c>
      <c r="AV30" s="334" t="str">
        <f>IF($B30="","",INDEX('All CCC'!AV$7:AV$736,MATCH(WatchList!$B30,'All CCC'!$B$7:$B$736,0)))</f>
        <v/>
      </c>
      <c r="AW30" s="334" t="str">
        <f>IF($B30="","",INDEX('All CCC'!AW$7:AW$736,MATCH(WatchList!$B30,'All CCC'!$B$7:$B$736,0)))</f>
        <v/>
      </c>
      <c r="AX30" s="334" t="str">
        <f>IF($B30="","",INDEX('All CCC'!AX$7:AX$736,MATCH(WatchList!$B30,'All CCC'!$B$7:$B$736,0)))</f>
        <v/>
      </c>
      <c r="AY30" s="334" t="str">
        <f>IF($B30="","",INDEX('All CCC'!AY$7:AY$736,MATCH(WatchList!$B30,'All CCC'!$B$7:$B$736,0)))</f>
        <v/>
      </c>
      <c r="AZ30" s="334" t="str">
        <f>IF($B30="","",INDEX('All CCC'!AZ$7:AZ$736,MATCH(WatchList!$B30,'All CCC'!$B$7:$B$736,0)))</f>
        <v/>
      </c>
      <c r="BA30" s="334" t="str">
        <f>IF($B30="","",INDEX('All CCC'!BA$7:BA$736,MATCH(WatchList!$B30,'All CCC'!$B$7:$B$736,0)))</f>
        <v/>
      </c>
      <c r="BB30" s="334" t="str">
        <f>IF($B30="","",INDEX('All CCC'!BB$7:BB$736,MATCH(WatchList!$B30,'All CCC'!$B$7:$B$736,0)))</f>
        <v/>
      </c>
      <c r="BC30" s="334" t="str">
        <f>IF($B30="","",INDEX('All CCC'!BC$7:BC$736,MATCH(WatchList!$B30,'All CCC'!$B$7:$B$736,0)))</f>
        <v/>
      </c>
      <c r="BD30" s="334" t="str">
        <f>IF($B30="","",INDEX('All CCC'!BD$7:BD$736,MATCH(WatchList!$B30,'All CCC'!$B$7:$B$736,0)))</f>
        <v/>
      </c>
      <c r="BE30" s="334" t="str">
        <f>IF($B30="","",INDEX('All CCC'!BE$7:BE$736,MATCH(WatchList!$B30,'All CCC'!$B$7:$B$736,0)))</f>
        <v/>
      </c>
      <c r="BF30" s="334" t="str">
        <f>IF($B30="","",INDEX('All CCC'!BF$7:BF$736,MATCH(WatchList!$B30,'All CCC'!$B$7:$B$736,0)))</f>
        <v/>
      </c>
      <c r="BG30" s="334" t="str">
        <f>IF($B30="","",INDEX('All CCC'!BG$7:BG$736,MATCH(WatchList!$B30,'All CCC'!$B$7:$B$736,0)))</f>
        <v/>
      </c>
    </row>
    <row r="31" spans="1:59" x14ac:dyDescent="0.2">
      <c r="A31" s="333" t="str">
        <f>IF($B31="","",INDEX('All CCC'!A$7:A$736,MATCH(WatchList!$B31,'All CCC'!$B$7:$B$736,0)))</f>
        <v/>
      </c>
      <c r="B31" s="127"/>
      <c r="C31" s="334" t="str">
        <f>IF($B31="","",INDEX('All CCC'!C$7:C$736,MATCH(WatchList!$B31,'All CCC'!$B$7:$B$736,0)))</f>
        <v/>
      </c>
      <c r="D31" s="334" t="str">
        <f>IF($B31="","",INDEX('All CCC'!D$7:D$736,MATCH(WatchList!$B31,'All CCC'!$B$7:$B$736,0)))</f>
        <v/>
      </c>
      <c r="E31" s="334" t="str">
        <f>IF($B31="","",INDEX('All CCC'!E$7:E$736,MATCH(WatchList!$B31,'All CCC'!$B$7:$B$736,0)))</f>
        <v/>
      </c>
      <c r="F31" s="334" t="str">
        <f>IF($B31="","",INDEX('All CCC'!F$7:F$736,MATCH(WatchList!$B31,'All CCC'!$B$7:$B$736,0)))</f>
        <v/>
      </c>
      <c r="G31" s="334" t="str">
        <f>IF($B31="","",INDEX('All CCC'!G$7:G$736,MATCH(WatchList!$B31,'All CCC'!$B$7:$B$736,0)))</f>
        <v/>
      </c>
      <c r="H31" s="334" t="str">
        <f>IF($B31="","",INDEX('All CCC'!H$7:H$736,MATCH(WatchList!$B31,'All CCC'!$B$7:$B$736,0)))</f>
        <v/>
      </c>
      <c r="I31" s="334" t="str">
        <f>IF($B31="","",INDEX('All CCC'!I$7:I$736,MATCH(WatchList!$B31,'All CCC'!$B$7:$B$736,0)))</f>
        <v/>
      </c>
      <c r="J31" s="334" t="str">
        <f>IF($B31="","",INDEX('All CCC'!J$7:J$736,MATCH(WatchList!$B31,'All CCC'!$B$7:$B$736,0)))</f>
        <v/>
      </c>
      <c r="K31" s="334" t="str">
        <f>IF($B31="","",INDEX('All CCC'!K$7:K$736,MATCH(WatchList!$B31,'All CCC'!$B$7:$B$736,0)))</f>
        <v/>
      </c>
      <c r="L31" s="334" t="str">
        <f>IF($B31="","",INDEX('All CCC'!L$7:L$736,MATCH(WatchList!$B31,'All CCC'!$B$7:$B$736,0)))</f>
        <v/>
      </c>
      <c r="M31" s="334" t="str">
        <f>IF($B31="","",INDEX('All CCC'!M$7:M$736,MATCH(WatchList!$B31,'All CCC'!$B$7:$B$736,0)))</f>
        <v/>
      </c>
      <c r="N31" s="334" t="str">
        <f>IF($B31="","",INDEX('All CCC'!N$7:N$736,MATCH(WatchList!$B31,'All CCC'!$B$7:$B$736,0)))</f>
        <v/>
      </c>
      <c r="O31" s="334" t="str">
        <f>IF($B31="","",INDEX('All CCC'!O$7:O$736,MATCH(WatchList!$B31,'All CCC'!$B$7:$B$736,0)))</f>
        <v/>
      </c>
      <c r="P31" s="335" t="str">
        <f>IF($B31="","",INDEX('All CCC'!P$7:P$736,MATCH(WatchList!$B31,'All CCC'!$B$7:$B$736,0)))</f>
        <v/>
      </c>
      <c r="Q31" s="335" t="str">
        <f>IF($B31="","",INDEX('All CCC'!Q$7:Q$736,MATCH(WatchList!$B31,'All CCC'!$B$7:$B$736,0)))</f>
        <v/>
      </c>
      <c r="R31" s="334" t="str">
        <f>IF($B31="","",INDEX('All CCC'!R$7:R$736,MATCH(WatchList!$B31,'All CCC'!$B$7:$B$736,0)))</f>
        <v/>
      </c>
      <c r="S31" s="334" t="str">
        <f>IF($B31="","",INDEX('All CCC'!S$7:S$736,MATCH(WatchList!$B31,'All CCC'!$B$7:$B$736,0)))</f>
        <v/>
      </c>
      <c r="T31" s="334" t="str">
        <f>IF($B31="","",INDEX('All CCC'!T$7:T$736,MATCH(WatchList!$B31,'All CCC'!$B$7:$B$736,0)))</f>
        <v/>
      </c>
      <c r="U31" s="334" t="str">
        <f>IF($B31="","",INDEX('All CCC'!U$7:U$736,MATCH(WatchList!$B31,'All CCC'!$B$7:$B$736,0)))</f>
        <v/>
      </c>
      <c r="V31" s="334" t="str">
        <f>IF($B31="","",INDEX('All CCC'!V$7:V$736,MATCH(WatchList!$B31,'All CCC'!$B$7:$B$736,0)))</f>
        <v/>
      </c>
      <c r="W31" s="334" t="str">
        <f>IF($B31="","",INDEX('All CCC'!W$7:W$736,MATCH(WatchList!$B31,'All CCC'!$B$7:$B$736,0)))</f>
        <v/>
      </c>
      <c r="X31" s="334" t="str">
        <f>IF($B31="","",INDEX('All CCC'!X$7:X$736,MATCH(WatchList!$B31,'All CCC'!$B$7:$B$736,0)))</f>
        <v/>
      </c>
      <c r="Y31" s="334" t="str">
        <f>IF($B31="","",INDEX('All CCC'!Y$7:Y$736,MATCH(WatchList!$B31,'All CCC'!$B$7:$B$736,0)))</f>
        <v/>
      </c>
      <c r="Z31" s="334" t="str">
        <f>IF($B31="","",INDEX('All CCC'!Z$7:Z$736,MATCH(WatchList!$B31,'All CCC'!$B$7:$B$736,0)))</f>
        <v/>
      </c>
      <c r="AA31" s="334" t="str">
        <f>IF($B31="","",INDEX('All CCC'!AA$7:AA$736,MATCH(WatchList!$B31,'All CCC'!$B$7:$B$736,0)))</f>
        <v/>
      </c>
      <c r="AB31" s="334" t="str">
        <f>IF($B31="","",INDEX('All CCC'!AB$7:AB$736,MATCH(WatchList!$B31,'All CCC'!$B$7:$B$736,0)))</f>
        <v/>
      </c>
      <c r="AC31" s="334" t="str">
        <f>IF($B31="","",INDEX('All CCC'!AC$7:AC$736,MATCH(WatchList!$B31,'All CCC'!$B$7:$B$736,0)))</f>
        <v/>
      </c>
      <c r="AD31" s="334" t="str">
        <f>IF($B31="","",INDEX('All CCC'!AD$7:AD$736,MATCH(WatchList!$B31,'All CCC'!$B$7:$B$736,0)))</f>
        <v/>
      </c>
      <c r="AE31" s="334" t="str">
        <f>IF($B31="","",INDEX('All CCC'!AE$7:AE$736,MATCH(WatchList!$B31,'All CCC'!$B$7:$B$736,0)))</f>
        <v/>
      </c>
      <c r="AF31" s="334" t="str">
        <f>IF($B31="","",INDEX('All CCC'!AF$7:AF$736,MATCH(WatchList!$B31,'All CCC'!$B$7:$B$736,0)))</f>
        <v/>
      </c>
      <c r="AG31" s="334" t="str">
        <f>IF($B31="","",INDEX('All CCC'!AG$7:AG$736,MATCH(WatchList!$B31,'All CCC'!$B$7:$B$736,0)))</f>
        <v/>
      </c>
      <c r="AH31" s="334" t="str">
        <f>IF($B31="","",INDEX('All CCC'!AH$7:AH$736,MATCH(WatchList!$B31,'All CCC'!$B$7:$B$736,0)))</f>
        <v/>
      </c>
      <c r="AI31" s="334" t="str">
        <f>IF($B31="","",INDEX('All CCC'!AI$7:AI$736,MATCH(WatchList!$B31,'All CCC'!$B$7:$B$736,0)))</f>
        <v/>
      </c>
      <c r="AJ31" s="334" t="str">
        <f>IF($B31="","",INDEX('All CCC'!AJ$7:AJ$736,MATCH(WatchList!$B31,'All CCC'!$B$7:$B$736,0)))</f>
        <v/>
      </c>
      <c r="AK31" s="334" t="str">
        <f>IF($B31="","",INDEX('All CCC'!AK$7:AK$736,MATCH(WatchList!$B31,'All CCC'!$B$7:$B$736,0)))</f>
        <v/>
      </c>
      <c r="AL31" s="334" t="str">
        <f>IF($B31="","",INDEX('All CCC'!AL$7:AL$736,MATCH(WatchList!$B31,'All CCC'!$B$7:$B$736,0)))</f>
        <v/>
      </c>
      <c r="AM31" s="334" t="str">
        <f>IF($B31="","",INDEX('All CCC'!AM$7:AM$736,MATCH(WatchList!$B31,'All CCC'!$B$7:$B$736,0)))</f>
        <v/>
      </c>
      <c r="AN31" s="334" t="str">
        <f>IF($B31="","",INDEX('All CCC'!AN$7:AN$736,MATCH(WatchList!$B31,'All CCC'!$B$7:$B$736,0)))</f>
        <v/>
      </c>
      <c r="AO31" s="334" t="str">
        <f>IF($B31="","",INDEX('All CCC'!AO$7:AO$736,MATCH(WatchList!$B31,'All CCC'!$B$7:$B$736,0)))</f>
        <v/>
      </c>
      <c r="AP31" s="334" t="str">
        <f>IF($B31="","",INDEX('All CCC'!AP$7:AP$736,MATCH(WatchList!$B31,'All CCC'!$B$7:$B$736,0)))</f>
        <v/>
      </c>
      <c r="AQ31" s="334" t="str">
        <f>IF($B31="","",INDEX('All CCC'!AQ$7:AQ$736,MATCH(WatchList!$B31,'All CCC'!$B$7:$B$736,0)))</f>
        <v/>
      </c>
      <c r="AR31" s="334" t="str">
        <f>IF($B31="","",INDEX('All CCC'!AR$7:AR$736,MATCH(WatchList!$B31,'All CCC'!$B$7:$B$736,0)))</f>
        <v/>
      </c>
      <c r="AS31" s="334" t="str">
        <f>IF($B31="","",INDEX('All CCC'!AS$7:AS$736,MATCH(WatchList!$B31,'All CCC'!$B$7:$B$736,0)))</f>
        <v/>
      </c>
      <c r="AT31" s="334" t="str">
        <f>IF($B31="","",INDEX('All CCC'!AT$7:AT$736,MATCH(WatchList!$B31,'All CCC'!$B$7:$B$736,0)))</f>
        <v/>
      </c>
      <c r="AU31" s="334" t="str">
        <f>IF($B31="","",INDEX('All CCC'!AU$7:AU$736,MATCH(WatchList!$B31,'All CCC'!$B$7:$B$736,0)))</f>
        <v/>
      </c>
      <c r="AV31" s="334" t="str">
        <f>IF($B31="","",INDEX('All CCC'!AV$7:AV$736,MATCH(WatchList!$B31,'All CCC'!$B$7:$B$736,0)))</f>
        <v/>
      </c>
      <c r="AW31" s="334" t="str">
        <f>IF($B31="","",INDEX('All CCC'!AW$7:AW$736,MATCH(WatchList!$B31,'All CCC'!$B$7:$B$736,0)))</f>
        <v/>
      </c>
      <c r="AX31" s="334" t="str">
        <f>IF($B31="","",INDEX('All CCC'!AX$7:AX$736,MATCH(WatchList!$B31,'All CCC'!$B$7:$B$736,0)))</f>
        <v/>
      </c>
      <c r="AY31" s="334" t="str">
        <f>IF($B31="","",INDEX('All CCC'!AY$7:AY$736,MATCH(WatchList!$B31,'All CCC'!$B$7:$B$736,0)))</f>
        <v/>
      </c>
      <c r="AZ31" s="334" t="str">
        <f>IF($B31="","",INDEX('All CCC'!AZ$7:AZ$736,MATCH(WatchList!$B31,'All CCC'!$B$7:$B$736,0)))</f>
        <v/>
      </c>
      <c r="BA31" s="334" t="str">
        <f>IF($B31="","",INDEX('All CCC'!BA$7:BA$736,MATCH(WatchList!$B31,'All CCC'!$B$7:$B$736,0)))</f>
        <v/>
      </c>
      <c r="BB31" s="334" t="str">
        <f>IF($B31="","",INDEX('All CCC'!BB$7:BB$736,MATCH(WatchList!$B31,'All CCC'!$B$7:$B$736,0)))</f>
        <v/>
      </c>
      <c r="BC31" s="334" t="str">
        <f>IF($B31="","",INDEX('All CCC'!BC$7:BC$736,MATCH(WatchList!$B31,'All CCC'!$B$7:$B$736,0)))</f>
        <v/>
      </c>
      <c r="BD31" s="334" t="str">
        <f>IF($B31="","",INDEX('All CCC'!BD$7:BD$736,MATCH(WatchList!$B31,'All CCC'!$B$7:$B$736,0)))</f>
        <v/>
      </c>
      <c r="BE31" s="334" t="str">
        <f>IF($B31="","",INDEX('All CCC'!BE$7:BE$736,MATCH(WatchList!$B31,'All CCC'!$B$7:$B$736,0)))</f>
        <v/>
      </c>
      <c r="BF31" s="334" t="str">
        <f>IF($B31="","",INDEX('All CCC'!BF$7:BF$736,MATCH(WatchList!$B31,'All CCC'!$B$7:$B$736,0)))</f>
        <v/>
      </c>
      <c r="BG31" s="334" t="str">
        <f>IF($B31="","",INDEX('All CCC'!BG$7:BG$736,MATCH(WatchList!$B31,'All CCC'!$B$7:$B$736,0)))</f>
        <v/>
      </c>
    </row>
    <row r="32" spans="1:59" x14ac:dyDescent="0.2">
      <c r="A32" s="333" t="str">
        <f>IF($B32="","",INDEX('All CCC'!A$7:A$736,MATCH(WatchList!$B32,'All CCC'!$B$7:$B$736,0)))</f>
        <v/>
      </c>
      <c r="B32" s="127"/>
      <c r="C32" s="334" t="str">
        <f>IF($B32="","",INDEX('All CCC'!C$7:C$736,MATCH(WatchList!$B32,'All CCC'!$B$7:$B$736,0)))</f>
        <v/>
      </c>
      <c r="D32" s="334" t="str">
        <f>IF($B32="","",INDEX('All CCC'!D$7:D$736,MATCH(WatchList!$B32,'All CCC'!$B$7:$B$736,0)))</f>
        <v/>
      </c>
      <c r="E32" s="334" t="str">
        <f>IF($B32="","",INDEX('All CCC'!E$7:E$736,MATCH(WatchList!$B32,'All CCC'!$B$7:$B$736,0)))</f>
        <v/>
      </c>
      <c r="F32" s="334" t="str">
        <f>IF($B32="","",INDEX('All CCC'!F$7:F$736,MATCH(WatchList!$B32,'All CCC'!$B$7:$B$736,0)))</f>
        <v/>
      </c>
      <c r="G32" s="334" t="str">
        <f>IF($B32="","",INDEX('All CCC'!G$7:G$736,MATCH(WatchList!$B32,'All CCC'!$B$7:$B$736,0)))</f>
        <v/>
      </c>
      <c r="H32" s="334" t="str">
        <f>IF($B32="","",INDEX('All CCC'!H$7:H$736,MATCH(WatchList!$B32,'All CCC'!$B$7:$B$736,0)))</f>
        <v/>
      </c>
      <c r="I32" s="334" t="str">
        <f>IF($B32="","",INDEX('All CCC'!I$7:I$736,MATCH(WatchList!$B32,'All CCC'!$B$7:$B$736,0)))</f>
        <v/>
      </c>
      <c r="J32" s="334" t="str">
        <f>IF($B32="","",INDEX('All CCC'!J$7:J$736,MATCH(WatchList!$B32,'All CCC'!$B$7:$B$736,0)))</f>
        <v/>
      </c>
      <c r="K32" s="334" t="str">
        <f>IF($B32="","",INDEX('All CCC'!K$7:K$736,MATCH(WatchList!$B32,'All CCC'!$B$7:$B$736,0)))</f>
        <v/>
      </c>
      <c r="L32" s="334" t="str">
        <f>IF($B32="","",INDEX('All CCC'!L$7:L$736,MATCH(WatchList!$B32,'All CCC'!$B$7:$B$736,0)))</f>
        <v/>
      </c>
      <c r="M32" s="334" t="str">
        <f>IF($B32="","",INDEX('All CCC'!M$7:M$736,MATCH(WatchList!$B32,'All CCC'!$B$7:$B$736,0)))</f>
        <v/>
      </c>
      <c r="N32" s="334" t="str">
        <f>IF($B32="","",INDEX('All CCC'!N$7:N$736,MATCH(WatchList!$B32,'All CCC'!$B$7:$B$736,0)))</f>
        <v/>
      </c>
      <c r="O32" s="334" t="str">
        <f>IF($B32="","",INDEX('All CCC'!O$7:O$736,MATCH(WatchList!$B32,'All CCC'!$B$7:$B$736,0)))</f>
        <v/>
      </c>
      <c r="P32" s="335" t="str">
        <f>IF($B32="","",INDEX('All CCC'!P$7:P$736,MATCH(WatchList!$B32,'All CCC'!$B$7:$B$736,0)))</f>
        <v/>
      </c>
      <c r="Q32" s="335" t="str">
        <f>IF($B32="","",INDEX('All CCC'!Q$7:Q$736,MATCH(WatchList!$B32,'All CCC'!$B$7:$B$736,0)))</f>
        <v/>
      </c>
      <c r="R32" s="334" t="str">
        <f>IF($B32="","",INDEX('All CCC'!R$7:R$736,MATCH(WatchList!$B32,'All CCC'!$B$7:$B$736,0)))</f>
        <v/>
      </c>
      <c r="S32" s="334" t="str">
        <f>IF($B32="","",INDEX('All CCC'!S$7:S$736,MATCH(WatchList!$B32,'All CCC'!$B$7:$B$736,0)))</f>
        <v/>
      </c>
      <c r="T32" s="334" t="str">
        <f>IF($B32="","",INDEX('All CCC'!T$7:T$736,MATCH(WatchList!$B32,'All CCC'!$B$7:$B$736,0)))</f>
        <v/>
      </c>
      <c r="U32" s="334" t="str">
        <f>IF($B32="","",INDEX('All CCC'!U$7:U$736,MATCH(WatchList!$B32,'All CCC'!$B$7:$B$736,0)))</f>
        <v/>
      </c>
      <c r="V32" s="334" t="str">
        <f>IF($B32="","",INDEX('All CCC'!V$7:V$736,MATCH(WatchList!$B32,'All CCC'!$B$7:$B$736,0)))</f>
        <v/>
      </c>
      <c r="W32" s="334" t="str">
        <f>IF($B32="","",INDEX('All CCC'!W$7:W$736,MATCH(WatchList!$B32,'All CCC'!$B$7:$B$736,0)))</f>
        <v/>
      </c>
      <c r="X32" s="334" t="str">
        <f>IF($B32="","",INDEX('All CCC'!X$7:X$736,MATCH(WatchList!$B32,'All CCC'!$B$7:$B$736,0)))</f>
        <v/>
      </c>
      <c r="Y32" s="334" t="str">
        <f>IF($B32="","",INDEX('All CCC'!Y$7:Y$736,MATCH(WatchList!$B32,'All CCC'!$B$7:$B$736,0)))</f>
        <v/>
      </c>
      <c r="Z32" s="334" t="str">
        <f>IF($B32="","",INDEX('All CCC'!Z$7:Z$736,MATCH(WatchList!$B32,'All CCC'!$B$7:$B$736,0)))</f>
        <v/>
      </c>
      <c r="AA32" s="334" t="str">
        <f>IF($B32="","",INDEX('All CCC'!AA$7:AA$736,MATCH(WatchList!$B32,'All CCC'!$B$7:$B$736,0)))</f>
        <v/>
      </c>
      <c r="AB32" s="334" t="str">
        <f>IF($B32="","",INDEX('All CCC'!AB$7:AB$736,MATCH(WatchList!$B32,'All CCC'!$B$7:$B$736,0)))</f>
        <v/>
      </c>
      <c r="AC32" s="334" t="str">
        <f>IF($B32="","",INDEX('All CCC'!AC$7:AC$736,MATCH(WatchList!$B32,'All CCC'!$B$7:$B$736,0)))</f>
        <v/>
      </c>
      <c r="AD32" s="334" t="str">
        <f>IF($B32="","",INDEX('All CCC'!AD$7:AD$736,MATCH(WatchList!$B32,'All CCC'!$B$7:$B$736,0)))</f>
        <v/>
      </c>
      <c r="AE32" s="334" t="str">
        <f>IF($B32="","",INDEX('All CCC'!AE$7:AE$736,MATCH(WatchList!$B32,'All CCC'!$B$7:$B$736,0)))</f>
        <v/>
      </c>
      <c r="AF32" s="334" t="str">
        <f>IF($B32="","",INDEX('All CCC'!AF$7:AF$736,MATCH(WatchList!$B32,'All CCC'!$B$7:$B$736,0)))</f>
        <v/>
      </c>
      <c r="AG32" s="334" t="str">
        <f>IF($B32="","",INDEX('All CCC'!AG$7:AG$736,MATCH(WatchList!$B32,'All CCC'!$B$7:$B$736,0)))</f>
        <v/>
      </c>
      <c r="AH32" s="334" t="str">
        <f>IF($B32="","",INDEX('All CCC'!AH$7:AH$736,MATCH(WatchList!$B32,'All CCC'!$B$7:$B$736,0)))</f>
        <v/>
      </c>
      <c r="AI32" s="334" t="str">
        <f>IF($B32="","",INDEX('All CCC'!AI$7:AI$736,MATCH(WatchList!$B32,'All CCC'!$B$7:$B$736,0)))</f>
        <v/>
      </c>
      <c r="AJ32" s="334" t="str">
        <f>IF($B32="","",INDEX('All CCC'!AJ$7:AJ$736,MATCH(WatchList!$B32,'All CCC'!$B$7:$B$736,0)))</f>
        <v/>
      </c>
      <c r="AK32" s="334" t="str">
        <f>IF($B32="","",INDEX('All CCC'!AK$7:AK$736,MATCH(WatchList!$B32,'All CCC'!$B$7:$B$736,0)))</f>
        <v/>
      </c>
      <c r="AL32" s="334" t="str">
        <f>IF($B32="","",INDEX('All CCC'!AL$7:AL$736,MATCH(WatchList!$B32,'All CCC'!$B$7:$B$736,0)))</f>
        <v/>
      </c>
      <c r="AM32" s="334" t="str">
        <f>IF($B32="","",INDEX('All CCC'!AM$7:AM$736,MATCH(WatchList!$B32,'All CCC'!$B$7:$B$736,0)))</f>
        <v/>
      </c>
      <c r="AN32" s="334" t="str">
        <f>IF($B32="","",INDEX('All CCC'!AN$7:AN$736,MATCH(WatchList!$B32,'All CCC'!$B$7:$B$736,0)))</f>
        <v/>
      </c>
      <c r="AO32" s="334" t="str">
        <f>IF($B32="","",INDEX('All CCC'!AO$7:AO$736,MATCH(WatchList!$B32,'All CCC'!$B$7:$B$736,0)))</f>
        <v/>
      </c>
      <c r="AP32" s="334" t="str">
        <f>IF($B32="","",INDEX('All CCC'!AP$7:AP$736,MATCH(WatchList!$B32,'All CCC'!$B$7:$B$736,0)))</f>
        <v/>
      </c>
      <c r="AQ32" s="334" t="str">
        <f>IF($B32="","",INDEX('All CCC'!AQ$7:AQ$736,MATCH(WatchList!$B32,'All CCC'!$B$7:$B$736,0)))</f>
        <v/>
      </c>
      <c r="AR32" s="334" t="str">
        <f>IF($B32="","",INDEX('All CCC'!AR$7:AR$736,MATCH(WatchList!$B32,'All CCC'!$B$7:$B$736,0)))</f>
        <v/>
      </c>
      <c r="AS32" s="334" t="str">
        <f>IF($B32="","",INDEX('All CCC'!AS$7:AS$736,MATCH(WatchList!$B32,'All CCC'!$B$7:$B$736,0)))</f>
        <v/>
      </c>
      <c r="AT32" s="334" t="str">
        <f>IF($B32="","",INDEX('All CCC'!AT$7:AT$736,MATCH(WatchList!$B32,'All CCC'!$B$7:$B$736,0)))</f>
        <v/>
      </c>
      <c r="AU32" s="334" t="str">
        <f>IF($B32="","",INDEX('All CCC'!AU$7:AU$736,MATCH(WatchList!$B32,'All CCC'!$B$7:$B$736,0)))</f>
        <v/>
      </c>
      <c r="AV32" s="334" t="str">
        <f>IF($B32="","",INDEX('All CCC'!AV$7:AV$736,MATCH(WatchList!$B32,'All CCC'!$B$7:$B$736,0)))</f>
        <v/>
      </c>
      <c r="AW32" s="334" t="str">
        <f>IF($B32="","",INDEX('All CCC'!AW$7:AW$736,MATCH(WatchList!$B32,'All CCC'!$B$7:$B$736,0)))</f>
        <v/>
      </c>
      <c r="AX32" s="334" t="str">
        <f>IF($B32="","",INDEX('All CCC'!AX$7:AX$736,MATCH(WatchList!$B32,'All CCC'!$B$7:$B$736,0)))</f>
        <v/>
      </c>
      <c r="AY32" s="334" t="str">
        <f>IF($B32="","",INDEX('All CCC'!AY$7:AY$736,MATCH(WatchList!$B32,'All CCC'!$B$7:$B$736,0)))</f>
        <v/>
      </c>
      <c r="AZ32" s="334" t="str">
        <f>IF($B32="","",INDEX('All CCC'!AZ$7:AZ$736,MATCH(WatchList!$B32,'All CCC'!$B$7:$B$736,0)))</f>
        <v/>
      </c>
      <c r="BA32" s="334" t="str">
        <f>IF($B32="","",INDEX('All CCC'!BA$7:BA$736,MATCH(WatchList!$B32,'All CCC'!$B$7:$B$736,0)))</f>
        <v/>
      </c>
      <c r="BB32" s="334" t="str">
        <f>IF($B32="","",INDEX('All CCC'!BB$7:BB$736,MATCH(WatchList!$B32,'All CCC'!$B$7:$B$736,0)))</f>
        <v/>
      </c>
      <c r="BC32" s="334" t="str">
        <f>IF($B32="","",INDEX('All CCC'!BC$7:BC$736,MATCH(WatchList!$B32,'All CCC'!$B$7:$B$736,0)))</f>
        <v/>
      </c>
      <c r="BD32" s="334" t="str">
        <f>IF($B32="","",INDEX('All CCC'!BD$7:BD$736,MATCH(WatchList!$B32,'All CCC'!$B$7:$B$736,0)))</f>
        <v/>
      </c>
      <c r="BE32" s="334" t="str">
        <f>IF($B32="","",INDEX('All CCC'!BE$7:BE$736,MATCH(WatchList!$B32,'All CCC'!$B$7:$B$736,0)))</f>
        <v/>
      </c>
      <c r="BF32" s="334" t="str">
        <f>IF($B32="","",INDEX('All CCC'!BF$7:BF$736,MATCH(WatchList!$B32,'All CCC'!$B$7:$B$736,0)))</f>
        <v/>
      </c>
      <c r="BG32" s="334" t="str">
        <f>IF($B32="","",INDEX('All CCC'!BG$7:BG$736,MATCH(WatchList!$B32,'All CCC'!$B$7:$B$736,0)))</f>
        <v/>
      </c>
    </row>
    <row r="33" spans="1:59" x14ac:dyDescent="0.2">
      <c r="A33" s="333" t="str">
        <f>IF($B33="","",INDEX('All CCC'!A$7:A$736,MATCH(WatchList!$B33,'All CCC'!$B$7:$B$736,0)))</f>
        <v/>
      </c>
      <c r="B33" s="127"/>
      <c r="C33" s="334" t="str">
        <f>IF($B33="","",INDEX('All CCC'!C$7:C$736,MATCH(WatchList!$B33,'All CCC'!$B$7:$B$736,0)))</f>
        <v/>
      </c>
      <c r="D33" s="334" t="str">
        <f>IF($B33="","",INDEX('All CCC'!D$7:D$736,MATCH(WatchList!$B33,'All CCC'!$B$7:$B$736,0)))</f>
        <v/>
      </c>
      <c r="E33" s="334" t="str">
        <f>IF($B33="","",INDEX('All CCC'!E$7:E$736,MATCH(WatchList!$B33,'All CCC'!$B$7:$B$736,0)))</f>
        <v/>
      </c>
      <c r="F33" s="334" t="str">
        <f>IF($B33="","",INDEX('All CCC'!F$7:F$736,MATCH(WatchList!$B33,'All CCC'!$B$7:$B$736,0)))</f>
        <v/>
      </c>
      <c r="G33" s="334" t="str">
        <f>IF($B33="","",INDEX('All CCC'!G$7:G$736,MATCH(WatchList!$B33,'All CCC'!$B$7:$B$736,0)))</f>
        <v/>
      </c>
      <c r="H33" s="334" t="str">
        <f>IF($B33="","",INDEX('All CCC'!H$7:H$736,MATCH(WatchList!$B33,'All CCC'!$B$7:$B$736,0)))</f>
        <v/>
      </c>
      <c r="I33" s="334" t="str">
        <f>IF($B33="","",INDEX('All CCC'!I$7:I$736,MATCH(WatchList!$B33,'All CCC'!$B$7:$B$736,0)))</f>
        <v/>
      </c>
      <c r="J33" s="334" t="str">
        <f>IF($B33="","",INDEX('All CCC'!J$7:J$736,MATCH(WatchList!$B33,'All CCC'!$B$7:$B$736,0)))</f>
        <v/>
      </c>
      <c r="K33" s="334" t="str">
        <f>IF($B33="","",INDEX('All CCC'!K$7:K$736,MATCH(WatchList!$B33,'All CCC'!$B$7:$B$736,0)))</f>
        <v/>
      </c>
      <c r="L33" s="334" t="str">
        <f>IF($B33="","",INDEX('All CCC'!L$7:L$736,MATCH(WatchList!$B33,'All CCC'!$B$7:$B$736,0)))</f>
        <v/>
      </c>
      <c r="M33" s="334" t="str">
        <f>IF($B33="","",INDEX('All CCC'!M$7:M$736,MATCH(WatchList!$B33,'All CCC'!$B$7:$B$736,0)))</f>
        <v/>
      </c>
      <c r="N33" s="334" t="str">
        <f>IF($B33="","",INDEX('All CCC'!N$7:N$736,MATCH(WatchList!$B33,'All CCC'!$B$7:$B$736,0)))</f>
        <v/>
      </c>
      <c r="O33" s="334" t="str">
        <f>IF($B33="","",INDEX('All CCC'!O$7:O$736,MATCH(WatchList!$B33,'All CCC'!$B$7:$B$736,0)))</f>
        <v/>
      </c>
      <c r="P33" s="335" t="str">
        <f>IF($B33="","",INDEX('All CCC'!P$7:P$736,MATCH(WatchList!$B33,'All CCC'!$B$7:$B$736,0)))</f>
        <v/>
      </c>
      <c r="Q33" s="335" t="str">
        <f>IF($B33="","",INDEX('All CCC'!Q$7:Q$736,MATCH(WatchList!$B33,'All CCC'!$B$7:$B$736,0)))</f>
        <v/>
      </c>
      <c r="R33" s="334" t="str">
        <f>IF($B33="","",INDEX('All CCC'!R$7:R$736,MATCH(WatchList!$B33,'All CCC'!$B$7:$B$736,0)))</f>
        <v/>
      </c>
      <c r="S33" s="334" t="str">
        <f>IF($B33="","",INDEX('All CCC'!S$7:S$736,MATCH(WatchList!$B33,'All CCC'!$B$7:$B$736,0)))</f>
        <v/>
      </c>
      <c r="T33" s="334" t="str">
        <f>IF($B33="","",INDEX('All CCC'!T$7:T$736,MATCH(WatchList!$B33,'All CCC'!$B$7:$B$736,0)))</f>
        <v/>
      </c>
      <c r="U33" s="334" t="str">
        <f>IF($B33="","",INDEX('All CCC'!U$7:U$736,MATCH(WatchList!$B33,'All CCC'!$B$7:$B$736,0)))</f>
        <v/>
      </c>
      <c r="V33" s="334" t="str">
        <f>IF($B33="","",INDEX('All CCC'!V$7:V$736,MATCH(WatchList!$B33,'All CCC'!$B$7:$B$736,0)))</f>
        <v/>
      </c>
      <c r="W33" s="334" t="str">
        <f>IF($B33="","",INDEX('All CCC'!W$7:W$736,MATCH(WatchList!$B33,'All CCC'!$B$7:$B$736,0)))</f>
        <v/>
      </c>
      <c r="X33" s="334" t="str">
        <f>IF($B33="","",INDEX('All CCC'!X$7:X$736,MATCH(WatchList!$B33,'All CCC'!$B$7:$B$736,0)))</f>
        <v/>
      </c>
      <c r="Y33" s="334" t="str">
        <f>IF($B33="","",INDEX('All CCC'!Y$7:Y$736,MATCH(WatchList!$B33,'All CCC'!$B$7:$B$736,0)))</f>
        <v/>
      </c>
      <c r="Z33" s="334" t="str">
        <f>IF($B33="","",INDEX('All CCC'!Z$7:Z$736,MATCH(WatchList!$B33,'All CCC'!$B$7:$B$736,0)))</f>
        <v/>
      </c>
      <c r="AA33" s="334" t="str">
        <f>IF($B33="","",INDEX('All CCC'!AA$7:AA$736,MATCH(WatchList!$B33,'All CCC'!$B$7:$B$736,0)))</f>
        <v/>
      </c>
      <c r="AB33" s="334" t="str">
        <f>IF($B33="","",INDEX('All CCC'!AB$7:AB$736,MATCH(WatchList!$B33,'All CCC'!$B$7:$B$736,0)))</f>
        <v/>
      </c>
      <c r="AC33" s="334" t="str">
        <f>IF($B33="","",INDEX('All CCC'!AC$7:AC$736,MATCH(WatchList!$B33,'All CCC'!$B$7:$B$736,0)))</f>
        <v/>
      </c>
      <c r="AD33" s="334" t="str">
        <f>IF($B33="","",INDEX('All CCC'!AD$7:AD$736,MATCH(WatchList!$B33,'All CCC'!$B$7:$B$736,0)))</f>
        <v/>
      </c>
      <c r="AE33" s="334" t="str">
        <f>IF($B33="","",INDEX('All CCC'!AE$7:AE$736,MATCH(WatchList!$B33,'All CCC'!$B$7:$B$736,0)))</f>
        <v/>
      </c>
      <c r="AF33" s="334" t="str">
        <f>IF($B33="","",INDEX('All CCC'!AF$7:AF$736,MATCH(WatchList!$B33,'All CCC'!$B$7:$B$736,0)))</f>
        <v/>
      </c>
      <c r="AG33" s="334" t="str">
        <f>IF($B33="","",INDEX('All CCC'!AG$7:AG$736,MATCH(WatchList!$B33,'All CCC'!$B$7:$B$736,0)))</f>
        <v/>
      </c>
      <c r="AH33" s="334" t="str">
        <f>IF($B33="","",INDEX('All CCC'!AH$7:AH$736,MATCH(WatchList!$B33,'All CCC'!$B$7:$B$736,0)))</f>
        <v/>
      </c>
      <c r="AI33" s="334" t="str">
        <f>IF($B33="","",INDEX('All CCC'!AI$7:AI$736,MATCH(WatchList!$B33,'All CCC'!$B$7:$B$736,0)))</f>
        <v/>
      </c>
      <c r="AJ33" s="334" t="str">
        <f>IF($B33="","",INDEX('All CCC'!AJ$7:AJ$736,MATCH(WatchList!$B33,'All CCC'!$B$7:$B$736,0)))</f>
        <v/>
      </c>
      <c r="AK33" s="334" t="str">
        <f>IF($B33="","",INDEX('All CCC'!AK$7:AK$736,MATCH(WatchList!$B33,'All CCC'!$B$7:$B$736,0)))</f>
        <v/>
      </c>
      <c r="AL33" s="334" t="str">
        <f>IF($B33="","",INDEX('All CCC'!AL$7:AL$736,MATCH(WatchList!$B33,'All CCC'!$B$7:$B$736,0)))</f>
        <v/>
      </c>
      <c r="AM33" s="334" t="str">
        <f>IF($B33="","",INDEX('All CCC'!AM$7:AM$736,MATCH(WatchList!$B33,'All CCC'!$B$7:$B$736,0)))</f>
        <v/>
      </c>
      <c r="AN33" s="334" t="str">
        <f>IF($B33="","",INDEX('All CCC'!AN$7:AN$736,MATCH(WatchList!$B33,'All CCC'!$B$7:$B$736,0)))</f>
        <v/>
      </c>
      <c r="AO33" s="334" t="str">
        <f>IF($B33="","",INDEX('All CCC'!AO$7:AO$736,MATCH(WatchList!$B33,'All CCC'!$B$7:$B$736,0)))</f>
        <v/>
      </c>
      <c r="AP33" s="334" t="str">
        <f>IF($B33="","",INDEX('All CCC'!AP$7:AP$736,MATCH(WatchList!$B33,'All CCC'!$B$7:$B$736,0)))</f>
        <v/>
      </c>
      <c r="AQ33" s="334" t="str">
        <f>IF($B33="","",INDEX('All CCC'!AQ$7:AQ$736,MATCH(WatchList!$B33,'All CCC'!$B$7:$B$736,0)))</f>
        <v/>
      </c>
      <c r="AR33" s="334" t="str">
        <f>IF($B33="","",INDEX('All CCC'!AR$7:AR$736,MATCH(WatchList!$B33,'All CCC'!$B$7:$B$736,0)))</f>
        <v/>
      </c>
      <c r="AS33" s="334" t="str">
        <f>IF($B33="","",INDEX('All CCC'!AS$7:AS$736,MATCH(WatchList!$B33,'All CCC'!$B$7:$B$736,0)))</f>
        <v/>
      </c>
      <c r="AT33" s="334" t="str">
        <f>IF($B33="","",INDEX('All CCC'!AT$7:AT$736,MATCH(WatchList!$B33,'All CCC'!$B$7:$B$736,0)))</f>
        <v/>
      </c>
      <c r="AU33" s="334" t="str">
        <f>IF($B33="","",INDEX('All CCC'!AU$7:AU$736,MATCH(WatchList!$B33,'All CCC'!$B$7:$B$736,0)))</f>
        <v/>
      </c>
      <c r="AV33" s="334" t="str">
        <f>IF($B33="","",INDEX('All CCC'!AV$7:AV$736,MATCH(WatchList!$B33,'All CCC'!$B$7:$B$736,0)))</f>
        <v/>
      </c>
      <c r="AW33" s="334" t="str">
        <f>IF($B33="","",INDEX('All CCC'!AW$7:AW$736,MATCH(WatchList!$B33,'All CCC'!$B$7:$B$736,0)))</f>
        <v/>
      </c>
      <c r="AX33" s="334" t="str">
        <f>IF($B33="","",INDEX('All CCC'!AX$7:AX$736,MATCH(WatchList!$B33,'All CCC'!$B$7:$B$736,0)))</f>
        <v/>
      </c>
      <c r="AY33" s="334" t="str">
        <f>IF($B33="","",INDEX('All CCC'!AY$7:AY$736,MATCH(WatchList!$B33,'All CCC'!$B$7:$B$736,0)))</f>
        <v/>
      </c>
      <c r="AZ33" s="334" t="str">
        <f>IF($B33="","",INDEX('All CCC'!AZ$7:AZ$736,MATCH(WatchList!$B33,'All CCC'!$B$7:$B$736,0)))</f>
        <v/>
      </c>
      <c r="BA33" s="334" t="str">
        <f>IF($B33="","",INDEX('All CCC'!BA$7:BA$736,MATCH(WatchList!$B33,'All CCC'!$B$7:$B$736,0)))</f>
        <v/>
      </c>
      <c r="BB33" s="334" t="str">
        <f>IF($B33="","",INDEX('All CCC'!BB$7:BB$736,MATCH(WatchList!$B33,'All CCC'!$B$7:$B$736,0)))</f>
        <v/>
      </c>
      <c r="BC33" s="334" t="str">
        <f>IF($B33="","",INDEX('All CCC'!BC$7:BC$736,MATCH(WatchList!$B33,'All CCC'!$B$7:$B$736,0)))</f>
        <v/>
      </c>
      <c r="BD33" s="334" t="str">
        <f>IF($B33="","",INDEX('All CCC'!BD$7:BD$736,MATCH(WatchList!$B33,'All CCC'!$B$7:$B$736,0)))</f>
        <v/>
      </c>
      <c r="BE33" s="334" t="str">
        <f>IF($B33="","",INDEX('All CCC'!BE$7:BE$736,MATCH(WatchList!$B33,'All CCC'!$B$7:$B$736,0)))</f>
        <v/>
      </c>
      <c r="BF33" s="334" t="str">
        <f>IF($B33="","",INDEX('All CCC'!BF$7:BF$736,MATCH(WatchList!$B33,'All CCC'!$B$7:$B$736,0)))</f>
        <v/>
      </c>
      <c r="BG33" s="334" t="str">
        <f>IF($B33="","",INDEX('All CCC'!BG$7:BG$736,MATCH(WatchList!$B33,'All CCC'!$B$7:$B$736,0)))</f>
        <v/>
      </c>
    </row>
    <row r="34" spans="1:59" x14ac:dyDescent="0.2">
      <c r="A34" s="333" t="str">
        <f>IF($B34="","",INDEX('All CCC'!A$7:A$736,MATCH(WatchList!$B34,'All CCC'!$B$7:$B$736,0)))</f>
        <v/>
      </c>
      <c r="B34" s="127"/>
      <c r="C34" s="334" t="str">
        <f>IF($B34="","",INDEX('All CCC'!C$7:C$736,MATCH(WatchList!$B34,'All CCC'!$B$7:$B$736,0)))</f>
        <v/>
      </c>
      <c r="D34" s="334" t="str">
        <f>IF($B34="","",INDEX('All CCC'!D$7:D$736,MATCH(WatchList!$B34,'All CCC'!$B$7:$B$736,0)))</f>
        <v/>
      </c>
      <c r="E34" s="334" t="str">
        <f>IF($B34="","",INDEX('All CCC'!E$7:E$736,MATCH(WatchList!$B34,'All CCC'!$B$7:$B$736,0)))</f>
        <v/>
      </c>
      <c r="F34" s="334" t="str">
        <f>IF($B34="","",INDEX('All CCC'!F$7:F$736,MATCH(WatchList!$B34,'All CCC'!$B$7:$B$736,0)))</f>
        <v/>
      </c>
      <c r="G34" s="334" t="str">
        <f>IF($B34="","",INDEX('All CCC'!G$7:G$736,MATCH(WatchList!$B34,'All CCC'!$B$7:$B$736,0)))</f>
        <v/>
      </c>
      <c r="H34" s="334" t="str">
        <f>IF($B34="","",INDEX('All CCC'!H$7:H$736,MATCH(WatchList!$B34,'All CCC'!$B$7:$B$736,0)))</f>
        <v/>
      </c>
      <c r="I34" s="334" t="str">
        <f>IF($B34="","",INDEX('All CCC'!I$7:I$736,MATCH(WatchList!$B34,'All CCC'!$B$7:$B$736,0)))</f>
        <v/>
      </c>
      <c r="J34" s="334" t="str">
        <f>IF($B34="","",INDEX('All CCC'!J$7:J$736,MATCH(WatchList!$B34,'All CCC'!$B$7:$B$736,0)))</f>
        <v/>
      </c>
      <c r="K34" s="334" t="str">
        <f>IF($B34="","",INDEX('All CCC'!K$7:K$736,MATCH(WatchList!$B34,'All CCC'!$B$7:$B$736,0)))</f>
        <v/>
      </c>
      <c r="L34" s="334" t="str">
        <f>IF($B34="","",INDEX('All CCC'!L$7:L$736,MATCH(WatchList!$B34,'All CCC'!$B$7:$B$736,0)))</f>
        <v/>
      </c>
      <c r="M34" s="334" t="str">
        <f>IF($B34="","",INDEX('All CCC'!M$7:M$736,MATCH(WatchList!$B34,'All CCC'!$B$7:$B$736,0)))</f>
        <v/>
      </c>
      <c r="N34" s="334" t="str">
        <f>IF($B34="","",INDEX('All CCC'!N$7:N$736,MATCH(WatchList!$B34,'All CCC'!$B$7:$B$736,0)))</f>
        <v/>
      </c>
      <c r="O34" s="334" t="str">
        <f>IF($B34="","",INDEX('All CCC'!O$7:O$736,MATCH(WatchList!$B34,'All CCC'!$B$7:$B$736,0)))</f>
        <v/>
      </c>
      <c r="P34" s="335" t="str">
        <f>IF($B34="","",INDEX('All CCC'!P$7:P$736,MATCH(WatchList!$B34,'All CCC'!$B$7:$B$736,0)))</f>
        <v/>
      </c>
      <c r="Q34" s="335" t="str">
        <f>IF($B34="","",INDEX('All CCC'!Q$7:Q$736,MATCH(WatchList!$B34,'All CCC'!$B$7:$B$736,0)))</f>
        <v/>
      </c>
      <c r="R34" s="334" t="str">
        <f>IF($B34="","",INDEX('All CCC'!R$7:R$736,MATCH(WatchList!$B34,'All CCC'!$B$7:$B$736,0)))</f>
        <v/>
      </c>
      <c r="S34" s="334" t="str">
        <f>IF($B34="","",INDEX('All CCC'!S$7:S$736,MATCH(WatchList!$B34,'All CCC'!$B$7:$B$736,0)))</f>
        <v/>
      </c>
      <c r="T34" s="334" t="str">
        <f>IF($B34="","",INDEX('All CCC'!T$7:T$736,MATCH(WatchList!$B34,'All CCC'!$B$7:$B$736,0)))</f>
        <v/>
      </c>
      <c r="U34" s="334" t="str">
        <f>IF($B34="","",INDEX('All CCC'!U$7:U$736,MATCH(WatchList!$B34,'All CCC'!$B$7:$B$736,0)))</f>
        <v/>
      </c>
      <c r="V34" s="334" t="str">
        <f>IF($B34="","",INDEX('All CCC'!V$7:V$736,MATCH(WatchList!$B34,'All CCC'!$B$7:$B$736,0)))</f>
        <v/>
      </c>
      <c r="W34" s="334" t="str">
        <f>IF($B34="","",INDEX('All CCC'!W$7:W$736,MATCH(WatchList!$B34,'All CCC'!$B$7:$B$736,0)))</f>
        <v/>
      </c>
      <c r="X34" s="334" t="str">
        <f>IF($B34="","",INDEX('All CCC'!X$7:X$736,MATCH(WatchList!$B34,'All CCC'!$B$7:$B$736,0)))</f>
        <v/>
      </c>
      <c r="Y34" s="334" t="str">
        <f>IF($B34="","",INDEX('All CCC'!Y$7:Y$736,MATCH(WatchList!$B34,'All CCC'!$B$7:$B$736,0)))</f>
        <v/>
      </c>
      <c r="Z34" s="334" t="str">
        <f>IF($B34="","",INDEX('All CCC'!Z$7:Z$736,MATCH(WatchList!$B34,'All CCC'!$B$7:$B$736,0)))</f>
        <v/>
      </c>
      <c r="AA34" s="334" t="str">
        <f>IF($B34="","",INDEX('All CCC'!AA$7:AA$736,MATCH(WatchList!$B34,'All CCC'!$B$7:$B$736,0)))</f>
        <v/>
      </c>
      <c r="AB34" s="334" t="str">
        <f>IF($B34="","",INDEX('All CCC'!AB$7:AB$736,MATCH(WatchList!$B34,'All CCC'!$B$7:$B$736,0)))</f>
        <v/>
      </c>
      <c r="AC34" s="334" t="str">
        <f>IF($B34="","",INDEX('All CCC'!AC$7:AC$736,MATCH(WatchList!$B34,'All CCC'!$B$7:$B$736,0)))</f>
        <v/>
      </c>
      <c r="AD34" s="334" t="str">
        <f>IF($B34="","",INDEX('All CCC'!AD$7:AD$736,MATCH(WatchList!$B34,'All CCC'!$B$7:$B$736,0)))</f>
        <v/>
      </c>
      <c r="AE34" s="334" t="str">
        <f>IF($B34="","",INDEX('All CCC'!AE$7:AE$736,MATCH(WatchList!$B34,'All CCC'!$B$7:$B$736,0)))</f>
        <v/>
      </c>
      <c r="AF34" s="334" t="str">
        <f>IF($B34="","",INDEX('All CCC'!AF$7:AF$736,MATCH(WatchList!$B34,'All CCC'!$B$7:$B$736,0)))</f>
        <v/>
      </c>
      <c r="AG34" s="334" t="str">
        <f>IF($B34="","",INDEX('All CCC'!AG$7:AG$736,MATCH(WatchList!$B34,'All CCC'!$B$7:$B$736,0)))</f>
        <v/>
      </c>
      <c r="AH34" s="334" t="str">
        <f>IF($B34="","",INDEX('All CCC'!AH$7:AH$736,MATCH(WatchList!$B34,'All CCC'!$B$7:$B$736,0)))</f>
        <v/>
      </c>
      <c r="AI34" s="334" t="str">
        <f>IF($B34="","",INDEX('All CCC'!AI$7:AI$736,MATCH(WatchList!$B34,'All CCC'!$B$7:$B$736,0)))</f>
        <v/>
      </c>
      <c r="AJ34" s="334" t="str">
        <f>IF($B34="","",INDEX('All CCC'!AJ$7:AJ$736,MATCH(WatchList!$B34,'All CCC'!$B$7:$B$736,0)))</f>
        <v/>
      </c>
      <c r="AK34" s="334" t="str">
        <f>IF($B34="","",INDEX('All CCC'!AK$7:AK$736,MATCH(WatchList!$B34,'All CCC'!$B$7:$B$736,0)))</f>
        <v/>
      </c>
      <c r="AL34" s="334" t="str">
        <f>IF($B34="","",INDEX('All CCC'!AL$7:AL$736,MATCH(WatchList!$B34,'All CCC'!$B$7:$B$736,0)))</f>
        <v/>
      </c>
      <c r="AM34" s="334" t="str">
        <f>IF($B34="","",INDEX('All CCC'!AM$7:AM$736,MATCH(WatchList!$B34,'All CCC'!$B$7:$B$736,0)))</f>
        <v/>
      </c>
      <c r="AN34" s="334" t="str">
        <f>IF($B34="","",INDEX('All CCC'!AN$7:AN$736,MATCH(WatchList!$B34,'All CCC'!$B$7:$B$736,0)))</f>
        <v/>
      </c>
      <c r="AO34" s="334" t="str">
        <f>IF($B34="","",INDEX('All CCC'!AO$7:AO$736,MATCH(WatchList!$B34,'All CCC'!$B$7:$B$736,0)))</f>
        <v/>
      </c>
      <c r="AP34" s="334" t="str">
        <f>IF($B34="","",INDEX('All CCC'!AP$7:AP$736,MATCH(WatchList!$B34,'All CCC'!$B$7:$B$736,0)))</f>
        <v/>
      </c>
      <c r="AQ34" s="334" t="str">
        <f>IF($B34="","",INDEX('All CCC'!AQ$7:AQ$736,MATCH(WatchList!$B34,'All CCC'!$B$7:$B$736,0)))</f>
        <v/>
      </c>
      <c r="AR34" s="334" t="str">
        <f>IF($B34="","",INDEX('All CCC'!AR$7:AR$736,MATCH(WatchList!$B34,'All CCC'!$B$7:$B$736,0)))</f>
        <v/>
      </c>
      <c r="AS34" s="334" t="str">
        <f>IF($B34="","",INDEX('All CCC'!AS$7:AS$736,MATCH(WatchList!$B34,'All CCC'!$B$7:$B$736,0)))</f>
        <v/>
      </c>
      <c r="AT34" s="334" t="str">
        <f>IF($B34="","",INDEX('All CCC'!AT$7:AT$736,MATCH(WatchList!$B34,'All CCC'!$B$7:$B$736,0)))</f>
        <v/>
      </c>
      <c r="AU34" s="334" t="str">
        <f>IF($B34="","",INDEX('All CCC'!AU$7:AU$736,MATCH(WatchList!$B34,'All CCC'!$B$7:$B$736,0)))</f>
        <v/>
      </c>
      <c r="AV34" s="334" t="str">
        <f>IF($B34="","",INDEX('All CCC'!AV$7:AV$736,MATCH(WatchList!$B34,'All CCC'!$B$7:$B$736,0)))</f>
        <v/>
      </c>
      <c r="AW34" s="334" t="str">
        <f>IF($B34="","",INDEX('All CCC'!AW$7:AW$736,MATCH(WatchList!$B34,'All CCC'!$B$7:$B$736,0)))</f>
        <v/>
      </c>
      <c r="AX34" s="334" t="str">
        <f>IF($B34="","",INDEX('All CCC'!AX$7:AX$736,MATCH(WatchList!$B34,'All CCC'!$B$7:$B$736,0)))</f>
        <v/>
      </c>
      <c r="AY34" s="334" t="str">
        <f>IF($B34="","",INDEX('All CCC'!AY$7:AY$736,MATCH(WatchList!$B34,'All CCC'!$B$7:$B$736,0)))</f>
        <v/>
      </c>
      <c r="AZ34" s="334" t="str">
        <f>IF($B34="","",INDEX('All CCC'!AZ$7:AZ$736,MATCH(WatchList!$B34,'All CCC'!$B$7:$B$736,0)))</f>
        <v/>
      </c>
      <c r="BA34" s="334" t="str">
        <f>IF($B34="","",INDEX('All CCC'!BA$7:BA$736,MATCH(WatchList!$B34,'All CCC'!$B$7:$B$736,0)))</f>
        <v/>
      </c>
      <c r="BB34" s="334" t="str">
        <f>IF($B34="","",INDEX('All CCC'!BB$7:BB$736,MATCH(WatchList!$B34,'All CCC'!$B$7:$B$736,0)))</f>
        <v/>
      </c>
      <c r="BC34" s="334" t="str">
        <f>IF($B34="","",INDEX('All CCC'!BC$7:BC$736,MATCH(WatchList!$B34,'All CCC'!$B$7:$B$736,0)))</f>
        <v/>
      </c>
      <c r="BD34" s="334" t="str">
        <f>IF($B34="","",INDEX('All CCC'!BD$7:BD$736,MATCH(WatchList!$B34,'All CCC'!$B$7:$B$736,0)))</f>
        <v/>
      </c>
      <c r="BE34" s="334" t="str">
        <f>IF($B34="","",INDEX('All CCC'!BE$7:BE$736,MATCH(WatchList!$B34,'All CCC'!$B$7:$B$736,0)))</f>
        <v/>
      </c>
      <c r="BF34" s="334" t="str">
        <f>IF($B34="","",INDEX('All CCC'!BF$7:BF$736,MATCH(WatchList!$B34,'All CCC'!$B$7:$B$736,0)))</f>
        <v/>
      </c>
      <c r="BG34" s="334" t="str">
        <f>IF($B34="","",INDEX('All CCC'!BG$7:BG$736,MATCH(WatchList!$B34,'All CCC'!$B$7:$B$736,0)))</f>
        <v/>
      </c>
    </row>
    <row r="35" spans="1:59" x14ac:dyDescent="0.2">
      <c r="A35" s="333" t="str">
        <f>IF($B35="","",INDEX('All CCC'!A$7:A$736,MATCH(WatchList!$B35,'All CCC'!$B$7:$B$736,0)))</f>
        <v/>
      </c>
      <c r="B35" s="127"/>
      <c r="C35" s="334" t="str">
        <f>IF($B35="","",INDEX('All CCC'!C$7:C$736,MATCH(WatchList!$B35,'All CCC'!$B$7:$B$736,0)))</f>
        <v/>
      </c>
      <c r="D35" s="334" t="str">
        <f>IF($B35="","",INDEX('All CCC'!D$7:D$736,MATCH(WatchList!$B35,'All CCC'!$B$7:$B$736,0)))</f>
        <v/>
      </c>
      <c r="E35" s="334" t="str">
        <f>IF($B35="","",INDEX('All CCC'!E$7:E$736,MATCH(WatchList!$B35,'All CCC'!$B$7:$B$736,0)))</f>
        <v/>
      </c>
      <c r="F35" s="334" t="str">
        <f>IF($B35="","",INDEX('All CCC'!F$7:F$736,MATCH(WatchList!$B35,'All CCC'!$B$7:$B$736,0)))</f>
        <v/>
      </c>
      <c r="G35" s="334" t="str">
        <f>IF($B35="","",INDEX('All CCC'!G$7:G$736,MATCH(WatchList!$B35,'All CCC'!$B$7:$B$736,0)))</f>
        <v/>
      </c>
      <c r="H35" s="334" t="str">
        <f>IF($B35="","",INDEX('All CCC'!H$7:H$736,MATCH(WatchList!$B35,'All CCC'!$B$7:$B$736,0)))</f>
        <v/>
      </c>
      <c r="I35" s="334" t="str">
        <f>IF($B35="","",INDEX('All CCC'!I$7:I$736,MATCH(WatchList!$B35,'All CCC'!$B$7:$B$736,0)))</f>
        <v/>
      </c>
      <c r="J35" s="334" t="str">
        <f>IF($B35="","",INDEX('All CCC'!J$7:J$736,MATCH(WatchList!$B35,'All CCC'!$B$7:$B$736,0)))</f>
        <v/>
      </c>
      <c r="K35" s="334" t="str">
        <f>IF($B35="","",INDEX('All CCC'!K$7:K$736,MATCH(WatchList!$B35,'All CCC'!$B$7:$B$736,0)))</f>
        <v/>
      </c>
      <c r="L35" s="334" t="str">
        <f>IF($B35="","",INDEX('All CCC'!L$7:L$736,MATCH(WatchList!$B35,'All CCC'!$B$7:$B$736,0)))</f>
        <v/>
      </c>
      <c r="M35" s="334" t="str">
        <f>IF($B35="","",INDEX('All CCC'!M$7:M$736,MATCH(WatchList!$B35,'All CCC'!$B$7:$B$736,0)))</f>
        <v/>
      </c>
      <c r="N35" s="334" t="str">
        <f>IF($B35="","",INDEX('All CCC'!N$7:N$736,MATCH(WatchList!$B35,'All CCC'!$B$7:$B$736,0)))</f>
        <v/>
      </c>
      <c r="O35" s="334" t="str">
        <f>IF($B35="","",INDEX('All CCC'!O$7:O$736,MATCH(WatchList!$B35,'All CCC'!$B$7:$B$736,0)))</f>
        <v/>
      </c>
      <c r="P35" s="335" t="str">
        <f>IF($B35="","",INDEX('All CCC'!P$7:P$736,MATCH(WatchList!$B35,'All CCC'!$B$7:$B$736,0)))</f>
        <v/>
      </c>
      <c r="Q35" s="335" t="str">
        <f>IF($B35="","",INDEX('All CCC'!Q$7:Q$736,MATCH(WatchList!$B35,'All CCC'!$B$7:$B$736,0)))</f>
        <v/>
      </c>
      <c r="R35" s="334" t="str">
        <f>IF($B35="","",INDEX('All CCC'!R$7:R$736,MATCH(WatchList!$B35,'All CCC'!$B$7:$B$736,0)))</f>
        <v/>
      </c>
      <c r="S35" s="334" t="str">
        <f>IF($B35="","",INDEX('All CCC'!S$7:S$736,MATCH(WatchList!$B35,'All CCC'!$B$7:$B$736,0)))</f>
        <v/>
      </c>
      <c r="T35" s="334" t="str">
        <f>IF($B35="","",INDEX('All CCC'!T$7:T$736,MATCH(WatchList!$B35,'All CCC'!$B$7:$B$736,0)))</f>
        <v/>
      </c>
      <c r="U35" s="334" t="str">
        <f>IF($B35="","",INDEX('All CCC'!U$7:U$736,MATCH(WatchList!$B35,'All CCC'!$B$7:$B$736,0)))</f>
        <v/>
      </c>
      <c r="V35" s="334" t="str">
        <f>IF($B35="","",INDEX('All CCC'!V$7:V$736,MATCH(WatchList!$B35,'All CCC'!$B$7:$B$736,0)))</f>
        <v/>
      </c>
      <c r="W35" s="334" t="str">
        <f>IF($B35="","",INDEX('All CCC'!W$7:W$736,MATCH(WatchList!$B35,'All CCC'!$B$7:$B$736,0)))</f>
        <v/>
      </c>
      <c r="X35" s="334" t="str">
        <f>IF($B35="","",INDEX('All CCC'!X$7:X$736,MATCH(WatchList!$B35,'All CCC'!$B$7:$B$736,0)))</f>
        <v/>
      </c>
      <c r="Y35" s="334" t="str">
        <f>IF($B35="","",INDEX('All CCC'!Y$7:Y$736,MATCH(WatchList!$B35,'All CCC'!$B$7:$B$736,0)))</f>
        <v/>
      </c>
      <c r="Z35" s="334" t="str">
        <f>IF($B35="","",INDEX('All CCC'!Z$7:Z$736,MATCH(WatchList!$B35,'All CCC'!$B$7:$B$736,0)))</f>
        <v/>
      </c>
      <c r="AA35" s="334" t="str">
        <f>IF($B35="","",INDEX('All CCC'!AA$7:AA$736,MATCH(WatchList!$B35,'All CCC'!$B$7:$B$736,0)))</f>
        <v/>
      </c>
      <c r="AB35" s="334" t="str">
        <f>IF($B35="","",INDEX('All CCC'!AB$7:AB$736,MATCH(WatchList!$B35,'All CCC'!$B$7:$B$736,0)))</f>
        <v/>
      </c>
      <c r="AC35" s="334" t="str">
        <f>IF($B35="","",INDEX('All CCC'!AC$7:AC$736,MATCH(WatchList!$B35,'All CCC'!$B$7:$B$736,0)))</f>
        <v/>
      </c>
      <c r="AD35" s="334" t="str">
        <f>IF($B35="","",INDEX('All CCC'!AD$7:AD$736,MATCH(WatchList!$B35,'All CCC'!$B$7:$B$736,0)))</f>
        <v/>
      </c>
      <c r="AE35" s="334" t="str">
        <f>IF($B35="","",INDEX('All CCC'!AE$7:AE$736,MATCH(WatchList!$B35,'All CCC'!$B$7:$B$736,0)))</f>
        <v/>
      </c>
      <c r="AF35" s="334" t="str">
        <f>IF($B35="","",INDEX('All CCC'!AF$7:AF$736,MATCH(WatchList!$B35,'All CCC'!$B$7:$B$736,0)))</f>
        <v/>
      </c>
      <c r="AG35" s="334" t="str">
        <f>IF($B35="","",INDEX('All CCC'!AG$7:AG$736,MATCH(WatchList!$B35,'All CCC'!$B$7:$B$736,0)))</f>
        <v/>
      </c>
      <c r="AH35" s="334" t="str">
        <f>IF($B35="","",INDEX('All CCC'!AH$7:AH$736,MATCH(WatchList!$B35,'All CCC'!$B$7:$B$736,0)))</f>
        <v/>
      </c>
      <c r="AI35" s="334" t="str">
        <f>IF($B35="","",INDEX('All CCC'!AI$7:AI$736,MATCH(WatchList!$B35,'All CCC'!$B$7:$B$736,0)))</f>
        <v/>
      </c>
      <c r="AJ35" s="334" t="str">
        <f>IF($B35="","",INDEX('All CCC'!AJ$7:AJ$736,MATCH(WatchList!$B35,'All CCC'!$B$7:$B$736,0)))</f>
        <v/>
      </c>
      <c r="AK35" s="334" t="str">
        <f>IF($B35="","",INDEX('All CCC'!AK$7:AK$736,MATCH(WatchList!$B35,'All CCC'!$B$7:$B$736,0)))</f>
        <v/>
      </c>
      <c r="AL35" s="334" t="str">
        <f>IF($B35="","",INDEX('All CCC'!AL$7:AL$736,MATCH(WatchList!$B35,'All CCC'!$B$7:$B$736,0)))</f>
        <v/>
      </c>
      <c r="AM35" s="334" t="str">
        <f>IF($B35="","",INDEX('All CCC'!AM$7:AM$736,MATCH(WatchList!$B35,'All CCC'!$B$7:$B$736,0)))</f>
        <v/>
      </c>
      <c r="AN35" s="334" t="str">
        <f>IF($B35="","",INDEX('All CCC'!AN$7:AN$736,MATCH(WatchList!$B35,'All CCC'!$B$7:$B$736,0)))</f>
        <v/>
      </c>
      <c r="AO35" s="334" t="str">
        <f>IF($B35="","",INDEX('All CCC'!AO$7:AO$736,MATCH(WatchList!$B35,'All CCC'!$B$7:$B$736,0)))</f>
        <v/>
      </c>
      <c r="AP35" s="334" t="str">
        <f>IF($B35="","",INDEX('All CCC'!AP$7:AP$736,MATCH(WatchList!$B35,'All CCC'!$B$7:$B$736,0)))</f>
        <v/>
      </c>
      <c r="AQ35" s="334" t="str">
        <f>IF($B35="","",INDEX('All CCC'!AQ$7:AQ$736,MATCH(WatchList!$B35,'All CCC'!$B$7:$B$736,0)))</f>
        <v/>
      </c>
      <c r="AR35" s="334" t="str">
        <f>IF($B35="","",INDEX('All CCC'!AR$7:AR$736,MATCH(WatchList!$B35,'All CCC'!$B$7:$B$736,0)))</f>
        <v/>
      </c>
      <c r="AS35" s="334" t="str">
        <f>IF($B35="","",INDEX('All CCC'!AS$7:AS$736,MATCH(WatchList!$B35,'All CCC'!$B$7:$B$736,0)))</f>
        <v/>
      </c>
      <c r="AT35" s="334" t="str">
        <f>IF($B35="","",INDEX('All CCC'!AT$7:AT$736,MATCH(WatchList!$B35,'All CCC'!$B$7:$B$736,0)))</f>
        <v/>
      </c>
      <c r="AU35" s="334" t="str">
        <f>IF($B35="","",INDEX('All CCC'!AU$7:AU$736,MATCH(WatchList!$B35,'All CCC'!$B$7:$B$736,0)))</f>
        <v/>
      </c>
      <c r="AV35" s="334" t="str">
        <f>IF($B35="","",INDEX('All CCC'!AV$7:AV$736,MATCH(WatchList!$B35,'All CCC'!$B$7:$B$736,0)))</f>
        <v/>
      </c>
      <c r="AW35" s="334" t="str">
        <f>IF($B35="","",INDEX('All CCC'!AW$7:AW$736,MATCH(WatchList!$B35,'All CCC'!$B$7:$B$736,0)))</f>
        <v/>
      </c>
      <c r="AX35" s="334" t="str">
        <f>IF($B35="","",INDEX('All CCC'!AX$7:AX$736,MATCH(WatchList!$B35,'All CCC'!$B$7:$B$736,0)))</f>
        <v/>
      </c>
      <c r="AY35" s="334" t="str">
        <f>IF($B35="","",INDEX('All CCC'!AY$7:AY$736,MATCH(WatchList!$B35,'All CCC'!$B$7:$B$736,0)))</f>
        <v/>
      </c>
      <c r="AZ35" s="334" t="str">
        <f>IF($B35="","",INDEX('All CCC'!AZ$7:AZ$736,MATCH(WatchList!$B35,'All CCC'!$B$7:$B$736,0)))</f>
        <v/>
      </c>
      <c r="BA35" s="334" t="str">
        <f>IF($B35="","",INDEX('All CCC'!BA$7:BA$736,MATCH(WatchList!$B35,'All CCC'!$B$7:$B$736,0)))</f>
        <v/>
      </c>
      <c r="BB35" s="334" t="str">
        <f>IF($B35="","",INDEX('All CCC'!BB$7:BB$736,MATCH(WatchList!$B35,'All CCC'!$B$7:$B$736,0)))</f>
        <v/>
      </c>
      <c r="BC35" s="334" t="str">
        <f>IF($B35="","",INDEX('All CCC'!BC$7:BC$736,MATCH(WatchList!$B35,'All CCC'!$B$7:$B$736,0)))</f>
        <v/>
      </c>
      <c r="BD35" s="334" t="str">
        <f>IF($B35="","",INDEX('All CCC'!BD$7:BD$736,MATCH(WatchList!$B35,'All CCC'!$B$7:$B$736,0)))</f>
        <v/>
      </c>
      <c r="BE35" s="334" t="str">
        <f>IF($B35="","",INDEX('All CCC'!BE$7:BE$736,MATCH(WatchList!$B35,'All CCC'!$B$7:$B$736,0)))</f>
        <v/>
      </c>
      <c r="BF35" s="334" t="str">
        <f>IF($B35="","",INDEX('All CCC'!BF$7:BF$736,MATCH(WatchList!$B35,'All CCC'!$B$7:$B$736,0)))</f>
        <v/>
      </c>
      <c r="BG35" s="334" t="str">
        <f>IF($B35="","",INDEX('All CCC'!BG$7:BG$736,MATCH(WatchList!$B35,'All CCC'!$B$7:$B$736,0)))</f>
        <v/>
      </c>
    </row>
    <row r="36" spans="1:59" x14ac:dyDescent="0.2">
      <c r="A36" s="333" t="str">
        <f>IF($B36="","",INDEX('All CCC'!A$7:A$736,MATCH(WatchList!$B36,'All CCC'!$B$7:$B$736,0)))</f>
        <v/>
      </c>
      <c r="B36" s="127"/>
      <c r="C36" s="334" t="str">
        <f>IF($B36="","",INDEX('All CCC'!C$7:C$736,MATCH(WatchList!$B36,'All CCC'!$B$7:$B$736,0)))</f>
        <v/>
      </c>
      <c r="D36" s="334" t="str">
        <f>IF($B36="","",INDEX('All CCC'!D$7:D$736,MATCH(WatchList!$B36,'All CCC'!$B$7:$B$736,0)))</f>
        <v/>
      </c>
      <c r="E36" s="334" t="str">
        <f>IF($B36="","",INDEX('All CCC'!E$7:E$736,MATCH(WatchList!$B36,'All CCC'!$B$7:$B$736,0)))</f>
        <v/>
      </c>
      <c r="F36" s="334" t="str">
        <f>IF($B36="","",INDEX('All CCC'!F$7:F$736,MATCH(WatchList!$B36,'All CCC'!$B$7:$B$736,0)))</f>
        <v/>
      </c>
      <c r="G36" s="334" t="str">
        <f>IF($B36="","",INDEX('All CCC'!G$7:G$736,MATCH(WatchList!$B36,'All CCC'!$B$7:$B$736,0)))</f>
        <v/>
      </c>
      <c r="H36" s="334" t="str">
        <f>IF($B36="","",INDEX('All CCC'!H$7:H$736,MATCH(WatchList!$B36,'All CCC'!$B$7:$B$736,0)))</f>
        <v/>
      </c>
      <c r="I36" s="334" t="str">
        <f>IF($B36="","",INDEX('All CCC'!I$7:I$736,MATCH(WatchList!$B36,'All CCC'!$B$7:$B$736,0)))</f>
        <v/>
      </c>
      <c r="J36" s="334" t="str">
        <f>IF($B36="","",INDEX('All CCC'!J$7:J$736,MATCH(WatchList!$B36,'All CCC'!$B$7:$B$736,0)))</f>
        <v/>
      </c>
      <c r="K36" s="334" t="str">
        <f>IF($B36="","",INDEX('All CCC'!K$7:K$736,MATCH(WatchList!$B36,'All CCC'!$B$7:$B$736,0)))</f>
        <v/>
      </c>
      <c r="L36" s="334" t="str">
        <f>IF($B36="","",INDEX('All CCC'!L$7:L$736,MATCH(WatchList!$B36,'All CCC'!$B$7:$B$736,0)))</f>
        <v/>
      </c>
      <c r="M36" s="334" t="str">
        <f>IF($B36="","",INDEX('All CCC'!M$7:M$736,MATCH(WatchList!$B36,'All CCC'!$B$7:$B$736,0)))</f>
        <v/>
      </c>
      <c r="N36" s="334" t="str">
        <f>IF($B36="","",INDEX('All CCC'!N$7:N$736,MATCH(WatchList!$B36,'All CCC'!$B$7:$B$736,0)))</f>
        <v/>
      </c>
      <c r="O36" s="334" t="str">
        <f>IF($B36="","",INDEX('All CCC'!O$7:O$736,MATCH(WatchList!$B36,'All CCC'!$B$7:$B$736,0)))</f>
        <v/>
      </c>
      <c r="P36" s="335" t="str">
        <f>IF($B36="","",INDEX('All CCC'!P$7:P$736,MATCH(WatchList!$B36,'All CCC'!$B$7:$B$736,0)))</f>
        <v/>
      </c>
      <c r="Q36" s="335" t="str">
        <f>IF($B36="","",INDEX('All CCC'!Q$7:Q$736,MATCH(WatchList!$B36,'All CCC'!$B$7:$B$736,0)))</f>
        <v/>
      </c>
      <c r="R36" s="334" t="str">
        <f>IF($B36="","",INDEX('All CCC'!R$7:R$736,MATCH(WatchList!$B36,'All CCC'!$B$7:$B$736,0)))</f>
        <v/>
      </c>
      <c r="S36" s="334" t="str">
        <f>IF($B36="","",INDEX('All CCC'!S$7:S$736,MATCH(WatchList!$B36,'All CCC'!$B$7:$B$736,0)))</f>
        <v/>
      </c>
      <c r="T36" s="334" t="str">
        <f>IF($B36="","",INDEX('All CCC'!T$7:T$736,MATCH(WatchList!$B36,'All CCC'!$B$7:$B$736,0)))</f>
        <v/>
      </c>
      <c r="U36" s="334" t="str">
        <f>IF($B36="","",INDEX('All CCC'!U$7:U$736,MATCH(WatchList!$B36,'All CCC'!$B$7:$B$736,0)))</f>
        <v/>
      </c>
      <c r="V36" s="334" t="str">
        <f>IF($B36="","",INDEX('All CCC'!V$7:V$736,MATCH(WatchList!$B36,'All CCC'!$B$7:$B$736,0)))</f>
        <v/>
      </c>
      <c r="W36" s="334" t="str">
        <f>IF($B36="","",INDEX('All CCC'!W$7:W$736,MATCH(WatchList!$B36,'All CCC'!$B$7:$B$736,0)))</f>
        <v/>
      </c>
      <c r="X36" s="334" t="str">
        <f>IF($B36="","",INDEX('All CCC'!X$7:X$736,MATCH(WatchList!$B36,'All CCC'!$B$7:$B$736,0)))</f>
        <v/>
      </c>
      <c r="Y36" s="334" t="str">
        <f>IF($B36="","",INDEX('All CCC'!Y$7:Y$736,MATCH(WatchList!$B36,'All CCC'!$B$7:$B$736,0)))</f>
        <v/>
      </c>
      <c r="Z36" s="334" t="str">
        <f>IF($B36="","",INDEX('All CCC'!Z$7:Z$736,MATCH(WatchList!$B36,'All CCC'!$B$7:$B$736,0)))</f>
        <v/>
      </c>
      <c r="AA36" s="334" t="str">
        <f>IF($B36="","",INDEX('All CCC'!AA$7:AA$736,MATCH(WatchList!$B36,'All CCC'!$B$7:$B$736,0)))</f>
        <v/>
      </c>
      <c r="AB36" s="334" t="str">
        <f>IF($B36="","",INDEX('All CCC'!AB$7:AB$736,MATCH(WatchList!$B36,'All CCC'!$B$7:$B$736,0)))</f>
        <v/>
      </c>
      <c r="AC36" s="334" t="str">
        <f>IF($B36="","",INDEX('All CCC'!AC$7:AC$736,MATCH(WatchList!$B36,'All CCC'!$B$7:$B$736,0)))</f>
        <v/>
      </c>
      <c r="AD36" s="334" t="str">
        <f>IF($B36="","",INDEX('All CCC'!AD$7:AD$736,MATCH(WatchList!$B36,'All CCC'!$B$7:$B$736,0)))</f>
        <v/>
      </c>
      <c r="AE36" s="334" t="str">
        <f>IF($B36="","",INDEX('All CCC'!AE$7:AE$736,MATCH(WatchList!$B36,'All CCC'!$B$7:$B$736,0)))</f>
        <v/>
      </c>
      <c r="AF36" s="334" t="str">
        <f>IF($B36="","",INDEX('All CCC'!AF$7:AF$736,MATCH(WatchList!$B36,'All CCC'!$B$7:$B$736,0)))</f>
        <v/>
      </c>
      <c r="AG36" s="334" t="str">
        <f>IF($B36="","",INDEX('All CCC'!AG$7:AG$736,MATCH(WatchList!$B36,'All CCC'!$B$7:$B$736,0)))</f>
        <v/>
      </c>
      <c r="AH36" s="334" t="str">
        <f>IF($B36="","",INDEX('All CCC'!AH$7:AH$736,MATCH(WatchList!$B36,'All CCC'!$B$7:$B$736,0)))</f>
        <v/>
      </c>
      <c r="AI36" s="334" t="str">
        <f>IF($B36="","",INDEX('All CCC'!AI$7:AI$736,MATCH(WatchList!$B36,'All CCC'!$B$7:$B$736,0)))</f>
        <v/>
      </c>
      <c r="AJ36" s="334" t="str">
        <f>IF($B36="","",INDEX('All CCC'!AJ$7:AJ$736,MATCH(WatchList!$B36,'All CCC'!$B$7:$B$736,0)))</f>
        <v/>
      </c>
      <c r="AK36" s="334" t="str">
        <f>IF($B36="","",INDEX('All CCC'!AK$7:AK$736,MATCH(WatchList!$B36,'All CCC'!$B$7:$B$736,0)))</f>
        <v/>
      </c>
      <c r="AL36" s="334" t="str">
        <f>IF($B36="","",INDEX('All CCC'!AL$7:AL$736,MATCH(WatchList!$B36,'All CCC'!$B$7:$B$736,0)))</f>
        <v/>
      </c>
      <c r="AM36" s="334" t="str">
        <f>IF($B36="","",INDEX('All CCC'!AM$7:AM$736,MATCH(WatchList!$B36,'All CCC'!$B$7:$B$736,0)))</f>
        <v/>
      </c>
      <c r="AN36" s="334" t="str">
        <f>IF($B36="","",INDEX('All CCC'!AN$7:AN$736,MATCH(WatchList!$B36,'All CCC'!$B$7:$B$736,0)))</f>
        <v/>
      </c>
      <c r="AO36" s="334" t="str">
        <f>IF($B36="","",INDEX('All CCC'!AO$7:AO$736,MATCH(WatchList!$B36,'All CCC'!$B$7:$B$736,0)))</f>
        <v/>
      </c>
      <c r="AP36" s="334" t="str">
        <f>IF($B36="","",INDEX('All CCC'!AP$7:AP$736,MATCH(WatchList!$B36,'All CCC'!$B$7:$B$736,0)))</f>
        <v/>
      </c>
      <c r="AQ36" s="334" t="str">
        <f>IF($B36="","",INDEX('All CCC'!AQ$7:AQ$736,MATCH(WatchList!$B36,'All CCC'!$B$7:$B$736,0)))</f>
        <v/>
      </c>
      <c r="AR36" s="334" t="str">
        <f>IF($B36="","",INDEX('All CCC'!AR$7:AR$736,MATCH(WatchList!$B36,'All CCC'!$B$7:$B$736,0)))</f>
        <v/>
      </c>
      <c r="AS36" s="334" t="str">
        <f>IF($B36="","",INDEX('All CCC'!AS$7:AS$736,MATCH(WatchList!$B36,'All CCC'!$B$7:$B$736,0)))</f>
        <v/>
      </c>
      <c r="AT36" s="334" t="str">
        <f>IF($B36="","",INDEX('All CCC'!AT$7:AT$736,MATCH(WatchList!$B36,'All CCC'!$B$7:$B$736,0)))</f>
        <v/>
      </c>
      <c r="AU36" s="334" t="str">
        <f>IF($B36="","",INDEX('All CCC'!AU$7:AU$736,MATCH(WatchList!$B36,'All CCC'!$B$7:$B$736,0)))</f>
        <v/>
      </c>
      <c r="AV36" s="334" t="str">
        <f>IF($B36="","",INDEX('All CCC'!AV$7:AV$736,MATCH(WatchList!$B36,'All CCC'!$B$7:$B$736,0)))</f>
        <v/>
      </c>
      <c r="AW36" s="334" t="str">
        <f>IF($B36="","",INDEX('All CCC'!AW$7:AW$736,MATCH(WatchList!$B36,'All CCC'!$B$7:$B$736,0)))</f>
        <v/>
      </c>
      <c r="AX36" s="334" t="str">
        <f>IF($B36="","",INDEX('All CCC'!AX$7:AX$736,MATCH(WatchList!$B36,'All CCC'!$B$7:$B$736,0)))</f>
        <v/>
      </c>
      <c r="AY36" s="334" t="str">
        <f>IF($B36="","",INDEX('All CCC'!AY$7:AY$736,MATCH(WatchList!$B36,'All CCC'!$B$7:$B$736,0)))</f>
        <v/>
      </c>
      <c r="AZ36" s="334" t="str">
        <f>IF($B36="","",INDEX('All CCC'!AZ$7:AZ$736,MATCH(WatchList!$B36,'All CCC'!$B$7:$B$736,0)))</f>
        <v/>
      </c>
      <c r="BA36" s="334" t="str">
        <f>IF($B36="","",INDEX('All CCC'!BA$7:BA$736,MATCH(WatchList!$B36,'All CCC'!$B$7:$B$736,0)))</f>
        <v/>
      </c>
      <c r="BB36" s="334" t="str">
        <f>IF($B36="","",INDEX('All CCC'!BB$7:BB$736,MATCH(WatchList!$B36,'All CCC'!$B$7:$B$736,0)))</f>
        <v/>
      </c>
      <c r="BC36" s="334" t="str">
        <f>IF($B36="","",INDEX('All CCC'!BC$7:BC$736,MATCH(WatchList!$B36,'All CCC'!$B$7:$B$736,0)))</f>
        <v/>
      </c>
      <c r="BD36" s="334" t="str">
        <f>IF($B36="","",INDEX('All CCC'!BD$7:BD$736,MATCH(WatchList!$B36,'All CCC'!$B$7:$B$736,0)))</f>
        <v/>
      </c>
      <c r="BE36" s="334" t="str">
        <f>IF($B36="","",INDEX('All CCC'!BE$7:BE$736,MATCH(WatchList!$B36,'All CCC'!$B$7:$B$736,0)))</f>
        <v/>
      </c>
      <c r="BF36" s="334" t="str">
        <f>IF($B36="","",INDEX('All CCC'!BF$7:BF$736,MATCH(WatchList!$B36,'All CCC'!$B$7:$B$736,0)))</f>
        <v/>
      </c>
      <c r="BG36" s="334" t="str">
        <f>IF($B36="","",INDEX('All CCC'!BG$7:BG$736,MATCH(WatchList!$B36,'All CCC'!$B$7:$B$736,0)))</f>
        <v/>
      </c>
    </row>
    <row r="37" spans="1:59" x14ac:dyDescent="0.2">
      <c r="A37" s="333" t="str">
        <f>IF($B37="","",INDEX('All CCC'!A$7:A$736,MATCH(WatchList!$B37,'All CCC'!$B$7:$B$736,0)))</f>
        <v/>
      </c>
      <c r="B37" s="127"/>
      <c r="C37" s="334" t="str">
        <f>IF($B37="","",INDEX('All CCC'!C$7:C$736,MATCH(WatchList!$B37,'All CCC'!$B$7:$B$736,0)))</f>
        <v/>
      </c>
      <c r="D37" s="334" t="str">
        <f>IF($B37="","",INDEX('All CCC'!D$7:D$736,MATCH(WatchList!$B37,'All CCC'!$B$7:$B$736,0)))</f>
        <v/>
      </c>
      <c r="E37" s="334" t="str">
        <f>IF($B37="","",INDEX('All CCC'!E$7:E$736,MATCH(WatchList!$B37,'All CCC'!$B$7:$B$736,0)))</f>
        <v/>
      </c>
      <c r="F37" s="334" t="str">
        <f>IF($B37="","",INDEX('All CCC'!F$7:F$736,MATCH(WatchList!$B37,'All CCC'!$B$7:$B$736,0)))</f>
        <v/>
      </c>
      <c r="G37" s="334" t="str">
        <f>IF($B37="","",INDEX('All CCC'!G$7:G$736,MATCH(WatchList!$B37,'All CCC'!$B$7:$B$736,0)))</f>
        <v/>
      </c>
      <c r="H37" s="334" t="str">
        <f>IF($B37="","",INDEX('All CCC'!H$7:H$736,MATCH(WatchList!$B37,'All CCC'!$B$7:$B$736,0)))</f>
        <v/>
      </c>
      <c r="I37" s="334" t="str">
        <f>IF($B37="","",INDEX('All CCC'!I$7:I$736,MATCH(WatchList!$B37,'All CCC'!$B$7:$B$736,0)))</f>
        <v/>
      </c>
      <c r="J37" s="334" t="str">
        <f>IF($B37="","",INDEX('All CCC'!J$7:J$736,MATCH(WatchList!$B37,'All CCC'!$B$7:$B$736,0)))</f>
        <v/>
      </c>
      <c r="K37" s="334" t="str">
        <f>IF($B37="","",INDEX('All CCC'!K$7:K$736,MATCH(WatchList!$B37,'All CCC'!$B$7:$B$736,0)))</f>
        <v/>
      </c>
      <c r="L37" s="334" t="str">
        <f>IF($B37="","",INDEX('All CCC'!L$7:L$736,MATCH(WatchList!$B37,'All CCC'!$B$7:$B$736,0)))</f>
        <v/>
      </c>
      <c r="M37" s="334" t="str">
        <f>IF($B37="","",INDEX('All CCC'!M$7:M$736,MATCH(WatchList!$B37,'All CCC'!$B$7:$B$736,0)))</f>
        <v/>
      </c>
      <c r="N37" s="334" t="str">
        <f>IF($B37="","",INDEX('All CCC'!N$7:N$736,MATCH(WatchList!$B37,'All CCC'!$B$7:$B$736,0)))</f>
        <v/>
      </c>
      <c r="O37" s="334" t="str">
        <f>IF($B37="","",INDEX('All CCC'!O$7:O$736,MATCH(WatchList!$B37,'All CCC'!$B$7:$B$736,0)))</f>
        <v/>
      </c>
      <c r="P37" s="335" t="str">
        <f>IF($B37="","",INDEX('All CCC'!P$7:P$736,MATCH(WatchList!$B37,'All CCC'!$B$7:$B$736,0)))</f>
        <v/>
      </c>
      <c r="Q37" s="335" t="str">
        <f>IF($B37="","",INDEX('All CCC'!Q$7:Q$736,MATCH(WatchList!$B37,'All CCC'!$B$7:$B$736,0)))</f>
        <v/>
      </c>
      <c r="R37" s="334" t="str">
        <f>IF($B37="","",INDEX('All CCC'!R$7:R$736,MATCH(WatchList!$B37,'All CCC'!$B$7:$B$736,0)))</f>
        <v/>
      </c>
      <c r="S37" s="334" t="str">
        <f>IF($B37="","",INDEX('All CCC'!S$7:S$736,MATCH(WatchList!$B37,'All CCC'!$B$7:$B$736,0)))</f>
        <v/>
      </c>
      <c r="T37" s="334" t="str">
        <f>IF($B37="","",INDEX('All CCC'!T$7:T$736,MATCH(WatchList!$B37,'All CCC'!$B$7:$B$736,0)))</f>
        <v/>
      </c>
      <c r="U37" s="334" t="str">
        <f>IF($B37="","",INDEX('All CCC'!U$7:U$736,MATCH(WatchList!$B37,'All CCC'!$B$7:$B$736,0)))</f>
        <v/>
      </c>
      <c r="V37" s="334" t="str">
        <f>IF($B37="","",INDEX('All CCC'!V$7:V$736,MATCH(WatchList!$B37,'All CCC'!$B$7:$B$736,0)))</f>
        <v/>
      </c>
      <c r="W37" s="334" t="str">
        <f>IF($B37="","",INDEX('All CCC'!W$7:W$736,MATCH(WatchList!$B37,'All CCC'!$B$7:$B$736,0)))</f>
        <v/>
      </c>
      <c r="X37" s="334" t="str">
        <f>IF($B37="","",INDEX('All CCC'!X$7:X$736,MATCH(WatchList!$B37,'All CCC'!$B$7:$B$736,0)))</f>
        <v/>
      </c>
      <c r="Y37" s="334" t="str">
        <f>IF($B37="","",INDEX('All CCC'!Y$7:Y$736,MATCH(WatchList!$B37,'All CCC'!$B$7:$B$736,0)))</f>
        <v/>
      </c>
      <c r="Z37" s="334" t="str">
        <f>IF($B37="","",INDEX('All CCC'!Z$7:Z$736,MATCH(WatchList!$B37,'All CCC'!$B$7:$B$736,0)))</f>
        <v/>
      </c>
      <c r="AA37" s="334" t="str">
        <f>IF($B37="","",INDEX('All CCC'!AA$7:AA$736,MATCH(WatchList!$B37,'All CCC'!$B$7:$B$736,0)))</f>
        <v/>
      </c>
      <c r="AB37" s="334" t="str">
        <f>IF($B37="","",INDEX('All CCC'!AB$7:AB$736,MATCH(WatchList!$B37,'All CCC'!$B$7:$B$736,0)))</f>
        <v/>
      </c>
      <c r="AC37" s="334" t="str">
        <f>IF($B37="","",INDEX('All CCC'!AC$7:AC$736,MATCH(WatchList!$B37,'All CCC'!$B$7:$B$736,0)))</f>
        <v/>
      </c>
      <c r="AD37" s="334" t="str">
        <f>IF($B37="","",INDEX('All CCC'!AD$7:AD$736,MATCH(WatchList!$B37,'All CCC'!$B$7:$B$736,0)))</f>
        <v/>
      </c>
      <c r="AE37" s="334" t="str">
        <f>IF($B37="","",INDEX('All CCC'!AE$7:AE$736,MATCH(WatchList!$B37,'All CCC'!$B$7:$B$736,0)))</f>
        <v/>
      </c>
      <c r="AF37" s="334" t="str">
        <f>IF($B37="","",INDEX('All CCC'!AF$7:AF$736,MATCH(WatchList!$B37,'All CCC'!$B$7:$B$736,0)))</f>
        <v/>
      </c>
      <c r="AG37" s="334" t="str">
        <f>IF($B37="","",INDEX('All CCC'!AG$7:AG$736,MATCH(WatchList!$B37,'All CCC'!$B$7:$B$736,0)))</f>
        <v/>
      </c>
      <c r="AH37" s="334" t="str">
        <f>IF($B37="","",INDEX('All CCC'!AH$7:AH$736,MATCH(WatchList!$B37,'All CCC'!$B$7:$B$736,0)))</f>
        <v/>
      </c>
      <c r="AI37" s="334" t="str">
        <f>IF($B37="","",INDEX('All CCC'!AI$7:AI$736,MATCH(WatchList!$B37,'All CCC'!$B$7:$B$736,0)))</f>
        <v/>
      </c>
      <c r="AJ37" s="334" t="str">
        <f>IF($B37="","",INDEX('All CCC'!AJ$7:AJ$736,MATCH(WatchList!$B37,'All CCC'!$B$7:$B$736,0)))</f>
        <v/>
      </c>
      <c r="AK37" s="334" t="str">
        <f>IF($B37="","",INDEX('All CCC'!AK$7:AK$736,MATCH(WatchList!$B37,'All CCC'!$B$7:$B$736,0)))</f>
        <v/>
      </c>
      <c r="AL37" s="334" t="str">
        <f>IF($B37="","",INDEX('All CCC'!AL$7:AL$736,MATCH(WatchList!$B37,'All CCC'!$B$7:$B$736,0)))</f>
        <v/>
      </c>
      <c r="AM37" s="334" t="str">
        <f>IF($B37="","",INDEX('All CCC'!AM$7:AM$736,MATCH(WatchList!$B37,'All CCC'!$B$7:$B$736,0)))</f>
        <v/>
      </c>
      <c r="AN37" s="334" t="str">
        <f>IF($B37="","",INDEX('All CCC'!AN$7:AN$736,MATCH(WatchList!$B37,'All CCC'!$B$7:$B$736,0)))</f>
        <v/>
      </c>
      <c r="AO37" s="334" t="str">
        <f>IF($B37="","",INDEX('All CCC'!AO$7:AO$736,MATCH(WatchList!$B37,'All CCC'!$B$7:$B$736,0)))</f>
        <v/>
      </c>
      <c r="AP37" s="334" t="str">
        <f>IF($B37="","",INDEX('All CCC'!AP$7:AP$736,MATCH(WatchList!$B37,'All CCC'!$B$7:$B$736,0)))</f>
        <v/>
      </c>
      <c r="AQ37" s="334" t="str">
        <f>IF($B37="","",INDEX('All CCC'!AQ$7:AQ$736,MATCH(WatchList!$B37,'All CCC'!$B$7:$B$736,0)))</f>
        <v/>
      </c>
      <c r="AR37" s="334" t="str">
        <f>IF($B37="","",INDEX('All CCC'!AR$7:AR$736,MATCH(WatchList!$B37,'All CCC'!$B$7:$B$736,0)))</f>
        <v/>
      </c>
      <c r="AS37" s="334" t="str">
        <f>IF($B37="","",INDEX('All CCC'!AS$7:AS$736,MATCH(WatchList!$B37,'All CCC'!$B$7:$B$736,0)))</f>
        <v/>
      </c>
      <c r="AT37" s="334" t="str">
        <f>IF($B37="","",INDEX('All CCC'!AT$7:AT$736,MATCH(WatchList!$B37,'All CCC'!$B$7:$B$736,0)))</f>
        <v/>
      </c>
      <c r="AU37" s="334" t="str">
        <f>IF($B37="","",INDEX('All CCC'!AU$7:AU$736,MATCH(WatchList!$B37,'All CCC'!$B$7:$B$736,0)))</f>
        <v/>
      </c>
      <c r="AV37" s="334" t="str">
        <f>IF($B37="","",INDEX('All CCC'!AV$7:AV$736,MATCH(WatchList!$B37,'All CCC'!$B$7:$B$736,0)))</f>
        <v/>
      </c>
      <c r="AW37" s="334" t="str">
        <f>IF($B37="","",INDEX('All CCC'!AW$7:AW$736,MATCH(WatchList!$B37,'All CCC'!$B$7:$B$736,0)))</f>
        <v/>
      </c>
      <c r="AX37" s="334" t="str">
        <f>IF($B37="","",INDEX('All CCC'!AX$7:AX$736,MATCH(WatchList!$B37,'All CCC'!$B$7:$B$736,0)))</f>
        <v/>
      </c>
      <c r="AY37" s="334" t="str">
        <f>IF($B37="","",INDEX('All CCC'!AY$7:AY$736,MATCH(WatchList!$B37,'All CCC'!$B$7:$B$736,0)))</f>
        <v/>
      </c>
      <c r="AZ37" s="334" t="str">
        <f>IF($B37="","",INDEX('All CCC'!AZ$7:AZ$736,MATCH(WatchList!$B37,'All CCC'!$B$7:$B$736,0)))</f>
        <v/>
      </c>
      <c r="BA37" s="334" t="str">
        <f>IF($B37="","",INDEX('All CCC'!BA$7:BA$736,MATCH(WatchList!$B37,'All CCC'!$B$7:$B$736,0)))</f>
        <v/>
      </c>
      <c r="BB37" s="334" t="str">
        <f>IF($B37="","",INDEX('All CCC'!BB$7:BB$736,MATCH(WatchList!$B37,'All CCC'!$B$7:$B$736,0)))</f>
        <v/>
      </c>
      <c r="BC37" s="334" t="str">
        <f>IF($B37="","",INDEX('All CCC'!BC$7:BC$736,MATCH(WatchList!$B37,'All CCC'!$B$7:$B$736,0)))</f>
        <v/>
      </c>
      <c r="BD37" s="334" t="str">
        <f>IF($B37="","",INDEX('All CCC'!BD$7:BD$736,MATCH(WatchList!$B37,'All CCC'!$B$7:$B$736,0)))</f>
        <v/>
      </c>
      <c r="BE37" s="334" t="str">
        <f>IF($B37="","",INDEX('All CCC'!BE$7:BE$736,MATCH(WatchList!$B37,'All CCC'!$B$7:$B$736,0)))</f>
        <v/>
      </c>
      <c r="BF37" s="334" t="str">
        <f>IF($B37="","",INDEX('All CCC'!BF$7:BF$736,MATCH(WatchList!$B37,'All CCC'!$B$7:$B$736,0)))</f>
        <v/>
      </c>
      <c r="BG37" s="334" t="str">
        <f>IF($B37="","",INDEX('All CCC'!BG$7:BG$736,MATCH(WatchList!$B37,'All CCC'!$B$7:$B$736,0)))</f>
        <v/>
      </c>
    </row>
    <row r="38" spans="1:59" x14ac:dyDescent="0.2">
      <c r="A38" s="333" t="str">
        <f>IF($B38="","",INDEX('All CCC'!A$7:A$736,MATCH(WatchList!$B38,'All CCC'!$B$7:$B$736,0)))</f>
        <v/>
      </c>
      <c r="B38" s="127"/>
      <c r="C38" s="334" t="str">
        <f>IF($B38="","",INDEX('All CCC'!C$7:C$736,MATCH(WatchList!$B38,'All CCC'!$B$7:$B$736,0)))</f>
        <v/>
      </c>
      <c r="D38" s="334" t="str">
        <f>IF($B38="","",INDEX('All CCC'!D$7:D$736,MATCH(WatchList!$B38,'All CCC'!$B$7:$B$736,0)))</f>
        <v/>
      </c>
      <c r="E38" s="334" t="str">
        <f>IF($B38="","",INDEX('All CCC'!E$7:E$736,MATCH(WatchList!$B38,'All CCC'!$B$7:$B$736,0)))</f>
        <v/>
      </c>
      <c r="F38" s="334" t="str">
        <f>IF($B38="","",INDEX('All CCC'!F$7:F$736,MATCH(WatchList!$B38,'All CCC'!$B$7:$B$736,0)))</f>
        <v/>
      </c>
      <c r="G38" s="334" t="str">
        <f>IF($B38="","",INDEX('All CCC'!G$7:G$736,MATCH(WatchList!$B38,'All CCC'!$B$7:$B$736,0)))</f>
        <v/>
      </c>
      <c r="H38" s="334" t="str">
        <f>IF($B38="","",INDEX('All CCC'!H$7:H$736,MATCH(WatchList!$B38,'All CCC'!$B$7:$B$736,0)))</f>
        <v/>
      </c>
      <c r="I38" s="334" t="str">
        <f>IF($B38="","",INDEX('All CCC'!I$7:I$736,MATCH(WatchList!$B38,'All CCC'!$B$7:$B$736,0)))</f>
        <v/>
      </c>
      <c r="J38" s="334" t="str">
        <f>IF($B38="","",INDEX('All CCC'!J$7:J$736,MATCH(WatchList!$B38,'All CCC'!$B$7:$B$736,0)))</f>
        <v/>
      </c>
      <c r="K38" s="334" t="str">
        <f>IF($B38="","",INDEX('All CCC'!K$7:K$736,MATCH(WatchList!$B38,'All CCC'!$B$7:$B$736,0)))</f>
        <v/>
      </c>
      <c r="L38" s="334" t="str">
        <f>IF($B38="","",INDEX('All CCC'!L$7:L$736,MATCH(WatchList!$B38,'All CCC'!$B$7:$B$736,0)))</f>
        <v/>
      </c>
      <c r="M38" s="334" t="str">
        <f>IF($B38="","",INDEX('All CCC'!M$7:M$736,MATCH(WatchList!$B38,'All CCC'!$B$7:$B$736,0)))</f>
        <v/>
      </c>
      <c r="N38" s="334" t="str">
        <f>IF($B38="","",INDEX('All CCC'!N$7:N$736,MATCH(WatchList!$B38,'All CCC'!$B$7:$B$736,0)))</f>
        <v/>
      </c>
      <c r="O38" s="334" t="str">
        <f>IF($B38="","",INDEX('All CCC'!O$7:O$736,MATCH(WatchList!$B38,'All CCC'!$B$7:$B$736,0)))</f>
        <v/>
      </c>
      <c r="P38" s="335" t="str">
        <f>IF($B38="","",INDEX('All CCC'!P$7:P$736,MATCH(WatchList!$B38,'All CCC'!$B$7:$B$736,0)))</f>
        <v/>
      </c>
      <c r="Q38" s="335" t="str">
        <f>IF($B38="","",INDEX('All CCC'!Q$7:Q$736,MATCH(WatchList!$B38,'All CCC'!$B$7:$B$736,0)))</f>
        <v/>
      </c>
      <c r="R38" s="334" t="str">
        <f>IF($B38="","",INDEX('All CCC'!R$7:R$736,MATCH(WatchList!$B38,'All CCC'!$B$7:$B$736,0)))</f>
        <v/>
      </c>
      <c r="S38" s="334" t="str">
        <f>IF($B38="","",INDEX('All CCC'!S$7:S$736,MATCH(WatchList!$B38,'All CCC'!$B$7:$B$736,0)))</f>
        <v/>
      </c>
      <c r="T38" s="334" t="str">
        <f>IF($B38="","",INDEX('All CCC'!T$7:T$736,MATCH(WatchList!$B38,'All CCC'!$B$7:$B$736,0)))</f>
        <v/>
      </c>
      <c r="U38" s="334" t="str">
        <f>IF($B38="","",INDEX('All CCC'!U$7:U$736,MATCH(WatchList!$B38,'All CCC'!$B$7:$B$736,0)))</f>
        <v/>
      </c>
      <c r="V38" s="334" t="str">
        <f>IF($B38="","",INDEX('All CCC'!V$7:V$736,MATCH(WatchList!$B38,'All CCC'!$B$7:$B$736,0)))</f>
        <v/>
      </c>
      <c r="W38" s="334" t="str">
        <f>IF($B38="","",INDEX('All CCC'!W$7:W$736,MATCH(WatchList!$B38,'All CCC'!$B$7:$B$736,0)))</f>
        <v/>
      </c>
      <c r="X38" s="334" t="str">
        <f>IF($B38="","",INDEX('All CCC'!X$7:X$736,MATCH(WatchList!$B38,'All CCC'!$B$7:$B$736,0)))</f>
        <v/>
      </c>
      <c r="Y38" s="334" t="str">
        <f>IF($B38="","",INDEX('All CCC'!Y$7:Y$736,MATCH(WatchList!$B38,'All CCC'!$B$7:$B$736,0)))</f>
        <v/>
      </c>
      <c r="Z38" s="334" t="str">
        <f>IF($B38="","",INDEX('All CCC'!Z$7:Z$736,MATCH(WatchList!$B38,'All CCC'!$B$7:$B$736,0)))</f>
        <v/>
      </c>
      <c r="AA38" s="334" t="str">
        <f>IF($B38="","",INDEX('All CCC'!AA$7:AA$736,MATCH(WatchList!$B38,'All CCC'!$B$7:$B$736,0)))</f>
        <v/>
      </c>
      <c r="AB38" s="334" t="str">
        <f>IF($B38="","",INDEX('All CCC'!AB$7:AB$736,MATCH(WatchList!$B38,'All CCC'!$B$7:$B$736,0)))</f>
        <v/>
      </c>
      <c r="AC38" s="334" t="str">
        <f>IF($B38="","",INDEX('All CCC'!AC$7:AC$736,MATCH(WatchList!$B38,'All CCC'!$B$7:$B$736,0)))</f>
        <v/>
      </c>
      <c r="AD38" s="334" t="str">
        <f>IF($B38="","",INDEX('All CCC'!AD$7:AD$736,MATCH(WatchList!$B38,'All CCC'!$B$7:$B$736,0)))</f>
        <v/>
      </c>
      <c r="AE38" s="334" t="str">
        <f>IF($B38="","",INDEX('All CCC'!AE$7:AE$736,MATCH(WatchList!$B38,'All CCC'!$B$7:$B$736,0)))</f>
        <v/>
      </c>
      <c r="AF38" s="334" t="str">
        <f>IF($B38="","",INDEX('All CCC'!AF$7:AF$736,MATCH(WatchList!$B38,'All CCC'!$B$7:$B$736,0)))</f>
        <v/>
      </c>
      <c r="AG38" s="334" t="str">
        <f>IF($B38="","",INDEX('All CCC'!AG$7:AG$736,MATCH(WatchList!$B38,'All CCC'!$B$7:$B$736,0)))</f>
        <v/>
      </c>
      <c r="AH38" s="334" t="str">
        <f>IF($B38="","",INDEX('All CCC'!AH$7:AH$736,MATCH(WatchList!$B38,'All CCC'!$B$7:$B$736,0)))</f>
        <v/>
      </c>
      <c r="AI38" s="334" t="str">
        <f>IF($B38="","",INDEX('All CCC'!AI$7:AI$736,MATCH(WatchList!$B38,'All CCC'!$B$7:$B$736,0)))</f>
        <v/>
      </c>
      <c r="AJ38" s="334" t="str">
        <f>IF($B38="","",INDEX('All CCC'!AJ$7:AJ$736,MATCH(WatchList!$B38,'All CCC'!$B$7:$B$736,0)))</f>
        <v/>
      </c>
      <c r="AK38" s="334" t="str">
        <f>IF($B38="","",INDEX('All CCC'!AK$7:AK$736,MATCH(WatchList!$B38,'All CCC'!$B$7:$B$736,0)))</f>
        <v/>
      </c>
      <c r="AL38" s="334" t="str">
        <f>IF($B38="","",INDEX('All CCC'!AL$7:AL$736,MATCH(WatchList!$B38,'All CCC'!$B$7:$B$736,0)))</f>
        <v/>
      </c>
      <c r="AM38" s="334" t="str">
        <f>IF($B38="","",INDEX('All CCC'!AM$7:AM$736,MATCH(WatchList!$B38,'All CCC'!$B$7:$B$736,0)))</f>
        <v/>
      </c>
      <c r="AN38" s="334" t="str">
        <f>IF($B38="","",INDEX('All CCC'!AN$7:AN$736,MATCH(WatchList!$B38,'All CCC'!$B$7:$B$736,0)))</f>
        <v/>
      </c>
      <c r="AO38" s="334" t="str">
        <f>IF($B38="","",INDEX('All CCC'!AO$7:AO$736,MATCH(WatchList!$B38,'All CCC'!$B$7:$B$736,0)))</f>
        <v/>
      </c>
      <c r="AP38" s="334" t="str">
        <f>IF($B38="","",INDEX('All CCC'!AP$7:AP$736,MATCH(WatchList!$B38,'All CCC'!$B$7:$B$736,0)))</f>
        <v/>
      </c>
      <c r="AQ38" s="334" t="str">
        <f>IF($B38="","",INDEX('All CCC'!AQ$7:AQ$736,MATCH(WatchList!$B38,'All CCC'!$B$7:$B$736,0)))</f>
        <v/>
      </c>
      <c r="AR38" s="334" t="str">
        <f>IF($B38="","",INDEX('All CCC'!AR$7:AR$736,MATCH(WatchList!$B38,'All CCC'!$B$7:$B$736,0)))</f>
        <v/>
      </c>
      <c r="AS38" s="334" t="str">
        <f>IF($B38="","",INDEX('All CCC'!AS$7:AS$736,MATCH(WatchList!$B38,'All CCC'!$B$7:$B$736,0)))</f>
        <v/>
      </c>
      <c r="AT38" s="334" t="str">
        <f>IF($B38="","",INDEX('All CCC'!AT$7:AT$736,MATCH(WatchList!$B38,'All CCC'!$B$7:$B$736,0)))</f>
        <v/>
      </c>
      <c r="AU38" s="334" t="str">
        <f>IF($B38="","",INDEX('All CCC'!AU$7:AU$736,MATCH(WatchList!$B38,'All CCC'!$B$7:$B$736,0)))</f>
        <v/>
      </c>
      <c r="AV38" s="334" t="str">
        <f>IF($B38="","",INDEX('All CCC'!AV$7:AV$736,MATCH(WatchList!$B38,'All CCC'!$B$7:$B$736,0)))</f>
        <v/>
      </c>
      <c r="AW38" s="334" t="str">
        <f>IF($B38="","",INDEX('All CCC'!AW$7:AW$736,MATCH(WatchList!$B38,'All CCC'!$B$7:$B$736,0)))</f>
        <v/>
      </c>
      <c r="AX38" s="334" t="str">
        <f>IF($B38="","",INDEX('All CCC'!AX$7:AX$736,MATCH(WatchList!$B38,'All CCC'!$B$7:$B$736,0)))</f>
        <v/>
      </c>
      <c r="AY38" s="334" t="str">
        <f>IF($B38="","",INDEX('All CCC'!AY$7:AY$736,MATCH(WatchList!$B38,'All CCC'!$B$7:$B$736,0)))</f>
        <v/>
      </c>
      <c r="AZ38" s="334" t="str">
        <f>IF($B38="","",INDEX('All CCC'!AZ$7:AZ$736,MATCH(WatchList!$B38,'All CCC'!$B$7:$B$736,0)))</f>
        <v/>
      </c>
      <c r="BA38" s="334" t="str">
        <f>IF($B38="","",INDEX('All CCC'!BA$7:BA$736,MATCH(WatchList!$B38,'All CCC'!$B$7:$B$736,0)))</f>
        <v/>
      </c>
      <c r="BB38" s="334" t="str">
        <f>IF($B38="","",INDEX('All CCC'!BB$7:BB$736,MATCH(WatchList!$B38,'All CCC'!$B$7:$B$736,0)))</f>
        <v/>
      </c>
      <c r="BC38" s="334" t="str">
        <f>IF($B38="","",INDEX('All CCC'!BC$7:BC$736,MATCH(WatchList!$B38,'All CCC'!$B$7:$B$736,0)))</f>
        <v/>
      </c>
      <c r="BD38" s="334" t="str">
        <f>IF($B38="","",INDEX('All CCC'!BD$7:BD$736,MATCH(WatchList!$B38,'All CCC'!$B$7:$B$736,0)))</f>
        <v/>
      </c>
      <c r="BE38" s="334" t="str">
        <f>IF($B38="","",INDEX('All CCC'!BE$7:BE$736,MATCH(WatchList!$B38,'All CCC'!$B$7:$B$736,0)))</f>
        <v/>
      </c>
      <c r="BF38" s="334" t="str">
        <f>IF($B38="","",INDEX('All CCC'!BF$7:BF$736,MATCH(WatchList!$B38,'All CCC'!$B$7:$B$736,0)))</f>
        <v/>
      </c>
      <c r="BG38" s="334" t="str">
        <f>IF($B38="","",INDEX('All CCC'!BG$7:BG$736,MATCH(WatchList!$B38,'All CCC'!$B$7:$B$736,0)))</f>
        <v/>
      </c>
    </row>
    <row r="39" spans="1:59" x14ac:dyDescent="0.2">
      <c r="A39" s="333" t="str">
        <f>IF($B39="","",INDEX('All CCC'!A$7:A$736,MATCH(WatchList!$B39,'All CCC'!$B$7:$B$736,0)))</f>
        <v/>
      </c>
      <c r="B39" s="127"/>
      <c r="C39" s="334" t="str">
        <f>IF($B39="","",INDEX('All CCC'!C$7:C$736,MATCH(WatchList!$B39,'All CCC'!$B$7:$B$736,0)))</f>
        <v/>
      </c>
      <c r="D39" s="334" t="str">
        <f>IF($B39="","",INDEX('All CCC'!D$7:D$736,MATCH(WatchList!$B39,'All CCC'!$B$7:$B$736,0)))</f>
        <v/>
      </c>
      <c r="E39" s="334" t="str">
        <f>IF($B39="","",INDEX('All CCC'!E$7:E$736,MATCH(WatchList!$B39,'All CCC'!$B$7:$B$736,0)))</f>
        <v/>
      </c>
      <c r="F39" s="334" t="str">
        <f>IF($B39="","",INDEX('All CCC'!F$7:F$736,MATCH(WatchList!$B39,'All CCC'!$B$7:$B$736,0)))</f>
        <v/>
      </c>
      <c r="G39" s="334" t="str">
        <f>IF($B39="","",INDEX('All CCC'!G$7:G$736,MATCH(WatchList!$B39,'All CCC'!$B$7:$B$736,0)))</f>
        <v/>
      </c>
      <c r="H39" s="334" t="str">
        <f>IF($B39="","",INDEX('All CCC'!H$7:H$736,MATCH(WatchList!$B39,'All CCC'!$B$7:$B$736,0)))</f>
        <v/>
      </c>
      <c r="I39" s="334" t="str">
        <f>IF($B39="","",INDEX('All CCC'!I$7:I$736,MATCH(WatchList!$B39,'All CCC'!$B$7:$B$736,0)))</f>
        <v/>
      </c>
      <c r="J39" s="334" t="str">
        <f>IF($B39="","",INDEX('All CCC'!J$7:J$736,MATCH(WatchList!$B39,'All CCC'!$B$7:$B$736,0)))</f>
        <v/>
      </c>
      <c r="K39" s="334" t="str">
        <f>IF($B39="","",INDEX('All CCC'!K$7:K$736,MATCH(WatchList!$B39,'All CCC'!$B$7:$B$736,0)))</f>
        <v/>
      </c>
      <c r="L39" s="334" t="str">
        <f>IF($B39="","",INDEX('All CCC'!L$7:L$736,MATCH(WatchList!$B39,'All CCC'!$B$7:$B$736,0)))</f>
        <v/>
      </c>
      <c r="M39" s="334" t="str">
        <f>IF($B39="","",INDEX('All CCC'!M$7:M$736,MATCH(WatchList!$B39,'All CCC'!$B$7:$B$736,0)))</f>
        <v/>
      </c>
      <c r="N39" s="334" t="str">
        <f>IF($B39="","",INDEX('All CCC'!N$7:N$736,MATCH(WatchList!$B39,'All CCC'!$B$7:$B$736,0)))</f>
        <v/>
      </c>
      <c r="O39" s="334" t="str">
        <f>IF($B39="","",INDEX('All CCC'!O$7:O$736,MATCH(WatchList!$B39,'All CCC'!$B$7:$B$736,0)))</f>
        <v/>
      </c>
      <c r="P39" s="335" t="str">
        <f>IF($B39="","",INDEX('All CCC'!P$7:P$736,MATCH(WatchList!$B39,'All CCC'!$B$7:$B$736,0)))</f>
        <v/>
      </c>
      <c r="Q39" s="335" t="str">
        <f>IF($B39="","",INDEX('All CCC'!Q$7:Q$736,MATCH(WatchList!$B39,'All CCC'!$B$7:$B$736,0)))</f>
        <v/>
      </c>
      <c r="R39" s="334" t="str">
        <f>IF($B39="","",INDEX('All CCC'!R$7:R$736,MATCH(WatchList!$B39,'All CCC'!$B$7:$B$736,0)))</f>
        <v/>
      </c>
      <c r="S39" s="334" t="str">
        <f>IF($B39="","",INDEX('All CCC'!S$7:S$736,MATCH(WatchList!$B39,'All CCC'!$B$7:$B$736,0)))</f>
        <v/>
      </c>
      <c r="T39" s="334" t="str">
        <f>IF($B39="","",INDEX('All CCC'!T$7:T$736,MATCH(WatchList!$B39,'All CCC'!$B$7:$B$736,0)))</f>
        <v/>
      </c>
      <c r="U39" s="334" t="str">
        <f>IF($B39="","",INDEX('All CCC'!U$7:U$736,MATCH(WatchList!$B39,'All CCC'!$B$7:$B$736,0)))</f>
        <v/>
      </c>
      <c r="V39" s="334" t="str">
        <f>IF($B39="","",INDEX('All CCC'!V$7:V$736,MATCH(WatchList!$B39,'All CCC'!$B$7:$B$736,0)))</f>
        <v/>
      </c>
      <c r="W39" s="334" t="str">
        <f>IF($B39="","",INDEX('All CCC'!W$7:W$736,MATCH(WatchList!$B39,'All CCC'!$B$7:$B$736,0)))</f>
        <v/>
      </c>
      <c r="X39" s="334" t="str">
        <f>IF($B39="","",INDEX('All CCC'!X$7:X$736,MATCH(WatchList!$B39,'All CCC'!$B$7:$B$736,0)))</f>
        <v/>
      </c>
      <c r="Y39" s="334" t="str">
        <f>IF($B39="","",INDEX('All CCC'!Y$7:Y$736,MATCH(WatchList!$B39,'All CCC'!$B$7:$B$736,0)))</f>
        <v/>
      </c>
      <c r="Z39" s="334" t="str">
        <f>IF($B39="","",INDEX('All CCC'!Z$7:Z$736,MATCH(WatchList!$B39,'All CCC'!$B$7:$B$736,0)))</f>
        <v/>
      </c>
      <c r="AA39" s="334" t="str">
        <f>IF($B39="","",INDEX('All CCC'!AA$7:AA$736,MATCH(WatchList!$B39,'All CCC'!$B$7:$B$736,0)))</f>
        <v/>
      </c>
      <c r="AB39" s="334" t="str">
        <f>IF($B39="","",INDEX('All CCC'!AB$7:AB$736,MATCH(WatchList!$B39,'All CCC'!$B$7:$B$736,0)))</f>
        <v/>
      </c>
      <c r="AC39" s="334" t="str">
        <f>IF($B39="","",INDEX('All CCC'!AC$7:AC$736,MATCH(WatchList!$B39,'All CCC'!$B$7:$B$736,0)))</f>
        <v/>
      </c>
      <c r="AD39" s="334" t="str">
        <f>IF($B39="","",INDEX('All CCC'!AD$7:AD$736,MATCH(WatchList!$B39,'All CCC'!$B$7:$B$736,0)))</f>
        <v/>
      </c>
      <c r="AE39" s="334" t="str">
        <f>IF($B39="","",INDEX('All CCC'!AE$7:AE$736,MATCH(WatchList!$B39,'All CCC'!$B$7:$B$736,0)))</f>
        <v/>
      </c>
      <c r="AF39" s="334" t="str">
        <f>IF($B39="","",INDEX('All CCC'!AF$7:AF$736,MATCH(WatchList!$B39,'All CCC'!$B$7:$B$736,0)))</f>
        <v/>
      </c>
      <c r="AG39" s="334" t="str">
        <f>IF($B39="","",INDEX('All CCC'!AG$7:AG$736,MATCH(WatchList!$B39,'All CCC'!$B$7:$B$736,0)))</f>
        <v/>
      </c>
      <c r="AH39" s="334" t="str">
        <f>IF($B39="","",INDEX('All CCC'!AH$7:AH$736,MATCH(WatchList!$B39,'All CCC'!$B$7:$B$736,0)))</f>
        <v/>
      </c>
      <c r="AI39" s="334" t="str">
        <f>IF($B39="","",INDEX('All CCC'!AI$7:AI$736,MATCH(WatchList!$B39,'All CCC'!$B$7:$B$736,0)))</f>
        <v/>
      </c>
      <c r="AJ39" s="334" t="str">
        <f>IF($B39="","",INDEX('All CCC'!AJ$7:AJ$736,MATCH(WatchList!$B39,'All CCC'!$B$7:$B$736,0)))</f>
        <v/>
      </c>
      <c r="AK39" s="334" t="str">
        <f>IF($B39="","",INDEX('All CCC'!AK$7:AK$736,MATCH(WatchList!$B39,'All CCC'!$B$7:$B$736,0)))</f>
        <v/>
      </c>
      <c r="AL39" s="334" t="str">
        <f>IF($B39="","",INDEX('All CCC'!AL$7:AL$736,MATCH(WatchList!$B39,'All CCC'!$B$7:$B$736,0)))</f>
        <v/>
      </c>
      <c r="AM39" s="334" t="str">
        <f>IF($B39="","",INDEX('All CCC'!AM$7:AM$736,MATCH(WatchList!$B39,'All CCC'!$B$7:$B$736,0)))</f>
        <v/>
      </c>
      <c r="AN39" s="334" t="str">
        <f>IF($B39="","",INDEX('All CCC'!AN$7:AN$736,MATCH(WatchList!$B39,'All CCC'!$B$7:$B$736,0)))</f>
        <v/>
      </c>
      <c r="AO39" s="334" t="str">
        <f>IF($B39="","",INDEX('All CCC'!AO$7:AO$736,MATCH(WatchList!$B39,'All CCC'!$B$7:$B$736,0)))</f>
        <v/>
      </c>
      <c r="AP39" s="334" t="str">
        <f>IF($B39="","",INDEX('All CCC'!AP$7:AP$736,MATCH(WatchList!$B39,'All CCC'!$B$7:$B$736,0)))</f>
        <v/>
      </c>
      <c r="AQ39" s="334" t="str">
        <f>IF($B39="","",INDEX('All CCC'!AQ$7:AQ$736,MATCH(WatchList!$B39,'All CCC'!$B$7:$B$736,0)))</f>
        <v/>
      </c>
      <c r="AR39" s="334" t="str">
        <f>IF($B39="","",INDEX('All CCC'!AR$7:AR$736,MATCH(WatchList!$B39,'All CCC'!$B$7:$B$736,0)))</f>
        <v/>
      </c>
      <c r="AS39" s="334" t="str">
        <f>IF($B39="","",INDEX('All CCC'!AS$7:AS$736,MATCH(WatchList!$B39,'All CCC'!$B$7:$B$736,0)))</f>
        <v/>
      </c>
      <c r="AT39" s="334" t="str">
        <f>IF($B39="","",INDEX('All CCC'!AT$7:AT$736,MATCH(WatchList!$B39,'All CCC'!$B$7:$B$736,0)))</f>
        <v/>
      </c>
      <c r="AU39" s="334" t="str">
        <f>IF($B39="","",INDEX('All CCC'!AU$7:AU$736,MATCH(WatchList!$B39,'All CCC'!$B$7:$B$736,0)))</f>
        <v/>
      </c>
      <c r="AV39" s="334" t="str">
        <f>IF($B39="","",INDEX('All CCC'!AV$7:AV$736,MATCH(WatchList!$B39,'All CCC'!$B$7:$B$736,0)))</f>
        <v/>
      </c>
      <c r="AW39" s="334" t="str">
        <f>IF($B39="","",INDEX('All CCC'!AW$7:AW$736,MATCH(WatchList!$B39,'All CCC'!$B$7:$B$736,0)))</f>
        <v/>
      </c>
      <c r="AX39" s="334" t="str">
        <f>IF($B39="","",INDEX('All CCC'!AX$7:AX$736,MATCH(WatchList!$B39,'All CCC'!$B$7:$B$736,0)))</f>
        <v/>
      </c>
      <c r="AY39" s="334" t="str">
        <f>IF($B39="","",INDEX('All CCC'!AY$7:AY$736,MATCH(WatchList!$B39,'All CCC'!$B$7:$B$736,0)))</f>
        <v/>
      </c>
      <c r="AZ39" s="334" t="str">
        <f>IF($B39="","",INDEX('All CCC'!AZ$7:AZ$736,MATCH(WatchList!$B39,'All CCC'!$B$7:$B$736,0)))</f>
        <v/>
      </c>
      <c r="BA39" s="334" t="str">
        <f>IF($B39="","",INDEX('All CCC'!BA$7:BA$736,MATCH(WatchList!$B39,'All CCC'!$B$7:$B$736,0)))</f>
        <v/>
      </c>
      <c r="BB39" s="334" t="str">
        <f>IF($B39="","",INDEX('All CCC'!BB$7:BB$736,MATCH(WatchList!$B39,'All CCC'!$B$7:$B$736,0)))</f>
        <v/>
      </c>
      <c r="BC39" s="334" t="str">
        <f>IF($B39="","",INDEX('All CCC'!BC$7:BC$736,MATCH(WatchList!$B39,'All CCC'!$B$7:$B$736,0)))</f>
        <v/>
      </c>
      <c r="BD39" s="334" t="str">
        <f>IF($B39="","",INDEX('All CCC'!BD$7:BD$736,MATCH(WatchList!$B39,'All CCC'!$B$7:$B$736,0)))</f>
        <v/>
      </c>
      <c r="BE39" s="334" t="str">
        <f>IF($B39="","",INDEX('All CCC'!BE$7:BE$736,MATCH(WatchList!$B39,'All CCC'!$B$7:$B$736,0)))</f>
        <v/>
      </c>
      <c r="BF39" s="334" t="str">
        <f>IF($B39="","",INDEX('All CCC'!BF$7:BF$736,MATCH(WatchList!$B39,'All CCC'!$B$7:$B$736,0)))</f>
        <v/>
      </c>
      <c r="BG39" s="334" t="str">
        <f>IF($B39="","",INDEX('All CCC'!BG$7:BG$736,MATCH(WatchList!$B39,'All CCC'!$B$7:$B$736,0)))</f>
        <v/>
      </c>
    </row>
    <row r="40" spans="1:59" x14ac:dyDescent="0.2">
      <c r="A40" s="333" t="str">
        <f>IF($B40="","",INDEX('All CCC'!A$7:A$736,MATCH(WatchList!$B40,'All CCC'!$B$7:$B$736,0)))</f>
        <v/>
      </c>
      <c r="B40" s="127"/>
      <c r="C40" s="334" t="str">
        <f>IF($B40="","",INDEX('All CCC'!C$7:C$736,MATCH(WatchList!$B40,'All CCC'!$B$7:$B$736,0)))</f>
        <v/>
      </c>
      <c r="D40" s="334" t="str">
        <f>IF($B40="","",INDEX('All CCC'!D$7:D$736,MATCH(WatchList!$B40,'All CCC'!$B$7:$B$736,0)))</f>
        <v/>
      </c>
      <c r="E40" s="334" t="str">
        <f>IF($B40="","",INDEX('All CCC'!E$7:E$736,MATCH(WatchList!$B40,'All CCC'!$B$7:$B$736,0)))</f>
        <v/>
      </c>
      <c r="F40" s="334" t="str">
        <f>IF($B40="","",INDEX('All CCC'!F$7:F$736,MATCH(WatchList!$B40,'All CCC'!$B$7:$B$736,0)))</f>
        <v/>
      </c>
      <c r="G40" s="334" t="str">
        <f>IF($B40="","",INDEX('All CCC'!G$7:G$736,MATCH(WatchList!$B40,'All CCC'!$B$7:$B$736,0)))</f>
        <v/>
      </c>
      <c r="H40" s="334" t="str">
        <f>IF($B40="","",INDEX('All CCC'!H$7:H$736,MATCH(WatchList!$B40,'All CCC'!$B$7:$B$736,0)))</f>
        <v/>
      </c>
      <c r="I40" s="334" t="str">
        <f>IF($B40="","",INDEX('All CCC'!I$7:I$736,MATCH(WatchList!$B40,'All CCC'!$B$7:$B$736,0)))</f>
        <v/>
      </c>
      <c r="J40" s="334" t="str">
        <f>IF($B40="","",INDEX('All CCC'!J$7:J$736,MATCH(WatchList!$B40,'All CCC'!$B$7:$B$736,0)))</f>
        <v/>
      </c>
      <c r="K40" s="334" t="str">
        <f>IF($B40="","",INDEX('All CCC'!K$7:K$736,MATCH(WatchList!$B40,'All CCC'!$B$7:$B$736,0)))</f>
        <v/>
      </c>
      <c r="L40" s="334" t="str">
        <f>IF($B40="","",INDEX('All CCC'!L$7:L$736,MATCH(WatchList!$B40,'All CCC'!$B$7:$B$736,0)))</f>
        <v/>
      </c>
      <c r="M40" s="334" t="str">
        <f>IF($B40="","",INDEX('All CCC'!M$7:M$736,MATCH(WatchList!$B40,'All CCC'!$B$7:$B$736,0)))</f>
        <v/>
      </c>
      <c r="N40" s="334" t="str">
        <f>IF($B40="","",INDEX('All CCC'!N$7:N$736,MATCH(WatchList!$B40,'All CCC'!$B$7:$B$736,0)))</f>
        <v/>
      </c>
      <c r="O40" s="334" t="str">
        <f>IF($B40="","",INDEX('All CCC'!O$7:O$736,MATCH(WatchList!$B40,'All CCC'!$B$7:$B$736,0)))</f>
        <v/>
      </c>
      <c r="P40" s="335" t="str">
        <f>IF($B40="","",INDEX('All CCC'!P$7:P$736,MATCH(WatchList!$B40,'All CCC'!$B$7:$B$736,0)))</f>
        <v/>
      </c>
      <c r="Q40" s="335" t="str">
        <f>IF($B40="","",INDEX('All CCC'!Q$7:Q$736,MATCH(WatchList!$B40,'All CCC'!$B$7:$B$736,0)))</f>
        <v/>
      </c>
      <c r="R40" s="334" t="str">
        <f>IF($B40="","",INDEX('All CCC'!R$7:R$736,MATCH(WatchList!$B40,'All CCC'!$B$7:$B$736,0)))</f>
        <v/>
      </c>
      <c r="S40" s="334" t="str">
        <f>IF($B40="","",INDEX('All CCC'!S$7:S$736,MATCH(WatchList!$B40,'All CCC'!$B$7:$B$736,0)))</f>
        <v/>
      </c>
      <c r="T40" s="334" t="str">
        <f>IF($B40="","",INDEX('All CCC'!T$7:T$736,MATCH(WatchList!$B40,'All CCC'!$B$7:$B$736,0)))</f>
        <v/>
      </c>
      <c r="U40" s="334" t="str">
        <f>IF($B40="","",INDEX('All CCC'!U$7:U$736,MATCH(WatchList!$B40,'All CCC'!$B$7:$B$736,0)))</f>
        <v/>
      </c>
      <c r="V40" s="334" t="str">
        <f>IF($B40="","",INDEX('All CCC'!V$7:V$736,MATCH(WatchList!$B40,'All CCC'!$B$7:$B$736,0)))</f>
        <v/>
      </c>
      <c r="W40" s="334" t="str">
        <f>IF($B40="","",INDEX('All CCC'!W$7:W$736,MATCH(WatchList!$B40,'All CCC'!$B$7:$B$736,0)))</f>
        <v/>
      </c>
      <c r="X40" s="334" t="str">
        <f>IF($B40="","",INDEX('All CCC'!X$7:X$736,MATCH(WatchList!$B40,'All CCC'!$B$7:$B$736,0)))</f>
        <v/>
      </c>
      <c r="Y40" s="334" t="str">
        <f>IF($B40="","",INDEX('All CCC'!Y$7:Y$736,MATCH(WatchList!$B40,'All CCC'!$B$7:$B$736,0)))</f>
        <v/>
      </c>
      <c r="Z40" s="334" t="str">
        <f>IF($B40="","",INDEX('All CCC'!Z$7:Z$736,MATCH(WatchList!$B40,'All CCC'!$B$7:$B$736,0)))</f>
        <v/>
      </c>
      <c r="AA40" s="334" t="str">
        <f>IF($B40="","",INDEX('All CCC'!AA$7:AA$736,MATCH(WatchList!$B40,'All CCC'!$B$7:$B$736,0)))</f>
        <v/>
      </c>
      <c r="AB40" s="334" t="str">
        <f>IF($B40="","",INDEX('All CCC'!AB$7:AB$736,MATCH(WatchList!$B40,'All CCC'!$B$7:$B$736,0)))</f>
        <v/>
      </c>
      <c r="AC40" s="334" t="str">
        <f>IF($B40="","",INDEX('All CCC'!AC$7:AC$736,MATCH(WatchList!$B40,'All CCC'!$B$7:$B$736,0)))</f>
        <v/>
      </c>
      <c r="AD40" s="334" t="str">
        <f>IF($B40="","",INDEX('All CCC'!AD$7:AD$736,MATCH(WatchList!$B40,'All CCC'!$B$7:$B$736,0)))</f>
        <v/>
      </c>
      <c r="AE40" s="334" t="str">
        <f>IF($B40="","",INDEX('All CCC'!AE$7:AE$736,MATCH(WatchList!$B40,'All CCC'!$B$7:$B$736,0)))</f>
        <v/>
      </c>
      <c r="AF40" s="334" t="str">
        <f>IF($B40="","",INDEX('All CCC'!AF$7:AF$736,MATCH(WatchList!$B40,'All CCC'!$B$7:$B$736,0)))</f>
        <v/>
      </c>
      <c r="AG40" s="334" t="str">
        <f>IF($B40="","",INDEX('All CCC'!AG$7:AG$736,MATCH(WatchList!$B40,'All CCC'!$B$7:$B$736,0)))</f>
        <v/>
      </c>
      <c r="AH40" s="334" t="str">
        <f>IF($B40="","",INDEX('All CCC'!AH$7:AH$736,MATCH(WatchList!$B40,'All CCC'!$B$7:$B$736,0)))</f>
        <v/>
      </c>
      <c r="AI40" s="334" t="str">
        <f>IF($B40="","",INDEX('All CCC'!AI$7:AI$736,MATCH(WatchList!$B40,'All CCC'!$B$7:$B$736,0)))</f>
        <v/>
      </c>
      <c r="AJ40" s="334" t="str">
        <f>IF($B40="","",INDEX('All CCC'!AJ$7:AJ$736,MATCH(WatchList!$B40,'All CCC'!$B$7:$B$736,0)))</f>
        <v/>
      </c>
      <c r="AK40" s="334" t="str">
        <f>IF($B40="","",INDEX('All CCC'!AK$7:AK$736,MATCH(WatchList!$B40,'All CCC'!$B$7:$B$736,0)))</f>
        <v/>
      </c>
      <c r="AL40" s="334" t="str">
        <f>IF($B40="","",INDEX('All CCC'!AL$7:AL$736,MATCH(WatchList!$B40,'All CCC'!$B$7:$B$736,0)))</f>
        <v/>
      </c>
      <c r="AM40" s="334" t="str">
        <f>IF($B40="","",INDEX('All CCC'!AM$7:AM$736,MATCH(WatchList!$B40,'All CCC'!$B$7:$B$736,0)))</f>
        <v/>
      </c>
      <c r="AN40" s="334" t="str">
        <f>IF($B40="","",INDEX('All CCC'!AN$7:AN$736,MATCH(WatchList!$B40,'All CCC'!$B$7:$B$736,0)))</f>
        <v/>
      </c>
      <c r="AO40" s="334" t="str">
        <f>IF($B40="","",INDEX('All CCC'!AO$7:AO$736,MATCH(WatchList!$B40,'All CCC'!$B$7:$B$736,0)))</f>
        <v/>
      </c>
      <c r="AP40" s="334" t="str">
        <f>IF($B40="","",INDEX('All CCC'!AP$7:AP$736,MATCH(WatchList!$B40,'All CCC'!$B$7:$B$736,0)))</f>
        <v/>
      </c>
      <c r="AQ40" s="334" t="str">
        <f>IF($B40="","",INDEX('All CCC'!AQ$7:AQ$736,MATCH(WatchList!$B40,'All CCC'!$B$7:$B$736,0)))</f>
        <v/>
      </c>
      <c r="AR40" s="334" t="str">
        <f>IF($B40="","",INDEX('All CCC'!AR$7:AR$736,MATCH(WatchList!$B40,'All CCC'!$B$7:$B$736,0)))</f>
        <v/>
      </c>
      <c r="AS40" s="334" t="str">
        <f>IF($B40="","",INDEX('All CCC'!AS$7:AS$736,MATCH(WatchList!$B40,'All CCC'!$B$7:$B$736,0)))</f>
        <v/>
      </c>
      <c r="AT40" s="334" t="str">
        <f>IF($B40="","",INDEX('All CCC'!AT$7:AT$736,MATCH(WatchList!$B40,'All CCC'!$B$7:$B$736,0)))</f>
        <v/>
      </c>
      <c r="AU40" s="334" t="str">
        <f>IF($B40="","",INDEX('All CCC'!AU$7:AU$736,MATCH(WatchList!$B40,'All CCC'!$B$7:$B$736,0)))</f>
        <v/>
      </c>
      <c r="AV40" s="334" t="str">
        <f>IF($B40="","",INDEX('All CCC'!AV$7:AV$736,MATCH(WatchList!$B40,'All CCC'!$B$7:$B$736,0)))</f>
        <v/>
      </c>
      <c r="AW40" s="334" t="str">
        <f>IF($B40="","",INDEX('All CCC'!AW$7:AW$736,MATCH(WatchList!$B40,'All CCC'!$B$7:$B$736,0)))</f>
        <v/>
      </c>
      <c r="AX40" s="334" t="str">
        <f>IF($B40="","",INDEX('All CCC'!AX$7:AX$736,MATCH(WatchList!$B40,'All CCC'!$B$7:$B$736,0)))</f>
        <v/>
      </c>
      <c r="AY40" s="334" t="str">
        <f>IF($B40="","",INDEX('All CCC'!AY$7:AY$736,MATCH(WatchList!$B40,'All CCC'!$B$7:$B$736,0)))</f>
        <v/>
      </c>
      <c r="AZ40" s="334" t="str">
        <f>IF($B40="","",INDEX('All CCC'!AZ$7:AZ$736,MATCH(WatchList!$B40,'All CCC'!$B$7:$B$736,0)))</f>
        <v/>
      </c>
      <c r="BA40" s="334" t="str">
        <f>IF($B40="","",INDEX('All CCC'!BA$7:BA$736,MATCH(WatchList!$B40,'All CCC'!$B$7:$B$736,0)))</f>
        <v/>
      </c>
      <c r="BB40" s="334" t="str">
        <f>IF($B40="","",INDEX('All CCC'!BB$7:BB$736,MATCH(WatchList!$B40,'All CCC'!$B$7:$B$736,0)))</f>
        <v/>
      </c>
      <c r="BC40" s="334" t="str">
        <f>IF($B40="","",INDEX('All CCC'!BC$7:BC$736,MATCH(WatchList!$B40,'All CCC'!$B$7:$B$736,0)))</f>
        <v/>
      </c>
      <c r="BD40" s="334" t="str">
        <f>IF($B40="","",INDEX('All CCC'!BD$7:BD$736,MATCH(WatchList!$B40,'All CCC'!$B$7:$B$736,0)))</f>
        <v/>
      </c>
      <c r="BE40" s="334" t="str">
        <f>IF($B40="","",INDEX('All CCC'!BE$7:BE$736,MATCH(WatchList!$B40,'All CCC'!$B$7:$B$736,0)))</f>
        <v/>
      </c>
      <c r="BF40" s="334" t="str">
        <f>IF($B40="","",INDEX('All CCC'!BF$7:BF$736,MATCH(WatchList!$B40,'All CCC'!$B$7:$B$736,0)))</f>
        <v/>
      </c>
      <c r="BG40" s="334" t="str">
        <f>IF($B40="","",INDEX('All CCC'!BG$7:BG$736,MATCH(WatchList!$B40,'All CCC'!$B$7:$B$736,0)))</f>
        <v/>
      </c>
    </row>
    <row r="41" spans="1:59" x14ac:dyDescent="0.2">
      <c r="A41" s="333" t="str">
        <f>IF($B41="","",INDEX('All CCC'!A$7:A$736,MATCH(WatchList!$B41,'All CCC'!$B$7:$B$736,0)))</f>
        <v/>
      </c>
      <c r="B41" s="127"/>
      <c r="C41" s="334" t="str">
        <f>IF($B41="","",INDEX('All CCC'!C$7:C$736,MATCH(WatchList!$B41,'All CCC'!$B$7:$B$736,0)))</f>
        <v/>
      </c>
      <c r="D41" s="334" t="str">
        <f>IF($B41="","",INDEX('All CCC'!D$7:D$736,MATCH(WatchList!$B41,'All CCC'!$B$7:$B$736,0)))</f>
        <v/>
      </c>
      <c r="E41" s="334" t="str">
        <f>IF($B41="","",INDEX('All CCC'!E$7:E$736,MATCH(WatchList!$B41,'All CCC'!$B$7:$B$736,0)))</f>
        <v/>
      </c>
      <c r="F41" s="334" t="str">
        <f>IF($B41="","",INDEX('All CCC'!F$7:F$736,MATCH(WatchList!$B41,'All CCC'!$B$7:$B$736,0)))</f>
        <v/>
      </c>
      <c r="G41" s="334" t="str">
        <f>IF($B41="","",INDEX('All CCC'!G$7:G$736,MATCH(WatchList!$B41,'All CCC'!$B$7:$B$736,0)))</f>
        <v/>
      </c>
      <c r="H41" s="334" t="str">
        <f>IF($B41="","",INDEX('All CCC'!H$7:H$736,MATCH(WatchList!$B41,'All CCC'!$B$7:$B$736,0)))</f>
        <v/>
      </c>
      <c r="I41" s="334" t="str">
        <f>IF($B41="","",INDEX('All CCC'!I$7:I$736,MATCH(WatchList!$B41,'All CCC'!$B$7:$B$736,0)))</f>
        <v/>
      </c>
      <c r="J41" s="334" t="str">
        <f>IF($B41="","",INDEX('All CCC'!J$7:J$736,MATCH(WatchList!$B41,'All CCC'!$B$7:$B$736,0)))</f>
        <v/>
      </c>
      <c r="K41" s="334" t="str">
        <f>IF($B41="","",INDEX('All CCC'!K$7:K$736,MATCH(WatchList!$B41,'All CCC'!$B$7:$B$736,0)))</f>
        <v/>
      </c>
      <c r="L41" s="334" t="str">
        <f>IF($B41="","",INDEX('All CCC'!L$7:L$736,MATCH(WatchList!$B41,'All CCC'!$B$7:$B$736,0)))</f>
        <v/>
      </c>
      <c r="M41" s="334" t="str">
        <f>IF($B41="","",INDEX('All CCC'!M$7:M$736,MATCH(WatchList!$B41,'All CCC'!$B$7:$B$736,0)))</f>
        <v/>
      </c>
      <c r="N41" s="334" t="str">
        <f>IF($B41="","",INDEX('All CCC'!N$7:N$736,MATCH(WatchList!$B41,'All CCC'!$B$7:$B$736,0)))</f>
        <v/>
      </c>
      <c r="O41" s="334" t="str">
        <f>IF($B41="","",INDEX('All CCC'!O$7:O$736,MATCH(WatchList!$B41,'All CCC'!$B$7:$B$736,0)))</f>
        <v/>
      </c>
      <c r="P41" s="335" t="str">
        <f>IF($B41="","",INDEX('All CCC'!P$7:P$736,MATCH(WatchList!$B41,'All CCC'!$B$7:$B$736,0)))</f>
        <v/>
      </c>
      <c r="Q41" s="335" t="str">
        <f>IF($B41="","",INDEX('All CCC'!Q$7:Q$736,MATCH(WatchList!$B41,'All CCC'!$B$7:$B$736,0)))</f>
        <v/>
      </c>
      <c r="R41" s="334" t="str">
        <f>IF($B41="","",INDEX('All CCC'!R$7:R$736,MATCH(WatchList!$B41,'All CCC'!$B$7:$B$736,0)))</f>
        <v/>
      </c>
      <c r="S41" s="334" t="str">
        <f>IF($B41="","",INDEX('All CCC'!S$7:S$736,MATCH(WatchList!$B41,'All CCC'!$B$7:$B$736,0)))</f>
        <v/>
      </c>
      <c r="T41" s="334" t="str">
        <f>IF($B41="","",INDEX('All CCC'!T$7:T$736,MATCH(WatchList!$B41,'All CCC'!$B$7:$B$736,0)))</f>
        <v/>
      </c>
      <c r="U41" s="334" t="str">
        <f>IF($B41="","",INDEX('All CCC'!U$7:U$736,MATCH(WatchList!$B41,'All CCC'!$B$7:$B$736,0)))</f>
        <v/>
      </c>
      <c r="V41" s="334" t="str">
        <f>IF($B41="","",INDEX('All CCC'!V$7:V$736,MATCH(WatchList!$B41,'All CCC'!$B$7:$B$736,0)))</f>
        <v/>
      </c>
      <c r="W41" s="334" t="str">
        <f>IF($B41="","",INDEX('All CCC'!W$7:W$736,MATCH(WatchList!$B41,'All CCC'!$B$7:$B$736,0)))</f>
        <v/>
      </c>
      <c r="X41" s="334" t="str">
        <f>IF($B41="","",INDEX('All CCC'!X$7:X$736,MATCH(WatchList!$B41,'All CCC'!$B$7:$B$736,0)))</f>
        <v/>
      </c>
      <c r="Y41" s="334" t="str">
        <f>IF($B41="","",INDEX('All CCC'!Y$7:Y$736,MATCH(WatchList!$B41,'All CCC'!$B$7:$B$736,0)))</f>
        <v/>
      </c>
      <c r="Z41" s="334" t="str">
        <f>IF($B41="","",INDEX('All CCC'!Z$7:Z$736,MATCH(WatchList!$B41,'All CCC'!$B$7:$B$736,0)))</f>
        <v/>
      </c>
      <c r="AA41" s="334" t="str">
        <f>IF($B41="","",INDEX('All CCC'!AA$7:AA$736,MATCH(WatchList!$B41,'All CCC'!$B$7:$B$736,0)))</f>
        <v/>
      </c>
      <c r="AB41" s="334" t="str">
        <f>IF($B41="","",INDEX('All CCC'!AB$7:AB$736,MATCH(WatchList!$B41,'All CCC'!$B$7:$B$736,0)))</f>
        <v/>
      </c>
      <c r="AC41" s="334" t="str">
        <f>IF($B41="","",INDEX('All CCC'!AC$7:AC$736,MATCH(WatchList!$B41,'All CCC'!$B$7:$B$736,0)))</f>
        <v/>
      </c>
      <c r="AD41" s="334" t="str">
        <f>IF($B41="","",INDEX('All CCC'!AD$7:AD$736,MATCH(WatchList!$B41,'All CCC'!$B$7:$B$736,0)))</f>
        <v/>
      </c>
      <c r="AE41" s="334" t="str">
        <f>IF($B41="","",INDEX('All CCC'!AE$7:AE$736,MATCH(WatchList!$B41,'All CCC'!$B$7:$B$736,0)))</f>
        <v/>
      </c>
      <c r="AF41" s="334" t="str">
        <f>IF($B41="","",INDEX('All CCC'!AF$7:AF$736,MATCH(WatchList!$B41,'All CCC'!$B$7:$B$736,0)))</f>
        <v/>
      </c>
      <c r="AG41" s="334" t="str">
        <f>IF($B41="","",INDEX('All CCC'!AG$7:AG$736,MATCH(WatchList!$B41,'All CCC'!$B$7:$B$736,0)))</f>
        <v/>
      </c>
      <c r="AH41" s="334" t="str">
        <f>IF($B41="","",INDEX('All CCC'!AH$7:AH$736,MATCH(WatchList!$B41,'All CCC'!$B$7:$B$736,0)))</f>
        <v/>
      </c>
      <c r="AI41" s="334" t="str">
        <f>IF($B41="","",INDEX('All CCC'!AI$7:AI$736,MATCH(WatchList!$B41,'All CCC'!$B$7:$B$736,0)))</f>
        <v/>
      </c>
      <c r="AJ41" s="334" t="str">
        <f>IF($B41="","",INDEX('All CCC'!AJ$7:AJ$736,MATCH(WatchList!$B41,'All CCC'!$B$7:$B$736,0)))</f>
        <v/>
      </c>
      <c r="AK41" s="334" t="str">
        <f>IF($B41="","",INDEX('All CCC'!AK$7:AK$736,MATCH(WatchList!$B41,'All CCC'!$B$7:$B$736,0)))</f>
        <v/>
      </c>
      <c r="AL41" s="334" t="str">
        <f>IF($B41="","",INDEX('All CCC'!AL$7:AL$736,MATCH(WatchList!$B41,'All CCC'!$B$7:$B$736,0)))</f>
        <v/>
      </c>
      <c r="AM41" s="334" t="str">
        <f>IF($B41="","",INDEX('All CCC'!AM$7:AM$736,MATCH(WatchList!$B41,'All CCC'!$B$7:$B$736,0)))</f>
        <v/>
      </c>
      <c r="AN41" s="334" t="str">
        <f>IF($B41="","",INDEX('All CCC'!AN$7:AN$736,MATCH(WatchList!$B41,'All CCC'!$B$7:$B$736,0)))</f>
        <v/>
      </c>
      <c r="AO41" s="334" t="str">
        <f>IF($B41="","",INDEX('All CCC'!AO$7:AO$736,MATCH(WatchList!$B41,'All CCC'!$B$7:$B$736,0)))</f>
        <v/>
      </c>
      <c r="AP41" s="334" t="str">
        <f>IF($B41="","",INDEX('All CCC'!AP$7:AP$736,MATCH(WatchList!$B41,'All CCC'!$B$7:$B$736,0)))</f>
        <v/>
      </c>
      <c r="AQ41" s="334" t="str">
        <f>IF($B41="","",INDEX('All CCC'!AQ$7:AQ$736,MATCH(WatchList!$B41,'All CCC'!$B$7:$B$736,0)))</f>
        <v/>
      </c>
      <c r="AR41" s="334" t="str">
        <f>IF($B41="","",INDEX('All CCC'!AR$7:AR$736,MATCH(WatchList!$B41,'All CCC'!$B$7:$B$736,0)))</f>
        <v/>
      </c>
      <c r="AS41" s="334" t="str">
        <f>IF($B41="","",INDEX('All CCC'!AS$7:AS$736,MATCH(WatchList!$B41,'All CCC'!$B$7:$B$736,0)))</f>
        <v/>
      </c>
      <c r="AT41" s="334" t="str">
        <f>IF($B41="","",INDEX('All CCC'!AT$7:AT$736,MATCH(WatchList!$B41,'All CCC'!$B$7:$B$736,0)))</f>
        <v/>
      </c>
      <c r="AU41" s="334" t="str">
        <f>IF($B41="","",INDEX('All CCC'!AU$7:AU$736,MATCH(WatchList!$B41,'All CCC'!$B$7:$B$736,0)))</f>
        <v/>
      </c>
      <c r="AV41" s="334" t="str">
        <f>IF($B41="","",INDEX('All CCC'!AV$7:AV$736,MATCH(WatchList!$B41,'All CCC'!$B$7:$B$736,0)))</f>
        <v/>
      </c>
      <c r="AW41" s="334" t="str">
        <f>IF($B41="","",INDEX('All CCC'!AW$7:AW$736,MATCH(WatchList!$B41,'All CCC'!$B$7:$B$736,0)))</f>
        <v/>
      </c>
      <c r="AX41" s="334" t="str">
        <f>IF($B41="","",INDEX('All CCC'!AX$7:AX$736,MATCH(WatchList!$B41,'All CCC'!$B$7:$B$736,0)))</f>
        <v/>
      </c>
      <c r="AY41" s="334" t="str">
        <f>IF($B41="","",INDEX('All CCC'!AY$7:AY$736,MATCH(WatchList!$B41,'All CCC'!$B$7:$B$736,0)))</f>
        <v/>
      </c>
      <c r="AZ41" s="334" t="str">
        <f>IF($B41="","",INDEX('All CCC'!AZ$7:AZ$736,MATCH(WatchList!$B41,'All CCC'!$B$7:$B$736,0)))</f>
        <v/>
      </c>
      <c r="BA41" s="334" t="str">
        <f>IF($B41="","",INDEX('All CCC'!BA$7:BA$736,MATCH(WatchList!$B41,'All CCC'!$B$7:$B$736,0)))</f>
        <v/>
      </c>
      <c r="BB41" s="334" t="str">
        <f>IF($B41="","",INDEX('All CCC'!BB$7:BB$736,MATCH(WatchList!$B41,'All CCC'!$B$7:$B$736,0)))</f>
        <v/>
      </c>
      <c r="BC41" s="334" t="str">
        <f>IF($B41="","",INDEX('All CCC'!BC$7:BC$736,MATCH(WatchList!$B41,'All CCC'!$B$7:$B$736,0)))</f>
        <v/>
      </c>
      <c r="BD41" s="334" t="str">
        <f>IF($B41="","",INDEX('All CCC'!BD$7:BD$736,MATCH(WatchList!$B41,'All CCC'!$B$7:$B$736,0)))</f>
        <v/>
      </c>
      <c r="BE41" s="334" t="str">
        <f>IF($B41="","",INDEX('All CCC'!BE$7:BE$736,MATCH(WatchList!$B41,'All CCC'!$B$7:$B$736,0)))</f>
        <v/>
      </c>
      <c r="BF41" s="334" t="str">
        <f>IF($B41="","",INDEX('All CCC'!BF$7:BF$736,MATCH(WatchList!$B41,'All CCC'!$B$7:$B$736,0)))</f>
        <v/>
      </c>
      <c r="BG41" s="334" t="str">
        <f>IF($B41="","",INDEX('All CCC'!BG$7:BG$736,MATCH(WatchList!$B41,'All CCC'!$B$7:$B$736,0)))</f>
        <v/>
      </c>
    </row>
    <row r="42" spans="1:59" x14ac:dyDescent="0.2">
      <c r="A42" s="333" t="str">
        <f>IF($B42="","",INDEX('All CCC'!A$7:A$736,MATCH(WatchList!$B42,'All CCC'!$B$7:$B$736,0)))</f>
        <v/>
      </c>
      <c r="B42" s="127"/>
      <c r="C42" s="334" t="str">
        <f>IF($B42="","",INDEX('All CCC'!C$7:C$736,MATCH(WatchList!$B42,'All CCC'!$B$7:$B$736,0)))</f>
        <v/>
      </c>
      <c r="D42" s="334" t="str">
        <f>IF($B42="","",INDEX('All CCC'!D$7:D$736,MATCH(WatchList!$B42,'All CCC'!$B$7:$B$736,0)))</f>
        <v/>
      </c>
      <c r="E42" s="334" t="str">
        <f>IF($B42="","",INDEX('All CCC'!E$7:E$736,MATCH(WatchList!$B42,'All CCC'!$B$7:$B$736,0)))</f>
        <v/>
      </c>
      <c r="F42" s="334" t="str">
        <f>IF($B42="","",INDEX('All CCC'!F$7:F$736,MATCH(WatchList!$B42,'All CCC'!$B$7:$B$736,0)))</f>
        <v/>
      </c>
      <c r="G42" s="334" t="str">
        <f>IF($B42="","",INDEX('All CCC'!G$7:G$736,MATCH(WatchList!$B42,'All CCC'!$B$7:$B$736,0)))</f>
        <v/>
      </c>
      <c r="H42" s="334" t="str">
        <f>IF($B42="","",INDEX('All CCC'!H$7:H$736,MATCH(WatchList!$B42,'All CCC'!$B$7:$B$736,0)))</f>
        <v/>
      </c>
      <c r="I42" s="334" t="str">
        <f>IF($B42="","",INDEX('All CCC'!I$7:I$736,MATCH(WatchList!$B42,'All CCC'!$B$7:$B$736,0)))</f>
        <v/>
      </c>
      <c r="J42" s="334" t="str">
        <f>IF($B42="","",INDEX('All CCC'!J$7:J$736,MATCH(WatchList!$B42,'All CCC'!$B$7:$B$736,0)))</f>
        <v/>
      </c>
      <c r="K42" s="334" t="str">
        <f>IF($B42="","",INDEX('All CCC'!K$7:K$736,MATCH(WatchList!$B42,'All CCC'!$B$7:$B$736,0)))</f>
        <v/>
      </c>
      <c r="L42" s="334" t="str">
        <f>IF($B42="","",INDEX('All CCC'!L$7:L$736,MATCH(WatchList!$B42,'All CCC'!$B$7:$B$736,0)))</f>
        <v/>
      </c>
      <c r="M42" s="334" t="str">
        <f>IF($B42="","",INDEX('All CCC'!M$7:M$736,MATCH(WatchList!$B42,'All CCC'!$B$7:$B$736,0)))</f>
        <v/>
      </c>
      <c r="N42" s="334" t="str">
        <f>IF($B42="","",INDEX('All CCC'!N$7:N$736,MATCH(WatchList!$B42,'All CCC'!$B$7:$B$736,0)))</f>
        <v/>
      </c>
      <c r="O42" s="334" t="str">
        <f>IF($B42="","",INDEX('All CCC'!O$7:O$736,MATCH(WatchList!$B42,'All CCC'!$B$7:$B$736,0)))</f>
        <v/>
      </c>
      <c r="P42" s="335" t="str">
        <f>IF($B42="","",INDEX('All CCC'!P$7:P$736,MATCH(WatchList!$B42,'All CCC'!$B$7:$B$736,0)))</f>
        <v/>
      </c>
      <c r="Q42" s="335" t="str">
        <f>IF($B42="","",INDEX('All CCC'!Q$7:Q$736,MATCH(WatchList!$B42,'All CCC'!$B$7:$B$736,0)))</f>
        <v/>
      </c>
      <c r="R42" s="334" t="str">
        <f>IF($B42="","",INDEX('All CCC'!R$7:R$736,MATCH(WatchList!$B42,'All CCC'!$B$7:$B$736,0)))</f>
        <v/>
      </c>
      <c r="S42" s="334" t="str">
        <f>IF($B42="","",INDEX('All CCC'!S$7:S$736,MATCH(WatchList!$B42,'All CCC'!$B$7:$B$736,0)))</f>
        <v/>
      </c>
      <c r="T42" s="334" t="str">
        <f>IF($B42="","",INDEX('All CCC'!T$7:T$736,MATCH(WatchList!$B42,'All CCC'!$B$7:$B$736,0)))</f>
        <v/>
      </c>
      <c r="U42" s="334" t="str">
        <f>IF($B42="","",INDEX('All CCC'!U$7:U$736,MATCH(WatchList!$B42,'All CCC'!$B$7:$B$736,0)))</f>
        <v/>
      </c>
      <c r="V42" s="334" t="str">
        <f>IF($B42="","",INDEX('All CCC'!V$7:V$736,MATCH(WatchList!$B42,'All CCC'!$B$7:$B$736,0)))</f>
        <v/>
      </c>
      <c r="W42" s="334" t="str">
        <f>IF($B42="","",INDEX('All CCC'!W$7:W$736,MATCH(WatchList!$B42,'All CCC'!$B$7:$B$736,0)))</f>
        <v/>
      </c>
      <c r="X42" s="334" t="str">
        <f>IF($B42="","",INDEX('All CCC'!X$7:X$736,MATCH(WatchList!$B42,'All CCC'!$B$7:$B$736,0)))</f>
        <v/>
      </c>
      <c r="Y42" s="334" t="str">
        <f>IF($B42="","",INDEX('All CCC'!Y$7:Y$736,MATCH(WatchList!$B42,'All CCC'!$B$7:$B$736,0)))</f>
        <v/>
      </c>
      <c r="Z42" s="334" t="str">
        <f>IF($B42="","",INDEX('All CCC'!Z$7:Z$736,MATCH(WatchList!$B42,'All CCC'!$B$7:$B$736,0)))</f>
        <v/>
      </c>
      <c r="AA42" s="334" t="str">
        <f>IF($B42="","",INDEX('All CCC'!AA$7:AA$736,MATCH(WatchList!$B42,'All CCC'!$B$7:$B$736,0)))</f>
        <v/>
      </c>
      <c r="AB42" s="334" t="str">
        <f>IF($B42="","",INDEX('All CCC'!AB$7:AB$736,MATCH(WatchList!$B42,'All CCC'!$B$7:$B$736,0)))</f>
        <v/>
      </c>
      <c r="AC42" s="334" t="str">
        <f>IF($B42="","",INDEX('All CCC'!AC$7:AC$736,MATCH(WatchList!$B42,'All CCC'!$B$7:$B$736,0)))</f>
        <v/>
      </c>
      <c r="AD42" s="334" t="str">
        <f>IF($B42="","",INDEX('All CCC'!AD$7:AD$736,MATCH(WatchList!$B42,'All CCC'!$B$7:$B$736,0)))</f>
        <v/>
      </c>
      <c r="AE42" s="334" t="str">
        <f>IF($B42="","",INDEX('All CCC'!AE$7:AE$736,MATCH(WatchList!$B42,'All CCC'!$B$7:$B$736,0)))</f>
        <v/>
      </c>
      <c r="AF42" s="334" t="str">
        <f>IF($B42="","",INDEX('All CCC'!AF$7:AF$736,MATCH(WatchList!$B42,'All CCC'!$B$7:$B$736,0)))</f>
        <v/>
      </c>
      <c r="AG42" s="334" t="str">
        <f>IF($B42="","",INDEX('All CCC'!AG$7:AG$736,MATCH(WatchList!$B42,'All CCC'!$B$7:$B$736,0)))</f>
        <v/>
      </c>
      <c r="AH42" s="334" t="str">
        <f>IF($B42="","",INDEX('All CCC'!AH$7:AH$736,MATCH(WatchList!$B42,'All CCC'!$B$7:$B$736,0)))</f>
        <v/>
      </c>
      <c r="AI42" s="334" t="str">
        <f>IF($B42="","",INDEX('All CCC'!AI$7:AI$736,MATCH(WatchList!$B42,'All CCC'!$B$7:$B$736,0)))</f>
        <v/>
      </c>
      <c r="AJ42" s="334" t="str">
        <f>IF($B42="","",INDEX('All CCC'!AJ$7:AJ$736,MATCH(WatchList!$B42,'All CCC'!$B$7:$B$736,0)))</f>
        <v/>
      </c>
      <c r="AK42" s="334" t="str">
        <f>IF($B42="","",INDEX('All CCC'!AK$7:AK$736,MATCH(WatchList!$B42,'All CCC'!$B$7:$B$736,0)))</f>
        <v/>
      </c>
      <c r="AL42" s="334" t="str">
        <f>IF($B42="","",INDEX('All CCC'!AL$7:AL$736,MATCH(WatchList!$B42,'All CCC'!$B$7:$B$736,0)))</f>
        <v/>
      </c>
      <c r="AM42" s="334" t="str">
        <f>IF($B42="","",INDEX('All CCC'!AM$7:AM$736,MATCH(WatchList!$B42,'All CCC'!$B$7:$B$736,0)))</f>
        <v/>
      </c>
      <c r="AN42" s="334" t="str">
        <f>IF($B42="","",INDEX('All CCC'!AN$7:AN$736,MATCH(WatchList!$B42,'All CCC'!$B$7:$B$736,0)))</f>
        <v/>
      </c>
      <c r="AO42" s="334" t="str">
        <f>IF($B42="","",INDEX('All CCC'!AO$7:AO$736,MATCH(WatchList!$B42,'All CCC'!$B$7:$B$736,0)))</f>
        <v/>
      </c>
      <c r="AP42" s="334" t="str">
        <f>IF($B42="","",INDEX('All CCC'!AP$7:AP$736,MATCH(WatchList!$B42,'All CCC'!$B$7:$B$736,0)))</f>
        <v/>
      </c>
      <c r="AQ42" s="334" t="str">
        <f>IF($B42="","",INDEX('All CCC'!AQ$7:AQ$736,MATCH(WatchList!$B42,'All CCC'!$B$7:$B$736,0)))</f>
        <v/>
      </c>
      <c r="AR42" s="334" t="str">
        <f>IF($B42="","",INDEX('All CCC'!AR$7:AR$736,MATCH(WatchList!$B42,'All CCC'!$B$7:$B$736,0)))</f>
        <v/>
      </c>
      <c r="AS42" s="334" t="str">
        <f>IF($B42="","",INDEX('All CCC'!AS$7:AS$736,MATCH(WatchList!$B42,'All CCC'!$B$7:$B$736,0)))</f>
        <v/>
      </c>
      <c r="AT42" s="334" t="str">
        <f>IF($B42="","",INDEX('All CCC'!AT$7:AT$736,MATCH(WatchList!$B42,'All CCC'!$B$7:$B$736,0)))</f>
        <v/>
      </c>
      <c r="AU42" s="334" t="str">
        <f>IF($B42="","",INDEX('All CCC'!AU$7:AU$736,MATCH(WatchList!$B42,'All CCC'!$B$7:$B$736,0)))</f>
        <v/>
      </c>
      <c r="AV42" s="334" t="str">
        <f>IF($B42="","",INDEX('All CCC'!AV$7:AV$736,MATCH(WatchList!$B42,'All CCC'!$B$7:$B$736,0)))</f>
        <v/>
      </c>
      <c r="AW42" s="334" t="str">
        <f>IF($B42="","",INDEX('All CCC'!AW$7:AW$736,MATCH(WatchList!$B42,'All CCC'!$B$7:$B$736,0)))</f>
        <v/>
      </c>
      <c r="AX42" s="334" t="str">
        <f>IF($B42="","",INDEX('All CCC'!AX$7:AX$736,MATCH(WatchList!$B42,'All CCC'!$B$7:$B$736,0)))</f>
        <v/>
      </c>
      <c r="AY42" s="334" t="str">
        <f>IF($B42="","",INDEX('All CCC'!AY$7:AY$736,MATCH(WatchList!$B42,'All CCC'!$B$7:$B$736,0)))</f>
        <v/>
      </c>
      <c r="AZ42" s="334" t="str">
        <f>IF($B42="","",INDEX('All CCC'!AZ$7:AZ$736,MATCH(WatchList!$B42,'All CCC'!$B$7:$B$736,0)))</f>
        <v/>
      </c>
      <c r="BA42" s="334" t="str">
        <f>IF($B42="","",INDEX('All CCC'!BA$7:BA$736,MATCH(WatchList!$B42,'All CCC'!$B$7:$B$736,0)))</f>
        <v/>
      </c>
      <c r="BB42" s="334" t="str">
        <f>IF($B42="","",INDEX('All CCC'!BB$7:BB$736,MATCH(WatchList!$B42,'All CCC'!$B$7:$B$736,0)))</f>
        <v/>
      </c>
      <c r="BC42" s="334" t="str">
        <f>IF($B42="","",INDEX('All CCC'!BC$7:BC$736,MATCH(WatchList!$B42,'All CCC'!$B$7:$B$736,0)))</f>
        <v/>
      </c>
      <c r="BD42" s="334" t="str">
        <f>IF($B42="","",INDEX('All CCC'!BD$7:BD$736,MATCH(WatchList!$B42,'All CCC'!$B$7:$B$736,0)))</f>
        <v/>
      </c>
      <c r="BE42" s="334" t="str">
        <f>IF($B42="","",INDEX('All CCC'!BE$7:BE$736,MATCH(WatchList!$B42,'All CCC'!$B$7:$B$736,0)))</f>
        <v/>
      </c>
      <c r="BF42" s="334" t="str">
        <f>IF($B42="","",INDEX('All CCC'!BF$7:BF$736,MATCH(WatchList!$B42,'All CCC'!$B$7:$B$736,0)))</f>
        <v/>
      </c>
      <c r="BG42" s="334" t="str">
        <f>IF($B42="","",INDEX('All CCC'!BG$7:BG$736,MATCH(WatchList!$B42,'All CCC'!$B$7:$B$736,0)))</f>
        <v/>
      </c>
    </row>
    <row r="43" spans="1:59" x14ac:dyDescent="0.2">
      <c r="A43" s="333" t="str">
        <f>IF($B43="","",INDEX('All CCC'!A$7:A$736,MATCH(WatchList!$B43,'All CCC'!$B$7:$B$736,0)))</f>
        <v/>
      </c>
      <c r="B43" s="127"/>
      <c r="C43" s="334" t="str">
        <f>IF($B43="","",INDEX('All CCC'!C$7:C$736,MATCH(WatchList!$B43,'All CCC'!$B$7:$B$736,0)))</f>
        <v/>
      </c>
      <c r="D43" s="334" t="str">
        <f>IF($B43="","",INDEX('All CCC'!D$7:D$736,MATCH(WatchList!$B43,'All CCC'!$B$7:$B$736,0)))</f>
        <v/>
      </c>
      <c r="E43" s="334" t="str">
        <f>IF($B43="","",INDEX('All CCC'!E$7:E$736,MATCH(WatchList!$B43,'All CCC'!$B$7:$B$736,0)))</f>
        <v/>
      </c>
      <c r="F43" s="334" t="str">
        <f>IF($B43="","",INDEX('All CCC'!F$7:F$736,MATCH(WatchList!$B43,'All CCC'!$B$7:$B$736,0)))</f>
        <v/>
      </c>
      <c r="G43" s="334" t="str">
        <f>IF($B43="","",INDEX('All CCC'!G$7:G$736,MATCH(WatchList!$B43,'All CCC'!$B$7:$B$736,0)))</f>
        <v/>
      </c>
      <c r="H43" s="334" t="str">
        <f>IF($B43="","",INDEX('All CCC'!H$7:H$736,MATCH(WatchList!$B43,'All CCC'!$B$7:$B$736,0)))</f>
        <v/>
      </c>
      <c r="I43" s="334" t="str">
        <f>IF($B43="","",INDEX('All CCC'!I$7:I$736,MATCH(WatchList!$B43,'All CCC'!$B$7:$B$736,0)))</f>
        <v/>
      </c>
      <c r="J43" s="334" t="str">
        <f>IF($B43="","",INDEX('All CCC'!J$7:J$736,MATCH(WatchList!$B43,'All CCC'!$B$7:$B$736,0)))</f>
        <v/>
      </c>
      <c r="K43" s="334" t="str">
        <f>IF($B43="","",INDEX('All CCC'!K$7:K$736,MATCH(WatchList!$B43,'All CCC'!$B$7:$B$736,0)))</f>
        <v/>
      </c>
      <c r="L43" s="334" t="str">
        <f>IF($B43="","",INDEX('All CCC'!L$7:L$736,MATCH(WatchList!$B43,'All CCC'!$B$7:$B$736,0)))</f>
        <v/>
      </c>
      <c r="M43" s="334" t="str">
        <f>IF($B43="","",INDEX('All CCC'!M$7:M$736,MATCH(WatchList!$B43,'All CCC'!$B$7:$B$736,0)))</f>
        <v/>
      </c>
      <c r="N43" s="334" t="str">
        <f>IF($B43="","",INDEX('All CCC'!N$7:N$736,MATCH(WatchList!$B43,'All CCC'!$B$7:$B$736,0)))</f>
        <v/>
      </c>
      <c r="O43" s="334" t="str">
        <f>IF($B43="","",INDEX('All CCC'!O$7:O$736,MATCH(WatchList!$B43,'All CCC'!$B$7:$B$736,0)))</f>
        <v/>
      </c>
      <c r="P43" s="335" t="str">
        <f>IF($B43="","",INDEX('All CCC'!P$7:P$736,MATCH(WatchList!$B43,'All CCC'!$B$7:$B$736,0)))</f>
        <v/>
      </c>
      <c r="Q43" s="335" t="str">
        <f>IF($B43="","",INDEX('All CCC'!Q$7:Q$736,MATCH(WatchList!$B43,'All CCC'!$B$7:$B$736,0)))</f>
        <v/>
      </c>
      <c r="R43" s="334" t="str">
        <f>IF($B43="","",INDEX('All CCC'!R$7:R$736,MATCH(WatchList!$B43,'All CCC'!$B$7:$B$736,0)))</f>
        <v/>
      </c>
      <c r="S43" s="334" t="str">
        <f>IF($B43="","",INDEX('All CCC'!S$7:S$736,MATCH(WatchList!$B43,'All CCC'!$B$7:$B$736,0)))</f>
        <v/>
      </c>
      <c r="T43" s="334" t="str">
        <f>IF($B43="","",INDEX('All CCC'!T$7:T$736,MATCH(WatchList!$B43,'All CCC'!$B$7:$B$736,0)))</f>
        <v/>
      </c>
      <c r="U43" s="334" t="str">
        <f>IF($B43="","",INDEX('All CCC'!U$7:U$736,MATCH(WatchList!$B43,'All CCC'!$B$7:$B$736,0)))</f>
        <v/>
      </c>
      <c r="V43" s="334" t="str">
        <f>IF($B43="","",INDEX('All CCC'!V$7:V$736,MATCH(WatchList!$B43,'All CCC'!$B$7:$B$736,0)))</f>
        <v/>
      </c>
      <c r="W43" s="334" t="str">
        <f>IF($B43="","",INDEX('All CCC'!W$7:W$736,MATCH(WatchList!$B43,'All CCC'!$B$7:$B$736,0)))</f>
        <v/>
      </c>
      <c r="X43" s="334" t="str">
        <f>IF($B43="","",INDEX('All CCC'!X$7:X$736,MATCH(WatchList!$B43,'All CCC'!$B$7:$B$736,0)))</f>
        <v/>
      </c>
      <c r="Y43" s="334" t="str">
        <f>IF($B43="","",INDEX('All CCC'!Y$7:Y$736,MATCH(WatchList!$B43,'All CCC'!$B$7:$B$736,0)))</f>
        <v/>
      </c>
      <c r="Z43" s="334" t="str">
        <f>IF($B43="","",INDEX('All CCC'!Z$7:Z$736,MATCH(WatchList!$B43,'All CCC'!$B$7:$B$736,0)))</f>
        <v/>
      </c>
      <c r="AA43" s="334" t="str">
        <f>IF($B43="","",INDEX('All CCC'!AA$7:AA$736,MATCH(WatchList!$B43,'All CCC'!$B$7:$B$736,0)))</f>
        <v/>
      </c>
      <c r="AB43" s="334" t="str">
        <f>IF($B43="","",INDEX('All CCC'!AB$7:AB$736,MATCH(WatchList!$B43,'All CCC'!$B$7:$B$736,0)))</f>
        <v/>
      </c>
      <c r="AC43" s="334" t="str">
        <f>IF($B43="","",INDEX('All CCC'!AC$7:AC$736,MATCH(WatchList!$B43,'All CCC'!$B$7:$B$736,0)))</f>
        <v/>
      </c>
      <c r="AD43" s="334" t="str">
        <f>IF($B43="","",INDEX('All CCC'!AD$7:AD$736,MATCH(WatchList!$B43,'All CCC'!$B$7:$B$736,0)))</f>
        <v/>
      </c>
      <c r="AE43" s="334" t="str">
        <f>IF($B43="","",INDEX('All CCC'!AE$7:AE$736,MATCH(WatchList!$B43,'All CCC'!$B$7:$B$736,0)))</f>
        <v/>
      </c>
      <c r="AF43" s="334" t="str">
        <f>IF($B43="","",INDEX('All CCC'!AF$7:AF$736,MATCH(WatchList!$B43,'All CCC'!$B$7:$B$736,0)))</f>
        <v/>
      </c>
      <c r="AG43" s="334" t="str">
        <f>IF($B43="","",INDEX('All CCC'!AG$7:AG$736,MATCH(WatchList!$B43,'All CCC'!$B$7:$B$736,0)))</f>
        <v/>
      </c>
      <c r="AH43" s="334" t="str">
        <f>IF($B43="","",INDEX('All CCC'!AH$7:AH$736,MATCH(WatchList!$B43,'All CCC'!$B$7:$B$736,0)))</f>
        <v/>
      </c>
      <c r="AI43" s="334" t="str">
        <f>IF($B43="","",INDEX('All CCC'!AI$7:AI$736,MATCH(WatchList!$B43,'All CCC'!$B$7:$B$736,0)))</f>
        <v/>
      </c>
      <c r="AJ43" s="334" t="str">
        <f>IF($B43="","",INDEX('All CCC'!AJ$7:AJ$736,MATCH(WatchList!$B43,'All CCC'!$B$7:$B$736,0)))</f>
        <v/>
      </c>
      <c r="AK43" s="334" t="str">
        <f>IF($B43="","",INDEX('All CCC'!AK$7:AK$736,MATCH(WatchList!$B43,'All CCC'!$B$7:$B$736,0)))</f>
        <v/>
      </c>
      <c r="AL43" s="334" t="str">
        <f>IF($B43="","",INDEX('All CCC'!AL$7:AL$736,MATCH(WatchList!$B43,'All CCC'!$B$7:$B$736,0)))</f>
        <v/>
      </c>
      <c r="AM43" s="334" t="str">
        <f>IF($B43="","",INDEX('All CCC'!AM$7:AM$736,MATCH(WatchList!$B43,'All CCC'!$B$7:$B$736,0)))</f>
        <v/>
      </c>
      <c r="AN43" s="334" t="str">
        <f>IF($B43="","",INDEX('All CCC'!AN$7:AN$736,MATCH(WatchList!$B43,'All CCC'!$B$7:$B$736,0)))</f>
        <v/>
      </c>
      <c r="AO43" s="334" t="str">
        <f>IF($B43="","",INDEX('All CCC'!AO$7:AO$736,MATCH(WatchList!$B43,'All CCC'!$B$7:$B$736,0)))</f>
        <v/>
      </c>
      <c r="AP43" s="334" t="str">
        <f>IF($B43="","",INDEX('All CCC'!AP$7:AP$736,MATCH(WatchList!$B43,'All CCC'!$B$7:$B$736,0)))</f>
        <v/>
      </c>
      <c r="AQ43" s="334" t="str">
        <f>IF($B43="","",INDEX('All CCC'!AQ$7:AQ$736,MATCH(WatchList!$B43,'All CCC'!$B$7:$B$736,0)))</f>
        <v/>
      </c>
      <c r="AR43" s="334" t="str">
        <f>IF($B43="","",INDEX('All CCC'!AR$7:AR$736,MATCH(WatchList!$B43,'All CCC'!$B$7:$B$736,0)))</f>
        <v/>
      </c>
      <c r="AS43" s="334" t="str">
        <f>IF($B43="","",INDEX('All CCC'!AS$7:AS$736,MATCH(WatchList!$B43,'All CCC'!$B$7:$B$736,0)))</f>
        <v/>
      </c>
      <c r="AT43" s="334" t="str">
        <f>IF($B43="","",INDEX('All CCC'!AT$7:AT$736,MATCH(WatchList!$B43,'All CCC'!$B$7:$B$736,0)))</f>
        <v/>
      </c>
      <c r="AU43" s="334" t="str">
        <f>IF($B43="","",INDEX('All CCC'!AU$7:AU$736,MATCH(WatchList!$B43,'All CCC'!$B$7:$B$736,0)))</f>
        <v/>
      </c>
      <c r="AV43" s="334" t="str">
        <f>IF($B43="","",INDEX('All CCC'!AV$7:AV$736,MATCH(WatchList!$B43,'All CCC'!$B$7:$B$736,0)))</f>
        <v/>
      </c>
      <c r="AW43" s="334" t="str">
        <f>IF($B43="","",INDEX('All CCC'!AW$7:AW$736,MATCH(WatchList!$B43,'All CCC'!$B$7:$B$736,0)))</f>
        <v/>
      </c>
      <c r="AX43" s="334" t="str">
        <f>IF($B43="","",INDEX('All CCC'!AX$7:AX$736,MATCH(WatchList!$B43,'All CCC'!$B$7:$B$736,0)))</f>
        <v/>
      </c>
      <c r="AY43" s="334" t="str">
        <f>IF($B43="","",INDEX('All CCC'!AY$7:AY$736,MATCH(WatchList!$B43,'All CCC'!$B$7:$B$736,0)))</f>
        <v/>
      </c>
      <c r="AZ43" s="334" t="str">
        <f>IF($B43="","",INDEX('All CCC'!AZ$7:AZ$736,MATCH(WatchList!$B43,'All CCC'!$B$7:$B$736,0)))</f>
        <v/>
      </c>
      <c r="BA43" s="334" t="str">
        <f>IF($B43="","",INDEX('All CCC'!BA$7:BA$736,MATCH(WatchList!$B43,'All CCC'!$B$7:$B$736,0)))</f>
        <v/>
      </c>
      <c r="BB43" s="334" t="str">
        <f>IF($B43="","",INDEX('All CCC'!BB$7:BB$736,MATCH(WatchList!$B43,'All CCC'!$B$7:$B$736,0)))</f>
        <v/>
      </c>
      <c r="BC43" s="334" t="str">
        <f>IF($B43="","",INDEX('All CCC'!BC$7:BC$736,MATCH(WatchList!$B43,'All CCC'!$B$7:$B$736,0)))</f>
        <v/>
      </c>
      <c r="BD43" s="334" t="str">
        <f>IF($B43="","",INDEX('All CCC'!BD$7:BD$736,MATCH(WatchList!$B43,'All CCC'!$B$7:$B$736,0)))</f>
        <v/>
      </c>
      <c r="BE43" s="334" t="str">
        <f>IF($B43="","",INDEX('All CCC'!BE$7:BE$736,MATCH(WatchList!$B43,'All CCC'!$B$7:$B$736,0)))</f>
        <v/>
      </c>
      <c r="BF43" s="334" t="str">
        <f>IF($B43="","",INDEX('All CCC'!BF$7:BF$736,MATCH(WatchList!$B43,'All CCC'!$B$7:$B$736,0)))</f>
        <v/>
      </c>
      <c r="BG43" s="334" t="str">
        <f>IF($B43="","",INDEX('All CCC'!BG$7:BG$736,MATCH(WatchList!$B43,'All CCC'!$B$7:$B$736,0)))</f>
        <v/>
      </c>
    </row>
    <row r="44" spans="1:59" x14ac:dyDescent="0.2">
      <c r="A44" s="333" t="str">
        <f>IF($B44="","",INDEX('All CCC'!A$7:A$736,MATCH(WatchList!$B44,'All CCC'!$B$7:$B$736,0)))</f>
        <v/>
      </c>
      <c r="B44" s="127"/>
      <c r="C44" s="334" t="str">
        <f>IF($B44="","",INDEX('All CCC'!C$7:C$736,MATCH(WatchList!$B44,'All CCC'!$B$7:$B$736,0)))</f>
        <v/>
      </c>
      <c r="D44" s="334" t="str">
        <f>IF($B44="","",INDEX('All CCC'!D$7:D$736,MATCH(WatchList!$B44,'All CCC'!$B$7:$B$736,0)))</f>
        <v/>
      </c>
      <c r="E44" s="334" t="str">
        <f>IF($B44="","",INDEX('All CCC'!E$7:E$736,MATCH(WatchList!$B44,'All CCC'!$B$7:$B$736,0)))</f>
        <v/>
      </c>
      <c r="F44" s="334" t="str">
        <f>IF($B44="","",INDEX('All CCC'!F$7:F$736,MATCH(WatchList!$B44,'All CCC'!$B$7:$B$736,0)))</f>
        <v/>
      </c>
      <c r="G44" s="334" t="str">
        <f>IF($B44="","",INDEX('All CCC'!G$7:G$736,MATCH(WatchList!$B44,'All CCC'!$B$7:$B$736,0)))</f>
        <v/>
      </c>
      <c r="H44" s="334" t="str">
        <f>IF($B44="","",INDEX('All CCC'!H$7:H$736,MATCH(WatchList!$B44,'All CCC'!$B$7:$B$736,0)))</f>
        <v/>
      </c>
      <c r="I44" s="334" t="str">
        <f>IF($B44="","",INDEX('All CCC'!I$7:I$736,MATCH(WatchList!$B44,'All CCC'!$B$7:$B$736,0)))</f>
        <v/>
      </c>
      <c r="J44" s="334" t="str">
        <f>IF($B44="","",INDEX('All CCC'!J$7:J$736,MATCH(WatchList!$B44,'All CCC'!$B$7:$B$736,0)))</f>
        <v/>
      </c>
      <c r="K44" s="334" t="str">
        <f>IF($B44="","",INDEX('All CCC'!K$7:K$736,MATCH(WatchList!$B44,'All CCC'!$B$7:$B$736,0)))</f>
        <v/>
      </c>
      <c r="L44" s="334" t="str">
        <f>IF($B44="","",INDEX('All CCC'!L$7:L$736,MATCH(WatchList!$B44,'All CCC'!$B$7:$B$736,0)))</f>
        <v/>
      </c>
      <c r="M44" s="334" t="str">
        <f>IF($B44="","",INDEX('All CCC'!M$7:M$736,MATCH(WatchList!$B44,'All CCC'!$B$7:$B$736,0)))</f>
        <v/>
      </c>
      <c r="N44" s="334" t="str">
        <f>IF($B44="","",INDEX('All CCC'!N$7:N$736,MATCH(WatchList!$B44,'All CCC'!$B$7:$B$736,0)))</f>
        <v/>
      </c>
      <c r="O44" s="334" t="str">
        <f>IF($B44="","",INDEX('All CCC'!O$7:O$736,MATCH(WatchList!$B44,'All CCC'!$B$7:$B$736,0)))</f>
        <v/>
      </c>
      <c r="P44" s="335" t="str">
        <f>IF($B44="","",INDEX('All CCC'!P$7:P$736,MATCH(WatchList!$B44,'All CCC'!$B$7:$B$736,0)))</f>
        <v/>
      </c>
      <c r="Q44" s="335" t="str">
        <f>IF($B44="","",INDEX('All CCC'!Q$7:Q$736,MATCH(WatchList!$B44,'All CCC'!$B$7:$B$736,0)))</f>
        <v/>
      </c>
      <c r="R44" s="334" t="str">
        <f>IF($B44="","",INDEX('All CCC'!R$7:R$736,MATCH(WatchList!$B44,'All CCC'!$B$7:$B$736,0)))</f>
        <v/>
      </c>
      <c r="S44" s="334" t="str">
        <f>IF($B44="","",INDEX('All CCC'!S$7:S$736,MATCH(WatchList!$B44,'All CCC'!$B$7:$B$736,0)))</f>
        <v/>
      </c>
      <c r="T44" s="334" t="str">
        <f>IF($B44="","",INDEX('All CCC'!T$7:T$736,MATCH(WatchList!$B44,'All CCC'!$B$7:$B$736,0)))</f>
        <v/>
      </c>
      <c r="U44" s="334" t="str">
        <f>IF($B44="","",INDEX('All CCC'!U$7:U$736,MATCH(WatchList!$B44,'All CCC'!$B$7:$B$736,0)))</f>
        <v/>
      </c>
      <c r="V44" s="334" t="str">
        <f>IF($B44="","",INDEX('All CCC'!V$7:V$736,MATCH(WatchList!$B44,'All CCC'!$B$7:$B$736,0)))</f>
        <v/>
      </c>
      <c r="W44" s="334" t="str">
        <f>IF($B44="","",INDEX('All CCC'!W$7:W$736,MATCH(WatchList!$B44,'All CCC'!$B$7:$B$736,0)))</f>
        <v/>
      </c>
      <c r="X44" s="334" t="str">
        <f>IF($B44="","",INDEX('All CCC'!X$7:X$736,MATCH(WatchList!$B44,'All CCC'!$B$7:$B$736,0)))</f>
        <v/>
      </c>
      <c r="Y44" s="334" t="str">
        <f>IF($B44="","",INDEX('All CCC'!Y$7:Y$736,MATCH(WatchList!$B44,'All CCC'!$B$7:$B$736,0)))</f>
        <v/>
      </c>
      <c r="Z44" s="334" t="str">
        <f>IF($B44="","",INDEX('All CCC'!Z$7:Z$736,MATCH(WatchList!$B44,'All CCC'!$B$7:$B$736,0)))</f>
        <v/>
      </c>
      <c r="AA44" s="334" t="str">
        <f>IF($B44="","",INDEX('All CCC'!AA$7:AA$736,MATCH(WatchList!$B44,'All CCC'!$B$7:$B$736,0)))</f>
        <v/>
      </c>
      <c r="AB44" s="334" t="str">
        <f>IF($B44="","",INDEX('All CCC'!AB$7:AB$736,MATCH(WatchList!$B44,'All CCC'!$B$7:$B$736,0)))</f>
        <v/>
      </c>
      <c r="AC44" s="334" t="str">
        <f>IF($B44="","",INDEX('All CCC'!AC$7:AC$736,MATCH(WatchList!$B44,'All CCC'!$B$7:$B$736,0)))</f>
        <v/>
      </c>
      <c r="AD44" s="334" t="str">
        <f>IF($B44="","",INDEX('All CCC'!AD$7:AD$736,MATCH(WatchList!$B44,'All CCC'!$B$7:$B$736,0)))</f>
        <v/>
      </c>
      <c r="AE44" s="334" t="str">
        <f>IF($B44="","",INDEX('All CCC'!AE$7:AE$736,MATCH(WatchList!$B44,'All CCC'!$B$7:$B$736,0)))</f>
        <v/>
      </c>
      <c r="AF44" s="334" t="str">
        <f>IF($B44="","",INDEX('All CCC'!AF$7:AF$736,MATCH(WatchList!$B44,'All CCC'!$B$7:$B$736,0)))</f>
        <v/>
      </c>
      <c r="AG44" s="334" t="str">
        <f>IF($B44="","",INDEX('All CCC'!AG$7:AG$736,MATCH(WatchList!$B44,'All CCC'!$B$7:$B$736,0)))</f>
        <v/>
      </c>
      <c r="AH44" s="334" t="str">
        <f>IF($B44="","",INDEX('All CCC'!AH$7:AH$736,MATCH(WatchList!$B44,'All CCC'!$B$7:$B$736,0)))</f>
        <v/>
      </c>
      <c r="AI44" s="334" t="str">
        <f>IF($B44="","",INDEX('All CCC'!AI$7:AI$736,MATCH(WatchList!$B44,'All CCC'!$B$7:$B$736,0)))</f>
        <v/>
      </c>
      <c r="AJ44" s="334" t="str">
        <f>IF($B44="","",INDEX('All CCC'!AJ$7:AJ$736,MATCH(WatchList!$B44,'All CCC'!$B$7:$B$736,0)))</f>
        <v/>
      </c>
      <c r="AK44" s="334" t="str">
        <f>IF($B44="","",INDEX('All CCC'!AK$7:AK$736,MATCH(WatchList!$B44,'All CCC'!$B$7:$B$736,0)))</f>
        <v/>
      </c>
      <c r="AL44" s="334" t="str">
        <f>IF($B44="","",INDEX('All CCC'!AL$7:AL$736,MATCH(WatchList!$B44,'All CCC'!$B$7:$B$736,0)))</f>
        <v/>
      </c>
      <c r="AM44" s="334" t="str">
        <f>IF($B44="","",INDEX('All CCC'!AM$7:AM$736,MATCH(WatchList!$B44,'All CCC'!$B$7:$B$736,0)))</f>
        <v/>
      </c>
      <c r="AN44" s="334" t="str">
        <f>IF($B44="","",INDEX('All CCC'!AN$7:AN$736,MATCH(WatchList!$B44,'All CCC'!$B$7:$B$736,0)))</f>
        <v/>
      </c>
      <c r="AO44" s="334" t="str">
        <f>IF($B44="","",INDEX('All CCC'!AO$7:AO$736,MATCH(WatchList!$B44,'All CCC'!$B$7:$B$736,0)))</f>
        <v/>
      </c>
      <c r="AP44" s="334" t="str">
        <f>IF($B44="","",INDEX('All CCC'!AP$7:AP$736,MATCH(WatchList!$B44,'All CCC'!$B$7:$B$736,0)))</f>
        <v/>
      </c>
      <c r="AQ44" s="334" t="str">
        <f>IF($B44="","",INDEX('All CCC'!AQ$7:AQ$736,MATCH(WatchList!$B44,'All CCC'!$B$7:$B$736,0)))</f>
        <v/>
      </c>
      <c r="AR44" s="334" t="str">
        <f>IF($B44="","",INDEX('All CCC'!AR$7:AR$736,MATCH(WatchList!$B44,'All CCC'!$B$7:$B$736,0)))</f>
        <v/>
      </c>
      <c r="AS44" s="334" t="str">
        <f>IF($B44="","",INDEX('All CCC'!AS$7:AS$736,MATCH(WatchList!$B44,'All CCC'!$B$7:$B$736,0)))</f>
        <v/>
      </c>
      <c r="AT44" s="334" t="str">
        <f>IF($B44="","",INDEX('All CCC'!AT$7:AT$736,MATCH(WatchList!$B44,'All CCC'!$B$7:$B$736,0)))</f>
        <v/>
      </c>
      <c r="AU44" s="334" t="str">
        <f>IF($B44="","",INDEX('All CCC'!AU$7:AU$736,MATCH(WatchList!$B44,'All CCC'!$B$7:$B$736,0)))</f>
        <v/>
      </c>
      <c r="AV44" s="334" t="str">
        <f>IF($B44="","",INDEX('All CCC'!AV$7:AV$736,MATCH(WatchList!$B44,'All CCC'!$B$7:$B$736,0)))</f>
        <v/>
      </c>
      <c r="AW44" s="334" t="str">
        <f>IF($B44="","",INDEX('All CCC'!AW$7:AW$736,MATCH(WatchList!$B44,'All CCC'!$B$7:$B$736,0)))</f>
        <v/>
      </c>
      <c r="AX44" s="334" t="str">
        <f>IF($B44="","",INDEX('All CCC'!AX$7:AX$736,MATCH(WatchList!$B44,'All CCC'!$B$7:$B$736,0)))</f>
        <v/>
      </c>
      <c r="AY44" s="334" t="str">
        <f>IF($B44="","",INDEX('All CCC'!AY$7:AY$736,MATCH(WatchList!$B44,'All CCC'!$B$7:$B$736,0)))</f>
        <v/>
      </c>
      <c r="AZ44" s="334" t="str">
        <f>IF($B44="","",INDEX('All CCC'!AZ$7:AZ$736,MATCH(WatchList!$B44,'All CCC'!$B$7:$B$736,0)))</f>
        <v/>
      </c>
      <c r="BA44" s="334" t="str">
        <f>IF($B44="","",INDEX('All CCC'!BA$7:BA$736,MATCH(WatchList!$B44,'All CCC'!$B$7:$B$736,0)))</f>
        <v/>
      </c>
      <c r="BB44" s="334" t="str">
        <f>IF($B44="","",INDEX('All CCC'!BB$7:BB$736,MATCH(WatchList!$B44,'All CCC'!$B$7:$B$736,0)))</f>
        <v/>
      </c>
      <c r="BC44" s="334" t="str">
        <f>IF($B44="","",INDEX('All CCC'!BC$7:BC$736,MATCH(WatchList!$B44,'All CCC'!$B$7:$B$736,0)))</f>
        <v/>
      </c>
      <c r="BD44" s="334" t="str">
        <f>IF($B44="","",INDEX('All CCC'!BD$7:BD$736,MATCH(WatchList!$B44,'All CCC'!$B$7:$B$736,0)))</f>
        <v/>
      </c>
      <c r="BE44" s="334" t="str">
        <f>IF($B44="","",INDEX('All CCC'!BE$7:BE$736,MATCH(WatchList!$B44,'All CCC'!$B$7:$B$736,0)))</f>
        <v/>
      </c>
      <c r="BF44" s="334" t="str">
        <f>IF($B44="","",INDEX('All CCC'!BF$7:BF$736,MATCH(WatchList!$B44,'All CCC'!$B$7:$B$736,0)))</f>
        <v/>
      </c>
      <c r="BG44" s="334" t="str">
        <f>IF($B44="","",INDEX('All CCC'!BG$7:BG$736,MATCH(WatchList!$B44,'All CCC'!$B$7:$B$736,0)))</f>
        <v/>
      </c>
    </row>
    <row r="45" spans="1:59" x14ac:dyDescent="0.2">
      <c r="A45" s="333" t="str">
        <f>IF($B45="","",INDEX('All CCC'!A$7:A$736,MATCH(WatchList!$B45,'All CCC'!$B$7:$B$736,0)))</f>
        <v/>
      </c>
      <c r="B45" s="127"/>
      <c r="C45" s="334" t="str">
        <f>IF($B45="","",INDEX('All CCC'!C$7:C$736,MATCH(WatchList!$B45,'All CCC'!$B$7:$B$736,0)))</f>
        <v/>
      </c>
      <c r="D45" s="334" t="str">
        <f>IF($B45="","",INDEX('All CCC'!D$7:D$736,MATCH(WatchList!$B45,'All CCC'!$B$7:$B$736,0)))</f>
        <v/>
      </c>
      <c r="E45" s="334" t="str">
        <f>IF($B45="","",INDEX('All CCC'!E$7:E$736,MATCH(WatchList!$B45,'All CCC'!$B$7:$B$736,0)))</f>
        <v/>
      </c>
      <c r="F45" s="334" t="str">
        <f>IF($B45="","",INDEX('All CCC'!F$7:F$736,MATCH(WatchList!$B45,'All CCC'!$B$7:$B$736,0)))</f>
        <v/>
      </c>
      <c r="G45" s="334" t="str">
        <f>IF($B45="","",INDEX('All CCC'!G$7:G$736,MATCH(WatchList!$B45,'All CCC'!$B$7:$B$736,0)))</f>
        <v/>
      </c>
      <c r="H45" s="334" t="str">
        <f>IF($B45="","",INDEX('All CCC'!H$7:H$736,MATCH(WatchList!$B45,'All CCC'!$B$7:$B$736,0)))</f>
        <v/>
      </c>
      <c r="I45" s="334" t="str">
        <f>IF($B45="","",INDEX('All CCC'!I$7:I$736,MATCH(WatchList!$B45,'All CCC'!$B$7:$B$736,0)))</f>
        <v/>
      </c>
      <c r="J45" s="334" t="str">
        <f>IF($B45="","",INDEX('All CCC'!J$7:J$736,MATCH(WatchList!$B45,'All CCC'!$B$7:$B$736,0)))</f>
        <v/>
      </c>
      <c r="K45" s="334" t="str">
        <f>IF($B45="","",INDEX('All CCC'!K$7:K$736,MATCH(WatchList!$B45,'All CCC'!$B$7:$B$736,0)))</f>
        <v/>
      </c>
      <c r="L45" s="334" t="str">
        <f>IF($B45="","",INDEX('All CCC'!L$7:L$736,MATCH(WatchList!$B45,'All CCC'!$B$7:$B$736,0)))</f>
        <v/>
      </c>
      <c r="M45" s="334" t="str">
        <f>IF($B45="","",INDEX('All CCC'!M$7:M$736,MATCH(WatchList!$B45,'All CCC'!$B$7:$B$736,0)))</f>
        <v/>
      </c>
      <c r="N45" s="334" t="str">
        <f>IF($B45="","",INDEX('All CCC'!N$7:N$736,MATCH(WatchList!$B45,'All CCC'!$B$7:$B$736,0)))</f>
        <v/>
      </c>
      <c r="O45" s="334" t="str">
        <f>IF($B45="","",INDEX('All CCC'!O$7:O$736,MATCH(WatchList!$B45,'All CCC'!$B$7:$B$736,0)))</f>
        <v/>
      </c>
      <c r="P45" s="335" t="str">
        <f>IF($B45="","",INDEX('All CCC'!P$7:P$736,MATCH(WatchList!$B45,'All CCC'!$B$7:$B$736,0)))</f>
        <v/>
      </c>
      <c r="Q45" s="335" t="str">
        <f>IF($B45="","",INDEX('All CCC'!Q$7:Q$736,MATCH(WatchList!$B45,'All CCC'!$B$7:$B$736,0)))</f>
        <v/>
      </c>
      <c r="R45" s="334" t="str">
        <f>IF($B45="","",INDEX('All CCC'!R$7:R$736,MATCH(WatchList!$B45,'All CCC'!$B$7:$B$736,0)))</f>
        <v/>
      </c>
      <c r="S45" s="334" t="str">
        <f>IF($B45="","",INDEX('All CCC'!S$7:S$736,MATCH(WatchList!$B45,'All CCC'!$B$7:$B$736,0)))</f>
        <v/>
      </c>
      <c r="T45" s="334" t="str">
        <f>IF($B45="","",INDEX('All CCC'!T$7:T$736,MATCH(WatchList!$B45,'All CCC'!$B$7:$B$736,0)))</f>
        <v/>
      </c>
      <c r="U45" s="334" t="str">
        <f>IF($B45="","",INDEX('All CCC'!U$7:U$736,MATCH(WatchList!$B45,'All CCC'!$B$7:$B$736,0)))</f>
        <v/>
      </c>
      <c r="V45" s="334" t="str">
        <f>IF($B45="","",INDEX('All CCC'!V$7:V$736,MATCH(WatchList!$B45,'All CCC'!$B$7:$B$736,0)))</f>
        <v/>
      </c>
      <c r="W45" s="334" t="str">
        <f>IF($B45="","",INDEX('All CCC'!W$7:W$736,MATCH(WatchList!$B45,'All CCC'!$B$7:$B$736,0)))</f>
        <v/>
      </c>
      <c r="X45" s="334" t="str">
        <f>IF($B45="","",INDEX('All CCC'!X$7:X$736,MATCH(WatchList!$B45,'All CCC'!$B$7:$B$736,0)))</f>
        <v/>
      </c>
      <c r="Y45" s="334" t="str">
        <f>IF($B45="","",INDEX('All CCC'!Y$7:Y$736,MATCH(WatchList!$B45,'All CCC'!$B$7:$B$736,0)))</f>
        <v/>
      </c>
      <c r="Z45" s="334" t="str">
        <f>IF($B45="","",INDEX('All CCC'!Z$7:Z$736,MATCH(WatchList!$B45,'All CCC'!$B$7:$B$736,0)))</f>
        <v/>
      </c>
      <c r="AA45" s="334" t="str">
        <f>IF($B45="","",INDEX('All CCC'!AA$7:AA$736,MATCH(WatchList!$B45,'All CCC'!$B$7:$B$736,0)))</f>
        <v/>
      </c>
      <c r="AB45" s="334" t="str">
        <f>IF($B45="","",INDEX('All CCC'!AB$7:AB$736,MATCH(WatchList!$B45,'All CCC'!$B$7:$B$736,0)))</f>
        <v/>
      </c>
      <c r="AC45" s="334" t="str">
        <f>IF($B45="","",INDEX('All CCC'!AC$7:AC$736,MATCH(WatchList!$B45,'All CCC'!$B$7:$B$736,0)))</f>
        <v/>
      </c>
      <c r="AD45" s="334" t="str">
        <f>IF($B45="","",INDEX('All CCC'!AD$7:AD$736,MATCH(WatchList!$B45,'All CCC'!$B$7:$B$736,0)))</f>
        <v/>
      </c>
      <c r="AE45" s="334" t="str">
        <f>IF($B45="","",INDEX('All CCC'!AE$7:AE$736,MATCH(WatchList!$B45,'All CCC'!$B$7:$B$736,0)))</f>
        <v/>
      </c>
      <c r="AF45" s="334" t="str">
        <f>IF($B45="","",INDEX('All CCC'!AF$7:AF$736,MATCH(WatchList!$B45,'All CCC'!$B$7:$B$736,0)))</f>
        <v/>
      </c>
      <c r="AG45" s="334" t="str">
        <f>IF($B45="","",INDEX('All CCC'!AG$7:AG$736,MATCH(WatchList!$B45,'All CCC'!$B$7:$B$736,0)))</f>
        <v/>
      </c>
      <c r="AH45" s="334" t="str">
        <f>IF($B45="","",INDEX('All CCC'!AH$7:AH$736,MATCH(WatchList!$B45,'All CCC'!$B$7:$B$736,0)))</f>
        <v/>
      </c>
      <c r="AI45" s="334" t="str">
        <f>IF($B45="","",INDEX('All CCC'!AI$7:AI$736,MATCH(WatchList!$B45,'All CCC'!$B$7:$B$736,0)))</f>
        <v/>
      </c>
      <c r="AJ45" s="334" t="str">
        <f>IF($B45="","",INDEX('All CCC'!AJ$7:AJ$736,MATCH(WatchList!$B45,'All CCC'!$B$7:$B$736,0)))</f>
        <v/>
      </c>
      <c r="AK45" s="334" t="str">
        <f>IF($B45="","",INDEX('All CCC'!AK$7:AK$736,MATCH(WatchList!$B45,'All CCC'!$B$7:$B$736,0)))</f>
        <v/>
      </c>
      <c r="AL45" s="334" t="str">
        <f>IF($B45="","",INDEX('All CCC'!AL$7:AL$736,MATCH(WatchList!$B45,'All CCC'!$B$7:$B$736,0)))</f>
        <v/>
      </c>
      <c r="AM45" s="334" t="str">
        <f>IF($B45="","",INDEX('All CCC'!AM$7:AM$736,MATCH(WatchList!$B45,'All CCC'!$B$7:$B$736,0)))</f>
        <v/>
      </c>
      <c r="AN45" s="334" t="str">
        <f>IF($B45="","",INDEX('All CCC'!AN$7:AN$736,MATCH(WatchList!$B45,'All CCC'!$B$7:$B$736,0)))</f>
        <v/>
      </c>
      <c r="AO45" s="334" t="str">
        <f>IF($B45="","",INDEX('All CCC'!AO$7:AO$736,MATCH(WatchList!$B45,'All CCC'!$B$7:$B$736,0)))</f>
        <v/>
      </c>
      <c r="AP45" s="334" t="str">
        <f>IF($B45="","",INDEX('All CCC'!AP$7:AP$736,MATCH(WatchList!$B45,'All CCC'!$B$7:$B$736,0)))</f>
        <v/>
      </c>
      <c r="AQ45" s="334" t="str">
        <f>IF($B45="","",INDEX('All CCC'!AQ$7:AQ$736,MATCH(WatchList!$B45,'All CCC'!$B$7:$B$736,0)))</f>
        <v/>
      </c>
      <c r="AR45" s="334" t="str">
        <f>IF($B45="","",INDEX('All CCC'!AR$7:AR$736,MATCH(WatchList!$B45,'All CCC'!$B$7:$B$736,0)))</f>
        <v/>
      </c>
      <c r="AS45" s="334" t="str">
        <f>IF($B45="","",INDEX('All CCC'!AS$7:AS$736,MATCH(WatchList!$B45,'All CCC'!$B$7:$B$736,0)))</f>
        <v/>
      </c>
      <c r="AT45" s="334" t="str">
        <f>IF($B45="","",INDEX('All CCC'!AT$7:AT$736,MATCH(WatchList!$B45,'All CCC'!$B$7:$B$736,0)))</f>
        <v/>
      </c>
      <c r="AU45" s="334" t="str">
        <f>IF($B45="","",INDEX('All CCC'!AU$7:AU$736,MATCH(WatchList!$B45,'All CCC'!$B$7:$B$736,0)))</f>
        <v/>
      </c>
      <c r="AV45" s="334" t="str">
        <f>IF($B45="","",INDEX('All CCC'!AV$7:AV$736,MATCH(WatchList!$B45,'All CCC'!$B$7:$B$736,0)))</f>
        <v/>
      </c>
      <c r="AW45" s="334" t="str">
        <f>IF($B45="","",INDEX('All CCC'!AW$7:AW$736,MATCH(WatchList!$B45,'All CCC'!$B$7:$B$736,0)))</f>
        <v/>
      </c>
      <c r="AX45" s="334" t="str">
        <f>IF($B45="","",INDEX('All CCC'!AX$7:AX$736,MATCH(WatchList!$B45,'All CCC'!$B$7:$B$736,0)))</f>
        <v/>
      </c>
      <c r="AY45" s="334" t="str">
        <f>IF($B45="","",INDEX('All CCC'!AY$7:AY$736,MATCH(WatchList!$B45,'All CCC'!$B$7:$B$736,0)))</f>
        <v/>
      </c>
      <c r="AZ45" s="334" t="str">
        <f>IF($B45="","",INDEX('All CCC'!AZ$7:AZ$736,MATCH(WatchList!$B45,'All CCC'!$B$7:$B$736,0)))</f>
        <v/>
      </c>
      <c r="BA45" s="334" t="str">
        <f>IF($B45="","",INDEX('All CCC'!BA$7:BA$736,MATCH(WatchList!$B45,'All CCC'!$B$7:$B$736,0)))</f>
        <v/>
      </c>
      <c r="BB45" s="334" t="str">
        <f>IF($B45="","",INDEX('All CCC'!BB$7:BB$736,MATCH(WatchList!$B45,'All CCC'!$B$7:$B$736,0)))</f>
        <v/>
      </c>
      <c r="BC45" s="334" t="str">
        <f>IF($B45="","",INDEX('All CCC'!BC$7:BC$736,MATCH(WatchList!$B45,'All CCC'!$B$7:$B$736,0)))</f>
        <v/>
      </c>
      <c r="BD45" s="334" t="str">
        <f>IF($B45="","",INDEX('All CCC'!BD$7:BD$736,MATCH(WatchList!$B45,'All CCC'!$B$7:$B$736,0)))</f>
        <v/>
      </c>
      <c r="BE45" s="334" t="str">
        <f>IF($B45="","",INDEX('All CCC'!BE$7:BE$736,MATCH(WatchList!$B45,'All CCC'!$B$7:$B$736,0)))</f>
        <v/>
      </c>
      <c r="BF45" s="334" t="str">
        <f>IF($B45="","",INDEX('All CCC'!BF$7:BF$736,MATCH(WatchList!$B45,'All CCC'!$B$7:$B$736,0)))</f>
        <v/>
      </c>
      <c r="BG45" s="334" t="str">
        <f>IF($B45="","",INDEX('All CCC'!BG$7:BG$736,MATCH(WatchList!$B45,'All CCC'!$B$7:$B$736,0)))</f>
        <v/>
      </c>
    </row>
    <row r="46" spans="1:59" x14ac:dyDescent="0.2">
      <c r="A46" s="333" t="str">
        <f>IF($B46="","",INDEX('All CCC'!A$7:A$736,MATCH(WatchList!$B46,'All CCC'!$B$7:$B$736,0)))</f>
        <v/>
      </c>
      <c r="B46" s="127"/>
      <c r="C46" s="334" t="str">
        <f>IF($B46="","",INDEX('All CCC'!C$7:C$736,MATCH(WatchList!$B46,'All CCC'!$B$7:$B$736,0)))</f>
        <v/>
      </c>
      <c r="D46" s="334" t="str">
        <f>IF($B46="","",INDEX('All CCC'!D$7:D$736,MATCH(WatchList!$B46,'All CCC'!$B$7:$B$736,0)))</f>
        <v/>
      </c>
      <c r="E46" s="334" t="str">
        <f>IF($B46="","",INDEX('All CCC'!E$7:E$736,MATCH(WatchList!$B46,'All CCC'!$B$7:$B$736,0)))</f>
        <v/>
      </c>
      <c r="F46" s="334" t="str">
        <f>IF($B46="","",INDEX('All CCC'!F$7:F$736,MATCH(WatchList!$B46,'All CCC'!$B$7:$B$736,0)))</f>
        <v/>
      </c>
      <c r="G46" s="334" t="str">
        <f>IF($B46="","",INDEX('All CCC'!G$7:G$736,MATCH(WatchList!$B46,'All CCC'!$B$7:$B$736,0)))</f>
        <v/>
      </c>
      <c r="H46" s="334" t="str">
        <f>IF($B46="","",INDEX('All CCC'!H$7:H$736,MATCH(WatchList!$B46,'All CCC'!$B$7:$B$736,0)))</f>
        <v/>
      </c>
      <c r="I46" s="334" t="str">
        <f>IF($B46="","",INDEX('All CCC'!I$7:I$736,MATCH(WatchList!$B46,'All CCC'!$B$7:$B$736,0)))</f>
        <v/>
      </c>
      <c r="J46" s="334" t="str">
        <f>IF($B46="","",INDEX('All CCC'!J$7:J$736,MATCH(WatchList!$B46,'All CCC'!$B$7:$B$736,0)))</f>
        <v/>
      </c>
      <c r="K46" s="334" t="str">
        <f>IF($B46="","",INDEX('All CCC'!K$7:K$736,MATCH(WatchList!$B46,'All CCC'!$B$7:$B$736,0)))</f>
        <v/>
      </c>
      <c r="L46" s="334" t="str">
        <f>IF($B46="","",INDEX('All CCC'!L$7:L$736,MATCH(WatchList!$B46,'All CCC'!$B$7:$B$736,0)))</f>
        <v/>
      </c>
      <c r="M46" s="334" t="str">
        <f>IF($B46="","",INDEX('All CCC'!M$7:M$736,MATCH(WatchList!$B46,'All CCC'!$B$7:$B$736,0)))</f>
        <v/>
      </c>
      <c r="N46" s="334" t="str">
        <f>IF($B46="","",INDEX('All CCC'!N$7:N$736,MATCH(WatchList!$B46,'All CCC'!$B$7:$B$736,0)))</f>
        <v/>
      </c>
      <c r="O46" s="334" t="str">
        <f>IF($B46="","",INDEX('All CCC'!O$7:O$736,MATCH(WatchList!$B46,'All CCC'!$B$7:$B$736,0)))</f>
        <v/>
      </c>
      <c r="P46" s="335" t="str">
        <f>IF($B46="","",INDEX('All CCC'!P$7:P$736,MATCH(WatchList!$B46,'All CCC'!$B$7:$B$736,0)))</f>
        <v/>
      </c>
      <c r="Q46" s="335" t="str">
        <f>IF($B46="","",INDEX('All CCC'!Q$7:Q$736,MATCH(WatchList!$B46,'All CCC'!$B$7:$B$736,0)))</f>
        <v/>
      </c>
      <c r="R46" s="334" t="str">
        <f>IF($B46="","",INDEX('All CCC'!R$7:R$736,MATCH(WatchList!$B46,'All CCC'!$B$7:$B$736,0)))</f>
        <v/>
      </c>
      <c r="S46" s="334" t="str">
        <f>IF($B46="","",INDEX('All CCC'!S$7:S$736,MATCH(WatchList!$B46,'All CCC'!$B$7:$B$736,0)))</f>
        <v/>
      </c>
      <c r="T46" s="334" t="str">
        <f>IF($B46="","",INDEX('All CCC'!T$7:T$736,MATCH(WatchList!$B46,'All CCC'!$B$7:$B$736,0)))</f>
        <v/>
      </c>
      <c r="U46" s="334" t="str">
        <f>IF($B46="","",INDEX('All CCC'!U$7:U$736,MATCH(WatchList!$B46,'All CCC'!$B$7:$B$736,0)))</f>
        <v/>
      </c>
      <c r="V46" s="334" t="str">
        <f>IF($B46="","",INDEX('All CCC'!V$7:V$736,MATCH(WatchList!$B46,'All CCC'!$B$7:$B$736,0)))</f>
        <v/>
      </c>
      <c r="W46" s="334" t="str">
        <f>IF($B46="","",INDEX('All CCC'!W$7:W$736,MATCH(WatchList!$B46,'All CCC'!$B$7:$B$736,0)))</f>
        <v/>
      </c>
      <c r="X46" s="334" t="str">
        <f>IF($B46="","",INDEX('All CCC'!X$7:X$736,MATCH(WatchList!$B46,'All CCC'!$B$7:$B$736,0)))</f>
        <v/>
      </c>
      <c r="Y46" s="334" t="str">
        <f>IF($B46="","",INDEX('All CCC'!Y$7:Y$736,MATCH(WatchList!$B46,'All CCC'!$B$7:$B$736,0)))</f>
        <v/>
      </c>
      <c r="Z46" s="334" t="str">
        <f>IF($B46="","",INDEX('All CCC'!Z$7:Z$736,MATCH(WatchList!$B46,'All CCC'!$B$7:$B$736,0)))</f>
        <v/>
      </c>
      <c r="AA46" s="334" t="str">
        <f>IF($B46="","",INDEX('All CCC'!AA$7:AA$736,MATCH(WatchList!$B46,'All CCC'!$B$7:$B$736,0)))</f>
        <v/>
      </c>
      <c r="AB46" s="334" t="str">
        <f>IF($B46="","",INDEX('All CCC'!AB$7:AB$736,MATCH(WatchList!$B46,'All CCC'!$B$7:$B$736,0)))</f>
        <v/>
      </c>
      <c r="AC46" s="334" t="str">
        <f>IF($B46="","",INDEX('All CCC'!AC$7:AC$736,MATCH(WatchList!$B46,'All CCC'!$B$7:$B$736,0)))</f>
        <v/>
      </c>
      <c r="AD46" s="334" t="str">
        <f>IF($B46="","",INDEX('All CCC'!AD$7:AD$736,MATCH(WatchList!$B46,'All CCC'!$B$7:$B$736,0)))</f>
        <v/>
      </c>
      <c r="AE46" s="334" t="str">
        <f>IF($B46="","",INDEX('All CCC'!AE$7:AE$736,MATCH(WatchList!$B46,'All CCC'!$B$7:$B$736,0)))</f>
        <v/>
      </c>
      <c r="AF46" s="334" t="str">
        <f>IF($B46="","",INDEX('All CCC'!AF$7:AF$736,MATCH(WatchList!$B46,'All CCC'!$B$7:$B$736,0)))</f>
        <v/>
      </c>
      <c r="AG46" s="334" t="str">
        <f>IF($B46="","",INDEX('All CCC'!AG$7:AG$736,MATCH(WatchList!$B46,'All CCC'!$B$7:$B$736,0)))</f>
        <v/>
      </c>
      <c r="AH46" s="334" t="str">
        <f>IF($B46="","",INDEX('All CCC'!AH$7:AH$736,MATCH(WatchList!$B46,'All CCC'!$B$7:$B$736,0)))</f>
        <v/>
      </c>
      <c r="AI46" s="334" t="str">
        <f>IF($B46="","",INDEX('All CCC'!AI$7:AI$736,MATCH(WatchList!$B46,'All CCC'!$B$7:$B$736,0)))</f>
        <v/>
      </c>
      <c r="AJ46" s="334" t="str">
        <f>IF($B46="","",INDEX('All CCC'!AJ$7:AJ$736,MATCH(WatchList!$B46,'All CCC'!$B$7:$B$736,0)))</f>
        <v/>
      </c>
      <c r="AK46" s="334" t="str">
        <f>IF($B46="","",INDEX('All CCC'!AK$7:AK$736,MATCH(WatchList!$B46,'All CCC'!$B$7:$B$736,0)))</f>
        <v/>
      </c>
      <c r="AL46" s="334" t="str">
        <f>IF($B46="","",INDEX('All CCC'!AL$7:AL$736,MATCH(WatchList!$B46,'All CCC'!$B$7:$B$736,0)))</f>
        <v/>
      </c>
      <c r="AM46" s="334" t="str">
        <f>IF($B46="","",INDEX('All CCC'!AM$7:AM$736,MATCH(WatchList!$B46,'All CCC'!$B$7:$B$736,0)))</f>
        <v/>
      </c>
      <c r="AN46" s="334" t="str">
        <f>IF($B46="","",INDEX('All CCC'!AN$7:AN$736,MATCH(WatchList!$B46,'All CCC'!$B$7:$B$736,0)))</f>
        <v/>
      </c>
      <c r="AO46" s="334" t="str">
        <f>IF($B46="","",INDEX('All CCC'!AO$7:AO$736,MATCH(WatchList!$B46,'All CCC'!$B$7:$B$736,0)))</f>
        <v/>
      </c>
      <c r="AP46" s="334" t="str">
        <f>IF($B46="","",INDEX('All CCC'!AP$7:AP$736,MATCH(WatchList!$B46,'All CCC'!$B$7:$B$736,0)))</f>
        <v/>
      </c>
      <c r="AQ46" s="334" t="str">
        <f>IF($B46="","",INDEX('All CCC'!AQ$7:AQ$736,MATCH(WatchList!$B46,'All CCC'!$B$7:$B$736,0)))</f>
        <v/>
      </c>
      <c r="AR46" s="334" t="str">
        <f>IF($B46="","",INDEX('All CCC'!AR$7:AR$736,MATCH(WatchList!$B46,'All CCC'!$B$7:$B$736,0)))</f>
        <v/>
      </c>
      <c r="AS46" s="334" t="str">
        <f>IF($B46="","",INDEX('All CCC'!AS$7:AS$736,MATCH(WatchList!$B46,'All CCC'!$B$7:$B$736,0)))</f>
        <v/>
      </c>
      <c r="AT46" s="334" t="str">
        <f>IF($B46="","",INDEX('All CCC'!AT$7:AT$736,MATCH(WatchList!$B46,'All CCC'!$B$7:$B$736,0)))</f>
        <v/>
      </c>
      <c r="AU46" s="334" t="str">
        <f>IF($B46="","",INDEX('All CCC'!AU$7:AU$736,MATCH(WatchList!$B46,'All CCC'!$B$7:$B$736,0)))</f>
        <v/>
      </c>
      <c r="AV46" s="334" t="str">
        <f>IF($B46="","",INDEX('All CCC'!AV$7:AV$736,MATCH(WatchList!$B46,'All CCC'!$B$7:$B$736,0)))</f>
        <v/>
      </c>
      <c r="AW46" s="334" t="str">
        <f>IF($B46="","",INDEX('All CCC'!AW$7:AW$736,MATCH(WatchList!$B46,'All CCC'!$B$7:$B$736,0)))</f>
        <v/>
      </c>
      <c r="AX46" s="334" t="str">
        <f>IF($B46="","",INDEX('All CCC'!AX$7:AX$736,MATCH(WatchList!$B46,'All CCC'!$B$7:$B$736,0)))</f>
        <v/>
      </c>
      <c r="AY46" s="334" t="str">
        <f>IF($B46="","",INDEX('All CCC'!AY$7:AY$736,MATCH(WatchList!$B46,'All CCC'!$B$7:$B$736,0)))</f>
        <v/>
      </c>
      <c r="AZ46" s="334" t="str">
        <f>IF($B46="","",INDEX('All CCC'!AZ$7:AZ$736,MATCH(WatchList!$B46,'All CCC'!$B$7:$B$736,0)))</f>
        <v/>
      </c>
      <c r="BA46" s="334" t="str">
        <f>IF($B46="","",INDEX('All CCC'!BA$7:BA$736,MATCH(WatchList!$B46,'All CCC'!$B$7:$B$736,0)))</f>
        <v/>
      </c>
      <c r="BB46" s="334" t="str">
        <f>IF($B46="","",INDEX('All CCC'!BB$7:BB$736,MATCH(WatchList!$B46,'All CCC'!$B$7:$B$736,0)))</f>
        <v/>
      </c>
      <c r="BC46" s="334" t="str">
        <f>IF($B46="","",INDEX('All CCC'!BC$7:BC$736,MATCH(WatchList!$B46,'All CCC'!$B$7:$B$736,0)))</f>
        <v/>
      </c>
      <c r="BD46" s="334" t="str">
        <f>IF($B46="","",INDEX('All CCC'!BD$7:BD$736,MATCH(WatchList!$B46,'All CCC'!$B$7:$B$736,0)))</f>
        <v/>
      </c>
      <c r="BE46" s="334" t="str">
        <f>IF($B46="","",INDEX('All CCC'!BE$7:BE$736,MATCH(WatchList!$B46,'All CCC'!$B$7:$B$736,0)))</f>
        <v/>
      </c>
      <c r="BF46" s="334" t="str">
        <f>IF($B46="","",INDEX('All CCC'!BF$7:BF$736,MATCH(WatchList!$B46,'All CCC'!$B$7:$B$736,0)))</f>
        <v/>
      </c>
      <c r="BG46" s="334" t="str">
        <f>IF($B46="","",INDEX('All CCC'!BG$7:BG$736,MATCH(WatchList!$B46,'All CCC'!$B$7:$B$736,0)))</f>
        <v/>
      </c>
    </row>
    <row r="47" spans="1:59" x14ac:dyDescent="0.2">
      <c r="A47" s="333" t="str">
        <f>IF($B47="","",INDEX('All CCC'!A$7:A$736,MATCH(WatchList!$B47,'All CCC'!$B$7:$B$736,0)))</f>
        <v/>
      </c>
      <c r="B47" s="127"/>
      <c r="C47" s="334" t="str">
        <f>IF($B47="","",INDEX('All CCC'!C$7:C$736,MATCH(WatchList!$B47,'All CCC'!$B$7:$B$736,0)))</f>
        <v/>
      </c>
      <c r="D47" s="334" t="str">
        <f>IF($B47="","",INDEX('All CCC'!D$7:D$736,MATCH(WatchList!$B47,'All CCC'!$B$7:$B$736,0)))</f>
        <v/>
      </c>
      <c r="E47" s="334" t="str">
        <f>IF($B47="","",INDEX('All CCC'!E$7:E$736,MATCH(WatchList!$B47,'All CCC'!$B$7:$B$736,0)))</f>
        <v/>
      </c>
      <c r="F47" s="334" t="str">
        <f>IF($B47="","",INDEX('All CCC'!F$7:F$736,MATCH(WatchList!$B47,'All CCC'!$B$7:$B$736,0)))</f>
        <v/>
      </c>
      <c r="G47" s="334" t="str">
        <f>IF($B47="","",INDEX('All CCC'!G$7:G$736,MATCH(WatchList!$B47,'All CCC'!$B$7:$B$736,0)))</f>
        <v/>
      </c>
      <c r="H47" s="334" t="str">
        <f>IF($B47="","",INDEX('All CCC'!H$7:H$736,MATCH(WatchList!$B47,'All CCC'!$B$7:$B$736,0)))</f>
        <v/>
      </c>
      <c r="I47" s="334" t="str">
        <f>IF($B47="","",INDEX('All CCC'!I$7:I$736,MATCH(WatchList!$B47,'All CCC'!$B$7:$B$736,0)))</f>
        <v/>
      </c>
      <c r="J47" s="334" t="str">
        <f>IF($B47="","",INDEX('All CCC'!J$7:J$736,MATCH(WatchList!$B47,'All CCC'!$B$7:$B$736,0)))</f>
        <v/>
      </c>
      <c r="K47" s="334" t="str">
        <f>IF($B47="","",INDEX('All CCC'!K$7:K$736,MATCH(WatchList!$B47,'All CCC'!$B$7:$B$736,0)))</f>
        <v/>
      </c>
      <c r="L47" s="334" t="str">
        <f>IF($B47="","",INDEX('All CCC'!L$7:L$736,MATCH(WatchList!$B47,'All CCC'!$B$7:$B$736,0)))</f>
        <v/>
      </c>
      <c r="M47" s="334" t="str">
        <f>IF($B47="","",INDEX('All CCC'!M$7:M$736,MATCH(WatchList!$B47,'All CCC'!$B$7:$B$736,0)))</f>
        <v/>
      </c>
      <c r="N47" s="334" t="str">
        <f>IF($B47="","",INDEX('All CCC'!N$7:N$736,MATCH(WatchList!$B47,'All CCC'!$B$7:$B$736,0)))</f>
        <v/>
      </c>
      <c r="O47" s="334" t="str">
        <f>IF($B47="","",INDEX('All CCC'!O$7:O$736,MATCH(WatchList!$B47,'All CCC'!$B$7:$B$736,0)))</f>
        <v/>
      </c>
      <c r="P47" s="335" t="str">
        <f>IF($B47="","",INDEX('All CCC'!P$7:P$736,MATCH(WatchList!$B47,'All CCC'!$B$7:$B$736,0)))</f>
        <v/>
      </c>
      <c r="Q47" s="335" t="str">
        <f>IF($B47="","",INDEX('All CCC'!Q$7:Q$736,MATCH(WatchList!$B47,'All CCC'!$B$7:$B$736,0)))</f>
        <v/>
      </c>
      <c r="R47" s="334" t="str">
        <f>IF($B47="","",INDEX('All CCC'!R$7:R$736,MATCH(WatchList!$B47,'All CCC'!$B$7:$B$736,0)))</f>
        <v/>
      </c>
      <c r="S47" s="334" t="str">
        <f>IF($B47="","",INDEX('All CCC'!S$7:S$736,MATCH(WatchList!$B47,'All CCC'!$B$7:$B$736,0)))</f>
        <v/>
      </c>
      <c r="T47" s="334" t="str">
        <f>IF($B47="","",INDEX('All CCC'!T$7:T$736,MATCH(WatchList!$B47,'All CCC'!$B$7:$B$736,0)))</f>
        <v/>
      </c>
      <c r="U47" s="334" t="str">
        <f>IF($B47="","",INDEX('All CCC'!U$7:U$736,MATCH(WatchList!$B47,'All CCC'!$B$7:$B$736,0)))</f>
        <v/>
      </c>
      <c r="V47" s="334" t="str">
        <f>IF($B47="","",INDEX('All CCC'!V$7:V$736,MATCH(WatchList!$B47,'All CCC'!$B$7:$B$736,0)))</f>
        <v/>
      </c>
      <c r="W47" s="334" t="str">
        <f>IF($B47="","",INDEX('All CCC'!W$7:W$736,MATCH(WatchList!$B47,'All CCC'!$B$7:$B$736,0)))</f>
        <v/>
      </c>
      <c r="X47" s="334" t="str">
        <f>IF($B47="","",INDEX('All CCC'!X$7:X$736,MATCH(WatchList!$B47,'All CCC'!$B$7:$B$736,0)))</f>
        <v/>
      </c>
      <c r="Y47" s="334" t="str">
        <f>IF($B47="","",INDEX('All CCC'!Y$7:Y$736,MATCH(WatchList!$B47,'All CCC'!$B$7:$B$736,0)))</f>
        <v/>
      </c>
      <c r="Z47" s="334" t="str">
        <f>IF($B47="","",INDEX('All CCC'!Z$7:Z$736,MATCH(WatchList!$B47,'All CCC'!$B$7:$B$736,0)))</f>
        <v/>
      </c>
      <c r="AA47" s="334" t="str">
        <f>IF($B47="","",INDEX('All CCC'!AA$7:AA$736,MATCH(WatchList!$B47,'All CCC'!$B$7:$B$736,0)))</f>
        <v/>
      </c>
      <c r="AB47" s="334" t="str">
        <f>IF($B47="","",INDEX('All CCC'!AB$7:AB$736,MATCH(WatchList!$B47,'All CCC'!$B$7:$B$736,0)))</f>
        <v/>
      </c>
      <c r="AC47" s="334" t="str">
        <f>IF($B47="","",INDEX('All CCC'!AC$7:AC$736,MATCH(WatchList!$B47,'All CCC'!$B$7:$B$736,0)))</f>
        <v/>
      </c>
      <c r="AD47" s="334" t="str">
        <f>IF($B47="","",INDEX('All CCC'!AD$7:AD$736,MATCH(WatchList!$B47,'All CCC'!$B$7:$B$736,0)))</f>
        <v/>
      </c>
      <c r="AE47" s="334" t="str">
        <f>IF($B47="","",INDEX('All CCC'!AE$7:AE$736,MATCH(WatchList!$B47,'All CCC'!$B$7:$B$736,0)))</f>
        <v/>
      </c>
      <c r="AF47" s="334" t="str">
        <f>IF($B47="","",INDEX('All CCC'!AF$7:AF$736,MATCH(WatchList!$B47,'All CCC'!$B$7:$B$736,0)))</f>
        <v/>
      </c>
      <c r="AG47" s="334" t="str">
        <f>IF($B47="","",INDEX('All CCC'!AG$7:AG$736,MATCH(WatchList!$B47,'All CCC'!$B$7:$B$736,0)))</f>
        <v/>
      </c>
      <c r="AH47" s="334" t="str">
        <f>IF($B47="","",INDEX('All CCC'!AH$7:AH$736,MATCH(WatchList!$B47,'All CCC'!$B$7:$B$736,0)))</f>
        <v/>
      </c>
      <c r="AI47" s="334" t="str">
        <f>IF($B47="","",INDEX('All CCC'!AI$7:AI$736,MATCH(WatchList!$B47,'All CCC'!$B$7:$B$736,0)))</f>
        <v/>
      </c>
      <c r="AJ47" s="334" t="str">
        <f>IF($B47="","",INDEX('All CCC'!AJ$7:AJ$736,MATCH(WatchList!$B47,'All CCC'!$B$7:$B$736,0)))</f>
        <v/>
      </c>
      <c r="AK47" s="334" t="str">
        <f>IF($B47="","",INDEX('All CCC'!AK$7:AK$736,MATCH(WatchList!$B47,'All CCC'!$B$7:$B$736,0)))</f>
        <v/>
      </c>
      <c r="AL47" s="334" t="str">
        <f>IF($B47="","",INDEX('All CCC'!AL$7:AL$736,MATCH(WatchList!$B47,'All CCC'!$B$7:$B$736,0)))</f>
        <v/>
      </c>
      <c r="AM47" s="334" t="str">
        <f>IF($B47="","",INDEX('All CCC'!AM$7:AM$736,MATCH(WatchList!$B47,'All CCC'!$B$7:$B$736,0)))</f>
        <v/>
      </c>
      <c r="AN47" s="334" t="str">
        <f>IF($B47="","",INDEX('All CCC'!AN$7:AN$736,MATCH(WatchList!$B47,'All CCC'!$B$7:$B$736,0)))</f>
        <v/>
      </c>
      <c r="AO47" s="334" t="str">
        <f>IF($B47="","",INDEX('All CCC'!AO$7:AO$736,MATCH(WatchList!$B47,'All CCC'!$B$7:$B$736,0)))</f>
        <v/>
      </c>
      <c r="AP47" s="334" t="str">
        <f>IF($B47="","",INDEX('All CCC'!AP$7:AP$736,MATCH(WatchList!$B47,'All CCC'!$B$7:$B$736,0)))</f>
        <v/>
      </c>
      <c r="AQ47" s="334" t="str">
        <f>IF($B47="","",INDEX('All CCC'!AQ$7:AQ$736,MATCH(WatchList!$B47,'All CCC'!$B$7:$B$736,0)))</f>
        <v/>
      </c>
      <c r="AR47" s="334" t="str">
        <f>IF($B47="","",INDEX('All CCC'!AR$7:AR$736,MATCH(WatchList!$B47,'All CCC'!$B$7:$B$736,0)))</f>
        <v/>
      </c>
      <c r="AS47" s="334" t="str">
        <f>IF($B47="","",INDEX('All CCC'!AS$7:AS$736,MATCH(WatchList!$B47,'All CCC'!$B$7:$B$736,0)))</f>
        <v/>
      </c>
      <c r="AT47" s="334" t="str">
        <f>IF($B47="","",INDEX('All CCC'!AT$7:AT$736,MATCH(WatchList!$B47,'All CCC'!$B$7:$B$736,0)))</f>
        <v/>
      </c>
      <c r="AU47" s="334" t="str">
        <f>IF($B47="","",INDEX('All CCC'!AU$7:AU$736,MATCH(WatchList!$B47,'All CCC'!$B$7:$B$736,0)))</f>
        <v/>
      </c>
      <c r="AV47" s="334" t="str">
        <f>IF($B47="","",INDEX('All CCC'!AV$7:AV$736,MATCH(WatchList!$B47,'All CCC'!$B$7:$B$736,0)))</f>
        <v/>
      </c>
      <c r="AW47" s="334" t="str">
        <f>IF($B47="","",INDEX('All CCC'!AW$7:AW$736,MATCH(WatchList!$B47,'All CCC'!$B$7:$B$736,0)))</f>
        <v/>
      </c>
      <c r="AX47" s="334" t="str">
        <f>IF($B47="","",INDEX('All CCC'!AX$7:AX$736,MATCH(WatchList!$B47,'All CCC'!$B$7:$B$736,0)))</f>
        <v/>
      </c>
      <c r="AY47" s="334" t="str">
        <f>IF($B47="","",INDEX('All CCC'!AY$7:AY$736,MATCH(WatchList!$B47,'All CCC'!$B$7:$B$736,0)))</f>
        <v/>
      </c>
      <c r="AZ47" s="334" t="str">
        <f>IF($B47="","",INDEX('All CCC'!AZ$7:AZ$736,MATCH(WatchList!$B47,'All CCC'!$B$7:$B$736,0)))</f>
        <v/>
      </c>
      <c r="BA47" s="334" t="str">
        <f>IF($B47="","",INDEX('All CCC'!BA$7:BA$736,MATCH(WatchList!$B47,'All CCC'!$B$7:$B$736,0)))</f>
        <v/>
      </c>
      <c r="BB47" s="334" t="str">
        <f>IF($B47="","",INDEX('All CCC'!BB$7:BB$736,MATCH(WatchList!$B47,'All CCC'!$B$7:$B$736,0)))</f>
        <v/>
      </c>
      <c r="BC47" s="334" t="str">
        <f>IF($B47="","",INDEX('All CCC'!BC$7:BC$736,MATCH(WatchList!$B47,'All CCC'!$B$7:$B$736,0)))</f>
        <v/>
      </c>
      <c r="BD47" s="334" t="str">
        <f>IF($B47="","",INDEX('All CCC'!BD$7:BD$736,MATCH(WatchList!$B47,'All CCC'!$B$7:$B$736,0)))</f>
        <v/>
      </c>
      <c r="BE47" s="334" t="str">
        <f>IF($B47="","",INDEX('All CCC'!BE$7:BE$736,MATCH(WatchList!$B47,'All CCC'!$B$7:$B$736,0)))</f>
        <v/>
      </c>
      <c r="BF47" s="334" t="str">
        <f>IF($B47="","",INDEX('All CCC'!BF$7:BF$736,MATCH(WatchList!$B47,'All CCC'!$B$7:$B$736,0)))</f>
        <v/>
      </c>
      <c r="BG47" s="334" t="str">
        <f>IF($B47="","",INDEX('All CCC'!BG$7:BG$736,MATCH(WatchList!$B47,'All CCC'!$B$7:$B$736,0)))</f>
        <v/>
      </c>
    </row>
    <row r="48" spans="1:59" x14ac:dyDescent="0.2">
      <c r="A48" s="333" t="str">
        <f>IF($B48="","",INDEX('All CCC'!A$7:A$736,MATCH(WatchList!$B48,'All CCC'!$B$7:$B$736,0)))</f>
        <v/>
      </c>
      <c r="B48" s="127"/>
      <c r="C48" s="334" t="str">
        <f>IF($B48="","",INDEX('All CCC'!C$7:C$736,MATCH(WatchList!$B48,'All CCC'!$B$7:$B$736,0)))</f>
        <v/>
      </c>
      <c r="D48" s="334" t="str">
        <f>IF($B48="","",INDEX('All CCC'!D$7:D$736,MATCH(WatchList!$B48,'All CCC'!$B$7:$B$736,0)))</f>
        <v/>
      </c>
      <c r="E48" s="334" t="str">
        <f>IF($B48="","",INDEX('All CCC'!E$7:E$736,MATCH(WatchList!$B48,'All CCC'!$B$7:$B$736,0)))</f>
        <v/>
      </c>
      <c r="F48" s="334" t="str">
        <f>IF($B48="","",INDEX('All CCC'!F$7:F$736,MATCH(WatchList!$B48,'All CCC'!$B$7:$B$736,0)))</f>
        <v/>
      </c>
      <c r="G48" s="334" t="str">
        <f>IF($B48="","",INDEX('All CCC'!G$7:G$736,MATCH(WatchList!$B48,'All CCC'!$B$7:$B$736,0)))</f>
        <v/>
      </c>
      <c r="H48" s="334" t="str">
        <f>IF($B48="","",INDEX('All CCC'!H$7:H$736,MATCH(WatchList!$B48,'All CCC'!$B$7:$B$736,0)))</f>
        <v/>
      </c>
      <c r="I48" s="334" t="str">
        <f>IF($B48="","",INDEX('All CCC'!I$7:I$736,MATCH(WatchList!$B48,'All CCC'!$B$7:$B$736,0)))</f>
        <v/>
      </c>
      <c r="J48" s="334" t="str">
        <f>IF($B48="","",INDEX('All CCC'!J$7:J$736,MATCH(WatchList!$B48,'All CCC'!$B$7:$B$736,0)))</f>
        <v/>
      </c>
      <c r="K48" s="334" t="str">
        <f>IF($B48="","",INDEX('All CCC'!K$7:K$736,MATCH(WatchList!$B48,'All CCC'!$B$7:$B$736,0)))</f>
        <v/>
      </c>
      <c r="L48" s="334" t="str">
        <f>IF($B48="","",INDEX('All CCC'!L$7:L$736,MATCH(WatchList!$B48,'All CCC'!$B$7:$B$736,0)))</f>
        <v/>
      </c>
      <c r="M48" s="334" t="str">
        <f>IF($B48="","",INDEX('All CCC'!M$7:M$736,MATCH(WatchList!$B48,'All CCC'!$B$7:$B$736,0)))</f>
        <v/>
      </c>
      <c r="N48" s="334" t="str">
        <f>IF($B48="","",INDEX('All CCC'!N$7:N$736,MATCH(WatchList!$B48,'All CCC'!$B$7:$B$736,0)))</f>
        <v/>
      </c>
      <c r="O48" s="334" t="str">
        <f>IF($B48="","",INDEX('All CCC'!O$7:O$736,MATCH(WatchList!$B48,'All CCC'!$B$7:$B$736,0)))</f>
        <v/>
      </c>
      <c r="P48" s="335" t="str">
        <f>IF($B48="","",INDEX('All CCC'!P$7:P$736,MATCH(WatchList!$B48,'All CCC'!$B$7:$B$736,0)))</f>
        <v/>
      </c>
      <c r="Q48" s="335" t="str">
        <f>IF($B48="","",INDEX('All CCC'!Q$7:Q$736,MATCH(WatchList!$B48,'All CCC'!$B$7:$B$736,0)))</f>
        <v/>
      </c>
      <c r="R48" s="334" t="str">
        <f>IF($B48="","",INDEX('All CCC'!R$7:R$736,MATCH(WatchList!$B48,'All CCC'!$B$7:$B$736,0)))</f>
        <v/>
      </c>
      <c r="S48" s="334" t="str">
        <f>IF($B48="","",INDEX('All CCC'!S$7:S$736,MATCH(WatchList!$B48,'All CCC'!$B$7:$B$736,0)))</f>
        <v/>
      </c>
      <c r="T48" s="334" t="str">
        <f>IF($B48="","",INDEX('All CCC'!T$7:T$736,MATCH(WatchList!$B48,'All CCC'!$B$7:$B$736,0)))</f>
        <v/>
      </c>
      <c r="U48" s="334" t="str">
        <f>IF($B48="","",INDEX('All CCC'!U$7:U$736,MATCH(WatchList!$B48,'All CCC'!$B$7:$B$736,0)))</f>
        <v/>
      </c>
      <c r="V48" s="334" t="str">
        <f>IF($B48="","",INDEX('All CCC'!V$7:V$736,MATCH(WatchList!$B48,'All CCC'!$B$7:$B$736,0)))</f>
        <v/>
      </c>
      <c r="W48" s="334" t="str">
        <f>IF($B48="","",INDEX('All CCC'!W$7:W$736,MATCH(WatchList!$B48,'All CCC'!$B$7:$B$736,0)))</f>
        <v/>
      </c>
      <c r="X48" s="334" t="str">
        <f>IF($B48="","",INDEX('All CCC'!X$7:X$736,MATCH(WatchList!$B48,'All CCC'!$B$7:$B$736,0)))</f>
        <v/>
      </c>
      <c r="Y48" s="334" t="str">
        <f>IF($B48="","",INDEX('All CCC'!Y$7:Y$736,MATCH(WatchList!$B48,'All CCC'!$B$7:$B$736,0)))</f>
        <v/>
      </c>
      <c r="Z48" s="334" t="str">
        <f>IF($B48="","",INDEX('All CCC'!Z$7:Z$736,MATCH(WatchList!$B48,'All CCC'!$B$7:$B$736,0)))</f>
        <v/>
      </c>
      <c r="AA48" s="334" t="str">
        <f>IF($B48="","",INDEX('All CCC'!AA$7:AA$736,MATCH(WatchList!$B48,'All CCC'!$B$7:$B$736,0)))</f>
        <v/>
      </c>
      <c r="AB48" s="334" t="str">
        <f>IF($B48="","",INDEX('All CCC'!AB$7:AB$736,MATCH(WatchList!$B48,'All CCC'!$B$7:$B$736,0)))</f>
        <v/>
      </c>
      <c r="AC48" s="334" t="str">
        <f>IF($B48="","",INDEX('All CCC'!AC$7:AC$736,MATCH(WatchList!$B48,'All CCC'!$B$7:$B$736,0)))</f>
        <v/>
      </c>
      <c r="AD48" s="334" t="str">
        <f>IF($B48="","",INDEX('All CCC'!AD$7:AD$736,MATCH(WatchList!$B48,'All CCC'!$B$7:$B$736,0)))</f>
        <v/>
      </c>
      <c r="AE48" s="334" t="str">
        <f>IF($B48="","",INDEX('All CCC'!AE$7:AE$736,MATCH(WatchList!$B48,'All CCC'!$B$7:$B$736,0)))</f>
        <v/>
      </c>
      <c r="AF48" s="334" t="str">
        <f>IF($B48="","",INDEX('All CCC'!AF$7:AF$736,MATCH(WatchList!$B48,'All CCC'!$B$7:$B$736,0)))</f>
        <v/>
      </c>
      <c r="AG48" s="334" t="str">
        <f>IF($B48="","",INDEX('All CCC'!AG$7:AG$736,MATCH(WatchList!$B48,'All CCC'!$B$7:$B$736,0)))</f>
        <v/>
      </c>
      <c r="AH48" s="334" t="str">
        <f>IF($B48="","",INDEX('All CCC'!AH$7:AH$736,MATCH(WatchList!$B48,'All CCC'!$B$7:$B$736,0)))</f>
        <v/>
      </c>
      <c r="AI48" s="334" t="str">
        <f>IF($B48="","",INDEX('All CCC'!AI$7:AI$736,MATCH(WatchList!$B48,'All CCC'!$B$7:$B$736,0)))</f>
        <v/>
      </c>
      <c r="AJ48" s="334" t="str">
        <f>IF($B48="","",INDEX('All CCC'!AJ$7:AJ$736,MATCH(WatchList!$B48,'All CCC'!$B$7:$B$736,0)))</f>
        <v/>
      </c>
      <c r="AK48" s="334" t="str">
        <f>IF($B48="","",INDEX('All CCC'!AK$7:AK$736,MATCH(WatchList!$B48,'All CCC'!$B$7:$B$736,0)))</f>
        <v/>
      </c>
      <c r="AL48" s="334" t="str">
        <f>IF($B48="","",INDEX('All CCC'!AL$7:AL$736,MATCH(WatchList!$B48,'All CCC'!$B$7:$B$736,0)))</f>
        <v/>
      </c>
      <c r="AM48" s="334" t="str">
        <f>IF($B48="","",INDEX('All CCC'!AM$7:AM$736,MATCH(WatchList!$B48,'All CCC'!$B$7:$B$736,0)))</f>
        <v/>
      </c>
      <c r="AN48" s="334" t="str">
        <f>IF($B48="","",INDEX('All CCC'!AN$7:AN$736,MATCH(WatchList!$B48,'All CCC'!$B$7:$B$736,0)))</f>
        <v/>
      </c>
      <c r="AO48" s="334" t="str">
        <f>IF($B48="","",INDEX('All CCC'!AO$7:AO$736,MATCH(WatchList!$B48,'All CCC'!$B$7:$B$736,0)))</f>
        <v/>
      </c>
      <c r="AP48" s="334" t="str">
        <f>IF($B48="","",INDEX('All CCC'!AP$7:AP$736,MATCH(WatchList!$B48,'All CCC'!$B$7:$B$736,0)))</f>
        <v/>
      </c>
      <c r="AQ48" s="334" t="str">
        <f>IF($B48="","",INDEX('All CCC'!AQ$7:AQ$736,MATCH(WatchList!$B48,'All CCC'!$B$7:$B$736,0)))</f>
        <v/>
      </c>
      <c r="AR48" s="334" t="str">
        <f>IF($B48="","",INDEX('All CCC'!AR$7:AR$736,MATCH(WatchList!$B48,'All CCC'!$B$7:$B$736,0)))</f>
        <v/>
      </c>
      <c r="AS48" s="334" t="str">
        <f>IF($B48="","",INDEX('All CCC'!AS$7:AS$736,MATCH(WatchList!$B48,'All CCC'!$B$7:$B$736,0)))</f>
        <v/>
      </c>
      <c r="AT48" s="334" t="str">
        <f>IF($B48="","",INDEX('All CCC'!AT$7:AT$736,MATCH(WatchList!$B48,'All CCC'!$B$7:$B$736,0)))</f>
        <v/>
      </c>
      <c r="AU48" s="334" t="str">
        <f>IF($B48="","",INDEX('All CCC'!AU$7:AU$736,MATCH(WatchList!$B48,'All CCC'!$B$7:$B$736,0)))</f>
        <v/>
      </c>
      <c r="AV48" s="334" t="str">
        <f>IF($B48="","",INDEX('All CCC'!AV$7:AV$736,MATCH(WatchList!$B48,'All CCC'!$B$7:$B$736,0)))</f>
        <v/>
      </c>
      <c r="AW48" s="334" t="str">
        <f>IF($B48="","",INDEX('All CCC'!AW$7:AW$736,MATCH(WatchList!$B48,'All CCC'!$B$7:$B$736,0)))</f>
        <v/>
      </c>
      <c r="AX48" s="334" t="str">
        <f>IF($B48="","",INDEX('All CCC'!AX$7:AX$736,MATCH(WatchList!$B48,'All CCC'!$B$7:$B$736,0)))</f>
        <v/>
      </c>
      <c r="AY48" s="334" t="str">
        <f>IF($B48="","",INDEX('All CCC'!AY$7:AY$736,MATCH(WatchList!$B48,'All CCC'!$B$7:$B$736,0)))</f>
        <v/>
      </c>
      <c r="AZ48" s="334" t="str">
        <f>IF($B48="","",INDEX('All CCC'!AZ$7:AZ$736,MATCH(WatchList!$B48,'All CCC'!$B$7:$B$736,0)))</f>
        <v/>
      </c>
      <c r="BA48" s="334" t="str">
        <f>IF($B48="","",INDEX('All CCC'!BA$7:BA$736,MATCH(WatchList!$B48,'All CCC'!$B$7:$B$736,0)))</f>
        <v/>
      </c>
      <c r="BB48" s="334" t="str">
        <f>IF($B48="","",INDEX('All CCC'!BB$7:BB$736,MATCH(WatchList!$B48,'All CCC'!$B$7:$B$736,0)))</f>
        <v/>
      </c>
      <c r="BC48" s="334" t="str">
        <f>IF($B48="","",INDEX('All CCC'!BC$7:BC$736,MATCH(WatchList!$B48,'All CCC'!$B$7:$B$736,0)))</f>
        <v/>
      </c>
      <c r="BD48" s="334" t="str">
        <f>IF($B48="","",INDEX('All CCC'!BD$7:BD$736,MATCH(WatchList!$B48,'All CCC'!$B$7:$B$736,0)))</f>
        <v/>
      </c>
      <c r="BE48" s="334" t="str">
        <f>IF($B48="","",INDEX('All CCC'!BE$7:BE$736,MATCH(WatchList!$B48,'All CCC'!$B$7:$B$736,0)))</f>
        <v/>
      </c>
      <c r="BF48" s="334" t="str">
        <f>IF($B48="","",INDEX('All CCC'!BF$7:BF$736,MATCH(WatchList!$B48,'All CCC'!$B$7:$B$736,0)))</f>
        <v/>
      </c>
      <c r="BG48" s="334" t="str">
        <f>IF($B48="","",INDEX('All CCC'!BG$7:BG$736,MATCH(WatchList!$B48,'All CCC'!$B$7:$B$736,0)))</f>
        <v/>
      </c>
    </row>
    <row r="49" spans="1:59" x14ac:dyDescent="0.2">
      <c r="A49" s="333" t="str">
        <f>IF($B49="","",INDEX('All CCC'!A$7:A$736,MATCH(WatchList!$B49,'All CCC'!$B$7:$B$736,0)))</f>
        <v/>
      </c>
      <c r="B49" s="127"/>
      <c r="C49" s="334" t="str">
        <f>IF($B49="","",INDEX('All CCC'!C$7:C$736,MATCH(WatchList!$B49,'All CCC'!$B$7:$B$736,0)))</f>
        <v/>
      </c>
      <c r="D49" s="334" t="str">
        <f>IF($B49="","",INDEX('All CCC'!D$7:D$736,MATCH(WatchList!$B49,'All CCC'!$B$7:$B$736,0)))</f>
        <v/>
      </c>
      <c r="E49" s="334" t="str">
        <f>IF($B49="","",INDEX('All CCC'!E$7:E$736,MATCH(WatchList!$B49,'All CCC'!$B$7:$B$736,0)))</f>
        <v/>
      </c>
      <c r="F49" s="334" t="str">
        <f>IF($B49="","",INDEX('All CCC'!F$7:F$736,MATCH(WatchList!$B49,'All CCC'!$B$7:$B$736,0)))</f>
        <v/>
      </c>
      <c r="G49" s="334" t="str">
        <f>IF($B49="","",INDEX('All CCC'!G$7:G$736,MATCH(WatchList!$B49,'All CCC'!$B$7:$B$736,0)))</f>
        <v/>
      </c>
      <c r="H49" s="334" t="str">
        <f>IF($B49="","",INDEX('All CCC'!H$7:H$736,MATCH(WatchList!$B49,'All CCC'!$B$7:$B$736,0)))</f>
        <v/>
      </c>
      <c r="I49" s="334" t="str">
        <f>IF($B49="","",INDEX('All CCC'!I$7:I$736,MATCH(WatchList!$B49,'All CCC'!$B$7:$B$736,0)))</f>
        <v/>
      </c>
      <c r="J49" s="334" t="str">
        <f>IF($B49="","",INDEX('All CCC'!J$7:J$736,MATCH(WatchList!$B49,'All CCC'!$B$7:$B$736,0)))</f>
        <v/>
      </c>
      <c r="K49" s="334" t="str">
        <f>IF($B49="","",INDEX('All CCC'!K$7:K$736,MATCH(WatchList!$B49,'All CCC'!$B$7:$B$736,0)))</f>
        <v/>
      </c>
      <c r="L49" s="334" t="str">
        <f>IF($B49="","",INDEX('All CCC'!L$7:L$736,MATCH(WatchList!$B49,'All CCC'!$B$7:$B$736,0)))</f>
        <v/>
      </c>
      <c r="M49" s="334" t="str">
        <f>IF($B49="","",INDEX('All CCC'!M$7:M$736,MATCH(WatchList!$B49,'All CCC'!$B$7:$B$736,0)))</f>
        <v/>
      </c>
      <c r="N49" s="334" t="str">
        <f>IF($B49="","",INDEX('All CCC'!N$7:N$736,MATCH(WatchList!$B49,'All CCC'!$B$7:$B$736,0)))</f>
        <v/>
      </c>
      <c r="O49" s="334" t="str">
        <f>IF($B49="","",INDEX('All CCC'!O$7:O$736,MATCH(WatchList!$B49,'All CCC'!$B$7:$B$736,0)))</f>
        <v/>
      </c>
      <c r="P49" s="335" t="str">
        <f>IF($B49="","",INDEX('All CCC'!P$7:P$736,MATCH(WatchList!$B49,'All CCC'!$B$7:$B$736,0)))</f>
        <v/>
      </c>
      <c r="Q49" s="335" t="str">
        <f>IF($B49="","",INDEX('All CCC'!Q$7:Q$736,MATCH(WatchList!$B49,'All CCC'!$B$7:$B$736,0)))</f>
        <v/>
      </c>
      <c r="R49" s="334" t="str">
        <f>IF($B49="","",INDEX('All CCC'!R$7:R$736,MATCH(WatchList!$B49,'All CCC'!$B$7:$B$736,0)))</f>
        <v/>
      </c>
      <c r="S49" s="334" t="str">
        <f>IF($B49="","",INDEX('All CCC'!S$7:S$736,MATCH(WatchList!$B49,'All CCC'!$B$7:$B$736,0)))</f>
        <v/>
      </c>
      <c r="T49" s="334" t="str">
        <f>IF($B49="","",INDEX('All CCC'!T$7:T$736,MATCH(WatchList!$B49,'All CCC'!$B$7:$B$736,0)))</f>
        <v/>
      </c>
      <c r="U49" s="334" t="str">
        <f>IF($B49="","",INDEX('All CCC'!U$7:U$736,MATCH(WatchList!$B49,'All CCC'!$B$7:$B$736,0)))</f>
        <v/>
      </c>
      <c r="V49" s="334" t="str">
        <f>IF($B49="","",INDEX('All CCC'!V$7:V$736,MATCH(WatchList!$B49,'All CCC'!$B$7:$B$736,0)))</f>
        <v/>
      </c>
      <c r="W49" s="334" t="str">
        <f>IF($B49="","",INDEX('All CCC'!W$7:W$736,MATCH(WatchList!$B49,'All CCC'!$B$7:$B$736,0)))</f>
        <v/>
      </c>
      <c r="X49" s="334" t="str">
        <f>IF($B49="","",INDEX('All CCC'!X$7:X$736,MATCH(WatchList!$B49,'All CCC'!$B$7:$B$736,0)))</f>
        <v/>
      </c>
      <c r="Y49" s="334" t="str">
        <f>IF($B49="","",INDEX('All CCC'!Y$7:Y$736,MATCH(WatchList!$B49,'All CCC'!$B$7:$B$736,0)))</f>
        <v/>
      </c>
      <c r="Z49" s="334" t="str">
        <f>IF($B49="","",INDEX('All CCC'!Z$7:Z$736,MATCH(WatchList!$B49,'All CCC'!$B$7:$B$736,0)))</f>
        <v/>
      </c>
      <c r="AA49" s="334" t="str">
        <f>IF($B49="","",INDEX('All CCC'!AA$7:AA$736,MATCH(WatchList!$B49,'All CCC'!$B$7:$B$736,0)))</f>
        <v/>
      </c>
      <c r="AB49" s="334" t="str">
        <f>IF($B49="","",INDEX('All CCC'!AB$7:AB$736,MATCH(WatchList!$B49,'All CCC'!$B$7:$B$736,0)))</f>
        <v/>
      </c>
      <c r="AC49" s="334" t="str">
        <f>IF($B49="","",INDEX('All CCC'!AC$7:AC$736,MATCH(WatchList!$B49,'All CCC'!$B$7:$B$736,0)))</f>
        <v/>
      </c>
      <c r="AD49" s="334" t="str">
        <f>IF($B49="","",INDEX('All CCC'!AD$7:AD$736,MATCH(WatchList!$B49,'All CCC'!$B$7:$B$736,0)))</f>
        <v/>
      </c>
      <c r="AE49" s="334" t="str">
        <f>IF($B49="","",INDEX('All CCC'!AE$7:AE$736,MATCH(WatchList!$B49,'All CCC'!$B$7:$B$736,0)))</f>
        <v/>
      </c>
      <c r="AF49" s="334" t="str">
        <f>IF($B49="","",INDEX('All CCC'!AF$7:AF$736,MATCH(WatchList!$B49,'All CCC'!$B$7:$B$736,0)))</f>
        <v/>
      </c>
      <c r="AG49" s="334" t="str">
        <f>IF($B49="","",INDEX('All CCC'!AG$7:AG$736,MATCH(WatchList!$B49,'All CCC'!$B$7:$B$736,0)))</f>
        <v/>
      </c>
      <c r="AH49" s="334" t="str">
        <f>IF($B49="","",INDEX('All CCC'!AH$7:AH$736,MATCH(WatchList!$B49,'All CCC'!$B$7:$B$736,0)))</f>
        <v/>
      </c>
      <c r="AI49" s="334" t="str">
        <f>IF($B49="","",INDEX('All CCC'!AI$7:AI$736,MATCH(WatchList!$B49,'All CCC'!$B$7:$B$736,0)))</f>
        <v/>
      </c>
      <c r="AJ49" s="334" t="str">
        <f>IF($B49="","",INDEX('All CCC'!AJ$7:AJ$736,MATCH(WatchList!$B49,'All CCC'!$B$7:$B$736,0)))</f>
        <v/>
      </c>
      <c r="AK49" s="334" t="str">
        <f>IF($B49="","",INDEX('All CCC'!AK$7:AK$736,MATCH(WatchList!$B49,'All CCC'!$B$7:$B$736,0)))</f>
        <v/>
      </c>
      <c r="AL49" s="334" t="str">
        <f>IF($B49="","",INDEX('All CCC'!AL$7:AL$736,MATCH(WatchList!$B49,'All CCC'!$B$7:$B$736,0)))</f>
        <v/>
      </c>
      <c r="AM49" s="334" t="str">
        <f>IF($B49="","",INDEX('All CCC'!AM$7:AM$736,MATCH(WatchList!$B49,'All CCC'!$B$7:$B$736,0)))</f>
        <v/>
      </c>
      <c r="AN49" s="334" t="str">
        <f>IF($B49="","",INDEX('All CCC'!AN$7:AN$736,MATCH(WatchList!$B49,'All CCC'!$B$7:$B$736,0)))</f>
        <v/>
      </c>
      <c r="AO49" s="334" t="str">
        <f>IF($B49="","",INDEX('All CCC'!AO$7:AO$736,MATCH(WatchList!$B49,'All CCC'!$B$7:$B$736,0)))</f>
        <v/>
      </c>
      <c r="AP49" s="334" t="str">
        <f>IF($B49="","",INDEX('All CCC'!AP$7:AP$736,MATCH(WatchList!$B49,'All CCC'!$B$7:$B$736,0)))</f>
        <v/>
      </c>
      <c r="AQ49" s="334" t="str">
        <f>IF($B49="","",INDEX('All CCC'!AQ$7:AQ$736,MATCH(WatchList!$B49,'All CCC'!$B$7:$B$736,0)))</f>
        <v/>
      </c>
      <c r="AR49" s="334" t="str">
        <f>IF($B49="","",INDEX('All CCC'!AR$7:AR$736,MATCH(WatchList!$B49,'All CCC'!$B$7:$B$736,0)))</f>
        <v/>
      </c>
      <c r="AS49" s="334" t="str">
        <f>IF($B49="","",INDEX('All CCC'!AS$7:AS$736,MATCH(WatchList!$B49,'All CCC'!$B$7:$B$736,0)))</f>
        <v/>
      </c>
      <c r="AT49" s="334" t="str">
        <f>IF($B49="","",INDEX('All CCC'!AT$7:AT$736,MATCH(WatchList!$B49,'All CCC'!$B$7:$B$736,0)))</f>
        <v/>
      </c>
      <c r="AU49" s="334" t="str">
        <f>IF($B49="","",INDEX('All CCC'!AU$7:AU$736,MATCH(WatchList!$B49,'All CCC'!$B$7:$B$736,0)))</f>
        <v/>
      </c>
      <c r="AV49" s="334" t="str">
        <f>IF($B49="","",INDEX('All CCC'!AV$7:AV$736,MATCH(WatchList!$B49,'All CCC'!$B$7:$B$736,0)))</f>
        <v/>
      </c>
      <c r="AW49" s="334" t="str">
        <f>IF($B49="","",INDEX('All CCC'!AW$7:AW$736,MATCH(WatchList!$B49,'All CCC'!$B$7:$B$736,0)))</f>
        <v/>
      </c>
      <c r="AX49" s="334" t="str">
        <f>IF($B49="","",INDEX('All CCC'!AX$7:AX$736,MATCH(WatchList!$B49,'All CCC'!$B$7:$B$736,0)))</f>
        <v/>
      </c>
      <c r="AY49" s="334" t="str">
        <f>IF($B49="","",INDEX('All CCC'!AY$7:AY$736,MATCH(WatchList!$B49,'All CCC'!$B$7:$B$736,0)))</f>
        <v/>
      </c>
      <c r="AZ49" s="334" t="str">
        <f>IF($B49="","",INDEX('All CCC'!AZ$7:AZ$736,MATCH(WatchList!$B49,'All CCC'!$B$7:$B$736,0)))</f>
        <v/>
      </c>
      <c r="BA49" s="334" t="str">
        <f>IF($B49="","",INDEX('All CCC'!BA$7:BA$736,MATCH(WatchList!$B49,'All CCC'!$B$7:$B$736,0)))</f>
        <v/>
      </c>
      <c r="BB49" s="334" t="str">
        <f>IF($B49="","",INDEX('All CCC'!BB$7:BB$736,MATCH(WatchList!$B49,'All CCC'!$B$7:$B$736,0)))</f>
        <v/>
      </c>
      <c r="BC49" s="334" t="str">
        <f>IF($B49="","",INDEX('All CCC'!BC$7:BC$736,MATCH(WatchList!$B49,'All CCC'!$B$7:$B$736,0)))</f>
        <v/>
      </c>
      <c r="BD49" s="334" t="str">
        <f>IF($B49="","",INDEX('All CCC'!BD$7:BD$736,MATCH(WatchList!$B49,'All CCC'!$B$7:$B$736,0)))</f>
        <v/>
      </c>
      <c r="BE49" s="334" t="str">
        <f>IF($B49="","",INDEX('All CCC'!BE$7:BE$736,MATCH(WatchList!$B49,'All CCC'!$B$7:$B$736,0)))</f>
        <v/>
      </c>
      <c r="BF49" s="334" t="str">
        <f>IF($B49="","",INDEX('All CCC'!BF$7:BF$736,MATCH(WatchList!$B49,'All CCC'!$B$7:$B$736,0)))</f>
        <v/>
      </c>
      <c r="BG49" s="334" t="str">
        <f>IF($B49="","",INDEX('All CCC'!BG$7:BG$736,MATCH(WatchList!$B49,'All CCC'!$B$7:$B$736,0)))</f>
        <v/>
      </c>
    </row>
    <row r="50" spans="1:59" x14ac:dyDescent="0.2">
      <c r="A50" s="333" t="str">
        <f>IF($B50="","",INDEX('All CCC'!A$7:A$736,MATCH(WatchList!$B50,'All CCC'!$B$7:$B$736,0)))</f>
        <v/>
      </c>
      <c r="B50" s="127"/>
      <c r="C50" s="334" t="str">
        <f>IF($B50="","",INDEX('All CCC'!C$7:C$736,MATCH(WatchList!$B50,'All CCC'!$B$7:$B$736,0)))</f>
        <v/>
      </c>
      <c r="D50" s="334" t="str">
        <f>IF($B50="","",INDEX('All CCC'!D$7:D$736,MATCH(WatchList!$B50,'All CCC'!$B$7:$B$736,0)))</f>
        <v/>
      </c>
      <c r="E50" s="334" t="str">
        <f>IF($B50="","",INDEX('All CCC'!E$7:E$736,MATCH(WatchList!$B50,'All CCC'!$B$7:$B$736,0)))</f>
        <v/>
      </c>
      <c r="F50" s="334" t="str">
        <f>IF($B50="","",INDEX('All CCC'!F$7:F$736,MATCH(WatchList!$B50,'All CCC'!$B$7:$B$736,0)))</f>
        <v/>
      </c>
      <c r="G50" s="334" t="str">
        <f>IF($B50="","",INDEX('All CCC'!G$7:G$736,MATCH(WatchList!$B50,'All CCC'!$B$7:$B$736,0)))</f>
        <v/>
      </c>
      <c r="H50" s="334" t="str">
        <f>IF($B50="","",INDEX('All CCC'!H$7:H$736,MATCH(WatchList!$B50,'All CCC'!$B$7:$B$736,0)))</f>
        <v/>
      </c>
      <c r="I50" s="334" t="str">
        <f>IF($B50="","",INDEX('All CCC'!I$7:I$736,MATCH(WatchList!$B50,'All CCC'!$B$7:$B$736,0)))</f>
        <v/>
      </c>
      <c r="J50" s="334" t="str">
        <f>IF($B50="","",INDEX('All CCC'!J$7:J$736,MATCH(WatchList!$B50,'All CCC'!$B$7:$B$736,0)))</f>
        <v/>
      </c>
      <c r="K50" s="334" t="str">
        <f>IF($B50="","",INDEX('All CCC'!K$7:K$736,MATCH(WatchList!$B50,'All CCC'!$B$7:$B$736,0)))</f>
        <v/>
      </c>
      <c r="L50" s="334" t="str">
        <f>IF($B50="","",INDEX('All CCC'!L$7:L$736,MATCH(WatchList!$B50,'All CCC'!$B$7:$B$736,0)))</f>
        <v/>
      </c>
      <c r="M50" s="334" t="str">
        <f>IF($B50="","",INDEX('All CCC'!M$7:M$736,MATCH(WatchList!$B50,'All CCC'!$B$7:$B$736,0)))</f>
        <v/>
      </c>
      <c r="N50" s="334" t="str">
        <f>IF($B50="","",INDEX('All CCC'!N$7:N$736,MATCH(WatchList!$B50,'All CCC'!$B$7:$B$736,0)))</f>
        <v/>
      </c>
      <c r="O50" s="334" t="str">
        <f>IF($B50="","",INDEX('All CCC'!O$7:O$736,MATCH(WatchList!$B50,'All CCC'!$B$7:$B$736,0)))</f>
        <v/>
      </c>
      <c r="P50" s="335" t="str">
        <f>IF($B50="","",INDEX('All CCC'!P$7:P$736,MATCH(WatchList!$B50,'All CCC'!$B$7:$B$736,0)))</f>
        <v/>
      </c>
      <c r="Q50" s="335" t="str">
        <f>IF($B50="","",INDEX('All CCC'!Q$7:Q$736,MATCH(WatchList!$B50,'All CCC'!$B$7:$B$736,0)))</f>
        <v/>
      </c>
      <c r="R50" s="334" t="str">
        <f>IF($B50="","",INDEX('All CCC'!R$7:R$736,MATCH(WatchList!$B50,'All CCC'!$B$7:$B$736,0)))</f>
        <v/>
      </c>
      <c r="S50" s="334" t="str">
        <f>IF($B50="","",INDEX('All CCC'!S$7:S$736,MATCH(WatchList!$B50,'All CCC'!$B$7:$B$736,0)))</f>
        <v/>
      </c>
      <c r="T50" s="334" t="str">
        <f>IF($B50="","",INDEX('All CCC'!T$7:T$736,MATCH(WatchList!$B50,'All CCC'!$B$7:$B$736,0)))</f>
        <v/>
      </c>
      <c r="U50" s="334" t="str">
        <f>IF($B50="","",INDEX('All CCC'!U$7:U$736,MATCH(WatchList!$B50,'All CCC'!$B$7:$B$736,0)))</f>
        <v/>
      </c>
      <c r="V50" s="334" t="str">
        <f>IF($B50="","",INDEX('All CCC'!V$7:V$736,MATCH(WatchList!$B50,'All CCC'!$B$7:$B$736,0)))</f>
        <v/>
      </c>
      <c r="W50" s="334" t="str">
        <f>IF($B50="","",INDEX('All CCC'!W$7:W$736,MATCH(WatchList!$B50,'All CCC'!$B$7:$B$736,0)))</f>
        <v/>
      </c>
      <c r="X50" s="334" t="str">
        <f>IF($B50="","",INDEX('All CCC'!X$7:X$736,MATCH(WatchList!$B50,'All CCC'!$B$7:$B$736,0)))</f>
        <v/>
      </c>
      <c r="Y50" s="334" t="str">
        <f>IF($B50="","",INDEX('All CCC'!Y$7:Y$736,MATCH(WatchList!$B50,'All CCC'!$B$7:$B$736,0)))</f>
        <v/>
      </c>
      <c r="Z50" s="334" t="str">
        <f>IF($B50="","",INDEX('All CCC'!Z$7:Z$736,MATCH(WatchList!$B50,'All CCC'!$B$7:$B$736,0)))</f>
        <v/>
      </c>
      <c r="AA50" s="334" t="str">
        <f>IF($B50="","",INDEX('All CCC'!AA$7:AA$736,MATCH(WatchList!$B50,'All CCC'!$B$7:$B$736,0)))</f>
        <v/>
      </c>
      <c r="AB50" s="334" t="str">
        <f>IF($B50="","",INDEX('All CCC'!AB$7:AB$736,MATCH(WatchList!$B50,'All CCC'!$B$7:$B$736,0)))</f>
        <v/>
      </c>
      <c r="AC50" s="334" t="str">
        <f>IF($B50="","",INDEX('All CCC'!AC$7:AC$736,MATCH(WatchList!$B50,'All CCC'!$B$7:$B$736,0)))</f>
        <v/>
      </c>
      <c r="AD50" s="334" t="str">
        <f>IF($B50="","",INDEX('All CCC'!AD$7:AD$736,MATCH(WatchList!$B50,'All CCC'!$B$7:$B$736,0)))</f>
        <v/>
      </c>
      <c r="AE50" s="334" t="str">
        <f>IF($B50="","",INDEX('All CCC'!AE$7:AE$736,MATCH(WatchList!$B50,'All CCC'!$B$7:$B$736,0)))</f>
        <v/>
      </c>
      <c r="AF50" s="334" t="str">
        <f>IF($B50="","",INDEX('All CCC'!AF$7:AF$736,MATCH(WatchList!$B50,'All CCC'!$B$7:$B$736,0)))</f>
        <v/>
      </c>
      <c r="AG50" s="334" t="str">
        <f>IF($B50="","",INDEX('All CCC'!AG$7:AG$736,MATCH(WatchList!$B50,'All CCC'!$B$7:$B$736,0)))</f>
        <v/>
      </c>
      <c r="AH50" s="334" t="str">
        <f>IF($B50="","",INDEX('All CCC'!AH$7:AH$736,MATCH(WatchList!$B50,'All CCC'!$B$7:$B$736,0)))</f>
        <v/>
      </c>
      <c r="AI50" s="334" t="str">
        <f>IF($B50="","",INDEX('All CCC'!AI$7:AI$736,MATCH(WatchList!$B50,'All CCC'!$B$7:$B$736,0)))</f>
        <v/>
      </c>
      <c r="AJ50" s="334" t="str">
        <f>IF($B50="","",INDEX('All CCC'!AJ$7:AJ$736,MATCH(WatchList!$B50,'All CCC'!$B$7:$B$736,0)))</f>
        <v/>
      </c>
      <c r="AK50" s="334" t="str">
        <f>IF($B50="","",INDEX('All CCC'!AK$7:AK$736,MATCH(WatchList!$B50,'All CCC'!$B$7:$B$736,0)))</f>
        <v/>
      </c>
      <c r="AL50" s="334" t="str">
        <f>IF($B50="","",INDEX('All CCC'!AL$7:AL$736,MATCH(WatchList!$B50,'All CCC'!$B$7:$B$736,0)))</f>
        <v/>
      </c>
      <c r="AM50" s="334" t="str">
        <f>IF($B50="","",INDEX('All CCC'!AM$7:AM$736,MATCH(WatchList!$B50,'All CCC'!$B$7:$B$736,0)))</f>
        <v/>
      </c>
      <c r="AN50" s="334" t="str">
        <f>IF($B50="","",INDEX('All CCC'!AN$7:AN$736,MATCH(WatchList!$B50,'All CCC'!$B$7:$B$736,0)))</f>
        <v/>
      </c>
      <c r="AO50" s="334" t="str">
        <f>IF($B50="","",INDEX('All CCC'!AO$7:AO$736,MATCH(WatchList!$B50,'All CCC'!$B$7:$B$736,0)))</f>
        <v/>
      </c>
      <c r="AP50" s="334" t="str">
        <f>IF($B50="","",INDEX('All CCC'!AP$7:AP$736,MATCH(WatchList!$B50,'All CCC'!$B$7:$B$736,0)))</f>
        <v/>
      </c>
      <c r="AQ50" s="334" t="str">
        <f>IF($B50="","",INDEX('All CCC'!AQ$7:AQ$736,MATCH(WatchList!$B50,'All CCC'!$B$7:$B$736,0)))</f>
        <v/>
      </c>
      <c r="AR50" s="334" t="str">
        <f>IF($B50="","",INDEX('All CCC'!AR$7:AR$736,MATCH(WatchList!$B50,'All CCC'!$B$7:$B$736,0)))</f>
        <v/>
      </c>
      <c r="AS50" s="334" t="str">
        <f>IF($B50="","",INDEX('All CCC'!AS$7:AS$736,MATCH(WatchList!$B50,'All CCC'!$B$7:$B$736,0)))</f>
        <v/>
      </c>
      <c r="AT50" s="334" t="str">
        <f>IF($B50="","",INDEX('All CCC'!AT$7:AT$736,MATCH(WatchList!$B50,'All CCC'!$B$7:$B$736,0)))</f>
        <v/>
      </c>
      <c r="AU50" s="334" t="str">
        <f>IF($B50="","",INDEX('All CCC'!AU$7:AU$736,MATCH(WatchList!$B50,'All CCC'!$B$7:$B$736,0)))</f>
        <v/>
      </c>
      <c r="AV50" s="334" t="str">
        <f>IF($B50="","",INDEX('All CCC'!AV$7:AV$736,MATCH(WatchList!$B50,'All CCC'!$B$7:$B$736,0)))</f>
        <v/>
      </c>
      <c r="AW50" s="334" t="str">
        <f>IF($B50="","",INDEX('All CCC'!AW$7:AW$736,MATCH(WatchList!$B50,'All CCC'!$B$7:$B$736,0)))</f>
        <v/>
      </c>
      <c r="AX50" s="334" t="str">
        <f>IF($B50="","",INDEX('All CCC'!AX$7:AX$736,MATCH(WatchList!$B50,'All CCC'!$B$7:$B$736,0)))</f>
        <v/>
      </c>
      <c r="AY50" s="334" t="str">
        <f>IF($B50="","",INDEX('All CCC'!AY$7:AY$736,MATCH(WatchList!$B50,'All CCC'!$B$7:$B$736,0)))</f>
        <v/>
      </c>
      <c r="AZ50" s="334" t="str">
        <f>IF($B50="","",INDEX('All CCC'!AZ$7:AZ$736,MATCH(WatchList!$B50,'All CCC'!$B$7:$B$736,0)))</f>
        <v/>
      </c>
      <c r="BA50" s="334" t="str">
        <f>IF($B50="","",INDEX('All CCC'!BA$7:BA$736,MATCH(WatchList!$B50,'All CCC'!$B$7:$B$736,0)))</f>
        <v/>
      </c>
      <c r="BB50" s="334" t="str">
        <f>IF($B50="","",INDEX('All CCC'!BB$7:BB$736,MATCH(WatchList!$B50,'All CCC'!$B$7:$B$736,0)))</f>
        <v/>
      </c>
      <c r="BC50" s="334" t="str">
        <f>IF($B50="","",INDEX('All CCC'!BC$7:BC$736,MATCH(WatchList!$B50,'All CCC'!$B$7:$B$736,0)))</f>
        <v/>
      </c>
      <c r="BD50" s="334" t="str">
        <f>IF($B50="","",INDEX('All CCC'!BD$7:BD$736,MATCH(WatchList!$B50,'All CCC'!$B$7:$B$736,0)))</f>
        <v/>
      </c>
      <c r="BE50" s="334" t="str">
        <f>IF($B50="","",INDEX('All CCC'!BE$7:BE$736,MATCH(WatchList!$B50,'All CCC'!$B$7:$B$736,0)))</f>
        <v/>
      </c>
      <c r="BF50" s="334" t="str">
        <f>IF($B50="","",INDEX('All CCC'!BF$7:BF$736,MATCH(WatchList!$B50,'All CCC'!$B$7:$B$736,0)))</f>
        <v/>
      </c>
      <c r="BG50" s="334" t="str">
        <f>IF($B50="","",INDEX('All CCC'!BG$7:BG$736,MATCH(WatchList!$B50,'All CCC'!$B$7:$B$736,0)))</f>
        <v/>
      </c>
    </row>
    <row r="51" spans="1:59" x14ac:dyDescent="0.2">
      <c r="A51" s="333" t="str">
        <f>IF($B51="","",INDEX('All CCC'!A$7:A$736,MATCH(WatchList!$B51,'All CCC'!$B$7:$B$736,0)))</f>
        <v/>
      </c>
      <c r="B51" s="127"/>
      <c r="C51" s="334" t="str">
        <f>IF($B51="","",INDEX('All CCC'!C$7:C$736,MATCH(WatchList!$B51,'All CCC'!$B$7:$B$736,0)))</f>
        <v/>
      </c>
      <c r="D51" s="334" t="str">
        <f>IF($B51="","",INDEX('All CCC'!D$7:D$736,MATCH(WatchList!$B51,'All CCC'!$B$7:$B$736,0)))</f>
        <v/>
      </c>
      <c r="E51" s="334" t="str">
        <f>IF($B51="","",INDEX('All CCC'!E$7:E$736,MATCH(WatchList!$B51,'All CCC'!$B$7:$B$736,0)))</f>
        <v/>
      </c>
      <c r="F51" s="334" t="str">
        <f>IF($B51="","",INDEX('All CCC'!F$7:F$736,MATCH(WatchList!$B51,'All CCC'!$B$7:$B$736,0)))</f>
        <v/>
      </c>
      <c r="G51" s="334" t="str">
        <f>IF($B51="","",INDEX('All CCC'!G$7:G$736,MATCH(WatchList!$B51,'All CCC'!$B$7:$B$736,0)))</f>
        <v/>
      </c>
      <c r="H51" s="334" t="str">
        <f>IF($B51="","",INDEX('All CCC'!H$7:H$736,MATCH(WatchList!$B51,'All CCC'!$B$7:$B$736,0)))</f>
        <v/>
      </c>
      <c r="I51" s="334" t="str">
        <f>IF($B51="","",INDEX('All CCC'!I$7:I$736,MATCH(WatchList!$B51,'All CCC'!$B$7:$B$736,0)))</f>
        <v/>
      </c>
      <c r="J51" s="334" t="str">
        <f>IF($B51="","",INDEX('All CCC'!J$7:J$736,MATCH(WatchList!$B51,'All CCC'!$B$7:$B$736,0)))</f>
        <v/>
      </c>
      <c r="K51" s="334" t="str">
        <f>IF($B51="","",INDEX('All CCC'!K$7:K$736,MATCH(WatchList!$B51,'All CCC'!$B$7:$B$736,0)))</f>
        <v/>
      </c>
      <c r="L51" s="334" t="str">
        <f>IF($B51="","",INDEX('All CCC'!L$7:L$736,MATCH(WatchList!$B51,'All CCC'!$B$7:$B$736,0)))</f>
        <v/>
      </c>
      <c r="M51" s="334" t="str">
        <f>IF($B51="","",INDEX('All CCC'!M$7:M$736,MATCH(WatchList!$B51,'All CCC'!$B$7:$B$736,0)))</f>
        <v/>
      </c>
      <c r="N51" s="334" t="str">
        <f>IF($B51="","",INDEX('All CCC'!N$7:N$736,MATCH(WatchList!$B51,'All CCC'!$B$7:$B$736,0)))</f>
        <v/>
      </c>
      <c r="O51" s="334" t="str">
        <f>IF($B51="","",INDEX('All CCC'!O$7:O$736,MATCH(WatchList!$B51,'All CCC'!$B$7:$B$736,0)))</f>
        <v/>
      </c>
      <c r="P51" s="335" t="str">
        <f>IF($B51="","",INDEX('All CCC'!P$7:P$736,MATCH(WatchList!$B51,'All CCC'!$B$7:$B$736,0)))</f>
        <v/>
      </c>
      <c r="Q51" s="335" t="str">
        <f>IF($B51="","",INDEX('All CCC'!Q$7:Q$736,MATCH(WatchList!$B51,'All CCC'!$B$7:$B$736,0)))</f>
        <v/>
      </c>
      <c r="R51" s="334" t="str">
        <f>IF($B51="","",INDEX('All CCC'!R$7:R$736,MATCH(WatchList!$B51,'All CCC'!$B$7:$B$736,0)))</f>
        <v/>
      </c>
      <c r="S51" s="334" t="str">
        <f>IF($B51="","",INDEX('All CCC'!S$7:S$736,MATCH(WatchList!$B51,'All CCC'!$B$7:$B$736,0)))</f>
        <v/>
      </c>
      <c r="T51" s="334" t="str">
        <f>IF($B51="","",INDEX('All CCC'!T$7:T$736,MATCH(WatchList!$B51,'All CCC'!$B$7:$B$736,0)))</f>
        <v/>
      </c>
      <c r="U51" s="334" t="str">
        <f>IF($B51="","",INDEX('All CCC'!U$7:U$736,MATCH(WatchList!$B51,'All CCC'!$B$7:$B$736,0)))</f>
        <v/>
      </c>
      <c r="V51" s="334" t="str">
        <f>IF($B51="","",INDEX('All CCC'!V$7:V$736,MATCH(WatchList!$B51,'All CCC'!$B$7:$B$736,0)))</f>
        <v/>
      </c>
      <c r="W51" s="334" t="str">
        <f>IF($B51="","",INDEX('All CCC'!W$7:W$736,MATCH(WatchList!$B51,'All CCC'!$B$7:$B$736,0)))</f>
        <v/>
      </c>
      <c r="X51" s="334" t="str">
        <f>IF($B51="","",INDEX('All CCC'!X$7:X$736,MATCH(WatchList!$B51,'All CCC'!$B$7:$B$736,0)))</f>
        <v/>
      </c>
      <c r="Y51" s="334" t="str">
        <f>IF($B51="","",INDEX('All CCC'!Y$7:Y$736,MATCH(WatchList!$B51,'All CCC'!$B$7:$B$736,0)))</f>
        <v/>
      </c>
      <c r="Z51" s="334" t="str">
        <f>IF($B51="","",INDEX('All CCC'!Z$7:Z$736,MATCH(WatchList!$B51,'All CCC'!$B$7:$B$736,0)))</f>
        <v/>
      </c>
      <c r="AA51" s="334" t="str">
        <f>IF($B51="","",INDEX('All CCC'!AA$7:AA$736,MATCH(WatchList!$B51,'All CCC'!$B$7:$B$736,0)))</f>
        <v/>
      </c>
      <c r="AB51" s="334" t="str">
        <f>IF($B51="","",INDEX('All CCC'!AB$7:AB$736,MATCH(WatchList!$B51,'All CCC'!$B$7:$B$736,0)))</f>
        <v/>
      </c>
      <c r="AC51" s="334" t="str">
        <f>IF($B51="","",INDEX('All CCC'!AC$7:AC$736,MATCH(WatchList!$B51,'All CCC'!$B$7:$B$736,0)))</f>
        <v/>
      </c>
      <c r="AD51" s="334" t="str">
        <f>IF($B51="","",INDEX('All CCC'!AD$7:AD$736,MATCH(WatchList!$B51,'All CCC'!$B$7:$B$736,0)))</f>
        <v/>
      </c>
      <c r="AE51" s="334" t="str">
        <f>IF($B51="","",INDEX('All CCC'!AE$7:AE$736,MATCH(WatchList!$B51,'All CCC'!$B$7:$B$736,0)))</f>
        <v/>
      </c>
      <c r="AF51" s="334" t="str">
        <f>IF($B51="","",INDEX('All CCC'!AF$7:AF$736,MATCH(WatchList!$B51,'All CCC'!$B$7:$B$736,0)))</f>
        <v/>
      </c>
      <c r="AG51" s="334" t="str">
        <f>IF($B51="","",INDEX('All CCC'!AG$7:AG$736,MATCH(WatchList!$B51,'All CCC'!$B$7:$B$736,0)))</f>
        <v/>
      </c>
      <c r="AH51" s="334" t="str">
        <f>IF($B51="","",INDEX('All CCC'!AH$7:AH$736,MATCH(WatchList!$B51,'All CCC'!$B$7:$B$736,0)))</f>
        <v/>
      </c>
      <c r="AI51" s="334" t="str">
        <f>IF($B51="","",INDEX('All CCC'!AI$7:AI$736,MATCH(WatchList!$B51,'All CCC'!$B$7:$B$736,0)))</f>
        <v/>
      </c>
      <c r="AJ51" s="334" t="str">
        <f>IF($B51="","",INDEX('All CCC'!AJ$7:AJ$736,MATCH(WatchList!$B51,'All CCC'!$B$7:$B$736,0)))</f>
        <v/>
      </c>
      <c r="AK51" s="334" t="str">
        <f>IF($B51="","",INDEX('All CCC'!AK$7:AK$736,MATCH(WatchList!$B51,'All CCC'!$B$7:$B$736,0)))</f>
        <v/>
      </c>
      <c r="AL51" s="334" t="str">
        <f>IF($B51="","",INDEX('All CCC'!AL$7:AL$736,MATCH(WatchList!$B51,'All CCC'!$B$7:$B$736,0)))</f>
        <v/>
      </c>
      <c r="AM51" s="334" t="str">
        <f>IF($B51="","",INDEX('All CCC'!AM$7:AM$736,MATCH(WatchList!$B51,'All CCC'!$B$7:$B$736,0)))</f>
        <v/>
      </c>
      <c r="AN51" s="334" t="str">
        <f>IF($B51="","",INDEX('All CCC'!AN$7:AN$736,MATCH(WatchList!$B51,'All CCC'!$B$7:$B$736,0)))</f>
        <v/>
      </c>
      <c r="AO51" s="334" t="str">
        <f>IF($B51="","",INDEX('All CCC'!AO$7:AO$736,MATCH(WatchList!$B51,'All CCC'!$B$7:$B$736,0)))</f>
        <v/>
      </c>
      <c r="AP51" s="334" t="str">
        <f>IF($B51="","",INDEX('All CCC'!AP$7:AP$736,MATCH(WatchList!$B51,'All CCC'!$B$7:$B$736,0)))</f>
        <v/>
      </c>
      <c r="AQ51" s="334" t="str">
        <f>IF($B51="","",INDEX('All CCC'!AQ$7:AQ$736,MATCH(WatchList!$B51,'All CCC'!$B$7:$B$736,0)))</f>
        <v/>
      </c>
      <c r="AR51" s="334" t="str">
        <f>IF($B51="","",INDEX('All CCC'!AR$7:AR$736,MATCH(WatchList!$B51,'All CCC'!$B$7:$B$736,0)))</f>
        <v/>
      </c>
      <c r="AS51" s="334" t="str">
        <f>IF($B51="","",INDEX('All CCC'!AS$7:AS$736,MATCH(WatchList!$B51,'All CCC'!$B$7:$B$736,0)))</f>
        <v/>
      </c>
      <c r="AT51" s="334" t="str">
        <f>IF($B51="","",INDEX('All CCC'!AT$7:AT$736,MATCH(WatchList!$B51,'All CCC'!$B$7:$B$736,0)))</f>
        <v/>
      </c>
      <c r="AU51" s="334" t="str">
        <f>IF($B51="","",INDEX('All CCC'!AU$7:AU$736,MATCH(WatchList!$B51,'All CCC'!$B$7:$B$736,0)))</f>
        <v/>
      </c>
      <c r="AV51" s="334" t="str">
        <f>IF($B51="","",INDEX('All CCC'!AV$7:AV$736,MATCH(WatchList!$B51,'All CCC'!$B$7:$B$736,0)))</f>
        <v/>
      </c>
      <c r="AW51" s="334" t="str">
        <f>IF($B51="","",INDEX('All CCC'!AW$7:AW$736,MATCH(WatchList!$B51,'All CCC'!$B$7:$B$736,0)))</f>
        <v/>
      </c>
      <c r="AX51" s="334" t="str">
        <f>IF($B51="","",INDEX('All CCC'!AX$7:AX$736,MATCH(WatchList!$B51,'All CCC'!$B$7:$B$736,0)))</f>
        <v/>
      </c>
      <c r="AY51" s="334" t="str">
        <f>IF($B51="","",INDEX('All CCC'!AY$7:AY$736,MATCH(WatchList!$B51,'All CCC'!$B$7:$B$736,0)))</f>
        <v/>
      </c>
      <c r="AZ51" s="334" t="str">
        <f>IF($B51="","",INDEX('All CCC'!AZ$7:AZ$736,MATCH(WatchList!$B51,'All CCC'!$B$7:$B$736,0)))</f>
        <v/>
      </c>
      <c r="BA51" s="334" t="str">
        <f>IF($B51="","",INDEX('All CCC'!BA$7:BA$736,MATCH(WatchList!$B51,'All CCC'!$B$7:$B$736,0)))</f>
        <v/>
      </c>
      <c r="BB51" s="334" t="str">
        <f>IF($B51="","",INDEX('All CCC'!BB$7:BB$736,MATCH(WatchList!$B51,'All CCC'!$B$7:$B$736,0)))</f>
        <v/>
      </c>
      <c r="BC51" s="334" t="str">
        <f>IF($B51="","",INDEX('All CCC'!BC$7:BC$736,MATCH(WatchList!$B51,'All CCC'!$B$7:$B$736,0)))</f>
        <v/>
      </c>
      <c r="BD51" s="334" t="str">
        <f>IF($B51="","",INDEX('All CCC'!BD$7:BD$736,MATCH(WatchList!$B51,'All CCC'!$B$7:$B$736,0)))</f>
        <v/>
      </c>
      <c r="BE51" s="334" t="str">
        <f>IF($B51="","",INDEX('All CCC'!BE$7:BE$736,MATCH(WatchList!$B51,'All CCC'!$B$7:$B$736,0)))</f>
        <v/>
      </c>
      <c r="BF51" s="334" t="str">
        <f>IF($B51="","",INDEX('All CCC'!BF$7:BF$736,MATCH(WatchList!$B51,'All CCC'!$B$7:$B$736,0)))</f>
        <v/>
      </c>
      <c r="BG51" s="334" t="str">
        <f>IF($B51="","",INDEX('All CCC'!BG$7:BG$736,MATCH(WatchList!$B51,'All CCC'!$B$7:$B$736,0)))</f>
        <v/>
      </c>
    </row>
    <row r="52" spans="1:59" x14ac:dyDescent="0.2">
      <c r="A52" s="333" t="str">
        <f>IF($B52="","",INDEX('All CCC'!A$7:A$736,MATCH(WatchList!$B52,'All CCC'!$B$7:$B$736,0)))</f>
        <v/>
      </c>
      <c r="B52" s="127"/>
      <c r="C52" s="334" t="str">
        <f>IF($B52="","",INDEX('All CCC'!C$7:C$736,MATCH(WatchList!$B52,'All CCC'!$B$7:$B$736,0)))</f>
        <v/>
      </c>
      <c r="D52" s="334" t="str">
        <f>IF($B52="","",INDEX('All CCC'!D$7:D$736,MATCH(WatchList!$B52,'All CCC'!$B$7:$B$736,0)))</f>
        <v/>
      </c>
      <c r="E52" s="334" t="str">
        <f>IF($B52="","",INDEX('All CCC'!E$7:E$736,MATCH(WatchList!$B52,'All CCC'!$B$7:$B$736,0)))</f>
        <v/>
      </c>
      <c r="F52" s="334" t="str">
        <f>IF($B52="","",INDEX('All CCC'!F$7:F$736,MATCH(WatchList!$B52,'All CCC'!$B$7:$B$736,0)))</f>
        <v/>
      </c>
      <c r="G52" s="334" t="str">
        <f>IF($B52="","",INDEX('All CCC'!G$7:G$736,MATCH(WatchList!$B52,'All CCC'!$B$7:$B$736,0)))</f>
        <v/>
      </c>
      <c r="H52" s="334" t="str">
        <f>IF($B52="","",INDEX('All CCC'!H$7:H$736,MATCH(WatchList!$B52,'All CCC'!$B$7:$B$736,0)))</f>
        <v/>
      </c>
      <c r="I52" s="334" t="str">
        <f>IF($B52="","",INDEX('All CCC'!I$7:I$736,MATCH(WatchList!$B52,'All CCC'!$B$7:$B$736,0)))</f>
        <v/>
      </c>
      <c r="J52" s="334" t="str">
        <f>IF($B52="","",INDEX('All CCC'!J$7:J$736,MATCH(WatchList!$B52,'All CCC'!$B$7:$B$736,0)))</f>
        <v/>
      </c>
      <c r="K52" s="334" t="str">
        <f>IF($B52="","",INDEX('All CCC'!K$7:K$736,MATCH(WatchList!$B52,'All CCC'!$B$7:$B$736,0)))</f>
        <v/>
      </c>
      <c r="L52" s="334" t="str">
        <f>IF($B52="","",INDEX('All CCC'!L$7:L$736,MATCH(WatchList!$B52,'All CCC'!$B$7:$B$736,0)))</f>
        <v/>
      </c>
      <c r="M52" s="334" t="str">
        <f>IF($B52="","",INDEX('All CCC'!M$7:M$736,MATCH(WatchList!$B52,'All CCC'!$B$7:$B$736,0)))</f>
        <v/>
      </c>
      <c r="N52" s="334" t="str">
        <f>IF($B52="","",INDEX('All CCC'!N$7:N$736,MATCH(WatchList!$B52,'All CCC'!$B$7:$B$736,0)))</f>
        <v/>
      </c>
      <c r="O52" s="334" t="str">
        <f>IF($B52="","",INDEX('All CCC'!O$7:O$736,MATCH(WatchList!$B52,'All CCC'!$B$7:$B$736,0)))</f>
        <v/>
      </c>
      <c r="P52" s="335" t="str">
        <f>IF($B52="","",INDEX('All CCC'!P$7:P$736,MATCH(WatchList!$B52,'All CCC'!$B$7:$B$736,0)))</f>
        <v/>
      </c>
      <c r="Q52" s="335" t="str">
        <f>IF($B52="","",INDEX('All CCC'!Q$7:Q$736,MATCH(WatchList!$B52,'All CCC'!$B$7:$B$736,0)))</f>
        <v/>
      </c>
      <c r="R52" s="334" t="str">
        <f>IF($B52="","",INDEX('All CCC'!R$7:R$736,MATCH(WatchList!$B52,'All CCC'!$B$7:$B$736,0)))</f>
        <v/>
      </c>
      <c r="S52" s="334" t="str">
        <f>IF($B52="","",INDEX('All CCC'!S$7:S$736,MATCH(WatchList!$B52,'All CCC'!$B$7:$B$736,0)))</f>
        <v/>
      </c>
      <c r="T52" s="334" t="str">
        <f>IF($B52="","",INDEX('All CCC'!T$7:T$736,MATCH(WatchList!$B52,'All CCC'!$B$7:$B$736,0)))</f>
        <v/>
      </c>
      <c r="U52" s="334" t="str">
        <f>IF($B52="","",INDEX('All CCC'!U$7:U$736,MATCH(WatchList!$B52,'All CCC'!$B$7:$B$736,0)))</f>
        <v/>
      </c>
      <c r="V52" s="334" t="str">
        <f>IF($B52="","",INDEX('All CCC'!V$7:V$736,MATCH(WatchList!$B52,'All CCC'!$B$7:$B$736,0)))</f>
        <v/>
      </c>
      <c r="W52" s="334" t="str">
        <f>IF($B52="","",INDEX('All CCC'!W$7:W$736,MATCH(WatchList!$B52,'All CCC'!$B$7:$B$736,0)))</f>
        <v/>
      </c>
      <c r="X52" s="334" t="str">
        <f>IF($B52="","",INDEX('All CCC'!X$7:X$736,MATCH(WatchList!$B52,'All CCC'!$B$7:$B$736,0)))</f>
        <v/>
      </c>
      <c r="Y52" s="334" t="str">
        <f>IF($B52="","",INDEX('All CCC'!Y$7:Y$736,MATCH(WatchList!$B52,'All CCC'!$B$7:$B$736,0)))</f>
        <v/>
      </c>
      <c r="Z52" s="334" t="str">
        <f>IF($B52="","",INDEX('All CCC'!Z$7:Z$736,MATCH(WatchList!$B52,'All CCC'!$B$7:$B$736,0)))</f>
        <v/>
      </c>
      <c r="AA52" s="334" t="str">
        <f>IF($B52="","",INDEX('All CCC'!AA$7:AA$736,MATCH(WatchList!$B52,'All CCC'!$B$7:$B$736,0)))</f>
        <v/>
      </c>
      <c r="AB52" s="334" t="str">
        <f>IF($B52="","",INDEX('All CCC'!AB$7:AB$736,MATCH(WatchList!$B52,'All CCC'!$B$7:$B$736,0)))</f>
        <v/>
      </c>
      <c r="AC52" s="334" t="str">
        <f>IF($B52="","",INDEX('All CCC'!AC$7:AC$736,MATCH(WatchList!$B52,'All CCC'!$B$7:$B$736,0)))</f>
        <v/>
      </c>
      <c r="AD52" s="334" t="str">
        <f>IF($B52="","",INDEX('All CCC'!AD$7:AD$736,MATCH(WatchList!$B52,'All CCC'!$B$7:$B$736,0)))</f>
        <v/>
      </c>
      <c r="AE52" s="334" t="str">
        <f>IF($B52="","",INDEX('All CCC'!AE$7:AE$736,MATCH(WatchList!$B52,'All CCC'!$B$7:$B$736,0)))</f>
        <v/>
      </c>
      <c r="AF52" s="334" t="str">
        <f>IF($B52="","",INDEX('All CCC'!AF$7:AF$736,MATCH(WatchList!$B52,'All CCC'!$B$7:$B$736,0)))</f>
        <v/>
      </c>
      <c r="AG52" s="334" t="str">
        <f>IF($B52="","",INDEX('All CCC'!AG$7:AG$736,MATCH(WatchList!$B52,'All CCC'!$B$7:$B$736,0)))</f>
        <v/>
      </c>
      <c r="AH52" s="334" t="str">
        <f>IF($B52="","",INDEX('All CCC'!AH$7:AH$736,MATCH(WatchList!$B52,'All CCC'!$B$7:$B$736,0)))</f>
        <v/>
      </c>
      <c r="AI52" s="334" t="str">
        <f>IF($B52="","",INDEX('All CCC'!AI$7:AI$736,MATCH(WatchList!$B52,'All CCC'!$B$7:$B$736,0)))</f>
        <v/>
      </c>
      <c r="AJ52" s="334" t="str">
        <f>IF($B52="","",INDEX('All CCC'!AJ$7:AJ$736,MATCH(WatchList!$B52,'All CCC'!$B$7:$B$736,0)))</f>
        <v/>
      </c>
      <c r="AK52" s="334" t="str">
        <f>IF($B52="","",INDEX('All CCC'!AK$7:AK$736,MATCH(WatchList!$B52,'All CCC'!$B$7:$B$736,0)))</f>
        <v/>
      </c>
      <c r="AL52" s="334" t="str">
        <f>IF($B52="","",INDEX('All CCC'!AL$7:AL$736,MATCH(WatchList!$B52,'All CCC'!$B$7:$B$736,0)))</f>
        <v/>
      </c>
      <c r="AM52" s="334" t="str">
        <f>IF($B52="","",INDEX('All CCC'!AM$7:AM$736,MATCH(WatchList!$B52,'All CCC'!$B$7:$B$736,0)))</f>
        <v/>
      </c>
      <c r="AN52" s="334" t="str">
        <f>IF($B52="","",INDEX('All CCC'!AN$7:AN$736,MATCH(WatchList!$B52,'All CCC'!$B$7:$B$736,0)))</f>
        <v/>
      </c>
      <c r="AO52" s="334" t="str">
        <f>IF($B52="","",INDEX('All CCC'!AO$7:AO$736,MATCH(WatchList!$B52,'All CCC'!$B$7:$B$736,0)))</f>
        <v/>
      </c>
      <c r="AP52" s="334" t="str">
        <f>IF($B52="","",INDEX('All CCC'!AP$7:AP$736,MATCH(WatchList!$B52,'All CCC'!$B$7:$B$736,0)))</f>
        <v/>
      </c>
      <c r="AQ52" s="334" t="str">
        <f>IF($B52="","",INDEX('All CCC'!AQ$7:AQ$736,MATCH(WatchList!$B52,'All CCC'!$B$7:$B$736,0)))</f>
        <v/>
      </c>
      <c r="AR52" s="334" t="str">
        <f>IF($B52="","",INDEX('All CCC'!AR$7:AR$736,MATCH(WatchList!$B52,'All CCC'!$B$7:$B$736,0)))</f>
        <v/>
      </c>
      <c r="AS52" s="334" t="str">
        <f>IF($B52="","",INDEX('All CCC'!AS$7:AS$736,MATCH(WatchList!$B52,'All CCC'!$B$7:$B$736,0)))</f>
        <v/>
      </c>
      <c r="AT52" s="334" t="str">
        <f>IF($B52="","",INDEX('All CCC'!AT$7:AT$736,MATCH(WatchList!$B52,'All CCC'!$B$7:$B$736,0)))</f>
        <v/>
      </c>
      <c r="AU52" s="334" t="str">
        <f>IF($B52="","",INDEX('All CCC'!AU$7:AU$736,MATCH(WatchList!$B52,'All CCC'!$B$7:$B$736,0)))</f>
        <v/>
      </c>
      <c r="AV52" s="334" t="str">
        <f>IF($B52="","",INDEX('All CCC'!AV$7:AV$736,MATCH(WatchList!$B52,'All CCC'!$B$7:$B$736,0)))</f>
        <v/>
      </c>
      <c r="AW52" s="334" t="str">
        <f>IF($B52="","",INDEX('All CCC'!AW$7:AW$736,MATCH(WatchList!$B52,'All CCC'!$B$7:$B$736,0)))</f>
        <v/>
      </c>
      <c r="AX52" s="334" t="str">
        <f>IF($B52="","",INDEX('All CCC'!AX$7:AX$736,MATCH(WatchList!$B52,'All CCC'!$B$7:$B$736,0)))</f>
        <v/>
      </c>
      <c r="AY52" s="334" t="str">
        <f>IF($B52="","",INDEX('All CCC'!AY$7:AY$736,MATCH(WatchList!$B52,'All CCC'!$B$7:$B$736,0)))</f>
        <v/>
      </c>
      <c r="AZ52" s="334" t="str">
        <f>IF($B52="","",INDEX('All CCC'!AZ$7:AZ$736,MATCH(WatchList!$B52,'All CCC'!$B$7:$B$736,0)))</f>
        <v/>
      </c>
      <c r="BA52" s="334" t="str">
        <f>IF($B52="","",INDEX('All CCC'!BA$7:BA$736,MATCH(WatchList!$B52,'All CCC'!$B$7:$B$736,0)))</f>
        <v/>
      </c>
      <c r="BB52" s="334" t="str">
        <f>IF($B52="","",INDEX('All CCC'!BB$7:BB$736,MATCH(WatchList!$B52,'All CCC'!$B$7:$B$736,0)))</f>
        <v/>
      </c>
      <c r="BC52" s="334" t="str">
        <f>IF($B52="","",INDEX('All CCC'!BC$7:BC$736,MATCH(WatchList!$B52,'All CCC'!$B$7:$B$736,0)))</f>
        <v/>
      </c>
      <c r="BD52" s="334" t="str">
        <f>IF($B52="","",INDEX('All CCC'!BD$7:BD$736,MATCH(WatchList!$B52,'All CCC'!$B$7:$B$736,0)))</f>
        <v/>
      </c>
      <c r="BE52" s="334" t="str">
        <f>IF($B52="","",INDEX('All CCC'!BE$7:BE$736,MATCH(WatchList!$B52,'All CCC'!$B$7:$B$736,0)))</f>
        <v/>
      </c>
      <c r="BF52" s="334" t="str">
        <f>IF($B52="","",INDEX('All CCC'!BF$7:BF$736,MATCH(WatchList!$B52,'All CCC'!$B$7:$B$736,0)))</f>
        <v/>
      </c>
      <c r="BG52" s="334" t="str">
        <f>IF($B52="","",INDEX('All CCC'!BG$7:BG$736,MATCH(WatchList!$B52,'All CCC'!$B$7:$B$736,0)))</f>
        <v/>
      </c>
    </row>
    <row r="53" spans="1:59" x14ac:dyDescent="0.2">
      <c r="A53" s="333" t="str">
        <f>IF($B53="","",INDEX('All CCC'!A$7:A$736,MATCH(WatchList!$B53,'All CCC'!$B$7:$B$736,0)))</f>
        <v/>
      </c>
      <c r="B53" s="127"/>
      <c r="C53" s="334" t="str">
        <f>IF($B53="","",INDEX('All CCC'!C$7:C$736,MATCH(WatchList!$B53,'All CCC'!$B$7:$B$736,0)))</f>
        <v/>
      </c>
      <c r="D53" s="334" t="str">
        <f>IF($B53="","",INDEX('All CCC'!D$7:D$736,MATCH(WatchList!$B53,'All CCC'!$B$7:$B$736,0)))</f>
        <v/>
      </c>
      <c r="E53" s="334" t="str">
        <f>IF($B53="","",INDEX('All CCC'!E$7:E$736,MATCH(WatchList!$B53,'All CCC'!$B$7:$B$736,0)))</f>
        <v/>
      </c>
      <c r="F53" s="334" t="str">
        <f>IF($B53="","",INDEX('All CCC'!F$7:F$736,MATCH(WatchList!$B53,'All CCC'!$B$7:$B$736,0)))</f>
        <v/>
      </c>
      <c r="G53" s="334" t="str">
        <f>IF($B53="","",INDEX('All CCC'!G$7:G$736,MATCH(WatchList!$B53,'All CCC'!$B$7:$B$736,0)))</f>
        <v/>
      </c>
      <c r="H53" s="334" t="str">
        <f>IF($B53="","",INDEX('All CCC'!H$7:H$736,MATCH(WatchList!$B53,'All CCC'!$B$7:$B$736,0)))</f>
        <v/>
      </c>
      <c r="I53" s="334" t="str">
        <f>IF($B53="","",INDEX('All CCC'!I$7:I$736,MATCH(WatchList!$B53,'All CCC'!$B$7:$B$736,0)))</f>
        <v/>
      </c>
      <c r="J53" s="334" t="str">
        <f>IF($B53="","",INDEX('All CCC'!J$7:J$736,MATCH(WatchList!$B53,'All CCC'!$B$7:$B$736,0)))</f>
        <v/>
      </c>
      <c r="K53" s="334" t="str">
        <f>IF($B53="","",INDEX('All CCC'!K$7:K$736,MATCH(WatchList!$B53,'All CCC'!$B$7:$B$736,0)))</f>
        <v/>
      </c>
      <c r="L53" s="334" t="str">
        <f>IF($B53="","",INDEX('All CCC'!L$7:L$736,MATCH(WatchList!$B53,'All CCC'!$B$7:$B$736,0)))</f>
        <v/>
      </c>
      <c r="M53" s="334" t="str">
        <f>IF($B53="","",INDEX('All CCC'!M$7:M$736,MATCH(WatchList!$B53,'All CCC'!$B$7:$B$736,0)))</f>
        <v/>
      </c>
      <c r="N53" s="334" t="str">
        <f>IF($B53="","",INDEX('All CCC'!N$7:N$736,MATCH(WatchList!$B53,'All CCC'!$B$7:$B$736,0)))</f>
        <v/>
      </c>
      <c r="O53" s="334" t="str">
        <f>IF($B53="","",INDEX('All CCC'!O$7:O$736,MATCH(WatchList!$B53,'All CCC'!$B$7:$B$736,0)))</f>
        <v/>
      </c>
      <c r="P53" s="335" t="str">
        <f>IF($B53="","",INDEX('All CCC'!P$7:P$736,MATCH(WatchList!$B53,'All CCC'!$B$7:$B$736,0)))</f>
        <v/>
      </c>
      <c r="Q53" s="335" t="str">
        <f>IF($B53="","",INDEX('All CCC'!Q$7:Q$736,MATCH(WatchList!$B53,'All CCC'!$B$7:$B$736,0)))</f>
        <v/>
      </c>
      <c r="R53" s="334" t="str">
        <f>IF($B53="","",INDEX('All CCC'!R$7:R$736,MATCH(WatchList!$B53,'All CCC'!$B$7:$B$736,0)))</f>
        <v/>
      </c>
      <c r="S53" s="334" t="str">
        <f>IF($B53="","",INDEX('All CCC'!S$7:S$736,MATCH(WatchList!$B53,'All CCC'!$B$7:$B$736,0)))</f>
        <v/>
      </c>
      <c r="T53" s="334" t="str">
        <f>IF($B53="","",INDEX('All CCC'!T$7:T$736,MATCH(WatchList!$B53,'All CCC'!$B$7:$B$736,0)))</f>
        <v/>
      </c>
      <c r="U53" s="334" t="str">
        <f>IF($B53="","",INDEX('All CCC'!U$7:U$736,MATCH(WatchList!$B53,'All CCC'!$B$7:$B$736,0)))</f>
        <v/>
      </c>
      <c r="V53" s="334" t="str">
        <f>IF($B53="","",INDEX('All CCC'!V$7:V$736,MATCH(WatchList!$B53,'All CCC'!$B$7:$B$736,0)))</f>
        <v/>
      </c>
      <c r="W53" s="334" t="str">
        <f>IF($B53="","",INDEX('All CCC'!W$7:W$736,MATCH(WatchList!$B53,'All CCC'!$B$7:$B$736,0)))</f>
        <v/>
      </c>
      <c r="X53" s="334" t="str">
        <f>IF($B53="","",INDEX('All CCC'!X$7:X$736,MATCH(WatchList!$B53,'All CCC'!$B$7:$B$736,0)))</f>
        <v/>
      </c>
      <c r="Y53" s="334" t="str">
        <f>IF($B53="","",INDEX('All CCC'!Y$7:Y$736,MATCH(WatchList!$B53,'All CCC'!$B$7:$B$736,0)))</f>
        <v/>
      </c>
      <c r="Z53" s="334" t="str">
        <f>IF($B53="","",INDEX('All CCC'!Z$7:Z$736,MATCH(WatchList!$B53,'All CCC'!$B$7:$B$736,0)))</f>
        <v/>
      </c>
      <c r="AA53" s="334" t="str">
        <f>IF($B53="","",INDEX('All CCC'!AA$7:AA$736,MATCH(WatchList!$B53,'All CCC'!$B$7:$B$736,0)))</f>
        <v/>
      </c>
      <c r="AB53" s="334" t="str">
        <f>IF($B53="","",INDEX('All CCC'!AB$7:AB$736,MATCH(WatchList!$B53,'All CCC'!$B$7:$B$736,0)))</f>
        <v/>
      </c>
      <c r="AC53" s="334" t="str">
        <f>IF($B53="","",INDEX('All CCC'!AC$7:AC$736,MATCH(WatchList!$B53,'All CCC'!$B$7:$B$736,0)))</f>
        <v/>
      </c>
      <c r="AD53" s="334" t="str">
        <f>IF($B53="","",INDEX('All CCC'!AD$7:AD$736,MATCH(WatchList!$B53,'All CCC'!$B$7:$B$736,0)))</f>
        <v/>
      </c>
      <c r="AE53" s="334" t="str">
        <f>IF($B53="","",INDEX('All CCC'!AE$7:AE$736,MATCH(WatchList!$B53,'All CCC'!$B$7:$B$736,0)))</f>
        <v/>
      </c>
      <c r="AF53" s="334" t="str">
        <f>IF($B53="","",INDEX('All CCC'!AF$7:AF$736,MATCH(WatchList!$B53,'All CCC'!$B$7:$B$736,0)))</f>
        <v/>
      </c>
      <c r="AG53" s="334" t="str">
        <f>IF($B53="","",INDEX('All CCC'!AG$7:AG$736,MATCH(WatchList!$B53,'All CCC'!$B$7:$B$736,0)))</f>
        <v/>
      </c>
      <c r="AH53" s="334" t="str">
        <f>IF($B53="","",INDEX('All CCC'!AH$7:AH$736,MATCH(WatchList!$B53,'All CCC'!$B$7:$B$736,0)))</f>
        <v/>
      </c>
      <c r="AI53" s="334" t="str">
        <f>IF($B53="","",INDEX('All CCC'!AI$7:AI$736,MATCH(WatchList!$B53,'All CCC'!$B$7:$B$736,0)))</f>
        <v/>
      </c>
      <c r="AJ53" s="334" t="str">
        <f>IF($B53="","",INDEX('All CCC'!AJ$7:AJ$736,MATCH(WatchList!$B53,'All CCC'!$B$7:$B$736,0)))</f>
        <v/>
      </c>
      <c r="AK53" s="334" t="str">
        <f>IF($B53="","",INDEX('All CCC'!AK$7:AK$736,MATCH(WatchList!$B53,'All CCC'!$B$7:$B$736,0)))</f>
        <v/>
      </c>
      <c r="AL53" s="334" t="str">
        <f>IF($B53="","",INDEX('All CCC'!AL$7:AL$736,MATCH(WatchList!$B53,'All CCC'!$B$7:$B$736,0)))</f>
        <v/>
      </c>
      <c r="AM53" s="334" t="str">
        <f>IF($B53="","",INDEX('All CCC'!AM$7:AM$736,MATCH(WatchList!$B53,'All CCC'!$B$7:$B$736,0)))</f>
        <v/>
      </c>
      <c r="AN53" s="334" t="str">
        <f>IF($B53="","",INDEX('All CCC'!AN$7:AN$736,MATCH(WatchList!$B53,'All CCC'!$B$7:$B$736,0)))</f>
        <v/>
      </c>
      <c r="AO53" s="334" t="str">
        <f>IF($B53="","",INDEX('All CCC'!AO$7:AO$736,MATCH(WatchList!$B53,'All CCC'!$B$7:$B$736,0)))</f>
        <v/>
      </c>
      <c r="AP53" s="334" t="str">
        <f>IF($B53="","",INDEX('All CCC'!AP$7:AP$736,MATCH(WatchList!$B53,'All CCC'!$B$7:$B$736,0)))</f>
        <v/>
      </c>
      <c r="AQ53" s="334" t="str">
        <f>IF($B53="","",INDEX('All CCC'!AQ$7:AQ$736,MATCH(WatchList!$B53,'All CCC'!$B$7:$B$736,0)))</f>
        <v/>
      </c>
      <c r="AR53" s="334" t="str">
        <f>IF($B53="","",INDEX('All CCC'!AR$7:AR$736,MATCH(WatchList!$B53,'All CCC'!$B$7:$B$736,0)))</f>
        <v/>
      </c>
      <c r="AS53" s="334" t="str">
        <f>IF($B53="","",INDEX('All CCC'!AS$7:AS$736,MATCH(WatchList!$B53,'All CCC'!$B$7:$B$736,0)))</f>
        <v/>
      </c>
      <c r="AT53" s="334" t="str">
        <f>IF($B53="","",INDEX('All CCC'!AT$7:AT$736,MATCH(WatchList!$B53,'All CCC'!$B$7:$B$736,0)))</f>
        <v/>
      </c>
      <c r="AU53" s="334" t="str">
        <f>IF($B53="","",INDEX('All CCC'!AU$7:AU$736,MATCH(WatchList!$B53,'All CCC'!$B$7:$B$736,0)))</f>
        <v/>
      </c>
      <c r="AV53" s="334" t="str">
        <f>IF($B53="","",INDEX('All CCC'!AV$7:AV$736,MATCH(WatchList!$B53,'All CCC'!$B$7:$B$736,0)))</f>
        <v/>
      </c>
      <c r="AW53" s="334" t="str">
        <f>IF($B53="","",INDEX('All CCC'!AW$7:AW$736,MATCH(WatchList!$B53,'All CCC'!$B$7:$B$736,0)))</f>
        <v/>
      </c>
      <c r="AX53" s="334" t="str">
        <f>IF($B53="","",INDEX('All CCC'!AX$7:AX$736,MATCH(WatchList!$B53,'All CCC'!$B$7:$B$736,0)))</f>
        <v/>
      </c>
      <c r="AY53" s="334" t="str">
        <f>IF($B53="","",INDEX('All CCC'!AY$7:AY$736,MATCH(WatchList!$B53,'All CCC'!$B$7:$B$736,0)))</f>
        <v/>
      </c>
      <c r="AZ53" s="334" t="str">
        <f>IF($B53="","",INDEX('All CCC'!AZ$7:AZ$736,MATCH(WatchList!$B53,'All CCC'!$B$7:$B$736,0)))</f>
        <v/>
      </c>
      <c r="BA53" s="334" t="str">
        <f>IF($B53="","",INDEX('All CCC'!BA$7:BA$736,MATCH(WatchList!$B53,'All CCC'!$B$7:$B$736,0)))</f>
        <v/>
      </c>
      <c r="BB53" s="334" t="str">
        <f>IF($B53="","",INDEX('All CCC'!BB$7:BB$736,MATCH(WatchList!$B53,'All CCC'!$B$7:$B$736,0)))</f>
        <v/>
      </c>
      <c r="BC53" s="334" t="str">
        <f>IF($B53="","",INDEX('All CCC'!BC$7:BC$736,MATCH(WatchList!$B53,'All CCC'!$B$7:$B$736,0)))</f>
        <v/>
      </c>
      <c r="BD53" s="334" t="str">
        <f>IF($B53="","",INDEX('All CCC'!BD$7:BD$736,MATCH(WatchList!$B53,'All CCC'!$B$7:$B$736,0)))</f>
        <v/>
      </c>
      <c r="BE53" s="334" t="str">
        <f>IF($B53="","",INDEX('All CCC'!BE$7:BE$736,MATCH(WatchList!$B53,'All CCC'!$B$7:$B$736,0)))</f>
        <v/>
      </c>
      <c r="BF53" s="334" t="str">
        <f>IF($B53="","",INDEX('All CCC'!BF$7:BF$736,MATCH(WatchList!$B53,'All CCC'!$B$7:$B$736,0)))</f>
        <v/>
      </c>
      <c r="BG53" s="334" t="str">
        <f>IF($B53="","",INDEX('All CCC'!BG$7:BG$736,MATCH(WatchList!$B53,'All CCC'!$B$7:$B$736,0)))</f>
        <v/>
      </c>
    </row>
    <row r="54" spans="1:59" x14ac:dyDescent="0.2">
      <c r="A54" s="333" t="str">
        <f>IF($B54="","",INDEX('All CCC'!A$7:A$736,MATCH(WatchList!$B54,'All CCC'!$B$7:$B$736,0)))</f>
        <v/>
      </c>
      <c r="B54" s="127"/>
      <c r="C54" s="334" t="str">
        <f>IF($B54="","",INDEX('All CCC'!C$7:C$736,MATCH(WatchList!$B54,'All CCC'!$B$7:$B$736,0)))</f>
        <v/>
      </c>
      <c r="D54" s="334" t="str">
        <f>IF($B54="","",INDEX('All CCC'!D$7:D$736,MATCH(WatchList!$B54,'All CCC'!$B$7:$B$736,0)))</f>
        <v/>
      </c>
      <c r="E54" s="334" t="str">
        <f>IF($B54="","",INDEX('All CCC'!E$7:E$736,MATCH(WatchList!$B54,'All CCC'!$B$7:$B$736,0)))</f>
        <v/>
      </c>
      <c r="F54" s="334" t="str">
        <f>IF($B54="","",INDEX('All CCC'!F$7:F$736,MATCH(WatchList!$B54,'All CCC'!$B$7:$B$736,0)))</f>
        <v/>
      </c>
      <c r="G54" s="334" t="str">
        <f>IF($B54="","",INDEX('All CCC'!G$7:G$736,MATCH(WatchList!$B54,'All CCC'!$B$7:$B$736,0)))</f>
        <v/>
      </c>
      <c r="H54" s="334" t="str">
        <f>IF($B54="","",INDEX('All CCC'!H$7:H$736,MATCH(WatchList!$B54,'All CCC'!$B$7:$B$736,0)))</f>
        <v/>
      </c>
      <c r="I54" s="334" t="str">
        <f>IF($B54="","",INDEX('All CCC'!I$7:I$736,MATCH(WatchList!$B54,'All CCC'!$B$7:$B$736,0)))</f>
        <v/>
      </c>
      <c r="J54" s="334" t="str">
        <f>IF($B54="","",INDEX('All CCC'!J$7:J$736,MATCH(WatchList!$B54,'All CCC'!$B$7:$B$736,0)))</f>
        <v/>
      </c>
      <c r="K54" s="334" t="str">
        <f>IF($B54="","",INDEX('All CCC'!K$7:K$736,MATCH(WatchList!$B54,'All CCC'!$B$7:$B$736,0)))</f>
        <v/>
      </c>
      <c r="L54" s="334" t="str">
        <f>IF($B54="","",INDEX('All CCC'!L$7:L$736,MATCH(WatchList!$B54,'All CCC'!$B$7:$B$736,0)))</f>
        <v/>
      </c>
      <c r="M54" s="334" t="str">
        <f>IF($B54="","",INDEX('All CCC'!M$7:M$736,MATCH(WatchList!$B54,'All CCC'!$B$7:$B$736,0)))</f>
        <v/>
      </c>
      <c r="N54" s="334" t="str">
        <f>IF($B54="","",INDEX('All CCC'!N$7:N$736,MATCH(WatchList!$B54,'All CCC'!$B$7:$B$736,0)))</f>
        <v/>
      </c>
      <c r="O54" s="334" t="str">
        <f>IF($B54="","",INDEX('All CCC'!O$7:O$736,MATCH(WatchList!$B54,'All CCC'!$B$7:$B$736,0)))</f>
        <v/>
      </c>
      <c r="P54" s="335" t="str">
        <f>IF($B54="","",INDEX('All CCC'!P$7:P$736,MATCH(WatchList!$B54,'All CCC'!$B$7:$B$736,0)))</f>
        <v/>
      </c>
      <c r="Q54" s="335" t="str">
        <f>IF($B54="","",INDEX('All CCC'!Q$7:Q$736,MATCH(WatchList!$B54,'All CCC'!$B$7:$B$736,0)))</f>
        <v/>
      </c>
      <c r="R54" s="334" t="str">
        <f>IF($B54="","",INDEX('All CCC'!R$7:R$736,MATCH(WatchList!$B54,'All CCC'!$B$7:$B$736,0)))</f>
        <v/>
      </c>
      <c r="S54" s="334" t="str">
        <f>IF($B54="","",INDEX('All CCC'!S$7:S$736,MATCH(WatchList!$B54,'All CCC'!$B$7:$B$736,0)))</f>
        <v/>
      </c>
      <c r="T54" s="334" t="str">
        <f>IF($B54="","",INDEX('All CCC'!T$7:T$736,MATCH(WatchList!$B54,'All CCC'!$B$7:$B$736,0)))</f>
        <v/>
      </c>
      <c r="U54" s="334" t="str">
        <f>IF($B54="","",INDEX('All CCC'!U$7:U$736,MATCH(WatchList!$B54,'All CCC'!$B$7:$B$736,0)))</f>
        <v/>
      </c>
      <c r="V54" s="334" t="str">
        <f>IF($B54="","",INDEX('All CCC'!V$7:V$736,MATCH(WatchList!$B54,'All CCC'!$B$7:$B$736,0)))</f>
        <v/>
      </c>
      <c r="W54" s="334" t="str">
        <f>IF($B54="","",INDEX('All CCC'!W$7:W$736,MATCH(WatchList!$B54,'All CCC'!$B$7:$B$736,0)))</f>
        <v/>
      </c>
      <c r="X54" s="334" t="str">
        <f>IF($B54="","",INDEX('All CCC'!X$7:X$736,MATCH(WatchList!$B54,'All CCC'!$B$7:$B$736,0)))</f>
        <v/>
      </c>
      <c r="Y54" s="334" t="str">
        <f>IF($B54="","",INDEX('All CCC'!Y$7:Y$736,MATCH(WatchList!$B54,'All CCC'!$B$7:$B$736,0)))</f>
        <v/>
      </c>
      <c r="Z54" s="334" t="str">
        <f>IF($B54="","",INDEX('All CCC'!Z$7:Z$736,MATCH(WatchList!$B54,'All CCC'!$B$7:$B$736,0)))</f>
        <v/>
      </c>
      <c r="AA54" s="334" t="str">
        <f>IF($B54="","",INDEX('All CCC'!AA$7:AA$736,MATCH(WatchList!$B54,'All CCC'!$B$7:$B$736,0)))</f>
        <v/>
      </c>
      <c r="AB54" s="334" t="str">
        <f>IF($B54="","",INDEX('All CCC'!AB$7:AB$736,MATCH(WatchList!$B54,'All CCC'!$B$7:$B$736,0)))</f>
        <v/>
      </c>
      <c r="AC54" s="334" t="str">
        <f>IF($B54="","",INDEX('All CCC'!AC$7:AC$736,MATCH(WatchList!$B54,'All CCC'!$B$7:$B$736,0)))</f>
        <v/>
      </c>
      <c r="AD54" s="334" t="str">
        <f>IF($B54="","",INDEX('All CCC'!AD$7:AD$736,MATCH(WatchList!$B54,'All CCC'!$B$7:$B$736,0)))</f>
        <v/>
      </c>
      <c r="AE54" s="334" t="str">
        <f>IF($B54="","",INDEX('All CCC'!AE$7:AE$736,MATCH(WatchList!$B54,'All CCC'!$B$7:$B$736,0)))</f>
        <v/>
      </c>
      <c r="AF54" s="334" t="str">
        <f>IF($B54="","",INDEX('All CCC'!AF$7:AF$736,MATCH(WatchList!$B54,'All CCC'!$B$7:$B$736,0)))</f>
        <v/>
      </c>
      <c r="AG54" s="334" t="str">
        <f>IF($B54="","",INDEX('All CCC'!AG$7:AG$736,MATCH(WatchList!$B54,'All CCC'!$B$7:$B$736,0)))</f>
        <v/>
      </c>
      <c r="AH54" s="334" t="str">
        <f>IF($B54="","",INDEX('All CCC'!AH$7:AH$736,MATCH(WatchList!$B54,'All CCC'!$B$7:$B$736,0)))</f>
        <v/>
      </c>
      <c r="AI54" s="334" t="str">
        <f>IF($B54="","",INDEX('All CCC'!AI$7:AI$736,MATCH(WatchList!$B54,'All CCC'!$B$7:$B$736,0)))</f>
        <v/>
      </c>
      <c r="AJ54" s="334" t="str">
        <f>IF($B54="","",INDEX('All CCC'!AJ$7:AJ$736,MATCH(WatchList!$B54,'All CCC'!$B$7:$B$736,0)))</f>
        <v/>
      </c>
      <c r="AK54" s="334" t="str">
        <f>IF($B54="","",INDEX('All CCC'!AK$7:AK$736,MATCH(WatchList!$B54,'All CCC'!$B$7:$B$736,0)))</f>
        <v/>
      </c>
      <c r="AL54" s="334" t="str">
        <f>IF($B54="","",INDEX('All CCC'!AL$7:AL$736,MATCH(WatchList!$B54,'All CCC'!$B$7:$B$736,0)))</f>
        <v/>
      </c>
      <c r="AM54" s="334" t="str">
        <f>IF($B54="","",INDEX('All CCC'!AM$7:AM$736,MATCH(WatchList!$B54,'All CCC'!$B$7:$B$736,0)))</f>
        <v/>
      </c>
      <c r="AN54" s="334" t="str">
        <f>IF($B54="","",INDEX('All CCC'!AN$7:AN$736,MATCH(WatchList!$B54,'All CCC'!$B$7:$B$736,0)))</f>
        <v/>
      </c>
      <c r="AO54" s="334" t="str">
        <f>IF($B54="","",INDEX('All CCC'!AO$7:AO$736,MATCH(WatchList!$B54,'All CCC'!$B$7:$B$736,0)))</f>
        <v/>
      </c>
      <c r="AP54" s="334" t="str">
        <f>IF($B54="","",INDEX('All CCC'!AP$7:AP$736,MATCH(WatchList!$B54,'All CCC'!$B$7:$B$736,0)))</f>
        <v/>
      </c>
      <c r="AQ54" s="334" t="str">
        <f>IF($B54="","",INDEX('All CCC'!AQ$7:AQ$736,MATCH(WatchList!$B54,'All CCC'!$B$7:$B$736,0)))</f>
        <v/>
      </c>
      <c r="AR54" s="334" t="str">
        <f>IF($B54="","",INDEX('All CCC'!AR$7:AR$736,MATCH(WatchList!$B54,'All CCC'!$B$7:$B$736,0)))</f>
        <v/>
      </c>
      <c r="AS54" s="334" t="str">
        <f>IF($B54="","",INDEX('All CCC'!AS$7:AS$736,MATCH(WatchList!$B54,'All CCC'!$B$7:$B$736,0)))</f>
        <v/>
      </c>
      <c r="AT54" s="334" t="str">
        <f>IF($B54="","",INDEX('All CCC'!AT$7:AT$736,MATCH(WatchList!$B54,'All CCC'!$B$7:$B$736,0)))</f>
        <v/>
      </c>
      <c r="AU54" s="334" t="str">
        <f>IF($B54="","",INDEX('All CCC'!AU$7:AU$736,MATCH(WatchList!$B54,'All CCC'!$B$7:$B$736,0)))</f>
        <v/>
      </c>
      <c r="AV54" s="334" t="str">
        <f>IF($B54="","",INDEX('All CCC'!AV$7:AV$736,MATCH(WatchList!$B54,'All CCC'!$B$7:$B$736,0)))</f>
        <v/>
      </c>
      <c r="AW54" s="334" t="str">
        <f>IF($B54="","",INDEX('All CCC'!AW$7:AW$736,MATCH(WatchList!$B54,'All CCC'!$B$7:$B$736,0)))</f>
        <v/>
      </c>
      <c r="AX54" s="334" t="str">
        <f>IF($B54="","",INDEX('All CCC'!AX$7:AX$736,MATCH(WatchList!$B54,'All CCC'!$B$7:$B$736,0)))</f>
        <v/>
      </c>
      <c r="AY54" s="334" t="str">
        <f>IF($B54="","",INDEX('All CCC'!AY$7:AY$736,MATCH(WatchList!$B54,'All CCC'!$B$7:$B$736,0)))</f>
        <v/>
      </c>
      <c r="AZ54" s="334" t="str">
        <f>IF($B54="","",INDEX('All CCC'!AZ$7:AZ$736,MATCH(WatchList!$B54,'All CCC'!$B$7:$B$736,0)))</f>
        <v/>
      </c>
      <c r="BA54" s="334" t="str">
        <f>IF($B54="","",INDEX('All CCC'!BA$7:BA$736,MATCH(WatchList!$B54,'All CCC'!$B$7:$B$736,0)))</f>
        <v/>
      </c>
      <c r="BB54" s="334" t="str">
        <f>IF($B54="","",INDEX('All CCC'!BB$7:BB$736,MATCH(WatchList!$B54,'All CCC'!$B$7:$B$736,0)))</f>
        <v/>
      </c>
      <c r="BC54" s="334" t="str">
        <f>IF($B54="","",INDEX('All CCC'!BC$7:BC$736,MATCH(WatchList!$B54,'All CCC'!$B$7:$B$736,0)))</f>
        <v/>
      </c>
      <c r="BD54" s="334" t="str">
        <f>IF($B54="","",INDEX('All CCC'!BD$7:BD$736,MATCH(WatchList!$B54,'All CCC'!$B$7:$B$736,0)))</f>
        <v/>
      </c>
      <c r="BE54" s="334" t="str">
        <f>IF($B54="","",INDEX('All CCC'!BE$7:BE$736,MATCH(WatchList!$B54,'All CCC'!$B$7:$B$736,0)))</f>
        <v/>
      </c>
      <c r="BF54" s="334" t="str">
        <f>IF($B54="","",INDEX('All CCC'!BF$7:BF$736,MATCH(WatchList!$B54,'All CCC'!$B$7:$B$736,0)))</f>
        <v/>
      </c>
      <c r="BG54" s="334" t="str">
        <f>IF($B54="","",INDEX('All CCC'!BG$7:BG$736,MATCH(WatchList!$B54,'All CCC'!$B$7:$B$736,0)))</f>
        <v/>
      </c>
    </row>
    <row r="55" spans="1:59" x14ac:dyDescent="0.2">
      <c r="A55" s="333" t="str">
        <f>IF($B55="","",INDEX('All CCC'!A$7:A$736,MATCH(WatchList!$B55,'All CCC'!$B$7:$B$736,0)))</f>
        <v/>
      </c>
      <c r="B55" s="127"/>
      <c r="C55" s="334" t="str">
        <f>IF($B55="","",INDEX('All CCC'!C$7:C$736,MATCH(WatchList!$B55,'All CCC'!$B$7:$B$736,0)))</f>
        <v/>
      </c>
      <c r="D55" s="334" t="str">
        <f>IF($B55="","",INDEX('All CCC'!D$7:D$736,MATCH(WatchList!$B55,'All CCC'!$B$7:$B$736,0)))</f>
        <v/>
      </c>
      <c r="E55" s="334" t="str">
        <f>IF($B55="","",INDEX('All CCC'!E$7:E$736,MATCH(WatchList!$B55,'All CCC'!$B$7:$B$736,0)))</f>
        <v/>
      </c>
      <c r="F55" s="334" t="str">
        <f>IF($B55="","",INDEX('All CCC'!F$7:F$736,MATCH(WatchList!$B55,'All CCC'!$B$7:$B$736,0)))</f>
        <v/>
      </c>
      <c r="G55" s="334" t="str">
        <f>IF($B55="","",INDEX('All CCC'!G$7:G$736,MATCH(WatchList!$B55,'All CCC'!$B$7:$B$736,0)))</f>
        <v/>
      </c>
      <c r="H55" s="334" t="str">
        <f>IF($B55="","",INDEX('All CCC'!H$7:H$736,MATCH(WatchList!$B55,'All CCC'!$B$7:$B$736,0)))</f>
        <v/>
      </c>
      <c r="I55" s="334" t="str">
        <f>IF($B55="","",INDEX('All CCC'!I$7:I$736,MATCH(WatchList!$B55,'All CCC'!$B$7:$B$736,0)))</f>
        <v/>
      </c>
      <c r="J55" s="334" t="str">
        <f>IF($B55="","",INDEX('All CCC'!J$7:J$736,MATCH(WatchList!$B55,'All CCC'!$B$7:$B$736,0)))</f>
        <v/>
      </c>
      <c r="K55" s="334" t="str">
        <f>IF($B55="","",INDEX('All CCC'!K$7:K$736,MATCH(WatchList!$B55,'All CCC'!$B$7:$B$736,0)))</f>
        <v/>
      </c>
      <c r="L55" s="334" t="str">
        <f>IF($B55="","",INDEX('All CCC'!L$7:L$736,MATCH(WatchList!$B55,'All CCC'!$B$7:$B$736,0)))</f>
        <v/>
      </c>
      <c r="M55" s="334" t="str">
        <f>IF($B55="","",INDEX('All CCC'!M$7:M$736,MATCH(WatchList!$B55,'All CCC'!$B$7:$B$736,0)))</f>
        <v/>
      </c>
      <c r="N55" s="334" t="str">
        <f>IF($B55="","",INDEX('All CCC'!N$7:N$736,MATCH(WatchList!$B55,'All CCC'!$B$7:$B$736,0)))</f>
        <v/>
      </c>
      <c r="O55" s="334" t="str">
        <f>IF($B55="","",INDEX('All CCC'!O$7:O$736,MATCH(WatchList!$B55,'All CCC'!$B$7:$B$736,0)))</f>
        <v/>
      </c>
      <c r="P55" s="335" t="str">
        <f>IF($B55="","",INDEX('All CCC'!P$7:P$736,MATCH(WatchList!$B55,'All CCC'!$B$7:$B$736,0)))</f>
        <v/>
      </c>
      <c r="Q55" s="335" t="str">
        <f>IF($B55="","",INDEX('All CCC'!Q$7:Q$736,MATCH(WatchList!$B55,'All CCC'!$B$7:$B$736,0)))</f>
        <v/>
      </c>
      <c r="R55" s="334" t="str">
        <f>IF($B55="","",INDEX('All CCC'!R$7:R$736,MATCH(WatchList!$B55,'All CCC'!$B$7:$B$736,0)))</f>
        <v/>
      </c>
      <c r="S55" s="334" t="str">
        <f>IF($B55="","",INDEX('All CCC'!S$7:S$736,MATCH(WatchList!$B55,'All CCC'!$B$7:$B$736,0)))</f>
        <v/>
      </c>
      <c r="T55" s="334" t="str">
        <f>IF($B55="","",INDEX('All CCC'!T$7:T$736,MATCH(WatchList!$B55,'All CCC'!$B$7:$B$736,0)))</f>
        <v/>
      </c>
      <c r="U55" s="334" t="str">
        <f>IF($B55="","",INDEX('All CCC'!U$7:U$736,MATCH(WatchList!$B55,'All CCC'!$B$7:$B$736,0)))</f>
        <v/>
      </c>
      <c r="V55" s="334" t="str">
        <f>IF($B55="","",INDEX('All CCC'!V$7:V$736,MATCH(WatchList!$B55,'All CCC'!$B$7:$B$736,0)))</f>
        <v/>
      </c>
      <c r="W55" s="334" t="str">
        <f>IF($B55="","",INDEX('All CCC'!W$7:W$736,MATCH(WatchList!$B55,'All CCC'!$B$7:$B$736,0)))</f>
        <v/>
      </c>
      <c r="X55" s="334" t="str">
        <f>IF($B55="","",INDEX('All CCC'!X$7:X$736,MATCH(WatchList!$B55,'All CCC'!$B$7:$B$736,0)))</f>
        <v/>
      </c>
      <c r="Y55" s="334" t="str">
        <f>IF($B55="","",INDEX('All CCC'!Y$7:Y$736,MATCH(WatchList!$B55,'All CCC'!$B$7:$B$736,0)))</f>
        <v/>
      </c>
      <c r="Z55" s="334" t="str">
        <f>IF($B55="","",INDEX('All CCC'!Z$7:Z$736,MATCH(WatchList!$B55,'All CCC'!$B$7:$B$736,0)))</f>
        <v/>
      </c>
      <c r="AA55" s="334" t="str">
        <f>IF($B55="","",INDEX('All CCC'!AA$7:AA$736,MATCH(WatchList!$B55,'All CCC'!$B$7:$B$736,0)))</f>
        <v/>
      </c>
      <c r="AB55" s="334" t="str">
        <f>IF($B55="","",INDEX('All CCC'!AB$7:AB$736,MATCH(WatchList!$B55,'All CCC'!$B$7:$B$736,0)))</f>
        <v/>
      </c>
      <c r="AC55" s="334" t="str">
        <f>IF($B55="","",INDEX('All CCC'!AC$7:AC$736,MATCH(WatchList!$B55,'All CCC'!$B$7:$B$736,0)))</f>
        <v/>
      </c>
      <c r="AD55" s="334" t="str">
        <f>IF($B55="","",INDEX('All CCC'!AD$7:AD$736,MATCH(WatchList!$B55,'All CCC'!$B$7:$B$736,0)))</f>
        <v/>
      </c>
      <c r="AE55" s="334" t="str">
        <f>IF($B55="","",INDEX('All CCC'!AE$7:AE$736,MATCH(WatchList!$B55,'All CCC'!$B$7:$B$736,0)))</f>
        <v/>
      </c>
      <c r="AF55" s="334" t="str">
        <f>IF($B55="","",INDEX('All CCC'!AF$7:AF$736,MATCH(WatchList!$B55,'All CCC'!$B$7:$B$736,0)))</f>
        <v/>
      </c>
      <c r="AG55" s="334" t="str">
        <f>IF($B55="","",INDEX('All CCC'!AG$7:AG$736,MATCH(WatchList!$B55,'All CCC'!$B$7:$B$736,0)))</f>
        <v/>
      </c>
      <c r="AH55" s="334" t="str">
        <f>IF($B55="","",INDEX('All CCC'!AH$7:AH$736,MATCH(WatchList!$B55,'All CCC'!$B$7:$B$736,0)))</f>
        <v/>
      </c>
      <c r="AI55" s="334" t="str">
        <f>IF($B55="","",INDEX('All CCC'!AI$7:AI$736,MATCH(WatchList!$B55,'All CCC'!$B$7:$B$736,0)))</f>
        <v/>
      </c>
      <c r="AJ55" s="334" t="str">
        <f>IF($B55="","",INDEX('All CCC'!AJ$7:AJ$736,MATCH(WatchList!$B55,'All CCC'!$B$7:$B$736,0)))</f>
        <v/>
      </c>
      <c r="AK55" s="334" t="str">
        <f>IF($B55="","",INDEX('All CCC'!AK$7:AK$736,MATCH(WatchList!$B55,'All CCC'!$B$7:$B$736,0)))</f>
        <v/>
      </c>
      <c r="AL55" s="334" t="str">
        <f>IF($B55="","",INDEX('All CCC'!AL$7:AL$736,MATCH(WatchList!$B55,'All CCC'!$B$7:$B$736,0)))</f>
        <v/>
      </c>
      <c r="AM55" s="334" t="str">
        <f>IF($B55="","",INDEX('All CCC'!AM$7:AM$736,MATCH(WatchList!$B55,'All CCC'!$B$7:$B$736,0)))</f>
        <v/>
      </c>
      <c r="AN55" s="334" t="str">
        <f>IF($B55="","",INDEX('All CCC'!AN$7:AN$736,MATCH(WatchList!$B55,'All CCC'!$B$7:$B$736,0)))</f>
        <v/>
      </c>
      <c r="AO55" s="334" t="str">
        <f>IF($B55="","",INDEX('All CCC'!AO$7:AO$736,MATCH(WatchList!$B55,'All CCC'!$B$7:$B$736,0)))</f>
        <v/>
      </c>
      <c r="AP55" s="334" t="str">
        <f>IF($B55="","",INDEX('All CCC'!AP$7:AP$736,MATCH(WatchList!$B55,'All CCC'!$B$7:$B$736,0)))</f>
        <v/>
      </c>
      <c r="AQ55" s="334" t="str">
        <f>IF($B55="","",INDEX('All CCC'!AQ$7:AQ$736,MATCH(WatchList!$B55,'All CCC'!$B$7:$B$736,0)))</f>
        <v/>
      </c>
      <c r="AR55" s="334" t="str">
        <f>IF($B55="","",INDEX('All CCC'!AR$7:AR$736,MATCH(WatchList!$B55,'All CCC'!$B$7:$B$736,0)))</f>
        <v/>
      </c>
      <c r="AS55" s="334" t="str">
        <f>IF($B55="","",INDEX('All CCC'!AS$7:AS$736,MATCH(WatchList!$B55,'All CCC'!$B$7:$B$736,0)))</f>
        <v/>
      </c>
      <c r="AT55" s="334" t="str">
        <f>IF($B55="","",INDEX('All CCC'!AT$7:AT$736,MATCH(WatchList!$B55,'All CCC'!$B$7:$B$736,0)))</f>
        <v/>
      </c>
      <c r="AU55" s="334" t="str">
        <f>IF($B55="","",INDEX('All CCC'!AU$7:AU$736,MATCH(WatchList!$B55,'All CCC'!$B$7:$B$736,0)))</f>
        <v/>
      </c>
      <c r="AV55" s="334" t="str">
        <f>IF($B55="","",INDEX('All CCC'!AV$7:AV$736,MATCH(WatchList!$B55,'All CCC'!$B$7:$B$736,0)))</f>
        <v/>
      </c>
      <c r="AW55" s="334" t="str">
        <f>IF($B55="","",INDEX('All CCC'!AW$7:AW$736,MATCH(WatchList!$B55,'All CCC'!$B$7:$B$736,0)))</f>
        <v/>
      </c>
      <c r="AX55" s="334" t="str">
        <f>IF($B55="","",INDEX('All CCC'!AX$7:AX$736,MATCH(WatchList!$B55,'All CCC'!$B$7:$B$736,0)))</f>
        <v/>
      </c>
      <c r="AY55" s="334" t="str">
        <f>IF($B55="","",INDEX('All CCC'!AY$7:AY$736,MATCH(WatchList!$B55,'All CCC'!$B$7:$B$736,0)))</f>
        <v/>
      </c>
      <c r="AZ55" s="334" t="str">
        <f>IF($B55="","",INDEX('All CCC'!AZ$7:AZ$736,MATCH(WatchList!$B55,'All CCC'!$B$7:$B$736,0)))</f>
        <v/>
      </c>
      <c r="BA55" s="334" t="str">
        <f>IF($B55="","",INDEX('All CCC'!BA$7:BA$736,MATCH(WatchList!$B55,'All CCC'!$B$7:$B$736,0)))</f>
        <v/>
      </c>
      <c r="BB55" s="334" t="str">
        <f>IF($B55="","",INDEX('All CCC'!BB$7:BB$736,MATCH(WatchList!$B55,'All CCC'!$B$7:$B$736,0)))</f>
        <v/>
      </c>
      <c r="BC55" s="334" t="str">
        <f>IF($B55="","",INDEX('All CCC'!BC$7:BC$736,MATCH(WatchList!$B55,'All CCC'!$B$7:$B$736,0)))</f>
        <v/>
      </c>
      <c r="BD55" s="334" t="str">
        <f>IF($B55="","",INDEX('All CCC'!BD$7:BD$736,MATCH(WatchList!$B55,'All CCC'!$B$7:$B$736,0)))</f>
        <v/>
      </c>
      <c r="BE55" s="334" t="str">
        <f>IF($B55="","",INDEX('All CCC'!BE$7:BE$736,MATCH(WatchList!$B55,'All CCC'!$B$7:$B$736,0)))</f>
        <v/>
      </c>
      <c r="BF55" s="334" t="str">
        <f>IF($B55="","",INDEX('All CCC'!BF$7:BF$736,MATCH(WatchList!$B55,'All CCC'!$B$7:$B$736,0)))</f>
        <v/>
      </c>
      <c r="BG55" s="334" t="str">
        <f>IF($B55="","",INDEX('All CCC'!BG$7:BG$736,MATCH(WatchList!$B55,'All CCC'!$B$7:$B$736,0)))</f>
        <v/>
      </c>
    </row>
    <row r="56" spans="1:59" x14ac:dyDescent="0.2">
      <c r="A56" s="333" t="str">
        <f>IF($B56="","",INDEX('All CCC'!A$7:A$736,MATCH(WatchList!$B56,'All CCC'!$B$7:$B$736,0)))</f>
        <v/>
      </c>
      <c r="B56" s="127"/>
      <c r="C56" s="334" t="str">
        <f>IF($B56="","",INDEX('All CCC'!C$7:C$736,MATCH(WatchList!$B56,'All CCC'!$B$7:$B$736,0)))</f>
        <v/>
      </c>
      <c r="D56" s="334" t="str">
        <f>IF($B56="","",INDEX('All CCC'!D$7:D$736,MATCH(WatchList!$B56,'All CCC'!$B$7:$B$736,0)))</f>
        <v/>
      </c>
      <c r="E56" s="334" t="str">
        <f>IF($B56="","",INDEX('All CCC'!E$7:E$736,MATCH(WatchList!$B56,'All CCC'!$B$7:$B$736,0)))</f>
        <v/>
      </c>
      <c r="F56" s="334" t="str">
        <f>IF($B56="","",INDEX('All CCC'!F$7:F$736,MATCH(WatchList!$B56,'All CCC'!$B$7:$B$736,0)))</f>
        <v/>
      </c>
      <c r="G56" s="334" t="str">
        <f>IF($B56="","",INDEX('All CCC'!G$7:G$736,MATCH(WatchList!$B56,'All CCC'!$B$7:$B$736,0)))</f>
        <v/>
      </c>
      <c r="H56" s="334" t="str">
        <f>IF($B56="","",INDEX('All CCC'!H$7:H$736,MATCH(WatchList!$B56,'All CCC'!$B$7:$B$736,0)))</f>
        <v/>
      </c>
      <c r="I56" s="334" t="str">
        <f>IF($B56="","",INDEX('All CCC'!I$7:I$736,MATCH(WatchList!$B56,'All CCC'!$B$7:$B$736,0)))</f>
        <v/>
      </c>
      <c r="J56" s="334" t="str">
        <f>IF($B56="","",INDEX('All CCC'!J$7:J$736,MATCH(WatchList!$B56,'All CCC'!$B$7:$B$736,0)))</f>
        <v/>
      </c>
      <c r="K56" s="334" t="str">
        <f>IF($B56="","",INDEX('All CCC'!K$7:K$736,MATCH(WatchList!$B56,'All CCC'!$B$7:$B$736,0)))</f>
        <v/>
      </c>
      <c r="L56" s="334" t="str">
        <f>IF($B56="","",INDEX('All CCC'!L$7:L$736,MATCH(WatchList!$B56,'All CCC'!$B$7:$B$736,0)))</f>
        <v/>
      </c>
      <c r="M56" s="334" t="str">
        <f>IF($B56="","",INDEX('All CCC'!M$7:M$736,MATCH(WatchList!$B56,'All CCC'!$B$7:$B$736,0)))</f>
        <v/>
      </c>
      <c r="N56" s="334" t="str">
        <f>IF($B56="","",INDEX('All CCC'!N$7:N$736,MATCH(WatchList!$B56,'All CCC'!$B$7:$B$736,0)))</f>
        <v/>
      </c>
      <c r="O56" s="334" t="str">
        <f>IF($B56="","",INDEX('All CCC'!O$7:O$736,MATCH(WatchList!$B56,'All CCC'!$B$7:$B$736,0)))</f>
        <v/>
      </c>
      <c r="P56" s="335" t="str">
        <f>IF($B56="","",INDEX('All CCC'!P$7:P$736,MATCH(WatchList!$B56,'All CCC'!$B$7:$B$736,0)))</f>
        <v/>
      </c>
      <c r="Q56" s="335" t="str">
        <f>IF($B56="","",INDEX('All CCC'!Q$7:Q$736,MATCH(WatchList!$B56,'All CCC'!$B$7:$B$736,0)))</f>
        <v/>
      </c>
      <c r="R56" s="334" t="str">
        <f>IF($B56="","",INDEX('All CCC'!R$7:R$736,MATCH(WatchList!$B56,'All CCC'!$B$7:$B$736,0)))</f>
        <v/>
      </c>
      <c r="S56" s="334" t="str">
        <f>IF($B56="","",INDEX('All CCC'!S$7:S$736,MATCH(WatchList!$B56,'All CCC'!$B$7:$B$736,0)))</f>
        <v/>
      </c>
      <c r="T56" s="334" t="str">
        <f>IF($B56="","",INDEX('All CCC'!T$7:T$736,MATCH(WatchList!$B56,'All CCC'!$B$7:$B$736,0)))</f>
        <v/>
      </c>
      <c r="U56" s="334" t="str">
        <f>IF($B56="","",INDEX('All CCC'!U$7:U$736,MATCH(WatchList!$B56,'All CCC'!$B$7:$B$736,0)))</f>
        <v/>
      </c>
      <c r="V56" s="334" t="str">
        <f>IF($B56="","",INDEX('All CCC'!V$7:V$736,MATCH(WatchList!$B56,'All CCC'!$B$7:$B$736,0)))</f>
        <v/>
      </c>
      <c r="W56" s="334" t="str">
        <f>IF($B56="","",INDEX('All CCC'!W$7:W$736,MATCH(WatchList!$B56,'All CCC'!$B$7:$B$736,0)))</f>
        <v/>
      </c>
      <c r="X56" s="334" t="str">
        <f>IF($B56="","",INDEX('All CCC'!X$7:X$736,MATCH(WatchList!$B56,'All CCC'!$B$7:$B$736,0)))</f>
        <v/>
      </c>
      <c r="Y56" s="334" t="str">
        <f>IF($B56="","",INDEX('All CCC'!Y$7:Y$736,MATCH(WatchList!$B56,'All CCC'!$B$7:$B$736,0)))</f>
        <v/>
      </c>
      <c r="Z56" s="334" t="str">
        <f>IF($B56="","",INDEX('All CCC'!Z$7:Z$736,MATCH(WatchList!$B56,'All CCC'!$B$7:$B$736,0)))</f>
        <v/>
      </c>
      <c r="AA56" s="334" t="str">
        <f>IF($B56="","",INDEX('All CCC'!AA$7:AA$736,MATCH(WatchList!$B56,'All CCC'!$B$7:$B$736,0)))</f>
        <v/>
      </c>
      <c r="AB56" s="334" t="str">
        <f>IF($B56="","",INDEX('All CCC'!AB$7:AB$736,MATCH(WatchList!$B56,'All CCC'!$B$7:$B$736,0)))</f>
        <v/>
      </c>
      <c r="AC56" s="334" t="str">
        <f>IF($B56="","",INDEX('All CCC'!AC$7:AC$736,MATCH(WatchList!$B56,'All CCC'!$B$7:$B$736,0)))</f>
        <v/>
      </c>
      <c r="AD56" s="334" t="str">
        <f>IF($B56="","",INDEX('All CCC'!AD$7:AD$736,MATCH(WatchList!$B56,'All CCC'!$B$7:$B$736,0)))</f>
        <v/>
      </c>
      <c r="AE56" s="334" t="str">
        <f>IF($B56="","",INDEX('All CCC'!AE$7:AE$736,MATCH(WatchList!$B56,'All CCC'!$B$7:$B$736,0)))</f>
        <v/>
      </c>
      <c r="AF56" s="334" t="str">
        <f>IF($B56="","",INDEX('All CCC'!AF$7:AF$736,MATCH(WatchList!$B56,'All CCC'!$B$7:$B$736,0)))</f>
        <v/>
      </c>
      <c r="AG56" s="334" t="str">
        <f>IF($B56="","",INDEX('All CCC'!AG$7:AG$736,MATCH(WatchList!$B56,'All CCC'!$B$7:$B$736,0)))</f>
        <v/>
      </c>
      <c r="AH56" s="334" t="str">
        <f>IF($B56="","",INDEX('All CCC'!AH$7:AH$736,MATCH(WatchList!$B56,'All CCC'!$B$7:$B$736,0)))</f>
        <v/>
      </c>
      <c r="AI56" s="334" t="str">
        <f>IF($B56="","",INDEX('All CCC'!AI$7:AI$736,MATCH(WatchList!$B56,'All CCC'!$B$7:$B$736,0)))</f>
        <v/>
      </c>
      <c r="AJ56" s="334" t="str">
        <f>IF($B56="","",INDEX('All CCC'!AJ$7:AJ$736,MATCH(WatchList!$B56,'All CCC'!$B$7:$B$736,0)))</f>
        <v/>
      </c>
      <c r="AK56" s="334" t="str">
        <f>IF($B56="","",INDEX('All CCC'!AK$7:AK$736,MATCH(WatchList!$B56,'All CCC'!$B$7:$B$736,0)))</f>
        <v/>
      </c>
      <c r="AL56" s="334" t="str">
        <f>IF($B56="","",INDEX('All CCC'!AL$7:AL$736,MATCH(WatchList!$B56,'All CCC'!$B$7:$B$736,0)))</f>
        <v/>
      </c>
      <c r="AM56" s="334" t="str">
        <f>IF($B56="","",INDEX('All CCC'!AM$7:AM$736,MATCH(WatchList!$B56,'All CCC'!$B$7:$B$736,0)))</f>
        <v/>
      </c>
      <c r="AN56" s="334" t="str">
        <f>IF($B56="","",INDEX('All CCC'!AN$7:AN$736,MATCH(WatchList!$B56,'All CCC'!$B$7:$B$736,0)))</f>
        <v/>
      </c>
      <c r="AO56" s="334" t="str">
        <f>IF($B56="","",INDEX('All CCC'!AO$7:AO$736,MATCH(WatchList!$B56,'All CCC'!$B$7:$B$736,0)))</f>
        <v/>
      </c>
      <c r="AP56" s="334" t="str">
        <f>IF($B56="","",INDEX('All CCC'!AP$7:AP$736,MATCH(WatchList!$B56,'All CCC'!$B$7:$B$736,0)))</f>
        <v/>
      </c>
      <c r="AQ56" s="334" t="str">
        <f>IF($B56="","",INDEX('All CCC'!AQ$7:AQ$736,MATCH(WatchList!$B56,'All CCC'!$B$7:$B$736,0)))</f>
        <v/>
      </c>
      <c r="AR56" s="334" t="str">
        <f>IF($B56="","",INDEX('All CCC'!AR$7:AR$736,MATCH(WatchList!$B56,'All CCC'!$B$7:$B$736,0)))</f>
        <v/>
      </c>
      <c r="AS56" s="334" t="str">
        <f>IF($B56="","",INDEX('All CCC'!AS$7:AS$736,MATCH(WatchList!$B56,'All CCC'!$B$7:$B$736,0)))</f>
        <v/>
      </c>
      <c r="AT56" s="334" t="str">
        <f>IF($B56="","",INDEX('All CCC'!AT$7:AT$736,MATCH(WatchList!$B56,'All CCC'!$B$7:$B$736,0)))</f>
        <v/>
      </c>
      <c r="AU56" s="334" t="str">
        <f>IF($B56="","",INDEX('All CCC'!AU$7:AU$736,MATCH(WatchList!$B56,'All CCC'!$B$7:$B$736,0)))</f>
        <v/>
      </c>
      <c r="AV56" s="334" t="str">
        <f>IF($B56="","",INDEX('All CCC'!AV$7:AV$736,MATCH(WatchList!$B56,'All CCC'!$B$7:$B$736,0)))</f>
        <v/>
      </c>
      <c r="AW56" s="334" t="str">
        <f>IF($B56="","",INDEX('All CCC'!AW$7:AW$736,MATCH(WatchList!$B56,'All CCC'!$B$7:$B$736,0)))</f>
        <v/>
      </c>
      <c r="AX56" s="334" t="str">
        <f>IF($B56="","",INDEX('All CCC'!AX$7:AX$736,MATCH(WatchList!$B56,'All CCC'!$B$7:$B$736,0)))</f>
        <v/>
      </c>
      <c r="AY56" s="334" t="str">
        <f>IF($B56="","",INDEX('All CCC'!AY$7:AY$736,MATCH(WatchList!$B56,'All CCC'!$B$7:$B$736,0)))</f>
        <v/>
      </c>
      <c r="AZ56" s="334" t="str">
        <f>IF($B56="","",INDEX('All CCC'!AZ$7:AZ$736,MATCH(WatchList!$B56,'All CCC'!$B$7:$B$736,0)))</f>
        <v/>
      </c>
      <c r="BA56" s="334" t="str">
        <f>IF($B56="","",INDEX('All CCC'!BA$7:BA$736,MATCH(WatchList!$B56,'All CCC'!$B$7:$B$736,0)))</f>
        <v/>
      </c>
      <c r="BB56" s="334" t="str">
        <f>IF($B56="","",INDEX('All CCC'!BB$7:BB$736,MATCH(WatchList!$B56,'All CCC'!$B$7:$B$736,0)))</f>
        <v/>
      </c>
      <c r="BC56" s="334" t="str">
        <f>IF($B56="","",INDEX('All CCC'!BC$7:BC$736,MATCH(WatchList!$B56,'All CCC'!$B$7:$B$736,0)))</f>
        <v/>
      </c>
      <c r="BD56" s="334" t="str">
        <f>IF($B56="","",INDEX('All CCC'!BD$7:BD$736,MATCH(WatchList!$B56,'All CCC'!$B$7:$B$736,0)))</f>
        <v/>
      </c>
      <c r="BE56" s="334" t="str">
        <f>IF($B56="","",INDEX('All CCC'!BE$7:BE$736,MATCH(WatchList!$B56,'All CCC'!$B$7:$B$736,0)))</f>
        <v/>
      </c>
      <c r="BF56" s="334" t="str">
        <f>IF($B56="","",INDEX('All CCC'!BF$7:BF$736,MATCH(WatchList!$B56,'All CCC'!$B$7:$B$736,0)))</f>
        <v/>
      </c>
      <c r="BG56" s="334" t="str">
        <f>IF($B56="","",INDEX('All CCC'!BG$7:BG$736,MATCH(WatchList!$B56,'All CCC'!$B$7:$B$736,0)))</f>
        <v/>
      </c>
    </row>
    <row r="57" spans="1:59" x14ac:dyDescent="0.2">
      <c r="A57" s="333" t="str">
        <f>IF($B57="","",INDEX('All CCC'!A$7:A$736,MATCH(WatchList!$B57,'All CCC'!$B$7:$B$736,0)))</f>
        <v/>
      </c>
      <c r="B57" s="127"/>
      <c r="C57" s="334" t="str">
        <f>IF($B57="","",INDEX('All CCC'!C$7:C$736,MATCH(WatchList!$B57,'All CCC'!$B$7:$B$736,0)))</f>
        <v/>
      </c>
      <c r="D57" s="334" t="str">
        <f>IF($B57="","",INDEX('All CCC'!D$7:D$736,MATCH(WatchList!$B57,'All CCC'!$B$7:$B$736,0)))</f>
        <v/>
      </c>
      <c r="E57" s="334" t="str">
        <f>IF($B57="","",INDEX('All CCC'!E$7:E$736,MATCH(WatchList!$B57,'All CCC'!$B$7:$B$736,0)))</f>
        <v/>
      </c>
      <c r="F57" s="334" t="str">
        <f>IF($B57="","",INDEX('All CCC'!F$7:F$736,MATCH(WatchList!$B57,'All CCC'!$B$7:$B$736,0)))</f>
        <v/>
      </c>
      <c r="G57" s="334" t="str">
        <f>IF($B57="","",INDEX('All CCC'!G$7:G$736,MATCH(WatchList!$B57,'All CCC'!$B$7:$B$736,0)))</f>
        <v/>
      </c>
      <c r="H57" s="334" t="str">
        <f>IF($B57="","",INDEX('All CCC'!H$7:H$736,MATCH(WatchList!$B57,'All CCC'!$B$7:$B$736,0)))</f>
        <v/>
      </c>
      <c r="I57" s="334" t="str">
        <f>IF($B57="","",INDEX('All CCC'!I$7:I$736,MATCH(WatchList!$B57,'All CCC'!$B$7:$B$736,0)))</f>
        <v/>
      </c>
      <c r="J57" s="334" t="str">
        <f>IF($B57="","",INDEX('All CCC'!J$7:J$736,MATCH(WatchList!$B57,'All CCC'!$B$7:$B$736,0)))</f>
        <v/>
      </c>
      <c r="K57" s="334" t="str">
        <f>IF($B57="","",INDEX('All CCC'!K$7:K$736,MATCH(WatchList!$B57,'All CCC'!$B$7:$B$736,0)))</f>
        <v/>
      </c>
      <c r="L57" s="334" t="str">
        <f>IF($B57="","",INDEX('All CCC'!L$7:L$736,MATCH(WatchList!$B57,'All CCC'!$B$7:$B$736,0)))</f>
        <v/>
      </c>
      <c r="M57" s="334" t="str">
        <f>IF($B57="","",INDEX('All CCC'!M$7:M$736,MATCH(WatchList!$B57,'All CCC'!$B$7:$B$736,0)))</f>
        <v/>
      </c>
      <c r="N57" s="334" t="str">
        <f>IF($B57="","",INDEX('All CCC'!N$7:N$736,MATCH(WatchList!$B57,'All CCC'!$B$7:$B$736,0)))</f>
        <v/>
      </c>
      <c r="O57" s="334" t="str">
        <f>IF($B57="","",INDEX('All CCC'!O$7:O$736,MATCH(WatchList!$B57,'All CCC'!$B$7:$B$736,0)))</f>
        <v/>
      </c>
      <c r="P57" s="335" t="str">
        <f>IF($B57="","",INDEX('All CCC'!P$7:P$736,MATCH(WatchList!$B57,'All CCC'!$B$7:$B$736,0)))</f>
        <v/>
      </c>
      <c r="Q57" s="335" t="str">
        <f>IF($B57="","",INDEX('All CCC'!Q$7:Q$736,MATCH(WatchList!$B57,'All CCC'!$B$7:$B$736,0)))</f>
        <v/>
      </c>
      <c r="R57" s="334" t="str">
        <f>IF($B57="","",INDEX('All CCC'!R$7:R$736,MATCH(WatchList!$B57,'All CCC'!$B$7:$B$736,0)))</f>
        <v/>
      </c>
      <c r="S57" s="334" t="str">
        <f>IF($B57="","",INDEX('All CCC'!S$7:S$736,MATCH(WatchList!$B57,'All CCC'!$B$7:$B$736,0)))</f>
        <v/>
      </c>
      <c r="T57" s="334" t="str">
        <f>IF($B57="","",INDEX('All CCC'!T$7:T$736,MATCH(WatchList!$B57,'All CCC'!$B$7:$B$736,0)))</f>
        <v/>
      </c>
      <c r="U57" s="334" t="str">
        <f>IF($B57="","",INDEX('All CCC'!U$7:U$736,MATCH(WatchList!$B57,'All CCC'!$B$7:$B$736,0)))</f>
        <v/>
      </c>
      <c r="V57" s="334" t="str">
        <f>IF($B57="","",INDEX('All CCC'!V$7:V$736,MATCH(WatchList!$B57,'All CCC'!$B$7:$B$736,0)))</f>
        <v/>
      </c>
      <c r="W57" s="334" t="str">
        <f>IF($B57="","",INDEX('All CCC'!W$7:W$736,MATCH(WatchList!$B57,'All CCC'!$B$7:$B$736,0)))</f>
        <v/>
      </c>
      <c r="X57" s="334" t="str">
        <f>IF($B57="","",INDEX('All CCC'!X$7:X$736,MATCH(WatchList!$B57,'All CCC'!$B$7:$B$736,0)))</f>
        <v/>
      </c>
      <c r="Y57" s="334" t="str">
        <f>IF($B57="","",INDEX('All CCC'!Y$7:Y$736,MATCH(WatchList!$B57,'All CCC'!$B$7:$B$736,0)))</f>
        <v/>
      </c>
      <c r="Z57" s="334" t="str">
        <f>IF($B57="","",INDEX('All CCC'!Z$7:Z$736,MATCH(WatchList!$B57,'All CCC'!$B$7:$B$736,0)))</f>
        <v/>
      </c>
      <c r="AA57" s="334" t="str">
        <f>IF($B57="","",INDEX('All CCC'!AA$7:AA$736,MATCH(WatchList!$B57,'All CCC'!$B$7:$B$736,0)))</f>
        <v/>
      </c>
      <c r="AB57" s="334" t="str">
        <f>IF($B57="","",INDEX('All CCC'!AB$7:AB$736,MATCH(WatchList!$B57,'All CCC'!$B$7:$B$736,0)))</f>
        <v/>
      </c>
      <c r="AC57" s="334" t="str">
        <f>IF($B57="","",INDEX('All CCC'!AC$7:AC$736,MATCH(WatchList!$B57,'All CCC'!$B$7:$B$736,0)))</f>
        <v/>
      </c>
      <c r="AD57" s="334" t="str">
        <f>IF($B57="","",INDEX('All CCC'!AD$7:AD$736,MATCH(WatchList!$B57,'All CCC'!$B$7:$B$736,0)))</f>
        <v/>
      </c>
      <c r="AE57" s="334" t="str">
        <f>IF($B57="","",INDEX('All CCC'!AE$7:AE$736,MATCH(WatchList!$B57,'All CCC'!$B$7:$B$736,0)))</f>
        <v/>
      </c>
      <c r="AF57" s="334" t="str">
        <f>IF($B57="","",INDEX('All CCC'!AF$7:AF$736,MATCH(WatchList!$B57,'All CCC'!$B$7:$B$736,0)))</f>
        <v/>
      </c>
      <c r="AG57" s="334" t="str">
        <f>IF($B57="","",INDEX('All CCC'!AG$7:AG$736,MATCH(WatchList!$B57,'All CCC'!$B$7:$B$736,0)))</f>
        <v/>
      </c>
      <c r="AH57" s="334" t="str">
        <f>IF($B57="","",INDEX('All CCC'!AH$7:AH$736,MATCH(WatchList!$B57,'All CCC'!$B$7:$B$736,0)))</f>
        <v/>
      </c>
      <c r="AI57" s="334" t="str">
        <f>IF($B57="","",INDEX('All CCC'!AI$7:AI$736,MATCH(WatchList!$B57,'All CCC'!$B$7:$B$736,0)))</f>
        <v/>
      </c>
      <c r="AJ57" s="334" t="str">
        <f>IF($B57="","",INDEX('All CCC'!AJ$7:AJ$736,MATCH(WatchList!$B57,'All CCC'!$B$7:$B$736,0)))</f>
        <v/>
      </c>
      <c r="AK57" s="334" t="str">
        <f>IF($B57="","",INDEX('All CCC'!AK$7:AK$736,MATCH(WatchList!$B57,'All CCC'!$B$7:$B$736,0)))</f>
        <v/>
      </c>
      <c r="AL57" s="334" t="str">
        <f>IF($B57="","",INDEX('All CCC'!AL$7:AL$736,MATCH(WatchList!$B57,'All CCC'!$B$7:$B$736,0)))</f>
        <v/>
      </c>
      <c r="AM57" s="334" t="str">
        <f>IF($B57="","",INDEX('All CCC'!AM$7:AM$736,MATCH(WatchList!$B57,'All CCC'!$B$7:$B$736,0)))</f>
        <v/>
      </c>
      <c r="AN57" s="334" t="str">
        <f>IF($B57="","",INDEX('All CCC'!AN$7:AN$736,MATCH(WatchList!$B57,'All CCC'!$B$7:$B$736,0)))</f>
        <v/>
      </c>
      <c r="AO57" s="334" t="str">
        <f>IF($B57="","",INDEX('All CCC'!AO$7:AO$736,MATCH(WatchList!$B57,'All CCC'!$B$7:$B$736,0)))</f>
        <v/>
      </c>
      <c r="AP57" s="334" t="str">
        <f>IF($B57="","",INDEX('All CCC'!AP$7:AP$736,MATCH(WatchList!$B57,'All CCC'!$B$7:$B$736,0)))</f>
        <v/>
      </c>
      <c r="AQ57" s="334" t="str">
        <f>IF($B57="","",INDEX('All CCC'!AQ$7:AQ$736,MATCH(WatchList!$B57,'All CCC'!$B$7:$B$736,0)))</f>
        <v/>
      </c>
      <c r="AR57" s="334" t="str">
        <f>IF($B57="","",INDEX('All CCC'!AR$7:AR$736,MATCH(WatchList!$B57,'All CCC'!$B$7:$B$736,0)))</f>
        <v/>
      </c>
      <c r="AS57" s="334" t="str">
        <f>IF($B57="","",INDEX('All CCC'!AS$7:AS$736,MATCH(WatchList!$B57,'All CCC'!$B$7:$B$736,0)))</f>
        <v/>
      </c>
      <c r="AT57" s="334" t="str">
        <f>IF($B57="","",INDEX('All CCC'!AT$7:AT$736,MATCH(WatchList!$B57,'All CCC'!$B$7:$B$736,0)))</f>
        <v/>
      </c>
      <c r="AU57" s="334" t="str">
        <f>IF($B57="","",INDEX('All CCC'!AU$7:AU$736,MATCH(WatchList!$B57,'All CCC'!$B$7:$B$736,0)))</f>
        <v/>
      </c>
      <c r="AV57" s="334" t="str">
        <f>IF($B57="","",INDEX('All CCC'!AV$7:AV$736,MATCH(WatchList!$B57,'All CCC'!$B$7:$B$736,0)))</f>
        <v/>
      </c>
      <c r="AW57" s="334" t="str">
        <f>IF($B57="","",INDEX('All CCC'!AW$7:AW$736,MATCH(WatchList!$B57,'All CCC'!$B$7:$B$736,0)))</f>
        <v/>
      </c>
      <c r="AX57" s="334" t="str">
        <f>IF($B57="","",INDEX('All CCC'!AX$7:AX$736,MATCH(WatchList!$B57,'All CCC'!$B$7:$B$736,0)))</f>
        <v/>
      </c>
      <c r="AY57" s="334" t="str">
        <f>IF($B57="","",INDEX('All CCC'!AY$7:AY$736,MATCH(WatchList!$B57,'All CCC'!$B$7:$B$736,0)))</f>
        <v/>
      </c>
      <c r="AZ57" s="334" t="str">
        <f>IF($B57="","",INDEX('All CCC'!AZ$7:AZ$736,MATCH(WatchList!$B57,'All CCC'!$B$7:$B$736,0)))</f>
        <v/>
      </c>
      <c r="BA57" s="334" t="str">
        <f>IF($B57="","",INDEX('All CCC'!BA$7:BA$736,MATCH(WatchList!$B57,'All CCC'!$B$7:$B$736,0)))</f>
        <v/>
      </c>
      <c r="BB57" s="334" t="str">
        <f>IF($B57="","",INDEX('All CCC'!BB$7:BB$736,MATCH(WatchList!$B57,'All CCC'!$B$7:$B$736,0)))</f>
        <v/>
      </c>
      <c r="BC57" s="334" t="str">
        <f>IF($B57="","",INDEX('All CCC'!BC$7:BC$736,MATCH(WatchList!$B57,'All CCC'!$B$7:$B$736,0)))</f>
        <v/>
      </c>
      <c r="BD57" s="334" t="str">
        <f>IF($B57="","",INDEX('All CCC'!BD$7:BD$736,MATCH(WatchList!$B57,'All CCC'!$B$7:$B$736,0)))</f>
        <v/>
      </c>
      <c r="BE57" s="334" t="str">
        <f>IF($B57="","",INDEX('All CCC'!BE$7:BE$736,MATCH(WatchList!$B57,'All CCC'!$B$7:$B$736,0)))</f>
        <v/>
      </c>
      <c r="BF57" s="334" t="str">
        <f>IF($B57="","",INDEX('All CCC'!BF$7:BF$736,MATCH(WatchList!$B57,'All CCC'!$B$7:$B$736,0)))</f>
        <v/>
      </c>
      <c r="BG57" s="334" t="str">
        <f>IF($B57="","",INDEX('All CCC'!BG$7:BG$736,MATCH(WatchList!$B57,'All CCC'!$B$7:$B$736,0)))</f>
        <v/>
      </c>
    </row>
    <row r="58" spans="1:59" x14ac:dyDescent="0.2">
      <c r="A58" s="333" t="str">
        <f>IF($B58="","",INDEX('All CCC'!A$7:A$736,MATCH(WatchList!$B58,'All CCC'!$B$7:$B$736,0)))</f>
        <v/>
      </c>
      <c r="B58" s="127"/>
      <c r="C58" s="334" t="str">
        <f>IF($B58="","",INDEX('All CCC'!C$7:C$736,MATCH(WatchList!$B58,'All CCC'!$B$7:$B$736,0)))</f>
        <v/>
      </c>
      <c r="D58" s="334" t="str">
        <f>IF($B58="","",INDEX('All CCC'!D$7:D$736,MATCH(WatchList!$B58,'All CCC'!$B$7:$B$736,0)))</f>
        <v/>
      </c>
      <c r="E58" s="334" t="str">
        <f>IF($B58="","",INDEX('All CCC'!E$7:E$736,MATCH(WatchList!$B58,'All CCC'!$B$7:$B$736,0)))</f>
        <v/>
      </c>
      <c r="F58" s="334" t="str">
        <f>IF($B58="","",INDEX('All CCC'!F$7:F$736,MATCH(WatchList!$B58,'All CCC'!$B$7:$B$736,0)))</f>
        <v/>
      </c>
      <c r="G58" s="334" t="str">
        <f>IF($B58="","",INDEX('All CCC'!G$7:G$736,MATCH(WatchList!$B58,'All CCC'!$B$7:$B$736,0)))</f>
        <v/>
      </c>
      <c r="H58" s="334" t="str">
        <f>IF($B58="","",INDEX('All CCC'!H$7:H$736,MATCH(WatchList!$B58,'All CCC'!$B$7:$B$736,0)))</f>
        <v/>
      </c>
      <c r="I58" s="334" t="str">
        <f>IF($B58="","",INDEX('All CCC'!I$7:I$736,MATCH(WatchList!$B58,'All CCC'!$B$7:$B$736,0)))</f>
        <v/>
      </c>
      <c r="J58" s="334" t="str">
        <f>IF($B58="","",INDEX('All CCC'!J$7:J$736,MATCH(WatchList!$B58,'All CCC'!$B$7:$B$736,0)))</f>
        <v/>
      </c>
      <c r="K58" s="334" t="str">
        <f>IF($B58="","",INDEX('All CCC'!K$7:K$736,MATCH(WatchList!$B58,'All CCC'!$B$7:$B$736,0)))</f>
        <v/>
      </c>
      <c r="L58" s="334" t="str">
        <f>IF($B58="","",INDEX('All CCC'!L$7:L$736,MATCH(WatchList!$B58,'All CCC'!$B$7:$B$736,0)))</f>
        <v/>
      </c>
      <c r="M58" s="334" t="str">
        <f>IF($B58="","",INDEX('All CCC'!M$7:M$736,MATCH(WatchList!$B58,'All CCC'!$B$7:$B$736,0)))</f>
        <v/>
      </c>
      <c r="N58" s="334" t="str">
        <f>IF($B58="","",INDEX('All CCC'!N$7:N$736,MATCH(WatchList!$B58,'All CCC'!$B$7:$B$736,0)))</f>
        <v/>
      </c>
      <c r="O58" s="334" t="str">
        <f>IF($B58="","",INDEX('All CCC'!O$7:O$736,MATCH(WatchList!$B58,'All CCC'!$B$7:$B$736,0)))</f>
        <v/>
      </c>
      <c r="P58" s="335" t="str">
        <f>IF($B58="","",INDEX('All CCC'!P$7:P$736,MATCH(WatchList!$B58,'All CCC'!$B$7:$B$736,0)))</f>
        <v/>
      </c>
      <c r="Q58" s="335" t="str">
        <f>IF($B58="","",INDEX('All CCC'!Q$7:Q$736,MATCH(WatchList!$B58,'All CCC'!$B$7:$B$736,0)))</f>
        <v/>
      </c>
      <c r="R58" s="334" t="str">
        <f>IF($B58="","",INDEX('All CCC'!R$7:R$736,MATCH(WatchList!$B58,'All CCC'!$B$7:$B$736,0)))</f>
        <v/>
      </c>
      <c r="S58" s="334" t="str">
        <f>IF($B58="","",INDEX('All CCC'!S$7:S$736,MATCH(WatchList!$B58,'All CCC'!$B$7:$B$736,0)))</f>
        <v/>
      </c>
      <c r="T58" s="334" t="str">
        <f>IF($B58="","",INDEX('All CCC'!T$7:T$736,MATCH(WatchList!$B58,'All CCC'!$B$7:$B$736,0)))</f>
        <v/>
      </c>
      <c r="U58" s="334" t="str">
        <f>IF($B58="","",INDEX('All CCC'!U$7:U$736,MATCH(WatchList!$B58,'All CCC'!$B$7:$B$736,0)))</f>
        <v/>
      </c>
      <c r="V58" s="334" t="str">
        <f>IF($B58="","",INDEX('All CCC'!V$7:V$736,MATCH(WatchList!$B58,'All CCC'!$B$7:$B$736,0)))</f>
        <v/>
      </c>
      <c r="W58" s="334" t="str">
        <f>IF($B58="","",INDEX('All CCC'!W$7:W$736,MATCH(WatchList!$B58,'All CCC'!$B$7:$B$736,0)))</f>
        <v/>
      </c>
      <c r="X58" s="334" t="str">
        <f>IF($B58="","",INDEX('All CCC'!X$7:X$736,MATCH(WatchList!$B58,'All CCC'!$B$7:$B$736,0)))</f>
        <v/>
      </c>
      <c r="Y58" s="334" t="str">
        <f>IF($B58="","",INDEX('All CCC'!Y$7:Y$736,MATCH(WatchList!$B58,'All CCC'!$B$7:$B$736,0)))</f>
        <v/>
      </c>
      <c r="Z58" s="334" t="str">
        <f>IF($B58="","",INDEX('All CCC'!Z$7:Z$736,MATCH(WatchList!$B58,'All CCC'!$B$7:$B$736,0)))</f>
        <v/>
      </c>
      <c r="AA58" s="334" t="str">
        <f>IF($B58="","",INDEX('All CCC'!AA$7:AA$736,MATCH(WatchList!$B58,'All CCC'!$B$7:$B$736,0)))</f>
        <v/>
      </c>
      <c r="AB58" s="334" t="str">
        <f>IF($B58="","",INDEX('All CCC'!AB$7:AB$736,MATCH(WatchList!$B58,'All CCC'!$B$7:$B$736,0)))</f>
        <v/>
      </c>
      <c r="AC58" s="334" t="str">
        <f>IF($B58="","",INDEX('All CCC'!AC$7:AC$736,MATCH(WatchList!$B58,'All CCC'!$B$7:$B$736,0)))</f>
        <v/>
      </c>
      <c r="AD58" s="334" t="str">
        <f>IF($B58="","",INDEX('All CCC'!AD$7:AD$736,MATCH(WatchList!$B58,'All CCC'!$B$7:$B$736,0)))</f>
        <v/>
      </c>
      <c r="AE58" s="334" t="str">
        <f>IF($B58="","",INDEX('All CCC'!AE$7:AE$736,MATCH(WatchList!$B58,'All CCC'!$B$7:$B$736,0)))</f>
        <v/>
      </c>
      <c r="AF58" s="334" t="str">
        <f>IF($B58="","",INDEX('All CCC'!AF$7:AF$736,MATCH(WatchList!$B58,'All CCC'!$B$7:$B$736,0)))</f>
        <v/>
      </c>
      <c r="AG58" s="334" t="str">
        <f>IF($B58="","",INDEX('All CCC'!AG$7:AG$736,MATCH(WatchList!$B58,'All CCC'!$B$7:$B$736,0)))</f>
        <v/>
      </c>
      <c r="AH58" s="334" t="str">
        <f>IF($B58="","",INDEX('All CCC'!AH$7:AH$736,MATCH(WatchList!$B58,'All CCC'!$B$7:$B$736,0)))</f>
        <v/>
      </c>
      <c r="AI58" s="334" t="str">
        <f>IF($B58="","",INDEX('All CCC'!AI$7:AI$736,MATCH(WatchList!$B58,'All CCC'!$B$7:$B$736,0)))</f>
        <v/>
      </c>
      <c r="AJ58" s="334" t="str">
        <f>IF($B58="","",INDEX('All CCC'!AJ$7:AJ$736,MATCH(WatchList!$B58,'All CCC'!$B$7:$B$736,0)))</f>
        <v/>
      </c>
      <c r="AK58" s="334" t="str">
        <f>IF($B58="","",INDEX('All CCC'!AK$7:AK$736,MATCH(WatchList!$B58,'All CCC'!$B$7:$B$736,0)))</f>
        <v/>
      </c>
      <c r="AL58" s="334" t="str">
        <f>IF($B58="","",INDEX('All CCC'!AL$7:AL$736,MATCH(WatchList!$B58,'All CCC'!$B$7:$B$736,0)))</f>
        <v/>
      </c>
      <c r="AM58" s="334" t="str">
        <f>IF($B58="","",INDEX('All CCC'!AM$7:AM$736,MATCH(WatchList!$B58,'All CCC'!$B$7:$B$736,0)))</f>
        <v/>
      </c>
      <c r="AN58" s="334" t="str">
        <f>IF($B58="","",INDEX('All CCC'!AN$7:AN$736,MATCH(WatchList!$B58,'All CCC'!$B$7:$B$736,0)))</f>
        <v/>
      </c>
      <c r="AO58" s="334" t="str">
        <f>IF($B58="","",INDEX('All CCC'!AO$7:AO$736,MATCH(WatchList!$B58,'All CCC'!$B$7:$B$736,0)))</f>
        <v/>
      </c>
      <c r="AP58" s="334" t="str">
        <f>IF($B58="","",INDEX('All CCC'!AP$7:AP$736,MATCH(WatchList!$B58,'All CCC'!$B$7:$B$736,0)))</f>
        <v/>
      </c>
      <c r="AQ58" s="334" t="str">
        <f>IF($B58="","",INDEX('All CCC'!AQ$7:AQ$736,MATCH(WatchList!$B58,'All CCC'!$B$7:$B$736,0)))</f>
        <v/>
      </c>
      <c r="AR58" s="334" t="str">
        <f>IF($B58="","",INDEX('All CCC'!AR$7:AR$736,MATCH(WatchList!$B58,'All CCC'!$B$7:$B$736,0)))</f>
        <v/>
      </c>
      <c r="AS58" s="334" t="str">
        <f>IF($B58="","",INDEX('All CCC'!AS$7:AS$736,MATCH(WatchList!$B58,'All CCC'!$B$7:$B$736,0)))</f>
        <v/>
      </c>
      <c r="AT58" s="334" t="str">
        <f>IF($B58="","",INDEX('All CCC'!AT$7:AT$736,MATCH(WatchList!$B58,'All CCC'!$B$7:$B$736,0)))</f>
        <v/>
      </c>
      <c r="AU58" s="334" t="str">
        <f>IF($B58="","",INDEX('All CCC'!AU$7:AU$736,MATCH(WatchList!$B58,'All CCC'!$B$7:$B$736,0)))</f>
        <v/>
      </c>
      <c r="AV58" s="334" t="str">
        <f>IF($B58="","",INDEX('All CCC'!AV$7:AV$736,MATCH(WatchList!$B58,'All CCC'!$B$7:$B$736,0)))</f>
        <v/>
      </c>
      <c r="AW58" s="334" t="str">
        <f>IF($B58="","",INDEX('All CCC'!AW$7:AW$736,MATCH(WatchList!$B58,'All CCC'!$B$7:$B$736,0)))</f>
        <v/>
      </c>
      <c r="AX58" s="334" t="str">
        <f>IF($B58="","",INDEX('All CCC'!AX$7:AX$736,MATCH(WatchList!$B58,'All CCC'!$B$7:$B$736,0)))</f>
        <v/>
      </c>
      <c r="AY58" s="334" t="str">
        <f>IF($B58="","",INDEX('All CCC'!AY$7:AY$736,MATCH(WatchList!$B58,'All CCC'!$B$7:$B$736,0)))</f>
        <v/>
      </c>
      <c r="AZ58" s="334" t="str">
        <f>IF($B58="","",INDEX('All CCC'!AZ$7:AZ$736,MATCH(WatchList!$B58,'All CCC'!$B$7:$B$736,0)))</f>
        <v/>
      </c>
      <c r="BA58" s="334" t="str">
        <f>IF($B58="","",INDEX('All CCC'!BA$7:BA$736,MATCH(WatchList!$B58,'All CCC'!$B$7:$B$736,0)))</f>
        <v/>
      </c>
      <c r="BB58" s="334" t="str">
        <f>IF($B58="","",INDEX('All CCC'!BB$7:BB$736,MATCH(WatchList!$B58,'All CCC'!$B$7:$B$736,0)))</f>
        <v/>
      </c>
      <c r="BC58" s="334" t="str">
        <f>IF($B58="","",INDEX('All CCC'!BC$7:BC$736,MATCH(WatchList!$B58,'All CCC'!$B$7:$B$736,0)))</f>
        <v/>
      </c>
      <c r="BD58" s="334" t="str">
        <f>IF($B58="","",INDEX('All CCC'!BD$7:BD$736,MATCH(WatchList!$B58,'All CCC'!$B$7:$B$736,0)))</f>
        <v/>
      </c>
      <c r="BE58" s="334" t="str">
        <f>IF($B58="","",INDEX('All CCC'!BE$7:BE$736,MATCH(WatchList!$B58,'All CCC'!$B$7:$B$736,0)))</f>
        <v/>
      </c>
      <c r="BF58" s="334" t="str">
        <f>IF($B58="","",INDEX('All CCC'!BF$7:BF$736,MATCH(WatchList!$B58,'All CCC'!$B$7:$B$736,0)))</f>
        <v/>
      </c>
      <c r="BG58" s="334" t="str">
        <f>IF($B58="","",INDEX('All CCC'!BG$7:BG$736,MATCH(WatchList!$B58,'All CCC'!$B$7:$B$736,0)))</f>
        <v/>
      </c>
    </row>
    <row r="59" spans="1:59" x14ac:dyDescent="0.2">
      <c r="A59" s="333" t="str">
        <f>IF($B59="","",INDEX('All CCC'!A$7:A$736,MATCH(WatchList!$B59,'All CCC'!$B$7:$B$736,0)))</f>
        <v/>
      </c>
      <c r="B59" s="127"/>
      <c r="C59" s="334" t="str">
        <f>IF($B59="","",INDEX('All CCC'!C$7:C$736,MATCH(WatchList!$B59,'All CCC'!$B$7:$B$736,0)))</f>
        <v/>
      </c>
      <c r="D59" s="334" t="str">
        <f>IF($B59="","",INDEX('All CCC'!D$7:D$736,MATCH(WatchList!$B59,'All CCC'!$B$7:$B$736,0)))</f>
        <v/>
      </c>
      <c r="E59" s="334" t="str">
        <f>IF($B59="","",INDEX('All CCC'!E$7:E$736,MATCH(WatchList!$B59,'All CCC'!$B$7:$B$736,0)))</f>
        <v/>
      </c>
      <c r="F59" s="334" t="str">
        <f>IF($B59="","",INDEX('All CCC'!F$7:F$736,MATCH(WatchList!$B59,'All CCC'!$B$7:$B$736,0)))</f>
        <v/>
      </c>
      <c r="G59" s="334" t="str">
        <f>IF($B59="","",INDEX('All CCC'!G$7:G$736,MATCH(WatchList!$B59,'All CCC'!$B$7:$B$736,0)))</f>
        <v/>
      </c>
      <c r="H59" s="334" t="str">
        <f>IF($B59="","",INDEX('All CCC'!H$7:H$736,MATCH(WatchList!$B59,'All CCC'!$B$7:$B$736,0)))</f>
        <v/>
      </c>
      <c r="I59" s="334" t="str">
        <f>IF($B59="","",INDEX('All CCC'!I$7:I$736,MATCH(WatchList!$B59,'All CCC'!$B$7:$B$736,0)))</f>
        <v/>
      </c>
      <c r="J59" s="334" t="str">
        <f>IF($B59="","",INDEX('All CCC'!J$7:J$736,MATCH(WatchList!$B59,'All CCC'!$B$7:$B$736,0)))</f>
        <v/>
      </c>
      <c r="K59" s="334" t="str">
        <f>IF($B59="","",INDEX('All CCC'!K$7:K$736,MATCH(WatchList!$B59,'All CCC'!$B$7:$B$736,0)))</f>
        <v/>
      </c>
      <c r="L59" s="334" t="str">
        <f>IF($B59="","",INDEX('All CCC'!L$7:L$736,MATCH(WatchList!$B59,'All CCC'!$B$7:$B$736,0)))</f>
        <v/>
      </c>
      <c r="M59" s="334" t="str">
        <f>IF($B59="","",INDEX('All CCC'!M$7:M$736,MATCH(WatchList!$B59,'All CCC'!$B$7:$B$736,0)))</f>
        <v/>
      </c>
      <c r="N59" s="334" t="str">
        <f>IF($B59="","",INDEX('All CCC'!N$7:N$736,MATCH(WatchList!$B59,'All CCC'!$B$7:$B$736,0)))</f>
        <v/>
      </c>
      <c r="O59" s="334" t="str">
        <f>IF($B59="","",INDEX('All CCC'!O$7:O$736,MATCH(WatchList!$B59,'All CCC'!$B$7:$B$736,0)))</f>
        <v/>
      </c>
      <c r="P59" s="335" t="str">
        <f>IF($B59="","",INDEX('All CCC'!P$7:P$736,MATCH(WatchList!$B59,'All CCC'!$B$7:$B$736,0)))</f>
        <v/>
      </c>
      <c r="Q59" s="335" t="str">
        <f>IF($B59="","",INDEX('All CCC'!Q$7:Q$736,MATCH(WatchList!$B59,'All CCC'!$B$7:$B$736,0)))</f>
        <v/>
      </c>
      <c r="R59" s="334" t="str">
        <f>IF($B59="","",INDEX('All CCC'!R$7:R$736,MATCH(WatchList!$B59,'All CCC'!$B$7:$B$736,0)))</f>
        <v/>
      </c>
      <c r="S59" s="334" t="str">
        <f>IF($B59="","",INDEX('All CCC'!S$7:S$736,MATCH(WatchList!$B59,'All CCC'!$B$7:$B$736,0)))</f>
        <v/>
      </c>
      <c r="T59" s="334" t="str">
        <f>IF($B59="","",INDEX('All CCC'!T$7:T$736,MATCH(WatchList!$B59,'All CCC'!$B$7:$B$736,0)))</f>
        <v/>
      </c>
      <c r="U59" s="334" t="str">
        <f>IF($B59="","",INDEX('All CCC'!U$7:U$736,MATCH(WatchList!$B59,'All CCC'!$B$7:$B$736,0)))</f>
        <v/>
      </c>
      <c r="V59" s="334" t="str">
        <f>IF($B59="","",INDEX('All CCC'!V$7:V$736,MATCH(WatchList!$B59,'All CCC'!$B$7:$B$736,0)))</f>
        <v/>
      </c>
      <c r="W59" s="334" t="str">
        <f>IF($B59="","",INDEX('All CCC'!W$7:W$736,MATCH(WatchList!$B59,'All CCC'!$B$7:$B$736,0)))</f>
        <v/>
      </c>
      <c r="X59" s="334" t="str">
        <f>IF($B59="","",INDEX('All CCC'!X$7:X$736,MATCH(WatchList!$B59,'All CCC'!$B$7:$B$736,0)))</f>
        <v/>
      </c>
      <c r="Y59" s="334" t="str">
        <f>IF($B59="","",INDEX('All CCC'!Y$7:Y$736,MATCH(WatchList!$B59,'All CCC'!$B$7:$B$736,0)))</f>
        <v/>
      </c>
      <c r="Z59" s="334" t="str">
        <f>IF($B59="","",INDEX('All CCC'!Z$7:Z$736,MATCH(WatchList!$B59,'All CCC'!$B$7:$B$736,0)))</f>
        <v/>
      </c>
      <c r="AA59" s="334" t="str">
        <f>IF($B59="","",INDEX('All CCC'!AA$7:AA$736,MATCH(WatchList!$B59,'All CCC'!$B$7:$B$736,0)))</f>
        <v/>
      </c>
      <c r="AB59" s="334" t="str">
        <f>IF($B59="","",INDEX('All CCC'!AB$7:AB$736,MATCH(WatchList!$B59,'All CCC'!$B$7:$B$736,0)))</f>
        <v/>
      </c>
      <c r="AC59" s="334" t="str">
        <f>IF($B59="","",INDEX('All CCC'!AC$7:AC$736,MATCH(WatchList!$B59,'All CCC'!$B$7:$B$736,0)))</f>
        <v/>
      </c>
      <c r="AD59" s="334" t="str">
        <f>IF($B59="","",INDEX('All CCC'!AD$7:AD$736,MATCH(WatchList!$B59,'All CCC'!$B$7:$B$736,0)))</f>
        <v/>
      </c>
      <c r="AE59" s="334" t="str">
        <f>IF($B59="","",INDEX('All CCC'!AE$7:AE$736,MATCH(WatchList!$B59,'All CCC'!$B$7:$B$736,0)))</f>
        <v/>
      </c>
      <c r="AF59" s="334" t="str">
        <f>IF($B59="","",INDEX('All CCC'!AF$7:AF$736,MATCH(WatchList!$B59,'All CCC'!$B$7:$B$736,0)))</f>
        <v/>
      </c>
      <c r="AG59" s="334" t="str">
        <f>IF($B59="","",INDEX('All CCC'!AG$7:AG$736,MATCH(WatchList!$B59,'All CCC'!$B$7:$B$736,0)))</f>
        <v/>
      </c>
      <c r="AH59" s="334" t="str">
        <f>IF($B59="","",INDEX('All CCC'!AH$7:AH$736,MATCH(WatchList!$B59,'All CCC'!$B$7:$B$736,0)))</f>
        <v/>
      </c>
      <c r="AI59" s="334" t="str">
        <f>IF($B59="","",INDEX('All CCC'!AI$7:AI$736,MATCH(WatchList!$B59,'All CCC'!$B$7:$B$736,0)))</f>
        <v/>
      </c>
      <c r="AJ59" s="334" t="str">
        <f>IF($B59="","",INDEX('All CCC'!AJ$7:AJ$736,MATCH(WatchList!$B59,'All CCC'!$B$7:$B$736,0)))</f>
        <v/>
      </c>
      <c r="AK59" s="334" t="str">
        <f>IF($B59="","",INDEX('All CCC'!AK$7:AK$736,MATCH(WatchList!$B59,'All CCC'!$B$7:$B$736,0)))</f>
        <v/>
      </c>
      <c r="AL59" s="334" t="str">
        <f>IF($B59="","",INDEX('All CCC'!AL$7:AL$736,MATCH(WatchList!$B59,'All CCC'!$B$7:$B$736,0)))</f>
        <v/>
      </c>
      <c r="AM59" s="334" t="str">
        <f>IF($B59="","",INDEX('All CCC'!AM$7:AM$736,MATCH(WatchList!$B59,'All CCC'!$B$7:$B$736,0)))</f>
        <v/>
      </c>
      <c r="AN59" s="334" t="str">
        <f>IF($B59="","",INDEX('All CCC'!AN$7:AN$736,MATCH(WatchList!$B59,'All CCC'!$B$7:$B$736,0)))</f>
        <v/>
      </c>
      <c r="AO59" s="334" t="str">
        <f>IF($B59="","",INDEX('All CCC'!AO$7:AO$736,MATCH(WatchList!$B59,'All CCC'!$B$7:$B$736,0)))</f>
        <v/>
      </c>
      <c r="AP59" s="334" t="str">
        <f>IF($B59="","",INDEX('All CCC'!AP$7:AP$736,MATCH(WatchList!$B59,'All CCC'!$B$7:$B$736,0)))</f>
        <v/>
      </c>
      <c r="AQ59" s="334" t="str">
        <f>IF($B59="","",INDEX('All CCC'!AQ$7:AQ$736,MATCH(WatchList!$B59,'All CCC'!$B$7:$B$736,0)))</f>
        <v/>
      </c>
      <c r="AR59" s="334" t="str">
        <f>IF($B59="","",INDEX('All CCC'!AR$7:AR$736,MATCH(WatchList!$B59,'All CCC'!$B$7:$B$736,0)))</f>
        <v/>
      </c>
      <c r="AS59" s="334" t="str">
        <f>IF($B59="","",INDEX('All CCC'!AS$7:AS$736,MATCH(WatchList!$B59,'All CCC'!$B$7:$B$736,0)))</f>
        <v/>
      </c>
      <c r="AT59" s="334" t="str">
        <f>IF($B59="","",INDEX('All CCC'!AT$7:AT$736,MATCH(WatchList!$B59,'All CCC'!$B$7:$B$736,0)))</f>
        <v/>
      </c>
      <c r="AU59" s="334" t="str">
        <f>IF($B59="","",INDEX('All CCC'!AU$7:AU$736,MATCH(WatchList!$B59,'All CCC'!$B$7:$B$736,0)))</f>
        <v/>
      </c>
      <c r="AV59" s="334" t="str">
        <f>IF($B59="","",INDEX('All CCC'!AV$7:AV$736,MATCH(WatchList!$B59,'All CCC'!$B$7:$B$736,0)))</f>
        <v/>
      </c>
      <c r="AW59" s="334" t="str">
        <f>IF($B59="","",INDEX('All CCC'!AW$7:AW$736,MATCH(WatchList!$B59,'All CCC'!$B$7:$B$736,0)))</f>
        <v/>
      </c>
      <c r="AX59" s="334" t="str">
        <f>IF($B59="","",INDEX('All CCC'!AX$7:AX$736,MATCH(WatchList!$B59,'All CCC'!$B$7:$B$736,0)))</f>
        <v/>
      </c>
      <c r="AY59" s="334" t="str">
        <f>IF($B59="","",INDEX('All CCC'!AY$7:AY$736,MATCH(WatchList!$B59,'All CCC'!$B$7:$B$736,0)))</f>
        <v/>
      </c>
      <c r="AZ59" s="334" t="str">
        <f>IF($B59="","",INDEX('All CCC'!AZ$7:AZ$736,MATCH(WatchList!$B59,'All CCC'!$B$7:$B$736,0)))</f>
        <v/>
      </c>
      <c r="BA59" s="334" t="str">
        <f>IF($B59="","",INDEX('All CCC'!BA$7:BA$736,MATCH(WatchList!$B59,'All CCC'!$B$7:$B$736,0)))</f>
        <v/>
      </c>
      <c r="BB59" s="334" t="str">
        <f>IF($B59="","",INDEX('All CCC'!BB$7:BB$736,MATCH(WatchList!$B59,'All CCC'!$B$7:$B$736,0)))</f>
        <v/>
      </c>
      <c r="BC59" s="334" t="str">
        <f>IF($B59="","",INDEX('All CCC'!BC$7:BC$736,MATCH(WatchList!$B59,'All CCC'!$B$7:$B$736,0)))</f>
        <v/>
      </c>
      <c r="BD59" s="334" t="str">
        <f>IF($B59="","",INDEX('All CCC'!BD$7:BD$736,MATCH(WatchList!$B59,'All CCC'!$B$7:$B$736,0)))</f>
        <v/>
      </c>
      <c r="BE59" s="334" t="str">
        <f>IF($B59="","",INDEX('All CCC'!BE$7:BE$736,MATCH(WatchList!$B59,'All CCC'!$B$7:$B$736,0)))</f>
        <v/>
      </c>
      <c r="BF59" s="334" t="str">
        <f>IF($B59="","",INDEX('All CCC'!BF$7:BF$736,MATCH(WatchList!$B59,'All CCC'!$B$7:$B$736,0)))</f>
        <v/>
      </c>
      <c r="BG59" s="334" t="str">
        <f>IF($B59="","",INDEX('All CCC'!BG$7:BG$736,MATCH(WatchList!$B59,'All CCC'!$B$7:$B$736,0)))</f>
        <v/>
      </c>
    </row>
    <row r="60" spans="1:59" x14ac:dyDescent="0.2">
      <c r="A60" s="333" t="str">
        <f>IF($B60="","",INDEX('All CCC'!A$7:A$736,MATCH(WatchList!$B60,'All CCC'!$B$7:$B$736,0)))</f>
        <v/>
      </c>
      <c r="B60" s="127"/>
      <c r="C60" s="334" t="str">
        <f>IF($B60="","",INDEX('All CCC'!C$7:C$736,MATCH(WatchList!$B60,'All CCC'!$B$7:$B$736,0)))</f>
        <v/>
      </c>
      <c r="D60" s="334" t="str">
        <f>IF($B60="","",INDEX('All CCC'!D$7:D$736,MATCH(WatchList!$B60,'All CCC'!$B$7:$B$736,0)))</f>
        <v/>
      </c>
      <c r="E60" s="334" t="str">
        <f>IF($B60="","",INDEX('All CCC'!E$7:E$736,MATCH(WatchList!$B60,'All CCC'!$B$7:$B$736,0)))</f>
        <v/>
      </c>
      <c r="F60" s="334" t="str">
        <f>IF($B60="","",INDEX('All CCC'!F$7:F$736,MATCH(WatchList!$B60,'All CCC'!$B$7:$B$736,0)))</f>
        <v/>
      </c>
      <c r="G60" s="334" t="str">
        <f>IF($B60="","",INDEX('All CCC'!G$7:G$736,MATCH(WatchList!$B60,'All CCC'!$B$7:$B$736,0)))</f>
        <v/>
      </c>
      <c r="H60" s="334" t="str">
        <f>IF($B60="","",INDEX('All CCC'!H$7:H$736,MATCH(WatchList!$B60,'All CCC'!$B$7:$B$736,0)))</f>
        <v/>
      </c>
      <c r="I60" s="334" t="str">
        <f>IF($B60="","",INDEX('All CCC'!I$7:I$736,MATCH(WatchList!$B60,'All CCC'!$B$7:$B$736,0)))</f>
        <v/>
      </c>
      <c r="J60" s="334" t="str">
        <f>IF($B60="","",INDEX('All CCC'!J$7:J$736,MATCH(WatchList!$B60,'All CCC'!$B$7:$B$736,0)))</f>
        <v/>
      </c>
      <c r="K60" s="334" t="str">
        <f>IF($B60="","",INDEX('All CCC'!K$7:K$736,MATCH(WatchList!$B60,'All CCC'!$B$7:$B$736,0)))</f>
        <v/>
      </c>
      <c r="L60" s="334" t="str">
        <f>IF($B60="","",INDEX('All CCC'!L$7:L$736,MATCH(WatchList!$B60,'All CCC'!$B$7:$B$736,0)))</f>
        <v/>
      </c>
      <c r="M60" s="334" t="str">
        <f>IF($B60="","",INDEX('All CCC'!M$7:M$736,MATCH(WatchList!$B60,'All CCC'!$B$7:$B$736,0)))</f>
        <v/>
      </c>
      <c r="N60" s="334" t="str">
        <f>IF($B60="","",INDEX('All CCC'!N$7:N$736,MATCH(WatchList!$B60,'All CCC'!$B$7:$B$736,0)))</f>
        <v/>
      </c>
      <c r="O60" s="334" t="str">
        <f>IF($B60="","",INDEX('All CCC'!O$7:O$736,MATCH(WatchList!$B60,'All CCC'!$B$7:$B$736,0)))</f>
        <v/>
      </c>
      <c r="P60" s="335" t="str">
        <f>IF($B60="","",INDEX('All CCC'!P$7:P$736,MATCH(WatchList!$B60,'All CCC'!$B$7:$B$736,0)))</f>
        <v/>
      </c>
      <c r="Q60" s="335" t="str">
        <f>IF($B60="","",INDEX('All CCC'!Q$7:Q$736,MATCH(WatchList!$B60,'All CCC'!$B$7:$B$736,0)))</f>
        <v/>
      </c>
      <c r="R60" s="334" t="str">
        <f>IF($B60="","",INDEX('All CCC'!R$7:R$736,MATCH(WatchList!$B60,'All CCC'!$B$7:$B$736,0)))</f>
        <v/>
      </c>
      <c r="S60" s="334" t="str">
        <f>IF($B60="","",INDEX('All CCC'!S$7:S$736,MATCH(WatchList!$B60,'All CCC'!$B$7:$B$736,0)))</f>
        <v/>
      </c>
      <c r="T60" s="334" t="str">
        <f>IF($B60="","",INDEX('All CCC'!T$7:T$736,MATCH(WatchList!$B60,'All CCC'!$B$7:$B$736,0)))</f>
        <v/>
      </c>
      <c r="U60" s="334" t="str">
        <f>IF($B60="","",INDEX('All CCC'!U$7:U$736,MATCH(WatchList!$B60,'All CCC'!$B$7:$B$736,0)))</f>
        <v/>
      </c>
      <c r="V60" s="334" t="str">
        <f>IF($B60="","",INDEX('All CCC'!V$7:V$736,MATCH(WatchList!$B60,'All CCC'!$B$7:$B$736,0)))</f>
        <v/>
      </c>
      <c r="W60" s="334" t="str">
        <f>IF($B60="","",INDEX('All CCC'!W$7:W$736,MATCH(WatchList!$B60,'All CCC'!$B$7:$B$736,0)))</f>
        <v/>
      </c>
      <c r="X60" s="334" t="str">
        <f>IF($B60="","",INDEX('All CCC'!X$7:X$736,MATCH(WatchList!$B60,'All CCC'!$B$7:$B$736,0)))</f>
        <v/>
      </c>
      <c r="Y60" s="334" t="str">
        <f>IF($B60="","",INDEX('All CCC'!Y$7:Y$736,MATCH(WatchList!$B60,'All CCC'!$B$7:$B$736,0)))</f>
        <v/>
      </c>
      <c r="Z60" s="334" t="str">
        <f>IF($B60="","",INDEX('All CCC'!Z$7:Z$736,MATCH(WatchList!$B60,'All CCC'!$B$7:$B$736,0)))</f>
        <v/>
      </c>
      <c r="AA60" s="334" t="str">
        <f>IF($B60="","",INDEX('All CCC'!AA$7:AA$736,MATCH(WatchList!$B60,'All CCC'!$B$7:$B$736,0)))</f>
        <v/>
      </c>
      <c r="AB60" s="334" t="str">
        <f>IF($B60="","",INDEX('All CCC'!AB$7:AB$736,MATCH(WatchList!$B60,'All CCC'!$B$7:$B$736,0)))</f>
        <v/>
      </c>
      <c r="AC60" s="334" t="str">
        <f>IF($B60="","",INDEX('All CCC'!AC$7:AC$736,MATCH(WatchList!$B60,'All CCC'!$B$7:$B$736,0)))</f>
        <v/>
      </c>
      <c r="AD60" s="334" t="str">
        <f>IF($B60="","",INDEX('All CCC'!AD$7:AD$736,MATCH(WatchList!$B60,'All CCC'!$B$7:$B$736,0)))</f>
        <v/>
      </c>
      <c r="AE60" s="334" t="str">
        <f>IF($B60="","",INDEX('All CCC'!AE$7:AE$736,MATCH(WatchList!$B60,'All CCC'!$B$7:$B$736,0)))</f>
        <v/>
      </c>
      <c r="AF60" s="334" t="str">
        <f>IF($B60="","",INDEX('All CCC'!AF$7:AF$736,MATCH(WatchList!$B60,'All CCC'!$B$7:$B$736,0)))</f>
        <v/>
      </c>
      <c r="AG60" s="334" t="str">
        <f>IF($B60="","",INDEX('All CCC'!AG$7:AG$736,MATCH(WatchList!$B60,'All CCC'!$B$7:$B$736,0)))</f>
        <v/>
      </c>
      <c r="AH60" s="334" t="str">
        <f>IF($B60="","",INDEX('All CCC'!AH$7:AH$736,MATCH(WatchList!$B60,'All CCC'!$B$7:$B$736,0)))</f>
        <v/>
      </c>
      <c r="AI60" s="334" t="str">
        <f>IF($B60="","",INDEX('All CCC'!AI$7:AI$736,MATCH(WatchList!$B60,'All CCC'!$B$7:$B$736,0)))</f>
        <v/>
      </c>
      <c r="AJ60" s="334" t="str">
        <f>IF($B60="","",INDEX('All CCC'!AJ$7:AJ$736,MATCH(WatchList!$B60,'All CCC'!$B$7:$B$736,0)))</f>
        <v/>
      </c>
      <c r="AK60" s="334" t="str">
        <f>IF($B60="","",INDEX('All CCC'!AK$7:AK$736,MATCH(WatchList!$B60,'All CCC'!$B$7:$B$736,0)))</f>
        <v/>
      </c>
      <c r="AL60" s="334" t="str">
        <f>IF($B60="","",INDEX('All CCC'!AL$7:AL$736,MATCH(WatchList!$B60,'All CCC'!$B$7:$B$736,0)))</f>
        <v/>
      </c>
      <c r="AM60" s="334" t="str">
        <f>IF($B60="","",INDEX('All CCC'!AM$7:AM$736,MATCH(WatchList!$B60,'All CCC'!$B$7:$B$736,0)))</f>
        <v/>
      </c>
      <c r="AN60" s="334" t="str">
        <f>IF($B60="","",INDEX('All CCC'!AN$7:AN$736,MATCH(WatchList!$B60,'All CCC'!$B$7:$B$736,0)))</f>
        <v/>
      </c>
      <c r="AO60" s="334" t="str">
        <f>IF($B60="","",INDEX('All CCC'!AO$7:AO$736,MATCH(WatchList!$B60,'All CCC'!$B$7:$B$736,0)))</f>
        <v/>
      </c>
      <c r="AP60" s="334" t="str">
        <f>IF($B60="","",INDEX('All CCC'!AP$7:AP$736,MATCH(WatchList!$B60,'All CCC'!$B$7:$B$736,0)))</f>
        <v/>
      </c>
      <c r="AQ60" s="334" t="str">
        <f>IF($B60="","",INDEX('All CCC'!AQ$7:AQ$736,MATCH(WatchList!$B60,'All CCC'!$B$7:$B$736,0)))</f>
        <v/>
      </c>
      <c r="AR60" s="334" t="str">
        <f>IF($B60="","",INDEX('All CCC'!AR$7:AR$736,MATCH(WatchList!$B60,'All CCC'!$B$7:$B$736,0)))</f>
        <v/>
      </c>
      <c r="AS60" s="334" t="str">
        <f>IF($B60="","",INDEX('All CCC'!AS$7:AS$736,MATCH(WatchList!$B60,'All CCC'!$B$7:$B$736,0)))</f>
        <v/>
      </c>
      <c r="AT60" s="334" t="str">
        <f>IF($B60="","",INDEX('All CCC'!AT$7:AT$736,MATCH(WatchList!$B60,'All CCC'!$B$7:$B$736,0)))</f>
        <v/>
      </c>
      <c r="AU60" s="334" t="str">
        <f>IF($B60="","",INDEX('All CCC'!AU$7:AU$736,MATCH(WatchList!$B60,'All CCC'!$B$7:$B$736,0)))</f>
        <v/>
      </c>
      <c r="AV60" s="334" t="str">
        <f>IF($B60="","",INDEX('All CCC'!AV$7:AV$736,MATCH(WatchList!$B60,'All CCC'!$B$7:$B$736,0)))</f>
        <v/>
      </c>
      <c r="AW60" s="334" t="str">
        <f>IF($B60="","",INDEX('All CCC'!AW$7:AW$736,MATCH(WatchList!$B60,'All CCC'!$B$7:$B$736,0)))</f>
        <v/>
      </c>
      <c r="AX60" s="334" t="str">
        <f>IF($B60="","",INDEX('All CCC'!AX$7:AX$736,MATCH(WatchList!$B60,'All CCC'!$B$7:$B$736,0)))</f>
        <v/>
      </c>
      <c r="AY60" s="334" t="str">
        <f>IF($B60="","",INDEX('All CCC'!AY$7:AY$736,MATCH(WatchList!$B60,'All CCC'!$B$7:$B$736,0)))</f>
        <v/>
      </c>
      <c r="AZ60" s="334" t="str">
        <f>IF($B60="","",INDEX('All CCC'!AZ$7:AZ$736,MATCH(WatchList!$B60,'All CCC'!$B$7:$B$736,0)))</f>
        <v/>
      </c>
      <c r="BA60" s="334" t="str">
        <f>IF($B60="","",INDEX('All CCC'!BA$7:BA$736,MATCH(WatchList!$B60,'All CCC'!$B$7:$B$736,0)))</f>
        <v/>
      </c>
      <c r="BB60" s="334" t="str">
        <f>IF($B60="","",INDEX('All CCC'!BB$7:BB$736,MATCH(WatchList!$B60,'All CCC'!$B$7:$B$736,0)))</f>
        <v/>
      </c>
      <c r="BC60" s="334" t="str">
        <f>IF($B60="","",INDEX('All CCC'!BC$7:BC$736,MATCH(WatchList!$B60,'All CCC'!$B$7:$B$736,0)))</f>
        <v/>
      </c>
      <c r="BD60" s="334" t="str">
        <f>IF($B60="","",INDEX('All CCC'!BD$7:BD$736,MATCH(WatchList!$B60,'All CCC'!$B$7:$B$736,0)))</f>
        <v/>
      </c>
      <c r="BE60" s="334" t="str">
        <f>IF($B60="","",INDEX('All CCC'!BE$7:BE$736,MATCH(WatchList!$B60,'All CCC'!$B$7:$B$736,0)))</f>
        <v/>
      </c>
      <c r="BF60" s="334" t="str">
        <f>IF($B60="","",INDEX('All CCC'!BF$7:BF$736,MATCH(WatchList!$B60,'All CCC'!$B$7:$B$736,0)))</f>
        <v/>
      </c>
      <c r="BG60" s="334" t="str">
        <f>IF($B60="","",INDEX('All CCC'!BG$7:BG$736,MATCH(WatchList!$B60,'All CCC'!$B$7:$B$736,0)))</f>
        <v/>
      </c>
    </row>
    <row r="61" spans="1:59" x14ac:dyDescent="0.2">
      <c r="A61" s="333" t="str">
        <f>IF($B61="","",INDEX('All CCC'!A$7:A$736,MATCH(WatchList!$B61,'All CCC'!$B$7:$B$736,0)))</f>
        <v/>
      </c>
      <c r="B61" s="127"/>
      <c r="C61" s="334" t="str">
        <f>IF($B61="","",INDEX('All CCC'!C$7:C$736,MATCH(WatchList!$B61,'All CCC'!$B$7:$B$736,0)))</f>
        <v/>
      </c>
      <c r="D61" s="334" t="str">
        <f>IF($B61="","",INDEX('All CCC'!D$7:D$736,MATCH(WatchList!$B61,'All CCC'!$B$7:$B$736,0)))</f>
        <v/>
      </c>
      <c r="E61" s="334" t="str">
        <f>IF($B61="","",INDEX('All CCC'!E$7:E$736,MATCH(WatchList!$B61,'All CCC'!$B$7:$B$736,0)))</f>
        <v/>
      </c>
      <c r="F61" s="334" t="str">
        <f>IF($B61="","",INDEX('All CCC'!F$7:F$736,MATCH(WatchList!$B61,'All CCC'!$B$7:$B$736,0)))</f>
        <v/>
      </c>
      <c r="G61" s="334" t="str">
        <f>IF($B61="","",INDEX('All CCC'!G$7:G$736,MATCH(WatchList!$B61,'All CCC'!$B$7:$B$736,0)))</f>
        <v/>
      </c>
      <c r="H61" s="334" t="str">
        <f>IF($B61="","",INDEX('All CCC'!H$7:H$736,MATCH(WatchList!$B61,'All CCC'!$B$7:$B$736,0)))</f>
        <v/>
      </c>
      <c r="I61" s="334" t="str">
        <f>IF($B61="","",INDEX('All CCC'!I$7:I$736,MATCH(WatchList!$B61,'All CCC'!$B$7:$B$736,0)))</f>
        <v/>
      </c>
      <c r="J61" s="334" t="str">
        <f>IF($B61="","",INDEX('All CCC'!J$7:J$736,MATCH(WatchList!$B61,'All CCC'!$B$7:$B$736,0)))</f>
        <v/>
      </c>
      <c r="K61" s="334" t="str">
        <f>IF($B61="","",INDEX('All CCC'!K$7:K$736,MATCH(WatchList!$B61,'All CCC'!$B$7:$B$736,0)))</f>
        <v/>
      </c>
      <c r="L61" s="334" t="str">
        <f>IF($B61="","",INDEX('All CCC'!L$7:L$736,MATCH(WatchList!$B61,'All CCC'!$B$7:$B$736,0)))</f>
        <v/>
      </c>
      <c r="M61" s="334" t="str">
        <f>IF($B61="","",INDEX('All CCC'!M$7:M$736,MATCH(WatchList!$B61,'All CCC'!$B$7:$B$736,0)))</f>
        <v/>
      </c>
      <c r="N61" s="334" t="str">
        <f>IF($B61="","",INDEX('All CCC'!N$7:N$736,MATCH(WatchList!$B61,'All CCC'!$B$7:$B$736,0)))</f>
        <v/>
      </c>
      <c r="O61" s="334" t="str">
        <f>IF($B61="","",INDEX('All CCC'!O$7:O$736,MATCH(WatchList!$B61,'All CCC'!$B$7:$B$736,0)))</f>
        <v/>
      </c>
      <c r="P61" s="335" t="str">
        <f>IF($B61="","",INDEX('All CCC'!P$7:P$736,MATCH(WatchList!$B61,'All CCC'!$B$7:$B$736,0)))</f>
        <v/>
      </c>
      <c r="Q61" s="335" t="str">
        <f>IF($B61="","",INDEX('All CCC'!Q$7:Q$736,MATCH(WatchList!$B61,'All CCC'!$B$7:$B$736,0)))</f>
        <v/>
      </c>
      <c r="R61" s="334" t="str">
        <f>IF($B61="","",INDEX('All CCC'!R$7:R$736,MATCH(WatchList!$B61,'All CCC'!$B$7:$B$736,0)))</f>
        <v/>
      </c>
      <c r="S61" s="334" t="str">
        <f>IF($B61="","",INDEX('All CCC'!S$7:S$736,MATCH(WatchList!$B61,'All CCC'!$B$7:$B$736,0)))</f>
        <v/>
      </c>
      <c r="T61" s="334" t="str">
        <f>IF($B61="","",INDEX('All CCC'!T$7:T$736,MATCH(WatchList!$B61,'All CCC'!$B$7:$B$736,0)))</f>
        <v/>
      </c>
      <c r="U61" s="334" t="str">
        <f>IF($B61="","",INDEX('All CCC'!U$7:U$736,MATCH(WatchList!$B61,'All CCC'!$B$7:$B$736,0)))</f>
        <v/>
      </c>
      <c r="V61" s="334" t="str">
        <f>IF($B61="","",INDEX('All CCC'!V$7:V$736,MATCH(WatchList!$B61,'All CCC'!$B$7:$B$736,0)))</f>
        <v/>
      </c>
      <c r="W61" s="334" t="str">
        <f>IF($B61="","",INDEX('All CCC'!W$7:W$736,MATCH(WatchList!$B61,'All CCC'!$B$7:$B$736,0)))</f>
        <v/>
      </c>
      <c r="X61" s="334" t="str">
        <f>IF($B61="","",INDEX('All CCC'!X$7:X$736,MATCH(WatchList!$B61,'All CCC'!$B$7:$B$736,0)))</f>
        <v/>
      </c>
      <c r="Y61" s="334" t="str">
        <f>IF($B61="","",INDEX('All CCC'!Y$7:Y$736,MATCH(WatchList!$B61,'All CCC'!$B$7:$B$736,0)))</f>
        <v/>
      </c>
      <c r="Z61" s="334" t="str">
        <f>IF($B61="","",INDEX('All CCC'!Z$7:Z$736,MATCH(WatchList!$B61,'All CCC'!$B$7:$B$736,0)))</f>
        <v/>
      </c>
      <c r="AA61" s="334" t="str">
        <f>IF($B61="","",INDEX('All CCC'!AA$7:AA$736,MATCH(WatchList!$B61,'All CCC'!$B$7:$B$736,0)))</f>
        <v/>
      </c>
      <c r="AB61" s="334" t="str">
        <f>IF($B61="","",INDEX('All CCC'!AB$7:AB$736,MATCH(WatchList!$B61,'All CCC'!$B$7:$B$736,0)))</f>
        <v/>
      </c>
      <c r="AC61" s="334" t="str">
        <f>IF($B61="","",INDEX('All CCC'!AC$7:AC$736,MATCH(WatchList!$B61,'All CCC'!$B$7:$B$736,0)))</f>
        <v/>
      </c>
      <c r="AD61" s="334" t="str">
        <f>IF($B61="","",INDEX('All CCC'!AD$7:AD$736,MATCH(WatchList!$B61,'All CCC'!$B$7:$B$736,0)))</f>
        <v/>
      </c>
      <c r="AE61" s="334" t="str">
        <f>IF($B61="","",INDEX('All CCC'!AE$7:AE$736,MATCH(WatchList!$B61,'All CCC'!$B$7:$B$736,0)))</f>
        <v/>
      </c>
      <c r="AF61" s="334" t="str">
        <f>IF($B61="","",INDEX('All CCC'!AF$7:AF$736,MATCH(WatchList!$B61,'All CCC'!$B$7:$B$736,0)))</f>
        <v/>
      </c>
      <c r="AG61" s="334" t="str">
        <f>IF($B61="","",INDEX('All CCC'!AG$7:AG$736,MATCH(WatchList!$B61,'All CCC'!$B$7:$B$736,0)))</f>
        <v/>
      </c>
      <c r="AH61" s="334" t="str">
        <f>IF($B61="","",INDEX('All CCC'!AH$7:AH$736,MATCH(WatchList!$B61,'All CCC'!$B$7:$B$736,0)))</f>
        <v/>
      </c>
      <c r="AI61" s="334" t="str">
        <f>IF($B61="","",INDEX('All CCC'!AI$7:AI$736,MATCH(WatchList!$B61,'All CCC'!$B$7:$B$736,0)))</f>
        <v/>
      </c>
      <c r="AJ61" s="334" t="str">
        <f>IF($B61="","",INDEX('All CCC'!AJ$7:AJ$736,MATCH(WatchList!$B61,'All CCC'!$B$7:$B$736,0)))</f>
        <v/>
      </c>
      <c r="AK61" s="334" t="str">
        <f>IF($B61="","",INDEX('All CCC'!AK$7:AK$736,MATCH(WatchList!$B61,'All CCC'!$B$7:$B$736,0)))</f>
        <v/>
      </c>
      <c r="AL61" s="334" t="str">
        <f>IF($B61="","",INDEX('All CCC'!AL$7:AL$736,MATCH(WatchList!$B61,'All CCC'!$B$7:$B$736,0)))</f>
        <v/>
      </c>
      <c r="AM61" s="334" t="str">
        <f>IF($B61="","",INDEX('All CCC'!AM$7:AM$736,MATCH(WatchList!$B61,'All CCC'!$B$7:$B$736,0)))</f>
        <v/>
      </c>
      <c r="AN61" s="334" t="str">
        <f>IF($B61="","",INDEX('All CCC'!AN$7:AN$736,MATCH(WatchList!$B61,'All CCC'!$B$7:$B$736,0)))</f>
        <v/>
      </c>
      <c r="AO61" s="334" t="str">
        <f>IF($B61="","",INDEX('All CCC'!AO$7:AO$736,MATCH(WatchList!$B61,'All CCC'!$B$7:$B$736,0)))</f>
        <v/>
      </c>
      <c r="AP61" s="334" t="str">
        <f>IF($B61="","",INDEX('All CCC'!AP$7:AP$736,MATCH(WatchList!$B61,'All CCC'!$B$7:$B$736,0)))</f>
        <v/>
      </c>
      <c r="AQ61" s="334" t="str">
        <f>IF($B61="","",INDEX('All CCC'!AQ$7:AQ$736,MATCH(WatchList!$B61,'All CCC'!$B$7:$B$736,0)))</f>
        <v/>
      </c>
      <c r="AR61" s="334" t="str">
        <f>IF($B61="","",INDEX('All CCC'!AR$7:AR$736,MATCH(WatchList!$B61,'All CCC'!$B$7:$B$736,0)))</f>
        <v/>
      </c>
      <c r="AS61" s="334" t="str">
        <f>IF($B61="","",INDEX('All CCC'!AS$7:AS$736,MATCH(WatchList!$B61,'All CCC'!$B$7:$B$736,0)))</f>
        <v/>
      </c>
      <c r="AT61" s="334" t="str">
        <f>IF($B61="","",INDEX('All CCC'!AT$7:AT$736,MATCH(WatchList!$B61,'All CCC'!$B$7:$B$736,0)))</f>
        <v/>
      </c>
      <c r="AU61" s="334" t="str">
        <f>IF($B61="","",INDEX('All CCC'!AU$7:AU$736,MATCH(WatchList!$B61,'All CCC'!$B$7:$B$736,0)))</f>
        <v/>
      </c>
      <c r="AV61" s="334" t="str">
        <f>IF($B61="","",INDEX('All CCC'!AV$7:AV$736,MATCH(WatchList!$B61,'All CCC'!$B$7:$B$736,0)))</f>
        <v/>
      </c>
      <c r="AW61" s="334" t="str">
        <f>IF($B61="","",INDEX('All CCC'!AW$7:AW$736,MATCH(WatchList!$B61,'All CCC'!$B$7:$B$736,0)))</f>
        <v/>
      </c>
      <c r="AX61" s="334" t="str">
        <f>IF($B61="","",INDEX('All CCC'!AX$7:AX$736,MATCH(WatchList!$B61,'All CCC'!$B$7:$B$736,0)))</f>
        <v/>
      </c>
      <c r="AY61" s="334" t="str">
        <f>IF($B61="","",INDEX('All CCC'!AY$7:AY$736,MATCH(WatchList!$B61,'All CCC'!$B$7:$B$736,0)))</f>
        <v/>
      </c>
      <c r="AZ61" s="334" t="str">
        <f>IF($B61="","",INDEX('All CCC'!AZ$7:AZ$736,MATCH(WatchList!$B61,'All CCC'!$B$7:$B$736,0)))</f>
        <v/>
      </c>
      <c r="BA61" s="334" t="str">
        <f>IF($B61="","",INDEX('All CCC'!BA$7:BA$736,MATCH(WatchList!$B61,'All CCC'!$B$7:$B$736,0)))</f>
        <v/>
      </c>
      <c r="BB61" s="334" t="str">
        <f>IF($B61="","",INDEX('All CCC'!BB$7:BB$736,MATCH(WatchList!$B61,'All CCC'!$B$7:$B$736,0)))</f>
        <v/>
      </c>
      <c r="BC61" s="334" t="str">
        <f>IF($B61="","",INDEX('All CCC'!BC$7:BC$736,MATCH(WatchList!$B61,'All CCC'!$B$7:$B$736,0)))</f>
        <v/>
      </c>
      <c r="BD61" s="334" t="str">
        <f>IF($B61="","",INDEX('All CCC'!BD$7:BD$736,MATCH(WatchList!$B61,'All CCC'!$B$7:$B$736,0)))</f>
        <v/>
      </c>
      <c r="BE61" s="334" t="str">
        <f>IF($B61="","",INDEX('All CCC'!BE$7:BE$736,MATCH(WatchList!$B61,'All CCC'!$B$7:$B$736,0)))</f>
        <v/>
      </c>
      <c r="BF61" s="334" t="str">
        <f>IF($B61="","",INDEX('All CCC'!BF$7:BF$736,MATCH(WatchList!$B61,'All CCC'!$B$7:$B$736,0)))</f>
        <v/>
      </c>
      <c r="BG61" s="334" t="str">
        <f>IF($B61="","",INDEX('All CCC'!BG$7:BG$736,MATCH(WatchList!$B61,'All CCC'!$B$7:$B$736,0)))</f>
        <v/>
      </c>
    </row>
    <row r="62" spans="1:59" x14ac:dyDescent="0.2">
      <c r="A62" s="333" t="str">
        <f>IF($B62="","",INDEX('All CCC'!A$7:A$736,MATCH(WatchList!$B62,'All CCC'!$B$7:$B$736,0)))</f>
        <v/>
      </c>
      <c r="B62" s="127"/>
      <c r="C62" s="334" t="str">
        <f>IF($B62="","",INDEX('All CCC'!C$7:C$736,MATCH(WatchList!$B62,'All CCC'!$B$7:$B$736,0)))</f>
        <v/>
      </c>
      <c r="D62" s="334" t="str">
        <f>IF($B62="","",INDEX('All CCC'!D$7:D$736,MATCH(WatchList!$B62,'All CCC'!$B$7:$B$736,0)))</f>
        <v/>
      </c>
      <c r="E62" s="334" t="str">
        <f>IF($B62="","",INDEX('All CCC'!E$7:E$736,MATCH(WatchList!$B62,'All CCC'!$B$7:$B$736,0)))</f>
        <v/>
      </c>
      <c r="F62" s="334" t="str">
        <f>IF($B62="","",INDEX('All CCC'!F$7:F$736,MATCH(WatchList!$B62,'All CCC'!$B$7:$B$736,0)))</f>
        <v/>
      </c>
      <c r="G62" s="334" t="str">
        <f>IF($B62="","",INDEX('All CCC'!G$7:G$736,MATCH(WatchList!$B62,'All CCC'!$B$7:$B$736,0)))</f>
        <v/>
      </c>
      <c r="H62" s="334" t="str">
        <f>IF($B62="","",INDEX('All CCC'!H$7:H$736,MATCH(WatchList!$B62,'All CCC'!$B$7:$B$736,0)))</f>
        <v/>
      </c>
      <c r="I62" s="334" t="str">
        <f>IF($B62="","",INDEX('All CCC'!I$7:I$736,MATCH(WatchList!$B62,'All CCC'!$B$7:$B$736,0)))</f>
        <v/>
      </c>
      <c r="J62" s="334" t="str">
        <f>IF($B62="","",INDEX('All CCC'!J$7:J$736,MATCH(WatchList!$B62,'All CCC'!$B$7:$B$736,0)))</f>
        <v/>
      </c>
      <c r="K62" s="334" t="str">
        <f>IF($B62="","",INDEX('All CCC'!K$7:K$736,MATCH(WatchList!$B62,'All CCC'!$B$7:$B$736,0)))</f>
        <v/>
      </c>
      <c r="L62" s="334" t="str">
        <f>IF($B62="","",INDEX('All CCC'!L$7:L$736,MATCH(WatchList!$B62,'All CCC'!$B$7:$B$736,0)))</f>
        <v/>
      </c>
      <c r="M62" s="334" t="str">
        <f>IF($B62="","",INDEX('All CCC'!M$7:M$736,MATCH(WatchList!$B62,'All CCC'!$B$7:$B$736,0)))</f>
        <v/>
      </c>
      <c r="N62" s="334" t="str">
        <f>IF($B62="","",INDEX('All CCC'!N$7:N$736,MATCH(WatchList!$B62,'All CCC'!$B$7:$B$736,0)))</f>
        <v/>
      </c>
      <c r="O62" s="334" t="str">
        <f>IF($B62="","",INDEX('All CCC'!O$7:O$736,MATCH(WatchList!$B62,'All CCC'!$B$7:$B$736,0)))</f>
        <v/>
      </c>
      <c r="P62" s="335" t="str">
        <f>IF($B62="","",INDEX('All CCC'!P$7:P$736,MATCH(WatchList!$B62,'All CCC'!$B$7:$B$736,0)))</f>
        <v/>
      </c>
      <c r="Q62" s="335" t="str">
        <f>IF($B62="","",INDEX('All CCC'!Q$7:Q$736,MATCH(WatchList!$B62,'All CCC'!$B$7:$B$736,0)))</f>
        <v/>
      </c>
      <c r="R62" s="334" t="str">
        <f>IF($B62="","",INDEX('All CCC'!R$7:R$736,MATCH(WatchList!$B62,'All CCC'!$B$7:$B$736,0)))</f>
        <v/>
      </c>
      <c r="S62" s="334" t="str">
        <f>IF($B62="","",INDEX('All CCC'!S$7:S$736,MATCH(WatchList!$B62,'All CCC'!$B$7:$B$736,0)))</f>
        <v/>
      </c>
      <c r="T62" s="334" t="str">
        <f>IF($B62="","",INDEX('All CCC'!T$7:T$736,MATCH(WatchList!$B62,'All CCC'!$B$7:$B$736,0)))</f>
        <v/>
      </c>
      <c r="U62" s="334" t="str">
        <f>IF($B62="","",INDEX('All CCC'!U$7:U$736,MATCH(WatchList!$B62,'All CCC'!$B$7:$B$736,0)))</f>
        <v/>
      </c>
      <c r="V62" s="334" t="str">
        <f>IF($B62="","",INDEX('All CCC'!V$7:V$736,MATCH(WatchList!$B62,'All CCC'!$B$7:$B$736,0)))</f>
        <v/>
      </c>
      <c r="W62" s="334" t="str">
        <f>IF($B62="","",INDEX('All CCC'!W$7:W$736,MATCH(WatchList!$B62,'All CCC'!$B$7:$B$736,0)))</f>
        <v/>
      </c>
      <c r="X62" s="334" t="str">
        <f>IF($B62="","",INDEX('All CCC'!X$7:X$736,MATCH(WatchList!$B62,'All CCC'!$B$7:$B$736,0)))</f>
        <v/>
      </c>
      <c r="Y62" s="334" t="str">
        <f>IF($B62="","",INDEX('All CCC'!Y$7:Y$736,MATCH(WatchList!$B62,'All CCC'!$B$7:$B$736,0)))</f>
        <v/>
      </c>
      <c r="Z62" s="334" t="str">
        <f>IF($B62="","",INDEX('All CCC'!Z$7:Z$736,MATCH(WatchList!$B62,'All CCC'!$B$7:$B$736,0)))</f>
        <v/>
      </c>
      <c r="AA62" s="334" t="str">
        <f>IF($B62="","",INDEX('All CCC'!AA$7:AA$736,MATCH(WatchList!$B62,'All CCC'!$B$7:$B$736,0)))</f>
        <v/>
      </c>
      <c r="AB62" s="334" t="str">
        <f>IF($B62="","",INDEX('All CCC'!AB$7:AB$736,MATCH(WatchList!$B62,'All CCC'!$B$7:$B$736,0)))</f>
        <v/>
      </c>
      <c r="AC62" s="334" t="str">
        <f>IF($B62="","",INDEX('All CCC'!AC$7:AC$736,MATCH(WatchList!$B62,'All CCC'!$B$7:$B$736,0)))</f>
        <v/>
      </c>
      <c r="AD62" s="334" t="str">
        <f>IF($B62="","",INDEX('All CCC'!AD$7:AD$736,MATCH(WatchList!$B62,'All CCC'!$B$7:$B$736,0)))</f>
        <v/>
      </c>
      <c r="AE62" s="334" t="str">
        <f>IF($B62="","",INDEX('All CCC'!AE$7:AE$736,MATCH(WatchList!$B62,'All CCC'!$B$7:$B$736,0)))</f>
        <v/>
      </c>
      <c r="AF62" s="334" t="str">
        <f>IF($B62="","",INDEX('All CCC'!AF$7:AF$736,MATCH(WatchList!$B62,'All CCC'!$B$7:$B$736,0)))</f>
        <v/>
      </c>
      <c r="AG62" s="334" t="str">
        <f>IF($B62="","",INDEX('All CCC'!AG$7:AG$736,MATCH(WatchList!$B62,'All CCC'!$B$7:$B$736,0)))</f>
        <v/>
      </c>
      <c r="AH62" s="334" t="str">
        <f>IF($B62="","",INDEX('All CCC'!AH$7:AH$736,MATCH(WatchList!$B62,'All CCC'!$B$7:$B$736,0)))</f>
        <v/>
      </c>
      <c r="AI62" s="334" t="str">
        <f>IF($B62="","",INDEX('All CCC'!AI$7:AI$736,MATCH(WatchList!$B62,'All CCC'!$B$7:$B$736,0)))</f>
        <v/>
      </c>
      <c r="AJ62" s="334" t="str">
        <f>IF($B62="","",INDEX('All CCC'!AJ$7:AJ$736,MATCH(WatchList!$B62,'All CCC'!$B$7:$B$736,0)))</f>
        <v/>
      </c>
      <c r="AK62" s="334" t="str">
        <f>IF($B62="","",INDEX('All CCC'!AK$7:AK$736,MATCH(WatchList!$B62,'All CCC'!$B$7:$B$736,0)))</f>
        <v/>
      </c>
      <c r="AL62" s="334" t="str">
        <f>IF($B62="","",INDEX('All CCC'!AL$7:AL$736,MATCH(WatchList!$B62,'All CCC'!$B$7:$B$736,0)))</f>
        <v/>
      </c>
      <c r="AM62" s="334" t="str">
        <f>IF($B62="","",INDEX('All CCC'!AM$7:AM$736,MATCH(WatchList!$B62,'All CCC'!$B$7:$B$736,0)))</f>
        <v/>
      </c>
      <c r="AN62" s="334" t="str">
        <f>IF($B62="","",INDEX('All CCC'!AN$7:AN$736,MATCH(WatchList!$B62,'All CCC'!$B$7:$B$736,0)))</f>
        <v/>
      </c>
      <c r="AO62" s="334" t="str">
        <f>IF($B62="","",INDEX('All CCC'!AO$7:AO$736,MATCH(WatchList!$B62,'All CCC'!$B$7:$B$736,0)))</f>
        <v/>
      </c>
      <c r="AP62" s="334" t="str">
        <f>IF($B62="","",INDEX('All CCC'!AP$7:AP$736,MATCH(WatchList!$B62,'All CCC'!$B$7:$B$736,0)))</f>
        <v/>
      </c>
      <c r="AQ62" s="334" t="str">
        <f>IF($B62="","",INDEX('All CCC'!AQ$7:AQ$736,MATCH(WatchList!$B62,'All CCC'!$B$7:$B$736,0)))</f>
        <v/>
      </c>
      <c r="AR62" s="334" t="str">
        <f>IF($B62="","",INDEX('All CCC'!AR$7:AR$736,MATCH(WatchList!$B62,'All CCC'!$B$7:$B$736,0)))</f>
        <v/>
      </c>
      <c r="AS62" s="334" t="str">
        <f>IF($B62="","",INDEX('All CCC'!AS$7:AS$736,MATCH(WatchList!$B62,'All CCC'!$B$7:$B$736,0)))</f>
        <v/>
      </c>
      <c r="AT62" s="334" t="str">
        <f>IF($B62="","",INDEX('All CCC'!AT$7:AT$736,MATCH(WatchList!$B62,'All CCC'!$B$7:$B$736,0)))</f>
        <v/>
      </c>
      <c r="AU62" s="334" t="str">
        <f>IF($B62="","",INDEX('All CCC'!AU$7:AU$736,MATCH(WatchList!$B62,'All CCC'!$B$7:$B$736,0)))</f>
        <v/>
      </c>
      <c r="AV62" s="334" t="str">
        <f>IF($B62="","",INDEX('All CCC'!AV$7:AV$736,MATCH(WatchList!$B62,'All CCC'!$B$7:$B$736,0)))</f>
        <v/>
      </c>
      <c r="AW62" s="334" t="str">
        <f>IF($B62="","",INDEX('All CCC'!AW$7:AW$736,MATCH(WatchList!$B62,'All CCC'!$B$7:$B$736,0)))</f>
        <v/>
      </c>
      <c r="AX62" s="334" t="str">
        <f>IF($B62="","",INDEX('All CCC'!AX$7:AX$736,MATCH(WatchList!$B62,'All CCC'!$B$7:$B$736,0)))</f>
        <v/>
      </c>
      <c r="AY62" s="334" t="str">
        <f>IF($B62="","",INDEX('All CCC'!AY$7:AY$736,MATCH(WatchList!$B62,'All CCC'!$B$7:$B$736,0)))</f>
        <v/>
      </c>
      <c r="AZ62" s="334" t="str">
        <f>IF($B62="","",INDEX('All CCC'!AZ$7:AZ$736,MATCH(WatchList!$B62,'All CCC'!$B$7:$B$736,0)))</f>
        <v/>
      </c>
      <c r="BA62" s="334" t="str">
        <f>IF($B62="","",INDEX('All CCC'!BA$7:BA$736,MATCH(WatchList!$B62,'All CCC'!$B$7:$B$736,0)))</f>
        <v/>
      </c>
      <c r="BB62" s="334" t="str">
        <f>IF($B62="","",INDEX('All CCC'!BB$7:BB$736,MATCH(WatchList!$B62,'All CCC'!$B$7:$B$736,0)))</f>
        <v/>
      </c>
      <c r="BC62" s="334" t="str">
        <f>IF($B62="","",INDEX('All CCC'!BC$7:BC$736,MATCH(WatchList!$B62,'All CCC'!$B$7:$B$736,0)))</f>
        <v/>
      </c>
      <c r="BD62" s="334" t="str">
        <f>IF($B62="","",INDEX('All CCC'!BD$7:BD$736,MATCH(WatchList!$B62,'All CCC'!$B$7:$B$736,0)))</f>
        <v/>
      </c>
      <c r="BE62" s="334" t="str">
        <f>IF($B62="","",INDEX('All CCC'!BE$7:BE$736,MATCH(WatchList!$B62,'All CCC'!$B$7:$B$736,0)))</f>
        <v/>
      </c>
      <c r="BF62" s="334" t="str">
        <f>IF($B62="","",INDEX('All CCC'!BF$7:BF$736,MATCH(WatchList!$B62,'All CCC'!$B$7:$B$736,0)))</f>
        <v/>
      </c>
      <c r="BG62" s="334" t="str">
        <f>IF($B62="","",INDEX('All CCC'!BG$7:BG$736,MATCH(WatchList!$B62,'All CCC'!$B$7:$B$736,0)))</f>
        <v/>
      </c>
    </row>
    <row r="63" spans="1:59" x14ac:dyDescent="0.2">
      <c r="A63" s="333" t="str">
        <f>IF($B63="","",INDEX('All CCC'!A$7:A$736,MATCH(WatchList!$B63,'All CCC'!$B$7:$B$736,0)))</f>
        <v/>
      </c>
      <c r="B63" s="127"/>
      <c r="C63" s="334" t="str">
        <f>IF($B63="","",INDEX('All CCC'!C$7:C$736,MATCH(WatchList!$B63,'All CCC'!$B$7:$B$736,0)))</f>
        <v/>
      </c>
      <c r="D63" s="334" t="str">
        <f>IF($B63="","",INDEX('All CCC'!D$7:D$736,MATCH(WatchList!$B63,'All CCC'!$B$7:$B$736,0)))</f>
        <v/>
      </c>
      <c r="E63" s="334" t="str">
        <f>IF($B63="","",INDEX('All CCC'!E$7:E$736,MATCH(WatchList!$B63,'All CCC'!$B$7:$B$736,0)))</f>
        <v/>
      </c>
      <c r="F63" s="334" t="str">
        <f>IF($B63="","",INDEX('All CCC'!F$7:F$736,MATCH(WatchList!$B63,'All CCC'!$B$7:$B$736,0)))</f>
        <v/>
      </c>
      <c r="G63" s="334" t="str">
        <f>IF($B63="","",INDEX('All CCC'!G$7:G$736,MATCH(WatchList!$B63,'All CCC'!$B$7:$B$736,0)))</f>
        <v/>
      </c>
      <c r="H63" s="334" t="str">
        <f>IF($B63="","",INDEX('All CCC'!H$7:H$736,MATCH(WatchList!$B63,'All CCC'!$B$7:$B$736,0)))</f>
        <v/>
      </c>
      <c r="I63" s="334" t="str">
        <f>IF($B63="","",INDEX('All CCC'!I$7:I$736,MATCH(WatchList!$B63,'All CCC'!$B$7:$B$736,0)))</f>
        <v/>
      </c>
      <c r="J63" s="334" t="str">
        <f>IF($B63="","",INDEX('All CCC'!J$7:J$736,MATCH(WatchList!$B63,'All CCC'!$B$7:$B$736,0)))</f>
        <v/>
      </c>
      <c r="K63" s="334" t="str">
        <f>IF($B63="","",INDEX('All CCC'!K$7:K$736,MATCH(WatchList!$B63,'All CCC'!$B$7:$B$736,0)))</f>
        <v/>
      </c>
      <c r="L63" s="334" t="str">
        <f>IF($B63="","",INDEX('All CCC'!L$7:L$736,MATCH(WatchList!$B63,'All CCC'!$B$7:$B$736,0)))</f>
        <v/>
      </c>
      <c r="M63" s="334" t="str">
        <f>IF($B63="","",INDEX('All CCC'!M$7:M$736,MATCH(WatchList!$B63,'All CCC'!$B$7:$B$736,0)))</f>
        <v/>
      </c>
      <c r="N63" s="334" t="str">
        <f>IF($B63="","",INDEX('All CCC'!N$7:N$736,MATCH(WatchList!$B63,'All CCC'!$B$7:$B$736,0)))</f>
        <v/>
      </c>
      <c r="O63" s="334" t="str">
        <f>IF($B63="","",INDEX('All CCC'!O$7:O$736,MATCH(WatchList!$B63,'All CCC'!$B$7:$B$736,0)))</f>
        <v/>
      </c>
      <c r="P63" s="335" t="str">
        <f>IF($B63="","",INDEX('All CCC'!P$7:P$736,MATCH(WatchList!$B63,'All CCC'!$B$7:$B$736,0)))</f>
        <v/>
      </c>
      <c r="Q63" s="335" t="str">
        <f>IF($B63="","",INDEX('All CCC'!Q$7:Q$736,MATCH(WatchList!$B63,'All CCC'!$B$7:$B$736,0)))</f>
        <v/>
      </c>
      <c r="R63" s="334" t="str">
        <f>IF($B63="","",INDEX('All CCC'!R$7:R$736,MATCH(WatchList!$B63,'All CCC'!$B$7:$B$736,0)))</f>
        <v/>
      </c>
      <c r="S63" s="334" t="str">
        <f>IF($B63="","",INDEX('All CCC'!S$7:S$736,MATCH(WatchList!$B63,'All CCC'!$B$7:$B$736,0)))</f>
        <v/>
      </c>
      <c r="T63" s="334" t="str">
        <f>IF($B63="","",INDEX('All CCC'!T$7:T$736,MATCH(WatchList!$B63,'All CCC'!$B$7:$B$736,0)))</f>
        <v/>
      </c>
      <c r="U63" s="334" t="str">
        <f>IF($B63="","",INDEX('All CCC'!U$7:U$736,MATCH(WatchList!$B63,'All CCC'!$B$7:$B$736,0)))</f>
        <v/>
      </c>
      <c r="V63" s="334" t="str">
        <f>IF($B63="","",INDEX('All CCC'!V$7:V$736,MATCH(WatchList!$B63,'All CCC'!$B$7:$B$736,0)))</f>
        <v/>
      </c>
      <c r="W63" s="334" t="str">
        <f>IF($B63="","",INDEX('All CCC'!W$7:W$736,MATCH(WatchList!$B63,'All CCC'!$B$7:$B$736,0)))</f>
        <v/>
      </c>
      <c r="X63" s="334" t="str">
        <f>IF($B63="","",INDEX('All CCC'!X$7:X$736,MATCH(WatchList!$B63,'All CCC'!$B$7:$B$736,0)))</f>
        <v/>
      </c>
      <c r="Y63" s="334" t="str">
        <f>IF($B63="","",INDEX('All CCC'!Y$7:Y$736,MATCH(WatchList!$B63,'All CCC'!$B$7:$B$736,0)))</f>
        <v/>
      </c>
      <c r="Z63" s="334" t="str">
        <f>IF($B63="","",INDEX('All CCC'!Z$7:Z$736,MATCH(WatchList!$B63,'All CCC'!$B$7:$B$736,0)))</f>
        <v/>
      </c>
      <c r="AA63" s="334" t="str">
        <f>IF($B63="","",INDEX('All CCC'!AA$7:AA$736,MATCH(WatchList!$B63,'All CCC'!$B$7:$B$736,0)))</f>
        <v/>
      </c>
      <c r="AB63" s="334" t="str">
        <f>IF($B63="","",INDEX('All CCC'!AB$7:AB$736,MATCH(WatchList!$B63,'All CCC'!$B$7:$B$736,0)))</f>
        <v/>
      </c>
      <c r="AC63" s="334" t="str">
        <f>IF($B63="","",INDEX('All CCC'!AC$7:AC$736,MATCH(WatchList!$B63,'All CCC'!$B$7:$B$736,0)))</f>
        <v/>
      </c>
      <c r="AD63" s="334" t="str">
        <f>IF($B63="","",INDEX('All CCC'!AD$7:AD$736,MATCH(WatchList!$B63,'All CCC'!$B$7:$B$736,0)))</f>
        <v/>
      </c>
      <c r="AE63" s="334" t="str">
        <f>IF($B63="","",INDEX('All CCC'!AE$7:AE$736,MATCH(WatchList!$B63,'All CCC'!$B$7:$B$736,0)))</f>
        <v/>
      </c>
      <c r="AF63" s="334" t="str">
        <f>IF($B63="","",INDEX('All CCC'!AF$7:AF$736,MATCH(WatchList!$B63,'All CCC'!$B$7:$B$736,0)))</f>
        <v/>
      </c>
      <c r="AG63" s="334" t="str">
        <f>IF($B63="","",INDEX('All CCC'!AG$7:AG$736,MATCH(WatchList!$B63,'All CCC'!$B$7:$B$736,0)))</f>
        <v/>
      </c>
      <c r="AH63" s="334" t="str">
        <f>IF($B63="","",INDEX('All CCC'!AH$7:AH$736,MATCH(WatchList!$B63,'All CCC'!$B$7:$B$736,0)))</f>
        <v/>
      </c>
      <c r="AI63" s="334" t="str">
        <f>IF($B63="","",INDEX('All CCC'!AI$7:AI$736,MATCH(WatchList!$B63,'All CCC'!$B$7:$B$736,0)))</f>
        <v/>
      </c>
      <c r="AJ63" s="334" t="str">
        <f>IF($B63="","",INDEX('All CCC'!AJ$7:AJ$736,MATCH(WatchList!$B63,'All CCC'!$B$7:$B$736,0)))</f>
        <v/>
      </c>
      <c r="AK63" s="334" t="str">
        <f>IF($B63="","",INDEX('All CCC'!AK$7:AK$736,MATCH(WatchList!$B63,'All CCC'!$B$7:$B$736,0)))</f>
        <v/>
      </c>
      <c r="AL63" s="334" t="str">
        <f>IF($B63="","",INDEX('All CCC'!AL$7:AL$736,MATCH(WatchList!$B63,'All CCC'!$B$7:$B$736,0)))</f>
        <v/>
      </c>
      <c r="AM63" s="334" t="str">
        <f>IF($B63="","",INDEX('All CCC'!AM$7:AM$736,MATCH(WatchList!$B63,'All CCC'!$B$7:$B$736,0)))</f>
        <v/>
      </c>
      <c r="AN63" s="334" t="str">
        <f>IF($B63="","",INDEX('All CCC'!AN$7:AN$736,MATCH(WatchList!$B63,'All CCC'!$B$7:$B$736,0)))</f>
        <v/>
      </c>
      <c r="AO63" s="334" t="str">
        <f>IF($B63="","",INDEX('All CCC'!AO$7:AO$736,MATCH(WatchList!$B63,'All CCC'!$B$7:$B$736,0)))</f>
        <v/>
      </c>
      <c r="AP63" s="334" t="str">
        <f>IF($B63="","",INDEX('All CCC'!AP$7:AP$736,MATCH(WatchList!$B63,'All CCC'!$B$7:$B$736,0)))</f>
        <v/>
      </c>
      <c r="AQ63" s="334" t="str">
        <f>IF($B63="","",INDEX('All CCC'!AQ$7:AQ$736,MATCH(WatchList!$B63,'All CCC'!$B$7:$B$736,0)))</f>
        <v/>
      </c>
      <c r="AR63" s="334" t="str">
        <f>IF($B63="","",INDEX('All CCC'!AR$7:AR$736,MATCH(WatchList!$B63,'All CCC'!$B$7:$B$736,0)))</f>
        <v/>
      </c>
      <c r="AS63" s="334" t="str">
        <f>IF($B63="","",INDEX('All CCC'!AS$7:AS$736,MATCH(WatchList!$B63,'All CCC'!$B$7:$B$736,0)))</f>
        <v/>
      </c>
      <c r="AT63" s="334" t="str">
        <f>IF($B63="","",INDEX('All CCC'!AT$7:AT$736,MATCH(WatchList!$B63,'All CCC'!$B$7:$B$736,0)))</f>
        <v/>
      </c>
      <c r="AU63" s="334" t="str">
        <f>IF($B63="","",INDEX('All CCC'!AU$7:AU$736,MATCH(WatchList!$B63,'All CCC'!$B$7:$B$736,0)))</f>
        <v/>
      </c>
      <c r="AV63" s="334" t="str">
        <f>IF($B63="","",INDEX('All CCC'!AV$7:AV$736,MATCH(WatchList!$B63,'All CCC'!$B$7:$B$736,0)))</f>
        <v/>
      </c>
      <c r="AW63" s="334" t="str">
        <f>IF($B63="","",INDEX('All CCC'!AW$7:AW$736,MATCH(WatchList!$B63,'All CCC'!$B$7:$B$736,0)))</f>
        <v/>
      </c>
      <c r="AX63" s="334" t="str">
        <f>IF($B63="","",INDEX('All CCC'!AX$7:AX$736,MATCH(WatchList!$B63,'All CCC'!$B$7:$B$736,0)))</f>
        <v/>
      </c>
      <c r="AY63" s="334" t="str">
        <f>IF($B63="","",INDEX('All CCC'!AY$7:AY$736,MATCH(WatchList!$B63,'All CCC'!$B$7:$B$736,0)))</f>
        <v/>
      </c>
      <c r="AZ63" s="334" t="str">
        <f>IF($B63="","",INDEX('All CCC'!AZ$7:AZ$736,MATCH(WatchList!$B63,'All CCC'!$B$7:$B$736,0)))</f>
        <v/>
      </c>
      <c r="BA63" s="334" t="str">
        <f>IF($B63="","",INDEX('All CCC'!BA$7:BA$736,MATCH(WatchList!$B63,'All CCC'!$B$7:$B$736,0)))</f>
        <v/>
      </c>
      <c r="BB63" s="334" t="str">
        <f>IF($B63="","",INDEX('All CCC'!BB$7:BB$736,MATCH(WatchList!$B63,'All CCC'!$B$7:$B$736,0)))</f>
        <v/>
      </c>
      <c r="BC63" s="334" t="str">
        <f>IF($B63="","",INDEX('All CCC'!BC$7:BC$736,MATCH(WatchList!$B63,'All CCC'!$B$7:$B$736,0)))</f>
        <v/>
      </c>
      <c r="BD63" s="334" t="str">
        <f>IF($B63="","",INDEX('All CCC'!BD$7:BD$736,MATCH(WatchList!$B63,'All CCC'!$B$7:$B$736,0)))</f>
        <v/>
      </c>
      <c r="BE63" s="334" t="str">
        <f>IF($B63="","",INDEX('All CCC'!BE$7:BE$736,MATCH(WatchList!$B63,'All CCC'!$B$7:$B$736,0)))</f>
        <v/>
      </c>
      <c r="BF63" s="334" t="str">
        <f>IF($B63="","",INDEX('All CCC'!BF$7:BF$736,MATCH(WatchList!$B63,'All CCC'!$B$7:$B$736,0)))</f>
        <v/>
      </c>
      <c r="BG63" s="334" t="str">
        <f>IF($B63="","",INDEX('All CCC'!BG$7:BG$736,MATCH(WatchList!$B63,'All CCC'!$B$7:$B$736,0)))</f>
        <v/>
      </c>
    </row>
    <row r="64" spans="1:59" x14ac:dyDescent="0.2">
      <c r="A64" s="333" t="str">
        <f>IF($B64="","",INDEX('All CCC'!A$7:A$736,MATCH(WatchList!$B64,'All CCC'!$B$7:$B$736,0)))</f>
        <v/>
      </c>
      <c r="B64" s="127"/>
      <c r="C64" s="334" t="str">
        <f>IF($B64="","",INDEX('All CCC'!C$7:C$736,MATCH(WatchList!$B64,'All CCC'!$B$7:$B$736,0)))</f>
        <v/>
      </c>
      <c r="D64" s="334" t="str">
        <f>IF($B64="","",INDEX('All CCC'!D$7:D$736,MATCH(WatchList!$B64,'All CCC'!$B$7:$B$736,0)))</f>
        <v/>
      </c>
      <c r="E64" s="334" t="str">
        <f>IF($B64="","",INDEX('All CCC'!E$7:E$736,MATCH(WatchList!$B64,'All CCC'!$B$7:$B$736,0)))</f>
        <v/>
      </c>
      <c r="F64" s="334" t="str">
        <f>IF($B64="","",INDEX('All CCC'!F$7:F$736,MATCH(WatchList!$B64,'All CCC'!$B$7:$B$736,0)))</f>
        <v/>
      </c>
      <c r="G64" s="334" t="str">
        <f>IF($B64="","",INDEX('All CCC'!G$7:G$736,MATCH(WatchList!$B64,'All CCC'!$B$7:$B$736,0)))</f>
        <v/>
      </c>
      <c r="H64" s="334" t="str">
        <f>IF($B64="","",INDEX('All CCC'!H$7:H$736,MATCH(WatchList!$B64,'All CCC'!$B$7:$B$736,0)))</f>
        <v/>
      </c>
      <c r="I64" s="334" t="str">
        <f>IF($B64="","",INDEX('All CCC'!I$7:I$736,MATCH(WatchList!$B64,'All CCC'!$B$7:$B$736,0)))</f>
        <v/>
      </c>
      <c r="J64" s="334" t="str">
        <f>IF($B64="","",INDEX('All CCC'!J$7:J$736,MATCH(WatchList!$B64,'All CCC'!$B$7:$B$736,0)))</f>
        <v/>
      </c>
      <c r="K64" s="334" t="str">
        <f>IF($B64="","",INDEX('All CCC'!K$7:K$736,MATCH(WatchList!$B64,'All CCC'!$B$7:$B$736,0)))</f>
        <v/>
      </c>
      <c r="L64" s="334" t="str">
        <f>IF($B64="","",INDEX('All CCC'!L$7:L$736,MATCH(WatchList!$B64,'All CCC'!$B$7:$B$736,0)))</f>
        <v/>
      </c>
      <c r="M64" s="334" t="str">
        <f>IF($B64="","",INDEX('All CCC'!M$7:M$736,MATCH(WatchList!$B64,'All CCC'!$B$7:$B$736,0)))</f>
        <v/>
      </c>
      <c r="N64" s="334" t="str">
        <f>IF($B64="","",INDEX('All CCC'!N$7:N$736,MATCH(WatchList!$B64,'All CCC'!$B$7:$B$736,0)))</f>
        <v/>
      </c>
      <c r="O64" s="334" t="str">
        <f>IF($B64="","",INDEX('All CCC'!O$7:O$736,MATCH(WatchList!$B64,'All CCC'!$B$7:$B$736,0)))</f>
        <v/>
      </c>
      <c r="P64" s="335" t="str">
        <f>IF($B64="","",INDEX('All CCC'!P$7:P$736,MATCH(WatchList!$B64,'All CCC'!$B$7:$B$736,0)))</f>
        <v/>
      </c>
      <c r="Q64" s="335" t="str">
        <f>IF($B64="","",INDEX('All CCC'!Q$7:Q$736,MATCH(WatchList!$B64,'All CCC'!$B$7:$B$736,0)))</f>
        <v/>
      </c>
      <c r="R64" s="334" t="str">
        <f>IF($B64="","",INDEX('All CCC'!R$7:R$736,MATCH(WatchList!$B64,'All CCC'!$B$7:$B$736,0)))</f>
        <v/>
      </c>
      <c r="S64" s="334" t="str">
        <f>IF($B64="","",INDEX('All CCC'!S$7:S$736,MATCH(WatchList!$B64,'All CCC'!$B$7:$B$736,0)))</f>
        <v/>
      </c>
      <c r="T64" s="334" t="str">
        <f>IF($B64="","",INDEX('All CCC'!T$7:T$736,MATCH(WatchList!$B64,'All CCC'!$B$7:$B$736,0)))</f>
        <v/>
      </c>
      <c r="U64" s="334" t="str">
        <f>IF($B64="","",INDEX('All CCC'!U$7:U$736,MATCH(WatchList!$B64,'All CCC'!$B$7:$B$736,0)))</f>
        <v/>
      </c>
      <c r="V64" s="334" t="str">
        <f>IF($B64="","",INDEX('All CCC'!V$7:V$736,MATCH(WatchList!$B64,'All CCC'!$B$7:$B$736,0)))</f>
        <v/>
      </c>
      <c r="W64" s="334" t="str">
        <f>IF($B64="","",INDEX('All CCC'!W$7:W$736,MATCH(WatchList!$B64,'All CCC'!$B$7:$B$736,0)))</f>
        <v/>
      </c>
      <c r="X64" s="334" t="str">
        <f>IF($B64="","",INDEX('All CCC'!X$7:X$736,MATCH(WatchList!$B64,'All CCC'!$B$7:$B$736,0)))</f>
        <v/>
      </c>
      <c r="Y64" s="334" t="str">
        <f>IF($B64="","",INDEX('All CCC'!Y$7:Y$736,MATCH(WatchList!$B64,'All CCC'!$B$7:$B$736,0)))</f>
        <v/>
      </c>
      <c r="Z64" s="334" t="str">
        <f>IF($B64="","",INDEX('All CCC'!Z$7:Z$736,MATCH(WatchList!$B64,'All CCC'!$B$7:$B$736,0)))</f>
        <v/>
      </c>
      <c r="AA64" s="334" t="str">
        <f>IF($B64="","",INDEX('All CCC'!AA$7:AA$736,MATCH(WatchList!$B64,'All CCC'!$B$7:$B$736,0)))</f>
        <v/>
      </c>
      <c r="AB64" s="334" t="str">
        <f>IF($B64="","",INDEX('All CCC'!AB$7:AB$736,MATCH(WatchList!$B64,'All CCC'!$B$7:$B$736,0)))</f>
        <v/>
      </c>
      <c r="AC64" s="334" t="str">
        <f>IF($B64="","",INDEX('All CCC'!AC$7:AC$736,MATCH(WatchList!$B64,'All CCC'!$B$7:$B$736,0)))</f>
        <v/>
      </c>
      <c r="AD64" s="334" t="str">
        <f>IF($B64="","",INDEX('All CCC'!AD$7:AD$736,MATCH(WatchList!$B64,'All CCC'!$B$7:$B$736,0)))</f>
        <v/>
      </c>
      <c r="AE64" s="334" t="str">
        <f>IF($B64="","",INDEX('All CCC'!AE$7:AE$736,MATCH(WatchList!$B64,'All CCC'!$B$7:$B$736,0)))</f>
        <v/>
      </c>
      <c r="AF64" s="334" t="str">
        <f>IF($B64="","",INDEX('All CCC'!AF$7:AF$736,MATCH(WatchList!$B64,'All CCC'!$B$7:$B$736,0)))</f>
        <v/>
      </c>
      <c r="AG64" s="334" t="str">
        <f>IF($B64="","",INDEX('All CCC'!AG$7:AG$736,MATCH(WatchList!$B64,'All CCC'!$B$7:$B$736,0)))</f>
        <v/>
      </c>
      <c r="AH64" s="334" t="str">
        <f>IF($B64="","",INDEX('All CCC'!AH$7:AH$736,MATCH(WatchList!$B64,'All CCC'!$B$7:$B$736,0)))</f>
        <v/>
      </c>
      <c r="AI64" s="334" t="str">
        <f>IF($B64="","",INDEX('All CCC'!AI$7:AI$736,MATCH(WatchList!$B64,'All CCC'!$B$7:$B$736,0)))</f>
        <v/>
      </c>
      <c r="AJ64" s="334" t="str">
        <f>IF($B64="","",INDEX('All CCC'!AJ$7:AJ$736,MATCH(WatchList!$B64,'All CCC'!$B$7:$B$736,0)))</f>
        <v/>
      </c>
      <c r="AK64" s="334" t="str">
        <f>IF($B64="","",INDEX('All CCC'!AK$7:AK$736,MATCH(WatchList!$B64,'All CCC'!$B$7:$B$736,0)))</f>
        <v/>
      </c>
      <c r="AL64" s="334" t="str">
        <f>IF($B64="","",INDEX('All CCC'!AL$7:AL$736,MATCH(WatchList!$B64,'All CCC'!$B$7:$B$736,0)))</f>
        <v/>
      </c>
      <c r="AM64" s="334" t="str">
        <f>IF($B64="","",INDEX('All CCC'!AM$7:AM$736,MATCH(WatchList!$B64,'All CCC'!$B$7:$B$736,0)))</f>
        <v/>
      </c>
      <c r="AN64" s="334" t="str">
        <f>IF($B64="","",INDEX('All CCC'!AN$7:AN$736,MATCH(WatchList!$B64,'All CCC'!$B$7:$B$736,0)))</f>
        <v/>
      </c>
      <c r="AO64" s="334" t="str">
        <f>IF($B64="","",INDEX('All CCC'!AO$7:AO$736,MATCH(WatchList!$B64,'All CCC'!$B$7:$B$736,0)))</f>
        <v/>
      </c>
      <c r="AP64" s="334" t="str">
        <f>IF($B64="","",INDEX('All CCC'!AP$7:AP$736,MATCH(WatchList!$B64,'All CCC'!$B$7:$B$736,0)))</f>
        <v/>
      </c>
      <c r="AQ64" s="334" t="str">
        <f>IF($B64="","",INDEX('All CCC'!AQ$7:AQ$736,MATCH(WatchList!$B64,'All CCC'!$B$7:$B$736,0)))</f>
        <v/>
      </c>
      <c r="AR64" s="334" t="str">
        <f>IF($B64="","",INDEX('All CCC'!AR$7:AR$736,MATCH(WatchList!$B64,'All CCC'!$B$7:$B$736,0)))</f>
        <v/>
      </c>
      <c r="AS64" s="334" t="str">
        <f>IF($B64="","",INDEX('All CCC'!AS$7:AS$736,MATCH(WatchList!$B64,'All CCC'!$B$7:$B$736,0)))</f>
        <v/>
      </c>
      <c r="AT64" s="334" t="str">
        <f>IF($B64="","",INDEX('All CCC'!AT$7:AT$736,MATCH(WatchList!$B64,'All CCC'!$B$7:$B$736,0)))</f>
        <v/>
      </c>
      <c r="AU64" s="334" t="str">
        <f>IF($B64="","",INDEX('All CCC'!AU$7:AU$736,MATCH(WatchList!$B64,'All CCC'!$B$7:$B$736,0)))</f>
        <v/>
      </c>
      <c r="AV64" s="334" t="str">
        <f>IF($B64="","",INDEX('All CCC'!AV$7:AV$736,MATCH(WatchList!$B64,'All CCC'!$B$7:$B$736,0)))</f>
        <v/>
      </c>
      <c r="AW64" s="334" t="str">
        <f>IF($B64="","",INDEX('All CCC'!AW$7:AW$736,MATCH(WatchList!$B64,'All CCC'!$B$7:$B$736,0)))</f>
        <v/>
      </c>
      <c r="AX64" s="334" t="str">
        <f>IF($B64="","",INDEX('All CCC'!AX$7:AX$736,MATCH(WatchList!$B64,'All CCC'!$B$7:$B$736,0)))</f>
        <v/>
      </c>
      <c r="AY64" s="334" t="str">
        <f>IF($B64="","",INDEX('All CCC'!AY$7:AY$736,MATCH(WatchList!$B64,'All CCC'!$B$7:$B$736,0)))</f>
        <v/>
      </c>
      <c r="AZ64" s="334" t="str">
        <f>IF($B64="","",INDEX('All CCC'!AZ$7:AZ$736,MATCH(WatchList!$B64,'All CCC'!$B$7:$B$736,0)))</f>
        <v/>
      </c>
      <c r="BA64" s="334" t="str">
        <f>IF($B64="","",INDEX('All CCC'!BA$7:BA$736,MATCH(WatchList!$B64,'All CCC'!$B$7:$B$736,0)))</f>
        <v/>
      </c>
      <c r="BB64" s="334" t="str">
        <f>IF($B64="","",INDEX('All CCC'!BB$7:BB$736,MATCH(WatchList!$B64,'All CCC'!$B$7:$B$736,0)))</f>
        <v/>
      </c>
      <c r="BC64" s="334" t="str">
        <f>IF($B64="","",INDEX('All CCC'!BC$7:BC$736,MATCH(WatchList!$B64,'All CCC'!$B$7:$B$736,0)))</f>
        <v/>
      </c>
      <c r="BD64" s="334" t="str">
        <f>IF($B64="","",INDEX('All CCC'!BD$7:BD$736,MATCH(WatchList!$B64,'All CCC'!$B$7:$B$736,0)))</f>
        <v/>
      </c>
      <c r="BE64" s="334" t="str">
        <f>IF($B64="","",INDEX('All CCC'!BE$7:BE$736,MATCH(WatchList!$B64,'All CCC'!$B$7:$B$736,0)))</f>
        <v/>
      </c>
      <c r="BF64" s="334" t="str">
        <f>IF($B64="","",INDEX('All CCC'!BF$7:BF$736,MATCH(WatchList!$B64,'All CCC'!$B$7:$B$736,0)))</f>
        <v/>
      </c>
      <c r="BG64" s="334" t="str">
        <f>IF($B64="","",INDEX('All CCC'!BG$7:BG$736,MATCH(WatchList!$B64,'All CCC'!$B$7:$B$736,0)))</f>
        <v/>
      </c>
    </row>
    <row r="65" spans="1:59" x14ac:dyDescent="0.2">
      <c r="A65" s="333" t="str">
        <f>IF($B65="","",INDEX('All CCC'!A$7:A$736,MATCH(WatchList!$B65,'All CCC'!$B$7:$B$736,0)))</f>
        <v/>
      </c>
      <c r="B65" s="127"/>
      <c r="C65" s="334" t="str">
        <f>IF($B65="","",INDEX('All CCC'!C$7:C$736,MATCH(WatchList!$B65,'All CCC'!$B$7:$B$736,0)))</f>
        <v/>
      </c>
      <c r="D65" s="334" t="str">
        <f>IF($B65="","",INDEX('All CCC'!D$7:D$736,MATCH(WatchList!$B65,'All CCC'!$B$7:$B$736,0)))</f>
        <v/>
      </c>
      <c r="E65" s="334" t="str">
        <f>IF($B65="","",INDEX('All CCC'!E$7:E$736,MATCH(WatchList!$B65,'All CCC'!$B$7:$B$736,0)))</f>
        <v/>
      </c>
      <c r="F65" s="334" t="str">
        <f>IF($B65="","",INDEX('All CCC'!F$7:F$736,MATCH(WatchList!$B65,'All CCC'!$B$7:$B$736,0)))</f>
        <v/>
      </c>
      <c r="G65" s="334" t="str">
        <f>IF($B65="","",INDEX('All CCC'!G$7:G$736,MATCH(WatchList!$B65,'All CCC'!$B$7:$B$736,0)))</f>
        <v/>
      </c>
      <c r="H65" s="334" t="str">
        <f>IF($B65="","",INDEX('All CCC'!H$7:H$736,MATCH(WatchList!$B65,'All CCC'!$B$7:$B$736,0)))</f>
        <v/>
      </c>
      <c r="I65" s="334" t="str">
        <f>IF($B65="","",INDEX('All CCC'!I$7:I$736,MATCH(WatchList!$B65,'All CCC'!$B$7:$B$736,0)))</f>
        <v/>
      </c>
      <c r="J65" s="334" t="str">
        <f>IF($B65="","",INDEX('All CCC'!J$7:J$736,MATCH(WatchList!$B65,'All CCC'!$B$7:$B$736,0)))</f>
        <v/>
      </c>
      <c r="K65" s="334" t="str">
        <f>IF($B65="","",INDEX('All CCC'!K$7:K$736,MATCH(WatchList!$B65,'All CCC'!$B$7:$B$736,0)))</f>
        <v/>
      </c>
      <c r="L65" s="334" t="str">
        <f>IF($B65="","",INDEX('All CCC'!L$7:L$736,MATCH(WatchList!$B65,'All CCC'!$B$7:$B$736,0)))</f>
        <v/>
      </c>
      <c r="M65" s="334" t="str">
        <f>IF($B65="","",INDEX('All CCC'!M$7:M$736,MATCH(WatchList!$B65,'All CCC'!$B$7:$B$736,0)))</f>
        <v/>
      </c>
      <c r="N65" s="334" t="str">
        <f>IF($B65="","",INDEX('All CCC'!N$7:N$736,MATCH(WatchList!$B65,'All CCC'!$B$7:$B$736,0)))</f>
        <v/>
      </c>
      <c r="O65" s="334" t="str">
        <f>IF($B65="","",INDEX('All CCC'!O$7:O$736,MATCH(WatchList!$B65,'All CCC'!$B$7:$B$736,0)))</f>
        <v/>
      </c>
      <c r="P65" s="335" t="str">
        <f>IF($B65="","",INDEX('All CCC'!P$7:P$736,MATCH(WatchList!$B65,'All CCC'!$B$7:$B$736,0)))</f>
        <v/>
      </c>
      <c r="Q65" s="335" t="str">
        <f>IF($B65="","",INDEX('All CCC'!Q$7:Q$736,MATCH(WatchList!$B65,'All CCC'!$B$7:$B$736,0)))</f>
        <v/>
      </c>
      <c r="R65" s="334" t="str">
        <f>IF($B65="","",INDEX('All CCC'!R$7:R$736,MATCH(WatchList!$B65,'All CCC'!$B$7:$B$736,0)))</f>
        <v/>
      </c>
      <c r="S65" s="334" t="str">
        <f>IF($B65="","",INDEX('All CCC'!S$7:S$736,MATCH(WatchList!$B65,'All CCC'!$B$7:$B$736,0)))</f>
        <v/>
      </c>
      <c r="T65" s="334" t="str">
        <f>IF($B65="","",INDEX('All CCC'!T$7:T$736,MATCH(WatchList!$B65,'All CCC'!$B$7:$B$736,0)))</f>
        <v/>
      </c>
      <c r="U65" s="334" t="str">
        <f>IF($B65="","",INDEX('All CCC'!U$7:U$736,MATCH(WatchList!$B65,'All CCC'!$B$7:$B$736,0)))</f>
        <v/>
      </c>
      <c r="V65" s="334" t="str">
        <f>IF($B65="","",INDEX('All CCC'!V$7:V$736,MATCH(WatchList!$B65,'All CCC'!$B$7:$B$736,0)))</f>
        <v/>
      </c>
      <c r="W65" s="334" t="str">
        <f>IF($B65="","",INDEX('All CCC'!W$7:W$736,MATCH(WatchList!$B65,'All CCC'!$B$7:$B$736,0)))</f>
        <v/>
      </c>
      <c r="X65" s="334" t="str">
        <f>IF($B65="","",INDEX('All CCC'!X$7:X$736,MATCH(WatchList!$B65,'All CCC'!$B$7:$B$736,0)))</f>
        <v/>
      </c>
      <c r="Y65" s="334" t="str">
        <f>IF($B65="","",INDEX('All CCC'!Y$7:Y$736,MATCH(WatchList!$B65,'All CCC'!$B$7:$B$736,0)))</f>
        <v/>
      </c>
      <c r="Z65" s="334" t="str">
        <f>IF($B65="","",INDEX('All CCC'!Z$7:Z$736,MATCH(WatchList!$B65,'All CCC'!$B$7:$B$736,0)))</f>
        <v/>
      </c>
      <c r="AA65" s="334" t="str">
        <f>IF($B65="","",INDEX('All CCC'!AA$7:AA$736,MATCH(WatchList!$B65,'All CCC'!$B$7:$B$736,0)))</f>
        <v/>
      </c>
      <c r="AB65" s="334" t="str">
        <f>IF($B65="","",INDEX('All CCC'!AB$7:AB$736,MATCH(WatchList!$B65,'All CCC'!$B$7:$B$736,0)))</f>
        <v/>
      </c>
      <c r="AC65" s="334" t="str">
        <f>IF($B65="","",INDEX('All CCC'!AC$7:AC$736,MATCH(WatchList!$B65,'All CCC'!$B$7:$B$736,0)))</f>
        <v/>
      </c>
      <c r="AD65" s="334" t="str">
        <f>IF($B65="","",INDEX('All CCC'!AD$7:AD$736,MATCH(WatchList!$B65,'All CCC'!$B$7:$B$736,0)))</f>
        <v/>
      </c>
      <c r="AE65" s="334" t="str">
        <f>IF($B65="","",INDEX('All CCC'!AE$7:AE$736,MATCH(WatchList!$B65,'All CCC'!$B$7:$B$736,0)))</f>
        <v/>
      </c>
      <c r="AF65" s="334" t="str">
        <f>IF($B65="","",INDEX('All CCC'!AF$7:AF$736,MATCH(WatchList!$B65,'All CCC'!$B$7:$B$736,0)))</f>
        <v/>
      </c>
      <c r="AG65" s="334" t="str">
        <f>IF($B65="","",INDEX('All CCC'!AG$7:AG$736,MATCH(WatchList!$B65,'All CCC'!$B$7:$B$736,0)))</f>
        <v/>
      </c>
      <c r="AH65" s="334" t="str">
        <f>IF($B65="","",INDEX('All CCC'!AH$7:AH$736,MATCH(WatchList!$B65,'All CCC'!$B$7:$B$736,0)))</f>
        <v/>
      </c>
      <c r="AI65" s="334" t="str">
        <f>IF($B65="","",INDEX('All CCC'!AI$7:AI$736,MATCH(WatchList!$B65,'All CCC'!$B$7:$B$736,0)))</f>
        <v/>
      </c>
      <c r="AJ65" s="334" t="str">
        <f>IF($B65="","",INDEX('All CCC'!AJ$7:AJ$736,MATCH(WatchList!$B65,'All CCC'!$B$7:$B$736,0)))</f>
        <v/>
      </c>
      <c r="AK65" s="334" t="str">
        <f>IF($B65="","",INDEX('All CCC'!AK$7:AK$736,MATCH(WatchList!$B65,'All CCC'!$B$7:$B$736,0)))</f>
        <v/>
      </c>
      <c r="AL65" s="334" t="str">
        <f>IF($B65="","",INDEX('All CCC'!AL$7:AL$736,MATCH(WatchList!$B65,'All CCC'!$B$7:$B$736,0)))</f>
        <v/>
      </c>
      <c r="AM65" s="334" t="str">
        <f>IF($B65="","",INDEX('All CCC'!AM$7:AM$736,MATCH(WatchList!$B65,'All CCC'!$B$7:$B$736,0)))</f>
        <v/>
      </c>
      <c r="AN65" s="334" t="str">
        <f>IF($B65="","",INDEX('All CCC'!AN$7:AN$736,MATCH(WatchList!$B65,'All CCC'!$B$7:$B$736,0)))</f>
        <v/>
      </c>
      <c r="AO65" s="334" t="str">
        <f>IF($B65="","",INDEX('All CCC'!AO$7:AO$736,MATCH(WatchList!$B65,'All CCC'!$B$7:$B$736,0)))</f>
        <v/>
      </c>
      <c r="AP65" s="334" t="str">
        <f>IF($B65="","",INDEX('All CCC'!AP$7:AP$736,MATCH(WatchList!$B65,'All CCC'!$B$7:$B$736,0)))</f>
        <v/>
      </c>
      <c r="AQ65" s="334" t="str">
        <f>IF($B65="","",INDEX('All CCC'!AQ$7:AQ$736,MATCH(WatchList!$B65,'All CCC'!$B$7:$B$736,0)))</f>
        <v/>
      </c>
      <c r="AR65" s="334" t="str">
        <f>IF($B65="","",INDEX('All CCC'!AR$7:AR$736,MATCH(WatchList!$B65,'All CCC'!$B$7:$B$736,0)))</f>
        <v/>
      </c>
      <c r="AS65" s="334" t="str">
        <f>IF($B65="","",INDEX('All CCC'!AS$7:AS$736,MATCH(WatchList!$B65,'All CCC'!$B$7:$B$736,0)))</f>
        <v/>
      </c>
      <c r="AT65" s="334" t="str">
        <f>IF($B65="","",INDEX('All CCC'!AT$7:AT$736,MATCH(WatchList!$B65,'All CCC'!$B$7:$B$736,0)))</f>
        <v/>
      </c>
      <c r="AU65" s="334" t="str">
        <f>IF($B65="","",INDEX('All CCC'!AU$7:AU$736,MATCH(WatchList!$B65,'All CCC'!$B$7:$B$736,0)))</f>
        <v/>
      </c>
      <c r="AV65" s="334" t="str">
        <f>IF($B65="","",INDEX('All CCC'!AV$7:AV$736,MATCH(WatchList!$B65,'All CCC'!$B$7:$B$736,0)))</f>
        <v/>
      </c>
      <c r="AW65" s="334" t="str">
        <f>IF($B65="","",INDEX('All CCC'!AW$7:AW$736,MATCH(WatchList!$B65,'All CCC'!$B$7:$B$736,0)))</f>
        <v/>
      </c>
      <c r="AX65" s="334" t="str">
        <f>IF($B65="","",INDEX('All CCC'!AX$7:AX$736,MATCH(WatchList!$B65,'All CCC'!$B$7:$B$736,0)))</f>
        <v/>
      </c>
      <c r="AY65" s="334" t="str">
        <f>IF($B65="","",INDEX('All CCC'!AY$7:AY$736,MATCH(WatchList!$B65,'All CCC'!$B$7:$B$736,0)))</f>
        <v/>
      </c>
      <c r="AZ65" s="334" t="str">
        <f>IF($B65="","",INDEX('All CCC'!AZ$7:AZ$736,MATCH(WatchList!$B65,'All CCC'!$B$7:$B$736,0)))</f>
        <v/>
      </c>
      <c r="BA65" s="334" t="str">
        <f>IF($B65="","",INDEX('All CCC'!BA$7:BA$736,MATCH(WatchList!$B65,'All CCC'!$B$7:$B$736,0)))</f>
        <v/>
      </c>
      <c r="BB65" s="334" t="str">
        <f>IF($B65="","",INDEX('All CCC'!BB$7:BB$736,MATCH(WatchList!$B65,'All CCC'!$B$7:$B$736,0)))</f>
        <v/>
      </c>
      <c r="BC65" s="334" t="str">
        <f>IF($B65="","",INDEX('All CCC'!BC$7:BC$736,MATCH(WatchList!$B65,'All CCC'!$B$7:$B$736,0)))</f>
        <v/>
      </c>
      <c r="BD65" s="334" t="str">
        <f>IF($B65="","",INDEX('All CCC'!BD$7:BD$736,MATCH(WatchList!$B65,'All CCC'!$B$7:$B$736,0)))</f>
        <v/>
      </c>
      <c r="BE65" s="334" t="str">
        <f>IF($B65="","",INDEX('All CCC'!BE$7:BE$736,MATCH(WatchList!$B65,'All CCC'!$B$7:$B$736,0)))</f>
        <v/>
      </c>
      <c r="BF65" s="334" t="str">
        <f>IF($B65="","",INDEX('All CCC'!BF$7:BF$736,MATCH(WatchList!$B65,'All CCC'!$B$7:$B$736,0)))</f>
        <v/>
      </c>
      <c r="BG65" s="334" t="str">
        <f>IF($B65="","",INDEX('All CCC'!BG$7:BG$736,MATCH(WatchList!$B65,'All CCC'!$B$7:$B$736,0)))</f>
        <v/>
      </c>
    </row>
    <row r="66" spans="1:59" x14ac:dyDescent="0.2">
      <c r="A66" s="333" t="str">
        <f>IF($B66="","",INDEX('All CCC'!A$7:A$736,MATCH(WatchList!$B66,'All CCC'!$B$7:$B$736,0)))</f>
        <v/>
      </c>
      <c r="B66" s="127"/>
      <c r="C66" s="334" t="str">
        <f>IF($B66="","",INDEX('All CCC'!C$7:C$736,MATCH(WatchList!$B66,'All CCC'!$B$7:$B$736,0)))</f>
        <v/>
      </c>
      <c r="D66" s="334" t="str">
        <f>IF($B66="","",INDEX('All CCC'!D$7:D$736,MATCH(WatchList!$B66,'All CCC'!$B$7:$B$736,0)))</f>
        <v/>
      </c>
      <c r="E66" s="334" t="str">
        <f>IF($B66="","",INDEX('All CCC'!E$7:E$736,MATCH(WatchList!$B66,'All CCC'!$B$7:$B$736,0)))</f>
        <v/>
      </c>
      <c r="F66" s="334" t="str">
        <f>IF($B66="","",INDEX('All CCC'!F$7:F$736,MATCH(WatchList!$B66,'All CCC'!$B$7:$B$736,0)))</f>
        <v/>
      </c>
      <c r="G66" s="334" t="str">
        <f>IF($B66="","",INDEX('All CCC'!G$7:G$736,MATCH(WatchList!$B66,'All CCC'!$B$7:$B$736,0)))</f>
        <v/>
      </c>
      <c r="H66" s="334" t="str">
        <f>IF($B66="","",INDEX('All CCC'!H$7:H$736,MATCH(WatchList!$B66,'All CCC'!$B$7:$B$736,0)))</f>
        <v/>
      </c>
      <c r="I66" s="334" t="str">
        <f>IF($B66="","",INDEX('All CCC'!I$7:I$736,MATCH(WatchList!$B66,'All CCC'!$B$7:$B$736,0)))</f>
        <v/>
      </c>
      <c r="J66" s="334" t="str">
        <f>IF($B66="","",INDEX('All CCC'!J$7:J$736,MATCH(WatchList!$B66,'All CCC'!$B$7:$B$736,0)))</f>
        <v/>
      </c>
      <c r="K66" s="334" t="str">
        <f>IF($B66="","",INDEX('All CCC'!K$7:K$736,MATCH(WatchList!$B66,'All CCC'!$B$7:$B$736,0)))</f>
        <v/>
      </c>
      <c r="L66" s="334" t="str">
        <f>IF($B66="","",INDEX('All CCC'!L$7:L$736,MATCH(WatchList!$B66,'All CCC'!$B$7:$B$736,0)))</f>
        <v/>
      </c>
      <c r="M66" s="334" t="str">
        <f>IF($B66="","",INDEX('All CCC'!M$7:M$736,MATCH(WatchList!$B66,'All CCC'!$B$7:$B$736,0)))</f>
        <v/>
      </c>
      <c r="N66" s="334" t="str">
        <f>IF($B66="","",INDEX('All CCC'!N$7:N$736,MATCH(WatchList!$B66,'All CCC'!$B$7:$B$736,0)))</f>
        <v/>
      </c>
      <c r="O66" s="334" t="str">
        <f>IF($B66="","",INDEX('All CCC'!O$7:O$736,MATCH(WatchList!$B66,'All CCC'!$B$7:$B$736,0)))</f>
        <v/>
      </c>
      <c r="P66" s="335" t="str">
        <f>IF($B66="","",INDEX('All CCC'!P$7:P$736,MATCH(WatchList!$B66,'All CCC'!$B$7:$B$736,0)))</f>
        <v/>
      </c>
      <c r="Q66" s="335" t="str">
        <f>IF($B66="","",INDEX('All CCC'!Q$7:Q$736,MATCH(WatchList!$B66,'All CCC'!$B$7:$B$736,0)))</f>
        <v/>
      </c>
      <c r="R66" s="334" t="str">
        <f>IF($B66="","",INDEX('All CCC'!R$7:R$736,MATCH(WatchList!$B66,'All CCC'!$B$7:$B$736,0)))</f>
        <v/>
      </c>
      <c r="S66" s="334" t="str">
        <f>IF($B66="","",INDEX('All CCC'!S$7:S$736,MATCH(WatchList!$B66,'All CCC'!$B$7:$B$736,0)))</f>
        <v/>
      </c>
      <c r="T66" s="334" t="str">
        <f>IF($B66="","",INDEX('All CCC'!T$7:T$736,MATCH(WatchList!$B66,'All CCC'!$B$7:$B$736,0)))</f>
        <v/>
      </c>
      <c r="U66" s="334" t="str">
        <f>IF($B66="","",INDEX('All CCC'!U$7:U$736,MATCH(WatchList!$B66,'All CCC'!$B$7:$B$736,0)))</f>
        <v/>
      </c>
      <c r="V66" s="334" t="str">
        <f>IF($B66="","",INDEX('All CCC'!V$7:V$736,MATCH(WatchList!$B66,'All CCC'!$B$7:$B$736,0)))</f>
        <v/>
      </c>
      <c r="W66" s="334" t="str">
        <f>IF($B66="","",INDEX('All CCC'!W$7:W$736,MATCH(WatchList!$B66,'All CCC'!$B$7:$B$736,0)))</f>
        <v/>
      </c>
      <c r="X66" s="334" t="str">
        <f>IF($B66="","",INDEX('All CCC'!X$7:X$736,MATCH(WatchList!$B66,'All CCC'!$B$7:$B$736,0)))</f>
        <v/>
      </c>
      <c r="Y66" s="334" t="str">
        <f>IF($B66="","",INDEX('All CCC'!Y$7:Y$736,MATCH(WatchList!$B66,'All CCC'!$B$7:$B$736,0)))</f>
        <v/>
      </c>
      <c r="Z66" s="334" t="str">
        <f>IF($B66="","",INDEX('All CCC'!Z$7:Z$736,MATCH(WatchList!$B66,'All CCC'!$B$7:$B$736,0)))</f>
        <v/>
      </c>
      <c r="AA66" s="334" t="str">
        <f>IF($B66="","",INDEX('All CCC'!AA$7:AA$736,MATCH(WatchList!$B66,'All CCC'!$B$7:$B$736,0)))</f>
        <v/>
      </c>
      <c r="AB66" s="334" t="str">
        <f>IF($B66="","",INDEX('All CCC'!AB$7:AB$736,MATCH(WatchList!$B66,'All CCC'!$B$7:$B$736,0)))</f>
        <v/>
      </c>
      <c r="AC66" s="334" t="str">
        <f>IF($B66="","",INDEX('All CCC'!AC$7:AC$736,MATCH(WatchList!$B66,'All CCC'!$B$7:$B$736,0)))</f>
        <v/>
      </c>
      <c r="AD66" s="334" t="str">
        <f>IF($B66="","",INDEX('All CCC'!AD$7:AD$736,MATCH(WatchList!$B66,'All CCC'!$B$7:$B$736,0)))</f>
        <v/>
      </c>
      <c r="AE66" s="334" t="str">
        <f>IF($B66="","",INDEX('All CCC'!AE$7:AE$736,MATCH(WatchList!$B66,'All CCC'!$B$7:$B$736,0)))</f>
        <v/>
      </c>
      <c r="AF66" s="334" t="str">
        <f>IF($B66="","",INDEX('All CCC'!AF$7:AF$736,MATCH(WatchList!$B66,'All CCC'!$B$7:$B$736,0)))</f>
        <v/>
      </c>
      <c r="AG66" s="334" t="str">
        <f>IF($B66="","",INDEX('All CCC'!AG$7:AG$736,MATCH(WatchList!$B66,'All CCC'!$B$7:$B$736,0)))</f>
        <v/>
      </c>
      <c r="AH66" s="334" t="str">
        <f>IF($B66="","",INDEX('All CCC'!AH$7:AH$736,MATCH(WatchList!$B66,'All CCC'!$B$7:$B$736,0)))</f>
        <v/>
      </c>
      <c r="AI66" s="334" t="str">
        <f>IF($B66="","",INDEX('All CCC'!AI$7:AI$736,MATCH(WatchList!$B66,'All CCC'!$B$7:$B$736,0)))</f>
        <v/>
      </c>
      <c r="AJ66" s="334" t="str">
        <f>IF($B66="","",INDEX('All CCC'!AJ$7:AJ$736,MATCH(WatchList!$B66,'All CCC'!$B$7:$B$736,0)))</f>
        <v/>
      </c>
      <c r="AK66" s="334" t="str">
        <f>IF($B66="","",INDEX('All CCC'!AK$7:AK$736,MATCH(WatchList!$B66,'All CCC'!$B$7:$B$736,0)))</f>
        <v/>
      </c>
      <c r="AL66" s="334" t="str">
        <f>IF($B66="","",INDEX('All CCC'!AL$7:AL$736,MATCH(WatchList!$B66,'All CCC'!$B$7:$B$736,0)))</f>
        <v/>
      </c>
      <c r="AM66" s="334" t="str">
        <f>IF($B66="","",INDEX('All CCC'!AM$7:AM$736,MATCH(WatchList!$B66,'All CCC'!$B$7:$B$736,0)))</f>
        <v/>
      </c>
      <c r="AN66" s="334" t="str">
        <f>IF($B66="","",INDEX('All CCC'!AN$7:AN$736,MATCH(WatchList!$B66,'All CCC'!$B$7:$B$736,0)))</f>
        <v/>
      </c>
      <c r="AO66" s="334" t="str">
        <f>IF($B66="","",INDEX('All CCC'!AO$7:AO$736,MATCH(WatchList!$B66,'All CCC'!$B$7:$B$736,0)))</f>
        <v/>
      </c>
      <c r="AP66" s="334" t="str">
        <f>IF($B66="","",INDEX('All CCC'!AP$7:AP$736,MATCH(WatchList!$B66,'All CCC'!$B$7:$B$736,0)))</f>
        <v/>
      </c>
      <c r="AQ66" s="334" t="str">
        <f>IF($B66="","",INDEX('All CCC'!AQ$7:AQ$736,MATCH(WatchList!$B66,'All CCC'!$B$7:$B$736,0)))</f>
        <v/>
      </c>
      <c r="AR66" s="334" t="str">
        <f>IF($B66="","",INDEX('All CCC'!AR$7:AR$736,MATCH(WatchList!$B66,'All CCC'!$B$7:$B$736,0)))</f>
        <v/>
      </c>
      <c r="AS66" s="334" t="str">
        <f>IF($B66="","",INDEX('All CCC'!AS$7:AS$736,MATCH(WatchList!$B66,'All CCC'!$B$7:$B$736,0)))</f>
        <v/>
      </c>
      <c r="AT66" s="334" t="str">
        <f>IF($B66="","",INDEX('All CCC'!AT$7:AT$736,MATCH(WatchList!$B66,'All CCC'!$B$7:$B$736,0)))</f>
        <v/>
      </c>
      <c r="AU66" s="334" t="str">
        <f>IF($B66="","",INDEX('All CCC'!AU$7:AU$736,MATCH(WatchList!$B66,'All CCC'!$B$7:$B$736,0)))</f>
        <v/>
      </c>
      <c r="AV66" s="334" t="str">
        <f>IF($B66="","",INDEX('All CCC'!AV$7:AV$736,MATCH(WatchList!$B66,'All CCC'!$B$7:$B$736,0)))</f>
        <v/>
      </c>
      <c r="AW66" s="334" t="str">
        <f>IF($B66="","",INDEX('All CCC'!AW$7:AW$736,MATCH(WatchList!$B66,'All CCC'!$B$7:$B$736,0)))</f>
        <v/>
      </c>
      <c r="AX66" s="334" t="str">
        <f>IF($B66="","",INDEX('All CCC'!AX$7:AX$736,MATCH(WatchList!$B66,'All CCC'!$B$7:$B$736,0)))</f>
        <v/>
      </c>
      <c r="AY66" s="334" t="str">
        <f>IF($B66="","",INDEX('All CCC'!AY$7:AY$736,MATCH(WatchList!$B66,'All CCC'!$B$7:$B$736,0)))</f>
        <v/>
      </c>
      <c r="AZ66" s="334" t="str">
        <f>IF($B66="","",INDEX('All CCC'!AZ$7:AZ$736,MATCH(WatchList!$B66,'All CCC'!$B$7:$B$736,0)))</f>
        <v/>
      </c>
      <c r="BA66" s="334" t="str">
        <f>IF($B66="","",INDEX('All CCC'!BA$7:BA$736,MATCH(WatchList!$B66,'All CCC'!$B$7:$B$736,0)))</f>
        <v/>
      </c>
      <c r="BB66" s="334" t="str">
        <f>IF($B66="","",INDEX('All CCC'!BB$7:BB$736,MATCH(WatchList!$B66,'All CCC'!$B$7:$B$736,0)))</f>
        <v/>
      </c>
      <c r="BC66" s="334" t="str">
        <f>IF($B66="","",INDEX('All CCC'!BC$7:BC$736,MATCH(WatchList!$B66,'All CCC'!$B$7:$B$736,0)))</f>
        <v/>
      </c>
      <c r="BD66" s="334" t="str">
        <f>IF($B66="","",INDEX('All CCC'!BD$7:BD$736,MATCH(WatchList!$B66,'All CCC'!$B$7:$B$736,0)))</f>
        <v/>
      </c>
      <c r="BE66" s="334" t="str">
        <f>IF($B66="","",INDEX('All CCC'!BE$7:BE$736,MATCH(WatchList!$B66,'All CCC'!$B$7:$B$736,0)))</f>
        <v/>
      </c>
      <c r="BF66" s="334" t="str">
        <f>IF($B66="","",INDEX('All CCC'!BF$7:BF$736,MATCH(WatchList!$B66,'All CCC'!$B$7:$B$736,0)))</f>
        <v/>
      </c>
      <c r="BG66" s="334" t="str">
        <f>IF($B66="","",INDEX('All CCC'!BG$7:BG$736,MATCH(WatchList!$B66,'All CCC'!$B$7:$B$736,0)))</f>
        <v/>
      </c>
    </row>
    <row r="67" spans="1:59" x14ac:dyDescent="0.2">
      <c r="A67" s="333" t="str">
        <f>IF($B67="","",INDEX('All CCC'!A$7:A$736,MATCH(WatchList!$B67,'All CCC'!$B$7:$B$736,0)))</f>
        <v/>
      </c>
      <c r="B67" s="127"/>
      <c r="C67" s="334" t="str">
        <f>IF($B67="","",INDEX('All CCC'!C$7:C$736,MATCH(WatchList!$B67,'All CCC'!$B$7:$B$736,0)))</f>
        <v/>
      </c>
      <c r="D67" s="334" t="str">
        <f>IF($B67="","",INDEX('All CCC'!D$7:D$736,MATCH(WatchList!$B67,'All CCC'!$B$7:$B$736,0)))</f>
        <v/>
      </c>
      <c r="E67" s="334" t="str">
        <f>IF($B67="","",INDEX('All CCC'!E$7:E$736,MATCH(WatchList!$B67,'All CCC'!$B$7:$B$736,0)))</f>
        <v/>
      </c>
      <c r="F67" s="334" t="str">
        <f>IF($B67="","",INDEX('All CCC'!F$7:F$736,MATCH(WatchList!$B67,'All CCC'!$B$7:$B$736,0)))</f>
        <v/>
      </c>
      <c r="G67" s="334" t="str">
        <f>IF($B67="","",INDEX('All CCC'!G$7:G$736,MATCH(WatchList!$B67,'All CCC'!$B$7:$B$736,0)))</f>
        <v/>
      </c>
      <c r="H67" s="334" t="str">
        <f>IF($B67="","",INDEX('All CCC'!H$7:H$736,MATCH(WatchList!$B67,'All CCC'!$B$7:$B$736,0)))</f>
        <v/>
      </c>
      <c r="I67" s="334" t="str">
        <f>IF($B67="","",INDEX('All CCC'!I$7:I$736,MATCH(WatchList!$B67,'All CCC'!$B$7:$B$736,0)))</f>
        <v/>
      </c>
      <c r="J67" s="334" t="str">
        <f>IF($B67="","",INDEX('All CCC'!J$7:J$736,MATCH(WatchList!$B67,'All CCC'!$B$7:$B$736,0)))</f>
        <v/>
      </c>
      <c r="K67" s="334" t="str">
        <f>IF($B67="","",INDEX('All CCC'!K$7:K$736,MATCH(WatchList!$B67,'All CCC'!$B$7:$B$736,0)))</f>
        <v/>
      </c>
      <c r="L67" s="334" t="str">
        <f>IF($B67="","",INDEX('All CCC'!L$7:L$736,MATCH(WatchList!$B67,'All CCC'!$B$7:$B$736,0)))</f>
        <v/>
      </c>
      <c r="M67" s="334" t="str">
        <f>IF($B67="","",INDEX('All CCC'!M$7:M$736,MATCH(WatchList!$B67,'All CCC'!$B$7:$B$736,0)))</f>
        <v/>
      </c>
      <c r="N67" s="334" t="str">
        <f>IF($B67="","",INDEX('All CCC'!N$7:N$736,MATCH(WatchList!$B67,'All CCC'!$B$7:$B$736,0)))</f>
        <v/>
      </c>
      <c r="O67" s="334" t="str">
        <f>IF($B67="","",INDEX('All CCC'!O$7:O$736,MATCH(WatchList!$B67,'All CCC'!$B$7:$B$736,0)))</f>
        <v/>
      </c>
      <c r="P67" s="335" t="str">
        <f>IF($B67="","",INDEX('All CCC'!P$7:P$736,MATCH(WatchList!$B67,'All CCC'!$B$7:$B$736,0)))</f>
        <v/>
      </c>
      <c r="Q67" s="335" t="str">
        <f>IF($B67="","",INDEX('All CCC'!Q$7:Q$736,MATCH(WatchList!$B67,'All CCC'!$B$7:$B$736,0)))</f>
        <v/>
      </c>
      <c r="R67" s="334" t="str">
        <f>IF($B67="","",INDEX('All CCC'!R$7:R$736,MATCH(WatchList!$B67,'All CCC'!$B$7:$B$736,0)))</f>
        <v/>
      </c>
      <c r="S67" s="334" t="str">
        <f>IF($B67="","",INDEX('All CCC'!S$7:S$736,MATCH(WatchList!$B67,'All CCC'!$B$7:$B$736,0)))</f>
        <v/>
      </c>
      <c r="T67" s="334" t="str">
        <f>IF($B67="","",INDEX('All CCC'!T$7:T$736,MATCH(WatchList!$B67,'All CCC'!$B$7:$B$736,0)))</f>
        <v/>
      </c>
      <c r="U67" s="334" t="str">
        <f>IF($B67="","",INDEX('All CCC'!U$7:U$736,MATCH(WatchList!$B67,'All CCC'!$B$7:$B$736,0)))</f>
        <v/>
      </c>
      <c r="V67" s="334" t="str">
        <f>IF($B67="","",INDEX('All CCC'!V$7:V$736,MATCH(WatchList!$B67,'All CCC'!$B$7:$B$736,0)))</f>
        <v/>
      </c>
      <c r="W67" s="334" t="str">
        <f>IF($B67="","",INDEX('All CCC'!W$7:W$736,MATCH(WatchList!$B67,'All CCC'!$B$7:$B$736,0)))</f>
        <v/>
      </c>
      <c r="X67" s="334" t="str">
        <f>IF($B67="","",INDEX('All CCC'!X$7:X$736,MATCH(WatchList!$B67,'All CCC'!$B$7:$B$736,0)))</f>
        <v/>
      </c>
      <c r="Y67" s="334" t="str">
        <f>IF($B67="","",INDEX('All CCC'!Y$7:Y$736,MATCH(WatchList!$B67,'All CCC'!$B$7:$B$736,0)))</f>
        <v/>
      </c>
      <c r="Z67" s="334" t="str">
        <f>IF($B67="","",INDEX('All CCC'!Z$7:Z$736,MATCH(WatchList!$B67,'All CCC'!$B$7:$B$736,0)))</f>
        <v/>
      </c>
      <c r="AA67" s="334" t="str">
        <f>IF($B67="","",INDEX('All CCC'!AA$7:AA$736,MATCH(WatchList!$B67,'All CCC'!$B$7:$B$736,0)))</f>
        <v/>
      </c>
      <c r="AB67" s="334" t="str">
        <f>IF($B67="","",INDEX('All CCC'!AB$7:AB$736,MATCH(WatchList!$B67,'All CCC'!$B$7:$B$736,0)))</f>
        <v/>
      </c>
      <c r="AC67" s="334" t="str">
        <f>IF($B67="","",INDEX('All CCC'!AC$7:AC$736,MATCH(WatchList!$B67,'All CCC'!$B$7:$B$736,0)))</f>
        <v/>
      </c>
      <c r="AD67" s="334" t="str">
        <f>IF($B67="","",INDEX('All CCC'!AD$7:AD$736,MATCH(WatchList!$B67,'All CCC'!$B$7:$B$736,0)))</f>
        <v/>
      </c>
      <c r="AE67" s="334" t="str">
        <f>IF($B67="","",INDEX('All CCC'!AE$7:AE$736,MATCH(WatchList!$B67,'All CCC'!$B$7:$B$736,0)))</f>
        <v/>
      </c>
      <c r="AF67" s="334" t="str">
        <f>IF($B67="","",INDEX('All CCC'!AF$7:AF$736,MATCH(WatchList!$B67,'All CCC'!$B$7:$B$736,0)))</f>
        <v/>
      </c>
      <c r="AG67" s="334" t="str">
        <f>IF($B67="","",INDEX('All CCC'!AG$7:AG$736,MATCH(WatchList!$B67,'All CCC'!$B$7:$B$736,0)))</f>
        <v/>
      </c>
      <c r="AH67" s="334" t="str">
        <f>IF($B67="","",INDEX('All CCC'!AH$7:AH$736,MATCH(WatchList!$B67,'All CCC'!$B$7:$B$736,0)))</f>
        <v/>
      </c>
      <c r="AI67" s="334" t="str">
        <f>IF($B67="","",INDEX('All CCC'!AI$7:AI$736,MATCH(WatchList!$B67,'All CCC'!$B$7:$B$736,0)))</f>
        <v/>
      </c>
      <c r="AJ67" s="334" t="str">
        <f>IF($B67="","",INDEX('All CCC'!AJ$7:AJ$736,MATCH(WatchList!$B67,'All CCC'!$B$7:$B$736,0)))</f>
        <v/>
      </c>
      <c r="AK67" s="334" t="str">
        <f>IF($B67="","",INDEX('All CCC'!AK$7:AK$736,MATCH(WatchList!$B67,'All CCC'!$B$7:$B$736,0)))</f>
        <v/>
      </c>
      <c r="AL67" s="334" t="str">
        <f>IF($B67="","",INDEX('All CCC'!AL$7:AL$736,MATCH(WatchList!$B67,'All CCC'!$B$7:$B$736,0)))</f>
        <v/>
      </c>
      <c r="AM67" s="334" t="str">
        <f>IF($B67="","",INDEX('All CCC'!AM$7:AM$736,MATCH(WatchList!$B67,'All CCC'!$B$7:$B$736,0)))</f>
        <v/>
      </c>
      <c r="AN67" s="334" t="str">
        <f>IF($B67="","",INDEX('All CCC'!AN$7:AN$736,MATCH(WatchList!$B67,'All CCC'!$B$7:$B$736,0)))</f>
        <v/>
      </c>
      <c r="AO67" s="334" t="str">
        <f>IF($B67="","",INDEX('All CCC'!AO$7:AO$736,MATCH(WatchList!$B67,'All CCC'!$B$7:$B$736,0)))</f>
        <v/>
      </c>
      <c r="AP67" s="334" t="str">
        <f>IF($B67="","",INDEX('All CCC'!AP$7:AP$736,MATCH(WatchList!$B67,'All CCC'!$B$7:$B$736,0)))</f>
        <v/>
      </c>
      <c r="AQ67" s="334" t="str">
        <f>IF($B67="","",INDEX('All CCC'!AQ$7:AQ$736,MATCH(WatchList!$B67,'All CCC'!$B$7:$B$736,0)))</f>
        <v/>
      </c>
      <c r="AR67" s="334" t="str">
        <f>IF($B67="","",INDEX('All CCC'!AR$7:AR$736,MATCH(WatchList!$B67,'All CCC'!$B$7:$B$736,0)))</f>
        <v/>
      </c>
      <c r="AS67" s="334" t="str">
        <f>IF($B67="","",INDEX('All CCC'!AS$7:AS$736,MATCH(WatchList!$B67,'All CCC'!$B$7:$B$736,0)))</f>
        <v/>
      </c>
      <c r="AT67" s="334" t="str">
        <f>IF($B67="","",INDEX('All CCC'!AT$7:AT$736,MATCH(WatchList!$B67,'All CCC'!$B$7:$B$736,0)))</f>
        <v/>
      </c>
      <c r="AU67" s="334" t="str">
        <f>IF($B67="","",INDEX('All CCC'!AU$7:AU$736,MATCH(WatchList!$B67,'All CCC'!$B$7:$B$736,0)))</f>
        <v/>
      </c>
      <c r="AV67" s="334" t="str">
        <f>IF($B67="","",INDEX('All CCC'!AV$7:AV$736,MATCH(WatchList!$B67,'All CCC'!$B$7:$B$736,0)))</f>
        <v/>
      </c>
      <c r="AW67" s="334" t="str">
        <f>IF($B67="","",INDEX('All CCC'!AW$7:AW$736,MATCH(WatchList!$B67,'All CCC'!$B$7:$B$736,0)))</f>
        <v/>
      </c>
      <c r="AX67" s="334" t="str">
        <f>IF($B67="","",INDEX('All CCC'!AX$7:AX$736,MATCH(WatchList!$B67,'All CCC'!$B$7:$B$736,0)))</f>
        <v/>
      </c>
      <c r="AY67" s="334" t="str">
        <f>IF($B67="","",INDEX('All CCC'!AY$7:AY$736,MATCH(WatchList!$B67,'All CCC'!$B$7:$B$736,0)))</f>
        <v/>
      </c>
      <c r="AZ67" s="334" t="str">
        <f>IF($B67="","",INDEX('All CCC'!AZ$7:AZ$736,MATCH(WatchList!$B67,'All CCC'!$B$7:$B$736,0)))</f>
        <v/>
      </c>
      <c r="BA67" s="334" t="str">
        <f>IF($B67="","",INDEX('All CCC'!BA$7:BA$736,MATCH(WatchList!$B67,'All CCC'!$B$7:$B$736,0)))</f>
        <v/>
      </c>
      <c r="BB67" s="334" t="str">
        <f>IF($B67="","",INDEX('All CCC'!BB$7:BB$736,MATCH(WatchList!$B67,'All CCC'!$B$7:$B$736,0)))</f>
        <v/>
      </c>
      <c r="BC67" s="334" t="str">
        <f>IF($B67="","",INDEX('All CCC'!BC$7:BC$736,MATCH(WatchList!$B67,'All CCC'!$B$7:$B$736,0)))</f>
        <v/>
      </c>
      <c r="BD67" s="334" t="str">
        <f>IF($B67="","",INDEX('All CCC'!BD$7:BD$736,MATCH(WatchList!$B67,'All CCC'!$B$7:$B$736,0)))</f>
        <v/>
      </c>
      <c r="BE67" s="334" t="str">
        <f>IF($B67="","",INDEX('All CCC'!BE$7:BE$736,MATCH(WatchList!$B67,'All CCC'!$B$7:$B$736,0)))</f>
        <v/>
      </c>
      <c r="BF67" s="334" t="str">
        <f>IF($B67="","",INDEX('All CCC'!BF$7:BF$736,MATCH(WatchList!$B67,'All CCC'!$B$7:$B$736,0)))</f>
        <v/>
      </c>
      <c r="BG67" s="334" t="str">
        <f>IF($B67="","",INDEX('All CCC'!BG$7:BG$736,MATCH(WatchList!$B67,'All CCC'!$B$7:$B$736,0)))</f>
        <v/>
      </c>
    </row>
    <row r="68" spans="1:59" x14ac:dyDescent="0.2">
      <c r="A68" s="333" t="str">
        <f>IF($B68="","",INDEX('All CCC'!A$7:A$736,MATCH(WatchList!$B68,'All CCC'!$B$7:$B$736,0)))</f>
        <v/>
      </c>
      <c r="B68" s="127"/>
      <c r="C68" s="334" t="str">
        <f>IF($B68="","",INDEX('All CCC'!C$7:C$736,MATCH(WatchList!$B68,'All CCC'!$B$7:$B$736,0)))</f>
        <v/>
      </c>
      <c r="D68" s="334" t="str">
        <f>IF($B68="","",INDEX('All CCC'!D$7:D$736,MATCH(WatchList!$B68,'All CCC'!$B$7:$B$736,0)))</f>
        <v/>
      </c>
      <c r="E68" s="334" t="str">
        <f>IF($B68="","",INDEX('All CCC'!E$7:E$736,MATCH(WatchList!$B68,'All CCC'!$B$7:$B$736,0)))</f>
        <v/>
      </c>
      <c r="F68" s="334" t="str">
        <f>IF($B68="","",INDEX('All CCC'!F$7:F$736,MATCH(WatchList!$B68,'All CCC'!$B$7:$B$736,0)))</f>
        <v/>
      </c>
      <c r="G68" s="334" t="str">
        <f>IF($B68="","",INDEX('All CCC'!G$7:G$736,MATCH(WatchList!$B68,'All CCC'!$B$7:$B$736,0)))</f>
        <v/>
      </c>
      <c r="H68" s="334" t="str">
        <f>IF($B68="","",INDEX('All CCC'!H$7:H$736,MATCH(WatchList!$B68,'All CCC'!$B$7:$B$736,0)))</f>
        <v/>
      </c>
      <c r="I68" s="334" t="str">
        <f>IF($B68="","",INDEX('All CCC'!I$7:I$736,MATCH(WatchList!$B68,'All CCC'!$B$7:$B$736,0)))</f>
        <v/>
      </c>
      <c r="J68" s="334" t="str">
        <f>IF($B68="","",INDEX('All CCC'!J$7:J$736,MATCH(WatchList!$B68,'All CCC'!$B$7:$B$736,0)))</f>
        <v/>
      </c>
      <c r="K68" s="334" t="str">
        <f>IF($B68="","",INDEX('All CCC'!K$7:K$736,MATCH(WatchList!$B68,'All CCC'!$B$7:$B$736,0)))</f>
        <v/>
      </c>
      <c r="L68" s="334" t="str">
        <f>IF($B68="","",INDEX('All CCC'!L$7:L$736,MATCH(WatchList!$B68,'All CCC'!$B$7:$B$736,0)))</f>
        <v/>
      </c>
      <c r="M68" s="334" t="str">
        <f>IF($B68="","",INDEX('All CCC'!M$7:M$736,MATCH(WatchList!$B68,'All CCC'!$B$7:$B$736,0)))</f>
        <v/>
      </c>
      <c r="N68" s="334" t="str">
        <f>IF($B68="","",INDEX('All CCC'!N$7:N$736,MATCH(WatchList!$B68,'All CCC'!$B$7:$B$736,0)))</f>
        <v/>
      </c>
      <c r="O68" s="334" t="str">
        <f>IF($B68="","",INDEX('All CCC'!O$7:O$736,MATCH(WatchList!$B68,'All CCC'!$B$7:$B$736,0)))</f>
        <v/>
      </c>
      <c r="P68" s="335" t="str">
        <f>IF($B68="","",INDEX('All CCC'!P$7:P$736,MATCH(WatchList!$B68,'All CCC'!$B$7:$B$736,0)))</f>
        <v/>
      </c>
      <c r="Q68" s="335" t="str">
        <f>IF($B68="","",INDEX('All CCC'!Q$7:Q$736,MATCH(WatchList!$B68,'All CCC'!$B$7:$B$736,0)))</f>
        <v/>
      </c>
      <c r="R68" s="334" t="str">
        <f>IF($B68="","",INDEX('All CCC'!R$7:R$736,MATCH(WatchList!$B68,'All CCC'!$B$7:$B$736,0)))</f>
        <v/>
      </c>
      <c r="S68" s="334" t="str">
        <f>IF($B68="","",INDEX('All CCC'!S$7:S$736,MATCH(WatchList!$B68,'All CCC'!$B$7:$B$736,0)))</f>
        <v/>
      </c>
      <c r="T68" s="334" t="str">
        <f>IF($B68="","",INDEX('All CCC'!T$7:T$736,MATCH(WatchList!$B68,'All CCC'!$B$7:$B$736,0)))</f>
        <v/>
      </c>
      <c r="U68" s="334" t="str">
        <f>IF($B68="","",INDEX('All CCC'!U$7:U$736,MATCH(WatchList!$B68,'All CCC'!$B$7:$B$736,0)))</f>
        <v/>
      </c>
      <c r="V68" s="334" t="str">
        <f>IF($B68="","",INDEX('All CCC'!V$7:V$736,MATCH(WatchList!$B68,'All CCC'!$B$7:$B$736,0)))</f>
        <v/>
      </c>
      <c r="W68" s="334" t="str">
        <f>IF($B68="","",INDEX('All CCC'!W$7:W$736,MATCH(WatchList!$B68,'All CCC'!$B$7:$B$736,0)))</f>
        <v/>
      </c>
      <c r="X68" s="334" t="str">
        <f>IF($B68="","",INDEX('All CCC'!X$7:X$736,MATCH(WatchList!$B68,'All CCC'!$B$7:$B$736,0)))</f>
        <v/>
      </c>
      <c r="Y68" s="334" t="str">
        <f>IF($B68="","",INDEX('All CCC'!Y$7:Y$736,MATCH(WatchList!$B68,'All CCC'!$B$7:$B$736,0)))</f>
        <v/>
      </c>
      <c r="Z68" s="334" t="str">
        <f>IF($B68="","",INDEX('All CCC'!Z$7:Z$736,MATCH(WatchList!$B68,'All CCC'!$B$7:$B$736,0)))</f>
        <v/>
      </c>
      <c r="AA68" s="334" t="str">
        <f>IF($B68="","",INDEX('All CCC'!AA$7:AA$736,MATCH(WatchList!$B68,'All CCC'!$B$7:$B$736,0)))</f>
        <v/>
      </c>
      <c r="AB68" s="334" t="str">
        <f>IF($B68="","",INDEX('All CCC'!AB$7:AB$736,MATCH(WatchList!$B68,'All CCC'!$B$7:$B$736,0)))</f>
        <v/>
      </c>
      <c r="AC68" s="334" t="str">
        <f>IF($B68="","",INDEX('All CCC'!AC$7:AC$736,MATCH(WatchList!$B68,'All CCC'!$B$7:$B$736,0)))</f>
        <v/>
      </c>
      <c r="AD68" s="334" t="str">
        <f>IF($B68="","",INDEX('All CCC'!AD$7:AD$736,MATCH(WatchList!$B68,'All CCC'!$B$7:$B$736,0)))</f>
        <v/>
      </c>
      <c r="AE68" s="334" t="str">
        <f>IF($B68="","",INDEX('All CCC'!AE$7:AE$736,MATCH(WatchList!$B68,'All CCC'!$B$7:$B$736,0)))</f>
        <v/>
      </c>
      <c r="AF68" s="334" t="str">
        <f>IF($B68="","",INDEX('All CCC'!AF$7:AF$736,MATCH(WatchList!$B68,'All CCC'!$B$7:$B$736,0)))</f>
        <v/>
      </c>
      <c r="AG68" s="334" t="str">
        <f>IF($B68="","",INDEX('All CCC'!AG$7:AG$736,MATCH(WatchList!$B68,'All CCC'!$B$7:$B$736,0)))</f>
        <v/>
      </c>
      <c r="AH68" s="334" t="str">
        <f>IF($B68="","",INDEX('All CCC'!AH$7:AH$736,MATCH(WatchList!$B68,'All CCC'!$B$7:$B$736,0)))</f>
        <v/>
      </c>
      <c r="AI68" s="334" t="str">
        <f>IF($B68="","",INDEX('All CCC'!AI$7:AI$736,MATCH(WatchList!$B68,'All CCC'!$B$7:$B$736,0)))</f>
        <v/>
      </c>
      <c r="AJ68" s="334" t="str">
        <f>IF($B68="","",INDEX('All CCC'!AJ$7:AJ$736,MATCH(WatchList!$B68,'All CCC'!$B$7:$B$736,0)))</f>
        <v/>
      </c>
      <c r="AK68" s="334" t="str">
        <f>IF($B68="","",INDEX('All CCC'!AK$7:AK$736,MATCH(WatchList!$B68,'All CCC'!$B$7:$B$736,0)))</f>
        <v/>
      </c>
      <c r="AL68" s="334" t="str">
        <f>IF($B68="","",INDEX('All CCC'!AL$7:AL$736,MATCH(WatchList!$B68,'All CCC'!$B$7:$B$736,0)))</f>
        <v/>
      </c>
      <c r="AM68" s="334" t="str">
        <f>IF($B68="","",INDEX('All CCC'!AM$7:AM$736,MATCH(WatchList!$B68,'All CCC'!$B$7:$B$736,0)))</f>
        <v/>
      </c>
      <c r="AN68" s="334" t="str">
        <f>IF($B68="","",INDEX('All CCC'!AN$7:AN$736,MATCH(WatchList!$B68,'All CCC'!$B$7:$B$736,0)))</f>
        <v/>
      </c>
      <c r="AO68" s="334" t="str">
        <f>IF($B68="","",INDEX('All CCC'!AO$7:AO$736,MATCH(WatchList!$B68,'All CCC'!$B$7:$B$736,0)))</f>
        <v/>
      </c>
      <c r="AP68" s="334" t="str">
        <f>IF($B68="","",INDEX('All CCC'!AP$7:AP$736,MATCH(WatchList!$B68,'All CCC'!$B$7:$B$736,0)))</f>
        <v/>
      </c>
      <c r="AQ68" s="334" t="str">
        <f>IF($B68="","",INDEX('All CCC'!AQ$7:AQ$736,MATCH(WatchList!$B68,'All CCC'!$B$7:$B$736,0)))</f>
        <v/>
      </c>
      <c r="AR68" s="334" t="str">
        <f>IF($B68="","",INDEX('All CCC'!AR$7:AR$736,MATCH(WatchList!$B68,'All CCC'!$B$7:$B$736,0)))</f>
        <v/>
      </c>
      <c r="AS68" s="334" t="str">
        <f>IF($B68="","",INDEX('All CCC'!AS$7:AS$736,MATCH(WatchList!$B68,'All CCC'!$B$7:$B$736,0)))</f>
        <v/>
      </c>
      <c r="AT68" s="334" t="str">
        <f>IF($B68="","",INDEX('All CCC'!AT$7:AT$736,MATCH(WatchList!$B68,'All CCC'!$B$7:$B$736,0)))</f>
        <v/>
      </c>
      <c r="AU68" s="334" t="str">
        <f>IF($B68="","",INDEX('All CCC'!AU$7:AU$736,MATCH(WatchList!$B68,'All CCC'!$B$7:$B$736,0)))</f>
        <v/>
      </c>
      <c r="AV68" s="334" t="str">
        <f>IF($B68="","",INDEX('All CCC'!AV$7:AV$736,MATCH(WatchList!$B68,'All CCC'!$B$7:$B$736,0)))</f>
        <v/>
      </c>
      <c r="AW68" s="334" t="str">
        <f>IF($B68="","",INDEX('All CCC'!AW$7:AW$736,MATCH(WatchList!$B68,'All CCC'!$B$7:$B$736,0)))</f>
        <v/>
      </c>
      <c r="AX68" s="334" t="str">
        <f>IF($B68="","",INDEX('All CCC'!AX$7:AX$736,MATCH(WatchList!$B68,'All CCC'!$B$7:$B$736,0)))</f>
        <v/>
      </c>
      <c r="AY68" s="334" t="str">
        <f>IF($B68="","",INDEX('All CCC'!AY$7:AY$736,MATCH(WatchList!$B68,'All CCC'!$B$7:$B$736,0)))</f>
        <v/>
      </c>
      <c r="AZ68" s="334" t="str">
        <f>IF($B68="","",INDEX('All CCC'!AZ$7:AZ$736,MATCH(WatchList!$B68,'All CCC'!$B$7:$B$736,0)))</f>
        <v/>
      </c>
      <c r="BA68" s="334" t="str">
        <f>IF($B68="","",INDEX('All CCC'!BA$7:BA$736,MATCH(WatchList!$B68,'All CCC'!$B$7:$B$736,0)))</f>
        <v/>
      </c>
      <c r="BB68" s="334" t="str">
        <f>IF($B68="","",INDEX('All CCC'!BB$7:BB$736,MATCH(WatchList!$B68,'All CCC'!$B$7:$B$736,0)))</f>
        <v/>
      </c>
      <c r="BC68" s="334" t="str">
        <f>IF($B68="","",INDEX('All CCC'!BC$7:BC$736,MATCH(WatchList!$B68,'All CCC'!$B$7:$B$736,0)))</f>
        <v/>
      </c>
      <c r="BD68" s="334" t="str">
        <f>IF($B68="","",INDEX('All CCC'!BD$7:BD$736,MATCH(WatchList!$B68,'All CCC'!$B$7:$B$736,0)))</f>
        <v/>
      </c>
      <c r="BE68" s="334" t="str">
        <f>IF($B68="","",INDEX('All CCC'!BE$7:BE$736,MATCH(WatchList!$B68,'All CCC'!$B$7:$B$736,0)))</f>
        <v/>
      </c>
      <c r="BF68" s="334" t="str">
        <f>IF($B68="","",INDEX('All CCC'!BF$7:BF$736,MATCH(WatchList!$B68,'All CCC'!$B$7:$B$736,0)))</f>
        <v/>
      </c>
      <c r="BG68" s="334" t="str">
        <f>IF($B68="","",INDEX('All CCC'!BG$7:BG$736,MATCH(WatchList!$B68,'All CCC'!$B$7:$B$736,0)))</f>
        <v/>
      </c>
    </row>
    <row r="69" spans="1:59" x14ac:dyDescent="0.2">
      <c r="A69" s="333" t="str">
        <f>IF($B69="","",INDEX('All CCC'!A$7:A$736,MATCH(WatchList!$B69,'All CCC'!$B$7:$B$736,0)))</f>
        <v/>
      </c>
      <c r="B69" s="127"/>
      <c r="C69" s="334" t="str">
        <f>IF($B69="","",INDEX('All CCC'!C$7:C$736,MATCH(WatchList!$B69,'All CCC'!$B$7:$B$736,0)))</f>
        <v/>
      </c>
      <c r="D69" s="334" t="str">
        <f>IF($B69="","",INDEX('All CCC'!D$7:D$736,MATCH(WatchList!$B69,'All CCC'!$B$7:$B$736,0)))</f>
        <v/>
      </c>
      <c r="E69" s="334" t="str">
        <f>IF($B69="","",INDEX('All CCC'!E$7:E$736,MATCH(WatchList!$B69,'All CCC'!$B$7:$B$736,0)))</f>
        <v/>
      </c>
      <c r="F69" s="334" t="str">
        <f>IF($B69="","",INDEX('All CCC'!F$7:F$736,MATCH(WatchList!$B69,'All CCC'!$B$7:$B$736,0)))</f>
        <v/>
      </c>
      <c r="G69" s="334" t="str">
        <f>IF($B69="","",INDEX('All CCC'!G$7:G$736,MATCH(WatchList!$B69,'All CCC'!$B$7:$B$736,0)))</f>
        <v/>
      </c>
      <c r="H69" s="334" t="str">
        <f>IF($B69="","",INDEX('All CCC'!H$7:H$736,MATCH(WatchList!$B69,'All CCC'!$B$7:$B$736,0)))</f>
        <v/>
      </c>
      <c r="I69" s="334" t="str">
        <f>IF($B69="","",INDEX('All CCC'!I$7:I$736,MATCH(WatchList!$B69,'All CCC'!$B$7:$B$736,0)))</f>
        <v/>
      </c>
      <c r="J69" s="334" t="str">
        <f>IF($B69="","",INDEX('All CCC'!J$7:J$736,MATCH(WatchList!$B69,'All CCC'!$B$7:$B$736,0)))</f>
        <v/>
      </c>
      <c r="K69" s="334" t="str">
        <f>IF($B69="","",INDEX('All CCC'!K$7:K$736,MATCH(WatchList!$B69,'All CCC'!$B$7:$B$736,0)))</f>
        <v/>
      </c>
      <c r="L69" s="334" t="str">
        <f>IF($B69="","",INDEX('All CCC'!L$7:L$736,MATCH(WatchList!$B69,'All CCC'!$B$7:$B$736,0)))</f>
        <v/>
      </c>
      <c r="M69" s="334" t="str">
        <f>IF($B69="","",INDEX('All CCC'!M$7:M$736,MATCH(WatchList!$B69,'All CCC'!$B$7:$B$736,0)))</f>
        <v/>
      </c>
      <c r="N69" s="334" t="str">
        <f>IF($B69="","",INDEX('All CCC'!N$7:N$736,MATCH(WatchList!$B69,'All CCC'!$B$7:$B$736,0)))</f>
        <v/>
      </c>
      <c r="O69" s="334" t="str">
        <f>IF($B69="","",INDEX('All CCC'!O$7:O$736,MATCH(WatchList!$B69,'All CCC'!$B$7:$B$736,0)))</f>
        <v/>
      </c>
      <c r="P69" s="335" t="str">
        <f>IF($B69="","",INDEX('All CCC'!P$7:P$736,MATCH(WatchList!$B69,'All CCC'!$B$7:$B$736,0)))</f>
        <v/>
      </c>
      <c r="Q69" s="335" t="str">
        <f>IF($B69="","",INDEX('All CCC'!Q$7:Q$736,MATCH(WatchList!$B69,'All CCC'!$B$7:$B$736,0)))</f>
        <v/>
      </c>
      <c r="R69" s="334" t="str">
        <f>IF($B69="","",INDEX('All CCC'!R$7:R$736,MATCH(WatchList!$B69,'All CCC'!$B$7:$B$736,0)))</f>
        <v/>
      </c>
      <c r="S69" s="334" t="str">
        <f>IF($B69="","",INDEX('All CCC'!S$7:S$736,MATCH(WatchList!$B69,'All CCC'!$B$7:$B$736,0)))</f>
        <v/>
      </c>
      <c r="T69" s="334" t="str">
        <f>IF($B69="","",INDEX('All CCC'!T$7:T$736,MATCH(WatchList!$B69,'All CCC'!$B$7:$B$736,0)))</f>
        <v/>
      </c>
      <c r="U69" s="334" t="str">
        <f>IF($B69="","",INDEX('All CCC'!U$7:U$736,MATCH(WatchList!$B69,'All CCC'!$B$7:$B$736,0)))</f>
        <v/>
      </c>
      <c r="V69" s="334" t="str">
        <f>IF($B69="","",INDEX('All CCC'!V$7:V$736,MATCH(WatchList!$B69,'All CCC'!$B$7:$B$736,0)))</f>
        <v/>
      </c>
      <c r="W69" s="334" t="str">
        <f>IF($B69="","",INDEX('All CCC'!W$7:W$736,MATCH(WatchList!$B69,'All CCC'!$B$7:$B$736,0)))</f>
        <v/>
      </c>
      <c r="X69" s="334" t="str">
        <f>IF($B69="","",INDEX('All CCC'!X$7:X$736,MATCH(WatchList!$B69,'All CCC'!$B$7:$B$736,0)))</f>
        <v/>
      </c>
      <c r="Y69" s="334" t="str">
        <f>IF($B69="","",INDEX('All CCC'!Y$7:Y$736,MATCH(WatchList!$B69,'All CCC'!$B$7:$B$736,0)))</f>
        <v/>
      </c>
      <c r="Z69" s="334" t="str">
        <f>IF($B69="","",INDEX('All CCC'!Z$7:Z$736,MATCH(WatchList!$B69,'All CCC'!$B$7:$B$736,0)))</f>
        <v/>
      </c>
      <c r="AA69" s="334" t="str">
        <f>IF($B69="","",INDEX('All CCC'!AA$7:AA$736,MATCH(WatchList!$B69,'All CCC'!$B$7:$B$736,0)))</f>
        <v/>
      </c>
      <c r="AB69" s="334" t="str">
        <f>IF($B69="","",INDEX('All CCC'!AB$7:AB$736,MATCH(WatchList!$B69,'All CCC'!$B$7:$B$736,0)))</f>
        <v/>
      </c>
      <c r="AC69" s="334" t="str">
        <f>IF($B69="","",INDEX('All CCC'!AC$7:AC$736,MATCH(WatchList!$B69,'All CCC'!$B$7:$B$736,0)))</f>
        <v/>
      </c>
      <c r="AD69" s="334" t="str">
        <f>IF($B69="","",INDEX('All CCC'!AD$7:AD$736,MATCH(WatchList!$B69,'All CCC'!$B$7:$B$736,0)))</f>
        <v/>
      </c>
      <c r="AE69" s="334" t="str">
        <f>IF($B69="","",INDEX('All CCC'!AE$7:AE$736,MATCH(WatchList!$B69,'All CCC'!$B$7:$B$736,0)))</f>
        <v/>
      </c>
      <c r="AF69" s="334" t="str">
        <f>IF($B69="","",INDEX('All CCC'!AF$7:AF$736,MATCH(WatchList!$B69,'All CCC'!$B$7:$B$736,0)))</f>
        <v/>
      </c>
      <c r="AG69" s="334" t="str">
        <f>IF($B69="","",INDEX('All CCC'!AG$7:AG$736,MATCH(WatchList!$B69,'All CCC'!$B$7:$B$736,0)))</f>
        <v/>
      </c>
      <c r="AH69" s="334" t="str">
        <f>IF($B69="","",INDEX('All CCC'!AH$7:AH$736,MATCH(WatchList!$B69,'All CCC'!$B$7:$B$736,0)))</f>
        <v/>
      </c>
      <c r="AI69" s="334" t="str">
        <f>IF($B69="","",INDEX('All CCC'!AI$7:AI$736,MATCH(WatchList!$B69,'All CCC'!$B$7:$B$736,0)))</f>
        <v/>
      </c>
      <c r="AJ69" s="334" t="str">
        <f>IF($B69="","",INDEX('All CCC'!AJ$7:AJ$736,MATCH(WatchList!$B69,'All CCC'!$B$7:$B$736,0)))</f>
        <v/>
      </c>
      <c r="AK69" s="334" t="str">
        <f>IF($B69="","",INDEX('All CCC'!AK$7:AK$736,MATCH(WatchList!$B69,'All CCC'!$B$7:$B$736,0)))</f>
        <v/>
      </c>
      <c r="AL69" s="334" t="str">
        <f>IF($B69="","",INDEX('All CCC'!AL$7:AL$736,MATCH(WatchList!$B69,'All CCC'!$B$7:$B$736,0)))</f>
        <v/>
      </c>
      <c r="AM69" s="334" t="str">
        <f>IF($B69="","",INDEX('All CCC'!AM$7:AM$736,MATCH(WatchList!$B69,'All CCC'!$B$7:$B$736,0)))</f>
        <v/>
      </c>
      <c r="AN69" s="334" t="str">
        <f>IF($B69="","",INDEX('All CCC'!AN$7:AN$736,MATCH(WatchList!$B69,'All CCC'!$B$7:$B$736,0)))</f>
        <v/>
      </c>
      <c r="AO69" s="334" t="str">
        <f>IF($B69="","",INDEX('All CCC'!AO$7:AO$736,MATCH(WatchList!$B69,'All CCC'!$B$7:$B$736,0)))</f>
        <v/>
      </c>
      <c r="AP69" s="334" t="str">
        <f>IF($B69="","",INDEX('All CCC'!AP$7:AP$736,MATCH(WatchList!$B69,'All CCC'!$B$7:$B$736,0)))</f>
        <v/>
      </c>
      <c r="AQ69" s="334" t="str">
        <f>IF($B69="","",INDEX('All CCC'!AQ$7:AQ$736,MATCH(WatchList!$B69,'All CCC'!$B$7:$B$736,0)))</f>
        <v/>
      </c>
      <c r="AR69" s="334" t="str">
        <f>IF($B69="","",INDEX('All CCC'!AR$7:AR$736,MATCH(WatchList!$B69,'All CCC'!$B$7:$B$736,0)))</f>
        <v/>
      </c>
      <c r="AS69" s="334" t="str">
        <f>IF($B69="","",INDEX('All CCC'!AS$7:AS$736,MATCH(WatchList!$B69,'All CCC'!$B$7:$B$736,0)))</f>
        <v/>
      </c>
      <c r="AT69" s="334" t="str">
        <f>IF($B69="","",INDEX('All CCC'!AT$7:AT$736,MATCH(WatchList!$B69,'All CCC'!$B$7:$B$736,0)))</f>
        <v/>
      </c>
      <c r="AU69" s="334" t="str">
        <f>IF($B69="","",INDEX('All CCC'!AU$7:AU$736,MATCH(WatchList!$B69,'All CCC'!$B$7:$B$736,0)))</f>
        <v/>
      </c>
      <c r="AV69" s="334" t="str">
        <f>IF($B69="","",INDEX('All CCC'!AV$7:AV$736,MATCH(WatchList!$B69,'All CCC'!$B$7:$B$736,0)))</f>
        <v/>
      </c>
      <c r="AW69" s="334" t="str">
        <f>IF($B69="","",INDEX('All CCC'!AW$7:AW$736,MATCH(WatchList!$B69,'All CCC'!$B$7:$B$736,0)))</f>
        <v/>
      </c>
      <c r="AX69" s="334" t="str">
        <f>IF($B69="","",INDEX('All CCC'!AX$7:AX$736,MATCH(WatchList!$B69,'All CCC'!$B$7:$B$736,0)))</f>
        <v/>
      </c>
      <c r="AY69" s="334" t="str">
        <f>IF($B69="","",INDEX('All CCC'!AY$7:AY$736,MATCH(WatchList!$B69,'All CCC'!$B$7:$B$736,0)))</f>
        <v/>
      </c>
      <c r="AZ69" s="334" t="str">
        <f>IF($B69="","",INDEX('All CCC'!AZ$7:AZ$736,MATCH(WatchList!$B69,'All CCC'!$B$7:$B$736,0)))</f>
        <v/>
      </c>
      <c r="BA69" s="334" t="str">
        <f>IF($B69="","",INDEX('All CCC'!BA$7:BA$736,MATCH(WatchList!$B69,'All CCC'!$B$7:$B$736,0)))</f>
        <v/>
      </c>
      <c r="BB69" s="334" t="str">
        <f>IF($B69="","",INDEX('All CCC'!BB$7:BB$736,MATCH(WatchList!$B69,'All CCC'!$B$7:$B$736,0)))</f>
        <v/>
      </c>
      <c r="BC69" s="334" t="str">
        <f>IF($B69="","",INDEX('All CCC'!BC$7:BC$736,MATCH(WatchList!$B69,'All CCC'!$B$7:$B$736,0)))</f>
        <v/>
      </c>
      <c r="BD69" s="334" t="str">
        <f>IF($B69="","",INDEX('All CCC'!BD$7:BD$736,MATCH(WatchList!$B69,'All CCC'!$B$7:$B$736,0)))</f>
        <v/>
      </c>
      <c r="BE69" s="334" t="str">
        <f>IF($B69="","",INDEX('All CCC'!BE$7:BE$736,MATCH(WatchList!$B69,'All CCC'!$B$7:$B$736,0)))</f>
        <v/>
      </c>
      <c r="BF69" s="334" t="str">
        <f>IF($B69="","",INDEX('All CCC'!BF$7:BF$736,MATCH(WatchList!$B69,'All CCC'!$B$7:$B$736,0)))</f>
        <v/>
      </c>
      <c r="BG69" s="334" t="str">
        <f>IF($B69="","",INDEX('All CCC'!BG$7:BG$736,MATCH(WatchList!$B69,'All CCC'!$B$7:$B$736,0)))</f>
        <v/>
      </c>
    </row>
    <row r="70" spans="1:59" x14ac:dyDescent="0.2">
      <c r="A70" s="333" t="str">
        <f>IF($B70="","",INDEX('All CCC'!A$7:A$736,MATCH(WatchList!$B70,'All CCC'!$B$7:$B$736,0)))</f>
        <v/>
      </c>
      <c r="B70" s="127"/>
      <c r="C70" s="334" t="str">
        <f>IF($B70="","",INDEX('All CCC'!C$7:C$736,MATCH(WatchList!$B70,'All CCC'!$B$7:$B$736,0)))</f>
        <v/>
      </c>
      <c r="D70" s="334" t="str">
        <f>IF($B70="","",INDEX('All CCC'!D$7:D$736,MATCH(WatchList!$B70,'All CCC'!$B$7:$B$736,0)))</f>
        <v/>
      </c>
      <c r="E70" s="334" t="str">
        <f>IF($B70="","",INDEX('All CCC'!E$7:E$736,MATCH(WatchList!$B70,'All CCC'!$B$7:$B$736,0)))</f>
        <v/>
      </c>
      <c r="F70" s="334" t="str">
        <f>IF($B70="","",INDEX('All CCC'!F$7:F$736,MATCH(WatchList!$B70,'All CCC'!$B$7:$B$736,0)))</f>
        <v/>
      </c>
      <c r="G70" s="334" t="str">
        <f>IF($B70="","",INDEX('All CCC'!G$7:G$736,MATCH(WatchList!$B70,'All CCC'!$B$7:$B$736,0)))</f>
        <v/>
      </c>
      <c r="H70" s="334" t="str">
        <f>IF($B70="","",INDEX('All CCC'!H$7:H$736,MATCH(WatchList!$B70,'All CCC'!$B$7:$B$736,0)))</f>
        <v/>
      </c>
      <c r="I70" s="334" t="str">
        <f>IF($B70="","",INDEX('All CCC'!I$7:I$736,MATCH(WatchList!$B70,'All CCC'!$B$7:$B$736,0)))</f>
        <v/>
      </c>
      <c r="J70" s="334" t="str">
        <f>IF($B70="","",INDEX('All CCC'!J$7:J$736,MATCH(WatchList!$B70,'All CCC'!$B$7:$B$736,0)))</f>
        <v/>
      </c>
      <c r="K70" s="334" t="str">
        <f>IF($B70="","",INDEX('All CCC'!K$7:K$736,MATCH(WatchList!$B70,'All CCC'!$B$7:$B$736,0)))</f>
        <v/>
      </c>
      <c r="L70" s="334" t="str">
        <f>IF($B70="","",INDEX('All CCC'!L$7:L$736,MATCH(WatchList!$B70,'All CCC'!$B$7:$B$736,0)))</f>
        <v/>
      </c>
      <c r="M70" s="334" t="str">
        <f>IF($B70="","",INDEX('All CCC'!M$7:M$736,MATCH(WatchList!$B70,'All CCC'!$B$7:$B$736,0)))</f>
        <v/>
      </c>
      <c r="N70" s="334" t="str">
        <f>IF($B70="","",INDEX('All CCC'!N$7:N$736,MATCH(WatchList!$B70,'All CCC'!$B$7:$B$736,0)))</f>
        <v/>
      </c>
      <c r="O70" s="334" t="str">
        <f>IF($B70="","",INDEX('All CCC'!O$7:O$736,MATCH(WatchList!$B70,'All CCC'!$B$7:$B$736,0)))</f>
        <v/>
      </c>
      <c r="P70" s="335" t="str">
        <f>IF($B70="","",INDEX('All CCC'!P$7:P$736,MATCH(WatchList!$B70,'All CCC'!$B$7:$B$736,0)))</f>
        <v/>
      </c>
      <c r="Q70" s="335" t="str">
        <f>IF($B70="","",INDEX('All CCC'!Q$7:Q$736,MATCH(WatchList!$B70,'All CCC'!$B$7:$B$736,0)))</f>
        <v/>
      </c>
      <c r="R70" s="334" t="str">
        <f>IF($B70="","",INDEX('All CCC'!R$7:R$736,MATCH(WatchList!$B70,'All CCC'!$B$7:$B$736,0)))</f>
        <v/>
      </c>
      <c r="S70" s="334" t="str">
        <f>IF($B70="","",INDEX('All CCC'!S$7:S$736,MATCH(WatchList!$B70,'All CCC'!$B$7:$B$736,0)))</f>
        <v/>
      </c>
      <c r="T70" s="334" t="str">
        <f>IF($B70="","",INDEX('All CCC'!T$7:T$736,MATCH(WatchList!$B70,'All CCC'!$B$7:$B$736,0)))</f>
        <v/>
      </c>
      <c r="U70" s="334" t="str">
        <f>IF($B70="","",INDEX('All CCC'!U$7:U$736,MATCH(WatchList!$B70,'All CCC'!$B$7:$B$736,0)))</f>
        <v/>
      </c>
      <c r="V70" s="334" t="str">
        <f>IF($B70="","",INDEX('All CCC'!V$7:V$736,MATCH(WatchList!$B70,'All CCC'!$B$7:$B$736,0)))</f>
        <v/>
      </c>
      <c r="W70" s="334" t="str">
        <f>IF($B70="","",INDEX('All CCC'!W$7:W$736,MATCH(WatchList!$B70,'All CCC'!$B$7:$B$736,0)))</f>
        <v/>
      </c>
      <c r="X70" s="334" t="str">
        <f>IF($B70="","",INDEX('All CCC'!X$7:X$736,MATCH(WatchList!$B70,'All CCC'!$B$7:$B$736,0)))</f>
        <v/>
      </c>
      <c r="Y70" s="334" t="str">
        <f>IF($B70="","",INDEX('All CCC'!Y$7:Y$736,MATCH(WatchList!$B70,'All CCC'!$B$7:$B$736,0)))</f>
        <v/>
      </c>
      <c r="Z70" s="334" t="str">
        <f>IF($B70="","",INDEX('All CCC'!Z$7:Z$736,MATCH(WatchList!$B70,'All CCC'!$B$7:$B$736,0)))</f>
        <v/>
      </c>
      <c r="AA70" s="334" t="str">
        <f>IF($B70="","",INDEX('All CCC'!AA$7:AA$736,MATCH(WatchList!$B70,'All CCC'!$B$7:$B$736,0)))</f>
        <v/>
      </c>
      <c r="AB70" s="334" t="str">
        <f>IF($B70="","",INDEX('All CCC'!AB$7:AB$736,MATCH(WatchList!$B70,'All CCC'!$B$7:$B$736,0)))</f>
        <v/>
      </c>
      <c r="AC70" s="334" t="str">
        <f>IF($B70="","",INDEX('All CCC'!AC$7:AC$736,MATCH(WatchList!$B70,'All CCC'!$B$7:$B$736,0)))</f>
        <v/>
      </c>
      <c r="AD70" s="334" t="str">
        <f>IF($B70="","",INDEX('All CCC'!AD$7:AD$736,MATCH(WatchList!$B70,'All CCC'!$B$7:$B$736,0)))</f>
        <v/>
      </c>
      <c r="AE70" s="334" t="str">
        <f>IF($B70="","",INDEX('All CCC'!AE$7:AE$736,MATCH(WatchList!$B70,'All CCC'!$B$7:$B$736,0)))</f>
        <v/>
      </c>
      <c r="AF70" s="334" t="str">
        <f>IF($B70="","",INDEX('All CCC'!AF$7:AF$736,MATCH(WatchList!$B70,'All CCC'!$B$7:$B$736,0)))</f>
        <v/>
      </c>
      <c r="AG70" s="334" t="str">
        <f>IF($B70="","",INDEX('All CCC'!AG$7:AG$736,MATCH(WatchList!$B70,'All CCC'!$B$7:$B$736,0)))</f>
        <v/>
      </c>
      <c r="AH70" s="334" t="str">
        <f>IF($B70="","",INDEX('All CCC'!AH$7:AH$736,MATCH(WatchList!$B70,'All CCC'!$B$7:$B$736,0)))</f>
        <v/>
      </c>
      <c r="AI70" s="334" t="str">
        <f>IF($B70="","",INDEX('All CCC'!AI$7:AI$736,MATCH(WatchList!$B70,'All CCC'!$B$7:$B$736,0)))</f>
        <v/>
      </c>
      <c r="AJ70" s="334" t="str">
        <f>IF($B70="","",INDEX('All CCC'!AJ$7:AJ$736,MATCH(WatchList!$B70,'All CCC'!$B$7:$B$736,0)))</f>
        <v/>
      </c>
      <c r="AK70" s="334" t="str">
        <f>IF($B70="","",INDEX('All CCC'!AK$7:AK$736,MATCH(WatchList!$B70,'All CCC'!$B$7:$B$736,0)))</f>
        <v/>
      </c>
      <c r="AL70" s="334" t="str">
        <f>IF($B70="","",INDEX('All CCC'!AL$7:AL$736,MATCH(WatchList!$B70,'All CCC'!$B$7:$B$736,0)))</f>
        <v/>
      </c>
      <c r="AM70" s="334" t="str">
        <f>IF($B70="","",INDEX('All CCC'!AM$7:AM$736,MATCH(WatchList!$B70,'All CCC'!$B$7:$B$736,0)))</f>
        <v/>
      </c>
      <c r="AN70" s="334" t="str">
        <f>IF($B70="","",INDEX('All CCC'!AN$7:AN$736,MATCH(WatchList!$B70,'All CCC'!$B$7:$B$736,0)))</f>
        <v/>
      </c>
      <c r="AO70" s="334" t="str">
        <f>IF($B70="","",INDEX('All CCC'!AO$7:AO$736,MATCH(WatchList!$B70,'All CCC'!$B$7:$B$736,0)))</f>
        <v/>
      </c>
      <c r="AP70" s="334" t="str">
        <f>IF($B70="","",INDEX('All CCC'!AP$7:AP$736,MATCH(WatchList!$B70,'All CCC'!$B$7:$B$736,0)))</f>
        <v/>
      </c>
      <c r="AQ70" s="334" t="str">
        <f>IF($B70="","",INDEX('All CCC'!AQ$7:AQ$736,MATCH(WatchList!$B70,'All CCC'!$B$7:$B$736,0)))</f>
        <v/>
      </c>
      <c r="AR70" s="334" t="str">
        <f>IF($B70="","",INDEX('All CCC'!AR$7:AR$736,MATCH(WatchList!$B70,'All CCC'!$B$7:$B$736,0)))</f>
        <v/>
      </c>
      <c r="AS70" s="334" t="str">
        <f>IF($B70="","",INDEX('All CCC'!AS$7:AS$736,MATCH(WatchList!$B70,'All CCC'!$B$7:$B$736,0)))</f>
        <v/>
      </c>
      <c r="AT70" s="334" t="str">
        <f>IF($B70="","",INDEX('All CCC'!AT$7:AT$736,MATCH(WatchList!$B70,'All CCC'!$B$7:$B$736,0)))</f>
        <v/>
      </c>
      <c r="AU70" s="334" t="str">
        <f>IF($B70="","",INDEX('All CCC'!AU$7:AU$736,MATCH(WatchList!$B70,'All CCC'!$B$7:$B$736,0)))</f>
        <v/>
      </c>
      <c r="AV70" s="334" t="str">
        <f>IF($B70="","",INDEX('All CCC'!AV$7:AV$736,MATCH(WatchList!$B70,'All CCC'!$B$7:$B$736,0)))</f>
        <v/>
      </c>
      <c r="AW70" s="334" t="str">
        <f>IF($B70="","",INDEX('All CCC'!AW$7:AW$736,MATCH(WatchList!$B70,'All CCC'!$B$7:$B$736,0)))</f>
        <v/>
      </c>
      <c r="AX70" s="334" t="str">
        <f>IF($B70="","",INDEX('All CCC'!AX$7:AX$736,MATCH(WatchList!$B70,'All CCC'!$B$7:$B$736,0)))</f>
        <v/>
      </c>
      <c r="AY70" s="334" t="str">
        <f>IF($B70="","",INDEX('All CCC'!AY$7:AY$736,MATCH(WatchList!$B70,'All CCC'!$B$7:$B$736,0)))</f>
        <v/>
      </c>
      <c r="AZ70" s="334" t="str">
        <f>IF($B70="","",INDEX('All CCC'!AZ$7:AZ$736,MATCH(WatchList!$B70,'All CCC'!$B$7:$B$736,0)))</f>
        <v/>
      </c>
      <c r="BA70" s="334" t="str">
        <f>IF($B70="","",INDEX('All CCC'!BA$7:BA$736,MATCH(WatchList!$B70,'All CCC'!$B$7:$B$736,0)))</f>
        <v/>
      </c>
      <c r="BB70" s="334" t="str">
        <f>IF($B70="","",INDEX('All CCC'!BB$7:BB$736,MATCH(WatchList!$B70,'All CCC'!$B$7:$B$736,0)))</f>
        <v/>
      </c>
      <c r="BC70" s="334" t="str">
        <f>IF($B70="","",INDEX('All CCC'!BC$7:BC$736,MATCH(WatchList!$B70,'All CCC'!$B$7:$B$736,0)))</f>
        <v/>
      </c>
      <c r="BD70" s="334" t="str">
        <f>IF($B70="","",INDEX('All CCC'!BD$7:BD$736,MATCH(WatchList!$B70,'All CCC'!$B$7:$B$736,0)))</f>
        <v/>
      </c>
      <c r="BE70" s="334" t="str">
        <f>IF($B70="","",INDEX('All CCC'!BE$7:BE$736,MATCH(WatchList!$B70,'All CCC'!$B$7:$B$736,0)))</f>
        <v/>
      </c>
      <c r="BF70" s="334" t="str">
        <f>IF($B70="","",INDEX('All CCC'!BF$7:BF$736,MATCH(WatchList!$B70,'All CCC'!$B$7:$B$736,0)))</f>
        <v/>
      </c>
      <c r="BG70" s="334" t="str">
        <f>IF($B70="","",INDEX('All CCC'!BG$7:BG$736,MATCH(WatchList!$B70,'All CCC'!$B$7:$B$736,0)))</f>
        <v/>
      </c>
    </row>
    <row r="71" spans="1:59" x14ac:dyDescent="0.2">
      <c r="A71" s="333" t="str">
        <f>IF($B71="","",INDEX('All CCC'!A$7:A$736,MATCH(WatchList!$B71,'All CCC'!$B$7:$B$736,0)))</f>
        <v/>
      </c>
      <c r="B71" s="127"/>
      <c r="C71" s="334" t="str">
        <f>IF($B71="","",INDEX('All CCC'!C$7:C$736,MATCH(WatchList!$B71,'All CCC'!$B$7:$B$736,0)))</f>
        <v/>
      </c>
      <c r="D71" s="334" t="str">
        <f>IF($B71="","",INDEX('All CCC'!D$7:D$736,MATCH(WatchList!$B71,'All CCC'!$B$7:$B$736,0)))</f>
        <v/>
      </c>
      <c r="E71" s="334" t="str">
        <f>IF($B71="","",INDEX('All CCC'!E$7:E$736,MATCH(WatchList!$B71,'All CCC'!$B$7:$B$736,0)))</f>
        <v/>
      </c>
      <c r="F71" s="334" t="str">
        <f>IF($B71="","",INDEX('All CCC'!F$7:F$736,MATCH(WatchList!$B71,'All CCC'!$B$7:$B$736,0)))</f>
        <v/>
      </c>
      <c r="G71" s="334" t="str">
        <f>IF($B71="","",INDEX('All CCC'!G$7:G$736,MATCH(WatchList!$B71,'All CCC'!$B$7:$B$736,0)))</f>
        <v/>
      </c>
      <c r="H71" s="334" t="str">
        <f>IF($B71="","",INDEX('All CCC'!H$7:H$736,MATCH(WatchList!$B71,'All CCC'!$B$7:$B$736,0)))</f>
        <v/>
      </c>
      <c r="I71" s="334" t="str">
        <f>IF($B71="","",INDEX('All CCC'!I$7:I$736,MATCH(WatchList!$B71,'All CCC'!$B$7:$B$736,0)))</f>
        <v/>
      </c>
      <c r="J71" s="334" t="str">
        <f>IF($B71="","",INDEX('All CCC'!J$7:J$736,MATCH(WatchList!$B71,'All CCC'!$B$7:$B$736,0)))</f>
        <v/>
      </c>
      <c r="K71" s="334" t="str">
        <f>IF($B71="","",INDEX('All CCC'!K$7:K$736,MATCH(WatchList!$B71,'All CCC'!$B$7:$B$736,0)))</f>
        <v/>
      </c>
      <c r="L71" s="334" t="str">
        <f>IF($B71="","",INDEX('All CCC'!L$7:L$736,MATCH(WatchList!$B71,'All CCC'!$B$7:$B$736,0)))</f>
        <v/>
      </c>
      <c r="M71" s="334" t="str">
        <f>IF($B71="","",INDEX('All CCC'!M$7:M$736,MATCH(WatchList!$B71,'All CCC'!$B$7:$B$736,0)))</f>
        <v/>
      </c>
      <c r="N71" s="334" t="str">
        <f>IF($B71="","",INDEX('All CCC'!N$7:N$736,MATCH(WatchList!$B71,'All CCC'!$B$7:$B$736,0)))</f>
        <v/>
      </c>
      <c r="O71" s="334" t="str">
        <f>IF($B71="","",INDEX('All CCC'!O$7:O$736,MATCH(WatchList!$B71,'All CCC'!$B$7:$B$736,0)))</f>
        <v/>
      </c>
      <c r="P71" s="335" t="str">
        <f>IF($B71="","",INDEX('All CCC'!P$7:P$736,MATCH(WatchList!$B71,'All CCC'!$B$7:$B$736,0)))</f>
        <v/>
      </c>
      <c r="Q71" s="335" t="str">
        <f>IF($B71="","",INDEX('All CCC'!Q$7:Q$736,MATCH(WatchList!$B71,'All CCC'!$B$7:$B$736,0)))</f>
        <v/>
      </c>
      <c r="R71" s="334" t="str">
        <f>IF($B71="","",INDEX('All CCC'!R$7:R$736,MATCH(WatchList!$B71,'All CCC'!$B$7:$B$736,0)))</f>
        <v/>
      </c>
      <c r="S71" s="334" t="str">
        <f>IF($B71="","",INDEX('All CCC'!S$7:S$736,MATCH(WatchList!$B71,'All CCC'!$B$7:$B$736,0)))</f>
        <v/>
      </c>
      <c r="T71" s="334" t="str">
        <f>IF($B71="","",INDEX('All CCC'!T$7:T$736,MATCH(WatchList!$B71,'All CCC'!$B$7:$B$736,0)))</f>
        <v/>
      </c>
      <c r="U71" s="334" t="str">
        <f>IF($B71="","",INDEX('All CCC'!U$7:U$736,MATCH(WatchList!$B71,'All CCC'!$B$7:$B$736,0)))</f>
        <v/>
      </c>
      <c r="V71" s="334" t="str">
        <f>IF($B71="","",INDEX('All CCC'!V$7:V$736,MATCH(WatchList!$B71,'All CCC'!$B$7:$B$736,0)))</f>
        <v/>
      </c>
      <c r="W71" s="334" t="str">
        <f>IF($B71="","",INDEX('All CCC'!W$7:W$736,MATCH(WatchList!$B71,'All CCC'!$B$7:$B$736,0)))</f>
        <v/>
      </c>
      <c r="X71" s="334" t="str">
        <f>IF($B71="","",INDEX('All CCC'!X$7:X$736,MATCH(WatchList!$B71,'All CCC'!$B$7:$B$736,0)))</f>
        <v/>
      </c>
      <c r="Y71" s="334" t="str">
        <f>IF($B71="","",INDEX('All CCC'!Y$7:Y$736,MATCH(WatchList!$B71,'All CCC'!$B$7:$B$736,0)))</f>
        <v/>
      </c>
      <c r="Z71" s="334" t="str">
        <f>IF($B71="","",INDEX('All CCC'!Z$7:Z$736,MATCH(WatchList!$B71,'All CCC'!$B$7:$B$736,0)))</f>
        <v/>
      </c>
      <c r="AA71" s="334" t="str">
        <f>IF($B71="","",INDEX('All CCC'!AA$7:AA$736,MATCH(WatchList!$B71,'All CCC'!$B$7:$B$736,0)))</f>
        <v/>
      </c>
      <c r="AB71" s="334" t="str">
        <f>IF($B71="","",INDEX('All CCC'!AB$7:AB$736,MATCH(WatchList!$B71,'All CCC'!$B$7:$B$736,0)))</f>
        <v/>
      </c>
      <c r="AC71" s="334" t="str">
        <f>IF($B71="","",INDEX('All CCC'!AC$7:AC$736,MATCH(WatchList!$B71,'All CCC'!$B$7:$B$736,0)))</f>
        <v/>
      </c>
      <c r="AD71" s="334" t="str">
        <f>IF($B71="","",INDEX('All CCC'!AD$7:AD$736,MATCH(WatchList!$B71,'All CCC'!$B$7:$B$736,0)))</f>
        <v/>
      </c>
      <c r="AE71" s="334" t="str">
        <f>IF($B71="","",INDEX('All CCC'!AE$7:AE$736,MATCH(WatchList!$B71,'All CCC'!$B$7:$B$736,0)))</f>
        <v/>
      </c>
      <c r="AF71" s="334" t="str">
        <f>IF($B71="","",INDEX('All CCC'!AF$7:AF$736,MATCH(WatchList!$B71,'All CCC'!$B$7:$B$736,0)))</f>
        <v/>
      </c>
      <c r="AG71" s="334" t="str">
        <f>IF($B71="","",INDEX('All CCC'!AG$7:AG$736,MATCH(WatchList!$B71,'All CCC'!$B$7:$B$736,0)))</f>
        <v/>
      </c>
      <c r="AH71" s="334" t="str">
        <f>IF($B71="","",INDEX('All CCC'!AH$7:AH$736,MATCH(WatchList!$B71,'All CCC'!$B$7:$B$736,0)))</f>
        <v/>
      </c>
      <c r="AI71" s="334" t="str">
        <f>IF($B71="","",INDEX('All CCC'!AI$7:AI$736,MATCH(WatchList!$B71,'All CCC'!$B$7:$B$736,0)))</f>
        <v/>
      </c>
      <c r="AJ71" s="334" t="str">
        <f>IF($B71="","",INDEX('All CCC'!AJ$7:AJ$736,MATCH(WatchList!$B71,'All CCC'!$B$7:$B$736,0)))</f>
        <v/>
      </c>
      <c r="AK71" s="334" t="str">
        <f>IF($B71="","",INDEX('All CCC'!AK$7:AK$736,MATCH(WatchList!$B71,'All CCC'!$B$7:$B$736,0)))</f>
        <v/>
      </c>
      <c r="AL71" s="334" t="str">
        <f>IF($B71="","",INDEX('All CCC'!AL$7:AL$736,MATCH(WatchList!$B71,'All CCC'!$B$7:$B$736,0)))</f>
        <v/>
      </c>
      <c r="AM71" s="334" t="str">
        <f>IF($B71="","",INDEX('All CCC'!AM$7:AM$736,MATCH(WatchList!$B71,'All CCC'!$B$7:$B$736,0)))</f>
        <v/>
      </c>
      <c r="AN71" s="334" t="str">
        <f>IF($B71="","",INDEX('All CCC'!AN$7:AN$736,MATCH(WatchList!$B71,'All CCC'!$B$7:$B$736,0)))</f>
        <v/>
      </c>
      <c r="AO71" s="334" t="str">
        <f>IF($B71="","",INDEX('All CCC'!AO$7:AO$736,MATCH(WatchList!$B71,'All CCC'!$B$7:$B$736,0)))</f>
        <v/>
      </c>
      <c r="AP71" s="334" t="str">
        <f>IF($B71="","",INDEX('All CCC'!AP$7:AP$736,MATCH(WatchList!$B71,'All CCC'!$B$7:$B$736,0)))</f>
        <v/>
      </c>
      <c r="AQ71" s="334" t="str">
        <f>IF($B71="","",INDEX('All CCC'!AQ$7:AQ$736,MATCH(WatchList!$B71,'All CCC'!$B$7:$B$736,0)))</f>
        <v/>
      </c>
      <c r="AR71" s="334" t="str">
        <f>IF($B71="","",INDEX('All CCC'!AR$7:AR$736,MATCH(WatchList!$B71,'All CCC'!$B$7:$B$736,0)))</f>
        <v/>
      </c>
      <c r="AS71" s="334" t="str">
        <f>IF($B71="","",INDEX('All CCC'!AS$7:AS$736,MATCH(WatchList!$B71,'All CCC'!$B$7:$B$736,0)))</f>
        <v/>
      </c>
      <c r="AT71" s="334" t="str">
        <f>IF($B71="","",INDEX('All CCC'!AT$7:AT$736,MATCH(WatchList!$B71,'All CCC'!$B$7:$B$736,0)))</f>
        <v/>
      </c>
      <c r="AU71" s="334" t="str">
        <f>IF($B71="","",INDEX('All CCC'!AU$7:AU$736,MATCH(WatchList!$B71,'All CCC'!$B$7:$B$736,0)))</f>
        <v/>
      </c>
      <c r="AV71" s="334" t="str">
        <f>IF($B71="","",INDEX('All CCC'!AV$7:AV$736,MATCH(WatchList!$B71,'All CCC'!$B$7:$B$736,0)))</f>
        <v/>
      </c>
      <c r="AW71" s="334" t="str">
        <f>IF($B71="","",INDEX('All CCC'!AW$7:AW$736,MATCH(WatchList!$B71,'All CCC'!$B$7:$B$736,0)))</f>
        <v/>
      </c>
      <c r="AX71" s="334" t="str">
        <f>IF($B71="","",INDEX('All CCC'!AX$7:AX$736,MATCH(WatchList!$B71,'All CCC'!$B$7:$B$736,0)))</f>
        <v/>
      </c>
      <c r="AY71" s="334" t="str">
        <f>IF($B71="","",INDEX('All CCC'!AY$7:AY$736,MATCH(WatchList!$B71,'All CCC'!$B$7:$B$736,0)))</f>
        <v/>
      </c>
      <c r="AZ71" s="334" t="str">
        <f>IF($B71="","",INDEX('All CCC'!AZ$7:AZ$736,MATCH(WatchList!$B71,'All CCC'!$B$7:$B$736,0)))</f>
        <v/>
      </c>
      <c r="BA71" s="334" t="str">
        <f>IF($B71="","",INDEX('All CCC'!BA$7:BA$736,MATCH(WatchList!$B71,'All CCC'!$B$7:$B$736,0)))</f>
        <v/>
      </c>
      <c r="BB71" s="334" t="str">
        <f>IF($B71="","",INDEX('All CCC'!BB$7:BB$736,MATCH(WatchList!$B71,'All CCC'!$B$7:$B$736,0)))</f>
        <v/>
      </c>
      <c r="BC71" s="334" t="str">
        <f>IF($B71="","",INDEX('All CCC'!BC$7:BC$736,MATCH(WatchList!$B71,'All CCC'!$B$7:$B$736,0)))</f>
        <v/>
      </c>
      <c r="BD71" s="334" t="str">
        <f>IF($B71="","",INDEX('All CCC'!BD$7:BD$736,MATCH(WatchList!$B71,'All CCC'!$B$7:$B$736,0)))</f>
        <v/>
      </c>
      <c r="BE71" s="334" t="str">
        <f>IF($B71="","",INDEX('All CCC'!BE$7:BE$736,MATCH(WatchList!$B71,'All CCC'!$B$7:$B$736,0)))</f>
        <v/>
      </c>
      <c r="BF71" s="334" t="str">
        <f>IF($B71="","",INDEX('All CCC'!BF$7:BF$736,MATCH(WatchList!$B71,'All CCC'!$B$7:$B$736,0)))</f>
        <v/>
      </c>
      <c r="BG71" s="334" t="str">
        <f>IF($B71="","",INDEX('All CCC'!BG$7:BG$736,MATCH(WatchList!$B71,'All CCC'!$B$7:$B$736,0)))</f>
        <v/>
      </c>
    </row>
    <row r="72" spans="1:59" x14ac:dyDescent="0.2">
      <c r="A72" s="333" t="str">
        <f>IF($B72="","",INDEX('All CCC'!A$7:A$736,MATCH(WatchList!$B72,'All CCC'!$B$7:$B$736,0)))</f>
        <v/>
      </c>
      <c r="B72" s="127"/>
      <c r="C72" s="334" t="str">
        <f>IF($B72="","",INDEX('All CCC'!C$7:C$736,MATCH(WatchList!$B72,'All CCC'!$B$7:$B$736,0)))</f>
        <v/>
      </c>
      <c r="D72" s="334" t="str">
        <f>IF($B72="","",INDEX('All CCC'!D$7:D$736,MATCH(WatchList!$B72,'All CCC'!$B$7:$B$736,0)))</f>
        <v/>
      </c>
      <c r="E72" s="334" t="str">
        <f>IF($B72="","",INDEX('All CCC'!E$7:E$736,MATCH(WatchList!$B72,'All CCC'!$B$7:$B$736,0)))</f>
        <v/>
      </c>
      <c r="F72" s="334" t="str">
        <f>IF($B72="","",INDEX('All CCC'!F$7:F$736,MATCH(WatchList!$B72,'All CCC'!$B$7:$B$736,0)))</f>
        <v/>
      </c>
      <c r="G72" s="334" t="str">
        <f>IF($B72="","",INDEX('All CCC'!G$7:G$736,MATCH(WatchList!$B72,'All CCC'!$B$7:$B$736,0)))</f>
        <v/>
      </c>
      <c r="H72" s="334" t="str">
        <f>IF($B72="","",INDEX('All CCC'!H$7:H$736,MATCH(WatchList!$B72,'All CCC'!$B$7:$B$736,0)))</f>
        <v/>
      </c>
      <c r="I72" s="334" t="str">
        <f>IF($B72="","",INDEX('All CCC'!I$7:I$736,MATCH(WatchList!$B72,'All CCC'!$B$7:$B$736,0)))</f>
        <v/>
      </c>
      <c r="J72" s="334" t="str">
        <f>IF($B72="","",INDEX('All CCC'!J$7:J$736,MATCH(WatchList!$B72,'All CCC'!$B$7:$B$736,0)))</f>
        <v/>
      </c>
      <c r="K72" s="334" t="str">
        <f>IF($B72="","",INDEX('All CCC'!K$7:K$736,MATCH(WatchList!$B72,'All CCC'!$B$7:$B$736,0)))</f>
        <v/>
      </c>
      <c r="L72" s="334" t="str">
        <f>IF($B72="","",INDEX('All CCC'!L$7:L$736,MATCH(WatchList!$B72,'All CCC'!$B$7:$B$736,0)))</f>
        <v/>
      </c>
      <c r="M72" s="334" t="str">
        <f>IF($B72="","",INDEX('All CCC'!M$7:M$736,MATCH(WatchList!$B72,'All CCC'!$B$7:$B$736,0)))</f>
        <v/>
      </c>
      <c r="N72" s="334" t="str">
        <f>IF($B72="","",INDEX('All CCC'!N$7:N$736,MATCH(WatchList!$B72,'All CCC'!$B$7:$B$736,0)))</f>
        <v/>
      </c>
      <c r="O72" s="334" t="str">
        <f>IF($B72="","",INDEX('All CCC'!O$7:O$736,MATCH(WatchList!$B72,'All CCC'!$B$7:$B$736,0)))</f>
        <v/>
      </c>
      <c r="P72" s="335" t="str">
        <f>IF($B72="","",INDEX('All CCC'!P$7:P$736,MATCH(WatchList!$B72,'All CCC'!$B$7:$B$736,0)))</f>
        <v/>
      </c>
      <c r="Q72" s="335" t="str">
        <f>IF($B72="","",INDEX('All CCC'!Q$7:Q$736,MATCH(WatchList!$B72,'All CCC'!$B$7:$B$736,0)))</f>
        <v/>
      </c>
      <c r="R72" s="334" t="str">
        <f>IF($B72="","",INDEX('All CCC'!R$7:R$736,MATCH(WatchList!$B72,'All CCC'!$B$7:$B$736,0)))</f>
        <v/>
      </c>
      <c r="S72" s="334" t="str">
        <f>IF($B72="","",INDEX('All CCC'!S$7:S$736,MATCH(WatchList!$B72,'All CCC'!$B$7:$B$736,0)))</f>
        <v/>
      </c>
      <c r="T72" s="334" t="str">
        <f>IF($B72="","",INDEX('All CCC'!T$7:T$736,MATCH(WatchList!$B72,'All CCC'!$B$7:$B$736,0)))</f>
        <v/>
      </c>
      <c r="U72" s="334" t="str">
        <f>IF($B72="","",INDEX('All CCC'!U$7:U$736,MATCH(WatchList!$B72,'All CCC'!$B$7:$B$736,0)))</f>
        <v/>
      </c>
      <c r="V72" s="334" t="str">
        <f>IF($B72="","",INDEX('All CCC'!V$7:V$736,MATCH(WatchList!$B72,'All CCC'!$B$7:$B$736,0)))</f>
        <v/>
      </c>
      <c r="W72" s="334" t="str">
        <f>IF($B72="","",INDEX('All CCC'!W$7:W$736,MATCH(WatchList!$B72,'All CCC'!$B$7:$B$736,0)))</f>
        <v/>
      </c>
      <c r="X72" s="334" t="str">
        <f>IF($B72="","",INDEX('All CCC'!X$7:X$736,MATCH(WatchList!$B72,'All CCC'!$B$7:$B$736,0)))</f>
        <v/>
      </c>
      <c r="Y72" s="334" t="str">
        <f>IF($B72="","",INDEX('All CCC'!Y$7:Y$736,MATCH(WatchList!$B72,'All CCC'!$B$7:$B$736,0)))</f>
        <v/>
      </c>
      <c r="Z72" s="334" t="str">
        <f>IF($B72="","",INDEX('All CCC'!Z$7:Z$736,MATCH(WatchList!$B72,'All CCC'!$B$7:$B$736,0)))</f>
        <v/>
      </c>
      <c r="AA72" s="334" t="str">
        <f>IF($B72="","",INDEX('All CCC'!AA$7:AA$736,MATCH(WatchList!$B72,'All CCC'!$B$7:$B$736,0)))</f>
        <v/>
      </c>
      <c r="AB72" s="334" t="str">
        <f>IF($B72="","",INDEX('All CCC'!AB$7:AB$736,MATCH(WatchList!$B72,'All CCC'!$B$7:$B$736,0)))</f>
        <v/>
      </c>
      <c r="AC72" s="334" t="str">
        <f>IF($B72="","",INDEX('All CCC'!AC$7:AC$736,MATCH(WatchList!$B72,'All CCC'!$B$7:$B$736,0)))</f>
        <v/>
      </c>
      <c r="AD72" s="334" t="str">
        <f>IF($B72="","",INDEX('All CCC'!AD$7:AD$736,MATCH(WatchList!$B72,'All CCC'!$B$7:$B$736,0)))</f>
        <v/>
      </c>
      <c r="AE72" s="334" t="str">
        <f>IF($B72="","",INDEX('All CCC'!AE$7:AE$736,MATCH(WatchList!$B72,'All CCC'!$B$7:$B$736,0)))</f>
        <v/>
      </c>
      <c r="AF72" s="334" t="str">
        <f>IF($B72="","",INDEX('All CCC'!AF$7:AF$736,MATCH(WatchList!$B72,'All CCC'!$B$7:$B$736,0)))</f>
        <v/>
      </c>
      <c r="AG72" s="334" t="str">
        <f>IF($B72="","",INDEX('All CCC'!AG$7:AG$736,MATCH(WatchList!$B72,'All CCC'!$B$7:$B$736,0)))</f>
        <v/>
      </c>
      <c r="AH72" s="334" t="str">
        <f>IF($B72="","",INDEX('All CCC'!AH$7:AH$736,MATCH(WatchList!$B72,'All CCC'!$B$7:$B$736,0)))</f>
        <v/>
      </c>
      <c r="AI72" s="334" t="str">
        <f>IF($B72="","",INDEX('All CCC'!AI$7:AI$736,MATCH(WatchList!$B72,'All CCC'!$B$7:$B$736,0)))</f>
        <v/>
      </c>
      <c r="AJ72" s="334" t="str">
        <f>IF($B72="","",INDEX('All CCC'!AJ$7:AJ$736,MATCH(WatchList!$B72,'All CCC'!$B$7:$B$736,0)))</f>
        <v/>
      </c>
      <c r="AK72" s="334" t="str">
        <f>IF($B72="","",INDEX('All CCC'!AK$7:AK$736,MATCH(WatchList!$B72,'All CCC'!$B$7:$B$736,0)))</f>
        <v/>
      </c>
      <c r="AL72" s="334" t="str">
        <f>IF($B72="","",INDEX('All CCC'!AL$7:AL$736,MATCH(WatchList!$B72,'All CCC'!$B$7:$B$736,0)))</f>
        <v/>
      </c>
      <c r="AM72" s="334" t="str">
        <f>IF($B72="","",INDEX('All CCC'!AM$7:AM$736,MATCH(WatchList!$B72,'All CCC'!$B$7:$B$736,0)))</f>
        <v/>
      </c>
      <c r="AN72" s="334" t="str">
        <f>IF($B72="","",INDEX('All CCC'!AN$7:AN$736,MATCH(WatchList!$B72,'All CCC'!$B$7:$B$736,0)))</f>
        <v/>
      </c>
      <c r="AO72" s="334" t="str">
        <f>IF($B72="","",INDEX('All CCC'!AO$7:AO$736,MATCH(WatchList!$B72,'All CCC'!$B$7:$B$736,0)))</f>
        <v/>
      </c>
      <c r="AP72" s="334" t="str">
        <f>IF($B72="","",INDEX('All CCC'!AP$7:AP$736,MATCH(WatchList!$B72,'All CCC'!$B$7:$B$736,0)))</f>
        <v/>
      </c>
      <c r="AQ72" s="334" t="str">
        <f>IF($B72="","",INDEX('All CCC'!AQ$7:AQ$736,MATCH(WatchList!$B72,'All CCC'!$B$7:$B$736,0)))</f>
        <v/>
      </c>
      <c r="AR72" s="334" t="str">
        <f>IF($B72="","",INDEX('All CCC'!AR$7:AR$736,MATCH(WatchList!$B72,'All CCC'!$B$7:$B$736,0)))</f>
        <v/>
      </c>
      <c r="AS72" s="334" t="str">
        <f>IF($B72="","",INDEX('All CCC'!AS$7:AS$736,MATCH(WatchList!$B72,'All CCC'!$B$7:$B$736,0)))</f>
        <v/>
      </c>
      <c r="AT72" s="334" t="str">
        <f>IF($B72="","",INDEX('All CCC'!AT$7:AT$736,MATCH(WatchList!$B72,'All CCC'!$B$7:$B$736,0)))</f>
        <v/>
      </c>
      <c r="AU72" s="334" t="str">
        <f>IF($B72="","",INDEX('All CCC'!AU$7:AU$736,MATCH(WatchList!$B72,'All CCC'!$B$7:$B$736,0)))</f>
        <v/>
      </c>
      <c r="AV72" s="334" t="str">
        <f>IF($B72="","",INDEX('All CCC'!AV$7:AV$736,MATCH(WatchList!$B72,'All CCC'!$B$7:$B$736,0)))</f>
        <v/>
      </c>
      <c r="AW72" s="334" t="str">
        <f>IF($B72="","",INDEX('All CCC'!AW$7:AW$736,MATCH(WatchList!$B72,'All CCC'!$B$7:$B$736,0)))</f>
        <v/>
      </c>
      <c r="AX72" s="334" t="str">
        <f>IF($B72="","",INDEX('All CCC'!AX$7:AX$736,MATCH(WatchList!$B72,'All CCC'!$B$7:$B$736,0)))</f>
        <v/>
      </c>
      <c r="AY72" s="334" t="str">
        <f>IF($B72="","",INDEX('All CCC'!AY$7:AY$736,MATCH(WatchList!$B72,'All CCC'!$B$7:$B$736,0)))</f>
        <v/>
      </c>
      <c r="AZ72" s="334" t="str">
        <f>IF($B72="","",INDEX('All CCC'!AZ$7:AZ$736,MATCH(WatchList!$B72,'All CCC'!$B$7:$B$736,0)))</f>
        <v/>
      </c>
      <c r="BA72" s="334" t="str">
        <f>IF($B72="","",INDEX('All CCC'!BA$7:BA$736,MATCH(WatchList!$B72,'All CCC'!$B$7:$B$736,0)))</f>
        <v/>
      </c>
      <c r="BB72" s="334" t="str">
        <f>IF($B72="","",INDEX('All CCC'!BB$7:BB$736,MATCH(WatchList!$B72,'All CCC'!$B$7:$B$736,0)))</f>
        <v/>
      </c>
      <c r="BC72" s="334" t="str">
        <f>IF($B72="","",INDEX('All CCC'!BC$7:BC$736,MATCH(WatchList!$B72,'All CCC'!$B$7:$B$736,0)))</f>
        <v/>
      </c>
      <c r="BD72" s="334" t="str">
        <f>IF($B72="","",INDEX('All CCC'!BD$7:BD$736,MATCH(WatchList!$B72,'All CCC'!$B$7:$B$736,0)))</f>
        <v/>
      </c>
      <c r="BE72" s="334" t="str">
        <f>IF($B72="","",INDEX('All CCC'!BE$7:BE$736,MATCH(WatchList!$B72,'All CCC'!$B$7:$B$736,0)))</f>
        <v/>
      </c>
      <c r="BF72" s="334" t="str">
        <f>IF($B72="","",INDEX('All CCC'!BF$7:BF$736,MATCH(WatchList!$B72,'All CCC'!$B$7:$B$736,0)))</f>
        <v/>
      </c>
      <c r="BG72" s="334" t="str">
        <f>IF($B72="","",INDEX('All CCC'!BG$7:BG$736,MATCH(WatchList!$B72,'All CCC'!$B$7:$B$736,0)))</f>
        <v/>
      </c>
    </row>
    <row r="73" spans="1:59" x14ac:dyDescent="0.2">
      <c r="A73" s="333" t="str">
        <f>IF($B73="","",INDEX('All CCC'!A$7:A$736,MATCH(WatchList!$B73,'All CCC'!$B$7:$B$736,0)))</f>
        <v/>
      </c>
      <c r="B73" s="127"/>
      <c r="C73" s="334" t="str">
        <f>IF($B73="","",INDEX('All CCC'!C$7:C$736,MATCH(WatchList!$B73,'All CCC'!$B$7:$B$736,0)))</f>
        <v/>
      </c>
      <c r="D73" s="334" t="str">
        <f>IF($B73="","",INDEX('All CCC'!D$7:D$736,MATCH(WatchList!$B73,'All CCC'!$B$7:$B$736,0)))</f>
        <v/>
      </c>
      <c r="E73" s="334" t="str">
        <f>IF($B73="","",INDEX('All CCC'!E$7:E$736,MATCH(WatchList!$B73,'All CCC'!$B$7:$B$736,0)))</f>
        <v/>
      </c>
      <c r="F73" s="334" t="str">
        <f>IF($B73="","",INDEX('All CCC'!F$7:F$736,MATCH(WatchList!$B73,'All CCC'!$B$7:$B$736,0)))</f>
        <v/>
      </c>
      <c r="G73" s="334" t="str">
        <f>IF($B73="","",INDEX('All CCC'!G$7:G$736,MATCH(WatchList!$B73,'All CCC'!$B$7:$B$736,0)))</f>
        <v/>
      </c>
      <c r="H73" s="334" t="str">
        <f>IF($B73="","",INDEX('All CCC'!H$7:H$736,MATCH(WatchList!$B73,'All CCC'!$B$7:$B$736,0)))</f>
        <v/>
      </c>
      <c r="I73" s="334" t="str">
        <f>IF($B73="","",INDEX('All CCC'!I$7:I$736,MATCH(WatchList!$B73,'All CCC'!$B$7:$B$736,0)))</f>
        <v/>
      </c>
      <c r="J73" s="334" t="str">
        <f>IF($B73="","",INDEX('All CCC'!J$7:J$736,MATCH(WatchList!$B73,'All CCC'!$B$7:$B$736,0)))</f>
        <v/>
      </c>
      <c r="K73" s="334" t="str">
        <f>IF($B73="","",INDEX('All CCC'!K$7:K$736,MATCH(WatchList!$B73,'All CCC'!$B$7:$B$736,0)))</f>
        <v/>
      </c>
      <c r="L73" s="334" t="str">
        <f>IF($B73="","",INDEX('All CCC'!L$7:L$736,MATCH(WatchList!$B73,'All CCC'!$B$7:$B$736,0)))</f>
        <v/>
      </c>
      <c r="M73" s="334" t="str">
        <f>IF($B73="","",INDEX('All CCC'!M$7:M$736,MATCH(WatchList!$B73,'All CCC'!$B$7:$B$736,0)))</f>
        <v/>
      </c>
      <c r="N73" s="334" t="str">
        <f>IF($B73="","",INDEX('All CCC'!N$7:N$736,MATCH(WatchList!$B73,'All CCC'!$B$7:$B$736,0)))</f>
        <v/>
      </c>
      <c r="O73" s="334" t="str">
        <f>IF($B73="","",INDEX('All CCC'!O$7:O$736,MATCH(WatchList!$B73,'All CCC'!$B$7:$B$736,0)))</f>
        <v/>
      </c>
      <c r="P73" s="335" t="str">
        <f>IF($B73="","",INDEX('All CCC'!P$7:P$736,MATCH(WatchList!$B73,'All CCC'!$B$7:$B$736,0)))</f>
        <v/>
      </c>
      <c r="Q73" s="335" t="str">
        <f>IF($B73="","",INDEX('All CCC'!Q$7:Q$736,MATCH(WatchList!$B73,'All CCC'!$B$7:$B$736,0)))</f>
        <v/>
      </c>
      <c r="R73" s="334" t="str">
        <f>IF($B73="","",INDEX('All CCC'!R$7:R$736,MATCH(WatchList!$B73,'All CCC'!$B$7:$B$736,0)))</f>
        <v/>
      </c>
      <c r="S73" s="334" t="str">
        <f>IF($B73="","",INDEX('All CCC'!S$7:S$736,MATCH(WatchList!$B73,'All CCC'!$B$7:$B$736,0)))</f>
        <v/>
      </c>
      <c r="T73" s="334" t="str">
        <f>IF($B73="","",INDEX('All CCC'!T$7:T$736,MATCH(WatchList!$B73,'All CCC'!$B$7:$B$736,0)))</f>
        <v/>
      </c>
      <c r="U73" s="334" t="str">
        <f>IF($B73="","",INDEX('All CCC'!U$7:U$736,MATCH(WatchList!$B73,'All CCC'!$B$7:$B$736,0)))</f>
        <v/>
      </c>
      <c r="V73" s="334" t="str">
        <f>IF($B73="","",INDEX('All CCC'!V$7:V$736,MATCH(WatchList!$B73,'All CCC'!$B$7:$B$736,0)))</f>
        <v/>
      </c>
      <c r="W73" s="334" t="str">
        <f>IF($B73="","",INDEX('All CCC'!W$7:W$736,MATCH(WatchList!$B73,'All CCC'!$B$7:$B$736,0)))</f>
        <v/>
      </c>
      <c r="X73" s="334" t="str">
        <f>IF($B73="","",INDEX('All CCC'!X$7:X$736,MATCH(WatchList!$B73,'All CCC'!$B$7:$B$736,0)))</f>
        <v/>
      </c>
      <c r="Y73" s="334" t="str">
        <f>IF($B73="","",INDEX('All CCC'!Y$7:Y$736,MATCH(WatchList!$B73,'All CCC'!$B$7:$B$736,0)))</f>
        <v/>
      </c>
      <c r="Z73" s="334" t="str">
        <f>IF($B73="","",INDEX('All CCC'!Z$7:Z$736,MATCH(WatchList!$B73,'All CCC'!$B$7:$B$736,0)))</f>
        <v/>
      </c>
      <c r="AA73" s="334" t="str">
        <f>IF($B73="","",INDEX('All CCC'!AA$7:AA$736,MATCH(WatchList!$B73,'All CCC'!$B$7:$B$736,0)))</f>
        <v/>
      </c>
      <c r="AB73" s="334" t="str">
        <f>IF($B73="","",INDEX('All CCC'!AB$7:AB$736,MATCH(WatchList!$B73,'All CCC'!$B$7:$B$736,0)))</f>
        <v/>
      </c>
      <c r="AC73" s="334" t="str">
        <f>IF($B73="","",INDEX('All CCC'!AC$7:AC$736,MATCH(WatchList!$B73,'All CCC'!$B$7:$B$736,0)))</f>
        <v/>
      </c>
      <c r="AD73" s="334" t="str">
        <f>IF($B73="","",INDEX('All CCC'!AD$7:AD$736,MATCH(WatchList!$B73,'All CCC'!$B$7:$B$736,0)))</f>
        <v/>
      </c>
      <c r="AE73" s="334" t="str">
        <f>IF($B73="","",INDEX('All CCC'!AE$7:AE$736,MATCH(WatchList!$B73,'All CCC'!$B$7:$B$736,0)))</f>
        <v/>
      </c>
      <c r="AF73" s="334" t="str">
        <f>IF($B73="","",INDEX('All CCC'!AF$7:AF$736,MATCH(WatchList!$B73,'All CCC'!$B$7:$B$736,0)))</f>
        <v/>
      </c>
      <c r="AG73" s="334" t="str">
        <f>IF($B73="","",INDEX('All CCC'!AG$7:AG$736,MATCH(WatchList!$B73,'All CCC'!$B$7:$B$736,0)))</f>
        <v/>
      </c>
      <c r="AH73" s="334" t="str">
        <f>IF($B73="","",INDEX('All CCC'!AH$7:AH$736,MATCH(WatchList!$B73,'All CCC'!$B$7:$B$736,0)))</f>
        <v/>
      </c>
      <c r="AI73" s="334" t="str">
        <f>IF($B73="","",INDEX('All CCC'!AI$7:AI$736,MATCH(WatchList!$B73,'All CCC'!$B$7:$B$736,0)))</f>
        <v/>
      </c>
      <c r="AJ73" s="334" t="str">
        <f>IF($B73="","",INDEX('All CCC'!AJ$7:AJ$736,MATCH(WatchList!$B73,'All CCC'!$B$7:$B$736,0)))</f>
        <v/>
      </c>
      <c r="AK73" s="334" t="str">
        <f>IF($B73="","",INDEX('All CCC'!AK$7:AK$736,MATCH(WatchList!$B73,'All CCC'!$B$7:$B$736,0)))</f>
        <v/>
      </c>
      <c r="AL73" s="334" t="str">
        <f>IF($B73="","",INDEX('All CCC'!AL$7:AL$736,MATCH(WatchList!$B73,'All CCC'!$B$7:$B$736,0)))</f>
        <v/>
      </c>
      <c r="AM73" s="334" t="str">
        <f>IF($B73="","",INDEX('All CCC'!AM$7:AM$736,MATCH(WatchList!$B73,'All CCC'!$B$7:$B$736,0)))</f>
        <v/>
      </c>
      <c r="AN73" s="334" t="str">
        <f>IF($B73="","",INDEX('All CCC'!AN$7:AN$736,MATCH(WatchList!$B73,'All CCC'!$B$7:$B$736,0)))</f>
        <v/>
      </c>
      <c r="AO73" s="334" t="str">
        <f>IF($B73="","",INDEX('All CCC'!AO$7:AO$736,MATCH(WatchList!$B73,'All CCC'!$B$7:$B$736,0)))</f>
        <v/>
      </c>
      <c r="AP73" s="334" t="str">
        <f>IF($B73="","",INDEX('All CCC'!AP$7:AP$736,MATCH(WatchList!$B73,'All CCC'!$B$7:$B$736,0)))</f>
        <v/>
      </c>
      <c r="AQ73" s="334" t="str">
        <f>IF($B73="","",INDEX('All CCC'!AQ$7:AQ$736,MATCH(WatchList!$B73,'All CCC'!$B$7:$B$736,0)))</f>
        <v/>
      </c>
      <c r="AR73" s="334" t="str">
        <f>IF($B73="","",INDEX('All CCC'!AR$7:AR$736,MATCH(WatchList!$B73,'All CCC'!$B$7:$B$736,0)))</f>
        <v/>
      </c>
      <c r="AS73" s="334" t="str">
        <f>IF($B73="","",INDEX('All CCC'!AS$7:AS$736,MATCH(WatchList!$B73,'All CCC'!$B$7:$B$736,0)))</f>
        <v/>
      </c>
      <c r="AT73" s="334" t="str">
        <f>IF($B73="","",INDEX('All CCC'!AT$7:AT$736,MATCH(WatchList!$B73,'All CCC'!$B$7:$B$736,0)))</f>
        <v/>
      </c>
      <c r="AU73" s="334" t="str">
        <f>IF($B73="","",INDEX('All CCC'!AU$7:AU$736,MATCH(WatchList!$B73,'All CCC'!$B$7:$B$736,0)))</f>
        <v/>
      </c>
      <c r="AV73" s="334" t="str">
        <f>IF($B73="","",INDEX('All CCC'!AV$7:AV$736,MATCH(WatchList!$B73,'All CCC'!$B$7:$B$736,0)))</f>
        <v/>
      </c>
      <c r="AW73" s="334" t="str">
        <f>IF($B73="","",INDEX('All CCC'!AW$7:AW$736,MATCH(WatchList!$B73,'All CCC'!$B$7:$B$736,0)))</f>
        <v/>
      </c>
      <c r="AX73" s="334" t="str">
        <f>IF($B73="","",INDEX('All CCC'!AX$7:AX$736,MATCH(WatchList!$B73,'All CCC'!$B$7:$B$736,0)))</f>
        <v/>
      </c>
      <c r="AY73" s="334" t="str">
        <f>IF($B73="","",INDEX('All CCC'!AY$7:AY$736,MATCH(WatchList!$B73,'All CCC'!$B$7:$B$736,0)))</f>
        <v/>
      </c>
      <c r="AZ73" s="334" t="str">
        <f>IF($B73="","",INDEX('All CCC'!AZ$7:AZ$736,MATCH(WatchList!$B73,'All CCC'!$B$7:$B$736,0)))</f>
        <v/>
      </c>
      <c r="BA73" s="334" t="str">
        <f>IF($B73="","",INDEX('All CCC'!BA$7:BA$736,MATCH(WatchList!$B73,'All CCC'!$B$7:$B$736,0)))</f>
        <v/>
      </c>
      <c r="BB73" s="334" t="str">
        <f>IF($B73="","",INDEX('All CCC'!BB$7:BB$736,MATCH(WatchList!$B73,'All CCC'!$B$7:$B$736,0)))</f>
        <v/>
      </c>
      <c r="BC73" s="334" t="str">
        <f>IF($B73="","",INDEX('All CCC'!BC$7:BC$736,MATCH(WatchList!$B73,'All CCC'!$B$7:$B$736,0)))</f>
        <v/>
      </c>
      <c r="BD73" s="334" t="str">
        <f>IF($B73="","",INDEX('All CCC'!BD$7:BD$736,MATCH(WatchList!$B73,'All CCC'!$B$7:$B$736,0)))</f>
        <v/>
      </c>
      <c r="BE73" s="334" t="str">
        <f>IF($B73="","",INDEX('All CCC'!BE$7:BE$736,MATCH(WatchList!$B73,'All CCC'!$B$7:$B$736,0)))</f>
        <v/>
      </c>
      <c r="BF73" s="334" t="str">
        <f>IF($B73="","",INDEX('All CCC'!BF$7:BF$736,MATCH(WatchList!$B73,'All CCC'!$B$7:$B$736,0)))</f>
        <v/>
      </c>
      <c r="BG73" s="334" t="str">
        <f>IF($B73="","",INDEX('All CCC'!BG$7:BG$736,MATCH(WatchList!$B73,'All CCC'!$B$7:$B$736,0)))</f>
        <v/>
      </c>
    </row>
    <row r="74" spans="1:59" x14ac:dyDescent="0.2">
      <c r="A74" s="333" t="str">
        <f>IF($B74="","",INDEX('All CCC'!A$7:A$736,MATCH(WatchList!$B74,'All CCC'!$B$7:$B$736,0)))</f>
        <v/>
      </c>
      <c r="B74" s="127"/>
      <c r="C74" s="334" t="str">
        <f>IF($B74="","",INDEX('All CCC'!C$7:C$736,MATCH(WatchList!$B74,'All CCC'!$B$7:$B$736,0)))</f>
        <v/>
      </c>
      <c r="D74" s="334" t="str">
        <f>IF($B74="","",INDEX('All CCC'!D$7:D$736,MATCH(WatchList!$B74,'All CCC'!$B$7:$B$736,0)))</f>
        <v/>
      </c>
      <c r="E74" s="334" t="str">
        <f>IF($B74="","",INDEX('All CCC'!E$7:E$736,MATCH(WatchList!$B74,'All CCC'!$B$7:$B$736,0)))</f>
        <v/>
      </c>
      <c r="F74" s="334" t="str">
        <f>IF($B74="","",INDEX('All CCC'!F$7:F$736,MATCH(WatchList!$B74,'All CCC'!$B$7:$B$736,0)))</f>
        <v/>
      </c>
      <c r="G74" s="334" t="str">
        <f>IF($B74="","",INDEX('All CCC'!G$7:G$736,MATCH(WatchList!$B74,'All CCC'!$B$7:$B$736,0)))</f>
        <v/>
      </c>
      <c r="H74" s="334" t="str">
        <f>IF($B74="","",INDEX('All CCC'!H$7:H$736,MATCH(WatchList!$B74,'All CCC'!$B$7:$B$736,0)))</f>
        <v/>
      </c>
      <c r="I74" s="334" t="str">
        <f>IF($B74="","",INDEX('All CCC'!I$7:I$736,MATCH(WatchList!$B74,'All CCC'!$B$7:$B$736,0)))</f>
        <v/>
      </c>
      <c r="J74" s="334" t="str">
        <f>IF($B74="","",INDEX('All CCC'!J$7:J$736,MATCH(WatchList!$B74,'All CCC'!$B$7:$B$736,0)))</f>
        <v/>
      </c>
      <c r="K74" s="334" t="str">
        <f>IF($B74="","",INDEX('All CCC'!K$7:K$736,MATCH(WatchList!$B74,'All CCC'!$B$7:$B$736,0)))</f>
        <v/>
      </c>
      <c r="L74" s="334" t="str">
        <f>IF($B74="","",INDEX('All CCC'!L$7:L$736,MATCH(WatchList!$B74,'All CCC'!$B$7:$B$736,0)))</f>
        <v/>
      </c>
      <c r="M74" s="334" t="str">
        <f>IF($B74="","",INDEX('All CCC'!M$7:M$736,MATCH(WatchList!$B74,'All CCC'!$B$7:$B$736,0)))</f>
        <v/>
      </c>
      <c r="N74" s="334" t="str">
        <f>IF($B74="","",INDEX('All CCC'!N$7:N$736,MATCH(WatchList!$B74,'All CCC'!$B$7:$B$736,0)))</f>
        <v/>
      </c>
      <c r="O74" s="334" t="str">
        <f>IF($B74="","",INDEX('All CCC'!O$7:O$736,MATCH(WatchList!$B74,'All CCC'!$B$7:$B$736,0)))</f>
        <v/>
      </c>
      <c r="P74" s="335" t="str">
        <f>IF($B74="","",INDEX('All CCC'!P$7:P$736,MATCH(WatchList!$B74,'All CCC'!$B$7:$B$736,0)))</f>
        <v/>
      </c>
      <c r="Q74" s="335" t="str">
        <f>IF($B74="","",INDEX('All CCC'!Q$7:Q$736,MATCH(WatchList!$B74,'All CCC'!$B$7:$B$736,0)))</f>
        <v/>
      </c>
      <c r="R74" s="334" t="str">
        <f>IF($B74="","",INDEX('All CCC'!R$7:R$736,MATCH(WatchList!$B74,'All CCC'!$B$7:$B$736,0)))</f>
        <v/>
      </c>
      <c r="S74" s="334" t="str">
        <f>IF($B74="","",INDEX('All CCC'!S$7:S$736,MATCH(WatchList!$B74,'All CCC'!$B$7:$B$736,0)))</f>
        <v/>
      </c>
      <c r="T74" s="334" t="str">
        <f>IF($B74="","",INDEX('All CCC'!T$7:T$736,MATCH(WatchList!$B74,'All CCC'!$B$7:$B$736,0)))</f>
        <v/>
      </c>
      <c r="U74" s="334" t="str">
        <f>IF($B74="","",INDEX('All CCC'!U$7:U$736,MATCH(WatchList!$B74,'All CCC'!$B$7:$B$736,0)))</f>
        <v/>
      </c>
      <c r="V74" s="334" t="str">
        <f>IF($B74="","",INDEX('All CCC'!V$7:V$736,MATCH(WatchList!$B74,'All CCC'!$B$7:$B$736,0)))</f>
        <v/>
      </c>
      <c r="W74" s="334" t="str">
        <f>IF($B74="","",INDEX('All CCC'!W$7:W$736,MATCH(WatchList!$B74,'All CCC'!$B$7:$B$736,0)))</f>
        <v/>
      </c>
      <c r="X74" s="334" t="str">
        <f>IF($B74="","",INDEX('All CCC'!X$7:X$736,MATCH(WatchList!$B74,'All CCC'!$B$7:$B$736,0)))</f>
        <v/>
      </c>
      <c r="Y74" s="334" t="str">
        <f>IF($B74="","",INDEX('All CCC'!Y$7:Y$736,MATCH(WatchList!$B74,'All CCC'!$B$7:$B$736,0)))</f>
        <v/>
      </c>
      <c r="Z74" s="334" t="str">
        <f>IF($B74="","",INDEX('All CCC'!Z$7:Z$736,MATCH(WatchList!$B74,'All CCC'!$B$7:$B$736,0)))</f>
        <v/>
      </c>
      <c r="AA74" s="334" t="str">
        <f>IF($B74="","",INDEX('All CCC'!AA$7:AA$736,MATCH(WatchList!$B74,'All CCC'!$B$7:$B$736,0)))</f>
        <v/>
      </c>
      <c r="AB74" s="334" t="str">
        <f>IF($B74="","",INDEX('All CCC'!AB$7:AB$736,MATCH(WatchList!$B74,'All CCC'!$B$7:$B$736,0)))</f>
        <v/>
      </c>
      <c r="AC74" s="334" t="str">
        <f>IF($B74="","",INDEX('All CCC'!AC$7:AC$736,MATCH(WatchList!$B74,'All CCC'!$B$7:$B$736,0)))</f>
        <v/>
      </c>
      <c r="AD74" s="334" t="str">
        <f>IF($B74="","",INDEX('All CCC'!AD$7:AD$736,MATCH(WatchList!$B74,'All CCC'!$B$7:$B$736,0)))</f>
        <v/>
      </c>
      <c r="AE74" s="334" t="str">
        <f>IF($B74="","",INDEX('All CCC'!AE$7:AE$736,MATCH(WatchList!$B74,'All CCC'!$B$7:$B$736,0)))</f>
        <v/>
      </c>
      <c r="AF74" s="334" t="str">
        <f>IF($B74="","",INDEX('All CCC'!AF$7:AF$736,MATCH(WatchList!$B74,'All CCC'!$B$7:$B$736,0)))</f>
        <v/>
      </c>
      <c r="AG74" s="334" t="str">
        <f>IF($B74="","",INDEX('All CCC'!AG$7:AG$736,MATCH(WatchList!$B74,'All CCC'!$B$7:$B$736,0)))</f>
        <v/>
      </c>
      <c r="AH74" s="334" t="str">
        <f>IF($B74="","",INDEX('All CCC'!AH$7:AH$736,MATCH(WatchList!$B74,'All CCC'!$B$7:$B$736,0)))</f>
        <v/>
      </c>
      <c r="AI74" s="334" t="str">
        <f>IF($B74="","",INDEX('All CCC'!AI$7:AI$736,MATCH(WatchList!$B74,'All CCC'!$B$7:$B$736,0)))</f>
        <v/>
      </c>
      <c r="AJ74" s="334" t="str">
        <f>IF($B74="","",INDEX('All CCC'!AJ$7:AJ$736,MATCH(WatchList!$B74,'All CCC'!$B$7:$B$736,0)))</f>
        <v/>
      </c>
      <c r="AK74" s="334" t="str">
        <f>IF($B74="","",INDEX('All CCC'!AK$7:AK$736,MATCH(WatchList!$B74,'All CCC'!$B$7:$B$736,0)))</f>
        <v/>
      </c>
      <c r="AL74" s="334" t="str">
        <f>IF($B74="","",INDEX('All CCC'!AL$7:AL$736,MATCH(WatchList!$B74,'All CCC'!$B$7:$B$736,0)))</f>
        <v/>
      </c>
      <c r="AM74" s="334" t="str">
        <f>IF($B74="","",INDEX('All CCC'!AM$7:AM$736,MATCH(WatchList!$B74,'All CCC'!$B$7:$B$736,0)))</f>
        <v/>
      </c>
      <c r="AN74" s="334" t="str">
        <f>IF($B74="","",INDEX('All CCC'!AN$7:AN$736,MATCH(WatchList!$B74,'All CCC'!$B$7:$B$736,0)))</f>
        <v/>
      </c>
      <c r="AO74" s="334" t="str">
        <f>IF($B74="","",INDEX('All CCC'!AO$7:AO$736,MATCH(WatchList!$B74,'All CCC'!$B$7:$B$736,0)))</f>
        <v/>
      </c>
      <c r="AP74" s="334" t="str">
        <f>IF($B74="","",INDEX('All CCC'!AP$7:AP$736,MATCH(WatchList!$B74,'All CCC'!$B$7:$B$736,0)))</f>
        <v/>
      </c>
      <c r="AQ74" s="334" t="str">
        <f>IF($B74="","",INDEX('All CCC'!AQ$7:AQ$736,MATCH(WatchList!$B74,'All CCC'!$B$7:$B$736,0)))</f>
        <v/>
      </c>
      <c r="AR74" s="334" t="str">
        <f>IF($B74="","",INDEX('All CCC'!AR$7:AR$736,MATCH(WatchList!$B74,'All CCC'!$B$7:$B$736,0)))</f>
        <v/>
      </c>
      <c r="AS74" s="334" t="str">
        <f>IF($B74="","",INDEX('All CCC'!AS$7:AS$736,MATCH(WatchList!$B74,'All CCC'!$B$7:$B$736,0)))</f>
        <v/>
      </c>
      <c r="AT74" s="334" t="str">
        <f>IF($B74="","",INDEX('All CCC'!AT$7:AT$736,MATCH(WatchList!$B74,'All CCC'!$B$7:$B$736,0)))</f>
        <v/>
      </c>
      <c r="AU74" s="334" t="str">
        <f>IF($B74="","",INDEX('All CCC'!AU$7:AU$736,MATCH(WatchList!$B74,'All CCC'!$B$7:$B$736,0)))</f>
        <v/>
      </c>
      <c r="AV74" s="334" t="str">
        <f>IF($B74="","",INDEX('All CCC'!AV$7:AV$736,MATCH(WatchList!$B74,'All CCC'!$B$7:$B$736,0)))</f>
        <v/>
      </c>
      <c r="AW74" s="334" t="str">
        <f>IF($B74="","",INDEX('All CCC'!AW$7:AW$736,MATCH(WatchList!$B74,'All CCC'!$B$7:$B$736,0)))</f>
        <v/>
      </c>
      <c r="AX74" s="334" t="str">
        <f>IF($B74="","",INDEX('All CCC'!AX$7:AX$736,MATCH(WatchList!$B74,'All CCC'!$B$7:$B$736,0)))</f>
        <v/>
      </c>
      <c r="AY74" s="334" t="str">
        <f>IF($B74="","",INDEX('All CCC'!AY$7:AY$736,MATCH(WatchList!$B74,'All CCC'!$B$7:$B$736,0)))</f>
        <v/>
      </c>
      <c r="AZ74" s="334" t="str">
        <f>IF($B74="","",INDEX('All CCC'!AZ$7:AZ$736,MATCH(WatchList!$B74,'All CCC'!$B$7:$B$736,0)))</f>
        <v/>
      </c>
      <c r="BA74" s="334" t="str">
        <f>IF($B74="","",INDEX('All CCC'!BA$7:BA$736,MATCH(WatchList!$B74,'All CCC'!$B$7:$B$736,0)))</f>
        <v/>
      </c>
      <c r="BB74" s="334" t="str">
        <f>IF($B74="","",INDEX('All CCC'!BB$7:BB$736,MATCH(WatchList!$B74,'All CCC'!$B$7:$B$736,0)))</f>
        <v/>
      </c>
      <c r="BC74" s="334" t="str">
        <f>IF($B74="","",INDEX('All CCC'!BC$7:BC$736,MATCH(WatchList!$B74,'All CCC'!$B$7:$B$736,0)))</f>
        <v/>
      </c>
      <c r="BD74" s="334" t="str">
        <f>IF($B74="","",INDEX('All CCC'!BD$7:BD$736,MATCH(WatchList!$B74,'All CCC'!$B$7:$B$736,0)))</f>
        <v/>
      </c>
      <c r="BE74" s="334" t="str">
        <f>IF($B74="","",INDEX('All CCC'!BE$7:BE$736,MATCH(WatchList!$B74,'All CCC'!$B$7:$B$736,0)))</f>
        <v/>
      </c>
      <c r="BF74" s="334" t="str">
        <f>IF($B74="","",INDEX('All CCC'!BF$7:BF$736,MATCH(WatchList!$B74,'All CCC'!$B$7:$B$736,0)))</f>
        <v/>
      </c>
      <c r="BG74" s="334" t="str">
        <f>IF($B74="","",INDEX('All CCC'!BG$7:BG$736,MATCH(WatchList!$B74,'All CCC'!$B$7:$B$736,0)))</f>
        <v/>
      </c>
    </row>
    <row r="75" spans="1:59" x14ac:dyDescent="0.2">
      <c r="A75" s="333" t="str">
        <f>IF($B75="","",INDEX('All CCC'!A$7:A$736,MATCH(WatchList!$B75,'All CCC'!$B$7:$B$736,0)))</f>
        <v/>
      </c>
      <c r="B75" s="127"/>
      <c r="C75" s="334" t="str">
        <f>IF($B75="","",INDEX('All CCC'!C$7:C$736,MATCH(WatchList!$B75,'All CCC'!$B$7:$B$736,0)))</f>
        <v/>
      </c>
      <c r="D75" s="334" t="str">
        <f>IF($B75="","",INDEX('All CCC'!D$7:D$736,MATCH(WatchList!$B75,'All CCC'!$B$7:$B$736,0)))</f>
        <v/>
      </c>
      <c r="E75" s="334" t="str">
        <f>IF($B75="","",INDEX('All CCC'!E$7:E$736,MATCH(WatchList!$B75,'All CCC'!$B$7:$B$736,0)))</f>
        <v/>
      </c>
      <c r="F75" s="334" t="str">
        <f>IF($B75="","",INDEX('All CCC'!F$7:F$736,MATCH(WatchList!$B75,'All CCC'!$B$7:$B$736,0)))</f>
        <v/>
      </c>
      <c r="G75" s="334" t="str">
        <f>IF($B75="","",INDEX('All CCC'!G$7:G$736,MATCH(WatchList!$B75,'All CCC'!$B$7:$B$736,0)))</f>
        <v/>
      </c>
      <c r="H75" s="334" t="str">
        <f>IF($B75="","",INDEX('All CCC'!H$7:H$736,MATCH(WatchList!$B75,'All CCC'!$B$7:$B$736,0)))</f>
        <v/>
      </c>
      <c r="I75" s="334" t="str">
        <f>IF($B75="","",INDEX('All CCC'!I$7:I$736,MATCH(WatchList!$B75,'All CCC'!$B$7:$B$736,0)))</f>
        <v/>
      </c>
      <c r="J75" s="334" t="str">
        <f>IF($B75="","",INDEX('All CCC'!J$7:J$736,MATCH(WatchList!$B75,'All CCC'!$B$7:$B$736,0)))</f>
        <v/>
      </c>
      <c r="K75" s="334" t="str">
        <f>IF($B75="","",INDEX('All CCC'!K$7:K$736,MATCH(WatchList!$B75,'All CCC'!$B$7:$B$736,0)))</f>
        <v/>
      </c>
      <c r="L75" s="334" t="str">
        <f>IF($B75="","",INDEX('All CCC'!L$7:L$736,MATCH(WatchList!$B75,'All CCC'!$B$7:$B$736,0)))</f>
        <v/>
      </c>
      <c r="M75" s="334" t="str">
        <f>IF($B75="","",INDEX('All CCC'!M$7:M$736,MATCH(WatchList!$B75,'All CCC'!$B$7:$B$736,0)))</f>
        <v/>
      </c>
      <c r="N75" s="334" t="str">
        <f>IF($B75="","",INDEX('All CCC'!N$7:N$736,MATCH(WatchList!$B75,'All CCC'!$B$7:$B$736,0)))</f>
        <v/>
      </c>
      <c r="O75" s="334" t="str">
        <f>IF($B75="","",INDEX('All CCC'!O$7:O$736,MATCH(WatchList!$B75,'All CCC'!$B$7:$B$736,0)))</f>
        <v/>
      </c>
      <c r="P75" s="335" t="str">
        <f>IF($B75="","",INDEX('All CCC'!P$7:P$736,MATCH(WatchList!$B75,'All CCC'!$B$7:$B$736,0)))</f>
        <v/>
      </c>
      <c r="Q75" s="335" t="str">
        <f>IF($B75="","",INDEX('All CCC'!Q$7:Q$736,MATCH(WatchList!$B75,'All CCC'!$B$7:$B$736,0)))</f>
        <v/>
      </c>
      <c r="R75" s="334" t="str">
        <f>IF($B75="","",INDEX('All CCC'!R$7:R$736,MATCH(WatchList!$B75,'All CCC'!$B$7:$B$736,0)))</f>
        <v/>
      </c>
      <c r="S75" s="334" t="str">
        <f>IF($B75="","",INDEX('All CCC'!S$7:S$736,MATCH(WatchList!$B75,'All CCC'!$B$7:$B$736,0)))</f>
        <v/>
      </c>
      <c r="T75" s="334" t="str">
        <f>IF($B75="","",INDEX('All CCC'!T$7:T$736,MATCH(WatchList!$B75,'All CCC'!$B$7:$B$736,0)))</f>
        <v/>
      </c>
      <c r="U75" s="334" t="str">
        <f>IF($B75="","",INDEX('All CCC'!U$7:U$736,MATCH(WatchList!$B75,'All CCC'!$B$7:$B$736,0)))</f>
        <v/>
      </c>
      <c r="V75" s="334" t="str">
        <f>IF($B75="","",INDEX('All CCC'!V$7:V$736,MATCH(WatchList!$B75,'All CCC'!$B$7:$B$736,0)))</f>
        <v/>
      </c>
      <c r="W75" s="334" t="str">
        <f>IF($B75="","",INDEX('All CCC'!W$7:W$736,MATCH(WatchList!$B75,'All CCC'!$B$7:$B$736,0)))</f>
        <v/>
      </c>
      <c r="X75" s="334" t="str">
        <f>IF($B75="","",INDEX('All CCC'!X$7:X$736,MATCH(WatchList!$B75,'All CCC'!$B$7:$B$736,0)))</f>
        <v/>
      </c>
      <c r="Y75" s="334" t="str">
        <f>IF($B75="","",INDEX('All CCC'!Y$7:Y$736,MATCH(WatchList!$B75,'All CCC'!$B$7:$B$736,0)))</f>
        <v/>
      </c>
      <c r="Z75" s="334" t="str">
        <f>IF($B75="","",INDEX('All CCC'!Z$7:Z$736,MATCH(WatchList!$B75,'All CCC'!$B$7:$B$736,0)))</f>
        <v/>
      </c>
      <c r="AA75" s="334" t="str">
        <f>IF($B75="","",INDEX('All CCC'!AA$7:AA$736,MATCH(WatchList!$B75,'All CCC'!$B$7:$B$736,0)))</f>
        <v/>
      </c>
      <c r="AB75" s="334" t="str">
        <f>IF($B75="","",INDEX('All CCC'!AB$7:AB$736,MATCH(WatchList!$B75,'All CCC'!$B$7:$B$736,0)))</f>
        <v/>
      </c>
      <c r="AC75" s="334" t="str">
        <f>IF($B75="","",INDEX('All CCC'!AC$7:AC$736,MATCH(WatchList!$B75,'All CCC'!$B$7:$B$736,0)))</f>
        <v/>
      </c>
      <c r="AD75" s="334" t="str">
        <f>IF($B75="","",INDEX('All CCC'!AD$7:AD$736,MATCH(WatchList!$B75,'All CCC'!$B$7:$B$736,0)))</f>
        <v/>
      </c>
      <c r="AE75" s="334" t="str">
        <f>IF($B75="","",INDEX('All CCC'!AE$7:AE$736,MATCH(WatchList!$B75,'All CCC'!$B$7:$B$736,0)))</f>
        <v/>
      </c>
      <c r="AF75" s="334" t="str">
        <f>IF($B75="","",INDEX('All CCC'!AF$7:AF$736,MATCH(WatchList!$B75,'All CCC'!$B$7:$B$736,0)))</f>
        <v/>
      </c>
      <c r="AG75" s="334" t="str">
        <f>IF($B75="","",INDEX('All CCC'!AG$7:AG$736,MATCH(WatchList!$B75,'All CCC'!$B$7:$B$736,0)))</f>
        <v/>
      </c>
      <c r="AH75" s="334" t="str">
        <f>IF($B75="","",INDEX('All CCC'!AH$7:AH$736,MATCH(WatchList!$B75,'All CCC'!$B$7:$B$736,0)))</f>
        <v/>
      </c>
      <c r="AI75" s="334" t="str">
        <f>IF($B75="","",INDEX('All CCC'!AI$7:AI$736,MATCH(WatchList!$B75,'All CCC'!$B$7:$B$736,0)))</f>
        <v/>
      </c>
      <c r="AJ75" s="334" t="str">
        <f>IF($B75="","",INDEX('All CCC'!AJ$7:AJ$736,MATCH(WatchList!$B75,'All CCC'!$B$7:$B$736,0)))</f>
        <v/>
      </c>
      <c r="AK75" s="334" t="str">
        <f>IF($B75="","",INDEX('All CCC'!AK$7:AK$736,MATCH(WatchList!$B75,'All CCC'!$B$7:$B$736,0)))</f>
        <v/>
      </c>
      <c r="AL75" s="334" t="str">
        <f>IF($B75="","",INDEX('All CCC'!AL$7:AL$736,MATCH(WatchList!$B75,'All CCC'!$B$7:$B$736,0)))</f>
        <v/>
      </c>
      <c r="AM75" s="334" t="str">
        <f>IF($B75="","",INDEX('All CCC'!AM$7:AM$736,MATCH(WatchList!$B75,'All CCC'!$B$7:$B$736,0)))</f>
        <v/>
      </c>
      <c r="AN75" s="334" t="str">
        <f>IF($B75="","",INDEX('All CCC'!AN$7:AN$736,MATCH(WatchList!$B75,'All CCC'!$B$7:$B$736,0)))</f>
        <v/>
      </c>
      <c r="AO75" s="334" t="str">
        <f>IF($B75="","",INDEX('All CCC'!AO$7:AO$736,MATCH(WatchList!$B75,'All CCC'!$B$7:$B$736,0)))</f>
        <v/>
      </c>
      <c r="AP75" s="334" t="str">
        <f>IF($B75="","",INDEX('All CCC'!AP$7:AP$736,MATCH(WatchList!$B75,'All CCC'!$B$7:$B$736,0)))</f>
        <v/>
      </c>
      <c r="AQ75" s="334" t="str">
        <f>IF($B75="","",INDEX('All CCC'!AQ$7:AQ$736,MATCH(WatchList!$B75,'All CCC'!$B$7:$B$736,0)))</f>
        <v/>
      </c>
      <c r="AR75" s="334" t="str">
        <f>IF($B75="","",INDEX('All CCC'!AR$7:AR$736,MATCH(WatchList!$B75,'All CCC'!$B$7:$B$736,0)))</f>
        <v/>
      </c>
      <c r="AS75" s="334" t="str">
        <f>IF($B75="","",INDEX('All CCC'!AS$7:AS$736,MATCH(WatchList!$B75,'All CCC'!$B$7:$B$736,0)))</f>
        <v/>
      </c>
      <c r="AT75" s="334" t="str">
        <f>IF($B75="","",INDEX('All CCC'!AT$7:AT$736,MATCH(WatchList!$B75,'All CCC'!$B$7:$B$736,0)))</f>
        <v/>
      </c>
      <c r="AU75" s="334" t="str">
        <f>IF($B75="","",INDEX('All CCC'!AU$7:AU$736,MATCH(WatchList!$B75,'All CCC'!$B$7:$B$736,0)))</f>
        <v/>
      </c>
      <c r="AV75" s="334" t="str">
        <f>IF($B75="","",INDEX('All CCC'!AV$7:AV$736,MATCH(WatchList!$B75,'All CCC'!$B$7:$B$736,0)))</f>
        <v/>
      </c>
      <c r="AW75" s="334" t="str">
        <f>IF($B75="","",INDEX('All CCC'!AW$7:AW$736,MATCH(WatchList!$B75,'All CCC'!$B$7:$B$736,0)))</f>
        <v/>
      </c>
      <c r="AX75" s="334" t="str">
        <f>IF($B75="","",INDEX('All CCC'!AX$7:AX$736,MATCH(WatchList!$B75,'All CCC'!$B$7:$B$736,0)))</f>
        <v/>
      </c>
      <c r="AY75" s="334" t="str">
        <f>IF($B75="","",INDEX('All CCC'!AY$7:AY$736,MATCH(WatchList!$B75,'All CCC'!$B$7:$B$736,0)))</f>
        <v/>
      </c>
      <c r="AZ75" s="334" t="str">
        <f>IF($B75="","",INDEX('All CCC'!AZ$7:AZ$736,MATCH(WatchList!$B75,'All CCC'!$B$7:$B$736,0)))</f>
        <v/>
      </c>
      <c r="BA75" s="334" t="str">
        <f>IF($B75="","",INDEX('All CCC'!BA$7:BA$736,MATCH(WatchList!$B75,'All CCC'!$B$7:$B$736,0)))</f>
        <v/>
      </c>
      <c r="BB75" s="334" t="str">
        <f>IF($B75="","",INDEX('All CCC'!BB$7:BB$736,MATCH(WatchList!$B75,'All CCC'!$B$7:$B$736,0)))</f>
        <v/>
      </c>
      <c r="BC75" s="334" t="str">
        <f>IF($B75="","",INDEX('All CCC'!BC$7:BC$736,MATCH(WatchList!$B75,'All CCC'!$B$7:$B$736,0)))</f>
        <v/>
      </c>
      <c r="BD75" s="334" t="str">
        <f>IF($B75="","",INDEX('All CCC'!BD$7:BD$736,MATCH(WatchList!$B75,'All CCC'!$B$7:$B$736,0)))</f>
        <v/>
      </c>
      <c r="BE75" s="334" t="str">
        <f>IF($B75="","",INDEX('All CCC'!BE$7:BE$736,MATCH(WatchList!$B75,'All CCC'!$B$7:$B$736,0)))</f>
        <v/>
      </c>
      <c r="BF75" s="334" t="str">
        <f>IF($B75="","",INDEX('All CCC'!BF$7:BF$736,MATCH(WatchList!$B75,'All CCC'!$B$7:$B$736,0)))</f>
        <v/>
      </c>
      <c r="BG75" s="334" t="str">
        <f>IF($B75="","",INDEX('All CCC'!BG$7:BG$736,MATCH(WatchList!$B75,'All CCC'!$B$7:$B$736,0)))</f>
        <v/>
      </c>
    </row>
    <row r="76" spans="1:59" x14ac:dyDescent="0.2">
      <c r="A76" s="333" t="str">
        <f>IF($B76="","",INDEX('All CCC'!A$7:A$736,MATCH(WatchList!$B76,'All CCC'!$B$7:$B$736,0)))</f>
        <v/>
      </c>
      <c r="B76" s="127"/>
      <c r="C76" s="334" t="str">
        <f>IF($B76="","",INDEX('All CCC'!C$7:C$736,MATCH(WatchList!$B76,'All CCC'!$B$7:$B$736,0)))</f>
        <v/>
      </c>
      <c r="D76" s="334" t="str">
        <f>IF($B76="","",INDEX('All CCC'!D$7:D$736,MATCH(WatchList!$B76,'All CCC'!$B$7:$B$736,0)))</f>
        <v/>
      </c>
      <c r="E76" s="334" t="str">
        <f>IF($B76="","",INDEX('All CCC'!E$7:E$736,MATCH(WatchList!$B76,'All CCC'!$B$7:$B$736,0)))</f>
        <v/>
      </c>
      <c r="F76" s="334" t="str">
        <f>IF($B76="","",INDEX('All CCC'!F$7:F$736,MATCH(WatchList!$B76,'All CCC'!$B$7:$B$736,0)))</f>
        <v/>
      </c>
      <c r="G76" s="334" t="str">
        <f>IF($B76="","",INDEX('All CCC'!G$7:G$736,MATCH(WatchList!$B76,'All CCC'!$B$7:$B$736,0)))</f>
        <v/>
      </c>
      <c r="H76" s="334" t="str">
        <f>IF($B76="","",INDEX('All CCC'!H$7:H$736,MATCH(WatchList!$B76,'All CCC'!$B$7:$B$736,0)))</f>
        <v/>
      </c>
      <c r="I76" s="334" t="str">
        <f>IF($B76="","",INDEX('All CCC'!I$7:I$736,MATCH(WatchList!$B76,'All CCC'!$B$7:$B$736,0)))</f>
        <v/>
      </c>
      <c r="J76" s="334" t="str">
        <f>IF($B76="","",INDEX('All CCC'!J$7:J$736,MATCH(WatchList!$B76,'All CCC'!$B$7:$B$736,0)))</f>
        <v/>
      </c>
      <c r="K76" s="334" t="str">
        <f>IF($B76="","",INDEX('All CCC'!K$7:K$736,MATCH(WatchList!$B76,'All CCC'!$B$7:$B$736,0)))</f>
        <v/>
      </c>
      <c r="L76" s="334" t="str">
        <f>IF($B76="","",INDEX('All CCC'!L$7:L$736,MATCH(WatchList!$B76,'All CCC'!$B$7:$B$736,0)))</f>
        <v/>
      </c>
      <c r="M76" s="334" t="str">
        <f>IF($B76="","",INDEX('All CCC'!M$7:M$736,MATCH(WatchList!$B76,'All CCC'!$B$7:$B$736,0)))</f>
        <v/>
      </c>
      <c r="N76" s="334" t="str">
        <f>IF($B76="","",INDEX('All CCC'!N$7:N$736,MATCH(WatchList!$B76,'All CCC'!$B$7:$B$736,0)))</f>
        <v/>
      </c>
      <c r="O76" s="334" t="str">
        <f>IF($B76="","",INDEX('All CCC'!O$7:O$736,MATCH(WatchList!$B76,'All CCC'!$B$7:$B$736,0)))</f>
        <v/>
      </c>
      <c r="P76" s="335" t="str">
        <f>IF($B76="","",INDEX('All CCC'!P$7:P$736,MATCH(WatchList!$B76,'All CCC'!$B$7:$B$736,0)))</f>
        <v/>
      </c>
      <c r="Q76" s="335" t="str">
        <f>IF($B76="","",INDEX('All CCC'!Q$7:Q$736,MATCH(WatchList!$B76,'All CCC'!$B$7:$B$736,0)))</f>
        <v/>
      </c>
      <c r="R76" s="334" t="str">
        <f>IF($B76="","",INDEX('All CCC'!R$7:R$736,MATCH(WatchList!$B76,'All CCC'!$B$7:$B$736,0)))</f>
        <v/>
      </c>
      <c r="S76" s="334" t="str">
        <f>IF($B76="","",INDEX('All CCC'!S$7:S$736,MATCH(WatchList!$B76,'All CCC'!$B$7:$B$736,0)))</f>
        <v/>
      </c>
      <c r="T76" s="334" t="str">
        <f>IF($B76="","",INDEX('All CCC'!T$7:T$736,MATCH(WatchList!$B76,'All CCC'!$B$7:$B$736,0)))</f>
        <v/>
      </c>
      <c r="U76" s="334" t="str">
        <f>IF($B76="","",INDEX('All CCC'!U$7:U$736,MATCH(WatchList!$B76,'All CCC'!$B$7:$B$736,0)))</f>
        <v/>
      </c>
      <c r="V76" s="334" t="str">
        <f>IF($B76="","",INDEX('All CCC'!V$7:V$736,MATCH(WatchList!$B76,'All CCC'!$B$7:$B$736,0)))</f>
        <v/>
      </c>
      <c r="W76" s="334" t="str">
        <f>IF($B76="","",INDEX('All CCC'!W$7:W$736,MATCH(WatchList!$B76,'All CCC'!$B$7:$B$736,0)))</f>
        <v/>
      </c>
      <c r="X76" s="334" t="str">
        <f>IF($B76="","",INDEX('All CCC'!X$7:X$736,MATCH(WatchList!$B76,'All CCC'!$B$7:$B$736,0)))</f>
        <v/>
      </c>
      <c r="Y76" s="334" t="str">
        <f>IF($B76="","",INDEX('All CCC'!Y$7:Y$736,MATCH(WatchList!$B76,'All CCC'!$B$7:$B$736,0)))</f>
        <v/>
      </c>
      <c r="Z76" s="334" t="str">
        <f>IF($B76="","",INDEX('All CCC'!Z$7:Z$736,MATCH(WatchList!$B76,'All CCC'!$B$7:$B$736,0)))</f>
        <v/>
      </c>
      <c r="AA76" s="334" t="str">
        <f>IF($B76="","",INDEX('All CCC'!AA$7:AA$736,MATCH(WatchList!$B76,'All CCC'!$B$7:$B$736,0)))</f>
        <v/>
      </c>
      <c r="AB76" s="334" t="str">
        <f>IF($B76="","",INDEX('All CCC'!AB$7:AB$736,MATCH(WatchList!$B76,'All CCC'!$B$7:$B$736,0)))</f>
        <v/>
      </c>
      <c r="AC76" s="334" t="str">
        <f>IF($B76="","",INDEX('All CCC'!AC$7:AC$736,MATCH(WatchList!$B76,'All CCC'!$B$7:$B$736,0)))</f>
        <v/>
      </c>
      <c r="AD76" s="334" t="str">
        <f>IF($B76="","",INDEX('All CCC'!AD$7:AD$736,MATCH(WatchList!$B76,'All CCC'!$B$7:$B$736,0)))</f>
        <v/>
      </c>
      <c r="AE76" s="334" t="str">
        <f>IF($B76="","",INDEX('All CCC'!AE$7:AE$736,MATCH(WatchList!$B76,'All CCC'!$B$7:$B$736,0)))</f>
        <v/>
      </c>
      <c r="AF76" s="334" t="str">
        <f>IF($B76="","",INDEX('All CCC'!AF$7:AF$736,MATCH(WatchList!$B76,'All CCC'!$B$7:$B$736,0)))</f>
        <v/>
      </c>
      <c r="AG76" s="334" t="str">
        <f>IF($B76="","",INDEX('All CCC'!AG$7:AG$736,MATCH(WatchList!$B76,'All CCC'!$B$7:$B$736,0)))</f>
        <v/>
      </c>
      <c r="AH76" s="334" t="str">
        <f>IF($B76="","",INDEX('All CCC'!AH$7:AH$736,MATCH(WatchList!$B76,'All CCC'!$B$7:$B$736,0)))</f>
        <v/>
      </c>
      <c r="AI76" s="334" t="str">
        <f>IF($B76="","",INDEX('All CCC'!AI$7:AI$736,MATCH(WatchList!$B76,'All CCC'!$B$7:$B$736,0)))</f>
        <v/>
      </c>
      <c r="AJ76" s="334" t="str">
        <f>IF($B76="","",INDEX('All CCC'!AJ$7:AJ$736,MATCH(WatchList!$B76,'All CCC'!$B$7:$B$736,0)))</f>
        <v/>
      </c>
      <c r="AK76" s="334" t="str">
        <f>IF($B76="","",INDEX('All CCC'!AK$7:AK$736,MATCH(WatchList!$B76,'All CCC'!$B$7:$B$736,0)))</f>
        <v/>
      </c>
      <c r="AL76" s="334" t="str">
        <f>IF($B76="","",INDEX('All CCC'!AL$7:AL$736,MATCH(WatchList!$B76,'All CCC'!$B$7:$B$736,0)))</f>
        <v/>
      </c>
      <c r="AM76" s="334" t="str">
        <f>IF($B76="","",INDEX('All CCC'!AM$7:AM$736,MATCH(WatchList!$B76,'All CCC'!$B$7:$B$736,0)))</f>
        <v/>
      </c>
      <c r="AN76" s="334" t="str">
        <f>IF($B76="","",INDEX('All CCC'!AN$7:AN$736,MATCH(WatchList!$B76,'All CCC'!$B$7:$B$736,0)))</f>
        <v/>
      </c>
      <c r="AO76" s="334" t="str">
        <f>IF($B76="","",INDEX('All CCC'!AO$7:AO$736,MATCH(WatchList!$B76,'All CCC'!$B$7:$B$736,0)))</f>
        <v/>
      </c>
      <c r="AP76" s="334" t="str">
        <f>IF($B76="","",INDEX('All CCC'!AP$7:AP$736,MATCH(WatchList!$B76,'All CCC'!$B$7:$B$736,0)))</f>
        <v/>
      </c>
      <c r="AQ76" s="334" t="str">
        <f>IF($B76="","",INDEX('All CCC'!AQ$7:AQ$736,MATCH(WatchList!$B76,'All CCC'!$B$7:$B$736,0)))</f>
        <v/>
      </c>
      <c r="AR76" s="334" t="str">
        <f>IF($B76="","",INDEX('All CCC'!AR$7:AR$736,MATCH(WatchList!$B76,'All CCC'!$B$7:$B$736,0)))</f>
        <v/>
      </c>
      <c r="AS76" s="334" t="str">
        <f>IF($B76="","",INDEX('All CCC'!AS$7:AS$736,MATCH(WatchList!$B76,'All CCC'!$B$7:$B$736,0)))</f>
        <v/>
      </c>
      <c r="AT76" s="334" t="str">
        <f>IF($B76="","",INDEX('All CCC'!AT$7:AT$736,MATCH(WatchList!$B76,'All CCC'!$B$7:$B$736,0)))</f>
        <v/>
      </c>
      <c r="AU76" s="334" t="str">
        <f>IF($B76="","",INDEX('All CCC'!AU$7:AU$736,MATCH(WatchList!$B76,'All CCC'!$B$7:$B$736,0)))</f>
        <v/>
      </c>
      <c r="AV76" s="334" t="str">
        <f>IF($B76="","",INDEX('All CCC'!AV$7:AV$736,MATCH(WatchList!$B76,'All CCC'!$B$7:$B$736,0)))</f>
        <v/>
      </c>
      <c r="AW76" s="334" t="str">
        <f>IF($B76="","",INDEX('All CCC'!AW$7:AW$736,MATCH(WatchList!$B76,'All CCC'!$B$7:$B$736,0)))</f>
        <v/>
      </c>
      <c r="AX76" s="334" t="str">
        <f>IF($B76="","",INDEX('All CCC'!AX$7:AX$736,MATCH(WatchList!$B76,'All CCC'!$B$7:$B$736,0)))</f>
        <v/>
      </c>
      <c r="AY76" s="334" t="str">
        <f>IF($B76="","",INDEX('All CCC'!AY$7:AY$736,MATCH(WatchList!$B76,'All CCC'!$B$7:$B$736,0)))</f>
        <v/>
      </c>
      <c r="AZ76" s="334" t="str">
        <f>IF($B76="","",INDEX('All CCC'!AZ$7:AZ$736,MATCH(WatchList!$B76,'All CCC'!$B$7:$B$736,0)))</f>
        <v/>
      </c>
      <c r="BA76" s="334" t="str">
        <f>IF($B76="","",INDEX('All CCC'!BA$7:BA$736,MATCH(WatchList!$B76,'All CCC'!$B$7:$B$736,0)))</f>
        <v/>
      </c>
      <c r="BB76" s="334" t="str">
        <f>IF($B76="","",INDEX('All CCC'!BB$7:BB$736,MATCH(WatchList!$B76,'All CCC'!$B$7:$B$736,0)))</f>
        <v/>
      </c>
      <c r="BC76" s="334" t="str">
        <f>IF($B76="","",INDEX('All CCC'!BC$7:BC$736,MATCH(WatchList!$B76,'All CCC'!$B$7:$B$736,0)))</f>
        <v/>
      </c>
      <c r="BD76" s="334" t="str">
        <f>IF($B76="","",INDEX('All CCC'!BD$7:BD$736,MATCH(WatchList!$B76,'All CCC'!$B$7:$B$736,0)))</f>
        <v/>
      </c>
      <c r="BE76" s="334" t="str">
        <f>IF($B76="","",INDEX('All CCC'!BE$7:BE$736,MATCH(WatchList!$B76,'All CCC'!$B$7:$B$736,0)))</f>
        <v/>
      </c>
      <c r="BF76" s="334" t="str">
        <f>IF($B76="","",INDEX('All CCC'!BF$7:BF$736,MATCH(WatchList!$B76,'All CCC'!$B$7:$B$736,0)))</f>
        <v/>
      </c>
      <c r="BG76" s="334" t="str">
        <f>IF($B76="","",INDEX('All CCC'!BG$7:BG$736,MATCH(WatchList!$B76,'All CCC'!$B$7:$B$736,0)))</f>
        <v/>
      </c>
    </row>
    <row r="77" spans="1:59" x14ac:dyDescent="0.2">
      <c r="A77" s="333" t="str">
        <f>IF($B77="","",INDEX('All CCC'!A$7:A$736,MATCH(WatchList!$B77,'All CCC'!$B$7:$B$736,0)))</f>
        <v/>
      </c>
      <c r="B77" s="127"/>
      <c r="C77" s="334" t="str">
        <f>IF($B77="","",INDEX('All CCC'!C$7:C$736,MATCH(WatchList!$B77,'All CCC'!$B$7:$B$736,0)))</f>
        <v/>
      </c>
      <c r="D77" s="334" t="str">
        <f>IF($B77="","",INDEX('All CCC'!D$7:D$736,MATCH(WatchList!$B77,'All CCC'!$B$7:$B$736,0)))</f>
        <v/>
      </c>
      <c r="E77" s="334" t="str">
        <f>IF($B77="","",INDEX('All CCC'!E$7:E$736,MATCH(WatchList!$B77,'All CCC'!$B$7:$B$736,0)))</f>
        <v/>
      </c>
      <c r="F77" s="334" t="str">
        <f>IF($B77="","",INDEX('All CCC'!F$7:F$736,MATCH(WatchList!$B77,'All CCC'!$B$7:$B$736,0)))</f>
        <v/>
      </c>
      <c r="G77" s="334" t="str">
        <f>IF($B77="","",INDEX('All CCC'!G$7:G$736,MATCH(WatchList!$B77,'All CCC'!$B$7:$B$736,0)))</f>
        <v/>
      </c>
      <c r="H77" s="334" t="str">
        <f>IF($B77="","",INDEX('All CCC'!H$7:H$736,MATCH(WatchList!$B77,'All CCC'!$B$7:$B$736,0)))</f>
        <v/>
      </c>
      <c r="I77" s="334" t="str">
        <f>IF($B77="","",INDEX('All CCC'!I$7:I$736,MATCH(WatchList!$B77,'All CCC'!$B$7:$B$736,0)))</f>
        <v/>
      </c>
      <c r="J77" s="334" t="str">
        <f>IF($B77="","",INDEX('All CCC'!J$7:J$736,MATCH(WatchList!$B77,'All CCC'!$B$7:$B$736,0)))</f>
        <v/>
      </c>
      <c r="K77" s="334" t="str">
        <f>IF($B77="","",INDEX('All CCC'!K$7:K$736,MATCH(WatchList!$B77,'All CCC'!$B$7:$B$736,0)))</f>
        <v/>
      </c>
      <c r="L77" s="334" t="str">
        <f>IF($B77="","",INDEX('All CCC'!L$7:L$736,MATCH(WatchList!$B77,'All CCC'!$B$7:$B$736,0)))</f>
        <v/>
      </c>
      <c r="M77" s="334" t="str">
        <f>IF($B77="","",INDEX('All CCC'!M$7:M$736,MATCH(WatchList!$B77,'All CCC'!$B$7:$B$736,0)))</f>
        <v/>
      </c>
      <c r="N77" s="334" t="str">
        <f>IF($B77="","",INDEX('All CCC'!N$7:N$736,MATCH(WatchList!$B77,'All CCC'!$B$7:$B$736,0)))</f>
        <v/>
      </c>
      <c r="O77" s="334" t="str">
        <f>IF($B77="","",INDEX('All CCC'!O$7:O$736,MATCH(WatchList!$B77,'All CCC'!$B$7:$B$736,0)))</f>
        <v/>
      </c>
      <c r="P77" s="335" t="str">
        <f>IF($B77="","",INDEX('All CCC'!P$7:P$736,MATCH(WatchList!$B77,'All CCC'!$B$7:$B$736,0)))</f>
        <v/>
      </c>
      <c r="Q77" s="335" t="str">
        <f>IF($B77="","",INDEX('All CCC'!Q$7:Q$736,MATCH(WatchList!$B77,'All CCC'!$B$7:$B$736,0)))</f>
        <v/>
      </c>
      <c r="R77" s="334" t="str">
        <f>IF($B77="","",INDEX('All CCC'!R$7:R$736,MATCH(WatchList!$B77,'All CCC'!$B$7:$B$736,0)))</f>
        <v/>
      </c>
      <c r="S77" s="334" t="str">
        <f>IF($B77="","",INDEX('All CCC'!S$7:S$736,MATCH(WatchList!$B77,'All CCC'!$B$7:$B$736,0)))</f>
        <v/>
      </c>
      <c r="T77" s="334" t="str">
        <f>IF($B77="","",INDEX('All CCC'!T$7:T$736,MATCH(WatchList!$B77,'All CCC'!$B$7:$B$736,0)))</f>
        <v/>
      </c>
      <c r="U77" s="334" t="str">
        <f>IF($B77="","",INDEX('All CCC'!U$7:U$736,MATCH(WatchList!$B77,'All CCC'!$B$7:$B$736,0)))</f>
        <v/>
      </c>
      <c r="V77" s="334" t="str">
        <f>IF($B77="","",INDEX('All CCC'!V$7:V$736,MATCH(WatchList!$B77,'All CCC'!$B$7:$B$736,0)))</f>
        <v/>
      </c>
      <c r="W77" s="334" t="str">
        <f>IF($B77="","",INDEX('All CCC'!W$7:W$736,MATCH(WatchList!$B77,'All CCC'!$B$7:$B$736,0)))</f>
        <v/>
      </c>
      <c r="X77" s="334" t="str">
        <f>IF($B77="","",INDEX('All CCC'!X$7:X$736,MATCH(WatchList!$B77,'All CCC'!$B$7:$B$736,0)))</f>
        <v/>
      </c>
      <c r="Y77" s="334" t="str">
        <f>IF($B77="","",INDEX('All CCC'!Y$7:Y$736,MATCH(WatchList!$B77,'All CCC'!$B$7:$B$736,0)))</f>
        <v/>
      </c>
      <c r="Z77" s="334" t="str">
        <f>IF($B77="","",INDEX('All CCC'!Z$7:Z$736,MATCH(WatchList!$B77,'All CCC'!$B$7:$B$736,0)))</f>
        <v/>
      </c>
      <c r="AA77" s="334" t="str">
        <f>IF($B77="","",INDEX('All CCC'!AA$7:AA$736,MATCH(WatchList!$B77,'All CCC'!$B$7:$B$736,0)))</f>
        <v/>
      </c>
      <c r="AB77" s="334" t="str">
        <f>IF($B77="","",INDEX('All CCC'!AB$7:AB$736,MATCH(WatchList!$B77,'All CCC'!$B$7:$B$736,0)))</f>
        <v/>
      </c>
      <c r="AC77" s="334" t="str">
        <f>IF($B77="","",INDEX('All CCC'!AC$7:AC$736,MATCH(WatchList!$B77,'All CCC'!$B$7:$B$736,0)))</f>
        <v/>
      </c>
      <c r="AD77" s="334" t="str">
        <f>IF($B77="","",INDEX('All CCC'!AD$7:AD$736,MATCH(WatchList!$B77,'All CCC'!$B$7:$B$736,0)))</f>
        <v/>
      </c>
      <c r="AE77" s="334" t="str">
        <f>IF($B77="","",INDEX('All CCC'!AE$7:AE$736,MATCH(WatchList!$B77,'All CCC'!$B$7:$B$736,0)))</f>
        <v/>
      </c>
      <c r="AF77" s="334" t="str">
        <f>IF($B77="","",INDEX('All CCC'!AF$7:AF$736,MATCH(WatchList!$B77,'All CCC'!$B$7:$B$736,0)))</f>
        <v/>
      </c>
      <c r="AG77" s="334" t="str">
        <f>IF($B77="","",INDEX('All CCC'!AG$7:AG$736,MATCH(WatchList!$B77,'All CCC'!$B$7:$B$736,0)))</f>
        <v/>
      </c>
      <c r="AH77" s="334" t="str">
        <f>IF($B77="","",INDEX('All CCC'!AH$7:AH$736,MATCH(WatchList!$B77,'All CCC'!$B$7:$B$736,0)))</f>
        <v/>
      </c>
      <c r="AI77" s="334" t="str">
        <f>IF($B77="","",INDEX('All CCC'!AI$7:AI$736,MATCH(WatchList!$B77,'All CCC'!$B$7:$B$736,0)))</f>
        <v/>
      </c>
      <c r="AJ77" s="334" t="str">
        <f>IF($B77="","",INDEX('All CCC'!AJ$7:AJ$736,MATCH(WatchList!$B77,'All CCC'!$B$7:$B$736,0)))</f>
        <v/>
      </c>
      <c r="AK77" s="334" t="str">
        <f>IF($B77="","",INDEX('All CCC'!AK$7:AK$736,MATCH(WatchList!$B77,'All CCC'!$B$7:$B$736,0)))</f>
        <v/>
      </c>
      <c r="AL77" s="334" t="str">
        <f>IF($B77="","",INDEX('All CCC'!AL$7:AL$736,MATCH(WatchList!$B77,'All CCC'!$B$7:$B$736,0)))</f>
        <v/>
      </c>
      <c r="AM77" s="334" t="str">
        <f>IF($B77="","",INDEX('All CCC'!AM$7:AM$736,MATCH(WatchList!$B77,'All CCC'!$B$7:$B$736,0)))</f>
        <v/>
      </c>
      <c r="AN77" s="334" t="str">
        <f>IF($B77="","",INDEX('All CCC'!AN$7:AN$736,MATCH(WatchList!$B77,'All CCC'!$B$7:$B$736,0)))</f>
        <v/>
      </c>
      <c r="AO77" s="334" t="str">
        <f>IF($B77="","",INDEX('All CCC'!AO$7:AO$736,MATCH(WatchList!$B77,'All CCC'!$B$7:$B$736,0)))</f>
        <v/>
      </c>
      <c r="AP77" s="334" t="str">
        <f>IF($B77="","",INDEX('All CCC'!AP$7:AP$736,MATCH(WatchList!$B77,'All CCC'!$B$7:$B$736,0)))</f>
        <v/>
      </c>
      <c r="AQ77" s="334" t="str">
        <f>IF($B77="","",INDEX('All CCC'!AQ$7:AQ$736,MATCH(WatchList!$B77,'All CCC'!$B$7:$B$736,0)))</f>
        <v/>
      </c>
      <c r="AR77" s="334" t="str">
        <f>IF($B77="","",INDEX('All CCC'!AR$7:AR$736,MATCH(WatchList!$B77,'All CCC'!$B$7:$B$736,0)))</f>
        <v/>
      </c>
      <c r="AS77" s="334" t="str">
        <f>IF($B77="","",INDEX('All CCC'!AS$7:AS$736,MATCH(WatchList!$B77,'All CCC'!$B$7:$B$736,0)))</f>
        <v/>
      </c>
      <c r="AT77" s="334" t="str">
        <f>IF($B77="","",INDEX('All CCC'!AT$7:AT$736,MATCH(WatchList!$B77,'All CCC'!$B$7:$B$736,0)))</f>
        <v/>
      </c>
      <c r="AU77" s="334" t="str">
        <f>IF($B77="","",INDEX('All CCC'!AU$7:AU$736,MATCH(WatchList!$B77,'All CCC'!$B$7:$B$736,0)))</f>
        <v/>
      </c>
      <c r="AV77" s="334" t="str">
        <f>IF($B77="","",INDEX('All CCC'!AV$7:AV$736,MATCH(WatchList!$B77,'All CCC'!$B$7:$B$736,0)))</f>
        <v/>
      </c>
      <c r="AW77" s="334" t="str">
        <f>IF($B77="","",INDEX('All CCC'!AW$7:AW$736,MATCH(WatchList!$B77,'All CCC'!$B$7:$B$736,0)))</f>
        <v/>
      </c>
      <c r="AX77" s="334" t="str">
        <f>IF($B77="","",INDEX('All CCC'!AX$7:AX$736,MATCH(WatchList!$B77,'All CCC'!$B$7:$B$736,0)))</f>
        <v/>
      </c>
      <c r="AY77" s="334" t="str">
        <f>IF($B77="","",INDEX('All CCC'!AY$7:AY$736,MATCH(WatchList!$B77,'All CCC'!$B$7:$B$736,0)))</f>
        <v/>
      </c>
      <c r="AZ77" s="334" t="str">
        <f>IF($B77="","",INDEX('All CCC'!AZ$7:AZ$736,MATCH(WatchList!$B77,'All CCC'!$B$7:$B$736,0)))</f>
        <v/>
      </c>
      <c r="BA77" s="334" t="str">
        <f>IF($B77="","",INDEX('All CCC'!BA$7:BA$736,MATCH(WatchList!$B77,'All CCC'!$B$7:$B$736,0)))</f>
        <v/>
      </c>
      <c r="BB77" s="334" t="str">
        <f>IF($B77="","",INDEX('All CCC'!BB$7:BB$736,MATCH(WatchList!$B77,'All CCC'!$B$7:$B$736,0)))</f>
        <v/>
      </c>
      <c r="BC77" s="334" t="str">
        <f>IF($B77="","",INDEX('All CCC'!BC$7:BC$736,MATCH(WatchList!$B77,'All CCC'!$B$7:$B$736,0)))</f>
        <v/>
      </c>
      <c r="BD77" s="334" t="str">
        <f>IF($B77="","",INDEX('All CCC'!BD$7:BD$736,MATCH(WatchList!$B77,'All CCC'!$B$7:$B$736,0)))</f>
        <v/>
      </c>
      <c r="BE77" s="334" t="str">
        <f>IF($B77="","",INDEX('All CCC'!BE$7:BE$736,MATCH(WatchList!$B77,'All CCC'!$B$7:$B$736,0)))</f>
        <v/>
      </c>
      <c r="BF77" s="334" t="str">
        <f>IF($B77="","",INDEX('All CCC'!BF$7:BF$736,MATCH(WatchList!$B77,'All CCC'!$B$7:$B$736,0)))</f>
        <v/>
      </c>
      <c r="BG77" s="334" t="str">
        <f>IF($B77="","",INDEX('All CCC'!BG$7:BG$736,MATCH(WatchList!$B77,'All CCC'!$B$7:$B$736,0)))</f>
        <v/>
      </c>
    </row>
    <row r="78" spans="1:59" x14ac:dyDescent="0.2">
      <c r="A78" s="333" t="str">
        <f>IF($B78="","",INDEX('All CCC'!A$7:A$736,MATCH(WatchList!$B78,'All CCC'!$B$7:$B$736,0)))</f>
        <v/>
      </c>
      <c r="B78" s="127"/>
      <c r="C78" s="334" t="str">
        <f>IF($B78="","",INDEX('All CCC'!C$7:C$736,MATCH(WatchList!$B78,'All CCC'!$B$7:$B$736,0)))</f>
        <v/>
      </c>
      <c r="D78" s="334" t="str">
        <f>IF($B78="","",INDEX('All CCC'!D$7:D$736,MATCH(WatchList!$B78,'All CCC'!$B$7:$B$736,0)))</f>
        <v/>
      </c>
      <c r="E78" s="334" t="str">
        <f>IF($B78="","",INDEX('All CCC'!E$7:E$736,MATCH(WatchList!$B78,'All CCC'!$B$7:$B$736,0)))</f>
        <v/>
      </c>
      <c r="F78" s="334" t="str">
        <f>IF($B78="","",INDEX('All CCC'!F$7:F$736,MATCH(WatchList!$B78,'All CCC'!$B$7:$B$736,0)))</f>
        <v/>
      </c>
      <c r="G78" s="334" t="str">
        <f>IF($B78="","",INDEX('All CCC'!G$7:G$736,MATCH(WatchList!$B78,'All CCC'!$B$7:$B$736,0)))</f>
        <v/>
      </c>
      <c r="H78" s="334" t="str">
        <f>IF($B78="","",INDEX('All CCC'!H$7:H$736,MATCH(WatchList!$B78,'All CCC'!$B$7:$B$736,0)))</f>
        <v/>
      </c>
      <c r="I78" s="334" t="str">
        <f>IF($B78="","",INDEX('All CCC'!I$7:I$736,MATCH(WatchList!$B78,'All CCC'!$B$7:$B$736,0)))</f>
        <v/>
      </c>
      <c r="J78" s="334" t="str">
        <f>IF($B78="","",INDEX('All CCC'!J$7:J$736,MATCH(WatchList!$B78,'All CCC'!$B$7:$B$736,0)))</f>
        <v/>
      </c>
      <c r="K78" s="334" t="str">
        <f>IF($B78="","",INDEX('All CCC'!K$7:K$736,MATCH(WatchList!$B78,'All CCC'!$B$7:$B$736,0)))</f>
        <v/>
      </c>
      <c r="L78" s="334" t="str">
        <f>IF($B78="","",INDEX('All CCC'!L$7:L$736,MATCH(WatchList!$B78,'All CCC'!$B$7:$B$736,0)))</f>
        <v/>
      </c>
      <c r="M78" s="334" t="str">
        <f>IF($B78="","",INDEX('All CCC'!M$7:M$736,MATCH(WatchList!$B78,'All CCC'!$B$7:$B$736,0)))</f>
        <v/>
      </c>
      <c r="N78" s="334" t="str">
        <f>IF($B78="","",INDEX('All CCC'!N$7:N$736,MATCH(WatchList!$B78,'All CCC'!$B$7:$B$736,0)))</f>
        <v/>
      </c>
      <c r="O78" s="334" t="str">
        <f>IF($B78="","",INDEX('All CCC'!O$7:O$736,MATCH(WatchList!$B78,'All CCC'!$B$7:$B$736,0)))</f>
        <v/>
      </c>
      <c r="P78" s="335" t="str">
        <f>IF($B78="","",INDEX('All CCC'!P$7:P$736,MATCH(WatchList!$B78,'All CCC'!$B$7:$B$736,0)))</f>
        <v/>
      </c>
      <c r="Q78" s="335" t="str">
        <f>IF($B78="","",INDEX('All CCC'!Q$7:Q$736,MATCH(WatchList!$B78,'All CCC'!$B$7:$B$736,0)))</f>
        <v/>
      </c>
      <c r="R78" s="334" t="str">
        <f>IF($B78="","",INDEX('All CCC'!R$7:R$736,MATCH(WatchList!$B78,'All CCC'!$B$7:$B$736,0)))</f>
        <v/>
      </c>
      <c r="S78" s="334" t="str">
        <f>IF($B78="","",INDEX('All CCC'!S$7:S$736,MATCH(WatchList!$B78,'All CCC'!$B$7:$B$736,0)))</f>
        <v/>
      </c>
      <c r="T78" s="334" t="str">
        <f>IF($B78="","",INDEX('All CCC'!T$7:T$736,MATCH(WatchList!$B78,'All CCC'!$B$7:$B$736,0)))</f>
        <v/>
      </c>
      <c r="U78" s="334" t="str">
        <f>IF($B78="","",INDEX('All CCC'!U$7:U$736,MATCH(WatchList!$B78,'All CCC'!$B$7:$B$736,0)))</f>
        <v/>
      </c>
      <c r="V78" s="334" t="str">
        <f>IF($B78="","",INDEX('All CCC'!V$7:V$736,MATCH(WatchList!$B78,'All CCC'!$B$7:$B$736,0)))</f>
        <v/>
      </c>
      <c r="W78" s="334" t="str">
        <f>IF($B78="","",INDEX('All CCC'!W$7:W$736,MATCH(WatchList!$B78,'All CCC'!$B$7:$B$736,0)))</f>
        <v/>
      </c>
      <c r="X78" s="334" t="str">
        <f>IF($B78="","",INDEX('All CCC'!X$7:X$736,MATCH(WatchList!$B78,'All CCC'!$B$7:$B$736,0)))</f>
        <v/>
      </c>
      <c r="Y78" s="334" t="str">
        <f>IF($B78="","",INDEX('All CCC'!Y$7:Y$736,MATCH(WatchList!$B78,'All CCC'!$B$7:$B$736,0)))</f>
        <v/>
      </c>
      <c r="Z78" s="334" t="str">
        <f>IF($B78="","",INDEX('All CCC'!Z$7:Z$736,MATCH(WatchList!$B78,'All CCC'!$B$7:$B$736,0)))</f>
        <v/>
      </c>
      <c r="AA78" s="334" t="str">
        <f>IF($B78="","",INDEX('All CCC'!AA$7:AA$736,MATCH(WatchList!$B78,'All CCC'!$B$7:$B$736,0)))</f>
        <v/>
      </c>
      <c r="AB78" s="334" t="str">
        <f>IF($B78="","",INDEX('All CCC'!AB$7:AB$736,MATCH(WatchList!$B78,'All CCC'!$B$7:$B$736,0)))</f>
        <v/>
      </c>
      <c r="AC78" s="334" t="str">
        <f>IF($B78="","",INDEX('All CCC'!AC$7:AC$736,MATCH(WatchList!$B78,'All CCC'!$B$7:$B$736,0)))</f>
        <v/>
      </c>
      <c r="AD78" s="334" t="str">
        <f>IF($B78="","",INDEX('All CCC'!AD$7:AD$736,MATCH(WatchList!$B78,'All CCC'!$B$7:$B$736,0)))</f>
        <v/>
      </c>
      <c r="AE78" s="334" t="str">
        <f>IF($B78="","",INDEX('All CCC'!AE$7:AE$736,MATCH(WatchList!$B78,'All CCC'!$B$7:$B$736,0)))</f>
        <v/>
      </c>
      <c r="AF78" s="334" t="str">
        <f>IF($B78="","",INDEX('All CCC'!AF$7:AF$736,MATCH(WatchList!$B78,'All CCC'!$B$7:$B$736,0)))</f>
        <v/>
      </c>
      <c r="AG78" s="334" t="str">
        <f>IF($B78="","",INDEX('All CCC'!AG$7:AG$736,MATCH(WatchList!$B78,'All CCC'!$B$7:$B$736,0)))</f>
        <v/>
      </c>
      <c r="AH78" s="334" t="str">
        <f>IF($B78="","",INDEX('All CCC'!AH$7:AH$736,MATCH(WatchList!$B78,'All CCC'!$B$7:$B$736,0)))</f>
        <v/>
      </c>
      <c r="AI78" s="334" t="str">
        <f>IF($B78="","",INDEX('All CCC'!AI$7:AI$736,MATCH(WatchList!$B78,'All CCC'!$B$7:$B$736,0)))</f>
        <v/>
      </c>
      <c r="AJ78" s="334" t="str">
        <f>IF($B78="","",INDEX('All CCC'!AJ$7:AJ$736,MATCH(WatchList!$B78,'All CCC'!$B$7:$B$736,0)))</f>
        <v/>
      </c>
      <c r="AK78" s="334" t="str">
        <f>IF($B78="","",INDEX('All CCC'!AK$7:AK$736,MATCH(WatchList!$B78,'All CCC'!$B$7:$B$736,0)))</f>
        <v/>
      </c>
      <c r="AL78" s="334" t="str">
        <f>IF($B78="","",INDEX('All CCC'!AL$7:AL$736,MATCH(WatchList!$B78,'All CCC'!$B$7:$B$736,0)))</f>
        <v/>
      </c>
      <c r="AM78" s="334" t="str">
        <f>IF($B78="","",INDEX('All CCC'!AM$7:AM$736,MATCH(WatchList!$B78,'All CCC'!$B$7:$B$736,0)))</f>
        <v/>
      </c>
      <c r="AN78" s="334" t="str">
        <f>IF($B78="","",INDEX('All CCC'!AN$7:AN$736,MATCH(WatchList!$B78,'All CCC'!$B$7:$B$736,0)))</f>
        <v/>
      </c>
      <c r="AO78" s="334" t="str">
        <f>IF($B78="","",INDEX('All CCC'!AO$7:AO$736,MATCH(WatchList!$B78,'All CCC'!$B$7:$B$736,0)))</f>
        <v/>
      </c>
      <c r="AP78" s="334" t="str">
        <f>IF($B78="","",INDEX('All CCC'!AP$7:AP$736,MATCH(WatchList!$B78,'All CCC'!$B$7:$B$736,0)))</f>
        <v/>
      </c>
      <c r="AQ78" s="334" t="str">
        <f>IF($B78="","",INDEX('All CCC'!AQ$7:AQ$736,MATCH(WatchList!$B78,'All CCC'!$B$7:$B$736,0)))</f>
        <v/>
      </c>
      <c r="AR78" s="334" t="str">
        <f>IF($B78="","",INDEX('All CCC'!AR$7:AR$736,MATCH(WatchList!$B78,'All CCC'!$B$7:$B$736,0)))</f>
        <v/>
      </c>
      <c r="AS78" s="334" t="str">
        <f>IF($B78="","",INDEX('All CCC'!AS$7:AS$736,MATCH(WatchList!$B78,'All CCC'!$B$7:$B$736,0)))</f>
        <v/>
      </c>
      <c r="AT78" s="334" t="str">
        <f>IF($B78="","",INDEX('All CCC'!AT$7:AT$736,MATCH(WatchList!$B78,'All CCC'!$B$7:$B$736,0)))</f>
        <v/>
      </c>
      <c r="AU78" s="334" t="str">
        <f>IF($B78="","",INDEX('All CCC'!AU$7:AU$736,MATCH(WatchList!$B78,'All CCC'!$B$7:$B$736,0)))</f>
        <v/>
      </c>
      <c r="AV78" s="334" t="str">
        <f>IF($B78="","",INDEX('All CCC'!AV$7:AV$736,MATCH(WatchList!$B78,'All CCC'!$B$7:$B$736,0)))</f>
        <v/>
      </c>
      <c r="AW78" s="334" t="str">
        <f>IF($B78="","",INDEX('All CCC'!AW$7:AW$736,MATCH(WatchList!$B78,'All CCC'!$B$7:$B$736,0)))</f>
        <v/>
      </c>
      <c r="AX78" s="334" t="str">
        <f>IF($B78="","",INDEX('All CCC'!AX$7:AX$736,MATCH(WatchList!$B78,'All CCC'!$B$7:$B$736,0)))</f>
        <v/>
      </c>
      <c r="AY78" s="334" t="str">
        <f>IF($B78="","",INDEX('All CCC'!AY$7:AY$736,MATCH(WatchList!$B78,'All CCC'!$B$7:$B$736,0)))</f>
        <v/>
      </c>
      <c r="AZ78" s="334" t="str">
        <f>IF($B78="","",INDEX('All CCC'!AZ$7:AZ$736,MATCH(WatchList!$B78,'All CCC'!$B$7:$B$736,0)))</f>
        <v/>
      </c>
      <c r="BA78" s="334" t="str">
        <f>IF($B78="","",INDEX('All CCC'!BA$7:BA$736,MATCH(WatchList!$B78,'All CCC'!$B$7:$B$736,0)))</f>
        <v/>
      </c>
      <c r="BB78" s="334" t="str">
        <f>IF($B78="","",INDEX('All CCC'!BB$7:BB$736,MATCH(WatchList!$B78,'All CCC'!$B$7:$B$736,0)))</f>
        <v/>
      </c>
      <c r="BC78" s="334" t="str">
        <f>IF($B78="","",INDEX('All CCC'!BC$7:BC$736,MATCH(WatchList!$B78,'All CCC'!$B$7:$B$736,0)))</f>
        <v/>
      </c>
      <c r="BD78" s="334" t="str">
        <f>IF($B78="","",INDEX('All CCC'!BD$7:BD$736,MATCH(WatchList!$B78,'All CCC'!$B$7:$B$736,0)))</f>
        <v/>
      </c>
      <c r="BE78" s="334" t="str">
        <f>IF($B78="","",INDEX('All CCC'!BE$7:BE$736,MATCH(WatchList!$B78,'All CCC'!$B$7:$B$736,0)))</f>
        <v/>
      </c>
      <c r="BF78" s="334" t="str">
        <f>IF($B78="","",INDEX('All CCC'!BF$7:BF$736,MATCH(WatchList!$B78,'All CCC'!$B$7:$B$736,0)))</f>
        <v/>
      </c>
      <c r="BG78" s="334" t="str">
        <f>IF($B78="","",INDEX('All CCC'!BG$7:BG$736,MATCH(WatchList!$B78,'All CCC'!$B$7:$B$736,0)))</f>
        <v/>
      </c>
    </row>
    <row r="79" spans="1:59" x14ac:dyDescent="0.2">
      <c r="A79" s="333" t="str">
        <f>IF($B79="","",INDEX('All CCC'!A$7:A$736,MATCH(WatchList!$B79,'All CCC'!$B$7:$B$736,0)))</f>
        <v/>
      </c>
      <c r="B79" s="127"/>
      <c r="C79" s="334" t="str">
        <f>IF($B79="","",INDEX('All CCC'!C$7:C$736,MATCH(WatchList!$B79,'All CCC'!$B$7:$B$736,0)))</f>
        <v/>
      </c>
      <c r="D79" s="334" t="str">
        <f>IF($B79="","",INDEX('All CCC'!D$7:D$736,MATCH(WatchList!$B79,'All CCC'!$B$7:$B$736,0)))</f>
        <v/>
      </c>
      <c r="E79" s="334" t="str">
        <f>IF($B79="","",INDEX('All CCC'!E$7:E$736,MATCH(WatchList!$B79,'All CCC'!$B$7:$B$736,0)))</f>
        <v/>
      </c>
      <c r="F79" s="334" t="str">
        <f>IF($B79="","",INDEX('All CCC'!F$7:F$736,MATCH(WatchList!$B79,'All CCC'!$B$7:$B$736,0)))</f>
        <v/>
      </c>
      <c r="G79" s="334" t="str">
        <f>IF($B79="","",INDEX('All CCC'!G$7:G$736,MATCH(WatchList!$B79,'All CCC'!$B$7:$B$736,0)))</f>
        <v/>
      </c>
      <c r="H79" s="334" t="str">
        <f>IF($B79="","",INDEX('All CCC'!H$7:H$736,MATCH(WatchList!$B79,'All CCC'!$B$7:$B$736,0)))</f>
        <v/>
      </c>
      <c r="I79" s="334" t="str">
        <f>IF($B79="","",INDEX('All CCC'!I$7:I$736,MATCH(WatchList!$B79,'All CCC'!$B$7:$B$736,0)))</f>
        <v/>
      </c>
      <c r="J79" s="334" t="str">
        <f>IF($B79="","",INDEX('All CCC'!J$7:J$736,MATCH(WatchList!$B79,'All CCC'!$B$7:$B$736,0)))</f>
        <v/>
      </c>
      <c r="K79" s="334" t="str">
        <f>IF($B79="","",INDEX('All CCC'!K$7:K$736,MATCH(WatchList!$B79,'All CCC'!$B$7:$B$736,0)))</f>
        <v/>
      </c>
      <c r="L79" s="334" t="str">
        <f>IF($B79="","",INDEX('All CCC'!L$7:L$736,MATCH(WatchList!$B79,'All CCC'!$B$7:$B$736,0)))</f>
        <v/>
      </c>
      <c r="M79" s="334" t="str">
        <f>IF($B79="","",INDEX('All CCC'!M$7:M$736,MATCH(WatchList!$B79,'All CCC'!$B$7:$B$736,0)))</f>
        <v/>
      </c>
      <c r="N79" s="334" t="str">
        <f>IF($B79="","",INDEX('All CCC'!N$7:N$736,MATCH(WatchList!$B79,'All CCC'!$B$7:$B$736,0)))</f>
        <v/>
      </c>
      <c r="O79" s="334" t="str">
        <f>IF($B79="","",INDEX('All CCC'!O$7:O$736,MATCH(WatchList!$B79,'All CCC'!$B$7:$B$736,0)))</f>
        <v/>
      </c>
      <c r="P79" s="335" t="str">
        <f>IF($B79="","",INDEX('All CCC'!P$7:P$736,MATCH(WatchList!$B79,'All CCC'!$B$7:$B$736,0)))</f>
        <v/>
      </c>
      <c r="Q79" s="335" t="str">
        <f>IF($B79="","",INDEX('All CCC'!Q$7:Q$736,MATCH(WatchList!$B79,'All CCC'!$B$7:$B$736,0)))</f>
        <v/>
      </c>
      <c r="R79" s="334" t="str">
        <f>IF($B79="","",INDEX('All CCC'!R$7:R$736,MATCH(WatchList!$B79,'All CCC'!$B$7:$B$736,0)))</f>
        <v/>
      </c>
      <c r="S79" s="334" t="str">
        <f>IF($B79="","",INDEX('All CCC'!S$7:S$736,MATCH(WatchList!$B79,'All CCC'!$B$7:$B$736,0)))</f>
        <v/>
      </c>
      <c r="T79" s="334" t="str">
        <f>IF($B79="","",INDEX('All CCC'!T$7:T$736,MATCH(WatchList!$B79,'All CCC'!$B$7:$B$736,0)))</f>
        <v/>
      </c>
      <c r="U79" s="334" t="str">
        <f>IF($B79="","",INDEX('All CCC'!U$7:U$736,MATCH(WatchList!$B79,'All CCC'!$B$7:$B$736,0)))</f>
        <v/>
      </c>
      <c r="V79" s="334" t="str">
        <f>IF($B79="","",INDEX('All CCC'!V$7:V$736,MATCH(WatchList!$B79,'All CCC'!$B$7:$B$736,0)))</f>
        <v/>
      </c>
      <c r="W79" s="334" t="str">
        <f>IF($B79="","",INDEX('All CCC'!W$7:W$736,MATCH(WatchList!$B79,'All CCC'!$B$7:$B$736,0)))</f>
        <v/>
      </c>
      <c r="X79" s="334" t="str">
        <f>IF($B79="","",INDEX('All CCC'!X$7:X$736,MATCH(WatchList!$B79,'All CCC'!$B$7:$B$736,0)))</f>
        <v/>
      </c>
      <c r="Y79" s="334" t="str">
        <f>IF($B79="","",INDEX('All CCC'!Y$7:Y$736,MATCH(WatchList!$B79,'All CCC'!$B$7:$B$736,0)))</f>
        <v/>
      </c>
      <c r="Z79" s="334" t="str">
        <f>IF($B79="","",INDEX('All CCC'!Z$7:Z$736,MATCH(WatchList!$B79,'All CCC'!$B$7:$B$736,0)))</f>
        <v/>
      </c>
      <c r="AA79" s="334" t="str">
        <f>IF($B79="","",INDEX('All CCC'!AA$7:AA$736,MATCH(WatchList!$B79,'All CCC'!$B$7:$B$736,0)))</f>
        <v/>
      </c>
      <c r="AB79" s="334" t="str">
        <f>IF($B79="","",INDEX('All CCC'!AB$7:AB$736,MATCH(WatchList!$B79,'All CCC'!$B$7:$B$736,0)))</f>
        <v/>
      </c>
      <c r="AC79" s="334" t="str">
        <f>IF($B79="","",INDEX('All CCC'!AC$7:AC$736,MATCH(WatchList!$B79,'All CCC'!$B$7:$B$736,0)))</f>
        <v/>
      </c>
      <c r="AD79" s="334" t="str">
        <f>IF($B79="","",INDEX('All CCC'!AD$7:AD$736,MATCH(WatchList!$B79,'All CCC'!$B$7:$B$736,0)))</f>
        <v/>
      </c>
      <c r="AE79" s="334" t="str">
        <f>IF($B79="","",INDEX('All CCC'!AE$7:AE$736,MATCH(WatchList!$B79,'All CCC'!$B$7:$B$736,0)))</f>
        <v/>
      </c>
      <c r="AF79" s="334" t="str">
        <f>IF($B79="","",INDEX('All CCC'!AF$7:AF$736,MATCH(WatchList!$B79,'All CCC'!$B$7:$B$736,0)))</f>
        <v/>
      </c>
      <c r="AG79" s="334" t="str">
        <f>IF($B79="","",INDEX('All CCC'!AG$7:AG$736,MATCH(WatchList!$B79,'All CCC'!$B$7:$B$736,0)))</f>
        <v/>
      </c>
      <c r="AH79" s="334" t="str">
        <f>IF($B79="","",INDEX('All CCC'!AH$7:AH$736,MATCH(WatchList!$B79,'All CCC'!$B$7:$B$736,0)))</f>
        <v/>
      </c>
      <c r="AI79" s="334" t="str">
        <f>IF($B79="","",INDEX('All CCC'!AI$7:AI$736,MATCH(WatchList!$B79,'All CCC'!$B$7:$B$736,0)))</f>
        <v/>
      </c>
      <c r="AJ79" s="334" t="str">
        <f>IF($B79="","",INDEX('All CCC'!AJ$7:AJ$736,MATCH(WatchList!$B79,'All CCC'!$B$7:$B$736,0)))</f>
        <v/>
      </c>
      <c r="AK79" s="334" t="str">
        <f>IF($B79="","",INDEX('All CCC'!AK$7:AK$736,MATCH(WatchList!$B79,'All CCC'!$B$7:$B$736,0)))</f>
        <v/>
      </c>
      <c r="AL79" s="334" t="str">
        <f>IF($B79="","",INDEX('All CCC'!AL$7:AL$736,MATCH(WatchList!$B79,'All CCC'!$B$7:$B$736,0)))</f>
        <v/>
      </c>
      <c r="AM79" s="334" t="str">
        <f>IF($B79="","",INDEX('All CCC'!AM$7:AM$736,MATCH(WatchList!$B79,'All CCC'!$B$7:$B$736,0)))</f>
        <v/>
      </c>
      <c r="AN79" s="334" t="str">
        <f>IF($B79="","",INDEX('All CCC'!AN$7:AN$736,MATCH(WatchList!$B79,'All CCC'!$B$7:$B$736,0)))</f>
        <v/>
      </c>
      <c r="AO79" s="334" t="str">
        <f>IF($B79="","",INDEX('All CCC'!AO$7:AO$736,MATCH(WatchList!$B79,'All CCC'!$B$7:$B$736,0)))</f>
        <v/>
      </c>
      <c r="AP79" s="334" t="str">
        <f>IF($B79="","",INDEX('All CCC'!AP$7:AP$736,MATCH(WatchList!$B79,'All CCC'!$B$7:$B$736,0)))</f>
        <v/>
      </c>
      <c r="AQ79" s="334" t="str">
        <f>IF($B79="","",INDEX('All CCC'!AQ$7:AQ$736,MATCH(WatchList!$B79,'All CCC'!$B$7:$B$736,0)))</f>
        <v/>
      </c>
      <c r="AR79" s="334" t="str">
        <f>IF($B79="","",INDEX('All CCC'!AR$7:AR$736,MATCH(WatchList!$B79,'All CCC'!$B$7:$B$736,0)))</f>
        <v/>
      </c>
      <c r="AS79" s="334" t="str">
        <f>IF($B79="","",INDEX('All CCC'!AS$7:AS$736,MATCH(WatchList!$B79,'All CCC'!$B$7:$B$736,0)))</f>
        <v/>
      </c>
      <c r="AT79" s="334" t="str">
        <f>IF($B79="","",INDEX('All CCC'!AT$7:AT$736,MATCH(WatchList!$B79,'All CCC'!$B$7:$B$736,0)))</f>
        <v/>
      </c>
      <c r="AU79" s="334" t="str">
        <f>IF($B79="","",INDEX('All CCC'!AU$7:AU$736,MATCH(WatchList!$B79,'All CCC'!$B$7:$B$736,0)))</f>
        <v/>
      </c>
      <c r="AV79" s="334" t="str">
        <f>IF($B79="","",INDEX('All CCC'!AV$7:AV$736,MATCH(WatchList!$B79,'All CCC'!$B$7:$B$736,0)))</f>
        <v/>
      </c>
      <c r="AW79" s="334" t="str">
        <f>IF($B79="","",INDEX('All CCC'!AW$7:AW$736,MATCH(WatchList!$B79,'All CCC'!$B$7:$B$736,0)))</f>
        <v/>
      </c>
      <c r="AX79" s="334" t="str">
        <f>IF($B79="","",INDEX('All CCC'!AX$7:AX$736,MATCH(WatchList!$B79,'All CCC'!$B$7:$B$736,0)))</f>
        <v/>
      </c>
      <c r="AY79" s="334" t="str">
        <f>IF($B79="","",INDEX('All CCC'!AY$7:AY$736,MATCH(WatchList!$B79,'All CCC'!$B$7:$B$736,0)))</f>
        <v/>
      </c>
      <c r="AZ79" s="334" t="str">
        <f>IF($B79="","",INDEX('All CCC'!AZ$7:AZ$736,MATCH(WatchList!$B79,'All CCC'!$B$7:$B$736,0)))</f>
        <v/>
      </c>
      <c r="BA79" s="334" t="str">
        <f>IF($B79="","",INDEX('All CCC'!BA$7:BA$736,MATCH(WatchList!$B79,'All CCC'!$B$7:$B$736,0)))</f>
        <v/>
      </c>
      <c r="BB79" s="334" t="str">
        <f>IF($B79="","",INDEX('All CCC'!BB$7:BB$736,MATCH(WatchList!$B79,'All CCC'!$B$7:$B$736,0)))</f>
        <v/>
      </c>
      <c r="BC79" s="334" t="str">
        <f>IF($B79="","",INDEX('All CCC'!BC$7:BC$736,MATCH(WatchList!$B79,'All CCC'!$B$7:$B$736,0)))</f>
        <v/>
      </c>
      <c r="BD79" s="334" t="str">
        <f>IF($B79="","",INDEX('All CCC'!BD$7:BD$736,MATCH(WatchList!$B79,'All CCC'!$B$7:$B$736,0)))</f>
        <v/>
      </c>
      <c r="BE79" s="334" t="str">
        <f>IF($B79="","",INDEX('All CCC'!BE$7:BE$736,MATCH(WatchList!$B79,'All CCC'!$B$7:$B$736,0)))</f>
        <v/>
      </c>
      <c r="BF79" s="334" t="str">
        <f>IF($B79="","",INDEX('All CCC'!BF$7:BF$736,MATCH(WatchList!$B79,'All CCC'!$B$7:$B$736,0)))</f>
        <v/>
      </c>
      <c r="BG79" s="334" t="str">
        <f>IF($B79="","",INDEX('All CCC'!BG$7:BG$736,MATCH(WatchList!$B79,'All CCC'!$B$7:$B$736,0)))</f>
        <v/>
      </c>
    </row>
    <row r="80" spans="1:59" x14ac:dyDescent="0.2">
      <c r="A80" s="333" t="str">
        <f>IF($B80="","",INDEX('All CCC'!A$7:A$736,MATCH(WatchList!$B80,'All CCC'!$B$7:$B$736,0)))</f>
        <v/>
      </c>
      <c r="B80" s="127"/>
      <c r="C80" s="334" t="str">
        <f>IF($B80="","",INDEX('All CCC'!C$7:C$736,MATCH(WatchList!$B80,'All CCC'!$B$7:$B$736,0)))</f>
        <v/>
      </c>
      <c r="D80" s="334" t="str">
        <f>IF($B80="","",INDEX('All CCC'!D$7:D$736,MATCH(WatchList!$B80,'All CCC'!$B$7:$B$736,0)))</f>
        <v/>
      </c>
      <c r="E80" s="334" t="str">
        <f>IF($B80="","",INDEX('All CCC'!E$7:E$736,MATCH(WatchList!$B80,'All CCC'!$B$7:$B$736,0)))</f>
        <v/>
      </c>
      <c r="F80" s="334" t="str">
        <f>IF($B80="","",INDEX('All CCC'!F$7:F$736,MATCH(WatchList!$B80,'All CCC'!$B$7:$B$736,0)))</f>
        <v/>
      </c>
      <c r="G80" s="334" t="str">
        <f>IF($B80="","",INDEX('All CCC'!G$7:G$736,MATCH(WatchList!$B80,'All CCC'!$B$7:$B$736,0)))</f>
        <v/>
      </c>
      <c r="H80" s="334" t="str">
        <f>IF($B80="","",INDEX('All CCC'!H$7:H$736,MATCH(WatchList!$B80,'All CCC'!$B$7:$B$736,0)))</f>
        <v/>
      </c>
      <c r="I80" s="334" t="str">
        <f>IF($B80="","",INDEX('All CCC'!I$7:I$736,MATCH(WatchList!$B80,'All CCC'!$B$7:$B$736,0)))</f>
        <v/>
      </c>
      <c r="J80" s="334" t="str">
        <f>IF($B80="","",INDEX('All CCC'!J$7:J$736,MATCH(WatchList!$B80,'All CCC'!$B$7:$B$736,0)))</f>
        <v/>
      </c>
      <c r="K80" s="334" t="str">
        <f>IF($B80="","",INDEX('All CCC'!K$7:K$736,MATCH(WatchList!$B80,'All CCC'!$B$7:$B$736,0)))</f>
        <v/>
      </c>
      <c r="L80" s="334" t="str">
        <f>IF($B80="","",INDEX('All CCC'!L$7:L$736,MATCH(WatchList!$B80,'All CCC'!$B$7:$B$736,0)))</f>
        <v/>
      </c>
      <c r="M80" s="334" t="str">
        <f>IF($B80="","",INDEX('All CCC'!M$7:M$736,MATCH(WatchList!$B80,'All CCC'!$B$7:$B$736,0)))</f>
        <v/>
      </c>
      <c r="N80" s="334" t="str">
        <f>IF($B80="","",INDEX('All CCC'!N$7:N$736,MATCH(WatchList!$B80,'All CCC'!$B$7:$B$736,0)))</f>
        <v/>
      </c>
      <c r="O80" s="334" t="str">
        <f>IF($B80="","",INDEX('All CCC'!O$7:O$736,MATCH(WatchList!$B80,'All CCC'!$B$7:$B$736,0)))</f>
        <v/>
      </c>
      <c r="P80" s="335" t="str">
        <f>IF($B80="","",INDEX('All CCC'!P$7:P$736,MATCH(WatchList!$B80,'All CCC'!$B$7:$B$736,0)))</f>
        <v/>
      </c>
      <c r="Q80" s="335" t="str">
        <f>IF($B80="","",INDEX('All CCC'!Q$7:Q$736,MATCH(WatchList!$B80,'All CCC'!$B$7:$B$736,0)))</f>
        <v/>
      </c>
      <c r="R80" s="334" t="str">
        <f>IF($B80="","",INDEX('All CCC'!R$7:R$736,MATCH(WatchList!$B80,'All CCC'!$B$7:$B$736,0)))</f>
        <v/>
      </c>
      <c r="S80" s="334" t="str">
        <f>IF($B80="","",INDEX('All CCC'!S$7:S$736,MATCH(WatchList!$B80,'All CCC'!$B$7:$B$736,0)))</f>
        <v/>
      </c>
      <c r="T80" s="334" t="str">
        <f>IF($B80="","",INDEX('All CCC'!T$7:T$736,MATCH(WatchList!$B80,'All CCC'!$B$7:$B$736,0)))</f>
        <v/>
      </c>
      <c r="U80" s="334" t="str">
        <f>IF($B80="","",INDEX('All CCC'!U$7:U$736,MATCH(WatchList!$B80,'All CCC'!$B$7:$B$736,0)))</f>
        <v/>
      </c>
      <c r="V80" s="334" t="str">
        <f>IF($B80="","",INDEX('All CCC'!V$7:V$736,MATCH(WatchList!$B80,'All CCC'!$B$7:$B$736,0)))</f>
        <v/>
      </c>
      <c r="W80" s="334" t="str">
        <f>IF($B80="","",INDEX('All CCC'!W$7:W$736,MATCH(WatchList!$B80,'All CCC'!$B$7:$B$736,0)))</f>
        <v/>
      </c>
      <c r="X80" s="334" t="str">
        <f>IF($B80="","",INDEX('All CCC'!X$7:X$736,MATCH(WatchList!$B80,'All CCC'!$B$7:$B$736,0)))</f>
        <v/>
      </c>
      <c r="Y80" s="334" t="str">
        <f>IF($B80="","",INDEX('All CCC'!Y$7:Y$736,MATCH(WatchList!$B80,'All CCC'!$B$7:$B$736,0)))</f>
        <v/>
      </c>
      <c r="Z80" s="334" t="str">
        <f>IF($B80="","",INDEX('All CCC'!Z$7:Z$736,MATCH(WatchList!$B80,'All CCC'!$B$7:$B$736,0)))</f>
        <v/>
      </c>
      <c r="AA80" s="334" t="str">
        <f>IF($B80="","",INDEX('All CCC'!AA$7:AA$736,MATCH(WatchList!$B80,'All CCC'!$B$7:$B$736,0)))</f>
        <v/>
      </c>
      <c r="AB80" s="334" t="str">
        <f>IF($B80="","",INDEX('All CCC'!AB$7:AB$736,MATCH(WatchList!$B80,'All CCC'!$B$7:$B$736,0)))</f>
        <v/>
      </c>
      <c r="AC80" s="334" t="str">
        <f>IF($B80="","",INDEX('All CCC'!AC$7:AC$736,MATCH(WatchList!$B80,'All CCC'!$B$7:$B$736,0)))</f>
        <v/>
      </c>
      <c r="AD80" s="334" t="str">
        <f>IF($B80="","",INDEX('All CCC'!AD$7:AD$736,MATCH(WatchList!$B80,'All CCC'!$B$7:$B$736,0)))</f>
        <v/>
      </c>
      <c r="AE80" s="334" t="str">
        <f>IF($B80="","",INDEX('All CCC'!AE$7:AE$736,MATCH(WatchList!$B80,'All CCC'!$B$7:$B$736,0)))</f>
        <v/>
      </c>
      <c r="AF80" s="334" t="str">
        <f>IF($B80="","",INDEX('All CCC'!AF$7:AF$736,MATCH(WatchList!$B80,'All CCC'!$B$7:$B$736,0)))</f>
        <v/>
      </c>
      <c r="AG80" s="334" t="str">
        <f>IF($B80="","",INDEX('All CCC'!AG$7:AG$736,MATCH(WatchList!$B80,'All CCC'!$B$7:$B$736,0)))</f>
        <v/>
      </c>
      <c r="AH80" s="334" t="str">
        <f>IF($B80="","",INDEX('All CCC'!AH$7:AH$736,MATCH(WatchList!$B80,'All CCC'!$B$7:$B$736,0)))</f>
        <v/>
      </c>
      <c r="AI80" s="334" t="str">
        <f>IF($B80="","",INDEX('All CCC'!AI$7:AI$736,MATCH(WatchList!$B80,'All CCC'!$B$7:$B$736,0)))</f>
        <v/>
      </c>
      <c r="AJ80" s="334" t="str">
        <f>IF($B80="","",INDEX('All CCC'!AJ$7:AJ$736,MATCH(WatchList!$B80,'All CCC'!$B$7:$B$736,0)))</f>
        <v/>
      </c>
      <c r="AK80" s="334" t="str">
        <f>IF($B80="","",INDEX('All CCC'!AK$7:AK$736,MATCH(WatchList!$B80,'All CCC'!$B$7:$B$736,0)))</f>
        <v/>
      </c>
      <c r="AL80" s="334" t="str">
        <f>IF($B80="","",INDEX('All CCC'!AL$7:AL$736,MATCH(WatchList!$B80,'All CCC'!$B$7:$B$736,0)))</f>
        <v/>
      </c>
      <c r="AM80" s="334" t="str">
        <f>IF($B80="","",INDEX('All CCC'!AM$7:AM$736,MATCH(WatchList!$B80,'All CCC'!$B$7:$B$736,0)))</f>
        <v/>
      </c>
      <c r="AN80" s="334" t="str">
        <f>IF($B80="","",INDEX('All CCC'!AN$7:AN$736,MATCH(WatchList!$B80,'All CCC'!$B$7:$B$736,0)))</f>
        <v/>
      </c>
      <c r="AO80" s="334" t="str">
        <f>IF($B80="","",INDEX('All CCC'!AO$7:AO$736,MATCH(WatchList!$B80,'All CCC'!$B$7:$B$736,0)))</f>
        <v/>
      </c>
      <c r="AP80" s="334" t="str">
        <f>IF($B80="","",INDEX('All CCC'!AP$7:AP$736,MATCH(WatchList!$B80,'All CCC'!$B$7:$B$736,0)))</f>
        <v/>
      </c>
      <c r="AQ80" s="334" t="str">
        <f>IF($B80="","",INDEX('All CCC'!AQ$7:AQ$736,MATCH(WatchList!$B80,'All CCC'!$B$7:$B$736,0)))</f>
        <v/>
      </c>
      <c r="AR80" s="334" t="str">
        <f>IF($B80="","",INDEX('All CCC'!AR$7:AR$736,MATCH(WatchList!$B80,'All CCC'!$B$7:$B$736,0)))</f>
        <v/>
      </c>
      <c r="AS80" s="334" t="str">
        <f>IF($B80="","",INDEX('All CCC'!AS$7:AS$736,MATCH(WatchList!$B80,'All CCC'!$B$7:$B$736,0)))</f>
        <v/>
      </c>
      <c r="AT80" s="334" t="str">
        <f>IF($B80="","",INDEX('All CCC'!AT$7:AT$736,MATCH(WatchList!$B80,'All CCC'!$B$7:$B$736,0)))</f>
        <v/>
      </c>
      <c r="AU80" s="334" t="str">
        <f>IF($B80="","",INDEX('All CCC'!AU$7:AU$736,MATCH(WatchList!$B80,'All CCC'!$B$7:$B$736,0)))</f>
        <v/>
      </c>
      <c r="AV80" s="334" t="str">
        <f>IF($B80="","",INDEX('All CCC'!AV$7:AV$736,MATCH(WatchList!$B80,'All CCC'!$B$7:$B$736,0)))</f>
        <v/>
      </c>
      <c r="AW80" s="334" t="str">
        <f>IF($B80="","",INDEX('All CCC'!AW$7:AW$736,MATCH(WatchList!$B80,'All CCC'!$B$7:$B$736,0)))</f>
        <v/>
      </c>
      <c r="AX80" s="334" t="str">
        <f>IF($B80="","",INDEX('All CCC'!AX$7:AX$736,MATCH(WatchList!$B80,'All CCC'!$B$7:$B$736,0)))</f>
        <v/>
      </c>
      <c r="AY80" s="334" t="str">
        <f>IF($B80="","",INDEX('All CCC'!AY$7:AY$736,MATCH(WatchList!$B80,'All CCC'!$B$7:$B$736,0)))</f>
        <v/>
      </c>
      <c r="AZ80" s="334" t="str">
        <f>IF($B80="","",INDEX('All CCC'!AZ$7:AZ$736,MATCH(WatchList!$B80,'All CCC'!$B$7:$B$736,0)))</f>
        <v/>
      </c>
      <c r="BA80" s="334" t="str">
        <f>IF($B80="","",INDEX('All CCC'!BA$7:BA$736,MATCH(WatchList!$B80,'All CCC'!$B$7:$B$736,0)))</f>
        <v/>
      </c>
      <c r="BB80" s="334" t="str">
        <f>IF($B80="","",INDEX('All CCC'!BB$7:BB$736,MATCH(WatchList!$B80,'All CCC'!$B$7:$B$736,0)))</f>
        <v/>
      </c>
      <c r="BC80" s="334" t="str">
        <f>IF($B80="","",INDEX('All CCC'!BC$7:BC$736,MATCH(WatchList!$B80,'All CCC'!$B$7:$B$736,0)))</f>
        <v/>
      </c>
      <c r="BD80" s="334" t="str">
        <f>IF($B80="","",INDEX('All CCC'!BD$7:BD$736,MATCH(WatchList!$B80,'All CCC'!$B$7:$B$736,0)))</f>
        <v/>
      </c>
      <c r="BE80" s="334" t="str">
        <f>IF($B80="","",INDEX('All CCC'!BE$7:BE$736,MATCH(WatchList!$B80,'All CCC'!$B$7:$B$736,0)))</f>
        <v/>
      </c>
      <c r="BF80" s="334" t="str">
        <f>IF($B80="","",INDEX('All CCC'!BF$7:BF$736,MATCH(WatchList!$B80,'All CCC'!$B$7:$B$736,0)))</f>
        <v/>
      </c>
      <c r="BG80" s="334" t="str">
        <f>IF($B80="","",INDEX('All CCC'!BG$7:BG$736,MATCH(WatchList!$B80,'All CCC'!$B$7:$B$736,0)))</f>
        <v/>
      </c>
    </row>
    <row r="81" spans="1:59" x14ac:dyDescent="0.2">
      <c r="A81" s="333" t="str">
        <f>IF($B81="","",INDEX('All CCC'!A$7:A$736,MATCH(WatchList!$B81,'All CCC'!$B$7:$B$736,0)))</f>
        <v/>
      </c>
      <c r="B81" s="127"/>
      <c r="C81" s="334" t="str">
        <f>IF($B81="","",INDEX('All CCC'!C$7:C$736,MATCH(WatchList!$B81,'All CCC'!$B$7:$B$736,0)))</f>
        <v/>
      </c>
      <c r="D81" s="334" t="str">
        <f>IF($B81="","",INDEX('All CCC'!D$7:D$736,MATCH(WatchList!$B81,'All CCC'!$B$7:$B$736,0)))</f>
        <v/>
      </c>
      <c r="E81" s="334" t="str">
        <f>IF($B81="","",INDEX('All CCC'!E$7:E$736,MATCH(WatchList!$B81,'All CCC'!$B$7:$B$736,0)))</f>
        <v/>
      </c>
      <c r="F81" s="334" t="str">
        <f>IF($B81="","",INDEX('All CCC'!F$7:F$736,MATCH(WatchList!$B81,'All CCC'!$B$7:$B$736,0)))</f>
        <v/>
      </c>
      <c r="G81" s="334" t="str">
        <f>IF($B81="","",INDEX('All CCC'!G$7:G$736,MATCH(WatchList!$B81,'All CCC'!$B$7:$B$736,0)))</f>
        <v/>
      </c>
      <c r="H81" s="334" t="str">
        <f>IF($B81="","",INDEX('All CCC'!H$7:H$736,MATCH(WatchList!$B81,'All CCC'!$B$7:$B$736,0)))</f>
        <v/>
      </c>
      <c r="I81" s="334" t="str">
        <f>IF($B81="","",INDEX('All CCC'!I$7:I$736,MATCH(WatchList!$B81,'All CCC'!$B$7:$B$736,0)))</f>
        <v/>
      </c>
      <c r="J81" s="334" t="str">
        <f>IF($B81="","",INDEX('All CCC'!J$7:J$736,MATCH(WatchList!$B81,'All CCC'!$B$7:$B$736,0)))</f>
        <v/>
      </c>
      <c r="K81" s="334" t="str">
        <f>IF($B81="","",INDEX('All CCC'!K$7:K$736,MATCH(WatchList!$B81,'All CCC'!$B$7:$B$736,0)))</f>
        <v/>
      </c>
      <c r="L81" s="334" t="str">
        <f>IF($B81="","",INDEX('All CCC'!L$7:L$736,MATCH(WatchList!$B81,'All CCC'!$B$7:$B$736,0)))</f>
        <v/>
      </c>
      <c r="M81" s="334" t="str">
        <f>IF($B81="","",INDEX('All CCC'!M$7:M$736,MATCH(WatchList!$B81,'All CCC'!$B$7:$B$736,0)))</f>
        <v/>
      </c>
      <c r="N81" s="334" t="str">
        <f>IF($B81="","",INDEX('All CCC'!N$7:N$736,MATCH(WatchList!$B81,'All CCC'!$B$7:$B$736,0)))</f>
        <v/>
      </c>
      <c r="O81" s="334" t="str">
        <f>IF($B81="","",INDEX('All CCC'!O$7:O$736,MATCH(WatchList!$B81,'All CCC'!$B$7:$B$736,0)))</f>
        <v/>
      </c>
      <c r="P81" s="335" t="str">
        <f>IF($B81="","",INDEX('All CCC'!P$7:P$736,MATCH(WatchList!$B81,'All CCC'!$B$7:$B$736,0)))</f>
        <v/>
      </c>
      <c r="Q81" s="335" t="str">
        <f>IF($B81="","",INDEX('All CCC'!Q$7:Q$736,MATCH(WatchList!$B81,'All CCC'!$B$7:$B$736,0)))</f>
        <v/>
      </c>
      <c r="R81" s="334" t="str">
        <f>IF($B81="","",INDEX('All CCC'!R$7:R$736,MATCH(WatchList!$B81,'All CCC'!$B$7:$B$736,0)))</f>
        <v/>
      </c>
      <c r="S81" s="334" t="str">
        <f>IF($B81="","",INDEX('All CCC'!S$7:S$736,MATCH(WatchList!$B81,'All CCC'!$B$7:$B$736,0)))</f>
        <v/>
      </c>
      <c r="T81" s="334" t="str">
        <f>IF($B81="","",INDEX('All CCC'!T$7:T$736,MATCH(WatchList!$B81,'All CCC'!$B$7:$B$736,0)))</f>
        <v/>
      </c>
      <c r="U81" s="334" t="str">
        <f>IF($B81="","",INDEX('All CCC'!U$7:U$736,MATCH(WatchList!$B81,'All CCC'!$B$7:$B$736,0)))</f>
        <v/>
      </c>
      <c r="V81" s="334" t="str">
        <f>IF($B81="","",INDEX('All CCC'!V$7:V$736,MATCH(WatchList!$B81,'All CCC'!$B$7:$B$736,0)))</f>
        <v/>
      </c>
      <c r="W81" s="334" t="str">
        <f>IF($B81="","",INDEX('All CCC'!W$7:W$736,MATCH(WatchList!$B81,'All CCC'!$B$7:$B$736,0)))</f>
        <v/>
      </c>
      <c r="X81" s="334" t="str">
        <f>IF($B81="","",INDEX('All CCC'!X$7:X$736,MATCH(WatchList!$B81,'All CCC'!$B$7:$B$736,0)))</f>
        <v/>
      </c>
      <c r="Y81" s="334" t="str">
        <f>IF($B81="","",INDEX('All CCC'!Y$7:Y$736,MATCH(WatchList!$B81,'All CCC'!$B$7:$B$736,0)))</f>
        <v/>
      </c>
      <c r="Z81" s="334" t="str">
        <f>IF($B81="","",INDEX('All CCC'!Z$7:Z$736,MATCH(WatchList!$B81,'All CCC'!$B$7:$B$736,0)))</f>
        <v/>
      </c>
      <c r="AA81" s="334" t="str">
        <f>IF($B81="","",INDEX('All CCC'!AA$7:AA$736,MATCH(WatchList!$B81,'All CCC'!$B$7:$B$736,0)))</f>
        <v/>
      </c>
      <c r="AB81" s="334" t="str">
        <f>IF($B81="","",INDEX('All CCC'!AB$7:AB$736,MATCH(WatchList!$B81,'All CCC'!$B$7:$B$736,0)))</f>
        <v/>
      </c>
      <c r="AC81" s="334" t="str">
        <f>IF($B81="","",INDEX('All CCC'!AC$7:AC$736,MATCH(WatchList!$B81,'All CCC'!$B$7:$B$736,0)))</f>
        <v/>
      </c>
      <c r="AD81" s="334" t="str">
        <f>IF($B81="","",INDEX('All CCC'!AD$7:AD$736,MATCH(WatchList!$B81,'All CCC'!$B$7:$B$736,0)))</f>
        <v/>
      </c>
      <c r="AE81" s="334" t="str">
        <f>IF($B81="","",INDEX('All CCC'!AE$7:AE$736,MATCH(WatchList!$B81,'All CCC'!$B$7:$B$736,0)))</f>
        <v/>
      </c>
      <c r="AF81" s="334" t="str">
        <f>IF($B81="","",INDEX('All CCC'!AF$7:AF$736,MATCH(WatchList!$B81,'All CCC'!$B$7:$B$736,0)))</f>
        <v/>
      </c>
      <c r="AG81" s="334" t="str">
        <f>IF($B81="","",INDEX('All CCC'!AG$7:AG$736,MATCH(WatchList!$B81,'All CCC'!$B$7:$B$736,0)))</f>
        <v/>
      </c>
      <c r="AH81" s="334" t="str">
        <f>IF($B81="","",INDEX('All CCC'!AH$7:AH$736,MATCH(WatchList!$B81,'All CCC'!$B$7:$B$736,0)))</f>
        <v/>
      </c>
      <c r="AI81" s="334" t="str">
        <f>IF($B81="","",INDEX('All CCC'!AI$7:AI$736,MATCH(WatchList!$B81,'All CCC'!$B$7:$B$736,0)))</f>
        <v/>
      </c>
      <c r="AJ81" s="334" t="str">
        <f>IF($B81="","",INDEX('All CCC'!AJ$7:AJ$736,MATCH(WatchList!$B81,'All CCC'!$B$7:$B$736,0)))</f>
        <v/>
      </c>
      <c r="AK81" s="334" t="str">
        <f>IF($B81="","",INDEX('All CCC'!AK$7:AK$736,MATCH(WatchList!$B81,'All CCC'!$B$7:$B$736,0)))</f>
        <v/>
      </c>
      <c r="AL81" s="334" t="str">
        <f>IF($B81="","",INDEX('All CCC'!AL$7:AL$736,MATCH(WatchList!$B81,'All CCC'!$B$7:$B$736,0)))</f>
        <v/>
      </c>
      <c r="AM81" s="334" t="str">
        <f>IF($B81="","",INDEX('All CCC'!AM$7:AM$736,MATCH(WatchList!$B81,'All CCC'!$B$7:$B$736,0)))</f>
        <v/>
      </c>
      <c r="AN81" s="334" t="str">
        <f>IF($B81="","",INDEX('All CCC'!AN$7:AN$736,MATCH(WatchList!$B81,'All CCC'!$B$7:$B$736,0)))</f>
        <v/>
      </c>
      <c r="AO81" s="334" t="str">
        <f>IF($B81="","",INDEX('All CCC'!AO$7:AO$736,MATCH(WatchList!$B81,'All CCC'!$B$7:$B$736,0)))</f>
        <v/>
      </c>
      <c r="AP81" s="334" t="str">
        <f>IF($B81="","",INDEX('All CCC'!AP$7:AP$736,MATCH(WatchList!$B81,'All CCC'!$B$7:$B$736,0)))</f>
        <v/>
      </c>
      <c r="AQ81" s="334" t="str">
        <f>IF($B81="","",INDEX('All CCC'!AQ$7:AQ$736,MATCH(WatchList!$B81,'All CCC'!$B$7:$B$736,0)))</f>
        <v/>
      </c>
      <c r="AR81" s="334" t="str">
        <f>IF($B81="","",INDEX('All CCC'!AR$7:AR$736,MATCH(WatchList!$B81,'All CCC'!$B$7:$B$736,0)))</f>
        <v/>
      </c>
      <c r="AS81" s="334" t="str">
        <f>IF($B81="","",INDEX('All CCC'!AS$7:AS$736,MATCH(WatchList!$B81,'All CCC'!$B$7:$B$736,0)))</f>
        <v/>
      </c>
      <c r="AT81" s="334" t="str">
        <f>IF($B81="","",INDEX('All CCC'!AT$7:AT$736,MATCH(WatchList!$B81,'All CCC'!$B$7:$B$736,0)))</f>
        <v/>
      </c>
      <c r="AU81" s="334" t="str">
        <f>IF($B81="","",INDEX('All CCC'!AU$7:AU$736,MATCH(WatchList!$B81,'All CCC'!$B$7:$B$736,0)))</f>
        <v/>
      </c>
      <c r="AV81" s="334" t="str">
        <f>IF($B81="","",INDEX('All CCC'!AV$7:AV$736,MATCH(WatchList!$B81,'All CCC'!$B$7:$B$736,0)))</f>
        <v/>
      </c>
      <c r="AW81" s="334" t="str">
        <f>IF($B81="","",INDEX('All CCC'!AW$7:AW$736,MATCH(WatchList!$B81,'All CCC'!$B$7:$B$736,0)))</f>
        <v/>
      </c>
      <c r="AX81" s="334" t="str">
        <f>IF($B81="","",INDEX('All CCC'!AX$7:AX$736,MATCH(WatchList!$B81,'All CCC'!$B$7:$B$736,0)))</f>
        <v/>
      </c>
      <c r="AY81" s="334" t="str">
        <f>IF($B81="","",INDEX('All CCC'!AY$7:AY$736,MATCH(WatchList!$B81,'All CCC'!$B$7:$B$736,0)))</f>
        <v/>
      </c>
      <c r="AZ81" s="334" t="str">
        <f>IF($B81="","",INDEX('All CCC'!AZ$7:AZ$736,MATCH(WatchList!$B81,'All CCC'!$B$7:$B$736,0)))</f>
        <v/>
      </c>
      <c r="BA81" s="334" t="str">
        <f>IF($B81="","",INDEX('All CCC'!BA$7:BA$736,MATCH(WatchList!$B81,'All CCC'!$B$7:$B$736,0)))</f>
        <v/>
      </c>
      <c r="BB81" s="334" t="str">
        <f>IF($B81="","",INDEX('All CCC'!BB$7:BB$736,MATCH(WatchList!$B81,'All CCC'!$B$7:$B$736,0)))</f>
        <v/>
      </c>
      <c r="BC81" s="334" t="str">
        <f>IF($B81="","",INDEX('All CCC'!BC$7:BC$736,MATCH(WatchList!$B81,'All CCC'!$B$7:$B$736,0)))</f>
        <v/>
      </c>
      <c r="BD81" s="334" t="str">
        <f>IF($B81="","",INDEX('All CCC'!BD$7:BD$736,MATCH(WatchList!$B81,'All CCC'!$B$7:$B$736,0)))</f>
        <v/>
      </c>
      <c r="BE81" s="334" t="str">
        <f>IF($B81="","",INDEX('All CCC'!BE$7:BE$736,MATCH(WatchList!$B81,'All CCC'!$B$7:$B$736,0)))</f>
        <v/>
      </c>
      <c r="BF81" s="334" t="str">
        <f>IF($B81="","",INDEX('All CCC'!BF$7:BF$736,MATCH(WatchList!$B81,'All CCC'!$B$7:$B$736,0)))</f>
        <v/>
      </c>
      <c r="BG81" s="334" t="str">
        <f>IF($B81="","",INDEX('All CCC'!BG$7:BG$736,MATCH(WatchList!$B81,'All CCC'!$B$7:$B$736,0)))</f>
        <v/>
      </c>
    </row>
    <row r="82" spans="1:59" x14ac:dyDescent="0.2">
      <c r="A82" s="333" t="str">
        <f>IF($B82="","",INDEX('All CCC'!A$7:A$736,MATCH(WatchList!$B82,'All CCC'!$B$7:$B$736,0)))</f>
        <v/>
      </c>
      <c r="B82" s="127"/>
      <c r="C82" s="334" t="str">
        <f>IF($B82="","",INDEX('All CCC'!C$7:C$736,MATCH(WatchList!$B82,'All CCC'!$B$7:$B$736,0)))</f>
        <v/>
      </c>
      <c r="D82" s="334" t="str">
        <f>IF($B82="","",INDEX('All CCC'!D$7:D$736,MATCH(WatchList!$B82,'All CCC'!$B$7:$B$736,0)))</f>
        <v/>
      </c>
      <c r="E82" s="334" t="str">
        <f>IF($B82="","",INDEX('All CCC'!E$7:E$736,MATCH(WatchList!$B82,'All CCC'!$B$7:$B$736,0)))</f>
        <v/>
      </c>
      <c r="F82" s="334" t="str">
        <f>IF($B82="","",INDEX('All CCC'!F$7:F$736,MATCH(WatchList!$B82,'All CCC'!$B$7:$B$736,0)))</f>
        <v/>
      </c>
      <c r="G82" s="334" t="str">
        <f>IF($B82="","",INDEX('All CCC'!G$7:G$736,MATCH(WatchList!$B82,'All CCC'!$B$7:$B$736,0)))</f>
        <v/>
      </c>
      <c r="H82" s="334" t="str">
        <f>IF($B82="","",INDEX('All CCC'!H$7:H$736,MATCH(WatchList!$B82,'All CCC'!$B$7:$B$736,0)))</f>
        <v/>
      </c>
      <c r="I82" s="334" t="str">
        <f>IF($B82="","",INDEX('All CCC'!I$7:I$736,MATCH(WatchList!$B82,'All CCC'!$B$7:$B$736,0)))</f>
        <v/>
      </c>
      <c r="J82" s="334" t="str">
        <f>IF($B82="","",INDEX('All CCC'!J$7:J$736,MATCH(WatchList!$B82,'All CCC'!$B$7:$B$736,0)))</f>
        <v/>
      </c>
      <c r="K82" s="334" t="str">
        <f>IF($B82="","",INDEX('All CCC'!K$7:K$736,MATCH(WatchList!$B82,'All CCC'!$B$7:$B$736,0)))</f>
        <v/>
      </c>
      <c r="L82" s="334" t="str">
        <f>IF($B82="","",INDEX('All CCC'!L$7:L$736,MATCH(WatchList!$B82,'All CCC'!$B$7:$B$736,0)))</f>
        <v/>
      </c>
      <c r="M82" s="334" t="str">
        <f>IF($B82="","",INDEX('All CCC'!M$7:M$736,MATCH(WatchList!$B82,'All CCC'!$B$7:$B$736,0)))</f>
        <v/>
      </c>
      <c r="N82" s="334" t="str">
        <f>IF($B82="","",INDEX('All CCC'!N$7:N$736,MATCH(WatchList!$B82,'All CCC'!$B$7:$B$736,0)))</f>
        <v/>
      </c>
      <c r="O82" s="334" t="str">
        <f>IF($B82="","",INDEX('All CCC'!O$7:O$736,MATCH(WatchList!$B82,'All CCC'!$B$7:$B$736,0)))</f>
        <v/>
      </c>
      <c r="P82" s="335" t="str">
        <f>IF($B82="","",INDEX('All CCC'!P$7:P$736,MATCH(WatchList!$B82,'All CCC'!$B$7:$B$736,0)))</f>
        <v/>
      </c>
      <c r="Q82" s="335" t="str">
        <f>IF($B82="","",INDEX('All CCC'!Q$7:Q$736,MATCH(WatchList!$B82,'All CCC'!$B$7:$B$736,0)))</f>
        <v/>
      </c>
      <c r="R82" s="334" t="str">
        <f>IF($B82="","",INDEX('All CCC'!R$7:R$736,MATCH(WatchList!$B82,'All CCC'!$B$7:$B$736,0)))</f>
        <v/>
      </c>
      <c r="S82" s="334" t="str">
        <f>IF($B82="","",INDEX('All CCC'!S$7:S$736,MATCH(WatchList!$B82,'All CCC'!$B$7:$B$736,0)))</f>
        <v/>
      </c>
      <c r="T82" s="334" t="str">
        <f>IF($B82="","",INDEX('All CCC'!T$7:T$736,MATCH(WatchList!$B82,'All CCC'!$B$7:$B$736,0)))</f>
        <v/>
      </c>
      <c r="U82" s="334" t="str">
        <f>IF($B82="","",INDEX('All CCC'!U$7:U$736,MATCH(WatchList!$B82,'All CCC'!$B$7:$B$736,0)))</f>
        <v/>
      </c>
      <c r="V82" s="334" t="str">
        <f>IF($B82="","",INDEX('All CCC'!V$7:V$736,MATCH(WatchList!$B82,'All CCC'!$B$7:$B$736,0)))</f>
        <v/>
      </c>
      <c r="W82" s="334" t="str">
        <f>IF($B82="","",INDEX('All CCC'!W$7:W$736,MATCH(WatchList!$B82,'All CCC'!$B$7:$B$736,0)))</f>
        <v/>
      </c>
      <c r="X82" s="334" t="str">
        <f>IF($B82="","",INDEX('All CCC'!X$7:X$736,MATCH(WatchList!$B82,'All CCC'!$B$7:$B$736,0)))</f>
        <v/>
      </c>
      <c r="Y82" s="334" t="str">
        <f>IF($B82="","",INDEX('All CCC'!Y$7:Y$736,MATCH(WatchList!$B82,'All CCC'!$B$7:$B$736,0)))</f>
        <v/>
      </c>
      <c r="Z82" s="334" t="str">
        <f>IF($B82="","",INDEX('All CCC'!Z$7:Z$736,MATCH(WatchList!$B82,'All CCC'!$B$7:$B$736,0)))</f>
        <v/>
      </c>
      <c r="AA82" s="334" t="str">
        <f>IF($B82="","",INDEX('All CCC'!AA$7:AA$736,MATCH(WatchList!$B82,'All CCC'!$B$7:$B$736,0)))</f>
        <v/>
      </c>
      <c r="AB82" s="334" t="str">
        <f>IF($B82="","",INDEX('All CCC'!AB$7:AB$736,MATCH(WatchList!$B82,'All CCC'!$B$7:$B$736,0)))</f>
        <v/>
      </c>
      <c r="AC82" s="334" t="str">
        <f>IF($B82="","",INDEX('All CCC'!AC$7:AC$736,MATCH(WatchList!$B82,'All CCC'!$B$7:$B$736,0)))</f>
        <v/>
      </c>
      <c r="AD82" s="334" t="str">
        <f>IF($B82="","",INDEX('All CCC'!AD$7:AD$736,MATCH(WatchList!$B82,'All CCC'!$B$7:$B$736,0)))</f>
        <v/>
      </c>
      <c r="AE82" s="334" t="str">
        <f>IF($B82="","",INDEX('All CCC'!AE$7:AE$736,MATCH(WatchList!$B82,'All CCC'!$B$7:$B$736,0)))</f>
        <v/>
      </c>
      <c r="AF82" s="334" t="str">
        <f>IF($B82="","",INDEX('All CCC'!AF$7:AF$736,MATCH(WatchList!$B82,'All CCC'!$B$7:$B$736,0)))</f>
        <v/>
      </c>
      <c r="AG82" s="334" t="str">
        <f>IF($B82="","",INDEX('All CCC'!AG$7:AG$736,MATCH(WatchList!$B82,'All CCC'!$B$7:$B$736,0)))</f>
        <v/>
      </c>
      <c r="AH82" s="334" t="str">
        <f>IF($B82="","",INDEX('All CCC'!AH$7:AH$736,MATCH(WatchList!$B82,'All CCC'!$B$7:$B$736,0)))</f>
        <v/>
      </c>
      <c r="AI82" s="334" t="str">
        <f>IF($B82="","",INDEX('All CCC'!AI$7:AI$736,MATCH(WatchList!$B82,'All CCC'!$B$7:$B$736,0)))</f>
        <v/>
      </c>
      <c r="AJ82" s="334" t="str">
        <f>IF($B82="","",INDEX('All CCC'!AJ$7:AJ$736,MATCH(WatchList!$B82,'All CCC'!$B$7:$B$736,0)))</f>
        <v/>
      </c>
      <c r="AK82" s="334" t="str">
        <f>IF($B82="","",INDEX('All CCC'!AK$7:AK$736,MATCH(WatchList!$B82,'All CCC'!$B$7:$B$736,0)))</f>
        <v/>
      </c>
      <c r="AL82" s="334" t="str">
        <f>IF($B82="","",INDEX('All CCC'!AL$7:AL$736,MATCH(WatchList!$B82,'All CCC'!$B$7:$B$736,0)))</f>
        <v/>
      </c>
      <c r="AM82" s="334" t="str">
        <f>IF($B82="","",INDEX('All CCC'!AM$7:AM$736,MATCH(WatchList!$B82,'All CCC'!$B$7:$B$736,0)))</f>
        <v/>
      </c>
      <c r="AN82" s="334" t="str">
        <f>IF($B82="","",INDEX('All CCC'!AN$7:AN$736,MATCH(WatchList!$B82,'All CCC'!$B$7:$B$736,0)))</f>
        <v/>
      </c>
      <c r="AO82" s="334" t="str">
        <f>IF($B82="","",INDEX('All CCC'!AO$7:AO$736,MATCH(WatchList!$B82,'All CCC'!$B$7:$B$736,0)))</f>
        <v/>
      </c>
      <c r="AP82" s="334" t="str">
        <f>IF($B82="","",INDEX('All CCC'!AP$7:AP$736,MATCH(WatchList!$B82,'All CCC'!$B$7:$B$736,0)))</f>
        <v/>
      </c>
      <c r="AQ82" s="334" t="str">
        <f>IF($B82="","",INDEX('All CCC'!AQ$7:AQ$736,MATCH(WatchList!$B82,'All CCC'!$B$7:$B$736,0)))</f>
        <v/>
      </c>
      <c r="AR82" s="334" t="str">
        <f>IF($B82="","",INDEX('All CCC'!AR$7:AR$736,MATCH(WatchList!$B82,'All CCC'!$B$7:$B$736,0)))</f>
        <v/>
      </c>
      <c r="AS82" s="334" t="str">
        <f>IF($B82="","",INDEX('All CCC'!AS$7:AS$736,MATCH(WatchList!$B82,'All CCC'!$B$7:$B$736,0)))</f>
        <v/>
      </c>
      <c r="AT82" s="334" t="str">
        <f>IF($B82="","",INDEX('All CCC'!AT$7:AT$736,MATCH(WatchList!$B82,'All CCC'!$B$7:$B$736,0)))</f>
        <v/>
      </c>
      <c r="AU82" s="334" t="str">
        <f>IF($B82="","",INDEX('All CCC'!AU$7:AU$736,MATCH(WatchList!$B82,'All CCC'!$B$7:$B$736,0)))</f>
        <v/>
      </c>
      <c r="AV82" s="334" t="str">
        <f>IF($B82="","",INDEX('All CCC'!AV$7:AV$736,MATCH(WatchList!$B82,'All CCC'!$B$7:$B$736,0)))</f>
        <v/>
      </c>
      <c r="AW82" s="334" t="str">
        <f>IF($B82="","",INDEX('All CCC'!AW$7:AW$736,MATCH(WatchList!$B82,'All CCC'!$B$7:$B$736,0)))</f>
        <v/>
      </c>
      <c r="AX82" s="334" t="str">
        <f>IF($B82="","",INDEX('All CCC'!AX$7:AX$736,MATCH(WatchList!$B82,'All CCC'!$B$7:$B$736,0)))</f>
        <v/>
      </c>
      <c r="AY82" s="334" t="str">
        <f>IF($B82="","",INDEX('All CCC'!AY$7:AY$736,MATCH(WatchList!$B82,'All CCC'!$B$7:$B$736,0)))</f>
        <v/>
      </c>
      <c r="AZ82" s="334" t="str">
        <f>IF($B82="","",INDEX('All CCC'!AZ$7:AZ$736,MATCH(WatchList!$B82,'All CCC'!$B$7:$B$736,0)))</f>
        <v/>
      </c>
      <c r="BA82" s="334" t="str">
        <f>IF($B82="","",INDEX('All CCC'!BA$7:BA$736,MATCH(WatchList!$B82,'All CCC'!$B$7:$B$736,0)))</f>
        <v/>
      </c>
      <c r="BB82" s="334" t="str">
        <f>IF($B82="","",INDEX('All CCC'!BB$7:BB$736,MATCH(WatchList!$B82,'All CCC'!$B$7:$B$736,0)))</f>
        <v/>
      </c>
      <c r="BC82" s="334" t="str">
        <f>IF($B82="","",INDEX('All CCC'!BC$7:BC$736,MATCH(WatchList!$B82,'All CCC'!$B$7:$B$736,0)))</f>
        <v/>
      </c>
      <c r="BD82" s="334" t="str">
        <f>IF($B82="","",INDEX('All CCC'!BD$7:BD$736,MATCH(WatchList!$B82,'All CCC'!$B$7:$B$736,0)))</f>
        <v/>
      </c>
      <c r="BE82" s="334" t="str">
        <f>IF($B82="","",INDEX('All CCC'!BE$7:BE$736,MATCH(WatchList!$B82,'All CCC'!$B$7:$B$736,0)))</f>
        <v/>
      </c>
      <c r="BF82" s="334" t="str">
        <f>IF($B82="","",INDEX('All CCC'!BF$7:BF$736,MATCH(WatchList!$B82,'All CCC'!$B$7:$B$736,0)))</f>
        <v/>
      </c>
      <c r="BG82" s="334" t="str">
        <f>IF($B82="","",INDEX('All CCC'!BG$7:BG$736,MATCH(WatchList!$B82,'All CCC'!$B$7:$B$736,0)))</f>
        <v/>
      </c>
    </row>
    <row r="83" spans="1:59" x14ac:dyDescent="0.2">
      <c r="A83" s="333" t="str">
        <f>IF($B83="","",INDEX('All CCC'!A$7:A$736,MATCH(WatchList!$B83,'All CCC'!$B$7:$B$736,0)))</f>
        <v/>
      </c>
      <c r="B83" s="127"/>
      <c r="C83" s="334" t="str">
        <f>IF($B83="","",INDEX('All CCC'!C$7:C$736,MATCH(WatchList!$B83,'All CCC'!$B$7:$B$736,0)))</f>
        <v/>
      </c>
      <c r="D83" s="334" t="str">
        <f>IF($B83="","",INDEX('All CCC'!D$7:D$736,MATCH(WatchList!$B83,'All CCC'!$B$7:$B$736,0)))</f>
        <v/>
      </c>
      <c r="E83" s="334" t="str">
        <f>IF($B83="","",INDEX('All CCC'!E$7:E$736,MATCH(WatchList!$B83,'All CCC'!$B$7:$B$736,0)))</f>
        <v/>
      </c>
      <c r="F83" s="334" t="str">
        <f>IF($B83="","",INDEX('All CCC'!F$7:F$736,MATCH(WatchList!$B83,'All CCC'!$B$7:$B$736,0)))</f>
        <v/>
      </c>
      <c r="G83" s="334" t="str">
        <f>IF($B83="","",INDEX('All CCC'!G$7:G$736,MATCH(WatchList!$B83,'All CCC'!$B$7:$B$736,0)))</f>
        <v/>
      </c>
      <c r="H83" s="334" t="str">
        <f>IF($B83="","",INDEX('All CCC'!H$7:H$736,MATCH(WatchList!$B83,'All CCC'!$B$7:$B$736,0)))</f>
        <v/>
      </c>
      <c r="I83" s="334" t="str">
        <f>IF($B83="","",INDEX('All CCC'!I$7:I$736,MATCH(WatchList!$B83,'All CCC'!$B$7:$B$736,0)))</f>
        <v/>
      </c>
      <c r="J83" s="334" t="str">
        <f>IF($B83="","",INDEX('All CCC'!J$7:J$736,MATCH(WatchList!$B83,'All CCC'!$B$7:$B$736,0)))</f>
        <v/>
      </c>
      <c r="K83" s="334" t="str">
        <f>IF($B83="","",INDEX('All CCC'!K$7:K$736,MATCH(WatchList!$B83,'All CCC'!$B$7:$B$736,0)))</f>
        <v/>
      </c>
      <c r="L83" s="334" t="str">
        <f>IF($B83="","",INDEX('All CCC'!L$7:L$736,MATCH(WatchList!$B83,'All CCC'!$B$7:$B$736,0)))</f>
        <v/>
      </c>
      <c r="M83" s="334" t="str">
        <f>IF($B83="","",INDEX('All CCC'!M$7:M$736,MATCH(WatchList!$B83,'All CCC'!$B$7:$B$736,0)))</f>
        <v/>
      </c>
      <c r="N83" s="334" t="str">
        <f>IF($B83="","",INDEX('All CCC'!N$7:N$736,MATCH(WatchList!$B83,'All CCC'!$B$7:$B$736,0)))</f>
        <v/>
      </c>
      <c r="O83" s="334" t="str">
        <f>IF($B83="","",INDEX('All CCC'!O$7:O$736,MATCH(WatchList!$B83,'All CCC'!$B$7:$B$736,0)))</f>
        <v/>
      </c>
      <c r="P83" s="335" t="str">
        <f>IF($B83="","",INDEX('All CCC'!P$7:P$736,MATCH(WatchList!$B83,'All CCC'!$B$7:$B$736,0)))</f>
        <v/>
      </c>
      <c r="Q83" s="335" t="str">
        <f>IF($B83="","",INDEX('All CCC'!Q$7:Q$736,MATCH(WatchList!$B83,'All CCC'!$B$7:$B$736,0)))</f>
        <v/>
      </c>
      <c r="R83" s="334" t="str">
        <f>IF($B83="","",INDEX('All CCC'!R$7:R$736,MATCH(WatchList!$B83,'All CCC'!$B$7:$B$736,0)))</f>
        <v/>
      </c>
      <c r="S83" s="334" t="str">
        <f>IF($B83="","",INDEX('All CCC'!S$7:S$736,MATCH(WatchList!$B83,'All CCC'!$B$7:$B$736,0)))</f>
        <v/>
      </c>
      <c r="T83" s="334" t="str">
        <f>IF($B83="","",INDEX('All CCC'!T$7:T$736,MATCH(WatchList!$B83,'All CCC'!$B$7:$B$736,0)))</f>
        <v/>
      </c>
      <c r="U83" s="334" t="str">
        <f>IF($B83="","",INDEX('All CCC'!U$7:U$736,MATCH(WatchList!$B83,'All CCC'!$B$7:$B$736,0)))</f>
        <v/>
      </c>
      <c r="V83" s="334" t="str">
        <f>IF($B83="","",INDEX('All CCC'!V$7:V$736,MATCH(WatchList!$B83,'All CCC'!$B$7:$B$736,0)))</f>
        <v/>
      </c>
      <c r="W83" s="334" t="str">
        <f>IF($B83="","",INDEX('All CCC'!W$7:W$736,MATCH(WatchList!$B83,'All CCC'!$B$7:$B$736,0)))</f>
        <v/>
      </c>
      <c r="X83" s="334" t="str">
        <f>IF($B83="","",INDEX('All CCC'!X$7:X$736,MATCH(WatchList!$B83,'All CCC'!$B$7:$B$736,0)))</f>
        <v/>
      </c>
      <c r="Y83" s="334" t="str">
        <f>IF($B83="","",INDEX('All CCC'!Y$7:Y$736,MATCH(WatchList!$B83,'All CCC'!$B$7:$B$736,0)))</f>
        <v/>
      </c>
      <c r="Z83" s="334" t="str">
        <f>IF($B83="","",INDEX('All CCC'!Z$7:Z$736,MATCH(WatchList!$B83,'All CCC'!$B$7:$B$736,0)))</f>
        <v/>
      </c>
      <c r="AA83" s="334" t="str">
        <f>IF($B83="","",INDEX('All CCC'!AA$7:AA$736,MATCH(WatchList!$B83,'All CCC'!$B$7:$B$736,0)))</f>
        <v/>
      </c>
      <c r="AB83" s="334" t="str">
        <f>IF($B83="","",INDEX('All CCC'!AB$7:AB$736,MATCH(WatchList!$B83,'All CCC'!$B$7:$B$736,0)))</f>
        <v/>
      </c>
      <c r="AC83" s="334" t="str">
        <f>IF($B83="","",INDEX('All CCC'!AC$7:AC$736,MATCH(WatchList!$B83,'All CCC'!$B$7:$B$736,0)))</f>
        <v/>
      </c>
      <c r="AD83" s="334" t="str">
        <f>IF($B83="","",INDEX('All CCC'!AD$7:AD$736,MATCH(WatchList!$B83,'All CCC'!$B$7:$B$736,0)))</f>
        <v/>
      </c>
      <c r="AE83" s="334" t="str">
        <f>IF($B83="","",INDEX('All CCC'!AE$7:AE$736,MATCH(WatchList!$B83,'All CCC'!$B$7:$B$736,0)))</f>
        <v/>
      </c>
      <c r="AF83" s="334" t="str">
        <f>IF($B83="","",INDEX('All CCC'!AF$7:AF$736,MATCH(WatchList!$B83,'All CCC'!$B$7:$B$736,0)))</f>
        <v/>
      </c>
      <c r="AG83" s="334" t="str">
        <f>IF($B83="","",INDEX('All CCC'!AG$7:AG$736,MATCH(WatchList!$B83,'All CCC'!$B$7:$B$736,0)))</f>
        <v/>
      </c>
      <c r="AH83" s="334" t="str">
        <f>IF($B83="","",INDEX('All CCC'!AH$7:AH$736,MATCH(WatchList!$B83,'All CCC'!$B$7:$B$736,0)))</f>
        <v/>
      </c>
      <c r="AI83" s="334" t="str">
        <f>IF($B83="","",INDEX('All CCC'!AI$7:AI$736,MATCH(WatchList!$B83,'All CCC'!$B$7:$B$736,0)))</f>
        <v/>
      </c>
      <c r="AJ83" s="334" t="str">
        <f>IF($B83="","",INDEX('All CCC'!AJ$7:AJ$736,MATCH(WatchList!$B83,'All CCC'!$B$7:$B$736,0)))</f>
        <v/>
      </c>
      <c r="AK83" s="334" t="str">
        <f>IF($B83="","",INDEX('All CCC'!AK$7:AK$736,MATCH(WatchList!$B83,'All CCC'!$B$7:$B$736,0)))</f>
        <v/>
      </c>
      <c r="AL83" s="334" t="str">
        <f>IF($B83="","",INDEX('All CCC'!AL$7:AL$736,MATCH(WatchList!$B83,'All CCC'!$B$7:$B$736,0)))</f>
        <v/>
      </c>
      <c r="AM83" s="334" t="str">
        <f>IF($B83="","",INDEX('All CCC'!AM$7:AM$736,MATCH(WatchList!$B83,'All CCC'!$B$7:$B$736,0)))</f>
        <v/>
      </c>
      <c r="AN83" s="334" t="str">
        <f>IF($B83="","",INDEX('All CCC'!AN$7:AN$736,MATCH(WatchList!$B83,'All CCC'!$B$7:$B$736,0)))</f>
        <v/>
      </c>
      <c r="AO83" s="334" t="str">
        <f>IF($B83="","",INDEX('All CCC'!AO$7:AO$736,MATCH(WatchList!$B83,'All CCC'!$B$7:$B$736,0)))</f>
        <v/>
      </c>
      <c r="AP83" s="334" t="str">
        <f>IF($B83="","",INDEX('All CCC'!AP$7:AP$736,MATCH(WatchList!$B83,'All CCC'!$B$7:$B$736,0)))</f>
        <v/>
      </c>
      <c r="AQ83" s="334" t="str">
        <f>IF($B83="","",INDEX('All CCC'!AQ$7:AQ$736,MATCH(WatchList!$B83,'All CCC'!$B$7:$B$736,0)))</f>
        <v/>
      </c>
      <c r="AR83" s="334" t="str">
        <f>IF($B83="","",INDEX('All CCC'!AR$7:AR$736,MATCH(WatchList!$B83,'All CCC'!$B$7:$B$736,0)))</f>
        <v/>
      </c>
      <c r="AS83" s="334" t="str">
        <f>IF($B83="","",INDEX('All CCC'!AS$7:AS$736,MATCH(WatchList!$B83,'All CCC'!$B$7:$B$736,0)))</f>
        <v/>
      </c>
      <c r="AT83" s="334" t="str">
        <f>IF($B83="","",INDEX('All CCC'!AT$7:AT$736,MATCH(WatchList!$B83,'All CCC'!$B$7:$B$736,0)))</f>
        <v/>
      </c>
      <c r="AU83" s="334" t="str">
        <f>IF($B83="","",INDEX('All CCC'!AU$7:AU$736,MATCH(WatchList!$B83,'All CCC'!$B$7:$B$736,0)))</f>
        <v/>
      </c>
      <c r="AV83" s="334" t="str">
        <f>IF($B83="","",INDEX('All CCC'!AV$7:AV$736,MATCH(WatchList!$B83,'All CCC'!$B$7:$B$736,0)))</f>
        <v/>
      </c>
      <c r="AW83" s="334" t="str">
        <f>IF($B83="","",INDEX('All CCC'!AW$7:AW$736,MATCH(WatchList!$B83,'All CCC'!$B$7:$B$736,0)))</f>
        <v/>
      </c>
      <c r="AX83" s="334" t="str">
        <f>IF($B83="","",INDEX('All CCC'!AX$7:AX$736,MATCH(WatchList!$B83,'All CCC'!$B$7:$B$736,0)))</f>
        <v/>
      </c>
      <c r="AY83" s="334" t="str">
        <f>IF($B83="","",INDEX('All CCC'!AY$7:AY$736,MATCH(WatchList!$B83,'All CCC'!$B$7:$B$736,0)))</f>
        <v/>
      </c>
      <c r="AZ83" s="334" t="str">
        <f>IF($B83="","",INDEX('All CCC'!AZ$7:AZ$736,MATCH(WatchList!$B83,'All CCC'!$B$7:$B$736,0)))</f>
        <v/>
      </c>
      <c r="BA83" s="334" t="str">
        <f>IF($B83="","",INDEX('All CCC'!BA$7:BA$736,MATCH(WatchList!$B83,'All CCC'!$B$7:$B$736,0)))</f>
        <v/>
      </c>
      <c r="BB83" s="334" t="str">
        <f>IF($B83="","",INDEX('All CCC'!BB$7:BB$736,MATCH(WatchList!$B83,'All CCC'!$B$7:$B$736,0)))</f>
        <v/>
      </c>
      <c r="BC83" s="334" t="str">
        <f>IF($B83="","",INDEX('All CCC'!BC$7:BC$736,MATCH(WatchList!$B83,'All CCC'!$B$7:$B$736,0)))</f>
        <v/>
      </c>
      <c r="BD83" s="334" t="str">
        <f>IF($B83="","",INDEX('All CCC'!BD$7:BD$736,MATCH(WatchList!$B83,'All CCC'!$B$7:$B$736,0)))</f>
        <v/>
      </c>
      <c r="BE83" s="334" t="str">
        <f>IF($B83="","",INDEX('All CCC'!BE$7:BE$736,MATCH(WatchList!$B83,'All CCC'!$B$7:$B$736,0)))</f>
        <v/>
      </c>
      <c r="BF83" s="334" t="str">
        <f>IF($B83="","",INDEX('All CCC'!BF$7:BF$736,MATCH(WatchList!$B83,'All CCC'!$B$7:$B$736,0)))</f>
        <v/>
      </c>
      <c r="BG83" s="334" t="str">
        <f>IF($B83="","",INDEX('All CCC'!BG$7:BG$736,MATCH(WatchList!$B83,'All CCC'!$B$7:$B$736,0)))</f>
        <v/>
      </c>
    </row>
    <row r="84" spans="1:59" x14ac:dyDescent="0.2">
      <c r="A84" s="333" t="str">
        <f>IF($B84="","",INDEX('All CCC'!A$7:A$736,MATCH(WatchList!$B84,'All CCC'!$B$7:$B$736,0)))</f>
        <v/>
      </c>
      <c r="B84" s="127"/>
      <c r="C84" s="334" t="str">
        <f>IF($B84="","",INDEX('All CCC'!C$7:C$736,MATCH(WatchList!$B84,'All CCC'!$B$7:$B$736,0)))</f>
        <v/>
      </c>
      <c r="D84" s="334" t="str">
        <f>IF($B84="","",INDEX('All CCC'!D$7:D$736,MATCH(WatchList!$B84,'All CCC'!$B$7:$B$736,0)))</f>
        <v/>
      </c>
      <c r="E84" s="334" t="str">
        <f>IF($B84="","",INDEX('All CCC'!E$7:E$736,MATCH(WatchList!$B84,'All CCC'!$B$7:$B$736,0)))</f>
        <v/>
      </c>
      <c r="F84" s="334" t="str">
        <f>IF($B84="","",INDEX('All CCC'!F$7:F$736,MATCH(WatchList!$B84,'All CCC'!$B$7:$B$736,0)))</f>
        <v/>
      </c>
      <c r="G84" s="334" t="str">
        <f>IF($B84="","",INDEX('All CCC'!G$7:G$736,MATCH(WatchList!$B84,'All CCC'!$B$7:$B$736,0)))</f>
        <v/>
      </c>
      <c r="H84" s="334" t="str">
        <f>IF($B84="","",INDEX('All CCC'!H$7:H$736,MATCH(WatchList!$B84,'All CCC'!$B$7:$B$736,0)))</f>
        <v/>
      </c>
      <c r="I84" s="334" t="str">
        <f>IF($B84="","",INDEX('All CCC'!I$7:I$736,MATCH(WatchList!$B84,'All CCC'!$B$7:$B$736,0)))</f>
        <v/>
      </c>
      <c r="J84" s="334" t="str">
        <f>IF($B84="","",INDEX('All CCC'!J$7:J$736,MATCH(WatchList!$B84,'All CCC'!$B$7:$B$736,0)))</f>
        <v/>
      </c>
      <c r="K84" s="334" t="str">
        <f>IF($B84="","",INDEX('All CCC'!K$7:K$736,MATCH(WatchList!$B84,'All CCC'!$B$7:$B$736,0)))</f>
        <v/>
      </c>
      <c r="L84" s="334" t="str">
        <f>IF($B84="","",INDEX('All CCC'!L$7:L$736,MATCH(WatchList!$B84,'All CCC'!$B$7:$B$736,0)))</f>
        <v/>
      </c>
      <c r="M84" s="334" t="str">
        <f>IF($B84="","",INDEX('All CCC'!M$7:M$736,MATCH(WatchList!$B84,'All CCC'!$B$7:$B$736,0)))</f>
        <v/>
      </c>
      <c r="N84" s="334" t="str">
        <f>IF($B84="","",INDEX('All CCC'!N$7:N$736,MATCH(WatchList!$B84,'All CCC'!$B$7:$B$736,0)))</f>
        <v/>
      </c>
      <c r="O84" s="334" t="str">
        <f>IF($B84="","",INDEX('All CCC'!O$7:O$736,MATCH(WatchList!$B84,'All CCC'!$B$7:$B$736,0)))</f>
        <v/>
      </c>
      <c r="P84" s="335" t="str">
        <f>IF($B84="","",INDEX('All CCC'!P$7:P$736,MATCH(WatchList!$B84,'All CCC'!$B$7:$B$736,0)))</f>
        <v/>
      </c>
      <c r="Q84" s="335" t="str">
        <f>IF($B84="","",INDEX('All CCC'!Q$7:Q$736,MATCH(WatchList!$B84,'All CCC'!$B$7:$B$736,0)))</f>
        <v/>
      </c>
      <c r="R84" s="334" t="str">
        <f>IF($B84="","",INDEX('All CCC'!R$7:R$736,MATCH(WatchList!$B84,'All CCC'!$B$7:$B$736,0)))</f>
        <v/>
      </c>
      <c r="S84" s="334" t="str">
        <f>IF($B84="","",INDEX('All CCC'!S$7:S$736,MATCH(WatchList!$B84,'All CCC'!$B$7:$B$736,0)))</f>
        <v/>
      </c>
      <c r="T84" s="334" t="str">
        <f>IF($B84="","",INDEX('All CCC'!T$7:T$736,MATCH(WatchList!$B84,'All CCC'!$B$7:$B$736,0)))</f>
        <v/>
      </c>
      <c r="U84" s="334" t="str">
        <f>IF($B84="","",INDEX('All CCC'!U$7:U$736,MATCH(WatchList!$B84,'All CCC'!$B$7:$B$736,0)))</f>
        <v/>
      </c>
      <c r="V84" s="334" t="str">
        <f>IF($B84="","",INDEX('All CCC'!V$7:V$736,MATCH(WatchList!$B84,'All CCC'!$B$7:$B$736,0)))</f>
        <v/>
      </c>
      <c r="W84" s="334" t="str">
        <f>IF($B84="","",INDEX('All CCC'!W$7:W$736,MATCH(WatchList!$B84,'All CCC'!$B$7:$B$736,0)))</f>
        <v/>
      </c>
      <c r="X84" s="334" t="str">
        <f>IF($B84="","",INDEX('All CCC'!X$7:X$736,MATCH(WatchList!$B84,'All CCC'!$B$7:$B$736,0)))</f>
        <v/>
      </c>
      <c r="Y84" s="334" t="str">
        <f>IF($B84="","",INDEX('All CCC'!Y$7:Y$736,MATCH(WatchList!$B84,'All CCC'!$B$7:$B$736,0)))</f>
        <v/>
      </c>
      <c r="Z84" s="334" t="str">
        <f>IF($B84="","",INDEX('All CCC'!Z$7:Z$736,MATCH(WatchList!$B84,'All CCC'!$B$7:$B$736,0)))</f>
        <v/>
      </c>
      <c r="AA84" s="334" t="str">
        <f>IF($B84="","",INDEX('All CCC'!AA$7:AA$736,MATCH(WatchList!$B84,'All CCC'!$B$7:$B$736,0)))</f>
        <v/>
      </c>
      <c r="AB84" s="334" t="str">
        <f>IF($B84="","",INDEX('All CCC'!AB$7:AB$736,MATCH(WatchList!$B84,'All CCC'!$B$7:$B$736,0)))</f>
        <v/>
      </c>
      <c r="AC84" s="334" t="str">
        <f>IF($B84="","",INDEX('All CCC'!AC$7:AC$736,MATCH(WatchList!$B84,'All CCC'!$B$7:$B$736,0)))</f>
        <v/>
      </c>
      <c r="AD84" s="334" t="str">
        <f>IF($B84="","",INDEX('All CCC'!AD$7:AD$736,MATCH(WatchList!$B84,'All CCC'!$B$7:$B$736,0)))</f>
        <v/>
      </c>
      <c r="AE84" s="334" t="str">
        <f>IF($B84="","",INDEX('All CCC'!AE$7:AE$736,MATCH(WatchList!$B84,'All CCC'!$B$7:$B$736,0)))</f>
        <v/>
      </c>
      <c r="AF84" s="334" t="str">
        <f>IF($B84="","",INDEX('All CCC'!AF$7:AF$736,MATCH(WatchList!$B84,'All CCC'!$B$7:$B$736,0)))</f>
        <v/>
      </c>
      <c r="AG84" s="334" t="str">
        <f>IF($B84="","",INDEX('All CCC'!AG$7:AG$736,MATCH(WatchList!$B84,'All CCC'!$B$7:$B$736,0)))</f>
        <v/>
      </c>
      <c r="AH84" s="334" t="str">
        <f>IF($B84="","",INDEX('All CCC'!AH$7:AH$736,MATCH(WatchList!$B84,'All CCC'!$B$7:$B$736,0)))</f>
        <v/>
      </c>
      <c r="AI84" s="334" t="str">
        <f>IF($B84="","",INDEX('All CCC'!AI$7:AI$736,MATCH(WatchList!$B84,'All CCC'!$B$7:$B$736,0)))</f>
        <v/>
      </c>
      <c r="AJ84" s="334" t="str">
        <f>IF($B84="","",INDEX('All CCC'!AJ$7:AJ$736,MATCH(WatchList!$B84,'All CCC'!$B$7:$B$736,0)))</f>
        <v/>
      </c>
      <c r="AK84" s="334" t="str">
        <f>IF($B84="","",INDEX('All CCC'!AK$7:AK$736,MATCH(WatchList!$B84,'All CCC'!$B$7:$B$736,0)))</f>
        <v/>
      </c>
      <c r="AL84" s="334" t="str">
        <f>IF($B84="","",INDEX('All CCC'!AL$7:AL$736,MATCH(WatchList!$B84,'All CCC'!$B$7:$B$736,0)))</f>
        <v/>
      </c>
      <c r="AM84" s="334" t="str">
        <f>IF($B84="","",INDEX('All CCC'!AM$7:AM$736,MATCH(WatchList!$B84,'All CCC'!$B$7:$B$736,0)))</f>
        <v/>
      </c>
      <c r="AN84" s="334" t="str">
        <f>IF($B84="","",INDEX('All CCC'!AN$7:AN$736,MATCH(WatchList!$B84,'All CCC'!$B$7:$B$736,0)))</f>
        <v/>
      </c>
      <c r="AO84" s="334" t="str">
        <f>IF($B84="","",INDEX('All CCC'!AO$7:AO$736,MATCH(WatchList!$B84,'All CCC'!$B$7:$B$736,0)))</f>
        <v/>
      </c>
      <c r="AP84" s="334" t="str">
        <f>IF($B84="","",INDEX('All CCC'!AP$7:AP$736,MATCH(WatchList!$B84,'All CCC'!$B$7:$B$736,0)))</f>
        <v/>
      </c>
      <c r="AQ84" s="334" t="str">
        <f>IF($B84="","",INDEX('All CCC'!AQ$7:AQ$736,MATCH(WatchList!$B84,'All CCC'!$B$7:$B$736,0)))</f>
        <v/>
      </c>
      <c r="AR84" s="334" t="str">
        <f>IF($B84="","",INDEX('All CCC'!AR$7:AR$736,MATCH(WatchList!$B84,'All CCC'!$B$7:$B$736,0)))</f>
        <v/>
      </c>
      <c r="AS84" s="334" t="str">
        <f>IF($B84="","",INDEX('All CCC'!AS$7:AS$736,MATCH(WatchList!$B84,'All CCC'!$B$7:$B$736,0)))</f>
        <v/>
      </c>
      <c r="AT84" s="334" t="str">
        <f>IF($B84="","",INDEX('All CCC'!AT$7:AT$736,MATCH(WatchList!$B84,'All CCC'!$B$7:$B$736,0)))</f>
        <v/>
      </c>
      <c r="AU84" s="334" t="str">
        <f>IF($B84="","",INDEX('All CCC'!AU$7:AU$736,MATCH(WatchList!$B84,'All CCC'!$B$7:$B$736,0)))</f>
        <v/>
      </c>
      <c r="AV84" s="334" t="str">
        <f>IF($B84="","",INDEX('All CCC'!AV$7:AV$736,MATCH(WatchList!$B84,'All CCC'!$B$7:$B$736,0)))</f>
        <v/>
      </c>
      <c r="AW84" s="334" t="str">
        <f>IF($B84="","",INDEX('All CCC'!AW$7:AW$736,MATCH(WatchList!$B84,'All CCC'!$B$7:$B$736,0)))</f>
        <v/>
      </c>
      <c r="AX84" s="334" t="str">
        <f>IF($B84="","",INDEX('All CCC'!AX$7:AX$736,MATCH(WatchList!$B84,'All CCC'!$B$7:$B$736,0)))</f>
        <v/>
      </c>
      <c r="AY84" s="334" t="str">
        <f>IF($B84="","",INDEX('All CCC'!AY$7:AY$736,MATCH(WatchList!$B84,'All CCC'!$B$7:$B$736,0)))</f>
        <v/>
      </c>
      <c r="AZ84" s="334" t="str">
        <f>IF($B84="","",INDEX('All CCC'!AZ$7:AZ$736,MATCH(WatchList!$B84,'All CCC'!$B$7:$B$736,0)))</f>
        <v/>
      </c>
      <c r="BA84" s="334" t="str">
        <f>IF($B84="","",INDEX('All CCC'!BA$7:BA$736,MATCH(WatchList!$B84,'All CCC'!$B$7:$B$736,0)))</f>
        <v/>
      </c>
      <c r="BB84" s="334" t="str">
        <f>IF($B84="","",INDEX('All CCC'!BB$7:BB$736,MATCH(WatchList!$B84,'All CCC'!$B$7:$B$736,0)))</f>
        <v/>
      </c>
      <c r="BC84" s="334" t="str">
        <f>IF($B84="","",INDEX('All CCC'!BC$7:BC$736,MATCH(WatchList!$B84,'All CCC'!$B$7:$B$736,0)))</f>
        <v/>
      </c>
      <c r="BD84" s="334" t="str">
        <f>IF($B84="","",INDEX('All CCC'!BD$7:BD$736,MATCH(WatchList!$B84,'All CCC'!$B$7:$B$736,0)))</f>
        <v/>
      </c>
      <c r="BE84" s="334" t="str">
        <f>IF($B84="","",INDEX('All CCC'!BE$7:BE$736,MATCH(WatchList!$B84,'All CCC'!$B$7:$B$736,0)))</f>
        <v/>
      </c>
      <c r="BF84" s="334" t="str">
        <f>IF($B84="","",INDEX('All CCC'!BF$7:BF$736,MATCH(WatchList!$B84,'All CCC'!$B$7:$B$736,0)))</f>
        <v/>
      </c>
      <c r="BG84" s="334" t="str">
        <f>IF($B84="","",INDEX('All CCC'!BG$7:BG$736,MATCH(WatchList!$B84,'All CCC'!$B$7:$B$736,0)))</f>
        <v/>
      </c>
    </row>
    <row r="85" spans="1:59" x14ac:dyDescent="0.2">
      <c r="A85" s="333" t="str">
        <f>IF($B85="","",INDEX('All CCC'!A$7:A$736,MATCH(WatchList!$B85,'All CCC'!$B$7:$B$736,0)))</f>
        <v/>
      </c>
      <c r="B85" s="127"/>
      <c r="C85" s="334" t="str">
        <f>IF($B85="","",INDEX('All CCC'!C$7:C$736,MATCH(WatchList!$B85,'All CCC'!$B$7:$B$736,0)))</f>
        <v/>
      </c>
      <c r="D85" s="334" t="str">
        <f>IF($B85="","",INDEX('All CCC'!D$7:D$736,MATCH(WatchList!$B85,'All CCC'!$B$7:$B$736,0)))</f>
        <v/>
      </c>
      <c r="E85" s="334" t="str">
        <f>IF($B85="","",INDEX('All CCC'!E$7:E$736,MATCH(WatchList!$B85,'All CCC'!$B$7:$B$736,0)))</f>
        <v/>
      </c>
      <c r="F85" s="334" t="str">
        <f>IF($B85="","",INDEX('All CCC'!F$7:F$736,MATCH(WatchList!$B85,'All CCC'!$B$7:$B$736,0)))</f>
        <v/>
      </c>
      <c r="G85" s="334" t="str">
        <f>IF($B85="","",INDEX('All CCC'!G$7:G$736,MATCH(WatchList!$B85,'All CCC'!$B$7:$B$736,0)))</f>
        <v/>
      </c>
      <c r="H85" s="334" t="str">
        <f>IF($B85="","",INDEX('All CCC'!H$7:H$736,MATCH(WatchList!$B85,'All CCC'!$B$7:$B$736,0)))</f>
        <v/>
      </c>
      <c r="I85" s="334" t="str">
        <f>IF($B85="","",INDEX('All CCC'!I$7:I$736,MATCH(WatchList!$B85,'All CCC'!$B$7:$B$736,0)))</f>
        <v/>
      </c>
      <c r="J85" s="334" t="str">
        <f>IF($B85="","",INDEX('All CCC'!J$7:J$736,MATCH(WatchList!$B85,'All CCC'!$B$7:$B$736,0)))</f>
        <v/>
      </c>
      <c r="K85" s="334" t="str">
        <f>IF($B85="","",INDEX('All CCC'!K$7:K$736,MATCH(WatchList!$B85,'All CCC'!$B$7:$B$736,0)))</f>
        <v/>
      </c>
      <c r="L85" s="334" t="str">
        <f>IF($B85="","",INDEX('All CCC'!L$7:L$736,MATCH(WatchList!$B85,'All CCC'!$B$7:$B$736,0)))</f>
        <v/>
      </c>
      <c r="M85" s="334" t="str">
        <f>IF($B85="","",INDEX('All CCC'!M$7:M$736,MATCH(WatchList!$B85,'All CCC'!$B$7:$B$736,0)))</f>
        <v/>
      </c>
      <c r="N85" s="334" t="str">
        <f>IF($B85="","",INDEX('All CCC'!N$7:N$736,MATCH(WatchList!$B85,'All CCC'!$B$7:$B$736,0)))</f>
        <v/>
      </c>
      <c r="O85" s="334" t="str">
        <f>IF($B85="","",INDEX('All CCC'!O$7:O$736,MATCH(WatchList!$B85,'All CCC'!$B$7:$B$736,0)))</f>
        <v/>
      </c>
      <c r="P85" s="335" t="str">
        <f>IF($B85="","",INDEX('All CCC'!P$7:P$736,MATCH(WatchList!$B85,'All CCC'!$B$7:$B$736,0)))</f>
        <v/>
      </c>
      <c r="Q85" s="335" t="str">
        <f>IF($B85="","",INDEX('All CCC'!Q$7:Q$736,MATCH(WatchList!$B85,'All CCC'!$B$7:$B$736,0)))</f>
        <v/>
      </c>
      <c r="R85" s="334" t="str">
        <f>IF($B85="","",INDEX('All CCC'!R$7:R$736,MATCH(WatchList!$B85,'All CCC'!$B$7:$B$736,0)))</f>
        <v/>
      </c>
      <c r="S85" s="334" t="str">
        <f>IF($B85="","",INDEX('All CCC'!S$7:S$736,MATCH(WatchList!$B85,'All CCC'!$B$7:$B$736,0)))</f>
        <v/>
      </c>
      <c r="T85" s="334" t="str">
        <f>IF($B85="","",INDEX('All CCC'!T$7:T$736,MATCH(WatchList!$B85,'All CCC'!$B$7:$B$736,0)))</f>
        <v/>
      </c>
      <c r="U85" s="334" t="str">
        <f>IF($B85="","",INDEX('All CCC'!U$7:U$736,MATCH(WatchList!$B85,'All CCC'!$B$7:$B$736,0)))</f>
        <v/>
      </c>
      <c r="V85" s="334" t="str">
        <f>IF($B85="","",INDEX('All CCC'!V$7:V$736,MATCH(WatchList!$B85,'All CCC'!$B$7:$B$736,0)))</f>
        <v/>
      </c>
      <c r="W85" s="334" t="str">
        <f>IF($B85="","",INDEX('All CCC'!W$7:W$736,MATCH(WatchList!$B85,'All CCC'!$B$7:$B$736,0)))</f>
        <v/>
      </c>
      <c r="X85" s="334" t="str">
        <f>IF($B85="","",INDEX('All CCC'!X$7:X$736,MATCH(WatchList!$B85,'All CCC'!$B$7:$B$736,0)))</f>
        <v/>
      </c>
      <c r="Y85" s="334" t="str">
        <f>IF($B85="","",INDEX('All CCC'!Y$7:Y$736,MATCH(WatchList!$B85,'All CCC'!$B$7:$B$736,0)))</f>
        <v/>
      </c>
      <c r="Z85" s="334" t="str">
        <f>IF($B85="","",INDEX('All CCC'!Z$7:Z$736,MATCH(WatchList!$B85,'All CCC'!$B$7:$B$736,0)))</f>
        <v/>
      </c>
      <c r="AA85" s="334" t="str">
        <f>IF($B85="","",INDEX('All CCC'!AA$7:AA$736,MATCH(WatchList!$B85,'All CCC'!$B$7:$B$736,0)))</f>
        <v/>
      </c>
      <c r="AB85" s="334" t="str">
        <f>IF($B85="","",INDEX('All CCC'!AB$7:AB$736,MATCH(WatchList!$B85,'All CCC'!$B$7:$B$736,0)))</f>
        <v/>
      </c>
      <c r="AC85" s="334" t="str">
        <f>IF($B85="","",INDEX('All CCC'!AC$7:AC$736,MATCH(WatchList!$B85,'All CCC'!$B$7:$B$736,0)))</f>
        <v/>
      </c>
      <c r="AD85" s="334" t="str">
        <f>IF($B85="","",INDEX('All CCC'!AD$7:AD$736,MATCH(WatchList!$B85,'All CCC'!$B$7:$B$736,0)))</f>
        <v/>
      </c>
      <c r="AE85" s="334" t="str">
        <f>IF($B85="","",INDEX('All CCC'!AE$7:AE$736,MATCH(WatchList!$B85,'All CCC'!$B$7:$B$736,0)))</f>
        <v/>
      </c>
      <c r="AF85" s="334" t="str">
        <f>IF($B85="","",INDEX('All CCC'!AF$7:AF$736,MATCH(WatchList!$B85,'All CCC'!$B$7:$B$736,0)))</f>
        <v/>
      </c>
      <c r="AG85" s="334" t="str">
        <f>IF($B85="","",INDEX('All CCC'!AG$7:AG$736,MATCH(WatchList!$B85,'All CCC'!$B$7:$B$736,0)))</f>
        <v/>
      </c>
      <c r="AH85" s="334" t="str">
        <f>IF($B85="","",INDEX('All CCC'!AH$7:AH$736,MATCH(WatchList!$B85,'All CCC'!$B$7:$B$736,0)))</f>
        <v/>
      </c>
      <c r="AI85" s="334" t="str">
        <f>IF($B85="","",INDEX('All CCC'!AI$7:AI$736,MATCH(WatchList!$B85,'All CCC'!$B$7:$B$736,0)))</f>
        <v/>
      </c>
      <c r="AJ85" s="334" t="str">
        <f>IF($B85="","",INDEX('All CCC'!AJ$7:AJ$736,MATCH(WatchList!$B85,'All CCC'!$B$7:$B$736,0)))</f>
        <v/>
      </c>
      <c r="AK85" s="334" t="str">
        <f>IF($B85="","",INDEX('All CCC'!AK$7:AK$736,MATCH(WatchList!$B85,'All CCC'!$B$7:$B$736,0)))</f>
        <v/>
      </c>
      <c r="AL85" s="334" t="str">
        <f>IF($B85="","",INDEX('All CCC'!AL$7:AL$736,MATCH(WatchList!$B85,'All CCC'!$B$7:$B$736,0)))</f>
        <v/>
      </c>
      <c r="AM85" s="334" t="str">
        <f>IF($B85="","",INDEX('All CCC'!AM$7:AM$736,MATCH(WatchList!$B85,'All CCC'!$B$7:$B$736,0)))</f>
        <v/>
      </c>
      <c r="AN85" s="334" t="str">
        <f>IF($B85="","",INDEX('All CCC'!AN$7:AN$736,MATCH(WatchList!$B85,'All CCC'!$B$7:$B$736,0)))</f>
        <v/>
      </c>
      <c r="AO85" s="334" t="str">
        <f>IF($B85="","",INDEX('All CCC'!AO$7:AO$736,MATCH(WatchList!$B85,'All CCC'!$B$7:$B$736,0)))</f>
        <v/>
      </c>
      <c r="AP85" s="334" t="str">
        <f>IF($B85="","",INDEX('All CCC'!AP$7:AP$736,MATCH(WatchList!$B85,'All CCC'!$B$7:$B$736,0)))</f>
        <v/>
      </c>
      <c r="AQ85" s="334" t="str">
        <f>IF($B85="","",INDEX('All CCC'!AQ$7:AQ$736,MATCH(WatchList!$B85,'All CCC'!$B$7:$B$736,0)))</f>
        <v/>
      </c>
      <c r="AR85" s="334" t="str">
        <f>IF($B85="","",INDEX('All CCC'!AR$7:AR$736,MATCH(WatchList!$B85,'All CCC'!$B$7:$B$736,0)))</f>
        <v/>
      </c>
      <c r="AS85" s="334" t="str">
        <f>IF($B85="","",INDEX('All CCC'!AS$7:AS$736,MATCH(WatchList!$B85,'All CCC'!$B$7:$B$736,0)))</f>
        <v/>
      </c>
      <c r="AT85" s="334" t="str">
        <f>IF($B85="","",INDEX('All CCC'!AT$7:AT$736,MATCH(WatchList!$B85,'All CCC'!$B$7:$B$736,0)))</f>
        <v/>
      </c>
      <c r="AU85" s="334" t="str">
        <f>IF($B85="","",INDEX('All CCC'!AU$7:AU$736,MATCH(WatchList!$B85,'All CCC'!$B$7:$B$736,0)))</f>
        <v/>
      </c>
      <c r="AV85" s="334" t="str">
        <f>IF($B85="","",INDEX('All CCC'!AV$7:AV$736,MATCH(WatchList!$B85,'All CCC'!$B$7:$B$736,0)))</f>
        <v/>
      </c>
      <c r="AW85" s="334" t="str">
        <f>IF($B85="","",INDEX('All CCC'!AW$7:AW$736,MATCH(WatchList!$B85,'All CCC'!$B$7:$B$736,0)))</f>
        <v/>
      </c>
      <c r="AX85" s="334" t="str">
        <f>IF($B85="","",INDEX('All CCC'!AX$7:AX$736,MATCH(WatchList!$B85,'All CCC'!$B$7:$B$736,0)))</f>
        <v/>
      </c>
      <c r="AY85" s="334" t="str">
        <f>IF($B85="","",INDEX('All CCC'!AY$7:AY$736,MATCH(WatchList!$B85,'All CCC'!$B$7:$B$736,0)))</f>
        <v/>
      </c>
      <c r="AZ85" s="334" t="str">
        <f>IF($B85="","",INDEX('All CCC'!AZ$7:AZ$736,MATCH(WatchList!$B85,'All CCC'!$B$7:$B$736,0)))</f>
        <v/>
      </c>
      <c r="BA85" s="334" t="str">
        <f>IF($B85="","",INDEX('All CCC'!BA$7:BA$736,MATCH(WatchList!$B85,'All CCC'!$B$7:$B$736,0)))</f>
        <v/>
      </c>
      <c r="BB85" s="334" t="str">
        <f>IF($B85="","",INDEX('All CCC'!BB$7:BB$736,MATCH(WatchList!$B85,'All CCC'!$B$7:$B$736,0)))</f>
        <v/>
      </c>
      <c r="BC85" s="334" t="str">
        <f>IF($B85="","",INDEX('All CCC'!BC$7:BC$736,MATCH(WatchList!$B85,'All CCC'!$B$7:$B$736,0)))</f>
        <v/>
      </c>
      <c r="BD85" s="334" t="str">
        <f>IF($B85="","",INDEX('All CCC'!BD$7:BD$736,MATCH(WatchList!$B85,'All CCC'!$B$7:$B$736,0)))</f>
        <v/>
      </c>
      <c r="BE85" s="334" t="str">
        <f>IF($B85="","",INDEX('All CCC'!BE$7:BE$736,MATCH(WatchList!$B85,'All CCC'!$B$7:$B$736,0)))</f>
        <v/>
      </c>
      <c r="BF85" s="334" t="str">
        <f>IF($B85="","",INDEX('All CCC'!BF$7:BF$736,MATCH(WatchList!$B85,'All CCC'!$B$7:$B$736,0)))</f>
        <v/>
      </c>
      <c r="BG85" s="334" t="str">
        <f>IF($B85="","",INDEX('All CCC'!BG$7:BG$736,MATCH(WatchList!$B85,'All CCC'!$B$7:$B$736,0)))</f>
        <v/>
      </c>
    </row>
    <row r="86" spans="1:59" x14ac:dyDescent="0.2">
      <c r="A86" s="333" t="str">
        <f>IF($B86="","",INDEX('All CCC'!A$7:A$736,MATCH(WatchList!$B86,'All CCC'!$B$7:$B$736,0)))</f>
        <v/>
      </c>
      <c r="B86" s="127"/>
      <c r="C86" s="334" t="str">
        <f>IF($B86="","",INDEX('All CCC'!C$7:C$736,MATCH(WatchList!$B86,'All CCC'!$B$7:$B$736,0)))</f>
        <v/>
      </c>
      <c r="D86" s="334" t="str">
        <f>IF($B86="","",INDEX('All CCC'!D$7:D$736,MATCH(WatchList!$B86,'All CCC'!$B$7:$B$736,0)))</f>
        <v/>
      </c>
      <c r="E86" s="334" t="str">
        <f>IF($B86="","",INDEX('All CCC'!E$7:E$736,MATCH(WatchList!$B86,'All CCC'!$B$7:$B$736,0)))</f>
        <v/>
      </c>
      <c r="F86" s="334" t="str">
        <f>IF($B86="","",INDEX('All CCC'!F$7:F$736,MATCH(WatchList!$B86,'All CCC'!$B$7:$B$736,0)))</f>
        <v/>
      </c>
      <c r="G86" s="334" t="str">
        <f>IF($B86="","",INDEX('All CCC'!G$7:G$736,MATCH(WatchList!$B86,'All CCC'!$B$7:$B$736,0)))</f>
        <v/>
      </c>
      <c r="H86" s="334" t="str">
        <f>IF($B86="","",INDEX('All CCC'!H$7:H$736,MATCH(WatchList!$B86,'All CCC'!$B$7:$B$736,0)))</f>
        <v/>
      </c>
      <c r="I86" s="334" t="str">
        <f>IF($B86="","",INDEX('All CCC'!I$7:I$736,MATCH(WatchList!$B86,'All CCC'!$B$7:$B$736,0)))</f>
        <v/>
      </c>
      <c r="J86" s="334" t="str">
        <f>IF($B86="","",INDEX('All CCC'!J$7:J$736,MATCH(WatchList!$B86,'All CCC'!$B$7:$B$736,0)))</f>
        <v/>
      </c>
      <c r="K86" s="334" t="str">
        <f>IF($B86="","",INDEX('All CCC'!K$7:K$736,MATCH(WatchList!$B86,'All CCC'!$B$7:$B$736,0)))</f>
        <v/>
      </c>
      <c r="L86" s="334" t="str">
        <f>IF($B86="","",INDEX('All CCC'!L$7:L$736,MATCH(WatchList!$B86,'All CCC'!$B$7:$B$736,0)))</f>
        <v/>
      </c>
      <c r="M86" s="334" t="str">
        <f>IF($B86="","",INDEX('All CCC'!M$7:M$736,MATCH(WatchList!$B86,'All CCC'!$B$7:$B$736,0)))</f>
        <v/>
      </c>
      <c r="N86" s="334" t="str">
        <f>IF($B86="","",INDEX('All CCC'!N$7:N$736,MATCH(WatchList!$B86,'All CCC'!$B$7:$B$736,0)))</f>
        <v/>
      </c>
      <c r="O86" s="334" t="str">
        <f>IF($B86="","",INDEX('All CCC'!O$7:O$736,MATCH(WatchList!$B86,'All CCC'!$B$7:$B$736,0)))</f>
        <v/>
      </c>
      <c r="P86" s="335" t="str">
        <f>IF($B86="","",INDEX('All CCC'!P$7:P$736,MATCH(WatchList!$B86,'All CCC'!$B$7:$B$736,0)))</f>
        <v/>
      </c>
      <c r="Q86" s="335" t="str">
        <f>IF($B86="","",INDEX('All CCC'!Q$7:Q$736,MATCH(WatchList!$B86,'All CCC'!$B$7:$B$736,0)))</f>
        <v/>
      </c>
      <c r="R86" s="334" t="str">
        <f>IF($B86="","",INDEX('All CCC'!R$7:R$736,MATCH(WatchList!$B86,'All CCC'!$B$7:$B$736,0)))</f>
        <v/>
      </c>
      <c r="S86" s="334" t="str">
        <f>IF($B86="","",INDEX('All CCC'!S$7:S$736,MATCH(WatchList!$B86,'All CCC'!$B$7:$B$736,0)))</f>
        <v/>
      </c>
      <c r="T86" s="334" t="str">
        <f>IF($B86="","",INDEX('All CCC'!T$7:T$736,MATCH(WatchList!$B86,'All CCC'!$B$7:$B$736,0)))</f>
        <v/>
      </c>
      <c r="U86" s="334" t="str">
        <f>IF($B86="","",INDEX('All CCC'!U$7:U$736,MATCH(WatchList!$B86,'All CCC'!$B$7:$B$736,0)))</f>
        <v/>
      </c>
      <c r="V86" s="334" t="str">
        <f>IF($B86="","",INDEX('All CCC'!V$7:V$736,MATCH(WatchList!$B86,'All CCC'!$B$7:$B$736,0)))</f>
        <v/>
      </c>
      <c r="W86" s="334" t="str">
        <f>IF($B86="","",INDEX('All CCC'!W$7:W$736,MATCH(WatchList!$B86,'All CCC'!$B$7:$B$736,0)))</f>
        <v/>
      </c>
      <c r="X86" s="334" t="str">
        <f>IF($B86="","",INDEX('All CCC'!X$7:X$736,MATCH(WatchList!$B86,'All CCC'!$B$7:$B$736,0)))</f>
        <v/>
      </c>
      <c r="Y86" s="334" t="str">
        <f>IF($B86="","",INDEX('All CCC'!Y$7:Y$736,MATCH(WatchList!$B86,'All CCC'!$B$7:$B$736,0)))</f>
        <v/>
      </c>
      <c r="Z86" s="334" t="str">
        <f>IF($B86="","",INDEX('All CCC'!Z$7:Z$736,MATCH(WatchList!$B86,'All CCC'!$B$7:$B$736,0)))</f>
        <v/>
      </c>
      <c r="AA86" s="334" t="str">
        <f>IF($B86="","",INDEX('All CCC'!AA$7:AA$736,MATCH(WatchList!$B86,'All CCC'!$B$7:$B$736,0)))</f>
        <v/>
      </c>
      <c r="AB86" s="334" t="str">
        <f>IF($B86="","",INDEX('All CCC'!AB$7:AB$736,MATCH(WatchList!$B86,'All CCC'!$B$7:$B$736,0)))</f>
        <v/>
      </c>
      <c r="AC86" s="334" t="str">
        <f>IF($B86="","",INDEX('All CCC'!AC$7:AC$736,MATCH(WatchList!$B86,'All CCC'!$B$7:$B$736,0)))</f>
        <v/>
      </c>
      <c r="AD86" s="334" t="str">
        <f>IF($B86="","",INDEX('All CCC'!AD$7:AD$736,MATCH(WatchList!$B86,'All CCC'!$B$7:$B$736,0)))</f>
        <v/>
      </c>
      <c r="AE86" s="334" t="str">
        <f>IF($B86="","",INDEX('All CCC'!AE$7:AE$736,MATCH(WatchList!$B86,'All CCC'!$B$7:$B$736,0)))</f>
        <v/>
      </c>
      <c r="AF86" s="334" t="str">
        <f>IF($B86="","",INDEX('All CCC'!AF$7:AF$736,MATCH(WatchList!$B86,'All CCC'!$B$7:$B$736,0)))</f>
        <v/>
      </c>
      <c r="AG86" s="334" t="str">
        <f>IF($B86="","",INDEX('All CCC'!AG$7:AG$736,MATCH(WatchList!$B86,'All CCC'!$B$7:$B$736,0)))</f>
        <v/>
      </c>
      <c r="AH86" s="334" t="str">
        <f>IF($B86="","",INDEX('All CCC'!AH$7:AH$736,MATCH(WatchList!$B86,'All CCC'!$B$7:$B$736,0)))</f>
        <v/>
      </c>
      <c r="AI86" s="334" t="str">
        <f>IF($B86="","",INDEX('All CCC'!AI$7:AI$736,MATCH(WatchList!$B86,'All CCC'!$B$7:$B$736,0)))</f>
        <v/>
      </c>
      <c r="AJ86" s="334" t="str">
        <f>IF($B86="","",INDEX('All CCC'!AJ$7:AJ$736,MATCH(WatchList!$B86,'All CCC'!$B$7:$B$736,0)))</f>
        <v/>
      </c>
      <c r="AK86" s="334" t="str">
        <f>IF($B86="","",INDEX('All CCC'!AK$7:AK$736,MATCH(WatchList!$B86,'All CCC'!$B$7:$B$736,0)))</f>
        <v/>
      </c>
      <c r="AL86" s="334" t="str">
        <f>IF($B86="","",INDEX('All CCC'!AL$7:AL$736,MATCH(WatchList!$B86,'All CCC'!$B$7:$B$736,0)))</f>
        <v/>
      </c>
      <c r="AM86" s="334" t="str">
        <f>IF($B86="","",INDEX('All CCC'!AM$7:AM$736,MATCH(WatchList!$B86,'All CCC'!$B$7:$B$736,0)))</f>
        <v/>
      </c>
      <c r="AN86" s="334" t="str">
        <f>IF($B86="","",INDEX('All CCC'!AN$7:AN$736,MATCH(WatchList!$B86,'All CCC'!$B$7:$B$736,0)))</f>
        <v/>
      </c>
      <c r="AO86" s="334" t="str">
        <f>IF($B86="","",INDEX('All CCC'!AO$7:AO$736,MATCH(WatchList!$B86,'All CCC'!$B$7:$B$736,0)))</f>
        <v/>
      </c>
      <c r="AP86" s="334" t="str">
        <f>IF($B86="","",INDEX('All CCC'!AP$7:AP$736,MATCH(WatchList!$B86,'All CCC'!$B$7:$B$736,0)))</f>
        <v/>
      </c>
      <c r="AQ86" s="334" t="str">
        <f>IF($B86="","",INDEX('All CCC'!AQ$7:AQ$736,MATCH(WatchList!$B86,'All CCC'!$B$7:$B$736,0)))</f>
        <v/>
      </c>
      <c r="AR86" s="334" t="str">
        <f>IF($B86="","",INDEX('All CCC'!AR$7:AR$736,MATCH(WatchList!$B86,'All CCC'!$B$7:$B$736,0)))</f>
        <v/>
      </c>
      <c r="AS86" s="334" t="str">
        <f>IF($B86="","",INDEX('All CCC'!AS$7:AS$736,MATCH(WatchList!$B86,'All CCC'!$B$7:$B$736,0)))</f>
        <v/>
      </c>
      <c r="AT86" s="334" t="str">
        <f>IF($B86="","",INDEX('All CCC'!AT$7:AT$736,MATCH(WatchList!$B86,'All CCC'!$B$7:$B$736,0)))</f>
        <v/>
      </c>
      <c r="AU86" s="334" t="str">
        <f>IF($B86="","",INDEX('All CCC'!AU$7:AU$736,MATCH(WatchList!$B86,'All CCC'!$B$7:$B$736,0)))</f>
        <v/>
      </c>
      <c r="AV86" s="334" t="str">
        <f>IF($B86="","",INDEX('All CCC'!AV$7:AV$736,MATCH(WatchList!$B86,'All CCC'!$B$7:$B$736,0)))</f>
        <v/>
      </c>
      <c r="AW86" s="334" t="str">
        <f>IF($B86="","",INDEX('All CCC'!AW$7:AW$736,MATCH(WatchList!$B86,'All CCC'!$B$7:$B$736,0)))</f>
        <v/>
      </c>
      <c r="AX86" s="334" t="str">
        <f>IF($B86="","",INDEX('All CCC'!AX$7:AX$736,MATCH(WatchList!$B86,'All CCC'!$B$7:$B$736,0)))</f>
        <v/>
      </c>
      <c r="AY86" s="334" t="str">
        <f>IF($B86="","",INDEX('All CCC'!AY$7:AY$736,MATCH(WatchList!$B86,'All CCC'!$B$7:$B$736,0)))</f>
        <v/>
      </c>
      <c r="AZ86" s="334" t="str">
        <f>IF($B86="","",INDEX('All CCC'!AZ$7:AZ$736,MATCH(WatchList!$B86,'All CCC'!$B$7:$B$736,0)))</f>
        <v/>
      </c>
      <c r="BA86" s="334" t="str">
        <f>IF($B86="","",INDEX('All CCC'!BA$7:BA$736,MATCH(WatchList!$B86,'All CCC'!$B$7:$B$736,0)))</f>
        <v/>
      </c>
      <c r="BB86" s="334" t="str">
        <f>IF($B86="","",INDEX('All CCC'!BB$7:BB$736,MATCH(WatchList!$B86,'All CCC'!$B$7:$B$736,0)))</f>
        <v/>
      </c>
      <c r="BC86" s="334" t="str">
        <f>IF($B86="","",INDEX('All CCC'!BC$7:BC$736,MATCH(WatchList!$B86,'All CCC'!$B$7:$B$736,0)))</f>
        <v/>
      </c>
      <c r="BD86" s="334" t="str">
        <f>IF($B86="","",INDEX('All CCC'!BD$7:BD$736,MATCH(WatchList!$B86,'All CCC'!$B$7:$B$736,0)))</f>
        <v/>
      </c>
      <c r="BE86" s="334" t="str">
        <f>IF($B86="","",INDEX('All CCC'!BE$7:BE$736,MATCH(WatchList!$B86,'All CCC'!$B$7:$B$736,0)))</f>
        <v/>
      </c>
      <c r="BF86" s="334" t="str">
        <f>IF($B86="","",INDEX('All CCC'!BF$7:BF$736,MATCH(WatchList!$B86,'All CCC'!$B$7:$B$736,0)))</f>
        <v/>
      </c>
      <c r="BG86" s="334" t="str">
        <f>IF($B86="","",INDEX('All CCC'!BG$7:BG$736,MATCH(WatchList!$B86,'All CCC'!$B$7:$B$736,0)))</f>
        <v/>
      </c>
    </row>
    <row r="87" spans="1:59" x14ac:dyDescent="0.2">
      <c r="A87" s="333" t="str">
        <f>IF($B87="","",INDEX('All CCC'!A$7:A$736,MATCH(WatchList!$B87,'All CCC'!$B$7:$B$736,0)))</f>
        <v/>
      </c>
      <c r="B87" s="127"/>
      <c r="C87" s="334" t="str">
        <f>IF($B87="","",INDEX('All CCC'!C$7:C$736,MATCH(WatchList!$B87,'All CCC'!$B$7:$B$736,0)))</f>
        <v/>
      </c>
      <c r="D87" s="334" t="str">
        <f>IF($B87="","",INDEX('All CCC'!D$7:D$736,MATCH(WatchList!$B87,'All CCC'!$B$7:$B$736,0)))</f>
        <v/>
      </c>
      <c r="E87" s="334" t="str">
        <f>IF($B87="","",INDEX('All CCC'!E$7:E$736,MATCH(WatchList!$B87,'All CCC'!$B$7:$B$736,0)))</f>
        <v/>
      </c>
      <c r="F87" s="334" t="str">
        <f>IF($B87="","",INDEX('All CCC'!F$7:F$736,MATCH(WatchList!$B87,'All CCC'!$B$7:$B$736,0)))</f>
        <v/>
      </c>
      <c r="G87" s="334" t="str">
        <f>IF($B87="","",INDEX('All CCC'!G$7:G$736,MATCH(WatchList!$B87,'All CCC'!$B$7:$B$736,0)))</f>
        <v/>
      </c>
      <c r="H87" s="334" t="str">
        <f>IF($B87="","",INDEX('All CCC'!H$7:H$736,MATCH(WatchList!$B87,'All CCC'!$B$7:$B$736,0)))</f>
        <v/>
      </c>
      <c r="I87" s="334" t="str">
        <f>IF($B87="","",INDEX('All CCC'!I$7:I$736,MATCH(WatchList!$B87,'All CCC'!$B$7:$B$736,0)))</f>
        <v/>
      </c>
      <c r="J87" s="334" t="str">
        <f>IF($B87="","",INDEX('All CCC'!J$7:J$736,MATCH(WatchList!$B87,'All CCC'!$B$7:$B$736,0)))</f>
        <v/>
      </c>
      <c r="K87" s="334" t="str">
        <f>IF($B87="","",INDEX('All CCC'!K$7:K$736,MATCH(WatchList!$B87,'All CCC'!$B$7:$B$736,0)))</f>
        <v/>
      </c>
      <c r="L87" s="334" t="str">
        <f>IF($B87="","",INDEX('All CCC'!L$7:L$736,MATCH(WatchList!$B87,'All CCC'!$B$7:$B$736,0)))</f>
        <v/>
      </c>
      <c r="M87" s="334" t="str">
        <f>IF($B87="","",INDEX('All CCC'!M$7:M$736,MATCH(WatchList!$B87,'All CCC'!$B$7:$B$736,0)))</f>
        <v/>
      </c>
      <c r="N87" s="334" t="str">
        <f>IF($B87="","",INDEX('All CCC'!N$7:N$736,MATCH(WatchList!$B87,'All CCC'!$B$7:$B$736,0)))</f>
        <v/>
      </c>
      <c r="O87" s="334" t="str">
        <f>IF($B87="","",INDEX('All CCC'!O$7:O$736,MATCH(WatchList!$B87,'All CCC'!$B$7:$B$736,0)))</f>
        <v/>
      </c>
      <c r="P87" s="335" t="str">
        <f>IF($B87="","",INDEX('All CCC'!P$7:P$736,MATCH(WatchList!$B87,'All CCC'!$B$7:$B$736,0)))</f>
        <v/>
      </c>
      <c r="Q87" s="335" t="str">
        <f>IF($B87="","",INDEX('All CCC'!Q$7:Q$736,MATCH(WatchList!$B87,'All CCC'!$B$7:$B$736,0)))</f>
        <v/>
      </c>
      <c r="R87" s="334" t="str">
        <f>IF($B87="","",INDEX('All CCC'!R$7:R$736,MATCH(WatchList!$B87,'All CCC'!$B$7:$B$736,0)))</f>
        <v/>
      </c>
      <c r="S87" s="334" t="str">
        <f>IF($B87="","",INDEX('All CCC'!S$7:S$736,MATCH(WatchList!$B87,'All CCC'!$B$7:$B$736,0)))</f>
        <v/>
      </c>
      <c r="T87" s="334" t="str">
        <f>IF($B87="","",INDEX('All CCC'!T$7:T$736,MATCH(WatchList!$B87,'All CCC'!$B$7:$B$736,0)))</f>
        <v/>
      </c>
      <c r="U87" s="334" t="str">
        <f>IF($B87="","",INDEX('All CCC'!U$7:U$736,MATCH(WatchList!$B87,'All CCC'!$B$7:$B$736,0)))</f>
        <v/>
      </c>
      <c r="V87" s="334" t="str">
        <f>IF($B87="","",INDEX('All CCC'!V$7:V$736,MATCH(WatchList!$B87,'All CCC'!$B$7:$B$736,0)))</f>
        <v/>
      </c>
      <c r="W87" s="334" t="str">
        <f>IF($B87="","",INDEX('All CCC'!W$7:W$736,MATCH(WatchList!$B87,'All CCC'!$B$7:$B$736,0)))</f>
        <v/>
      </c>
      <c r="X87" s="334" t="str">
        <f>IF($B87="","",INDEX('All CCC'!X$7:X$736,MATCH(WatchList!$B87,'All CCC'!$B$7:$B$736,0)))</f>
        <v/>
      </c>
      <c r="Y87" s="334" t="str">
        <f>IF($B87="","",INDEX('All CCC'!Y$7:Y$736,MATCH(WatchList!$B87,'All CCC'!$B$7:$B$736,0)))</f>
        <v/>
      </c>
      <c r="Z87" s="334" t="str">
        <f>IF($B87="","",INDEX('All CCC'!Z$7:Z$736,MATCH(WatchList!$B87,'All CCC'!$B$7:$B$736,0)))</f>
        <v/>
      </c>
      <c r="AA87" s="334" t="str">
        <f>IF($B87="","",INDEX('All CCC'!AA$7:AA$736,MATCH(WatchList!$B87,'All CCC'!$B$7:$B$736,0)))</f>
        <v/>
      </c>
      <c r="AB87" s="334" t="str">
        <f>IF($B87="","",INDEX('All CCC'!AB$7:AB$736,MATCH(WatchList!$B87,'All CCC'!$B$7:$B$736,0)))</f>
        <v/>
      </c>
      <c r="AC87" s="334" t="str">
        <f>IF($B87="","",INDEX('All CCC'!AC$7:AC$736,MATCH(WatchList!$B87,'All CCC'!$B$7:$B$736,0)))</f>
        <v/>
      </c>
      <c r="AD87" s="334" t="str">
        <f>IF($B87="","",INDEX('All CCC'!AD$7:AD$736,MATCH(WatchList!$B87,'All CCC'!$B$7:$B$736,0)))</f>
        <v/>
      </c>
      <c r="AE87" s="334" t="str">
        <f>IF($B87="","",INDEX('All CCC'!AE$7:AE$736,MATCH(WatchList!$B87,'All CCC'!$B$7:$B$736,0)))</f>
        <v/>
      </c>
      <c r="AF87" s="334" t="str">
        <f>IF($B87="","",INDEX('All CCC'!AF$7:AF$736,MATCH(WatchList!$B87,'All CCC'!$B$7:$B$736,0)))</f>
        <v/>
      </c>
      <c r="AG87" s="334" t="str">
        <f>IF($B87="","",INDEX('All CCC'!AG$7:AG$736,MATCH(WatchList!$B87,'All CCC'!$B$7:$B$736,0)))</f>
        <v/>
      </c>
      <c r="AH87" s="334" t="str">
        <f>IF($B87="","",INDEX('All CCC'!AH$7:AH$736,MATCH(WatchList!$B87,'All CCC'!$B$7:$B$736,0)))</f>
        <v/>
      </c>
      <c r="AI87" s="334" t="str">
        <f>IF($B87="","",INDEX('All CCC'!AI$7:AI$736,MATCH(WatchList!$B87,'All CCC'!$B$7:$B$736,0)))</f>
        <v/>
      </c>
      <c r="AJ87" s="334" t="str">
        <f>IF($B87="","",INDEX('All CCC'!AJ$7:AJ$736,MATCH(WatchList!$B87,'All CCC'!$B$7:$B$736,0)))</f>
        <v/>
      </c>
      <c r="AK87" s="334" t="str">
        <f>IF($B87="","",INDEX('All CCC'!AK$7:AK$736,MATCH(WatchList!$B87,'All CCC'!$B$7:$B$736,0)))</f>
        <v/>
      </c>
      <c r="AL87" s="334" t="str">
        <f>IF($B87="","",INDEX('All CCC'!AL$7:AL$736,MATCH(WatchList!$B87,'All CCC'!$B$7:$B$736,0)))</f>
        <v/>
      </c>
      <c r="AM87" s="334" t="str">
        <f>IF($B87="","",INDEX('All CCC'!AM$7:AM$736,MATCH(WatchList!$B87,'All CCC'!$B$7:$B$736,0)))</f>
        <v/>
      </c>
      <c r="AN87" s="334" t="str">
        <f>IF($B87="","",INDEX('All CCC'!AN$7:AN$736,MATCH(WatchList!$B87,'All CCC'!$B$7:$B$736,0)))</f>
        <v/>
      </c>
      <c r="AO87" s="334" t="str">
        <f>IF($B87="","",INDEX('All CCC'!AO$7:AO$736,MATCH(WatchList!$B87,'All CCC'!$B$7:$B$736,0)))</f>
        <v/>
      </c>
      <c r="AP87" s="334" t="str">
        <f>IF($B87="","",INDEX('All CCC'!AP$7:AP$736,MATCH(WatchList!$B87,'All CCC'!$B$7:$B$736,0)))</f>
        <v/>
      </c>
      <c r="AQ87" s="334" t="str">
        <f>IF($B87="","",INDEX('All CCC'!AQ$7:AQ$736,MATCH(WatchList!$B87,'All CCC'!$B$7:$B$736,0)))</f>
        <v/>
      </c>
      <c r="AR87" s="334" t="str">
        <f>IF($B87="","",INDEX('All CCC'!AR$7:AR$736,MATCH(WatchList!$B87,'All CCC'!$B$7:$B$736,0)))</f>
        <v/>
      </c>
      <c r="AS87" s="334" t="str">
        <f>IF($B87="","",INDEX('All CCC'!AS$7:AS$736,MATCH(WatchList!$B87,'All CCC'!$B$7:$B$736,0)))</f>
        <v/>
      </c>
      <c r="AT87" s="334" t="str">
        <f>IF($B87="","",INDEX('All CCC'!AT$7:AT$736,MATCH(WatchList!$B87,'All CCC'!$B$7:$B$736,0)))</f>
        <v/>
      </c>
      <c r="AU87" s="334" t="str">
        <f>IF($B87="","",INDEX('All CCC'!AU$7:AU$736,MATCH(WatchList!$B87,'All CCC'!$B$7:$B$736,0)))</f>
        <v/>
      </c>
      <c r="AV87" s="334" t="str">
        <f>IF($B87="","",INDEX('All CCC'!AV$7:AV$736,MATCH(WatchList!$B87,'All CCC'!$B$7:$B$736,0)))</f>
        <v/>
      </c>
      <c r="AW87" s="334" t="str">
        <f>IF($B87="","",INDEX('All CCC'!AW$7:AW$736,MATCH(WatchList!$B87,'All CCC'!$B$7:$B$736,0)))</f>
        <v/>
      </c>
      <c r="AX87" s="334" t="str">
        <f>IF($B87="","",INDEX('All CCC'!AX$7:AX$736,MATCH(WatchList!$B87,'All CCC'!$B$7:$B$736,0)))</f>
        <v/>
      </c>
      <c r="AY87" s="334" t="str">
        <f>IF($B87="","",INDEX('All CCC'!AY$7:AY$736,MATCH(WatchList!$B87,'All CCC'!$B$7:$B$736,0)))</f>
        <v/>
      </c>
      <c r="AZ87" s="334" t="str">
        <f>IF($B87="","",INDEX('All CCC'!AZ$7:AZ$736,MATCH(WatchList!$B87,'All CCC'!$B$7:$B$736,0)))</f>
        <v/>
      </c>
      <c r="BA87" s="334" t="str">
        <f>IF($B87="","",INDEX('All CCC'!BA$7:BA$736,MATCH(WatchList!$B87,'All CCC'!$B$7:$B$736,0)))</f>
        <v/>
      </c>
      <c r="BB87" s="334" t="str">
        <f>IF($B87="","",INDEX('All CCC'!BB$7:BB$736,MATCH(WatchList!$B87,'All CCC'!$B$7:$B$736,0)))</f>
        <v/>
      </c>
      <c r="BC87" s="334" t="str">
        <f>IF($B87="","",INDEX('All CCC'!BC$7:BC$736,MATCH(WatchList!$B87,'All CCC'!$B$7:$B$736,0)))</f>
        <v/>
      </c>
      <c r="BD87" s="334" t="str">
        <f>IF($B87="","",INDEX('All CCC'!BD$7:BD$736,MATCH(WatchList!$B87,'All CCC'!$B$7:$B$736,0)))</f>
        <v/>
      </c>
      <c r="BE87" s="334" t="str">
        <f>IF($B87="","",INDEX('All CCC'!BE$7:BE$736,MATCH(WatchList!$B87,'All CCC'!$B$7:$B$736,0)))</f>
        <v/>
      </c>
      <c r="BF87" s="334" t="str">
        <f>IF($B87="","",INDEX('All CCC'!BF$7:BF$736,MATCH(WatchList!$B87,'All CCC'!$B$7:$B$736,0)))</f>
        <v/>
      </c>
      <c r="BG87" s="334" t="str">
        <f>IF($B87="","",INDEX('All CCC'!BG$7:BG$736,MATCH(WatchList!$B87,'All CCC'!$B$7:$B$736,0)))</f>
        <v/>
      </c>
    </row>
    <row r="88" spans="1:59" x14ac:dyDescent="0.2">
      <c r="A88" s="333" t="str">
        <f>IF($B88="","",INDEX('All CCC'!A$7:A$736,MATCH(WatchList!$B88,'All CCC'!$B$7:$B$736,0)))</f>
        <v/>
      </c>
      <c r="B88" s="127"/>
      <c r="C88" s="334" t="str">
        <f>IF($B88="","",INDEX('All CCC'!C$7:C$736,MATCH(WatchList!$B88,'All CCC'!$B$7:$B$736,0)))</f>
        <v/>
      </c>
      <c r="D88" s="334" t="str">
        <f>IF($B88="","",INDEX('All CCC'!D$7:D$736,MATCH(WatchList!$B88,'All CCC'!$B$7:$B$736,0)))</f>
        <v/>
      </c>
      <c r="E88" s="334" t="str">
        <f>IF($B88="","",INDEX('All CCC'!E$7:E$736,MATCH(WatchList!$B88,'All CCC'!$B$7:$B$736,0)))</f>
        <v/>
      </c>
      <c r="F88" s="334" t="str">
        <f>IF($B88="","",INDEX('All CCC'!F$7:F$736,MATCH(WatchList!$B88,'All CCC'!$B$7:$B$736,0)))</f>
        <v/>
      </c>
      <c r="G88" s="334" t="str">
        <f>IF($B88="","",INDEX('All CCC'!G$7:G$736,MATCH(WatchList!$B88,'All CCC'!$B$7:$B$736,0)))</f>
        <v/>
      </c>
      <c r="H88" s="334" t="str">
        <f>IF($B88="","",INDEX('All CCC'!H$7:H$736,MATCH(WatchList!$B88,'All CCC'!$B$7:$B$736,0)))</f>
        <v/>
      </c>
      <c r="I88" s="334" t="str">
        <f>IF($B88="","",INDEX('All CCC'!I$7:I$736,MATCH(WatchList!$B88,'All CCC'!$B$7:$B$736,0)))</f>
        <v/>
      </c>
      <c r="J88" s="334" t="str">
        <f>IF($B88="","",INDEX('All CCC'!J$7:J$736,MATCH(WatchList!$B88,'All CCC'!$B$7:$B$736,0)))</f>
        <v/>
      </c>
      <c r="K88" s="334" t="str">
        <f>IF($B88="","",INDEX('All CCC'!K$7:K$736,MATCH(WatchList!$B88,'All CCC'!$B$7:$B$736,0)))</f>
        <v/>
      </c>
      <c r="L88" s="334" t="str">
        <f>IF($B88="","",INDEX('All CCC'!L$7:L$736,MATCH(WatchList!$B88,'All CCC'!$B$7:$B$736,0)))</f>
        <v/>
      </c>
      <c r="M88" s="334" t="str">
        <f>IF($B88="","",INDEX('All CCC'!M$7:M$736,MATCH(WatchList!$B88,'All CCC'!$B$7:$B$736,0)))</f>
        <v/>
      </c>
      <c r="N88" s="334" t="str">
        <f>IF($B88="","",INDEX('All CCC'!N$7:N$736,MATCH(WatchList!$B88,'All CCC'!$B$7:$B$736,0)))</f>
        <v/>
      </c>
      <c r="O88" s="334" t="str">
        <f>IF($B88="","",INDEX('All CCC'!O$7:O$736,MATCH(WatchList!$B88,'All CCC'!$B$7:$B$736,0)))</f>
        <v/>
      </c>
      <c r="P88" s="335" t="str">
        <f>IF($B88="","",INDEX('All CCC'!P$7:P$736,MATCH(WatchList!$B88,'All CCC'!$B$7:$B$736,0)))</f>
        <v/>
      </c>
      <c r="Q88" s="335" t="str">
        <f>IF($B88="","",INDEX('All CCC'!Q$7:Q$736,MATCH(WatchList!$B88,'All CCC'!$B$7:$B$736,0)))</f>
        <v/>
      </c>
      <c r="R88" s="334" t="str">
        <f>IF($B88="","",INDEX('All CCC'!R$7:R$736,MATCH(WatchList!$B88,'All CCC'!$B$7:$B$736,0)))</f>
        <v/>
      </c>
      <c r="S88" s="334" t="str">
        <f>IF($B88="","",INDEX('All CCC'!S$7:S$736,MATCH(WatchList!$B88,'All CCC'!$B$7:$B$736,0)))</f>
        <v/>
      </c>
      <c r="T88" s="334" t="str">
        <f>IF($B88="","",INDEX('All CCC'!T$7:T$736,MATCH(WatchList!$B88,'All CCC'!$B$7:$B$736,0)))</f>
        <v/>
      </c>
      <c r="U88" s="334" t="str">
        <f>IF($B88="","",INDEX('All CCC'!U$7:U$736,MATCH(WatchList!$B88,'All CCC'!$B$7:$B$736,0)))</f>
        <v/>
      </c>
      <c r="V88" s="334" t="str">
        <f>IF($B88="","",INDEX('All CCC'!V$7:V$736,MATCH(WatchList!$B88,'All CCC'!$B$7:$B$736,0)))</f>
        <v/>
      </c>
      <c r="W88" s="334" t="str">
        <f>IF($B88="","",INDEX('All CCC'!W$7:W$736,MATCH(WatchList!$B88,'All CCC'!$B$7:$B$736,0)))</f>
        <v/>
      </c>
      <c r="X88" s="334" t="str">
        <f>IF($B88="","",INDEX('All CCC'!X$7:X$736,MATCH(WatchList!$B88,'All CCC'!$B$7:$B$736,0)))</f>
        <v/>
      </c>
      <c r="Y88" s="334" t="str">
        <f>IF($B88="","",INDEX('All CCC'!Y$7:Y$736,MATCH(WatchList!$B88,'All CCC'!$B$7:$B$736,0)))</f>
        <v/>
      </c>
      <c r="Z88" s="334" t="str">
        <f>IF($B88="","",INDEX('All CCC'!Z$7:Z$736,MATCH(WatchList!$B88,'All CCC'!$B$7:$B$736,0)))</f>
        <v/>
      </c>
      <c r="AA88" s="334" t="str">
        <f>IF($B88="","",INDEX('All CCC'!AA$7:AA$736,MATCH(WatchList!$B88,'All CCC'!$B$7:$B$736,0)))</f>
        <v/>
      </c>
      <c r="AB88" s="334" t="str">
        <f>IF($B88="","",INDEX('All CCC'!AB$7:AB$736,MATCH(WatchList!$B88,'All CCC'!$B$7:$B$736,0)))</f>
        <v/>
      </c>
      <c r="AC88" s="334" t="str">
        <f>IF($B88="","",INDEX('All CCC'!AC$7:AC$736,MATCH(WatchList!$B88,'All CCC'!$B$7:$B$736,0)))</f>
        <v/>
      </c>
      <c r="AD88" s="334" t="str">
        <f>IF($B88="","",INDEX('All CCC'!AD$7:AD$736,MATCH(WatchList!$B88,'All CCC'!$B$7:$B$736,0)))</f>
        <v/>
      </c>
      <c r="AE88" s="334" t="str">
        <f>IF($B88="","",INDEX('All CCC'!AE$7:AE$736,MATCH(WatchList!$B88,'All CCC'!$B$7:$B$736,0)))</f>
        <v/>
      </c>
      <c r="AF88" s="334" t="str">
        <f>IF($B88="","",INDEX('All CCC'!AF$7:AF$736,MATCH(WatchList!$B88,'All CCC'!$B$7:$B$736,0)))</f>
        <v/>
      </c>
      <c r="AG88" s="334" t="str">
        <f>IF($B88="","",INDEX('All CCC'!AG$7:AG$736,MATCH(WatchList!$B88,'All CCC'!$B$7:$B$736,0)))</f>
        <v/>
      </c>
      <c r="AH88" s="334" t="str">
        <f>IF($B88="","",INDEX('All CCC'!AH$7:AH$736,MATCH(WatchList!$B88,'All CCC'!$B$7:$B$736,0)))</f>
        <v/>
      </c>
      <c r="AI88" s="334" t="str">
        <f>IF($B88="","",INDEX('All CCC'!AI$7:AI$736,MATCH(WatchList!$B88,'All CCC'!$B$7:$B$736,0)))</f>
        <v/>
      </c>
      <c r="AJ88" s="334" t="str">
        <f>IF($B88="","",INDEX('All CCC'!AJ$7:AJ$736,MATCH(WatchList!$B88,'All CCC'!$B$7:$B$736,0)))</f>
        <v/>
      </c>
      <c r="AK88" s="334" t="str">
        <f>IF($B88="","",INDEX('All CCC'!AK$7:AK$736,MATCH(WatchList!$B88,'All CCC'!$B$7:$B$736,0)))</f>
        <v/>
      </c>
      <c r="AL88" s="334" t="str">
        <f>IF($B88="","",INDEX('All CCC'!AL$7:AL$736,MATCH(WatchList!$B88,'All CCC'!$B$7:$B$736,0)))</f>
        <v/>
      </c>
      <c r="AM88" s="334" t="str">
        <f>IF($B88="","",INDEX('All CCC'!AM$7:AM$736,MATCH(WatchList!$B88,'All CCC'!$B$7:$B$736,0)))</f>
        <v/>
      </c>
      <c r="AN88" s="334" t="str">
        <f>IF($B88="","",INDEX('All CCC'!AN$7:AN$736,MATCH(WatchList!$B88,'All CCC'!$B$7:$B$736,0)))</f>
        <v/>
      </c>
      <c r="AO88" s="334" t="str">
        <f>IF($B88="","",INDEX('All CCC'!AO$7:AO$736,MATCH(WatchList!$B88,'All CCC'!$B$7:$B$736,0)))</f>
        <v/>
      </c>
      <c r="AP88" s="334" t="str">
        <f>IF($B88="","",INDEX('All CCC'!AP$7:AP$736,MATCH(WatchList!$B88,'All CCC'!$B$7:$B$736,0)))</f>
        <v/>
      </c>
      <c r="AQ88" s="334" t="str">
        <f>IF($B88="","",INDEX('All CCC'!AQ$7:AQ$736,MATCH(WatchList!$B88,'All CCC'!$B$7:$B$736,0)))</f>
        <v/>
      </c>
      <c r="AR88" s="334" t="str">
        <f>IF($B88="","",INDEX('All CCC'!AR$7:AR$736,MATCH(WatchList!$B88,'All CCC'!$B$7:$B$736,0)))</f>
        <v/>
      </c>
      <c r="AS88" s="334" t="str">
        <f>IF($B88="","",INDEX('All CCC'!AS$7:AS$736,MATCH(WatchList!$B88,'All CCC'!$B$7:$B$736,0)))</f>
        <v/>
      </c>
      <c r="AT88" s="334" t="str">
        <f>IF($B88="","",INDEX('All CCC'!AT$7:AT$736,MATCH(WatchList!$B88,'All CCC'!$B$7:$B$736,0)))</f>
        <v/>
      </c>
      <c r="AU88" s="334" t="str">
        <f>IF($B88="","",INDEX('All CCC'!AU$7:AU$736,MATCH(WatchList!$B88,'All CCC'!$B$7:$B$736,0)))</f>
        <v/>
      </c>
      <c r="AV88" s="334" t="str">
        <f>IF($B88="","",INDEX('All CCC'!AV$7:AV$736,MATCH(WatchList!$B88,'All CCC'!$B$7:$B$736,0)))</f>
        <v/>
      </c>
      <c r="AW88" s="334" t="str">
        <f>IF($B88="","",INDEX('All CCC'!AW$7:AW$736,MATCH(WatchList!$B88,'All CCC'!$B$7:$B$736,0)))</f>
        <v/>
      </c>
      <c r="AX88" s="334" t="str">
        <f>IF($B88="","",INDEX('All CCC'!AX$7:AX$736,MATCH(WatchList!$B88,'All CCC'!$B$7:$B$736,0)))</f>
        <v/>
      </c>
      <c r="AY88" s="334" t="str">
        <f>IF($B88="","",INDEX('All CCC'!AY$7:AY$736,MATCH(WatchList!$B88,'All CCC'!$B$7:$B$736,0)))</f>
        <v/>
      </c>
      <c r="AZ88" s="334" t="str">
        <f>IF($B88="","",INDEX('All CCC'!AZ$7:AZ$736,MATCH(WatchList!$B88,'All CCC'!$B$7:$B$736,0)))</f>
        <v/>
      </c>
      <c r="BA88" s="334" t="str">
        <f>IF($B88="","",INDEX('All CCC'!BA$7:BA$736,MATCH(WatchList!$B88,'All CCC'!$B$7:$B$736,0)))</f>
        <v/>
      </c>
      <c r="BB88" s="334" t="str">
        <f>IF($B88="","",INDEX('All CCC'!BB$7:BB$736,MATCH(WatchList!$B88,'All CCC'!$B$7:$B$736,0)))</f>
        <v/>
      </c>
      <c r="BC88" s="334" t="str">
        <f>IF($B88="","",INDEX('All CCC'!BC$7:BC$736,MATCH(WatchList!$B88,'All CCC'!$B$7:$B$736,0)))</f>
        <v/>
      </c>
      <c r="BD88" s="334" t="str">
        <f>IF($B88="","",INDEX('All CCC'!BD$7:BD$736,MATCH(WatchList!$B88,'All CCC'!$B$7:$B$736,0)))</f>
        <v/>
      </c>
      <c r="BE88" s="334" t="str">
        <f>IF($B88="","",INDEX('All CCC'!BE$7:BE$736,MATCH(WatchList!$B88,'All CCC'!$B$7:$B$736,0)))</f>
        <v/>
      </c>
      <c r="BF88" s="334" t="str">
        <f>IF($B88="","",INDEX('All CCC'!BF$7:BF$736,MATCH(WatchList!$B88,'All CCC'!$B$7:$B$736,0)))</f>
        <v/>
      </c>
      <c r="BG88" s="334" t="str">
        <f>IF($B88="","",INDEX('All CCC'!BG$7:BG$736,MATCH(WatchList!$B88,'All CCC'!$B$7:$B$736,0)))</f>
        <v/>
      </c>
    </row>
    <row r="89" spans="1:59" x14ac:dyDescent="0.2">
      <c r="A89" s="333" t="str">
        <f>IF($B89="","",INDEX('All CCC'!A$7:A$736,MATCH(WatchList!$B89,'All CCC'!$B$7:$B$736,0)))</f>
        <v/>
      </c>
      <c r="B89" s="127"/>
      <c r="C89" s="334" t="str">
        <f>IF($B89="","",INDEX('All CCC'!C$7:C$736,MATCH(WatchList!$B89,'All CCC'!$B$7:$B$736,0)))</f>
        <v/>
      </c>
      <c r="D89" s="334" t="str">
        <f>IF($B89="","",INDEX('All CCC'!D$7:D$736,MATCH(WatchList!$B89,'All CCC'!$B$7:$B$736,0)))</f>
        <v/>
      </c>
      <c r="E89" s="334" t="str">
        <f>IF($B89="","",INDEX('All CCC'!E$7:E$736,MATCH(WatchList!$B89,'All CCC'!$B$7:$B$736,0)))</f>
        <v/>
      </c>
      <c r="F89" s="334" t="str">
        <f>IF($B89="","",INDEX('All CCC'!F$7:F$736,MATCH(WatchList!$B89,'All CCC'!$B$7:$B$736,0)))</f>
        <v/>
      </c>
      <c r="G89" s="334" t="str">
        <f>IF($B89="","",INDEX('All CCC'!G$7:G$736,MATCH(WatchList!$B89,'All CCC'!$B$7:$B$736,0)))</f>
        <v/>
      </c>
      <c r="H89" s="334" t="str">
        <f>IF($B89="","",INDEX('All CCC'!H$7:H$736,MATCH(WatchList!$B89,'All CCC'!$B$7:$B$736,0)))</f>
        <v/>
      </c>
      <c r="I89" s="334" t="str">
        <f>IF($B89="","",INDEX('All CCC'!I$7:I$736,MATCH(WatchList!$B89,'All CCC'!$B$7:$B$736,0)))</f>
        <v/>
      </c>
      <c r="J89" s="334" t="str">
        <f>IF($B89="","",INDEX('All CCC'!J$7:J$736,MATCH(WatchList!$B89,'All CCC'!$B$7:$B$736,0)))</f>
        <v/>
      </c>
      <c r="K89" s="334" t="str">
        <f>IF($B89="","",INDEX('All CCC'!K$7:K$736,MATCH(WatchList!$B89,'All CCC'!$B$7:$B$736,0)))</f>
        <v/>
      </c>
      <c r="L89" s="334" t="str">
        <f>IF($B89="","",INDEX('All CCC'!L$7:L$736,MATCH(WatchList!$B89,'All CCC'!$B$7:$B$736,0)))</f>
        <v/>
      </c>
      <c r="M89" s="334" t="str">
        <f>IF($B89="","",INDEX('All CCC'!M$7:M$736,MATCH(WatchList!$B89,'All CCC'!$B$7:$B$736,0)))</f>
        <v/>
      </c>
      <c r="N89" s="334" t="str">
        <f>IF($B89="","",INDEX('All CCC'!N$7:N$736,MATCH(WatchList!$B89,'All CCC'!$B$7:$B$736,0)))</f>
        <v/>
      </c>
      <c r="O89" s="334" t="str">
        <f>IF($B89="","",INDEX('All CCC'!O$7:O$736,MATCH(WatchList!$B89,'All CCC'!$B$7:$B$736,0)))</f>
        <v/>
      </c>
      <c r="P89" s="335" t="str">
        <f>IF($B89="","",INDEX('All CCC'!P$7:P$736,MATCH(WatchList!$B89,'All CCC'!$B$7:$B$736,0)))</f>
        <v/>
      </c>
      <c r="Q89" s="335" t="str">
        <f>IF($B89="","",INDEX('All CCC'!Q$7:Q$736,MATCH(WatchList!$B89,'All CCC'!$B$7:$B$736,0)))</f>
        <v/>
      </c>
      <c r="R89" s="334" t="str">
        <f>IF($B89="","",INDEX('All CCC'!R$7:R$736,MATCH(WatchList!$B89,'All CCC'!$B$7:$B$736,0)))</f>
        <v/>
      </c>
      <c r="S89" s="334" t="str">
        <f>IF($B89="","",INDEX('All CCC'!S$7:S$736,MATCH(WatchList!$B89,'All CCC'!$B$7:$B$736,0)))</f>
        <v/>
      </c>
      <c r="T89" s="334" t="str">
        <f>IF($B89="","",INDEX('All CCC'!T$7:T$736,MATCH(WatchList!$B89,'All CCC'!$B$7:$B$736,0)))</f>
        <v/>
      </c>
      <c r="U89" s="334" t="str">
        <f>IF($B89="","",INDEX('All CCC'!U$7:U$736,MATCH(WatchList!$B89,'All CCC'!$B$7:$B$736,0)))</f>
        <v/>
      </c>
      <c r="V89" s="334" t="str">
        <f>IF($B89="","",INDEX('All CCC'!V$7:V$736,MATCH(WatchList!$B89,'All CCC'!$B$7:$B$736,0)))</f>
        <v/>
      </c>
      <c r="W89" s="334" t="str">
        <f>IF($B89="","",INDEX('All CCC'!W$7:W$736,MATCH(WatchList!$B89,'All CCC'!$B$7:$B$736,0)))</f>
        <v/>
      </c>
      <c r="X89" s="334" t="str">
        <f>IF($B89="","",INDEX('All CCC'!X$7:X$736,MATCH(WatchList!$B89,'All CCC'!$B$7:$B$736,0)))</f>
        <v/>
      </c>
      <c r="Y89" s="334" t="str">
        <f>IF($B89="","",INDEX('All CCC'!Y$7:Y$736,MATCH(WatchList!$B89,'All CCC'!$B$7:$B$736,0)))</f>
        <v/>
      </c>
      <c r="Z89" s="334" t="str">
        <f>IF($B89="","",INDEX('All CCC'!Z$7:Z$736,MATCH(WatchList!$B89,'All CCC'!$B$7:$B$736,0)))</f>
        <v/>
      </c>
      <c r="AA89" s="334" t="str">
        <f>IF($B89="","",INDEX('All CCC'!AA$7:AA$736,MATCH(WatchList!$B89,'All CCC'!$B$7:$B$736,0)))</f>
        <v/>
      </c>
      <c r="AB89" s="334" t="str">
        <f>IF($B89="","",INDEX('All CCC'!AB$7:AB$736,MATCH(WatchList!$B89,'All CCC'!$B$7:$B$736,0)))</f>
        <v/>
      </c>
      <c r="AC89" s="334" t="str">
        <f>IF($B89="","",INDEX('All CCC'!AC$7:AC$736,MATCH(WatchList!$B89,'All CCC'!$B$7:$B$736,0)))</f>
        <v/>
      </c>
      <c r="AD89" s="334" t="str">
        <f>IF($B89="","",INDEX('All CCC'!AD$7:AD$736,MATCH(WatchList!$B89,'All CCC'!$B$7:$B$736,0)))</f>
        <v/>
      </c>
      <c r="AE89" s="334" t="str">
        <f>IF($B89="","",INDEX('All CCC'!AE$7:AE$736,MATCH(WatchList!$B89,'All CCC'!$B$7:$B$736,0)))</f>
        <v/>
      </c>
      <c r="AF89" s="334" t="str">
        <f>IF($B89="","",INDEX('All CCC'!AF$7:AF$736,MATCH(WatchList!$B89,'All CCC'!$B$7:$B$736,0)))</f>
        <v/>
      </c>
      <c r="AG89" s="334" t="str">
        <f>IF($B89="","",INDEX('All CCC'!AG$7:AG$736,MATCH(WatchList!$B89,'All CCC'!$B$7:$B$736,0)))</f>
        <v/>
      </c>
      <c r="AH89" s="334" t="str">
        <f>IF($B89="","",INDEX('All CCC'!AH$7:AH$736,MATCH(WatchList!$B89,'All CCC'!$B$7:$B$736,0)))</f>
        <v/>
      </c>
      <c r="AI89" s="334" t="str">
        <f>IF($B89="","",INDEX('All CCC'!AI$7:AI$736,MATCH(WatchList!$B89,'All CCC'!$B$7:$B$736,0)))</f>
        <v/>
      </c>
      <c r="AJ89" s="334" t="str">
        <f>IF($B89="","",INDEX('All CCC'!AJ$7:AJ$736,MATCH(WatchList!$B89,'All CCC'!$B$7:$B$736,0)))</f>
        <v/>
      </c>
      <c r="AK89" s="334" t="str">
        <f>IF($B89="","",INDEX('All CCC'!AK$7:AK$736,MATCH(WatchList!$B89,'All CCC'!$B$7:$B$736,0)))</f>
        <v/>
      </c>
      <c r="AL89" s="334" t="str">
        <f>IF($B89="","",INDEX('All CCC'!AL$7:AL$736,MATCH(WatchList!$B89,'All CCC'!$B$7:$B$736,0)))</f>
        <v/>
      </c>
      <c r="AM89" s="334" t="str">
        <f>IF($B89="","",INDEX('All CCC'!AM$7:AM$736,MATCH(WatchList!$B89,'All CCC'!$B$7:$B$736,0)))</f>
        <v/>
      </c>
      <c r="AN89" s="334" t="str">
        <f>IF($B89="","",INDEX('All CCC'!AN$7:AN$736,MATCH(WatchList!$B89,'All CCC'!$B$7:$B$736,0)))</f>
        <v/>
      </c>
      <c r="AO89" s="334" t="str">
        <f>IF($B89="","",INDEX('All CCC'!AO$7:AO$736,MATCH(WatchList!$B89,'All CCC'!$B$7:$B$736,0)))</f>
        <v/>
      </c>
      <c r="AP89" s="334" t="str">
        <f>IF($B89="","",INDEX('All CCC'!AP$7:AP$736,MATCH(WatchList!$B89,'All CCC'!$B$7:$B$736,0)))</f>
        <v/>
      </c>
      <c r="AQ89" s="334" t="str">
        <f>IF($B89="","",INDEX('All CCC'!AQ$7:AQ$736,MATCH(WatchList!$B89,'All CCC'!$B$7:$B$736,0)))</f>
        <v/>
      </c>
      <c r="AR89" s="334" t="str">
        <f>IF($B89="","",INDEX('All CCC'!AR$7:AR$736,MATCH(WatchList!$B89,'All CCC'!$B$7:$B$736,0)))</f>
        <v/>
      </c>
      <c r="AS89" s="334" t="str">
        <f>IF($B89="","",INDEX('All CCC'!AS$7:AS$736,MATCH(WatchList!$B89,'All CCC'!$B$7:$B$736,0)))</f>
        <v/>
      </c>
      <c r="AT89" s="334" t="str">
        <f>IF($B89="","",INDEX('All CCC'!AT$7:AT$736,MATCH(WatchList!$B89,'All CCC'!$B$7:$B$736,0)))</f>
        <v/>
      </c>
      <c r="AU89" s="334" t="str">
        <f>IF($B89="","",INDEX('All CCC'!AU$7:AU$736,MATCH(WatchList!$B89,'All CCC'!$B$7:$B$736,0)))</f>
        <v/>
      </c>
      <c r="AV89" s="334" t="str">
        <f>IF($B89="","",INDEX('All CCC'!AV$7:AV$736,MATCH(WatchList!$B89,'All CCC'!$B$7:$B$736,0)))</f>
        <v/>
      </c>
      <c r="AW89" s="334" t="str">
        <f>IF($B89="","",INDEX('All CCC'!AW$7:AW$736,MATCH(WatchList!$B89,'All CCC'!$B$7:$B$736,0)))</f>
        <v/>
      </c>
      <c r="AX89" s="334" t="str">
        <f>IF($B89="","",INDEX('All CCC'!AX$7:AX$736,MATCH(WatchList!$B89,'All CCC'!$B$7:$B$736,0)))</f>
        <v/>
      </c>
      <c r="AY89" s="334" t="str">
        <f>IF($B89="","",INDEX('All CCC'!AY$7:AY$736,MATCH(WatchList!$B89,'All CCC'!$B$7:$B$736,0)))</f>
        <v/>
      </c>
      <c r="AZ89" s="334" t="str">
        <f>IF($B89="","",INDEX('All CCC'!AZ$7:AZ$736,MATCH(WatchList!$B89,'All CCC'!$B$7:$B$736,0)))</f>
        <v/>
      </c>
      <c r="BA89" s="334" t="str">
        <f>IF($B89="","",INDEX('All CCC'!BA$7:BA$736,MATCH(WatchList!$B89,'All CCC'!$B$7:$B$736,0)))</f>
        <v/>
      </c>
      <c r="BB89" s="334" t="str">
        <f>IF($B89="","",INDEX('All CCC'!BB$7:BB$736,MATCH(WatchList!$B89,'All CCC'!$B$7:$B$736,0)))</f>
        <v/>
      </c>
      <c r="BC89" s="334" t="str">
        <f>IF($B89="","",INDEX('All CCC'!BC$7:BC$736,MATCH(WatchList!$B89,'All CCC'!$B$7:$B$736,0)))</f>
        <v/>
      </c>
      <c r="BD89" s="334" t="str">
        <f>IF($B89="","",INDEX('All CCC'!BD$7:BD$736,MATCH(WatchList!$B89,'All CCC'!$B$7:$B$736,0)))</f>
        <v/>
      </c>
      <c r="BE89" s="334" t="str">
        <f>IF($B89="","",INDEX('All CCC'!BE$7:BE$736,MATCH(WatchList!$B89,'All CCC'!$B$7:$B$736,0)))</f>
        <v/>
      </c>
      <c r="BF89" s="334" t="str">
        <f>IF($B89="","",INDEX('All CCC'!BF$7:BF$736,MATCH(WatchList!$B89,'All CCC'!$B$7:$B$736,0)))</f>
        <v/>
      </c>
      <c r="BG89" s="334" t="str">
        <f>IF($B89="","",INDEX('All CCC'!BG$7:BG$736,MATCH(WatchList!$B89,'All CCC'!$B$7:$B$736,0)))</f>
        <v/>
      </c>
    </row>
    <row r="90" spans="1:59" x14ac:dyDescent="0.2">
      <c r="A90" s="333" t="str">
        <f>IF($B90="","",INDEX('All CCC'!A$7:A$736,MATCH(WatchList!$B90,'All CCC'!$B$7:$B$736,0)))</f>
        <v/>
      </c>
      <c r="B90" s="127"/>
      <c r="C90" s="334" t="str">
        <f>IF($B90="","",INDEX('All CCC'!C$7:C$736,MATCH(WatchList!$B90,'All CCC'!$B$7:$B$736,0)))</f>
        <v/>
      </c>
      <c r="D90" s="334" t="str">
        <f>IF($B90="","",INDEX('All CCC'!D$7:D$736,MATCH(WatchList!$B90,'All CCC'!$B$7:$B$736,0)))</f>
        <v/>
      </c>
      <c r="E90" s="334" t="str">
        <f>IF($B90="","",INDEX('All CCC'!E$7:E$736,MATCH(WatchList!$B90,'All CCC'!$B$7:$B$736,0)))</f>
        <v/>
      </c>
      <c r="F90" s="334" t="str">
        <f>IF($B90="","",INDEX('All CCC'!F$7:F$736,MATCH(WatchList!$B90,'All CCC'!$B$7:$B$736,0)))</f>
        <v/>
      </c>
      <c r="G90" s="334" t="str">
        <f>IF($B90="","",INDEX('All CCC'!G$7:G$736,MATCH(WatchList!$B90,'All CCC'!$B$7:$B$736,0)))</f>
        <v/>
      </c>
      <c r="H90" s="334" t="str">
        <f>IF($B90="","",INDEX('All CCC'!H$7:H$736,MATCH(WatchList!$B90,'All CCC'!$B$7:$B$736,0)))</f>
        <v/>
      </c>
      <c r="I90" s="334" t="str">
        <f>IF($B90="","",INDEX('All CCC'!I$7:I$736,MATCH(WatchList!$B90,'All CCC'!$B$7:$B$736,0)))</f>
        <v/>
      </c>
      <c r="J90" s="334" t="str">
        <f>IF($B90="","",INDEX('All CCC'!J$7:J$736,MATCH(WatchList!$B90,'All CCC'!$B$7:$B$736,0)))</f>
        <v/>
      </c>
      <c r="K90" s="334" t="str">
        <f>IF($B90="","",INDEX('All CCC'!K$7:K$736,MATCH(WatchList!$B90,'All CCC'!$B$7:$B$736,0)))</f>
        <v/>
      </c>
      <c r="L90" s="334" t="str">
        <f>IF($B90="","",INDEX('All CCC'!L$7:L$736,MATCH(WatchList!$B90,'All CCC'!$B$7:$B$736,0)))</f>
        <v/>
      </c>
      <c r="M90" s="334" t="str">
        <f>IF($B90="","",INDEX('All CCC'!M$7:M$736,MATCH(WatchList!$B90,'All CCC'!$B$7:$B$736,0)))</f>
        <v/>
      </c>
      <c r="N90" s="334" t="str">
        <f>IF($B90="","",INDEX('All CCC'!N$7:N$736,MATCH(WatchList!$B90,'All CCC'!$B$7:$B$736,0)))</f>
        <v/>
      </c>
      <c r="O90" s="334" t="str">
        <f>IF($B90="","",INDEX('All CCC'!O$7:O$736,MATCH(WatchList!$B90,'All CCC'!$B$7:$B$736,0)))</f>
        <v/>
      </c>
      <c r="P90" s="335" t="str">
        <f>IF($B90="","",INDEX('All CCC'!P$7:P$736,MATCH(WatchList!$B90,'All CCC'!$B$7:$B$736,0)))</f>
        <v/>
      </c>
      <c r="Q90" s="335" t="str">
        <f>IF($B90="","",INDEX('All CCC'!Q$7:Q$736,MATCH(WatchList!$B90,'All CCC'!$B$7:$B$736,0)))</f>
        <v/>
      </c>
      <c r="R90" s="334" t="str">
        <f>IF($B90="","",INDEX('All CCC'!R$7:R$736,MATCH(WatchList!$B90,'All CCC'!$B$7:$B$736,0)))</f>
        <v/>
      </c>
      <c r="S90" s="334" t="str">
        <f>IF($B90="","",INDEX('All CCC'!S$7:S$736,MATCH(WatchList!$B90,'All CCC'!$B$7:$B$736,0)))</f>
        <v/>
      </c>
      <c r="T90" s="334" t="str">
        <f>IF($B90="","",INDEX('All CCC'!T$7:T$736,MATCH(WatchList!$B90,'All CCC'!$B$7:$B$736,0)))</f>
        <v/>
      </c>
      <c r="U90" s="334" t="str">
        <f>IF($B90="","",INDEX('All CCC'!U$7:U$736,MATCH(WatchList!$B90,'All CCC'!$B$7:$B$736,0)))</f>
        <v/>
      </c>
      <c r="V90" s="334" t="str">
        <f>IF($B90="","",INDEX('All CCC'!V$7:V$736,MATCH(WatchList!$B90,'All CCC'!$B$7:$B$736,0)))</f>
        <v/>
      </c>
      <c r="W90" s="334" t="str">
        <f>IF($B90="","",INDEX('All CCC'!W$7:W$736,MATCH(WatchList!$B90,'All CCC'!$B$7:$B$736,0)))</f>
        <v/>
      </c>
      <c r="X90" s="334" t="str">
        <f>IF($B90="","",INDEX('All CCC'!X$7:X$736,MATCH(WatchList!$B90,'All CCC'!$B$7:$B$736,0)))</f>
        <v/>
      </c>
      <c r="Y90" s="334" t="str">
        <f>IF($B90="","",INDEX('All CCC'!Y$7:Y$736,MATCH(WatchList!$B90,'All CCC'!$B$7:$B$736,0)))</f>
        <v/>
      </c>
      <c r="Z90" s="334" t="str">
        <f>IF($B90="","",INDEX('All CCC'!Z$7:Z$736,MATCH(WatchList!$B90,'All CCC'!$B$7:$B$736,0)))</f>
        <v/>
      </c>
      <c r="AA90" s="334" t="str">
        <f>IF($B90="","",INDEX('All CCC'!AA$7:AA$736,MATCH(WatchList!$B90,'All CCC'!$B$7:$B$736,0)))</f>
        <v/>
      </c>
      <c r="AB90" s="334" t="str">
        <f>IF($B90="","",INDEX('All CCC'!AB$7:AB$736,MATCH(WatchList!$B90,'All CCC'!$B$7:$B$736,0)))</f>
        <v/>
      </c>
      <c r="AC90" s="334" t="str">
        <f>IF($B90="","",INDEX('All CCC'!AC$7:AC$736,MATCH(WatchList!$B90,'All CCC'!$B$7:$B$736,0)))</f>
        <v/>
      </c>
      <c r="AD90" s="334" t="str">
        <f>IF($B90="","",INDEX('All CCC'!AD$7:AD$736,MATCH(WatchList!$B90,'All CCC'!$B$7:$B$736,0)))</f>
        <v/>
      </c>
      <c r="AE90" s="334" t="str">
        <f>IF($B90="","",INDEX('All CCC'!AE$7:AE$736,MATCH(WatchList!$B90,'All CCC'!$B$7:$B$736,0)))</f>
        <v/>
      </c>
      <c r="AF90" s="334" t="str">
        <f>IF($B90="","",INDEX('All CCC'!AF$7:AF$736,MATCH(WatchList!$B90,'All CCC'!$B$7:$B$736,0)))</f>
        <v/>
      </c>
      <c r="AG90" s="334" t="str">
        <f>IF($B90="","",INDEX('All CCC'!AG$7:AG$736,MATCH(WatchList!$B90,'All CCC'!$B$7:$B$736,0)))</f>
        <v/>
      </c>
      <c r="AH90" s="334" t="str">
        <f>IF($B90="","",INDEX('All CCC'!AH$7:AH$736,MATCH(WatchList!$B90,'All CCC'!$B$7:$B$736,0)))</f>
        <v/>
      </c>
      <c r="AI90" s="334" t="str">
        <f>IF($B90="","",INDEX('All CCC'!AI$7:AI$736,MATCH(WatchList!$B90,'All CCC'!$B$7:$B$736,0)))</f>
        <v/>
      </c>
      <c r="AJ90" s="334" t="str">
        <f>IF($B90="","",INDEX('All CCC'!AJ$7:AJ$736,MATCH(WatchList!$B90,'All CCC'!$B$7:$B$736,0)))</f>
        <v/>
      </c>
      <c r="AK90" s="334" t="str">
        <f>IF($B90="","",INDEX('All CCC'!AK$7:AK$736,MATCH(WatchList!$B90,'All CCC'!$B$7:$B$736,0)))</f>
        <v/>
      </c>
      <c r="AL90" s="334" t="str">
        <f>IF($B90="","",INDEX('All CCC'!AL$7:AL$736,MATCH(WatchList!$B90,'All CCC'!$B$7:$B$736,0)))</f>
        <v/>
      </c>
      <c r="AM90" s="334" t="str">
        <f>IF($B90="","",INDEX('All CCC'!AM$7:AM$736,MATCH(WatchList!$B90,'All CCC'!$B$7:$B$736,0)))</f>
        <v/>
      </c>
      <c r="AN90" s="334" t="str">
        <f>IF($B90="","",INDEX('All CCC'!AN$7:AN$736,MATCH(WatchList!$B90,'All CCC'!$B$7:$B$736,0)))</f>
        <v/>
      </c>
      <c r="AO90" s="334" t="str">
        <f>IF($B90="","",INDEX('All CCC'!AO$7:AO$736,MATCH(WatchList!$B90,'All CCC'!$B$7:$B$736,0)))</f>
        <v/>
      </c>
      <c r="AP90" s="334" t="str">
        <f>IF($B90="","",INDEX('All CCC'!AP$7:AP$736,MATCH(WatchList!$B90,'All CCC'!$B$7:$B$736,0)))</f>
        <v/>
      </c>
      <c r="AQ90" s="334" t="str">
        <f>IF($B90="","",INDEX('All CCC'!AQ$7:AQ$736,MATCH(WatchList!$B90,'All CCC'!$B$7:$B$736,0)))</f>
        <v/>
      </c>
      <c r="AR90" s="334" t="str">
        <f>IF($B90="","",INDEX('All CCC'!AR$7:AR$736,MATCH(WatchList!$B90,'All CCC'!$B$7:$B$736,0)))</f>
        <v/>
      </c>
      <c r="AS90" s="334" t="str">
        <f>IF($B90="","",INDEX('All CCC'!AS$7:AS$736,MATCH(WatchList!$B90,'All CCC'!$B$7:$B$736,0)))</f>
        <v/>
      </c>
      <c r="AT90" s="334" t="str">
        <f>IF($B90="","",INDEX('All CCC'!AT$7:AT$736,MATCH(WatchList!$B90,'All CCC'!$B$7:$B$736,0)))</f>
        <v/>
      </c>
      <c r="AU90" s="334" t="str">
        <f>IF($B90="","",INDEX('All CCC'!AU$7:AU$736,MATCH(WatchList!$B90,'All CCC'!$B$7:$B$736,0)))</f>
        <v/>
      </c>
      <c r="AV90" s="334" t="str">
        <f>IF($B90="","",INDEX('All CCC'!AV$7:AV$736,MATCH(WatchList!$B90,'All CCC'!$B$7:$B$736,0)))</f>
        <v/>
      </c>
      <c r="AW90" s="334" t="str">
        <f>IF($B90="","",INDEX('All CCC'!AW$7:AW$736,MATCH(WatchList!$B90,'All CCC'!$B$7:$B$736,0)))</f>
        <v/>
      </c>
      <c r="AX90" s="334" t="str">
        <f>IF($B90="","",INDEX('All CCC'!AX$7:AX$736,MATCH(WatchList!$B90,'All CCC'!$B$7:$B$736,0)))</f>
        <v/>
      </c>
      <c r="AY90" s="334" t="str">
        <f>IF($B90="","",INDEX('All CCC'!AY$7:AY$736,MATCH(WatchList!$B90,'All CCC'!$B$7:$B$736,0)))</f>
        <v/>
      </c>
      <c r="AZ90" s="334" t="str">
        <f>IF($B90="","",INDEX('All CCC'!AZ$7:AZ$736,MATCH(WatchList!$B90,'All CCC'!$B$7:$B$736,0)))</f>
        <v/>
      </c>
      <c r="BA90" s="334" t="str">
        <f>IF($B90="","",INDEX('All CCC'!BA$7:BA$736,MATCH(WatchList!$B90,'All CCC'!$B$7:$B$736,0)))</f>
        <v/>
      </c>
      <c r="BB90" s="334" t="str">
        <f>IF($B90="","",INDEX('All CCC'!BB$7:BB$736,MATCH(WatchList!$B90,'All CCC'!$B$7:$B$736,0)))</f>
        <v/>
      </c>
      <c r="BC90" s="334" t="str">
        <f>IF($B90="","",INDEX('All CCC'!BC$7:BC$736,MATCH(WatchList!$B90,'All CCC'!$B$7:$B$736,0)))</f>
        <v/>
      </c>
      <c r="BD90" s="334" t="str">
        <f>IF($B90="","",INDEX('All CCC'!BD$7:BD$736,MATCH(WatchList!$B90,'All CCC'!$B$7:$B$736,0)))</f>
        <v/>
      </c>
      <c r="BE90" s="334" t="str">
        <f>IF($B90="","",INDEX('All CCC'!BE$7:BE$736,MATCH(WatchList!$B90,'All CCC'!$B$7:$B$736,0)))</f>
        <v/>
      </c>
      <c r="BF90" s="334" t="str">
        <f>IF($B90="","",INDEX('All CCC'!BF$7:BF$736,MATCH(WatchList!$B90,'All CCC'!$B$7:$B$736,0)))</f>
        <v/>
      </c>
      <c r="BG90" s="334" t="str">
        <f>IF($B90="","",INDEX('All CCC'!BG$7:BG$736,MATCH(WatchList!$B90,'All CCC'!$B$7:$B$736,0)))</f>
        <v/>
      </c>
    </row>
    <row r="91" spans="1:59" x14ac:dyDescent="0.2">
      <c r="A91" s="333" t="str">
        <f>IF($B91="","",INDEX('All CCC'!A$7:A$736,MATCH(WatchList!$B91,'All CCC'!$B$7:$B$736,0)))</f>
        <v/>
      </c>
      <c r="B91" s="127"/>
      <c r="C91" s="334" t="str">
        <f>IF($B91="","",INDEX('All CCC'!C$7:C$736,MATCH(WatchList!$B91,'All CCC'!$B$7:$B$736,0)))</f>
        <v/>
      </c>
      <c r="D91" s="334" t="str">
        <f>IF($B91="","",INDEX('All CCC'!D$7:D$736,MATCH(WatchList!$B91,'All CCC'!$B$7:$B$736,0)))</f>
        <v/>
      </c>
      <c r="E91" s="334" t="str">
        <f>IF($B91="","",INDEX('All CCC'!E$7:E$736,MATCH(WatchList!$B91,'All CCC'!$B$7:$B$736,0)))</f>
        <v/>
      </c>
      <c r="F91" s="334" t="str">
        <f>IF($B91="","",INDEX('All CCC'!F$7:F$736,MATCH(WatchList!$B91,'All CCC'!$B$7:$B$736,0)))</f>
        <v/>
      </c>
      <c r="G91" s="334" t="str">
        <f>IF($B91="","",INDEX('All CCC'!G$7:G$736,MATCH(WatchList!$B91,'All CCC'!$B$7:$B$736,0)))</f>
        <v/>
      </c>
      <c r="H91" s="334" t="str">
        <f>IF($B91="","",INDEX('All CCC'!H$7:H$736,MATCH(WatchList!$B91,'All CCC'!$B$7:$B$736,0)))</f>
        <v/>
      </c>
      <c r="I91" s="334" t="str">
        <f>IF($B91="","",INDEX('All CCC'!I$7:I$736,MATCH(WatchList!$B91,'All CCC'!$B$7:$B$736,0)))</f>
        <v/>
      </c>
      <c r="J91" s="334" t="str">
        <f>IF($B91="","",INDEX('All CCC'!J$7:J$736,MATCH(WatchList!$B91,'All CCC'!$B$7:$B$736,0)))</f>
        <v/>
      </c>
      <c r="K91" s="334" t="str">
        <f>IF($B91="","",INDEX('All CCC'!K$7:K$736,MATCH(WatchList!$B91,'All CCC'!$B$7:$B$736,0)))</f>
        <v/>
      </c>
      <c r="L91" s="334" t="str">
        <f>IF($B91="","",INDEX('All CCC'!L$7:L$736,MATCH(WatchList!$B91,'All CCC'!$B$7:$B$736,0)))</f>
        <v/>
      </c>
      <c r="M91" s="334" t="str">
        <f>IF($B91="","",INDEX('All CCC'!M$7:M$736,MATCH(WatchList!$B91,'All CCC'!$B$7:$B$736,0)))</f>
        <v/>
      </c>
      <c r="N91" s="334" t="str">
        <f>IF($B91="","",INDEX('All CCC'!N$7:N$736,MATCH(WatchList!$B91,'All CCC'!$B$7:$B$736,0)))</f>
        <v/>
      </c>
      <c r="O91" s="334" t="str">
        <f>IF($B91="","",INDEX('All CCC'!O$7:O$736,MATCH(WatchList!$B91,'All CCC'!$B$7:$B$736,0)))</f>
        <v/>
      </c>
      <c r="P91" s="335" t="str">
        <f>IF($B91="","",INDEX('All CCC'!P$7:P$736,MATCH(WatchList!$B91,'All CCC'!$B$7:$B$736,0)))</f>
        <v/>
      </c>
      <c r="Q91" s="335" t="str">
        <f>IF($B91="","",INDEX('All CCC'!Q$7:Q$736,MATCH(WatchList!$B91,'All CCC'!$B$7:$B$736,0)))</f>
        <v/>
      </c>
      <c r="R91" s="334" t="str">
        <f>IF($B91="","",INDEX('All CCC'!R$7:R$736,MATCH(WatchList!$B91,'All CCC'!$B$7:$B$736,0)))</f>
        <v/>
      </c>
      <c r="S91" s="334" t="str">
        <f>IF($B91="","",INDEX('All CCC'!S$7:S$736,MATCH(WatchList!$B91,'All CCC'!$B$7:$B$736,0)))</f>
        <v/>
      </c>
      <c r="T91" s="334" t="str">
        <f>IF($B91="","",INDEX('All CCC'!T$7:T$736,MATCH(WatchList!$B91,'All CCC'!$B$7:$B$736,0)))</f>
        <v/>
      </c>
      <c r="U91" s="334" t="str">
        <f>IF($B91="","",INDEX('All CCC'!U$7:U$736,MATCH(WatchList!$B91,'All CCC'!$B$7:$B$736,0)))</f>
        <v/>
      </c>
      <c r="V91" s="334" t="str">
        <f>IF($B91="","",INDEX('All CCC'!V$7:V$736,MATCH(WatchList!$B91,'All CCC'!$B$7:$B$736,0)))</f>
        <v/>
      </c>
      <c r="W91" s="334" t="str">
        <f>IF($B91="","",INDEX('All CCC'!W$7:W$736,MATCH(WatchList!$B91,'All CCC'!$B$7:$B$736,0)))</f>
        <v/>
      </c>
      <c r="X91" s="334" t="str">
        <f>IF($B91="","",INDEX('All CCC'!X$7:X$736,MATCH(WatchList!$B91,'All CCC'!$B$7:$B$736,0)))</f>
        <v/>
      </c>
      <c r="Y91" s="334" t="str">
        <f>IF($B91="","",INDEX('All CCC'!Y$7:Y$736,MATCH(WatchList!$B91,'All CCC'!$B$7:$B$736,0)))</f>
        <v/>
      </c>
      <c r="Z91" s="334" t="str">
        <f>IF($B91="","",INDEX('All CCC'!Z$7:Z$736,MATCH(WatchList!$B91,'All CCC'!$B$7:$B$736,0)))</f>
        <v/>
      </c>
      <c r="AA91" s="334" t="str">
        <f>IF($B91="","",INDEX('All CCC'!AA$7:AA$736,MATCH(WatchList!$B91,'All CCC'!$B$7:$B$736,0)))</f>
        <v/>
      </c>
      <c r="AB91" s="334" t="str">
        <f>IF($B91="","",INDEX('All CCC'!AB$7:AB$736,MATCH(WatchList!$B91,'All CCC'!$B$7:$B$736,0)))</f>
        <v/>
      </c>
      <c r="AC91" s="334" t="str">
        <f>IF($B91="","",INDEX('All CCC'!AC$7:AC$736,MATCH(WatchList!$B91,'All CCC'!$B$7:$B$736,0)))</f>
        <v/>
      </c>
      <c r="AD91" s="334" t="str">
        <f>IF($B91="","",INDEX('All CCC'!AD$7:AD$736,MATCH(WatchList!$B91,'All CCC'!$B$7:$B$736,0)))</f>
        <v/>
      </c>
      <c r="AE91" s="334" t="str">
        <f>IF($B91="","",INDEX('All CCC'!AE$7:AE$736,MATCH(WatchList!$B91,'All CCC'!$B$7:$B$736,0)))</f>
        <v/>
      </c>
      <c r="AF91" s="334" t="str">
        <f>IF($B91="","",INDEX('All CCC'!AF$7:AF$736,MATCH(WatchList!$B91,'All CCC'!$B$7:$B$736,0)))</f>
        <v/>
      </c>
      <c r="AG91" s="334" t="str">
        <f>IF($B91="","",INDEX('All CCC'!AG$7:AG$736,MATCH(WatchList!$B91,'All CCC'!$B$7:$B$736,0)))</f>
        <v/>
      </c>
      <c r="AH91" s="334" t="str">
        <f>IF($B91="","",INDEX('All CCC'!AH$7:AH$736,MATCH(WatchList!$B91,'All CCC'!$B$7:$B$736,0)))</f>
        <v/>
      </c>
      <c r="AI91" s="334" t="str">
        <f>IF($B91="","",INDEX('All CCC'!AI$7:AI$736,MATCH(WatchList!$B91,'All CCC'!$B$7:$B$736,0)))</f>
        <v/>
      </c>
      <c r="AJ91" s="334" t="str">
        <f>IF($B91="","",INDEX('All CCC'!AJ$7:AJ$736,MATCH(WatchList!$B91,'All CCC'!$B$7:$B$736,0)))</f>
        <v/>
      </c>
      <c r="AK91" s="334" t="str">
        <f>IF($B91="","",INDEX('All CCC'!AK$7:AK$736,MATCH(WatchList!$B91,'All CCC'!$B$7:$B$736,0)))</f>
        <v/>
      </c>
      <c r="AL91" s="334" t="str">
        <f>IF($B91="","",INDEX('All CCC'!AL$7:AL$736,MATCH(WatchList!$B91,'All CCC'!$B$7:$B$736,0)))</f>
        <v/>
      </c>
      <c r="AM91" s="334" t="str">
        <f>IF($B91="","",INDEX('All CCC'!AM$7:AM$736,MATCH(WatchList!$B91,'All CCC'!$B$7:$B$736,0)))</f>
        <v/>
      </c>
      <c r="AN91" s="334" t="str">
        <f>IF($B91="","",INDEX('All CCC'!AN$7:AN$736,MATCH(WatchList!$B91,'All CCC'!$B$7:$B$736,0)))</f>
        <v/>
      </c>
      <c r="AO91" s="334" t="str">
        <f>IF($B91="","",INDEX('All CCC'!AO$7:AO$736,MATCH(WatchList!$B91,'All CCC'!$B$7:$B$736,0)))</f>
        <v/>
      </c>
      <c r="AP91" s="334" t="str">
        <f>IF($B91="","",INDEX('All CCC'!AP$7:AP$736,MATCH(WatchList!$B91,'All CCC'!$B$7:$B$736,0)))</f>
        <v/>
      </c>
      <c r="AQ91" s="334" t="str">
        <f>IF($B91="","",INDEX('All CCC'!AQ$7:AQ$736,MATCH(WatchList!$B91,'All CCC'!$B$7:$B$736,0)))</f>
        <v/>
      </c>
      <c r="AR91" s="334" t="str">
        <f>IF($B91="","",INDEX('All CCC'!AR$7:AR$736,MATCH(WatchList!$B91,'All CCC'!$B$7:$B$736,0)))</f>
        <v/>
      </c>
      <c r="AS91" s="334" t="str">
        <f>IF($B91="","",INDEX('All CCC'!AS$7:AS$736,MATCH(WatchList!$B91,'All CCC'!$B$7:$B$736,0)))</f>
        <v/>
      </c>
      <c r="AT91" s="334" t="str">
        <f>IF($B91="","",INDEX('All CCC'!AT$7:AT$736,MATCH(WatchList!$B91,'All CCC'!$B$7:$B$736,0)))</f>
        <v/>
      </c>
      <c r="AU91" s="334" t="str">
        <f>IF($B91="","",INDEX('All CCC'!AU$7:AU$736,MATCH(WatchList!$B91,'All CCC'!$B$7:$B$736,0)))</f>
        <v/>
      </c>
      <c r="AV91" s="334" t="str">
        <f>IF($B91="","",INDEX('All CCC'!AV$7:AV$736,MATCH(WatchList!$B91,'All CCC'!$B$7:$B$736,0)))</f>
        <v/>
      </c>
      <c r="AW91" s="334" t="str">
        <f>IF($B91="","",INDEX('All CCC'!AW$7:AW$736,MATCH(WatchList!$B91,'All CCC'!$B$7:$B$736,0)))</f>
        <v/>
      </c>
      <c r="AX91" s="334" t="str">
        <f>IF($B91="","",INDEX('All CCC'!AX$7:AX$736,MATCH(WatchList!$B91,'All CCC'!$B$7:$B$736,0)))</f>
        <v/>
      </c>
      <c r="AY91" s="334" t="str">
        <f>IF($B91="","",INDEX('All CCC'!AY$7:AY$736,MATCH(WatchList!$B91,'All CCC'!$B$7:$B$736,0)))</f>
        <v/>
      </c>
      <c r="AZ91" s="334" t="str">
        <f>IF($B91="","",INDEX('All CCC'!AZ$7:AZ$736,MATCH(WatchList!$B91,'All CCC'!$B$7:$B$736,0)))</f>
        <v/>
      </c>
      <c r="BA91" s="334" t="str">
        <f>IF($B91="","",INDEX('All CCC'!BA$7:BA$736,MATCH(WatchList!$B91,'All CCC'!$B$7:$B$736,0)))</f>
        <v/>
      </c>
      <c r="BB91" s="334" t="str">
        <f>IF($B91="","",INDEX('All CCC'!BB$7:BB$736,MATCH(WatchList!$B91,'All CCC'!$B$7:$B$736,0)))</f>
        <v/>
      </c>
      <c r="BC91" s="334" t="str">
        <f>IF($B91="","",INDEX('All CCC'!BC$7:BC$736,MATCH(WatchList!$B91,'All CCC'!$B$7:$B$736,0)))</f>
        <v/>
      </c>
      <c r="BD91" s="334" t="str">
        <f>IF($B91="","",INDEX('All CCC'!BD$7:BD$736,MATCH(WatchList!$B91,'All CCC'!$B$7:$B$736,0)))</f>
        <v/>
      </c>
      <c r="BE91" s="334" t="str">
        <f>IF($B91="","",INDEX('All CCC'!BE$7:BE$736,MATCH(WatchList!$B91,'All CCC'!$B$7:$B$736,0)))</f>
        <v/>
      </c>
      <c r="BF91" s="334" t="str">
        <f>IF($B91="","",INDEX('All CCC'!BF$7:BF$736,MATCH(WatchList!$B91,'All CCC'!$B$7:$B$736,0)))</f>
        <v/>
      </c>
      <c r="BG91" s="334" t="str">
        <f>IF($B91="","",INDEX('All CCC'!BG$7:BG$736,MATCH(WatchList!$B91,'All CCC'!$B$7:$B$736,0)))</f>
        <v/>
      </c>
    </row>
    <row r="92" spans="1:59" x14ac:dyDescent="0.2">
      <c r="A92" s="333" t="str">
        <f>IF($B92="","",INDEX('All CCC'!A$7:A$736,MATCH(WatchList!$B92,'All CCC'!$B$7:$B$736,0)))</f>
        <v/>
      </c>
      <c r="B92" s="127"/>
      <c r="C92" s="334" t="str">
        <f>IF($B92="","",INDEX('All CCC'!C$7:C$736,MATCH(WatchList!$B92,'All CCC'!$B$7:$B$736,0)))</f>
        <v/>
      </c>
      <c r="D92" s="334" t="str">
        <f>IF($B92="","",INDEX('All CCC'!D$7:D$736,MATCH(WatchList!$B92,'All CCC'!$B$7:$B$736,0)))</f>
        <v/>
      </c>
      <c r="E92" s="334" t="str">
        <f>IF($B92="","",INDEX('All CCC'!E$7:E$736,MATCH(WatchList!$B92,'All CCC'!$B$7:$B$736,0)))</f>
        <v/>
      </c>
      <c r="F92" s="334" t="str">
        <f>IF($B92="","",INDEX('All CCC'!F$7:F$736,MATCH(WatchList!$B92,'All CCC'!$B$7:$B$736,0)))</f>
        <v/>
      </c>
      <c r="G92" s="334" t="str">
        <f>IF($B92="","",INDEX('All CCC'!G$7:G$736,MATCH(WatchList!$B92,'All CCC'!$B$7:$B$736,0)))</f>
        <v/>
      </c>
      <c r="H92" s="334" t="str">
        <f>IF($B92="","",INDEX('All CCC'!H$7:H$736,MATCH(WatchList!$B92,'All CCC'!$B$7:$B$736,0)))</f>
        <v/>
      </c>
      <c r="I92" s="334" t="str">
        <f>IF($B92="","",INDEX('All CCC'!I$7:I$736,MATCH(WatchList!$B92,'All CCC'!$B$7:$B$736,0)))</f>
        <v/>
      </c>
      <c r="J92" s="334" t="str">
        <f>IF($B92="","",INDEX('All CCC'!J$7:J$736,MATCH(WatchList!$B92,'All CCC'!$B$7:$B$736,0)))</f>
        <v/>
      </c>
      <c r="K92" s="334" t="str">
        <f>IF($B92="","",INDEX('All CCC'!K$7:K$736,MATCH(WatchList!$B92,'All CCC'!$B$7:$B$736,0)))</f>
        <v/>
      </c>
      <c r="L92" s="334" t="str">
        <f>IF($B92="","",INDEX('All CCC'!L$7:L$736,MATCH(WatchList!$B92,'All CCC'!$B$7:$B$736,0)))</f>
        <v/>
      </c>
      <c r="M92" s="334" t="str">
        <f>IF($B92="","",INDEX('All CCC'!M$7:M$736,MATCH(WatchList!$B92,'All CCC'!$B$7:$B$736,0)))</f>
        <v/>
      </c>
      <c r="N92" s="334" t="str">
        <f>IF($B92="","",INDEX('All CCC'!N$7:N$736,MATCH(WatchList!$B92,'All CCC'!$B$7:$B$736,0)))</f>
        <v/>
      </c>
      <c r="O92" s="334" t="str">
        <f>IF($B92="","",INDEX('All CCC'!O$7:O$736,MATCH(WatchList!$B92,'All CCC'!$B$7:$B$736,0)))</f>
        <v/>
      </c>
      <c r="P92" s="335" t="str">
        <f>IF($B92="","",INDEX('All CCC'!P$7:P$736,MATCH(WatchList!$B92,'All CCC'!$B$7:$B$736,0)))</f>
        <v/>
      </c>
      <c r="Q92" s="335" t="str">
        <f>IF($B92="","",INDEX('All CCC'!Q$7:Q$736,MATCH(WatchList!$B92,'All CCC'!$B$7:$B$736,0)))</f>
        <v/>
      </c>
      <c r="R92" s="334" t="str">
        <f>IF($B92="","",INDEX('All CCC'!R$7:R$736,MATCH(WatchList!$B92,'All CCC'!$B$7:$B$736,0)))</f>
        <v/>
      </c>
      <c r="S92" s="334" t="str">
        <f>IF($B92="","",INDEX('All CCC'!S$7:S$736,MATCH(WatchList!$B92,'All CCC'!$B$7:$B$736,0)))</f>
        <v/>
      </c>
      <c r="T92" s="334" t="str">
        <f>IF($B92="","",INDEX('All CCC'!T$7:T$736,MATCH(WatchList!$B92,'All CCC'!$B$7:$B$736,0)))</f>
        <v/>
      </c>
      <c r="U92" s="334" t="str">
        <f>IF($B92="","",INDEX('All CCC'!U$7:U$736,MATCH(WatchList!$B92,'All CCC'!$B$7:$B$736,0)))</f>
        <v/>
      </c>
      <c r="V92" s="334" t="str">
        <f>IF($B92="","",INDEX('All CCC'!V$7:V$736,MATCH(WatchList!$B92,'All CCC'!$B$7:$B$736,0)))</f>
        <v/>
      </c>
      <c r="W92" s="334" t="str">
        <f>IF($B92="","",INDEX('All CCC'!W$7:W$736,MATCH(WatchList!$B92,'All CCC'!$B$7:$B$736,0)))</f>
        <v/>
      </c>
      <c r="X92" s="334" t="str">
        <f>IF($B92="","",INDEX('All CCC'!X$7:X$736,MATCH(WatchList!$B92,'All CCC'!$B$7:$B$736,0)))</f>
        <v/>
      </c>
      <c r="Y92" s="334" t="str">
        <f>IF($B92="","",INDEX('All CCC'!Y$7:Y$736,MATCH(WatchList!$B92,'All CCC'!$B$7:$B$736,0)))</f>
        <v/>
      </c>
      <c r="Z92" s="334" t="str">
        <f>IF($B92="","",INDEX('All CCC'!Z$7:Z$736,MATCH(WatchList!$B92,'All CCC'!$B$7:$B$736,0)))</f>
        <v/>
      </c>
      <c r="AA92" s="334" t="str">
        <f>IF($B92="","",INDEX('All CCC'!AA$7:AA$736,MATCH(WatchList!$B92,'All CCC'!$B$7:$B$736,0)))</f>
        <v/>
      </c>
      <c r="AB92" s="334" t="str">
        <f>IF($B92="","",INDEX('All CCC'!AB$7:AB$736,MATCH(WatchList!$B92,'All CCC'!$B$7:$B$736,0)))</f>
        <v/>
      </c>
      <c r="AC92" s="334" t="str">
        <f>IF($B92="","",INDEX('All CCC'!AC$7:AC$736,MATCH(WatchList!$B92,'All CCC'!$B$7:$B$736,0)))</f>
        <v/>
      </c>
      <c r="AD92" s="334" t="str">
        <f>IF($B92="","",INDEX('All CCC'!AD$7:AD$736,MATCH(WatchList!$B92,'All CCC'!$B$7:$B$736,0)))</f>
        <v/>
      </c>
      <c r="AE92" s="334" t="str">
        <f>IF($B92="","",INDEX('All CCC'!AE$7:AE$736,MATCH(WatchList!$B92,'All CCC'!$B$7:$B$736,0)))</f>
        <v/>
      </c>
      <c r="AF92" s="334" t="str">
        <f>IF($B92="","",INDEX('All CCC'!AF$7:AF$736,MATCH(WatchList!$B92,'All CCC'!$B$7:$B$736,0)))</f>
        <v/>
      </c>
      <c r="AG92" s="334" t="str">
        <f>IF($B92="","",INDEX('All CCC'!AG$7:AG$736,MATCH(WatchList!$B92,'All CCC'!$B$7:$B$736,0)))</f>
        <v/>
      </c>
      <c r="AH92" s="334" t="str">
        <f>IF($B92="","",INDEX('All CCC'!AH$7:AH$736,MATCH(WatchList!$B92,'All CCC'!$B$7:$B$736,0)))</f>
        <v/>
      </c>
      <c r="AI92" s="334" t="str">
        <f>IF($B92="","",INDEX('All CCC'!AI$7:AI$736,MATCH(WatchList!$B92,'All CCC'!$B$7:$B$736,0)))</f>
        <v/>
      </c>
      <c r="AJ92" s="334" t="str">
        <f>IF($B92="","",INDEX('All CCC'!AJ$7:AJ$736,MATCH(WatchList!$B92,'All CCC'!$B$7:$B$736,0)))</f>
        <v/>
      </c>
      <c r="AK92" s="334" t="str">
        <f>IF($B92="","",INDEX('All CCC'!AK$7:AK$736,MATCH(WatchList!$B92,'All CCC'!$B$7:$B$736,0)))</f>
        <v/>
      </c>
      <c r="AL92" s="334" t="str">
        <f>IF($B92="","",INDEX('All CCC'!AL$7:AL$736,MATCH(WatchList!$B92,'All CCC'!$B$7:$B$736,0)))</f>
        <v/>
      </c>
      <c r="AM92" s="334" t="str">
        <f>IF($B92="","",INDEX('All CCC'!AM$7:AM$736,MATCH(WatchList!$B92,'All CCC'!$B$7:$B$736,0)))</f>
        <v/>
      </c>
      <c r="AN92" s="334" t="str">
        <f>IF($B92="","",INDEX('All CCC'!AN$7:AN$736,MATCH(WatchList!$B92,'All CCC'!$B$7:$B$736,0)))</f>
        <v/>
      </c>
      <c r="AO92" s="334" t="str">
        <f>IF($B92="","",INDEX('All CCC'!AO$7:AO$736,MATCH(WatchList!$B92,'All CCC'!$B$7:$B$736,0)))</f>
        <v/>
      </c>
      <c r="AP92" s="334" t="str">
        <f>IF($B92="","",INDEX('All CCC'!AP$7:AP$736,MATCH(WatchList!$B92,'All CCC'!$B$7:$B$736,0)))</f>
        <v/>
      </c>
      <c r="AQ92" s="334" t="str">
        <f>IF($B92="","",INDEX('All CCC'!AQ$7:AQ$736,MATCH(WatchList!$B92,'All CCC'!$B$7:$B$736,0)))</f>
        <v/>
      </c>
      <c r="AR92" s="334" t="str">
        <f>IF($B92="","",INDEX('All CCC'!AR$7:AR$736,MATCH(WatchList!$B92,'All CCC'!$B$7:$B$736,0)))</f>
        <v/>
      </c>
      <c r="AS92" s="334" t="str">
        <f>IF($B92="","",INDEX('All CCC'!AS$7:AS$736,MATCH(WatchList!$B92,'All CCC'!$B$7:$B$736,0)))</f>
        <v/>
      </c>
      <c r="AT92" s="334" t="str">
        <f>IF($B92="","",INDEX('All CCC'!AT$7:AT$736,MATCH(WatchList!$B92,'All CCC'!$B$7:$B$736,0)))</f>
        <v/>
      </c>
      <c r="AU92" s="334" t="str">
        <f>IF($B92="","",INDEX('All CCC'!AU$7:AU$736,MATCH(WatchList!$B92,'All CCC'!$B$7:$B$736,0)))</f>
        <v/>
      </c>
      <c r="AV92" s="334" t="str">
        <f>IF($B92="","",INDEX('All CCC'!AV$7:AV$736,MATCH(WatchList!$B92,'All CCC'!$B$7:$B$736,0)))</f>
        <v/>
      </c>
      <c r="AW92" s="334" t="str">
        <f>IF($B92="","",INDEX('All CCC'!AW$7:AW$736,MATCH(WatchList!$B92,'All CCC'!$B$7:$B$736,0)))</f>
        <v/>
      </c>
      <c r="AX92" s="334" t="str">
        <f>IF($B92="","",INDEX('All CCC'!AX$7:AX$736,MATCH(WatchList!$B92,'All CCC'!$B$7:$B$736,0)))</f>
        <v/>
      </c>
      <c r="AY92" s="334" t="str">
        <f>IF($B92="","",INDEX('All CCC'!AY$7:AY$736,MATCH(WatchList!$B92,'All CCC'!$B$7:$B$736,0)))</f>
        <v/>
      </c>
      <c r="AZ92" s="334" t="str">
        <f>IF($B92="","",INDEX('All CCC'!AZ$7:AZ$736,MATCH(WatchList!$B92,'All CCC'!$B$7:$B$736,0)))</f>
        <v/>
      </c>
      <c r="BA92" s="334" t="str">
        <f>IF($B92="","",INDEX('All CCC'!BA$7:BA$736,MATCH(WatchList!$B92,'All CCC'!$B$7:$B$736,0)))</f>
        <v/>
      </c>
      <c r="BB92" s="334" t="str">
        <f>IF($B92="","",INDEX('All CCC'!BB$7:BB$736,MATCH(WatchList!$B92,'All CCC'!$B$7:$B$736,0)))</f>
        <v/>
      </c>
      <c r="BC92" s="334" t="str">
        <f>IF($B92="","",INDEX('All CCC'!BC$7:BC$736,MATCH(WatchList!$B92,'All CCC'!$B$7:$B$736,0)))</f>
        <v/>
      </c>
      <c r="BD92" s="334" t="str">
        <f>IF($B92="","",INDEX('All CCC'!BD$7:BD$736,MATCH(WatchList!$B92,'All CCC'!$B$7:$B$736,0)))</f>
        <v/>
      </c>
      <c r="BE92" s="334" t="str">
        <f>IF($B92="","",INDEX('All CCC'!BE$7:BE$736,MATCH(WatchList!$B92,'All CCC'!$B$7:$B$736,0)))</f>
        <v/>
      </c>
      <c r="BF92" s="334" t="str">
        <f>IF($B92="","",INDEX('All CCC'!BF$7:BF$736,MATCH(WatchList!$B92,'All CCC'!$B$7:$B$736,0)))</f>
        <v/>
      </c>
      <c r="BG92" s="334" t="str">
        <f>IF($B92="","",INDEX('All CCC'!BG$7:BG$736,MATCH(WatchList!$B92,'All CCC'!$B$7:$B$736,0)))</f>
        <v/>
      </c>
    </row>
    <row r="93" spans="1:59" x14ac:dyDescent="0.2">
      <c r="A93" s="333" t="str">
        <f>IF($B93="","",INDEX('All CCC'!A$7:A$736,MATCH(WatchList!$B93,'All CCC'!$B$7:$B$736,0)))</f>
        <v/>
      </c>
      <c r="B93" s="127"/>
      <c r="C93" s="334" t="str">
        <f>IF($B93="","",INDEX('All CCC'!C$7:C$736,MATCH(WatchList!$B93,'All CCC'!$B$7:$B$736,0)))</f>
        <v/>
      </c>
      <c r="D93" s="334" t="str">
        <f>IF($B93="","",INDEX('All CCC'!D$7:D$736,MATCH(WatchList!$B93,'All CCC'!$B$7:$B$736,0)))</f>
        <v/>
      </c>
      <c r="E93" s="334" t="str">
        <f>IF($B93="","",INDEX('All CCC'!E$7:E$736,MATCH(WatchList!$B93,'All CCC'!$B$7:$B$736,0)))</f>
        <v/>
      </c>
      <c r="F93" s="334" t="str">
        <f>IF($B93="","",INDEX('All CCC'!F$7:F$736,MATCH(WatchList!$B93,'All CCC'!$B$7:$B$736,0)))</f>
        <v/>
      </c>
      <c r="G93" s="334" t="str">
        <f>IF($B93="","",INDEX('All CCC'!G$7:G$736,MATCH(WatchList!$B93,'All CCC'!$B$7:$B$736,0)))</f>
        <v/>
      </c>
      <c r="H93" s="334" t="str">
        <f>IF($B93="","",INDEX('All CCC'!H$7:H$736,MATCH(WatchList!$B93,'All CCC'!$B$7:$B$736,0)))</f>
        <v/>
      </c>
      <c r="I93" s="334" t="str">
        <f>IF($B93="","",INDEX('All CCC'!I$7:I$736,MATCH(WatchList!$B93,'All CCC'!$B$7:$B$736,0)))</f>
        <v/>
      </c>
      <c r="J93" s="334" t="str">
        <f>IF($B93="","",INDEX('All CCC'!J$7:J$736,MATCH(WatchList!$B93,'All CCC'!$B$7:$B$736,0)))</f>
        <v/>
      </c>
      <c r="K93" s="334" t="str">
        <f>IF($B93="","",INDEX('All CCC'!K$7:K$736,MATCH(WatchList!$B93,'All CCC'!$B$7:$B$736,0)))</f>
        <v/>
      </c>
      <c r="L93" s="334" t="str">
        <f>IF($B93="","",INDEX('All CCC'!L$7:L$736,MATCH(WatchList!$B93,'All CCC'!$B$7:$B$736,0)))</f>
        <v/>
      </c>
      <c r="M93" s="334" t="str">
        <f>IF($B93="","",INDEX('All CCC'!M$7:M$736,MATCH(WatchList!$B93,'All CCC'!$B$7:$B$736,0)))</f>
        <v/>
      </c>
      <c r="N93" s="334" t="str">
        <f>IF($B93="","",INDEX('All CCC'!N$7:N$736,MATCH(WatchList!$B93,'All CCC'!$B$7:$B$736,0)))</f>
        <v/>
      </c>
      <c r="O93" s="334" t="str">
        <f>IF($B93="","",INDEX('All CCC'!O$7:O$736,MATCH(WatchList!$B93,'All CCC'!$B$7:$B$736,0)))</f>
        <v/>
      </c>
      <c r="P93" s="335" t="str">
        <f>IF($B93="","",INDEX('All CCC'!P$7:P$736,MATCH(WatchList!$B93,'All CCC'!$B$7:$B$736,0)))</f>
        <v/>
      </c>
      <c r="Q93" s="335" t="str">
        <f>IF($B93="","",INDEX('All CCC'!Q$7:Q$736,MATCH(WatchList!$B93,'All CCC'!$B$7:$B$736,0)))</f>
        <v/>
      </c>
      <c r="R93" s="334" t="str">
        <f>IF($B93="","",INDEX('All CCC'!R$7:R$736,MATCH(WatchList!$B93,'All CCC'!$B$7:$B$736,0)))</f>
        <v/>
      </c>
      <c r="S93" s="334" t="str">
        <f>IF($B93="","",INDEX('All CCC'!S$7:S$736,MATCH(WatchList!$B93,'All CCC'!$B$7:$B$736,0)))</f>
        <v/>
      </c>
      <c r="T93" s="334" t="str">
        <f>IF($B93="","",INDEX('All CCC'!T$7:T$736,MATCH(WatchList!$B93,'All CCC'!$B$7:$B$736,0)))</f>
        <v/>
      </c>
      <c r="U93" s="334" t="str">
        <f>IF($B93="","",INDEX('All CCC'!U$7:U$736,MATCH(WatchList!$B93,'All CCC'!$B$7:$B$736,0)))</f>
        <v/>
      </c>
      <c r="V93" s="334" t="str">
        <f>IF($B93="","",INDEX('All CCC'!V$7:V$736,MATCH(WatchList!$B93,'All CCC'!$B$7:$B$736,0)))</f>
        <v/>
      </c>
      <c r="W93" s="334" t="str">
        <f>IF($B93="","",INDEX('All CCC'!W$7:W$736,MATCH(WatchList!$B93,'All CCC'!$B$7:$B$736,0)))</f>
        <v/>
      </c>
      <c r="X93" s="334" t="str">
        <f>IF($B93="","",INDEX('All CCC'!X$7:X$736,MATCH(WatchList!$B93,'All CCC'!$B$7:$B$736,0)))</f>
        <v/>
      </c>
      <c r="Y93" s="334" t="str">
        <f>IF($B93="","",INDEX('All CCC'!Y$7:Y$736,MATCH(WatchList!$B93,'All CCC'!$B$7:$B$736,0)))</f>
        <v/>
      </c>
      <c r="Z93" s="334" t="str">
        <f>IF($B93="","",INDEX('All CCC'!Z$7:Z$736,MATCH(WatchList!$B93,'All CCC'!$B$7:$B$736,0)))</f>
        <v/>
      </c>
      <c r="AA93" s="334" t="str">
        <f>IF($B93="","",INDEX('All CCC'!AA$7:AA$736,MATCH(WatchList!$B93,'All CCC'!$B$7:$B$736,0)))</f>
        <v/>
      </c>
      <c r="AB93" s="334" t="str">
        <f>IF($B93="","",INDEX('All CCC'!AB$7:AB$736,MATCH(WatchList!$B93,'All CCC'!$B$7:$B$736,0)))</f>
        <v/>
      </c>
      <c r="AC93" s="334" t="str">
        <f>IF($B93="","",INDEX('All CCC'!AC$7:AC$736,MATCH(WatchList!$B93,'All CCC'!$B$7:$B$736,0)))</f>
        <v/>
      </c>
      <c r="AD93" s="334" t="str">
        <f>IF($B93="","",INDEX('All CCC'!AD$7:AD$736,MATCH(WatchList!$B93,'All CCC'!$B$7:$B$736,0)))</f>
        <v/>
      </c>
      <c r="AE93" s="334" t="str">
        <f>IF($B93="","",INDEX('All CCC'!AE$7:AE$736,MATCH(WatchList!$B93,'All CCC'!$B$7:$B$736,0)))</f>
        <v/>
      </c>
      <c r="AF93" s="334" t="str">
        <f>IF($B93="","",INDEX('All CCC'!AF$7:AF$736,MATCH(WatchList!$B93,'All CCC'!$B$7:$B$736,0)))</f>
        <v/>
      </c>
      <c r="AG93" s="334" t="str">
        <f>IF($B93="","",INDEX('All CCC'!AG$7:AG$736,MATCH(WatchList!$B93,'All CCC'!$B$7:$B$736,0)))</f>
        <v/>
      </c>
      <c r="AH93" s="334" t="str">
        <f>IF($B93="","",INDEX('All CCC'!AH$7:AH$736,MATCH(WatchList!$B93,'All CCC'!$B$7:$B$736,0)))</f>
        <v/>
      </c>
      <c r="AI93" s="334" t="str">
        <f>IF($B93="","",INDEX('All CCC'!AI$7:AI$736,MATCH(WatchList!$B93,'All CCC'!$B$7:$B$736,0)))</f>
        <v/>
      </c>
      <c r="AJ93" s="334" t="str">
        <f>IF($B93="","",INDEX('All CCC'!AJ$7:AJ$736,MATCH(WatchList!$B93,'All CCC'!$B$7:$B$736,0)))</f>
        <v/>
      </c>
      <c r="AK93" s="334" t="str">
        <f>IF($B93="","",INDEX('All CCC'!AK$7:AK$736,MATCH(WatchList!$B93,'All CCC'!$B$7:$B$736,0)))</f>
        <v/>
      </c>
      <c r="AL93" s="334" t="str">
        <f>IF($B93="","",INDEX('All CCC'!AL$7:AL$736,MATCH(WatchList!$B93,'All CCC'!$B$7:$B$736,0)))</f>
        <v/>
      </c>
      <c r="AM93" s="334" t="str">
        <f>IF($B93="","",INDEX('All CCC'!AM$7:AM$736,MATCH(WatchList!$B93,'All CCC'!$B$7:$B$736,0)))</f>
        <v/>
      </c>
      <c r="AN93" s="334" t="str">
        <f>IF($B93="","",INDEX('All CCC'!AN$7:AN$736,MATCH(WatchList!$B93,'All CCC'!$B$7:$B$736,0)))</f>
        <v/>
      </c>
      <c r="AO93" s="334" t="str">
        <f>IF($B93="","",INDEX('All CCC'!AO$7:AO$736,MATCH(WatchList!$B93,'All CCC'!$B$7:$B$736,0)))</f>
        <v/>
      </c>
      <c r="AP93" s="334" t="str">
        <f>IF($B93="","",INDEX('All CCC'!AP$7:AP$736,MATCH(WatchList!$B93,'All CCC'!$B$7:$B$736,0)))</f>
        <v/>
      </c>
      <c r="AQ93" s="334" t="str">
        <f>IF($B93="","",INDEX('All CCC'!AQ$7:AQ$736,MATCH(WatchList!$B93,'All CCC'!$B$7:$B$736,0)))</f>
        <v/>
      </c>
      <c r="AR93" s="334" t="str">
        <f>IF($B93="","",INDEX('All CCC'!AR$7:AR$736,MATCH(WatchList!$B93,'All CCC'!$B$7:$B$736,0)))</f>
        <v/>
      </c>
      <c r="AS93" s="334" t="str">
        <f>IF($B93="","",INDEX('All CCC'!AS$7:AS$736,MATCH(WatchList!$B93,'All CCC'!$B$7:$B$736,0)))</f>
        <v/>
      </c>
      <c r="AT93" s="334" t="str">
        <f>IF($B93="","",INDEX('All CCC'!AT$7:AT$736,MATCH(WatchList!$B93,'All CCC'!$B$7:$B$736,0)))</f>
        <v/>
      </c>
      <c r="AU93" s="334" t="str">
        <f>IF($B93="","",INDEX('All CCC'!AU$7:AU$736,MATCH(WatchList!$B93,'All CCC'!$B$7:$B$736,0)))</f>
        <v/>
      </c>
      <c r="AV93" s="334" t="str">
        <f>IF($B93="","",INDEX('All CCC'!AV$7:AV$736,MATCH(WatchList!$B93,'All CCC'!$B$7:$B$736,0)))</f>
        <v/>
      </c>
      <c r="AW93" s="334" t="str">
        <f>IF($B93="","",INDEX('All CCC'!AW$7:AW$736,MATCH(WatchList!$B93,'All CCC'!$B$7:$B$736,0)))</f>
        <v/>
      </c>
      <c r="AX93" s="334" t="str">
        <f>IF($B93="","",INDEX('All CCC'!AX$7:AX$736,MATCH(WatchList!$B93,'All CCC'!$B$7:$B$736,0)))</f>
        <v/>
      </c>
      <c r="AY93" s="334" t="str">
        <f>IF($B93="","",INDEX('All CCC'!AY$7:AY$736,MATCH(WatchList!$B93,'All CCC'!$B$7:$B$736,0)))</f>
        <v/>
      </c>
      <c r="AZ93" s="334" t="str">
        <f>IF($B93="","",INDEX('All CCC'!AZ$7:AZ$736,MATCH(WatchList!$B93,'All CCC'!$B$7:$B$736,0)))</f>
        <v/>
      </c>
      <c r="BA93" s="334" t="str">
        <f>IF($B93="","",INDEX('All CCC'!BA$7:BA$736,MATCH(WatchList!$B93,'All CCC'!$B$7:$B$736,0)))</f>
        <v/>
      </c>
      <c r="BB93" s="334" t="str">
        <f>IF($B93="","",INDEX('All CCC'!BB$7:BB$736,MATCH(WatchList!$B93,'All CCC'!$B$7:$B$736,0)))</f>
        <v/>
      </c>
      <c r="BC93" s="334" t="str">
        <f>IF($B93="","",INDEX('All CCC'!BC$7:BC$736,MATCH(WatchList!$B93,'All CCC'!$B$7:$B$736,0)))</f>
        <v/>
      </c>
      <c r="BD93" s="334" t="str">
        <f>IF($B93="","",INDEX('All CCC'!BD$7:BD$736,MATCH(WatchList!$B93,'All CCC'!$B$7:$B$736,0)))</f>
        <v/>
      </c>
      <c r="BE93" s="334" t="str">
        <f>IF($B93="","",INDEX('All CCC'!BE$7:BE$736,MATCH(WatchList!$B93,'All CCC'!$B$7:$B$736,0)))</f>
        <v/>
      </c>
      <c r="BF93" s="334" t="str">
        <f>IF($B93="","",INDEX('All CCC'!BF$7:BF$736,MATCH(WatchList!$B93,'All CCC'!$B$7:$B$736,0)))</f>
        <v/>
      </c>
      <c r="BG93" s="334" t="str">
        <f>IF($B93="","",INDEX('All CCC'!BG$7:BG$736,MATCH(WatchList!$B93,'All CCC'!$B$7:$B$736,0)))</f>
        <v/>
      </c>
    </row>
    <row r="94" spans="1:59" x14ac:dyDescent="0.2">
      <c r="A94" s="333" t="str">
        <f>IF($B94="","",INDEX('All CCC'!A$7:A$736,MATCH(WatchList!$B94,'All CCC'!$B$7:$B$736,0)))</f>
        <v/>
      </c>
      <c r="B94" s="127"/>
      <c r="C94" s="334" t="str">
        <f>IF($B94="","",INDEX('All CCC'!C$7:C$736,MATCH(WatchList!$B94,'All CCC'!$B$7:$B$736,0)))</f>
        <v/>
      </c>
      <c r="D94" s="334" t="str">
        <f>IF($B94="","",INDEX('All CCC'!D$7:D$736,MATCH(WatchList!$B94,'All CCC'!$B$7:$B$736,0)))</f>
        <v/>
      </c>
      <c r="E94" s="334" t="str">
        <f>IF($B94="","",INDEX('All CCC'!E$7:E$736,MATCH(WatchList!$B94,'All CCC'!$B$7:$B$736,0)))</f>
        <v/>
      </c>
      <c r="F94" s="334" t="str">
        <f>IF($B94="","",INDEX('All CCC'!F$7:F$736,MATCH(WatchList!$B94,'All CCC'!$B$7:$B$736,0)))</f>
        <v/>
      </c>
      <c r="G94" s="334" t="str">
        <f>IF($B94="","",INDEX('All CCC'!G$7:G$736,MATCH(WatchList!$B94,'All CCC'!$B$7:$B$736,0)))</f>
        <v/>
      </c>
      <c r="H94" s="334" t="str">
        <f>IF($B94="","",INDEX('All CCC'!H$7:H$736,MATCH(WatchList!$B94,'All CCC'!$B$7:$B$736,0)))</f>
        <v/>
      </c>
      <c r="I94" s="334" t="str">
        <f>IF($B94="","",INDEX('All CCC'!I$7:I$736,MATCH(WatchList!$B94,'All CCC'!$B$7:$B$736,0)))</f>
        <v/>
      </c>
      <c r="J94" s="334" t="str">
        <f>IF($B94="","",INDEX('All CCC'!J$7:J$736,MATCH(WatchList!$B94,'All CCC'!$B$7:$B$736,0)))</f>
        <v/>
      </c>
      <c r="K94" s="334" t="str">
        <f>IF($B94="","",INDEX('All CCC'!K$7:K$736,MATCH(WatchList!$B94,'All CCC'!$B$7:$B$736,0)))</f>
        <v/>
      </c>
      <c r="L94" s="334" t="str">
        <f>IF($B94="","",INDEX('All CCC'!L$7:L$736,MATCH(WatchList!$B94,'All CCC'!$B$7:$B$736,0)))</f>
        <v/>
      </c>
      <c r="M94" s="334" t="str">
        <f>IF($B94="","",INDEX('All CCC'!M$7:M$736,MATCH(WatchList!$B94,'All CCC'!$B$7:$B$736,0)))</f>
        <v/>
      </c>
      <c r="N94" s="334" t="str">
        <f>IF($B94="","",INDEX('All CCC'!N$7:N$736,MATCH(WatchList!$B94,'All CCC'!$B$7:$B$736,0)))</f>
        <v/>
      </c>
      <c r="O94" s="334" t="str">
        <f>IF($B94="","",INDEX('All CCC'!O$7:O$736,MATCH(WatchList!$B94,'All CCC'!$B$7:$B$736,0)))</f>
        <v/>
      </c>
      <c r="P94" s="335" t="str">
        <f>IF($B94="","",INDEX('All CCC'!P$7:P$736,MATCH(WatchList!$B94,'All CCC'!$B$7:$B$736,0)))</f>
        <v/>
      </c>
      <c r="Q94" s="335" t="str">
        <f>IF($B94="","",INDEX('All CCC'!Q$7:Q$736,MATCH(WatchList!$B94,'All CCC'!$B$7:$B$736,0)))</f>
        <v/>
      </c>
      <c r="R94" s="334" t="str">
        <f>IF($B94="","",INDEX('All CCC'!R$7:R$736,MATCH(WatchList!$B94,'All CCC'!$B$7:$B$736,0)))</f>
        <v/>
      </c>
      <c r="S94" s="334" t="str">
        <f>IF($B94="","",INDEX('All CCC'!S$7:S$736,MATCH(WatchList!$B94,'All CCC'!$B$7:$B$736,0)))</f>
        <v/>
      </c>
      <c r="T94" s="334" t="str">
        <f>IF($B94="","",INDEX('All CCC'!T$7:T$736,MATCH(WatchList!$B94,'All CCC'!$B$7:$B$736,0)))</f>
        <v/>
      </c>
      <c r="U94" s="334" t="str">
        <f>IF($B94="","",INDEX('All CCC'!U$7:U$736,MATCH(WatchList!$B94,'All CCC'!$B$7:$B$736,0)))</f>
        <v/>
      </c>
      <c r="V94" s="334" t="str">
        <f>IF($B94="","",INDEX('All CCC'!V$7:V$736,MATCH(WatchList!$B94,'All CCC'!$B$7:$B$736,0)))</f>
        <v/>
      </c>
      <c r="W94" s="334" t="str">
        <f>IF($B94="","",INDEX('All CCC'!W$7:W$736,MATCH(WatchList!$B94,'All CCC'!$B$7:$B$736,0)))</f>
        <v/>
      </c>
      <c r="X94" s="334" t="str">
        <f>IF($B94="","",INDEX('All CCC'!X$7:X$736,MATCH(WatchList!$B94,'All CCC'!$B$7:$B$736,0)))</f>
        <v/>
      </c>
      <c r="Y94" s="334" t="str">
        <f>IF($B94="","",INDEX('All CCC'!Y$7:Y$736,MATCH(WatchList!$B94,'All CCC'!$B$7:$B$736,0)))</f>
        <v/>
      </c>
      <c r="Z94" s="334" t="str">
        <f>IF($B94="","",INDEX('All CCC'!Z$7:Z$736,MATCH(WatchList!$B94,'All CCC'!$B$7:$B$736,0)))</f>
        <v/>
      </c>
      <c r="AA94" s="334" t="str">
        <f>IF($B94="","",INDEX('All CCC'!AA$7:AA$736,MATCH(WatchList!$B94,'All CCC'!$B$7:$B$736,0)))</f>
        <v/>
      </c>
      <c r="AB94" s="334" t="str">
        <f>IF($B94="","",INDEX('All CCC'!AB$7:AB$736,MATCH(WatchList!$B94,'All CCC'!$B$7:$B$736,0)))</f>
        <v/>
      </c>
      <c r="AC94" s="334" t="str">
        <f>IF($B94="","",INDEX('All CCC'!AC$7:AC$736,MATCH(WatchList!$B94,'All CCC'!$B$7:$B$736,0)))</f>
        <v/>
      </c>
      <c r="AD94" s="334" t="str">
        <f>IF($B94="","",INDEX('All CCC'!AD$7:AD$736,MATCH(WatchList!$B94,'All CCC'!$B$7:$B$736,0)))</f>
        <v/>
      </c>
      <c r="AE94" s="334" t="str">
        <f>IF($B94="","",INDEX('All CCC'!AE$7:AE$736,MATCH(WatchList!$B94,'All CCC'!$B$7:$B$736,0)))</f>
        <v/>
      </c>
      <c r="AF94" s="334" t="str">
        <f>IF($B94="","",INDEX('All CCC'!AF$7:AF$736,MATCH(WatchList!$B94,'All CCC'!$B$7:$B$736,0)))</f>
        <v/>
      </c>
      <c r="AG94" s="334" t="str">
        <f>IF($B94="","",INDEX('All CCC'!AG$7:AG$736,MATCH(WatchList!$B94,'All CCC'!$B$7:$B$736,0)))</f>
        <v/>
      </c>
      <c r="AH94" s="334" t="str">
        <f>IF($B94="","",INDEX('All CCC'!AH$7:AH$736,MATCH(WatchList!$B94,'All CCC'!$B$7:$B$736,0)))</f>
        <v/>
      </c>
      <c r="AI94" s="334" t="str">
        <f>IF($B94="","",INDEX('All CCC'!AI$7:AI$736,MATCH(WatchList!$B94,'All CCC'!$B$7:$B$736,0)))</f>
        <v/>
      </c>
      <c r="AJ94" s="334" t="str">
        <f>IF($B94="","",INDEX('All CCC'!AJ$7:AJ$736,MATCH(WatchList!$B94,'All CCC'!$B$7:$B$736,0)))</f>
        <v/>
      </c>
      <c r="AK94" s="334" t="str">
        <f>IF($B94="","",INDEX('All CCC'!AK$7:AK$736,MATCH(WatchList!$B94,'All CCC'!$B$7:$B$736,0)))</f>
        <v/>
      </c>
      <c r="AL94" s="334" t="str">
        <f>IF($B94="","",INDEX('All CCC'!AL$7:AL$736,MATCH(WatchList!$B94,'All CCC'!$B$7:$B$736,0)))</f>
        <v/>
      </c>
      <c r="AM94" s="334" t="str">
        <f>IF($B94="","",INDEX('All CCC'!AM$7:AM$736,MATCH(WatchList!$B94,'All CCC'!$B$7:$B$736,0)))</f>
        <v/>
      </c>
      <c r="AN94" s="334" t="str">
        <f>IF($B94="","",INDEX('All CCC'!AN$7:AN$736,MATCH(WatchList!$B94,'All CCC'!$B$7:$B$736,0)))</f>
        <v/>
      </c>
      <c r="AO94" s="334" t="str">
        <f>IF($B94="","",INDEX('All CCC'!AO$7:AO$736,MATCH(WatchList!$B94,'All CCC'!$B$7:$B$736,0)))</f>
        <v/>
      </c>
      <c r="AP94" s="334" t="str">
        <f>IF($B94="","",INDEX('All CCC'!AP$7:AP$736,MATCH(WatchList!$B94,'All CCC'!$B$7:$B$736,0)))</f>
        <v/>
      </c>
      <c r="AQ94" s="334" t="str">
        <f>IF($B94="","",INDEX('All CCC'!AQ$7:AQ$736,MATCH(WatchList!$B94,'All CCC'!$B$7:$B$736,0)))</f>
        <v/>
      </c>
      <c r="AR94" s="334" t="str">
        <f>IF($B94="","",INDEX('All CCC'!AR$7:AR$736,MATCH(WatchList!$B94,'All CCC'!$B$7:$B$736,0)))</f>
        <v/>
      </c>
      <c r="AS94" s="334" t="str">
        <f>IF($B94="","",INDEX('All CCC'!AS$7:AS$736,MATCH(WatchList!$B94,'All CCC'!$B$7:$B$736,0)))</f>
        <v/>
      </c>
      <c r="AT94" s="334" t="str">
        <f>IF($B94="","",INDEX('All CCC'!AT$7:AT$736,MATCH(WatchList!$B94,'All CCC'!$B$7:$B$736,0)))</f>
        <v/>
      </c>
      <c r="AU94" s="334" t="str">
        <f>IF($B94="","",INDEX('All CCC'!AU$7:AU$736,MATCH(WatchList!$B94,'All CCC'!$B$7:$B$736,0)))</f>
        <v/>
      </c>
      <c r="AV94" s="334" t="str">
        <f>IF($B94="","",INDEX('All CCC'!AV$7:AV$736,MATCH(WatchList!$B94,'All CCC'!$B$7:$B$736,0)))</f>
        <v/>
      </c>
      <c r="AW94" s="334" t="str">
        <f>IF($B94="","",INDEX('All CCC'!AW$7:AW$736,MATCH(WatchList!$B94,'All CCC'!$B$7:$B$736,0)))</f>
        <v/>
      </c>
      <c r="AX94" s="334" t="str">
        <f>IF($B94="","",INDEX('All CCC'!AX$7:AX$736,MATCH(WatchList!$B94,'All CCC'!$B$7:$B$736,0)))</f>
        <v/>
      </c>
      <c r="AY94" s="334" t="str">
        <f>IF($B94="","",INDEX('All CCC'!AY$7:AY$736,MATCH(WatchList!$B94,'All CCC'!$B$7:$B$736,0)))</f>
        <v/>
      </c>
      <c r="AZ94" s="334" t="str">
        <f>IF($B94="","",INDEX('All CCC'!AZ$7:AZ$736,MATCH(WatchList!$B94,'All CCC'!$B$7:$B$736,0)))</f>
        <v/>
      </c>
      <c r="BA94" s="334" t="str">
        <f>IF($B94="","",INDEX('All CCC'!BA$7:BA$736,MATCH(WatchList!$B94,'All CCC'!$B$7:$B$736,0)))</f>
        <v/>
      </c>
      <c r="BB94" s="334" t="str">
        <f>IF($B94="","",INDEX('All CCC'!BB$7:BB$736,MATCH(WatchList!$B94,'All CCC'!$B$7:$B$736,0)))</f>
        <v/>
      </c>
      <c r="BC94" s="334" t="str">
        <f>IF($B94="","",INDEX('All CCC'!BC$7:BC$736,MATCH(WatchList!$B94,'All CCC'!$B$7:$B$736,0)))</f>
        <v/>
      </c>
      <c r="BD94" s="334" t="str">
        <f>IF($B94="","",INDEX('All CCC'!BD$7:BD$736,MATCH(WatchList!$B94,'All CCC'!$B$7:$B$736,0)))</f>
        <v/>
      </c>
      <c r="BE94" s="334" t="str">
        <f>IF($B94="","",INDEX('All CCC'!BE$7:BE$736,MATCH(WatchList!$B94,'All CCC'!$B$7:$B$736,0)))</f>
        <v/>
      </c>
      <c r="BF94" s="334" t="str">
        <f>IF($B94="","",INDEX('All CCC'!BF$7:BF$736,MATCH(WatchList!$B94,'All CCC'!$B$7:$B$736,0)))</f>
        <v/>
      </c>
      <c r="BG94" s="334" t="str">
        <f>IF($B94="","",INDEX('All CCC'!BG$7:BG$736,MATCH(WatchList!$B94,'All CCC'!$B$7:$B$736,0)))</f>
        <v/>
      </c>
    </row>
    <row r="95" spans="1:59" x14ac:dyDescent="0.2">
      <c r="A95" s="333" t="str">
        <f>IF($B95="","",INDEX('All CCC'!A$7:A$736,MATCH(WatchList!$B95,'All CCC'!$B$7:$B$736,0)))</f>
        <v/>
      </c>
      <c r="B95" s="127"/>
      <c r="C95" s="334" t="str">
        <f>IF($B95="","",INDEX('All CCC'!C$7:C$736,MATCH(WatchList!$B95,'All CCC'!$B$7:$B$736,0)))</f>
        <v/>
      </c>
      <c r="D95" s="334" t="str">
        <f>IF($B95="","",INDEX('All CCC'!D$7:D$736,MATCH(WatchList!$B95,'All CCC'!$B$7:$B$736,0)))</f>
        <v/>
      </c>
      <c r="E95" s="334" t="str">
        <f>IF($B95="","",INDEX('All CCC'!E$7:E$736,MATCH(WatchList!$B95,'All CCC'!$B$7:$B$736,0)))</f>
        <v/>
      </c>
      <c r="F95" s="334" t="str">
        <f>IF($B95="","",INDEX('All CCC'!F$7:F$736,MATCH(WatchList!$B95,'All CCC'!$B$7:$B$736,0)))</f>
        <v/>
      </c>
      <c r="G95" s="334" t="str">
        <f>IF($B95="","",INDEX('All CCC'!G$7:G$736,MATCH(WatchList!$B95,'All CCC'!$B$7:$B$736,0)))</f>
        <v/>
      </c>
      <c r="H95" s="334" t="str">
        <f>IF($B95="","",INDEX('All CCC'!H$7:H$736,MATCH(WatchList!$B95,'All CCC'!$B$7:$B$736,0)))</f>
        <v/>
      </c>
      <c r="I95" s="334" t="str">
        <f>IF($B95="","",INDEX('All CCC'!I$7:I$736,MATCH(WatchList!$B95,'All CCC'!$B$7:$B$736,0)))</f>
        <v/>
      </c>
      <c r="J95" s="334" t="str">
        <f>IF($B95="","",INDEX('All CCC'!J$7:J$736,MATCH(WatchList!$B95,'All CCC'!$B$7:$B$736,0)))</f>
        <v/>
      </c>
      <c r="K95" s="334" t="str">
        <f>IF($B95="","",INDEX('All CCC'!K$7:K$736,MATCH(WatchList!$B95,'All CCC'!$B$7:$B$736,0)))</f>
        <v/>
      </c>
      <c r="L95" s="334" t="str">
        <f>IF($B95="","",INDEX('All CCC'!L$7:L$736,MATCH(WatchList!$B95,'All CCC'!$B$7:$B$736,0)))</f>
        <v/>
      </c>
      <c r="M95" s="334" t="str">
        <f>IF($B95="","",INDEX('All CCC'!M$7:M$736,MATCH(WatchList!$B95,'All CCC'!$B$7:$B$736,0)))</f>
        <v/>
      </c>
      <c r="N95" s="334" t="str">
        <f>IF($B95="","",INDEX('All CCC'!N$7:N$736,MATCH(WatchList!$B95,'All CCC'!$B$7:$B$736,0)))</f>
        <v/>
      </c>
      <c r="O95" s="334" t="str">
        <f>IF($B95="","",INDEX('All CCC'!O$7:O$736,MATCH(WatchList!$B95,'All CCC'!$B$7:$B$736,0)))</f>
        <v/>
      </c>
      <c r="P95" s="335" t="str">
        <f>IF($B95="","",INDEX('All CCC'!P$7:P$736,MATCH(WatchList!$B95,'All CCC'!$B$7:$B$736,0)))</f>
        <v/>
      </c>
      <c r="Q95" s="335" t="str">
        <f>IF($B95="","",INDEX('All CCC'!Q$7:Q$736,MATCH(WatchList!$B95,'All CCC'!$B$7:$B$736,0)))</f>
        <v/>
      </c>
      <c r="R95" s="334" t="str">
        <f>IF($B95="","",INDEX('All CCC'!R$7:R$736,MATCH(WatchList!$B95,'All CCC'!$B$7:$B$736,0)))</f>
        <v/>
      </c>
      <c r="S95" s="334" t="str">
        <f>IF($B95="","",INDEX('All CCC'!S$7:S$736,MATCH(WatchList!$B95,'All CCC'!$B$7:$B$736,0)))</f>
        <v/>
      </c>
      <c r="T95" s="334" t="str">
        <f>IF($B95="","",INDEX('All CCC'!T$7:T$736,MATCH(WatchList!$B95,'All CCC'!$B$7:$B$736,0)))</f>
        <v/>
      </c>
      <c r="U95" s="334" t="str">
        <f>IF($B95="","",INDEX('All CCC'!U$7:U$736,MATCH(WatchList!$B95,'All CCC'!$B$7:$B$736,0)))</f>
        <v/>
      </c>
      <c r="V95" s="334" t="str">
        <f>IF($B95="","",INDEX('All CCC'!V$7:V$736,MATCH(WatchList!$B95,'All CCC'!$B$7:$B$736,0)))</f>
        <v/>
      </c>
      <c r="W95" s="334" t="str">
        <f>IF($B95="","",INDEX('All CCC'!W$7:W$736,MATCH(WatchList!$B95,'All CCC'!$B$7:$B$736,0)))</f>
        <v/>
      </c>
      <c r="X95" s="334" t="str">
        <f>IF($B95="","",INDEX('All CCC'!X$7:X$736,MATCH(WatchList!$B95,'All CCC'!$B$7:$B$736,0)))</f>
        <v/>
      </c>
      <c r="Y95" s="334" t="str">
        <f>IF($B95="","",INDEX('All CCC'!Y$7:Y$736,MATCH(WatchList!$B95,'All CCC'!$B$7:$B$736,0)))</f>
        <v/>
      </c>
      <c r="Z95" s="334" t="str">
        <f>IF($B95="","",INDEX('All CCC'!Z$7:Z$736,MATCH(WatchList!$B95,'All CCC'!$B$7:$B$736,0)))</f>
        <v/>
      </c>
      <c r="AA95" s="334" t="str">
        <f>IF($B95="","",INDEX('All CCC'!AA$7:AA$736,MATCH(WatchList!$B95,'All CCC'!$B$7:$B$736,0)))</f>
        <v/>
      </c>
      <c r="AB95" s="334" t="str">
        <f>IF($B95="","",INDEX('All CCC'!AB$7:AB$736,MATCH(WatchList!$B95,'All CCC'!$B$7:$B$736,0)))</f>
        <v/>
      </c>
      <c r="AC95" s="334" t="str">
        <f>IF($B95="","",INDEX('All CCC'!AC$7:AC$736,MATCH(WatchList!$B95,'All CCC'!$B$7:$B$736,0)))</f>
        <v/>
      </c>
      <c r="AD95" s="334" t="str">
        <f>IF($B95="","",INDEX('All CCC'!AD$7:AD$736,MATCH(WatchList!$B95,'All CCC'!$B$7:$B$736,0)))</f>
        <v/>
      </c>
      <c r="AE95" s="334" t="str">
        <f>IF($B95="","",INDEX('All CCC'!AE$7:AE$736,MATCH(WatchList!$B95,'All CCC'!$B$7:$B$736,0)))</f>
        <v/>
      </c>
      <c r="AF95" s="334" t="str">
        <f>IF($B95="","",INDEX('All CCC'!AF$7:AF$736,MATCH(WatchList!$B95,'All CCC'!$B$7:$B$736,0)))</f>
        <v/>
      </c>
      <c r="AG95" s="334" t="str">
        <f>IF($B95="","",INDEX('All CCC'!AG$7:AG$736,MATCH(WatchList!$B95,'All CCC'!$B$7:$B$736,0)))</f>
        <v/>
      </c>
      <c r="AH95" s="334" t="str">
        <f>IF($B95="","",INDEX('All CCC'!AH$7:AH$736,MATCH(WatchList!$B95,'All CCC'!$B$7:$B$736,0)))</f>
        <v/>
      </c>
      <c r="AI95" s="334" t="str">
        <f>IF($B95="","",INDEX('All CCC'!AI$7:AI$736,MATCH(WatchList!$B95,'All CCC'!$B$7:$B$736,0)))</f>
        <v/>
      </c>
      <c r="AJ95" s="334" t="str">
        <f>IF($B95="","",INDEX('All CCC'!AJ$7:AJ$736,MATCH(WatchList!$B95,'All CCC'!$B$7:$B$736,0)))</f>
        <v/>
      </c>
      <c r="AK95" s="334" t="str">
        <f>IF($B95="","",INDEX('All CCC'!AK$7:AK$736,MATCH(WatchList!$B95,'All CCC'!$B$7:$B$736,0)))</f>
        <v/>
      </c>
      <c r="AL95" s="334" t="str">
        <f>IF($B95="","",INDEX('All CCC'!AL$7:AL$736,MATCH(WatchList!$B95,'All CCC'!$B$7:$B$736,0)))</f>
        <v/>
      </c>
      <c r="AM95" s="334" t="str">
        <f>IF($B95="","",INDEX('All CCC'!AM$7:AM$736,MATCH(WatchList!$B95,'All CCC'!$B$7:$B$736,0)))</f>
        <v/>
      </c>
      <c r="AN95" s="334" t="str">
        <f>IF($B95="","",INDEX('All CCC'!AN$7:AN$736,MATCH(WatchList!$B95,'All CCC'!$B$7:$B$736,0)))</f>
        <v/>
      </c>
      <c r="AO95" s="334" t="str">
        <f>IF($B95="","",INDEX('All CCC'!AO$7:AO$736,MATCH(WatchList!$B95,'All CCC'!$B$7:$B$736,0)))</f>
        <v/>
      </c>
      <c r="AP95" s="334" t="str">
        <f>IF($B95="","",INDEX('All CCC'!AP$7:AP$736,MATCH(WatchList!$B95,'All CCC'!$B$7:$B$736,0)))</f>
        <v/>
      </c>
      <c r="AQ95" s="334" t="str">
        <f>IF($B95="","",INDEX('All CCC'!AQ$7:AQ$736,MATCH(WatchList!$B95,'All CCC'!$B$7:$B$736,0)))</f>
        <v/>
      </c>
      <c r="AR95" s="334" t="str">
        <f>IF($B95="","",INDEX('All CCC'!AR$7:AR$736,MATCH(WatchList!$B95,'All CCC'!$B$7:$B$736,0)))</f>
        <v/>
      </c>
      <c r="AS95" s="334" t="str">
        <f>IF($B95="","",INDEX('All CCC'!AS$7:AS$736,MATCH(WatchList!$B95,'All CCC'!$B$7:$B$736,0)))</f>
        <v/>
      </c>
      <c r="AT95" s="334" t="str">
        <f>IF($B95="","",INDEX('All CCC'!AT$7:AT$736,MATCH(WatchList!$B95,'All CCC'!$B$7:$B$736,0)))</f>
        <v/>
      </c>
      <c r="AU95" s="334" t="str">
        <f>IF($B95="","",INDEX('All CCC'!AU$7:AU$736,MATCH(WatchList!$B95,'All CCC'!$B$7:$B$736,0)))</f>
        <v/>
      </c>
      <c r="AV95" s="334" t="str">
        <f>IF($B95="","",INDEX('All CCC'!AV$7:AV$736,MATCH(WatchList!$B95,'All CCC'!$B$7:$B$736,0)))</f>
        <v/>
      </c>
      <c r="AW95" s="334" t="str">
        <f>IF($B95="","",INDEX('All CCC'!AW$7:AW$736,MATCH(WatchList!$B95,'All CCC'!$B$7:$B$736,0)))</f>
        <v/>
      </c>
      <c r="AX95" s="334" t="str">
        <f>IF($B95="","",INDEX('All CCC'!AX$7:AX$736,MATCH(WatchList!$B95,'All CCC'!$B$7:$B$736,0)))</f>
        <v/>
      </c>
      <c r="AY95" s="334" t="str">
        <f>IF($B95="","",INDEX('All CCC'!AY$7:AY$736,MATCH(WatchList!$B95,'All CCC'!$B$7:$B$736,0)))</f>
        <v/>
      </c>
      <c r="AZ95" s="334" t="str">
        <f>IF($B95="","",INDEX('All CCC'!AZ$7:AZ$736,MATCH(WatchList!$B95,'All CCC'!$B$7:$B$736,0)))</f>
        <v/>
      </c>
      <c r="BA95" s="334" t="str">
        <f>IF($B95="","",INDEX('All CCC'!BA$7:BA$736,MATCH(WatchList!$B95,'All CCC'!$B$7:$B$736,0)))</f>
        <v/>
      </c>
      <c r="BB95" s="334" t="str">
        <f>IF($B95="","",INDEX('All CCC'!BB$7:BB$736,MATCH(WatchList!$B95,'All CCC'!$B$7:$B$736,0)))</f>
        <v/>
      </c>
      <c r="BC95" s="334" t="str">
        <f>IF($B95="","",INDEX('All CCC'!BC$7:BC$736,MATCH(WatchList!$B95,'All CCC'!$B$7:$B$736,0)))</f>
        <v/>
      </c>
      <c r="BD95" s="334" t="str">
        <f>IF($B95="","",INDEX('All CCC'!BD$7:BD$736,MATCH(WatchList!$B95,'All CCC'!$B$7:$B$736,0)))</f>
        <v/>
      </c>
      <c r="BE95" s="334" t="str">
        <f>IF($B95="","",INDEX('All CCC'!BE$7:BE$736,MATCH(WatchList!$B95,'All CCC'!$B$7:$B$736,0)))</f>
        <v/>
      </c>
      <c r="BF95" s="334" t="str">
        <f>IF($B95="","",INDEX('All CCC'!BF$7:BF$736,MATCH(WatchList!$B95,'All CCC'!$B$7:$B$736,0)))</f>
        <v/>
      </c>
      <c r="BG95" s="334" t="str">
        <f>IF($B95="","",INDEX('All CCC'!BG$7:BG$736,MATCH(WatchList!$B95,'All CCC'!$B$7:$B$736,0)))</f>
        <v/>
      </c>
    </row>
    <row r="96" spans="1:59" x14ac:dyDescent="0.2">
      <c r="A96" s="333" t="str">
        <f>IF($B96="","",INDEX('All CCC'!A$7:A$736,MATCH(WatchList!$B96,'All CCC'!$B$7:$B$736,0)))</f>
        <v/>
      </c>
      <c r="B96" s="127"/>
      <c r="C96" s="334" t="str">
        <f>IF($B96="","",INDEX('All CCC'!C$7:C$736,MATCH(WatchList!$B96,'All CCC'!$B$7:$B$736,0)))</f>
        <v/>
      </c>
      <c r="D96" s="334" t="str">
        <f>IF($B96="","",INDEX('All CCC'!D$7:D$736,MATCH(WatchList!$B96,'All CCC'!$B$7:$B$736,0)))</f>
        <v/>
      </c>
      <c r="E96" s="334" t="str">
        <f>IF($B96="","",INDEX('All CCC'!E$7:E$736,MATCH(WatchList!$B96,'All CCC'!$B$7:$B$736,0)))</f>
        <v/>
      </c>
      <c r="F96" s="334" t="str">
        <f>IF($B96="","",INDEX('All CCC'!F$7:F$736,MATCH(WatchList!$B96,'All CCC'!$B$7:$B$736,0)))</f>
        <v/>
      </c>
      <c r="G96" s="334" t="str">
        <f>IF($B96="","",INDEX('All CCC'!G$7:G$736,MATCH(WatchList!$B96,'All CCC'!$B$7:$B$736,0)))</f>
        <v/>
      </c>
      <c r="H96" s="334" t="str">
        <f>IF($B96="","",INDEX('All CCC'!H$7:H$736,MATCH(WatchList!$B96,'All CCC'!$B$7:$B$736,0)))</f>
        <v/>
      </c>
      <c r="I96" s="334" t="str">
        <f>IF($B96="","",INDEX('All CCC'!I$7:I$736,MATCH(WatchList!$B96,'All CCC'!$B$7:$B$736,0)))</f>
        <v/>
      </c>
      <c r="J96" s="334" t="str">
        <f>IF($B96="","",INDEX('All CCC'!J$7:J$736,MATCH(WatchList!$B96,'All CCC'!$B$7:$B$736,0)))</f>
        <v/>
      </c>
      <c r="K96" s="334" t="str">
        <f>IF($B96="","",INDEX('All CCC'!K$7:K$736,MATCH(WatchList!$B96,'All CCC'!$B$7:$B$736,0)))</f>
        <v/>
      </c>
      <c r="L96" s="334" t="str">
        <f>IF($B96="","",INDEX('All CCC'!L$7:L$736,MATCH(WatchList!$B96,'All CCC'!$B$7:$B$736,0)))</f>
        <v/>
      </c>
      <c r="M96" s="334" t="str">
        <f>IF($B96="","",INDEX('All CCC'!M$7:M$736,MATCH(WatchList!$B96,'All CCC'!$B$7:$B$736,0)))</f>
        <v/>
      </c>
      <c r="N96" s="334" t="str">
        <f>IF($B96="","",INDEX('All CCC'!N$7:N$736,MATCH(WatchList!$B96,'All CCC'!$B$7:$B$736,0)))</f>
        <v/>
      </c>
      <c r="O96" s="334" t="str">
        <f>IF($B96="","",INDEX('All CCC'!O$7:O$736,MATCH(WatchList!$B96,'All CCC'!$B$7:$B$736,0)))</f>
        <v/>
      </c>
      <c r="P96" s="335" t="str">
        <f>IF($B96="","",INDEX('All CCC'!P$7:P$736,MATCH(WatchList!$B96,'All CCC'!$B$7:$B$736,0)))</f>
        <v/>
      </c>
      <c r="Q96" s="335" t="str">
        <f>IF($B96="","",INDEX('All CCC'!Q$7:Q$736,MATCH(WatchList!$B96,'All CCC'!$B$7:$B$736,0)))</f>
        <v/>
      </c>
      <c r="R96" s="334" t="str">
        <f>IF($B96="","",INDEX('All CCC'!R$7:R$736,MATCH(WatchList!$B96,'All CCC'!$B$7:$B$736,0)))</f>
        <v/>
      </c>
      <c r="S96" s="334" t="str">
        <f>IF($B96="","",INDEX('All CCC'!S$7:S$736,MATCH(WatchList!$B96,'All CCC'!$B$7:$B$736,0)))</f>
        <v/>
      </c>
      <c r="T96" s="334" t="str">
        <f>IF($B96="","",INDEX('All CCC'!T$7:T$736,MATCH(WatchList!$B96,'All CCC'!$B$7:$B$736,0)))</f>
        <v/>
      </c>
      <c r="U96" s="334" t="str">
        <f>IF($B96="","",INDEX('All CCC'!U$7:U$736,MATCH(WatchList!$B96,'All CCC'!$B$7:$B$736,0)))</f>
        <v/>
      </c>
      <c r="V96" s="334" t="str">
        <f>IF($B96="","",INDEX('All CCC'!V$7:V$736,MATCH(WatchList!$B96,'All CCC'!$B$7:$B$736,0)))</f>
        <v/>
      </c>
      <c r="W96" s="334" t="str">
        <f>IF($B96="","",INDEX('All CCC'!W$7:W$736,MATCH(WatchList!$B96,'All CCC'!$B$7:$B$736,0)))</f>
        <v/>
      </c>
      <c r="X96" s="334" t="str">
        <f>IF($B96="","",INDEX('All CCC'!X$7:X$736,MATCH(WatchList!$B96,'All CCC'!$B$7:$B$736,0)))</f>
        <v/>
      </c>
      <c r="Y96" s="334" t="str">
        <f>IF($B96="","",INDEX('All CCC'!Y$7:Y$736,MATCH(WatchList!$B96,'All CCC'!$B$7:$B$736,0)))</f>
        <v/>
      </c>
      <c r="Z96" s="334" t="str">
        <f>IF($B96="","",INDEX('All CCC'!Z$7:Z$736,MATCH(WatchList!$B96,'All CCC'!$B$7:$B$736,0)))</f>
        <v/>
      </c>
      <c r="AA96" s="334" t="str">
        <f>IF($B96="","",INDEX('All CCC'!AA$7:AA$736,MATCH(WatchList!$B96,'All CCC'!$B$7:$B$736,0)))</f>
        <v/>
      </c>
      <c r="AB96" s="334" t="str">
        <f>IF($B96="","",INDEX('All CCC'!AB$7:AB$736,MATCH(WatchList!$B96,'All CCC'!$B$7:$B$736,0)))</f>
        <v/>
      </c>
      <c r="AC96" s="334" t="str">
        <f>IF($B96="","",INDEX('All CCC'!AC$7:AC$736,MATCH(WatchList!$B96,'All CCC'!$B$7:$B$736,0)))</f>
        <v/>
      </c>
      <c r="AD96" s="334" t="str">
        <f>IF($B96="","",INDEX('All CCC'!AD$7:AD$736,MATCH(WatchList!$B96,'All CCC'!$B$7:$B$736,0)))</f>
        <v/>
      </c>
      <c r="AE96" s="334" t="str">
        <f>IF($B96="","",INDEX('All CCC'!AE$7:AE$736,MATCH(WatchList!$B96,'All CCC'!$B$7:$B$736,0)))</f>
        <v/>
      </c>
      <c r="AF96" s="334" t="str">
        <f>IF($B96="","",INDEX('All CCC'!AF$7:AF$736,MATCH(WatchList!$B96,'All CCC'!$B$7:$B$736,0)))</f>
        <v/>
      </c>
      <c r="AG96" s="334" t="str">
        <f>IF($B96="","",INDEX('All CCC'!AG$7:AG$736,MATCH(WatchList!$B96,'All CCC'!$B$7:$B$736,0)))</f>
        <v/>
      </c>
      <c r="AH96" s="334" t="str">
        <f>IF($B96="","",INDEX('All CCC'!AH$7:AH$736,MATCH(WatchList!$B96,'All CCC'!$B$7:$B$736,0)))</f>
        <v/>
      </c>
      <c r="AI96" s="334" t="str">
        <f>IF($B96="","",INDEX('All CCC'!AI$7:AI$736,MATCH(WatchList!$B96,'All CCC'!$B$7:$B$736,0)))</f>
        <v/>
      </c>
      <c r="AJ96" s="334" t="str">
        <f>IF($B96="","",INDEX('All CCC'!AJ$7:AJ$736,MATCH(WatchList!$B96,'All CCC'!$B$7:$B$736,0)))</f>
        <v/>
      </c>
      <c r="AK96" s="334" t="str">
        <f>IF($B96="","",INDEX('All CCC'!AK$7:AK$736,MATCH(WatchList!$B96,'All CCC'!$B$7:$B$736,0)))</f>
        <v/>
      </c>
      <c r="AL96" s="334" t="str">
        <f>IF($B96="","",INDEX('All CCC'!AL$7:AL$736,MATCH(WatchList!$B96,'All CCC'!$B$7:$B$736,0)))</f>
        <v/>
      </c>
      <c r="AM96" s="334" t="str">
        <f>IF($B96="","",INDEX('All CCC'!AM$7:AM$736,MATCH(WatchList!$B96,'All CCC'!$B$7:$B$736,0)))</f>
        <v/>
      </c>
      <c r="AN96" s="334" t="str">
        <f>IF($B96="","",INDEX('All CCC'!AN$7:AN$736,MATCH(WatchList!$B96,'All CCC'!$B$7:$B$736,0)))</f>
        <v/>
      </c>
      <c r="AO96" s="334" t="str">
        <f>IF($B96="","",INDEX('All CCC'!AO$7:AO$736,MATCH(WatchList!$B96,'All CCC'!$B$7:$B$736,0)))</f>
        <v/>
      </c>
      <c r="AP96" s="334" t="str">
        <f>IF($B96="","",INDEX('All CCC'!AP$7:AP$736,MATCH(WatchList!$B96,'All CCC'!$B$7:$B$736,0)))</f>
        <v/>
      </c>
      <c r="AQ96" s="334" t="str">
        <f>IF($B96="","",INDEX('All CCC'!AQ$7:AQ$736,MATCH(WatchList!$B96,'All CCC'!$B$7:$B$736,0)))</f>
        <v/>
      </c>
      <c r="AR96" s="334" t="str">
        <f>IF($B96="","",INDEX('All CCC'!AR$7:AR$736,MATCH(WatchList!$B96,'All CCC'!$B$7:$B$736,0)))</f>
        <v/>
      </c>
      <c r="AS96" s="334" t="str">
        <f>IF($B96="","",INDEX('All CCC'!AS$7:AS$736,MATCH(WatchList!$B96,'All CCC'!$B$7:$B$736,0)))</f>
        <v/>
      </c>
      <c r="AT96" s="334" t="str">
        <f>IF($B96="","",INDEX('All CCC'!AT$7:AT$736,MATCH(WatchList!$B96,'All CCC'!$B$7:$B$736,0)))</f>
        <v/>
      </c>
      <c r="AU96" s="334" t="str">
        <f>IF($B96="","",INDEX('All CCC'!AU$7:AU$736,MATCH(WatchList!$B96,'All CCC'!$B$7:$B$736,0)))</f>
        <v/>
      </c>
      <c r="AV96" s="334" t="str">
        <f>IF($B96="","",INDEX('All CCC'!AV$7:AV$736,MATCH(WatchList!$B96,'All CCC'!$B$7:$B$736,0)))</f>
        <v/>
      </c>
      <c r="AW96" s="334" t="str">
        <f>IF($B96="","",INDEX('All CCC'!AW$7:AW$736,MATCH(WatchList!$B96,'All CCC'!$B$7:$B$736,0)))</f>
        <v/>
      </c>
      <c r="AX96" s="334" t="str">
        <f>IF($B96="","",INDEX('All CCC'!AX$7:AX$736,MATCH(WatchList!$B96,'All CCC'!$B$7:$B$736,0)))</f>
        <v/>
      </c>
      <c r="AY96" s="334" t="str">
        <f>IF($B96="","",INDEX('All CCC'!AY$7:AY$736,MATCH(WatchList!$B96,'All CCC'!$B$7:$B$736,0)))</f>
        <v/>
      </c>
      <c r="AZ96" s="334" t="str">
        <f>IF($B96="","",INDEX('All CCC'!AZ$7:AZ$736,MATCH(WatchList!$B96,'All CCC'!$B$7:$B$736,0)))</f>
        <v/>
      </c>
      <c r="BA96" s="334" t="str">
        <f>IF($B96="","",INDEX('All CCC'!BA$7:BA$736,MATCH(WatchList!$B96,'All CCC'!$B$7:$B$736,0)))</f>
        <v/>
      </c>
      <c r="BB96" s="334" t="str">
        <f>IF($B96="","",INDEX('All CCC'!BB$7:BB$736,MATCH(WatchList!$B96,'All CCC'!$B$7:$B$736,0)))</f>
        <v/>
      </c>
      <c r="BC96" s="334" t="str">
        <f>IF($B96="","",INDEX('All CCC'!BC$7:BC$736,MATCH(WatchList!$B96,'All CCC'!$B$7:$B$736,0)))</f>
        <v/>
      </c>
      <c r="BD96" s="334" t="str">
        <f>IF($B96="","",INDEX('All CCC'!BD$7:BD$736,MATCH(WatchList!$B96,'All CCC'!$B$7:$B$736,0)))</f>
        <v/>
      </c>
      <c r="BE96" s="334" t="str">
        <f>IF($B96="","",INDEX('All CCC'!BE$7:BE$736,MATCH(WatchList!$B96,'All CCC'!$B$7:$B$736,0)))</f>
        <v/>
      </c>
      <c r="BF96" s="334" t="str">
        <f>IF($B96="","",INDEX('All CCC'!BF$7:BF$736,MATCH(WatchList!$B96,'All CCC'!$B$7:$B$736,0)))</f>
        <v/>
      </c>
      <c r="BG96" s="334" t="str">
        <f>IF($B96="","",INDEX('All CCC'!BG$7:BG$736,MATCH(WatchList!$B96,'All CCC'!$B$7:$B$736,0)))</f>
        <v/>
      </c>
    </row>
    <row r="97" spans="1:59" x14ac:dyDescent="0.2">
      <c r="A97" s="333" t="str">
        <f>IF($B97="","",INDEX('All CCC'!A$7:A$736,MATCH(WatchList!$B97,'All CCC'!$B$7:$B$736,0)))</f>
        <v/>
      </c>
      <c r="B97" s="127"/>
      <c r="C97" s="334" t="str">
        <f>IF($B97="","",INDEX('All CCC'!C$7:C$736,MATCH(WatchList!$B97,'All CCC'!$B$7:$B$736,0)))</f>
        <v/>
      </c>
      <c r="D97" s="334" t="str">
        <f>IF($B97="","",INDEX('All CCC'!D$7:D$736,MATCH(WatchList!$B97,'All CCC'!$B$7:$B$736,0)))</f>
        <v/>
      </c>
      <c r="E97" s="334" t="str">
        <f>IF($B97="","",INDEX('All CCC'!E$7:E$736,MATCH(WatchList!$B97,'All CCC'!$B$7:$B$736,0)))</f>
        <v/>
      </c>
      <c r="F97" s="334" t="str">
        <f>IF($B97="","",INDEX('All CCC'!F$7:F$736,MATCH(WatchList!$B97,'All CCC'!$B$7:$B$736,0)))</f>
        <v/>
      </c>
      <c r="G97" s="334" t="str">
        <f>IF($B97="","",INDEX('All CCC'!G$7:G$736,MATCH(WatchList!$B97,'All CCC'!$B$7:$B$736,0)))</f>
        <v/>
      </c>
      <c r="H97" s="334" t="str">
        <f>IF($B97="","",INDEX('All CCC'!H$7:H$736,MATCH(WatchList!$B97,'All CCC'!$B$7:$B$736,0)))</f>
        <v/>
      </c>
      <c r="I97" s="334" t="str">
        <f>IF($B97="","",INDEX('All CCC'!I$7:I$736,MATCH(WatchList!$B97,'All CCC'!$B$7:$B$736,0)))</f>
        <v/>
      </c>
      <c r="J97" s="334" t="str">
        <f>IF($B97="","",INDEX('All CCC'!J$7:J$736,MATCH(WatchList!$B97,'All CCC'!$B$7:$B$736,0)))</f>
        <v/>
      </c>
      <c r="K97" s="334" t="str">
        <f>IF($B97="","",INDEX('All CCC'!K$7:K$736,MATCH(WatchList!$B97,'All CCC'!$B$7:$B$736,0)))</f>
        <v/>
      </c>
      <c r="L97" s="334" t="str">
        <f>IF($B97="","",INDEX('All CCC'!L$7:L$736,MATCH(WatchList!$B97,'All CCC'!$B$7:$B$736,0)))</f>
        <v/>
      </c>
      <c r="M97" s="334" t="str">
        <f>IF($B97="","",INDEX('All CCC'!M$7:M$736,MATCH(WatchList!$B97,'All CCC'!$B$7:$B$736,0)))</f>
        <v/>
      </c>
      <c r="N97" s="334" t="str">
        <f>IF($B97="","",INDEX('All CCC'!N$7:N$736,MATCH(WatchList!$B97,'All CCC'!$B$7:$B$736,0)))</f>
        <v/>
      </c>
      <c r="O97" s="334" t="str">
        <f>IF($B97="","",INDEX('All CCC'!O$7:O$736,MATCH(WatchList!$B97,'All CCC'!$B$7:$B$736,0)))</f>
        <v/>
      </c>
      <c r="P97" s="335" t="str">
        <f>IF($B97="","",INDEX('All CCC'!P$7:P$736,MATCH(WatchList!$B97,'All CCC'!$B$7:$B$736,0)))</f>
        <v/>
      </c>
      <c r="Q97" s="335" t="str">
        <f>IF($B97="","",INDEX('All CCC'!Q$7:Q$736,MATCH(WatchList!$B97,'All CCC'!$B$7:$B$736,0)))</f>
        <v/>
      </c>
      <c r="R97" s="334" t="str">
        <f>IF($B97="","",INDEX('All CCC'!R$7:R$736,MATCH(WatchList!$B97,'All CCC'!$B$7:$B$736,0)))</f>
        <v/>
      </c>
      <c r="S97" s="334" t="str">
        <f>IF($B97="","",INDEX('All CCC'!S$7:S$736,MATCH(WatchList!$B97,'All CCC'!$B$7:$B$736,0)))</f>
        <v/>
      </c>
      <c r="T97" s="334" t="str">
        <f>IF($B97="","",INDEX('All CCC'!T$7:T$736,MATCH(WatchList!$B97,'All CCC'!$B$7:$B$736,0)))</f>
        <v/>
      </c>
      <c r="U97" s="334" t="str">
        <f>IF($B97="","",INDEX('All CCC'!U$7:U$736,MATCH(WatchList!$B97,'All CCC'!$B$7:$B$736,0)))</f>
        <v/>
      </c>
      <c r="V97" s="334" t="str">
        <f>IF($B97="","",INDEX('All CCC'!V$7:V$736,MATCH(WatchList!$B97,'All CCC'!$B$7:$B$736,0)))</f>
        <v/>
      </c>
      <c r="W97" s="334" t="str">
        <f>IF($B97="","",INDEX('All CCC'!W$7:W$736,MATCH(WatchList!$B97,'All CCC'!$B$7:$B$736,0)))</f>
        <v/>
      </c>
      <c r="X97" s="334" t="str">
        <f>IF($B97="","",INDEX('All CCC'!X$7:X$736,MATCH(WatchList!$B97,'All CCC'!$B$7:$B$736,0)))</f>
        <v/>
      </c>
      <c r="Y97" s="334" t="str">
        <f>IF($B97="","",INDEX('All CCC'!Y$7:Y$736,MATCH(WatchList!$B97,'All CCC'!$B$7:$B$736,0)))</f>
        <v/>
      </c>
      <c r="Z97" s="334" t="str">
        <f>IF($B97="","",INDEX('All CCC'!Z$7:Z$736,MATCH(WatchList!$B97,'All CCC'!$B$7:$B$736,0)))</f>
        <v/>
      </c>
      <c r="AA97" s="334" t="str">
        <f>IF($B97="","",INDEX('All CCC'!AA$7:AA$736,MATCH(WatchList!$B97,'All CCC'!$B$7:$B$736,0)))</f>
        <v/>
      </c>
      <c r="AB97" s="334" t="str">
        <f>IF($B97="","",INDEX('All CCC'!AB$7:AB$736,MATCH(WatchList!$B97,'All CCC'!$B$7:$B$736,0)))</f>
        <v/>
      </c>
      <c r="AC97" s="334" t="str">
        <f>IF($B97="","",INDEX('All CCC'!AC$7:AC$736,MATCH(WatchList!$B97,'All CCC'!$B$7:$B$736,0)))</f>
        <v/>
      </c>
      <c r="AD97" s="334" t="str">
        <f>IF($B97="","",INDEX('All CCC'!AD$7:AD$736,MATCH(WatchList!$B97,'All CCC'!$B$7:$B$736,0)))</f>
        <v/>
      </c>
      <c r="AE97" s="334" t="str">
        <f>IF($B97="","",INDEX('All CCC'!AE$7:AE$736,MATCH(WatchList!$B97,'All CCC'!$B$7:$B$736,0)))</f>
        <v/>
      </c>
      <c r="AF97" s="334" t="str">
        <f>IF($B97="","",INDEX('All CCC'!AF$7:AF$736,MATCH(WatchList!$B97,'All CCC'!$B$7:$B$736,0)))</f>
        <v/>
      </c>
      <c r="AG97" s="334" t="str">
        <f>IF($B97="","",INDEX('All CCC'!AG$7:AG$736,MATCH(WatchList!$B97,'All CCC'!$B$7:$B$736,0)))</f>
        <v/>
      </c>
      <c r="AH97" s="334" t="str">
        <f>IF($B97="","",INDEX('All CCC'!AH$7:AH$736,MATCH(WatchList!$B97,'All CCC'!$B$7:$B$736,0)))</f>
        <v/>
      </c>
      <c r="AI97" s="334" t="str">
        <f>IF($B97="","",INDEX('All CCC'!AI$7:AI$736,MATCH(WatchList!$B97,'All CCC'!$B$7:$B$736,0)))</f>
        <v/>
      </c>
      <c r="AJ97" s="334" t="str">
        <f>IF($B97="","",INDEX('All CCC'!AJ$7:AJ$736,MATCH(WatchList!$B97,'All CCC'!$B$7:$B$736,0)))</f>
        <v/>
      </c>
      <c r="AK97" s="334" t="str">
        <f>IF($B97="","",INDEX('All CCC'!AK$7:AK$736,MATCH(WatchList!$B97,'All CCC'!$B$7:$B$736,0)))</f>
        <v/>
      </c>
      <c r="AL97" s="334" t="str">
        <f>IF($B97="","",INDEX('All CCC'!AL$7:AL$736,MATCH(WatchList!$B97,'All CCC'!$B$7:$B$736,0)))</f>
        <v/>
      </c>
      <c r="AM97" s="334" t="str">
        <f>IF($B97="","",INDEX('All CCC'!AM$7:AM$736,MATCH(WatchList!$B97,'All CCC'!$B$7:$B$736,0)))</f>
        <v/>
      </c>
      <c r="AN97" s="334" t="str">
        <f>IF($B97="","",INDEX('All CCC'!AN$7:AN$736,MATCH(WatchList!$B97,'All CCC'!$B$7:$B$736,0)))</f>
        <v/>
      </c>
      <c r="AO97" s="334" t="str">
        <f>IF($B97="","",INDEX('All CCC'!AO$7:AO$736,MATCH(WatchList!$B97,'All CCC'!$B$7:$B$736,0)))</f>
        <v/>
      </c>
      <c r="AP97" s="334" t="str">
        <f>IF($B97="","",INDEX('All CCC'!AP$7:AP$736,MATCH(WatchList!$B97,'All CCC'!$B$7:$B$736,0)))</f>
        <v/>
      </c>
      <c r="AQ97" s="334" t="str">
        <f>IF($B97="","",INDEX('All CCC'!AQ$7:AQ$736,MATCH(WatchList!$B97,'All CCC'!$B$7:$B$736,0)))</f>
        <v/>
      </c>
      <c r="AR97" s="334" t="str">
        <f>IF($B97="","",INDEX('All CCC'!AR$7:AR$736,MATCH(WatchList!$B97,'All CCC'!$B$7:$B$736,0)))</f>
        <v/>
      </c>
      <c r="AS97" s="334" t="str">
        <f>IF($B97="","",INDEX('All CCC'!AS$7:AS$736,MATCH(WatchList!$B97,'All CCC'!$B$7:$B$736,0)))</f>
        <v/>
      </c>
      <c r="AT97" s="334" t="str">
        <f>IF($B97="","",INDEX('All CCC'!AT$7:AT$736,MATCH(WatchList!$B97,'All CCC'!$B$7:$B$736,0)))</f>
        <v/>
      </c>
      <c r="AU97" s="334" t="str">
        <f>IF($B97="","",INDEX('All CCC'!AU$7:AU$736,MATCH(WatchList!$B97,'All CCC'!$B$7:$B$736,0)))</f>
        <v/>
      </c>
      <c r="AV97" s="334" t="str">
        <f>IF($B97="","",INDEX('All CCC'!AV$7:AV$736,MATCH(WatchList!$B97,'All CCC'!$B$7:$B$736,0)))</f>
        <v/>
      </c>
      <c r="AW97" s="334" t="str">
        <f>IF($B97="","",INDEX('All CCC'!AW$7:AW$736,MATCH(WatchList!$B97,'All CCC'!$B$7:$B$736,0)))</f>
        <v/>
      </c>
      <c r="AX97" s="334" t="str">
        <f>IF($B97="","",INDEX('All CCC'!AX$7:AX$736,MATCH(WatchList!$B97,'All CCC'!$B$7:$B$736,0)))</f>
        <v/>
      </c>
      <c r="AY97" s="334" t="str">
        <f>IF($B97="","",INDEX('All CCC'!AY$7:AY$736,MATCH(WatchList!$B97,'All CCC'!$B$7:$B$736,0)))</f>
        <v/>
      </c>
      <c r="AZ97" s="334" t="str">
        <f>IF($B97="","",INDEX('All CCC'!AZ$7:AZ$736,MATCH(WatchList!$B97,'All CCC'!$B$7:$B$736,0)))</f>
        <v/>
      </c>
      <c r="BA97" s="334" t="str">
        <f>IF($B97="","",INDEX('All CCC'!BA$7:BA$736,MATCH(WatchList!$B97,'All CCC'!$B$7:$B$736,0)))</f>
        <v/>
      </c>
      <c r="BB97" s="334" t="str">
        <f>IF($B97="","",INDEX('All CCC'!BB$7:BB$736,MATCH(WatchList!$B97,'All CCC'!$B$7:$B$736,0)))</f>
        <v/>
      </c>
      <c r="BC97" s="334" t="str">
        <f>IF($B97="","",INDEX('All CCC'!BC$7:BC$736,MATCH(WatchList!$B97,'All CCC'!$B$7:$B$736,0)))</f>
        <v/>
      </c>
      <c r="BD97" s="334" t="str">
        <f>IF($B97="","",INDEX('All CCC'!BD$7:BD$736,MATCH(WatchList!$B97,'All CCC'!$B$7:$B$736,0)))</f>
        <v/>
      </c>
      <c r="BE97" s="334" t="str">
        <f>IF($B97="","",INDEX('All CCC'!BE$7:BE$736,MATCH(WatchList!$B97,'All CCC'!$B$7:$B$736,0)))</f>
        <v/>
      </c>
      <c r="BF97" s="334" t="str">
        <f>IF($B97="","",INDEX('All CCC'!BF$7:BF$736,MATCH(WatchList!$B97,'All CCC'!$B$7:$B$736,0)))</f>
        <v/>
      </c>
      <c r="BG97" s="334" t="str">
        <f>IF($B97="","",INDEX('All CCC'!BG$7:BG$736,MATCH(WatchList!$B97,'All CCC'!$B$7:$B$736,0)))</f>
        <v/>
      </c>
    </row>
    <row r="98" spans="1:59" x14ac:dyDescent="0.2">
      <c r="A98" s="333" t="str">
        <f>IF($B98="","",INDEX('All CCC'!A$7:A$736,MATCH(WatchList!$B98,'All CCC'!$B$7:$B$736,0)))</f>
        <v/>
      </c>
      <c r="B98" s="127"/>
      <c r="C98" s="334" t="str">
        <f>IF($B98="","",INDEX('All CCC'!C$7:C$736,MATCH(WatchList!$B98,'All CCC'!$B$7:$B$736,0)))</f>
        <v/>
      </c>
      <c r="D98" s="334" t="str">
        <f>IF($B98="","",INDEX('All CCC'!D$7:D$736,MATCH(WatchList!$B98,'All CCC'!$B$7:$B$736,0)))</f>
        <v/>
      </c>
      <c r="E98" s="334" t="str">
        <f>IF($B98="","",INDEX('All CCC'!E$7:E$736,MATCH(WatchList!$B98,'All CCC'!$B$7:$B$736,0)))</f>
        <v/>
      </c>
      <c r="F98" s="334" t="str">
        <f>IF($B98="","",INDEX('All CCC'!F$7:F$736,MATCH(WatchList!$B98,'All CCC'!$B$7:$B$736,0)))</f>
        <v/>
      </c>
      <c r="G98" s="334" t="str">
        <f>IF($B98="","",INDEX('All CCC'!G$7:G$736,MATCH(WatchList!$B98,'All CCC'!$B$7:$B$736,0)))</f>
        <v/>
      </c>
      <c r="H98" s="334" t="str">
        <f>IF($B98="","",INDEX('All CCC'!H$7:H$736,MATCH(WatchList!$B98,'All CCC'!$B$7:$B$736,0)))</f>
        <v/>
      </c>
      <c r="I98" s="334" t="str">
        <f>IF($B98="","",INDEX('All CCC'!I$7:I$736,MATCH(WatchList!$B98,'All CCC'!$B$7:$B$736,0)))</f>
        <v/>
      </c>
      <c r="J98" s="334" t="str">
        <f>IF($B98="","",INDEX('All CCC'!J$7:J$736,MATCH(WatchList!$B98,'All CCC'!$B$7:$B$736,0)))</f>
        <v/>
      </c>
      <c r="K98" s="334" t="str">
        <f>IF($B98="","",INDEX('All CCC'!K$7:K$736,MATCH(WatchList!$B98,'All CCC'!$B$7:$B$736,0)))</f>
        <v/>
      </c>
      <c r="L98" s="334" t="str">
        <f>IF($B98="","",INDEX('All CCC'!L$7:L$736,MATCH(WatchList!$B98,'All CCC'!$B$7:$B$736,0)))</f>
        <v/>
      </c>
      <c r="M98" s="334" t="str">
        <f>IF($B98="","",INDEX('All CCC'!M$7:M$736,MATCH(WatchList!$B98,'All CCC'!$B$7:$B$736,0)))</f>
        <v/>
      </c>
      <c r="N98" s="334" t="str">
        <f>IF($B98="","",INDEX('All CCC'!N$7:N$736,MATCH(WatchList!$B98,'All CCC'!$B$7:$B$736,0)))</f>
        <v/>
      </c>
      <c r="O98" s="334" t="str">
        <f>IF($B98="","",INDEX('All CCC'!O$7:O$736,MATCH(WatchList!$B98,'All CCC'!$B$7:$B$736,0)))</f>
        <v/>
      </c>
      <c r="P98" s="335" t="str">
        <f>IF($B98="","",INDEX('All CCC'!P$7:P$736,MATCH(WatchList!$B98,'All CCC'!$B$7:$B$736,0)))</f>
        <v/>
      </c>
      <c r="Q98" s="335" t="str">
        <f>IF($B98="","",INDEX('All CCC'!Q$7:Q$736,MATCH(WatchList!$B98,'All CCC'!$B$7:$B$736,0)))</f>
        <v/>
      </c>
      <c r="R98" s="334" t="str">
        <f>IF($B98="","",INDEX('All CCC'!R$7:R$736,MATCH(WatchList!$B98,'All CCC'!$B$7:$B$736,0)))</f>
        <v/>
      </c>
      <c r="S98" s="334" t="str">
        <f>IF($B98="","",INDEX('All CCC'!S$7:S$736,MATCH(WatchList!$B98,'All CCC'!$B$7:$B$736,0)))</f>
        <v/>
      </c>
      <c r="T98" s="334" t="str">
        <f>IF($B98="","",INDEX('All CCC'!T$7:T$736,MATCH(WatchList!$B98,'All CCC'!$B$7:$B$736,0)))</f>
        <v/>
      </c>
      <c r="U98" s="334" t="str">
        <f>IF($B98="","",INDEX('All CCC'!U$7:U$736,MATCH(WatchList!$B98,'All CCC'!$B$7:$B$736,0)))</f>
        <v/>
      </c>
      <c r="V98" s="334" t="str">
        <f>IF($B98="","",INDEX('All CCC'!V$7:V$736,MATCH(WatchList!$B98,'All CCC'!$B$7:$B$736,0)))</f>
        <v/>
      </c>
      <c r="W98" s="334" t="str">
        <f>IF($B98="","",INDEX('All CCC'!W$7:W$736,MATCH(WatchList!$B98,'All CCC'!$B$7:$B$736,0)))</f>
        <v/>
      </c>
      <c r="X98" s="334" t="str">
        <f>IF($B98="","",INDEX('All CCC'!X$7:X$736,MATCH(WatchList!$B98,'All CCC'!$B$7:$B$736,0)))</f>
        <v/>
      </c>
      <c r="Y98" s="334" t="str">
        <f>IF($B98="","",INDEX('All CCC'!Y$7:Y$736,MATCH(WatchList!$B98,'All CCC'!$B$7:$B$736,0)))</f>
        <v/>
      </c>
      <c r="Z98" s="334" t="str">
        <f>IF($B98="","",INDEX('All CCC'!Z$7:Z$736,MATCH(WatchList!$B98,'All CCC'!$B$7:$B$736,0)))</f>
        <v/>
      </c>
      <c r="AA98" s="334" t="str">
        <f>IF($B98="","",INDEX('All CCC'!AA$7:AA$736,MATCH(WatchList!$B98,'All CCC'!$B$7:$B$736,0)))</f>
        <v/>
      </c>
      <c r="AB98" s="334" t="str">
        <f>IF($B98="","",INDEX('All CCC'!AB$7:AB$736,MATCH(WatchList!$B98,'All CCC'!$B$7:$B$736,0)))</f>
        <v/>
      </c>
      <c r="AC98" s="334" t="str">
        <f>IF($B98="","",INDEX('All CCC'!AC$7:AC$736,MATCH(WatchList!$B98,'All CCC'!$B$7:$B$736,0)))</f>
        <v/>
      </c>
      <c r="AD98" s="334" t="str">
        <f>IF($B98="","",INDEX('All CCC'!AD$7:AD$736,MATCH(WatchList!$B98,'All CCC'!$B$7:$B$736,0)))</f>
        <v/>
      </c>
      <c r="AE98" s="334" t="str">
        <f>IF($B98="","",INDEX('All CCC'!AE$7:AE$736,MATCH(WatchList!$B98,'All CCC'!$B$7:$B$736,0)))</f>
        <v/>
      </c>
      <c r="AF98" s="334" t="str">
        <f>IF($B98="","",INDEX('All CCC'!AF$7:AF$736,MATCH(WatchList!$B98,'All CCC'!$B$7:$B$736,0)))</f>
        <v/>
      </c>
      <c r="AG98" s="334" t="str">
        <f>IF($B98="","",INDEX('All CCC'!AG$7:AG$736,MATCH(WatchList!$B98,'All CCC'!$B$7:$B$736,0)))</f>
        <v/>
      </c>
      <c r="AH98" s="334" t="str">
        <f>IF($B98="","",INDEX('All CCC'!AH$7:AH$736,MATCH(WatchList!$B98,'All CCC'!$B$7:$B$736,0)))</f>
        <v/>
      </c>
      <c r="AI98" s="334" t="str">
        <f>IF($B98="","",INDEX('All CCC'!AI$7:AI$736,MATCH(WatchList!$B98,'All CCC'!$B$7:$B$736,0)))</f>
        <v/>
      </c>
      <c r="AJ98" s="334" t="str">
        <f>IF($B98="","",INDEX('All CCC'!AJ$7:AJ$736,MATCH(WatchList!$B98,'All CCC'!$B$7:$B$736,0)))</f>
        <v/>
      </c>
      <c r="AK98" s="334" t="str">
        <f>IF($B98="","",INDEX('All CCC'!AK$7:AK$736,MATCH(WatchList!$B98,'All CCC'!$B$7:$B$736,0)))</f>
        <v/>
      </c>
      <c r="AL98" s="334" t="str">
        <f>IF($B98="","",INDEX('All CCC'!AL$7:AL$736,MATCH(WatchList!$B98,'All CCC'!$B$7:$B$736,0)))</f>
        <v/>
      </c>
      <c r="AM98" s="334" t="str">
        <f>IF($B98="","",INDEX('All CCC'!AM$7:AM$736,MATCH(WatchList!$B98,'All CCC'!$B$7:$B$736,0)))</f>
        <v/>
      </c>
      <c r="AN98" s="334" t="str">
        <f>IF($B98="","",INDEX('All CCC'!AN$7:AN$736,MATCH(WatchList!$B98,'All CCC'!$B$7:$B$736,0)))</f>
        <v/>
      </c>
      <c r="AO98" s="334" t="str">
        <f>IF($B98="","",INDEX('All CCC'!AO$7:AO$736,MATCH(WatchList!$B98,'All CCC'!$B$7:$B$736,0)))</f>
        <v/>
      </c>
      <c r="AP98" s="334" t="str">
        <f>IF($B98="","",INDEX('All CCC'!AP$7:AP$736,MATCH(WatchList!$B98,'All CCC'!$B$7:$B$736,0)))</f>
        <v/>
      </c>
      <c r="AQ98" s="334" t="str">
        <f>IF($B98="","",INDEX('All CCC'!AQ$7:AQ$736,MATCH(WatchList!$B98,'All CCC'!$B$7:$B$736,0)))</f>
        <v/>
      </c>
      <c r="AR98" s="334" t="str">
        <f>IF($B98="","",INDEX('All CCC'!AR$7:AR$736,MATCH(WatchList!$B98,'All CCC'!$B$7:$B$736,0)))</f>
        <v/>
      </c>
      <c r="AS98" s="334" t="str">
        <f>IF($B98="","",INDEX('All CCC'!AS$7:AS$736,MATCH(WatchList!$B98,'All CCC'!$B$7:$B$736,0)))</f>
        <v/>
      </c>
      <c r="AT98" s="334" t="str">
        <f>IF($B98="","",INDEX('All CCC'!AT$7:AT$736,MATCH(WatchList!$B98,'All CCC'!$B$7:$B$736,0)))</f>
        <v/>
      </c>
      <c r="AU98" s="334" t="str">
        <f>IF($B98="","",INDEX('All CCC'!AU$7:AU$736,MATCH(WatchList!$B98,'All CCC'!$B$7:$B$736,0)))</f>
        <v/>
      </c>
      <c r="AV98" s="334" t="str">
        <f>IF($B98="","",INDEX('All CCC'!AV$7:AV$736,MATCH(WatchList!$B98,'All CCC'!$B$7:$B$736,0)))</f>
        <v/>
      </c>
      <c r="AW98" s="334" t="str">
        <f>IF($B98="","",INDEX('All CCC'!AW$7:AW$736,MATCH(WatchList!$B98,'All CCC'!$B$7:$B$736,0)))</f>
        <v/>
      </c>
      <c r="AX98" s="334" t="str">
        <f>IF($B98="","",INDEX('All CCC'!AX$7:AX$736,MATCH(WatchList!$B98,'All CCC'!$B$7:$B$736,0)))</f>
        <v/>
      </c>
      <c r="AY98" s="334" t="str">
        <f>IF($B98="","",INDEX('All CCC'!AY$7:AY$736,MATCH(WatchList!$B98,'All CCC'!$B$7:$B$736,0)))</f>
        <v/>
      </c>
      <c r="AZ98" s="334" t="str">
        <f>IF($B98="","",INDEX('All CCC'!AZ$7:AZ$736,MATCH(WatchList!$B98,'All CCC'!$B$7:$B$736,0)))</f>
        <v/>
      </c>
      <c r="BA98" s="334" t="str">
        <f>IF($B98="","",INDEX('All CCC'!BA$7:BA$736,MATCH(WatchList!$B98,'All CCC'!$B$7:$B$736,0)))</f>
        <v/>
      </c>
      <c r="BB98" s="334" t="str">
        <f>IF($B98="","",INDEX('All CCC'!BB$7:BB$736,MATCH(WatchList!$B98,'All CCC'!$B$7:$B$736,0)))</f>
        <v/>
      </c>
      <c r="BC98" s="334" t="str">
        <f>IF($B98="","",INDEX('All CCC'!BC$7:BC$736,MATCH(WatchList!$B98,'All CCC'!$B$7:$B$736,0)))</f>
        <v/>
      </c>
      <c r="BD98" s="334" t="str">
        <f>IF($B98="","",INDEX('All CCC'!BD$7:BD$736,MATCH(WatchList!$B98,'All CCC'!$B$7:$B$736,0)))</f>
        <v/>
      </c>
      <c r="BE98" s="334" t="str">
        <f>IF($B98="","",INDEX('All CCC'!BE$7:BE$736,MATCH(WatchList!$B98,'All CCC'!$B$7:$B$736,0)))</f>
        <v/>
      </c>
      <c r="BF98" s="334" t="str">
        <f>IF($B98="","",INDEX('All CCC'!BF$7:BF$736,MATCH(WatchList!$B98,'All CCC'!$B$7:$B$736,0)))</f>
        <v/>
      </c>
      <c r="BG98" s="334" t="str">
        <f>IF($B98="","",INDEX('All CCC'!BG$7:BG$736,MATCH(WatchList!$B98,'All CCC'!$B$7:$B$736,0)))</f>
        <v/>
      </c>
    </row>
    <row r="99" spans="1:59" x14ac:dyDescent="0.2">
      <c r="A99" s="333" t="str">
        <f>IF($B99="","",INDEX('All CCC'!A$7:A$736,MATCH(WatchList!$B99,'All CCC'!$B$7:$B$736,0)))</f>
        <v/>
      </c>
      <c r="B99" s="127"/>
      <c r="C99" s="334" t="str">
        <f>IF($B99="","",INDEX('All CCC'!C$7:C$736,MATCH(WatchList!$B99,'All CCC'!$B$7:$B$736,0)))</f>
        <v/>
      </c>
      <c r="D99" s="334" t="str">
        <f>IF($B99="","",INDEX('All CCC'!D$7:D$736,MATCH(WatchList!$B99,'All CCC'!$B$7:$B$736,0)))</f>
        <v/>
      </c>
      <c r="E99" s="334" t="str">
        <f>IF($B99="","",INDEX('All CCC'!E$7:E$736,MATCH(WatchList!$B99,'All CCC'!$B$7:$B$736,0)))</f>
        <v/>
      </c>
      <c r="F99" s="334" t="str">
        <f>IF($B99="","",INDEX('All CCC'!F$7:F$736,MATCH(WatchList!$B99,'All CCC'!$B$7:$B$736,0)))</f>
        <v/>
      </c>
      <c r="G99" s="334" t="str">
        <f>IF($B99="","",INDEX('All CCC'!G$7:G$736,MATCH(WatchList!$B99,'All CCC'!$B$7:$B$736,0)))</f>
        <v/>
      </c>
      <c r="H99" s="334" t="str">
        <f>IF($B99="","",INDEX('All CCC'!H$7:H$736,MATCH(WatchList!$B99,'All CCC'!$B$7:$B$736,0)))</f>
        <v/>
      </c>
      <c r="I99" s="334" t="str">
        <f>IF($B99="","",INDEX('All CCC'!I$7:I$736,MATCH(WatchList!$B99,'All CCC'!$B$7:$B$736,0)))</f>
        <v/>
      </c>
      <c r="J99" s="334" t="str">
        <f>IF($B99="","",INDEX('All CCC'!J$7:J$736,MATCH(WatchList!$B99,'All CCC'!$B$7:$B$736,0)))</f>
        <v/>
      </c>
      <c r="K99" s="334" t="str">
        <f>IF($B99="","",INDEX('All CCC'!K$7:K$736,MATCH(WatchList!$B99,'All CCC'!$B$7:$B$736,0)))</f>
        <v/>
      </c>
      <c r="L99" s="334" t="str">
        <f>IF($B99="","",INDEX('All CCC'!L$7:L$736,MATCH(WatchList!$B99,'All CCC'!$B$7:$B$736,0)))</f>
        <v/>
      </c>
      <c r="M99" s="334" t="str">
        <f>IF($B99="","",INDEX('All CCC'!M$7:M$736,MATCH(WatchList!$B99,'All CCC'!$B$7:$B$736,0)))</f>
        <v/>
      </c>
      <c r="N99" s="334" t="str">
        <f>IF($B99="","",INDEX('All CCC'!N$7:N$736,MATCH(WatchList!$B99,'All CCC'!$B$7:$B$736,0)))</f>
        <v/>
      </c>
      <c r="O99" s="334" t="str">
        <f>IF($B99="","",INDEX('All CCC'!O$7:O$736,MATCH(WatchList!$B99,'All CCC'!$B$7:$B$736,0)))</f>
        <v/>
      </c>
      <c r="P99" s="335" t="str">
        <f>IF($B99="","",INDEX('All CCC'!P$7:P$736,MATCH(WatchList!$B99,'All CCC'!$B$7:$B$736,0)))</f>
        <v/>
      </c>
      <c r="Q99" s="335" t="str">
        <f>IF($B99="","",INDEX('All CCC'!Q$7:Q$736,MATCH(WatchList!$B99,'All CCC'!$B$7:$B$736,0)))</f>
        <v/>
      </c>
      <c r="R99" s="334" t="str">
        <f>IF($B99="","",INDEX('All CCC'!R$7:R$736,MATCH(WatchList!$B99,'All CCC'!$B$7:$B$736,0)))</f>
        <v/>
      </c>
      <c r="S99" s="334" t="str">
        <f>IF($B99="","",INDEX('All CCC'!S$7:S$736,MATCH(WatchList!$B99,'All CCC'!$B$7:$B$736,0)))</f>
        <v/>
      </c>
      <c r="T99" s="334" t="str">
        <f>IF($B99="","",INDEX('All CCC'!T$7:T$736,MATCH(WatchList!$B99,'All CCC'!$B$7:$B$736,0)))</f>
        <v/>
      </c>
      <c r="U99" s="334" t="str">
        <f>IF($B99="","",INDEX('All CCC'!U$7:U$736,MATCH(WatchList!$B99,'All CCC'!$B$7:$B$736,0)))</f>
        <v/>
      </c>
      <c r="V99" s="334" t="str">
        <f>IF($B99="","",INDEX('All CCC'!V$7:V$736,MATCH(WatchList!$B99,'All CCC'!$B$7:$B$736,0)))</f>
        <v/>
      </c>
      <c r="W99" s="334" t="str">
        <f>IF($B99="","",INDEX('All CCC'!W$7:W$736,MATCH(WatchList!$B99,'All CCC'!$B$7:$B$736,0)))</f>
        <v/>
      </c>
      <c r="X99" s="334" t="str">
        <f>IF($B99="","",INDEX('All CCC'!X$7:X$736,MATCH(WatchList!$B99,'All CCC'!$B$7:$B$736,0)))</f>
        <v/>
      </c>
      <c r="Y99" s="334" t="str">
        <f>IF($B99="","",INDEX('All CCC'!Y$7:Y$736,MATCH(WatchList!$B99,'All CCC'!$B$7:$B$736,0)))</f>
        <v/>
      </c>
      <c r="Z99" s="334" t="str">
        <f>IF($B99="","",INDEX('All CCC'!Z$7:Z$736,MATCH(WatchList!$B99,'All CCC'!$B$7:$B$736,0)))</f>
        <v/>
      </c>
      <c r="AA99" s="334" t="str">
        <f>IF($B99="","",INDEX('All CCC'!AA$7:AA$736,MATCH(WatchList!$B99,'All CCC'!$B$7:$B$736,0)))</f>
        <v/>
      </c>
      <c r="AB99" s="334" t="str">
        <f>IF($B99="","",INDEX('All CCC'!AB$7:AB$736,MATCH(WatchList!$B99,'All CCC'!$B$7:$B$736,0)))</f>
        <v/>
      </c>
      <c r="AC99" s="334" t="str">
        <f>IF($B99="","",INDEX('All CCC'!AC$7:AC$736,MATCH(WatchList!$B99,'All CCC'!$B$7:$B$736,0)))</f>
        <v/>
      </c>
      <c r="AD99" s="334" t="str">
        <f>IF($B99="","",INDEX('All CCC'!AD$7:AD$736,MATCH(WatchList!$B99,'All CCC'!$B$7:$B$736,0)))</f>
        <v/>
      </c>
      <c r="AE99" s="334" t="str">
        <f>IF($B99="","",INDEX('All CCC'!AE$7:AE$736,MATCH(WatchList!$B99,'All CCC'!$B$7:$B$736,0)))</f>
        <v/>
      </c>
      <c r="AF99" s="334" t="str">
        <f>IF($B99="","",INDEX('All CCC'!AF$7:AF$736,MATCH(WatchList!$B99,'All CCC'!$B$7:$B$736,0)))</f>
        <v/>
      </c>
      <c r="AG99" s="334" t="str">
        <f>IF($B99="","",INDEX('All CCC'!AG$7:AG$736,MATCH(WatchList!$B99,'All CCC'!$B$7:$B$736,0)))</f>
        <v/>
      </c>
      <c r="AH99" s="334" t="str">
        <f>IF($B99="","",INDEX('All CCC'!AH$7:AH$736,MATCH(WatchList!$B99,'All CCC'!$B$7:$B$736,0)))</f>
        <v/>
      </c>
      <c r="AI99" s="334" t="str">
        <f>IF($B99="","",INDEX('All CCC'!AI$7:AI$736,MATCH(WatchList!$B99,'All CCC'!$B$7:$B$736,0)))</f>
        <v/>
      </c>
      <c r="AJ99" s="334" t="str">
        <f>IF($B99="","",INDEX('All CCC'!AJ$7:AJ$736,MATCH(WatchList!$B99,'All CCC'!$B$7:$B$736,0)))</f>
        <v/>
      </c>
      <c r="AK99" s="334" t="str">
        <f>IF($B99="","",INDEX('All CCC'!AK$7:AK$736,MATCH(WatchList!$B99,'All CCC'!$B$7:$B$736,0)))</f>
        <v/>
      </c>
      <c r="AL99" s="334" t="str">
        <f>IF($B99="","",INDEX('All CCC'!AL$7:AL$736,MATCH(WatchList!$B99,'All CCC'!$B$7:$B$736,0)))</f>
        <v/>
      </c>
      <c r="AM99" s="334" t="str">
        <f>IF($B99="","",INDEX('All CCC'!AM$7:AM$736,MATCH(WatchList!$B99,'All CCC'!$B$7:$B$736,0)))</f>
        <v/>
      </c>
      <c r="AN99" s="334" t="str">
        <f>IF($B99="","",INDEX('All CCC'!AN$7:AN$736,MATCH(WatchList!$B99,'All CCC'!$B$7:$B$736,0)))</f>
        <v/>
      </c>
      <c r="AO99" s="334" t="str">
        <f>IF($B99="","",INDEX('All CCC'!AO$7:AO$736,MATCH(WatchList!$B99,'All CCC'!$B$7:$B$736,0)))</f>
        <v/>
      </c>
      <c r="AP99" s="334" t="str">
        <f>IF($B99="","",INDEX('All CCC'!AP$7:AP$736,MATCH(WatchList!$B99,'All CCC'!$B$7:$B$736,0)))</f>
        <v/>
      </c>
      <c r="AQ99" s="334" t="str">
        <f>IF($B99="","",INDEX('All CCC'!AQ$7:AQ$736,MATCH(WatchList!$B99,'All CCC'!$B$7:$B$736,0)))</f>
        <v/>
      </c>
      <c r="AR99" s="334" t="str">
        <f>IF($B99="","",INDEX('All CCC'!AR$7:AR$736,MATCH(WatchList!$B99,'All CCC'!$B$7:$B$736,0)))</f>
        <v/>
      </c>
      <c r="AS99" s="334" t="str">
        <f>IF($B99="","",INDEX('All CCC'!AS$7:AS$736,MATCH(WatchList!$B99,'All CCC'!$B$7:$B$736,0)))</f>
        <v/>
      </c>
      <c r="AT99" s="334" t="str">
        <f>IF($B99="","",INDEX('All CCC'!AT$7:AT$736,MATCH(WatchList!$B99,'All CCC'!$B$7:$B$736,0)))</f>
        <v/>
      </c>
      <c r="AU99" s="334" t="str">
        <f>IF($B99="","",INDEX('All CCC'!AU$7:AU$736,MATCH(WatchList!$B99,'All CCC'!$B$7:$B$736,0)))</f>
        <v/>
      </c>
      <c r="AV99" s="334" t="str">
        <f>IF($B99="","",INDEX('All CCC'!AV$7:AV$736,MATCH(WatchList!$B99,'All CCC'!$B$7:$B$736,0)))</f>
        <v/>
      </c>
      <c r="AW99" s="334" t="str">
        <f>IF($B99="","",INDEX('All CCC'!AW$7:AW$736,MATCH(WatchList!$B99,'All CCC'!$B$7:$B$736,0)))</f>
        <v/>
      </c>
      <c r="AX99" s="334" t="str">
        <f>IF($B99="","",INDEX('All CCC'!AX$7:AX$736,MATCH(WatchList!$B99,'All CCC'!$B$7:$B$736,0)))</f>
        <v/>
      </c>
      <c r="AY99" s="334" t="str">
        <f>IF($B99="","",INDEX('All CCC'!AY$7:AY$736,MATCH(WatchList!$B99,'All CCC'!$B$7:$B$736,0)))</f>
        <v/>
      </c>
      <c r="AZ99" s="334" t="str">
        <f>IF($B99="","",INDEX('All CCC'!AZ$7:AZ$736,MATCH(WatchList!$B99,'All CCC'!$B$7:$B$736,0)))</f>
        <v/>
      </c>
      <c r="BA99" s="334" t="str">
        <f>IF($B99="","",INDEX('All CCC'!BA$7:BA$736,MATCH(WatchList!$B99,'All CCC'!$B$7:$B$736,0)))</f>
        <v/>
      </c>
      <c r="BB99" s="334" t="str">
        <f>IF($B99="","",INDEX('All CCC'!BB$7:BB$736,MATCH(WatchList!$B99,'All CCC'!$B$7:$B$736,0)))</f>
        <v/>
      </c>
      <c r="BC99" s="334" t="str">
        <f>IF($B99="","",INDEX('All CCC'!BC$7:BC$736,MATCH(WatchList!$B99,'All CCC'!$B$7:$B$736,0)))</f>
        <v/>
      </c>
      <c r="BD99" s="334" t="str">
        <f>IF($B99="","",INDEX('All CCC'!BD$7:BD$736,MATCH(WatchList!$B99,'All CCC'!$B$7:$B$736,0)))</f>
        <v/>
      </c>
      <c r="BE99" s="334" t="str">
        <f>IF($B99="","",INDEX('All CCC'!BE$7:BE$736,MATCH(WatchList!$B99,'All CCC'!$B$7:$B$736,0)))</f>
        <v/>
      </c>
      <c r="BF99" s="334" t="str">
        <f>IF($B99="","",INDEX('All CCC'!BF$7:BF$736,MATCH(WatchList!$B99,'All CCC'!$B$7:$B$736,0)))</f>
        <v/>
      </c>
      <c r="BG99" s="334" t="str">
        <f>IF($B99="","",INDEX('All CCC'!BG$7:BG$736,MATCH(WatchList!$B99,'All CCC'!$B$7:$B$736,0)))</f>
        <v/>
      </c>
    </row>
    <row r="100" spans="1:59" x14ac:dyDescent="0.2">
      <c r="A100" s="333" t="str">
        <f>IF($B100="","",INDEX('All CCC'!A$7:A$736,MATCH(WatchList!$B100,'All CCC'!$B$7:$B$736,0)))</f>
        <v/>
      </c>
      <c r="B100" s="127"/>
      <c r="C100" s="334" t="str">
        <f>IF($B100="","",INDEX('All CCC'!C$7:C$736,MATCH(WatchList!$B100,'All CCC'!$B$7:$B$736,0)))</f>
        <v/>
      </c>
      <c r="D100" s="334" t="str">
        <f>IF($B100="","",INDEX('All CCC'!D$7:D$736,MATCH(WatchList!$B100,'All CCC'!$B$7:$B$736,0)))</f>
        <v/>
      </c>
      <c r="E100" s="334" t="str">
        <f>IF($B100="","",INDEX('All CCC'!E$7:E$736,MATCH(WatchList!$B100,'All CCC'!$B$7:$B$736,0)))</f>
        <v/>
      </c>
      <c r="F100" s="334" t="str">
        <f>IF($B100="","",INDEX('All CCC'!F$7:F$736,MATCH(WatchList!$B100,'All CCC'!$B$7:$B$736,0)))</f>
        <v/>
      </c>
      <c r="G100" s="334" t="str">
        <f>IF($B100="","",INDEX('All CCC'!G$7:G$736,MATCH(WatchList!$B100,'All CCC'!$B$7:$B$736,0)))</f>
        <v/>
      </c>
      <c r="H100" s="334" t="str">
        <f>IF($B100="","",INDEX('All CCC'!H$7:H$736,MATCH(WatchList!$B100,'All CCC'!$B$7:$B$736,0)))</f>
        <v/>
      </c>
      <c r="I100" s="334" t="str">
        <f>IF($B100="","",INDEX('All CCC'!I$7:I$736,MATCH(WatchList!$B100,'All CCC'!$B$7:$B$736,0)))</f>
        <v/>
      </c>
      <c r="J100" s="334" t="str">
        <f>IF($B100="","",INDEX('All CCC'!J$7:J$736,MATCH(WatchList!$B100,'All CCC'!$B$7:$B$736,0)))</f>
        <v/>
      </c>
      <c r="K100" s="334" t="str">
        <f>IF($B100="","",INDEX('All CCC'!K$7:K$736,MATCH(WatchList!$B100,'All CCC'!$B$7:$B$736,0)))</f>
        <v/>
      </c>
      <c r="L100" s="334" t="str">
        <f>IF($B100="","",INDEX('All CCC'!L$7:L$736,MATCH(WatchList!$B100,'All CCC'!$B$7:$B$736,0)))</f>
        <v/>
      </c>
      <c r="M100" s="334" t="str">
        <f>IF($B100="","",INDEX('All CCC'!M$7:M$736,MATCH(WatchList!$B100,'All CCC'!$B$7:$B$736,0)))</f>
        <v/>
      </c>
      <c r="N100" s="334" t="str">
        <f>IF($B100="","",INDEX('All CCC'!N$7:N$736,MATCH(WatchList!$B100,'All CCC'!$B$7:$B$736,0)))</f>
        <v/>
      </c>
      <c r="O100" s="334" t="str">
        <f>IF($B100="","",INDEX('All CCC'!O$7:O$736,MATCH(WatchList!$B100,'All CCC'!$B$7:$B$736,0)))</f>
        <v/>
      </c>
      <c r="P100" s="335" t="str">
        <f>IF($B100="","",INDEX('All CCC'!P$7:P$736,MATCH(WatchList!$B100,'All CCC'!$B$7:$B$736,0)))</f>
        <v/>
      </c>
      <c r="Q100" s="335" t="str">
        <f>IF($B100="","",INDEX('All CCC'!Q$7:Q$736,MATCH(WatchList!$B100,'All CCC'!$B$7:$B$736,0)))</f>
        <v/>
      </c>
      <c r="R100" s="334" t="str">
        <f>IF($B100="","",INDEX('All CCC'!R$7:R$736,MATCH(WatchList!$B100,'All CCC'!$B$7:$B$736,0)))</f>
        <v/>
      </c>
      <c r="S100" s="334" t="str">
        <f>IF($B100="","",INDEX('All CCC'!S$7:S$736,MATCH(WatchList!$B100,'All CCC'!$B$7:$B$736,0)))</f>
        <v/>
      </c>
      <c r="T100" s="334" t="str">
        <f>IF($B100="","",INDEX('All CCC'!T$7:T$736,MATCH(WatchList!$B100,'All CCC'!$B$7:$B$736,0)))</f>
        <v/>
      </c>
      <c r="U100" s="334" t="str">
        <f>IF($B100="","",INDEX('All CCC'!U$7:U$736,MATCH(WatchList!$B100,'All CCC'!$B$7:$B$736,0)))</f>
        <v/>
      </c>
      <c r="V100" s="334" t="str">
        <f>IF($B100="","",INDEX('All CCC'!V$7:V$736,MATCH(WatchList!$B100,'All CCC'!$B$7:$B$736,0)))</f>
        <v/>
      </c>
      <c r="W100" s="334" t="str">
        <f>IF($B100="","",INDEX('All CCC'!W$7:W$736,MATCH(WatchList!$B100,'All CCC'!$B$7:$B$736,0)))</f>
        <v/>
      </c>
      <c r="X100" s="334" t="str">
        <f>IF($B100="","",INDEX('All CCC'!X$7:X$736,MATCH(WatchList!$B100,'All CCC'!$B$7:$B$736,0)))</f>
        <v/>
      </c>
      <c r="Y100" s="334" t="str">
        <f>IF($B100="","",INDEX('All CCC'!Y$7:Y$736,MATCH(WatchList!$B100,'All CCC'!$B$7:$B$736,0)))</f>
        <v/>
      </c>
      <c r="Z100" s="334" t="str">
        <f>IF($B100="","",INDEX('All CCC'!Z$7:Z$736,MATCH(WatchList!$B100,'All CCC'!$B$7:$B$736,0)))</f>
        <v/>
      </c>
      <c r="AA100" s="334" t="str">
        <f>IF($B100="","",INDEX('All CCC'!AA$7:AA$736,MATCH(WatchList!$B100,'All CCC'!$B$7:$B$736,0)))</f>
        <v/>
      </c>
      <c r="AB100" s="334" t="str">
        <f>IF($B100="","",INDEX('All CCC'!AB$7:AB$736,MATCH(WatchList!$B100,'All CCC'!$B$7:$B$736,0)))</f>
        <v/>
      </c>
      <c r="AC100" s="334" t="str">
        <f>IF($B100="","",INDEX('All CCC'!AC$7:AC$736,MATCH(WatchList!$B100,'All CCC'!$B$7:$B$736,0)))</f>
        <v/>
      </c>
      <c r="AD100" s="334" t="str">
        <f>IF($B100="","",INDEX('All CCC'!AD$7:AD$736,MATCH(WatchList!$B100,'All CCC'!$B$7:$B$736,0)))</f>
        <v/>
      </c>
      <c r="AE100" s="334" t="str">
        <f>IF($B100="","",INDEX('All CCC'!AE$7:AE$736,MATCH(WatchList!$B100,'All CCC'!$B$7:$B$736,0)))</f>
        <v/>
      </c>
      <c r="AF100" s="334" t="str">
        <f>IF($B100="","",INDEX('All CCC'!AF$7:AF$736,MATCH(WatchList!$B100,'All CCC'!$B$7:$B$736,0)))</f>
        <v/>
      </c>
      <c r="AG100" s="334" t="str">
        <f>IF($B100="","",INDEX('All CCC'!AG$7:AG$736,MATCH(WatchList!$B100,'All CCC'!$B$7:$B$736,0)))</f>
        <v/>
      </c>
      <c r="AH100" s="334" t="str">
        <f>IF($B100="","",INDEX('All CCC'!AH$7:AH$736,MATCH(WatchList!$B100,'All CCC'!$B$7:$B$736,0)))</f>
        <v/>
      </c>
      <c r="AI100" s="334" t="str">
        <f>IF($B100="","",INDEX('All CCC'!AI$7:AI$736,MATCH(WatchList!$B100,'All CCC'!$B$7:$B$736,0)))</f>
        <v/>
      </c>
      <c r="AJ100" s="334" t="str">
        <f>IF($B100="","",INDEX('All CCC'!AJ$7:AJ$736,MATCH(WatchList!$B100,'All CCC'!$B$7:$B$736,0)))</f>
        <v/>
      </c>
      <c r="AK100" s="334" t="str">
        <f>IF($B100="","",INDEX('All CCC'!AK$7:AK$736,MATCH(WatchList!$B100,'All CCC'!$B$7:$B$736,0)))</f>
        <v/>
      </c>
      <c r="AL100" s="334" t="str">
        <f>IF($B100="","",INDEX('All CCC'!AL$7:AL$736,MATCH(WatchList!$B100,'All CCC'!$B$7:$B$736,0)))</f>
        <v/>
      </c>
      <c r="AM100" s="334" t="str">
        <f>IF($B100="","",INDEX('All CCC'!AM$7:AM$736,MATCH(WatchList!$B100,'All CCC'!$B$7:$B$736,0)))</f>
        <v/>
      </c>
      <c r="AN100" s="334" t="str">
        <f>IF($B100="","",INDEX('All CCC'!AN$7:AN$736,MATCH(WatchList!$B100,'All CCC'!$B$7:$B$736,0)))</f>
        <v/>
      </c>
      <c r="AO100" s="334" t="str">
        <f>IF($B100="","",INDEX('All CCC'!AO$7:AO$736,MATCH(WatchList!$B100,'All CCC'!$B$7:$B$736,0)))</f>
        <v/>
      </c>
      <c r="AP100" s="334" t="str">
        <f>IF($B100="","",INDEX('All CCC'!AP$7:AP$736,MATCH(WatchList!$B100,'All CCC'!$B$7:$B$736,0)))</f>
        <v/>
      </c>
      <c r="AQ100" s="334" t="str">
        <f>IF($B100="","",INDEX('All CCC'!AQ$7:AQ$736,MATCH(WatchList!$B100,'All CCC'!$B$7:$B$736,0)))</f>
        <v/>
      </c>
      <c r="AR100" s="334" t="str">
        <f>IF($B100="","",INDEX('All CCC'!AR$7:AR$736,MATCH(WatchList!$B100,'All CCC'!$B$7:$B$736,0)))</f>
        <v/>
      </c>
      <c r="AS100" s="334" t="str">
        <f>IF($B100="","",INDEX('All CCC'!AS$7:AS$736,MATCH(WatchList!$B100,'All CCC'!$B$7:$B$736,0)))</f>
        <v/>
      </c>
      <c r="AT100" s="334" t="str">
        <f>IF($B100="","",INDEX('All CCC'!AT$7:AT$736,MATCH(WatchList!$B100,'All CCC'!$B$7:$B$736,0)))</f>
        <v/>
      </c>
      <c r="AU100" s="334" t="str">
        <f>IF($B100="","",INDEX('All CCC'!AU$7:AU$736,MATCH(WatchList!$B100,'All CCC'!$B$7:$B$736,0)))</f>
        <v/>
      </c>
      <c r="AV100" s="334" t="str">
        <f>IF($B100="","",INDEX('All CCC'!AV$7:AV$736,MATCH(WatchList!$B100,'All CCC'!$B$7:$B$736,0)))</f>
        <v/>
      </c>
      <c r="AW100" s="334" t="str">
        <f>IF($B100="","",INDEX('All CCC'!AW$7:AW$736,MATCH(WatchList!$B100,'All CCC'!$B$7:$B$736,0)))</f>
        <v/>
      </c>
      <c r="AX100" s="334" t="str">
        <f>IF($B100="","",INDEX('All CCC'!AX$7:AX$736,MATCH(WatchList!$B100,'All CCC'!$B$7:$B$736,0)))</f>
        <v/>
      </c>
      <c r="AY100" s="334" t="str">
        <f>IF($B100="","",INDEX('All CCC'!AY$7:AY$736,MATCH(WatchList!$B100,'All CCC'!$B$7:$B$736,0)))</f>
        <v/>
      </c>
      <c r="AZ100" s="334" t="str">
        <f>IF($B100="","",INDEX('All CCC'!AZ$7:AZ$736,MATCH(WatchList!$B100,'All CCC'!$B$7:$B$736,0)))</f>
        <v/>
      </c>
      <c r="BA100" s="334" t="str">
        <f>IF($B100="","",INDEX('All CCC'!BA$7:BA$736,MATCH(WatchList!$B100,'All CCC'!$B$7:$B$736,0)))</f>
        <v/>
      </c>
      <c r="BB100" s="334" t="str">
        <f>IF($B100="","",INDEX('All CCC'!BB$7:BB$736,MATCH(WatchList!$B100,'All CCC'!$B$7:$B$736,0)))</f>
        <v/>
      </c>
      <c r="BC100" s="334" t="str">
        <f>IF($B100="","",INDEX('All CCC'!BC$7:BC$736,MATCH(WatchList!$B100,'All CCC'!$B$7:$B$736,0)))</f>
        <v/>
      </c>
      <c r="BD100" s="334" t="str">
        <f>IF($B100="","",INDEX('All CCC'!BD$7:BD$736,MATCH(WatchList!$B100,'All CCC'!$B$7:$B$736,0)))</f>
        <v/>
      </c>
      <c r="BE100" s="334" t="str">
        <f>IF($B100="","",INDEX('All CCC'!BE$7:BE$736,MATCH(WatchList!$B100,'All CCC'!$B$7:$B$736,0)))</f>
        <v/>
      </c>
      <c r="BF100" s="334" t="str">
        <f>IF($B100="","",INDEX('All CCC'!BF$7:BF$736,MATCH(WatchList!$B100,'All CCC'!$B$7:$B$736,0)))</f>
        <v/>
      </c>
      <c r="BG100" s="334" t="str">
        <f>IF($B100="","",INDEX('All CCC'!BG$7:BG$736,MATCH(WatchList!$B100,'All CCC'!$B$7:$B$736,0)))</f>
        <v/>
      </c>
    </row>
    <row r="101" spans="1:59" x14ac:dyDescent="0.2">
      <c r="A101" s="333" t="str">
        <f>IF($B101="","",INDEX('All CCC'!A$7:A$736,MATCH(WatchList!$B101,'All CCC'!$B$7:$B$736,0)))</f>
        <v/>
      </c>
      <c r="B101" s="127"/>
      <c r="C101" s="334" t="str">
        <f>IF($B101="","",INDEX('All CCC'!C$7:C$736,MATCH(WatchList!$B101,'All CCC'!$B$7:$B$736,0)))</f>
        <v/>
      </c>
      <c r="D101" s="334" t="str">
        <f>IF($B101="","",INDEX('All CCC'!D$7:D$736,MATCH(WatchList!$B101,'All CCC'!$B$7:$B$736,0)))</f>
        <v/>
      </c>
      <c r="E101" s="334" t="str">
        <f>IF($B101="","",INDEX('All CCC'!E$7:E$736,MATCH(WatchList!$B101,'All CCC'!$B$7:$B$736,0)))</f>
        <v/>
      </c>
      <c r="F101" s="334" t="str">
        <f>IF($B101="","",INDEX('All CCC'!F$7:F$736,MATCH(WatchList!$B101,'All CCC'!$B$7:$B$736,0)))</f>
        <v/>
      </c>
      <c r="G101" s="334" t="str">
        <f>IF($B101="","",INDEX('All CCC'!G$7:G$736,MATCH(WatchList!$B101,'All CCC'!$B$7:$B$736,0)))</f>
        <v/>
      </c>
      <c r="H101" s="334" t="str">
        <f>IF($B101="","",INDEX('All CCC'!H$7:H$736,MATCH(WatchList!$B101,'All CCC'!$B$7:$B$736,0)))</f>
        <v/>
      </c>
      <c r="I101" s="334" t="str">
        <f>IF($B101="","",INDEX('All CCC'!I$7:I$736,MATCH(WatchList!$B101,'All CCC'!$B$7:$B$736,0)))</f>
        <v/>
      </c>
      <c r="J101" s="334" t="str">
        <f>IF($B101="","",INDEX('All CCC'!J$7:J$736,MATCH(WatchList!$B101,'All CCC'!$B$7:$B$736,0)))</f>
        <v/>
      </c>
      <c r="K101" s="334" t="str">
        <f>IF($B101="","",INDEX('All CCC'!K$7:K$736,MATCH(WatchList!$B101,'All CCC'!$B$7:$B$736,0)))</f>
        <v/>
      </c>
      <c r="L101" s="334" t="str">
        <f>IF($B101="","",INDEX('All CCC'!L$7:L$736,MATCH(WatchList!$B101,'All CCC'!$B$7:$B$736,0)))</f>
        <v/>
      </c>
      <c r="M101" s="334" t="str">
        <f>IF($B101="","",INDEX('All CCC'!M$7:M$736,MATCH(WatchList!$B101,'All CCC'!$B$7:$B$736,0)))</f>
        <v/>
      </c>
      <c r="N101" s="334" t="str">
        <f>IF($B101="","",INDEX('All CCC'!N$7:N$736,MATCH(WatchList!$B101,'All CCC'!$B$7:$B$736,0)))</f>
        <v/>
      </c>
      <c r="O101" s="334" t="str">
        <f>IF($B101="","",INDEX('All CCC'!O$7:O$736,MATCH(WatchList!$B101,'All CCC'!$B$7:$B$736,0)))</f>
        <v/>
      </c>
      <c r="P101" s="335" t="str">
        <f>IF($B101="","",INDEX('All CCC'!P$7:P$736,MATCH(WatchList!$B101,'All CCC'!$B$7:$B$736,0)))</f>
        <v/>
      </c>
      <c r="Q101" s="335" t="str">
        <f>IF($B101="","",INDEX('All CCC'!Q$7:Q$736,MATCH(WatchList!$B101,'All CCC'!$B$7:$B$736,0)))</f>
        <v/>
      </c>
      <c r="R101" s="334" t="str">
        <f>IF($B101="","",INDEX('All CCC'!R$7:R$736,MATCH(WatchList!$B101,'All CCC'!$B$7:$B$736,0)))</f>
        <v/>
      </c>
      <c r="S101" s="334" t="str">
        <f>IF($B101="","",INDEX('All CCC'!S$7:S$736,MATCH(WatchList!$B101,'All CCC'!$B$7:$B$736,0)))</f>
        <v/>
      </c>
      <c r="T101" s="334" t="str">
        <f>IF($B101="","",INDEX('All CCC'!T$7:T$736,MATCH(WatchList!$B101,'All CCC'!$B$7:$B$736,0)))</f>
        <v/>
      </c>
      <c r="U101" s="334" t="str">
        <f>IF($B101="","",INDEX('All CCC'!U$7:U$736,MATCH(WatchList!$B101,'All CCC'!$B$7:$B$736,0)))</f>
        <v/>
      </c>
      <c r="V101" s="334" t="str">
        <f>IF($B101="","",INDEX('All CCC'!V$7:V$736,MATCH(WatchList!$B101,'All CCC'!$B$7:$B$736,0)))</f>
        <v/>
      </c>
      <c r="W101" s="334" t="str">
        <f>IF($B101="","",INDEX('All CCC'!W$7:W$736,MATCH(WatchList!$B101,'All CCC'!$B$7:$B$736,0)))</f>
        <v/>
      </c>
      <c r="X101" s="334" t="str">
        <f>IF($B101="","",INDEX('All CCC'!X$7:X$736,MATCH(WatchList!$B101,'All CCC'!$B$7:$B$736,0)))</f>
        <v/>
      </c>
      <c r="Y101" s="334" t="str">
        <f>IF($B101="","",INDEX('All CCC'!Y$7:Y$736,MATCH(WatchList!$B101,'All CCC'!$B$7:$B$736,0)))</f>
        <v/>
      </c>
      <c r="Z101" s="334" t="str">
        <f>IF($B101="","",INDEX('All CCC'!Z$7:Z$736,MATCH(WatchList!$B101,'All CCC'!$B$7:$B$736,0)))</f>
        <v/>
      </c>
      <c r="AA101" s="334" t="str">
        <f>IF($B101="","",INDEX('All CCC'!AA$7:AA$736,MATCH(WatchList!$B101,'All CCC'!$B$7:$B$736,0)))</f>
        <v/>
      </c>
      <c r="AB101" s="334" t="str">
        <f>IF($B101="","",INDEX('All CCC'!AB$7:AB$736,MATCH(WatchList!$B101,'All CCC'!$B$7:$B$736,0)))</f>
        <v/>
      </c>
      <c r="AC101" s="334" t="str">
        <f>IF($B101="","",INDEX('All CCC'!AC$7:AC$736,MATCH(WatchList!$B101,'All CCC'!$B$7:$B$736,0)))</f>
        <v/>
      </c>
      <c r="AD101" s="334" t="str">
        <f>IF($B101="","",INDEX('All CCC'!AD$7:AD$736,MATCH(WatchList!$B101,'All CCC'!$B$7:$B$736,0)))</f>
        <v/>
      </c>
      <c r="AE101" s="334" t="str">
        <f>IF($B101="","",INDEX('All CCC'!AE$7:AE$736,MATCH(WatchList!$B101,'All CCC'!$B$7:$B$736,0)))</f>
        <v/>
      </c>
      <c r="AF101" s="334" t="str">
        <f>IF($B101="","",INDEX('All CCC'!AF$7:AF$736,MATCH(WatchList!$B101,'All CCC'!$B$7:$B$736,0)))</f>
        <v/>
      </c>
      <c r="AG101" s="334" t="str">
        <f>IF($B101="","",INDEX('All CCC'!AG$7:AG$736,MATCH(WatchList!$B101,'All CCC'!$B$7:$B$736,0)))</f>
        <v/>
      </c>
      <c r="AH101" s="334" t="str">
        <f>IF($B101="","",INDEX('All CCC'!AH$7:AH$736,MATCH(WatchList!$B101,'All CCC'!$B$7:$B$736,0)))</f>
        <v/>
      </c>
      <c r="AI101" s="334" t="str">
        <f>IF($B101="","",INDEX('All CCC'!AI$7:AI$736,MATCH(WatchList!$B101,'All CCC'!$B$7:$B$736,0)))</f>
        <v/>
      </c>
      <c r="AJ101" s="334" t="str">
        <f>IF($B101="","",INDEX('All CCC'!AJ$7:AJ$736,MATCH(WatchList!$B101,'All CCC'!$B$7:$B$736,0)))</f>
        <v/>
      </c>
      <c r="AK101" s="334" t="str">
        <f>IF($B101="","",INDEX('All CCC'!AK$7:AK$736,MATCH(WatchList!$B101,'All CCC'!$B$7:$B$736,0)))</f>
        <v/>
      </c>
      <c r="AL101" s="334" t="str">
        <f>IF($B101="","",INDEX('All CCC'!AL$7:AL$736,MATCH(WatchList!$B101,'All CCC'!$B$7:$B$736,0)))</f>
        <v/>
      </c>
      <c r="AM101" s="334" t="str">
        <f>IF($B101="","",INDEX('All CCC'!AM$7:AM$736,MATCH(WatchList!$B101,'All CCC'!$B$7:$B$736,0)))</f>
        <v/>
      </c>
      <c r="AN101" s="334" t="str">
        <f>IF($B101="","",INDEX('All CCC'!AN$7:AN$736,MATCH(WatchList!$B101,'All CCC'!$B$7:$B$736,0)))</f>
        <v/>
      </c>
      <c r="AO101" s="334" t="str">
        <f>IF($B101="","",INDEX('All CCC'!AO$7:AO$736,MATCH(WatchList!$B101,'All CCC'!$B$7:$B$736,0)))</f>
        <v/>
      </c>
      <c r="AP101" s="334" t="str">
        <f>IF($B101="","",INDEX('All CCC'!AP$7:AP$736,MATCH(WatchList!$B101,'All CCC'!$B$7:$B$736,0)))</f>
        <v/>
      </c>
      <c r="AQ101" s="334" t="str">
        <f>IF($B101="","",INDEX('All CCC'!AQ$7:AQ$736,MATCH(WatchList!$B101,'All CCC'!$B$7:$B$736,0)))</f>
        <v/>
      </c>
      <c r="AR101" s="334" t="str">
        <f>IF($B101="","",INDEX('All CCC'!AR$7:AR$736,MATCH(WatchList!$B101,'All CCC'!$B$7:$B$736,0)))</f>
        <v/>
      </c>
      <c r="AS101" s="334" t="str">
        <f>IF($B101="","",INDEX('All CCC'!AS$7:AS$736,MATCH(WatchList!$B101,'All CCC'!$B$7:$B$736,0)))</f>
        <v/>
      </c>
      <c r="AT101" s="334" t="str">
        <f>IF($B101="","",INDEX('All CCC'!AT$7:AT$736,MATCH(WatchList!$B101,'All CCC'!$B$7:$B$736,0)))</f>
        <v/>
      </c>
      <c r="AU101" s="334" t="str">
        <f>IF($B101="","",INDEX('All CCC'!AU$7:AU$736,MATCH(WatchList!$B101,'All CCC'!$B$7:$B$736,0)))</f>
        <v/>
      </c>
      <c r="AV101" s="334" t="str">
        <f>IF($B101="","",INDEX('All CCC'!AV$7:AV$736,MATCH(WatchList!$B101,'All CCC'!$B$7:$B$736,0)))</f>
        <v/>
      </c>
      <c r="AW101" s="334" t="str">
        <f>IF($B101="","",INDEX('All CCC'!AW$7:AW$736,MATCH(WatchList!$B101,'All CCC'!$B$7:$B$736,0)))</f>
        <v/>
      </c>
      <c r="AX101" s="334" t="str">
        <f>IF($B101="","",INDEX('All CCC'!AX$7:AX$736,MATCH(WatchList!$B101,'All CCC'!$B$7:$B$736,0)))</f>
        <v/>
      </c>
      <c r="AY101" s="334" t="str">
        <f>IF($B101="","",INDEX('All CCC'!AY$7:AY$736,MATCH(WatchList!$B101,'All CCC'!$B$7:$B$736,0)))</f>
        <v/>
      </c>
      <c r="AZ101" s="334" t="str">
        <f>IF($B101="","",INDEX('All CCC'!AZ$7:AZ$736,MATCH(WatchList!$B101,'All CCC'!$B$7:$B$736,0)))</f>
        <v/>
      </c>
      <c r="BA101" s="334" t="str">
        <f>IF($B101="","",INDEX('All CCC'!BA$7:BA$736,MATCH(WatchList!$B101,'All CCC'!$B$7:$B$736,0)))</f>
        <v/>
      </c>
      <c r="BB101" s="334" t="str">
        <f>IF($B101="","",INDEX('All CCC'!BB$7:BB$736,MATCH(WatchList!$B101,'All CCC'!$B$7:$B$736,0)))</f>
        <v/>
      </c>
      <c r="BC101" s="334" t="str">
        <f>IF($B101="","",INDEX('All CCC'!BC$7:BC$736,MATCH(WatchList!$B101,'All CCC'!$B$7:$B$736,0)))</f>
        <v/>
      </c>
      <c r="BD101" s="334" t="str">
        <f>IF($B101="","",INDEX('All CCC'!BD$7:BD$736,MATCH(WatchList!$B101,'All CCC'!$B$7:$B$736,0)))</f>
        <v/>
      </c>
      <c r="BE101" s="334" t="str">
        <f>IF($B101="","",INDEX('All CCC'!BE$7:BE$736,MATCH(WatchList!$B101,'All CCC'!$B$7:$B$736,0)))</f>
        <v/>
      </c>
      <c r="BF101" s="334" t="str">
        <f>IF($B101="","",INDEX('All CCC'!BF$7:BF$736,MATCH(WatchList!$B101,'All CCC'!$B$7:$B$736,0)))</f>
        <v/>
      </c>
      <c r="BG101" s="334" t="str">
        <f>IF($B101="","",INDEX('All CCC'!BG$7:BG$736,MATCH(WatchList!$B101,'All CCC'!$B$7:$B$736,0)))</f>
        <v/>
      </c>
    </row>
    <row r="102" spans="1:59" x14ac:dyDescent="0.2">
      <c r="A102" s="333" t="str">
        <f>IF($B102="","",INDEX('All CCC'!A$7:A$736,MATCH(WatchList!$B102,'All CCC'!$B$7:$B$736,0)))</f>
        <v/>
      </c>
      <c r="B102" s="127"/>
      <c r="C102" s="334" t="str">
        <f>IF($B102="","",INDEX('All CCC'!C$7:C$736,MATCH(WatchList!$B102,'All CCC'!$B$7:$B$736,0)))</f>
        <v/>
      </c>
      <c r="D102" s="334" t="str">
        <f>IF($B102="","",INDEX('All CCC'!D$7:D$736,MATCH(WatchList!$B102,'All CCC'!$B$7:$B$736,0)))</f>
        <v/>
      </c>
      <c r="E102" s="334" t="str">
        <f>IF($B102="","",INDEX('All CCC'!E$7:E$736,MATCH(WatchList!$B102,'All CCC'!$B$7:$B$736,0)))</f>
        <v/>
      </c>
      <c r="F102" s="334" t="str">
        <f>IF($B102="","",INDEX('All CCC'!F$7:F$736,MATCH(WatchList!$B102,'All CCC'!$B$7:$B$736,0)))</f>
        <v/>
      </c>
      <c r="G102" s="334" t="str">
        <f>IF($B102="","",INDEX('All CCC'!G$7:G$736,MATCH(WatchList!$B102,'All CCC'!$B$7:$B$736,0)))</f>
        <v/>
      </c>
      <c r="H102" s="334" t="str">
        <f>IF($B102="","",INDEX('All CCC'!H$7:H$736,MATCH(WatchList!$B102,'All CCC'!$B$7:$B$736,0)))</f>
        <v/>
      </c>
      <c r="I102" s="334" t="str">
        <f>IF($B102="","",INDEX('All CCC'!I$7:I$736,MATCH(WatchList!$B102,'All CCC'!$B$7:$B$736,0)))</f>
        <v/>
      </c>
      <c r="J102" s="334" t="str">
        <f>IF($B102="","",INDEX('All CCC'!J$7:J$736,MATCH(WatchList!$B102,'All CCC'!$B$7:$B$736,0)))</f>
        <v/>
      </c>
      <c r="K102" s="334" t="str">
        <f>IF($B102="","",INDEX('All CCC'!K$7:K$736,MATCH(WatchList!$B102,'All CCC'!$B$7:$B$736,0)))</f>
        <v/>
      </c>
      <c r="L102" s="334" t="str">
        <f>IF($B102="","",INDEX('All CCC'!L$7:L$736,MATCH(WatchList!$B102,'All CCC'!$B$7:$B$736,0)))</f>
        <v/>
      </c>
      <c r="M102" s="334" t="str">
        <f>IF($B102="","",INDEX('All CCC'!M$7:M$736,MATCH(WatchList!$B102,'All CCC'!$B$7:$B$736,0)))</f>
        <v/>
      </c>
      <c r="N102" s="334" t="str">
        <f>IF($B102="","",INDEX('All CCC'!N$7:N$736,MATCH(WatchList!$B102,'All CCC'!$B$7:$B$736,0)))</f>
        <v/>
      </c>
      <c r="O102" s="334" t="str">
        <f>IF($B102="","",INDEX('All CCC'!O$7:O$736,MATCH(WatchList!$B102,'All CCC'!$B$7:$B$736,0)))</f>
        <v/>
      </c>
      <c r="P102" s="335" t="str">
        <f>IF($B102="","",INDEX('All CCC'!P$7:P$736,MATCH(WatchList!$B102,'All CCC'!$B$7:$B$736,0)))</f>
        <v/>
      </c>
      <c r="Q102" s="335" t="str">
        <f>IF($B102="","",INDEX('All CCC'!Q$7:Q$736,MATCH(WatchList!$B102,'All CCC'!$B$7:$B$736,0)))</f>
        <v/>
      </c>
      <c r="R102" s="334" t="str">
        <f>IF($B102="","",INDEX('All CCC'!R$7:R$736,MATCH(WatchList!$B102,'All CCC'!$B$7:$B$736,0)))</f>
        <v/>
      </c>
      <c r="S102" s="334" t="str">
        <f>IF($B102="","",INDEX('All CCC'!S$7:S$736,MATCH(WatchList!$B102,'All CCC'!$B$7:$B$736,0)))</f>
        <v/>
      </c>
      <c r="T102" s="334" t="str">
        <f>IF($B102="","",INDEX('All CCC'!T$7:T$736,MATCH(WatchList!$B102,'All CCC'!$B$7:$B$736,0)))</f>
        <v/>
      </c>
      <c r="U102" s="334" t="str">
        <f>IF($B102="","",INDEX('All CCC'!U$7:U$736,MATCH(WatchList!$B102,'All CCC'!$B$7:$B$736,0)))</f>
        <v/>
      </c>
      <c r="V102" s="334" t="str">
        <f>IF($B102="","",INDEX('All CCC'!V$7:V$736,MATCH(WatchList!$B102,'All CCC'!$B$7:$B$736,0)))</f>
        <v/>
      </c>
      <c r="W102" s="334" t="str">
        <f>IF($B102="","",INDEX('All CCC'!W$7:W$736,MATCH(WatchList!$B102,'All CCC'!$B$7:$B$736,0)))</f>
        <v/>
      </c>
      <c r="X102" s="334" t="str">
        <f>IF($B102="","",INDEX('All CCC'!X$7:X$736,MATCH(WatchList!$B102,'All CCC'!$B$7:$B$736,0)))</f>
        <v/>
      </c>
      <c r="Y102" s="334" t="str">
        <f>IF($B102="","",INDEX('All CCC'!Y$7:Y$736,MATCH(WatchList!$B102,'All CCC'!$B$7:$B$736,0)))</f>
        <v/>
      </c>
      <c r="Z102" s="334" t="str">
        <f>IF($B102="","",INDEX('All CCC'!Z$7:Z$736,MATCH(WatchList!$B102,'All CCC'!$B$7:$B$736,0)))</f>
        <v/>
      </c>
      <c r="AA102" s="334" t="str">
        <f>IF($B102="","",INDEX('All CCC'!AA$7:AA$736,MATCH(WatchList!$B102,'All CCC'!$B$7:$B$736,0)))</f>
        <v/>
      </c>
      <c r="AB102" s="334" t="str">
        <f>IF($B102="","",INDEX('All CCC'!AB$7:AB$736,MATCH(WatchList!$B102,'All CCC'!$B$7:$B$736,0)))</f>
        <v/>
      </c>
      <c r="AC102" s="334" t="str">
        <f>IF($B102="","",INDEX('All CCC'!AC$7:AC$736,MATCH(WatchList!$B102,'All CCC'!$B$7:$B$736,0)))</f>
        <v/>
      </c>
      <c r="AD102" s="334" t="str">
        <f>IF($B102="","",INDEX('All CCC'!AD$7:AD$736,MATCH(WatchList!$B102,'All CCC'!$B$7:$B$736,0)))</f>
        <v/>
      </c>
      <c r="AE102" s="334" t="str">
        <f>IF($B102="","",INDEX('All CCC'!AE$7:AE$736,MATCH(WatchList!$B102,'All CCC'!$B$7:$B$736,0)))</f>
        <v/>
      </c>
      <c r="AF102" s="334" t="str">
        <f>IF($B102="","",INDEX('All CCC'!AF$7:AF$736,MATCH(WatchList!$B102,'All CCC'!$B$7:$B$736,0)))</f>
        <v/>
      </c>
      <c r="AG102" s="334" t="str">
        <f>IF($B102="","",INDEX('All CCC'!AG$7:AG$736,MATCH(WatchList!$B102,'All CCC'!$B$7:$B$736,0)))</f>
        <v/>
      </c>
      <c r="AH102" s="334" t="str">
        <f>IF($B102="","",INDEX('All CCC'!AH$7:AH$736,MATCH(WatchList!$B102,'All CCC'!$B$7:$B$736,0)))</f>
        <v/>
      </c>
      <c r="AI102" s="334" t="str">
        <f>IF($B102="","",INDEX('All CCC'!AI$7:AI$736,MATCH(WatchList!$B102,'All CCC'!$B$7:$B$736,0)))</f>
        <v/>
      </c>
      <c r="AJ102" s="334" t="str">
        <f>IF($B102="","",INDEX('All CCC'!AJ$7:AJ$736,MATCH(WatchList!$B102,'All CCC'!$B$7:$B$736,0)))</f>
        <v/>
      </c>
      <c r="AK102" s="334" t="str">
        <f>IF($B102="","",INDEX('All CCC'!AK$7:AK$736,MATCH(WatchList!$B102,'All CCC'!$B$7:$B$736,0)))</f>
        <v/>
      </c>
      <c r="AL102" s="334" t="str">
        <f>IF($B102="","",INDEX('All CCC'!AL$7:AL$736,MATCH(WatchList!$B102,'All CCC'!$B$7:$B$736,0)))</f>
        <v/>
      </c>
      <c r="AM102" s="334" t="str">
        <f>IF($B102="","",INDEX('All CCC'!AM$7:AM$736,MATCH(WatchList!$B102,'All CCC'!$B$7:$B$736,0)))</f>
        <v/>
      </c>
      <c r="AN102" s="334" t="str">
        <f>IF($B102="","",INDEX('All CCC'!AN$7:AN$736,MATCH(WatchList!$B102,'All CCC'!$B$7:$B$736,0)))</f>
        <v/>
      </c>
      <c r="AO102" s="334" t="str">
        <f>IF($B102="","",INDEX('All CCC'!AO$7:AO$736,MATCH(WatchList!$B102,'All CCC'!$B$7:$B$736,0)))</f>
        <v/>
      </c>
      <c r="AP102" s="334" t="str">
        <f>IF($B102="","",INDEX('All CCC'!AP$7:AP$736,MATCH(WatchList!$B102,'All CCC'!$B$7:$B$736,0)))</f>
        <v/>
      </c>
      <c r="AQ102" s="334" t="str">
        <f>IF($B102="","",INDEX('All CCC'!AQ$7:AQ$736,MATCH(WatchList!$B102,'All CCC'!$B$7:$B$736,0)))</f>
        <v/>
      </c>
      <c r="AR102" s="334" t="str">
        <f>IF($B102="","",INDEX('All CCC'!AR$7:AR$736,MATCH(WatchList!$B102,'All CCC'!$B$7:$B$736,0)))</f>
        <v/>
      </c>
      <c r="AS102" s="334" t="str">
        <f>IF($B102="","",INDEX('All CCC'!AS$7:AS$736,MATCH(WatchList!$B102,'All CCC'!$B$7:$B$736,0)))</f>
        <v/>
      </c>
      <c r="AT102" s="334" t="str">
        <f>IF($B102="","",INDEX('All CCC'!AT$7:AT$736,MATCH(WatchList!$B102,'All CCC'!$B$7:$B$736,0)))</f>
        <v/>
      </c>
      <c r="AU102" s="334" t="str">
        <f>IF($B102="","",INDEX('All CCC'!AU$7:AU$736,MATCH(WatchList!$B102,'All CCC'!$B$7:$B$736,0)))</f>
        <v/>
      </c>
      <c r="AV102" s="334" t="str">
        <f>IF($B102="","",INDEX('All CCC'!AV$7:AV$736,MATCH(WatchList!$B102,'All CCC'!$B$7:$B$736,0)))</f>
        <v/>
      </c>
      <c r="AW102" s="334" t="str">
        <f>IF($B102="","",INDEX('All CCC'!AW$7:AW$736,MATCH(WatchList!$B102,'All CCC'!$B$7:$B$736,0)))</f>
        <v/>
      </c>
      <c r="AX102" s="334" t="str">
        <f>IF($B102="","",INDEX('All CCC'!AX$7:AX$736,MATCH(WatchList!$B102,'All CCC'!$B$7:$B$736,0)))</f>
        <v/>
      </c>
      <c r="AY102" s="334" t="str">
        <f>IF($B102="","",INDEX('All CCC'!AY$7:AY$736,MATCH(WatchList!$B102,'All CCC'!$B$7:$B$736,0)))</f>
        <v/>
      </c>
      <c r="AZ102" s="334" t="str">
        <f>IF($B102="","",INDEX('All CCC'!AZ$7:AZ$736,MATCH(WatchList!$B102,'All CCC'!$B$7:$B$736,0)))</f>
        <v/>
      </c>
      <c r="BA102" s="334" t="str">
        <f>IF($B102="","",INDEX('All CCC'!BA$7:BA$736,MATCH(WatchList!$B102,'All CCC'!$B$7:$B$736,0)))</f>
        <v/>
      </c>
      <c r="BB102" s="334" t="str">
        <f>IF($B102="","",INDEX('All CCC'!BB$7:BB$736,MATCH(WatchList!$B102,'All CCC'!$B$7:$B$736,0)))</f>
        <v/>
      </c>
      <c r="BC102" s="334" t="str">
        <f>IF($B102="","",INDEX('All CCC'!BC$7:BC$736,MATCH(WatchList!$B102,'All CCC'!$B$7:$B$736,0)))</f>
        <v/>
      </c>
      <c r="BD102" s="334" t="str">
        <f>IF($B102="","",INDEX('All CCC'!BD$7:BD$736,MATCH(WatchList!$B102,'All CCC'!$B$7:$B$736,0)))</f>
        <v/>
      </c>
      <c r="BE102" s="334" t="str">
        <f>IF($B102="","",INDEX('All CCC'!BE$7:BE$736,MATCH(WatchList!$B102,'All CCC'!$B$7:$B$736,0)))</f>
        <v/>
      </c>
      <c r="BF102" s="334" t="str">
        <f>IF($B102="","",INDEX('All CCC'!BF$7:BF$736,MATCH(WatchList!$B102,'All CCC'!$B$7:$B$736,0)))</f>
        <v/>
      </c>
      <c r="BG102" s="334" t="str">
        <f>IF($B102="","",INDEX('All CCC'!BG$7:BG$736,MATCH(WatchList!$B102,'All CCC'!$B$7:$B$736,0)))</f>
        <v/>
      </c>
    </row>
    <row r="103" spans="1:59" x14ac:dyDescent="0.2">
      <c r="A103" s="333" t="str">
        <f>IF($B103="","",INDEX('All CCC'!A$7:A$736,MATCH(WatchList!$B103,'All CCC'!$B$7:$B$736,0)))</f>
        <v/>
      </c>
      <c r="B103" s="127"/>
      <c r="C103" s="334" t="str">
        <f>IF($B103="","",INDEX('All CCC'!C$7:C$736,MATCH(WatchList!$B103,'All CCC'!$B$7:$B$736,0)))</f>
        <v/>
      </c>
      <c r="D103" s="334" t="str">
        <f>IF($B103="","",INDEX('All CCC'!D$7:D$736,MATCH(WatchList!$B103,'All CCC'!$B$7:$B$736,0)))</f>
        <v/>
      </c>
      <c r="E103" s="334" t="str">
        <f>IF($B103="","",INDEX('All CCC'!E$7:E$736,MATCH(WatchList!$B103,'All CCC'!$B$7:$B$736,0)))</f>
        <v/>
      </c>
      <c r="F103" s="334" t="str">
        <f>IF($B103="","",INDEX('All CCC'!F$7:F$736,MATCH(WatchList!$B103,'All CCC'!$B$7:$B$736,0)))</f>
        <v/>
      </c>
      <c r="G103" s="334" t="str">
        <f>IF($B103="","",INDEX('All CCC'!G$7:G$736,MATCH(WatchList!$B103,'All CCC'!$B$7:$B$736,0)))</f>
        <v/>
      </c>
      <c r="H103" s="334" t="str">
        <f>IF($B103="","",INDEX('All CCC'!H$7:H$736,MATCH(WatchList!$B103,'All CCC'!$B$7:$B$736,0)))</f>
        <v/>
      </c>
      <c r="I103" s="334" t="str">
        <f>IF($B103="","",INDEX('All CCC'!I$7:I$736,MATCH(WatchList!$B103,'All CCC'!$B$7:$B$736,0)))</f>
        <v/>
      </c>
      <c r="J103" s="334" t="str">
        <f>IF($B103="","",INDEX('All CCC'!J$7:J$736,MATCH(WatchList!$B103,'All CCC'!$B$7:$B$736,0)))</f>
        <v/>
      </c>
      <c r="K103" s="334" t="str">
        <f>IF($B103="","",INDEX('All CCC'!K$7:K$736,MATCH(WatchList!$B103,'All CCC'!$B$7:$B$736,0)))</f>
        <v/>
      </c>
      <c r="L103" s="334" t="str">
        <f>IF($B103="","",INDEX('All CCC'!L$7:L$736,MATCH(WatchList!$B103,'All CCC'!$B$7:$B$736,0)))</f>
        <v/>
      </c>
      <c r="M103" s="334" t="str">
        <f>IF($B103="","",INDEX('All CCC'!M$7:M$736,MATCH(WatchList!$B103,'All CCC'!$B$7:$B$736,0)))</f>
        <v/>
      </c>
      <c r="N103" s="334" t="str">
        <f>IF($B103="","",INDEX('All CCC'!N$7:N$736,MATCH(WatchList!$B103,'All CCC'!$B$7:$B$736,0)))</f>
        <v/>
      </c>
      <c r="O103" s="334" t="str">
        <f>IF($B103="","",INDEX('All CCC'!O$7:O$736,MATCH(WatchList!$B103,'All CCC'!$B$7:$B$736,0)))</f>
        <v/>
      </c>
      <c r="P103" s="335" t="str">
        <f>IF($B103="","",INDEX('All CCC'!P$7:P$736,MATCH(WatchList!$B103,'All CCC'!$B$7:$B$736,0)))</f>
        <v/>
      </c>
      <c r="Q103" s="335" t="str">
        <f>IF($B103="","",INDEX('All CCC'!Q$7:Q$736,MATCH(WatchList!$B103,'All CCC'!$B$7:$B$736,0)))</f>
        <v/>
      </c>
      <c r="R103" s="334" t="str">
        <f>IF($B103="","",INDEX('All CCC'!R$7:R$736,MATCH(WatchList!$B103,'All CCC'!$B$7:$B$736,0)))</f>
        <v/>
      </c>
      <c r="S103" s="334" t="str">
        <f>IF($B103="","",INDEX('All CCC'!S$7:S$736,MATCH(WatchList!$B103,'All CCC'!$B$7:$B$736,0)))</f>
        <v/>
      </c>
      <c r="T103" s="334" t="str">
        <f>IF($B103="","",INDEX('All CCC'!T$7:T$736,MATCH(WatchList!$B103,'All CCC'!$B$7:$B$736,0)))</f>
        <v/>
      </c>
      <c r="U103" s="334" t="str">
        <f>IF($B103="","",INDEX('All CCC'!U$7:U$736,MATCH(WatchList!$B103,'All CCC'!$B$7:$B$736,0)))</f>
        <v/>
      </c>
      <c r="V103" s="334" t="str">
        <f>IF($B103="","",INDEX('All CCC'!V$7:V$736,MATCH(WatchList!$B103,'All CCC'!$B$7:$B$736,0)))</f>
        <v/>
      </c>
      <c r="W103" s="334" t="str">
        <f>IF($B103="","",INDEX('All CCC'!W$7:W$736,MATCH(WatchList!$B103,'All CCC'!$B$7:$B$736,0)))</f>
        <v/>
      </c>
      <c r="X103" s="334" t="str">
        <f>IF($B103="","",INDEX('All CCC'!X$7:X$736,MATCH(WatchList!$B103,'All CCC'!$B$7:$B$736,0)))</f>
        <v/>
      </c>
      <c r="Y103" s="334" t="str">
        <f>IF($B103="","",INDEX('All CCC'!Y$7:Y$736,MATCH(WatchList!$B103,'All CCC'!$B$7:$B$736,0)))</f>
        <v/>
      </c>
      <c r="Z103" s="334" t="str">
        <f>IF($B103="","",INDEX('All CCC'!Z$7:Z$736,MATCH(WatchList!$B103,'All CCC'!$B$7:$B$736,0)))</f>
        <v/>
      </c>
      <c r="AA103" s="334" t="str">
        <f>IF($B103="","",INDEX('All CCC'!AA$7:AA$736,MATCH(WatchList!$B103,'All CCC'!$B$7:$B$736,0)))</f>
        <v/>
      </c>
      <c r="AB103" s="334" t="str">
        <f>IF($B103="","",INDEX('All CCC'!AB$7:AB$736,MATCH(WatchList!$B103,'All CCC'!$B$7:$B$736,0)))</f>
        <v/>
      </c>
      <c r="AC103" s="334" t="str">
        <f>IF($B103="","",INDEX('All CCC'!AC$7:AC$736,MATCH(WatchList!$B103,'All CCC'!$B$7:$B$736,0)))</f>
        <v/>
      </c>
      <c r="AD103" s="334" t="str">
        <f>IF($B103="","",INDEX('All CCC'!AD$7:AD$736,MATCH(WatchList!$B103,'All CCC'!$B$7:$B$736,0)))</f>
        <v/>
      </c>
      <c r="AE103" s="334" t="str">
        <f>IF($B103="","",INDEX('All CCC'!AE$7:AE$736,MATCH(WatchList!$B103,'All CCC'!$B$7:$B$736,0)))</f>
        <v/>
      </c>
      <c r="AF103" s="334" t="str">
        <f>IF($B103="","",INDEX('All CCC'!AF$7:AF$736,MATCH(WatchList!$B103,'All CCC'!$B$7:$B$736,0)))</f>
        <v/>
      </c>
      <c r="AG103" s="334" t="str">
        <f>IF($B103="","",INDEX('All CCC'!AG$7:AG$736,MATCH(WatchList!$B103,'All CCC'!$B$7:$B$736,0)))</f>
        <v/>
      </c>
      <c r="AH103" s="334" t="str">
        <f>IF($B103="","",INDEX('All CCC'!AH$7:AH$736,MATCH(WatchList!$B103,'All CCC'!$B$7:$B$736,0)))</f>
        <v/>
      </c>
      <c r="AI103" s="334" t="str">
        <f>IF($B103="","",INDEX('All CCC'!AI$7:AI$736,MATCH(WatchList!$B103,'All CCC'!$B$7:$B$736,0)))</f>
        <v/>
      </c>
      <c r="AJ103" s="334" t="str">
        <f>IF($B103="","",INDEX('All CCC'!AJ$7:AJ$736,MATCH(WatchList!$B103,'All CCC'!$B$7:$B$736,0)))</f>
        <v/>
      </c>
      <c r="AK103" s="334" t="str">
        <f>IF($B103="","",INDEX('All CCC'!AK$7:AK$736,MATCH(WatchList!$B103,'All CCC'!$B$7:$B$736,0)))</f>
        <v/>
      </c>
      <c r="AL103" s="334" t="str">
        <f>IF($B103="","",INDEX('All CCC'!AL$7:AL$736,MATCH(WatchList!$B103,'All CCC'!$B$7:$B$736,0)))</f>
        <v/>
      </c>
      <c r="AM103" s="334" t="str">
        <f>IF($B103="","",INDEX('All CCC'!AM$7:AM$736,MATCH(WatchList!$B103,'All CCC'!$B$7:$B$736,0)))</f>
        <v/>
      </c>
      <c r="AN103" s="334" t="str">
        <f>IF($B103="","",INDEX('All CCC'!AN$7:AN$736,MATCH(WatchList!$B103,'All CCC'!$B$7:$B$736,0)))</f>
        <v/>
      </c>
      <c r="AO103" s="334" t="str">
        <f>IF($B103="","",INDEX('All CCC'!AO$7:AO$736,MATCH(WatchList!$B103,'All CCC'!$B$7:$B$736,0)))</f>
        <v/>
      </c>
      <c r="AP103" s="334" t="str">
        <f>IF($B103="","",INDEX('All CCC'!AP$7:AP$736,MATCH(WatchList!$B103,'All CCC'!$B$7:$B$736,0)))</f>
        <v/>
      </c>
      <c r="AQ103" s="334" t="str">
        <f>IF($B103="","",INDEX('All CCC'!AQ$7:AQ$736,MATCH(WatchList!$B103,'All CCC'!$B$7:$B$736,0)))</f>
        <v/>
      </c>
      <c r="AR103" s="334" t="str">
        <f>IF($B103="","",INDEX('All CCC'!AR$7:AR$736,MATCH(WatchList!$B103,'All CCC'!$B$7:$B$736,0)))</f>
        <v/>
      </c>
      <c r="AS103" s="334" t="str">
        <f>IF($B103="","",INDEX('All CCC'!AS$7:AS$736,MATCH(WatchList!$B103,'All CCC'!$B$7:$B$736,0)))</f>
        <v/>
      </c>
      <c r="AT103" s="334" t="str">
        <f>IF($B103="","",INDEX('All CCC'!AT$7:AT$736,MATCH(WatchList!$B103,'All CCC'!$B$7:$B$736,0)))</f>
        <v/>
      </c>
      <c r="AU103" s="334" t="str">
        <f>IF($B103="","",INDEX('All CCC'!AU$7:AU$736,MATCH(WatchList!$B103,'All CCC'!$B$7:$B$736,0)))</f>
        <v/>
      </c>
      <c r="AV103" s="334" t="str">
        <f>IF($B103="","",INDEX('All CCC'!AV$7:AV$736,MATCH(WatchList!$B103,'All CCC'!$B$7:$B$736,0)))</f>
        <v/>
      </c>
      <c r="AW103" s="334" t="str">
        <f>IF($B103="","",INDEX('All CCC'!AW$7:AW$736,MATCH(WatchList!$B103,'All CCC'!$B$7:$B$736,0)))</f>
        <v/>
      </c>
      <c r="AX103" s="334" t="str">
        <f>IF($B103="","",INDEX('All CCC'!AX$7:AX$736,MATCH(WatchList!$B103,'All CCC'!$B$7:$B$736,0)))</f>
        <v/>
      </c>
      <c r="AY103" s="334" t="str">
        <f>IF($B103="","",INDEX('All CCC'!AY$7:AY$736,MATCH(WatchList!$B103,'All CCC'!$B$7:$B$736,0)))</f>
        <v/>
      </c>
      <c r="AZ103" s="334" t="str">
        <f>IF($B103="","",INDEX('All CCC'!AZ$7:AZ$736,MATCH(WatchList!$B103,'All CCC'!$B$7:$B$736,0)))</f>
        <v/>
      </c>
      <c r="BA103" s="334" t="str">
        <f>IF($B103="","",INDEX('All CCC'!BA$7:BA$736,MATCH(WatchList!$B103,'All CCC'!$B$7:$B$736,0)))</f>
        <v/>
      </c>
      <c r="BB103" s="334" t="str">
        <f>IF($B103="","",INDEX('All CCC'!BB$7:BB$736,MATCH(WatchList!$B103,'All CCC'!$B$7:$B$736,0)))</f>
        <v/>
      </c>
      <c r="BC103" s="334" t="str">
        <f>IF($B103="","",INDEX('All CCC'!BC$7:BC$736,MATCH(WatchList!$B103,'All CCC'!$B$7:$B$736,0)))</f>
        <v/>
      </c>
      <c r="BD103" s="334" t="str">
        <f>IF($B103="","",INDEX('All CCC'!BD$7:BD$736,MATCH(WatchList!$B103,'All CCC'!$B$7:$B$736,0)))</f>
        <v/>
      </c>
      <c r="BE103" s="334" t="str">
        <f>IF($B103="","",INDEX('All CCC'!BE$7:BE$736,MATCH(WatchList!$B103,'All CCC'!$B$7:$B$736,0)))</f>
        <v/>
      </c>
      <c r="BF103" s="334" t="str">
        <f>IF($B103="","",INDEX('All CCC'!BF$7:BF$736,MATCH(WatchList!$B103,'All CCC'!$B$7:$B$736,0)))</f>
        <v/>
      </c>
      <c r="BG103" s="334" t="str">
        <f>IF($B103="","",INDEX('All CCC'!BG$7:BG$736,MATCH(WatchList!$B103,'All CCC'!$B$7:$B$736,0)))</f>
        <v/>
      </c>
    </row>
    <row r="104" spans="1:59" x14ac:dyDescent="0.2">
      <c r="A104" s="333" t="str">
        <f>IF($B104="","",INDEX('All CCC'!A$7:A$736,MATCH(WatchList!$B104,'All CCC'!$B$7:$B$736,0)))</f>
        <v/>
      </c>
      <c r="B104" s="127"/>
      <c r="C104" s="334" t="str">
        <f>IF($B104="","",INDEX('All CCC'!C$7:C$736,MATCH(WatchList!$B104,'All CCC'!$B$7:$B$736,0)))</f>
        <v/>
      </c>
      <c r="D104" s="334" t="str">
        <f>IF($B104="","",INDEX('All CCC'!D$7:D$736,MATCH(WatchList!$B104,'All CCC'!$B$7:$B$736,0)))</f>
        <v/>
      </c>
      <c r="E104" s="334" t="str">
        <f>IF($B104="","",INDEX('All CCC'!E$7:E$736,MATCH(WatchList!$B104,'All CCC'!$B$7:$B$736,0)))</f>
        <v/>
      </c>
      <c r="F104" s="334" t="str">
        <f>IF($B104="","",INDEX('All CCC'!F$7:F$736,MATCH(WatchList!$B104,'All CCC'!$B$7:$B$736,0)))</f>
        <v/>
      </c>
      <c r="G104" s="334" t="str">
        <f>IF($B104="","",INDEX('All CCC'!G$7:G$736,MATCH(WatchList!$B104,'All CCC'!$B$7:$B$736,0)))</f>
        <v/>
      </c>
      <c r="H104" s="334" t="str">
        <f>IF($B104="","",INDEX('All CCC'!H$7:H$736,MATCH(WatchList!$B104,'All CCC'!$B$7:$B$736,0)))</f>
        <v/>
      </c>
      <c r="I104" s="334" t="str">
        <f>IF($B104="","",INDEX('All CCC'!I$7:I$736,MATCH(WatchList!$B104,'All CCC'!$B$7:$B$736,0)))</f>
        <v/>
      </c>
      <c r="J104" s="334" t="str">
        <f>IF($B104="","",INDEX('All CCC'!J$7:J$736,MATCH(WatchList!$B104,'All CCC'!$B$7:$B$736,0)))</f>
        <v/>
      </c>
      <c r="K104" s="334" t="str">
        <f>IF($B104="","",INDEX('All CCC'!K$7:K$736,MATCH(WatchList!$B104,'All CCC'!$B$7:$B$736,0)))</f>
        <v/>
      </c>
      <c r="L104" s="334" t="str">
        <f>IF($B104="","",INDEX('All CCC'!L$7:L$736,MATCH(WatchList!$B104,'All CCC'!$B$7:$B$736,0)))</f>
        <v/>
      </c>
      <c r="M104" s="334" t="str">
        <f>IF($B104="","",INDEX('All CCC'!M$7:M$736,MATCH(WatchList!$B104,'All CCC'!$B$7:$B$736,0)))</f>
        <v/>
      </c>
      <c r="N104" s="334" t="str">
        <f>IF($B104="","",INDEX('All CCC'!N$7:N$736,MATCH(WatchList!$B104,'All CCC'!$B$7:$B$736,0)))</f>
        <v/>
      </c>
      <c r="O104" s="334" t="str">
        <f>IF($B104="","",INDEX('All CCC'!O$7:O$736,MATCH(WatchList!$B104,'All CCC'!$B$7:$B$736,0)))</f>
        <v/>
      </c>
      <c r="P104" s="335" t="str">
        <f>IF($B104="","",INDEX('All CCC'!P$7:P$736,MATCH(WatchList!$B104,'All CCC'!$B$7:$B$736,0)))</f>
        <v/>
      </c>
      <c r="Q104" s="335" t="str">
        <f>IF($B104="","",INDEX('All CCC'!Q$7:Q$736,MATCH(WatchList!$B104,'All CCC'!$B$7:$B$736,0)))</f>
        <v/>
      </c>
      <c r="R104" s="334" t="str">
        <f>IF($B104="","",INDEX('All CCC'!R$7:R$736,MATCH(WatchList!$B104,'All CCC'!$B$7:$B$736,0)))</f>
        <v/>
      </c>
      <c r="S104" s="334" t="str">
        <f>IF($B104="","",INDEX('All CCC'!S$7:S$736,MATCH(WatchList!$B104,'All CCC'!$B$7:$B$736,0)))</f>
        <v/>
      </c>
      <c r="T104" s="334" t="str">
        <f>IF($B104="","",INDEX('All CCC'!T$7:T$736,MATCH(WatchList!$B104,'All CCC'!$B$7:$B$736,0)))</f>
        <v/>
      </c>
      <c r="U104" s="334" t="str">
        <f>IF($B104="","",INDEX('All CCC'!U$7:U$736,MATCH(WatchList!$B104,'All CCC'!$B$7:$B$736,0)))</f>
        <v/>
      </c>
      <c r="V104" s="334" t="str">
        <f>IF($B104="","",INDEX('All CCC'!V$7:V$736,MATCH(WatchList!$B104,'All CCC'!$B$7:$B$736,0)))</f>
        <v/>
      </c>
      <c r="W104" s="334" t="str">
        <f>IF($B104="","",INDEX('All CCC'!W$7:W$736,MATCH(WatchList!$B104,'All CCC'!$B$7:$B$736,0)))</f>
        <v/>
      </c>
      <c r="X104" s="334" t="str">
        <f>IF($B104="","",INDEX('All CCC'!X$7:X$736,MATCH(WatchList!$B104,'All CCC'!$B$7:$B$736,0)))</f>
        <v/>
      </c>
      <c r="Y104" s="334" t="str">
        <f>IF($B104="","",INDEX('All CCC'!Y$7:Y$736,MATCH(WatchList!$B104,'All CCC'!$B$7:$B$736,0)))</f>
        <v/>
      </c>
      <c r="Z104" s="334" t="str">
        <f>IF($B104="","",INDEX('All CCC'!Z$7:Z$736,MATCH(WatchList!$B104,'All CCC'!$B$7:$B$736,0)))</f>
        <v/>
      </c>
      <c r="AA104" s="334" t="str">
        <f>IF($B104="","",INDEX('All CCC'!AA$7:AA$736,MATCH(WatchList!$B104,'All CCC'!$B$7:$B$736,0)))</f>
        <v/>
      </c>
      <c r="AB104" s="334" t="str">
        <f>IF($B104="","",INDEX('All CCC'!AB$7:AB$736,MATCH(WatchList!$B104,'All CCC'!$B$7:$B$736,0)))</f>
        <v/>
      </c>
      <c r="AC104" s="334" t="str">
        <f>IF($B104="","",INDEX('All CCC'!AC$7:AC$736,MATCH(WatchList!$B104,'All CCC'!$B$7:$B$736,0)))</f>
        <v/>
      </c>
      <c r="AD104" s="334" t="str">
        <f>IF($B104="","",INDEX('All CCC'!AD$7:AD$736,MATCH(WatchList!$B104,'All CCC'!$B$7:$B$736,0)))</f>
        <v/>
      </c>
      <c r="AE104" s="334" t="str">
        <f>IF($B104="","",INDEX('All CCC'!AE$7:AE$736,MATCH(WatchList!$B104,'All CCC'!$B$7:$B$736,0)))</f>
        <v/>
      </c>
      <c r="AF104" s="334" t="str">
        <f>IF($B104="","",INDEX('All CCC'!AF$7:AF$736,MATCH(WatchList!$B104,'All CCC'!$B$7:$B$736,0)))</f>
        <v/>
      </c>
      <c r="AG104" s="334" t="str">
        <f>IF($B104="","",INDEX('All CCC'!AG$7:AG$736,MATCH(WatchList!$B104,'All CCC'!$B$7:$B$736,0)))</f>
        <v/>
      </c>
      <c r="AH104" s="334" t="str">
        <f>IF($B104="","",INDEX('All CCC'!AH$7:AH$736,MATCH(WatchList!$B104,'All CCC'!$B$7:$B$736,0)))</f>
        <v/>
      </c>
      <c r="AI104" s="334" t="str">
        <f>IF($B104="","",INDEX('All CCC'!AI$7:AI$736,MATCH(WatchList!$B104,'All CCC'!$B$7:$B$736,0)))</f>
        <v/>
      </c>
      <c r="AJ104" s="334" t="str">
        <f>IF($B104="","",INDEX('All CCC'!AJ$7:AJ$736,MATCH(WatchList!$B104,'All CCC'!$B$7:$B$736,0)))</f>
        <v/>
      </c>
      <c r="AK104" s="334" t="str">
        <f>IF($B104="","",INDEX('All CCC'!AK$7:AK$736,MATCH(WatchList!$B104,'All CCC'!$B$7:$B$736,0)))</f>
        <v/>
      </c>
      <c r="AL104" s="334" t="str">
        <f>IF($B104="","",INDEX('All CCC'!AL$7:AL$736,MATCH(WatchList!$B104,'All CCC'!$B$7:$B$736,0)))</f>
        <v/>
      </c>
      <c r="AM104" s="334" t="str">
        <f>IF($B104="","",INDEX('All CCC'!AM$7:AM$736,MATCH(WatchList!$B104,'All CCC'!$B$7:$B$736,0)))</f>
        <v/>
      </c>
      <c r="AN104" s="334" t="str">
        <f>IF($B104="","",INDEX('All CCC'!AN$7:AN$736,MATCH(WatchList!$B104,'All CCC'!$B$7:$B$736,0)))</f>
        <v/>
      </c>
      <c r="AO104" s="334" t="str">
        <f>IF($B104="","",INDEX('All CCC'!AO$7:AO$736,MATCH(WatchList!$B104,'All CCC'!$B$7:$B$736,0)))</f>
        <v/>
      </c>
      <c r="AP104" s="334" t="str">
        <f>IF($B104="","",INDEX('All CCC'!AP$7:AP$736,MATCH(WatchList!$B104,'All CCC'!$B$7:$B$736,0)))</f>
        <v/>
      </c>
      <c r="AQ104" s="334" t="str">
        <f>IF($B104="","",INDEX('All CCC'!AQ$7:AQ$736,MATCH(WatchList!$B104,'All CCC'!$B$7:$B$736,0)))</f>
        <v/>
      </c>
      <c r="AR104" s="334" t="str">
        <f>IF($B104="","",INDEX('All CCC'!AR$7:AR$736,MATCH(WatchList!$B104,'All CCC'!$B$7:$B$736,0)))</f>
        <v/>
      </c>
      <c r="AS104" s="334" t="str">
        <f>IF($B104="","",INDEX('All CCC'!AS$7:AS$736,MATCH(WatchList!$B104,'All CCC'!$B$7:$B$736,0)))</f>
        <v/>
      </c>
      <c r="AT104" s="334" t="str">
        <f>IF($B104="","",INDEX('All CCC'!AT$7:AT$736,MATCH(WatchList!$B104,'All CCC'!$B$7:$B$736,0)))</f>
        <v/>
      </c>
      <c r="AU104" s="334" t="str">
        <f>IF($B104="","",INDEX('All CCC'!AU$7:AU$736,MATCH(WatchList!$B104,'All CCC'!$B$7:$B$736,0)))</f>
        <v/>
      </c>
      <c r="AV104" s="334" t="str">
        <f>IF($B104="","",INDEX('All CCC'!AV$7:AV$736,MATCH(WatchList!$B104,'All CCC'!$B$7:$B$736,0)))</f>
        <v/>
      </c>
      <c r="AW104" s="334" t="str">
        <f>IF($B104="","",INDEX('All CCC'!AW$7:AW$736,MATCH(WatchList!$B104,'All CCC'!$B$7:$B$736,0)))</f>
        <v/>
      </c>
      <c r="AX104" s="334" t="str">
        <f>IF($B104="","",INDEX('All CCC'!AX$7:AX$736,MATCH(WatchList!$B104,'All CCC'!$B$7:$B$736,0)))</f>
        <v/>
      </c>
      <c r="AY104" s="334" t="str">
        <f>IF($B104="","",INDEX('All CCC'!AY$7:AY$736,MATCH(WatchList!$B104,'All CCC'!$B$7:$B$736,0)))</f>
        <v/>
      </c>
      <c r="AZ104" s="334" t="str">
        <f>IF($B104="","",INDEX('All CCC'!AZ$7:AZ$736,MATCH(WatchList!$B104,'All CCC'!$B$7:$B$736,0)))</f>
        <v/>
      </c>
      <c r="BA104" s="334" t="str">
        <f>IF($B104="","",INDEX('All CCC'!BA$7:BA$736,MATCH(WatchList!$B104,'All CCC'!$B$7:$B$736,0)))</f>
        <v/>
      </c>
      <c r="BB104" s="334" t="str">
        <f>IF($B104="","",INDEX('All CCC'!BB$7:BB$736,MATCH(WatchList!$B104,'All CCC'!$B$7:$B$736,0)))</f>
        <v/>
      </c>
      <c r="BC104" s="334" t="str">
        <f>IF($B104="","",INDEX('All CCC'!BC$7:BC$736,MATCH(WatchList!$B104,'All CCC'!$B$7:$B$736,0)))</f>
        <v/>
      </c>
      <c r="BD104" s="334" t="str">
        <f>IF($B104="","",INDEX('All CCC'!BD$7:BD$736,MATCH(WatchList!$B104,'All CCC'!$B$7:$B$736,0)))</f>
        <v/>
      </c>
      <c r="BE104" s="334" t="str">
        <f>IF($B104="","",INDEX('All CCC'!BE$7:BE$736,MATCH(WatchList!$B104,'All CCC'!$B$7:$B$736,0)))</f>
        <v/>
      </c>
      <c r="BF104" s="334" t="str">
        <f>IF($B104="","",INDEX('All CCC'!BF$7:BF$736,MATCH(WatchList!$B104,'All CCC'!$B$7:$B$736,0)))</f>
        <v/>
      </c>
      <c r="BG104" s="334" t="str">
        <f>IF($B104="","",INDEX('All CCC'!BG$7:BG$736,MATCH(WatchList!$B104,'All CCC'!$B$7:$B$736,0)))</f>
        <v/>
      </c>
    </row>
    <row r="105" spans="1:59" x14ac:dyDescent="0.2">
      <c r="A105" s="333" t="str">
        <f>IF($B105="","",INDEX('All CCC'!A$7:A$736,MATCH(WatchList!$B105,'All CCC'!$B$7:$B$736,0)))</f>
        <v/>
      </c>
      <c r="B105" s="127"/>
      <c r="C105" s="334" t="str">
        <f>IF($B105="","",INDEX('All CCC'!C$7:C$736,MATCH(WatchList!$B105,'All CCC'!$B$7:$B$736,0)))</f>
        <v/>
      </c>
      <c r="D105" s="334" t="str">
        <f>IF($B105="","",INDEX('All CCC'!D$7:D$736,MATCH(WatchList!$B105,'All CCC'!$B$7:$B$736,0)))</f>
        <v/>
      </c>
      <c r="E105" s="334" t="str">
        <f>IF($B105="","",INDEX('All CCC'!E$7:E$736,MATCH(WatchList!$B105,'All CCC'!$B$7:$B$736,0)))</f>
        <v/>
      </c>
      <c r="F105" s="334" t="str">
        <f>IF($B105="","",INDEX('All CCC'!F$7:F$736,MATCH(WatchList!$B105,'All CCC'!$B$7:$B$736,0)))</f>
        <v/>
      </c>
      <c r="G105" s="334" t="str">
        <f>IF($B105="","",INDEX('All CCC'!G$7:G$736,MATCH(WatchList!$B105,'All CCC'!$B$7:$B$736,0)))</f>
        <v/>
      </c>
      <c r="H105" s="334" t="str">
        <f>IF($B105="","",INDEX('All CCC'!H$7:H$736,MATCH(WatchList!$B105,'All CCC'!$B$7:$B$736,0)))</f>
        <v/>
      </c>
      <c r="I105" s="334" t="str">
        <f>IF($B105="","",INDEX('All CCC'!I$7:I$736,MATCH(WatchList!$B105,'All CCC'!$B$7:$B$736,0)))</f>
        <v/>
      </c>
      <c r="J105" s="334" t="str">
        <f>IF($B105="","",INDEX('All CCC'!J$7:J$736,MATCH(WatchList!$B105,'All CCC'!$B$7:$B$736,0)))</f>
        <v/>
      </c>
      <c r="K105" s="334" t="str">
        <f>IF($B105="","",INDEX('All CCC'!K$7:K$736,MATCH(WatchList!$B105,'All CCC'!$B$7:$B$736,0)))</f>
        <v/>
      </c>
      <c r="L105" s="334" t="str">
        <f>IF($B105="","",INDEX('All CCC'!L$7:L$736,MATCH(WatchList!$B105,'All CCC'!$B$7:$B$736,0)))</f>
        <v/>
      </c>
      <c r="M105" s="334" t="str">
        <f>IF($B105="","",INDEX('All CCC'!M$7:M$736,MATCH(WatchList!$B105,'All CCC'!$B$7:$B$736,0)))</f>
        <v/>
      </c>
      <c r="N105" s="334" t="str">
        <f>IF($B105="","",INDEX('All CCC'!N$7:N$736,MATCH(WatchList!$B105,'All CCC'!$B$7:$B$736,0)))</f>
        <v/>
      </c>
      <c r="O105" s="334" t="str">
        <f>IF($B105="","",INDEX('All CCC'!O$7:O$736,MATCH(WatchList!$B105,'All CCC'!$B$7:$B$736,0)))</f>
        <v/>
      </c>
      <c r="P105" s="335" t="str">
        <f>IF($B105="","",INDEX('All CCC'!P$7:P$736,MATCH(WatchList!$B105,'All CCC'!$B$7:$B$736,0)))</f>
        <v/>
      </c>
      <c r="Q105" s="335" t="str">
        <f>IF($B105="","",INDEX('All CCC'!Q$7:Q$736,MATCH(WatchList!$B105,'All CCC'!$B$7:$B$736,0)))</f>
        <v/>
      </c>
      <c r="R105" s="334" t="str">
        <f>IF($B105="","",INDEX('All CCC'!R$7:R$736,MATCH(WatchList!$B105,'All CCC'!$B$7:$B$736,0)))</f>
        <v/>
      </c>
      <c r="S105" s="334" t="str">
        <f>IF($B105="","",INDEX('All CCC'!S$7:S$736,MATCH(WatchList!$B105,'All CCC'!$B$7:$B$736,0)))</f>
        <v/>
      </c>
      <c r="T105" s="334" t="str">
        <f>IF($B105="","",INDEX('All CCC'!T$7:T$736,MATCH(WatchList!$B105,'All CCC'!$B$7:$B$736,0)))</f>
        <v/>
      </c>
      <c r="U105" s="334" t="str">
        <f>IF($B105="","",INDEX('All CCC'!U$7:U$736,MATCH(WatchList!$B105,'All CCC'!$B$7:$B$736,0)))</f>
        <v/>
      </c>
      <c r="V105" s="334" t="str">
        <f>IF($B105="","",INDEX('All CCC'!V$7:V$736,MATCH(WatchList!$B105,'All CCC'!$B$7:$B$736,0)))</f>
        <v/>
      </c>
      <c r="W105" s="334" t="str">
        <f>IF($B105="","",INDEX('All CCC'!W$7:W$736,MATCH(WatchList!$B105,'All CCC'!$B$7:$B$736,0)))</f>
        <v/>
      </c>
      <c r="X105" s="334" t="str">
        <f>IF($B105="","",INDEX('All CCC'!X$7:X$736,MATCH(WatchList!$B105,'All CCC'!$B$7:$B$736,0)))</f>
        <v/>
      </c>
      <c r="Y105" s="334" t="str">
        <f>IF($B105="","",INDEX('All CCC'!Y$7:Y$736,MATCH(WatchList!$B105,'All CCC'!$B$7:$B$736,0)))</f>
        <v/>
      </c>
      <c r="Z105" s="334" t="str">
        <f>IF($B105="","",INDEX('All CCC'!Z$7:Z$736,MATCH(WatchList!$B105,'All CCC'!$B$7:$B$736,0)))</f>
        <v/>
      </c>
      <c r="AA105" s="334" t="str">
        <f>IF($B105="","",INDEX('All CCC'!AA$7:AA$736,MATCH(WatchList!$B105,'All CCC'!$B$7:$B$736,0)))</f>
        <v/>
      </c>
      <c r="AB105" s="334" t="str">
        <f>IF($B105="","",INDEX('All CCC'!AB$7:AB$736,MATCH(WatchList!$B105,'All CCC'!$B$7:$B$736,0)))</f>
        <v/>
      </c>
      <c r="AC105" s="334" t="str">
        <f>IF($B105="","",INDEX('All CCC'!AC$7:AC$736,MATCH(WatchList!$B105,'All CCC'!$B$7:$B$736,0)))</f>
        <v/>
      </c>
      <c r="AD105" s="334" t="str">
        <f>IF($B105="","",INDEX('All CCC'!AD$7:AD$736,MATCH(WatchList!$B105,'All CCC'!$B$7:$B$736,0)))</f>
        <v/>
      </c>
      <c r="AE105" s="334" t="str">
        <f>IF($B105="","",INDEX('All CCC'!AE$7:AE$736,MATCH(WatchList!$B105,'All CCC'!$B$7:$B$736,0)))</f>
        <v/>
      </c>
      <c r="AF105" s="334" t="str">
        <f>IF($B105="","",INDEX('All CCC'!AF$7:AF$736,MATCH(WatchList!$B105,'All CCC'!$B$7:$B$736,0)))</f>
        <v/>
      </c>
      <c r="AG105" s="334" t="str">
        <f>IF($B105="","",INDEX('All CCC'!AG$7:AG$736,MATCH(WatchList!$B105,'All CCC'!$B$7:$B$736,0)))</f>
        <v/>
      </c>
      <c r="AH105" s="334" t="str">
        <f>IF($B105="","",INDEX('All CCC'!AH$7:AH$736,MATCH(WatchList!$B105,'All CCC'!$B$7:$B$736,0)))</f>
        <v/>
      </c>
      <c r="AI105" s="334" t="str">
        <f>IF($B105="","",INDEX('All CCC'!AI$7:AI$736,MATCH(WatchList!$B105,'All CCC'!$B$7:$B$736,0)))</f>
        <v/>
      </c>
      <c r="AJ105" s="334" t="str">
        <f>IF($B105="","",INDEX('All CCC'!AJ$7:AJ$736,MATCH(WatchList!$B105,'All CCC'!$B$7:$B$736,0)))</f>
        <v/>
      </c>
      <c r="AK105" s="334" t="str">
        <f>IF($B105="","",INDEX('All CCC'!AK$7:AK$736,MATCH(WatchList!$B105,'All CCC'!$B$7:$B$736,0)))</f>
        <v/>
      </c>
      <c r="AL105" s="334" t="str">
        <f>IF($B105="","",INDEX('All CCC'!AL$7:AL$736,MATCH(WatchList!$B105,'All CCC'!$B$7:$B$736,0)))</f>
        <v/>
      </c>
      <c r="AM105" s="334" t="str">
        <f>IF($B105="","",INDEX('All CCC'!AM$7:AM$736,MATCH(WatchList!$B105,'All CCC'!$B$7:$B$736,0)))</f>
        <v/>
      </c>
      <c r="AN105" s="334" t="str">
        <f>IF($B105="","",INDEX('All CCC'!AN$7:AN$736,MATCH(WatchList!$B105,'All CCC'!$B$7:$B$736,0)))</f>
        <v/>
      </c>
      <c r="AO105" s="334" t="str">
        <f>IF($B105="","",INDEX('All CCC'!AO$7:AO$736,MATCH(WatchList!$B105,'All CCC'!$B$7:$B$736,0)))</f>
        <v/>
      </c>
      <c r="AP105" s="334" t="str">
        <f>IF($B105="","",INDEX('All CCC'!AP$7:AP$736,MATCH(WatchList!$B105,'All CCC'!$B$7:$B$736,0)))</f>
        <v/>
      </c>
      <c r="AQ105" s="334" t="str">
        <f>IF($B105="","",INDEX('All CCC'!AQ$7:AQ$736,MATCH(WatchList!$B105,'All CCC'!$B$7:$B$736,0)))</f>
        <v/>
      </c>
      <c r="AR105" s="334" t="str">
        <f>IF($B105="","",INDEX('All CCC'!AR$7:AR$736,MATCH(WatchList!$B105,'All CCC'!$B$7:$B$736,0)))</f>
        <v/>
      </c>
      <c r="AS105" s="334" t="str">
        <f>IF($B105="","",INDEX('All CCC'!AS$7:AS$736,MATCH(WatchList!$B105,'All CCC'!$B$7:$B$736,0)))</f>
        <v/>
      </c>
      <c r="AT105" s="334" t="str">
        <f>IF($B105="","",INDEX('All CCC'!AT$7:AT$736,MATCH(WatchList!$B105,'All CCC'!$B$7:$B$736,0)))</f>
        <v/>
      </c>
      <c r="AU105" s="334" t="str">
        <f>IF($B105="","",INDEX('All CCC'!AU$7:AU$736,MATCH(WatchList!$B105,'All CCC'!$B$7:$B$736,0)))</f>
        <v/>
      </c>
      <c r="AV105" s="334" t="str">
        <f>IF($B105="","",INDEX('All CCC'!AV$7:AV$736,MATCH(WatchList!$B105,'All CCC'!$B$7:$B$736,0)))</f>
        <v/>
      </c>
      <c r="AW105" s="334" t="str">
        <f>IF($B105="","",INDEX('All CCC'!AW$7:AW$736,MATCH(WatchList!$B105,'All CCC'!$B$7:$B$736,0)))</f>
        <v/>
      </c>
      <c r="AX105" s="334" t="str">
        <f>IF($B105="","",INDEX('All CCC'!AX$7:AX$736,MATCH(WatchList!$B105,'All CCC'!$B$7:$B$736,0)))</f>
        <v/>
      </c>
      <c r="AY105" s="334" t="str">
        <f>IF($B105="","",INDEX('All CCC'!AY$7:AY$736,MATCH(WatchList!$B105,'All CCC'!$B$7:$B$736,0)))</f>
        <v/>
      </c>
      <c r="AZ105" s="334" t="str">
        <f>IF($B105="","",INDEX('All CCC'!AZ$7:AZ$736,MATCH(WatchList!$B105,'All CCC'!$B$7:$B$736,0)))</f>
        <v/>
      </c>
      <c r="BA105" s="334" t="str">
        <f>IF($B105="","",INDEX('All CCC'!BA$7:BA$736,MATCH(WatchList!$B105,'All CCC'!$B$7:$B$736,0)))</f>
        <v/>
      </c>
      <c r="BB105" s="334" t="str">
        <f>IF($B105="","",INDEX('All CCC'!BB$7:BB$736,MATCH(WatchList!$B105,'All CCC'!$B$7:$B$736,0)))</f>
        <v/>
      </c>
      <c r="BC105" s="334" t="str">
        <f>IF($B105="","",INDEX('All CCC'!BC$7:BC$736,MATCH(WatchList!$B105,'All CCC'!$B$7:$B$736,0)))</f>
        <v/>
      </c>
      <c r="BD105" s="334" t="str">
        <f>IF($B105="","",INDEX('All CCC'!BD$7:BD$736,MATCH(WatchList!$B105,'All CCC'!$B$7:$B$736,0)))</f>
        <v/>
      </c>
      <c r="BE105" s="334" t="str">
        <f>IF($B105="","",INDEX('All CCC'!BE$7:BE$736,MATCH(WatchList!$B105,'All CCC'!$B$7:$B$736,0)))</f>
        <v/>
      </c>
      <c r="BF105" s="334" t="str">
        <f>IF($B105="","",INDEX('All CCC'!BF$7:BF$736,MATCH(WatchList!$B105,'All CCC'!$B$7:$B$736,0)))</f>
        <v/>
      </c>
      <c r="BG105" s="334" t="str">
        <f>IF($B105="","",INDEX('All CCC'!BG$7:BG$736,MATCH(WatchList!$B105,'All CCC'!$B$7:$B$736,0)))</f>
        <v/>
      </c>
    </row>
    <row r="106" spans="1:59" x14ac:dyDescent="0.2">
      <c r="A106" s="333" t="str">
        <f>IF($B106="","",INDEX('All CCC'!A$7:A$736,MATCH(WatchList!$B106,'All CCC'!$B$7:$B$736,0)))</f>
        <v/>
      </c>
      <c r="B106" s="127"/>
      <c r="C106" s="334" t="str">
        <f>IF($B106="","",INDEX('All CCC'!C$7:C$736,MATCH(WatchList!$B106,'All CCC'!$B$7:$B$736,0)))</f>
        <v/>
      </c>
      <c r="D106" s="334" t="str">
        <f>IF($B106="","",INDEX('All CCC'!D$7:D$736,MATCH(WatchList!$B106,'All CCC'!$B$7:$B$736,0)))</f>
        <v/>
      </c>
      <c r="E106" s="334" t="str">
        <f>IF($B106="","",INDEX('All CCC'!E$7:E$736,MATCH(WatchList!$B106,'All CCC'!$B$7:$B$736,0)))</f>
        <v/>
      </c>
      <c r="F106" s="334" t="str">
        <f>IF($B106="","",INDEX('All CCC'!F$7:F$736,MATCH(WatchList!$B106,'All CCC'!$B$7:$B$736,0)))</f>
        <v/>
      </c>
      <c r="G106" s="334" t="str">
        <f>IF($B106="","",INDEX('All CCC'!G$7:G$736,MATCH(WatchList!$B106,'All CCC'!$B$7:$B$736,0)))</f>
        <v/>
      </c>
      <c r="H106" s="334" t="str">
        <f>IF($B106="","",INDEX('All CCC'!H$7:H$736,MATCH(WatchList!$B106,'All CCC'!$B$7:$B$736,0)))</f>
        <v/>
      </c>
      <c r="I106" s="334" t="str">
        <f>IF($B106="","",INDEX('All CCC'!I$7:I$736,MATCH(WatchList!$B106,'All CCC'!$B$7:$B$736,0)))</f>
        <v/>
      </c>
      <c r="J106" s="334" t="str">
        <f>IF($B106="","",INDEX('All CCC'!J$7:J$736,MATCH(WatchList!$B106,'All CCC'!$B$7:$B$736,0)))</f>
        <v/>
      </c>
      <c r="K106" s="334" t="str">
        <f>IF($B106="","",INDEX('All CCC'!K$7:K$736,MATCH(WatchList!$B106,'All CCC'!$B$7:$B$736,0)))</f>
        <v/>
      </c>
      <c r="L106" s="334" t="str">
        <f>IF($B106="","",INDEX('All CCC'!L$7:L$736,MATCH(WatchList!$B106,'All CCC'!$B$7:$B$736,0)))</f>
        <v/>
      </c>
      <c r="M106" s="334" t="str">
        <f>IF($B106="","",INDEX('All CCC'!M$7:M$736,MATCH(WatchList!$B106,'All CCC'!$B$7:$B$736,0)))</f>
        <v/>
      </c>
      <c r="N106" s="334" t="str">
        <f>IF($B106="","",INDEX('All CCC'!N$7:N$736,MATCH(WatchList!$B106,'All CCC'!$B$7:$B$736,0)))</f>
        <v/>
      </c>
      <c r="O106" s="334" t="str">
        <f>IF($B106="","",INDEX('All CCC'!O$7:O$736,MATCH(WatchList!$B106,'All CCC'!$B$7:$B$736,0)))</f>
        <v/>
      </c>
      <c r="P106" s="335" t="str">
        <f>IF($B106="","",INDEX('All CCC'!P$7:P$736,MATCH(WatchList!$B106,'All CCC'!$B$7:$B$736,0)))</f>
        <v/>
      </c>
      <c r="Q106" s="335" t="str">
        <f>IF($B106="","",INDEX('All CCC'!Q$7:Q$736,MATCH(WatchList!$B106,'All CCC'!$B$7:$B$736,0)))</f>
        <v/>
      </c>
      <c r="R106" s="334" t="str">
        <f>IF($B106="","",INDEX('All CCC'!R$7:R$736,MATCH(WatchList!$B106,'All CCC'!$B$7:$B$736,0)))</f>
        <v/>
      </c>
      <c r="S106" s="334" t="str">
        <f>IF($B106="","",INDEX('All CCC'!S$7:S$736,MATCH(WatchList!$B106,'All CCC'!$B$7:$B$736,0)))</f>
        <v/>
      </c>
      <c r="T106" s="334" t="str">
        <f>IF($B106="","",INDEX('All CCC'!T$7:T$736,MATCH(WatchList!$B106,'All CCC'!$B$7:$B$736,0)))</f>
        <v/>
      </c>
      <c r="U106" s="334" t="str">
        <f>IF($B106="","",INDEX('All CCC'!U$7:U$736,MATCH(WatchList!$B106,'All CCC'!$B$7:$B$736,0)))</f>
        <v/>
      </c>
      <c r="V106" s="334" t="str">
        <f>IF($B106="","",INDEX('All CCC'!V$7:V$736,MATCH(WatchList!$B106,'All CCC'!$B$7:$B$736,0)))</f>
        <v/>
      </c>
      <c r="W106" s="334" t="str">
        <f>IF($B106="","",INDEX('All CCC'!W$7:W$736,MATCH(WatchList!$B106,'All CCC'!$B$7:$B$736,0)))</f>
        <v/>
      </c>
      <c r="X106" s="334" t="str">
        <f>IF($B106="","",INDEX('All CCC'!X$7:X$736,MATCH(WatchList!$B106,'All CCC'!$B$7:$B$736,0)))</f>
        <v/>
      </c>
      <c r="Y106" s="334" t="str">
        <f>IF($B106="","",INDEX('All CCC'!Y$7:Y$736,MATCH(WatchList!$B106,'All CCC'!$B$7:$B$736,0)))</f>
        <v/>
      </c>
      <c r="Z106" s="334" t="str">
        <f>IF($B106="","",INDEX('All CCC'!Z$7:Z$736,MATCH(WatchList!$B106,'All CCC'!$B$7:$B$736,0)))</f>
        <v/>
      </c>
      <c r="AA106" s="334" t="str">
        <f>IF($B106="","",INDEX('All CCC'!AA$7:AA$736,MATCH(WatchList!$B106,'All CCC'!$B$7:$B$736,0)))</f>
        <v/>
      </c>
      <c r="AB106" s="334" t="str">
        <f>IF($B106="","",INDEX('All CCC'!AB$7:AB$736,MATCH(WatchList!$B106,'All CCC'!$B$7:$B$736,0)))</f>
        <v/>
      </c>
      <c r="AC106" s="334" t="str">
        <f>IF($B106="","",INDEX('All CCC'!AC$7:AC$736,MATCH(WatchList!$B106,'All CCC'!$B$7:$B$736,0)))</f>
        <v/>
      </c>
      <c r="AD106" s="334" t="str">
        <f>IF($B106="","",INDEX('All CCC'!AD$7:AD$736,MATCH(WatchList!$B106,'All CCC'!$B$7:$B$736,0)))</f>
        <v/>
      </c>
      <c r="AE106" s="334" t="str">
        <f>IF($B106="","",INDEX('All CCC'!AE$7:AE$736,MATCH(WatchList!$B106,'All CCC'!$B$7:$B$736,0)))</f>
        <v/>
      </c>
      <c r="AF106" s="334" t="str">
        <f>IF($B106="","",INDEX('All CCC'!AF$7:AF$736,MATCH(WatchList!$B106,'All CCC'!$B$7:$B$736,0)))</f>
        <v/>
      </c>
      <c r="AG106" s="334" t="str">
        <f>IF($B106="","",INDEX('All CCC'!AG$7:AG$736,MATCH(WatchList!$B106,'All CCC'!$B$7:$B$736,0)))</f>
        <v/>
      </c>
      <c r="AH106" s="334" t="str">
        <f>IF($B106="","",INDEX('All CCC'!AH$7:AH$736,MATCH(WatchList!$B106,'All CCC'!$B$7:$B$736,0)))</f>
        <v/>
      </c>
      <c r="AI106" s="334" t="str">
        <f>IF($B106="","",INDEX('All CCC'!AI$7:AI$736,MATCH(WatchList!$B106,'All CCC'!$B$7:$B$736,0)))</f>
        <v/>
      </c>
      <c r="AJ106" s="334" t="str">
        <f>IF($B106="","",INDEX('All CCC'!AJ$7:AJ$736,MATCH(WatchList!$B106,'All CCC'!$B$7:$B$736,0)))</f>
        <v/>
      </c>
      <c r="AK106" s="334" t="str">
        <f>IF($B106="","",INDEX('All CCC'!AK$7:AK$736,MATCH(WatchList!$B106,'All CCC'!$B$7:$B$736,0)))</f>
        <v/>
      </c>
      <c r="AL106" s="334" t="str">
        <f>IF($B106="","",INDEX('All CCC'!AL$7:AL$736,MATCH(WatchList!$B106,'All CCC'!$B$7:$B$736,0)))</f>
        <v/>
      </c>
      <c r="AM106" s="334" t="str">
        <f>IF($B106="","",INDEX('All CCC'!AM$7:AM$736,MATCH(WatchList!$B106,'All CCC'!$B$7:$B$736,0)))</f>
        <v/>
      </c>
      <c r="AN106" s="334" t="str">
        <f>IF($B106="","",INDEX('All CCC'!AN$7:AN$736,MATCH(WatchList!$B106,'All CCC'!$B$7:$B$736,0)))</f>
        <v/>
      </c>
      <c r="AO106" s="334" t="str">
        <f>IF($B106="","",INDEX('All CCC'!AO$7:AO$736,MATCH(WatchList!$B106,'All CCC'!$B$7:$B$736,0)))</f>
        <v/>
      </c>
      <c r="AP106" s="334" t="str">
        <f>IF($B106="","",INDEX('All CCC'!AP$7:AP$736,MATCH(WatchList!$B106,'All CCC'!$B$7:$B$736,0)))</f>
        <v/>
      </c>
      <c r="AQ106" s="334" t="str">
        <f>IF($B106="","",INDEX('All CCC'!AQ$7:AQ$736,MATCH(WatchList!$B106,'All CCC'!$B$7:$B$736,0)))</f>
        <v/>
      </c>
      <c r="AR106" s="334" t="str">
        <f>IF($B106="","",INDEX('All CCC'!AR$7:AR$736,MATCH(WatchList!$B106,'All CCC'!$B$7:$B$736,0)))</f>
        <v/>
      </c>
      <c r="AS106" s="334" t="str">
        <f>IF($B106="","",INDEX('All CCC'!AS$7:AS$736,MATCH(WatchList!$B106,'All CCC'!$B$7:$B$736,0)))</f>
        <v/>
      </c>
      <c r="AT106" s="334" t="str">
        <f>IF($B106="","",INDEX('All CCC'!AT$7:AT$736,MATCH(WatchList!$B106,'All CCC'!$B$7:$B$736,0)))</f>
        <v/>
      </c>
      <c r="AU106" s="334" t="str">
        <f>IF($B106="","",INDEX('All CCC'!AU$7:AU$736,MATCH(WatchList!$B106,'All CCC'!$B$7:$B$736,0)))</f>
        <v/>
      </c>
      <c r="AV106" s="334" t="str">
        <f>IF($B106="","",INDEX('All CCC'!AV$7:AV$736,MATCH(WatchList!$B106,'All CCC'!$B$7:$B$736,0)))</f>
        <v/>
      </c>
      <c r="AW106" s="334" t="str">
        <f>IF($B106="","",INDEX('All CCC'!AW$7:AW$736,MATCH(WatchList!$B106,'All CCC'!$B$7:$B$736,0)))</f>
        <v/>
      </c>
      <c r="AX106" s="334" t="str">
        <f>IF($B106="","",INDEX('All CCC'!AX$7:AX$736,MATCH(WatchList!$B106,'All CCC'!$B$7:$B$736,0)))</f>
        <v/>
      </c>
      <c r="AY106" s="334" t="str">
        <f>IF($B106="","",INDEX('All CCC'!AY$7:AY$736,MATCH(WatchList!$B106,'All CCC'!$B$7:$B$736,0)))</f>
        <v/>
      </c>
      <c r="AZ106" s="334" t="str">
        <f>IF($B106="","",INDEX('All CCC'!AZ$7:AZ$736,MATCH(WatchList!$B106,'All CCC'!$B$7:$B$736,0)))</f>
        <v/>
      </c>
      <c r="BA106" s="334" t="str">
        <f>IF($B106="","",INDEX('All CCC'!BA$7:BA$736,MATCH(WatchList!$B106,'All CCC'!$B$7:$B$736,0)))</f>
        <v/>
      </c>
      <c r="BB106" s="334" t="str">
        <f>IF($B106="","",INDEX('All CCC'!BB$7:BB$736,MATCH(WatchList!$B106,'All CCC'!$B$7:$B$736,0)))</f>
        <v/>
      </c>
      <c r="BC106" s="334" t="str">
        <f>IF($B106="","",INDEX('All CCC'!BC$7:BC$736,MATCH(WatchList!$B106,'All CCC'!$B$7:$B$736,0)))</f>
        <v/>
      </c>
      <c r="BD106" s="334" t="str">
        <f>IF($B106="","",INDEX('All CCC'!BD$7:BD$736,MATCH(WatchList!$B106,'All CCC'!$B$7:$B$736,0)))</f>
        <v/>
      </c>
      <c r="BE106" s="334" t="str">
        <f>IF($B106="","",INDEX('All CCC'!BE$7:BE$736,MATCH(WatchList!$B106,'All CCC'!$B$7:$B$736,0)))</f>
        <v/>
      </c>
      <c r="BF106" s="334" t="str">
        <f>IF($B106="","",INDEX('All CCC'!BF$7:BF$736,MATCH(WatchList!$B106,'All CCC'!$B$7:$B$736,0)))</f>
        <v/>
      </c>
      <c r="BG106" s="334" t="str">
        <f>IF($B106="","",INDEX('All CCC'!BG$7:BG$736,MATCH(WatchList!$B106,'All CCC'!$B$7:$B$736,0)))</f>
        <v/>
      </c>
    </row>
    <row r="107" spans="1:59" x14ac:dyDescent="0.2">
      <c r="A107" s="333" t="str">
        <f>IF($B107="","",INDEX('All CCC'!A$7:A$736,MATCH(WatchList!$B107,'All CCC'!$B$7:$B$736,0)))</f>
        <v/>
      </c>
      <c r="B107" s="127"/>
      <c r="C107" s="334" t="str">
        <f>IF($B107="","",INDEX('All CCC'!C$7:C$736,MATCH(WatchList!$B107,'All CCC'!$B$7:$B$736,0)))</f>
        <v/>
      </c>
      <c r="D107" s="334" t="str">
        <f>IF($B107="","",INDEX('All CCC'!D$7:D$736,MATCH(WatchList!$B107,'All CCC'!$B$7:$B$736,0)))</f>
        <v/>
      </c>
      <c r="E107" s="334" t="str">
        <f>IF($B107="","",INDEX('All CCC'!E$7:E$736,MATCH(WatchList!$B107,'All CCC'!$B$7:$B$736,0)))</f>
        <v/>
      </c>
      <c r="F107" s="334" t="str">
        <f>IF($B107="","",INDEX('All CCC'!F$7:F$736,MATCH(WatchList!$B107,'All CCC'!$B$7:$B$736,0)))</f>
        <v/>
      </c>
      <c r="G107" s="334" t="str">
        <f>IF($B107="","",INDEX('All CCC'!G$7:G$736,MATCH(WatchList!$B107,'All CCC'!$B$7:$B$736,0)))</f>
        <v/>
      </c>
      <c r="H107" s="334" t="str">
        <f>IF($B107="","",INDEX('All CCC'!H$7:H$736,MATCH(WatchList!$B107,'All CCC'!$B$7:$B$736,0)))</f>
        <v/>
      </c>
      <c r="I107" s="334" t="str">
        <f>IF($B107="","",INDEX('All CCC'!I$7:I$736,MATCH(WatchList!$B107,'All CCC'!$B$7:$B$736,0)))</f>
        <v/>
      </c>
      <c r="J107" s="334" t="str">
        <f>IF($B107="","",INDEX('All CCC'!J$7:J$736,MATCH(WatchList!$B107,'All CCC'!$B$7:$B$736,0)))</f>
        <v/>
      </c>
      <c r="K107" s="334" t="str">
        <f>IF($B107="","",INDEX('All CCC'!K$7:K$736,MATCH(WatchList!$B107,'All CCC'!$B$7:$B$736,0)))</f>
        <v/>
      </c>
      <c r="L107" s="334" t="str">
        <f>IF($B107="","",INDEX('All CCC'!L$7:L$736,MATCH(WatchList!$B107,'All CCC'!$B$7:$B$736,0)))</f>
        <v/>
      </c>
      <c r="M107" s="334" t="str">
        <f>IF($B107="","",INDEX('All CCC'!M$7:M$736,MATCH(WatchList!$B107,'All CCC'!$B$7:$B$736,0)))</f>
        <v/>
      </c>
      <c r="N107" s="334" t="str">
        <f>IF($B107="","",INDEX('All CCC'!N$7:N$736,MATCH(WatchList!$B107,'All CCC'!$B$7:$B$736,0)))</f>
        <v/>
      </c>
      <c r="O107" s="334" t="str">
        <f>IF($B107="","",INDEX('All CCC'!O$7:O$736,MATCH(WatchList!$B107,'All CCC'!$B$7:$B$736,0)))</f>
        <v/>
      </c>
      <c r="P107" s="335" t="str">
        <f>IF($B107="","",INDEX('All CCC'!P$7:P$736,MATCH(WatchList!$B107,'All CCC'!$B$7:$B$736,0)))</f>
        <v/>
      </c>
      <c r="Q107" s="335" t="str">
        <f>IF($B107="","",INDEX('All CCC'!Q$7:Q$736,MATCH(WatchList!$B107,'All CCC'!$B$7:$B$736,0)))</f>
        <v/>
      </c>
      <c r="R107" s="334" t="str">
        <f>IF($B107="","",INDEX('All CCC'!R$7:R$736,MATCH(WatchList!$B107,'All CCC'!$B$7:$B$736,0)))</f>
        <v/>
      </c>
      <c r="S107" s="334" t="str">
        <f>IF($B107="","",INDEX('All CCC'!S$7:S$736,MATCH(WatchList!$B107,'All CCC'!$B$7:$B$736,0)))</f>
        <v/>
      </c>
      <c r="T107" s="334" t="str">
        <f>IF($B107="","",INDEX('All CCC'!T$7:T$736,MATCH(WatchList!$B107,'All CCC'!$B$7:$B$736,0)))</f>
        <v/>
      </c>
      <c r="U107" s="334" t="str">
        <f>IF($B107="","",INDEX('All CCC'!U$7:U$736,MATCH(WatchList!$B107,'All CCC'!$B$7:$B$736,0)))</f>
        <v/>
      </c>
      <c r="V107" s="334" t="str">
        <f>IF($B107="","",INDEX('All CCC'!V$7:V$736,MATCH(WatchList!$B107,'All CCC'!$B$7:$B$736,0)))</f>
        <v/>
      </c>
      <c r="W107" s="334" t="str">
        <f>IF($B107="","",INDEX('All CCC'!W$7:W$736,MATCH(WatchList!$B107,'All CCC'!$B$7:$B$736,0)))</f>
        <v/>
      </c>
      <c r="X107" s="334" t="str">
        <f>IF($B107="","",INDEX('All CCC'!X$7:X$736,MATCH(WatchList!$B107,'All CCC'!$B$7:$B$736,0)))</f>
        <v/>
      </c>
      <c r="Y107" s="334" t="str">
        <f>IF($B107="","",INDEX('All CCC'!Y$7:Y$736,MATCH(WatchList!$B107,'All CCC'!$B$7:$B$736,0)))</f>
        <v/>
      </c>
      <c r="Z107" s="334" t="str">
        <f>IF($B107="","",INDEX('All CCC'!Z$7:Z$736,MATCH(WatchList!$B107,'All CCC'!$B$7:$B$736,0)))</f>
        <v/>
      </c>
      <c r="AA107" s="334" t="str">
        <f>IF($B107="","",INDEX('All CCC'!AA$7:AA$736,MATCH(WatchList!$B107,'All CCC'!$B$7:$B$736,0)))</f>
        <v/>
      </c>
      <c r="AB107" s="334" t="str">
        <f>IF($B107="","",INDEX('All CCC'!AB$7:AB$736,MATCH(WatchList!$B107,'All CCC'!$B$7:$B$736,0)))</f>
        <v/>
      </c>
      <c r="AC107" s="334" t="str">
        <f>IF($B107="","",INDEX('All CCC'!AC$7:AC$736,MATCH(WatchList!$B107,'All CCC'!$B$7:$B$736,0)))</f>
        <v/>
      </c>
      <c r="AD107" s="334" t="str">
        <f>IF($B107="","",INDEX('All CCC'!AD$7:AD$736,MATCH(WatchList!$B107,'All CCC'!$B$7:$B$736,0)))</f>
        <v/>
      </c>
      <c r="AE107" s="334" t="str">
        <f>IF($B107="","",INDEX('All CCC'!AE$7:AE$736,MATCH(WatchList!$B107,'All CCC'!$B$7:$B$736,0)))</f>
        <v/>
      </c>
      <c r="AF107" s="334" t="str">
        <f>IF($B107="","",INDEX('All CCC'!AF$7:AF$736,MATCH(WatchList!$B107,'All CCC'!$B$7:$B$736,0)))</f>
        <v/>
      </c>
      <c r="AG107" s="334" t="str">
        <f>IF($B107="","",INDEX('All CCC'!AG$7:AG$736,MATCH(WatchList!$B107,'All CCC'!$B$7:$B$736,0)))</f>
        <v/>
      </c>
      <c r="AH107" s="334" t="str">
        <f>IF($B107="","",INDEX('All CCC'!AH$7:AH$736,MATCH(WatchList!$B107,'All CCC'!$B$7:$B$736,0)))</f>
        <v/>
      </c>
      <c r="AI107" s="334" t="str">
        <f>IF($B107="","",INDEX('All CCC'!AI$7:AI$736,MATCH(WatchList!$B107,'All CCC'!$B$7:$B$736,0)))</f>
        <v/>
      </c>
      <c r="AJ107" s="334" t="str">
        <f>IF($B107="","",INDEX('All CCC'!AJ$7:AJ$736,MATCH(WatchList!$B107,'All CCC'!$B$7:$B$736,0)))</f>
        <v/>
      </c>
      <c r="AK107" s="334" t="str">
        <f>IF($B107="","",INDEX('All CCC'!AK$7:AK$736,MATCH(WatchList!$B107,'All CCC'!$B$7:$B$736,0)))</f>
        <v/>
      </c>
      <c r="AL107" s="334" t="str">
        <f>IF($B107="","",INDEX('All CCC'!AL$7:AL$736,MATCH(WatchList!$B107,'All CCC'!$B$7:$B$736,0)))</f>
        <v/>
      </c>
      <c r="AM107" s="334" t="str">
        <f>IF($B107="","",INDEX('All CCC'!AM$7:AM$736,MATCH(WatchList!$B107,'All CCC'!$B$7:$B$736,0)))</f>
        <v/>
      </c>
      <c r="AN107" s="334" t="str">
        <f>IF($B107="","",INDEX('All CCC'!AN$7:AN$736,MATCH(WatchList!$B107,'All CCC'!$B$7:$B$736,0)))</f>
        <v/>
      </c>
      <c r="AO107" s="334" t="str">
        <f>IF($B107="","",INDEX('All CCC'!AO$7:AO$736,MATCH(WatchList!$B107,'All CCC'!$B$7:$B$736,0)))</f>
        <v/>
      </c>
      <c r="AP107" s="334" t="str">
        <f>IF($B107="","",INDEX('All CCC'!AP$7:AP$736,MATCH(WatchList!$B107,'All CCC'!$B$7:$B$736,0)))</f>
        <v/>
      </c>
      <c r="AQ107" s="334" t="str">
        <f>IF($B107="","",INDEX('All CCC'!AQ$7:AQ$736,MATCH(WatchList!$B107,'All CCC'!$B$7:$B$736,0)))</f>
        <v/>
      </c>
      <c r="AR107" s="334" t="str">
        <f>IF($B107="","",INDEX('All CCC'!AR$7:AR$736,MATCH(WatchList!$B107,'All CCC'!$B$7:$B$736,0)))</f>
        <v/>
      </c>
      <c r="AS107" s="334" t="str">
        <f>IF($B107="","",INDEX('All CCC'!AS$7:AS$736,MATCH(WatchList!$B107,'All CCC'!$B$7:$B$736,0)))</f>
        <v/>
      </c>
      <c r="AT107" s="334" t="str">
        <f>IF($B107="","",INDEX('All CCC'!AT$7:AT$736,MATCH(WatchList!$B107,'All CCC'!$B$7:$B$736,0)))</f>
        <v/>
      </c>
      <c r="AU107" s="334" t="str">
        <f>IF($B107="","",INDEX('All CCC'!AU$7:AU$736,MATCH(WatchList!$B107,'All CCC'!$B$7:$B$736,0)))</f>
        <v/>
      </c>
      <c r="AV107" s="334" t="str">
        <f>IF($B107="","",INDEX('All CCC'!AV$7:AV$736,MATCH(WatchList!$B107,'All CCC'!$B$7:$B$736,0)))</f>
        <v/>
      </c>
      <c r="AW107" s="334" t="str">
        <f>IF($B107="","",INDEX('All CCC'!AW$7:AW$736,MATCH(WatchList!$B107,'All CCC'!$B$7:$B$736,0)))</f>
        <v/>
      </c>
      <c r="AX107" s="334" t="str">
        <f>IF($B107="","",INDEX('All CCC'!AX$7:AX$736,MATCH(WatchList!$B107,'All CCC'!$B$7:$B$736,0)))</f>
        <v/>
      </c>
      <c r="AY107" s="334" t="str">
        <f>IF($B107="","",INDEX('All CCC'!AY$7:AY$736,MATCH(WatchList!$B107,'All CCC'!$B$7:$B$736,0)))</f>
        <v/>
      </c>
      <c r="AZ107" s="334" t="str">
        <f>IF($B107="","",INDEX('All CCC'!AZ$7:AZ$736,MATCH(WatchList!$B107,'All CCC'!$B$7:$B$736,0)))</f>
        <v/>
      </c>
      <c r="BA107" s="334" t="str">
        <f>IF($B107="","",INDEX('All CCC'!BA$7:BA$736,MATCH(WatchList!$B107,'All CCC'!$B$7:$B$736,0)))</f>
        <v/>
      </c>
      <c r="BB107" s="334" t="str">
        <f>IF($B107="","",INDEX('All CCC'!BB$7:BB$736,MATCH(WatchList!$B107,'All CCC'!$B$7:$B$736,0)))</f>
        <v/>
      </c>
      <c r="BC107" s="334" t="str">
        <f>IF($B107="","",INDEX('All CCC'!BC$7:BC$736,MATCH(WatchList!$B107,'All CCC'!$B$7:$B$736,0)))</f>
        <v/>
      </c>
      <c r="BD107" s="334" t="str">
        <f>IF($B107="","",INDEX('All CCC'!BD$7:BD$736,MATCH(WatchList!$B107,'All CCC'!$B$7:$B$736,0)))</f>
        <v/>
      </c>
      <c r="BE107" s="334" t="str">
        <f>IF($B107="","",INDEX('All CCC'!BE$7:BE$736,MATCH(WatchList!$B107,'All CCC'!$B$7:$B$736,0)))</f>
        <v/>
      </c>
      <c r="BF107" s="334" t="str">
        <f>IF($B107="","",INDEX('All CCC'!BF$7:BF$736,MATCH(WatchList!$B107,'All CCC'!$B$7:$B$736,0)))</f>
        <v/>
      </c>
      <c r="BG107" s="334" t="str">
        <f>IF($B107="","",INDEX('All CCC'!BG$7:BG$736,MATCH(WatchList!$B107,'All CCC'!$B$7:$B$736,0)))</f>
        <v/>
      </c>
    </row>
    <row r="108" spans="1:59" x14ac:dyDescent="0.2">
      <c r="A108" s="333" t="str">
        <f>IF($B108="","",INDEX('All CCC'!A$7:A$736,MATCH(WatchList!$B108,'All CCC'!$B$7:$B$736,0)))</f>
        <v/>
      </c>
      <c r="B108" s="127"/>
      <c r="C108" s="334" t="str">
        <f>IF($B108="","",INDEX('All CCC'!C$7:C$736,MATCH(WatchList!$B108,'All CCC'!$B$7:$B$736,0)))</f>
        <v/>
      </c>
      <c r="D108" s="334" t="str">
        <f>IF($B108="","",INDEX('All CCC'!D$7:D$736,MATCH(WatchList!$B108,'All CCC'!$B$7:$B$736,0)))</f>
        <v/>
      </c>
      <c r="E108" s="334" t="str">
        <f>IF($B108="","",INDEX('All CCC'!E$7:E$736,MATCH(WatchList!$B108,'All CCC'!$B$7:$B$736,0)))</f>
        <v/>
      </c>
      <c r="F108" s="334" t="str">
        <f>IF($B108="","",INDEX('All CCC'!F$7:F$736,MATCH(WatchList!$B108,'All CCC'!$B$7:$B$736,0)))</f>
        <v/>
      </c>
      <c r="G108" s="334" t="str">
        <f>IF($B108="","",INDEX('All CCC'!G$7:G$736,MATCH(WatchList!$B108,'All CCC'!$B$7:$B$736,0)))</f>
        <v/>
      </c>
      <c r="H108" s="334" t="str">
        <f>IF($B108="","",INDEX('All CCC'!H$7:H$736,MATCH(WatchList!$B108,'All CCC'!$B$7:$B$736,0)))</f>
        <v/>
      </c>
      <c r="I108" s="334" t="str">
        <f>IF($B108="","",INDEX('All CCC'!I$7:I$736,MATCH(WatchList!$B108,'All CCC'!$B$7:$B$736,0)))</f>
        <v/>
      </c>
      <c r="J108" s="334" t="str">
        <f>IF($B108="","",INDEX('All CCC'!J$7:J$736,MATCH(WatchList!$B108,'All CCC'!$B$7:$B$736,0)))</f>
        <v/>
      </c>
      <c r="K108" s="334" t="str">
        <f>IF($B108="","",INDEX('All CCC'!K$7:K$736,MATCH(WatchList!$B108,'All CCC'!$B$7:$B$736,0)))</f>
        <v/>
      </c>
      <c r="L108" s="334" t="str">
        <f>IF($B108="","",INDEX('All CCC'!L$7:L$736,MATCH(WatchList!$B108,'All CCC'!$B$7:$B$736,0)))</f>
        <v/>
      </c>
      <c r="M108" s="334" t="str">
        <f>IF($B108="","",INDEX('All CCC'!M$7:M$736,MATCH(WatchList!$B108,'All CCC'!$B$7:$B$736,0)))</f>
        <v/>
      </c>
      <c r="N108" s="334" t="str">
        <f>IF($B108="","",INDEX('All CCC'!N$7:N$736,MATCH(WatchList!$B108,'All CCC'!$B$7:$B$736,0)))</f>
        <v/>
      </c>
      <c r="O108" s="334" t="str">
        <f>IF($B108="","",INDEX('All CCC'!O$7:O$736,MATCH(WatchList!$B108,'All CCC'!$B$7:$B$736,0)))</f>
        <v/>
      </c>
      <c r="P108" s="335" t="str">
        <f>IF($B108="","",INDEX('All CCC'!P$7:P$736,MATCH(WatchList!$B108,'All CCC'!$B$7:$B$736,0)))</f>
        <v/>
      </c>
      <c r="Q108" s="335" t="str">
        <f>IF($B108="","",INDEX('All CCC'!Q$7:Q$736,MATCH(WatchList!$B108,'All CCC'!$B$7:$B$736,0)))</f>
        <v/>
      </c>
      <c r="R108" s="334" t="str">
        <f>IF($B108="","",INDEX('All CCC'!R$7:R$736,MATCH(WatchList!$B108,'All CCC'!$B$7:$B$736,0)))</f>
        <v/>
      </c>
      <c r="S108" s="334" t="str">
        <f>IF($B108="","",INDEX('All CCC'!S$7:S$736,MATCH(WatchList!$B108,'All CCC'!$B$7:$B$736,0)))</f>
        <v/>
      </c>
      <c r="T108" s="334" t="str">
        <f>IF($B108="","",INDEX('All CCC'!T$7:T$736,MATCH(WatchList!$B108,'All CCC'!$B$7:$B$736,0)))</f>
        <v/>
      </c>
      <c r="U108" s="334" t="str">
        <f>IF($B108="","",INDEX('All CCC'!U$7:U$736,MATCH(WatchList!$B108,'All CCC'!$B$7:$B$736,0)))</f>
        <v/>
      </c>
      <c r="V108" s="334" t="str">
        <f>IF($B108="","",INDEX('All CCC'!V$7:V$736,MATCH(WatchList!$B108,'All CCC'!$B$7:$B$736,0)))</f>
        <v/>
      </c>
      <c r="W108" s="334" t="str">
        <f>IF($B108="","",INDEX('All CCC'!W$7:W$736,MATCH(WatchList!$B108,'All CCC'!$B$7:$B$736,0)))</f>
        <v/>
      </c>
      <c r="X108" s="334" t="str">
        <f>IF($B108="","",INDEX('All CCC'!X$7:X$736,MATCH(WatchList!$B108,'All CCC'!$B$7:$B$736,0)))</f>
        <v/>
      </c>
      <c r="Y108" s="334" t="str">
        <f>IF($B108="","",INDEX('All CCC'!Y$7:Y$736,MATCH(WatchList!$B108,'All CCC'!$B$7:$B$736,0)))</f>
        <v/>
      </c>
      <c r="Z108" s="334" t="str">
        <f>IF($B108="","",INDEX('All CCC'!Z$7:Z$736,MATCH(WatchList!$B108,'All CCC'!$B$7:$B$736,0)))</f>
        <v/>
      </c>
      <c r="AA108" s="334" t="str">
        <f>IF($B108="","",INDEX('All CCC'!AA$7:AA$736,MATCH(WatchList!$B108,'All CCC'!$B$7:$B$736,0)))</f>
        <v/>
      </c>
      <c r="AB108" s="334" t="str">
        <f>IF($B108="","",INDEX('All CCC'!AB$7:AB$736,MATCH(WatchList!$B108,'All CCC'!$B$7:$B$736,0)))</f>
        <v/>
      </c>
      <c r="AC108" s="334" t="str">
        <f>IF($B108="","",INDEX('All CCC'!AC$7:AC$736,MATCH(WatchList!$B108,'All CCC'!$B$7:$B$736,0)))</f>
        <v/>
      </c>
      <c r="AD108" s="334" t="str">
        <f>IF($B108="","",INDEX('All CCC'!AD$7:AD$736,MATCH(WatchList!$B108,'All CCC'!$B$7:$B$736,0)))</f>
        <v/>
      </c>
      <c r="AE108" s="334" t="str">
        <f>IF($B108="","",INDEX('All CCC'!AE$7:AE$736,MATCH(WatchList!$B108,'All CCC'!$B$7:$B$736,0)))</f>
        <v/>
      </c>
      <c r="AF108" s="334" t="str">
        <f>IF($B108="","",INDEX('All CCC'!AF$7:AF$736,MATCH(WatchList!$B108,'All CCC'!$B$7:$B$736,0)))</f>
        <v/>
      </c>
      <c r="AG108" s="334" t="str">
        <f>IF($B108="","",INDEX('All CCC'!AG$7:AG$736,MATCH(WatchList!$B108,'All CCC'!$B$7:$B$736,0)))</f>
        <v/>
      </c>
      <c r="AH108" s="334" t="str">
        <f>IF($B108="","",INDEX('All CCC'!AH$7:AH$736,MATCH(WatchList!$B108,'All CCC'!$B$7:$B$736,0)))</f>
        <v/>
      </c>
      <c r="AI108" s="334" t="str">
        <f>IF($B108="","",INDEX('All CCC'!AI$7:AI$736,MATCH(WatchList!$B108,'All CCC'!$B$7:$B$736,0)))</f>
        <v/>
      </c>
      <c r="AJ108" s="334" t="str">
        <f>IF($B108="","",INDEX('All CCC'!AJ$7:AJ$736,MATCH(WatchList!$B108,'All CCC'!$B$7:$B$736,0)))</f>
        <v/>
      </c>
      <c r="AK108" s="334" t="str">
        <f>IF($B108="","",INDEX('All CCC'!AK$7:AK$736,MATCH(WatchList!$B108,'All CCC'!$B$7:$B$736,0)))</f>
        <v/>
      </c>
      <c r="AL108" s="334" t="str">
        <f>IF($B108="","",INDEX('All CCC'!AL$7:AL$736,MATCH(WatchList!$B108,'All CCC'!$B$7:$B$736,0)))</f>
        <v/>
      </c>
      <c r="AM108" s="334" t="str">
        <f>IF($B108="","",INDEX('All CCC'!AM$7:AM$736,MATCH(WatchList!$B108,'All CCC'!$B$7:$B$736,0)))</f>
        <v/>
      </c>
      <c r="AN108" s="334" t="str">
        <f>IF($B108="","",INDEX('All CCC'!AN$7:AN$736,MATCH(WatchList!$B108,'All CCC'!$B$7:$B$736,0)))</f>
        <v/>
      </c>
      <c r="AO108" s="334" t="str">
        <f>IF($B108="","",INDEX('All CCC'!AO$7:AO$736,MATCH(WatchList!$B108,'All CCC'!$B$7:$B$736,0)))</f>
        <v/>
      </c>
      <c r="AP108" s="334" t="str">
        <f>IF($B108="","",INDEX('All CCC'!AP$7:AP$736,MATCH(WatchList!$B108,'All CCC'!$B$7:$B$736,0)))</f>
        <v/>
      </c>
      <c r="AQ108" s="334" t="str">
        <f>IF($B108="","",INDEX('All CCC'!AQ$7:AQ$736,MATCH(WatchList!$B108,'All CCC'!$B$7:$B$736,0)))</f>
        <v/>
      </c>
      <c r="AR108" s="334" t="str">
        <f>IF($B108="","",INDEX('All CCC'!AR$7:AR$736,MATCH(WatchList!$B108,'All CCC'!$B$7:$B$736,0)))</f>
        <v/>
      </c>
      <c r="AS108" s="334" t="str">
        <f>IF($B108="","",INDEX('All CCC'!AS$7:AS$736,MATCH(WatchList!$B108,'All CCC'!$B$7:$B$736,0)))</f>
        <v/>
      </c>
      <c r="AT108" s="334" t="str">
        <f>IF($B108="","",INDEX('All CCC'!AT$7:AT$736,MATCH(WatchList!$B108,'All CCC'!$B$7:$B$736,0)))</f>
        <v/>
      </c>
      <c r="AU108" s="334" t="str">
        <f>IF($B108="","",INDEX('All CCC'!AU$7:AU$736,MATCH(WatchList!$B108,'All CCC'!$B$7:$B$736,0)))</f>
        <v/>
      </c>
      <c r="AV108" s="334" t="str">
        <f>IF($B108="","",INDEX('All CCC'!AV$7:AV$736,MATCH(WatchList!$B108,'All CCC'!$B$7:$B$736,0)))</f>
        <v/>
      </c>
      <c r="AW108" s="334" t="str">
        <f>IF($B108="","",INDEX('All CCC'!AW$7:AW$736,MATCH(WatchList!$B108,'All CCC'!$B$7:$B$736,0)))</f>
        <v/>
      </c>
      <c r="AX108" s="334" t="str">
        <f>IF($B108="","",INDEX('All CCC'!AX$7:AX$736,MATCH(WatchList!$B108,'All CCC'!$B$7:$B$736,0)))</f>
        <v/>
      </c>
      <c r="AY108" s="334" t="str">
        <f>IF($B108="","",INDEX('All CCC'!AY$7:AY$736,MATCH(WatchList!$B108,'All CCC'!$B$7:$B$736,0)))</f>
        <v/>
      </c>
      <c r="AZ108" s="334" t="str">
        <f>IF($B108="","",INDEX('All CCC'!AZ$7:AZ$736,MATCH(WatchList!$B108,'All CCC'!$B$7:$B$736,0)))</f>
        <v/>
      </c>
      <c r="BA108" s="334" t="str">
        <f>IF($B108="","",INDEX('All CCC'!BA$7:BA$736,MATCH(WatchList!$B108,'All CCC'!$B$7:$B$736,0)))</f>
        <v/>
      </c>
      <c r="BB108" s="334" t="str">
        <f>IF($B108="","",INDEX('All CCC'!BB$7:BB$736,MATCH(WatchList!$B108,'All CCC'!$B$7:$B$736,0)))</f>
        <v/>
      </c>
      <c r="BC108" s="334" t="str">
        <f>IF($B108="","",INDEX('All CCC'!BC$7:BC$736,MATCH(WatchList!$B108,'All CCC'!$B$7:$B$736,0)))</f>
        <v/>
      </c>
      <c r="BD108" s="334" t="str">
        <f>IF($B108="","",INDEX('All CCC'!BD$7:BD$736,MATCH(WatchList!$B108,'All CCC'!$B$7:$B$736,0)))</f>
        <v/>
      </c>
      <c r="BE108" s="334" t="str">
        <f>IF($B108="","",INDEX('All CCC'!BE$7:BE$736,MATCH(WatchList!$B108,'All CCC'!$B$7:$B$736,0)))</f>
        <v/>
      </c>
      <c r="BF108" s="334" t="str">
        <f>IF($B108="","",INDEX('All CCC'!BF$7:BF$736,MATCH(WatchList!$B108,'All CCC'!$B$7:$B$736,0)))</f>
        <v/>
      </c>
      <c r="BG108" s="334" t="str">
        <f>IF($B108="","",INDEX('All CCC'!BG$7:BG$736,MATCH(WatchList!$B108,'All CCC'!$B$7:$B$736,0)))</f>
        <v/>
      </c>
    </row>
    <row r="109" spans="1:59" x14ac:dyDescent="0.2">
      <c r="A109" s="333" t="str">
        <f>IF($B109="","",INDEX('All CCC'!A$7:A$736,MATCH(WatchList!$B109,'All CCC'!$B$7:$B$736,0)))</f>
        <v/>
      </c>
      <c r="B109" s="127"/>
      <c r="C109" s="334" t="str">
        <f>IF($B109="","",INDEX('All CCC'!C$7:C$736,MATCH(WatchList!$B109,'All CCC'!$B$7:$B$736,0)))</f>
        <v/>
      </c>
      <c r="D109" s="334" t="str">
        <f>IF($B109="","",INDEX('All CCC'!D$7:D$736,MATCH(WatchList!$B109,'All CCC'!$B$7:$B$736,0)))</f>
        <v/>
      </c>
      <c r="E109" s="334" t="str">
        <f>IF($B109="","",INDEX('All CCC'!E$7:E$736,MATCH(WatchList!$B109,'All CCC'!$B$7:$B$736,0)))</f>
        <v/>
      </c>
      <c r="F109" s="334" t="str">
        <f>IF($B109="","",INDEX('All CCC'!F$7:F$736,MATCH(WatchList!$B109,'All CCC'!$B$7:$B$736,0)))</f>
        <v/>
      </c>
      <c r="G109" s="334" t="str">
        <f>IF($B109="","",INDEX('All CCC'!G$7:G$736,MATCH(WatchList!$B109,'All CCC'!$B$7:$B$736,0)))</f>
        <v/>
      </c>
      <c r="H109" s="334" t="str">
        <f>IF($B109="","",INDEX('All CCC'!H$7:H$736,MATCH(WatchList!$B109,'All CCC'!$B$7:$B$736,0)))</f>
        <v/>
      </c>
      <c r="I109" s="334" t="str">
        <f>IF($B109="","",INDEX('All CCC'!I$7:I$736,MATCH(WatchList!$B109,'All CCC'!$B$7:$B$736,0)))</f>
        <v/>
      </c>
      <c r="J109" s="334" t="str">
        <f>IF($B109="","",INDEX('All CCC'!J$7:J$736,MATCH(WatchList!$B109,'All CCC'!$B$7:$B$736,0)))</f>
        <v/>
      </c>
      <c r="K109" s="334" t="str">
        <f>IF($B109="","",INDEX('All CCC'!K$7:K$736,MATCH(WatchList!$B109,'All CCC'!$B$7:$B$736,0)))</f>
        <v/>
      </c>
      <c r="L109" s="334" t="str">
        <f>IF($B109="","",INDEX('All CCC'!L$7:L$736,MATCH(WatchList!$B109,'All CCC'!$B$7:$B$736,0)))</f>
        <v/>
      </c>
      <c r="M109" s="334" t="str">
        <f>IF($B109="","",INDEX('All CCC'!M$7:M$736,MATCH(WatchList!$B109,'All CCC'!$B$7:$B$736,0)))</f>
        <v/>
      </c>
      <c r="N109" s="334" t="str">
        <f>IF($B109="","",INDEX('All CCC'!N$7:N$736,MATCH(WatchList!$B109,'All CCC'!$B$7:$B$736,0)))</f>
        <v/>
      </c>
      <c r="O109" s="334" t="str">
        <f>IF($B109="","",INDEX('All CCC'!O$7:O$736,MATCH(WatchList!$B109,'All CCC'!$B$7:$B$736,0)))</f>
        <v/>
      </c>
      <c r="P109" s="335" t="str">
        <f>IF($B109="","",INDEX('All CCC'!P$7:P$736,MATCH(WatchList!$B109,'All CCC'!$B$7:$B$736,0)))</f>
        <v/>
      </c>
      <c r="Q109" s="335" t="str">
        <f>IF($B109="","",INDEX('All CCC'!Q$7:Q$736,MATCH(WatchList!$B109,'All CCC'!$B$7:$B$736,0)))</f>
        <v/>
      </c>
      <c r="R109" s="334" t="str">
        <f>IF($B109="","",INDEX('All CCC'!R$7:R$736,MATCH(WatchList!$B109,'All CCC'!$B$7:$B$736,0)))</f>
        <v/>
      </c>
      <c r="S109" s="334" t="str">
        <f>IF($B109="","",INDEX('All CCC'!S$7:S$736,MATCH(WatchList!$B109,'All CCC'!$B$7:$B$736,0)))</f>
        <v/>
      </c>
      <c r="T109" s="334" t="str">
        <f>IF($B109="","",INDEX('All CCC'!T$7:T$736,MATCH(WatchList!$B109,'All CCC'!$B$7:$B$736,0)))</f>
        <v/>
      </c>
      <c r="U109" s="334" t="str">
        <f>IF($B109="","",INDEX('All CCC'!U$7:U$736,MATCH(WatchList!$B109,'All CCC'!$B$7:$B$736,0)))</f>
        <v/>
      </c>
      <c r="V109" s="334" t="str">
        <f>IF($B109="","",INDEX('All CCC'!V$7:V$736,MATCH(WatchList!$B109,'All CCC'!$B$7:$B$736,0)))</f>
        <v/>
      </c>
      <c r="W109" s="334" t="str">
        <f>IF($B109="","",INDEX('All CCC'!W$7:W$736,MATCH(WatchList!$B109,'All CCC'!$B$7:$B$736,0)))</f>
        <v/>
      </c>
      <c r="X109" s="334" t="str">
        <f>IF($B109="","",INDEX('All CCC'!X$7:X$736,MATCH(WatchList!$B109,'All CCC'!$B$7:$B$736,0)))</f>
        <v/>
      </c>
      <c r="Y109" s="334" t="str">
        <f>IF($B109="","",INDEX('All CCC'!Y$7:Y$736,MATCH(WatchList!$B109,'All CCC'!$B$7:$B$736,0)))</f>
        <v/>
      </c>
      <c r="Z109" s="334" t="str">
        <f>IF($B109="","",INDEX('All CCC'!Z$7:Z$736,MATCH(WatchList!$B109,'All CCC'!$B$7:$B$736,0)))</f>
        <v/>
      </c>
      <c r="AA109" s="334" t="str">
        <f>IF($B109="","",INDEX('All CCC'!AA$7:AA$736,MATCH(WatchList!$B109,'All CCC'!$B$7:$B$736,0)))</f>
        <v/>
      </c>
      <c r="AB109" s="334" t="str">
        <f>IF($B109="","",INDEX('All CCC'!AB$7:AB$736,MATCH(WatchList!$B109,'All CCC'!$B$7:$B$736,0)))</f>
        <v/>
      </c>
      <c r="AC109" s="334" t="str">
        <f>IF($B109="","",INDEX('All CCC'!AC$7:AC$736,MATCH(WatchList!$B109,'All CCC'!$B$7:$B$736,0)))</f>
        <v/>
      </c>
      <c r="AD109" s="334" t="str">
        <f>IF($B109="","",INDEX('All CCC'!AD$7:AD$736,MATCH(WatchList!$B109,'All CCC'!$B$7:$B$736,0)))</f>
        <v/>
      </c>
      <c r="AE109" s="334" t="str">
        <f>IF($B109="","",INDEX('All CCC'!AE$7:AE$736,MATCH(WatchList!$B109,'All CCC'!$B$7:$B$736,0)))</f>
        <v/>
      </c>
      <c r="AF109" s="334" t="str">
        <f>IF($B109="","",INDEX('All CCC'!AF$7:AF$736,MATCH(WatchList!$B109,'All CCC'!$B$7:$B$736,0)))</f>
        <v/>
      </c>
      <c r="AG109" s="334" t="str">
        <f>IF($B109="","",INDEX('All CCC'!AG$7:AG$736,MATCH(WatchList!$B109,'All CCC'!$B$7:$B$736,0)))</f>
        <v/>
      </c>
      <c r="AH109" s="334" t="str">
        <f>IF($B109="","",INDEX('All CCC'!AH$7:AH$736,MATCH(WatchList!$B109,'All CCC'!$B$7:$B$736,0)))</f>
        <v/>
      </c>
      <c r="AI109" s="334" t="str">
        <f>IF($B109="","",INDEX('All CCC'!AI$7:AI$736,MATCH(WatchList!$B109,'All CCC'!$B$7:$B$736,0)))</f>
        <v/>
      </c>
      <c r="AJ109" s="334" t="str">
        <f>IF($B109="","",INDEX('All CCC'!AJ$7:AJ$736,MATCH(WatchList!$B109,'All CCC'!$B$7:$B$736,0)))</f>
        <v/>
      </c>
      <c r="AK109" s="334" t="str">
        <f>IF($B109="","",INDEX('All CCC'!AK$7:AK$736,MATCH(WatchList!$B109,'All CCC'!$B$7:$B$736,0)))</f>
        <v/>
      </c>
      <c r="AL109" s="334" t="str">
        <f>IF($B109="","",INDEX('All CCC'!AL$7:AL$736,MATCH(WatchList!$B109,'All CCC'!$B$7:$B$736,0)))</f>
        <v/>
      </c>
      <c r="AM109" s="334" t="str">
        <f>IF($B109="","",INDEX('All CCC'!AM$7:AM$736,MATCH(WatchList!$B109,'All CCC'!$B$7:$B$736,0)))</f>
        <v/>
      </c>
      <c r="AN109" s="334" t="str">
        <f>IF($B109="","",INDEX('All CCC'!AN$7:AN$736,MATCH(WatchList!$B109,'All CCC'!$B$7:$B$736,0)))</f>
        <v/>
      </c>
      <c r="AO109" s="334" t="str">
        <f>IF($B109="","",INDEX('All CCC'!AO$7:AO$736,MATCH(WatchList!$B109,'All CCC'!$B$7:$B$736,0)))</f>
        <v/>
      </c>
      <c r="AP109" s="334" t="str">
        <f>IF($B109="","",INDEX('All CCC'!AP$7:AP$736,MATCH(WatchList!$B109,'All CCC'!$B$7:$B$736,0)))</f>
        <v/>
      </c>
      <c r="AQ109" s="334" t="str">
        <f>IF($B109="","",INDEX('All CCC'!AQ$7:AQ$736,MATCH(WatchList!$B109,'All CCC'!$B$7:$B$736,0)))</f>
        <v/>
      </c>
      <c r="AR109" s="334" t="str">
        <f>IF($B109="","",INDEX('All CCC'!AR$7:AR$736,MATCH(WatchList!$B109,'All CCC'!$B$7:$B$736,0)))</f>
        <v/>
      </c>
      <c r="AS109" s="334" t="str">
        <f>IF($B109="","",INDEX('All CCC'!AS$7:AS$736,MATCH(WatchList!$B109,'All CCC'!$B$7:$B$736,0)))</f>
        <v/>
      </c>
      <c r="AT109" s="334" t="str">
        <f>IF($B109="","",INDEX('All CCC'!AT$7:AT$736,MATCH(WatchList!$B109,'All CCC'!$B$7:$B$736,0)))</f>
        <v/>
      </c>
      <c r="AU109" s="334" t="str">
        <f>IF($B109="","",INDEX('All CCC'!AU$7:AU$736,MATCH(WatchList!$B109,'All CCC'!$B$7:$B$736,0)))</f>
        <v/>
      </c>
      <c r="AV109" s="334" t="str">
        <f>IF($B109="","",INDEX('All CCC'!AV$7:AV$736,MATCH(WatchList!$B109,'All CCC'!$B$7:$B$736,0)))</f>
        <v/>
      </c>
      <c r="AW109" s="334" t="str">
        <f>IF($B109="","",INDEX('All CCC'!AW$7:AW$736,MATCH(WatchList!$B109,'All CCC'!$B$7:$B$736,0)))</f>
        <v/>
      </c>
      <c r="AX109" s="334" t="str">
        <f>IF($B109="","",INDEX('All CCC'!AX$7:AX$736,MATCH(WatchList!$B109,'All CCC'!$B$7:$B$736,0)))</f>
        <v/>
      </c>
      <c r="AY109" s="334" t="str">
        <f>IF($B109="","",INDEX('All CCC'!AY$7:AY$736,MATCH(WatchList!$B109,'All CCC'!$B$7:$B$736,0)))</f>
        <v/>
      </c>
      <c r="AZ109" s="334" t="str">
        <f>IF($B109="","",INDEX('All CCC'!AZ$7:AZ$736,MATCH(WatchList!$B109,'All CCC'!$B$7:$B$736,0)))</f>
        <v/>
      </c>
      <c r="BA109" s="334" t="str">
        <f>IF($B109="","",INDEX('All CCC'!BA$7:BA$736,MATCH(WatchList!$B109,'All CCC'!$B$7:$B$736,0)))</f>
        <v/>
      </c>
      <c r="BB109" s="334" t="str">
        <f>IF($B109="","",INDEX('All CCC'!BB$7:BB$736,MATCH(WatchList!$B109,'All CCC'!$B$7:$B$736,0)))</f>
        <v/>
      </c>
      <c r="BC109" s="334" t="str">
        <f>IF($B109="","",INDEX('All CCC'!BC$7:BC$736,MATCH(WatchList!$B109,'All CCC'!$B$7:$B$736,0)))</f>
        <v/>
      </c>
      <c r="BD109" s="334" t="str">
        <f>IF($B109="","",INDEX('All CCC'!BD$7:BD$736,MATCH(WatchList!$B109,'All CCC'!$B$7:$B$736,0)))</f>
        <v/>
      </c>
      <c r="BE109" s="334" t="str">
        <f>IF($B109="","",INDEX('All CCC'!BE$7:BE$736,MATCH(WatchList!$B109,'All CCC'!$B$7:$B$736,0)))</f>
        <v/>
      </c>
      <c r="BF109" s="334" t="str">
        <f>IF($B109="","",INDEX('All CCC'!BF$7:BF$736,MATCH(WatchList!$B109,'All CCC'!$B$7:$B$736,0)))</f>
        <v/>
      </c>
      <c r="BG109" s="334" t="str">
        <f>IF($B109="","",INDEX('All CCC'!BG$7:BG$736,MATCH(WatchList!$B109,'All CCC'!$B$7:$B$736,0)))</f>
        <v/>
      </c>
    </row>
    <row r="110" spans="1:59" x14ac:dyDescent="0.2">
      <c r="A110" s="333" t="str">
        <f>IF($B110="","",INDEX('All CCC'!A$7:A$736,MATCH(WatchList!$B110,'All CCC'!$B$7:$B$736,0)))</f>
        <v/>
      </c>
      <c r="B110" s="127"/>
      <c r="C110" s="334" t="str">
        <f>IF($B110="","",INDEX('All CCC'!C$7:C$736,MATCH(WatchList!$B110,'All CCC'!$B$7:$B$736,0)))</f>
        <v/>
      </c>
      <c r="D110" s="334" t="str">
        <f>IF($B110="","",INDEX('All CCC'!D$7:D$736,MATCH(WatchList!$B110,'All CCC'!$B$7:$B$736,0)))</f>
        <v/>
      </c>
      <c r="E110" s="334" t="str">
        <f>IF($B110="","",INDEX('All CCC'!E$7:E$736,MATCH(WatchList!$B110,'All CCC'!$B$7:$B$736,0)))</f>
        <v/>
      </c>
      <c r="F110" s="334" t="str">
        <f>IF($B110="","",INDEX('All CCC'!F$7:F$736,MATCH(WatchList!$B110,'All CCC'!$B$7:$B$736,0)))</f>
        <v/>
      </c>
      <c r="G110" s="334" t="str">
        <f>IF($B110="","",INDEX('All CCC'!G$7:G$736,MATCH(WatchList!$B110,'All CCC'!$B$7:$B$736,0)))</f>
        <v/>
      </c>
      <c r="H110" s="334" t="str">
        <f>IF($B110="","",INDEX('All CCC'!H$7:H$736,MATCH(WatchList!$B110,'All CCC'!$B$7:$B$736,0)))</f>
        <v/>
      </c>
      <c r="I110" s="334" t="str">
        <f>IF($B110="","",INDEX('All CCC'!I$7:I$736,MATCH(WatchList!$B110,'All CCC'!$B$7:$B$736,0)))</f>
        <v/>
      </c>
      <c r="J110" s="334" t="str">
        <f>IF($B110="","",INDEX('All CCC'!J$7:J$736,MATCH(WatchList!$B110,'All CCC'!$B$7:$B$736,0)))</f>
        <v/>
      </c>
      <c r="K110" s="334" t="str">
        <f>IF($B110="","",INDEX('All CCC'!K$7:K$736,MATCH(WatchList!$B110,'All CCC'!$B$7:$B$736,0)))</f>
        <v/>
      </c>
      <c r="L110" s="334" t="str">
        <f>IF($B110="","",INDEX('All CCC'!L$7:L$736,MATCH(WatchList!$B110,'All CCC'!$B$7:$B$736,0)))</f>
        <v/>
      </c>
      <c r="M110" s="334" t="str">
        <f>IF($B110="","",INDEX('All CCC'!M$7:M$736,MATCH(WatchList!$B110,'All CCC'!$B$7:$B$736,0)))</f>
        <v/>
      </c>
      <c r="N110" s="334" t="str">
        <f>IF($B110="","",INDEX('All CCC'!N$7:N$736,MATCH(WatchList!$B110,'All CCC'!$B$7:$B$736,0)))</f>
        <v/>
      </c>
      <c r="O110" s="334" t="str">
        <f>IF($B110="","",INDEX('All CCC'!O$7:O$736,MATCH(WatchList!$B110,'All CCC'!$B$7:$B$736,0)))</f>
        <v/>
      </c>
      <c r="P110" s="335" t="str">
        <f>IF($B110="","",INDEX('All CCC'!P$7:P$736,MATCH(WatchList!$B110,'All CCC'!$B$7:$B$736,0)))</f>
        <v/>
      </c>
      <c r="Q110" s="335" t="str">
        <f>IF($B110="","",INDEX('All CCC'!Q$7:Q$736,MATCH(WatchList!$B110,'All CCC'!$B$7:$B$736,0)))</f>
        <v/>
      </c>
      <c r="R110" s="334" t="str">
        <f>IF($B110="","",INDEX('All CCC'!R$7:R$736,MATCH(WatchList!$B110,'All CCC'!$B$7:$B$736,0)))</f>
        <v/>
      </c>
      <c r="S110" s="334" t="str">
        <f>IF($B110="","",INDEX('All CCC'!S$7:S$736,MATCH(WatchList!$B110,'All CCC'!$B$7:$B$736,0)))</f>
        <v/>
      </c>
      <c r="T110" s="334" t="str">
        <f>IF($B110="","",INDEX('All CCC'!T$7:T$736,MATCH(WatchList!$B110,'All CCC'!$B$7:$B$736,0)))</f>
        <v/>
      </c>
      <c r="U110" s="334" t="str">
        <f>IF($B110="","",INDEX('All CCC'!U$7:U$736,MATCH(WatchList!$B110,'All CCC'!$B$7:$B$736,0)))</f>
        <v/>
      </c>
      <c r="V110" s="334" t="str">
        <f>IF($B110="","",INDEX('All CCC'!V$7:V$736,MATCH(WatchList!$B110,'All CCC'!$B$7:$B$736,0)))</f>
        <v/>
      </c>
      <c r="W110" s="334" t="str">
        <f>IF($B110="","",INDEX('All CCC'!W$7:W$736,MATCH(WatchList!$B110,'All CCC'!$B$7:$B$736,0)))</f>
        <v/>
      </c>
      <c r="X110" s="334" t="str">
        <f>IF($B110="","",INDEX('All CCC'!X$7:X$736,MATCH(WatchList!$B110,'All CCC'!$B$7:$B$736,0)))</f>
        <v/>
      </c>
      <c r="Y110" s="334" t="str">
        <f>IF($B110="","",INDEX('All CCC'!Y$7:Y$736,MATCH(WatchList!$B110,'All CCC'!$B$7:$B$736,0)))</f>
        <v/>
      </c>
      <c r="Z110" s="334" t="str">
        <f>IF($B110="","",INDEX('All CCC'!Z$7:Z$736,MATCH(WatchList!$B110,'All CCC'!$B$7:$B$736,0)))</f>
        <v/>
      </c>
      <c r="AA110" s="334" t="str">
        <f>IF($B110="","",INDEX('All CCC'!AA$7:AA$736,MATCH(WatchList!$B110,'All CCC'!$B$7:$B$736,0)))</f>
        <v/>
      </c>
      <c r="AB110" s="334" t="str">
        <f>IF($B110="","",INDEX('All CCC'!AB$7:AB$736,MATCH(WatchList!$B110,'All CCC'!$B$7:$B$736,0)))</f>
        <v/>
      </c>
      <c r="AC110" s="334" t="str">
        <f>IF($B110="","",INDEX('All CCC'!AC$7:AC$736,MATCH(WatchList!$B110,'All CCC'!$B$7:$B$736,0)))</f>
        <v/>
      </c>
      <c r="AD110" s="334" t="str">
        <f>IF($B110="","",INDEX('All CCC'!AD$7:AD$736,MATCH(WatchList!$B110,'All CCC'!$B$7:$B$736,0)))</f>
        <v/>
      </c>
      <c r="AE110" s="334" t="str">
        <f>IF($B110="","",INDEX('All CCC'!AE$7:AE$736,MATCH(WatchList!$B110,'All CCC'!$B$7:$B$736,0)))</f>
        <v/>
      </c>
      <c r="AF110" s="334" t="str">
        <f>IF($B110="","",INDEX('All CCC'!AF$7:AF$736,MATCH(WatchList!$B110,'All CCC'!$B$7:$B$736,0)))</f>
        <v/>
      </c>
      <c r="AG110" s="334" t="str">
        <f>IF($B110="","",INDEX('All CCC'!AG$7:AG$736,MATCH(WatchList!$B110,'All CCC'!$B$7:$B$736,0)))</f>
        <v/>
      </c>
      <c r="AH110" s="334" t="str">
        <f>IF($B110="","",INDEX('All CCC'!AH$7:AH$736,MATCH(WatchList!$B110,'All CCC'!$B$7:$B$736,0)))</f>
        <v/>
      </c>
      <c r="AI110" s="334" t="str">
        <f>IF($B110="","",INDEX('All CCC'!AI$7:AI$736,MATCH(WatchList!$B110,'All CCC'!$B$7:$B$736,0)))</f>
        <v/>
      </c>
      <c r="AJ110" s="334" t="str">
        <f>IF($B110="","",INDEX('All CCC'!AJ$7:AJ$736,MATCH(WatchList!$B110,'All CCC'!$B$7:$B$736,0)))</f>
        <v/>
      </c>
      <c r="AK110" s="334" t="str">
        <f>IF($B110="","",INDEX('All CCC'!AK$7:AK$736,MATCH(WatchList!$B110,'All CCC'!$B$7:$B$736,0)))</f>
        <v/>
      </c>
      <c r="AL110" s="334" t="str">
        <f>IF($B110="","",INDEX('All CCC'!AL$7:AL$736,MATCH(WatchList!$B110,'All CCC'!$B$7:$B$736,0)))</f>
        <v/>
      </c>
      <c r="AM110" s="334" t="str">
        <f>IF($B110="","",INDEX('All CCC'!AM$7:AM$736,MATCH(WatchList!$B110,'All CCC'!$B$7:$B$736,0)))</f>
        <v/>
      </c>
      <c r="AN110" s="334" t="str">
        <f>IF($B110="","",INDEX('All CCC'!AN$7:AN$736,MATCH(WatchList!$B110,'All CCC'!$B$7:$B$736,0)))</f>
        <v/>
      </c>
      <c r="AO110" s="334" t="str">
        <f>IF($B110="","",INDEX('All CCC'!AO$7:AO$736,MATCH(WatchList!$B110,'All CCC'!$B$7:$B$736,0)))</f>
        <v/>
      </c>
      <c r="AP110" s="334" t="str">
        <f>IF($B110="","",INDEX('All CCC'!AP$7:AP$736,MATCH(WatchList!$B110,'All CCC'!$B$7:$B$736,0)))</f>
        <v/>
      </c>
      <c r="AQ110" s="334" t="str">
        <f>IF($B110="","",INDEX('All CCC'!AQ$7:AQ$736,MATCH(WatchList!$B110,'All CCC'!$B$7:$B$736,0)))</f>
        <v/>
      </c>
      <c r="AR110" s="334" t="str">
        <f>IF($B110="","",INDEX('All CCC'!AR$7:AR$736,MATCH(WatchList!$B110,'All CCC'!$B$7:$B$736,0)))</f>
        <v/>
      </c>
      <c r="AS110" s="334" t="str">
        <f>IF($B110="","",INDEX('All CCC'!AS$7:AS$736,MATCH(WatchList!$B110,'All CCC'!$B$7:$B$736,0)))</f>
        <v/>
      </c>
      <c r="AT110" s="334" t="str">
        <f>IF($B110="","",INDEX('All CCC'!AT$7:AT$736,MATCH(WatchList!$B110,'All CCC'!$B$7:$B$736,0)))</f>
        <v/>
      </c>
      <c r="AU110" s="334" t="str">
        <f>IF($B110="","",INDEX('All CCC'!AU$7:AU$736,MATCH(WatchList!$B110,'All CCC'!$B$7:$B$736,0)))</f>
        <v/>
      </c>
      <c r="AV110" s="334" t="str">
        <f>IF($B110="","",INDEX('All CCC'!AV$7:AV$736,MATCH(WatchList!$B110,'All CCC'!$B$7:$B$736,0)))</f>
        <v/>
      </c>
      <c r="AW110" s="334" t="str">
        <f>IF($B110="","",INDEX('All CCC'!AW$7:AW$736,MATCH(WatchList!$B110,'All CCC'!$B$7:$B$736,0)))</f>
        <v/>
      </c>
      <c r="AX110" s="334" t="str">
        <f>IF($B110="","",INDEX('All CCC'!AX$7:AX$736,MATCH(WatchList!$B110,'All CCC'!$B$7:$B$736,0)))</f>
        <v/>
      </c>
      <c r="AY110" s="334" t="str">
        <f>IF($B110="","",INDEX('All CCC'!AY$7:AY$736,MATCH(WatchList!$B110,'All CCC'!$B$7:$B$736,0)))</f>
        <v/>
      </c>
      <c r="AZ110" s="334" t="str">
        <f>IF($B110="","",INDEX('All CCC'!AZ$7:AZ$736,MATCH(WatchList!$B110,'All CCC'!$B$7:$B$736,0)))</f>
        <v/>
      </c>
      <c r="BA110" s="334" t="str">
        <f>IF($B110="","",INDEX('All CCC'!BA$7:BA$736,MATCH(WatchList!$B110,'All CCC'!$B$7:$B$736,0)))</f>
        <v/>
      </c>
      <c r="BB110" s="334" t="str">
        <f>IF($B110="","",INDEX('All CCC'!BB$7:BB$736,MATCH(WatchList!$B110,'All CCC'!$B$7:$B$736,0)))</f>
        <v/>
      </c>
      <c r="BC110" s="334" t="str">
        <f>IF($B110="","",INDEX('All CCC'!BC$7:BC$736,MATCH(WatchList!$B110,'All CCC'!$B$7:$B$736,0)))</f>
        <v/>
      </c>
      <c r="BD110" s="334" t="str">
        <f>IF($B110="","",INDEX('All CCC'!BD$7:BD$736,MATCH(WatchList!$B110,'All CCC'!$B$7:$B$736,0)))</f>
        <v/>
      </c>
      <c r="BE110" s="334" t="str">
        <f>IF($B110="","",INDEX('All CCC'!BE$7:BE$736,MATCH(WatchList!$B110,'All CCC'!$B$7:$B$736,0)))</f>
        <v/>
      </c>
      <c r="BF110" s="334" t="str">
        <f>IF($B110="","",INDEX('All CCC'!BF$7:BF$736,MATCH(WatchList!$B110,'All CCC'!$B$7:$B$736,0)))</f>
        <v/>
      </c>
      <c r="BG110" s="334" t="str">
        <f>IF($B110="","",INDEX('All CCC'!BG$7:BG$736,MATCH(WatchList!$B110,'All CCC'!$B$7:$B$736,0)))</f>
        <v/>
      </c>
    </row>
    <row r="111" spans="1:59" x14ac:dyDescent="0.2">
      <c r="A111" s="333" t="str">
        <f>IF($B111="","",INDEX('All CCC'!A$7:A$736,MATCH(WatchList!$B111,'All CCC'!$B$7:$B$736,0)))</f>
        <v/>
      </c>
      <c r="B111" s="127"/>
      <c r="C111" s="334" t="str">
        <f>IF($B111="","",INDEX('All CCC'!C$7:C$736,MATCH(WatchList!$B111,'All CCC'!$B$7:$B$736,0)))</f>
        <v/>
      </c>
      <c r="D111" s="334" t="str">
        <f>IF($B111="","",INDEX('All CCC'!D$7:D$736,MATCH(WatchList!$B111,'All CCC'!$B$7:$B$736,0)))</f>
        <v/>
      </c>
      <c r="E111" s="334" t="str">
        <f>IF($B111="","",INDEX('All CCC'!E$7:E$736,MATCH(WatchList!$B111,'All CCC'!$B$7:$B$736,0)))</f>
        <v/>
      </c>
      <c r="F111" s="334" t="str">
        <f>IF($B111="","",INDEX('All CCC'!F$7:F$736,MATCH(WatchList!$B111,'All CCC'!$B$7:$B$736,0)))</f>
        <v/>
      </c>
      <c r="G111" s="334" t="str">
        <f>IF($B111="","",INDEX('All CCC'!G$7:G$736,MATCH(WatchList!$B111,'All CCC'!$B$7:$B$736,0)))</f>
        <v/>
      </c>
      <c r="H111" s="334" t="str">
        <f>IF($B111="","",INDEX('All CCC'!H$7:H$736,MATCH(WatchList!$B111,'All CCC'!$B$7:$B$736,0)))</f>
        <v/>
      </c>
      <c r="I111" s="334" t="str">
        <f>IF($B111="","",INDEX('All CCC'!I$7:I$736,MATCH(WatchList!$B111,'All CCC'!$B$7:$B$736,0)))</f>
        <v/>
      </c>
      <c r="J111" s="334" t="str">
        <f>IF($B111="","",INDEX('All CCC'!J$7:J$736,MATCH(WatchList!$B111,'All CCC'!$B$7:$B$736,0)))</f>
        <v/>
      </c>
      <c r="K111" s="334" t="str">
        <f>IF($B111="","",INDEX('All CCC'!K$7:K$736,MATCH(WatchList!$B111,'All CCC'!$B$7:$B$736,0)))</f>
        <v/>
      </c>
      <c r="L111" s="334" t="str">
        <f>IF($B111="","",INDEX('All CCC'!L$7:L$736,MATCH(WatchList!$B111,'All CCC'!$B$7:$B$736,0)))</f>
        <v/>
      </c>
      <c r="M111" s="334" t="str">
        <f>IF($B111="","",INDEX('All CCC'!M$7:M$736,MATCH(WatchList!$B111,'All CCC'!$B$7:$B$736,0)))</f>
        <v/>
      </c>
      <c r="N111" s="334" t="str">
        <f>IF($B111="","",INDEX('All CCC'!N$7:N$736,MATCH(WatchList!$B111,'All CCC'!$B$7:$B$736,0)))</f>
        <v/>
      </c>
      <c r="O111" s="334" t="str">
        <f>IF($B111="","",INDEX('All CCC'!O$7:O$736,MATCH(WatchList!$B111,'All CCC'!$B$7:$B$736,0)))</f>
        <v/>
      </c>
      <c r="P111" s="335" t="str">
        <f>IF($B111="","",INDEX('All CCC'!P$7:P$736,MATCH(WatchList!$B111,'All CCC'!$B$7:$B$736,0)))</f>
        <v/>
      </c>
      <c r="Q111" s="335" t="str">
        <f>IF($B111="","",INDEX('All CCC'!Q$7:Q$736,MATCH(WatchList!$B111,'All CCC'!$B$7:$B$736,0)))</f>
        <v/>
      </c>
      <c r="R111" s="334" t="str">
        <f>IF($B111="","",INDEX('All CCC'!R$7:R$736,MATCH(WatchList!$B111,'All CCC'!$B$7:$B$736,0)))</f>
        <v/>
      </c>
      <c r="S111" s="334" t="str">
        <f>IF($B111="","",INDEX('All CCC'!S$7:S$736,MATCH(WatchList!$B111,'All CCC'!$B$7:$B$736,0)))</f>
        <v/>
      </c>
      <c r="T111" s="334" t="str">
        <f>IF($B111="","",INDEX('All CCC'!T$7:T$736,MATCH(WatchList!$B111,'All CCC'!$B$7:$B$736,0)))</f>
        <v/>
      </c>
      <c r="U111" s="334" t="str">
        <f>IF($B111="","",INDEX('All CCC'!U$7:U$736,MATCH(WatchList!$B111,'All CCC'!$B$7:$B$736,0)))</f>
        <v/>
      </c>
      <c r="V111" s="334" t="str">
        <f>IF($B111="","",INDEX('All CCC'!V$7:V$736,MATCH(WatchList!$B111,'All CCC'!$B$7:$B$736,0)))</f>
        <v/>
      </c>
      <c r="W111" s="334" t="str">
        <f>IF($B111="","",INDEX('All CCC'!W$7:W$736,MATCH(WatchList!$B111,'All CCC'!$B$7:$B$736,0)))</f>
        <v/>
      </c>
      <c r="X111" s="334" t="str">
        <f>IF($B111="","",INDEX('All CCC'!X$7:X$736,MATCH(WatchList!$B111,'All CCC'!$B$7:$B$736,0)))</f>
        <v/>
      </c>
      <c r="Y111" s="334" t="str">
        <f>IF($B111="","",INDEX('All CCC'!Y$7:Y$736,MATCH(WatchList!$B111,'All CCC'!$B$7:$B$736,0)))</f>
        <v/>
      </c>
      <c r="Z111" s="334" t="str">
        <f>IF($B111="","",INDEX('All CCC'!Z$7:Z$736,MATCH(WatchList!$B111,'All CCC'!$B$7:$B$736,0)))</f>
        <v/>
      </c>
      <c r="AA111" s="334" t="str">
        <f>IF($B111="","",INDEX('All CCC'!AA$7:AA$736,MATCH(WatchList!$B111,'All CCC'!$B$7:$B$736,0)))</f>
        <v/>
      </c>
      <c r="AB111" s="334" t="str">
        <f>IF($B111="","",INDEX('All CCC'!AB$7:AB$736,MATCH(WatchList!$B111,'All CCC'!$B$7:$B$736,0)))</f>
        <v/>
      </c>
      <c r="AC111" s="334" t="str">
        <f>IF($B111="","",INDEX('All CCC'!AC$7:AC$736,MATCH(WatchList!$B111,'All CCC'!$B$7:$B$736,0)))</f>
        <v/>
      </c>
      <c r="AD111" s="334" t="str">
        <f>IF($B111="","",INDEX('All CCC'!AD$7:AD$736,MATCH(WatchList!$B111,'All CCC'!$B$7:$B$736,0)))</f>
        <v/>
      </c>
      <c r="AE111" s="334" t="str">
        <f>IF($B111="","",INDEX('All CCC'!AE$7:AE$736,MATCH(WatchList!$B111,'All CCC'!$B$7:$B$736,0)))</f>
        <v/>
      </c>
      <c r="AF111" s="334" t="str">
        <f>IF($B111="","",INDEX('All CCC'!AF$7:AF$736,MATCH(WatchList!$B111,'All CCC'!$B$7:$B$736,0)))</f>
        <v/>
      </c>
      <c r="AG111" s="334" t="str">
        <f>IF($B111="","",INDEX('All CCC'!AG$7:AG$736,MATCH(WatchList!$B111,'All CCC'!$B$7:$B$736,0)))</f>
        <v/>
      </c>
      <c r="AH111" s="334" t="str">
        <f>IF($B111="","",INDEX('All CCC'!AH$7:AH$736,MATCH(WatchList!$B111,'All CCC'!$B$7:$B$736,0)))</f>
        <v/>
      </c>
      <c r="AI111" s="334" t="str">
        <f>IF($B111="","",INDEX('All CCC'!AI$7:AI$736,MATCH(WatchList!$B111,'All CCC'!$B$7:$B$736,0)))</f>
        <v/>
      </c>
      <c r="AJ111" s="334" t="str">
        <f>IF($B111="","",INDEX('All CCC'!AJ$7:AJ$736,MATCH(WatchList!$B111,'All CCC'!$B$7:$B$736,0)))</f>
        <v/>
      </c>
      <c r="AK111" s="334" t="str">
        <f>IF($B111="","",INDEX('All CCC'!AK$7:AK$736,MATCH(WatchList!$B111,'All CCC'!$B$7:$B$736,0)))</f>
        <v/>
      </c>
      <c r="AL111" s="334" t="str">
        <f>IF($B111="","",INDEX('All CCC'!AL$7:AL$736,MATCH(WatchList!$B111,'All CCC'!$B$7:$B$736,0)))</f>
        <v/>
      </c>
      <c r="AM111" s="334" t="str">
        <f>IF($B111="","",INDEX('All CCC'!AM$7:AM$736,MATCH(WatchList!$B111,'All CCC'!$B$7:$B$736,0)))</f>
        <v/>
      </c>
      <c r="AN111" s="334" t="str">
        <f>IF($B111="","",INDEX('All CCC'!AN$7:AN$736,MATCH(WatchList!$B111,'All CCC'!$B$7:$B$736,0)))</f>
        <v/>
      </c>
      <c r="AO111" s="334" t="str">
        <f>IF($B111="","",INDEX('All CCC'!AO$7:AO$736,MATCH(WatchList!$B111,'All CCC'!$B$7:$B$736,0)))</f>
        <v/>
      </c>
      <c r="AP111" s="334" t="str">
        <f>IF($B111="","",INDEX('All CCC'!AP$7:AP$736,MATCH(WatchList!$B111,'All CCC'!$B$7:$B$736,0)))</f>
        <v/>
      </c>
      <c r="AQ111" s="334" t="str">
        <f>IF($B111="","",INDEX('All CCC'!AQ$7:AQ$736,MATCH(WatchList!$B111,'All CCC'!$B$7:$B$736,0)))</f>
        <v/>
      </c>
      <c r="AR111" s="334" t="str">
        <f>IF($B111="","",INDEX('All CCC'!AR$7:AR$736,MATCH(WatchList!$B111,'All CCC'!$B$7:$B$736,0)))</f>
        <v/>
      </c>
      <c r="AS111" s="334" t="str">
        <f>IF($B111="","",INDEX('All CCC'!AS$7:AS$736,MATCH(WatchList!$B111,'All CCC'!$B$7:$B$736,0)))</f>
        <v/>
      </c>
      <c r="AT111" s="334" t="str">
        <f>IF($B111="","",INDEX('All CCC'!AT$7:AT$736,MATCH(WatchList!$B111,'All CCC'!$B$7:$B$736,0)))</f>
        <v/>
      </c>
      <c r="AU111" s="334" t="str">
        <f>IF($B111="","",INDEX('All CCC'!AU$7:AU$736,MATCH(WatchList!$B111,'All CCC'!$B$7:$B$736,0)))</f>
        <v/>
      </c>
      <c r="AV111" s="334" t="str">
        <f>IF($B111="","",INDEX('All CCC'!AV$7:AV$736,MATCH(WatchList!$B111,'All CCC'!$B$7:$B$736,0)))</f>
        <v/>
      </c>
      <c r="AW111" s="334" t="str">
        <f>IF($B111="","",INDEX('All CCC'!AW$7:AW$736,MATCH(WatchList!$B111,'All CCC'!$B$7:$B$736,0)))</f>
        <v/>
      </c>
      <c r="AX111" s="334" t="str">
        <f>IF($B111="","",INDEX('All CCC'!AX$7:AX$736,MATCH(WatchList!$B111,'All CCC'!$B$7:$B$736,0)))</f>
        <v/>
      </c>
      <c r="AY111" s="334" t="str">
        <f>IF($B111="","",INDEX('All CCC'!AY$7:AY$736,MATCH(WatchList!$B111,'All CCC'!$B$7:$B$736,0)))</f>
        <v/>
      </c>
      <c r="AZ111" s="334" t="str">
        <f>IF($B111="","",INDEX('All CCC'!AZ$7:AZ$736,MATCH(WatchList!$B111,'All CCC'!$B$7:$B$736,0)))</f>
        <v/>
      </c>
      <c r="BA111" s="334" t="str">
        <f>IF($B111="","",INDEX('All CCC'!BA$7:BA$736,MATCH(WatchList!$B111,'All CCC'!$B$7:$B$736,0)))</f>
        <v/>
      </c>
      <c r="BB111" s="334" t="str">
        <f>IF($B111="","",INDEX('All CCC'!BB$7:BB$736,MATCH(WatchList!$B111,'All CCC'!$B$7:$B$736,0)))</f>
        <v/>
      </c>
      <c r="BC111" s="334" t="str">
        <f>IF($B111="","",INDEX('All CCC'!BC$7:BC$736,MATCH(WatchList!$B111,'All CCC'!$B$7:$B$736,0)))</f>
        <v/>
      </c>
      <c r="BD111" s="334" t="str">
        <f>IF($B111="","",INDEX('All CCC'!BD$7:BD$736,MATCH(WatchList!$B111,'All CCC'!$B$7:$B$736,0)))</f>
        <v/>
      </c>
      <c r="BE111" s="334" t="str">
        <f>IF($B111="","",INDEX('All CCC'!BE$7:BE$736,MATCH(WatchList!$B111,'All CCC'!$B$7:$B$736,0)))</f>
        <v/>
      </c>
      <c r="BF111" s="334" t="str">
        <f>IF($B111="","",INDEX('All CCC'!BF$7:BF$736,MATCH(WatchList!$B111,'All CCC'!$B$7:$B$736,0)))</f>
        <v/>
      </c>
      <c r="BG111" s="334" t="str">
        <f>IF($B111="","",INDEX('All CCC'!BG$7:BG$736,MATCH(WatchList!$B111,'All CCC'!$B$7:$B$736,0)))</f>
        <v/>
      </c>
    </row>
    <row r="112" spans="1:59" x14ac:dyDescent="0.2">
      <c r="A112" s="333" t="str">
        <f>IF($B112="","",INDEX('All CCC'!A$7:A$736,MATCH(WatchList!$B112,'All CCC'!$B$7:$B$736,0)))</f>
        <v/>
      </c>
      <c r="B112" s="127"/>
      <c r="C112" s="334" t="str">
        <f>IF($B112="","",INDEX('All CCC'!C$7:C$736,MATCH(WatchList!$B112,'All CCC'!$B$7:$B$736,0)))</f>
        <v/>
      </c>
      <c r="D112" s="334" t="str">
        <f>IF($B112="","",INDEX('All CCC'!D$7:D$736,MATCH(WatchList!$B112,'All CCC'!$B$7:$B$736,0)))</f>
        <v/>
      </c>
      <c r="E112" s="334" t="str">
        <f>IF($B112="","",INDEX('All CCC'!E$7:E$736,MATCH(WatchList!$B112,'All CCC'!$B$7:$B$736,0)))</f>
        <v/>
      </c>
      <c r="F112" s="334" t="str">
        <f>IF($B112="","",INDEX('All CCC'!F$7:F$736,MATCH(WatchList!$B112,'All CCC'!$B$7:$B$736,0)))</f>
        <v/>
      </c>
      <c r="G112" s="334" t="str">
        <f>IF($B112="","",INDEX('All CCC'!G$7:G$736,MATCH(WatchList!$B112,'All CCC'!$B$7:$B$736,0)))</f>
        <v/>
      </c>
      <c r="H112" s="334" t="str">
        <f>IF($B112="","",INDEX('All CCC'!H$7:H$736,MATCH(WatchList!$B112,'All CCC'!$B$7:$B$736,0)))</f>
        <v/>
      </c>
      <c r="I112" s="334" t="str">
        <f>IF($B112="","",INDEX('All CCC'!I$7:I$736,MATCH(WatchList!$B112,'All CCC'!$B$7:$B$736,0)))</f>
        <v/>
      </c>
      <c r="J112" s="334" t="str">
        <f>IF($B112="","",INDEX('All CCC'!J$7:J$736,MATCH(WatchList!$B112,'All CCC'!$B$7:$B$736,0)))</f>
        <v/>
      </c>
      <c r="K112" s="334" t="str">
        <f>IF($B112="","",INDEX('All CCC'!K$7:K$736,MATCH(WatchList!$B112,'All CCC'!$B$7:$B$736,0)))</f>
        <v/>
      </c>
      <c r="L112" s="334" t="str">
        <f>IF($B112="","",INDEX('All CCC'!L$7:L$736,MATCH(WatchList!$B112,'All CCC'!$B$7:$B$736,0)))</f>
        <v/>
      </c>
      <c r="M112" s="334" t="str">
        <f>IF($B112="","",INDEX('All CCC'!M$7:M$736,MATCH(WatchList!$B112,'All CCC'!$B$7:$B$736,0)))</f>
        <v/>
      </c>
      <c r="N112" s="334" t="str">
        <f>IF($B112="","",INDEX('All CCC'!N$7:N$736,MATCH(WatchList!$B112,'All CCC'!$B$7:$B$736,0)))</f>
        <v/>
      </c>
      <c r="O112" s="334" t="str">
        <f>IF($B112="","",INDEX('All CCC'!O$7:O$736,MATCH(WatchList!$B112,'All CCC'!$B$7:$B$736,0)))</f>
        <v/>
      </c>
      <c r="P112" s="335" t="str">
        <f>IF($B112="","",INDEX('All CCC'!P$7:P$736,MATCH(WatchList!$B112,'All CCC'!$B$7:$B$736,0)))</f>
        <v/>
      </c>
      <c r="Q112" s="335" t="str">
        <f>IF($B112="","",INDEX('All CCC'!Q$7:Q$736,MATCH(WatchList!$B112,'All CCC'!$B$7:$B$736,0)))</f>
        <v/>
      </c>
      <c r="R112" s="334" t="str">
        <f>IF($B112="","",INDEX('All CCC'!R$7:R$736,MATCH(WatchList!$B112,'All CCC'!$B$7:$B$736,0)))</f>
        <v/>
      </c>
      <c r="S112" s="334" t="str">
        <f>IF($B112="","",INDEX('All CCC'!S$7:S$736,MATCH(WatchList!$B112,'All CCC'!$B$7:$B$736,0)))</f>
        <v/>
      </c>
      <c r="T112" s="334" t="str">
        <f>IF($B112="","",INDEX('All CCC'!T$7:T$736,MATCH(WatchList!$B112,'All CCC'!$B$7:$B$736,0)))</f>
        <v/>
      </c>
      <c r="U112" s="334" t="str">
        <f>IF($B112="","",INDEX('All CCC'!U$7:U$736,MATCH(WatchList!$B112,'All CCC'!$B$7:$B$736,0)))</f>
        <v/>
      </c>
      <c r="V112" s="334" t="str">
        <f>IF($B112="","",INDEX('All CCC'!V$7:V$736,MATCH(WatchList!$B112,'All CCC'!$B$7:$B$736,0)))</f>
        <v/>
      </c>
      <c r="W112" s="334" t="str">
        <f>IF($B112="","",INDEX('All CCC'!W$7:W$736,MATCH(WatchList!$B112,'All CCC'!$B$7:$B$736,0)))</f>
        <v/>
      </c>
      <c r="X112" s="334" t="str">
        <f>IF($B112="","",INDEX('All CCC'!X$7:X$736,MATCH(WatchList!$B112,'All CCC'!$B$7:$B$736,0)))</f>
        <v/>
      </c>
      <c r="Y112" s="334" t="str">
        <f>IF($B112="","",INDEX('All CCC'!Y$7:Y$736,MATCH(WatchList!$B112,'All CCC'!$B$7:$B$736,0)))</f>
        <v/>
      </c>
      <c r="Z112" s="334" t="str">
        <f>IF($B112="","",INDEX('All CCC'!Z$7:Z$736,MATCH(WatchList!$B112,'All CCC'!$B$7:$B$736,0)))</f>
        <v/>
      </c>
      <c r="AA112" s="334" t="str">
        <f>IF($B112="","",INDEX('All CCC'!AA$7:AA$736,MATCH(WatchList!$B112,'All CCC'!$B$7:$B$736,0)))</f>
        <v/>
      </c>
      <c r="AB112" s="334" t="str">
        <f>IF($B112="","",INDEX('All CCC'!AB$7:AB$736,MATCH(WatchList!$B112,'All CCC'!$B$7:$B$736,0)))</f>
        <v/>
      </c>
      <c r="AC112" s="334" t="str">
        <f>IF($B112="","",INDEX('All CCC'!AC$7:AC$736,MATCH(WatchList!$B112,'All CCC'!$B$7:$B$736,0)))</f>
        <v/>
      </c>
      <c r="AD112" s="334" t="str">
        <f>IF($B112="","",INDEX('All CCC'!AD$7:AD$736,MATCH(WatchList!$B112,'All CCC'!$B$7:$B$736,0)))</f>
        <v/>
      </c>
      <c r="AE112" s="334" t="str">
        <f>IF($B112="","",INDEX('All CCC'!AE$7:AE$736,MATCH(WatchList!$B112,'All CCC'!$B$7:$B$736,0)))</f>
        <v/>
      </c>
      <c r="AF112" s="334" t="str">
        <f>IF($B112="","",INDEX('All CCC'!AF$7:AF$736,MATCH(WatchList!$B112,'All CCC'!$B$7:$B$736,0)))</f>
        <v/>
      </c>
      <c r="AG112" s="334" t="str">
        <f>IF($B112="","",INDEX('All CCC'!AG$7:AG$736,MATCH(WatchList!$B112,'All CCC'!$B$7:$B$736,0)))</f>
        <v/>
      </c>
      <c r="AH112" s="334" t="str">
        <f>IF($B112="","",INDEX('All CCC'!AH$7:AH$736,MATCH(WatchList!$B112,'All CCC'!$B$7:$B$736,0)))</f>
        <v/>
      </c>
      <c r="AI112" s="334" t="str">
        <f>IF($B112="","",INDEX('All CCC'!AI$7:AI$736,MATCH(WatchList!$B112,'All CCC'!$B$7:$B$736,0)))</f>
        <v/>
      </c>
      <c r="AJ112" s="334" t="str">
        <f>IF($B112="","",INDEX('All CCC'!AJ$7:AJ$736,MATCH(WatchList!$B112,'All CCC'!$B$7:$B$736,0)))</f>
        <v/>
      </c>
      <c r="AK112" s="334" t="str">
        <f>IF($B112="","",INDEX('All CCC'!AK$7:AK$736,MATCH(WatchList!$B112,'All CCC'!$B$7:$B$736,0)))</f>
        <v/>
      </c>
      <c r="AL112" s="334" t="str">
        <f>IF($B112="","",INDEX('All CCC'!AL$7:AL$736,MATCH(WatchList!$B112,'All CCC'!$B$7:$B$736,0)))</f>
        <v/>
      </c>
      <c r="AM112" s="334" t="str">
        <f>IF($B112="","",INDEX('All CCC'!AM$7:AM$736,MATCH(WatchList!$B112,'All CCC'!$B$7:$B$736,0)))</f>
        <v/>
      </c>
      <c r="AN112" s="334" t="str">
        <f>IF($B112="","",INDEX('All CCC'!AN$7:AN$736,MATCH(WatchList!$B112,'All CCC'!$B$7:$B$736,0)))</f>
        <v/>
      </c>
      <c r="AO112" s="334" t="str">
        <f>IF($B112="","",INDEX('All CCC'!AO$7:AO$736,MATCH(WatchList!$B112,'All CCC'!$B$7:$B$736,0)))</f>
        <v/>
      </c>
      <c r="AP112" s="334" t="str">
        <f>IF($B112="","",INDEX('All CCC'!AP$7:AP$736,MATCH(WatchList!$B112,'All CCC'!$B$7:$B$736,0)))</f>
        <v/>
      </c>
      <c r="AQ112" s="334" t="str">
        <f>IF($B112="","",INDEX('All CCC'!AQ$7:AQ$736,MATCH(WatchList!$B112,'All CCC'!$B$7:$B$736,0)))</f>
        <v/>
      </c>
      <c r="AR112" s="334" t="str">
        <f>IF($B112="","",INDEX('All CCC'!AR$7:AR$736,MATCH(WatchList!$B112,'All CCC'!$B$7:$B$736,0)))</f>
        <v/>
      </c>
      <c r="AS112" s="334" t="str">
        <f>IF($B112="","",INDEX('All CCC'!AS$7:AS$736,MATCH(WatchList!$B112,'All CCC'!$B$7:$B$736,0)))</f>
        <v/>
      </c>
      <c r="AT112" s="334" t="str">
        <f>IF($B112="","",INDEX('All CCC'!AT$7:AT$736,MATCH(WatchList!$B112,'All CCC'!$B$7:$B$736,0)))</f>
        <v/>
      </c>
      <c r="AU112" s="334" t="str">
        <f>IF($B112="","",INDEX('All CCC'!AU$7:AU$736,MATCH(WatchList!$B112,'All CCC'!$B$7:$B$736,0)))</f>
        <v/>
      </c>
      <c r="AV112" s="334" t="str">
        <f>IF($B112="","",INDEX('All CCC'!AV$7:AV$736,MATCH(WatchList!$B112,'All CCC'!$B$7:$B$736,0)))</f>
        <v/>
      </c>
      <c r="AW112" s="334" t="str">
        <f>IF($B112="","",INDEX('All CCC'!AW$7:AW$736,MATCH(WatchList!$B112,'All CCC'!$B$7:$B$736,0)))</f>
        <v/>
      </c>
      <c r="AX112" s="334" t="str">
        <f>IF($B112="","",INDEX('All CCC'!AX$7:AX$736,MATCH(WatchList!$B112,'All CCC'!$B$7:$B$736,0)))</f>
        <v/>
      </c>
      <c r="AY112" s="334" t="str">
        <f>IF($B112="","",INDEX('All CCC'!AY$7:AY$736,MATCH(WatchList!$B112,'All CCC'!$B$7:$B$736,0)))</f>
        <v/>
      </c>
      <c r="AZ112" s="334" t="str">
        <f>IF($B112="","",INDEX('All CCC'!AZ$7:AZ$736,MATCH(WatchList!$B112,'All CCC'!$B$7:$B$736,0)))</f>
        <v/>
      </c>
      <c r="BA112" s="334" t="str">
        <f>IF($B112="","",INDEX('All CCC'!BA$7:BA$736,MATCH(WatchList!$B112,'All CCC'!$B$7:$B$736,0)))</f>
        <v/>
      </c>
      <c r="BB112" s="334" t="str">
        <f>IF($B112="","",INDEX('All CCC'!BB$7:BB$736,MATCH(WatchList!$B112,'All CCC'!$B$7:$B$736,0)))</f>
        <v/>
      </c>
      <c r="BC112" s="334" t="str">
        <f>IF($B112="","",INDEX('All CCC'!BC$7:BC$736,MATCH(WatchList!$B112,'All CCC'!$B$7:$B$736,0)))</f>
        <v/>
      </c>
      <c r="BD112" s="334" t="str">
        <f>IF($B112="","",INDEX('All CCC'!BD$7:BD$736,MATCH(WatchList!$B112,'All CCC'!$B$7:$B$736,0)))</f>
        <v/>
      </c>
      <c r="BE112" s="334" t="str">
        <f>IF($B112="","",INDEX('All CCC'!BE$7:BE$736,MATCH(WatchList!$B112,'All CCC'!$B$7:$B$736,0)))</f>
        <v/>
      </c>
      <c r="BF112" s="334" t="str">
        <f>IF($B112="","",INDEX('All CCC'!BF$7:BF$736,MATCH(WatchList!$B112,'All CCC'!$B$7:$B$736,0)))</f>
        <v/>
      </c>
      <c r="BG112" s="334" t="str">
        <f>IF($B112="","",INDEX('All CCC'!BG$7:BG$736,MATCH(WatchList!$B112,'All CCC'!$B$7:$B$736,0)))</f>
        <v/>
      </c>
    </row>
    <row r="113" spans="1:59" x14ac:dyDescent="0.2">
      <c r="A113" s="333" t="str">
        <f>IF($B113="","",INDEX('All CCC'!A$7:A$736,MATCH(WatchList!$B113,'All CCC'!$B$7:$B$736,0)))</f>
        <v/>
      </c>
      <c r="B113" s="127"/>
      <c r="C113" s="334" t="str">
        <f>IF($B113="","",INDEX('All CCC'!C$7:C$736,MATCH(WatchList!$B113,'All CCC'!$B$7:$B$736,0)))</f>
        <v/>
      </c>
      <c r="D113" s="334" t="str">
        <f>IF($B113="","",INDEX('All CCC'!D$7:D$736,MATCH(WatchList!$B113,'All CCC'!$B$7:$B$736,0)))</f>
        <v/>
      </c>
      <c r="E113" s="334" t="str">
        <f>IF($B113="","",INDEX('All CCC'!E$7:E$736,MATCH(WatchList!$B113,'All CCC'!$B$7:$B$736,0)))</f>
        <v/>
      </c>
      <c r="F113" s="334" t="str">
        <f>IF($B113="","",INDEX('All CCC'!F$7:F$736,MATCH(WatchList!$B113,'All CCC'!$B$7:$B$736,0)))</f>
        <v/>
      </c>
      <c r="G113" s="334" t="str">
        <f>IF($B113="","",INDEX('All CCC'!G$7:G$736,MATCH(WatchList!$B113,'All CCC'!$B$7:$B$736,0)))</f>
        <v/>
      </c>
      <c r="H113" s="334" t="str">
        <f>IF($B113="","",INDEX('All CCC'!H$7:H$736,MATCH(WatchList!$B113,'All CCC'!$B$7:$B$736,0)))</f>
        <v/>
      </c>
      <c r="I113" s="334" t="str">
        <f>IF($B113="","",INDEX('All CCC'!I$7:I$736,MATCH(WatchList!$B113,'All CCC'!$B$7:$B$736,0)))</f>
        <v/>
      </c>
      <c r="J113" s="334" t="str">
        <f>IF($B113="","",INDEX('All CCC'!J$7:J$736,MATCH(WatchList!$B113,'All CCC'!$B$7:$B$736,0)))</f>
        <v/>
      </c>
      <c r="K113" s="334" t="str">
        <f>IF($B113="","",INDEX('All CCC'!K$7:K$736,MATCH(WatchList!$B113,'All CCC'!$B$7:$B$736,0)))</f>
        <v/>
      </c>
      <c r="L113" s="334" t="str">
        <f>IF($B113="","",INDEX('All CCC'!L$7:L$736,MATCH(WatchList!$B113,'All CCC'!$B$7:$B$736,0)))</f>
        <v/>
      </c>
      <c r="M113" s="334" t="str">
        <f>IF($B113="","",INDEX('All CCC'!M$7:M$736,MATCH(WatchList!$B113,'All CCC'!$B$7:$B$736,0)))</f>
        <v/>
      </c>
      <c r="N113" s="334" t="str">
        <f>IF($B113="","",INDEX('All CCC'!N$7:N$736,MATCH(WatchList!$B113,'All CCC'!$B$7:$B$736,0)))</f>
        <v/>
      </c>
      <c r="O113" s="334" t="str">
        <f>IF($B113="","",INDEX('All CCC'!O$7:O$736,MATCH(WatchList!$B113,'All CCC'!$B$7:$B$736,0)))</f>
        <v/>
      </c>
      <c r="P113" s="335" t="str">
        <f>IF($B113="","",INDEX('All CCC'!P$7:P$736,MATCH(WatchList!$B113,'All CCC'!$B$7:$B$736,0)))</f>
        <v/>
      </c>
      <c r="Q113" s="335" t="str">
        <f>IF($B113="","",INDEX('All CCC'!Q$7:Q$736,MATCH(WatchList!$B113,'All CCC'!$B$7:$B$736,0)))</f>
        <v/>
      </c>
      <c r="R113" s="334" t="str">
        <f>IF($B113="","",INDEX('All CCC'!R$7:R$736,MATCH(WatchList!$B113,'All CCC'!$B$7:$B$736,0)))</f>
        <v/>
      </c>
      <c r="S113" s="334" t="str">
        <f>IF($B113="","",INDEX('All CCC'!S$7:S$736,MATCH(WatchList!$B113,'All CCC'!$B$7:$B$736,0)))</f>
        <v/>
      </c>
      <c r="T113" s="334" t="str">
        <f>IF($B113="","",INDEX('All CCC'!T$7:T$736,MATCH(WatchList!$B113,'All CCC'!$B$7:$B$736,0)))</f>
        <v/>
      </c>
      <c r="U113" s="334" t="str">
        <f>IF($B113="","",INDEX('All CCC'!U$7:U$736,MATCH(WatchList!$B113,'All CCC'!$B$7:$B$736,0)))</f>
        <v/>
      </c>
      <c r="V113" s="334" t="str">
        <f>IF($B113="","",INDEX('All CCC'!V$7:V$736,MATCH(WatchList!$B113,'All CCC'!$B$7:$B$736,0)))</f>
        <v/>
      </c>
      <c r="W113" s="334" t="str">
        <f>IF($B113="","",INDEX('All CCC'!W$7:W$736,MATCH(WatchList!$B113,'All CCC'!$B$7:$B$736,0)))</f>
        <v/>
      </c>
      <c r="X113" s="334" t="str">
        <f>IF($B113="","",INDEX('All CCC'!X$7:X$736,MATCH(WatchList!$B113,'All CCC'!$B$7:$B$736,0)))</f>
        <v/>
      </c>
      <c r="Y113" s="334" t="str">
        <f>IF($B113="","",INDEX('All CCC'!Y$7:Y$736,MATCH(WatchList!$B113,'All CCC'!$B$7:$B$736,0)))</f>
        <v/>
      </c>
      <c r="Z113" s="334" t="str">
        <f>IF($B113="","",INDEX('All CCC'!Z$7:Z$736,MATCH(WatchList!$B113,'All CCC'!$B$7:$B$736,0)))</f>
        <v/>
      </c>
      <c r="AA113" s="334" t="str">
        <f>IF($B113="","",INDEX('All CCC'!AA$7:AA$736,MATCH(WatchList!$B113,'All CCC'!$B$7:$B$736,0)))</f>
        <v/>
      </c>
      <c r="AB113" s="334" t="str">
        <f>IF($B113="","",INDEX('All CCC'!AB$7:AB$736,MATCH(WatchList!$B113,'All CCC'!$B$7:$B$736,0)))</f>
        <v/>
      </c>
      <c r="AC113" s="334" t="str">
        <f>IF($B113="","",INDEX('All CCC'!AC$7:AC$736,MATCH(WatchList!$B113,'All CCC'!$B$7:$B$736,0)))</f>
        <v/>
      </c>
      <c r="AD113" s="334" t="str">
        <f>IF($B113="","",INDEX('All CCC'!AD$7:AD$736,MATCH(WatchList!$B113,'All CCC'!$B$7:$B$736,0)))</f>
        <v/>
      </c>
      <c r="AE113" s="334" t="str">
        <f>IF($B113="","",INDEX('All CCC'!AE$7:AE$736,MATCH(WatchList!$B113,'All CCC'!$B$7:$B$736,0)))</f>
        <v/>
      </c>
      <c r="AF113" s="334" t="str">
        <f>IF($B113="","",INDEX('All CCC'!AF$7:AF$736,MATCH(WatchList!$B113,'All CCC'!$B$7:$B$736,0)))</f>
        <v/>
      </c>
      <c r="AG113" s="334" t="str">
        <f>IF($B113="","",INDEX('All CCC'!AG$7:AG$736,MATCH(WatchList!$B113,'All CCC'!$B$7:$B$736,0)))</f>
        <v/>
      </c>
      <c r="AH113" s="334" t="str">
        <f>IF($B113="","",INDEX('All CCC'!AH$7:AH$736,MATCH(WatchList!$B113,'All CCC'!$B$7:$B$736,0)))</f>
        <v/>
      </c>
      <c r="AI113" s="334" t="str">
        <f>IF($B113="","",INDEX('All CCC'!AI$7:AI$736,MATCH(WatchList!$B113,'All CCC'!$B$7:$B$736,0)))</f>
        <v/>
      </c>
      <c r="AJ113" s="334" t="str">
        <f>IF($B113="","",INDEX('All CCC'!AJ$7:AJ$736,MATCH(WatchList!$B113,'All CCC'!$B$7:$B$736,0)))</f>
        <v/>
      </c>
      <c r="AK113" s="334" t="str">
        <f>IF($B113="","",INDEX('All CCC'!AK$7:AK$736,MATCH(WatchList!$B113,'All CCC'!$B$7:$B$736,0)))</f>
        <v/>
      </c>
      <c r="AL113" s="334" t="str">
        <f>IF($B113="","",INDEX('All CCC'!AL$7:AL$736,MATCH(WatchList!$B113,'All CCC'!$B$7:$B$736,0)))</f>
        <v/>
      </c>
      <c r="AM113" s="334" t="str">
        <f>IF($B113="","",INDEX('All CCC'!AM$7:AM$736,MATCH(WatchList!$B113,'All CCC'!$B$7:$B$736,0)))</f>
        <v/>
      </c>
      <c r="AN113" s="334" t="str">
        <f>IF($B113="","",INDEX('All CCC'!AN$7:AN$736,MATCH(WatchList!$B113,'All CCC'!$B$7:$B$736,0)))</f>
        <v/>
      </c>
      <c r="AO113" s="334" t="str">
        <f>IF($B113="","",INDEX('All CCC'!AO$7:AO$736,MATCH(WatchList!$B113,'All CCC'!$B$7:$B$736,0)))</f>
        <v/>
      </c>
      <c r="AP113" s="334" t="str">
        <f>IF($B113="","",INDEX('All CCC'!AP$7:AP$736,MATCH(WatchList!$B113,'All CCC'!$B$7:$B$736,0)))</f>
        <v/>
      </c>
      <c r="AQ113" s="334" t="str">
        <f>IF($B113="","",INDEX('All CCC'!AQ$7:AQ$736,MATCH(WatchList!$B113,'All CCC'!$B$7:$B$736,0)))</f>
        <v/>
      </c>
      <c r="AR113" s="334" t="str">
        <f>IF($B113="","",INDEX('All CCC'!AR$7:AR$736,MATCH(WatchList!$B113,'All CCC'!$B$7:$B$736,0)))</f>
        <v/>
      </c>
      <c r="AS113" s="334" t="str">
        <f>IF($B113="","",INDEX('All CCC'!AS$7:AS$736,MATCH(WatchList!$B113,'All CCC'!$B$7:$B$736,0)))</f>
        <v/>
      </c>
      <c r="AT113" s="334" t="str">
        <f>IF($B113="","",INDEX('All CCC'!AT$7:AT$736,MATCH(WatchList!$B113,'All CCC'!$B$7:$B$736,0)))</f>
        <v/>
      </c>
      <c r="AU113" s="334" t="str">
        <f>IF($B113="","",INDEX('All CCC'!AU$7:AU$736,MATCH(WatchList!$B113,'All CCC'!$B$7:$B$736,0)))</f>
        <v/>
      </c>
      <c r="AV113" s="334" t="str">
        <f>IF($B113="","",INDEX('All CCC'!AV$7:AV$736,MATCH(WatchList!$B113,'All CCC'!$B$7:$B$736,0)))</f>
        <v/>
      </c>
      <c r="AW113" s="334" t="str">
        <f>IF($B113="","",INDEX('All CCC'!AW$7:AW$736,MATCH(WatchList!$B113,'All CCC'!$B$7:$B$736,0)))</f>
        <v/>
      </c>
      <c r="AX113" s="334" t="str">
        <f>IF($B113="","",INDEX('All CCC'!AX$7:AX$736,MATCH(WatchList!$B113,'All CCC'!$B$7:$B$736,0)))</f>
        <v/>
      </c>
      <c r="AY113" s="334" t="str">
        <f>IF($B113="","",INDEX('All CCC'!AY$7:AY$736,MATCH(WatchList!$B113,'All CCC'!$B$7:$B$736,0)))</f>
        <v/>
      </c>
      <c r="AZ113" s="334" t="str">
        <f>IF($B113="","",INDEX('All CCC'!AZ$7:AZ$736,MATCH(WatchList!$B113,'All CCC'!$B$7:$B$736,0)))</f>
        <v/>
      </c>
      <c r="BA113" s="334" t="str">
        <f>IF($B113="","",INDEX('All CCC'!BA$7:BA$736,MATCH(WatchList!$B113,'All CCC'!$B$7:$B$736,0)))</f>
        <v/>
      </c>
      <c r="BB113" s="334" t="str">
        <f>IF($B113="","",INDEX('All CCC'!BB$7:BB$736,MATCH(WatchList!$B113,'All CCC'!$B$7:$B$736,0)))</f>
        <v/>
      </c>
      <c r="BC113" s="334" t="str">
        <f>IF($B113="","",INDEX('All CCC'!BC$7:BC$736,MATCH(WatchList!$B113,'All CCC'!$B$7:$B$736,0)))</f>
        <v/>
      </c>
      <c r="BD113" s="334" t="str">
        <f>IF($B113="","",INDEX('All CCC'!BD$7:BD$736,MATCH(WatchList!$B113,'All CCC'!$B$7:$B$736,0)))</f>
        <v/>
      </c>
      <c r="BE113" s="334" t="str">
        <f>IF($B113="","",INDEX('All CCC'!BE$7:BE$736,MATCH(WatchList!$B113,'All CCC'!$B$7:$B$736,0)))</f>
        <v/>
      </c>
      <c r="BF113" s="334" t="str">
        <f>IF($B113="","",INDEX('All CCC'!BF$7:BF$736,MATCH(WatchList!$B113,'All CCC'!$B$7:$B$736,0)))</f>
        <v/>
      </c>
      <c r="BG113" s="334" t="str">
        <f>IF($B113="","",INDEX('All CCC'!BG$7:BG$736,MATCH(WatchList!$B113,'All CCC'!$B$7:$B$736,0)))</f>
        <v/>
      </c>
    </row>
    <row r="114" spans="1:59" x14ac:dyDescent="0.2">
      <c r="A114" s="333" t="str">
        <f>IF($B114="","",INDEX('All CCC'!A$7:A$736,MATCH(WatchList!$B114,'All CCC'!$B$7:$B$736,0)))</f>
        <v/>
      </c>
      <c r="B114" s="127"/>
      <c r="C114" s="334" t="str">
        <f>IF($B114="","",INDEX('All CCC'!C$7:C$736,MATCH(WatchList!$B114,'All CCC'!$B$7:$B$736,0)))</f>
        <v/>
      </c>
      <c r="D114" s="334" t="str">
        <f>IF($B114="","",INDEX('All CCC'!D$7:D$736,MATCH(WatchList!$B114,'All CCC'!$B$7:$B$736,0)))</f>
        <v/>
      </c>
      <c r="E114" s="334" t="str">
        <f>IF($B114="","",INDEX('All CCC'!E$7:E$736,MATCH(WatchList!$B114,'All CCC'!$B$7:$B$736,0)))</f>
        <v/>
      </c>
      <c r="F114" s="334" t="str">
        <f>IF($B114="","",INDEX('All CCC'!F$7:F$736,MATCH(WatchList!$B114,'All CCC'!$B$7:$B$736,0)))</f>
        <v/>
      </c>
      <c r="G114" s="334" t="str">
        <f>IF($B114="","",INDEX('All CCC'!G$7:G$736,MATCH(WatchList!$B114,'All CCC'!$B$7:$B$736,0)))</f>
        <v/>
      </c>
      <c r="H114" s="334" t="str">
        <f>IF($B114="","",INDEX('All CCC'!H$7:H$736,MATCH(WatchList!$B114,'All CCC'!$B$7:$B$736,0)))</f>
        <v/>
      </c>
      <c r="I114" s="334" t="str">
        <f>IF($B114="","",INDEX('All CCC'!I$7:I$736,MATCH(WatchList!$B114,'All CCC'!$B$7:$B$736,0)))</f>
        <v/>
      </c>
      <c r="J114" s="334" t="str">
        <f>IF($B114="","",INDEX('All CCC'!J$7:J$736,MATCH(WatchList!$B114,'All CCC'!$B$7:$B$736,0)))</f>
        <v/>
      </c>
      <c r="K114" s="334" t="str">
        <f>IF($B114="","",INDEX('All CCC'!K$7:K$736,MATCH(WatchList!$B114,'All CCC'!$B$7:$B$736,0)))</f>
        <v/>
      </c>
      <c r="L114" s="334" t="str">
        <f>IF($B114="","",INDEX('All CCC'!L$7:L$736,MATCH(WatchList!$B114,'All CCC'!$B$7:$B$736,0)))</f>
        <v/>
      </c>
      <c r="M114" s="334" t="str">
        <f>IF($B114="","",INDEX('All CCC'!M$7:M$736,MATCH(WatchList!$B114,'All CCC'!$B$7:$B$736,0)))</f>
        <v/>
      </c>
      <c r="N114" s="334" t="str">
        <f>IF($B114="","",INDEX('All CCC'!N$7:N$736,MATCH(WatchList!$B114,'All CCC'!$B$7:$B$736,0)))</f>
        <v/>
      </c>
      <c r="O114" s="334" t="str">
        <f>IF($B114="","",INDEX('All CCC'!O$7:O$736,MATCH(WatchList!$B114,'All CCC'!$B$7:$B$736,0)))</f>
        <v/>
      </c>
      <c r="P114" s="335" t="str">
        <f>IF($B114="","",INDEX('All CCC'!P$7:P$736,MATCH(WatchList!$B114,'All CCC'!$B$7:$B$736,0)))</f>
        <v/>
      </c>
      <c r="Q114" s="335" t="str">
        <f>IF($B114="","",INDEX('All CCC'!Q$7:Q$736,MATCH(WatchList!$B114,'All CCC'!$B$7:$B$736,0)))</f>
        <v/>
      </c>
      <c r="R114" s="334" t="str">
        <f>IF($B114="","",INDEX('All CCC'!R$7:R$736,MATCH(WatchList!$B114,'All CCC'!$B$7:$B$736,0)))</f>
        <v/>
      </c>
      <c r="S114" s="334" t="str">
        <f>IF($B114="","",INDEX('All CCC'!S$7:S$736,MATCH(WatchList!$B114,'All CCC'!$B$7:$B$736,0)))</f>
        <v/>
      </c>
      <c r="T114" s="334" t="str">
        <f>IF($B114="","",INDEX('All CCC'!T$7:T$736,MATCH(WatchList!$B114,'All CCC'!$B$7:$B$736,0)))</f>
        <v/>
      </c>
      <c r="U114" s="334" t="str">
        <f>IF($B114="","",INDEX('All CCC'!U$7:U$736,MATCH(WatchList!$B114,'All CCC'!$B$7:$B$736,0)))</f>
        <v/>
      </c>
      <c r="V114" s="334" t="str">
        <f>IF($B114="","",INDEX('All CCC'!V$7:V$736,MATCH(WatchList!$B114,'All CCC'!$B$7:$B$736,0)))</f>
        <v/>
      </c>
      <c r="W114" s="334" t="str">
        <f>IF($B114="","",INDEX('All CCC'!W$7:W$736,MATCH(WatchList!$B114,'All CCC'!$B$7:$B$736,0)))</f>
        <v/>
      </c>
      <c r="X114" s="334" t="str">
        <f>IF($B114="","",INDEX('All CCC'!X$7:X$736,MATCH(WatchList!$B114,'All CCC'!$B$7:$B$736,0)))</f>
        <v/>
      </c>
      <c r="Y114" s="334" t="str">
        <f>IF($B114="","",INDEX('All CCC'!Y$7:Y$736,MATCH(WatchList!$B114,'All CCC'!$B$7:$B$736,0)))</f>
        <v/>
      </c>
      <c r="Z114" s="334" t="str">
        <f>IF($B114="","",INDEX('All CCC'!Z$7:Z$736,MATCH(WatchList!$B114,'All CCC'!$B$7:$B$736,0)))</f>
        <v/>
      </c>
      <c r="AA114" s="334" t="str">
        <f>IF($B114="","",INDEX('All CCC'!AA$7:AA$736,MATCH(WatchList!$B114,'All CCC'!$B$7:$B$736,0)))</f>
        <v/>
      </c>
      <c r="AB114" s="334" t="str">
        <f>IF($B114="","",INDEX('All CCC'!AB$7:AB$736,MATCH(WatchList!$B114,'All CCC'!$B$7:$B$736,0)))</f>
        <v/>
      </c>
      <c r="AC114" s="334" t="str">
        <f>IF($B114="","",INDEX('All CCC'!AC$7:AC$736,MATCH(WatchList!$B114,'All CCC'!$B$7:$B$736,0)))</f>
        <v/>
      </c>
      <c r="AD114" s="334" t="str">
        <f>IF($B114="","",INDEX('All CCC'!AD$7:AD$736,MATCH(WatchList!$B114,'All CCC'!$B$7:$B$736,0)))</f>
        <v/>
      </c>
      <c r="AE114" s="334" t="str">
        <f>IF($B114="","",INDEX('All CCC'!AE$7:AE$736,MATCH(WatchList!$B114,'All CCC'!$B$7:$B$736,0)))</f>
        <v/>
      </c>
      <c r="AF114" s="334" t="str">
        <f>IF($B114="","",INDEX('All CCC'!AF$7:AF$736,MATCH(WatchList!$B114,'All CCC'!$B$7:$B$736,0)))</f>
        <v/>
      </c>
      <c r="AG114" s="334" t="str">
        <f>IF($B114="","",INDEX('All CCC'!AG$7:AG$736,MATCH(WatchList!$B114,'All CCC'!$B$7:$B$736,0)))</f>
        <v/>
      </c>
      <c r="AH114" s="334" t="str">
        <f>IF($B114="","",INDEX('All CCC'!AH$7:AH$736,MATCH(WatchList!$B114,'All CCC'!$B$7:$B$736,0)))</f>
        <v/>
      </c>
      <c r="AI114" s="334" t="str">
        <f>IF($B114="","",INDEX('All CCC'!AI$7:AI$736,MATCH(WatchList!$B114,'All CCC'!$B$7:$B$736,0)))</f>
        <v/>
      </c>
      <c r="AJ114" s="334" t="str">
        <f>IF($B114="","",INDEX('All CCC'!AJ$7:AJ$736,MATCH(WatchList!$B114,'All CCC'!$B$7:$B$736,0)))</f>
        <v/>
      </c>
      <c r="AK114" s="334" t="str">
        <f>IF($B114="","",INDEX('All CCC'!AK$7:AK$736,MATCH(WatchList!$B114,'All CCC'!$B$7:$B$736,0)))</f>
        <v/>
      </c>
      <c r="AL114" s="334" t="str">
        <f>IF($B114="","",INDEX('All CCC'!AL$7:AL$736,MATCH(WatchList!$B114,'All CCC'!$B$7:$B$736,0)))</f>
        <v/>
      </c>
      <c r="AM114" s="334" t="str">
        <f>IF($B114="","",INDEX('All CCC'!AM$7:AM$736,MATCH(WatchList!$B114,'All CCC'!$B$7:$B$736,0)))</f>
        <v/>
      </c>
      <c r="AN114" s="334" t="str">
        <f>IF($B114="","",INDEX('All CCC'!AN$7:AN$736,MATCH(WatchList!$B114,'All CCC'!$B$7:$B$736,0)))</f>
        <v/>
      </c>
      <c r="AO114" s="334" t="str">
        <f>IF($B114="","",INDEX('All CCC'!AO$7:AO$736,MATCH(WatchList!$B114,'All CCC'!$B$7:$B$736,0)))</f>
        <v/>
      </c>
      <c r="AP114" s="334" t="str">
        <f>IF($B114="","",INDEX('All CCC'!AP$7:AP$736,MATCH(WatchList!$B114,'All CCC'!$B$7:$B$736,0)))</f>
        <v/>
      </c>
      <c r="AQ114" s="334" t="str">
        <f>IF($B114="","",INDEX('All CCC'!AQ$7:AQ$736,MATCH(WatchList!$B114,'All CCC'!$B$7:$B$736,0)))</f>
        <v/>
      </c>
      <c r="AR114" s="334" t="str">
        <f>IF($B114="","",INDEX('All CCC'!AR$7:AR$736,MATCH(WatchList!$B114,'All CCC'!$B$7:$B$736,0)))</f>
        <v/>
      </c>
      <c r="AS114" s="334" t="str">
        <f>IF($B114="","",INDEX('All CCC'!AS$7:AS$736,MATCH(WatchList!$B114,'All CCC'!$B$7:$B$736,0)))</f>
        <v/>
      </c>
      <c r="AT114" s="334" t="str">
        <f>IF($B114="","",INDEX('All CCC'!AT$7:AT$736,MATCH(WatchList!$B114,'All CCC'!$B$7:$B$736,0)))</f>
        <v/>
      </c>
      <c r="AU114" s="334" t="str">
        <f>IF($B114="","",INDEX('All CCC'!AU$7:AU$736,MATCH(WatchList!$B114,'All CCC'!$B$7:$B$736,0)))</f>
        <v/>
      </c>
      <c r="AV114" s="334" t="str">
        <f>IF($B114="","",INDEX('All CCC'!AV$7:AV$736,MATCH(WatchList!$B114,'All CCC'!$B$7:$B$736,0)))</f>
        <v/>
      </c>
      <c r="AW114" s="334" t="str">
        <f>IF($B114="","",INDEX('All CCC'!AW$7:AW$736,MATCH(WatchList!$B114,'All CCC'!$B$7:$B$736,0)))</f>
        <v/>
      </c>
      <c r="AX114" s="334" t="str">
        <f>IF($B114="","",INDEX('All CCC'!AX$7:AX$736,MATCH(WatchList!$B114,'All CCC'!$B$7:$B$736,0)))</f>
        <v/>
      </c>
      <c r="AY114" s="334" t="str">
        <f>IF($B114="","",INDEX('All CCC'!AY$7:AY$736,MATCH(WatchList!$B114,'All CCC'!$B$7:$B$736,0)))</f>
        <v/>
      </c>
      <c r="AZ114" s="334" t="str">
        <f>IF($B114="","",INDEX('All CCC'!AZ$7:AZ$736,MATCH(WatchList!$B114,'All CCC'!$B$7:$B$736,0)))</f>
        <v/>
      </c>
      <c r="BA114" s="334" t="str">
        <f>IF($B114="","",INDEX('All CCC'!BA$7:BA$736,MATCH(WatchList!$B114,'All CCC'!$B$7:$B$736,0)))</f>
        <v/>
      </c>
      <c r="BB114" s="334" t="str">
        <f>IF($B114="","",INDEX('All CCC'!BB$7:BB$736,MATCH(WatchList!$B114,'All CCC'!$B$7:$B$736,0)))</f>
        <v/>
      </c>
      <c r="BC114" s="334" t="str">
        <f>IF($B114="","",INDEX('All CCC'!BC$7:BC$736,MATCH(WatchList!$B114,'All CCC'!$B$7:$B$736,0)))</f>
        <v/>
      </c>
      <c r="BD114" s="334" t="str">
        <f>IF($B114="","",INDEX('All CCC'!BD$7:BD$736,MATCH(WatchList!$B114,'All CCC'!$B$7:$B$736,0)))</f>
        <v/>
      </c>
      <c r="BE114" s="334" t="str">
        <f>IF($B114="","",INDEX('All CCC'!BE$7:BE$736,MATCH(WatchList!$B114,'All CCC'!$B$7:$B$736,0)))</f>
        <v/>
      </c>
      <c r="BF114" s="334" t="str">
        <f>IF($B114="","",INDEX('All CCC'!BF$7:BF$736,MATCH(WatchList!$B114,'All CCC'!$B$7:$B$736,0)))</f>
        <v/>
      </c>
      <c r="BG114" s="334" t="str">
        <f>IF($B114="","",INDEX('All CCC'!BG$7:BG$736,MATCH(WatchList!$B114,'All CCC'!$B$7:$B$736,0)))</f>
        <v/>
      </c>
    </row>
    <row r="115" spans="1:59" x14ac:dyDescent="0.2">
      <c r="A115" s="333" t="str">
        <f>IF($B115="","",INDEX('All CCC'!A$7:A$736,MATCH(WatchList!$B115,'All CCC'!$B$7:$B$736,0)))</f>
        <v/>
      </c>
      <c r="B115" s="127"/>
      <c r="C115" s="334" t="str">
        <f>IF($B115="","",INDEX('All CCC'!C$7:C$736,MATCH(WatchList!$B115,'All CCC'!$B$7:$B$736,0)))</f>
        <v/>
      </c>
      <c r="D115" s="334" t="str">
        <f>IF($B115="","",INDEX('All CCC'!D$7:D$736,MATCH(WatchList!$B115,'All CCC'!$B$7:$B$736,0)))</f>
        <v/>
      </c>
      <c r="E115" s="334" t="str">
        <f>IF($B115="","",INDEX('All CCC'!E$7:E$736,MATCH(WatchList!$B115,'All CCC'!$B$7:$B$736,0)))</f>
        <v/>
      </c>
      <c r="F115" s="334" t="str">
        <f>IF($B115="","",INDEX('All CCC'!F$7:F$736,MATCH(WatchList!$B115,'All CCC'!$B$7:$B$736,0)))</f>
        <v/>
      </c>
      <c r="G115" s="334" t="str">
        <f>IF($B115="","",INDEX('All CCC'!G$7:G$736,MATCH(WatchList!$B115,'All CCC'!$B$7:$B$736,0)))</f>
        <v/>
      </c>
      <c r="H115" s="334" t="str">
        <f>IF($B115="","",INDEX('All CCC'!H$7:H$736,MATCH(WatchList!$B115,'All CCC'!$B$7:$B$736,0)))</f>
        <v/>
      </c>
      <c r="I115" s="334" t="str">
        <f>IF($B115="","",INDEX('All CCC'!I$7:I$736,MATCH(WatchList!$B115,'All CCC'!$B$7:$B$736,0)))</f>
        <v/>
      </c>
      <c r="J115" s="334" t="str">
        <f>IF($B115="","",INDEX('All CCC'!J$7:J$736,MATCH(WatchList!$B115,'All CCC'!$B$7:$B$736,0)))</f>
        <v/>
      </c>
      <c r="K115" s="334" t="str">
        <f>IF($B115="","",INDEX('All CCC'!K$7:K$736,MATCH(WatchList!$B115,'All CCC'!$B$7:$B$736,0)))</f>
        <v/>
      </c>
      <c r="L115" s="334" t="str">
        <f>IF($B115="","",INDEX('All CCC'!L$7:L$736,MATCH(WatchList!$B115,'All CCC'!$B$7:$B$736,0)))</f>
        <v/>
      </c>
      <c r="M115" s="334" t="str">
        <f>IF($B115="","",INDEX('All CCC'!M$7:M$736,MATCH(WatchList!$B115,'All CCC'!$B$7:$B$736,0)))</f>
        <v/>
      </c>
      <c r="N115" s="334" t="str">
        <f>IF($B115="","",INDEX('All CCC'!N$7:N$736,MATCH(WatchList!$B115,'All CCC'!$B$7:$B$736,0)))</f>
        <v/>
      </c>
      <c r="O115" s="334" t="str">
        <f>IF($B115="","",INDEX('All CCC'!O$7:O$736,MATCH(WatchList!$B115,'All CCC'!$B$7:$B$736,0)))</f>
        <v/>
      </c>
      <c r="P115" s="335" t="str">
        <f>IF($B115="","",INDEX('All CCC'!P$7:P$736,MATCH(WatchList!$B115,'All CCC'!$B$7:$B$736,0)))</f>
        <v/>
      </c>
      <c r="Q115" s="335" t="str">
        <f>IF($B115="","",INDEX('All CCC'!Q$7:Q$736,MATCH(WatchList!$B115,'All CCC'!$B$7:$B$736,0)))</f>
        <v/>
      </c>
      <c r="R115" s="334" t="str">
        <f>IF($B115="","",INDEX('All CCC'!R$7:R$736,MATCH(WatchList!$B115,'All CCC'!$B$7:$B$736,0)))</f>
        <v/>
      </c>
      <c r="S115" s="334" t="str">
        <f>IF($B115="","",INDEX('All CCC'!S$7:S$736,MATCH(WatchList!$B115,'All CCC'!$B$7:$B$736,0)))</f>
        <v/>
      </c>
      <c r="T115" s="334" t="str">
        <f>IF($B115="","",INDEX('All CCC'!T$7:T$736,MATCH(WatchList!$B115,'All CCC'!$B$7:$B$736,0)))</f>
        <v/>
      </c>
      <c r="U115" s="334" t="str">
        <f>IF($B115="","",INDEX('All CCC'!U$7:U$736,MATCH(WatchList!$B115,'All CCC'!$B$7:$B$736,0)))</f>
        <v/>
      </c>
      <c r="V115" s="334" t="str">
        <f>IF($B115="","",INDEX('All CCC'!V$7:V$736,MATCH(WatchList!$B115,'All CCC'!$B$7:$B$736,0)))</f>
        <v/>
      </c>
      <c r="W115" s="334" t="str">
        <f>IF($B115="","",INDEX('All CCC'!W$7:W$736,MATCH(WatchList!$B115,'All CCC'!$B$7:$B$736,0)))</f>
        <v/>
      </c>
      <c r="X115" s="334" t="str">
        <f>IF($B115="","",INDEX('All CCC'!X$7:X$736,MATCH(WatchList!$B115,'All CCC'!$B$7:$B$736,0)))</f>
        <v/>
      </c>
      <c r="Y115" s="334" t="str">
        <f>IF($B115="","",INDEX('All CCC'!Y$7:Y$736,MATCH(WatchList!$B115,'All CCC'!$B$7:$B$736,0)))</f>
        <v/>
      </c>
      <c r="Z115" s="334" t="str">
        <f>IF($B115="","",INDEX('All CCC'!Z$7:Z$736,MATCH(WatchList!$B115,'All CCC'!$B$7:$B$736,0)))</f>
        <v/>
      </c>
      <c r="AA115" s="334" t="str">
        <f>IF($B115="","",INDEX('All CCC'!AA$7:AA$736,MATCH(WatchList!$B115,'All CCC'!$B$7:$B$736,0)))</f>
        <v/>
      </c>
      <c r="AB115" s="334" t="str">
        <f>IF($B115="","",INDEX('All CCC'!AB$7:AB$736,MATCH(WatchList!$B115,'All CCC'!$B$7:$B$736,0)))</f>
        <v/>
      </c>
      <c r="AC115" s="334" t="str">
        <f>IF($B115="","",INDEX('All CCC'!AC$7:AC$736,MATCH(WatchList!$B115,'All CCC'!$B$7:$B$736,0)))</f>
        <v/>
      </c>
      <c r="AD115" s="334" t="str">
        <f>IF($B115="","",INDEX('All CCC'!AD$7:AD$736,MATCH(WatchList!$B115,'All CCC'!$B$7:$B$736,0)))</f>
        <v/>
      </c>
      <c r="AE115" s="334" t="str">
        <f>IF($B115="","",INDEX('All CCC'!AE$7:AE$736,MATCH(WatchList!$B115,'All CCC'!$B$7:$B$736,0)))</f>
        <v/>
      </c>
      <c r="AF115" s="334" t="str">
        <f>IF($B115="","",INDEX('All CCC'!AF$7:AF$736,MATCH(WatchList!$B115,'All CCC'!$B$7:$B$736,0)))</f>
        <v/>
      </c>
      <c r="AG115" s="334" t="str">
        <f>IF($B115="","",INDEX('All CCC'!AG$7:AG$736,MATCH(WatchList!$B115,'All CCC'!$B$7:$B$736,0)))</f>
        <v/>
      </c>
      <c r="AH115" s="334" t="str">
        <f>IF($B115="","",INDEX('All CCC'!AH$7:AH$736,MATCH(WatchList!$B115,'All CCC'!$B$7:$B$736,0)))</f>
        <v/>
      </c>
      <c r="AI115" s="334" t="str">
        <f>IF($B115="","",INDEX('All CCC'!AI$7:AI$736,MATCH(WatchList!$B115,'All CCC'!$B$7:$B$736,0)))</f>
        <v/>
      </c>
      <c r="AJ115" s="334" t="str">
        <f>IF($B115="","",INDEX('All CCC'!AJ$7:AJ$736,MATCH(WatchList!$B115,'All CCC'!$B$7:$B$736,0)))</f>
        <v/>
      </c>
      <c r="AK115" s="334" t="str">
        <f>IF($B115="","",INDEX('All CCC'!AK$7:AK$736,MATCH(WatchList!$B115,'All CCC'!$B$7:$B$736,0)))</f>
        <v/>
      </c>
      <c r="AL115" s="334" t="str">
        <f>IF($B115="","",INDEX('All CCC'!AL$7:AL$736,MATCH(WatchList!$B115,'All CCC'!$B$7:$B$736,0)))</f>
        <v/>
      </c>
      <c r="AM115" s="334" t="str">
        <f>IF($B115="","",INDEX('All CCC'!AM$7:AM$736,MATCH(WatchList!$B115,'All CCC'!$B$7:$B$736,0)))</f>
        <v/>
      </c>
      <c r="AN115" s="334" t="str">
        <f>IF($B115="","",INDEX('All CCC'!AN$7:AN$736,MATCH(WatchList!$B115,'All CCC'!$B$7:$B$736,0)))</f>
        <v/>
      </c>
      <c r="AO115" s="334" t="str">
        <f>IF($B115="","",INDEX('All CCC'!AO$7:AO$736,MATCH(WatchList!$B115,'All CCC'!$B$7:$B$736,0)))</f>
        <v/>
      </c>
      <c r="AP115" s="334" t="str">
        <f>IF($B115="","",INDEX('All CCC'!AP$7:AP$736,MATCH(WatchList!$B115,'All CCC'!$B$7:$B$736,0)))</f>
        <v/>
      </c>
      <c r="AQ115" s="334" t="str">
        <f>IF($B115="","",INDEX('All CCC'!AQ$7:AQ$736,MATCH(WatchList!$B115,'All CCC'!$B$7:$B$736,0)))</f>
        <v/>
      </c>
      <c r="AR115" s="334" t="str">
        <f>IF($B115="","",INDEX('All CCC'!AR$7:AR$736,MATCH(WatchList!$B115,'All CCC'!$B$7:$B$736,0)))</f>
        <v/>
      </c>
      <c r="AS115" s="334" t="str">
        <f>IF($B115="","",INDEX('All CCC'!AS$7:AS$736,MATCH(WatchList!$B115,'All CCC'!$B$7:$B$736,0)))</f>
        <v/>
      </c>
      <c r="AT115" s="334" t="str">
        <f>IF($B115="","",INDEX('All CCC'!AT$7:AT$736,MATCH(WatchList!$B115,'All CCC'!$B$7:$B$736,0)))</f>
        <v/>
      </c>
      <c r="AU115" s="334" t="str">
        <f>IF($B115="","",INDEX('All CCC'!AU$7:AU$736,MATCH(WatchList!$B115,'All CCC'!$B$7:$B$736,0)))</f>
        <v/>
      </c>
      <c r="AV115" s="334" t="str">
        <f>IF($B115="","",INDEX('All CCC'!AV$7:AV$736,MATCH(WatchList!$B115,'All CCC'!$B$7:$B$736,0)))</f>
        <v/>
      </c>
      <c r="AW115" s="334" t="str">
        <f>IF($B115="","",INDEX('All CCC'!AW$7:AW$736,MATCH(WatchList!$B115,'All CCC'!$B$7:$B$736,0)))</f>
        <v/>
      </c>
      <c r="AX115" s="334" t="str">
        <f>IF($B115="","",INDEX('All CCC'!AX$7:AX$736,MATCH(WatchList!$B115,'All CCC'!$B$7:$B$736,0)))</f>
        <v/>
      </c>
      <c r="AY115" s="334" t="str">
        <f>IF($B115="","",INDEX('All CCC'!AY$7:AY$736,MATCH(WatchList!$B115,'All CCC'!$B$7:$B$736,0)))</f>
        <v/>
      </c>
      <c r="AZ115" s="334" t="str">
        <f>IF($B115="","",INDEX('All CCC'!AZ$7:AZ$736,MATCH(WatchList!$B115,'All CCC'!$B$7:$B$736,0)))</f>
        <v/>
      </c>
      <c r="BA115" s="334" t="str">
        <f>IF($B115="","",INDEX('All CCC'!BA$7:BA$736,MATCH(WatchList!$B115,'All CCC'!$B$7:$B$736,0)))</f>
        <v/>
      </c>
      <c r="BB115" s="334" t="str">
        <f>IF($B115="","",INDEX('All CCC'!BB$7:BB$736,MATCH(WatchList!$B115,'All CCC'!$B$7:$B$736,0)))</f>
        <v/>
      </c>
      <c r="BC115" s="334" t="str">
        <f>IF($B115="","",INDEX('All CCC'!BC$7:BC$736,MATCH(WatchList!$B115,'All CCC'!$B$7:$B$736,0)))</f>
        <v/>
      </c>
      <c r="BD115" s="334" t="str">
        <f>IF($B115="","",INDEX('All CCC'!BD$7:BD$736,MATCH(WatchList!$B115,'All CCC'!$B$7:$B$736,0)))</f>
        <v/>
      </c>
      <c r="BE115" s="334" t="str">
        <f>IF($B115="","",INDEX('All CCC'!BE$7:BE$736,MATCH(WatchList!$B115,'All CCC'!$B$7:$B$736,0)))</f>
        <v/>
      </c>
      <c r="BF115" s="334" t="str">
        <f>IF($B115="","",INDEX('All CCC'!BF$7:BF$736,MATCH(WatchList!$B115,'All CCC'!$B$7:$B$736,0)))</f>
        <v/>
      </c>
      <c r="BG115" s="334" t="str">
        <f>IF($B115="","",INDEX('All CCC'!BG$7:BG$736,MATCH(WatchList!$B115,'All CCC'!$B$7:$B$736,0)))</f>
        <v/>
      </c>
    </row>
    <row r="116" spans="1:59" x14ac:dyDescent="0.2">
      <c r="A116" s="333" t="str">
        <f>IF($B116="","",INDEX('All CCC'!A$7:A$736,MATCH(WatchList!$B116,'All CCC'!$B$7:$B$736,0)))</f>
        <v/>
      </c>
      <c r="B116" s="127"/>
      <c r="C116" s="334" t="str">
        <f>IF($B116="","",INDEX('All CCC'!C$7:C$736,MATCH(WatchList!$B116,'All CCC'!$B$7:$B$736,0)))</f>
        <v/>
      </c>
      <c r="D116" s="334" t="str">
        <f>IF($B116="","",INDEX('All CCC'!D$7:D$736,MATCH(WatchList!$B116,'All CCC'!$B$7:$B$736,0)))</f>
        <v/>
      </c>
      <c r="E116" s="334" t="str">
        <f>IF($B116="","",INDEX('All CCC'!E$7:E$736,MATCH(WatchList!$B116,'All CCC'!$B$7:$B$736,0)))</f>
        <v/>
      </c>
      <c r="F116" s="334" t="str">
        <f>IF($B116="","",INDEX('All CCC'!F$7:F$736,MATCH(WatchList!$B116,'All CCC'!$B$7:$B$736,0)))</f>
        <v/>
      </c>
      <c r="G116" s="334" t="str">
        <f>IF($B116="","",INDEX('All CCC'!G$7:G$736,MATCH(WatchList!$B116,'All CCC'!$B$7:$B$736,0)))</f>
        <v/>
      </c>
      <c r="H116" s="334" t="str">
        <f>IF($B116="","",INDEX('All CCC'!H$7:H$736,MATCH(WatchList!$B116,'All CCC'!$B$7:$B$736,0)))</f>
        <v/>
      </c>
      <c r="I116" s="334" t="str">
        <f>IF($B116="","",INDEX('All CCC'!I$7:I$736,MATCH(WatchList!$B116,'All CCC'!$B$7:$B$736,0)))</f>
        <v/>
      </c>
      <c r="J116" s="334" t="str">
        <f>IF($B116="","",INDEX('All CCC'!J$7:J$736,MATCH(WatchList!$B116,'All CCC'!$B$7:$B$736,0)))</f>
        <v/>
      </c>
      <c r="K116" s="334" t="str">
        <f>IF($B116="","",INDEX('All CCC'!K$7:K$736,MATCH(WatchList!$B116,'All CCC'!$B$7:$B$736,0)))</f>
        <v/>
      </c>
      <c r="L116" s="334" t="str">
        <f>IF($B116="","",INDEX('All CCC'!L$7:L$736,MATCH(WatchList!$B116,'All CCC'!$B$7:$B$736,0)))</f>
        <v/>
      </c>
      <c r="M116" s="334" t="str">
        <f>IF($B116="","",INDEX('All CCC'!M$7:M$736,MATCH(WatchList!$B116,'All CCC'!$B$7:$B$736,0)))</f>
        <v/>
      </c>
      <c r="N116" s="334" t="str">
        <f>IF($B116="","",INDEX('All CCC'!N$7:N$736,MATCH(WatchList!$B116,'All CCC'!$B$7:$B$736,0)))</f>
        <v/>
      </c>
      <c r="O116" s="334" t="str">
        <f>IF($B116="","",INDEX('All CCC'!O$7:O$736,MATCH(WatchList!$B116,'All CCC'!$B$7:$B$736,0)))</f>
        <v/>
      </c>
      <c r="P116" s="335" t="str">
        <f>IF($B116="","",INDEX('All CCC'!P$7:P$736,MATCH(WatchList!$B116,'All CCC'!$B$7:$B$736,0)))</f>
        <v/>
      </c>
      <c r="Q116" s="335" t="str">
        <f>IF($B116="","",INDEX('All CCC'!Q$7:Q$736,MATCH(WatchList!$B116,'All CCC'!$B$7:$B$736,0)))</f>
        <v/>
      </c>
      <c r="R116" s="334" t="str">
        <f>IF($B116="","",INDEX('All CCC'!R$7:R$736,MATCH(WatchList!$B116,'All CCC'!$B$7:$B$736,0)))</f>
        <v/>
      </c>
      <c r="S116" s="334" t="str">
        <f>IF($B116="","",INDEX('All CCC'!S$7:S$736,MATCH(WatchList!$B116,'All CCC'!$B$7:$B$736,0)))</f>
        <v/>
      </c>
      <c r="T116" s="334" t="str">
        <f>IF($B116="","",INDEX('All CCC'!T$7:T$736,MATCH(WatchList!$B116,'All CCC'!$B$7:$B$736,0)))</f>
        <v/>
      </c>
      <c r="U116" s="334" t="str">
        <f>IF($B116="","",INDEX('All CCC'!U$7:U$736,MATCH(WatchList!$B116,'All CCC'!$B$7:$B$736,0)))</f>
        <v/>
      </c>
      <c r="V116" s="334" t="str">
        <f>IF($B116="","",INDEX('All CCC'!V$7:V$736,MATCH(WatchList!$B116,'All CCC'!$B$7:$B$736,0)))</f>
        <v/>
      </c>
      <c r="W116" s="334" t="str">
        <f>IF($B116="","",INDEX('All CCC'!W$7:W$736,MATCH(WatchList!$B116,'All CCC'!$B$7:$B$736,0)))</f>
        <v/>
      </c>
      <c r="X116" s="334" t="str">
        <f>IF($B116="","",INDEX('All CCC'!X$7:X$736,MATCH(WatchList!$B116,'All CCC'!$B$7:$B$736,0)))</f>
        <v/>
      </c>
      <c r="Y116" s="334" t="str">
        <f>IF($B116="","",INDEX('All CCC'!Y$7:Y$736,MATCH(WatchList!$B116,'All CCC'!$B$7:$B$736,0)))</f>
        <v/>
      </c>
      <c r="Z116" s="334" t="str">
        <f>IF($B116="","",INDEX('All CCC'!Z$7:Z$736,MATCH(WatchList!$B116,'All CCC'!$B$7:$B$736,0)))</f>
        <v/>
      </c>
      <c r="AA116" s="334" t="str">
        <f>IF($B116="","",INDEX('All CCC'!AA$7:AA$736,MATCH(WatchList!$B116,'All CCC'!$B$7:$B$736,0)))</f>
        <v/>
      </c>
      <c r="AB116" s="334" t="str">
        <f>IF($B116="","",INDEX('All CCC'!AB$7:AB$736,MATCH(WatchList!$B116,'All CCC'!$B$7:$B$736,0)))</f>
        <v/>
      </c>
      <c r="AC116" s="334" t="str">
        <f>IF($B116="","",INDEX('All CCC'!AC$7:AC$736,MATCH(WatchList!$B116,'All CCC'!$B$7:$B$736,0)))</f>
        <v/>
      </c>
      <c r="AD116" s="334" t="str">
        <f>IF($B116="","",INDEX('All CCC'!AD$7:AD$736,MATCH(WatchList!$B116,'All CCC'!$B$7:$B$736,0)))</f>
        <v/>
      </c>
      <c r="AE116" s="334" t="str">
        <f>IF($B116="","",INDEX('All CCC'!AE$7:AE$736,MATCH(WatchList!$B116,'All CCC'!$B$7:$B$736,0)))</f>
        <v/>
      </c>
      <c r="AF116" s="334" t="str">
        <f>IF($B116="","",INDEX('All CCC'!AF$7:AF$736,MATCH(WatchList!$B116,'All CCC'!$B$7:$B$736,0)))</f>
        <v/>
      </c>
      <c r="AG116" s="334" t="str">
        <f>IF($B116="","",INDEX('All CCC'!AG$7:AG$736,MATCH(WatchList!$B116,'All CCC'!$B$7:$B$736,0)))</f>
        <v/>
      </c>
      <c r="AH116" s="334" t="str">
        <f>IF($B116="","",INDEX('All CCC'!AH$7:AH$736,MATCH(WatchList!$B116,'All CCC'!$B$7:$B$736,0)))</f>
        <v/>
      </c>
      <c r="AI116" s="334" t="str">
        <f>IF($B116="","",INDEX('All CCC'!AI$7:AI$736,MATCH(WatchList!$B116,'All CCC'!$B$7:$B$736,0)))</f>
        <v/>
      </c>
      <c r="AJ116" s="334" t="str">
        <f>IF($B116="","",INDEX('All CCC'!AJ$7:AJ$736,MATCH(WatchList!$B116,'All CCC'!$B$7:$B$736,0)))</f>
        <v/>
      </c>
      <c r="AK116" s="334" t="str">
        <f>IF($B116="","",INDEX('All CCC'!AK$7:AK$736,MATCH(WatchList!$B116,'All CCC'!$B$7:$B$736,0)))</f>
        <v/>
      </c>
      <c r="AL116" s="334" t="str">
        <f>IF($B116="","",INDEX('All CCC'!AL$7:AL$736,MATCH(WatchList!$B116,'All CCC'!$B$7:$B$736,0)))</f>
        <v/>
      </c>
      <c r="AM116" s="334" t="str">
        <f>IF($B116="","",INDEX('All CCC'!AM$7:AM$736,MATCH(WatchList!$B116,'All CCC'!$B$7:$B$736,0)))</f>
        <v/>
      </c>
      <c r="AN116" s="334" t="str">
        <f>IF($B116="","",INDEX('All CCC'!AN$7:AN$736,MATCH(WatchList!$B116,'All CCC'!$B$7:$B$736,0)))</f>
        <v/>
      </c>
      <c r="AO116" s="334" t="str">
        <f>IF($B116="","",INDEX('All CCC'!AO$7:AO$736,MATCH(WatchList!$B116,'All CCC'!$B$7:$B$736,0)))</f>
        <v/>
      </c>
      <c r="AP116" s="334" t="str">
        <f>IF($B116="","",INDEX('All CCC'!AP$7:AP$736,MATCH(WatchList!$B116,'All CCC'!$B$7:$B$736,0)))</f>
        <v/>
      </c>
      <c r="AQ116" s="334" t="str">
        <f>IF($B116="","",INDEX('All CCC'!AQ$7:AQ$736,MATCH(WatchList!$B116,'All CCC'!$B$7:$B$736,0)))</f>
        <v/>
      </c>
      <c r="AR116" s="334" t="str">
        <f>IF($B116="","",INDEX('All CCC'!AR$7:AR$736,MATCH(WatchList!$B116,'All CCC'!$B$7:$B$736,0)))</f>
        <v/>
      </c>
      <c r="AS116" s="334" t="str">
        <f>IF($B116="","",INDEX('All CCC'!AS$7:AS$736,MATCH(WatchList!$B116,'All CCC'!$B$7:$B$736,0)))</f>
        <v/>
      </c>
      <c r="AT116" s="334" t="str">
        <f>IF($B116="","",INDEX('All CCC'!AT$7:AT$736,MATCH(WatchList!$B116,'All CCC'!$B$7:$B$736,0)))</f>
        <v/>
      </c>
      <c r="AU116" s="334" t="str">
        <f>IF($B116="","",INDEX('All CCC'!AU$7:AU$736,MATCH(WatchList!$B116,'All CCC'!$B$7:$B$736,0)))</f>
        <v/>
      </c>
      <c r="AV116" s="334" t="str">
        <f>IF($B116="","",INDEX('All CCC'!AV$7:AV$736,MATCH(WatchList!$B116,'All CCC'!$B$7:$B$736,0)))</f>
        <v/>
      </c>
      <c r="AW116" s="334" t="str">
        <f>IF($B116="","",INDEX('All CCC'!AW$7:AW$736,MATCH(WatchList!$B116,'All CCC'!$B$7:$B$736,0)))</f>
        <v/>
      </c>
      <c r="AX116" s="334" t="str">
        <f>IF($B116="","",INDEX('All CCC'!AX$7:AX$736,MATCH(WatchList!$B116,'All CCC'!$B$7:$B$736,0)))</f>
        <v/>
      </c>
      <c r="AY116" s="334" t="str">
        <f>IF($B116="","",INDEX('All CCC'!AY$7:AY$736,MATCH(WatchList!$B116,'All CCC'!$B$7:$B$736,0)))</f>
        <v/>
      </c>
      <c r="AZ116" s="334" t="str">
        <f>IF($B116="","",INDEX('All CCC'!AZ$7:AZ$736,MATCH(WatchList!$B116,'All CCC'!$B$7:$B$736,0)))</f>
        <v/>
      </c>
      <c r="BA116" s="334" t="str">
        <f>IF($B116="","",INDEX('All CCC'!BA$7:BA$736,MATCH(WatchList!$B116,'All CCC'!$B$7:$B$736,0)))</f>
        <v/>
      </c>
      <c r="BB116" s="334" t="str">
        <f>IF($B116="","",INDEX('All CCC'!BB$7:BB$736,MATCH(WatchList!$B116,'All CCC'!$B$7:$B$736,0)))</f>
        <v/>
      </c>
      <c r="BC116" s="334" t="str">
        <f>IF($B116="","",INDEX('All CCC'!BC$7:BC$736,MATCH(WatchList!$B116,'All CCC'!$B$7:$B$736,0)))</f>
        <v/>
      </c>
      <c r="BD116" s="334" t="str">
        <f>IF($B116="","",INDEX('All CCC'!BD$7:BD$736,MATCH(WatchList!$B116,'All CCC'!$B$7:$B$736,0)))</f>
        <v/>
      </c>
      <c r="BE116" s="334" t="str">
        <f>IF($B116="","",INDEX('All CCC'!BE$7:BE$736,MATCH(WatchList!$B116,'All CCC'!$B$7:$B$736,0)))</f>
        <v/>
      </c>
      <c r="BF116" s="334" t="str">
        <f>IF($B116="","",INDEX('All CCC'!BF$7:BF$736,MATCH(WatchList!$B116,'All CCC'!$B$7:$B$736,0)))</f>
        <v/>
      </c>
      <c r="BG116" s="334" t="str">
        <f>IF($B116="","",INDEX('All CCC'!BG$7:BG$736,MATCH(WatchList!$B116,'All CCC'!$B$7:$B$736,0)))</f>
        <v/>
      </c>
    </row>
    <row r="117" spans="1:59" x14ac:dyDescent="0.2">
      <c r="A117" s="333" t="str">
        <f>IF($B117="","",INDEX('All CCC'!A$7:A$736,MATCH(WatchList!$B117,'All CCC'!$B$7:$B$736,0)))</f>
        <v/>
      </c>
      <c r="B117" s="127"/>
      <c r="C117" s="334" t="str">
        <f>IF($B117="","",INDEX('All CCC'!C$7:C$736,MATCH(WatchList!$B117,'All CCC'!$B$7:$B$736,0)))</f>
        <v/>
      </c>
      <c r="D117" s="334" t="str">
        <f>IF($B117="","",INDEX('All CCC'!D$7:D$736,MATCH(WatchList!$B117,'All CCC'!$B$7:$B$736,0)))</f>
        <v/>
      </c>
      <c r="E117" s="334" t="str">
        <f>IF($B117="","",INDEX('All CCC'!E$7:E$736,MATCH(WatchList!$B117,'All CCC'!$B$7:$B$736,0)))</f>
        <v/>
      </c>
      <c r="F117" s="334" t="str">
        <f>IF($B117="","",INDEX('All CCC'!F$7:F$736,MATCH(WatchList!$B117,'All CCC'!$B$7:$B$736,0)))</f>
        <v/>
      </c>
      <c r="G117" s="334" t="str">
        <f>IF($B117="","",INDEX('All CCC'!G$7:G$736,MATCH(WatchList!$B117,'All CCC'!$B$7:$B$736,0)))</f>
        <v/>
      </c>
      <c r="H117" s="334" t="str">
        <f>IF($B117="","",INDEX('All CCC'!H$7:H$736,MATCH(WatchList!$B117,'All CCC'!$B$7:$B$736,0)))</f>
        <v/>
      </c>
      <c r="I117" s="334" t="str">
        <f>IF($B117="","",INDEX('All CCC'!I$7:I$736,MATCH(WatchList!$B117,'All CCC'!$B$7:$B$736,0)))</f>
        <v/>
      </c>
      <c r="J117" s="334" t="str">
        <f>IF($B117="","",INDEX('All CCC'!J$7:J$736,MATCH(WatchList!$B117,'All CCC'!$B$7:$B$736,0)))</f>
        <v/>
      </c>
      <c r="K117" s="334" t="str">
        <f>IF($B117="","",INDEX('All CCC'!K$7:K$736,MATCH(WatchList!$B117,'All CCC'!$B$7:$B$736,0)))</f>
        <v/>
      </c>
      <c r="L117" s="334" t="str">
        <f>IF($B117="","",INDEX('All CCC'!L$7:L$736,MATCH(WatchList!$B117,'All CCC'!$B$7:$B$736,0)))</f>
        <v/>
      </c>
      <c r="M117" s="334" t="str">
        <f>IF($B117="","",INDEX('All CCC'!M$7:M$736,MATCH(WatchList!$B117,'All CCC'!$B$7:$B$736,0)))</f>
        <v/>
      </c>
      <c r="N117" s="334" t="str">
        <f>IF($B117="","",INDEX('All CCC'!N$7:N$736,MATCH(WatchList!$B117,'All CCC'!$B$7:$B$736,0)))</f>
        <v/>
      </c>
      <c r="O117" s="334" t="str">
        <f>IF($B117="","",INDEX('All CCC'!O$7:O$736,MATCH(WatchList!$B117,'All CCC'!$B$7:$B$736,0)))</f>
        <v/>
      </c>
      <c r="P117" s="335" t="str">
        <f>IF($B117="","",INDEX('All CCC'!P$7:P$736,MATCH(WatchList!$B117,'All CCC'!$B$7:$B$736,0)))</f>
        <v/>
      </c>
      <c r="Q117" s="335" t="str">
        <f>IF($B117="","",INDEX('All CCC'!Q$7:Q$736,MATCH(WatchList!$B117,'All CCC'!$B$7:$B$736,0)))</f>
        <v/>
      </c>
      <c r="R117" s="334" t="str">
        <f>IF($B117="","",INDEX('All CCC'!R$7:R$736,MATCH(WatchList!$B117,'All CCC'!$B$7:$B$736,0)))</f>
        <v/>
      </c>
      <c r="S117" s="334" t="str">
        <f>IF($B117="","",INDEX('All CCC'!S$7:S$736,MATCH(WatchList!$B117,'All CCC'!$B$7:$B$736,0)))</f>
        <v/>
      </c>
      <c r="T117" s="334" t="str">
        <f>IF($B117="","",INDEX('All CCC'!T$7:T$736,MATCH(WatchList!$B117,'All CCC'!$B$7:$B$736,0)))</f>
        <v/>
      </c>
      <c r="U117" s="334" t="str">
        <f>IF($B117="","",INDEX('All CCC'!U$7:U$736,MATCH(WatchList!$B117,'All CCC'!$B$7:$B$736,0)))</f>
        <v/>
      </c>
      <c r="V117" s="334" t="str">
        <f>IF($B117="","",INDEX('All CCC'!V$7:V$736,MATCH(WatchList!$B117,'All CCC'!$B$7:$B$736,0)))</f>
        <v/>
      </c>
      <c r="W117" s="334" t="str">
        <f>IF($B117="","",INDEX('All CCC'!W$7:W$736,MATCH(WatchList!$B117,'All CCC'!$B$7:$B$736,0)))</f>
        <v/>
      </c>
      <c r="X117" s="334" t="str">
        <f>IF($B117="","",INDEX('All CCC'!X$7:X$736,MATCH(WatchList!$B117,'All CCC'!$B$7:$B$736,0)))</f>
        <v/>
      </c>
      <c r="Y117" s="334" t="str">
        <f>IF($B117="","",INDEX('All CCC'!Y$7:Y$736,MATCH(WatchList!$B117,'All CCC'!$B$7:$B$736,0)))</f>
        <v/>
      </c>
      <c r="Z117" s="334" t="str">
        <f>IF($B117="","",INDEX('All CCC'!Z$7:Z$736,MATCH(WatchList!$B117,'All CCC'!$B$7:$B$736,0)))</f>
        <v/>
      </c>
      <c r="AA117" s="334" t="str">
        <f>IF($B117="","",INDEX('All CCC'!AA$7:AA$736,MATCH(WatchList!$B117,'All CCC'!$B$7:$B$736,0)))</f>
        <v/>
      </c>
      <c r="AB117" s="334" t="str">
        <f>IF($B117="","",INDEX('All CCC'!AB$7:AB$736,MATCH(WatchList!$B117,'All CCC'!$B$7:$B$736,0)))</f>
        <v/>
      </c>
      <c r="AC117" s="334" t="str">
        <f>IF($B117="","",INDEX('All CCC'!AC$7:AC$736,MATCH(WatchList!$B117,'All CCC'!$B$7:$B$736,0)))</f>
        <v/>
      </c>
      <c r="AD117" s="334" t="str">
        <f>IF($B117="","",INDEX('All CCC'!AD$7:AD$736,MATCH(WatchList!$B117,'All CCC'!$B$7:$B$736,0)))</f>
        <v/>
      </c>
      <c r="AE117" s="334" t="str">
        <f>IF($B117="","",INDEX('All CCC'!AE$7:AE$736,MATCH(WatchList!$B117,'All CCC'!$B$7:$B$736,0)))</f>
        <v/>
      </c>
      <c r="AF117" s="334" t="str">
        <f>IF($B117="","",INDEX('All CCC'!AF$7:AF$736,MATCH(WatchList!$B117,'All CCC'!$B$7:$B$736,0)))</f>
        <v/>
      </c>
      <c r="AG117" s="334" t="str">
        <f>IF($B117="","",INDEX('All CCC'!AG$7:AG$736,MATCH(WatchList!$B117,'All CCC'!$B$7:$B$736,0)))</f>
        <v/>
      </c>
      <c r="AH117" s="334" t="str">
        <f>IF($B117="","",INDEX('All CCC'!AH$7:AH$736,MATCH(WatchList!$B117,'All CCC'!$B$7:$B$736,0)))</f>
        <v/>
      </c>
      <c r="AI117" s="334" t="str">
        <f>IF($B117="","",INDEX('All CCC'!AI$7:AI$736,MATCH(WatchList!$B117,'All CCC'!$B$7:$B$736,0)))</f>
        <v/>
      </c>
      <c r="AJ117" s="334" t="str">
        <f>IF($B117="","",INDEX('All CCC'!AJ$7:AJ$736,MATCH(WatchList!$B117,'All CCC'!$B$7:$B$736,0)))</f>
        <v/>
      </c>
      <c r="AK117" s="334" t="str">
        <f>IF($B117="","",INDEX('All CCC'!AK$7:AK$736,MATCH(WatchList!$B117,'All CCC'!$B$7:$B$736,0)))</f>
        <v/>
      </c>
      <c r="AL117" s="334" t="str">
        <f>IF($B117="","",INDEX('All CCC'!AL$7:AL$736,MATCH(WatchList!$B117,'All CCC'!$B$7:$B$736,0)))</f>
        <v/>
      </c>
      <c r="AM117" s="334" t="str">
        <f>IF($B117="","",INDEX('All CCC'!AM$7:AM$736,MATCH(WatchList!$B117,'All CCC'!$B$7:$B$736,0)))</f>
        <v/>
      </c>
      <c r="AN117" s="334" t="str">
        <f>IF($B117="","",INDEX('All CCC'!AN$7:AN$736,MATCH(WatchList!$B117,'All CCC'!$B$7:$B$736,0)))</f>
        <v/>
      </c>
      <c r="AO117" s="334" t="str">
        <f>IF($B117="","",INDEX('All CCC'!AO$7:AO$736,MATCH(WatchList!$B117,'All CCC'!$B$7:$B$736,0)))</f>
        <v/>
      </c>
      <c r="AP117" s="334" t="str">
        <f>IF($B117="","",INDEX('All CCC'!AP$7:AP$736,MATCH(WatchList!$B117,'All CCC'!$B$7:$B$736,0)))</f>
        <v/>
      </c>
      <c r="AQ117" s="334" t="str">
        <f>IF($B117="","",INDEX('All CCC'!AQ$7:AQ$736,MATCH(WatchList!$B117,'All CCC'!$B$7:$B$736,0)))</f>
        <v/>
      </c>
      <c r="AR117" s="334" t="str">
        <f>IF($B117="","",INDEX('All CCC'!AR$7:AR$736,MATCH(WatchList!$B117,'All CCC'!$B$7:$B$736,0)))</f>
        <v/>
      </c>
      <c r="AS117" s="334" t="str">
        <f>IF($B117="","",INDEX('All CCC'!AS$7:AS$736,MATCH(WatchList!$B117,'All CCC'!$B$7:$B$736,0)))</f>
        <v/>
      </c>
      <c r="AT117" s="334" t="str">
        <f>IF($B117="","",INDEX('All CCC'!AT$7:AT$736,MATCH(WatchList!$B117,'All CCC'!$B$7:$B$736,0)))</f>
        <v/>
      </c>
      <c r="AU117" s="334" t="str">
        <f>IF($B117="","",INDEX('All CCC'!AU$7:AU$736,MATCH(WatchList!$B117,'All CCC'!$B$7:$B$736,0)))</f>
        <v/>
      </c>
      <c r="AV117" s="334" t="str">
        <f>IF($B117="","",INDEX('All CCC'!AV$7:AV$736,MATCH(WatchList!$B117,'All CCC'!$B$7:$B$736,0)))</f>
        <v/>
      </c>
      <c r="AW117" s="334" t="str">
        <f>IF($B117="","",INDEX('All CCC'!AW$7:AW$736,MATCH(WatchList!$B117,'All CCC'!$B$7:$B$736,0)))</f>
        <v/>
      </c>
      <c r="AX117" s="334" t="str">
        <f>IF($B117="","",INDEX('All CCC'!AX$7:AX$736,MATCH(WatchList!$B117,'All CCC'!$B$7:$B$736,0)))</f>
        <v/>
      </c>
      <c r="AY117" s="334" t="str">
        <f>IF($B117="","",INDEX('All CCC'!AY$7:AY$736,MATCH(WatchList!$B117,'All CCC'!$B$7:$B$736,0)))</f>
        <v/>
      </c>
      <c r="AZ117" s="334" t="str">
        <f>IF($B117="","",INDEX('All CCC'!AZ$7:AZ$736,MATCH(WatchList!$B117,'All CCC'!$B$7:$B$736,0)))</f>
        <v/>
      </c>
      <c r="BA117" s="334" t="str">
        <f>IF($B117="","",INDEX('All CCC'!BA$7:BA$736,MATCH(WatchList!$B117,'All CCC'!$B$7:$B$736,0)))</f>
        <v/>
      </c>
      <c r="BB117" s="334" t="str">
        <f>IF($B117="","",INDEX('All CCC'!BB$7:BB$736,MATCH(WatchList!$B117,'All CCC'!$B$7:$B$736,0)))</f>
        <v/>
      </c>
      <c r="BC117" s="334" t="str">
        <f>IF($B117="","",INDEX('All CCC'!BC$7:BC$736,MATCH(WatchList!$B117,'All CCC'!$B$7:$B$736,0)))</f>
        <v/>
      </c>
      <c r="BD117" s="334" t="str">
        <f>IF($B117="","",INDEX('All CCC'!BD$7:BD$736,MATCH(WatchList!$B117,'All CCC'!$B$7:$B$736,0)))</f>
        <v/>
      </c>
      <c r="BE117" s="334" t="str">
        <f>IF($B117="","",INDEX('All CCC'!BE$7:BE$736,MATCH(WatchList!$B117,'All CCC'!$B$7:$B$736,0)))</f>
        <v/>
      </c>
      <c r="BF117" s="334" t="str">
        <f>IF($B117="","",INDEX('All CCC'!BF$7:BF$736,MATCH(WatchList!$B117,'All CCC'!$B$7:$B$736,0)))</f>
        <v/>
      </c>
      <c r="BG117" s="334" t="str">
        <f>IF($B117="","",INDEX('All CCC'!BG$7:BG$736,MATCH(WatchList!$B117,'All CCC'!$B$7:$B$736,0)))</f>
        <v/>
      </c>
    </row>
    <row r="118" spans="1:59" x14ac:dyDescent="0.2">
      <c r="A118" s="333" t="str">
        <f>IF($B118="","",INDEX('All CCC'!A$7:A$736,MATCH(WatchList!$B118,'All CCC'!$B$7:$B$736,0)))</f>
        <v/>
      </c>
      <c r="B118" s="127"/>
      <c r="C118" s="334" t="str">
        <f>IF($B118="","",INDEX('All CCC'!C$7:C$736,MATCH(WatchList!$B118,'All CCC'!$B$7:$B$736,0)))</f>
        <v/>
      </c>
      <c r="D118" s="334" t="str">
        <f>IF($B118="","",INDEX('All CCC'!D$7:D$736,MATCH(WatchList!$B118,'All CCC'!$B$7:$B$736,0)))</f>
        <v/>
      </c>
      <c r="E118" s="334" t="str">
        <f>IF($B118="","",INDEX('All CCC'!E$7:E$736,MATCH(WatchList!$B118,'All CCC'!$B$7:$B$736,0)))</f>
        <v/>
      </c>
      <c r="F118" s="334" t="str">
        <f>IF($B118="","",INDEX('All CCC'!F$7:F$736,MATCH(WatchList!$B118,'All CCC'!$B$7:$B$736,0)))</f>
        <v/>
      </c>
      <c r="G118" s="334" t="str">
        <f>IF($B118="","",INDEX('All CCC'!G$7:G$736,MATCH(WatchList!$B118,'All CCC'!$B$7:$B$736,0)))</f>
        <v/>
      </c>
      <c r="H118" s="334" t="str">
        <f>IF($B118="","",INDEX('All CCC'!H$7:H$736,MATCH(WatchList!$B118,'All CCC'!$B$7:$B$736,0)))</f>
        <v/>
      </c>
      <c r="I118" s="334" t="str">
        <f>IF($B118="","",INDEX('All CCC'!I$7:I$736,MATCH(WatchList!$B118,'All CCC'!$B$7:$B$736,0)))</f>
        <v/>
      </c>
      <c r="J118" s="334" t="str">
        <f>IF($B118="","",INDEX('All CCC'!J$7:J$736,MATCH(WatchList!$B118,'All CCC'!$B$7:$B$736,0)))</f>
        <v/>
      </c>
      <c r="K118" s="334" t="str">
        <f>IF($B118="","",INDEX('All CCC'!K$7:K$736,MATCH(WatchList!$B118,'All CCC'!$B$7:$B$736,0)))</f>
        <v/>
      </c>
      <c r="L118" s="334" t="str">
        <f>IF($B118="","",INDEX('All CCC'!L$7:L$736,MATCH(WatchList!$B118,'All CCC'!$B$7:$B$736,0)))</f>
        <v/>
      </c>
      <c r="M118" s="334" t="str">
        <f>IF($B118="","",INDEX('All CCC'!M$7:M$736,MATCH(WatchList!$B118,'All CCC'!$B$7:$B$736,0)))</f>
        <v/>
      </c>
      <c r="N118" s="334" t="str">
        <f>IF($B118="","",INDEX('All CCC'!N$7:N$736,MATCH(WatchList!$B118,'All CCC'!$B$7:$B$736,0)))</f>
        <v/>
      </c>
      <c r="O118" s="334" t="str">
        <f>IF($B118="","",INDEX('All CCC'!O$7:O$736,MATCH(WatchList!$B118,'All CCC'!$B$7:$B$736,0)))</f>
        <v/>
      </c>
      <c r="P118" s="335" t="str">
        <f>IF($B118="","",INDEX('All CCC'!P$7:P$736,MATCH(WatchList!$B118,'All CCC'!$B$7:$B$736,0)))</f>
        <v/>
      </c>
      <c r="Q118" s="335" t="str">
        <f>IF($B118="","",INDEX('All CCC'!Q$7:Q$736,MATCH(WatchList!$B118,'All CCC'!$B$7:$B$736,0)))</f>
        <v/>
      </c>
      <c r="R118" s="334" t="str">
        <f>IF($B118="","",INDEX('All CCC'!R$7:R$736,MATCH(WatchList!$B118,'All CCC'!$B$7:$B$736,0)))</f>
        <v/>
      </c>
      <c r="S118" s="334" t="str">
        <f>IF($B118="","",INDEX('All CCC'!S$7:S$736,MATCH(WatchList!$B118,'All CCC'!$B$7:$B$736,0)))</f>
        <v/>
      </c>
      <c r="T118" s="334" t="str">
        <f>IF($B118="","",INDEX('All CCC'!T$7:T$736,MATCH(WatchList!$B118,'All CCC'!$B$7:$B$736,0)))</f>
        <v/>
      </c>
      <c r="U118" s="334" t="str">
        <f>IF($B118="","",INDEX('All CCC'!U$7:U$736,MATCH(WatchList!$B118,'All CCC'!$B$7:$B$736,0)))</f>
        <v/>
      </c>
      <c r="V118" s="334" t="str">
        <f>IF($B118="","",INDEX('All CCC'!V$7:V$736,MATCH(WatchList!$B118,'All CCC'!$B$7:$B$736,0)))</f>
        <v/>
      </c>
      <c r="W118" s="334" t="str">
        <f>IF($B118="","",INDEX('All CCC'!W$7:W$736,MATCH(WatchList!$B118,'All CCC'!$B$7:$B$736,0)))</f>
        <v/>
      </c>
      <c r="X118" s="334" t="str">
        <f>IF($B118="","",INDEX('All CCC'!X$7:X$736,MATCH(WatchList!$B118,'All CCC'!$B$7:$B$736,0)))</f>
        <v/>
      </c>
      <c r="Y118" s="334" t="str">
        <f>IF($B118="","",INDEX('All CCC'!Y$7:Y$736,MATCH(WatchList!$B118,'All CCC'!$B$7:$B$736,0)))</f>
        <v/>
      </c>
      <c r="Z118" s="334" t="str">
        <f>IF($B118="","",INDEX('All CCC'!Z$7:Z$736,MATCH(WatchList!$B118,'All CCC'!$B$7:$B$736,0)))</f>
        <v/>
      </c>
      <c r="AA118" s="334" t="str">
        <f>IF($B118="","",INDEX('All CCC'!AA$7:AA$736,MATCH(WatchList!$B118,'All CCC'!$B$7:$B$736,0)))</f>
        <v/>
      </c>
      <c r="AB118" s="334" t="str">
        <f>IF($B118="","",INDEX('All CCC'!AB$7:AB$736,MATCH(WatchList!$B118,'All CCC'!$B$7:$B$736,0)))</f>
        <v/>
      </c>
      <c r="AC118" s="334" t="str">
        <f>IF($B118="","",INDEX('All CCC'!AC$7:AC$736,MATCH(WatchList!$B118,'All CCC'!$B$7:$B$736,0)))</f>
        <v/>
      </c>
      <c r="AD118" s="334" t="str">
        <f>IF($B118="","",INDEX('All CCC'!AD$7:AD$736,MATCH(WatchList!$B118,'All CCC'!$B$7:$B$736,0)))</f>
        <v/>
      </c>
      <c r="AE118" s="334" t="str">
        <f>IF($B118="","",INDEX('All CCC'!AE$7:AE$736,MATCH(WatchList!$B118,'All CCC'!$B$7:$B$736,0)))</f>
        <v/>
      </c>
      <c r="AF118" s="334" t="str">
        <f>IF($B118="","",INDEX('All CCC'!AF$7:AF$736,MATCH(WatchList!$B118,'All CCC'!$B$7:$B$736,0)))</f>
        <v/>
      </c>
      <c r="AG118" s="334" t="str">
        <f>IF($B118="","",INDEX('All CCC'!AG$7:AG$736,MATCH(WatchList!$B118,'All CCC'!$B$7:$B$736,0)))</f>
        <v/>
      </c>
      <c r="AH118" s="334" t="str">
        <f>IF($B118="","",INDEX('All CCC'!AH$7:AH$736,MATCH(WatchList!$B118,'All CCC'!$B$7:$B$736,0)))</f>
        <v/>
      </c>
      <c r="AI118" s="334" t="str">
        <f>IF($B118="","",INDEX('All CCC'!AI$7:AI$736,MATCH(WatchList!$B118,'All CCC'!$B$7:$B$736,0)))</f>
        <v/>
      </c>
      <c r="AJ118" s="334" t="str">
        <f>IF($B118="","",INDEX('All CCC'!AJ$7:AJ$736,MATCH(WatchList!$B118,'All CCC'!$B$7:$B$736,0)))</f>
        <v/>
      </c>
      <c r="AK118" s="334" t="str">
        <f>IF($B118="","",INDEX('All CCC'!AK$7:AK$736,MATCH(WatchList!$B118,'All CCC'!$B$7:$B$736,0)))</f>
        <v/>
      </c>
      <c r="AL118" s="334" t="str">
        <f>IF($B118="","",INDEX('All CCC'!AL$7:AL$736,MATCH(WatchList!$B118,'All CCC'!$B$7:$B$736,0)))</f>
        <v/>
      </c>
      <c r="AM118" s="334" t="str">
        <f>IF($B118="","",INDEX('All CCC'!AM$7:AM$736,MATCH(WatchList!$B118,'All CCC'!$B$7:$B$736,0)))</f>
        <v/>
      </c>
      <c r="AN118" s="334" t="str">
        <f>IF($B118="","",INDEX('All CCC'!AN$7:AN$736,MATCH(WatchList!$B118,'All CCC'!$B$7:$B$736,0)))</f>
        <v/>
      </c>
      <c r="AO118" s="334" t="str">
        <f>IF($B118="","",INDEX('All CCC'!AO$7:AO$736,MATCH(WatchList!$B118,'All CCC'!$B$7:$B$736,0)))</f>
        <v/>
      </c>
      <c r="AP118" s="334" t="str">
        <f>IF($B118="","",INDEX('All CCC'!AP$7:AP$736,MATCH(WatchList!$B118,'All CCC'!$B$7:$B$736,0)))</f>
        <v/>
      </c>
      <c r="AQ118" s="334" t="str">
        <f>IF($B118="","",INDEX('All CCC'!AQ$7:AQ$736,MATCH(WatchList!$B118,'All CCC'!$B$7:$B$736,0)))</f>
        <v/>
      </c>
      <c r="AR118" s="334" t="str">
        <f>IF($B118="","",INDEX('All CCC'!AR$7:AR$736,MATCH(WatchList!$B118,'All CCC'!$B$7:$B$736,0)))</f>
        <v/>
      </c>
      <c r="AS118" s="334" t="str">
        <f>IF($B118="","",INDEX('All CCC'!AS$7:AS$736,MATCH(WatchList!$B118,'All CCC'!$B$7:$B$736,0)))</f>
        <v/>
      </c>
      <c r="AT118" s="334" t="str">
        <f>IF($B118="","",INDEX('All CCC'!AT$7:AT$736,MATCH(WatchList!$B118,'All CCC'!$B$7:$B$736,0)))</f>
        <v/>
      </c>
      <c r="AU118" s="334" t="str">
        <f>IF($B118="","",INDEX('All CCC'!AU$7:AU$736,MATCH(WatchList!$B118,'All CCC'!$B$7:$B$736,0)))</f>
        <v/>
      </c>
      <c r="AV118" s="334" t="str">
        <f>IF($B118="","",INDEX('All CCC'!AV$7:AV$736,MATCH(WatchList!$B118,'All CCC'!$B$7:$B$736,0)))</f>
        <v/>
      </c>
      <c r="AW118" s="334" t="str">
        <f>IF($B118="","",INDEX('All CCC'!AW$7:AW$736,MATCH(WatchList!$B118,'All CCC'!$B$7:$B$736,0)))</f>
        <v/>
      </c>
      <c r="AX118" s="334" t="str">
        <f>IF($B118="","",INDEX('All CCC'!AX$7:AX$736,MATCH(WatchList!$B118,'All CCC'!$B$7:$B$736,0)))</f>
        <v/>
      </c>
      <c r="AY118" s="334" t="str">
        <f>IF($B118="","",INDEX('All CCC'!AY$7:AY$736,MATCH(WatchList!$B118,'All CCC'!$B$7:$B$736,0)))</f>
        <v/>
      </c>
      <c r="AZ118" s="334" t="str">
        <f>IF($B118="","",INDEX('All CCC'!AZ$7:AZ$736,MATCH(WatchList!$B118,'All CCC'!$B$7:$B$736,0)))</f>
        <v/>
      </c>
      <c r="BA118" s="334" t="str">
        <f>IF($B118="","",INDEX('All CCC'!BA$7:BA$736,MATCH(WatchList!$B118,'All CCC'!$B$7:$B$736,0)))</f>
        <v/>
      </c>
      <c r="BB118" s="334" t="str">
        <f>IF($B118="","",INDEX('All CCC'!BB$7:BB$736,MATCH(WatchList!$B118,'All CCC'!$B$7:$B$736,0)))</f>
        <v/>
      </c>
      <c r="BC118" s="334" t="str">
        <f>IF($B118="","",INDEX('All CCC'!BC$7:BC$736,MATCH(WatchList!$B118,'All CCC'!$B$7:$B$736,0)))</f>
        <v/>
      </c>
      <c r="BD118" s="334" t="str">
        <f>IF($B118="","",INDEX('All CCC'!BD$7:BD$736,MATCH(WatchList!$B118,'All CCC'!$B$7:$B$736,0)))</f>
        <v/>
      </c>
      <c r="BE118" s="334" t="str">
        <f>IF($B118="","",INDEX('All CCC'!BE$7:BE$736,MATCH(WatchList!$B118,'All CCC'!$B$7:$B$736,0)))</f>
        <v/>
      </c>
      <c r="BF118" s="334" t="str">
        <f>IF($B118="","",INDEX('All CCC'!BF$7:BF$736,MATCH(WatchList!$B118,'All CCC'!$B$7:$B$736,0)))</f>
        <v/>
      </c>
      <c r="BG118" s="334" t="str">
        <f>IF($B118="","",INDEX('All CCC'!BG$7:BG$736,MATCH(WatchList!$B118,'All CCC'!$B$7:$B$736,0)))</f>
        <v/>
      </c>
    </row>
    <row r="119" spans="1:59" x14ac:dyDescent="0.2">
      <c r="A119" s="333" t="str">
        <f>IF($B119="","",INDEX('All CCC'!A$7:A$736,MATCH(WatchList!$B119,'All CCC'!$B$7:$B$736,0)))</f>
        <v/>
      </c>
      <c r="B119" s="127"/>
      <c r="C119" s="334" t="str">
        <f>IF($B119="","",INDEX('All CCC'!C$7:C$736,MATCH(WatchList!$B119,'All CCC'!$B$7:$B$736,0)))</f>
        <v/>
      </c>
      <c r="D119" s="334" t="str">
        <f>IF($B119="","",INDEX('All CCC'!D$7:D$736,MATCH(WatchList!$B119,'All CCC'!$B$7:$B$736,0)))</f>
        <v/>
      </c>
      <c r="E119" s="334" t="str">
        <f>IF($B119="","",INDEX('All CCC'!E$7:E$736,MATCH(WatchList!$B119,'All CCC'!$B$7:$B$736,0)))</f>
        <v/>
      </c>
      <c r="F119" s="334" t="str">
        <f>IF($B119="","",INDEX('All CCC'!F$7:F$736,MATCH(WatchList!$B119,'All CCC'!$B$7:$B$736,0)))</f>
        <v/>
      </c>
      <c r="G119" s="334" t="str">
        <f>IF($B119="","",INDEX('All CCC'!G$7:G$736,MATCH(WatchList!$B119,'All CCC'!$B$7:$B$736,0)))</f>
        <v/>
      </c>
      <c r="H119" s="334" t="str">
        <f>IF($B119="","",INDEX('All CCC'!H$7:H$736,MATCH(WatchList!$B119,'All CCC'!$B$7:$B$736,0)))</f>
        <v/>
      </c>
      <c r="I119" s="334" t="str">
        <f>IF($B119="","",INDEX('All CCC'!I$7:I$736,MATCH(WatchList!$B119,'All CCC'!$B$7:$B$736,0)))</f>
        <v/>
      </c>
      <c r="J119" s="334" t="str">
        <f>IF($B119="","",INDEX('All CCC'!J$7:J$736,MATCH(WatchList!$B119,'All CCC'!$B$7:$B$736,0)))</f>
        <v/>
      </c>
      <c r="K119" s="334" t="str">
        <f>IF($B119="","",INDEX('All CCC'!K$7:K$736,MATCH(WatchList!$B119,'All CCC'!$B$7:$B$736,0)))</f>
        <v/>
      </c>
      <c r="L119" s="334" t="str">
        <f>IF($B119="","",INDEX('All CCC'!L$7:L$736,MATCH(WatchList!$B119,'All CCC'!$B$7:$B$736,0)))</f>
        <v/>
      </c>
      <c r="M119" s="334" t="str">
        <f>IF($B119="","",INDEX('All CCC'!M$7:M$736,MATCH(WatchList!$B119,'All CCC'!$B$7:$B$736,0)))</f>
        <v/>
      </c>
      <c r="N119" s="334" t="str">
        <f>IF($B119="","",INDEX('All CCC'!N$7:N$736,MATCH(WatchList!$B119,'All CCC'!$B$7:$B$736,0)))</f>
        <v/>
      </c>
      <c r="O119" s="334" t="str">
        <f>IF($B119="","",INDEX('All CCC'!O$7:O$736,MATCH(WatchList!$B119,'All CCC'!$B$7:$B$736,0)))</f>
        <v/>
      </c>
      <c r="P119" s="335" t="str">
        <f>IF($B119="","",INDEX('All CCC'!P$7:P$736,MATCH(WatchList!$B119,'All CCC'!$B$7:$B$736,0)))</f>
        <v/>
      </c>
      <c r="Q119" s="335" t="str">
        <f>IF($B119="","",INDEX('All CCC'!Q$7:Q$736,MATCH(WatchList!$B119,'All CCC'!$B$7:$B$736,0)))</f>
        <v/>
      </c>
      <c r="R119" s="334" t="str">
        <f>IF($B119="","",INDEX('All CCC'!R$7:R$736,MATCH(WatchList!$B119,'All CCC'!$B$7:$B$736,0)))</f>
        <v/>
      </c>
      <c r="S119" s="334" t="str">
        <f>IF($B119="","",INDEX('All CCC'!S$7:S$736,MATCH(WatchList!$B119,'All CCC'!$B$7:$B$736,0)))</f>
        <v/>
      </c>
      <c r="T119" s="334" t="str">
        <f>IF($B119="","",INDEX('All CCC'!T$7:T$736,MATCH(WatchList!$B119,'All CCC'!$B$7:$B$736,0)))</f>
        <v/>
      </c>
      <c r="U119" s="334" t="str">
        <f>IF($B119="","",INDEX('All CCC'!U$7:U$736,MATCH(WatchList!$B119,'All CCC'!$B$7:$B$736,0)))</f>
        <v/>
      </c>
      <c r="V119" s="334" t="str">
        <f>IF($B119="","",INDEX('All CCC'!V$7:V$736,MATCH(WatchList!$B119,'All CCC'!$B$7:$B$736,0)))</f>
        <v/>
      </c>
      <c r="W119" s="334" t="str">
        <f>IF($B119="","",INDEX('All CCC'!W$7:W$736,MATCH(WatchList!$B119,'All CCC'!$B$7:$B$736,0)))</f>
        <v/>
      </c>
      <c r="X119" s="334" t="str">
        <f>IF($B119="","",INDEX('All CCC'!X$7:X$736,MATCH(WatchList!$B119,'All CCC'!$B$7:$B$736,0)))</f>
        <v/>
      </c>
      <c r="Y119" s="334" t="str">
        <f>IF($B119="","",INDEX('All CCC'!Y$7:Y$736,MATCH(WatchList!$B119,'All CCC'!$B$7:$B$736,0)))</f>
        <v/>
      </c>
      <c r="Z119" s="334" t="str">
        <f>IF($B119="","",INDEX('All CCC'!Z$7:Z$736,MATCH(WatchList!$B119,'All CCC'!$B$7:$B$736,0)))</f>
        <v/>
      </c>
      <c r="AA119" s="334" t="str">
        <f>IF($B119="","",INDEX('All CCC'!AA$7:AA$736,MATCH(WatchList!$B119,'All CCC'!$B$7:$B$736,0)))</f>
        <v/>
      </c>
      <c r="AB119" s="334" t="str">
        <f>IF($B119="","",INDEX('All CCC'!AB$7:AB$736,MATCH(WatchList!$B119,'All CCC'!$B$7:$B$736,0)))</f>
        <v/>
      </c>
      <c r="AC119" s="334" t="str">
        <f>IF($B119="","",INDEX('All CCC'!AC$7:AC$736,MATCH(WatchList!$B119,'All CCC'!$B$7:$B$736,0)))</f>
        <v/>
      </c>
      <c r="AD119" s="334" t="str">
        <f>IF($B119="","",INDEX('All CCC'!AD$7:AD$736,MATCH(WatchList!$B119,'All CCC'!$B$7:$B$736,0)))</f>
        <v/>
      </c>
      <c r="AE119" s="334" t="str">
        <f>IF($B119="","",INDEX('All CCC'!AE$7:AE$736,MATCH(WatchList!$B119,'All CCC'!$B$7:$B$736,0)))</f>
        <v/>
      </c>
      <c r="AF119" s="334" t="str">
        <f>IF($B119="","",INDEX('All CCC'!AF$7:AF$736,MATCH(WatchList!$B119,'All CCC'!$B$7:$B$736,0)))</f>
        <v/>
      </c>
      <c r="AG119" s="334" t="str">
        <f>IF($B119="","",INDEX('All CCC'!AG$7:AG$736,MATCH(WatchList!$B119,'All CCC'!$B$7:$B$736,0)))</f>
        <v/>
      </c>
      <c r="AH119" s="334" t="str">
        <f>IF($B119="","",INDEX('All CCC'!AH$7:AH$736,MATCH(WatchList!$B119,'All CCC'!$B$7:$B$736,0)))</f>
        <v/>
      </c>
      <c r="AI119" s="334" t="str">
        <f>IF($B119="","",INDEX('All CCC'!AI$7:AI$736,MATCH(WatchList!$B119,'All CCC'!$B$7:$B$736,0)))</f>
        <v/>
      </c>
      <c r="AJ119" s="334" t="str">
        <f>IF($B119="","",INDEX('All CCC'!AJ$7:AJ$736,MATCH(WatchList!$B119,'All CCC'!$B$7:$B$736,0)))</f>
        <v/>
      </c>
      <c r="AK119" s="334" t="str">
        <f>IF($B119="","",INDEX('All CCC'!AK$7:AK$736,MATCH(WatchList!$B119,'All CCC'!$B$7:$B$736,0)))</f>
        <v/>
      </c>
      <c r="AL119" s="334" t="str">
        <f>IF($B119="","",INDEX('All CCC'!AL$7:AL$736,MATCH(WatchList!$B119,'All CCC'!$B$7:$B$736,0)))</f>
        <v/>
      </c>
      <c r="AM119" s="334" t="str">
        <f>IF($B119="","",INDEX('All CCC'!AM$7:AM$736,MATCH(WatchList!$B119,'All CCC'!$B$7:$B$736,0)))</f>
        <v/>
      </c>
      <c r="AN119" s="334" t="str">
        <f>IF($B119="","",INDEX('All CCC'!AN$7:AN$736,MATCH(WatchList!$B119,'All CCC'!$B$7:$B$736,0)))</f>
        <v/>
      </c>
      <c r="AO119" s="334" t="str">
        <f>IF($B119="","",INDEX('All CCC'!AO$7:AO$736,MATCH(WatchList!$B119,'All CCC'!$B$7:$B$736,0)))</f>
        <v/>
      </c>
      <c r="AP119" s="334" t="str">
        <f>IF($B119="","",INDEX('All CCC'!AP$7:AP$736,MATCH(WatchList!$B119,'All CCC'!$B$7:$B$736,0)))</f>
        <v/>
      </c>
      <c r="AQ119" s="334" t="str">
        <f>IF($B119="","",INDEX('All CCC'!AQ$7:AQ$736,MATCH(WatchList!$B119,'All CCC'!$B$7:$B$736,0)))</f>
        <v/>
      </c>
      <c r="AR119" s="334" t="str">
        <f>IF($B119="","",INDEX('All CCC'!AR$7:AR$736,MATCH(WatchList!$B119,'All CCC'!$B$7:$B$736,0)))</f>
        <v/>
      </c>
      <c r="AS119" s="334" t="str">
        <f>IF($B119="","",INDEX('All CCC'!AS$7:AS$736,MATCH(WatchList!$B119,'All CCC'!$B$7:$B$736,0)))</f>
        <v/>
      </c>
      <c r="AT119" s="334" t="str">
        <f>IF($B119="","",INDEX('All CCC'!AT$7:AT$736,MATCH(WatchList!$B119,'All CCC'!$B$7:$B$736,0)))</f>
        <v/>
      </c>
      <c r="AU119" s="334" t="str">
        <f>IF($B119="","",INDEX('All CCC'!AU$7:AU$736,MATCH(WatchList!$B119,'All CCC'!$B$7:$B$736,0)))</f>
        <v/>
      </c>
      <c r="AV119" s="334" t="str">
        <f>IF($B119="","",INDEX('All CCC'!AV$7:AV$736,MATCH(WatchList!$B119,'All CCC'!$B$7:$B$736,0)))</f>
        <v/>
      </c>
      <c r="AW119" s="334" t="str">
        <f>IF($B119="","",INDEX('All CCC'!AW$7:AW$736,MATCH(WatchList!$B119,'All CCC'!$B$7:$B$736,0)))</f>
        <v/>
      </c>
      <c r="AX119" s="334" t="str">
        <f>IF($B119="","",INDEX('All CCC'!AX$7:AX$736,MATCH(WatchList!$B119,'All CCC'!$B$7:$B$736,0)))</f>
        <v/>
      </c>
      <c r="AY119" s="334" t="str">
        <f>IF($B119="","",INDEX('All CCC'!AY$7:AY$736,MATCH(WatchList!$B119,'All CCC'!$B$7:$B$736,0)))</f>
        <v/>
      </c>
      <c r="AZ119" s="334" t="str">
        <f>IF($B119="","",INDEX('All CCC'!AZ$7:AZ$736,MATCH(WatchList!$B119,'All CCC'!$B$7:$B$736,0)))</f>
        <v/>
      </c>
      <c r="BA119" s="334" t="str">
        <f>IF($B119="","",INDEX('All CCC'!BA$7:BA$736,MATCH(WatchList!$B119,'All CCC'!$B$7:$B$736,0)))</f>
        <v/>
      </c>
      <c r="BB119" s="334" t="str">
        <f>IF($B119="","",INDEX('All CCC'!BB$7:BB$736,MATCH(WatchList!$B119,'All CCC'!$B$7:$B$736,0)))</f>
        <v/>
      </c>
      <c r="BC119" s="334" t="str">
        <f>IF($B119="","",INDEX('All CCC'!BC$7:BC$736,MATCH(WatchList!$B119,'All CCC'!$B$7:$B$736,0)))</f>
        <v/>
      </c>
      <c r="BD119" s="334" t="str">
        <f>IF($B119="","",INDEX('All CCC'!BD$7:BD$736,MATCH(WatchList!$B119,'All CCC'!$B$7:$B$736,0)))</f>
        <v/>
      </c>
      <c r="BE119" s="334" t="str">
        <f>IF($B119="","",INDEX('All CCC'!BE$7:BE$736,MATCH(WatchList!$B119,'All CCC'!$B$7:$B$736,0)))</f>
        <v/>
      </c>
      <c r="BF119" s="334" t="str">
        <f>IF($B119="","",INDEX('All CCC'!BF$7:BF$736,MATCH(WatchList!$B119,'All CCC'!$B$7:$B$736,0)))</f>
        <v/>
      </c>
      <c r="BG119" s="334" t="str">
        <f>IF($B119="","",INDEX('All CCC'!BG$7:BG$736,MATCH(WatchList!$B119,'All CCC'!$B$7:$B$736,0)))</f>
        <v/>
      </c>
    </row>
    <row r="120" spans="1:59" x14ac:dyDescent="0.2">
      <c r="A120" s="333" t="str">
        <f>IF($B120="","",INDEX('All CCC'!A$7:A$736,MATCH(WatchList!$B120,'All CCC'!$B$7:$B$736,0)))</f>
        <v/>
      </c>
      <c r="B120" s="127"/>
      <c r="C120" s="334" t="str">
        <f>IF($B120="","",INDEX('All CCC'!C$7:C$736,MATCH(WatchList!$B120,'All CCC'!$B$7:$B$736,0)))</f>
        <v/>
      </c>
      <c r="D120" s="334" t="str">
        <f>IF($B120="","",INDEX('All CCC'!D$7:D$736,MATCH(WatchList!$B120,'All CCC'!$B$7:$B$736,0)))</f>
        <v/>
      </c>
      <c r="E120" s="334" t="str">
        <f>IF($B120="","",INDEX('All CCC'!E$7:E$736,MATCH(WatchList!$B120,'All CCC'!$B$7:$B$736,0)))</f>
        <v/>
      </c>
      <c r="F120" s="334" t="str">
        <f>IF($B120="","",INDEX('All CCC'!F$7:F$736,MATCH(WatchList!$B120,'All CCC'!$B$7:$B$736,0)))</f>
        <v/>
      </c>
      <c r="G120" s="334" t="str">
        <f>IF($B120="","",INDEX('All CCC'!G$7:G$736,MATCH(WatchList!$B120,'All CCC'!$B$7:$B$736,0)))</f>
        <v/>
      </c>
      <c r="H120" s="334" t="str">
        <f>IF($B120="","",INDEX('All CCC'!H$7:H$736,MATCH(WatchList!$B120,'All CCC'!$B$7:$B$736,0)))</f>
        <v/>
      </c>
      <c r="I120" s="334" t="str">
        <f>IF($B120="","",INDEX('All CCC'!I$7:I$736,MATCH(WatchList!$B120,'All CCC'!$B$7:$B$736,0)))</f>
        <v/>
      </c>
      <c r="J120" s="334" t="str">
        <f>IF($B120="","",INDEX('All CCC'!J$7:J$736,MATCH(WatchList!$B120,'All CCC'!$B$7:$B$736,0)))</f>
        <v/>
      </c>
      <c r="K120" s="334" t="str">
        <f>IF($B120="","",INDEX('All CCC'!K$7:K$736,MATCH(WatchList!$B120,'All CCC'!$B$7:$B$736,0)))</f>
        <v/>
      </c>
      <c r="L120" s="334" t="str">
        <f>IF($B120="","",INDEX('All CCC'!L$7:L$736,MATCH(WatchList!$B120,'All CCC'!$B$7:$B$736,0)))</f>
        <v/>
      </c>
      <c r="M120" s="334" t="str">
        <f>IF($B120="","",INDEX('All CCC'!M$7:M$736,MATCH(WatchList!$B120,'All CCC'!$B$7:$B$736,0)))</f>
        <v/>
      </c>
      <c r="N120" s="334" t="str">
        <f>IF($B120="","",INDEX('All CCC'!N$7:N$736,MATCH(WatchList!$B120,'All CCC'!$B$7:$B$736,0)))</f>
        <v/>
      </c>
      <c r="O120" s="334" t="str">
        <f>IF($B120="","",INDEX('All CCC'!O$7:O$736,MATCH(WatchList!$B120,'All CCC'!$B$7:$B$736,0)))</f>
        <v/>
      </c>
      <c r="P120" s="335" t="str">
        <f>IF($B120="","",INDEX('All CCC'!P$7:P$736,MATCH(WatchList!$B120,'All CCC'!$B$7:$B$736,0)))</f>
        <v/>
      </c>
      <c r="Q120" s="335" t="str">
        <f>IF($B120="","",INDEX('All CCC'!Q$7:Q$736,MATCH(WatchList!$B120,'All CCC'!$B$7:$B$736,0)))</f>
        <v/>
      </c>
      <c r="R120" s="334" t="str">
        <f>IF($B120="","",INDEX('All CCC'!R$7:R$736,MATCH(WatchList!$B120,'All CCC'!$B$7:$B$736,0)))</f>
        <v/>
      </c>
      <c r="S120" s="334" t="str">
        <f>IF($B120="","",INDEX('All CCC'!S$7:S$736,MATCH(WatchList!$B120,'All CCC'!$B$7:$B$736,0)))</f>
        <v/>
      </c>
      <c r="T120" s="334" t="str">
        <f>IF($B120="","",INDEX('All CCC'!T$7:T$736,MATCH(WatchList!$B120,'All CCC'!$B$7:$B$736,0)))</f>
        <v/>
      </c>
      <c r="U120" s="334" t="str">
        <f>IF($B120="","",INDEX('All CCC'!U$7:U$736,MATCH(WatchList!$B120,'All CCC'!$B$7:$B$736,0)))</f>
        <v/>
      </c>
      <c r="V120" s="334" t="str">
        <f>IF($B120="","",INDEX('All CCC'!V$7:V$736,MATCH(WatchList!$B120,'All CCC'!$B$7:$B$736,0)))</f>
        <v/>
      </c>
      <c r="W120" s="334" t="str">
        <f>IF($B120="","",INDEX('All CCC'!W$7:W$736,MATCH(WatchList!$B120,'All CCC'!$B$7:$B$736,0)))</f>
        <v/>
      </c>
      <c r="X120" s="334" t="str">
        <f>IF($B120="","",INDEX('All CCC'!X$7:X$736,MATCH(WatchList!$B120,'All CCC'!$B$7:$B$736,0)))</f>
        <v/>
      </c>
      <c r="Y120" s="334" t="str">
        <f>IF($B120="","",INDEX('All CCC'!Y$7:Y$736,MATCH(WatchList!$B120,'All CCC'!$B$7:$B$736,0)))</f>
        <v/>
      </c>
      <c r="Z120" s="334" t="str">
        <f>IF($B120="","",INDEX('All CCC'!Z$7:Z$736,MATCH(WatchList!$B120,'All CCC'!$B$7:$B$736,0)))</f>
        <v/>
      </c>
      <c r="AA120" s="334" t="str">
        <f>IF($B120="","",INDEX('All CCC'!AA$7:AA$736,MATCH(WatchList!$B120,'All CCC'!$B$7:$B$736,0)))</f>
        <v/>
      </c>
      <c r="AB120" s="334" t="str">
        <f>IF($B120="","",INDEX('All CCC'!AB$7:AB$736,MATCH(WatchList!$B120,'All CCC'!$B$7:$B$736,0)))</f>
        <v/>
      </c>
      <c r="AC120" s="334" t="str">
        <f>IF($B120="","",INDEX('All CCC'!AC$7:AC$736,MATCH(WatchList!$B120,'All CCC'!$B$7:$B$736,0)))</f>
        <v/>
      </c>
      <c r="AD120" s="334" t="str">
        <f>IF($B120="","",INDEX('All CCC'!AD$7:AD$736,MATCH(WatchList!$B120,'All CCC'!$B$7:$B$736,0)))</f>
        <v/>
      </c>
      <c r="AE120" s="334" t="str">
        <f>IF($B120="","",INDEX('All CCC'!AE$7:AE$736,MATCH(WatchList!$B120,'All CCC'!$B$7:$B$736,0)))</f>
        <v/>
      </c>
      <c r="AF120" s="334" t="str">
        <f>IF($B120="","",INDEX('All CCC'!AF$7:AF$736,MATCH(WatchList!$B120,'All CCC'!$B$7:$B$736,0)))</f>
        <v/>
      </c>
      <c r="AG120" s="334" t="str">
        <f>IF($B120="","",INDEX('All CCC'!AG$7:AG$736,MATCH(WatchList!$B120,'All CCC'!$B$7:$B$736,0)))</f>
        <v/>
      </c>
      <c r="AH120" s="334" t="str">
        <f>IF($B120="","",INDEX('All CCC'!AH$7:AH$736,MATCH(WatchList!$B120,'All CCC'!$B$7:$B$736,0)))</f>
        <v/>
      </c>
      <c r="AI120" s="334" t="str">
        <f>IF($B120="","",INDEX('All CCC'!AI$7:AI$736,MATCH(WatchList!$B120,'All CCC'!$B$7:$B$736,0)))</f>
        <v/>
      </c>
      <c r="AJ120" s="334" t="str">
        <f>IF($B120="","",INDEX('All CCC'!AJ$7:AJ$736,MATCH(WatchList!$B120,'All CCC'!$B$7:$B$736,0)))</f>
        <v/>
      </c>
      <c r="AK120" s="334" t="str">
        <f>IF($B120="","",INDEX('All CCC'!AK$7:AK$736,MATCH(WatchList!$B120,'All CCC'!$B$7:$B$736,0)))</f>
        <v/>
      </c>
      <c r="AL120" s="334" t="str">
        <f>IF($B120="","",INDEX('All CCC'!AL$7:AL$736,MATCH(WatchList!$B120,'All CCC'!$B$7:$B$736,0)))</f>
        <v/>
      </c>
      <c r="AM120" s="334" t="str">
        <f>IF($B120="","",INDEX('All CCC'!AM$7:AM$736,MATCH(WatchList!$B120,'All CCC'!$B$7:$B$736,0)))</f>
        <v/>
      </c>
      <c r="AN120" s="334" t="str">
        <f>IF($B120="","",INDEX('All CCC'!AN$7:AN$736,MATCH(WatchList!$B120,'All CCC'!$B$7:$B$736,0)))</f>
        <v/>
      </c>
      <c r="AO120" s="334" t="str">
        <f>IF($B120="","",INDEX('All CCC'!AO$7:AO$736,MATCH(WatchList!$B120,'All CCC'!$B$7:$B$736,0)))</f>
        <v/>
      </c>
      <c r="AP120" s="334" t="str">
        <f>IF($B120="","",INDEX('All CCC'!AP$7:AP$736,MATCH(WatchList!$B120,'All CCC'!$B$7:$B$736,0)))</f>
        <v/>
      </c>
      <c r="AQ120" s="334" t="str">
        <f>IF($B120="","",INDEX('All CCC'!AQ$7:AQ$736,MATCH(WatchList!$B120,'All CCC'!$B$7:$B$736,0)))</f>
        <v/>
      </c>
      <c r="AR120" s="334" t="str">
        <f>IF($B120="","",INDEX('All CCC'!AR$7:AR$736,MATCH(WatchList!$B120,'All CCC'!$B$7:$B$736,0)))</f>
        <v/>
      </c>
      <c r="AS120" s="334" t="str">
        <f>IF($B120="","",INDEX('All CCC'!AS$7:AS$736,MATCH(WatchList!$B120,'All CCC'!$B$7:$B$736,0)))</f>
        <v/>
      </c>
      <c r="AT120" s="334" t="str">
        <f>IF($B120="","",INDEX('All CCC'!AT$7:AT$736,MATCH(WatchList!$B120,'All CCC'!$B$7:$B$736,0)))</f>
        <v/>
      </c>
      <c r="AU120" s="334" t="str">
        <f>IF($B120="","",INDEX('All CCC'!AU$7:AU$736,MATCH(WatchList!$B120,'All CCC'!$B$7:$B$736,0)))</f>
        <v/>
      </c>
      <c r="AV120" s="334" t="str">
        <f>IF($B120="","",INDEX('All CCC'!AV$7:AV$736,MATCH(WatchList!$B120,'All CCC'!$B$7:$B$736,0)))</f>
        <v/>
      </c>
      <c r="AW120" s="334" t="str">
        <f>IF($B120="","",INDEX('All CCC'!AW$7:AW$736,MATCH(WatchList!$B120,'All CCC'!$B$7:$B$736,0)))</f>
        <v/>
      </c>
      <c r="AX120" s="334" t="str">
        <f>IF($B120="","",INDEX('All CCC'!AX$7:AX$736,MATCH(WatchList!$B120,'All CCC'!$B$7:$B$736,0)))</f>
        <v/>
      </c>
      <c r="AY120" s="334" t="str">
        <f>IF($B120="","",INDEX('All CCC'!AY$7:AY$736,MATCH(WatchList!$B120,'All CCC'!$B$7:$B$736,0)))</f>
        <v/>
      </c>
      <c r="AZ120" s="334" t="str">
        <f>IF($B120="","",INDEX('All CCC'!AZ$7:AZ$736,MATCH(WatchList!$B120,'All CCC'!$B$7:$B$736,0)))</f>
        <v/>
      </c>
      <c r="BA120" s="334" t="str">
        <f>IF($B120="","",INDEX('All CCC'!BA$7:BA$736,MATCH(WatchList!$B120,'All CCC'!$B$7:$B$736,0)))</f>
        <v/>
      </c>
      <c r="BB120" s="334" t="str">
        <f>IF($B120="","",INDEX('All CCC'!BB$7:BB$736,MATCH(WatchList!$B120,'All CCC'!$B$7:$B$736,0)))</f>
        <v/>
      </c>
      <c r="BC120" s="334" t="str">
        <f>IF($B120="","",INDEX('All CCC'!BC$7:BC$736,MATCH(WatchList!$B120,'All CCC'!$B$7:$B$736,0)))</f>
        <v/>
      </c>
      <c r="BD120" s="334" t="str">
        <f>IF($B120="","",INDEX('All CCC'!BD$7:BD$736,MATCH(WatchList!$B120,'All CCC'!$B$7:$B$736,0)))</f>
        <v/>
      </c>
      <c r="BE120" s="334" t="str">
        <f>IF($B120="","",INDEX('All CCC'!BE$7:BE$736,MATCH(WatchList!$B120,'All CCC'!$B$7:$B$736,0)))</f>
        <v/>
      </c>
      <c r="BF120" s="334" t="str">
        <f>IF($B120="","",INDEX('All CCC'!BF$7:BF$736,MATCH(WatchList!$B120,'All CCC'!$B$7:$B$736,0)))</f>
        <v/>
      </c>
      <c r="BG120" s="334" t="str">
        <f>IF($B120="","",INDEX('All CCC'!BG$7:BG$736,MATCH(WatchList!$B120,'All CCC'!$B$7:$B$736,0)))</f>
        <v/>
      </c>
    </row>
    <row r="121" spans="1:59" x14ac:dyDescent="0.2">
      <c r="A121" s="333" t="str">
        <f>IF($B121="","",INDEX('All CCC'!A$7:A$736,MATCH(WatchList!$B121,'All CCC'!$B$7:$B$736,0)))</f>
        <v/>
      </c>
      <c r="B121" s="127"/>
      <c r="C121" s="334" t="str">
        <f>IF($B121="","",INDEX('All CCC'!C$7:C$736,MATCH(WatchList!$B121,'All CCC'!$B$7:$B$736,0)))</f>
        <v/>
      </c>
      <c r="D121" s="334" t="str">
        <f>IF($B121="","",INDEX('All CCC'!D$7:D$736,MATCH(WatchList!$B121,'All CCC'!$B$7:$B$736,0)))</f>
        <v/>
      </c>
      <c r="E121" s="334" t="str">
        <f>IF($B121="","",INDEX('All CCC'!E$7:E$736,MATCH(WatchList!$B121,'All CCC'!$B$7:$B$736,0)))</f>
        <v/>
      </c>
      <c r="F121" s="334" t="str">
        <f>IF($B121="","",INDEX('All CCC'!F$7:F$736,MATCH(WatchList!$B121,'All CCC'!$B$7:$B$736,0)))</f>
        <v/>
      </c>
      <c r="G121" s="334" t="str">
        <f>IF($B121="","",INDEX('All CCC'!G$7:G$736,MATCH(WatchList!$B121,'All CCC'!$B$7:$B$736,0)))</f>
        <v/>
      </c>
      <c r="H121" s="334" t="str">
        <f>IF($B121="","",INDEX('All CCC'!H$7:H$736,MATCH(WatchList!$B121,'All CCC'!$B$7:$B$736,0)))</f>
        <v/>
      </c>
      <c r="I121" s="334" t="str">
        <f>IF($B121="","",INDEX('All CCC'!I$7:I$736,MATCH(WatchList!$B121,'All CCC'!$B$7:$B$736,0)))</f>
        <v/>
      </c>
      <c r="J121" s="334" t="str">
        <f>IF($B121="","",INDEX('All CCC'!J$7:J$736,MATCH(WatchList!$B121,'All CCC'!$B$7:$B$736,0)))</f>
        <v/>
      </c>
      <c r="K121" s="334" t="str">
        <f>IF($B121="","",INDEX('All CCC'!K$7:K$736,MATCH(WatchList!$B121,'All CCC'!$B$7:$B$736,0)))</f>
        <v/>
      </c>
      <c r="L121" s="334" t="str">
        <f>IF($B121="","",INDEX('All CCC'!L$7:L$736,MATCH(WatchList!$B121,'All CCC'!$B$7:$B$736,0)))</f>
        <v/>
      </c>
      <c r="M121" s="334" t="str">
        <f>IF($B121="","",INDEX('All CCC'!M$7:M$736,MATCH(WatchList!$B121,'All CCC'!$B$7:$B$736,0)))</f>
        <v/>
      </c>
      <c r="N121" s="334" t="str">
        <f>IF($B121="","",INDEX('All CCC'!N$7:N$736,MATCH(WatchList!$B121,'All CCC'!$B$7:$B$736,0)))</f>
        <v/>
      </c>
      <c r="O121" s="334" t="str">
        <f>IF($B121="","",INDEX('All CCC'!O$7:O$736,MATCH(WatchList!$B121,'All CCC'!$B$7:$B$736,0)))</f>
        <v/>
      </c>
      <c r="P121" s="335" t="str">
        <f>IF($B121="","",INDEX('All CCC'!P$7:P$736,MATCH(WatchList!$B121,'All CCC'!$B$7:$B$736,0)))</f>
        <v/>
      </c>
      <c r="Q121" s="335" t="str">
        <f>IF($B121="","",INDEX('All CCC'!Q$7:Q$736,MATCH(WatchList!$B121,'All CCC'!$B$7:$B$736,0)))</f>
        <v/>
      </c>
      <c r="R121" s="334" t="str">
        <f>IF($B121="","",INDEX('All CCC'!R$7:R$736,MATCH(WatchList!$B121,'All CCC'!$B$7:$B$736,0)))</f>
        <v/>
      </c>
      <c r="S121" s="334" t="str">
        <f>IF($B121="","",INDEX('All CCC'!S$7:S$736,MATCH(WatchList!$B121,'All CCC'!$B$7:$B$736,0)))</f>
        <v/>
      </c>
      <c r="T121" s="334" t="str">
        <f>IF($B121="","",INDEX('All CCC'!T$7:T$736,MATCH(WatchList!$B121,'All CCC'!$B$7:$B$736,0)))</f>
        <v/>
      </c>
      <c r="U121" s="334" t="str">
        <f>IF($B121="","",INDEX('All CCC'!U$7:U$736,MATCH(WatchList!$B121,'All CCC'!$B$7:$B$736,0)))</f>
        <v/>
      </c>
      <c r="V121" s="334" t="str">
        <f>IF($B121="","",INDEX('All CCC'!V$7:V$736,MATCH(WatchList!$B121,'All CCC'!$B$7:$B$736,0)))</f>
        <v/>
      </c>
      <c r="W121" s="334" t="str">
        <f>IF($B121="","",INDEX('All CCC'!W$7:W$736,MATCH(WatchList!$B121,'All CCC'!$B$7:$B$736,0)))</f>
        <v/>
      </c>
      <c r="X121" s="334" t="str">
        <f>IF($B121="","",INDEX('All CCC'!X$7:X$736,MATCH(WatchList!$B121,'All CCC'!$B$7:$B$736,0)))</f>
        <v/>
      </c>
      <c r="Y121" s="334" t="str">
        <f>IF($B121="","",INDEX('All CCC'!Y$7:Y$736,MATCH(WatchList!$B121,'All CCC'!$B$7:$B$736,0)))</f>
        <v/>
      </c>
      <c r="Z121" s="334" t="str">
        <f>IF($B121="","",INDEX('All CCC'!Z$7:Z$736,MATCH(WatchList!$B121,'All CCC'!$B$7:$B$736,0)))</f>
        <v/>
      </c>
      <c r="AA121" s="334" t="str">
        <f>IF($B121="","",INDEX('All CCC'!AA$7:AA$736,MATCH(WatchList!$B121,'All CCC'!$B$7:$B$736,0)))</f>
        <v/>
      </c>
      <c r="AB121" s="334" t="str">
        <f>IF($B121="","",INDEX('All CCC'!AB$7:AB$736,MATCH(WatchList!$B121,'All CCC'!$B$7:$B$736,0)))</f>
        <v/>
      </c>
      <c r="AC121" s="334" t="str">
        <f>IF($B121="","",INDEX('All CCC'!AC$7:AC$736,MATCH(WatchList!$B121,'All CCC'!$B$7:$B$736,0)))</f>
        <v/>
      </c>
      <c r="AD121" s="334" t="str">
        <f>IF($B121="","",INDEX('All CCC'!AD$7:AD$736,MATCH(WatchList!$B121,'All CCC'!$B$7:$B$736,0)))</f>
        <v/>
      </c>
      <c r="AE121" s="334" t="str">
        <f>IF($B121="","",INDEX('All CCC'!AE$7:AE$736,MATCH(WatchList!$B121,'All CCC'!$B$7:$B$736,0)))</f>
        <v/>
      </c>
      <c r="AF121" s="334" t="str">
        <f>IF($B121="","",INDEX('All CCC'!AF$7:AF$736,MATCH(WatchList!$B121,'All CCC'!$B$7:$B$736,0)))</f>
        <v/>
      </c>
      <c r="AG121" s="334" t="str">
        <f>IF($B121="","",INDEX('All CCC'!AG$7:AG$736,MATCH(WatchList!$B121,'All CCC'!$B$7:$B$736,0)))</f>
        <v/>
      </c>
      <c r="AH121" s="334" t="str">
        <f>IF($B121="","",INDEX('All CCC'!AH$7:AH$736,MATCH(WatchList!$B121,'All CCC'!$B$7:$B$736,0)))</f>
        <v/>
      </c>
      <c r="AI121" s="334" t="str">
        <f>IF($B121="","",INDEX('All CCC'!AI$7:AI$736,MATCH(WatchList!$B121,'All CCC'!$B$7:$B$736,0)))</f>
        <v/>
      </c>
      <c r="AJ121" s="334" t="str">
        <f>IF($B121="","",INDEX('All CCC'!AJ$7:AJ$736,MATCH(WatchList!$B121,'All CCC'!$B$7:$B$736,0)))</f>
        <v/>
      </c>
      <c r="AK121" s="334" t="str">
        <f>IF($B121="","",INDEX('All CCC'!AK$7:AK$736,MATCH(WatchList!$B121,'All CCC'!$B$7:$B$736,0)))</f>
        <v/>
      </c>
      <c r="AL121" s="334" t="str">
        <f>IF($B121="","",INDEX('All CCC'!AL$7:AL$736,MATCH(WatchList!$B121,'All CCC'!$B$7:$B$736,0)))</f>
        <v/>
      </c>
      <c r="AM121" s="334" t="str">
        <f>IF($B121="","",INDEX('All CCC'!AM$7:AM$736,MATCH(WatchList!$B121,'All CCC'!$B$7:$B$736,0)))</f>
        <v/>
      </c>
      <c r="AN121" s="334" t="str">
        <f>IF($B121="","",INDEX('All CCC'!AN$7:AN$736,MATCH(WatchList!$B121,'All CCC'!$B$7:$B$736,0)))</f>
        <v/>
      </c>
      <c r="AO121" s="334" t="str">
        <f>IF($B121="","",INDEX('All CCC'!AO$7:AO$736,MATCH(WatchList!$B121,'All CCC'!$B$7:$B$736,0)))</f>
        <v/>
      </c>
      <c r="AP121" s="334" t="str">
        <f>IF($B121="","",INDEX('All CCC'!AP$7:AP$736,MATCH(WatchList!$B121,'All CCC'!$B$7:$B$736,0)))</f>
        <v/>
      </c>
      <c r="AQ121" s="334" t="str">
        <f>IF($B121="","",INDEX('All CCC'!AQ$7:AQ$736,MATCH(WatchList!$B121,'All CCC'!$B$7:$B$736,0)))</f>
        <v/>
      </c>
      <c r="AR121" s="334" t="str">
        <f>IF($B121="","",INDEX('All CCC'!AR$7:AR$736,MATCH(WatchList!$B121,'All CCC'!$B$7:$B$736,0)))</f>
        <v/>
      </c>
      <c r="AS121" s="334" t="str">
        <f>IF($B121="","",INDEX('All CCC'!AS$7:AS$736,MATCH(WatchList!$B121,'All CCC'!$B$7:$B$736,0)))</f>
        <v/>
      </c>
      <c r="AT121" s="334" t="str">
        <f>IF($B121="","",INDEX('All CCC'!AT$7:AT$736,MATCH(WatchList!$B121,'All CCC'!$B$7:$B$736,0)))</f>
        <v/>
      </c>
      <c r="AU121" s="334" t="str">
        <f>IF($B121="","",INDEX('All CCC'!AU$7:AU$736,MATCH(WatchList!$B121,'All CCC'!$B$7:$B$736,0)))</f>
        <v/>
      </c>
      <c r="AV121" s="334" t="str">
        <f>IF($B121="","",INDEX('All CCC'!AV$7:AV$736,MATCH(WatchList!$B121,'All CCC'!$B$7:$B$736,0)))</f>
        <v/>
      </c>
      <c r="AW121" s="334" t="str">
        <f>IF($B121="","",INDEX('All CCC'!AW$7:AW$736,MATCH(WatchList!$B121,'All CCC'!$B$7:$B$736,0)))</f>
        <v/>
      </c>
      <c r="AX121" s="334" t="str">
        <f>IF($B121="","",INDEX('All CCC'!AX$7:AX$736,MATCH(WatchList!$B121,'All CCC'!$B$7:$B$736,0)))</f>
        <v/>
      </c>
      <c r="AY121" s="334" t="str">
        <f>IF($B121="","",INDEX('All CCC'!AY$7:AY$736,MATCH(WatchList!$B121,'All CCC'!$B$7:$B$736,0)))</f>
        <v/>
      </c>
      <c r="AZ121" s="334" t="str">
        <f>IF($B121="","",INDEX('All CCC'!AZ$7:AZ$736,MATCH(WatchList!$B121,'All CCC'!$B$7:$B$736,0)))</f>
        <v/>
      </c>
      <c r="BA121" s="334" t="str">
        <f>IF($B121="","",INDEX('All CCC'!BA$7:BA$736,MATCH(WatchList!$B121,'All CCC'!$B$7:$B$736,0)))</f>
        <v/>
      </c>
      <c r="BB121" s="334" t="str">
        <f>IF($B121="","",INDEX('All CCC'!BB$7:BB$736,MATCH(WatchList!$B121,'All CCC'!$B$7:$B$736,0)))</f>
        <v/>
      </c>
      <c r="BC121" s="334" t="str">
        <f>IF($B121="","",INDEX('All CCC'!BC$7:BC$736,MATCH(WatchList!$B121,'All CCC'!$B$7:$B$736,0)))</f>
        <v/>
      </c>
      <c r="BD121" s="334" t="str">
        <f>IF($B121="","",INDEX('All CCC'!BD$7:BD$736,MATCH(WatchList!$B121,'All CCC'!$B$7:$B$736,0)))</f>
        <v/>
      </c>
      <c r="BE121" s="334" t="str">
        <f>IF($B121="","",INDEX('All CCC'!BE$7:BE$736,MATCH(WatchList!$B121,'All CCC'!$B$7:$B$736,0)))</f>
        <v/>
      </c>
      <c r="BF121" s="334" t="str">
        <f>IF($B121="","",INDEX('All CCC'!BF$7:BF$736,MATCH(WatchList!$B121,'All CCC'!$B$7:$B$736,0)))</f>
        <v/>
      </c>
      <c r="BG121" s="334" t="str">
        <f>IF($B121="","",INDEX('All CCC'!BG$7:BG$736,MATCH(WatchList!$B121,'All CCC'!$B$7:$B$736,0)))</f>
        <v/>
      </c>
    </row>
    <row r="122" spans="1:59" x14ac:dyDescent="0.2">
      <c r="A122" s="333" t="str">
        <f>IF($B122="","",INDEX('All CCC'!A$7:A$736,MATCH(WatchList!$B122,'All CCC'!$B$7:$B$736,0)))</f>
        <v/>
      </c>
      <c r="B122" s="127"/>
      <c r="C122" s="334" t="str">
        <f>IF($B122="","",INDEX('All CCC'!C$7:C$736,MATCH(WatchList!$B122,'All CCC'!$B$7:$B$736,0)))</f>
        <v/>
      </c>
      <c r="D122" s="334" t="str">
        <f>IF($B122="","",INDEX('All CCC'!D$7:D$736,MATCH(WatchList!$B122,'All CCC'!$B$7:$B$736,0)))</f>
        <v/>
      </c>
      <c r="E122" s="334" t="str">
        <f>IF($B122="","",INDEX('All CCC'!E$7:E$736,MATCH(WatchList!$B122,'All CCC'!$B$7:$B$736,0)))</f>
        <v/>
      </c>
      <c r="F122" s="334" t="str">
        <f>IF($B122="","",INDEX('All CCC'!F$7:F$736,MATCH(WatchList!$B122,'All CCC'!$B$7:$B$736,0)))</f>
        <v/>
      </c>
      <c r="G122" s="334" t="str">
        <f>IF($B122="","",INDEX('All CCC'!G$7:G$736,MATCH(WatchList!$B122,'All CCC'!$B$7:$B$736,0)))</f>
        <v/>
      </c>
      <c r="H122" s="334" t="str">
        <f>IF($B122="","",INDEX('All CCC'!H$7:H$736,MATCH(WatchList!$B122,'All CCC'!$B$7:$B$736,0)))</f>
        <v/>
      </c>
      <c r="I122" s="334" t="str">
        <f>IF($B122="","",INDEX('All CCC'!I$7:I$736,MATCH(WatchList!$B122,'All CCC'!$B$7:$B$736,0)))</f>
        <v/>
      </c>
      <c r="J122" s="334" t="str">
        <f>IF($B122="","",INDEX('All CCC'!J$7:J$736,MATCH(WatchList!$B122,'All CCC'!$B$7:$B$736,0)))</f>
        <v/>
      </c>
      <c r="K122" s="334" t="str">
        <f>IF($B122="","",INDEX('All CCC'!K$7:K$736,MATCH(WatchList!$B122,'All CCC'!$B$7:$B$736,0)))</f>
        <v/>
      </c>
      <c r="L122" s="334" t="str">
        <f>IF($B122="","",INDEX('All CCC'!L$7:L$736,MATCH(WatchList!$B122,'All CCC'!$B$7:$B$736,0)))</f>
        <v/>
      </c>
      <c r="M122" s="334" t="str">
        <f>IF($B122="","",INDEX('All CCC'!M$7:M$736,MATCH(WatchList!$B122,'All CCC'!$B$7:$B$736,0)))</f>
        <v/>
      </c>
      <c r="N122" s="334" t="str">
        <f>IF($B122="","",INDEX('All CCC'!N$7:N$736,MATCH(WatchList!$B122,'All CCC'!$B$7:$B$736,0)))</f>
        <v/>
      </c>
      <c r="O122" s="334" t="str">
        <f>IF($B122="","",INDEX('All CCC'!O$7:O$736,MATCH(WatchList!$B122,'All CCC'!$B$7:$B$736,0)))</f>
        <v/>
      </c>
      <c r="P122" s="335" t="str">
        <f>IF($B122="","",INDEX('All CCC'!P$7:P$736,MATCH(WatchList!$B122,'All CCC'!$B$7:$B$736,0)))</f>
        <v/>
      </c>
      <c r="Q122" s="335" t="str">
        <f>IF($B122="","",INDEX('All CCC'!Q$7:Q$736,MATCH(WatchList!$B122,'All CCC'!$B$7:$B$736,0)))</f>
        <v/>
      </c>
      <c r="R122" s="334" t="str">
        <f>IF($B122="","",INDEX('All CCC'!R$7:R$736,MATCH(WatchList!$B122,'All CCC'!$B$7:$B$736,0)))</f>
        <v/>
      </c>
      <c r="S122" s="334" t="str">
        <f>IF($B122="","",INDEX('All CCC'!S$7:S$736,MATCH(WatchList!$B122,'All CCC'!$B$7:$B$736,0)))</f>
        <v/>
      </c>
      <c r="T122" s="334" t="str">
        <f>IF($B122="","",INDEX('All CCC'!T$7:T$736,MATCH(WatchList!$B122,'All CCC'!$B$7:$B$736,0)))</f>
        <v/>
      </c>
      <c r="U122" s="334" t="str">
        <f>IF($B122="","",INDEX('All CCC'!U$7:U$736,MATCH(WatchList!$B122,'All CCC'!$B$7:$B$736,0)))</f>
        <v/>
      </c>
      <c r="V122" s="334" t="str">
        <f>IF($B122="","",INDEX('All CCC'!V$7:V$736,MATCH(WatchList!$B122,'All CCC'!$B$7:$B$736,0)))</f>
        <v/>
      </c>
      <c r="W122" s="334" t="str">
        <f>IF($B122="","",INDEX('All CCC'!W$7:W$736,MATCH(WatchList!$B122,'All CCC'!$B$7:$B$736,0)))</f>
        <v/>
      </c>
      <c r="X122" s="334" t="str">
        <f>IF($B122="","",INDEX('All CCC'!X$7:X$736,MATCH(WatchList!$B122,'All CCC'!$B$7:$B$736,0)))</f>
        <v/>
      </c>
      <c r="Y122" s="334" t="str">
        <f>IF($B122="","",INDEX('All CCC'!Y$7:Y$736,MATCH(WatchList!$B122,'All CCC'!$B$7:$B$736,0)))</f>
        <v/>
      </c>
      <c r="Z122" s="334" t="str">
        <f>IF($B122="","",INDEX('All CCC'!Z$7:Z$736,MATCH(WatchList!$B122,'All CCC'!$B$7:$B$736,0)))</f>
        <v/>
      </c>
      <c r="AA122" s="334" t="str">
        <f>IF($B122="","",INDEX('All CCC'!AA$7:AA$736,MATCH(WatchList!$B122,'All CCC'!$B$7:$B$736,0)))</f>
        <v/>
      </c>
      <c r="AB122" s="334" t="str">
        <f>IF($B122="","",INDEX('All CCC'!AB$7:AB$736,MATCH(WatchList!$B122,'All CCC'!$B$7:$B$736,0)))</f>
        <v/>
      </c>
      <c r="AC122" s="334" t="str">
        <f>IF($B122="","",INDEX('All CCC'!AC$7:AC$736,MATCH(WatchList!$B122,'All CCC'!$B$7:$B$736,0)))</f>
        <v/>
      </c>
      <c r="AD122" s="334" t="str">
        <f>IF($B122="","",INDEX('All CCC'!AD$7:AD$736,MATCH(WatchList!$B122,'All CCC'!$B$7:$B$736,0)))</f>
        <v/>
      </c>
      <c r="AE122" s="334" t="str">
        <f>IF($B122="","",INDEX('All CCC'!AE$7:AE$736,MATCH(WatchList!$B122,'All CCC'!$B$7:$B$736,0)))</f>
        <v/>
      </c>
      <c r="AF122" s="334" t="str">
        <f>IF($B122="","",INDEX('All CCC'!AF$7:AF$736,MATCH(WatchList!$B122,'All CCC'!$B$7:$B$736,0)))</f>
        <v/>
      </c>
      <c r="AG122" s="334" t="str">
        <f>IF($B122="","",INDEX('All CCC'!AG$7:AG$736,MATCH(WatchList!$B122,'All CCC'!$B$7:$B$736,0)))</f>
        <v/>
      </c>
      <c r="AH122" s="334" t="str">
        <f>IF($B122="","",INDEX('All CCC'!AH$7:AH$736,MATCH(WatchList!$B122,'All CCC'!$B$7:$B$736,0)))</f>
        <v/>
      </c>
      <c r="AI122" s="334" t="str">
        <f>IF($B122="","",INDEX('All CCC'!AI$7:AI$736,MATCH(WatchList!$B122,'All CCC'!$B$7:$B$736,0)))</f>
        <v/>
      </c>
      <c r="AJ122" s="334" t="str">
        <f>IF($B122="","",INDEX('All CCC'!AJ$7:AJ$736,MATCH(WatchList!$B122,'All CCC'!$B$7:$B$736,0)))</f>
        <v/>
      </c>
      <c r="AK122" s="334" t="str">
        <f>IF($B122="","",INDEX('All CCC'!AK$7:AK$736,MATCH(WatchList!$B122,'All CCC'!$B$7:$B$736,0)))</f>
        <v/>
      </c>
      <c r="AL122" s="334" t="str">
        <f>IF($B122="","",INDEX('All CCC'!AL$7:AL$736,MATCH(WatchList!$B122,'All CCC'!$B$7:$B$736,0)))</f>
        <v/>
      </c>
      <c r="AM122" s="334" t="str">
        <f>IF($B122="","",INDEX('All CCC'!AM$7:AM$736,MATCH(WatchList!$B122,'All CCC'!$B$7:$B$736,0)))</f>
        <v/>
      </c>
      <c r="AN122" s="334" t="str">
        <f>IF($B122="","",INDEX('All CCC'!AN$7:AN$736,MATCH(WatchList!$B122,'All CCC'!$B$7:$B$736,0)))</f>
        <v/>
      </c>
      <c r="AO122" s="334" t="str">
        <f>IF($B122="","",INDEX('All CCC'!AO$7:AO$736,MATCH(WatchList!$B122,'All CCC'!$B$7:$B$736,0)))</f>
        <v/>
      </c>
      <c r="AP122" s="334" t="str">
        <f>IF($B122="","",INDEX('All CCC'!AP$7:AP$736,MATCH(WatchList!$B122,'All CCC'!$B$7:$B$736,0)))</f>
        <v/>
      </c>
      <c r="AQ122" s="334" t="str">
        <f>IF($B122="","",INDEX('All CCC'!AQ$7:AQ$736,MATCH(WatchList!$B122,'All CCC'!$B$7:$B$736,0)))</f>
        <v/>
      </c>
      <c r="AR122" s="334" t="str">
        <f>IF($B122="","",INDEX('All CCC'!AR$7:AR$736,MATCH(WatchList!$B122,'All CCC'!$B$7:$B$736,0)))</f>
        <v/>
      </c>
      <c r="AS122" s="334" t="str">
        <f>IF($B122="","",INDEX('All CCC'!AS$7:AS$736,MATCH(WatchList!$B122,'All CCC'!$B$7:$B$736,0)))</f>
        <v/>
      </c>
      <c r="AT122" s="334" t="str">
        <f>IF($B122="","",INDEX('All CCC'!AT$7:AT$736,MATCH(WatchList!$B122,'All CCC'!$B$7:$B$736,0)))</f>
        <v/>
      </c>
      <c r="AU122" s="334" t="str">
        <f>IF($B122="","",INDEX('All CCC'!AU$7:AU$736,MATCH(WatchList!$B122,'All CCC'!$B$7:$B$736,0)))</f>
        <v/>
      </c>
      <c r="AV122" s="334" t="str">
        <f>IF($B122="","",INDEX('All CCC'!AV$7:AV$736,MATCH(WatchList!$B122,'All CCC'!$B$7:$B$736,0)))</f>
        <v/>
      </c>
      <c r="AW122" s="334" t="str">
        <f>IF($B122="","",INDEX('All CCC'!AW$7:AW$736,MATCH(WatchList!$B122,'All CCC'!$B$7:$B$736,0)))</f>
        <v/>
      </c>
      <c r="AX122" s="334" t="str">
        <f>IF($B122="","",INDEX('All CCC'!AX$7:AX$736,MATCH(WatchList!$B122,'All CCC'!$B$7:$B$736,0)))</f>
        <v/>
      </c>
      <c r="AY122" s="334" t="str">
        <f>IF($B122="","",INDEX('All CCC'!AY$7:AY$736,MATCH(WatchList!$B122,'All CCC'!$B$7:$B$736,0)))</f>
        <v/>
      </c>
      <c r="AZ122" s="334" t="str">
        <f>IF($B122="","",INDEX('All CCC'!AZ$7:AZ$736,MATCH(WatchList!$B122,'All CCC'!$B$7:$B$736,0)))</f>
        <v/>
      </c>
      <c r="BA122" s="334" t="str">
        <f>IF($B122="","",INDEX('All CCC'!BA$7:BA$736,MATCH(WatchList!$B122,'All CCC'!$B$7:$B$736,0)))</f>
        <v/>
      </c>
      <c r="BB122" s="334" t="str">
        <f>IF($B122="","",INDEX('All CCC'!BB$7:BB$736,MATCH(WatchList!$B122,'All CCC'!$B$7:$B$736,0)))</f>
        <v/>
      </c>
      <c r="BC122" s="334" t="str">
        <f>IF($B122="","",INDEX('All CCC'!BC$7:BC$736,MATCH(WatchList!$B122,'All CCC'!$B$7:$B$736,0)))</f>
        <v/>
      </c>
      <c r="BD122" s="334" t="str">
        <f>IF($B122="","",INDEX('All CCC'!BD$7:BD$736,MATCH(WatchList!$B122,'All CCC'!$B$7:$B$736,0)))</f>
        <v/>
      </c>
      <c r="BE122" s="334" t="str">
        <f>IF($B122="","",INDEX('All CCC'!BE$7:BE$736,MATCH(WatchList!$B122,'All CCC'!$B$7:$B$736,0)))</f>
        <v/>
      </c>
      <c r="BF122" s="334" t="str">
        <f>IF($B122="","",INDEX('All CCC'!BF$7:BF$736,MATCH(WatchList!$B122,'All CCC'!$B$7:$B$736,0)))</f>
        <v/>
      </c>
      <c r="BG122" s="334" t="str">
        <f>IF($B122="","",INDEX('All CCC'!BG$7:BG$736,MATCH(WatchList!$B122,'All CCC'!$B$7:$B$736,0)))</f>
        <v/>
      </c>
    </row>
    <row r="123" spans="1:59" x14ac:dyDescent="0.2">
      <c r="A123" s="333" t="str">
        <f>IF($B123="","",INDEX('All CCC'!A$7:A$736,MATCH(WatchList!$B123,'All CCC'!$B$7:$B$736,0)))</f>
        <v/>
      </c>
      <c r="B123" s="127"/>
      <c r="C123" s="334" t="str">
        <f>IF($B123="","",INDEX('All CCC'!C$7:C$736,MATCH(WatchList!$B123,'All CCC'!$B$7:$B$736,0)))</f>
        <v/>
      </c>
      <c r="D123" s="334" t="str">
        <f>IF($B123="","",INDEX('All CCC'!D$7:D$736,MATCH(WatchList!$B123,'All CCC'!$B$7:$B$736,0)))</f>
        <v/>
      </c>
      <c r="E123" s="334" t="str">
        <f>IF($B123="","",INDEX('All CCC'!E$7:E$736,MATCH(WatchList!$B123,'All CCC'!$B$7:$B$736,0)))</f>
        <v/>
      </c>
      <c r="F123" s="334" t="str">
        <f>IF($B123="","",INDEX('All CCC'!F$7:F$736,MATCH(WatchList!$B123,'All CCC'!$B$7:$B$736,0)))</f>
        <v/>
      </c>
      <c r="G123" s="334" t="str">
        <f>IF($B123="","",INDEX('All CCC'!G$7:G$736,MATCH(WatchList!$B123,'All CCC'!$B$7:$B$736,0)))</f>
        <v/>
      </c>
      <c r="H123" s="334" t="str">
        <f>IF($B123="","",INDEX('All CCC'!H$7:H$736,MATCH(WatchList!$B123,'All CCC'!$B$7:$B$736,0)))</f>
        <v/>
      </c>
      <c r="I123" s="334" t="str">
        <f>IF($B123="","",INDEX('All CCC'!I$7:I$736,MATCH(WatchList!$B123,'All CCC'!$B$7:$B$736,0)))</f>
        <v/>
      </c>
      <c r="J123" s="334" t="str">
        <f>IF($B123="","",INDEX('All CCC'!J$7:J$736,MATCH(WatchList!$B123,'All CCC'!$B$7:$B$736,0)))</f>
        <v/>
      </c>
      <c r="K123" s="334" t="str">
        <f>IF($B123="","",INDEX('All CCC'!K$7:K$736,MATCH(WatchList!$B123,'All CCC'!$B$7:$B$736,0)))</f>
        <v/>
      </c>
      <c r="L123" s="334" t="str">
        <f>IF($B123="","",INDEX('All CCC'!L$7:L$736,MATCH(WatchList!$B123,'All CCC'!$B$7:$B$736,0)))</f>
        <v/>
      </c>
      <c r="M123" s="334" t="str">
        <f>IF($B123="","",INDEX('All CCC'!M$7:M$736,MATCH(WatchList!$B123,'All CCC'!$B$7:$B$736,0)))</f>
        <v/>
      </c>
      <c r="N123" s="334" t="str">
        <f>IF($B123="","",INDEX('All CCC'!N$7:N$736,MATCH(WatchList!$B123,'All CCC'!$B$7:$B$736,0)))</f>
        <v/>
      </c>
      <c r="O123" s="334" t="str">
        <f>IF($B123="","",INDEX('All CCC'!O$7:O$736,MATCH(WatchList!$B123,'All CCC'!$B$7:$B$736,0)))</f>
        <v/>
      </c>
      <c r="P123" s="335" t="str">
        <f>IF($B123="","",INDEX('All CCC'!P$7:P$736,MATCH(WatchList!$B123,'All CCC'!$B$7:$B$736,0)))</f>
        <v/>
      </c>
      <c r="Q123" s="335" t="str">
        <f>IF($B123="","",INDEX('All CCC'!Q$7:Q$736,MATCH(WatchList!$B123,'All CCC'!$B$7:$B$736,0)))</f>
        <v/>
      </c>
      <c r="R123" s="334" t="str">
        <f>IF($B123="","",INDEX('All CCC'!R$7:R$736,MATCH(WatchList!$B123,'All CCC'!$B$7:$B$736,0)))</f>
        <v/>
      </c>
      <c r="S123" s="334" t="str">
        <f>IF($B123="","",INDEX('All CCC'!S$7:S$736,MATCH(WatchList!$B123,'All CCC'!$B$7:$B$736,0)))</f>
        <v/>
      </c>
      <c r="T123" s="334" t="str">
        <f>IF($B123="","",INDEX('All CCC'!T$7:T$736,MATCH(WatchList!$B123,'All CCC'!$B$7:$B$736,0)))</f>
        <v/>
      </c>
      <c r="U123" s="334" t="str">
        <f>IF($B123="","",INDEX('All CCC'!U$7:U$736,MATCH(WatchList!$B123,'All CCC'!$B$7:$B$736,0)))</f>
        <v/>
      </c>
      <c r="V123" s="334" t="str">
        <f>IF($B123="","",INDEX('All CCC'!V$7:V$736,MATCH(WatchList!$B123,'All CCC'!$B$7:$B$736,0)))</f>
        <v/>
      </c>
      <c r="W123" s="334" t="str">
        <f>IF($B123="","",INDEX('All CCC'!W$7:W$736,MATCH(WatchList!$B123,'All CCC'!$B$7:$B$736,0)))</f>
        <v/>
      </c>
      <c r="X123" s="334" t="str">
        <f>IF($B123="","",INDEX('All CCC'!X$7:X$736,MATCH(WatchList!$B123,'All CCC'!$B$7:$B$736,0)))</f>
        <v/>
      </c>
      <c r="Y123" s="334" t="str">
        <f>IF($B123="","",INDEX('All CCC'!Y$7:Y$736,MATCH(WatchList!$B123,'All CCC'!$B$7:$B$736,0)))</f>
        <v/>
      </c>
      <c r="Z123" s="334" t="str">
        <f>IF($B123="","",INDEX('All CCC'!Z$7:Z$736,MATCH(WatchList!$B123,'All CCC'!$B$7:$B$736,0)))</f>
        <v/>
      </c>
      <c r="AA123" s="334" t="str">
        <f>IF($B123="","",INDEX('All CCC'!AA$7:AA$736,MATCH(WatchList!$B123,'All CCC'!$B$7:$B$736,0)))</f>
        <v/>
      </c>
      <c r="AB123" s="334" t="str">
        <f>IF($B123="","",INDEX('All CCC'!AB$7:AB$736,MATCH(WatchList!$B123,'All CCC'!$B$7:$B$736,0)))</f>
        <v/>
      </c>
      <c r="AC123" s="334" t="str">
        <f>IF($B123="","",INDEX('All CCC'!AC$7:AC$736,MATCH(WatchList!$B123,'All CCC'!$B$7:$B$736,0)))</f>
        <v/>
      </c>
      <c r="AD123" s="334" t="str">
        <f>IF($B123="","",INDEX('All CCC'!AD$7:AD$736,MATCH(WatchList!$B123,'All CCC'!$B$7:$B$736,0)))</f>
        <v/>
      </c>
      <c r="AE123" s="334" t="str">
        <f>IF($B123="","",INDEX('All CCC'!AE$7:AE$736,MATCH(WatchList!$B123,'All CCC'!$B$7:$B$736,0)))</f>
        <v/>
      </c>
      <c r="AF123" s="334" t="str">
        <f>IF($B123="","",INDEX('All CCC'!AF$7:AF$736,MATCH(WatchList!$B123,'All CCC'!$B$7:$B$736,0)))</f>
        <v/>
      </c>
      <c r="AG123" s="334" t="str">
        <f>IF($B123="","",INDEX('All CCC'!AG$7:AG$736,MATCH(WatchList!$B123,'All CCC'!$B$7:$B$736,0)))</f>
        <v/>
      </c>
      <c r="AH123" s="334" t="str">
        <f>IF($B123="","",INDEX('All CCC'!AH$7:AH$736,MATCH(WatchList!$B123,'All CCC'!$B$7:$B$736,0)))</f>
        <v/>
      </c>
      <c r="AI123" s="334" t="str">
        <f>IF($B123="","",INDEX('All CCC'!AI$7:AI$736,MATCH(WatchList!$B123,'All CCC'!$B$7:$B$736,0)))</f>
        <v/>
      </c>
      <c r="AJ123" s="334" t="str">
        <f>IF($B123="","",INDEX('All CCC'!AJ$7:AJ$736,MATCH(WatchList!$B123,'All CCC'!$B$7:$B$736,0)))</f>
        <v/>
      </c>
      <c r="AK123" s="334" t="str">
        <f>IF($B123="","",INDEX('All CCC'!AK$7:AK$736,MATCH(WatchList!$B123,'All CCC'!$B$7:$B$736,0)))</f>
        <v/>
      </c>
      <c r="AL123" s="334" t="str">
        <f>IF($B123="","",INDEX('All CCC'!AL$7:AL$736,MATCH(WatchList!$B123,'All CCC'!$B$7:$B$736,0)))</f>
        <v/>
      </c>
      <c r="AM123" s="334" t="str">
        <f>IF($B123="","",INDEX('All CCC'!AM$7:AM$736,MATCH(WatchList!$B123,'All CCC'!$B$7:$B$736,0)))</f>
        <v/>
      </c>
      <c r="AN123" s="334" t="str">
        <f>IF($B123="","",INDEX('All CCC'!AN$7:AN$736,MATCH(WatchList!$B123,'All CCC'!$B$7:$B$736,0)))</f>
        <v/>
      </c>
      <c r="AO123" s="334" t="str">
        <f>IF($B123="","",INDEX('All CCC'!AO$7:AO$736,MATCH(WatchList!$B123,'All CCC'!$B$7:$B$736,0)))</f>
        <v/>
      </c>
      <c r="AP123" s="334" t="str">
        <f>IF($B123="","",INDEX('All CCC'!AP$7:AP$736,MATCH(WatchList!$B123,'All CCC'!$B$7:$B$736,0)))</f>
        <v/>
      </c>
      <c r="AQ123" s="334" t="str">
        <f>IF($B123="","",INDEX('All CCC'!AQ$7:AQ$736,MATCH(WatchList!$B123,'All CCC'!$B$7:$B$736,0)))</f>
        <v/>
      </c>
      <c r="AR123" s="334" t="str">
        <f>IF($B123="","",INDEX('All CCC'!AR$7:AR$736,MATCH(WatchList!$B123,'All CCC'!$B$7:$B$736,0)))</f>
        <v/>
      </c>
      <c r="AS123" s="334" t="str">
        <f>IF($B123="","",INDEX('All CCC'!AS$7:AS$736,MATCH(WatchList!$B123,'All CCC'!$B$7:$B$736,0)))</f>
        <v/>
      </c>
      <c r="AT123" s="334" t="str">
        <f>IF($B123="","",INDEX('All CCC'!AT$7:AT$736,MATCH(WatchList!$B123,'All CCC'!$B$7:$B$736,0)))</f>
        <v/>
      </c>
      <c r="AU123" s="334" t="str">
        <f>IF($B123="","",INDEX('All CCC'!AU$7:AU$736,MATCH(WatchList!$B123,'All CCC'!$B$7:$B$736,0)))</f>
        <v/>
      </c>
      <c r="AV123" s="334" t="str">
        <f>IF($B123="","",INDEX('All CCC'!AV$7:AV$736,MATCH(WatchList!$B123,'All CCC'!$B$7:$B$736,0)))</f>
        <v/>
      </c>
      <c r="AW123" s="334" t="str">
        <f>IF($B123="","",INDEX('All CCC'!AW$7:AW$736,MATCH(WatchList!$B123,'All CCC'!$B$7:$B$736,0)))</f>
        <v/>
      </c>
      <c r="AX123" s="334" t="str">
        <f>IF($B123="","",INDEX('All CCC'!AX$7:AX$736,MATCH(WatchList!$B123,'All CCC'!$B$7:$B$736,0)))</f>
        <v/>
      </c>
      <c r="AY123" s="334" t="str">
        <f>IF($B123="","",INDEX('All CCC'!AY$7:AY$736,MATCH(WatchList!$B123,'All CCC'!$B$7:$B$736,0)))</f>
        <v/>
      </c>
      <c r="AZ123" s="334" t="str">
        <f>IF($B123="","",INDEX('All CCC'!AZ$7:AZ$736,MATCH(WatchList!$B123,'All CCC'!$B$7:$B$736,0)))</f>
        <v/>
      </c>
      <c r="BA123" s="334" t="str">
        <f>IF($B123="","",INDEX('All CCC'!BA$7:BA$736,MATCH(WatchList!$B123,'All CCC'!$B$7:$B$736,0)))</f>
        <v/>
      </c>
      <c r="BB123" s="334" t="str">
        <f>IF($B123="","",INDEX('All CCC'!BB$7:BB$736,MATCH(WatchList!$B123,'All CCC'!$B$7:$B$736,0)))</f>
        <v/>
      </c>
      <c r="BC123" s="334" t="str">
        <f>IF($B123="","",INDEX('All CCC'!BC$7:BC$736,MATCH(WatchList!$B123,'All CCC'!$B$7:$B$736,0)))</f>
        <v/>
      </c>
      <c r="BD123" s="334" t="str">
        <f>IF($B123="","",INDEX('All CCC'!BD$7:BD$736,MATCH(WatchList!$B123,'All CCC'!$B$7:$B$736,0)))</f>
        <v/>
      </c>
      <c r="BE123" s="334" t="str">
        <f>IF($B123="","",INDEX('All CCC'!BE$7:BE$736,MATCH(WatchList!$B123,'All CCC'!$B$7:$B$736,0)))</f>
        <v/>
      </c>
      <c r="BF123" s="334" t="str">
        <f>IF($B123="","",INDEX('All CCC'!BF$7:BF$736,MATCH(WatchList!$B123,'All CCC'!$B$7:$B$736,0)))</f>
        <v/>
      </c>
      <c r="BG123" s="334" t="str">
        <f>IF($B123="","",INDEX('All CCC'!BG$7:BG$736,MATCH(WatchList!$B123,'All CCC'!$B$7:$B$736,0)))</f>
        <v/>
      </c>
    </row>
    <row r="124" spans="1:59" x14ac:dyDescent="0.2">
      <c r="A124" s="333" t="str">
        <f>IF($B124="","",INDEX('All CCC'!A$7:A$736,MATCH(WatchList!$B124,'All CCC'!$B$7:$B$736,0)))</f>
        <v/>
      </c>
      <c r="B124" s="127"/>
      <c r="C124" s="334" t="str">
        <f>IF($B124="","",INDEX('All CCC'!C$7:C$736,MATCH(WatchList!$B124,'All CCC'!$B$7:$B$736,0)))</f>
        <v/>
      </c>
      <c r="D124" s="334" t="str">
        <f>IF($B124="","",INDEX('All CCC'!D$7:D$736,MATCH(WatchList!$B124,'All CCC'!$B$7:$B$736,0)))</f>
        <v/>
      </c>
      <c r="E124" s="334" t="str">
        <f>IF($B124="","",INDEX('All CCC'!E$7:E$736,MATCH(WatchList!$B124,'All CCC'!$B$7:$B$736,0)))</f>
        <v/>
      </c>
      <c r="F124" s="334" t="str">
        <f>IF($B124="","",INDEX('All CCC'!F$7:F$736,MATCH(WatchList!$B124,'All CCC'!$B$7:$B$736,0)))</f>
        <v/>
      </c>
      <c r="G124" s="334" t="str">
        <f>IF($B124="","",INDEX('All CCC'!G$7:G$736,MATCH(WatchList!$B124,'All CCC'!$B$7:$B$736,0)))</f>
        <v/>
      </c>
      <c r="H124" s="334" t="str">
        <f>IF($B124="","",INDEX('All CCC'!H$7:H$736,MATCH(WatchList!$B124,'All CCC'!$B$7:$B$736,0)))</f>
        <v/>
      </c>
      <c r="I124" s="334" t="str">
        <f>IF($B124="","",INDEX('All CCC'!I$7:I$736,MATCH(WatchList!$B124,'All CCC'!$B$7:$B$736,0)))</f>
        <v/>
      </c>
      <c r="J124" s="334" t="str">
        <f>IF($B124="","",INDEX('All CCC'!J$7:J$736,MATCH(WatchList!$B124,'All CCC'!$B$7:$B$736,0)))</f>
        <v/>
      </c>
      <c r="K124" s="334" t="str">
        <f>IF($B124="","",INDEX('All CCC'!K$7:K$736,MATCH(WatchList!$B124,'All CCC'!$B$7:$B$736,0)))</f>
        <v/>
      </c>
      <c r="L124" s="334" t="str">
        <f>IF($B124="","",INDEX('All CCC'!L$7:L$736,MATCH(WatchList!$B124,'All CCC'!$B$7:$B$736,0)))</f>
        <v/>
      </c>
      <c r="M124" s="334" t="str">
        <f>IF($B124="","",INDEX('All CCC'!M$7:M$736,MATCH(WatchList!$B124,'All CCC'!$B$7:$B$736,0)))</f>
        <v/>
      </c>
      <c r="N124" s="334" t="str">
        <f>IF($B124="","",INDEX('All CCC'!N$7:N$736,MATCH(WatchList!$B124,'All CCC'!$B$7:$B$736,0)))</f>
        <v/>
      </c>
      <c r="O124" s="334" t="str">
        <f>IF($B124="","",INDEX('All CCC'!O$7:O$736,MATCH(WatchList!$B124,'All CCC'!$B$7:$B$736,0)))</f>
        <v/>
      </c>
      <c r="P124" s="335" t="str">
        <f>IF($B124="","",INDEX('All CCC'!P$7:P$736,MATCH(WatchList!$B124,'All CCC'!$B$7:$B$736,0)))</f>
        <v/>
      </c>
      <c r="Q124" s="335" t="str">
        <f>IF($B124="","",INDEX('All CCC'!Q$7:Q$736,MATCH(WatchList!$B124,'All CCC'!$B$7:$B$736,0)))</f>
        <v/>
      </c>
      <c r="R124" s="334" t="str">
        <f>IF($B124="","",INDEX('All CCC'!R$7:R$736,MATCH(WatchList!$B124,'All CCC'!$B$7:$B$736,0)))</f>
        <v/>
      </c>
      <c r="S124" s="334" t="str">
        <f>IF($B124="","",INDEX('All CCC'!S$7:S$736,MATCH(WatchList!$B124,'All CCC'!$B$7:$B$736,0)))</f>
        <v/>
      </c>
      <c r="T124" s="334" t="str">
        <f>IF($B124="","",INDEX('All CCC'!T$7:T$736,MATCH(WatchList!$B124,'All CCC'!$B$7:$B$736,0)))</f>
        <v/>
      </c>
      <c r="U124" s="334" t="str">
        <f>IF($B124="","",INDEX('All CCC'!U$7:U$736,MATCH(WatchList!$B124,'All CCC'!$B$7:$B$736,0)))</f>
        <v/>
      </c>
      <c r="V124" s="334" t="str">
        <f>IF($B124="","",INDEX('All CCC'!V$7:V$736,MATCH(WatchList!$B124,'All CCC'!$B$7:$B$736,0)))</f>
        <v/>
      </c>
      <c r="W124" s="334" t="str">
        <f>IF($B124="","",INDEX('All CCC'!W$7:W$736,MATCH(WatchList!$B124,'All CCC'!$B$7:$B$736,0)))</f>
        <v/>
      </c>
      <c r="X124" s="334" t="str">
        <f>IF($B124="","",INDEX('All CCC'!X$7:X$736,MATCH(WatchList!$B124,'All CCC'!$B$7:$B$736,0)))</f>
        <v/>
      </c>
      <c r="Y124" s="334" t="str">
        <f>IF($B124="","",INDEX('All CCC'!Y$7:Y$736,MATCH(WatchList!$B124,'All CCC'!$B$7:$B$736,0)))</f>
        <v/>
      </c>
      <c r="Z124" s="334" t="str">
        <f>IF($B124="","",INDEX('All CCC'!Z$7:Z$736,MATCH(WatchList!$B124,'All CCC'!$B$7:$B$736,0)))</f>
        <v/>
      </c>
      <c r="AA124" s="334" t="str">
        <f>IF($B124="","",INDEX('All CCC'!AA$7:AA$736,MATCH(WatchList!$B124,'All CCC'!$B$7:$B$736,0)))</f>
        <v/>
      </c>
      <c r="AB124" s="334" t="str">
        <f>IF($B124="","",INDEX('All CCC'!AB$7:AB$736,MATCH(WatchList!$B124,'All CCC'!$B$7:$B$736,0)))</f>
        <v/>
      </c>
      <c r="AC124" s="334" t="str">
        <f>IF($B124="","",INDEX('All CCC'!AC$7:AC$736,MATCH(WatchList!$B124,'All CCC'!$B$7:$B$736,0)))</f>
        <v/>
      </c>
      <c r="AD124" s="334" t="str">
        <f>IF($B124="","",INDEX('All CCC'!AD$7:AD$736,MATCH(WatchList!$B124,'All CCC'!$B$7:$B$736,0)))</f>
        <v/>
      </c>
      <c r="AE124" s="334" t="str">
        <f>IF($B124="","",INDEX('All CCC'!AE$7:AE$736,MATCH(WatchList!$B124,'All CCC'!$B$7:$B$736,0)))</f>
        <v/>
      </c>
      <c r="AF124" s="334" t="str">
        <f>IF($B124="","",INDEX('All CCC'!AF$7:AF$736,MATCH(WatchList!$B124,'All CCC'!$B$7:$B$736,0)))</f>
        <v/>
      </c>
      <c r="AG124" s="334" t="str">
        <f>IF($B124="","",INDEX('All CCC'!AG$7:AG$736,MATCH(WatchList!$B124,'All CCC'!$B$7:$B$736,0)))</f>
        <v/>
      </c>
      <c r="AH124" s="334" t="str">
        <f>IF($B124="","",INDEX('All CCC'!AH$7:AH$736,MATCH(WatchList!$B124,'All CCC'!$B$7:$B$736,0)))</f>
        <v/>
      </c>
      <c r="AI124" s="334" t="str">
        <f>IF($B124="","",INDEX('All CCC'!AI$7:AI$736,MATCH(WatchList!$B124,'All CCC'!$B$7:$B$736,0)))</f>
        <v/>
      </c>
      <c r="AJ124" s="334" t="str">
        <f>IF($B124="","",INDEX('All CCC'!AJ$7:AJ$736,MATCH(WatchList!$B124,'All CCC'!$B$7:$B$736,0)))</f>
        <v/>
      </c>
      <c r="AK124" s="334" t="str">
        <f>IF($B124="","",INDEX('All CCC'!AK$7:AK$736,MATCH(WatchList!$B124,'All CCC'!$B$7:$B$736,0)))</f>
        <v/>
      </c>
      <c r="AL124" s="334" t="str">
        <f>IF($B124="","",INDEX('All CCC'!AL$7:AL$736,MATCH(WatchList!$B124,'All CCC'!$B$7:$B$736,0)))</f>
        <v/>
      </c>
      <c r="AM124" s="334" t="str">
        <f>IF($B124="","",INDEX('All CCC'!AM$7:AM$736,MATCH(WatchList!$B124,'All CCC'!$B$7:$B$736,0)))</f>
        <v/>
      </c>
      <c r="AN124" s="334" t="str">
        <f>IF($B124="","",INDEX('All CCC'!AN$7:AN$736,MATCH(WatchList!$B124,'All CCC'!$B$7:$B$736,0)))</f>
        <v/>
      </c>
      <c r="AO124" s="334" t="str">
        <f>IF($B124="","",INDEX('All CCC'!AO$7:AO$736,MATCH(WatchList!$B124,'All CCC'!$B$7:$B$736,0)))</f>
        <v/>
      </c>
      <c r="AP124" s="334" t="str">
        <f>IF($B124="","",INDEX('All CCC'!AP$7:AP$736,MATCH(WatchList!$B124,'All CCC'!$B$7:$B$736,0)))</f>
        <v/>
      </c>
      <c r="AQ124" s="334" t="str">
        <f>IF($B124="","",INDEX('All CCC'!AQ$7:AQ$736,MATCH(WatchList!$B124,'All CCC'!$B$7:$B$736,0)))</f>
        <v/>
      </c>
      <c r="AR124" s="334" t="str">
        <f>IF($B124="","",INDEX('All CCC'!AR$7:AR$736,MATCH(WatchList!$B124,'All CCC'!$B$7:$B$736,0)))</f>
        <v/>
      </c>
      <c r="AS124" s="334" t="str">
        <f>IF($B124="","",INDEX('All CCC'!AS$7:AS$736,MATCH(WatchList!$B124,'All CCC'!$B$7:$B$736,0)))</f>
        <v/>
      </c>
      <c r="AT124" s="334" t="str">
        <f>IF($B124="","",INDEX('All CCC'!AT$7:AT$736,MATCH(WatchList!$B124,'All CCC'!$B$7:$B$736,0)))</f>
        <v/>
      </c>
      <c r="AU124" s="334" t="str">
        <f>IF($B124="","",INDEX('All CCC'!AU$7:AU$736,MATCH(WatchList!$B124,'All CCC'!$B$7:$B$736,0)))</f>
        <v/>
      </c>
      <c r="AV124" s="334" t="str">
        <f>IF($B124="","",INDEX('All CCC'!AV$7:AV$736,MATCH(WatchList!$B124,'All CCC'!$B$7:$B$736,0)))</f>
        <v/>
      </c>
      <c r="AW124" s="334" t="str">
        <f>IF($B124="","",INDEX('All CCC'!AW$7:AW$736,MATCH(WatchList!$B124,'All CCC'!$B$7:$B$736,0)))</f>
        <v/>
      </c>
      <c r="AX124" s="334" t="str">
        <f>IF($B124="","",INDEX('All CCC'!AX$7:AX$736,MATCH(WatchList!$B124,'All CCC'!$B$7:$B$736,0)))</f>
        <v/>
      </c>
      <c r="AY124" s="334" t="str">
        <f>IF($B124="","",INDEX('All CCC'!AY$7:AY$736,MATCH(WatchList!$B124,'All CCC'!$B$7:$B$736,0)))</f>
        <v/>
      </c>
      <c r="AZ124" s="334" t="str">
        <f>IF($B124="","",INDEX('All CCC'!AZ$7:AZ$736,MATCH(WatchList!$B124,'All CCC'!$B$7:$B$736,0)))</f>
        <v/>
      </c>
      <c r="BA124" s="334" t="str">
        <f>IF($B124="","",INDEX('All CCC'!BA$7:BA$736,MATCH(WatchList!$B124,'All CCC'!$B$7:$B$736,0)))</f>
        <v/>
      </c>
      <c r="BB124" s="334" t="str">
        <f>IF($B124="","",INDEX('All CCC'!BB$7:BB$736,MATCH(WatchList!$B124,'All CCC'!$B$7:$B$736,0)))</f>
        <v/>
      </c>
      <c r="BC124" s="334" t="str">
        <f>IF($B124="","",INDEX('All CCC'!BC$7:BC$736,MATCH(WatchList!$B124,'All CCC'!$B$7:$B$736,0)))</f>
        <v/>
      </c>
      <c r="BD124" s="334" t="str">
        <f>IF($B124="","",INDEX('All CCC'!BD$7:BD$736,MATCH(WatchList!$B124,'All CCC'!$B$7:$B$736,0)))</f>
        <v/>
      </c>
      <c r="BE124" s="334" t="str">
        <f>IF($B124="","",INDEX('All CCC'!BE$7:BE$736,MATCH(WatchList!$B124,'All CCC'!$B$7:$B$736,0)))</f>
        <v/>
      </c>
      <c r="BF124" s="334" t="str">
        <f>IF($B124="","",INDEX('All CCC'!BF$7:BF$736,MATCH(WatchList!$B124,'All CCC'!$B$7:$B$736,0)))</f>
        <v/>
      </c>
      <c r="BG124" s="334" t="str">
        <f>IF($B124="","",INDEX('All CCC'!BG$7:BG$736,MATCH(WatchList!$B124,'All CCC'!$B$7:$B$736,0)))</f>
        <v/>
      </c>
    </row>
    <row r="125" spans="1:59" x14ac:dyDescent="0.2">
      <c r="A125" s="333" t="str">
        <f>IF($B125="","",INDEX('All CCC'!A$7:A$736,MATCH(WatchList!$B125,'All CCC'!$B$7:$B$736,0)))</f>
        <v/>
      </c>
      <c r="B125" s="127"/>
      <c r="C125" s="334" t="str">
        <f>IF($B125="","",INDEX('All CCC'!C$7:C$736,MATCH(WatchList!$B125,'All CCC'!$B$7:$B$736,0)))</f>
        <v/>
      </c>
      <c r="D125" s="334" t="str">
        <f>IF($B125="","",INDEX('All CCC'!D$7:D$736,MATCH(WatchList!$B125,'All CCC'!$B$7:$B$736,0)))</f>
        <v/>
      </c>
      <c r="E125" s="334" t="str">
        <f>IF($B125="","",INDEX('All CCC'!E$7:E$736,MATCH(WatchList!$B125,'All CCC'!$B$7:$B$736,0)))</f>
        <v/>
      </c>
      <c r="F125" s="334" t="str">
        <f>IF($B125="","",INDEX('All CCC'!F$7:F$736,MATCH(WatchList!$B125,'All CCC'!$B$7:$B$736,0)))</f>
        <v/>
      </c>
      <c r="G125" s="334" t="str">
        <f>IF($B125="","",INDEX('All CCC'!G$7:G$736,MATCH(WatchList!$B125,'All CCC'!$B$7:$B$736,0)))</f>
        <v/>
      </c>
      <c r="H125" s="334" t="str">
        <f>IF($B125="","",INDEX('All CCC'!H$7:H$736,MATCH(WatchList!$B125,'All CCC'!$B$7:$B$736,0)))</f>
        <v/>
      </c>
      <c r="I125" s="334" t="str">
        <f>IF($B125="","",INDEX('All CCC'!I$7:I$736,MATCH(WatchList!$B125,'All CCC'!$B$7:$B$736,0)))</f>
        <v/>
      </c>
      <c r="J125" s="334" t="str">
        <f>IF($B125="","",INDEX('All CCC'!J$7:J$736,MATCH(WatchList!$B125,'All CCC'!$B$7:$B$736,0)))</f>
        <v/>
      </c>
      <c r="K125" s="334" t="str">
        <f>IF($B125="","",INDEX('All CCC'!K$7:K$736,MATCH(WatchList!$B125,'All CCC'!$B$7:$B$736,0)))</f>
        <v/>
      </c>
      <c r="L125" s="334" t="str">
        <f>IF($B125="","",INDEX('All CCC'!L$7:L$736,MATCH(WatchList!$B125,'All CCC'!$B$7:$B$736,0)))</f>
        <v/>
      </c>
      <c r="M125" s="334" t="str">
        <f>IF($B125="","",INDEX('All CCC'!M$7:M$736,MATCH(WatchList!$B125,'All CCC'!$B$7:$B$736,0)))</f>
        <v/>
      </c>
      <c r="N125" s="334" t="str">
        <f>IF($B125="","",INDEX('All CCC'!N$7:N$736,MATCH(WatchList!$B125,'All CCC'!$B$7:$B$736,0)))</f>
        <v/>
      </c>
      <c r="O125" s="334" t="str">
        <f>IF($B125="","",INDEX('All CCC'!O$7:O$736,MATCH(WatchList!$B125,'All CCC'!$B$7:$B$736,0)))</f>
        <v/>
      </c>
      <c r="P125" s="335" t="str">
        <f>IF($B125="","",INDEX('All CCC'!P$7:P$736,MATCH(WatchList!$B125,'All CCC'!$B$7:$B$736,0)))</f>
        <v/>
      </c>
      <c r="Q125" s="335" t="str">
        <f>IF($B125="","",INDEX('All CCC'!Q$7:Q$736,MATCH(WatchList!$B125,'All CCC'!$B$7:$B$736,0)))</f>
        <v/>
      </c>
      <c r="R125" s="334" t="str">
        <f>IF($B125="","",INDEX('All CCC'!R$7:R$736,MATCH(WatchList!$B125,'All CCC'!$B$7:$B$736,0)))</f>
        <v/>
      </c>
      <c r="S125" s="334" t="str">
        <f>IF($B125="","",INDEX('All CCC'!S$7:S$736,MATCH(WatchList!$B125,'All CCC'!$B$7:$B$736,0)))</f>
        <v/>
      </c>
      <c r="T125" s="334" t="str">
        <f>IF($B125="","",INDEX('All CCC'!T$7:T$736,MATCH(WatchList!$B125,'All CCC'!$B$7:$B$736,0)))</f>
        <v/>
      </c>
      <c r="U125" s="334" t="str">
        <f>IF($B125="","",INDEX('All CCC'!U$7:U$736,MATCH(WatchList!$B125,'All CCC'!$B$7:$B$736,0)))</f>
        <v/>
      </c>
      <c r="V125" s="334" t="str">
        <f>IF($B125="","",INDEX('All CCC'!V$7:V$736,MATCH(WatchList!$B125,'All CCC'!$B$7:$B$736,0)))</f>
        <v/>
      </c>
      <c r="W125" s="334" t="str">
        <f>IF($B125="","",INDEX('All CCC'!W$7:W$736,MATCH(WatchList!$B125,'All CCC'!$B$7:$B$736,0)))</f>
        <v/>
      </c>
      <c r="X125" s="334" t="str">
        <f>IF($B125="","",INDEX('All CCC'!X$7:X$736,MATCH(WatchList!$B125,'All CCC'!$B$7:$B$736,0)))</f>
        <v/>
      </c>
      <c r="Y125" s="334" t="str">
        <f>IF($B125="","",INDEX('All CCC'!Y$7:Y$736,MATCH(WatchList!$B125,'All CCC'!$B$7:$B$736,0)))</f>
        <v/>
      </c>
      <c r="Z125" s="334" t="str">
        <f>IF($B125="","",INDEX('All CCC'!Z$7:Z$736,MATCH(WatchList!$B125,'All CCC'!$B$7:$B$736,0)))</f>
        <v/>
      </c>
      <c r="AA125" s="334" t="str">
        <f>IF($B125="","",INDEX('All CCC'!AA$7:AA$736,MATCH(WatchList!$B125,'All CCC'!$B$7:$B$736,0)))</f>
        <v/>
      </c>
      <c r="AB125" s="334" t="str">
        <f>IF($B125="","",INDEX('All CCC'!AB$7:AB$736,MATCH(WatchList!$B125,'All CCC'!$B$7:$B$736,0)))</f>
        <v/>
      </c>
      <c r="AC125" s="334" t="str">
        <f>IF($B125="","",INDEX('All CCC'!AC$7:AC$736,MATCH(WatchList!$B125,'All CCC'!$B$7:$B$736,0)))</f>
        <v/>
      </c>
      <c r="AD125" s="334" t="str">
        <f>IF($B125="","",INDEX('All CCC'!AD$7:AD$736,MATCH(WatchList!$B125,'All CCC'!$B$7:$B$736,0)))</f>
        <v/>
      </c>
      <c r="AE125" s="334" t="str">
        <f>IF($B125="","",INDEX('All CCC'!AE$7:AE$736,MATCH(WatchList!$B125,'All CCC'!$B$7:$B$736,0)))</f>
        <v/>
      </c>
      <c r="AF125" s="334" t="str">
        <f>IF($B125="","",INDEX('All CCC'!AF$7:AF$736,MATCH(WatchList!$B125,'All CCC'!$B$7:$B$736,0)))</f>
        <v/>
      </c>
      <c r="AG125" s="334" t="str">
        <f>IF($B125="","",INDEX('All CCC'!AG$7:AG$736,MATCH(WatchList!$B125,'All CCC'!$B$7:$B$736,0)))</f>
        <v/>
      </c>
      <c r="AH125" s="334" t="str">
        <f>IF($B125="","",INDEX('All CCC'!AH$7:AH$736,MATCH(WatchList!$B125,'All CCC'!$B$7:$B$736,0)))</f>
        <v/>
      </c>
      <c r="AI125" s="334" t="str">
        <f>IF($B125="","",INDEX('All CCC'!AI$7:AI$736,MATCH(WatchList!$B125,'All CCC'!$B$7:$B$736,0)))</f>
        <v/>
      </c>
      <c r="AJ125" s="334" t="str">
        <f>IF($B125="","",INDEX('All CCC'!AJ$7:AJ$736,MATCH(WatchList!$B125,'All CCC'!$B$7:$B$736,0)))</f>
        <v/>
      </c>
      <c r="AK125" s="334" t="str">
        <f>IF($B125="","",INDEX('All CCC'!AK$7:AK$736,MATCH(WatchList!$B125,'All CCC'!$B$7:$B$736,0)))</f>
        <v/>
      </c>
      <c r="AL125" s="334" t="str">
        <f>IF($B125="","",INDEX('All CCC'!AL$7:AL$736,MATCH(WatchList!$B125,'All CCC'!$B$7:$B$736,0)))</f>
        <v/>
      </c>
      <c r="AM125" s="334" t="str">
        <f>IF($B125="","",INDEX('All CCC'!AM$7:AM$736,MATCH(WatchList!$B125,'All CCC'!$B$7:$B$736,0)))</f>
        <v/>
      </c>
      <c r="AN125" s="334" t="str">
        <f>IF($B125="","",INDEX('All CCC'!AN$7:AN$736,MATCH(WatchList!$B125,'All CCC'!$B$7:$B$736,0)))</f>
        <v/>
      </c>
      <c r="AO125" s="334" t="str">
        <f>IF($B125="","",INDEX('All CCC'!AO$7:AO$736,MATCH(WatchList!$B125,'All CCC'!$B$7:$B$736,0)))</f>
        <v/>
      </c>
      <c r="AP125" s="334" t="str">
        <f>IF($B125="","",INDEX('All CCC'!AP$7:AP$736,MATCH(WatchList!$B125,'All CCC'!$B$7:$B$736,0)))</f>
        <v/>
      </c>
      <c r="AQ125" s="334" t="str">
        <f>IF($B125="","",INDEX('All CCC'!AQ$7:AQ$736,MATCH(WatchList!$B125,'All CCC'!$B$7:$B$736,0)))</f>
        <v/>
      </c>
      <c r="AR125" s="334" t="str">
        <f>IF($B125="","",INDEX('All CCC'!AR$7:AR$736,MATCH(WatchList!$B125,'All CCC'!$B$7:$B$736,0)))</f>
        <v/>
      </c>
      <c r="AS125" s="334" t="str">
        <f>IF($B125="","",INDEX('All CCC'!AS$7:AS$736,MATCH(WatchList!$B125,'All CCC'!$B$7:$B$736,0)))</f>
        <v/>
      </c>
      <c r="AT125" s="334" t="str">
        <f>IF($B125="","",INDEX('All CCC'!AT$7:AT$736,MATCH(WatchList!$B125,'All CCC'!$B$7:$B$736,0)))</f>
        <v/>
      </c>
      <c r="AU125" s="334" t="str">
        <f>IF($B125="","",INDEX('All CCC'!AU$7:AU$736,MATCH(WatchList!$B125,'All CCC'!$B$7:$B$736,0)))</f>
        <v/>
      </c>
      <c r="AV125" s="334" t="str">
        <f>IF($B125="","",INDEX('All CCC'!AV$7:AV$736,MATCH(WatchList!$B125,'All CCC'!$B$7:$B$736,0)))</f>
        <v/>
      </c>
      <c r="AW125" s="334" t="str">
        <f>IF($B125="","",INDEX('All CCC'!AW$7:AW$736,MATCH(WatchList!$B125,'All CCC'!$B$7:$B$736,0)))</f>
        <v/>
      </c>
      <c r="AX125" s="334" t="str">
        <f>IF($B125="","",INDEX('All CCC'!AX$7:AX$736,MATCH(WatchList!$B125,'All CCC'!$B$7:$B$736,0)))</f>
        <v/>
      </c>
      <c r="AY125" s="334" t="str">
        <f>IF($B125="","",INDEX('All CCC'!AY$7:AY$736,MATCH(WatchList!$B125,'All CCC'!$B$7:$B$736,0)))</f>
        <v/>
      </c>
      <c r="AZ125" s="334" t="str">
        <f>IF($B125="","",INDEX('All CCC'!AZ$7:AZ$736,MATCH(WatchList!$B125,'All CCC'!$B$7:$B$736,0)))</f>
        <v/>
      </c>
      <c r="BA125" s="334" t="str">
        <f>IF($B125="","",INDEX('All CCC'!BA$7:BA$736,MATCH(WatchList!$B125,'All CCC'!$B$7:$B$736,0)))</f>
        <v/>
      </c>
      <c r="BB125" s="334" t="str">
        <f>IF($B125="","",INDEX('All CCC'!BB$7:BB$736,MATCH(WatchList!$B125,'All CCC'!$B$7:$B$736,0)))</f>
        <v/>
      </c>
      <c r="BC125" s="334" t="str">
        <f>IF($B125="","",INDEX('All CCC'!BC$7:BC$736,MATCH(WatchList!$B125,'All CCC'!$B$7:$B$736,0)))</f>
        <v/>
      </c>
      <c r="BD125" s="334" t="str">
        <f>IF($B125="","",INDEX('All CCC'!BD$7:BD$736,MATCH(WatchList!$B125,'All CCC'!$B$7:$B$736,0)))</f>
        <v/>
      </c>
      <c r="BE125" s="334" t="str">
        <f>IF($B125="","",INDEX('All CCC'!BE$7:BE$736,MATCH(WatchList!$B125,'All CCC'!$B$7:$B$736,0)))</f>
        <v/>
      </c>
      <c r="BF125" s="334" t="str">
        <f>IF($B125="","",INDEX('All CCC'!BF$7:BF$736,MATCH(WatchList!$B125,'All CCC'!$B$7:$B$736,0)))</f>
        <v/>
      </c>
      <c r="BG125" s="334" t="str">
        <f>IF($B125="","",INDEX('All CCC'!BG$7:BG$736,MATCH(WatchList!$B125,'All CCC'!$B$7:$B$736,0)))</f>
        <v/>
      </c>
    </row>
    <row r="126" spans="1:59" x14ac:dyDescent="0.2">
      <c r="A126" s="333" t="str">
        <f>IF($B126="","",INDEX('All CCC'!A$7:A$736,MATCH(WatchList!$B126,'All CCC'!$B$7:$B$736,0)))</f>
        <v/>
      </c>
      <c r="B126" s="127"/>
      <c r="C126" s="334" t="str">
        <f>IF($B126="","",INDEX('All CCC'!C$7:C$736,MATCH(WatchList!$B126,'All CCC'!$B$7:$B$736,0)))</f>
        <v/>
      </c>
      <c r="D126" s="334" t="str">
        <f>IF($B126="","",INDEX('All CCC'!D$7:D$736,MATCH(WatchList!$B126,'All CCC'!$B$7:$B$736,0)))</f>
        <v/>
      </c>
      <c r="E126" s="334" t="str">
        <f>IF($B126="","",INDEX('All CCC'!E$7:E$736,MATCH(WatchList!$B126,'All CCC'!$B$7:$B$736,0)))</f>
        <v/>
      </c>
      <c r="F126" s="334" t="str">
        <f>IF($B126="","",INDEX('All CCC'!F$7:F$736,MATCH(WatchList!$B126,'All CCC'!$B$7:$B$736,0)))</f>
        <v/>
      </c>
      <c r="G126" s="334" t="str">
        <f>IF($B126="","",INDEX('All CCC'!G$7:G$736,MATCH(WatchList!$B126,'All CCC'!$B$7:$B$736,0)))</f>
        <v/>
      </c>
      <c r="H126" s="334" t="str">
        <f>IF($B126="","",INDEX('All CCC'!H$7:H$736,MATCH(WatchList!$B126,'All CCC'!$B$7:$B$736,0)))</f>
        <v/>
      </c>
      <c r="I126" s="334" t="str">
        <f>IF($B126="","",INDEX('All CCC'!I$7:I$736,MATCH(WatchList!$B126,'All CCC'!$B$7:$B$736,0)))</f>
        <v/>
      </c>
      <c r="J126" s="334" t="str">
        <f>IF($B126="","",INDEX('All CCC'!J$7:J$736,MATCH(WatchList!$B126,'All CCC'!$B$7:$B$736,0)))</f>
        <v/>
      </c>
      <c r="K126" s="334" t="str">
        <f>IF($B126="","",INDEX('All CCC'!K$7:K$736,MATCH(WatchList!$B126,'All CCC'!$B$7:$B$736,0)))</f>
        <v/>
      </c>
      <c r="L126" s="334" t="str">
        <f>IF($B126="","",INDEX('All CCC'!L$7:L$736,MATCH(WatchList!$B126,'All CCC'!$B$7:$B$736,0)))</f>
        <v/>
      </c>
      <c r="M126" s="334" t="str">
        <f>IF($B126="","",INDEX('All CCC'!M$7:M$736,MATCH(WatchList!$B126,'All CCC'!$B$7:$B$736,0)))</f>
        <v/>
      </c>
      <c r="N126" s="334" t="str">
        <f>IF($B126="","",INDEX('All CCC'!N$7:N$736,MATCH(WatchList!$B126,'All CCC'!$B$7:$B$736,0)))</f>
        <v/>
      </c>
      <c r="O126" s="334" t="str">
        <f>IF($B126="","",INDEX('All CCC'!O$7:O$736,MATCH(WatchList!$B126,'All CCC'!$B$7:$B$736,0)))</f>
        <v/>
      </c>
      <c r="P126" s="335" t="str">
        <f>IF($B126="","",INDEX('All CCC'!P$7:P$736,MATCH(WatchList!$B126,'All CCC'!$B$7:$B$736,0)))</f>
        <v/>
      </c>
      <c r="Q126" s="335" t="str">
        <f>IF($B126="","",INDEX('All CCC'!Q$7:Q$736,MATCH(WatchList!$B126,'All CCC'!$B$7:$B$736,0)))</f>
        <v/>
      </c>
      <c r="R126" s="334" t="str">
        <f>IF($B126="","",INDEX('All CCC'!R$7:R$736,MATCH(WatchList!$B126,'All CCC'!$B$7:$B$736,0)))</f>
        <v/>
      </c>
      <c r="S126" s="334" t="str">
        <f>IF($B126="","",INDEX('All CCC'!S$7:S$736,MATCH(WatchList!$B126,'All CCC'!$B$7:$B$736,0)))</f>
        <v/>
      </c>
      <c r="T126" s="334" t="str">
        <f>IF($B126="","",INDEX('All CCC'!T$7:T$736,MATCH(WatchList!$B126,'All CCC'!$B$7:$B$736,0)))</f>
        <v/>
      </c>
      <c r="U126" s="334" t="str">
        <f>IF($B126="","",INDEX('All CCC'!U$7:U$736,MATCH(WatchList!$B126,'All CCC'!$B$7:$B$736,0)))</f>
        <v/>
      </c>
      <c r="V126" s="334" t="str">
        <f>IF($B126="","",INDEX('All CCC'!V$7:V$736,MATCH(WatchList!$B126,'All CCC'!$B$7:$B$736,0)))</f>
        <v/>
      </c>
      <c r="W126" s="334" t="str">
        <f>IF($B126="","",INDEX('All CCC'!W$7:W$736,MATCH(WatchList!$B126,'All CCC'!$B$7:$B$736,0)))</f>
        <v/>
      </c>
      <c r="X126" s="334" t="str">
        <f>IF($B126="","",INDEX('All CCC'!X$7:X$736,MATCH(WatchList!$B126,'All CCC'!$B$7:$B$736,0)))</f>
        <v/>
      </c>
      <c r="Y126" s="334" t="str">
        <f>IF($B126="","",INDEX('All CCC'!Y$7:Y$736,MATCH(WatchList!$B126,'All CCC'!$B$7:$B$736,0)))</f>
        <v/>
      </c>
      <c r="Z126" s="334" t="str">
        <f>IF($B126="","",INDEX('All CCC'!Z$7:Z$736,MATCH(WatchList!$B126,'All CCC'!$B$7:$B$736,0)))</f>
        <v/>
      </c>
      <c r="AA126" s="334" t="str">
        <f>IF($B126="","",INDEX('All CCC'!AA$7:AA$736,MATCH(WatchList!$B126,'All CCC'!$B$7:$B$736,0)))</f>
        <v/>
      </c>
      <c r="AB126" s="334" t="str">
        <f>IF($B126="","",INDEX('All CCC'!AB$7:AB$736,MATCH(WatchList!$B126,'All CCC'!$B$7:$B$736,0)))</f>
        <v/>
      </c>
      <c r="AC126" s="334" t="str">
        <f>IF($B126="","",INDEX('All CCC'!AC$7:AC$736,MATCH(WatchList!$B126,'All CCC'!$B$7:$B$736,0)))</f>
        <v/>
      </c>
      <c r="AD126" s="334" t="str">
        <f>IF($B126="","",INDEX('All CCC'!AD$7:AD$736,MATCH(WatchList!$B126,'All CCC'!$B$7:$B$736,0)))</f>
        <v/>
      </c>
      <c r="AE126" s="334" t="str">
        <f>IF($B126="","",INDEX('All CCC'!AE$7:AE$736,MATCH(WatchList!$B126,'All CCC'!$B$7:$B$736,0)))</f>
        <v/>
      </c>
      <c r="AF126" s="334" t="str">
        <f>IF($B126="","",INDEX('All CCC'!AF$7:AF$736,MATCH(WatchList!$B126,'All CCC'!$B$7:$B$736,0)))</f>
        <v/>
      </c>
      <c r="AG126" s="334" t="str">
        <f>IF($B126="","",INDEX('All CCC'!AG$7:AG$736,MATCH(WatchList!$B126,'All CCC'!$B$7:$B$736,0)))</f>
        <v/>
      </c>
      <c r="AH126" s="334" t="str">
        <f>IF($B126="","",INDEX('All CCC'!AH$7:AH$736,MATCH(WatchList!$B126,'All CCC'!$B$7:$B$736,0)))</f>
        <v/>
      </c>
      <c r="AI126" s="334" t="str">
        <f>IF($B126="","",INDEX('All CCC'!AI$7:AI$736,MATCH(WatchList!$B126,'All CCC'!$B$7:$B$736,0)))</f>
        <v/>
      </c>
      <c r="AJ126" s="334" t="str">
        <f>IF($B126="","",INDEX('All CCC'!AJ$7:AJ$736,MATCH(WatchList!$B126,'All CCC'!$B$7:$B$736,0)))</f>
        <v/>
      </c>
      <c r="AK126" s="334" t="str">
        <f>IF($B126="","",INDEX('All CCC'!AK$7:AK$736,MATCH(WatchList!$B126,'All CCC'!$B$7:$B$736,0)))</f>
        <v/>
      </c>
      <c r="AL126" s="334" t="str">
        <f>IF($B126="","",INDEX('All CCC'!AL$7:AL$736,MATCH(WatchList!$B126,'All CCC'!$B$7:$B$736,0)))</f>
        <v/>
      </c>
      <c r="AM126" s="334" t="str">
        <f>IF($B126="","",INDEX('All CCC'!AM$7:AM$736,MATCH(WatchList!$B126,'All CCC'!$B$7:$B$736,0)))</f>
        <v/>
      </c>
      <c r="AN126" s="334" t="str">
        <f>IF($B126="","",INDEX('All CCC'!AN$7:AN$736,MATCH(WatchList!$B126,'All CCC'!$B$7:$B$736,0)))</f>
        <v/>
      </c>
      <c r="AO126" s="334" t="str">
        <f>IF($B126="","",INDEX('All CCC'!AO$7:AO$736,MATCH(WatchList!$B126,'All CCC'!$B$7:$B$736,0)))</f>
        <v/>
      </c>
      <c r="AP126" s="334" t="str">
        <f>IF($B126="","",INDEX('All CCC'!AP$7:AP$736,MATCH(WatchList!$B126,'All CCC'!$B$7:$B$736,0)))</f>
        <v/>
      </c>
      <c r="AQ126" s="334" t="str">
        <f>IF($B126="","",INDEX('All CCC'!AQ$7:AQ$736,MATCH(WatchList!$B126,'All CCC'!$B$7:$B$736,0)))</f>
        <v/>
      </c>
      <c r="AR126" s="334" t="str">
        <f>IF($B126="","",INDEX('All CCC'!AR$7:AR$736,MATCH(WatchList!$B126,'All CCC'!$B$7:$B$736,0)))</f>
        <v/>
      </c>
      <c r="AS126" s="334" t="str">
        <f>IF($B126="","",INDEX('All CCC'!AS$7:AS$736,MATCH(WatchList!$B126,'All CCC'!$B$7:$B$736,0)))</f>
        <v/>
      </c>
      <c r="AT126" s="334" t="str">
        <f>IF($B126="","",INDEX('All CCC'!AT$7:AT$736,MATCH(WatchList!$B126,'All CCC'!$B$7:$B$736,0)))</f>
        <v/>
      </c>
      <c r="AU126" s="334" t="str">
        <f>IF($B126="","",INDEX('All CCC'!AU$7:AU$736,MATCH(WatchList!$B126,'All CCC'!$B$7:$B$736,0)))</f>
        <v/>
      </c>
      <c r="AV126" s="334" t="str">
        <f>IF($B126="","",INDEX('All CCC'!AV$7:AV$736,MATCH(WatchList!$B126,'All CCC'!$B$7:$B$736,0)))</f>
        <v/>
      </c>
      <c r="AW126" s="334" t="str">
        <f>IF($B126="","",INDEX('All CCC'!AW$7:AW$736,MATCH(WatchList!$B126,'All CCC'!$B$7:$B$736,0)))</f>
        <v/>
      </c>
      <c r="AX126" s="334" t="str">
        <f>IF($B126="","",INDEX('All CCC'!AX$7:AX$736,MATCH(WatchList!$B126,'All CCC'!$B$7:$B$736,0)))</f>
        <v/>
      </c>
      <c r="AY126" s="334" t="str">
        <f>IF($B126="","",INDEX('All CCC'!AY$7:AY$736,MATCH(WatchList!$B126,'All CCC'!$B$7:$B$736,0)))</f>
        <v/>
      </c>
      <c r="AZ126" s="334" t="str">
        <f>IF($B126="","",INDEX('All CCC'!AZ$7:AZ$736,MATCH(WatchList!$B126,'All CCC'!$B$7:$B$736,0)))</f>
        <v/>
      </c>
      <c r="BA126" s="334" t="str">
        <f>IF($B126="","",INDEX('All CCC'!BA$7:BA$736,MATCH(WatchList!$B126,'All CCC'!$B$7:$B$736,0)))</f>
        <v/>
      </c>
      <c r="BB126" s="334" t="str">
        <f>IF($B126="","",INDEX('All CCC'!BB$7:BB$736,MATCH(WatchList!$B126,'All CCC'!$B$7:$B$736,0)))</f>
        <v/>
      </c>
      <c r="BC126" s="334" t="str">
        <f>IF($B126="","",INDEX('All CCC'!BC$7:BC$736,MATCH(WatchList!$B126,'All CCC'!$B$7:$B$736,0)))</f>
        <v/>
      </c>
      <c r="BD126" s="334" t="str">
        <f>IF($B126="","",INDEX('All CCC'!BD$7:BD$736,MATCH(WatchList!$B126,'All CCC'!$B$7:$B$736,0)))</f>
        <v/>
      </c>
      <c r="BE126" s="334" t="str">
        <f>IF($B126="","",INDEX('All CCC'!BE$7:BE$736,MATCH(WatchList!$B126,'All CCC'!$B$7:$B$736,0)))</f>
        <v/>
      </c>
      <c r="BF126" s="334" t="str">
        <f>IF($B126="","",INDEX('All CCC'!BF$7:BF$736,MATCH(WatchList!$B126,'All CCC'!$B$7:$B$736,0)))</f>
        <v/>
      </c>
      <c r="BG126" s="334" t="str">
        <f>IF($B126="","",INDEX('All CCC'!BG$7:BG$736,MATCH(WatchList!$B126,'All CCC'!$B$7:$B$736,0)))</f>
        <v/>
      </c>
    </row>
    <row r="127" spans="1:59" x14ac:dyDescent="0.2">
      <c r="A127" s="333" t="str">
        <f>IF($B127="","",INDEX('All CCC'!A$7:A$736,MATCH(WatchList!$B127,'All CCC'!$B$7:$B$736,0)))</f>
        <v/>
      </c>
      <c r="B127" s="127"/>
      <c r="C127" s="334" t="str">
        <f>IF($B127="","",INDEX('All CCC'!C$7:C$736,MATCH(WatchList!$B127,'All CCC'!$B$7:$B$736,0)))</f>
        <v/>
      </c>
      <c r="D127" s="334" t="str">
        <f>IF($B127="","",INDEX('All CCC'!D$7:D$736,MATCH(WatchList!$B127,'All CCC'!$B$7:$B$736,0)))</f>
        <v/>
      </c>
      <c r="E127" s="334" t="str">
        <f>IF($B127="","",INDEX('All CCC'!E$7:E$736,MATCH(WatchList!$B127,'All CCC'!$B$7:$B$736,0)))</f>
        <v/>
      </c>
      <c r="F127" s="334" t="str">
        <f>IF($B127="","",INDEX('All CCC'!F$7:F$736,MATCH(WatchList!$B127,'All CCC'!$B$7:$B$736,0)))</f>
        <v/>
      </c>
      <c r="G127" s="334" t="str">
        <f>IF($B127="","",INDEX('All CCC'!G$7:G$736,MATCH(WatchList!$B127,'All CCC'!$B$7:$B$736,0)))</f>
        <v/>
      </c>
      <c r="H127" s="334" t="str">
        <f>IF($B127="","",INDEX('All CCC'!H$7:H$736,MATCH(WatchList!$B127,'All CCC'!$B$7:$B$736,0)))</f>
        <v/>
      </c>
      <c r="I127" s="334" t="str">
        <f>IF($B127="","",INDEX('All CCC'!I$7:I$736,MATCH(WatchList!$B127,'All CCC'!$B$7:$B$736,0)))</f>
        <v/>
      </c>
      <c r="J127" s="334" t="str">
        <f>IF($B127="","",INDEX('All CCC'!J$7:J$736,MATCH(WatchList!$B127,'All CCC'!$B$7:$B$736,0)))</f>
        <v/>
      </c>
      <c r="K127" s="334" t="str">
        <f>IF($B127="","",INDEX('All CCC'!K$7:K$736,MATCH(WatchList!$B127,'All CCC'!$B$7:$B$736,0)))</f>
        <v/>
      </c>
      <c r="L127" s="334" t="str">
        <f>IF($B127="","",INDEX('All CCC'!L$7:L$736,MATCH(WatchList!$B127,'All CCC'!$B$7:$B$736,0)))</f>
        <v/>
      </c>
      <c r="M127" s="334" t="str">
        <f>IF($B127="","",INDEX('All CCC'!M$7:M$736,MATCH(WatchList!$B127,'All CCC'!$B$7:$B$736,0)))</f>
        <v/>
      </c>
      <c r="N127" s="334" t="str">
        <f>IF($B127="","",INDEX('All CCC'!N$7:N$736,MATCH(WatchList!$B127,'All CCC'!$B$7:$B$736,0)))</f>
        <v/>
      </c>
      <c r="O127" s="334" t="str">
        <f>IF($B127="","",INDEX('All CCC'!O$7:O$736,MATCH(WatchList!$B127,'All CCC'!$B$7:$B$736,0)))</f>
        <v/>
      </c>
      <c r="P127" s="335" t="str">
        <f>IF($B127="","",INDEX('All CCC'!P$7:P$736,MATCH(WatchList!$B127,'All CCC'!$B$7:$B$736,0)))</f>
        <v/>
      </c>
      <c r="Q127" s="335" t="str">
        <f>IF($B127="","",INDEX('All CCC'!Q$7:Q$736,MATCH(WatchList!$B127,'All CCC'!$B$7:$B$736,0)))</f>
        <v/>
      </c>
      <c r="R127" s="334" t="str">
        <f>IF($B127="","",INDEX('All CCC'!R$7:R$736,MATCH(WatchList!$B127,'All CCC'!$B$7:$B$736,0)))</f>
        <v/>
      </c>
      <c r="S127" s="334" t="str">
        <f>IF($B127="","",INDEX('All CCC'!S$7:S$736,MATCH(WatchList!$B127,'All CCC'!$B$7:$B$736,0)))</f>
        <v/>
      </c>
      <c r="T127" s="334" t="str">
        <f>IF($B127="","",INDEX('All CCC'!T$7:T$736,MATCH(WatchList!$B127,'All CCC'!$B$7:$B$736,0)))</f>
        <v/>
      </c>
      <c r="U127" s="334" t="str">
        <f>IF($B127="","",INDEX('All CCC'!U$7:U$736,MATCH(WatchList!$B127,'All CCC'!$B$7:$B$736,0)))</f>
        <v/>
      </c>
      <c r="V127" s="334" t="str">
        <f>IF($B127="","",INDEX('All CCC'!V$7:V$736,MATCH(WatchList!$B127,'All CCC'!$B$7:$B$736,0)))</f>
        <v/>
      </c>
      <c r="W127" s="334" t="str">
        <f>IF($B127="","",INDEX('All CCC'!W$7:W$736,MATCH(WatchList!$B127,'All CCC'!$B$7:$B$736,0)))</f>
        <v/>
      </c>
      <c r="X127" s="334" t="str">
        <f>IF($B127="","",INDEX('All CCC'!X$7:X$736,MATCH(WatchList!$B127,'All CCC'!$B$7:$B$736,0)))</f>
        <v/>
      </c>
      <c r="Y127" s="334" t="str">
        <f>IF($B127="","",INDEX('All CCC'!Y$7:Y$736,MATCH(WatchList!$B127,'All CCC'!$B$7:$B$736,0)))</f>
        <v/>
      </c>
      <c r="Z127" s="334" t="str">
        <f>IF($B127="","",INDEX('All CCC'!Z$7:Z$736,MATCH(WatchList!$B127,'All CCC'!$B$7:$B$736,0)))</f>
        <v/>
      </c>
      <c r="AA127" s="334" t="str">
        <f>IF($B127="","",INDEX('All CCC'!AA$7:AA$736,MATCH(WatchList!$B127,'All CCC'!$B$7:$B$736,0)))</f>
        <v/>
      </c>
      <c r="AB127" s="334" t="str">
        <f>IF($B127="","",INDEX('All CCC'!AB$7:AB$736,MATCH(WatchList!$B127,'All CCC'!$B$7:$B$736,0)))</f>
        <v/>
      </c>
      <c r="AC127" s="334" t="str">
        <f>IF($B127="","",INDEX('All CCC'!AC$7:AC$736,MATCH(WatchList!$B127,'All CCC'!$B$7:$B$736,0)))</f>
        <v/>
      </c>
      <c r="AD127" s="334" t="str">
        <f>IF($B127="","",INDEX('All CCC'!AD$7:AD$736,MATCH(WatchList!$B127,'All CCC'!$B$7:$B$736,0)))</f>
        <v/>
      </c>
      <c r="AE127" s="334" t="str">
        <f>IF($B127="","",INDEX('All CCC'!AE$7:AE$736,MATCH(WatchList!$B127,'All CCC'!$B$7:$B$736,0)))</f>
        <v/>
      </c>
      <c r="AF127" s="334" t="str">
        <f>IF($B127="","",INDEX('All CCC'!AF$7:AF$736,MATCH(WatchList!$B127,'All CCC'!$B$7:$B$736,0)))</f>
        <v/>
      </c>
      <c r="AG127" s="334" t="str">
        <f>IF($B127="","",INDEX('All CCC'!AG$7:AG$736,MATCH(WatchList!$B127,'All CCC'!$B$7:$B$736,0)))</f>
        <v/>
      </c>
      <c r="AH127" s="334" t="str">
        <f>IF($B127="","",INDEX('All CCC'!AH$7:AH$736,MATCH(WatchList!$B127,'All CCC'!$B$7:$B$736,0)))</f>
        <v/>
      </c>
      <c r="AI127" s="334" t="str">
        <f>IF($B127="","",INDEX('All CCC'!AI$7:AI$736,MATCH(WatchList!$B127,'All CCC'!$B$7:$B$736,0)))</f>
        <v/>
      </c>
      <c r="AJ127" s="334" t="str">
        <f>IF($B127="","",INDEX('All CCC'!AJ$7:AJ$736,MATCH(WatchList!$B127,'All CCC'!$B$7:$B$736,0)))</f>
        <v/>
      </c>
      <c r="AK127" s="334" t="str">
        <f>IF($B127="","",INDEX('All CCC'!AK$7:AK$736,MATCH(WatchList!$B127,'All CCC'!$B$7:$B$736,0)))</f>
        <v/>
      </c>
      <c r="AL127" s="334" t="str">
        <f>IF($B127="","",INDEX('All CCC'!AL$7:AL$736,MATCH(WatchList!$B127,'All CCC'!$B$7:$B$736,0)))</f>
        <v/>
      </c>
      <c r="AM127" s="334" t="str">
        <f>IF($B127="","",INDEX('All CCC'!AM$7:AM$736,MATCH(WatchList!$B127,'All CCC'!$B$7:$B$736,0)))</f>
        <v/>
      </c>
      <c r="AN127" s="334" t="str">
        <f>IF($B127="","",INDEX('All CCC'!AN$7:AN$736,MATCH(WatchList!$B127,'All CCC'!$B$7:$B$736,0)))</f>
        <v/>
      </c>
      <c r="AO127" s="334" t="str">
        <f>IF($B127="","",INDEX('All CCC'!AO$7:AO$736,MATCH(WatchList!$B127,'All CCC'!$B$7:$B$736,0)))</f>
        <v/>
      </c>
      <c r="AP127" s="334" t="str">
        <f>IF($B127="","",INDEX('All CCC'!AP$7:AP$736,MATCH(WatchList!$B127,'All CCC'!$B$7:$B$736,0)))</f>
        <v/>
      </c>
      <c r="AQ127" s="334" t="str">
        <f>IF($B127="","",INDEX('All CCC'!AQ$7:AQ$736,MATCH(WatchList!$B127,'All CCC'!$B$7:$B$736,0)))</f>
        <v/>
      </c>
      <c r="AR127" s="334" t="str">
        <f>IF($B127="","",INDEX('All CCC'!AR$7:AR$736,MATCH(WatchList!$B127,'All CCC'!$B$7:$B$736,0)))</f>
        <v/>
      </c>
      <c r="AS127" s="334" t="str">
        <f>IF($B127="","",INDEX('All CCC'!AS$7:AS$736,MATCH(WatchList!$B127,'All CCC'!$B$7:$B$736,0)))</f>
        <v/>
      </c>
      <c r="AT127" s="334" t="str">
        <f>IF($B127="","",INDEX('All CCC'!AT$7:AT$736,MATCH(WatchList!$B127,'All CCC'!$B$7:$B$736,0)))</f>
        <v/>
      </c>
      <c r="AU127" s="334" t="str">
        <f>IF($B127="","",INDEX('All CCC'!AU$7:AU$736,MATCH(WatchList!$B127,'All CCC'!$B$7:$B$736,0)))</f>
        <v/>
      </c>
      <c r="AV127" s="334" t="str">
        <f>IF($B127="","",INDEX('All CCC'!AV$7:AV$736,MATCH(WatchList!$B127,'All CCC'!$B$7:$B$736,0)))</f>
        <v/>
      </c>
      <c r="AW127" s="334" t="str">
        <f>IF($B127="","",INDEX('All CCC'!AW$7:AW$736,MATCH(WatchList!$B127,'All CCC'!$B$7:$B$736,0)))</f>
        <v/>
      </c>
      <c r="AX127" s="334" t="str">
        <f>IF($B127="","",INDEX('All CCC'!AX$7:AX$736,MATCH(WatchList!$B127,'All CCC'!$B$7:$B$736,0)))</f>
        <v/>
      </c>
      <c r="AY127" s="334" t="str">
        <f>IF($B127="","",INDEX('All CCC'!AY$7:AY$736,MATCH(WatchList!$B127,'All CCC'!$B$7:$B$736,0)))</f>
        <v/>
      </c>
      <c r="AZ127" s="334" t="str">
        <f>IF($B127="","",INDEX('All CCC'!AZ$7:AZ$736,MATCH(WatchList!$B127,'All CCC'!$B$7:$B$736,0)))</f>
        <v/>
      </c>
      <c r="BA127" s="334" t="str">
        <f>IF($B127="","",INDEX('All CCC'!BA$7:BA$736,MATCH(WatchList!$B127,'All CCC'!$B$7:$B$736,0)))</f>
        <v/>
      </c>
      <c r="BB127" s="334" t="str">
        <f>IF($B127="","",INDEX('All CCC'!BB$7:BB$736,MATCH(WatchList!$B127,'All CCC'!$B$7:$B$736,0)))</f>
        <v/>
      </c>
      <c r="BC127" s="334" t="str">
        <f>IF($B127="","",INDEX('All CCC'!BC$7:BC$736,MATCH(WatchList!$B127,'All CCC'!$B$7:$B$736,0)))</f>
        <v/>
      </c>
      <c r="BD127" s="334" t="str">
        <f>IF($B127="","",INDEX('All CCC'!BD$7:BD$736,MATCH(WatchList!$B127,'All CCC'!$B$7:$B$736,0)))</f>
        <v/>
      </c>
      <c r="BE127" s="334" t="str">
        <f>IF($B127="","",INDEX('All CCC'!BE$7:BE$736,MATCH(WatchList!$B127,'All CCC'!$B$7:$B$736,0)))</f>
        <v/>
      </c>
      <c r="BF127" s="334" t="str">
        <f>IF($B127="","",INDEX('All CCC'!BF$7:BF$736,MATCH(WatchList!$B127,'All CCC'!$B$7:$B$736,0)))</f>
        <v/>
      </c>
      <c r="BG127" s="334" t="str">
        <f>IF($B127="","",INDEX('All CCC'!BG$7:BG$736,MATCH(WatchList!$B127,'All CCC'!$B$7:$B$736,0)))</f>
        <v/>
      </c>
    </row>
    <row r="128" spans="1:59" x14ac:dyDescent="0.2">
      <c r="A128" s="333" t="str">
        <f>IF($B128="","",INDEX('All CCC'!A$7:A$736,MATCH(WatchList!$B128,'All CCC'!$B$7:$B$736,0)))</f>
        <v/>
      </c>
      <c r="B128" s="127"/>
      <c r="C128" s="334" t="str">
        <f>IF($B128="","",INDEX('All CCC'!C$7:C$736,MATCH(WatchList!$B128,'All CCC'!$B$7:$B$736,0)))</f>
        <v/>
      </c>
      <c r="D128" s="334" t="str">
        <f>IF($B128="","",INDEX('All CCC'!D$7:D$736,MATCH(WatchList!$B128,'All CCC'!$B$7:$B$736,0)))</f>
        <v/>
      </c>
      <c r="E128" s="334" t="str">
        <f>IF($B128="","",INDEX('All CCC'!E$7:E$736,MATCH(WatchList!$B128,'All CCC'!$B$7:$B$736,0)))</f>
        <v/>
      </c>
      <c r="F128" s="334" t="str">
        <f>IF($B128="","",INDEX('All CCC'!F$7:F$736,MATCH(WatchList!$B128,'All CCC'!$B$7:$B$736,0)))</f>
        <v/>
      </c>
      <c r="G128" s="334" t="str">
        <f>IF($B128="","",INDEX('All CCC'!G$7:G$736,MATCH(WatchList!$B128,'All CCC'!$B$7:$B$736,0)))</f>
        <v/>
      </c>
      <c r="H128" s="334" t="str">
        <f>IF($B128="","",INDEX('All CCC'!H$7:H$736,MATCH(WatchList!$B128,'All CCC'!$B$7:$B$736,0)))</f>
        <v/>
      </c>
      <c r="I128" s="334" t="str">
        <f>IF($B128="","",INDEX('All CCC'!I$7:I$736,MATCH(WatchList!$B128,'All CCC'!$B$7:$B$736,0)))</f>
        <v/>
      </c>
      <c r="J128" s="334" t="str">
        <f>IF($B128="","",INDEX('All CCC'!J$7:J$736,MATCH(WatchList!$B128,'All CCC'!$B$7:$B$736,0)))</f>
        <v/>
      </c>
      <c r="K128" s="334" t="str">
        <f>IF($B128="","",INDEX('All CCC'!K$7:K$736,MATCH(WatchList!$B128,'All CCC'!$B$7:$B$736,0)))</f>
        <v/>
      </c>
      <c r="L128" s="334" t="str">
        <f>IF($B128="","",INDEX('All CCC'!L$7:L$736,MATCH(WatchList!$B128,'All CCC'!$B$7:$B$736,0)))</f>
        <v/>
      </c>
      <c r="M128" s="334" t="str">
        <f>IF($B128="","",INDEX('All CCC'!M$7:M$736,MATCH(WatchList!$B128,'All CCC'!$B$7:$B$736,0)))</f>
        <v/>
      </c>
      <c r="N128" s="334" t="str">
        <f>IF($B128="","",INDEX('All CCC'!N$7:N$736,MATCH(WatchList!$B128,'All CCC'!$B$7:$B$736,0)))</f>
        <v/>
      </c>
      <c r="O128" s="334" t="str">
        <f>IF($B128="","",INDEX('All CCC'!O$7:O$736,MATCH(WatchList!$B128,'All CCC'!$B$7:$B$736,0)))</f>
        <v/>
      </c>
      <c r="P128" s="335" t="str">
        <f>IF($B128="","",INDEX('All CCC'!P$7:P$736,MATCH(WatchList!$B128,'All CCC'!$B$7:$B$736,0)))</f>
        <v/>
      </c>
      <c r="Q128" s="335" t="str">
        <f>IF($B128="","",INDEX('All CCC'!Q$7:Q$736,MATCH(WatchList!$B128,'All CCC'!$B$7:$B$736,0)))</f>
        <v/>
      </c>
      <c r="R128" s="334" t="str">
        <f>IF($B128="","",INDEX('All CCC'!R$7:R$736,MATCH(WatchList!$B128,'All CCC'!$B$7:$B$736,0)))</f>
        <v/>
      </c>
      <c r="S128" s="334" t="str">
        <f>IF($B128="","",INDEX('All CCC'!S$7:S$736,MATCH(WatchList!$B128,'All CCC'!$B$7:$B$736,0)))</f>
        <v/>
      </c>
      <c r="T128" s="334" t="str">
        <f>IF($B128="","",INDEX('All CCC'!T$7:T$736,MATCH(WatchList!$B128,'All CCC'!$B$7:$B$736,0)))</f>
        <v/>
      </c>
      <c r="U128" s="334" t="str">
        <f>IF($B128="","",INDEX('All CCC'!U$7:U$736,MATCH(WatchList!$B128,'All CCC'!$B$7:$B$736,0)))</f>
        <v/>
      </c>
      <c r="V128" s="334" t="str">
        <f>IF($B128="","",INDEX('All CCC'!V$7:V$736,MATCH(WatchList!$B128,'All CCC'!$B$7:$B$736,0)))</f>
        <v/>
      </c>
      <c r="W128" s="334" t="str">
        <f>IF($B128="","",INDEX('All CCC'!W$7:W$736,MATCH(WatchList!$B128,'All CCC'!$B$7:$B$736,0)))</f>
        <v/>
      </c>
      <c r="X128" s="334" t="str">
        <f>IF($B128="","",INDEX('All CCC'!X$7:X$736,MATCH(WatchList!$B128,'All CCC'!$B$7:$B$736,0)))</f>
        <v/>
      </c>
      <c r="Y128" s="334" t="str">
        <f>IF($B128="","",INDEX('All CCC'!Y$7:Y$736,MATCH(WatchList!$B128,'All CCC'!$B$7:$B$736,0)))</f>
        <v/>
      </c>
      <c r="Z128" s="334" t="str">
        <f>IF($B128="","",INDEX('All CCC'!Z$7:Z$736,MATCH(WatchList!$B128,'All CCC'!$B$7:$B$736,0)))</f>
        <v/>
      </c>
      <c r="AA128" s="334" t="str">
        <f>IF($B128="","",INDEX('All CCC'!AA$7:AA$736,MATCH(WatchList!$B128,'All CCC'!$B$7:$B$736,0)))</f>
        <v/>
      </c>
      <c r="AB128" s="334" t="str">
        <f>IF($B128="","",INDEX('All CCC'!AB$7:AB$736,MATCH(WatchList!$B128,'All CCC'!$B$7:$B$736,0)))</f>
        <v/>
      </c>
      <c r="AC128" s="334" t="str">
        <f>IF($B128="","",INDEX('All CCC'!AC$7:AC$736,MATCH(WatchList!$B128,'All CCC'!$B$7:$B$736,0)))</f>
        <v/>
      </c>
      <c r="AD128" s="334" t="str">
        <f>IF($B128="","",INDEX('All CCC'!AD$7:AD$736,MATCH(WatchList!$B128,'All CCC'!$B$7:$B$736,0)))</f>
        <v/>
      </c>
      <c r="AE128" s="334" t="str">
        <f>IF($B128="","",INDEX('All CCC'!AE$7:AE$736,MATCH(WatchList!$B128,'All CCC'!$B$7:$B$736,0)))</f>
        <v/>
      </c>
      <c r="AF128" s="334" t="str">
        <f>IF($B128="","",INDEX('All CCC'!AF$7:AF$736,MATCH(WatchList!$B128,'All CCC'!$B$7:$B$736,0)))</f>
        <v/>
      </c>
      <c r="AG128" s="334" t="str">
        <f>IF($B128="","",INDEX('All CCC'!AG$7:AG$736,MATCH(WatchList!$B128,'All CCC'!$B$7:$B$736,0)))</f>
        <v/>
      </c>
      <c r="AH128" s="334" t="str">
        <f>IF($B128="","",INDEX('All CCC'!AH$7:AH$736,MATCH(WatchList!$B128,'All CCC'!$B$7:$B$736,0)))</f>
        <v/>
      </c>
      <c r="AI128" s="334" t="str">
        <f>IF($B128="","",INDEX('All CCC'!AI$7:AI$736,MATCH(WatchList!$B128,'All CCC'!$B$7:$B$736,0)))</f>
        <v/>
      </c>
      <c r="AJ128" s="334" t="str">
        <f>IF($B128="","",INDEX('All CCC'!AJ$7:AJ$736,MATCH(WatchList!$B128,'All CCC'!$B$7:$B$736,0)))</f>
        <v/>
      </c>
      <c r="AK128" s="334" t="str">
        <f>IF($B128="","",INDEX('All CCC'!AK$7:AK$736,MATCH(WatchList!$B128,'All CCC'!$B$7:$B$736,0)))</f>
        <v/>
      </c>
      <c r="AL128" s="334" t="str">
        <f>IF($B128="","",INDEX('All CCC'!AL$7:AL$736,MATCH(WatchList!$B128,'All CCC'!$B$7:$B$736,0)))</f>
        <v/>
      </c>
      <c r="AM128" s="334" t="str">
        <f>IF($B128="","",INDEX('All CCC'!AM$7:AM$736,MATCH(WatchList!$B128,'All CCC'!$B$7:$B$736,0)))</f>
        <v/>
      </c>
      <c r="AN128" s="334" t="str">
        <f>IF($B128="","",INDEX('All CCC'!AN$7:AN$736,MATCH(WatchList!$B128,'All CCC'!$B$7:$B$736,0)))</f>
        <v/>
      </c>
      <c r="AO128" s="334" t="str">
        <f>IF($B128="","",INDEX('All CCC'!AO$7:AO$736,MATCH(WatchList!$B128,'All CCC'!$B$7:$B$736,0)))</f>
        <v/>
      </c>
      <c r="AP128" s="334" t="str">
        <f>IF($B128="","",INDEX('All CCC'!AP$7:AP$736,MATCH(WatchList!$B128,'All CCC'!$B$7:$B$736,0)))</f>
        <v/>
      </c>
      <c r="AQ128" s="334" t="str">
        <f>IF($B128="","",INDEX('All CCC'!AQ$7:AQ$736,MATCH(WatchList!$B128,'All CCC'!$B$7:$B$736,0)))</f>
        <v/>
      </c>
      <c r="AR128" s="334" t="str">
        <f>IF($B128="","",INDEX('All CCC'!AR$7:AR$736,MATCH(WatchList!$B128,'All CCC'!$B$7:$B$736,0)))</f>
        <v/>
      </c>
      <c r="AS128" s="334" t="str">
        <f>IF($B128="","",INDEX('All CCC'!AS$7:AS$736,MATCH(WatchList!$B128,'All CCC'!$B$7:$B$736,0)))</f>
        <v/>
      </c>
      <c r="AT128" s="334" t="str">
        <f>IF($B128="","",INDEX('All CCC'!AT$7:AT$736,MATCH(WatchList!$B128,'All CCC'!$B$7:$B$736,0)))</f>
        <v/>
      </c>
      <c r="AU128" s="334" t="str">
        <f>IF($B128="","",INDEX('All CCC'!AU$7:AU$736,MATCH(WatchList!$B128,'All CCC'!$B$7:$B$736,0)))</f>
        <v/>
      </c>
      <c r="AV128" s="334" t="str">
        <f>IF($B128="","",INDEX('All CCC'!AV$7:AV$736,MATCH(WatchList!$B128,'All CCC'!$B$7:$B$736,0)))</f>
        <v/>
      </c>
      <c r="AW128" s="334" t="str">
        <f>IF($B128="","",INDEX('All CCC'!AW$7:AW$736,MATCH(WatchList!$B128,'All CCC'!$B$7:$B$736,0)))</f>
        <v/>
      </c>
      <c r="AX128" s="334" t="str">
        <f>IF($B128="","",INDEX('All CCC'!AX$7:AX$736,MATCH(WatchList!$B128,'All CCC'!$B$7:$B$736,0)))</f>
        <v/>
      </c>
      <c r="AY128" s="334" t="str">
        <f>IF($B128="","",INDEX('All CCC'!AY$7:AY$736,MATCH(WatchList!$B128,'All CCC'!$B$7:$B$736,0)))</f>
        <v/>
      </c>
      <c r="AZ128" s="334" t="str">
        <f>IF($B128="","",INDEX('All CCC'!AZ$7:AZ$736,MATCH(WatchList!$B128,'All CCC'!$B$7:$B$736,0)))</f>
        <v/>
      </c>
      <c r="BA128" s="334" t="str">
        <f>IF($B128="","",INDEX('All CCC'!BA$7:BA$736,MATCH(WatchList!$B128,'All CCC'!$B$7:$B$736,0)))</f>
        <v/>
      </c>
      <c r="BB128" s="334" t="str">
        <f>IF($B128="","",INDEX('All CCC'!BB$7:BB$736,MATCH(WatchList!$B128,'All CCC'!$B$7:$B$736,0)))</f>
        <v/>
      </c>
      <c r="BC128" s="334" t="str">
        <f>IF($B128="","",INDEX('All CCC'!BC$7:BC$736,MATCH(WatchList!$B128,'All CCC'!$B$7:$B$736,0)))</f>
        <v/>
      </c>
      <c r="BD128" s="334" t="str">
        <f>IF($B128="","",INDEX('All CCC'!BD$7:BD$736,MATCH(WatchList!$B128,'All CCC'!$B$7:$B$736,0)))</f>
        <v/>
      </c>
      <c r="BE128" s="334" t="str">
        <f>IF($B128="","",INDEX('All CCC'!BE$7:BE$736,MATCH(WatchList!$B128,'All CCC'!$B$7:$B$736,0)))</f>
        <v/>
      </c>
      <c r="BF128" s="334" t="str">
        <f>IF($B128="","",INDEX('All CCC'!BF$7:BF$736,MATCH(WatchList!$B128,'All CCC'!$B$7:$B$736,0)))</f>
        <v/>
      </c>
      <c r="BG128" s="334" t="str">
        <f>IF($B128="","",INDEX('All CCC'!BG$7:BG$736,MATCH(WatchList!$B128,'All CCC'!$B$7:$B$736,0)))</f>
        <v/>
      </c>
    </row>
    <row r="129" spans="1:59" x14ac:dyDescent="0.2">
      <c r="A129" s="333" t="str">
        <f>IF($B129="","",INDEX('All CCC'!A$7:A$736,MATCH(WatchList!$B129,'All CCC'!$B$7:$B$736,0)))</f>
        <v/>
      </c>
      <c r="B129" s="127"/>
      <c r="C129" s="334" t="str">
        <f>IF($B129="","",INDEX('All CCC'!C$7:C$736,MATCH(WatchList!$B129,'All CCC'!$B$7:$B$736,0)))</f>
        <v/>
      </c>
      <c r="D129" s="334" t="str">
        <f>IF($B129="","",INDEX('All CCC'!D$7:D$736,MATCH(WatchList!$B129,'All CCC'!$B$7:$B$736,0)))</f>
        <v/>
      </c>
      <c r="E129" s="334" t="str">
        <f>IF($B129="","",INDEX('All CCC'!E$7:E$736,MATCH(WatchList!$B129,'All CCC'!$B$7:$B$736,0)))</f>
        <v/>
      </c>
      <c r="F129" s="334" t="str">
        <f>IF($B129="","",INDEX('All CCC'!F$7:F$736,MATCH(WatchList!$B129,'All CCC'!$B$7:$B$736,0)))</f>
        <v/>
      </c>
      <c r="G129" s="334" t="str">
        <f>IF($B129="","",INDEX('All CCC'!G$7:G$736,MATCH(WatchList!$B129,'All CCC'!$B$7:$B$736,0)))</f>
        <v/>
      </c>
      <c r="H129" s="334" t="str">
        <f>IF($B129="","",INDEX('All CCC'!H$7:H$736,MATCH(WatchList!$B129,'All CCC'!$B$7:$B$736,0)))</f>
        <v/>
      </c>
      <c r="I129" s="334" t="str">
        <f>IF($B129="","",INDEX('All CCC'!I$7:I$736,MATCH(WatchList!$B129,'All CCC'!$B$7:$B$736,0)))</f>
        <v/>
      </c>
      <c r="J129" s="334" t="str">
        <f>IF($B129="","",INDEX('All CCC'!J$7:J$736,MATCH(WatchList!$B129,'All CCC'!$B$7:$B$736,0)))</f>
        <v/>
      </c>
      <c r="K129" s="334" t="str">
        <f>IF($B129="","",INDEX('All CCC'!K$7:K$736,MATCH(WatchList!$B129,'All CCC'!$B$7:$B$736,0)))</f>
        <v/>
      </c>
      <c r="L129" s="334" t="str">
        <f>IF($B129="","",INDEX('All CCC'!L$7:L$736,MATCH(WatchList!$B129,'All CCC'!$B$7:$B$736,0)))</f>
        <v/>
      </c>
      <c r="M129" s="334" t="str">
        <f>IF($B129="","",INDEX('All CCC'!M$7:M$736,MATCH(WatchList!$B129,'All CCC'!$B$7:$B$736,0)))</f>
        <v/>
      </c>
      <c r="N129" s="334" t="str">
        <f>IF($B129="","",INDEX('All CCC'!N$7:N$736,MATCH(WatchList!$B129,'All CCC'!$B$7:$B$736,0)))</f>
        <v/>
      </c>
      <c r="O129" s="334" t="str">
        <f>IF($B129="","",INDEX('All CCC'!O$7:O$736,MATCH(WatchList!$B129,'All CCC'!$B$7:$B$736,0)))</f>
        <v/>
      </c>
      <c r="P129" s="335" t="str">
        <f>IF($B129="","",INDEX('All CCC'!P$7:P$736,MATCH(WatchList!$B129,'All CCC'!$B$7:$B$736,0)))</f>
        <v/>
      </c>
      <c r="Q129" s="335" t="str">
        <f>IF($B129="","",INDEX('All CCC'!Q$7:Q$736,MATCH(WatchList!$B129,'All CCC'!$B$7:$B$736,0)))</f>
        <v/>
      </c>
      <c r="R129" s="334" t="str">
        <f>IF($B129="","",INDEX('All CCC'!R$7:R$736,MATCH(WatchList!$B129,'All CCC'!$B$7:$B$736,0)))</f>
        <v/>
      </c>
      <c r="S129" s="334" t="str">
        <f>IF($B129="","",INDEX('All CCC'!S$7:S$736,MATCH(WatchList!$B129,'All CCC'!$B$7:$B$736,0)))</f>
        <v/>
      </c>
      <c r="T129" s="334" t="str">
        <f>IF($B129="","",INDEX('All CCC'!T$7:T$736,MATCH(WatchList!$B129,'All CCC'!$B$7:$B$736,0)))</f>
        <v/>
      </c>
      <c r="U129" s="334" t="str">
        <f>IF($B129="","",INDEX('All CCC'!U$7:U$736,MATCH(WatchList!$B129,'All CCC'!$B$7:$B$736,0)))</f>
        <v/>
      </c>
      <c r="V129" s="334" t="str">
        <f>IF($B129="","",INDEX('All CCC'!V$7:V$736,MATCH(WatchList!$B129,'All CCC'!$B$7:$B$736,0)))</f>
        <v/>
      </c>
      <c r="W129" s="334" t="str">
        <f>IF($B129="","",INDEX('All CCC'!W$7:W$736,MATCH(WatchList!$B129,'All CCC'!$B$7:$B$736,0)))</f>
        <v/>
      </c>
      <c r="X129" s="334" t="str">
        <f>IF($B129="","",INDEX('All CCC'!X$7:X$736,MATCH(WatchList!$B129,'All CCC'!$B$7:$B$736,0)))</f>
        <v/>
      </c>
      <c r="Y129" s="334" t="str">
        <f>IF($B129="","",INDEX('All CCC'!Y$7:Y$736,MATCH(WatchList!$B129,'All CCC'!$B$7:$B$736,0)))</f>
        <v/>
      </c>
      <c r="Z129" s="334" t="str">
        <f>IF($B129="","",INDEX('All CCC'!Z$7:Z$736,MATCH(WatchList!$B129,'All CCC'!$B$7:$B$736,0)))</f>
        <v/>
      </c>
      <c r="AA129" s="334" t="str">
        <f>IF($B129="","",INDEX('All CCC'!AA$7:AA$736,MATCH(WatchList!$B129,'All CCC'!$B$7:$B$736,0)))</f>
        <v/>
      </c>
      <c r="AB129" s="334" t="str">
        <f>IF($B129="","",INDEX('All CCC'!AB$7:AB$736,MATCH(WatchList!$B129,'All CCC'!$B$7:$B$736,0)))</f>
        <v/>
      </c>
      <c r="AC129" s="334" t="str">
        <f>IF($B129="","",INDEX('All CCC'!AC$7:AC$736,MATCH(WatchList!$B129,'All CCC'!$B$7:$B$736,0)))</f>
        <v/>
      </c>
      <c r="AD129" s="334" t="str">
        <f>IF($B129="","",INDEX('All CCC'!AD$7:AD$736,MATCH(WatchList!$B129,'All CCC'!$B$7:$B$736,0)))</f>
        <v/>
      </c>
      <c r="AE129" s="334" t="str">
        <f>IF($B129="","",INDEX('All CCC'!AE$7:AE$736,MATCH(WatchList!$B129,'All CCC'!$B$7:$B$736,0)))</f>
        <v/>
      </c>
      <c r="AF129" s="334" t="str">
        <f>IF($B129="","",INDEX('All CCC'!AF$7:AF$736,MATCH(WatchList!$B129,'All CCC'!$B$7:$B$736,0)))</f>
        <v/>
      </c>
      <c r="AG129" s="334" t="str">
        <f>IF($B129="","",INDEX('All CCC'!AG$7:AG$736,MATCH(WatchList!$B129,'All CCC'!$B$7:$B$736,0)))</f>
        <v/>
      </c>
      <c r="AH129" s="334" t="str">
        <f>IF($B129="","",INDEX('All CCC'!AH$7:AH$736,MATCH(WatchList!$B129,'All CCC'!$B$7:$B$736,0)))</f>
        <v/>
      </c>
      <c r="AI129" s="334" t="str">
        <f>IF($B129="","",INDEX('All CCC'!AI$7:AI$736,MATCH(WatchList!$B129,'All CCC'!$B$7:$B$736,0)))</f>
        <v/>
      </c>
      <c r="AJ129" s="334" t="str">
        <f>IF($B129="","",INDEX('All CCC'!AJ$7:AJ$736,MATCH(WatchList!$B129,'All CCC'!$B$7:$B$736,0)))</f>
        <v/>
      </c>
      <c r="AK129" s="334" t="str">
        <f>IF($B129="","",INDEX('All CCC'!AK$7:AK$736,MATCH(WatchList!$B129,'All CCC'!$B$7:$B$736,0)))</f>
        <v/>
      </c>
      <c r="AL129" s="334" t="str">
        <f>IF($B129="","",INDEX('All CCC'!AL$7:AL$736,MATCH(WatchList!$B129,'All CCC'!$B$7:$B$736,0)))</f>
        <v/>
      </c>
      <c r="AM129" s="334" t="str">
        <f>IF($B129="","",INDEX('All CCC'!AM$7:AM$736,MATCH(WatchList!$B129,'All CCC'!$B$7:$B$736,0)))</f>
        <v/>
      </c>
      <c r="AN129" s="334" t="str">
        <f>IF($B129="","",INDEX('All CCC'!AN$7:AN$736,MATCH(WatchList!$B129,'All CCC'!$B$7:$B$736,0)))</f>
        <v/>
      </c>
      <c r="AO129" s="334" t="str">
        <f>IF($B129="","",INDEX('All CCC'!AO$7:AO$736,MATCH(WatchList!$B129,'All CCC'!$B$7:$B$736,0)))</f>
        <v/>
      </c>
      <c r="AP129" s="334" t="str">
        <f>IF($B129="","",INDEX('All CCC'!AP$7:AP$736,MATCH(WatchList!$B129,'All CCC'!$B$7:$B$736,0)))</f>
        <v/>
      </c>
      <c r="AQ129" s="334" t="str">
        <f>IF($B129="","",INDEX('All CCC'!AQ$7:AQ$736,MATCH(WatchList!$B129,'All CCC'!$B$7:$B$736,0)))</f>
        <v/>
      </c>
      <c r="AR129" s="334" t="str">
        <f>IF($B129="","",INDEX('All CCC'!AR$7:AR$736,MATCH(WatchList!$B129,'All CCC'!$B$7:$B$736,0)))</f>
        <v/>
      </c>
      <c r="AS129" s="334" t="str">
        <f>IF($B129="","",INDEX('All CCC'!AS$7:AS$736,MATCH(WatchList!$B129,'All CCC'!$B$7:$B$736,0)))</f>
        <v/>
      </c>
      <c r="AT129" s="334" t="str">
        <f>IF($B129="","",INDEX('All CCC'!AT$7:AT$736,MATCH(WatchList!$B129,'All CCC'!$B$7:$B$736,0)))</f>
        <v/>
      </c>
      <c r="AU129" s="334" t="str">
        <f>IF($B129="","",INDEX('All CCC'!AU$7:AU$736,MATCH(WatchList!$B129,'All CCC'!$B$7:$B$736,0)))</f>
        <v/>
      </c>
      <c r="AV129" s="334" t="str">
        <f>IF($B129="","",INDEX('All CCC'!AV$7:AV$736,MATCH(WatchList!$B129,'All CCC'!$B$7:$B$736,0)))</f>
        <v/>
      </c>
      <c r="AW129" s="334" t="str">
        <f>IF($B129="","",INDEX('All CCC'!AW$7:AW$736,MATCH(WatchList!$B129,'All CCC'!$B$7:$B$736,0)))</f>
        <v/>
      </c>
      <c r="AX129" s="334" t="str">
        <f>IF($B129="","",INDEX('All CCC'!AX$7:AX$736,MATCH(WatchList!$B129,'All CCC'!$B$7:$B$736,0)))</f>
        <v/>
      </c>
      <c r="AY129" s="334" t="str">
        <f>IF($B129="","",INDEX('All CCC'!AY$7:AY$736,MATCH(WatchList!$B129,'All CCC'!$B$7:$B$736,0)))</f>
        <v/>
      </c>
      <c r="AZ129" s="334" t="str">
        <f>IF($B129="","",INDEX('All CCC'!AZ$7:AZ$736,MATCH(WatchList!$B129,'All CCC'!$B$7:$B$736,0)))</f>
        <v/>
      </c>
      <c r="BA129" s="334" t="str">
        <f>IF($B129="","",INDEX('All CCC'!BA$7:BA$736,MATCH(WatchList!$B129,'All CCC'!$B$7:$B$736,0)))</f>
        <v/>
      </c>
      <c r="BB129" s="334" t="str">
        <f>IF($B129="","",INDEX('All CCC'!BB$7:BB$736,MATCH(WatchList!$B129,'All CCC'!$B$7:$B$736,0)))</f>
        <v/>
      </c>
      <c r="BC129" s="334" t="str">
        <f>IF($B129="","",INDEX('All CCC'!BC$7:BC$736,MATCH(WatchList!$B129,'All CCC'!$B$7:$B$736,0)))</f>
        <v/>
      </c>
      <c r="BD129" s="334" t="str">
        <f>IF($B129="","",INDEX('All CCC'!BD$7:BD$736,MATCH(WatchList!$B129,'All CCC'!$B$7:$B$736,0)))</f>
        <v/>
      </c>
      <c r="BE129" s="334" t="str">
        <f>IF($B129="","",INDEX('All CCC'!BE$7:BE$736,MATCH(WatchList!$B129,'All CCC'!$B$7:$B$736,0)))</f>
        <v/>
      </c>
      <c r="BF129" s="334" t="str">
        <f>IF($B129="","",INDEX('All CCC'!BF$7:BF$736,MATCH(WatchList!$B129,'All CCC'!$B$7:$B$736,0)))</f>
        <v/>
      </c>
      <c r="BG129" s="334" t="str">
        <f>IF($B129="","",INDEX('All CCC'!BG$7:BG$736,MATCH(WatchList!$B129,'All CCC'!$B$7:$B$736,0)))</f>
        <v/>
      </c>
    </row>
    <row r="130" spans="1:59" x14ac:dyDescent="0.2">
      <c r="A130" s="333" t="str">
        <f>IF($B130="","",INDEX('All CCC'!A$7:A$736,MATCH(WatchList!$B130,'All CCC'!$B$7:$B$736,0)))</f>
        <v/>
      </c>
      <c r="B130" s="127"/>
      <c r="C130" s="334" t="str">
        <f>IF($B130="","",INDEX('All CCC'!C$7:C$736,MATCH(WatchList!$B130,'All CCC'!$B$7:$B$736,0)))</f>
        <v/>
      </c>
      <c r="D130" s="334" t="str">
        <f>IF($B130="","",INDEX('All CCC'!D$7:D$736,MATCH(WatchList!$B130,'All CCC'!$B$7:$B$736,0)))</f>
        <v/>
      </c>
      <c r="E130" s="334" t="str">
        <f>IF($B130="","",INDEX('All CCC'!E$7:E$736,MATCH(WatchList!$B130,'All CCC'!$B$7:$B$736,0)))</f>
        <v/>
      </c>
      <c r="F130" s="334" t="str">
        <f>IF($B130="","",INDEX('All CCC'!F$7:F$736,MATCH(WatchList!$B130,'All CCC'!$B$7:$B$736,0)))</f>
        <v/>
      </c>
      <c r="G130" s="334" t="str">
        <f>IF($B130="","",INDEX('All CCC'!G$7:G$736,MATCH(WatchList!$B130,'All CCC'!$B$7:$B$736,0)))</f>
        <v/>
      </c>
      <c r="H130" s="334" t="str">
        <f>IF($B130="","",INDEX('All CCC'!H$7:H$736,MATCH(WatchList!$B130,'All CCC'!$B$7:$B$736,0)))</f>
        <v/>
      </c>
      <c r="I130" s="334" t="str">
        <f>IF($B130="","",INDEX('All CCC'!I$7:I$736,MATCH(WatchList!$B130,'All CCC'!$B$7:$B$736,0)))</f>
        <v/>
      </c>
      <c r="J130" s="334" t="str">
        <f>IF($B130="","",INDEX('All CCC'!J$7:J$736,MATCH(WatchList!$B130,'All CCC'!$B$7:$B$736,0)))</f>
        <v/>
      </c>
      <c r="K130" s="334" t="str">
        <f>IF($B130="","",INDEX('All CCC'!K$7:K$736,MATCH(WatchList!$B130,'All CCC'!$B$7:$B$736,0)))</f>
        <v/>
      </c>
      <c r="L130" s="334" t="str">
        <f>IF($B130="","",INDEX('All CCC'!L$7:L$736,MATCH(WatchList!$B130,'All CCC'!$B$7:$B$736,0)))</f>
        <v/>
      </c>
      <c r="M130" s="334" t="str">
        <f>IF($B130="","",INDEX('All CCC'!M$7:M$736,MATCH(WatchList!$B130,'All CCC'!$B$7:$B$736,0)))</f>
        <v/>
      </c>
      <c r="N130" s="334" t="str">
        <f>IF($B130="","",INDEX('All CCC'!N$7:N$736,MATCH(WatchList!$B130,'All CCC'!$B$7:$B$736,0)))</f>
        <v/>
      </c>
      <c r="O130" s="334" t="str">
        <f>IF($B130="","",INDEX('All CCC'!O$7:O$736,MATCH(WatchList!$B130,'All CCC'!$B$7:$B$736,0)))</f>
        <v/>
      </c>
      <c r="P130" s="335" t="str">
        <f>IF($B130="","",INDEX('All CCC'!P$7:P$736,MATCH(WatchList!$B130,'All CCC'!$B$7:$B$736,0)))</f>
        <v/>
      </c>
      <c r="Q130" s="335" t="str">
        <f>IF($B130="","",INDEX('All CCC'!Q$7:Q$736,MATCH(WatchList!$B130,'All CCC'!$B$7:$B$736,0)))</f>
        <v/>
      </c>
      <c r="R130" s="334" t="str">
        <f>IF($B130="","",INDEX('All CCC'!R$7:R$736,MATCH(WatchList!$B130,'All CCC'!$B$7:$B$736,0)))</f>
        <v/>
      </c>
      <c r="S130" s="334" t="str">
        <f>IF($B130="","",INDEX('All CCC'!S$7:S$736,MATCH(WatchList!$B130,'All CCC'!$B$7:$B$736,0)))</f>
        <v/>
      </c>
      <c r="T130" s="334" t="str">
        <f>IF($B130="","",INDEX('All CCC'!T$7:T$736,MATCH(WatchList!$B130,'All CCC'!$B$7:$B$736,0)))</f>
        <v/>
      </c>
      <c r="U130" s="334" t="str">
        <f>IF($B130="","",INDEX('All CCC'!U$7:U$736,MATCH(WatchList!$B130,'All CCC'!$B$7:$B$736,0)))</f>
        <v/>
      </c>
      <c r="V130" s="334" t="str">
        <f>IF($B130="","",INDEX('All CCC'!V$7:V$736,MATCH(WatchList!$B130,'All CCC'!$B$7:$B$736,0)))</f>
        <v/>
      </c>
      <c r="W130" s="334" t="str">
        <f>IF($B130="","",INDEX('All CCC'!W$7:W$736,MATCH(WatchList!$B130,'All CCC'!$B$7:$B$736,0)))</f>
        <v/>
      </c>
      <c r="X130" s="334" t="str">
        <f>IF($B130="","",INDEX('All CCC'!X$7:X$736,MATCH(WatchList!$B130,'All CCC'!$B$7:$B$736,0)))</f>
        <v/>
      </c>
      <c r="Y130" s="334" t="str">
        <f>IF($B130="","",INDEX('All CCC'!Y$7:Y$736,MATCH(WatchList!$B130,'All CCC'!$B$7:$B$736,0)))</f>
        <v/>
      </c>
      <c r="Z130" s="334" t="str">
        <f>IF($B130="","",INDEX('All CCC'!Z$7:Z$736,MATCH(WatchList!$B130,'All CCC'!$B$7:$B$736,0)))</f>
        <v/>
      </c>
      <c r="AA130" s="334" t="str">
        <f>IF($B130="","",INDEX('All CCC'!AA$7:AA$736,MATCH(WatchList!$B130,'All CCC'!$B$7:$B$736,0)))</f>
        <v/>
      </c>
      <c r="AB130" s="334" t="str">
        <f>IF($B130="","",INDEX('All CCC'!AB$7:AB$736,MATCH(WatchList!$B130,'All CCC'!$B$7:$B$736,0)))</f>
        <v/>
      </c>
      <c r="AC130" s="334" t="str">
        <f>IF($B130="","",INDEX('All CCC'!AC$7:AC$736,MATCH(WatchList!$B130,'All CCC'!$B$7:$B$736,0)))</f>
        <v/>
      </c>
      <c r="AD130" s="334" t="str">
        <f>IF($B130="","",INDEX('All CCC'!AD$7:AD$736,MATCH(WatchList!$B130,'All CCC'!$B$7:$B$736,0)))</f>
        <v/>
      </c>
      <c r="AE130" s="334" t="str">
        <f>IF($B130="","",INDEX('All CCC'!AE$7:AE$736,MATCH(WatchList!$B130,'All CCC'!$B$7:$B$736,0)))</f>
        <v/>
      </c>
      <c r="AF130" s="334" t="str">
        <f>IF($B130="","",INDEX('All CCC'!AF$7:AF$736,MATCH(WatchList!$B130,'All CCC'!$B$7:$B$736,0)))</f>
        <v/>
      </c>
      <c r="AG130" s="334" t="str">
        <f>IF($B130="","",INDEX('All CCC'!AG$7:AG$736,MATCH(WatchList!$B130,'All CCC'!$B$7:$B$736,0)))</f>
        <v/>
      </c>
      <c r="AH130" s="334" t="str">
        <f>IF($B130="","",INDEX('All CCC'!AH$7:AH$736,MATCH(WatchList!$B130,'All CCC'!$B$7:$B$736,0)))</f>
        <v/>
      </c>
      <c r="AI130" s="334" t="str">
        <f>IF($B130="","",INDEX('All CCC'!AI$7:AI$736,MATCH(WatchList!$B130,'All CCC'!$B$7:$B$736,0)))</f>
        <v/>
      </c>
      <c r="AJ130" s="334" t="str">
        <f>IF($B130="","",INDEX('All CCC'!AJ$7:AJ$736,MATCH(WatchList!$B130,'All CCC'!$B$7:$B$736,0)))</f>
        <v/>
      </c>
      <c r="AK130" s="334" t="str">
        <f>IF($B130="","",INDEX('All CCC'!AK$7:AK$736,MATCH(WatchList!$B130,'All CCC'!$B$7:$B$736,0)))</f>
        <v/>
      </c>
      <c r="AL130" s="334" t="str">
        <f>IF($B130="","",INDEX('All CCC'!AL$7:AL$736,MATCH(WatchList!$B130,'All CCC'!$B$7:$B$736,0)))</f>
        <v/>
      </c>
      <c r="AM130" s="334" t="str">
        <f>IF($B130="","",INDEX('All CCC'!AM$7:AM$736,MATCH(WatchList!$B130,'All CCC'!$B$7:$B$736,0)))</f>
        <v/>
      </c>
      <c r="AN130" s="334" t="str">
        <f>IF($B130="","",INDEX('All CCC'!AN$7:AN$736,MATCH(WatchList!$B130,'All CCC'!$B$7:$B$736,0)))</f>
        <v/>
      </c>
      <c r="AO130" s="334" t="str">
        <f>IF($B130="","",INDEX('All CCC'!AO$7:AO$736,MATCH(WatchList!$B130,'All CCC'!$B$7:$B$736,0)))</f>
        <v/>
      </c>
      <c r="AP130" s="334" t="str">
        <f>IF($B130="","",INDEX('All CCC'!AP$7:AP$736,MATCH(WatchList!$B130,'All CCC'!$B$7:$B$736,0)))</f>
        <v/>
      </c>
      <c r="AQ130" s="334" t="str">
        <f>IF($B130="","",INDEX('All CCC'!AQ$7:AQ$736,MATCH(WatchList!$B130,'All CCC'!$B$7:$B$736,0)))</f>
        <v/>
      </c>
      <c r="AR130" s="334" t="str">
        <f>IF($B130="","",INDEX('All CCC'!AR$7:AR$736,MATCH(WatchList!$B130,'All CCC'!$B$7:$B$736,0)))</f>
        <v/>
      </c>
      <c r="AS130" s="334" t="str">
        <f>IF($B130="","",INDEX('All CCC'!AS$7:AS$736,MATCH(WatchList!$B130,'All CCC'!$B$7:$B$736,0)))</f>
        <v/>
      </c>
      <c r="AT130" s="334" t="str">
        <f>IF($B130="","",INDEX('All CCC'!AT$7:AT$736,MATCH(WatchList!$B130,'All CCC'!$B$7:$B$736,0)))</f>
        <v/>
      </c>
      <c r="AU130" s="334" t="str">
        <f>IF($B130="","",INDEX('All CCC'!AU$7:AU$736,MATCH(WatchList!$B130,'All CCC'!$B$7:$B$736,0)))</f>
        <v/>
      </c>
      <c r="AV130" s="334" t="str">
        <f>IF($B130="","",INDEX('All CCC'!AV$7:AV$736,MATCH(WatchList!$B130,'All CCC'!$B$7:$B$736,0)))</f>
        <v/>
      </c>
      <c r="AW130" s="334" t="str">
        <f>IF($B130="","",INDEX('All CCC'!AW$7:AW$736,MATCH(WatchList!$B130,'All CCC'!$B$7:$B$736,0)))</f>
        <v/>
      </c>
      <c r="AX130" s="334" t="str">
        <f>IF($B130="","",INDEX('All CCC'!AX$7:AX$736,MATCH(WatchList!$B130,'All CCC'!$B$7:$B$736,0)))</f>
        <v/>
      </c>
      <c r="AY130" s="334" t="str">
        <f>IF($B130="","",INDEX('All CCC'!AY$7:AY$736,MATCH(WatchList!$B130,'All CCC'!$B$7:$B$736,0)))</f>
        <v/>
      </c>
      <c r="AZ130" s="334" t="str">
        <f>IF($B130="","",INDEX('All CCC'!AZ$7:AZ$736,MATCH(WatchList!$B130,'All CCC'!$B$7:$B$736,0)))</f>
        <v/>
      </c>
      <c r="BA130" s="334" t="str">
        <f>IF($B130="","",INDEX('All CCC'!BA$7:BA$736,MATCH(WatchList!$B130,'All CCC'!$B$7:$B$736,0)))</f>
        <v/>
      </c>
      <c r="BB130" s="334" t="str">
        <f>IF($B130="","",INDEX('All CCC'!BB$7:BB$736,MATCH(WatchList!$B130,'All CCC'!$B$7:$B$736,0)))</f>
        <v/>
      </c>
      <c r="BC130" s="334" t="str">
        <f>IF($B130="","",INDEX('All CCC'!BC$7:BC$736,MATCH(WatchList!$B130,'All CCC'!$B$7:$B$736,0)))</f>
        <v/>
      </c>
      <c r="BD130" s="334" t="str">
        <f>IF($B130="","",INDEX('All CCC'!BD$7:BD$736,MATCH(WatchList!$B130,'All CCC'!$B$7:$B$736,0)))</f>
        <v/>
      </c>
      <c r="BE130" s="334" t="str">
        <f>IF($B130="","",INDEX('All CCC'!BE$7:BE$736,MATCH(WatchList!$B130,'All CCC'!$B$7:$B$736,0)))</f>
        <v/>
      </c>
      <c r="BF130" s="334" t="str">
        <f>IF($B130="","",INDEX('All CCC'!BF$7:BF$736,MATCH(WatchList!$B130,'All CCC'!$B$7:$B$736,0)))</f>
        <v/>
      </c>
      <c r="BG130" s="334" t="str">
        <f>IF($B130="","",INDEX('All CCC'!BG$7:BG$736,MATCH(WatchList!$B130,'All CCC'!$B$7:$B$736,0)))</f>
        <v/>
      </c>
    </row>
    <row r="131" spans="1:59" x14ac:dyDescent="0.2">
      <c r="A131" s="333" t="str">
        <f>IF($B131="","",INDEX('All CCC'!A$7:A$736,MATCH(WatchList!$B131,'All CCC'!$B$7:$B$736,0)))</f>
        <v/>
      </c>
      <c r="B131" s="127"/>
      <c r="C131" s="334" t="str">
        <f>IF($B131="","",INDEX('All CCC'!C$7:C$736,MATCH(WatchList!$B131,'All CCC'!$B$7:$B$736,0)))</f>
        <v/>
      </c>
      <c r="D131" s="334" t="str">
        <f>IF($B131="","",INDEX('All CCC'!D$7:D$736,MATCH(WatchList!$B131,'All CCC'!$B$7:$B$736,0)))</f>
        <v/>
      </c>
      <c r="E131" s="334" t="str">
        <f>IF($B131="","",INDEX('All CCC'!E$7:E$736,MATCH(WatchList!$B131,'All CCC'!$B$7:$B$736,0)))</f>
        <v/>
      </c>
      <c r="F131" s="334" t="str">
        <f>IF($B131="","",INDEX('All CCC'!F$7:F$736,MATCH(WatchList!$B131,'All CCC'!$B$7:$B$736,0)))</f>
        <v/>
      </c>
      <c r="G131" s="334" t="str">
        <f>IF($B131="","",INDEX('All CCC'!G$7:G$736,MATCH(WatchList!$B131,'All CCC'!$B$7:$B$736,0)))</f>
        <v/>
      </c>
      <c r="H131" s="334" t="str">
        <f>IF($B131="","",INDEX('All CCC'!H$7:H$736,MATCH(WatchList!$B131,'All CCC'!$B$7:$B$736,0)))</f>
        <v/>
      </c>
      <c r="I131" s="334" t="str">
        <f>IF($B131="","",INDEX('All CCC'!I$7:I$736,MATCH(WatchList!$B131,'All CCC'!$B$7:$B$736,0)))</f>
        <v/>
      </c>
      <c r="J131" s="334" t="str">
        <f>IF($B131="","",INDEX('All CCC'!J$7:J$736,MATCH(WatchList!$B131,'All CCC'!$B$7:$B$736,0)))</f>
        <v/>
      </c>
      <c r="K131" s="334" t="str">
        <f>IF($B131="","",INDEX('All CCC'!K$7:K$736,MATCH(WatchList!$B131,'All CCC'!$B$7:$B$736,0)))</f>
        <v/>
      </c>
      <c r="L131" s="334" t="str">
        <f>IF($B131="","",INDEX('All CCC'!L$7:L$736,MATCH(WatchList!$B131,'All CCC'!$B$7:$B$736,0)))</f>
        <v/>
      </c>
      <c r="M131" s="334" t="str">
        <f>IF($B131="","",INDEX('All CCC'!M$7:M$736,MATCH(WatchList!$B131,'All CCC'!$B$7:$B$736,0)))</f>
        <v/>
      </c>
      <c r="N131" s="334" t="str">
        <f>IF($B131="","",INDEX('All CCC'!N$7:N$736,MATCH(WatchList!$B131,'All CCC'!$B$7:$B$736,0)))</f>
        <v/>
      </c>
      <c r="O131" s="334" t="str">
        <f>IF($B131="","",INDEX('All CCC'!O$7:O$736,MATCH(WatchList!$B131,'All CCC'!$B$7:$B$736,0)))</f>
        <v/>
      </c>
      <c r="P131" s="335" t="str">
        <f>IF($B131="","",INDEX('All CCC'!P$7:P$736,MATCH(WatchList!$B131,'All CCC'!$B$7:$B$736,0)))</f>
        <v/>
      </c>
      <c r="Q131" s="335" t="str">
        <f>IF($B131="","",INDEX('All CCC'!Q$7:Q$736,MATCH(WatchList!$B131,'All CCC'!$B$7:$B$736,0)))</f>
        <v/>
      </c>
      <c r="R131" s="334" t="str">
        <f>IF($B131="","",INDEX('All CCC'!R$7:R$736,MATCH(WatchList!$B131,'All CCC'!$B$7:$B$736,0)))</f>
        <v/>
      </c>
      <c r="S131" s="334" t="str">
        <f>IF($B131="","",INDEX('All CCC'!S$7:S$736,MATCH(WatchList!$B131,'All CCC'!$B$7:$B$736,0)))</f>
        <v/>
      </c>
      <c r="T131" s="334" t="str">
        <f>IF($B131="","",INDEX('All CCC'!T$7:T$736,MATCH(WatchList!$B131,'All CCC'!$B$7:$B$736,0)))</f>
        <v/>
      </c>
      <c r="U131" s="334" t="str">
        <f>IF($B131="","",INDEX('All CCC'!U$7:U$736,MATCH(WatchList!$B131,'All CCC'!$B$7:$B$736,0)))</f>
        <v/>
      </c>
      <c r="V131" s="334" t="str">
        <f>IF($B131="","",INDEX('All CCC'!V$7:V$736,MATCH(WatchList!$B131,'All CCC'!$B$7:$B$736,0)))</f>
        <v/>
      </c>
      <c r="W131" s="334" t="str">
        <f>IF($B131="","",INDEX('All CCC'!W$7:W$736,MATCH(WatchList!$B131,'All CCC'!$B$7:$B$736,0)))</f>
        <v/>
      </c>
      <c r="X131" s="334" t="str">
        <f>IF($B131="","",INDEX('All CCC'!X$7:X$736,MATCH(WatchList!$B131,'All CCC'!$B$7:$B$736,0)))</f>
        <v/>
      </c>
      <c r="Y131" s="334" t="str">
        <f>IF($B131="","",INDEX('All CCC'!Y$7:Y$736,MATCH(WatchList!$B131,'All CCC'!$B$7:$B$736,0)))</f>
        <v/>
      </c>
      <c r="Z131" s="334" t="str">
        <f>IF($B131="","",INDEX('All CCC'!Z$7:Z$736,MATCH(WatchList!$B131,'All CCC'!$B$7:$B$736,0)))</f>
        <v/>
      </c>
      <c r="AA131" s="334" t="str">
        <f>IF($B131="","",INDEX('All CCC'!AA$7:AA$736,MATCH(WatchList!$B131,'All CCC'!$B$7:$B$736,0)))</f>
        <v/>
      </c>
      <c r="AB131" s="334" t="str">
        <f>IF($B131="","",INDEX('All CCC'!AB$7:AB$736,MATCH(WatchList!$B131,'All CCC'!$B$7:$B$736,0)))</f>
        <v/>
      </c>
      <c r="AC131" s="334" t="str">
        <f>IF($B131="","",INDEX('All CCC'!AC$7:AC$736,MATCH(WatchList!$B131,'All CCC'!$B$7:$B$736,0)))</f>
        <v/>
      </c>
      <c r="AD131" s="334" t="str">
        <f>IF($B131="","",INDEX('All CCC'!AD$7:AD$736,MATCH(WatchList!$B131,'All CCC'!$B$7:$B$736,0)))</f>
        <v/>
      </c>
      <c r="AE131" s="334" t="str">
        <f>IF($B131="","",INDEX('All CCC'!AE$7:AE$736,MATCH(WatchList!$B131,'All CCC'!$B$7:$B$736,0)))</f>
        <v/>
      </c>
      <c r="AF131" s="334" t="str">
        <f>IF($B131="","",INDEX('All CCC'!AF$7:AF$736,MATCH(WatchList!$B131,'All CCC'!$B$7:$B$736,0)))</f>
        <v/>
      </c>
      <c r="AG131" s="334" t="str">
        <f>IF($B131="","",INDEX('All CCC'!AG$7:AG$736,MATCH(WatchList!$B131,'All CCC'!$B$7:$B$736,0)))</f>
        <v/>
      </c>
      <c r="AH131" s="334" t="str">
        <f>IF($B131="","",INDEX('All CCC'!AH$7:AH$736,MATCH(WatchList!$B131,'All CCC'!$B$7:$B$736,0)))</f>
        <v/>
      </c>
      <c r="AI131" s="334" t="str">
        <f>IF($B131="","",INDEX('All CCC'!AI$7:AI$736,MATCH(WatchList!$B131,'All CCC'!$B$7:$B$736,0)))</f>
        <v/>
      </c>
      <c r="AJ131" s="334" t="str">
        <f>IF($B131="","",INDEX('All CCC'!AJ$7:AJ$736,MATCH(WatchList!$B131,'All CCC'!$B$7:$B$736,0)))</f>
        <v/>
      </c>
      <c r="AK131" s="334" t="str">
        <f>IF($B131="","",INDEX('All CCC'!AK$7:AK$736,MATCH(WatchList!$B131,'All CCC'!$B$7:$B$736,0)))</f>
        <v/>
      </c>
      <c r="AL131" s="334" t="str">
        <f>IF($B131="","",INDEX('All CCC'!AL$7:AL$736,MATCH(WatchList!$B131,'All CCC'!$B$7:$B$736,0)))</f>
        <v/>
      </c>
      <c r="AM131" s="334" t="str">
        <f>IF($B131="","",INDEX('All CCC'!AM$7:AM$736,MATCH(WatchList!$B131,'All CCC'!$B$7:$B$736,0)))</f>
        <v/>
      </c>
      <c r="AN131" s="334" t="str">
        <f>IF($B131="","",INDEX('All CCC'!AN$7:AN$736,MATCH(WatchList!$B131,'All CCC'!$B$7:$B$736,0)))</f>
        <v/>
      </c>
      <c r="AO131" s="334" t="str">
        <f>IF($B131="","",INDEX('All CCC'!AO$7:AO$736,MATCH(WatchList!$B131,'All CCC'!$B$7:$B$736,0)))</f>
        <v/>
      </c>
      <c r="AP131" s="334" t="str">
        <f>IF($B131="","",INDEX('All CCC'!AP$7:AP$736,MATCH(WatchList!$B131,'All CCC'!$B$7:$B$736,0)))</f>
        <v/>
      </c>
      <c r="AQ131" s="334" t="str">
        <f>IF($B131="","",INDEX('All CCC'!AQ$7:AQ$736,MATCH(WatchList!$B131,'All CCC'!$B$7:$B$736,0)))</f>
        <v/>
      </c>
      <c r="AR131" s="334" t="str">
        <f>IF($B131="","",INDEX('All CCC'!AR$7:AR$736,MATCH(WatchList!$B131,'All CCC'!$B$7:$B$736,0)))</f>
        <v/>
      </c>
      <c r="AS131" s="334" t="str">
        <f>IF($B131="","",INDEX('All CCC'!AS$7:AS$736,MATCH(WatchList!$B131,'All CCC'!$B$7:$B$736,0)))</f>
        <v/>
      </c>
      <c r="AT131" s="334" t="str">
        <f>IF($B131="","",INDEX('All CCC'!AT$7:AT$736,MATCH(WatchList!$B131,'All CCC'!$B$7:$B$736,0)))</f>
        <v/>
      </c>
      <c r="AU131" s="334" t="str">
        <f>IF($B131="","",INDEX('All CCC'!AU$7:AU$736,MATCH(WatchList!$B131,'All CCC'!$B$7:$B$736,0)))</f>
        <v/>
      </c>
      <c r="AV131" s="334" t="str">
        <f>IF($B131="","",INDEX('All CCC'!AV$7:AV$736,MATCH(WatchList!$B131,'All CCC'!$B$7:$B$736,0)))</f>
        <v/>
      </c>
      <c r="AW131" s="334" t="str">
        <f>IF($B131="","",INDEX('All CCC'!AW$7:AW$736,MATCH(WatchList!$B131,'All CCC'!$B$7:$B$736,0)))</f>
        <v/>
      </c>
      <c r="AX131" s="334" t="str">
        <f>IF($B131="","",INDEX('All CCC'!AX$7:AX$736,MATCH(WatchList!$B131,'All CCC'!$B$7:$B$736,0)))</f>
        <v/>
      </c>
      <c r="AY131" s="334" t="str">
        <f>IF($B131="","",INDEX('All CCC'!AY$7:AY$736,MATCH(WatchList!$B131,'All CCC'!$B$7:$B$736,0)))</f>
        <v/>
      </c>
      <c r="AZ131" s="334" t="str">
        <f>IF($B131="","",INDEX('All CCC'!AZ$7:AZ$736,MATCH(WatchList!$B131,'All CCC'!$B$7:$B$736,0)))</f>
        <v/>
      </c>
      <c r="BA131" s="334" t="str">
        <f>IF($B131="","",INDEX('All CCC'!BA$7:BA$736,MATCH(WatchList!$B131,'All CCC'!$B$7:$B$736,0)))</f>
        <v/>
      </c>
      <c r="BB131" s="334" t="str">
        <f>IF($B131="","",INDEX('All CCC'!BB$7:BB$736,MATCH(WatchList!$B131,'All CCC'!$B$7:$B$736,0)))</f>
        <v/>
      </c>
      <c r="BC131" s="334" t="str">
        <f>IF($B131="","",INDEX('All CCC'!BC$7:BC$736,MATCH(WatchList!$B131,'All CCC'!$B$7:$B$736,0)))</f>
        <v/>
      </c>
      <c r="BD131" s="334" t="str">
        <f>IF($B131="","",INDEX('All CCC'!BD$7:BD$736,MATCH(WatchList!$B131,'All CCC'!$B$7:$B$736,0)))</f>
        <v/>
      </c>
      <c r="BE131" s="334" t="str">
        <f>IF($B131="","",INDEX('All CCC'!BE$7:BE$736,MATCH(WatchList!$B131,'All CCC'!$B$7:$B$736,0)))</f>
        <v/>
      </c>
      <c r="BF131" s="334" t="str">
        <f>IF($B131="","",INDEX('All CCC'!BF$7:BF$736,MATCH(WatchList!$B131,'All CCC'!$B$7:$B$736,0)))</f>
        <v/>
      </c>
      <c r="BG131" s="334" t="str">
        <f>IF($B131="","",INDEX('All CCC'!BG$7:BG$736,MATCH(WatchList!$B131,'All CCC'!$B$7:$B$736,0)))</f>
        <v/>
      </c>
    </row>
    <row r="132" spans="1:59" x14ac:dyDescent="0.2">
      <c r="A132" s="333" t="str">
        <f>IF($B132="","",INDEX('All CCC'!A$7:A$736,MATCH(WatchList!$B132,'All CCC'!$B$7:$B$736,0)))</f>
        <v/>
      </c>
      <c r="B132" s="127"/>
      <c r="C132" s="334" t="str">
        <f>IF($B132="","",INDEX('All CCC'!C$7:C$736,MATCH(WatchList!$B132,'All CCC'!$B$7:$B$736,0)))</f>
        <v/>
      </c>
      <c r="D132" s="334" t="str">
        <f>IF($B132="","",INDEX('All CCC'!D$7:D$736,MATCH(WatchList!$B132,'All CCC'!$B$7:$B$736,0)))</f>
        <v/>
      </c>
      <c r="E132" s="334" t="str">
        <f>IF($B132="","",INDEX('All CCC'!E$7:E$736,MATCH(WatchList!$B132,'All CCC'!$B$7:$B$736,0)))</f>
        <v/>
      </c>
      <c r="F132" s="334" t="str">
        <f>IF($B132="","",INDEX('All CCC'!F$7:F$736,MATCH(WatchList!$B132,'All CCC'!$B$7:$B$736,0)))</f>
        <v/>
      </c>
      <c r="G132" s="334" t="str">
        <f>IF($B132="","",INDEX('All CCC'!G$7:G$736,MATCH(WatchList!$B132,'All CCC'!$B$7:$B$736,0)))</f>
        <v/>
      </c>
      <c r="H132" s="334" t="str">
        <f>IF($B132="","",INDEX('All CCC'!H$7:H$736,MATCH(WatchList!$B132,'All CCC'!$B$7:$B$736,0)))</f>
        <v/>
      </c>
      <c r="I132" s="334" t="str">
        <f>IF($B132="","",INDEX('All CCC'!I$7:I$736,MATCH(WatchList!$B132,'All CCC'!$B$7:$B$736,0)))</f>
        <v/>
      </c>
      <c r="J132" s="334" t="str">
        <f>IF($B132="","",INDEX('All CCC'!J$7:J$736,MATCH(WatchList!$B132,'All CCC'!$B$7:$B$736,0)))</f>
        <v/>
      </c>
      <c r="K132" s="334" t="str">
        <f>IF($B132="","",INDEX('All CCC'!K$7:K$736,MATCH(WatchList!$B132,'All CCC'!$B$7:$B$736,0)))</f>
        <v/>
      </c>
      <c r="L132" s="334" t="str">
        <f>IF($B132="","",INDEX('All CCC'!L$7:L$736,MATCH(WatchList!$B132,'All CCC'!$B$7:$B$736,0)))</f>
        <v/>
      </c>
      <c r="M132" s="334" t="str">
        <f>IF($B132="","",INDEX('All CCC'!M$7:M$736,MATCH(WatchList!$B132,'All CCC'!$B$7:$B$736,0)))</f>
        <v/>
      </c>
      <c r="N132" s="334" t="str">
        <f>IF($B132="","",INDEX('All CCC'!N$7:N$736,MATCH(WatchList!$B132,'All CCC'!$B$7:$B$736,0)))</f>
        <v/>
      </c>
      <c r="O132" s="334" t="str">
        <f>IF($B132="","",INDEX('All CCC'!O$7:O$736,MATCH(WatchList!$B132,'All CCC'!$B$7:$B$736,0)))</f>
        <v/>
      </c>
      <c r="P132" s="335" t="str">
        <f>IF($B132="","",INDEX('All CCC'!P$7:P$736,MATCH(WatchList!$B132,'All CCC'!$B$7:$B$736,0)))</f>
        <v/>
      </c>
      <c r="Q132" s="335" t="str">
        <f>IF($B132="","",INDEX('All CCC'!Q$7:Q$736,MATCH(WatchList!$B132,'All CCC'!$B$7:$B$736,0)))</f>
        <v/>
      </c>
      <c r="R132" s="334" t="str">
        <f>IF($B132="","",INDEX('All CCC'!R$7:R$736,MATCH(WatchList!$B132,'All CCC'!$B$7:$B$736,0)))</f>
        <v/>
      </c>
      <c r="S132" s="334" t="str">
        <f>IF($B132="","",INDEX('All CCC'!S$7:S$736,MATCH(WatchList!$B132,'All CCC'!$B$7:$B$736,0)))</f>
        <v/>
      </c>
      <c r="T132" s="334" t="str">
        <f>IF($B132="","",INDEX('All CCC'!T$7:T$736,MATCH(WatchList!$B132,'All CCC'!$B$7:$B$736,0)))</f>
        <v/>
      </c>
      <c r="U132" s="334" t="str">
        <f>IF($B132="","",INDEX('All CCC'!U$7:U$736,MATCH(WatchList!$B132,'All CCC'!$B$7:$B$736,0)))</f>
        <v/>
      </c>
      <c r="V132" s="334" t="str">
        <f>IF($B132="","",INDEX('All CCC'!V$7:V$736,MATCH(WatchList!$B132,'All CCC'!$B$7:$B$736,0)))</f>
        <v/>
      </c>
      <c r="W132" s="334" t="str">
        <f>IF($B132="","",INDEX('All CCC'!W$7:W$736,MATCH(WatchList!$B132,'All CCC'!$B$7:$B$736,0)))</f>
        <v/>
      </c>
      <c r="X132" s="334" t="str">
        <f>IF($B132="","",INDEX('All CCC'!X$7:X$736,MATCH(WatchList!$B132,'All CCC'!$B$7:$B$736,0)))</f>
        <v/>
      </c>
      <c r="Y132" s="334" t="str">
        <f>IF($B132="","",INDEX('All CCC'!Y$7:Y$736,MATCH(WatchList!$B132,'All CCC'!$B$7:$B$736,0)))</f>
        <v/>
      </c>
      <c r="Z132" s="334" t="str">
        <f>IF($B132="","",INDEX('All CCC'!Z$7:Z$736,MATCH(WatchList!$B132,'All CCC'!$B$7:$B$736,0)))</f>
        <v/>
      </c>
      <c r="AA132" s="334" t="str">
        <f>IF($B132="","",INDEX('All CCC'!AA$7:AA$736,MATCH(WatchList!$B132,'All CCC'!$B$7:$B$736,0)))</f>
        <v/>
      </c>
      <c r="AB132" s="334" t="str">
        <f>IF($B132="","",INDEX('All CCC'!AB$7:AB$736,MATCH(WatchList!$B132,'All CCC'!$B$7:$B$736,0)))</f>
        <v/>
      </c>
      <c r="AC132" s="334" t="str">
        <f>IF($B132="","",INDEX('All CCC'!AC$7:AC$736,MATCH(WatchList!$B132,'All CCC'!$B$7:$B$736,0)))</f>
        <v/>
      </c>
      <c r="AD132" s="334" t="str">
        <f>IF($B132="","",INDEX('All CCC'!AD$7:AD$736,MATCH(WatchList!$B132,'All CCC'!$B$7:$B$736,0)))</f>
        <v/>
      </c>
      <c r="AE132" s="334" t="str">
        <f>IF($B132="","",INDEX('All CCC'!AE$7:AE$736,MATCH(WatchList!$B132,'All CCC'!$B$7:$B$736,0)))</f>
        <v/>
      </c>
      <c r="AF132" s="334" t="str">
        <f>IF($B132="","",INDEX('All CCC'!AF$7:AF$736,MATCH(WatchList!$B132,'All CCC'!$B$7:$B$736,0)))</f>
        <v/>
      </c>
      <c r="AG132" s="334" t="str">
        <f>IF($B132="","",INDEX('All CCC'!AG$7:AG$736,MATCH(WatchList!$B132,'All CCC'!$B$7:$B$736,0)))</f>
        <v/>
      </c>
      <c r="AH132" s="334" t="str">
        <f>IF($B132="","",INDEX('All CCC'!AH$7:AH$736,MATCH(WatchList!$B132,'All CCC'!$B$7:$B$736,0)))</f>
        <v/>
      </c>
      <c r="AI132" s="334" t="str">
        <f>IF($B132="","",INDEX('All CCC'!AI$7:AI$736,MATCH(WatchList!$B132,'All CCC'!$B$7:$B$736,0)))</f>
        <v/>
      </c>
      <c r="AJ132" s="334" t="str">
        <f>IF($B132="","",INDEX('All CCC'!AJ$7:AJ$736,MATCH(WatchList!$B132,'All CCC'!$B$7:$B$736,0)))</f>
        <v/>
      </c>
      <c r="AK132" s="334" t="str">
        <f>IF($B132="","",INDEX('All CCC'!AK$7:AK$736,MATCH(WatchList!$B132,'All CCC'!$B$7:$B$736,0)))</f>
        <v/>
      </c>
      <c r="AL132" s="334" t="str">
        <f>IF($B132="","",INDEX('All CCC'!AL$7:AL$736,MATCH(WatchList!$B132,'All CCC'!$B$7:$B$736,0)))</f>
        <v/>
      </c>
      <c r="AM132" s="334" t="str">
        <f>IF($B132="","",INDEX('All CCC'!AM$7:AM$736,MATCH(WatchList!$B132,'All CCC'!$B$7:$B$736,0)))</f>
        <v/>
      </c>
      <c r="AN132" s="334" t="str">
        <f>IF($B132="","",INDEX('All CCC'!AN$7:AN$736,MATCH(WatchList!$B132,'All CCC'!$B$7:$B$736,0)))</f>
        <v/>
      </c>
      <c r="AO132" s="334" t="str">
        <f>IF($B132="","",INDEX('All CCC'!AO$7:AO$736,MATCH(WatchList!$B132,'All CCC'!$B$7:$B$736,0)))</f>
        <v/>
      </c>
      <c r="AP132" s="334" t="str">
        <f>IF($B132="","",INDEX('All CCC'!AP$7:AP$736,MATCH(WatchList!$B132,'All CCC'!$B$7:$B$736,0)))</f>
        <v/>
      </c>
      <c r="AQ132" s="334" t="str">
        <f>IF($B132="","",INDEX('All CCC'!AQ$7:AQ$736,MATCH(WatchList!$B132,'All CCC'!$B$7:$B$736,0)))</f>
        <v/>
      </c>
      <c r="AR132" s="334" t="str">
        <f>IF($B132="","",INDEX('All CCC'!AR$7:AR$736,MATCH(WatchList!$B132,'All CCC'!$B$7:$B$736,0)))</f>
        <v/>
      </c>
      <c r="AS132" s="334" t="str">
        <f>IF($B132="","",INDEX('All CCC'!AS$7:AS$736,MATCH(WatchList!$B132,'All CCC'!$B$7:$B$736,0)))</f>
        <v/>
      </c>
      <c r="AT132" s="334" t="str">
        <f>IF($B132="","",INDEX('All CCC'!AT$7:AT$736,MATCH(WatchList!$B132,'All CCC'!$B$7:$B$736,0)))</f>
        <v/>
      </c>
      <c r="AU132" s="334" t="str">
        <f>IF($B132="","",INDEX('All CCC'!AU$7:AU$736,MATCH(WatchList!$B132,'All CCC'!$B$7:$B$736,0)))</f>
        <v/>
      </c>
      <c r="AV132" s="334" t="str">
        <f>IF($B132="","",INDEX('All CCC'!AV$7:AV$736,MATCH(WatchList!$B132,'All CCC'!$B$7:$B$736,0)))</f>
        <v/>
      </c>
      <c r="AW132" s="334" t="str">
        <f>IF($B132="","",INDEX('All CCC'!AW$7:AW$736,MATCH(WatchList!$B132,'All CCC'!$B$7:$B$736,0)))</f>
        <v/>
      </c>
      <c r="AX132" s="334" t="str">
        <f>IF($B132="","",INDEX('All CCC'!AX$7:AX$736,MATCH(WatchList!$B132,'All CCC'!$B$7:$B$736,0)))</f>
        <v/>
      </c>
      <c r="AY132" s="334" t="str">
        <f>IF($B132="","",INDEX('All CCC'!AY$7:AY$736,MATCH(WatchList!$B132,'All CCC'!$B$7:$B$736,0)))</f>
        <v/>
      </c>
      <c r="AZ132" s="334" t="str">
        <f>IF($B132="","",INDEX('All CCC'!AZ$7:AZ$736,MATCH(WatchList!$B132,'All CCC'!$B$7:$B$736,0)))</f>
        <v/>
      </c>
      <c r="BA132" s="334" t="str">
        <f>IF($B132="","",INDEX('All CCC'!BA$7:BA$736,MATCH(WatchList!$B132,'All CCC'!$B$7:$B$736,0)))</f>
        <v/>
      </c>
      <c r="BB132" s="334" t="str">
        <f>IF($B132="","",INDEX('All CCC'!BB$7:BB$736,MATCH(WatchList!$B132,'All CCC'!$B$7:$B$736,0)))</f>
        <v/>
      </c>
      <c r="BC132" s="334" t="str">
        <f>IF($B132="","",INDEX('All CCC'!BC$7:BC$736,MATCH(WatchList!$B132,'All CCC'!$B$7:$B$736,0)))</f>
        <v/>
      </c>
      <c r="BD132" s="334" t="str">
        <f>IF($B132="","",INDEX('All CCC'!BD$7:BD$736,MATCH(WatchList!$B132,'All CCC'!$B$7:$B$736,0)))</f>
        <v/>
      </c>
      <c r="BE132" s="334" t="str">
        <f>IF($B132="","",INDEX('All CCC'!BE$7:BE$736,MATCH(WatchList!$B132,'All CCC'!$B$7:$B$736,0)))</f>
        <v/>
      </c>
      <c r="BF132" s="334" t="str">
        <f>IF($B132="","",INDEX('All CCC'!BF$7:BF$736,MATCH(WatchList!$B132,'All CCC'!$B$7:$B$736,0)))</f>
        <v/>
      </c>
      <c r="BG132" s="334" t="str">
        <f>IF($B132="","",INDEX('All CCC'!BG$7:BG$736,MATCH(WatchList!$B132,'All CCC'!$B$7:$B$736,0)))</f>
        <v/>
      </c>
    </row>
    <row r="133" spans="1:59" x14ac:dyDescent="0.2">
      <c r="A133" s="333" t="str">
        <f>IF($B133="","",INDEX('All CCC'!A$7:A$736,MATCH(WatchList!$B133,'All CCC'!$B$7:$B$736,0)))</f>
        <v/>
      </c>
      <c r="B133" s="127"/>
      <c r="C133" s="334" t="str">
        <f>IF($B133="","",INDEX('All CCC'!C$7:C$736,MATCH(WatchList!$B133,'All CCC'!$B$7:$B$736,0)))</f>
        <v/>
      </c>
      <c r="D133" s="334" t="str">
        <f>IF($B133="","",INDEX('All CCC'!D$7:D$736,MATCH(WatchList!$B133,'All CCC'!$B$7:$B$736,0)))</f>
        <v/>
      </c>
      <c r="E133" s="334" t="str">
        <f>IF($B133="","",INDEX('All CCC'!E$7:E$736,MATCH(WatchList!$B133,'All CCC'!$B$7:$B$736,0)))</f>
        <v/>
      </c>
      <c r="F133" s="334" t="str">
        <f>IF($B133="","",INDEX('All CCC'!F$7:F$736,MATCH(WatchList!$B133,'All CCC'!$B$7:$B$736,0)))</f>
        <v/>
      </c>
      <c r="G133" s="334" t="str">
        <f>IF($B133="","",INDEX('All CCC'!G$7:G$736,MATCH(WatchList!$B133,'All CCC'!$B$7:$B$736,0)))</f>
        <v/>
      </c>
      <c r="H133" s="334" t="str">
        <f>IF($B133="","",INDEX('All CCC'!H$7:H$736,MATCH(WatchList!$B133,'All CCC'!$B$7:$B$736,0)))</f>
        <v/>
      </c>
      <c r="I133" s="334" t="str">
        <f>IF($B133="","",INDEX('All CCC'!I$7:I$736,MATCH(WatchList!$B133,'All CCC'!$B$7:$B$736,0)))</f>
        <v/>
      </c>
      <c r="J133" s="334" t="str">
        <f>IF($B133="","",INDEX('All CCC'!J$7:J$736,MATCH(WatchList!$B133,'All CCC'!$B$7:$B$736,0)))</f>
        <v/>
      </c>
      <c r="K133" s="334" t="str">
        <f>IF($B133="","",INDEX('All CCC'!K$7:K$736,MATCH(WatchList!$B133,'All CCC'!$B$7:$B$736,0)))</f>
        <v/>
      </c>
      <c r="L133" s="334" t="str">
        <f>IF($B133="","",INDEX('All CCC'!L$7:L$736,MATCH(WatchList!$B133,'All CCC'!$B$7:$B$736,0)))</f>
        <v/>
      </c>
      <c r="M133" s="334" t="str">
        <f>IF($B133="","",INDEX('All CCC'!M$7:M$736,MATCH(WatchList!$B133,'All CCC'!$B$7:$B$736,0)))</f>
        <v/>
      </c>
      <c r="N133" s="334" t="str">
        <f>IF($B133="","",INDEX('All CCC'!N$7:N$736,MATCH(WatchList!$B133,'All CCC'!$B$7:$B$736,0)))</f>
        <v/>
      </c>
      <c r="O133" s="334" t="str">
        <f>IF($B133="","",INDEX('All CCC'!O$7:O$736,MATCH(WatchList!$B133,'All CCC'!$B$7:$B$736,0)))</f>
        <v/>
      </c>
      <c r="P133" s="335" t="str">
        <f>IF($B133="","",INDEX('All CCC'!P$7:P$736,MATCH(WatchList!$B133,'All CCC'!$B$7:$B$736,0)))</f>
        <v/>
      </c>
      <c r="Q133" s="335" t="str">
        <f>IF($B133="","",INDEX('All CCC'!Q$7:Q$736,MATCH(WatchList!$B133,'All CCC'!$B$7:$B$736,0)))</f>
        <v/>
      </c>
      <c r="R133" s="334" t="str">
        <f>IF($B133="","",INDEX('All CCC'!R$7:R$736,MATCH(WatchList!$B133,'All CCC'!$B$7:$B$736,0)))</f>
        <v/>
      </c>
      <c r="S133" s="334" t="str">
        <f>IF($B133="","",INDEX('All CCC'!S$7:S$736,MATCH(WatchList!$B133,'All CCC'!$B$7:$B$736,0)))</f>
        <v/>
      </c>
      <c r="T133" s="334" t="str">
        <f>IF($B133="","",INDEX('All CCC'!T$7:T$736,MATCH(WatchList!$B133,'All CCC'!$B$7:$B$736,0)))</f>
        <v/>
      </c>
      <c r="U133" s="334" t="str">
        <f>IF($B133="","",INDEX('All CCC'!U$7:U$736,MATCH(WatchList!$B133,'All CCC'!$B$7:$B$736,0)))</f>
        <v/>
      </c>
      <c r="V133" s="334" t="str">
        <f>IF($B133="","",INDEX('All CCC'!V$7:V$736,MATCH(WatchList!$B133,'All CCC'!$B$7:$B$736,0)))</f>
        <v/>
      </c>
      <c r="W133" s="334" t="str">
        <f>IF($B133="","",INDEX('All CCC'!W$7:W$736,MATCH(WatchList!$B133,'All CCC'!$B$7:$B$736,0)))</f>
        <v/>
      </c>
      <c r="X133" s="334" t="str">
        <f>IF($B133="","",INDEX('All CCC'!X$7:X$736,MATCH(WatchList!$B133,'All CCC'!$B$7:$B$736,0)))</f>
        <v/>
      </c>
      <c r="Y133" s="334" t="str">
        <f>IF($B133="","",INDEX('All CCC'!Y$7:Y$736,MATCH(WatchList!$B133,'All CCC'!$B$7:$B$736,0)))</f>
        <v/>
      </c>
      <c r="Z133" s="334" t="str">
        <f>IF($B133="","",INDEX('All CCC'!Z$7:Z$736,MATCH(WatchList!$B133,'All CCC'!$B$7:$B$736,0)))</f>
        <v/>
      </c>
      <c r="AA133" s="334" t="str">
        <f>IF($B133="","",INDEX('All CCC'!AA$7:AA$736,MATCH(WatchList!$B133,'All CCC'!$B$7:$B$736,0)))</f>
        <v/>
      </c>
      <c r="AB133" s="334" t="str">
        <f>IF($B133="","",INDEX('All CCC'!AB$7:AB$736,MATCH(WatchList!$B133,'All CCC'!$B$7:$B$736,0)))</f>
        <v/>
      </c>
      <c r="AC133" s="334" t="str">
        <f>IF($B133="","",INDEX('All CCC'!AC$7:AC$736,MATCH(WatchList!$B133,'All CCC'!$B$7:$B$736,0)))</f>
        <v/>
      </c>
      <c r="AD133" s="334" t="str">
        <f>IF($B133="","",INDEX('All CCC'!AD$7:AD$736,MATCH(WatchList!$B133,'All CCC'!$B$7:$B$736,0)))</f>
        <v/>
      </c>
      <c r="AE133" s="334" t="str">
        <f>IF($B133="","",INDEX('All CCC'!AE$7:AE$736,MATCH(WatchList!$B133,'All CCC'!$B$7:$B$736,0)))</f>
        <v/>
      </c>
      <c r="AF133" s="334" t="str">
        <f>IF($B133="","",INDEX('All CCC'!AF$7:AF$736,MATCH(WatchList!$B133,'All CCC'!$B$7:$B$736,0)))</f>
        <v/>
      </c>
      <c r="AG133" s="334" t="str">
        <f>IF($B133="","",INDEX('All CCC'!AG$7:AG$736,MATCH(WatchList!$B133,'All CCC'!$B$7:$B$736,0)))</f>
        <v/>
      </c>
      <c r="AH133" s="334" t="str">
        <f>IF($B133="","",INDEX('All CCC'!AH$7:AH$736,MATCH(WatchList!$B133,'All CCC'!$B$7:$B$736,0)))</f>
        <v/>
      </c>
      <c r="AI133" s="334" t="str">
        <f>IF($B133="","",INDEX('All CCC'!AI$7:AI$736,MATCH(WatchList!$B133,'All CCC'!$B$7:$B$736,0)))</f>
        <v/>
      </c>
      <c r="AJ133" s="334" t="str">
        <f>IF($B133="","",INDEX('All CCC'!AJ$7:AJ$736,MATCH(WatchList!$B133,'All CCC'!$B$7:$B$736,0)))</f>
        <v/>
      </c>
      <c r="AK133" s="334" t="str">
        <f>IF($B133="","",INDEX('All CCC'!AK$7:AK$736,MATCH(WatchList!$B133,'All CCC'!$B$7:$B$736,0)))</f>
        <v/>
      </c>
      <c r="AL133" s="334" t="str">
        <f>IF($B133="","",INDEX('All CCC'!AL$7:AL$736,MATCH(WatchList!$B133,'All CCC'!$B$7:$B$736,0)))</f>
        <v/>
      </c>
      <c r="AM133" s="334" t="str">
        <f>IF($B133="","",INDEX('All CCC'!AM$7:AM$736,MATCH(WatchList!$B133,'All CCC'!$B$7:$B$736,0)))</f>
        <v/>
      </c>
      <c r="AN133" s="334" t="str">
        <f>IF($B133="","",INDEX('All CCC'!AN$7:AN$736,MATCH(WatchList!$B133,'All CCC'!$B$7:$B$736,0)))</f>
        <v/>
      </c>
      <c r="AO133" s="334" t="str">
        <f>IF($B133="","",INDEX('All CCC'!AO$7:AO$736,MATCH(WatchList!$B133,'All CCC'!$B$7:$B$736,0)))</f>
        <v/>
      </c>
      <c r="AP133" s="334" t="str">
        <f>IF($B133="","",INDEX('All CCC'!AP$7:AP$736,MATCH(WatchList!$B133,'All CCC'!$B$7:$B$736,0)))</f>
        <v/>
      </c>
      <c r="AQ133" s="334" t="str">
        <f>IF($B133="","",INDEX('All CCC'!AQ$7:AQ$736,MATCH(WatchList!$B133,'All CCC'!$B$7:$B$736,0)))</f>
        <v/>
      </c>
      <c r="AR133" s="334" t="str">
        <f>IF($B133="","",INDEX('All CCC'!AR$7:AR$736,MATCH(WatchList!$B133,'All CCC'!$B$7:$B$736,0)))</f>
        <v/>
      </c>
      <c r="AS133" s="334" t="str">
        <f>IF($B133="","",INDEX('All CCC'!AS$7:AS$736,MATCH(WatchList!$B133,'All CCC'!$B$7:$B$736,0)))</f>
        <v/>
      </c>
      <c r="AT133" s="334" t="str">
        <f>IF($B133="","",INDEX('All CCC'!AT$7:AT$736,MATCH(WatchList!$B133,'All CCC'!$B$7:$B$736,0)))</f>
        <v/>
      </c>
      <c r="AU133" s="334" t="str">
        <f>IF($B133="","",INDEX('All CCC'!AU$7:AU$736,MATCH(WatchList!$B133,'All CCC'!$B$7:$B$736,0)))</f>
        <v/>
      </c>
      <c r="AV133" s="334" t="str">
        <f>IF($B133="","",INDEX('All CCC'!AV$7:AV$736,MATCH(WatchList!$B133,'All CCC'!$B$7:$B$736,0)))</f>
        <v/>
      </c>
      <c r="AW133" s="334" t="str">
        <f>IF($B133="","",INDEX('All CCC'!AW$7:AW$736,MATCH(WatchList!$B133,'All CCC'!$B$7:$B$736,0)))</f>
        <v/>
      </c>
      <c r="AX133" s="334" t="str">
        <f>IF($B133="","",INDEX('All CCC'!AX$7:AX$736,MATCH(WatchList!$B133,'All CCC'!$B$7:$B$736,0)))</f>
        <v/>
      </c>
      <c r="AY133" s="334" t="str">
        <f>IF($B133="","",INDEX('All CCC'!AY$7:AY$736,MATCH(WatchList!$B133,'All CCC'!$B$7:$B$736,0)))</f>
        <v/>
      </c>
      <c r="AZ133" s="334" t="str">
        <f>IF($B133="","",INDEX('All CCC'!AZ$7:AZ$736,MATCH(WatchList!$B133,'All CCC'!$B$7:$B$736,0)))</f>
        <v/>
      </c>
      <c r="BA133" s="334" t="str">
        <f>IF($B133="","",INDEX('All CCC'!BA$7:BA$736,MATCH(WatchList!$B133,'All CCC'!$B$7:$B$736,0)))</f>
        <v/>
      </c>
      <c r="BB133" s="334" t="str">
        <f>IF($B133="","",INDEX('All CCC'!BB$7:BB$736,MATCH(WatchList!$B133,'All CCC'!$B$7:$B$736,0)))</f>
        <v/>
      </c>
      <c r="BC133" s="334" t="str">
        <f>IF($B133="","",INDEX('All CCC'!BC$7:BC$736,MATCH(WatchList!$B133,'All CCC'!$B$7:$B$736,0)))</f>
        <v/>
      </c>
      <c r="BD133" s="334" t="str">
        <f>IF($B133="","",INDEX('All CCC'!BD$7:BD$736,MATCH(WatchList!$B133,'All CCC'!$B$7:$B$736,0)))</f>
        <v/>
      </c>
      <c r="BE133" s="334" t="str">
        <f>IF($B133="","",INDEX('All CCC'!BE$7:BE$736,MATCH(WatchList!$B133,'All CCC'!$B$7:$B$736,0)))</f>
        <v/>
      </c>
      <c r="BF133" s="334" t="str">
        <f>IF($B133="","",INDEX('All CCC'!BF$7:BF$736,MATCH(WatchList!$B133,'All CCC'!$B$7:$B$736,0)))</f>
        <v/>
      </c>
      <c r="BG133" s="334" t="str">
        <f>IF($B133="","",INDEX('All CCC'!BG$7:BG$736,MATCH(WatchList!$B133,'All CCC'!$B$7:$B$736,0)))</f>
        <v/>
      </c>
    </row>
    <row r="134" spans="1:59" x14ac:dyDescent="0.2">
      <c r="A134" s="333" t="str">
        <f>IF($B134="","",INDEX('All CCC'!A$7:A$736,MATCH(WatchList!$B134,'All CCC'!$B$7:$B$736,0)))</f>
        <v/>
      </c>
      <c r="B134" s="127"/>
      <c r="C134" s="334" t="str">
        <f>IF($B134="","",INDEX('All CCC'!C$7:C$736,MATCH(WatchList!$B134,'All CCC'!$B$7:$B$736,0)))</f>
        <v/>
      </c>
      <c r="D134" s="334" t="str">
        <f>IF($B134="","",INDEX('All CCC'!D$7:D$736,MATCH(WatchList!$B134,'All CCC'!$B$7:$B$736,0)))</f>
        <v/>
      </c>
      <c r="E134" s="334" t="str">
        <f>IF($B134="","",INDEX('All CCC'!E$7:E$736,MATCH(WatchList!$B134,'All CCC'!$B$7:$B$736,0)))</f>
        <v/>
      </c>
      <c r="F134" s="334" t="str">
        <f>IF($B134="","",INDEX('All CCC'!F$7:F$736,MATCH(WatchList!$B134,'All CCC'!$B$7:$B$736,0)))</f>
        <v/>
      </c>
      <c r="G134" s="334" t="str">
        <f>IF($B134="","",INDEX('All CCC'!G$7:G$736,MATCH(WatchList!$B134,'All CCC'!$B$7:$B$736,0)))</f>
        <v/>
      </c>
      <c r="H134" s="334" t="str">
        <f>IF($B134="","",INDEX('All CCC'!H$7:H$736,MATCH(WatchList!$B134,'All CCC'!$B$7:$B$736,0)))</f>
        <v/>
      </c>
      <c r="I134" s="334" t="str">
        <f>IF($B134="","",INDEX('All CCC'!I$7:I$736,MATCH(WatchList!$B134,'All CCC'!$B$7:$B$736,0)))</f>
        <v/>
      </c>
      <c r="J134" s="334" t="str">
        <f>IF($B134="","",INDEX('All CCC'!J$7:J$736,MATCH(WatchList!$B134,'All CCC'!$B$7:$B$736,0)))</f>
        <v/>
      </c>
      <c r="K134" s="334" t="str">
        <f>IF($B134="","",INDEX('All CCC'!K$7:K$736,MATCH(WatchList!$B134,'All CCC'!$B$7:$B$736,0)))</f>
        <v/>
      </c>
      <c r="L134" s="334" t="str">
        <f>IF($B134="","",INDEX('All CCC'!L$7:L$736,MATCH(WatchList!$B134,'All CCC'!$B$7:$B$736,0)))</f>
        <v/>
      </c>
      <c r="M134" s="334" t="str">
        <f>IF($B134="","",INDEX('All CCC'!M$7:M$736,MATCH(WatchList!$B134,'All CCC'!$B$7:$B$736,0)))</f>
        <v/>
      </c>
      <c r="N134" s="334" t="str">
        <f>IF($B134="","",INDEX('All CCC'!N$7:N$736,MATCH(WatchList!$B134,'All CCC'!$B$7:$B$736,0)))</f>
        <v/>
      </c>
      <c r="O134" s="334" t="str">
        <f>IF($B134="","",INDEX('All CCC'!O$7:O$736,MATCH(WatchList!$B134,'All CCC'!$B$7:$B$736,0)))</f>
        <v/>
      </c>
      <c r="P134" s="335" t="str">
        <f>IF($B134="","",INDEX('All CCC'!P$7:P$736,MATCH(WatchList!$B134,'All CCC'!$B$7:$B$736,0)))</f>
        <v/>
      </c>
      <c r="Q134" s="335" t="str">
        <f>IF($B134="","",INDEX('All CCC'!Q$7:Q$736,MATCH(WatchList!$B134,'All CCC'!$B$7:$B$736,0)))</f>
        <v/>
      </c>
      <c r="R134" s="334" t="str">
        <f>IF($B134="","",INDEX('All CCC'!R$7:R$736,MATCH(WatchList!$B134,'All CCC'!$B$7:$B$736,0)))</f>
        <v/>
      </c>
      <c r="S134" s="334" t="str">
        <f>IF($B134="","",INDEX('All CCC'!S$7:S$736,MATCH(WatchList!$B134,'All CCC'!$B$7:$B$736,0)))</f>
        <v/>
      </c>
      <c r="T134" s="334" t="str">
        <f>IF($B134="","",INDEX('All CCC'!T$7:T$736,MATCH(WatchList!$B134,'All CCC'!$B$7:$B$736,0)))</f>
        <v/>
      </c>
      <c r="U134" s="334" t="str">
        <f>IF($B134="","",INDEX('All CCC'!U$7:U$736,MATCH(WatchList!$B134,'All CCC'!$B$7:$B$736,0)))</f>
        <v/>
      </c>
      <c r="V134" s="334" t="str">
        <f>IF($B134="","",INDEX('All CCC'!V$7:V$736,MATCH(WatchList!$B134,'All CCC'!$B$7:$B$736,0)))</f>
        <v/>
      </c>
      <c r="W134" s="334" t="str">
        <f>IF($B134="","",INDEX('All CCC'!W$7:W$736,MATCH(WatchList!$B134,'All CCC'!$B$7:$B$736,0)))</f>
        <v/>
      </c>
      <c r="X134" s="334" t="str">
        <f>IF($B134="","",INDEX('All CCC'!X$7:X$736,MATCH(WatchList!$B134,'All CCC'!$B$7:$B$736,0)))</f>
        <v/>
      </c>
      <c r="Y134" s="334" t="str">
        <f>IF($B134="","",INDEX('All CCC'!Y$7:Y$736,MATCH(WatchList!$B134,'All CCC'!$B$7:$B$736,0)))</f>
        <v/>
      </c>
      <c r="Z134" s="334" t="str">
        <f>IF($B134="","",INDEX('All CCC'!Z$7:Z$736,MATCH(WatchList!$B134,'All CCC'!$B$7:$B$736,0)))</f>
        <v/>
      </c>
      <c r="AA134" s="334" t="str">
        <f>IF($B134="","",INDEX('All CCC'!AA$7:AA$736,MATCH(WatchList!$B134,'All CCC'!$B$7:$B$736,0)))</f>
        <v/>
      </c>
      <c r="AB134" s="334" t="str">
        <f>IF($B134="","",INDEX('All CCC'!AB$7:AB$736,MATCH(WatchList!$B134,'All CCC'!$B$7:$B$736,0)))</f>
        <v/>
      </c>
      <c r="AC134" s="334" t="str">
        <f>IF($B134="","",INDEX('All CCC'!AC$7:AC$736,MATCH(WatchList!$B134,'All CCC'!$B$7:$B$736,0)))</f>
        <v/>
      </c>
      <c r="AD134" s="334" t="str">
        <f>IF($B134="","",INDEX('All CCC'!AD$7:AD$736,MATCH(WatchList!$B134,'All CCC'!$B$7:$B$736,0)))</f>
        <v/>
      </c>
      <c r="AE134" s="334" t="str">
        <f>IF($B134="","",INDEX('All CCC'!AE$7:AE$736,MATCH(WatchList!$B134,'All CCC'!$B$7:$B$736,0)))</f>
        <v/>
      </c>
      <c r="AF134" s="334" t="str">
        <f>IF($B134="","",INDEX('All CCC'!AF$7:AF$736,MATCH(WatchList!$B134,'All CCC'!$B$7:$B$736,0)))</f>
        <v/>
      </c>
      <c r="AG134" s="334" t="str">
        <f>IF($B134="","",INDEX('All CCC'!AG$7:AG$736,MATCH(WatchList!$B134,'All CCC'!$B$7:$B$736,0)))</f>
        <v/>
      </c>
      <c r="AH134" s="334" t="str">
        <f>IF($B134="","",INDEX('All CCC'!AH$7:AH$736,MATCH(WatchList!$B134,'All CCC'!$B$7:$B$736,0)))</f>
        <v/>
      </c>
      <c r="AI134" s="334" t="str">
        <f>IF($B134="","",INDEX('All CCC'!AI$7:AI$736,MATCH(WatchList!$B134,'All CCC'!$B$7:$B$736,0)))</f>
        <v/>
      </c>
      <c r="AJ134" s="334" t="str">
        <f>IF($B134="","",INDEX('All CCC'!AJ$7:AJ$736,MATCH(WatchList!$B134,'All CCC'!$B$7:$B$736,0)))</f>
        <v/>
      </c>
      <c r="AK134" s="334" t="str">
        <f>IF($B134="","",INDEX('All CCC'!AK$7:AK$736,MATCH(WatchList!$B134,'All CCC'!$B$7:$B$736,0)))</f>
        <v/>
      </c>
      <c r="AL134" s="334" t="str">
        <f>IF($B134="","",INDEX('All CCC'!AL$7:AL$736,MATCH(WatchList!$B134,'All CCC'!$B$7:$B$736,0)))</f>
        <v/>
      </c>
      <c r="AM134" s="334" t="str">
        <f>IF($B134="","",INDEX('All CCC'!AM$7:AM$736,MATCH(WatchList!$B134,'All CCC'!$B$7:$B$736,0)))</f>
        <v/>
      </c>
      <c r="AN134" s="334" t="str">
        <f>IF($B134="","",INDEX('All CCC'!AN$7:AN$736,MATCH(WatchList!$B134,'All CCC'!$B$7:$B$736,0)))</f>
        <v/>
      </c>
      <c r="AO134" s="334" t="str">
        <f>IF($B134="","",INDEX('All CCC'!AO$7:AO$736,MATCH(WatchList!$B134,'All CCC'!$B$7:$B$736,0)))</f>
        <v/>
      </c>
      <c r="AP134" s="334" t="str">
        <f>IF($B134="","",INDEX('All CCC'!AP$7:AP$736,MATCH(WatchList!$B134,'All CCC'!$B$7:$B$736,0)))</f>
        <v/>
      </c>
      <c r="AQ134" s="334" t="str">
        <f>IF($B134="","",INDEX('All CCC'!AQ$7:AQ$736,MATCH(WatchList!$B134,'All CCC'!$B$7:$B$736,0)))</f>
        <v/>
      </c>
      <c r="AR134" s="334" t="str">
        <f>IF($B134="","",INDEX('All CCC'!AR$7:AR$736,MATCH(WatchList!$B134,'All CCC'!$B$7:$B$736,0)))</f>
        <v/>
      </c>
      <c r="AS134" s="334" t="str">
        <f>IF($B134="","",INDEX('All CCC'!AS$7:AS$736,MATCH(WatchList!$B134,'All CCC'!$B$7:$B$736,0)))</f>
        <v/>
      </c>
      <c r="AT134" s="334" t="str">
        <f>IF($B134="","",INDEX('All CCC'!AT$7:AT$736,MATCH(WatchList!$B134,'All CCC'!$B$7:$B$736,0)))</f>
        <v/>
      </c>
      <c r="AU134" s="334" t="str">
        <f>IF($B134="","",INDEX('All CCC'!AU$7:AU$736,MATCH(WatchList!$B134,'All CCC'!$B$7:$B$736,0)))</f>
        <v/>
      </c>
      <c r="AV134" s="334" t="str">
        <f>IF($B134="","",INDEX('All CCC'!AV$7:AV$736,MATCH(WatchList!$B134,'All CCC'!$B$7:$B$736,0)))</f>
        <v/>
      </c>
      <c r="AW134" s="334" t="str">
        <f>IF($B134="","",INDEX('All CCC'!AW$7:AW$736,MATCH(WatchList!$B134,'All CCC'!$B$7:$B$736,0)))</f>
        <v/>
      </c>
      <c r="AX134" s="334" t="str">
        <f>IF($B134="","",INDEX('All CCC'!AX$7:AX$736,MATCH(WatchList!$B134,'All CCC'!$B$7:$B$736,0)))</f>
        <v/>
      </c>
      <c r="AY134" s="334" t="str">
        <f>IF($B134="","",INDEX('All CCC'!AY$7:AY$736,MATCH(WatchList!$B134,'All CCC'!$B$7:$B$736,0)))</f>
        <v/>
      </c>
      <c r="AZ134" s="334" t="str">
        <f>IF($B134="","",INDEX('All CCC'!AZ$7:AZ$736,MATCH(WatchList!$B134,'All CCC'!$B$7:$B$736,0)))</f>
        <v/>
      </c>
      <c r="BA134" s="334" t="str">
        <f>IF($B134="","",INDEX('All CCC'!BA$7:BA$736,MATCH(WatchList!$B134,'All CCC'!$B$7:$B$736,0)))</f>
        <v/>
      </c>
      <c r="BB134" s="334" t="str">
        <f>IF($B134="","",INDEX('All CCC'!BB$7:BB$736,MATCH(WatchList!$B134,'All CCC'!$B$7:$B$736,0)))</f>
        <v/>
      </c>
      <c r="BC134" s="334" t="str">
        <f>IF($B134="","",INDEX('All CCC'!BC$7:BC$736,MATCH(WatchList!$B134,'All CCC'!$B$7:$B$736,0)))</f>
        <v/>
      </c>
      <c r="BD134" s="334" t="str">
        <f>IF($B134="","",INDEX('All CCC'!BD$7:BD$736,MATCH(WatchList!$B134,'All CCC'!$B$7:$B$736,0)))</f>
        <v/>
      </c>
      <c r="BE134" s="334" t="str">
        <f>IF($B134="","",INDEX('All CCC'!BE$7:BE$736,MATCH(WatchList!$B134,'All CCC'!$B$7:$B$736,0)))</f>
        <v/>
      </c>
      <c r="BF134" s="334" t="str">
        <f>IF($B134="","",INDEX('All CCC'!BF$7:BF$736,MATCH(WatchList!$B134,'All CCC'!$B$7:$B$736,0)))</f>
        <v/>
      </c>
      <c r="BG134" s="334" t="str">
        <f>IF($B134="","",INDEX('All CCC'!BG$7:BG$736,MATCH(WatchList!$B134,'All CCC'!$B$7:$B$736,0)))</f>
        <v/>
      </c>
    </row>
    <row r="135" spans="1:59" x14ac:dyDescent="0.2">
      <c r="A135" s="333" t="str">
        <f>IF($B135="","",INDEX('All CCC'!A$7:A$736,MATCH(WatchList!$B135,'All CCC'!$B$7:$B$736,0)))</f>
        <v/>
      </c>
      <c r="B135" s="127"/>
      <c r="C135" s="334" t="str">
        <f>IF($B135="","",INDEX('All CCC'!C$7:C$736,MATCH(WatchList!$B135,'All CCC'!$B$7:$B$736,0)))</f>
        <v/>
      </c>
      <c r="D135" s="334" t="str">
        <f>IF($B135="","",INDEX('All CCC'!D$7:D$736,MATCH(WatchList!$B135,'All CCC'!$B$7:$B$736,0)))</f>
        <v/>
      </c>
      <c r="E135" s="334" t="str">
        <f>IF($B135="","",INDEX('All CCC'!E$7:E$736,MATCH(WatchList!$B135,'All CCC'!$B$7:$B$736,0)))</f>
        <v/>
      </c>
      <c r="F135" s="334" t="str">
        <f>IF($B135="","",INDEX('All CCC'!F$7:F$736,MATCH(WatchList!$B135,'All CCC'!$B$7:$B$736,0)))</f>
        <v/>
      </c>
      <c r="G135" s="334" t="str">
        <f>IF($B135="","",INDEX('All CCC'!G$7:G$736,MATCH(WatchList!$B135,'All CCC'!$B$7:$B$736,0)))</f>
        <v/>
      </c>
      <c r="H135" s="334" t="str">
        <f>IF($B135="","",INDEX('All CCC'!H$7:H$736,MATCH(WatchList!$B135,'All CCC'!$B$7:$B$736,0)))</f>
        <v/>
      </c>
      <c r="I135" s="334" t="str">
        <f>IF($B135="","",INDEX('All CCC'!I$7:I$736,MATCH(WatchList!$B135,'All CCC'!$B$7:$B$736,0)))</f>
        <v/>
      </c>
      <c r="J135" s="334" t="str">
        <f>IF($B135="","",INDEX('All CCC'!J$7:J$736,MATCH(WatchList!$B135,'All CCC'!$B$7:$B$736,0)))</f>
        <v/>
      </c>
      <c r="K135" s="334" t="str">
        <f>IF($B135="","",INDEX('All CCC'!K$7:K$736,MATCH(WatchList!$B135,'All CCC'!$B$7:$B$736,0)))</f>
        <v/>
      </c>
      <c r="L135" s="334" t="str">
        <f>IF($B135="","",INDEX('All CCC'!L$7:L$736,MATCH(WatchList!$B135,'All CCC'!$B$7:$B$736,0)))</f>
        <v/>
      </c>
      <c r="M135" s="334" t="str">
        <f>IF($B135="","",INDEX('All CCC'!M$7:M$736,MATCH(WatchList!$B135,'All CCC'!$B$7:$B$736,0)))</f>
        <v/>
      </c>
      <c r="N135" s="334" t="str">
        <f>IF($B135="","",INDEX('All CCC'!N$7:N$736,MATCH(WatchList!$B135,'All CCC'!$B$7:$B$736,0)))</f>
        <v/>
      </c>
      <c r="O135" s="334" t="str">
        <f>IF($B135="","",INDEX('All CCC'!O$7:O$736,MATCH(WatchList!$B135,'All CCC'!$B$7:$B$736,0)))</f>
        <v/>
      </c>
      <c r="P135" s="335" t="str">
        <f>IF($B135="","",INDEX('All CCC'!P$7:P$736,MATCH(WatchList!$B135,'All CCC'!$B$7:$B$736,0)))</f>
        <v/>
      </c>
      <c r="Q135" s="335" t="str">
        <f>IF($B135="","",INDEX('All CCC'!Q$7:Q$736,MATCH(WatchList!$B135,'All CCC'!$B$7:$B$736,0)))</f>
        <v/>
      </c>
      <c r="R135" s="334" t="str">
        <f>IF($B135="","",INDEX('All CCC'!R$7:R$736,MATCH(WatchList!$B135,'All CCC'!$B$7:$B$736,0)))</f>
        <v/>
      </c>
      <c r="S135" s="334" t="str">
        <f>IF($B135="","",INDEX('All CCC'!S$7:S$736,MATCH(WatchList!$B135,'All CCC'!$B$7:$B$736,0)))</f>
        <v/>
      </c>
      <c r="T135" s="334" t="str">
        <f>IF($B135="","",INDEX('All CCC'!T$7:T$736,MATCH(WatchList!$B135,'All CCC'!$B$7:$B$736,0)))</f>
        <v/>
      </c>
      <c r="U135" s="334" t="str">
        <f>IF($B135="","",INDEX('All CCC'!U$7:U$736,MATCH(WatchList!$B135,'All CCC'!$B$7:$B$736,0)))</f>
        <v/>
      </c>
      <c r="V135" s="334" t="str">
        <f>IF($B135="","",INDEX('All CCC'!V$7:V$736,MATCH(WatchList!$B135,'All CCC'!$B$7:$B$736,0)))</f>
        <v/>
      </c>
      <c r="W135" s="334" t="str">
        <f>IF($B135="","",INDEX('All CCC'!W$7:W$736,MATCH(WatchList!$B135,'All CCC'!$B$7:$B$736,0)))</f>
        <v/>
      </c>
      <c r="X135" s="334" t="str">
        <f>IF($B135="","",INDEX('All CCC'!X$7:X$736,MATCH(WatchList!$B135,'All CCC'!$B$7:$B$736,0)))</f>
        <v/>
      </c>
      <c r="Y135" s="334" t="str">
        <f>IF($B135="","",INDEX('All CCC'!Y$7:Y$736,MATCH(WatchList!$B135,'All CCC'!$B$7:$B$736,0)))</f>
        <v/>
      </c>
      <c r="Z135" s="334" t="str">
        <f>IF($B135="","",INDEX('All CCC'!Z$7:Z$736,MATCH(WatchList!$B135,'All CCC'!$B$7:$B$736,0)))</f>
        <v/>
      </c>
      <c r="AA135" s="334" t="str">
        <f>IF($B135="","",INDEX('All CCC'!AA$7:AA$736,MATCH(WatchList!$B135,'All CCC'!$B$7:$B$736,0)))</f>
        <v/>
      </c>
      <c r="AB135" s="334" t="str">
        <f>IF($B135="","",INDEX('All CCC'!AB$7:AB$736,MATCH(WatchList!$B135,'All CCC'!$B$7:$B$736,0)))</f>
        <v/>
      </c>
      <c r="AC135" s="334" t="str">
        <f>IF($B135="","",INDEX('All CCC'!AC$7:AC$736,MATCH(WatchList!$B135,'All CCC'!$B$7:$B$736,0)))</f>
        <v/>
      </c>
      <c r="AD135" s="334" t="str">
        <f>IF($B135="","",INDEX('All CCC'!AD$7:AD$736,MATCH(WatchList!$B135,'All CCC'!$B$7:$B$736,0)))</f>
        <v/>
      </c>
      <c r="AE135" s="334" t="str">
        <f>IF($B135="","",INDEX('All CCC'!AE$7:AE$736,MATCH(WatchList!$B135,'All CCC'!$B$7:$B$736,0)))</f>
        <v/>
      </c>
      <c r="AF135" s="334" t="str">
        <f>IF($B135="","",INDEX('All CCC'!AF$7:AF$736,MATCH(WatchList!$B135,'All CCC'!$B$7:$B$736,0)))</f>
        <v/>
      </c>
      <c r="AG135" s="334" t="str">
        <f>IF($B135="","",INDEX('All CCC'!AG$7:AG$736,MATCH(WatchList!$B135,'All CCC'!$B$7:$B$736,0)))</f>
        <v/>
      </c>
      <c r="AH135" s="334" t="str">
        <f>IF($B135="","",INDEX('All CCC'!AH$7:AH$736,MATCH(WatchList!$B135,'All CCC'!$B$7:$B$736,0)))</f>
        <v/>
      </c>
      <c r="AI135" s="334" t="str">
        <f>IF($B135="","",INDEX('All CCC'!AI$7:AI$736,MATCH(WatchList!$B135,'All CCC'!$B$7:$B$736,0)))</f>
        <v/>
      </c>
      <c r="AJ135" s="334" t="str">
        <f>IF($B135="","",INDEX('All CCC'!AJ$7:AJ$736,MATCH(WatchList!$B135,'All CCC'!$B$7:$B$736,0)))</f>
        <v/>
      </c>
      <c r="AK135" s="334" t="str">
        <f>IF($B135="","",INDEX('All CCC'!AK$7:AK$736,MATCH(WatchList!$B135,'All CCC'!$B$7:$B$736,0)))</f>
        <v/>
      </c>
      <c r="AL135" s="334" t="str">
        <f>IF($B135="","",INDEX('All CCC'!AL$7:AL$736,MATCH(WatchList!$B135,'All CCC'!$B$7:$B$736,0)))</f>
        <v/>
      </c>
      <c r="AM135" s="334" t="str">
        <f>IF($B135="","",INDEX('All CCC'!AM$7:AM$736,MATCH(WatchList!$B135,'All CCC'!$B$7:$B$736,0)))</f>
        <v/>
      </c>
      <c r="AN135" s="334" t="str">
        <f>IF($B135="","",INDEX('All CCC'!AN$7:AN$736,MATCH(WatchList!$B135,'All CCC'!$B$7:$B$736,0)))</f>
        <v/>
      </c>
      <c r="AO135" s="334" t="str">
        <f>IF($B135="","",INDEX('All CCC'!AO$7:AO$736,MATCH(WatchList!$B135,'All CCC'!$B$7:$B$736,0)))</f>
        <v/>
      </c>
      <c r="AP135" s="334" t="str">
        <f>IF($B135="","",INDEX('All CCC'!AP$7:AP$736,MATCH(WatchList!$B135,'All CCC'!$B$7:$B$736,0)))</f>
        <v/>
      </c>
      <c r="AQ135" s="334" t="str">
        <f>IF($B135="","",INDEX('All CCC'!AQ$7:AQ$736,MATCH(WatchList!$B135,'All CCC'!$B$7:$B$736,0)))</f>
        <v/>
      </c>
      <c r="AR135" s="334" t="str">
        <f>IF($B135="","",INDEX('All CCC'!AR$7:AR$736,MATCH(WatchList!$B135,'All CCC'!$B$7:$B$736,0)))</f>
        <v/>
      </c>
      <c r="AS135" s="334" t="str">
        <f>IF($B135="","",INDEX('All CCC'!AS$7:AS$736,MATCH(WatchList!$B135,'All CCC'!$B$7:$B$736,0)))</f>
        <v/>
      </c>
      <c r="AT135" s="334" t="str">
        <f>IF($B135="","",INDEX('All CCC'!AT$7:AT$736,MATCH(WatchList!$B135,'All CCC'!$B$7:$B$736,0)))</f>
        <v/>
      </c>
      <c r="AU135" s="334" t="str">
        <f>IF($B135="","",INDEX('All CCC'!AU$7:AU$736,MATCH(WatchList!$B135,'All CCC'!$B$7:$B$736,0)))</f>
        <v/>
      </c>
      <c r="AV135" s="334" t="str">
        <f>IF($B135="","",INDEX('All CCC'!AV$7:AV$736,MATCH(WatchList!$B135,'All CCC'!$B$7:$B$736,0)))</f>
        <v/>
      </c>
      <c r="AW135" s="334" t="str">
        <f>IF($B135="","",INDEX('All CCC'!AW$7:AW$736,MATCH(WatchList!$B135,'All CCC'!$B$7:$B$736,0)))</f>
        <v/>
      </c>
      <c r="AX135" s="334" t="str">
        <f>IF($B135="","",INDEX('All CCC'!AX$7:AX$736,MATCH(WatchList!$B135,'All CCC'!$B$7:$B$736,0)))</f>
        <v/>
      </c>
      <c r="AY135" s="334" t="str">
        <f>IF($B135="","",INDEX('All CCC'!AY$7:AY$736,MATCH(WatchList!$B135,'All CCC'!$B$7:$B$736,0)))</f>
        <v/>
      </c>
      <c r="AZ135" s="334" t="str">
        <f>IF($B135="","",INDEX('All CCC'!AZ$7:AZ$736,MATCH(WatchList!$B135,'All CCC'!$B$7:$B$736,0)))</f>
        <v/>
      </c>
      <c r="BA135" s="334" t="str">
        <f>IF($B135="","",INDEX('All CCC'!BA$7:BA$736,MATCH(WatchList!$B135,'All CCC'!$B$7:$B$736,0)))</f>
        <v/>
      </c>
      <c r="BB135" s="334" t="str">
        <f>IF($B135="","",INDEX('All CCC'!BB$7:BB$736,MATCH(WatchList!$B135,'All CCC'!$B$7:$B$736,0)))</f>
        <v/>
      </c>
      <c r="BC135" s="334" t="str">
        <f>IF($B135="","",INDEX('All CCC'!BC$7:BC$736,MATCH(WatchList!$B135,'All CCC'!$B$7:$B$736,0)))</f>
        <v/>
      </c>
      <c r="BD135" s="334" t="str">
        <f>IF($B135="","",INDEX('All CCC'!BD$7:BD$736,MATCH(WatchList!$B135,'All CCC'!$B$7:$B$736,0)))</f>
        <v/>
      </c>
      <c r="BE135" s="334" t="str">
        <f>IF($B135="","",INDEX('All CCC'!BE$7:BE$736,MATCH(WatchList!$B135,'All CCC'!$B$7:$B$736,0)))</f>
        <v/>
      </c>
      <c r="BF135" s="334" t="str">
        <f>IF($B135="","",INDEX('All CCC'!BF$7:BF$736,MATCH(WatchList!$B135,'All CCC'!$B$7:$B$736,0)))</f>
        <v/>
      </c>
      <c r="BG135" s="334" t="str">
        <f>IF($B135="","",INDEX('All CCC'!BG$7:BG$736,MATCH(WatchList!$B135,'All CCC'!$B$7:$B$736,0)))</f>
        <v/>
      </c>
    </row>
    <row r="136" spans="1:59" x14ac:dyDescent="0.2">
      <c r="A136" s="333" t="str">
        <f>IF($B136="","",INDEX('All CCC'!A$7:A$736,MATCH(WatchList!$B136,'All CCC'!$B$7:$B$736,0)))</f>
        <v/>
      </c>
      <c r="B136" s="127"/>
      <c r="C136" s="334" t="str">
        <f>IF($B136="","",INDEX('All CCC'!C$7:C$736,MATCH(WatchList!$B136,'All CCC'!$B$7:$B$736,0)))</f>
        <v/>
      </c>
      <c r="D136" s="334" t="str">
        <f>IF($B136="","",INDEX('All CCC'!D$7:D$736,MATCH(WatchList!$B136,'All CCC'!$B$7:$B$736,0)))</f>
        <v/>
      </c>
      <c r="E136" s="334" t="str">
        <f>IF($B136="","",INDEX('All CCC'!E$7:E$736,MATCH(WatchList!$B136,'All CCC'!$B$7:$B$736,0)))</f>
        <v/>
      </c>
      <c r="F136" s="334" t="str">
        <f>IF($B136="","",INDEX('All CCC'!F$7:F$736,MATCH(WatchList!$B136,'All CCC'!$B$7:$B$736,0)))</f>
        <v/>
      </c>
      <c r="G136" s="334" t="str">
        <f>IF($B136="","",INDEX('All CCC'!G$7:G$736,MATCH(WatchList!$B136,'All CCC'!$B$7:$B$736,0)))</f>
        <v/>
      </c>
      <c r="H136" s="334" t="str">
        <f>IF($B136="","",INDEX('All CCC'!H$7:H$736,MATCH(WatchList!$B136,'All CCC'!$B$7:$B$736,0)))</f>
        <v/>
      </c>
      <c r="I136" s="334" t="str">
        <f>IF($B136="","",INDEX('All CCC'!I$7:I$736,MATCH(WatchList!$B136,'All CCC'!$B$7:$B$736,0)))</f>
        <v/>
      </c>
      <c r="J136" s="334" t="str">
        <f>IF($B136="","",INDEX('All CCC'!J$7:J$736,MATCH(WatchList!$B136,'All CCC'!$B$7:$B$736,0)))</f>
        <v/>
      </c>
      <c r="K136" s="334" t="str">
        <f>IF($B136="","",INDEX('All CCC'!K$7:K$736,MATCH(WatchList!$B136,'All CCC'!$B$7:$B$736,0)))</f>
        <v/>
      </c>
      <c r="L136" s="334" t="str">
        <f>IF($B136="","",INDEX('All CCC'!L$7:L$736,MATCH(WatchList!$B136,'All CCC'!$B$7:$B$736,0)))</f>
        <v/>
      </c>
      <c r="M136" s="334" t="str">
        <f>IF($B136="","",INDEX('All CCC'!M$7:M$736,MATCH(WatchList!$B136,'All CCC'!$B$7:$B$736,0)))</f>
        <v/>
      </c>
      <c r="N136" s="334" t="str">
        <f>IF($B136="","",INDEX('All CCC'!N$7:N$736,MATCH(WatchList!$B136,'All CCC'!$B$7:$B$736,0)))</f>
        <v/>
      </c>
      <c r="O136" s="334" t="str">
        <f>IF($B136="","",INDEX('All CCC'!O$7:O$736,MATCH(WatchList!$B136,'All CCC'!$B$7:$B$736,0)))</f>
        <v/>
      </c>
      <c r="P136" s="335" t="str">
        <f>IF($B136="","",INDEX('All CCC'!P$7:P$736,MATCH(WatchList!$B136,'All CCC'!$B$7:$B$736,0)))</f>
        <v/>
      </c>
      <c r="Q136" s="335" t="str">
        <f>IF($B136="","",INDEX('All CCC'!Q$7:Q$736,MATCH(WatchList!$B136,'All CCC'!$B$7:$B$736,0)))</f>
        <v/>
      </c>
      <c r="R136" s="334" t="str">
        <f>IF($B136="","",INDEX('All CCC'!R$7:R$736,MATCH(WatchList!$B136,'All CCC'!$B$7:$B$736,0)))</f>
        <v/>
      </c>
      <c r="S136" s="334" t="str">
        <f>IF($B136="","",INDEX('All CCC'!S$7:S$736,MATCH(WatchList!$B136,'All CCC'!$B$7:$B$736,0)))</f>
        <v/>
      </c>
      <c r="T136" s="334" t="str">
        <f>IF($B136="","",INDEX('All CCC'!T$7:T$736,MATCH(WatchList!$B136,'All CCC'!$B$7:$B$736,0)))</f>
        <v/>
      </c>
      <c r="U136" s="334" t="str">
        <f>IF($B136="","",INDEX('All CCC'!U$7:U$736,MATCH(WatchList!$B136,'All CCC'!$B$7:$B$736,0)))</f>
        <v/>
      </c>
      <c r="V136" s="334" t="str">
        <f>IF($B136="","",INDEX('All CCC'!V$7:V$736,MATCH(WatchList!$B136,'All CCC'!$B$7:$B$736,0)))</f>
        <v/>
      </c>
      <c r="W136" s="334" t="str">
        <f>IF($B136="","",INDEX('All CCC'!W$7:W$736,MATCH(WatchList!$B136,'All CCC'!$B$7:$B$736,0)))</f>
        <v/>
      </c>
      <c r="X136" s="334" t="str">
        <f>IF($B136="","",INDEX('All CCC'!X$7:X$736,MATCH(WatchList!$B136,'All CCC'!$B$7:$B$736,0)))</f>
        <v/>
      </c>
      <c r="Y136" s="334" t="str">
        <f>IF($B136="","",INDEX('All CCC'!Y$7:Y$736,MATCH(WatchList!$B136,'All CCC'!$B$7:$B$736,0)))</f>
        <v/>
      </c>
      <c r="Z136" s="334" t="str">
        <f>IF($B136="","",INDEX('All CCC'!Z$7:Z$736,MATCH(WatchList!$B136,'All CCC'!$B$7:$B$736,0)))</f>
        <v/>
      </c>
      <c r="AA136" s="334" t="str">
        <f>IF($B136="","",INDEX('All CCC'!AA$7:AA$736,MATCH(WatchList!$B136,'All CCC'!$B$7:$B$736,0)))</f>
        <v/>
      </c>
      <c r="AB136" s="334" t="str">
        <f>IF($B136="","",INDEX('All CCC'!AB$7:AB$736,MATCH(WatchList!$B136,'All CCC'!$B$7:$B$736,0)))</f>
        <v/>
      </c>
      <c r="AC136" s="334" t="str">
        <f>IF($B136="","",INDEX('All CCC'!AC$7:AC$736,MATCH(WatchList!$B136,'All CCC'!$B$7:$B$736,0)))</f>
        <v/>
      </c>
      <c r="AD136" s="334" t="str">
        <f>IF($B136="","",INDEX('All CCC'!AD$7:AD$736,MATCH(WatchList!$B136,'All CCC'!$B$7:$B$736,0)))</f>
        <v/>
      </c>
      <c r="AE136" s="334" t="str">
        <f>IF($B136="","",INDEX('All CCC'!AE$7:AE$736,MATCH(WatchList!$B136,'All CCC'!$B$7:$B$736,0)))</f>
        <v/>
      </c>
      <c r="AF136" s="334" t="str">
        <f>IF($B136="","",INDEX('All CCC'!AF$7:AF$736,MATCH(WatchList!$B136,'All CCC'!$B$7:$B$736,0)))</f>
        <v/>
      </c>
      <c r="AG136" s="334" t="str">
        <f>IF($B136="","",INDEX('All CCC'!AG$7:AG$736,MATCH(WatchList!$B136,'All CCC'!$B$7:$B$736,0)))</f>
        <v/>
      </c>
      <c r="AH136" s="334" t="str">
        <f>IF($B136="","",INDEX('All CCC'!AH$7:AH$736,MATCH(WatchList!$B136,'All CCC'!$B$7:$B$736,0)))</f>
        <v/>
      </c>
      <c r="AI136" s="334" t="str">
        <f>IF($B136="","",INDEX('All CCC'!AI$7:AI$736,MATCH(WatchList!$B136,'All CCC'!$B$7:$B$736,0)))</f>
        <v/>
      </c>
      <c r="AJ136" s="334" t="str">
        <f>IF($B136="","",INDEX('All CCC'!AJ$7:AJ$736,MATCH(WatchList!$B136,'All CCC'!$B$7:$B$736,0)))</f>
        <v/>
      </c>
      <c r="AK136" s="334" t="str">
        <f>IF($B136="","",INDEX('All CCC'!AK$7:AK$736,MATCH(WatchList!$B136,'All CCC'!$B$7:$B$736,0)))</f>
        <v/>
      </c>
      <c r="AL136" s="334" t="str">
        <f>IF($B136="","",INDEX('All CCC'!AL$7:AL$736,MATCH(WatchList!$B136,'All CCC'!$B$7:$B$736,0)))</f>
        <v/>
      </c>
      <c r="AM136" s="334" t="str">
        <f>IF($B136="","",INDEX('All CCC'!AM$7:AM$736,MATCH(WatchList!$B136,'All CCC'!$B$7:$B$736,0)))</f>
        <v/>
      </c>
      <c r="AN136" s="334" t="str">
        <f>IF($B136="","",INDEX('All CCC'!AN$7:AN$736,MATCH(WatchList!$B136,'All CCC'!$B$7:$B$736,0)))</f>
        <v/>
      </c>
      <c r="AO136" s="334" t="str">
        <f>IF($B136="","",INDEX('All CCC'!AO$7:AO$736,MATCH(WatchList!$B136,'All CCC'!$B$7:$B$736,0)))</f>
        <v/>
      </c>
      <c r="AP136" s="334" t="str">
        <f>IF($B136="","",INDEX('All CCC'!AP$7:AP$736,MATCH(WatchList!$B136,'All CCC'!$B$7:$B$736,0)))</f>
        <v/>
      </c>
      <c r="AQ136" s="334" t="str">
        <f>IF($B136="","",INDEX('All CCC'!AQ$7:AQ$736,MATCH(WatchList!$B136,'All CCC'!$B$7:$B$736,0)))</f>
        <v/>
      </c>
      <c r="AR136" s="334" t="str">
        <f>IF($B136="","",INDEX('All CCC'!AR$7:AR$736,MATCH(WatchList!$B136,'All CCC'!$B$7:$B$736,0)))</f>
        <v/>
      </c>
      <c r="AS136" s="334" t="str">
        <f>IF($B136="","",INDEX('All CCC'!AS$7:AS$736,MATCH(WatchList!$B136,'All CCC'!$B$7:$B$736,0)))</f>
        <v/>
      </c>
      <c r="AT136" s="334" t="str">
        <f>IF($B136="","",INDEX('All CCC'!AT$7:AT$736,MATCH(WatchList!$B136,'All CCC'!$B$7:$B$736,0)))</f>
        <v/>
      </c>
      <c r="AU136" s="334" t="str">
        <f>IF($B136="","",INDEX('All CCC'!AU$7:AU$736,MATCH(WatchList!$B136,'All CCC'!$B$7:$B$736,0)))</f>
        <v/>
      </c>
      <c r="AV136" s="334" t="str">
        <f>IF($B136="","",INDEX('All CCC'!AV$7:AV$736,MATCH(WatchList!$B136,'All CCC'!$B$7:$B$736,0)))</f>
        <v/>
      </c>
      <c r="AW136" s="334" t="str">
        <f>IF($B136="","",INDEX('All CCC'!AW$7:AW$736,MATCH(WatchList!$B136,'All CCC'!$B$7:$B$736,0)))</f>
        <v/>
      </c>
      <c r="AX136" s="334" t="str">
        <f>IF($B136="","",INDEX('All CCC'!AX$7:AX$736,MATCH(WatchList!$B136,'All CCC'!$B$7:$B$736,0)))</f>
        <v/>
      </c>
      <c r="AY136" s="334" t="str">
        <f>IF($B136="","",INDEX('All CCC'!AY$7:AY$736,MATCH(WatchList!$B136,'All CCC'!$B$7:$B$736,0)))</f>
        <v/>
      </c>
      <c r="AZ136" s="334" t="str">
        <f>IF($B136="","",INDEX('All CCC'!AZ$7:AZ$736,MATCH(WatchList!$B136,'All CCC'!$B$7:$B$736,0)))</f>
        <v/>
      </c>
      <c r="BA136" s="334" t="str">
        <f>IF($B136="","",INDEX('All CCC'!BA$7:BA$736,MATCH(WatchList!$B136,'All CCC'!$B$7:$B$736,0)))</f>
        <v/>
      </c>
      <c r="BB136" s="334" t="str">
        <f>IF($B136="","",INDEX('All CCC'!BB$7:BB$736,MATCH(WatchList!$B136,'All CCC'!$B$7:$B$736,0)))</f>
        <v/>
      </c>
      <c r="BC136" s="334" t="str">
        <f>IF($B136="","",INDEX('All CCC'!BC$7:BC$736,MATCH(WatchList!$B136,'All CCC'!$B$7:$B$736,0)))</f>
        <v/>
      </c>
      <c r="BD136" s="334" t="str">
        <f>IF($B136="","",INDEX('All CCC'!BD$7:BD$736,MATCH(WatchList!$B136,'All CCC'!$B$7:$B$736,0)))</f>
        <v/>
      </c>
      <c r="BE136" s="334" t="str">
        <f>IF($B136="","",INDEX('All CCC'!BE$7:BE$736,MATCH(WatchList!$B136,'All CCC'!$B$7:$B$736,0)))</f>
        <v/>
      </c>
      <c r="BF136" s="334" t="str">
        <f>IF($B136="","",INDEX('All CCC'!BF$7:BF$736,MATCH(WatchList!$B136,'All CCC'!$B$7:$B$736,0)))</f>
        <v/>
      </c>
      <c r="BG136" s="334" t="str">
        <f>IF($B136="","",INDEX('All CCC'!BG$7:BG$736,MATCH(WatchList!$B136,'All CCC'!$B$7:$B$736,0)))</f>
        <v/>
      </c>
    </row>
    <row r="137" spans="1:59" x14ac:dyDescent="0.2">
      <c r="A137" s="333" t="str">
        <f>IF($B137="","",INDEX('All CCC'!A$7:A$736,MATCH(WatchList!$B137,'All CCC'!$B$7:$B$736,0)))</f>
        <v/>
      </c>
      <c r="B137" s="127"/>
      <c r="C137" s="334" t="str">
        <f>IF($B137="","",INDEX('All CCC'!C$7:C$736,MATCH(WatchList!$B137,'All CCC'!$B$7:$B$736,0)))</f>
        <v/>
      </c>
      <c r="D137" s="334" t="str">
        <f>IF($B137="","",INDEX('All CCC'!D$7:D$736,MATCH(WatchList!$B137,'All CCC'!$B$7:$B$736,0)))</f>
        <v/>
      </c>
      <c r="E137" s="334" t="str">
        <f>IF($B137="","",INDEX('All CCC'!E$7:E$736,MATCH(WatchList!$B137,'All CCC'!$B$7:$B$736,0)))</f>
        <v/>
      </c>
      <c r="F137" s="334" t="str">
        <f>IF($B137="","",INDEX('All CCC'!F$7:F$736,MATCH(WatchList!$B137,'All CCC'!$B$7:$B$736,0)))</f>
        <v/>
      </c>
      <c r="G137" s="334" t="str">
        <f>IF($B137="","",INDEX('All CCC'!G$7:G$736,MATCH(WatchList!$B137,'All CCC'!$B$7:$B$736,0)))</f>
        <v/>
      </c>
      <c r="H137" s="334" t="str">
        <f>IF($B137="","",INDEX('All CCC'!H$7:H$736,MATCH(WatchList!$B137,'All CCC'!$B$7:$B$736,0)))</f>
        <v/>
      </c>
      <c r="I137" s="334" t="str">
        <f>IF($B137="","",INDEX('All CCC'!I$7:I$736,MATCH(WatchList!$B137,'All CCC'!$B$7:$B$736,0)))</f>
        <v/>
      </c>
      <c r="J137" s="334" t="str">
        <f>IF($B137="","",INDEX('All CCC'!J$7:J$736,MATCH(WatchList!$B137,'All CCC'!$B$7:$B$736,0)))</f>
        <v/>
      </c>
      <c r="K137" s="334" t="str">
        <f>IF($B137="","",INDEX('All CCC'!K$7:K$736,MATCH(WatchList!$B137,'All CCC'!$B$7:$B$736,0)))</f>
        <v/>
      </c>
      <c r="L137" s="334" t="str">
        <f>IF($B137="","",INDEX('All CCC'!L$7:L$736,MATCH(WatchList!$B137,'All CCC'!$B$7:$B$736,0)))</f>
        <v/>
      </c>
      <c r="M137" s="334" t="str">
        <f>IF($B137="","",INDEX('All CCC'!M$7:M$736,MATCH(WatchList!$B137,'All CCC'!$B$7:$B$736,0)))</f>
        <v/>
      </c>
      <c r="N137" s="334" t="str">
        <f>IF($B137="","",INDEX('All CCC'!N$7:N$736,MATCH(WatchList!$B137,'All CCC'!$B$7:$B$736,0)))</f>
        <v/>
      </c>
      <c r="O137" s="334" t="str">
        <f>IF($B137="","",INDEX('All CCC'!O$7:O$736,MATCH(WatchList!$B137,'All CCC'!$B$7:$B$736,0)))</f>
        <v/>
      </c>
      <c r="P137" s="335" t="str">
        <f>IF($B137="","",INDEX('All CCC'!P$7:P$736,MATCH(WatchList!$B137,'All CCC'!$B$7:$B$736,0)))</f>
        <v/>
      </c>
      <c r="Q137" s="335" t="str">
        <f>IF($B137="","",INDEX('All CCC'!Q$7:Q$736,MATCH(WatchList!$B137,'All CCC'!$B$7:$B$736,0)))</f>
        <v/>
      </c>
      <c r="R137" s="334" t="str">
        <f>IF($B137="","",INDEX('All CCC'!R$7:R$736,MATCH(WatchList!$B137,'All CCC'!$B$7:$B$736,0)))</f>
        <v/>
      </c>
      <c r="S137" s="334" t="str">
        <f>IF($B137="","",INDEX('All CCC'!S$7:S$736,MATCH(WatchList!$B137,'All CCC'!$B$7:$B$736,0)))</f>
        <v/>
      </c>
      <c r="T137" s="334" t="str">
        <f>IF($B137="","",INDEX('All CCC'!T$7:T$736,MATCH(WatchList!$B137,'All CCC'!$B$7:$B$736,0)))</f>
        <v/>
      </c>
      <c r="U137" s="334" t="str">
        <f>IF($B137="","",INDEX('All CCC'!U$7:U$736,MATCH(WatchList!$B137,'All CCC'!$B$7:$B$736,0)))</f>
        <v/>
      </c>
      <c r="V137" s="334" t="str">
        <f>IF($B137="","",INDEX('All CCC'!V$7:V$736,MATCH(WatchList!$B137,'All CCC'!$B$7:$B$736,0)))</f>
        <v/>
      </c>
      <c r="W137" s="334" t="str">
        <f>IF($B137="","",INDEX('All CCC'!W$7:W$736,MATCH(WatchList!$B137,'All CCC'!$B$7:$B$736,0)))</f>
        <v/>
      </c>
      <c r="X137" s="334" t="str">
        <f>IF($B137="","",INDEX('All CCC'!X$7:X$736,MATCH(WatchList!$B137,'All CCC'!$B$7:$B$736,0)))</f>
        <v/>
      </c>
      <c r="Y137" s="334" t="str">
        <f>IF($B137="","",INDEX('All CCC'!Y$7:Y$736,MATCH(WatchList!$B137,'All CCC'!$B$7:$B$736,0)))</f>
        <v/>
      </c>
      <c r="Z137" s="334" t="str">
        <f>IF($B137="","",INDEX('All CCC'!Z$7:Z$736,MATCH(WatchList!$B137,'All CCC'!$B$7:$B$736,0)))</f>
        <v/>
      </c>
      <c r="AA137" s="334" t="str">
        <f>IF($B137="","",INDEX('All CCC'!AA$7:AA$736,MATCH(WatchList!$B137,'All CCC'!$B$7:$B$736,0)))</f>
        <v/>
      </c>
      <c r="AB137" s="334" t="str">
        <f>IF($B137="","",INDEX('All CCC'!AB$7:AB$736,MATCH(WatchList!$B137,'All CCC'!$B$7:$B$736,0)))</f>
        <v/>
      </c>
      <c r="AC137" s="334" t="str">
        <f>IF($B137="","",INDEX('All CCC'!AC$7:AC$736,MATCH(WatchList!$B137,'All CCC'!$B$7:$B$736,0)))</f>
        <v/>
      </c>
      <c r="AD137" s="334" t="str">
        <f>IF($B137="","",INDEX('All CCC'!AD$7:AD$736,MATCH(WatchList!$B137,'All CCC'!$B$7:$B$736,0)))</f>
        <v/>
      </c>
      <c r="AE137" s="334" t="str">
        <f>IF($B137="","",INDEX('All CCC'!AE$7:AE$736,MATCH(WatchList!$B137,'All CCC'!$B$7:$B$736,0)))</f>
        <v/>
      </c>
      <c r="AF137" s="334" t="str">
        <f>IF($B137="","",INDEX('All CCC'!AF$7:AF$736,MATCH(WatchList!$B137,'All CCC'!$B$7:$B$736,0)))</f>
        <v/>
      </c>
      <c r="AG137" s="334" t="str">
        <f>IF($B137="","",INDEX('All CCC'!AG$7:AG$736,MATCH(WatchList!$B137,'All CCC'!$B$7:$B$736,0)))</f>
        <v/>
      </c>
      <c r="AH137" s="334" t="str">
        <f>IF($B137="","",INDEX('All CCC'!AH$7:AH$736,MATCH(WatchList!$B137,'All CCC'!$B$7:$B$736,0)))</f>
        <v/>
      </c>
      <c r="AI137" s="334" t="str">
        <f>IF($B137="","",INDEX('All CCC'!AI$7:AI$736,MATCH(WatchList!$B137,'All CCC'!$B$7:$B$736,0)))</f>
        <v/>
      </c>
      <c r="AJ137" s="334" t="str">
        <f>IF($B137="","",INDEX('All CCC'!AJ$7:AJ$736,MATCH(WatchList!$B137,'All CCC'!$B$7:$B$736,0)))</f>
        <v/>
      </c>
      <c r="AK137" s="334" t="str">
        <f>IF($B137="","",INDEX('All CCC'!AK$7:AK$736,MATCH(WatchList!$B137,'All CCC'!$B$7:$B$736,0)))</f>
        <v/>
      </c>
      <c r="AL137" s="334" t="str">
        <f>IF($B137="","",INDEX('All CCC'!AL$7:AL$736,MATCH(WatchList!$B137,'All CCC'!$B$7:$B$736,0)))</f>
        <v/>
      </c>
      <c r="AM137" s="334" t="str">
        <f>IF($B137="","",INDEX('All CCC'!AM$7:AM$736,MATCH(WatchList!$B137,'All CCC'!$B$7:$B$736,0)))</f>
        <v/>
      </c>
      <c r="AN137" s="334" t="str">
        <f>IF($B137="","",INDEX('All CCC'!AN$7:AN$736,MATCH(WatchList!$B137,'All CCC'!$B$7:$B$736,0)))</f>
        <v/>
      </c>
      <c r="AO137" s="334" t="str">
        <f>IF($B137="","",INDEX('All CCC'!AO$7:AO$736,MATCH(WatchList!$B137,'All CCC'!$B$7:$B$736,0)))</f>
        <v/>
      </c>
      <c r="AP137" s="334" t="str">
        <f>IF($B137="","",INDEX('All CCC'!AP$7:AP$736,MATCH(WatchList!$B137,'All CCC'!$B$7:$B$736,0)))</f>
        <v/>
      </c>
      <c r="AQ137" s="334" t="str">
        <f>IF($B137="","",INDEX('All CCC'!AQ$7:AQ$736,MATCH(WatchList!$B137,'All CCC'!$B$7:$B$736,0)))</f>
        <v/>
      </c>
      <c r="AR137" s="334" t="str">
        <f>IF($B137="","",INDEX('All CCC'!AR$7:AR$736,MATCH(WatchList!$B137,'All CCC'!$B$7:$B$736,0)))</f>
        <v/>
      </c>
      <c r="AS137" s="334" t="str">
        <f>IF($B137="","",INDEX('All CCC'!AS$7:AS$736,MATCH(WatchList!$B137,'All CCC'!$B$7:$B$736,0)))</f>
        <v/>
      </c>
      <c r="AT137" s="334" t="str">
        <f>IF($B137="","",INDEX('All CCC'!AT$7:AT$736,MATCH(WatchList!$B137,'All CCC'!$B$7:$B$736,0)))</f>
        <v/>
      </c>
      <c r="AU137" s="334" t="str">
        <f>IF($B137="","",INDEX('All CCC'!AU$7:AU$736,MATCH(WatchList!$B137,'All CCC'!$B$7:$B$736,0)))</f>
        <v/>
      </c>
      <c r="AV137" s="334" t="str">
        <f>IF($B137="","",INDEX('All CCC'!AV$7:AV$736,MATCH(WatchList!$B137,'All CCC'!$B$7:$B$736,0)))</f>
        <v/>
      </c>
      <c r="AW137" s="334" t="str">
        <f>IF($B137="","",INDEX('All CCC'!AW$7:AW$736,MATCH(WatchList!$B137,'All CCC'!$B$7:$B$736,0)))</f>
        <v/>
      </c>
      <c r="AX137" s="334" t="str">
        <f>IF($B137="","",INDEX('All CCC'!AX$7:AX$736,MATCH(WatchList!$B137,'All CCC'!$B$7:$B$736,0)))</f>
        <v/>
      </c>
      <c r="AY137" s="334" t="str">
        <f>IF($B137="","",INDEX('All CCC'!AY$7:AY$736,MATCH(WatchList!$B137,'All CCC'!$B$7:$B$736,0)))</f>
        <v/>
      </c>
      <c r="AZ137" s="334" t="str">
        <f>IF($B137="","",INDEX('All CCC'!AZ$7:AZ$736,MATCH(WatchList!$B137,'All CCC'!$B$7:$B$736,0)))</f>
        <v/>
      </c>
      <c r="BA137" s="334" t="str">
        <f>IF($B137="","",INDEX('All CCC'!BA$7:BA$736,MATCH(WatchList!$B137,'All CCC'!$B$7:$B$736,0)))</f>
        <v/>
      </c>
      <c r="BB137" s="334" t="str">
        <f>IF($B137="","",INDEX('All CCC'!BB$7:BB$736,MATCH(WatchList!$B137,'All CCC'!$B$7:$B$736,0)))</f>
        <v/>
      </c>
      <c r="BC137" s="334" t="str">
        <f>IF($B137="","",INDEX('All CCC'!BC$7:BC$736,MATCH(WatchList!$B137,'All CCC'!$B$7:$B$736,0)))</f>
        <v/>
      </c>
      <c r="BD137" s="334" t="str">
        <f>IF($B137="","",INDEX('All CCC'!BD$7:BD$736,MATCH(WatchList!$B137,'All CCC'!$B$7:$B$736,0)))</f>
        <v/>
      </c>
      <c r="BE137" s="334" t="str">
        <f>IF($B137="","",INDEX('All CCC'!BE$7:BE$736,MATCH(WatchList!$B137,'All CCC'!$B$7:$B$736,0)))</f>
        <v/>
      </c>
      <c r="BF137" s="334" t="str">
        <f>IF($B137="","",INDEX('All CCC'!BF$7:BF$736,MATCH(WatchList!$B137,'All CCC'!$B$7:$B$736,0)))</f>
        <v/>
      </c>
      <c r="BG137" s="334" t="str">
        <f>IF($B137="","",INDEX('All CCC'!BG$7:BG$736,MATCH(WatchList!$B137,'All CCC'!$B$7:$B$736,0)))</f>
        <v/>
      </c>
    </row>
    <row r="138" spans="1:59" x14ac:dyDescent="0.2">
      <c r="A138" s="333" t="str">
        <f>IF($B138="","",INDEX('All CCC'!A$7:A$736,MATCH(WatchList!$B138,'All CCC'!$B$7:$B$736,0)))</f>
        <v/>
      </c>
      <c r="B138" s="127"/>
      <c r="C138" s="334" t="str">
        <f>IF($B138="","",INDEX('All CCC'!C$7:C$736,MATCH(WatchList!$B138,'All CCC'!$B$7:$B$736,0)))</f>
        <v/>
      </c>
      <c r="D138" s="334" t="str">
        <f>IF($B138="","",INDEX('All CCC'!D$7:D$736,MATCH(WatchList!$B138,'All CCC'!$B$7:$B$736,0)))</f>
        <v/>
      </c>
      <c r="E138" s="334" t="str">
        <f>IF($B138="","",INDEX('All CCC'!E$7:E$736,MATCH(WatchList!$B138,'All CCC'!$B$7:$B$736,0)))</f>
        <v/>
      </c>
      <c r="F138" s="334" t="str">
        <f>IF($B138="","",INDEX('All CCC'!F$7:F$736,MATCH(WatchList!$B138,'All CCC'!$B$7:$B$736,0)))</f>
        <v/>
      </c>
      <c r="G138" s="334" t="str">
        <f>IF($B138="","",INDEX('All CCC'!G$7:G$736,MATCH(WatchList!$B138,'All CCC'!$B$7:$B$736,0)))</f>
        <v/>
      </c>
      <c r="H138" s="334" t="str">
        <f>IF($B138="","",INDEX('All CCC'!H$7:H$736,MATCH(WatchList!$B138,'All CCC'!$B$7:$B$736,0)))</f>
        <v/>
      </c>
      <c r="I138" s="334" t="str">
        <f>IF($B138="","",INDEX('All CCC'!I$7:I$736,MATCH(WatchList!$B138,'All CCC'!$B$7:$B$736,0)))</f>
        <v/>
      </c>
      <c r="J138" s="334" t="str">
        <f>IF($B138="","",INDEX('All CCC'!J$7:J$736,MATCH(WatchList!$B138,'All CCC'!$B$7:$B$736,0)))</f>
        <v/>
      </c>
      <c r="K138" s="334" t="str">
        <f>IF($B138="","",INDEX('All CCC'!K$7:K$736,MATCH(WatchList!$B138,'All CCC'!$B$7:$B$736,0)))</f>
        <v/>
      </c>
      <c r="L138" s="334" t="str">
        <f>IF($B138="","",INDEX('All CCC'!L$7:L$736,MATCH(WatchList!$B138,'All CCC'!$B$7:$B$736,0)))</f>
        <v/>
      </c>
      <c r="M138" s="334" t="str">
        <f>IF($B138="","",INDEX('All CCC'!M$7:M$736,MATCH(WatchList!$B138,'All CCC'!$B$7:$B$736,0)))</f>
        <v/>
      </c>
      <c r="N138" s="334" t="str">
        <f>IF($B138="","",INDEX('All CCC'!N$7:N$736,MATCH(WatchList!$B138,'All CCC'!$B$7:$B$736,0)))</f>
        <v/>
      </c>
      <c r="O138" s="334" t="str">
        <f>IF($B138="","",INDEX('All CCC'!O$7:O$736,MATCH(WatchList!$B138,'All CCC'!$B$7:$B$736,0)))</f>
        <v/>
      </c>
      <c r="P138" s="335" t="str">
        <f>IF($B138="","",INDEX('All CCC'!P$7:P$736,MATCH(WatchList!$B138,'All CCC'!$B$7:$B$736,0)))</f>
        <v/>
      </c>
      <c r="Q138" s="335" t="str">
        <f>IF($B138="","",INDEX('All CCC'!Q$7:Q$736,MATCH(WatchList!$B138,'All CCC'!$B$7:$B$736,0)))</f>
        <v/>
      </c>
      <c r="R138" s="334" t="str">
        <f>IF($B138="","",INDEX('All CCC'!R$7:R$736,MATCH(WatchList!$B138,'All CCC'!$B$7:$B$736,0)))</f>
        <v/>
      </c>
      <c r="S138" s="334" t="str">
        <f>IF($B138="","",INDEX('All CCC'!S$7:S$736,MATCH(WatchList!$B138,'All CCC'!$B$7:$B$736,0)))</f>
        <v/>
      </c>
      <c r="T138" s="334" t="str">
        <f>IF($B138="","",INDEX('All CCC'!T$7:T$736,MATCH(WatchList!$B138,'All CCC'!$B$7:$B$736,0)))</f>
        <v/>
      </c>
      <c r="U138" s="334" t="str">
        <f>IF($B138="","",INDEX('All CCC'!U$7:U$736,MATCH(WatchList!$B138,'All CCC'!$B$7:$B$736,0)))</f>
        <v/>
      </c>
      <c r="V138" s="334" t="str">
        <f>IF($B138="","",INDEX('All CCC'!V$7:V$736,MATCH(WatchList!$B138,'All CCC'!$B$7:$B$736,0)))</f>
        <v/>
      </c>
      <c r="W138" s="334" t="str">
        <f>IF($B138="","",INDEX('All CCC'!W$7:W$736,MATCH(WatchList!$B138,'All CCC'!$B$7:$B$736,0)))</f>
        <v/>
      </c>
      <c r="X138" s="334" t="str">
        <f>IF($B138="","",INDEX('All CCC'!X$7:X$736,MATCH(WatchList!$B138,'All CCC'!$B$7:$B$736,0)))</f>
        <v/>
      </c>
      <c r="Y138" s="334" t="str">
        <f>IF($B138="","",INDEX('All CCC'!Y$7:Y$736,MATCH(WatchList!$B138,'All CCC'!$B$7:$B$736,0)))</f>
        <v/>
      </c>
      <c r="Z138" s="334" t="str">
        <f>IF($B138="","",INDEX('All CCC'!Z$7:Z$736,MATCH(WatchList!$B138,'All CCC'!$B$7:$B$736,0)))</f>
        <v/>
      </c>
      <c r="AA138" s="334" t="str">
        <f>IF($B138="","",INDEX('All CCC'!AA$7:AA$736,MATCH(WatchList!$B138,'All CCC'!$B$7:$B$736,0)))</f>
        <v/>
      </c>
      <c r="AB138" s="334" t="str">
        <f>IF($B138="","",INDEX('All CCC'!AB$7:AB$736,MATCH(WatchList!$B138,'All CCC'!$B$7:$B$736,0)))</f>
        <v/>
      </c>
      <c r="AC138" s="334" t="str">
        <f>IF($B138="","",INDEX('All CCC'!AC$7:AC$736,MATCH(WatchList!$B138,'All CCC'!$B$7:$B$736,0)))</f>
        <v/>
      </c>
      <c r="AD138" s="334" t="str">
        <f>IF($B138="","",INDEX('All CCC'!AD$7:AD$736,MATCH(WatchList!$B138,'All CCC'!$B$7:$B$736,0)))</f>
        <v/>
      </c>
      <c r="AE138" s="334" t="str">
        <f>IF($B138="","",INDEX('All CCC'!AE$7:AE$736,MATCH(WatchList!$B138,'All CCC'!$B$7:$B$736,0)))</f>
        <v/>
      </c>
      <c r="AF138" s="334" t="str">
        <f>IF($B138="","",INDEX('All CCC'!AF$7:AF$736,MATCH(WatchList!$B138,'All CCC'!$B$7:$B$736,0)))</f>
        <v/>
      </c>
      <c r="AG138" s="334" t="str">
        <f>IF($B138="","",INDEX('All CCC'!AG$7:AG$736,MATCH(WatchList!$B138,'All CCC'!$B$7:$B$736,0)))</f>
        <v/>
      </c>
      <c r="AH138" s="334" t="str">
        <f>IF($B138="","",INDEX('All CCC'!AH$7:AH$736,MATCH(WatchList!$B138,'All CCC'!$B$7:$B$736,0)))</f>
        <v/>
      </c>
      <c r="AI138" s="334" t="str">
        <f>IF($B138="","",INDEX('All CCC'!AI$7:AI$736,MATCH(WatchList!$B138,'All CCC'!$B$7:$B$736,0)))</f>
        <v/>
      </c>
      <c r="AJ138" s="334" t="str">
        <f>IF($B138="","",INDEX('All CCC'!AJ$7:AJ$736,MATCH(WatchList!$B138,'All CCC'!$B$7:$B$736,0)))</f>
        <v/>
      </c>
      <c r="AK138" s="334" t="str">
        <f>IF($B138="","",INDEX('All CCC'!AK$7:AK$736,MATCH(WatchList!$B138,'All CCC'!$B$7:$B$736,0)))</f>
        <v/>
      </c>
      <c r="AL138" s="334" t="str">
        <f>IF($B138="","",INDEX('All CCC'!AL$7:AL$736,MATCH(WatchList!$B138,'All CCC'!$B$7:$B$736,0)))</f>
        <v/>
      </c>
      <c r="AM138" s="334" t="str">
        <f>IF($B138="","",INDEX('All CCC'!AM$7:AM$736,MATCH(WatchList!$B138,'All CCC'!$B$7:$B$736,0)))</f>
        <v/>
      </c>
      <c r="AN138" s="334" t="str">
        <f>IF($B138="","",INDEX('All CCC'!AN$7:AN$736,MATCH(WatchList!$B138,'All CCC'!$B$7:$B$736,0)))</f>
        <v/>
      </c>
      <c r="AO138" s="334" t="str">
        <f>IF($B138="","",INDEX('All CCC'!AO$7:AO$736,MATCH(WatchList!$B138,'All CCC'!$B$7:$B$736,0)))</f>
        <v/>
      </c>
      <c r="AP138" s="334" t="str">
        <f>IF($B138="","",INDEX('All CCC'!AP$7:AP$736,MATCH(WatchList!$B138,'All CCC'!$B$7:$B$736,0)))</f>
        <v/>
      </c>
      <c r="AQ138" s="334" t="str">
        <f>IF($B138="","",INDEX('All CCC'!AQ$7:AQ$736,MATCH(WatchList!$B138,'All CCC'!$B$7:$B$736,0)))</f>
        <v/>
      </c>
      <c r="AR138" s="334" t="str">
        <f>IF($B138="","",INDEX('All CCC'!AR$7:AR$736,MATCH(WatchList!$B138,'All CCC'!$B$7:$B$736,0)))</f>
        <v/>
      </c>
      <c r="AS138" s="334" t="str">
        <f>IF($B138="","",INDEX('All CCC'!AS$7:AS$736,MATCH(WatchList!$B138,'All CCC'!$B$7:$B$736,0)))</f>
        <v/>
      </c>
      <c r="AT138" s="334" t="str">
        <f>IF($B138="","",INDEX('All CCC'!AT$7:AT$736,MATCH(WatchList!$B138,'All CCC'!$B$7:$B$736,0)))</f>
        <v/>
      </c>
      <c r="AU138" s="334" t="str">
        <f>IF($B138="","",INDEX('All CCC'!AU$7:AU$736,MATCH(WatchList!$B138,'All CCC'!$B$7:$B$736,0)))</f>
        <v/>
      </c>
      <c r="AV138" s="334" t="str">
        <f>IF($B138="","",INDEX('All CCC'!AV$7:AV$736,MATCH(WatchList!$B138,'All CCC'!$B$7:$B$736,0)))</f>
        <v/>
      </c>
      <c r="AW138" s="334" t="str">
        <f>IF($B138="","",INDEX('All CCC'!AW$7:AW$736,MATCH(WatchList!$B138,'All CCC'!$B$7:$B$736,0)))</f>
        <v/>
      </c>
      <c r="AX138" s="334" t="str">
        <f>IF($B138="","",INDEX('All CCC'!AX$7:AX$736,MATCH(WatchList!$B138,'All CCC'!$B$7:$B$736,0)))</f>
        <v/>
      </c>
      <c r="AY138" s="334" t="str">
        <f>IF($B138="","",INDEX('All CCC'!AY$7:AY$736,MATCH(WatchList!$B138,'All CCC'!$B$7:$B$736,0)))</f>
        <v/>
      </c>
      <c r="AZ138" s="334" t="str">
        <f>IF($B138="","",INDEX('All CCC'!AZ$7:AZ$736,MATCH(WatchList!$B138,'All CCC'!$B$7:$B$736,0)))</f>
        <v/>
      </c>
      <c r="BA138" s="334" t="str">
        <f>IF($B138="","",INDEX('All CCC'!BA$7:BA$736,MATCH(WatchList!$B138,'All CCC'!$B$7:$B$736,0)))</f>
        <v/>
      </c>
      <c r="BB138" s="334" t="str">
        <f>IF($B138="","",INDEX('All CCC'!BB$7:BB$736,MATCH(WatchList!$B138,'All CCC'!$B$7:$B$736,0)))</f>
        <v/>
      </c>
      <c r="BC138" s="334" t="str">
        <f>IF($B138="","",INDEX('All CCC'!BC$7:BC$736,MATCH(WatchList!$B138,'All CCC'!$B$7:$B$736,0)))</f>
        <v/>
      </c>
      <c r="BD138" s="334" t="str">
        <f>IF($B138="","",INDEX('All CCC'!BD$7:BD$736,MATCH(WatchList!$B138,'All CCC'!$B$7:$B$736,0)))</f>
        <v/>
      </c>
      <c r="BE138" s="334" t="str">
        <f>IF($B138="","",INDEX('All CCC'!BE$7:BE$736,MATCH(WatchList!$B138,'All CCC'!$B$7:$B$736,0)))</f>
        <v/>
      </c>
      <c r="BF138" s="334" t="str">
        <f>IF($B138="","",INDEX('All CCC'!BF$7:BF$736,MATCH(WatchList!$B138,'All CCC'!$B$7:$B$736,0)))</f>
        <v/>
      </c>
      <c r="BG138" s="334" t="str">
        <f>IF($B138="","",INDEX('All CCC'!BG$7:BG$736,MATCH(WatchList!$B138,'All CCC'!$B$7:$B$736,0)))</f>
        <v/>
      </c>
    </row>
    <row r="139" spans="1:59" x14ac:dyDescent="0.2">
      <c r="A139" s="333" t="str">
        <f>IF($B139="","",INDEX('All CCC'!A$7:A$736,MATCH(WatchList!$B139,'All CCC'!$B$7:$B$736,0)))</f>
        <v/>
      </c>
      <c r="B139" s="127"/>
      <c r="C139" s="334" t="str">
        <f>IF($B139="","",INDEX('All CCC'!C$7:C$736,MATCH(WatchList!$B139,'All CCC'!$B$7:$B$736,0)))</f>
        <v/>
      </c>
      <c r="D139" s="334" t="str">
        <f>IF($B139="","",INDEX('All CCC'!D$7:D$736,MATCH(WatchList!$B139,'All CCC'!$B$7:$B$736,0)))</f>
        <v/>
      </c>
      <c r="E139" s="334" t="str">
        <f>IF($B139="","",INDEX('All CCC'!E$7:E$736,MATCH(WatchList!$B139,'All CCC'!$B$7:$B$736,0)))</f>
        <v/>
      </c>
      <c r="F139" s="334" t="str">
        <f>IF($B139="","",INDEX('All CCC'!F$7:F$736,MATCH(WatchList!$B139,'All CCC'!$B$7:$B$736,0)))</f>
        <v/>
      </c>
      <c r="G139" s="334" t="str">
        <f>IF($B139="","",INDEX('All CCC'!G$7:G$736,MATCH(WatchList!$B139,'All CCC'!$B$7:$B$736,0)))</f>
        <v/>
      </c>
      <c r="H139" s="334" t="str">
        <f>IF($B139="","",INDEX('All CCC'!H$7:H$736,MATCH(WatchList!$B139,'All CCC'!$B$7:$B$736,0)))</f>
        <v/>
      </c>
      <c r="I139" s="334" t="str">
        <f>IF($B139="","",INDEX('All CCC'!I$7:I$736,MATCH(WatchList!$B139,'All CCC'!$B$7:$B$736,0)))</f>
        <v/>
      </c>
      <c r="J139" s="334" t="str">
        <f>IF($B139="","",INDEX('All CCC'!J$7:J$736,MATCH(WatchList!$B139,'All CCC'!$B$7:$B$736,0)))</f>
        <v/>
      </c>
      <c r="K139" s="334" t="str">
        <f>IF($B139="","",INDEX('All CCC'!K$7:K$736,MATCH(WatchList!$B139,'All CCC'!$B$7:$B$736,0)))</f>
        <v/>
      </c>
      <c r="L139" s="334" t="str">
        <f>IF($B139="","",INDEX('All CCC'!L$7:L$736,MATCH(WatchList!$B139,'All CCC'!$B$7:$B$736,0)))</f>
        <v/>
      </c>
      <c r="M139" s="334" t="str">
        <f>IF($B139="","",INDEX('All CCC'!M$7:M$736,MATCH(WatchList!$B139,'All CCC'!$B$7:$B$736,0)))</f>
        <v/>
      </c>
      <c r="N139" s="334" t="str">
        <f>IF($B139="","",INDEX('All CCC'!N$7:N$736,MATCH(WatchList!$B139,'All CCC'!$B$7:$B$736,0)))</f>
        <v/>
      </c>
      <c r="O139" s="334" t="str">
        <f>IF($B139="","",INDEX('All CCC'!O$7:O$736,MATCH(WatchList!$B139,'All CCC'!$B$7:$B$736,0)))</f>
        <v/>
      </c>
      <c r="P139" s="335" t="str">
        <f>IF($B139="","",INDEX('All CCC'!P$7:P$736,MATCH(WatchList!$B139,'All CCC'!$B$7:$B$736,0)))</f>
        <v/>
      </c>
      <c r="Q139" s="335" t="str">
        <f>IF($B139="","",INDEX('All CCC'!Q$7:Q$736,MATCH(WatchList!$B139,'All CCC'!$B$7:$B$736,0)))</f>
        <v/>
      </c>
      <c r="R139" s="334" t="str">
        <f>IF($B139="","",INDEX('All CCC'!R$7:R$736,MATCH(WatchList!$B139,'All CCC'!$B$7:$B$736,0)))</f>
        <v/>
      </c>
      <c r="S139" s="334" t="str">
        <f>IF($B139="","",INDEX('All CCC'!S$7:S$736,MATCH(WatchList!$B139,'All CCC'!$B$7:$B$736,0)))</f>
        <v/>
      </c>
      <c r="T139" s="334" t="str">
        <f>IF($B139="","",INDEX('All CCC'!T$7:T$736,MATCH(WatchList!$B139,'All CCC'!$B$7:$B$736,0)))</f>
        <v/>
      </c>
      <c r="U139" s="334" t="str">
        <f>IF($B139="","",INDEX('All CCC'!U$7:U$736,MATCH(WatchList!$B139,'All CCC'!$B$7:$B$736,0)))</f>
        <v/>
      </c>
      <c r="V139" s="334" t="str">
        <f>IF($B139="","",INDEX('All CCC'!V$7:V$736,MATCH(WatchList!$B139,'All CCC'!$B$7:$B$736,0)))</f>
        <v/>
      </c>
      <c r="W139" s="334" t="str">
        <f>IF($B139="","",INDEX('All CCC'!W$7:W$736,MATCH(WatchList!$B139,'All CCC'!$B$7:$B$736,0)))</f>
        <v/>
      </c>
      <c r="X139" s="334" t="str">
        <f>IF($B139="","",INDEX('All CCC'!X$7:X$736,MATCH(WatchList!$B139,'All CCC'!$B$7:$B$736,0)))</f>
        <v/>
      </c>
      <c r="Y139" s="334" t="str">
        <f>IF($B139="","",INDEX('All CCC'!Y$7:Y$736,MATCH(WatchList!$B139,'All CCC'!$B$7:$B$736,0)))</f>
        <v/>
      </c>
      <c r="Z139" s="334" t="str">
        <f>IF($B139="","",INDEX('All CCC'!Z$7:Z$736,MATCH(WatchList!$B139,'All CCC'!$B$7:$B$736,0)))</f>
        <v/>
      </c>
      <c r="AA139" s="334" t="str">
        <f>IF($B139="","",INDEX('All CCC'!AA$7:AA$736,MATCH(WatchList!$B139,'All CCC'!$B$7:$B$736,0)))</f>
        <v/>
      </c>
      <c r="AB139" s="334" t="str">
        <f>IF($B139="","",INDEX('All CCC'!AB$7:AB$736,MATCH(WatchList!$B139,'All CCC'!$B$7:$B$736,0)))</f>
        <v/>
      </c>
      <c r="AC139" s="334" t="str">
        <f>IF($B139="","",INDEX('All CCC'!AC$7:AC$736,MATCH(WatchList!$B139,'All CCC'!$B$7:$B$736,0)))</f>
        <v/>
      </c>
      <c r="AD139" s="334" t="str">
        <f>IF($B139="","",INDEX('All CCC'!AD$7:AD$736,MATCH(WatchList!$B139,'All CCC'!$B$7:$B$736,0)))</f>
        <v/>
      </c>
      <c r="AE139" s="334" t="str">
        <f>IF($B139="","",INDEX('All CCC'!AE$7:AE$736,MATCH(WatchList!$B139,'All CCC'!$B$7:$B$736,0)))</f>
        <v/>
      </c>
      <c r="AF139" s="334" t="str">
        <f>IF($B139="","",INDEX('All CCC'!AF$7:AF$736,MATCH(WatchList!$B139,'All CCC'!$B$7:$B$736,0)))</f>
        <v/>
      </c>
      <c r="AG139" s="334" t="str">
        <f>IF($B139="","",INDEX('All CCC'!AG$7:AG$736,MATCH(WatchList!$B139,'All CCC'!$B$7:$B$736,0)))</f>
        <v/>
      </c>
      <c r="AH139" s="334" t="str">
        <f>IF($B139="","",INDEX('All CCC'!AH$7:AH$736,MATCH(WatchList!$B139,'All CCC'!$B$7:$B$736,0)))</f>
        <v/>
      </c>
      <c r="AI139" s="334" t="str">
        <f>IF($B139="","",INDEX('All CCC'!AI$7:AI$736,MATCH(WatchList!$B139,'All CCC'!$B$7:$B$736,0)))</f>
        <v/>
      </c>
      <c r="AJ139" s="334" t="str">
        <f>IF($B139="","",INDEX('All CCC'!AJ$7:AJ$736,MATCH(WatchList!$B139,'All CCC'!$B$7:$B$736,0)))</f>
        <v/>
      </c>
      <c r="AK139" s="334" t="str">
        <f>IF($B139="","",INDEX('All CCC'!AK$7:AK$736,MATCH(WatchList!$B139,'All CCC'!$B$7:$B$736,0)))</f>
        <v/>
      </c>
      <c r="AL139" s="334" t="str">
        <f>IF($B139="","",INDEX('All CCC'!AL$7:AL$736,MATCH(WatchList!$B139,'All CCC'!$B$7:$B$736,0)))</f>
        <v/>
      </c>
      <c r="AM139" s="334" t="str">
        <f>IF($B139="","",INDEX('All CCC'!AM$7:AM$736,MATCH(WatchList!$B139,'All CCC'!$B$7:$B$736,0)))</f>
        <v/>
      </c>
      <c r="AN139" s="334" t="str">
        <f>IF($B139="","",INDEX('All CCC'!AN$7:AN$736,MATCH(WatchList!$B139,'All CCC'!$B$7:$B$736,0)))</f>
        <v/>
      </c>
      <c r="AO139" s="334" t="str">
        <f>IF($B139="","",INDEX('All CCC'!AO$7:AO$736,MATCH(WatchList!$B139,'All CCC'!$B$7:$B$736,0)))</f>
        <v/>
      </c>
      <c r="AP139" s="334" t="str">
        <f>IF($B139="","",INDEX('All CCC'!AP$7:AP$736,MATCH(WatchList!$B139,'All CCC'!$B$7:$B$736,0)))</f>
        <v/>
      </c>
      <c r="AQ139" s="334" t="str">
        <f>IF($B139="","",INDEX('All CCC'!AQ$7:AQ$736,MATCH(WatchList!$B139,'All CCC'!$B$7:$B$736,0)))</f>
        <v/>
      </c>
      <c r="AR139" s="334" t="str">
        <f>IF($B139="","",INDEX('All CCC'!AR$7:AR$736,MATCH(WatchList!$B139,'All CCC'!$B$7:$B$736,0)))</f>
        <v/>
      </c>
      <c r="AS139" s="334" t="str">
        <f>IF($B139="","",INDEX('All CCC'!AS$7:AS$736,MATCH(WatchList!$B139,'All CCC'!$B$7:$B$736,0)))</f>
        <v/>
      </c>
      <c r="AT139" s="334" t="str">
        <f>IF($B139="","",INDEX('All CCC'!AT$7:AT$736,MATCH(WatchList!$B139,'All CCC'!$B$7:$B$736,0)))</f>
        <v/>
      </c>
      <c r="AU139" s="334" t="str">
        <f>IF($B139="","",INDEX('All CCC'!AU$7:AU$736,MATCH(WatchList!$B139,'All CCC'!$B$7:$B$736,0)))</f>
        <v/>
      </c>
      <c r="AV139" s="334" t="str">
        <f>IF($B139="","",INDEX('All CCC'!AV$7:AV$736,MATCH(WatchList!$B139,'All CCC'!$B$7:$B$736,0)))</f>
        <v/>
      </c>
      <c r="AW139" s="334" t="str">
        <f>IF($B139="","",INDEX('All CCC'!AW$7:AW$736,MATCH(WatchList!$B139,'All CCC'!$B$7:$B$736,0)))</f>
        <v/>
      </c>
      <c r="AX139" s="334" t="str">
        <f>IF($B139="","",INDEX('All CCC'!AX$7:AX$736,MATCH(WatchList!$B139,'All CCC'!$B$7:$B$736,0)))</f>
        <v/>
      </c>
      <c r="AY139" s="334" t="str">
        <f>IF($B139="","",INDEX('All CCC'!AY$7:AY$736,MATCH(WatchList!$B139,'All CCC'!$B$7:$B$736,0)))</f>
        <v/>
      </c>
      <c r="AZ139" s="334" t="str">
        <f>IF($B139="","",INDEX('All CCC'!AZ$7:AZ$736,MATCH(WatchList!$B139,'All CCC'!$B$7:$B$736,0)))</f>
        <v/>
      </c>
      <c r="BA139" s="334" t="str">
        <f>IF($B139="","",INDEX('All CCC'!BA$7:BA$736,MATCH(WatchList!$B139,'All CCC'!$B$7:$B$736,0)))</f>
        <v/>
      </c>
      <c r="BB139" s="334" t="str">
        <f>IF($B139="","",INDEX('All CCC'!BB$7:BB$736,MATCH(WatchList!$B139,'All CCC'!$B$7:$B$736,0)))</f>
        <v/>
      </c>
      <c r="BC139" s="334" t="str">
        <f>IF($B139="","",INDEX('All CCC'!BC$7:BC$736,MATCH(WatchList!$B139,'All CCC'!$B$7:$B$736,0)))</f>
        <v/>
      </c>
      <c r="BD139" s="334" t="str">
        <f>IF($B139="","",INDEX('All CCC'!BD$7:BD$736,MATCH(WatchList!$B139,'All CCC'!$B$7:$B$736,0)))</f>
        <v/>
      </c>
      <c r="BE139" s="334" t="str">
        <f>IF($B139="","",INDEX('All CCC'!BE$7:BE$736,MATCH(WatchList!$B139,'All CCC'!$B$7:$B$736,0)))</f>
        <v/>
      </c>
      <c r="BF139" s="334" t="str">
        <f>IF($B139="","",INDEX('All CCC'!BF$7:BF$736,MATCH(WatchList!$B139,'All CCC'!$B$7:$B$736,0)))</f>
        <v/>
      </c>
      <c r="BG139" s="334" t="str">
        <f>IF($B139="","",INDEX('All CCC'!BG$7:BG$736,MATCH(WatchList!$B139,'All CCC'!$B$7:$B$736,0)))</f>
        <v/>
      </c>
    </row>
    <row r="140" spans="1:59" x14ac:dyDescent="0.2">
      <c r="A140" s="333" t="str">
        <f>IF($B140="","",INDEX('All CCC'!A$7:A$736,MATCH(WatchList!$B140,'All CCC'!$B$7:$B$736,0)))</f>
        <v/>
      </c>
      <c r="B140" s="127"/>
      <c r="C140" s="334" t="str">
        <f>IF($B140="","",INDEX('All CCC'!C$7:C$736,MATCH(WatchList!$B140,'All CCC'!$B$7:$B$736,0)))</f>
        <v/>
      </c>
      <c r="D140" s="334" t="str">
        <f>IF($B140="","",INDEX('All CCC'!D$7:D$736,MATCH(WatchList!$B140,'All CCC'!$B$7:$B$736,0)))</f>
        <v/>
      </c>
      <c r="E140" s="334" t="str">
        <f>IF($B140="","",INDEX('All CCC'!E$7:E$736,MATCH(WatchList!$B140,'All CCC'!$B$7:$B$736,0)))</f>
        <v/>
      </c>
      <c r="F140" s="334" t="str">
        <f>IF($B140="","",INDEX('All CCC'!F$7:F$736,MATCH(WatchList!$B140,'All CCC'!$B$7:$B$736,0)))</f>
        <v/>
      </c>
      <c r="G140" s="334" t="str">
        <f>IF($B140="","",INDEX('All CCC'!G$7:G$736,MATCH(WatchList!$B140,'All CCC'!$B$7:$B$736,0)))</f>
        <v/>
      </c>
      <c r="H140" s="334" t="str">
        <f>IF($B140="","",INDEX('All CCC'!H$7:H$736,MATCH(WatchList!$B140,'All CCC'!$B$7:$B$736,0)))</f>
        <v/>
      </c>
      <c r="I140" s="334" t="str">
        <f>IF($B140="","",INDEX('All CCC'!I$7:I$736,MATCH(WatchList!$B140,'All CCC'!$B$7:$B$736,0)))</f>
        <v/>
      </c>
      <c r="J140" s="334" t="str">
        <f>IF($B140="","",INDEX('All CCC'!J$7:J$736,MATCH(WatchList!$B140,'All CCC'!$B$7:$B$736,0)))</f>
        <v/>
      </c>
      <c r="K140" s="334" t="str">
        <f>IF($B140="","",INDEX('All CCC'!K$7:K$736,MATCH(WatchList!$B140,'All CCC'!$B$7:$B$736,0)))</f>
        <v/>
      </c>
      <c r="L140" s="334" t="str">
        <f>IF($B140="","",INDEX('All CCC'!L$7:L$736,MATCH(WatchList!$B140,'All CCC'!$B$7:$B$736,0)))</f>
        <v/>
      </c>
      <c r="M140" s="334" t="str">
        <f>IF($B140="","",INDEX('All CCC'!M$7:M$736,MATCH(WatchList!$B140,'All CCC'!$B$7:$B$736,0)))</f>
        <v/>
      </c>
      <c r="N140" s="334" t="str">
        <f>IF($B140="","",INDEX('All CCC'!N$7:N$736,MATCH(WatchList!$B140,'All CCC'!$B$7:$B$736,0)))</f>
        <v/>
      </c>
      <c r="O140" s="334" t="str">
        <f>IF($B140="","",INDEX('All CCC'!O$7:O$736,MATCH(WatchList!$B140,'All CCC'!$B$7:$B$736,0)))</f>
        <v/>
      </c>
      <c r="P140" s="335" t="str">
        <f>IF($B140="","",INDEX('All CCC'!P$7:P$736,MATCH(WatchList!$B140,'All CCC'!$B$7:$B$736,0)))</f>
        <v/>
      </c>
      <c r="Q140" s="335" t="str">
        <f>IF($B140="","",INDEX('All CCC'!Q$7:Q$736,MATCH(WatchList!$B140,'All CCC'!$B$7:$B$736,0)))</f>
        <v/>
      </c>
      <c r="R140" s="334" t="str">
        <f>IF($B140="","",INDEX('All CCC'!R$7:R$736,MATCH(WatchList!$B140,'All CCC'!$B$7:$B$736,0)))</f>
        <v/>
      </c>
      <c r="S140" s="334" t="str">
        <f>IF($B140="","",INDEX('All CCC'!S$7:S$736,MATCH(WatchList!$B140,'All CCC'!$B$7:$B$736,0)))</f>
        <v/>
      </c>
      <c r="T140" s="334" t="str">
        <f>IF($B140="","",INDEX('All CCC'!T$7:T$736,MATCH(WatchList!$B140,'All CCC'!$B$7:$B$736,0)))</f>
        <v/>
      </c>
      <c r="U140" s="334" t="str">
        <f>IF($B140="","",INDEX('All CCC'!U$7:U$736,MATCH(WatchList!$B140,'All CCC'!$B$7:$B$736,0)))</f>
        <v/>
      </c>
      <c r="V140" s="334" t="str">
        <f>IF($B140="","",INDEX('All CCC'!V$7:V$736,MATCH(WatchList!$B140,'All CCC'!$B$7:$B$736,0)))</f>
        <v/>
      </c>
      <c r="W140" s="334" t="str">
        <f>IF($B140="","",INDEX('All CCC'!W$7:W$736,MATCH(WatchList!$B140,'All CCC'!$B$7:$B$736,0)))</f>
        <v/>
      </c>
      <c r="X140" s="334" t="str">
        <f>IF($B140="","",INDEX('All CCC'!X$7:X$736,MATCH(WatchList!$B140,'All CCC'!$B$7:$B$736,0)))</f>
        <v/>
      </c>
      <c r="Y140" s="334" t="str">
        <f>IF($B140="","",INDEX('All CCC'!Y$7:Y$736,MATCH(WatchList!$B140,'All CCC'!$B$7:$B$736,0)))</f>
        <v/>
      </c>
      <c r="Z140" s="334" t="str">
        <f>IF($B140="","",INDEX('All CCC'!Z$7:Z$736,MATCH(WatchList!$B140,'All CCC'!$B$7:$B$736,0)))</f>
        <v/>
      </c>
      <c r="AA140" s="334" t="str">
        <f>IF($B140="","",INDEX('All CCC'!AA$7:AA$736,MATCH(WatchList!$B140,'All CCC'!$B$7:$B$736,0)))</f>
        <v/>
      </c>
      <c r="AB140" s="334" t="str">
        <f>IF($B140="","",INDEX('All CCC'!AB$7:AB$736,MATCH(WatchList!$B140,'All CCC'!$B$7:$B$736,0)))</f>
        <v/>
      </c>
      <c r="AC140" s="334" t="str">
        <f>IF($B140="","",INDEX('All CCC'!AC$7:AC$736,MATCH(WatchList!$B140,'All CCC'!$B$7:$B$736,0)))</f>
        <v/>
      </c>
      <c r="AD140" s="334" t="str">
        <f>IF($B140="","",INDEX('All CCC'!AD$7:AD$736,MATCH(WatchList!$B140,'All CCC'!$B$7:$B$736,0)))</f>
        <v/>
      </c>
      <c r="AE140" s="334" t="str">
        <f>IF($B140="","",INDEX('All CCC'!AE$7:AE$736,MATCH(WatchList!$B140,'All CCC'!$B$7:$B$736,0)))</f>
        <v/>
      </c>
      <c r="AF140" s="334" t="str">
        <f>IF($B140="","",INDEX('All CCC'!AF$7:AF$736,MATCH(WatchList!$B140,'All CCC'!$B$7:$B$736,0)))</f>
        <v/>
      </c>
      <c r="AG140" s="334" t="str">
        <f>IF($B140="","",INDEX('All CCC'!AG$7:AG$736,MATCH(WatchList!$B140,'All CCC'!$B$7:$B$736,0)))</f>
        <v/>
      </c>
      <c r="AH140" s="334" t="str">
        <f>IF($B140="","",INDEX('All CCC'!AH$7:AH$736,MATCH(WatchList!$B140,'All CCC'!$B$7:$B$736,0)))</f>
        <v/>
      </c>
      <c r="AI140" s="334" t="str">
        <f>IF($B140="","",INDEX('All CCC'!AI$7:AI$736,MATCH(WatchList!$B140,'All CCC'!$B$7:$B$736,0)))</f>
        <v/>
      </c>
      <c r="AJ140" s="334" t="str">
        <f>IF($B140="","",INDEX('All CCC'!AJ$7:AJ$736,MATCH(WatchList!$B140,'All CCC'!$B$7:$B$736,0)))</f>
        <v/>
      </c>
      <c r="AK140" s="334" t="str">
        <f>IF($B140="","",INDEX('All CCC'!AK$7:AK$736,MATCH(WatchList!$B140,'All CCC'!$B$7:$B$736,0)))</f>
        <v/>
      </c>
      <c r="AL140" s="334" t="str">
        <f>IF($B140="","",INDEX('All CCC'!AL$7:AL$736,MATCH(WatchList!$B140,'All CCC'!$B$7:$B$736,0)))</f>
        <v/>
      </c>
      <c r="AM140" s="334" t="str">
        <f>IF($B140="","",INDEX('All CCC'!AM$7:AM$736,MATCH(WatchList!$B140,'All CCC'!$B$7:$B$736,0)))</f>
        <v/>
      </c>
      <c r="AN140" s="334" t="str">
        <f>IF($B140="","",INDEX('All CCC'!AN$7:AN$736,MATCH(WatchList!$B140,'All CCC'!$B$7:$B$736,0)))</f>
        <v/>
      </c>
      <c r="AO140" s="334" t="str">
        <f>IF($B140="","",INDEX('All CCC'!AO$7:AO$736,MATCH(WatchList!$B140,'All CCC'!$B$7:$B$736,0)))</f>
        <v/>
      </c>
      <c r="AP140" s="334" t="str">
        <f>IF($B140="","",INDEX('All CCC'!AP$7:AP$736,MATCH(WatchList!$B140,'All CCC'!$B$7:$B$736,0)))</f>
        <v/>
      </c>
      <c r="AQ140" s="334" t="str">
        <f>IF($B140="","",INDEX('All CCC'!AQ$7:AQ$736,MATCH(WatchList!$B140,'All CCC'!$B$7:$B$736,0)))</f>
        <v/>
      </c>
      <c r="AR140" s="334" t="str">
        <f>IF($B140="","",INDEX('All CCC'!AR$7:AR$736,MATCH(WatchList!$B140,'All CCC'!$B$7:$B$736,0)))</f>
        <v/>
      </c>
      <c r="AS140" s="334" t="str">
        <f>IF($B140="","",INDEX('All CCC'!AS$7:AS$736,MATCH(WatchList!$B140,'All CCC'!$B$7:$B$736,0)))</f>
        <v/>
      </c>
      <c r="AT140" s="334" t="str">
        <f>IF($B140="","",INDEX('All CCC'!AT$7:AT$736,MATCH(WatchList!$B140,'All CCC'!$B$7:$B$736,0)))</f>
        <v/>
      </c>
      <c r="AU140" s="334" t="str">
        <f>IF($B140="","",INDEX('All CCC'!AU$7:AU$736,MATCH(WatchList!$B140,'All CCC'!$B$7:$B$736,0)))</f>
        <v/>
      </c>
      <c r="AV140" s="334" t="str">
        <f>IF($B140="","",INDEX('All CCC'!AV$7:AV$736,MATCH(WatchList!$B140,'All CCC'!$B$7:$B$736,0)))</f>
        <v/>
      </c>
      <c r="AW140" s="334" t="str">
        <f>IF($B140="","",INDEX('All CCC'!AW$7:AW$736,MATCH(WatchList!$B140,'All CCC'!$B$7:$B$736,0)))</f>
        <v/>
      </c>
      <c r="AX140" s="334" t="str">
        <f>IF($B140="","",INDEX('All CCC'!AX$7:AX$736,MATCH(WatchList!$B140,'All CCC'!$B$7:$B$736,0)))</f>
        <v/>
      </c>
      <c r="AY140" s="334" t="str">
        <f>IF($B140="","",INDEX('All CCC'!AY$7:AY$736,MATCH(WatchList!$B140,'All CCC'!$B$7:$B$736,0)))</f>
        <v/>
      </c>
      <c r="AZ140" s="334" t="str">
        <f>IF($B140="","",INDEX('All CCC'!AZ$7:AZ$736,MATCH(WatchList!$B140,'All CCC'!$B$7:$B$736,0)))</f>
        <v/>
      </c>
      <c r="BA140" s="334" t="str">
        <f>IF($B140="","",INDEX('All CCC'!BA$7:BA$736,MATCH(WatchList!$B140,'All CCC'!$B$7:$B$736,0)))</f>
        <v/>
      </c>
      <c r="BB140" s="334" t="str">
        <f>IF($B140="","",INDEX('All CCC'!BB$7:BB$736,MATCH(WatchList!$B140,'All CCC'!$B$7:$B$736,0)))</f>
        <v/>
      </c>
      <c r="BC140" s="334" t="str">
        <f>IF($B140="","",INDEX('All CCC'!BC$7:BC$736,MATCH(WatchList!$B140,'All CCC'!$B$7:$B$736,0)))</f>
        <v/>
      </c>
      <c r="BD140" s="334" t="str">
        <f>IF($B140="","",INDEX('All CCC'!BD$7:BD$736,MATCH(WatchList!$B140,'All CCC'!$B$7:$B$736,0)))</f>
        <v/>
      </c>
      <c r="BE140" s="334" t="str">
        <f>IF($B140="","",INDEX('All CCC'!BE$7:BE$736,MATCH(WatchList!$B140,'All CCC'!$B$7:$B$736,0)))</f>
        <v/>
      </c>
      <c r="BF140" s="334" t="str">
        <f>IF($B140="","",INDEX('All CCC'!BF$7:BF$736,MATCH(WatchList!$B140,'All CCC'!$B$7:$B$736,0)))</f>
        <v/>
      </c>
      <c r="BG140" s="334" t="str">
        <f>IF($B140="","",INDEX('All CCC'!BG$7:BG$736,MATCH(WatchList!$B140,'All CCC'!$B$7:$B$736,0)))</f>
        <v/>
      </c>
    </row>
    <row r="141" spans="1:59" x14ac:dyDescent="0.2">
      <c r="A141" s="333" t="str">
        <f>IF($B141="","",INDEX('All CCC'!A$7:A$736,MATCH(WatchList!$B141,'All CCC'!$B$7:$B$736,0)))</f>
        <v/>
      </c>
      <c r="B141" s="127"/>
      <c r="C141" s="334" t="str">
        <f>IF($B141="","",INDEX('All CCC'!C$7:C$736,MATCH(WatchList!$B141,'All CCC'!$B$7:$B$736,0)))</f>
        <v/>
      </c>
      <c r="D141" s="334" t="str">
        <f>IF($B141="","",INDEX('All CCC'!D$7:D$736,MATCH(WatchList!$B141,'All CCC'!$B$7:$B$736,0)))</f>
        <v/>
      </c>
      <c r="E141" s="334" t="str">
        <f>IF($B141="","",INDEX('All CCC'!E$7:E$736,MATCH(WatchList!$B141,'All CCC'!$B$7:$B$736,0)))</f>
        <v/>
      </c>
      <c r="F141" s="334" t="str">
        <f>IF($B141="","",INDEX('All CCC'!F$7:F$736,MATCH(WatchList!$B141,'All CCC'!$B$7:$B$736,0)))</f>
        <v/>
      </c>
      <c r="G141" s="334" t="str">
        <f>IF($B141="","",INDEX('All CCC'!G$7:G$736,MATCH(WatchList!$B141,'All CCC'!$B$7:$B$736,0)))</f>
        <v/>
      </c>
      <c r="H141" s="334" t="str">
        <f>IF($B141="","",INDEX('All CCC'!H$7:H$736,MATCH(WatchList!$B141,'All CCC'!$B$7:$B$736,0)))</f>
        <v/>
      </c>
      <c r="I141" s="334" t="str">
        <f>IF($B141="","",INDEX('All CCC'!I$7:I$736,MATCH(WatchList!$B141,'All CCC'!$B$7:$B$736,0)))</f>
        <v/>
      </c>
      <c r="J141" s="334" t="str">
        <f>IF($B141="","",INDEX('All CCC'!J$7:J$736,MATCH(WatchList!$B141,'All CCC'!$B$7:$B$736,0)))</f>
        <v/>
      </c>
      <c r="K141" s="334" t="str">
        <f>IF($B141="","",INDEX('All CCC'!K$7:K$736,MATCH(WatchList!$B141,'All CCC'!$B$7:$B$736,0)))</f>
        <v/>
      </c>
      <c r="L141" s="334" t="str">
        <f>IF($B141="","",INDEX('All CCC'!L$7:L$736,MATCH(WatchList!$B141,'All CCC'!$B$7:$B$736,0)))</f>
        <v/>
      </c>
      <c r="M141" s="334" t="str">
        <f>IF($B141="","",INDEX('All CCC'!M$7:M$736,MATCH(WatchList!$B141,'All CCC'!$B$7:$B$736,0)))</f>
        <v/>
      </c>
      <c r="N141" s="334" t="str">
        <f>IF($B141="","",INDEX('All CCC'!N$7:N$736,MATCH(WatchList!$B141,'All CCC'!$B$7:$B$736,0)))</f>
        <v/>
      </c>
      <c r="O141" s="334" t="str">
        <f>IF($B141="","",INDEX('All CCC'!O$7:O$736,MATCH(WatchList!$B141,'All CCC'!$B$7:$B$736,0)))</f>
        <v/>
      </c>
      <c r="P141" s="335" t="str">
        <f>IF($B141="","",INDEX('All CCC'!P$7:P$736,MATCH(WatchList!$B141,'All CCC'!$B$7:$B$736,0)))</f>
        <v/>
      </c>
      <c r="Q141" s="335" t="str">
        <f>IF($B141="","",INDEX('All CCC'!Q$7:Q$736,MATCH(WatchList!$B141,'All CCC'!$B$7:$B$736,0)))</f>
        <v/>
      </c>
      <c r="R141" s="334" t="str">
        <f>IF($B141="","",INDEX('All CCC'!R$7:R$736,MATCH(WatchList!$B141,'All CCC'!$B$7:$B$736,0)))</f>
        <v/>
      </c>
      <c r="S141" s="334" t="str">
        <f>IF($B141="","",INDEX('All CCC'!S$7:S$736,MATCH(WatchList!$B141,'All CCC'!$B$7:$B$736,0)))</f>
        <v/>
      </c>
      <c r="T141" s="334" t="str">
        <f>IF($B141="","",INDEX('All CCC'!T$7:T$736,MATCH(WatchList!$B141,'All CCC'!$B$7:$B$736,0)))</f>
        <v/>
      </c>
      <c r="U141" s="334" t="str">
        <f>IF($B141="","",INDEX('All CCC'!U$7:U$736,MATCH(WatchList!$B141,'All CCC'!$B$7:$B$736,0)))</f>
        <v/>
      </c>
      <c r="V141" s="334" t="str">
        <f>IF($B141="","",INDEX('All CCC'!V$7:V$736,MATCH(WatchList!$B141,'All CCC'!$B$7:$B$736,0)))</f>
        <v/>
      </c>
      <c r="W141" s="334" t="str">
        <f>IF($B141="","",INDEX('All CCC'!W$7:W$736,MATCH(WatchList!$B141,'All CCC'!$B$7:$B$736,0)))</f>
        <v/>
      </c>
      <c r="X141" s="334" t="str">
        <f>IF($B141="","",INDEX('All CCC'!X$7:X$736,MATCH(WatchList!$B141,'All CCC'!$B$7:$B$736,0)))</f>
        <v/>
      </c>
      <c r="Y141" s="334" t="str">
        <f>IF($B141="","",INDEX('All CCC'!Y$7:Y$736,MATCH(WatchList!$B141,'All CCC'!$B$7:$B$736,0)))</f>
        <v/>
      </c>
      <c r="Z141" s="334" t="str">
        <f>IF($B141="","",INDEX('All CCC'!Z$7:Z$736,MATCH(WatchList!$B141,'All CCC'!$B$7:$B$736,0)))</f>
        <v/>
      </c>
      <c r="AA141" s="334" t="str">
        <f>IF($B141="","",INDEX('All CCC'!AA$7:AA$736,MATCH(WatchList!$B141,'All CCC'!$B$7:$B$736,0)))</f>
        <v/>
      </c>
      <c r="AB141" s="334" t="str">
        <f>IF($B141="","",INDEX('All CCC'!AB$7:AB$736,MATCH(WatchList!$B141,'All CCC'!$B$7:$B$736,0)))</f>
        <v/>
      </c>
      <c r="AC141" s="334" t="str">
        <f>IF($B141="","",INDEX('All CCC'!AC$7:AC$736,MATCH(WatchList!$B141,'All CCC'!$B$7:$B$736,0)))</f>
        <v/>
      </c>
      <c r="AD141" s="334" t="str">
        <f>IF($B141="","",INDEX('All CCC'!AD$7:AD$736,MATCH(WatchList!$B141,'All CCC'!$B$7:$B$736,0)))</f>
        <v/>
      </c>
      <c r="AE141" s="334" t="str">
        <f>IF($B141="","",INDEX('All CCC'!AE$7:AE$736,MATCH(WatchList!$B141,'All CCC'!$B$7:$B$736,0)))</f>
        <v/>
      </c>
      <c r="AF141" s="334" t="str">
        <f>IF($B141="","",INDEX('All CCC'!AF$7:AF$736,MATCH(WatchList!$B141,'All CCC'!$B$7:$B$736,0)))</f>
        <v/>
      </c>
      <c r="AG141" s="334" t="str">
        <f>IF($B141="","",INDEX('All CCC'!AG$7:AG$736,MATCH(WatchList!$B141,'All CCC'!$B$7:$B$736,0)))</f>
        <v/>
      </c>
      <c r="AH141" s="334" t="str">
        <f>IF($B141="","",INDEX('All CCC'!AH$7:AH$736,MATCH(WatchList!$B141,'All CCC'!$B$7:$B$736,0)))</f>
        <v/>
      </c>
      <c r="AI141" s="334" t="str">
        <f>IF($B141="","",INDEX('All CCC'!AI$7:AI$736,MATCH(WatchList!$B141,'All CCC'!$B$7:$B$736,0)))</f>
        <v/>
      </c>
      <c r="AJ141" s="334" t="str">
        <f>IF($B141="","",INDEX('All CCC'!AJ$7:AJ$736,MATCH(WatchList!$B141,'All CCC'!$B$7:$B$736,0)))</f>
        <v/>
      </c>
      <c r="AK141" s="334" t="str">
        <f>IF($B141="","",INDEX('All CCC'!AK$7:AK$736,MATCH(WatchList!$B141,'All CCC'!$B$7:$B$736,0)))</f>
        <v/>
      </c>
      <c r="AL141" s="334" t="str">
        <f>IF($B141="","",INDEX('All CCC'!AL$7:AL$736,MATCH(WatchList!$B141,'All CCC'!$B$7:$B$736,0)))</f>
        <v/>
      </c>
      <c r="AM141" s="334" t="str">
        <f>IF($B141="","",INDEX('All CCC'!AM$7:AM$736,MATCH(WatchList!$B141,'All CCC'!$B$7:$B$736,0)))</f>
        <v/>
      </c>
      <c r="AN141" s="334" t="str">
        <f>IF($B141="","",INDEX('All CCC'!AN$7:AN$736,MATCH(WatchList!$B141,'All CCC'!$B$7:$B$736,0)))</f>
        <v/>
      </c>
      <c r="AO141" s="334" t="str">
        <f>IF($B141="","",INDEX('All CCC'!AO$7:AO$736,MATCH(WatchList!$B141,'All CCC'!$B$7:$B$736,0)))</f>
        <v/>
      </c>
      <c r="AP141" s="334" t="str">
        <f>IF($B141="","",INDEX('All CCC'!AP$7:AP$736,MATCH(WatchList!$B141,'All CCC'!$B$7:$B$736,0)))</f>
        <v/>
      </c>
      <c r="AQ141" s="334" t="str">
        <f>IF($B141="","",INDEX('All CCC'!AQ$7:AQ$736,MATCH(WatchList!$B141,'All CCC'!$B$7:$B$736,0)))</f>
        <v/>
      </c>
      <c r="AR141" s="334" t="str">
        <f>IF($B141="","",INDEX('All CCC'!AR$7:AR$736,MATCH(WatchList!$B141,'All CCC'!$B$7:$B$736,0)))</f>
        <v/>
      </c>
      <c r="AS141" s="334" t="str">
        <f>IF($B141="","",INDEX('All CCC'!AS$7:AS$736,MATCH(WatchList!$B141,'All CCC'!$B$7:$B$736,0)))</f>
        <v/>
      </c>
      <c r="AT141" s="334" t="str">
        <f>IF($B141="","",INDEX('All CCC'!AT$7:AT$736,MATCH(WatchList!$B141,'All CCC'!$B$7:$B$736,0)))</f>
        <v/>
      </c>
      <c r="AU141" s="334" t="str">
        <f>IF($B141="","",INDEX('All CCC'!AU$7:AU$736,MATCH(WatchList!$B141,'All CCC'!$B$7:$B$736,0)))</f>
        <v/>
      </c>
      <c r="AV141" s="334" t="str">
        <f>IF($B141="","",INDEX('All CCC'!AV$7:AV$736,MATCH(WatchList!$B141,'All CCC'!$B$7:$B$736,0)))</f>
        <v/>
      </c>
      <c r="AW141" s="334" t="str">
        <f>IF($B141="","",INDEX('All CCC'!AW$7:AW$736,MATCH(WatchList!$B141,'All CCC'!$B$7:$B$736,0)))</f>
        <v/>
      </c>
      <c r="AX141" s="334" t="str">
        <f>IF($B141="","",INDEX('All CCC'!AX$7:AX$736,MATCH(WatchList!$B141,'All CCC'!$B$7:$B$736,0)))</f>
        <v/>
      </c>
      <c r="AY141" s="334" t="str">
        <f>IF($B141="","",INDEX('All CCC'!AY$7:AY$736,MATCH(WatchList!$B141,'All CCC'!$B$7:$B$736,0)))</f>
        <v/>
      </c>
      <c r="AZ141" s="334" t="str">
        <f>IF($B141="","",INDEX('All CCC'!AZ$7:AZ$736,MATCH(WatchList!$B141,'All CCC'!$B$7:$B$736,0)))</f>
        <v/>
      </c>
      <c r="BA141" s="334" t="str">
        <f>IF($B141="","",INDEX('All CCC'!BA$7:BA$736,MATCH(WatchList!$B141,'All CCC'!$B$7:$B$736,0)))</f>
        <v/>
      </c>
      <c r="BB141" s="334" t="str">
        <f>IF($B141="","",INDEX('All CCC'!BB$7:BB$736,MATCH(WatchList!$B141,'All CCC'!$B$7:$B$736,0)))</f>
        <v/>
      </c>
      <c r="BC141" s="334" t="str">
        <f>IF($B141="","",INDEX('All CCC'!BC$7:BC$736,MATCH(WatchList!$B141,'All CCC'!$B$7:$B$736,0)))</f>
        <v/>
      </c>
      <c r="BD141" s="334" t="str">
        <f>IF($B141="","",INDEX('All CCC'!BD$7:BD$736,MATCH(WatchList!$B141,'All CCC'!$B$7:$B$736,0)))</f>
        <v/>
      </c>
      <c r="BE141" s="334" t="str">
        <f>IF($B141="","",INDEX('All CCC'!BE$7:BE$736,MATCH(WatchList!$B141,'All CCC'!$B$7:$B$736,0)))</f>
        <v/>
      </c>
      <c r="BF141" s="334" t="str">
        <f>IF($B141="","",INDEX('All CCC'!BF$7:BF$736,MATCH(WatchList!$B141,'All CCC'!$B$7:$B$736,0)))</f>
        <v/>
      </c>
      <c r="BG141" s="334" t="str">
        <f>IF($B141="","",INDEX('All CCC'!BG$7:BG$736,MATCH(WatchList!$B141,'All CCC'!$B$7:$B$736,0)))</f>
        <v/>
      </c>
    </row>
    <row r="142" spans="1:59" x14ac:dyDescent="0.2">
      <c r="A142" s="333" t="str">
        <f>IF($B142="","",INDEX('All CCC'!A$7:A$736,MATCH(WatchList!$B142,'All CCC'!$B$7:$B$736,0)))</f>
        <v/>
      </c>
      <c r="B142" s="127"/>
      <c r="C142" s="334" t="str">
        <f>IF($B142="","",INDEX('All CCC'!C$7:C$736,MATCH(WatchList!$B142,'All CCC'!$B$7:$B$736,0)))</f>
        <v/>
      </c>
      <c r="D142" s="334" t="str">
        <f>IF($B142="","",INDEX('All CCC'!D$7:D$736,MATCH(WatchList!$B142,'All CCC'!$B$7:$B$736,0)))</f>
        <v/>
      </c>
      <c r="E142" s="334" t="str">
        <f>IF($B142="","",INDEX('All CCC'!E$7:E$736,MATCH(WatchList!$B142,'All CCC'!$B$7:$B$736,0)))</f>
        <v/>
      </c>
      <c r="F142" s="334" t="str">
        <f>IF($B142="","",INDEX('All CCC'!F$7:F$736,MATCH(WatchList!$B142,'All CCC'!$B$7:$B$736,0)))</f>
        <v/>
      </c>
      <c r="G142" s="334" t="str">
        <f>IF($B142="","",INDEX('All CCC'!G$7:G$736,MATCH(WatchList!$B142,'All CCC'!$B$7:$B$736,0)))</f>
        <v/>
      </c>
      <c r="H142" s="334" t="str">
        <f>IF($B142="","",INDEX('All CCC'!H$7:H$736,MATCH(WatchList!$B142,'All CCC'!$B$7:$B$736,0)))</f>
        <v/>
      </c>
      <c r="I142" s="334" t="str">
        <f>IF($B142="","",INDEX('All CCC'!I$7:I$736,MATCH(WatchList!$B142,'All CCC'!$B$7:$B$736,0)))</f>
        <v/>
      </c>
      <c r="J142" s="334" t="str">
        <f>IF($B142="","",INDEX('All CCC'!J$7:J$736,MATCH(WatchList!$B142,'All CCC'!$B$7:$B$736,0)))</f>
        <v/>
      </c>
      <c r="K142" s="334" t="str">
        <f>IF($B142="","",INDEX('All CCC'!K$7:K$736,MATCH(WatchList!$B142,'All CCC'!$B$7:$B$736,0)))</f>
        <v/>
      </c>
      <c r="L142" s="334" t="str">
        <f>IF($B142="","",INDEX('All CCC'!L$7:L$736,MATCH(WatchList!$B142,'All CCC'!$B$7:$B$736,0)))</f>
        <v/>
      </c>
      <c r="M142" s="334" t="str">
        <f>IF($B142="","",INDEX('All CCC'!M$7:M$736,MATCH(WatchList!$B142,'All CCC'!$B$7:$B$736,0)))</f>
        <v/>
      </c>
      <c r="N142" s="334" t="str">
        <f>IF($B142="","",INDEX('All CCC'!N$7:N$736,MATCH(WatchList!$B142,'All CCC'!$B$7:$B$736,0)))</f>
        <v/>
      </c>
      <c r="O142" s="334" t="str">
        <f>IF($B142="","",INDEX('All CCC'!O$7:O$736,MATCH(WatchList!$B142,'All CCC'!$B$7:$B$736,0)))</f>
        <v/>
      </c>
      <c r="P142" s="335" t="str">
        <f>IF($B142="","",INDEX('All CCC'!P$7:P$736,MATCH(WatchList!$B142,'All CCC'!$B$7:$B$736,0)))</f>
        <v/>
      </c>
      <c r="Q142" s="335" t="str">
        <f>IF($B142="","",INDEX('All CCC'!Q$7:Q$736,MATCH(WatchList!$B142,'All CCC'!$B$7:$B$736,0)))</f>
        <v/>
      </c>
      <c r="R142" s="334" t="str">
        <f>IF($B142="","",INDEX('All CCC'!R$7:R$736,MATCH(WatchList!$B142,'All CCC'!$B$7:$B$736,0)))</f>
        <v/>
      </c>
      <c r="S142" s="334" t="str">
        <f>IF($B142="","",INDEX('All CCC'!S$7:S$736,MATCH(WatchList!$B142,'All CCC'!$B$7:$B$736,0)))</f>
        <v/>
      </c>
      <c r="T142" s="334" t="str">
        <f>IF($B142="","",INDEX('All CCC'!T$7:T$736,MATCH(WatchList!$B142,'All CCC'!$B$7:$B$736,0)))</f>
        <v/>
      </c>
      <c r="U142" s="334" t="str">
        <f>IF($B142="","",INDEX('All CCC'!U$7:U$736,MATCH(WatchList!$B142,'All CCC'!$B$7:$B$736,0)))</f>
        <v/>
      </c>
      <c r="V142" s="334" t="str">
        <f>IF($B142="","",INDEX('All CCC'!V$7:V$736,MATCH(WatchList!$B142,'All CCC'!$B$7:$B$736,0)))</f>
        <v/>
      </c>
      <c r="W142" s="334" t="str">
        <f>IF($B142="","",INDEX('All CCC'!W$7:W$736,MATCH(WatchList!$B142,'All CCC'!$B$7:$B$736,0)))</f>
        <v/>
      </c>
      <c r="X142" s="334" t="str">
        <f>IF($B142="","",INDEX('All CCC'!X$7:X$736,MATCH(WatchList!$B142,'All CCC'!$B$7:$B$736,0)))</f>
        <v/>
      </c>
      <c r="Y142" s="334" t="str">
        <f>IF($B142="","",INDEX('All CCC'!Y$7:Y$736,MATCH(WatchList!$B142,'All CCC'!$B$7:$B$736,0)))</f>
        <v/>
      </c>
      <c r="Z142" s="334" t="str">
        <f>IF($B142="","",INDEX('All CCC'!Z$7:Z$736,MATCH(WatchList!$B142,'All CCC'!$B$7:$B$736,0)))</f>
        <v/>
      </c>
      <c r="AA142" s="334" t="str">
        <f>IF($B142="","",INDEX('All CCC'!AA$7:AA$736,MATCH(WatchList!$B142,'All CCC'!$B$7:$B$736,0)))</f>
        <v/>
      </c>
      <c r="AB142" s="334" t="str">
        <f>IF($B142="","",INDEX('All CCC'!AB$7:AB$736,MATCH(WatchList!$B142,'All CCC'!$B$7:$B$736,0)))</f>
        <v/>
      </c>
      <c r="AC142" s="334" t="str">
        <f>IF($B142="","",INDEX('All CCC'!AC$7:AC$736,MATCH(WatchList!$B142,'All CCC'!$B$7:$B$736,0)))</f>
        <v/>
      </c>
      <c r="AD142" s="334" t="str">
        <f>IF($B142="","",INDEX('All CCC'!AD$7:AD$736,MATCH(WatchList!$B142,'All CCC'!$B$7:$B$736,0)))</f>
        <v/>
      </c>
      <c r="AE142" s="334" t="str">
        <f>IF($B142="","",INDEX('All CCC'!AE$7:AE$736,MATCH(WatchList!$B142,'All CCC'!$B$7:$B$736,0)))</f>
        <v/>
      </c>
      <c r="AF142" s="334" t="str">
        <f>IF($B142="","",INDEX('All CCC'!AF$7:AF$736,MATCH(WatchList!$B142,'All CCC'!$B$7:$B$736,0)))</f>
        <v/>
      </c>
      <c r="AG142" s="334" t="str">
        <f>IF($B142="","",INDEX('All CCC'!AG$7:AG$736,MATCH(WatchList!$B142,'All CCC'!$B$7:$B$736,0)))</f>
        <v/>
      </c>
      <c r="AH142" s="334" t="str">
        <f>IF($B142="","",INDEX('All CCC'!AH$7:AH$736,MATCH(WatchList!$B142,'All CCC'!$B$7:$B$736,0)))</f>
        <v/>
      </c>
      <c r="AI142" s="334" t="str">
        <f>IF($B142="","",INDEX('All CCC'!AI$7:AI$736,MATCH(WatchList!$B142,'All CCC'!$B$7:$B$736,0)))</f>
        <v/>
      </c>
      <c r="AJ142" s="334" t="str">
        <f>IF($B142="","",INDEX('All CCC'!AJ$7:AJ$736,MATCH(WatchList!$B142,'All CCC'!$B$7:$B$736,0)))</f>
        <v/>
      </c>
      <c r="AK142" s="334" t="str">
        <f>IF($B142="","",INDEX('All CCC'!AK$7:AK$736,MATCH(WatchList!$B142,'All CCC'!$B$7:$B$736,0)))</f>
        <v/>
      </c>
      <c r="AL142" s="334" t="str">
        <f>IF($B142="","",INDEX('All CCC'!AL$7:AL$736,MATCH(WatchList!$B142,'All CCC'!$B$7:$B$736,0)))</f>
        <v/>
      </c>
      <c r="AM142" s="334" t="str">
        <f>IF($B142="","",INDEX('All CCC'!AM$7:AM$736,MATCH(WatchList!$B142,'All CCC'!$B$7:$B$736,0)))</f>
        <v/>
      </c>
      <c r="AN142" s="334" t="str">
        <f>IF($B142="","",INDEX('All CCC'!AN$7:AN$736,MATCH(WatchList!$B142,'All CCC'!$B$7:$B$736,0)))</f>
        <v/>
      </c>
      <c r="AO142" s="334" t="str">
        <f>IF($B142="","",INDEX('All CCC'!AO$7:AO$736,MATCH(WatchList!$B142,'All CCC'!$B$7:$B$736,0)))</f>
        <v/>
      </c>
      <c r="AP142" s="334" t="str">
        <f>IF($B142="","",INDEX('All CCC'!AP$7:AP$736,MATCH(WatchList!$B142,'All CCC'!$B$7:$B$736,0)))</f>
        <v/>
      </c>
      <c r="AQ142" s="334" t="str">
        <f>IF($B142="","",INDEX('All CCC'!AQ$7:AQ$736,MATCH(WatchList!$B142,'All CCC'!$B$7:$B$736,0)))</f>
        <v/>
      </c>
      <c r="AR142" s="334" t="str">
        <f>IF($B142="","",INDEX('All CCC'!AR$7:AR$736,MATCH(WatchList!$B142,'All CCC'!$B$7:$B$736,0)))</f>
        <v/>
      </c>
      <c r="AS142" s="334" t="str">
        <f>IF($B142="","",INDEX('All CCC'!AS$7:AS$736,MATCH(WatchList!$B142,'All CCC'!$B$7:$B$736,0)))</f>
        <v/>
      </c>
      <c r="AT142" s="334" t="str">
        <f>IF($B142="","",INDEX('All CCC'!AT$7:AT$736,MATCH(WatchList!$B142,'All CCC'!$B$7:$B$736,0)))</f>
        <v/>
      </c>
      <c r="AU142" s="334" t="str">
        <f>IF($B142="","",INDEX('All CCC'!AU$7:AU$736,MATCH(WatchList!$B142,'All CCC'!$B$7:$B$736,0)))</f>
        <v/>
      </c>
      <c r="AV142" s="334" t="str">
        <f>IF($B142="","",INDEX('All CCC'!AV$7:AV$736,MATCH(WatchList!$B142,'All CCC'!$B$7:$B$736,0)))</f>
        <v/>
      </c>
      <c r="AW142" s="334" t="str">
        <f>IF($B142="","",INDEX('All CCC'!AW$7:AW$736,MATCH(WatchList!$B142,'All CCC'!$B$7:$B$736,0)))</f>
        <v/>
      </c>
      <c r="AX142" s="334" t="str">
        <f>IF($B142="","",INDEX('All CCC'!AX$7:AX$736,MATCH(WatchList!$B142,'All CCC'!$B$7:$B$736,0)))</f>
        <v/>
      </c>
      <c r="AY142" s="334" t="str">
        <f>IF($B142="","",INDEX('All CCC'!AY$7:AY$736,MATCH(WatchList!$B142,'All CCC'!$B$7:$B$736,0)))</f>
        <v/>
      </c>
      <c r="AZ142" s="334" t="str">
        <f>IF($B142="","",INDEX('All CCC'!AZ$7:AZ$736,MATCH(WatchList!$B142,'All CCC'!$B$7:$B$736,0)))</f>
        <v/>
      </c>
      <c r="BA142" s="334" t="str">
        <f>IF($B142="","",INDEX('All CCC'!BA$7:BA$736,MATCH(WatchList!$B142,'All CCC'!$B$7:$B$736,0)))</f>
        <v/>
      </c>
      <c r="BB142" s="334" t="str">
        <f>IF($B142="","",INDEX('All CCC'!BB$7:BB$736,MATCH(WatchList!$B142,'All CCC'!$B$7:$B$736,0)))</f>
        <v/>
      </c>
      <c r="BC142" s="334" t="str">
        <f>IF($B142="","",INDEX('All CCC'!BC$7:BC$736,MATCH(WatchList!$B142,'All CCC'!$B$7:$B$736,0)))</f>
        <v/>
      </c>
      <c r="BD142" s="334" t="str">
        <f>IF($B142="","",INDEX('All CCC'!BD$7:BD$736,MATCH(WatchList!$B142,'All CCC'!$B$7:$B$736,0)))</f>
        <v/>
      </c>
      <c r="BE142" s="334" t="str">
        <f>IF($B142="","",INDEX('All CCC'!BE$7:BE$736,MATCH(WatchList!$B142,'All CCC'!$B$7:$B$736,0)))</f>
        <v/>
      </c>
      <c r="BF142" s="334" t="str">
        <f>IF($B142="","",INDEX('All CCC'!BF$7:BF$736,MATCH(WatchList!$B142,'All CCC'!$B$7:$B$736,0)))</f>
        <v/>
      </c>
      <c r="BG142" s="334" t="str">
        <f>IF($B142="","",INDEX('All CCC'!BG$7:BG$736,MATCH(WatchList!$B142,'All CCC'!$B$7:$B$736,0)))</f>
        <v/>
      </c>
    </row>
    <row r="143" spans="1:59" x14ac:dyDescent="0.2">
      <c r="A143" s="333" t="str">
        <f>IF($B143="","",INDEX('All CCC'!A$7:A$736,MATCH(WatchList!$B143,'All CCC'!$B$7:$B$736,0)))</f>
        <v/>
      </c>
      <c r="B143" s="127"/>
      <c r="C143" s="334" t="str">
        <f>IF($B143="","",INDEX('All CCC'!C$7:C$736,MATCH(WatchList!$B143,'All CCC'!$B$7:$B$736,0)))</f>
        <v/>
      </c>
      <c r="D143" s="334" t="str">
        <f>IF($B143="","",INDEX('All CCC'!D$7:D$736,MATCH(WatchList!$B143,'All CCC'!$B$7:$B$736,0)))</f>
        <v/>
      </c>
      <c r="E143" s="334" t="str">
        <f>IF($B143="","",INDEX('All CCC'!E$7:E$736,MATCH(WatchList!$B143,'All CCC'!$B$7:$B$736,0)))</f>
        <v/>
      </c>
      <c r="F143" s="334" t="str">
        <f>IF($B143="","",INDEX('All CCC'!F$7:F$736,MATCH(WatchList!$B143,'All CCC'!$B$7:$B$736,0)))</f>
        <v/>
      </c>
      <c r="G143" s="334" t="str">
        <f>IF($B143="","",INDEX('All CCC'!G$7:G$736,MATCH(WatchList!$B143,'All CCC'!$B$7:$B$736,0)))</f>
        <v/>
      </c>
      <c r="H143" s="334" t="str">
        <f>IF($B143="","",INDEX('All CCC'!H$7:H$736,MATCH(WatchList!$B143,'All CCC'!$B$7:$B$736,0)))</f>
        <v/>
      </c>
      <c r="I143" s="334" t="str">
        <f>IF($B143="","",INDEX('All CCC'!I$7:I$736,MATCH(WatchList!$B143,'All CCC'!$B$7:$B$736,0)))</f>
        <v/>
      </c>
      <c r="J143" s="334" t="str">
        <f>IF($B143="","",INDEX('All CCC'!J$7:J$736,MATCH(WatchList!$B143,'All CCC'!$B$7:$B$736,0)))</f>
        <v/>
      </c>
      <c r="K143" s="334" t="str">
        <f>IF($B143="","",INDEX('All CCC'!K$7:K$736,MATCH(WatchList!$B143,'All CCC'!$B$7:$B$736,0)))</f>
        <v/>
      </c>
      <c r="L143" s="334" t="str">
        <f>IF($B143="","",INDEX('All CCC'!L$7:L$736,MATCH(WatchList!$B143,'All CCC'!$B$7:$B$736,0)))</f>
        <v/>
      </c>
      <c r="M143" s="334" t="str">
        <f>IF($B143="","",INDEX('All CCC'!M$7:M$736,MATCH(WatchList!$B143,'All CCC'!$B$7:$B$736,0)))</f>
        <v/>
      </c>
      <c r="N143" s="334" t="str">
        <f>IF($B143="","",INDEX('All CCC'!N$7:N$736,MATCH(WatchList!$B143,'All CCC'!$B$7:$B$736,0)))</f>
        <v/>
      </c>
      <c r="O143" s="334" t="str">
        <f>IF($B143="","",INDEX('All CCC'!O$7:O$736,MATCH(WatchList!$B143,'All CCC'!$B$7:$B$736,0)))</f>
        <v/>
      </c>
      <c r="P143" s="335" t="str">
        <f>IF($B143="","",INDEX('All CCC'!P$7:P$736,MATCH(WatchList!$B143,'All CCC'!$B$7:$B$736,0)))</f>
        <v/>
      </c>
      <c r="Q143" s="335" t="str">
        <f>IF($B143="","",INDEX('All CCC'!Q$7:Q$736,MATCH(WatchList!$B143,'All CCC'!$B$7:$B$736,0)))</f>
        <v/>
      </c>
      <c r="R143" s="334" t="str">
        <f>IF($B143="","",INDEX('All CCC'!R$7:R$736,MATCH(WatchList!$B143,'All CCC'!$B$7:$B$736,0)))</f>
        <v/>
      </c>
      <c r="S143" s="334" t="str">
        <f>IF($B143="","",INDEX('All CCC'!S$7:S$736,MATCH(WatchList!$B143,'All CCC'!$B$7:$B$736,0)))</f>
        <v/>
      </c>
      <c r="T143" s="334" t="str">
        <f>IF($B143="","",INDEX('All CCC'!T$7:T$736,MATCH(WatchList!$B143,'All CCC'!$B$7:$B$736,0)))</f>
        <v/>
      </c>
      <c r="U143" s="334" t="str">
        <f>IF($B143="","",INDEX('All CCC'!U$7:U$736,MATCH(WatchList!$B143,'All CCC'!$B$7:$B$736,0)))</f>
        <v/>
      </c>
      <c r="V143" s="334" t="str">
        <f>IF($B143="","",INDEX('All CCC'!V$7:V$736,MATCH(WatchList!$B143,'All CCC'!$B$7:$B$736,0)))</f>
        <v/>
      </c>
      <c r="W143" s="334" t="str">
        <f>IF($B143="","",INDEX('All CCC'!W$7:W$736,MATCH(WatchList!$B143,'All CCC'!$B$7:$B$736,0)))</f>
        <v/>
      </c>
      <c r="X143" s="334" t="str">
        <f>IF($B143="","",INDEX('All CCC'!X$7:X$736,MATCH(WatchList!$B143,'All CCC'!$B$7:$B$736,0)))</f>
        <v/>
      </c>
      <c r="Y143" s="334" t="str">
        <f>IF($B143="","",INDEX('All CCC'!Y$7:Y$736,MATCH(WatchList!$B143,'All CCC'!$B$7:$B$736,0)))</f>
        <v/>
      </c>
      <c r="Z143" s="334" t="str">
        <f>IF($B143="","",INDEX('All CCC'!Z$7:Z$736,MATCH(WatchList!$B143,'All CCC'!$B$7:$B$736,0)))</f>
        <v/>
      </c>
      <c r="AA143" s="334" t="str">
        <f>IF($B143="","",INDEX('All CCC'!AA$7:AA$736,MATCH(WatchList!$B143,'All CCC'!$B$7:$B$736,0)))</f>
        <v/>
      </c>
      <c r="AB143" s="334" t="str">
        <f>IF($B143="","",INDEX('All CCC'!AB$7:AB$736,MATCH(WatchList!$B143,'All CCC'!$B$7:$B$736,0)))</f>
        <v/>
      </c>
      <c r="AC143" s="334" t="str">
        <f>IF($B143="","",INDEX('All CCC'!AC$7:AC$736,MATCH(WatchList!$B143,'All CCC'!$B$7:$B$736,0)))</f>
        <v/>
      </c>
      <c r="AD143" s="334" t="str">
        <f>IF($B143="","",INDEX('All CCC'!AD$7:AD$736,MATCH(WatchList!$B143,'All CCC'!$B$7:$B$736,0)))</f>
        <v/>
      </c>
      <c r="AE143" s="334" t="str">
        <f>IF($B143="","",INDEX('All CCC'!AE$7:AE$736,MATCH(WatchList!$B143,'All CCC'!$B$7:$B$736,0)))</f>
        <v/>
      </c>
      <c r="AF143" s="334" t="str">
        <f>IF($B143="","",INDEX('All CCC'!AF$7:AF$736,MATCH(WatchList!$B143,'All CCC'!$B$7:$B$736,0)))</f>
        <v/>
      </c>
      <c r="AG143" s="334" t="str">
        <f>IF($B143="","",INDEX('All CCC'!AG$7:AG$736,MATCH(WatchList!$B143,'All CCC'!$B$7:$B$736,0)))</f>
        <v/>
      </c>
      <c r="AH143" s="334" t="str">
        <f>IF($B143="","",INDEX('All CCC'!AH$7:AH$736,MATCH(WatchList!$B143,'All CCC'!$B$7:$B$736,0)))</f>
        <v/>
      </c>
      <c r="AI143" s="334" t="str">
        <f>IF($B143="","",INDEX('All CCC'!AI$7:AI$736,MATCH(WatchList!$B143,'All CCC'!$B$7:$B$736,0)))</f>
        <v/>
      </c>
      <c r="AJ143" s="334" t="str">
        <f>IF($B143="","",INDEX('All CCC'!AJ$7:AJ$736,MATCH(WatchList!$B143,'All CCC'!$B$7:$B$736,0)))</f>
        <v/>
      </c>
      <c r="AK143" s="334" t="str">
        <f>IF($B143="","",INDEX('All CCC'!AK$7:AK$736,MATCH(WatchList!$B143,'All CCC'!$B$7:$B$736,0)))</f>
        <v/>
      </c>
      <c r="AL143" s="334" t="str">
        <f>IF($B143="","",INDEX('All CCC'!AL$7:AL$736,MATCH(WatchList!$B143,'All CCC'!$B$7:$B$736,0)))</f>
        <v/>
      </c>
      <c r="AM143" s="334" t="str">
        <f>IF($B143="","",INDEX('All CCC'!AM$7:AM$736,MATCH(WatchList!$B143,'All CCC'!$B$7:$B$736,0)))</f>
        <v/>
      </c>
      <c r="AN143" s="334" t="str">
        <f>IF($B143="","",INDEX('All CCC'!AN$7:AN$736,MATCH(WatchList!$B143,'All CCC'!$B$7:$B$736,0)))</f>
        <v/>
      </c>
      <c r="AO143" s="334" t="str">
        <f>IF($B143="","",INDEX('All CCC'!AO$7:AO$736,MATCH(WatchList!$B143,'All CCC'!$B$7:$B$736,0)))</f>
        <v/>
      </c>
      <c r="AP143" s="334" t="str">
        <f>IF($B143="","",INDEX('All CCC'!AP$7:AP$736,MATCH(WatchList!$B143,'All CCC'!$B$7:$B$736,0)))</f>
        <v/>
      </c>
      <c r="AQ143" s="334" t="str">
        <f>IF($B143="","",INDEX('All CCC'!AQ$7:AQ$736,MATCH(WatchList!$B143,'All CCC'!$B$7:$B$736,0)))</f>
        <v/>
      </c>
      <c r="AR143" s="334" t="str">
        <f>IF($B143="","",INDEX('All CCC'!AR$7:AR$736,MATCH(WatchList!$B143,'All CCC'!$B$7:$B$736,0)))</f>
        <v/>
      </c>
      <c r="AS143" s="334" t="str">
        <f>IF($B143="","",INDEX('All CCC'!AS$7:AS$736,MATCH(WatchList!$B143,'All CCC'!$B$7:$B$736,0)))</f>
        <v/>
      </c>
      <c r="AT143" s="334" t="str">
        <f>IF($B143="","",INDEX('All CCC'!AT$7:AT$736,MATCH(WatchList!$B143,'All CCC'!$B$7:$B$736,0)))</f>
        <v/>
      </c>
      <c r="AU143" s="334" t="str">
        <f>IF($B143="","",INDEX('All CCC'!AU$7:AU$736,MATCH(WatchList!$B143,'All CCC'!$B$7:$B$736,0)))</f>
        <v/>
      </c>
      <c r="AV143" s="334" t="str">
        <f>IF($B143="","",INDEX('All CCC'!AV$7:AV$736,MATCH(WatchList!$B143,'All CCC'!$B$7:$B$736,0)))</f>
        <v/>
      </c>
      <c r="AW143" s="334" t="str">
        <f>IF($B143="","",INDEX('All CCC'!AW$7:AW$736,MATCH(WatchList!$B143,'All CCC'!$B$7:$B$736,0)))</f>
        <v/>
      </c>
      <c r="AX143" s="334" t="str">
        <f>IF($B143="","",INDEX('All CCC'!AX$7:AX$736,MATCH(WatchList!$B143,'All CCC'!$B$7:$B$736,0)))</f>
        <v/>
      </c>
      <c r="AY143" s="334" t="str">
        <f>IF($B143="","",INDEX('All CCC'!AY$7:AY$736,MATCH(WatchList!$B143,'All CCC'!$B$7:$B$736,0)))</f>
        <v/>
      </c>
      <c r="AZ143" s="334" t="str">
        <f>IF($B143="","",INDEX('All CCC'!AZ$7:AZ$736,MATCH(WatchList!$B143,'All CCC'!$B$7:$B$736,0)))</f>
        <v/>
      </c>
      <c r="BA143" s="334" t="str">
        <f>IF($B143="","",INDEX('All CCC'!BA$7:BA$736,MATCH(WatchList!$B143,'All CCC'!$B$7:$B$736,0)))</f>
        <v/>
      </c>
      <c r="BB143" s="334" t="str">
        <f>IF($B143="","",INDEX('All CCC'!BB$7:BB$736,MATCH(WatchList!$B143,'All CCC'!$B$7:$B$736,0)))</f>
        <v/>
      </c>
      <c r="BC143" s="334" t="str">
        <f>IF($B143="","",INDEX('All CCC'!BC$7:BC$736,MATCH(WatchList!$B143,'All CCC'!$B$7:$B$736,0)))</f>
        <v/>
      </c>
      <c r="BD143" s="334" t="str">
        <f>IF($B143="","",INDEX('All CCC'!BD$7:BD$736,MATCH(WatchList!$B143,'All CCC'!$B$7:$B$736,0)))</f>
        <v/>
      </c>
      <c r="BE143" s="334" t="str">
        <f>IF($B143="","",INDEX('All CCC'!BE$7:BE$736,MATCH(WatchList!$B143,'All CCC'!$B$7:$B$736,0)))</f>
        <v/>
      </c>
      <c r="BF143" s="334" t="str">
        <f>IF($B143="","",INDEX('All CCC'!BF$7:BF$736,MATCH(WatchList!$B143,'All CCC'!$B$7:$B$736,0)))</f>
        <v/>
      </c>
      <c r="BG143" s="334" t="str">
        <f>IF($B143="","",INDEX('All CCC'!BG$7:BG$736,MATCH(WatchList!$B143,'All CCC'!$B$7:$B$736,0)))</f>
        <v/>
      </c>
    </row>
    <row r="144" spans="1:59" x14ac:dyDescent="0.2">
      <c r="A144" s="333" t="str">
        <f>IF($B144="","",INDEX('All CCC'!A$7:A$736,MATCH(WatchList!$B144,'All CCC'!$B$7:$B$736,0)))</f>
        <v/>
      </c>
      <c r="B144" s="127"/>
      <c r="C144" s="334" t="str">
        <f>IF($B144="","",INDEX('All CCC'!C$7:C$736,MATCH(WatchList!$B144,'All CCC'!$B$7:$B$736,0)))</f>
        <v/>
      </c>
      <c r="D144" s="334" t="str">
        <f>IF($B144="","",INDEX('All CCC'!D$7:D$736,MATCH(WatchList!$B144,'All CCC'!$B$7:$B$736,0)))</f>
        <v/>
      </c>
      <c r="E144" s="334" t="str">
        <f>IF($B144="","",INDEX('All CCC'!E$7:E$736,MATCH(WatchList!$B144,'All CCC'!$B$7:$B$736,0)))</f>
        <v/>
      </c>
      <c r="F144" s="334" t="str">
        <f>IF($B144="","",INDEX('All CCC'!F$7:F$736,MATCH(WatchList!$B144,'All CCC'!$B$7:$B$736,0)))</f>
        <v/>
      </c>
      <c r="G144" s="334" t="str">
        <f>IF($B144="","",INDEX('All CCC'!G$7:G$736,MATCH(WatchList!$B144,'All CCC'!$B$7:$B$736,0)))</f>
        <v/>
      </c>
      <c r="H144" s="334" t="str">
        <f>IF($B144="","",INDEX('All CCC'!H$7:H$736,MATCH(WatchList!$B144,'All CCC'!$B$7:$B$736,0)))</f>
        <v/>
      </c>
      <c r="I144" s="334" t="str">
        <f>IF($B144="","",INDEX('All CCC'!I$7:I$736,MATCH(WatchList!$B144,'All CCC'!$B$7:$B$736,0)))</f>
        <v/>
      </c>
      <c r="J144" s="334" t="str">
        <f>IF($B144="","",INDEX('All CCC'!J$7:J$736,MATCH(WatchList!$B144,'All CCC'!$B$7:$B$736,0)))</f>
        <v/>
      </c>
      <c r="K144" s="334" t="str">
        <f>IF($B144="","",INDEX('All CCC'!K$7:K$736,MATCH(WatchList!$B144,'All CCC'!$B$7:$B$736,0)))</f>
        <v/>
      </c>
      <c r="L144" s="334" t="str">
        <f>IF($B144="","",INDEX('All CCC'!L$7:L$736,MATCH(WatchList!$B144,'All CCC'!$B$7:$B$736,0)))</f>
        <v/>
      </c>
      <c r="M144" s="334" t="str">
        <f>IF($B144="","",INDEX('All CCC'!M$7:M$736,MATCH(WatchList!$B144,'All CCC'!$B$7:$B$736,0)))</f>
        <v/>
      </c>
      <c r="N144" s="334" t="str">
        <f>IF($B144="","",INDEX('All CCC'!N$7:N$736,MATCH(WatchList!$B144,'All CCC'!$B$7:$B$736,0)))</f>
        <v/>
      </c>
      <c r="O144" s="334" t="str">
        <f>IF($B144="","",INDEX('All CCC'!O$7:O$736,MATCH(WatchList!$B144,'All CCC'!$B$7:$B$736,0)))</f>
        <v/>
      </c>
      <c r="P144" s="335" t="str">
        <f>IF($B144="","",INDEX('All CCC'!P$7:P$736,MATCH(WatchList!$B144,'All CCC'!$B$7:$B$736,0)))</f>
        <v/>
      </c>
      <c r="Q144" s="335" t="str">
        <f>IF($B144="","",INDEX('All CCC'!Q$7:Q$736,MATCH(WatchList!$B144,'All CCC'!$B$7:$B$736,0)))</f>
        <v/>
      </c>
      <c r="R144" s="334" t="str">
        <f>IF($B144="","",INDEX('All CCC'!R$7:R$736,MATCH(WatchList!$B144,'All CCC'!$B$7:$B$736,0)))</f>
        <v/>
      </c>
      <c r="S144" s="334" t="str">
        <f>IF($B144="","",INDEX('All CCC'!S$7:S$736,MATCH(WatchList!$B144,'All CCC'!$B$7:$B$736,0)))</f>
        <v/>
      </c>
      <c r="T144" s="334" t="str">
        <f>IF($B144="","",INDEX('All CCC'!T$7:T$736,MATCH(WatchList!$B144,'All CCC'!$B$7:$B$736,0)))</f>
        <v/>
      </c>
      <c r="U144" s="334" t="str">
        <f>IF($B144="","",INDEX('All CCC'!U$7:U$736,MATCH(WatchList!$B144,'All CCC'!$B$7:$B$736,0)))</f>
        <v/>
      </c>
      <c r="V144" s="334" t="str">
        <f>IF($B144="","",INDEX('All CCC'!V$7:V$736,MATCH(WatchList!$B144,'All CCC'!$B$7:$B$736,0)))</f>
        <v/>
      </c>
      <c r="W144" s="334" t="str">
        <f>IF($B144="","",INDEX('All CCC'!W$7:W$736,MATCH(WatchList!$B144,'All CCC'!$B$7:$B$736,0)))</f>
        <v/>
      </c>
      <c r="X144" s="334" t="str">
        <f>IF($B144="","",INDEX('All CCC'!X$7:X$736,MATCH(WatchList!$B144,'All CCC'!$B$7:$B$736,0)))</f>
        <v/>
      </c>
      <c r="Y144" s="334" t="str">
        <f>IF($B144="","",INDEX('All CCC'!Y$7:Y$736,MATCH(WatchList!$B144,'All CCC'!$B$7:$B$736,0)))</f>
        <v/>
      </c>
      <c r="Z144" s="334" t="str">
        <f>IF($B144="","",INDEX('All CCC'!Z$7:Z$736,MATCH(WatchList!$B144,'All CCC'!$B$7:$B$736,0)))</f>
        <v/>
      </c>
      <c r="AA144" s="334" t="str">
        <f>IF($B144="","",INDEX('All CCC'!AA$7:AA$736,MATCH(WatchList!$B144,'All CCC'!$B$7:$B$736,0)))</f>
        <v/>
      </c>
      <c r="AB144" s="334" t="str">
        <f>IF($B144="","",INDEX('All CCC'!AB$7:AB$736,MATCH(WatchList!$B144,'All CCC'!$B$7:$B$736,0)))</f>
        <v/>
      </c>
      <c r="AC144" s="334" t="str">
        <f>IF($B144="","",INDEX('All CCC'!AC$7:AC$736,MATCH(WatchList!$B144,'All CCC'!$B$7:$B$736,0)))</f>
        <v/>
      </c>
      <c r="AD144" s="334" t="str">
        <f>IF($B144="","",INDEX('All CCC'!AD$7:AD$736,MATCH(WatchList!$B144,'All CCC'!$B$7:$B$736,0)))</f>
        <v/>
      </c>
      <c r="AE144" s="334" t="str">
        <f>IF($B144="","",INDEX('All CCC'!AE$7:AE$736,MATCH(WatchList!$B144,'All CCC'!$B$7:$B$736,0)))</f>
        <v/>
      </c>
      <c r="AF144" s="334" t="str">
        <f>IF($B144="","",INDEX('All CCC'!AF$7:AF$736,MATCH(WatchList!$B144,'All CCC'!$B$7:$B$736,0)))</f>
        <v/>
      </c>
      <c r="AG144" s="334" t="str">
        <f>IF($B144="","",INDEX('All CCC'!AG$7:AG$736,MATCH(WatchList!$B144,'All CCC'!$B$7:$B$736,0)))</f>
        <v/>
      </c>
      <c r="AH144" s="334" t="str">
        <f>IF($B144="","",INDEX('All CCC'!AH$7:AH$736,MATCH(WatchList!$B144,'All CCC'!$B$7:$B$736,0)))</f>
        <v/>
      </c>
      <c r="AI144" s="334" t="str">
        <f>IF($B144="","",INDEX('All CCC'!AI$7:AI$736,MATCH(WatchList!$B144,'All CCC'!$B$7:$B$736,0)))</f>
        <v/>
      </c>
      <c r="AJ144" s="334" t="str">
        <f>IF($B144="","",INDEX('All CCC'!AJ$7:AJ$736,MATCH(WatchList!$B144,'All CCC'!$B$7:$B$736,0)))</f>
        <v/>
      </c>
      <c r="AK144" s="334" t="str">
        <f>IF($B144="","",INDEX('All CCC'!AK$7:AK$736,MATCH(WatchList!$B144,'All CCC'!$B$7:$B$736,0)))</f>
        <v/>
      </c>
      <c r="AL144" s="334" t="str">
        <f>IF($B144="","",INDEX('All CCC'!AL$7:AL$736,MATCH(WatchList!$B144,'All CCC'!$B$7:$B$736,0)))</f>
        <v/>
      </c>
      <c r="AM144" s="334" t="str">
        <f>IF($B144="","",INDEX('All CCC'!AM$7:AM$736,MATCH(WatchList!$B144,'All CCC'!$B$7:$B$736,0)))</f>
        <v/>
      </c>
      <c r="AN144" s="334" t="str">
        <f>IF($B144="","",INDEX('All CCC'!AN$7:AN$736,MATCH(WatchList!$B144,'All CCC'!$B$7:$B$736,0)))</f>
        <v/>
      </c>
      <c r="AO144" s="334" t="str">
        <f>IF($B144="","",INDEX('All CCC'!AO$7:AO$736,MATCH(WatchList!$B144,'All CCC'!$B$7:$B$736,0)))</f>
        <v/>
      </c>
      <c r="AP144" s="334" t="str">
        <f>IF($B144="","",INDEX('All CCC'!AP$7:AP$736,MATCH(WatchList!$B144,'All CCC'!$B$7:$B$736,0)))</f>
        <v/>
      </c>
      <c r="AQ144" s="334" t="str">
        <f>IF($B144="","",INDEX('All CCC'!AQ$7:AQ$736,MATCH(WatchList!$B144,'All CCC'!$B$7:$B$736,0)))</f>
        <v/>
      </c>
      <c r="AR144" s="334" t="str">
        <f>IF($B144="","",INDEX('All CCC'!AR$7:AR$736,MATCH(WatchList!$B144,'All CCC'!$B$7:$B$736,0)))</f>
        <v/>
      </c>
      <c r="AS144" s="334" t="str">
        <f>IF($B144="","",INDEX('All CCC'!AS$7:AS$736,MATCH(WatchList!$B144,'All CCC'!$B$7:$B$736,0)))</f>
        <v/>
      </c>
      <c r="AT144" s="334" t="str">
        <f>IF($B144="","",INDEX('All CCC'!AT$7:AT$736,MATCH(WatchList!$B144,'All CCC'!$B$7:$B$736,0)))</f>
        <v/>
      </c>
      <c r="AU144" s="334" t="str">
        <f>IF($B144="","",INDEX('All CCC'!AU$7:AU$736,MATCH(WatchList!$B144,'All CCC'!$B$7:$B$736,0)))</f>
        <v/>
      </c>
      <c r="AV144" s="334" t="str">
        <f>IF($B144="","",INDEX('All CCC'!AV$7:AV$736,MATCH(WatchList!$B144,'All CCC'!$B$7:$B$736,0)))</f>
        <v/>
      </c>
      <c r="AW144" s="334" t="str">
        <f>IF($B144="","",INDEX('All CCC'!AW$7:AW$736,MATCH(WatchList!$B144,'All CCC'!$B$7:$B$736,0)))</f>
        <v/>
      </c>
      <c r="AX144" s="334" t="str">
        <f>IF($B144="","",INDEX('All CCC'!AX$7:AX$736,MATCH(WatchList!$B144,'All CCC'!$B$7:$B$736,0)))</f>
        <v/>
      </c>
      <c r="AY144" s="334" t="str">
        <f>IF($B144="","",INDEX('All CCC'!AY$7:AY$736,MATCH(WatchList!$B144,'All CCC'!$B$7:$B$736,0)))</f>
        <v/>
      </c>
      <c r="AZ144" s="334" t="str">
        <f>IF($B144="","",INDEX('All CCC'!AZ$7:AZ$736,MATCH(WatchList!$B144,'All CCC'!$B$7:$B$736,0)))</f>
        <v/>
      </c>
      <c r="BA144" s="334" t="str">
        <f>IF($B144="","",INDEX('All CCC'!BA$7:BA$736,MATCH(WatchList!$B144,'All CCC'!$B$7:$B$736,0)))</f>
        <v/>
      </c>
      <c r="BB144" s="334" t="str">
        <f>IF($B144="","",INDEX('All CCC'!BB$7:BB$736,MATCH(WatchList!$B144,'All CCC'!$B$7:$B$736,0)))</f>
        <v/>
      </c>
      <c r="BC144" s="334" t="str">
        <f>IF($B144="","",INDEX('All CCC'!BC$7:BC$736,MATCH(WatchList!$B144,'All CCC'!$B$7:$B$736,0)))</f>
        <v/>
      </c>
      <c r="BD144" s="334" t="str">
        <f>IF($B144="","",INDEX('All CCC'!BD$7:BD$736,MATCH(WatchList!$B144,'All CCC'!$B$7:$B$736,0)))</f>
        <v/>
      </c>
      <c r="BE144" s="334" t="str">
        <f>IF($B144="","",INDEX('All CCC'!BE$7:BE$736,MATCH(WatchList!$B144,'All CCC'!$B$7:$B$736,0)))</f>
        <v/>
      </c>
      <c r="BF144" s="334" t="str">
        <f>IF($B144="","",INDEX('All CCC'!BF$7:BF$736,MATCH(WatchList!$B144,'All CCC'!$B$7:$B$736,0)))</f>
        <v/>
      </c>
      <c r="BG144" s="334" t="str">
        <f>IF($B144="","",INDEX('All CCC'!BG$7:BG$736,MATCH(WatchList!$B144,'All CCC'!$B$7:$B$736,0)))</f>
        <v/>
      </c>
    </row>
    <row r="145" spans="1:59" x14ac:dyDescent="0.2">
      <c r="A145" s="333" t="str">
        <f>IF($B145="","",INDEX('All CCC'!A$7:A$736,MATCH(WatchList!$B145,'All CCC'!$B$7:$B$736,0)))</f>
        <v/>
      </c>
      <c r="B145" s="127"/>
      <c r="C145" s="334" t="str">
        <f>IF($B145="","",INDEX('All CCC'!C$7:C$736,MATCH(WatchList!$B145,'All CCC'!$B$7:$B$736,0)))</f>
        <v/>
      </c>
      <c r="D145" s="334" t="str">
        <f>IF($B145="","",INDEX('All CCC'!D$7:D$736,MATCH(WatchList!$B145,'All CCC'!$B$7:$B$736,0)))</f>
        <v/>
      </c>
      <c r="E145" s="334" t="str">
        <f>IF($B145="","",INDEX('All CCC'!E$7:E$736,MATCH(WatchList!$B145,'All CCC'!$B$7:$B$736,0)))</f>
        <v/>
      </c>
      <c r="F145" s="334" t="str">
        <f>IF($B145="","",INDEX('All CCC'!F$7:F$736,MATCH(WatchList!$B145,'All CCC'!$B$7:$B$736,0)))</f>
        <v/>
      </c>
      <c r="G145" s="334" t="str">
        <f>IF($B145="","",INDEX('All CCC'!G$7:G$736,MATCH(WatchList!$B145,'All CCC'!$B$7:$B$736,0)))</f>
        <v/>
      </c>
      <c r="H145" s="334" t="str">
        <f>IF($B145="","",INDEX('All CCC'!H$7:H$736,MATCH(WatchList!$B145,'All CCC'!$B$7:$B$736,0)))</f>
        <v/>
      </c>
      <c r="I145" s="334" t="str">
        <f>IF($B145="","",INDEX('All CCC'!I$7:I$736,MATCH(WatchList!$B145,'All CCC'!$B$7:$B$736,0)))</f>
        <v/>
      </c>
      <c r="J145" s="334" t="str">
        <f>IF($B145="","",INDEX('All CCC'!J$7:J$736,MATCH(WatchList!$B145,'All CCC'!$B$7:$B$736,0)))</f>
        <v/>
      </c>
      <c r="K145" s="334" t="str">
        <f>IF($B145="","",INDEX('All CCC'!K$7:K$736,MATCH(WatchList!$B145,'All CCC'!$B$7:$B$736,0)))</f>
        <v/>
      </c>
      <c r="L145" s="334" t="str">
        <f>IF($B145="","",INDEX('All CCC'!L$7:L$736,MATCH(WatchList!$B145,'All CCC'!$B$7:$B$736,0)))</f>
        <v/>
      </c>
      <c r="M145" s="334" t="str">
        <f>IF($B145="","",INDEX('All CCC'!M$7:M$736,MATCH(WatchList!$B145,'All CCC'!$B$7:$B$736,0)))</f>
        <v/>
      </c>
      <c r="N145" s="334" t="str">
        <f>IF($B145="","",INDEX('All CCC'!N$7:N$736,MATCH(WatchList!$B145,'All CCC'!$B$7:$B$736,0)))</f>
        <v/>
      </c>
      <c r="O145" s="334" t="str">
        <f>IF($B145="","",INDEX('All CCC'!O$7:O$736,MATCH(WatchList!$B145,'All CCC'!$B$7:$B$736,0)))</f>
        <v/>
      </c>
      <c r="P145" s="335" t="str">
        <f>IF($B145="","",INDEX('All CCC'!P$7:P$736,MATCH(WatchList!$B145,'All CCC'!$B$7:$B$736,0)))</f>
        <v/>
      </c>
      <c r="Q145" s="335" t="str">
        <f>IF($B145="","",INDEX('All CCC'!Q$7:Q$736,MATCH(WatchList!$B145,'All CCC'!$B$7:$B$736,0)))</f>
        <v/>
      </c>
      <c r="R145" s="334" t="str">
        <f>IF($B145="","",INDEX('All CCC'!R$7:R$736,MATCH(WatchList!$B145,'All CCC'!$B$7:$B$736,0)))</f>
        <v/>
      </c>
      <c r="S145" s="334" t="str">
        <f>IF($B145="","",INDEX('All CCC'!S$7:S$736,MATCH(WatchList!$B145,'All CCC'!$B$7:$B$736,0)))</f>
        <v/>
      </c>
      <c r="T145" s="334" t="str">
        <f>IF($B145="","",INDEX('All CCC'!T$7:T$736,MATCH(WatchList!$B145,'All CCC'!$B$7:$B$736,0)))</f>
        <v/>
      </c>
      <c r="U145" s="334" t="str">
        <f>IF($B145="","",INDEX('All CCC'!U$7:U$736,MATCH(WatchList!$B145,'All CCC'!$B$7:$B$736,0)))</f>
        <v/>
      </c>
      <c r="V145" s="334" t="str">
        <f>IF($B145="","",INDEX('All CCC'!V$7:V$736,MATCH(WatchList!$B145,'All CCC'!$B$7:$B$736,0)))</f>
        <v/>
      </c>
      <c r="W145" s="334" t="str">
        <f>IF($B145="","",INDEX('All CCC'!W$7:W$736,MATCH(WatchList!$B145,'All CCC'!$B$7:$B$736,0)))</f>
        <v/>
      </c>
      <c r="X145" s="334" t="str">
        <f>IF($B145="","",INDEX('All CCC'!X$7:X$736,MATCH(WatchList!$B145,'All CCC'!$B$7:$B$736,0)))</f>
        <v/>
      </c>
      <c r="Y145" s="334" t="str">
        <f>IF($B145="","",INDEX('All CCC'!Y$7:Y$736,MATCH(WatchList!$B145,'All CCC'!$B$7:$B$736,0)))</f>
        <v/>
      </c>
      <c r="Z145" s="334" t="str">
        <f>IF($B145="","",INDEX('All CCC'!Z$7:Z$736,MATCH(WatchList!$B145,'All CCC'!$B$7:$B$736,0)))</f>
        <v/>
      </c>
      <c r="AA145" s="334" t="str">
        <f>IF($B145="","",INDEX('All CCC'!AA$7:AA$736,MATCH(WatchList!$B145,'All CCC'!$B$7:$B$736,0)))</f>
        <v/>
      </c>
      <c r="AB145" s="334" t="str">
        <f>IF($B145="","",INDEX('All CCC'!AB$7:AB$736,MATCH(WatchList!$B145,'All CCC'!$B$7:$B$736,0)))</f>
        <v/>
      </c>
      <c r="AC145" s="334" t="str">
        <f>IF($B145="","",INDEX('All CCC'!AC$7:AC$736,MATCH(WatchList!$B145,'All CCC'!$B$7:$B$736,0)))</f>
        <v/>
      </c>
      <c r="AD145" s="334" t="str">
        <f>IF($B145="","",INDEX('All CCC'!AD$7:AD$736,MATCH(WatchList!$B145,'All CCC'!$B$7:$B$736,0)))</f>
        <v/>
      </c>
      <c r="AE145" s="334" t="str">
        <f>IF($B145="","",INDEX('All CCC'!AE$7:AE$736,MATCH(WatchList!$B145,'All CCC'!$B$7:$B$736,0)))</f>
        <v/>
      </c>
      <c r="AF145" s="334" t="str">
        <f>IF($B145="","",INDEX('All CCC'!AF$7:AF$736,MATCH(WatchList!$B145,'All CCC'!$B$7:$B$736,0)))</f>
        <v/>
      </c>
      <c r="AG145" s="334" t="str">
        <f>IF($B145="","",INDEX('All CCC'!AG$7:AG$736,MATCH(WatchList!$B145,'All CCC'!$B$7:$B$736,0)))</f>
        <v/>
      </c>
      <c r="AH145" s="334" t="str">
        <f>IF($B145="","",INDEX('All CCC'!AH$7:AH$736,MATCH(WatchList!$B145,'All CCC'!$B$7:$B$736,0)))</f>
        <v/>
      </c>
      <c r="AI145" s="334" t="str">
        <f>IF($B145="","",INDEX('All CCC'!AI$7:AI$736,MATCH(WatchList!$B145,'All CCC'!$B$7:$B$736,0)))</f>
        <v/>
      </c>
      <c r="AJ145" s="334" t="str">
        <f>IF($B145="","",INDEX('All CCC'!AJ$7:AJ$736,MATCH(WatchList!$B145,'All CCC'!$B$7:$B$736,0)))</f>
        <v/>
      </c>
      <c r="AK145" s="334" t="str">
        <f>IF($B145="","",INDEX('All CCC'!AK$7:AK$736,MATCH(WatchList!$B145,'All CCC'!$B$7:$B$736,0)))</f>
        <v/>
      </c>
      <c r="AL145" s="334" t="str">
        <f>IF($B145="","",INDEX('All CCC'!AL$7:AL$736,MATCH(WatchList!$B145,'All CCC'!$B$7:$B$736,0)))</f>
        <v/>
      </c>
      <c r="AM145" s="334" t="str">
        <f>IF($B145="","",INDEX('All CCC'!AM$7:AM$736,MATCH(WatchList!$B145,'All CCC'!$B$7:$B$736,0)))</f>
        <v/>
      </c>
      <c r="AN145" s="334" t="str">
        <f>IF($B145="","",INDEX('All CCC'!AN$7:AN$736,MATCH(WatchList!$B145,'All CCC'!$B$7:$B$736,0)))</f>
        <v/>
      </c>
      <c r="AO145" s="334" t="str">
        <f>IF($B145="","",INDEX('All CCC'!AO$7:AO$736,MATCH(WatchList!$B145,'All CCC'!$B$7:$B$736,0)))</f>
        <v/>
      </c>
      <c r="AP145" s="334" t="str">
        <f>IF($B145="","",INDEX('All CCC'!AP$7:AP$736,MATCH(WatchList!$B145,'All CCC'!$B$7:$B$736,0)))</f>
        <v/>
      </c>
      <c r="AQ145" s="334" t="str">
        <f>IF($B145="","",INDEX('All CCC'!AQ$7:AQ$736,MATCH(WatchList!$B145,'All CCC'!$B$7:$B$736,0)))</f>
        <v/>
      </c>
      <c r="AR145" s="334" t="str">
        <f>IF($B145="","",INDEX('All CCC'!AR$7:AR$736,MATCH(WatchList!$B145,'All CCC'!$B$7:$B$736,0)))</f>
        <v/>
      </c>
      <c r="AS145" s="334" t="str">
        <f>IF($B145="","",INDEX('All CCC'!AS$7:AS$736,MATCH(WatchList!$B145,'All CCC'!$B$7:$B$736,0)))</f>
        <v/>
      </c>
      <c r="AT145" s="334" t="str">
        <f>IF($B145="","",INDEX('All CCC'!AT$7:AT$736,MATCH(WatchList!$B145,'All CCC'!$B$7:$B$736,0)))</f>
        <v/>
      </c>
      <c r="AU145" s="334" t="str">
        <f>IF($B145="","",INDEX('All CCC'!AU$7:AU$736,MATCH(WatchList!$B145,'All CCC'!$B$7:$B$736,0)))</f>
        <v/>
      </c>
      <c r="AV145" s="334" t="str">
        <f>IF($B145="","",INDEX('All CCC'!AV$7:AV$736,MATCH(WatchList!$B145,'All CCC'!$B$7:$B$736,0)))</f>
        <v/>
      </c>
      <c r="AW145" s="334" t="str">
        <f>IF($B145="","",INDEX('All CCC'!AW$7:AW$736,MATCH(WatchList!$B145,'All CCC'!$B$7:$B$736,0)))</f>
        <v/>
      </c>
      <c r="AX145" s="334" t="str">
        <f>IF($B145="","",INDEX('All CCC'!AX$7:AX$736,MATCH(WatchList!$B145,'All CCC'!$B$7:$B$736,0)))</f>
        <v/>
      </c>
      <c r="AY145" s="334" t="str">
        <f>IF($B145="","",INDEX('All CCC'!AY$7:AY$736,MATCH(WatchList!$B145,'All CCC'!$B$7:$B$736,0)))</f>
        <v/>
      </c>
      <c r="AZ145" s="334" t="str">
        <f>IF($B145="","",INDEX('All CCC'!AZ$7:AZ$736,MATCH(WatchList!$B145,'All CCC'!$B$7:$B$736,0)))</f>
        <v/>
      </c>
      <c r="BA145" s="334" t="str">
        <f>IF($B145="","",INDEX('All CCC'!BA$7:BA$736,MATCH(WatchList!$B145,'All CCC'!$B$7:$B$736,0)))</f>
        <v/>
      </c>
      <c r="BB145" s="334" t="str">
        <f>IF($B145="","",INDEX('All CCC'!BB$7:BB$736,MATCH(WatchList!$B145,'All CCC'!$B$7:$B$736,0)))</f>
        <v/>
      </c>
      <c r="BC145" s="334" t="str">
        <f>IF($B145="","",INDEX('All CCC'!BC$7:BC$736,MATCH(WatchList!$B145,'All CCC'!$B$7:$B$736,0)))</f>
        <v/>
      </c>
      <c r="BD145" s="334" t="str">
        <f>IF($B145="","",INDEX('All CCC'!BD$7:BD$736,MATCH(WatchList!$B145,'All CCC'!$B$7:$B$736,0)))</f>
        <v/>
      </c>
      <c r="BE145" s="334" t="str">
        <f>IF($B145="","",INDEX('All CCC'!BE$7:BE$736,MATCH(WatchList!$B145,'All CCC'!$B$7:$B$736,0)))</f>
        <v/>
      </c>
      <c r="BF145" s="334" t="str">
        <f>IF($B145="","",INDEX('All CCC'!BF$7:BF$736,MATCH(WatchList!$B145,'All CCC'!$B$7:$B$736,0)))</f>
        <v/>
      </c>
      <c r="BG145" s="334" t="str">
        <f>IF($B145="","",INDEX('All CCC'!BG$7:BG$736,MATCH(WatchList!$B145,'All CCC'!$B$7:$B$736,0)))</f>
        <v/>
      </c>
    </row>
    <row r="146" spans="1:59" x14ac:dyDescent="0.2">
      <c r="A146" s="333" t="str">
        <f>IF($B146="","",INDEX('All CCC'!A$7:A$736,MATCH(WatchList!$B146,'All CCC'!$B$7:$B$736,0)))</f>
        <v/>
      </c>
      <c r="B146" s="127"/>
      <c r="C146" s="334" t="str">
        <f>IF($B146="","",INDEX('All CCC'!C$7:C$736,MATCH(WatchList!$B146,'All CCC'!$B$7:$B$736,0)))</f>
        <v/>
      </c>
      <c r="D146" s="334" t="str">
        <f>IF($B146="","",INDEX('All CCC'!D$7:D$736,MATCH(WatchList!$B146,'All CCC'!$B$7:$B$736,0)))</f>
        <v/>
      </c>
      <c r="E146" s="334" t="str">
        <f>IF($B146="","",INDEX('All CCC'!E$7:E$736,MATCH(WatchList!$B146,'All CCC'!$B$7:$B$736,0)))</f>
        <v/>
      </c>
      <c r="F146" s="334" t="str">
        <f>IF($B146="","",INDEX('All CCC'!F$7:F$736,MATCH(WatchList!$B146,'All CCC'!$B$7:$B$736,0)))</f>
        <v/>
      </c>
      <c r="G146" s="334" t="str">
        <f>IF($B146="","",INDEX('All CCC'!G$7:G$736,MATCH(WatchList!$B146,'All CCC'!$B$7:$B$736,0)))</f>
        <v/>
      </c>
      <c r="H146" s="334" t="str">
        <f>IF($B146="","",INDEX('All CCC'!H$7:H$736,MATCH(WatchList!$B146,'All CCC'!$B$7:$B$736,0)))</f>
        <v/>
      </c>
      <c r="I146" s="334" t="str">
        <f>IF($B146="","",INDEX('All CCC'!I$7:I$736,MATCH(WatchList!$B146,'All CCC'!$B$7:$B$736,0)))</f>
        <v/>
      </c>
      <c r="J146" s="334" t="str">
        <f>IF($B146="","",INDEX('All CCC'!J$7:J$736,MATCH(WatchList!$B146,'All CCC'!$B$7:$B$736,0)))</f>
        <v/>
      </c>
      <c r="K146" s="334" t="str">
        <f>IF($B146="","",INDEX('All CCC'!K$7:K$736,MATCH(WatchList!$B146,'All CCC'!$B$7:$B$736,0)))</f>
        <v/>
      </c>
      <c r="L146" s="334" t="str">
        <f>IF($B146="","",INDEX('All CCC'!L$7:L$736,MATCH(WatchList!$B146,'All CCC'!$B$7:$B$736,0)))</f>
        <v/>
      </c>
      <c r="M146" s="334" t="str">
        <f>IF($B146="","",INDEX('All CCC'!M$7:M$736,MATCH(WatchList!$B146,'All CCC'!$B$7:$B$736,0)))</f>
        <v/>
      </c>
      <c r="N146" s="334" t="str">
        <f>IF($B146="","",INDEX('All CCC'!N$7:N$736,MATCH(WatchList!$B146,'All CCC'!$B$7:$B$736,0)))</f>
        <v/>
      </c>
      <c r="O146" s="334" t="str">
        <f>IF($B146="","",INDEX('All CCC'!O$7:O$736,MATCH(WatchList!$B146,'All CCC'!$B$7:$B$736,0)))</f>
        <v/>
      </c>
      <c r="P146" s="335" t="str">
        <f>IF($B146="","",INDEX('All CCC'!P$7:P$736,MATCH(WatchList!$B146,'All CCC'!$B$7:$B$736,0)))</f>
        <v/>
      </c>
      <c r="Q146" s="335" t="str">
        <f>IF($B146="","",INDEX('All CCC'!Q$7:Q$736,MATCH(WatchList!$B146,'All CCC'!$B$7:$B$736,0)))</f>
        <v/>
      </c>
      <c r="R146" s="334" t="str">
        <f>IF($B146="","",INDEX('All CCC'!R$7:R$736,MATCH(WatchList!$B146,'All CCC'!$B$7:$B$736,0)))</f>
        <v/>
      </c>
      <c r="S146" s="334" t="str">
        <f>IF($B146="","",INDEX('All CCC'!S$7:S$736,MATCH(WatchList!$B146,'All CCC'!$B$7:$B$736,0)))</f>
        <v/>
      </c>
      <c r="T146" s="334" t="str">
        <f>IF($B146="","",INDEX('All CCC'!T$7:T$736,MATCH(WatchList!$B146,'All CCC'!$B$7:$B$736,0)))</f>
        <v/>
      </c>
      <c r="U146" s="334" t="str">
        <f>IF($B146="","",INDEX('All CCC'!U$7:U$736,MATCH(WatchList!$B146,'All CCC'!$B$7:$B$736,0)))</f>
        <v/>
      </c>
      <c r="V146" s="334" t="str">
        <f>IF($B146="","",INDEX('All CCC'!V$7:V$736,MATCH(WatchList!$B146,'All CCC'!$B$7:$B$736,0)))</f>
        <v/>
      </c>
      <c r="W146" s="334" t="str">
        <f>IF($B146="","",INDEX('All CCC'!W$7:W$736,MATCH(WatchList!$B146,'All CCC'!$B$7:$B$736,0)))</f>
        <v/>
      </c>
      <c r="X146" s="334" t="str">
        <f>IF($B146="","",INDEX('All CCC'!X$7:X$736,MATCH(WatchList!$B146,'All CCC'!$B$7:$B$736,0)))</f>
        <v/>
      </c>
      <c r="Y146" s="334" t="str">
        <f>IF($B146="","",INDEX('All CCC'!Y$7:Y$736,MATCH(WatchList!$B146,'All CCC'!$B$7:$B$736,0)))</f>
        <v/>
      </c>
      <c r="Z146" s="334" t="str">
        <f>IF($B146="","",INDEX('All CCC'!Z$7:Z$736,MATCH(WatchList!$B146,'All CCC'!$B$7:$B$736,0)))</f>
        <v/>
      </c>
      <c r="AA146" s="334" t="str">
        <f>IF($B146="","",INDEX('All CCC'!AA$7:AA$736,MATCH(WatchList!$B146,'All CCC'!$B$7:$B$736,0)))</f>
        <v/>
      </c>
      <c r="AB146" s="334" t="str">
        <f>IF($B146="","",INDEX('All CCC'!AB$7:AB$736,MATCH(WatchList!$B146,'All CCC'!$B$7:$B$736,0)))</f>
        <v/>
      </c>
      <c r="AC146" s="334" t="str">
        <f>IF($B146="","",INDEX('All CCC'!AC$7:AC$736,MATCH(WatchList!$B146,'All CCC'!$B$7:$B$736,0)))</f>
        <v/>
      </c>
      <c r="AD146" s="334" t="str">
        <f>IF($B146="","",INDEX('All CCC'!AD$7:AD$736,MATCH(WatchList!$B146,'All CCC'!$B$7:$B$736,0)))</f>
        <v/>
      </c>
      <c r="AE146" s="334" t="str">
        <f>IF($B146="","",INDEX('All CCC'!AE$7:AE$736,MATCH(WatchList!$B146,'All CCC'!$B$7:$B$736,0)))</f>
        <v/>
      </c>
      <c r="AF146" s="334" t="str">
        <f>IF($B146="","",INDEX('All CCC'!AF$7:AF$736,MATCH(WatchList!$B146,'All CCC'!$B$7:$B$736,0)))</f>
        <v/>
      </c>
      <c r="AG146" s="334" t="str">
        <f>IF($B146="","",INDEX('All CCC'!AG$7:AG$736,MATCH(WatchList!$B146,'All CCC'!$B$7:$B$736,0)))</f>
        <v/>
      </c>
      <c r="AH146" s="334" t="str">
        <f>IF($B146="","",INDEX('All CCC'!AH$7:AH$736,MATCH(WatchList!$B146,'All CCC'!$B$7:$B$736,0)))</f>
        <v/>
      </c>
      <c r="AI146" s="334" t="str">
        <f>IF($B146="","",INDEX('All CCC'!AI$7:AI$736,MATCH(WatchList!$B146,'All CCC'!$B$7:$B$736,0)))</f>
        <v/>
      </c>
      <c r="AJ146" s="334" t="str">
        <f>IF($B146="","",INDEX('All CCC'!AJ$7:AJ$736,MATCH(WatchList!$B146,'All CCC'!$B$7:$B$736,0)))</f>
        <v/>
      </c>
      <c r="AK146" s="334" t="str">
        <f>IF($B146="","",INDEX('All CCC'!AK$7:AK$736,MATCH(WatchList!$B146,'All CCC'!$B$7:$B$736,0)))</f>
        <v/>
      </c>
      <c r="AL146" s="334" t="str">
        <f>IF($B146="","",INDEX('All CCC'!AL$7:AL$736,MATCH(WatchList!$B146,'All CCC'!$B$7:$B$736,0)))</f>
        <v/>
      </c>
      <c r="AM146" s="334" t="str">
        <f>IF($B146="","",INDEX('All CCC'!AM$7:AM$736,MATCH(WatchList!$B146,'All CCC'!$B$7:$B$736,0)))</f>
        <v/>
      </c>
      <c r="AN146" s="334" t="str">
        <f>IF($B146="","",INDEX('All CCC'!AN$7:AN$736,MATCH(WatchList!$B146,'All CCC'!$B$7:$B$736,0)))</f>
        <v/>
      </c>
      <c r="AO146" s="334" t="str">
        <f>IF($B146="","",INDEX('All CCC'!AO$7:AO$736,MATCH(WatchList!$B146,'All CCC'!$B$7:$B$736,0)))</f>
        <v/>
      </c>
      <c r="AP146" s="334" t="str">
        <f>IF($B146="","",INDEX('All CCC'!AP$7:AP$736,MATCH(WatchList!$B146,'All CCC'!$B$7:$B$736,0)))</f>
        <v/>
      </c>
      <c r="AQ146" s="334" t="str">
        <f>IF($B146="","",INDEX('All CCC'!AQ$7:AQ$736,MATCH(WatchList!$B146,'All CCC'!$B$7:$B$736,0)))</f>
        <v/>
      </c>
      <c r="AR146" s="334" t="str">
        <f>IF($B146="","",INDEX('All CCC'!AR$7:AR$736,MATCH(WatchList!$B146,'All CCC'!$B$7:$B$736,0)))</f>
        <v/>
      </c>
      <c r="AS146" s="334" t="str">
        <f>IF($B146="","",INDEX('All CCC'!AS$7:AS$736,MATCH(WatchList!$B146,'All CCC'!$B$7:$B$736,0)))</f>
        <v/>
      </c>
      <c r="AT146" s="334" t="str">
        <f>IF($B146="","",INDEX('All CCC'!AT$7:AT$736,MATCH(WatchList!$B146,'All CCC'!$B$7:$B$736,0)))</f>
        <v/>
      </c>
      <c r="AU146" s="334" t="str">
        <f>IF($B146="","",INDEX('All CCC'!AU$7:AU$736,MATCH(WatchList!$B146,'All CCC'!$B$7:$B$736,0)))</f>
        <v/>
      </c>
      <c r="AV146" s="334" t="str">
        <f>IF($B146="","",INDEX('All CCC'!AV$7:AV$736,MATCH(WatchList!$B146,'All CCC'!$B$7:$B$736,0)))</f>
        <v/>
      </c>
      <c r="AW146" s="334" t="str">
        <f>IF($B146="","",INDEX('All CCC'!AW$7:AW$736,MATCH(WatchList!$B146,'All CCC'!$B$7:$B$736,0)))</f>
        <v/>
      </c>
      <c r="AX146" s="334" t="str">
        <f>IF($B146="","",INDEX('All CCC'!AX$7:AX$736,MATCH(WatchList!$B146,'All CCC'!$B$7:$B$736,0)))</f>
        <v/>
      </c>
      <c r="AY146" s="334" t="str">
        <f>IF($B146="","",INDEX('All CCC'!AY$7:AY$736,MATCH(WatchList!$B146,'All CCC'!$B$7:$B$736,0)))</f>
        <v/>
      </c>
      <c r="AZ146" s="334" t="str">
        <f>IF($B146="","",INDEX('All CCC'!AZ$7:AZ$736,MATCH(WatchList!$B146,'All CCC'!$B$7:$B$736,0)))</f>
        <v/>
      </c>
      <c r="BA146" s="334" t="str">
        <f>IF($B146="","",INDEX('All CCC'!BA$7:BA$736,MATCH(WatchList!$B146,'All CCC'!$B$7:$B$736,0)))</f>
        <v/>
      </c>
      <c r="BB146" s="334" t="str">
        <f>IF($B146="","",INDEX('All CCC'!BB$7:BB$736,MATCH(WatchList!$B146,'All CCC'!$B$7:$B$736,0)))</f>
        <v/>
      </c>
      <c r="BC146" s="334" t="str">
        <f>IF($B146="","",INDEX('All CCC'!BC$7:BC$736,MATCH(WatchList!$B146,'All CCC'!$B$7:$B$736,0)))</f>
        <v/>
      </c>
      <c r="BD146" s="334" t="str">
        <f>IF($B146="","",INDEX('All CCC'!BD$7:BD$736,MATCH(WatchList!$B146,'All CCC'!$B$7:$B$736,0)))</f>
        <v/>
      </c>
      <c r="BE146" s="334" t="str">
        <f>IF($B146="","",INDEX('All CCC'!BE$7:BE$736,MATCH(WatchList!$B146,'All CCC'!$B$7:$B$736,0)))</f>
        <v/>
      </c>
      <c r="BF146" s="334" t="str">
        <f>IF($B146="","",INDEX('All CCC'!BF$7:BF$736,MATCH(WatchList!$B146,'All CCC'!$B$7:$B$736,0)))</f>
        <v/>
      </c>
      <c r="BG146" s="334" t="str">
        <f>IF($B146="","",INDEX('All CCC'!BG$7:BG$736,MATCH(WatchList!$B146,'All CCC'!$B$7:$B$736,0)))</f>
        <v/>
      </c>
    </row>
    <row r="147" spans="1:59" x14ac:dyDescent="0.2">
      <c r="A147" s="333" t="str">
        <f>IF($B147="","",INDEX('All CCC'!A$7:A$736,MATCH(WatchList!$B147,'All CCC'!$B$7:$B$736,0)))</f>
        <v/>
      </c>
      <c r="B147" s="127"/>
      <c r="C147" s="334" t="str">
        <f>IF($B147="","",INDEX('All CCC'!C$7:C$736,MATCH(WatchList!$B147,'All CCC'!$B$7:$B$736,0)))</f>
        <v/>
      </c>
      <c r="D147" s="334" t="str">
        <f>IF($B147="","",INDEX('All CCC'!D$7:D$736,MATCH(WatchList!$B147,'All CCC'!$B$7:$B$736,0)))</f>
        <v/>
      </c>
      <c r="E147" s="334" t="str">
        <f>IF($B147="","",INDEX('All CCC'!E$7:E$736,MATCH(WatchList!$B147,'All CCC'!$B$7:$B$736,0)))</f>
        <v/>
      </c>
      <c r="F147" s="334" t="str">
        <f>IF($B147="","",INDEX('All CCC'!F$7:F$736,MATCH(WatchList!$B147,'All CCC'!$B$7:$B$736,0)))</f>
        <v/>
      </c>
      <c r="G147" s="334" t="str">
        <f>IF($B147="","",INDEX('All CCC'!G$7:G$736,MATCH(WatchList!$B147,'All CCC'!$B$7:$B$736,0)))</f>
        <v/>
      </c>
      <c r="H147" s="334" t="str">
        <f>IF($B147="","",INDEX('All CCC'!H$7:H$736,MATCH(WatchList!$B147,'All CCC'!$B$7:$B$736,0)))</f>
        <v/>
      </c>
      <c r="I147" s="334" t="str">
        <f>IF($B147="","",INDEX('All CCC'!I$7:I$736,MATCH(WatchList!$B147,'All CCC'!$B$7:$B$736,0)))</f>
        <v/>
      </c>
      <c r="J147" s="334" t="str">
        <f>IF($B147="","",INDEX('All CCC'!J$7:J$736,MATCH(WatchList!$B147,'All CCC'!$B$7:$B$736,0)))</f>
        <v/>
      </c>
      <c r="K147" s="334" t="str">
        <f>IF($B147="","",INDEX('All CCC'!K$7:K$736,MATCH(WatchList!$B147,'All CCC'!$B$7:$B$736,0)))</f>
        <v/>
      </c>
      <c r="L147" s="334" t="str">
        <f>IF($B147="","",INDEX('All CCC'!L$7:L$736,MATCH(WatchList!$B147,'All CCC'!$B$7:$B$736,0)))</f>
        <v/>
      </c>
      <c r="M147" s="334" t="str">
        <f>IF($B147="","",INDEX('All CCC'!M$7:M$736,MATCH(WatchList!$B147,'All CCC'!$B$7:$B$736,0)))</f>
        <v/>
      </c>
      <c r="N147" s="334" t="str">
        <f>IF($B147="","",INDEX('All CCC'!N$7:N$736,MATCH(WatchList!$B147,'All CCC'!$B$7:$B$736,0)))</f>
        <v/>
      </c>
      <c r="O147" s="334" t="str">
        <f>IF($B147="","",INDEX('All CCC'!O$7:O$736,MATCH(WatchList!$B147,'All CCC'!$B$7:$B$736,0)))</f>
        <v/>
      </c>
      <c r="P147" s="335" t="str">
        <f>IF($B147="","",INDEX('All CCC'!P$7:P$736,MATCH(WatchList!$B147,'All CCC'!$B$7:$B$736,0)))</f>
        <v/>
      </c>
      <c r="Q147" s="335" t="str">
        <f>IF($B147="","",INDEX('All CCC'!Q$7:Q$736,MATCH(WatchList!$B147,'All CCC'!$B$7:$B$736,0)))</f>
        <v/>
      </c>
      <c r="R147" s="334" t="str">
        <f>IF($B147="","",INDEX('All CCC'!R$7:R$736,MATCH(WatchList!$B147,'All CCC'!$B$7:$B$736,0)))</f>
        <v/>
      </c>
      <c r="S147" s="334" t="str">
        <f>IF($B147="","",INDEX('All CCC'!S$7:S$736,MATCH(WatchList!$B147,'All CCC'!$B$7:$B$736,0)))</f>
        <v/>
      </c>
      <c r="T147" s="334" t="str">
        <f>IF($B147="","",INDEX('All CCC'!T$7:T$736,MATCH(WatchList!$B147,'All CCC'!$B$7:$B$736,0)))</f>
        <v/>
      </c>
      <c r="U147" s="334" t="str">
        <f>IF($B147="","",INDEX('All CCC'!U$7:U$736,MATCH(WatchList!$B147,'All CCC'!$B$7:$B$736,0)))</f>
        <v/>
      </c>
      <c r="V147" s="334" t="str">
        <f>IF($B147="","",INDEX('All CCC'!V$7:V$736,MATCH(WatchList!$B147,'All CCC'!$B$7:$B$736,0)))</f>
        <v/>
      </c>
      <c r="W147" s="334" t="str">
        <f>IF($B147="","",INDEX('All CCC'!W$7:W$736,MATCH(WatchList!$B147,'All CCC'!$B$7:$B$736,0)))</f>
        <v/>
      </c>
      <c r="X147" s="334" t="str">
        <f>IF($B147="","",INDEX('All CCC'!X$7:X$736,MATCH(WatchList!$B147,'All CCC'!$B$7:$B$736,0)))</f>
        <v/>
      </c>
      <c r="Y147" s="334" t="str">
        <f>IF($B147="","",INDEX('All CCC'!Y$7:Y$736,MATCH(WatchList!$B147,'All CCC'!$B$7:$B$736,0)))</f>
        <v/>
      </c>
      <c r="Z147" s="334" t="str">
        <f>IF($B147="","",INDEX('All CCC'!Z$7:Z$736,MATCH(WatchList!$B147,'All CCC'!$B$7:$B$736,0)))</f>
        <v/>
      </c>
      <c r="AA147" s="334" t="str">
        <f>IF($B147="","",INDEX('All CCC'!AA$7:AA$736,MATCH(WatchList!$B147,'All CCC'!$B$7:$B$736,0)))</f>
        <v/>
      </c>
      <c r="AB147" s="334" t="str">
        <f>IF($B147="","",INDEX('All CCC'!AB$7:AB$736,MATCH(WatchList!$B147,'All CCC'!$B$7:$B$736,0)))</f>
        <v/>
      </c>
      <c r="AC147" s="334" t="str">
        <f>IF($B147="","",INDEX('All CCC'!AC$7:AC$736,MATCH(WatchList!$B147,'All CCC'!$B$7:$B$736,0)))</f>
        <v/>
      </c>
      <c r="AD147" s="334" t="str">
        <f>IF($B147="","",INDEX('All CCC'!AD$7:AD$736,MATCH(WatchList!$B147,'All CCC'!$B$7:$B$736,0)))</f>
        <v/>
      </c>
      <c r="AE147" s="334" t="str">
        <f>IF($B147="","",INDEX('All CCC'!AE$7:AE$736,MATCH(WatchList!$B147,'All CCC'!$B$7:$B$736,0)))</f>
        <v/>
      </c>
      <c r="AF147" s="334" t="str">
        <f>IF($B147="","",INDEX('All CCC'!AF$7:AF$736,MATCH(WatchList!$B147,'All CCC'!$B$7:$B$736,0)))</f>
        <v/>
      </c>
      <c r="AG147" s="334" t="str">
        <f>IF($B147="","",INDEX('All CCC'!AG$7:AG$736,MATCH(WatchList!$B147,'All CCC'!$B$7:$B$736,0)))</f>
        <v/>
      </c>
      <c r="AH147" s="334" t="str">
        <f>IF($B147="","",INDEX('All CCC'!AH$7:AH$736,MATCH(WatchList!$B147,'All CCC'!$B$7:$B$736,0)))</f>
        <v/>
      </c>
      <c r="AI147" s="334" t="str">
        <f>IF($B147="","",INDEX('All CCC'!AI$7:AI$736,MATCH(WatchList!$B147,'All CCC'!$B$7:$B$736,0)))</f>
        <v/>
      </c>
      <c r="AJ147" s="334" t="str">
        <f>IF($B147="","",INDEX('All CCC'!AJ$7:AJ$736,MATCH(WatchList!$B147,'All CCC'!$B$7:$B$736,0)))</f>
        <v/>
      </c>
      <c r="AK147" s="334" t="str">
        <f>IF($B147="","",INDEX('All CCC'!AK$7:AK$736,MATCH(WatchList!$B147,'All CCC'!$B$7:$B$736,0)))</f>
        <v/>
      </c>
      <c r="AL147" s="334" t="str">
        <f>IF($B147="","",INDEX('All CCC'!AL$7:AL$736,MATCH(WatchList!$B147,'All CCC'!$B$7:$B$736,0)))</f>
        <v/>
      </c>
      <c r="AM147" s="334" t="str">
        <f>IF($B147="","",INDEX('All CCC'!AM$7:AM$736,MATCH(WatchList!$B147,'All CCC'!$B$7:$B$736,0)))</f>
        <v/>
      </c>
      <c r="AN147" s="334" t="str">
        <f>IF($B147="","",INDEX('All CCC'!AN$7:AN$736,MATCH(WatchList!$B147,'All CCC'!$B$7:$B$736,0)))</f>
        <v/>
      </c>
      <c r="AO147" s="334" t="str">
        <f>IF($B147="","",INDEX('All CCC'!AO$7:AO$736,MATCH(WatchList!$B147,'All CCC'!$B$7:$B$736,0)))</f>
        <v/>
      </c>
      <c r="AP147" s="334" t="str">
        <f>IF($B147="","",INDEX('All CCC'!AP$7:AP$736,MATCH(WatchList!$B147,'All CCC'!$B$7:$B$736,0)))</f>
        <v/>
      </c>
      <c r="AQ147" s="334" t="str">
        <f>IF($B147="","",INDEX('All CCC'!AQ$7:AQ$736,MATCH(WatchList!$B147,'All CCC'!$B$7:$B$736,0)))</f>
        <v/>
      </c>
      <c r="AR147" s="334" t="str">
        <f>IF($B147="","",INDEX('All CCC'!AR$7:AR$736,MATCH(WatchList!$B147,'All CCC'!$B$7:$B$736,0)))</f>
        <v/>
      </c>
      <c r="AS147" s="334" t="str">
        <f>IF($B147="","",INDEX('All CCC'!AS$7:AS$736,MATCH(WatchList!$B147,'All CCC'!$B$7:$B$736,0)))</f>
        <v/>
      </c>
      <c r="AT147" s="334" t="str">
        <f>IF($B147="","",INDEX('All CCC'!AT$7:AT$736,MATCH(WatchList!$B147,'All CCC'!$B$7:$B$736,0)))</f>
        <v/>
      </c>
      <c r="AU147" s="334" t="str">
        <f>IF($B147="","",INDEX('All CCC'!AU$7:AU$736,MATCH(WatchList!$B147,'All CCC'!$B$7:$B$736,0)))</f>
        <v/>
      </c>
      <c r="AV147" s="334" t="str">
        <f>IF($B147="","",INDEX('All CCC'!AV$7:AV$736,MATCH(WatchList!$B147,'All CCC'!$B$7:$B$736,0)))</f>
        <v/>
      </c>
      <c r="AW147" s="334" t="str">
        <f>IF($B147="","",INDEX('All CCC'!AW$7:AW$736,MATCH(WatchList!$B147,'All CCC'!$B$7:$B$736,0)))</f>
        <v/>
      </c>
      <c r="AX147" s="334" t="str">
        <f>IF($B147="","",INDEX('All CCC'!AX$7:AX$736,MATCH(WatchList!$B147,'All CCC'!$B$7:$B$736,0)))</f>
        <v/>
      </c>
      <c r="AY147" s="334" t="str">
        <f>IF($B147="","",INDEX('All CCC'!AY$7:AY$736,MATCH(WatchList!$B147,'All CCC'!$B$7:$B$736,0)))</f>
        <v/>
      </c>
      <c r="AZ147" s="334" t="str">
        <f>IF($B147="","",INDEX('All CCC'!AZ$7:AZ$736,MATCH(WatchList!$B147,'All CCC'!$B$7:$B$736,0)))</f>
        <v/>
      </c>
      <c r="BA147" s="334" t="str">
        <f>IF($B147="","",INDEX('All CCC'!BA$7:BA$736,MATCH(WatchList!$B147,'All CCC'!$B$7:$B$736,0)))</f>
        <v/>
      </c>
      <c r="BB147" s="334" t="str">
        <f>IF($B147="","",INDEX('All CCC'!BB$7:BB$736,MATCH(WatchList!$B147,'All CCC'!$B$7:$B$736,0)))</f>
        <v/>
      </c>
      <c r="BC147" s="334" t="str">
        <f>IF($B147="","",INDEX('All CCC'!BC$7:BC$736,MATCH(WatchList!$B147,'All CCC'!$B$7:$B$736,0)))</f>
        <v/>
      </c>
      <c r="BD147" s="334" t="str">
        <f>IF($B147="","",INDEX('All CCC'!BD$7:BD$736,MATCH(WatchList!$B147,'All CCC'!$B$7:$B$736,0)))</f>
        <v/>
      </c>
      <c r="BE147" s="334" t="str">
        <f>IF($B147="","",INDEX('All CCC'!BE$7:BE$736,MATCH(WatchList!$B147,'All CCC'!$B$7:$B$736,0)))</f>
        <v/>
      </c>
      <c r="BF147" s="334" t="str">
        <f>IF($B147="","",INDEX('All CCC'!BF$7:BF$736,MATCH(WatchList!$B147,'All CCC'!$B$7:$B$736,0)))</f>
        <v/>
      </c>
      <c r="BG147" s="334" t="str">
        <f>IF($B147="","",INDEX('All CCC'!BG$7:BG$736,MATCH(WatchList!$B147,'All CCC'!$B$7:$B$736,0)))</f>
        <v/>
      </c>
    </row>
    <row r="148" spans="1:59" x14ac:dyDescent="0.2">
      <c r="A148" s="333" t="str">
        <f>IF($B148="","",INDEX('All CCC'!A$7:A$736,MATCH(WatchList!$B148,'All CCC'!$B$7:$B$736,0)))</f>
        <v/>
      </c>
      <c r="B148" s="127"/>
      <c r="C148" s="334" t="str">
        <f>IF($B148="","",INDEX('All CCC'!C$7:C$736,MATCH(WatchList!$B148,'All CCC'!$B$7:$B$736,0)))</f>
        <v/>
      </c>
      <c r="D148" s="334" t="str">
        <f>IF($B148="","",INDEX('All CCC'!D$7:D$736,MATCH(WatchList!$B148,'All CCC'!$B$7:$B$736,0)))</f>
        <v/>
      </c>
      <c r="E148" s="334" t="str">
        <f>IF($B148="","",INDEX('All CCC'!E$7:E$736,MATCH(WatchList!$B148,'All CCC'!$B$7:$B$736,0)))</f>
        <v/>
      </c>
      <c r="F148" s="334" t="str">
        <f>IF($B148="","",INDEX('All CCC'!F$7:F$736,MATCH(WatchList!$B148,'All CCC'!$B$7:$B$736,0)))</f>
        <v/>
      </c>
      <c r="G148" s="334" t="str">
        <f>IF($B148="","",INDEX('All CCC'!G$7:G$736,MATCH(WatchList!$B148,'All CCC'!$B$7:$B$736,0)))</f>
        <v/>
      </c>
      <c r="H148" s="334" t="str">
        <f>IF($B148="","",INDEX('All CCC'!H$7:H$736,MATCH(WatchList!$B148,'All CCC'!$B$7:$B$736,0)))</f>
        <v/>
      </c>
      <c r="I148" s="334" t="str">
        <f>IF($B148="","",INDEX('All CCC'!I$7:I$736,MATCH(WatchList!$B148,'All CCC'!$B$7:$B$736,0)))</f>
        <v/>
      </c>
      <c r="J148" s="334" t="str">
        <f>IF($B148="","",INDEX('All CCC'!J$7:J$736,MATCH(WatchList!$B148,'All CCC'!$B$7:$B$736,0)))</f>
        <v/>
      </c>
      <c r="K148" s="334" t="str">
        <f>IF($B148="","",INDEX('All CCC'!K$7:K$736,MATCH(WatchList!$B148,'All CCC'!$B$7:$B$736,0)))</f>
        <v/>
      </c>
      <c r="L148" s="334" t="str">
        <f>IF($B148="","",INDEX('All CCC'!L$7:L$736,MATCH(WatchList!$B148,'All CCC'!$B$7:$B$736,0)))</f>
        <v/>
      </c>
      <c r="M148" s="334" t="str">
        <f>IF($B148="","",INDEX('All CCC'!M$7:M$736,MATCH(WatchList!$B148,'All CCC'!$B$7:$B$736,0)))</f>
        <v/>
      </c>
      <c r="N148" s="334" t="str">
        <f>IF($B148="","",INDEX('All CCC'!N$7:N$736,MATCH(WatchList!$B148,'All CCC'!$B$7:$B$736,0)))</f>
        <v/>
      </c>
      <c r="O148" s="334" t="str">
        <f>IF($B148="","",INDEX('All CCC'!O$7:O$736,MATCH(WatchList!$B148,'All CCC'!$B$7:$B$736,0)))</f>
        <v/>
      </c>
      <c r="P148" s="335" t="str">
        <f>IF($B148="","",INDEX('All CCC'!P$7:P$736,MATCH(WatchList!$B148,'All CCC'!$B$7:$B$736,0)))</f>
        <v/>
      </c>
      <c r="Q148" s="335" t="str">
        <f>IF($B148="","",INDEX('All CCC'!Q$7:Q$736,MATCH(WatchList!$B148,'All CCC'!$B$7:$B$736,0)))</f>
        <v/>
      </c>
      <c r="R148" s="334" t="str">
        <f>IF($B148="","",INDEX('All CCC'!R$7:R$736,MATCH(WatchList!$B148,'All CCC'!$B$7:$B$736,0)))</f>
        <v/>
      </c>
      <c r="S148" s="334" t="str">
        <f>IF($B148="","",INDEX('All CCC'!S$7:S$736,MATCH(WatchList!$B148,'All CCC'!$B$7:$B$736,0)))</f>
        <v/>
      </c>
      <c r="T148" s="334" t="str">
        <f>IF($B148="","",INDEX('All CCC'!T$7:T$736,MATCH(WatchList!$B148,'All CCC'!$B$7:$B$736,0)))</f>
        <v/>
      </c>
      <c r="U148" s="334" t="str">
        <f>IF($B148="","",INDEX('All CCC'!U$7:U$736,MATCH(WatchList!$B148,'All CCC'!$B$7:$B$736,0)))</f>
        <v/>
      </c>
      <c r="V148" s="334" t="str">
        <f>IF($B148="","",INDEX('All CCC'!V$7:V$736,MATCH(WatchList!$B148,'All CCC'!$B$7:$B$736,0)))</f>
        <v/>
      </c>
      <c r="W148" s="334" t="str">
        <f>IF($B148="","",INDEX('All CCC'!W$7:W$736,MATCH(WatchList!$B148,'All CCC'!$B$7:$B$736,0)))</f>
        <v/>
      </c>
      <c r="X148" s="334" t="str">
        <f>IF($B148="","",INDEX('All CCC'!X$7:X$736,MATCH(WatchList!$B148,'All CCC'!$B$7:$B$736,0)))</f>
        <v/>
      </c>
      <c r="Y148" s="334" t="str">
        <f>IF($B148="","",INDEX('All CCC'!Y$7:Y$736,MATCH(WatchList!$B148,'All CCC'!$B$7:$B$736,0)))</f>
        <v/>
      </c>
      <c r="Z148" s="334" t="str">
        <f>IF($B148="","",INDEX('All CCC'!Z$7:Z$736,MATCH(WatchList!$B148,'All CCC'!$B$7:$B$736,0)))</f>
        <v/>
      </c>
      <c r="AA148" s="334" t="str">
        <f>IF($B148="","",INDEX('All CCC'!AA$7:AA$736,MATCH(WatchList!$B148,'All CCC'!$B$7:$B$736,0)))</f>
        <v/>
      </c>
      <c r="AB148" s="334" t="str">
        <f>IF($B148="","",INDEX('All CCC'!AB$7:AB$736,MATCH(WatchList!$B148,'All CCC'!$B$7:$B$736,0)))</f>
        <v/>
      </c>
      <c r="AC148" s="334" t="str">
        <f>IF($B148="","",INDEX('All CCC'!AC$7:AC$736,MATCH(WatchList!$B148,'All CCC'!$B$7:$B$736,0)))</f>
        <v/>
      </c>
      <c r="AD148" s="334" t="str">
        <f>IF($B148="","",INDEX('All CCC'!AD$7:AD$736,MATCH(WatchList!$B148,'All CCC'!$B$7:$B$736,0)))</f>
        <v/>
      </c>
      <c r="AE148" s="334" t="str">
        <f>IF($B148="","",INDEX('All CCC'!AE$7:AE$736,MATCH(WatchList!$B148,'All CCC'!$B$7:$B$736,0)))</f>
        <v/>
      </c>
      <c r="AF148" s="334" t="str">
        <f>IF($B148="","",INDEX('All CCC'!AF$7:AF$736,MATCH(WatchList!$B148,'All CCC'!$B$7:$B$736,0)))</f>
        <v/>
      </c>
      <c r="AG148" s="334" t="str">
        <f>IF($B148="","",INDEX('All CCC'!AG$7:AG$736,MATCH(WatchList!$B148,'All CCC'!$B$7:$B$736,0)))</f>
        <v/>
      </c>
      <c r="AH148" s="334" t="str">
        <f>IF($B148="","",INDEX('All CCC'!AH$7:AH$736,MATCH(WatchList!$B148,'All CCC'!$B$7:$B$736,0)))</f>
        <v/>
      </c>
      <c r="AI148" s="334" t="str">
        <f>IF($B148="","",INDEX('All CCC'!AI$7:AI$736,MATCH(WatchList!$B148,'All CCC'!$B$7:$B$736,0)))</f>
        <v/>
      </c>
      <c r="AJ148" s="334" t="str">
        <f>IF($B148="","",INDEX('All CCC'!AJ$7:AJ$736,MATCH(WatchList!$B148,'All CCC'!$B$7:$B$736,0)))</f>
        <v/>
      </c>
      <c r="AK148" s="334" t="str">
        <f>IF($B148="","",INDEX('All CCC'!AK$7:AK$736,MATCH(WatchList!$B148,'All CCC'!$B$7:$B$736,0)))</f>
        <v/>
      </c>
      <c r="AL148" s="334" t="str">
        <f>IF($B148="","",INDEX('All CCC'!AL$7:AL$736,MATCH(WatchList!$B148,'All CCC'!$B$7:$B$736,0)))</f>
        <v/>
      </c>
      <c r="AM148" s="334" t="str">
        <f>IF($B148="","",INDEX('All CCC'!AM$7:AM$736,MATCH(WatchList!$B148,'All CCC'!$B$7:$B$736,0)))</f>
        <v/>
      </c>
      <c r="AN148" s="334" t="str">
        <f>IF($B148="","",INDEX('All CCC'!AN$7:AN$736,MATCH(WatchList!$B148,'All CCC'!$B$7:$B$736,0)))</f>
        <v/>
      </c>
      <c r="AO148" s="334" t="str">
        <f>IF($B148="","",INDEX('All CCC'!AO$7:AO$736,MATCH(WatchList!$B148,'All CCC'!$B$7:$B$736,0)))</f>
        <v/>
      </c>
      <c r="AP148" s="334" t="str">
        <f>IF($B148="","",INDEX('All CCC'!AP$7:AP$736,MATCH(WatchList!$B148,'All CCC'!$B$7:$B$736,0)))</f>
        <v/>
      </c>
      <c r="AQ148" s="334" t="str">
        <f>IF($B148="","",INDEX('All CCC'!AQ$7:AQ$736,MATCH(WatchList!$B148,'All CCC'!$B$7:$B$736,0)))</f>
        <v/>
      </c>
      <c r="AR148" s="334" t="str">
        <f>IF($B148="","",INDEX('All CCC'!AR$7:AR$736,MATCH(WatchList!$B148,'All CCC'!$B$7:$B$736,0)))</f>
        <v/>
      </c>
      <c r="AS148" s="334" t="str">
        <f>IF($B148="","",INDEX('All CCC'!AS$7:AS$736,MATCH(WatchList!$B148,'All CCC'!$B$7:$B$736,0)))</f>
        <v/>
      </c>
      <c r="AT148" s="334" t="str">
        <f>IF($B148="","",INDEX('All CCC'!AT$7:AT$736,MATCH(WatchList!$B148,'All CCC'!$B$7:$B$736,0)))</f>
        <v/>
      </c>
      <c r="AU148" s="334" t="str">
        <f>IF($B148="","",INDEX('All CCC'!AU$7:AU$736,MATCH(WatchList!$B148,'All CCC'!$B$7:$B$736,0)))</f>
        <v/>
      </c>
      <c r="AV148" s="334" t="str">
        <f>IF($B148="","",INDEX('All CCC'!AV$7:AV$736,MATCH(WatchList!$B148,'All CCC'!$B$7:$B$736,0)))</f>
        <v/>
      </c>
      <c r="AW148" s="334" t="str">
        <f>IF($B148="","",INDEX('All CCC'!AW$7:AW$736,MATCH(WatchList!$B148,'All CCC'!$B$7:$B$736,0)))</f>
        <v/>
      </c>
      <c r="AX148" s="334" t="str">
        <f>IF($B148="","",INDEX('All CCC'!AX$7:AX$736,MATCH(WatchList!$B148,'All CCC'!$B$7:$B$736,0)))</f>
        <v/>
      </c>
      <c r="AY148" s="334" t="str">
        <f>IF($B148="","",INDEX('All CCC'!AY$7:AY$736,MATCH(WatchList!$B148,'All CCC'!$B$7:$B$736,0)))</f>
        <v/>
      </c>
      <c r="AZ148" s="334" t="str">
        <f>IF($B148="","",INDEX('All CCC'!AZ$7:AZ$736,MATCH(WatchList!$B148,'All CCC'!$B$7:$B$736,0)))</f>
        <v/>
      </c>
      <c r="BA148" s="334" t="str">
        <f>IF($B148="","",INDEX('All CCC'!BA$7:BA$736,MATCH(WatchList!$B148,'All CCC'!$B$7:$B$736,0)))</f>
        <v/>
      </c>
      <c r="BB148" s="334" t="str">
        <f>IF($B148="","",INDEX('All CCC'!BB$7:BB$736,MATCH(WatchList!$B148,'All CCC'!$B$7:$B$736,0)))</f>
        <v/>
      </c>
      <c r="BC148" s="334" t="str">
        <f>IF($B148="","",INDEX('All CCC'!BC$7:BC$736,MATCH(WatchList!$B148,'All CCC'!$B$7:$B$736,0)))</f>
        <v/>
      </c>
      <c r="BD148" s="334" t="str">
        <f>IF($B148="","",INDEX('All CCC'!BD$7:BD$736,MATCH(WatchList!$B148,'All CCC'!$B$7:$B$736,0)))</f>
        <v/>
      </c>
      <c r="BE148" s="334" t="str">
        <f>IF($B148="","",INDEX('All CCC'!BE$7:BE$736,MATCH(WatchList!$B148,'All CCC'!$B$7:$B$736,0)))</f>
        <v/>
      </c>
      <c r="BF148" s="334" t="str">
        <f>IF($B148="","",INDEX('All CCC'!BF$7:BF$736,MATCH(WatchList!$B148,'All CCC'!$B$7:$B$736,0)))</f>
        <v/>
      </c>
      <c r="BG148" s="334" t="str">
        <f>IF($B148="","",INDEX('All CCC'!BG$7:BG$736,MATCH(WatchList!$B148,'All CCC'!$B$7:$B$736,0)))</f>
        <v/>
      </c>
    </row>
    <row r="149" spans="1:59" x14ac:dyDescent="0.2">
      <c r="A149" s="333" t="str">
        <f>IF($B149="","",INDEX('All CCC'!A$7:A$736,MATCH(WatchList!$B149,'All CCC'!$B$7:$B$736,0)))</f>
        <v/>
      </c>
      <c r="B149" s="127"/>
      <c r="C149" s="334" t="str">
        <f>IF($B149="","",INDEX('All CCC'!C$7:C$736,MATCH(WatchList!$B149,'All CCC'!$B$7:$B$736,0)))</f>
        <v/>
      </c>
      <c r="D149" s="334" t="str">
        <f>IF($B149="","",INDEX('All CCC'!D$7:D$736,MATCH(WatchList!$B149,'All CCC'!$B$7:$B$736,0)))</f>
        <v/>
      </c>
      <c r="E149" s="334" t="str">
        <f>IF($B149="","",INDEX('All CCC'!E$7:E$736,MATCH(WatchList!$B149,'All CCC'!$B$7:$B$736,0)))</f>
        <v/>
      </c>
      <c r="F149" s="334" t="str">
        <f>IF($B149="","",INDEX('All CCC'!F$7:F$736,MATCH(WatchList!$B149,'All CCC'!$B$7:$B$736,0)))</f>
        <v/>
      </c>
      <c r="G149" s="334" t="str">
        <f>IF($B149="","",INDEX('All CCC'!G$7:G$736,MATCH(WatchList!$B149,'All CCC'!$B$7:$B$736,0)))</f>
        <v/>
      </c>
      <c r="H149" s="334" t="str">
        <f>IF($B149="","",INDEX('All CCC'!H$7:H$736,MATCH(WatchList!$B149,'All CCC'!$B$7:$B$736,0)))</f>
        <v/>
      </c>
      <c r="I149" s="334" t="str">
        <f>IF($B149="","",INDEX('All CCC'!I$7:I$736,MATCH(WatchList!$B149,'All CCC'!$B$7:$B$736,0)))</f>
        <v/>
      </c>
      <c r="J149" s="334" t="str">
        <f>IF($B149="","",INDEX('All CCC'!J$7:J$736,MATCH(WatchList!$B149,'All CCC'!$B$7:$B$736,0)))</f>
        <v/>
      </c>
      <c r="K149" s="334" t="str">
        <f>IF($B149="","",INDEX('All CCC'!K$7:K$736,MATCH(WatchList!$B149,'All CCC'!$B$7:$B$736,0)))</f>
        <v/>
      </c>
      <c r="L149" s="334" t="str">
        <f>IF($B149="","",INDEX('All CCC'!L$7:L$736,MATCH(WatchList!$B149,'All CCC'!$B$7:$B$736,0)))</f>
        <v/>
      </c>
      <c r="M149" s="334" t="str">
        <f>IF($B149="","",INDEX('All CCC'!M$7:M$736,MATCH(WatchList!$B149,'All CCC'!$B$7:$B$736,0)))</f>
        <v/>
      </c>
      <c r="N149" s="334" t="str">
        <f>IF($B149="","",INDEX('All CCC'!N$7:N$736,MATCH(WatchList!$B149,'All CCC'!$B$7:$B$736,0)))</f>
        <v/>
      </c>
      <c r="O149" s="334" t="str">
        <f>IF($B149="","",INDEX('All CCC'!O$7:O$736,MATCH(WatchList!$B149,'All CCC'!$B$7:$B$736,0)))</f>
        <v/>
      </c>
      <c r="P149" s="335" t="str">
        <f>IF($B149="","",INDEX('All CCC'!P$7:P$736,MATCH(WatchList!$B149,'All CCC'!$B$7:$B$736,0)))</f>
        <v/>
      </c>
      <c r="Q149" s="335" t="str">
        <f>IF($B149="","",INDEX('All CCC'!Q$7:Q$736,MATCH(WatchList!$B149,'All CCC'!$B$7:$B$736,0)))</f>
        <v/>
      </c>
      <c r="R149" s="334" t="str">
        <f>IF($B149="","",INDEX('All CCC'!R$7:R$736,MATCH(WatchList!$B149,'All CCC'!$B$7:$B$736,0)))</f>
        <v/>
      </c>
      <c r="S149" s="334" t="str">
        <f>IF($B149="","",INDEX('All CCC'!S$7:S$736,MATCH(WatchList!$B149,'All CCC'!$B$7:$B$736,0)))</f>
        <v/>
      </c>
      <c r="T149" s="334" t="str">
        <f>IF($B149="","",INDEX('All CCC'!T$7:T$736,MATCH(WatchList!$B149,'All CCC'!$B$7:$B$736,0)))</f>
        <v/>
      </c>
      <c r="U149" s="334" t="str">
        <f>IF($B149="","",INDEX('All CCC'!U$7:U$736,MATCH(WatchList!$B149,'All CCC'!$B$7:$B$736,0)))</f>
        <v/>
      </c>
      <c r="V149" s="334" t="str">
        <f>IF($B149="","",INDEX('All CCC'!V$7:V$736,MATCH(WatchList!$B149,'All CCC'!$B$7:$B$736,0)))</f>
        <v/>
      </c>
      <c r="W149" s="334" t="str">
        <f>IF($B149="","",INDEX('All CCC'!W$7:W$736,MATCH(WatchList!$B149,'All CCC'!$B$7:$B$736,0)))</f>
        <v/>
      </c>
      <c r="X149" s="334" t="str">
        <f>IF($B149="","",INDEX('All CCC'!X$7:X$736,MATCH(WatchList!$B149,'All CCC'!$B$7:$B$736,0)))</f>
        <v/>
      </c>
      <c r="Y149" s="334" t="str">
        <f>IF($B149="","",INDEX('All CCC'!Y$7:Y$736,MATCH(WatchList!$B149,'All CCC'!$B$7:$B$736,0)))</f>
        <v/>
      </c>
      <c r="Z149" s="334" t="str">
        <f>IF($B149="","",INDEX('All CCC'!Z$7:Z$736,MATCH(WatchList!$B149,'All CCC'!$B$7:$B$736,0)))</f>
        <v/>
      </c>
      <c r="AA149" s="334" t="str">
        <f>IF($B149="","",INDEX('All CCC'!AA$7:AA$736,MATCH(WatchList!$B149,'All CCC'!$B$7:$B$736,0)))</f>
        <v/>
      </c>
      <c r="AB149" s="334" t="str">
        <f>IF($B149="","",INDEX('All CCC'!AB$7:AB$736,MATCH(WatchList!$B149,'All CCC'!$B$7:$B$736,0)))</f>
        <v/>
      </c>
      <c r="AC149" s="334" t="str">
        <f>IF($B149="","",INDEX('All CCC'!AC$7:AC$736,MATCH(WatchList!$B149,'All CCC'!$B$7:$B$736,0)))</f>
        <v/>
      </c>
      <c r="AD149" s="334" t="str">
        <f>IF($B149="","",INDEX('All CCC'!AD$7:AD$736,MATCH(WatchList!$B149,'All CCC'!$B$7:$B$736,0)))</f>
        <v/>
      </c>
      <c r="AE149" s="334" t="str">
        <f>IF($B149="","",INDEX('All CCC'!AE$7:AE$736,MATCH(WatchList!$B149,'All CCC'!$B$7:$B$736,0)))</f>
        <v/>
      </c>
      <c r="AF149" s="334" t="str">
        <f>IF($B149="","",INDEX('All CCC'!AF$7:AF$736,MATCH(WatchList!$B149,'All CCC'!$B$7:$B$736,0)))</f>
        <v/>
      </c>
      <c r="AG149" s="334" t="str">
        <f>IF($B149="","",INDEX('All CCC'!AG$7:AG$736,MATCH(WatchList!$B149,'All CCC'!$B$7:$B$736,0)))</f>
        <v/>
      </c>
      <c r="AH149" s="334" t="str">
        <f>IF($B149="","",INDEX('All CCC'!AH$7:AH$736,MATCH(WatchList!$B149,'All CCC'!$B$7:$B$736,0)))</f>
        <v/>
      </c>
      <c r="AI149" s="334" t="str">
        <f>IF($B149="","",INDEX('All CCC'!AI$7:AI$736,MATCH(WatchList!$B149,'All CCC'!$B$7:$B$736,0)))</f>
        <v/>
      </c>
      <c r="AJ149" s="334" t="str">
        <f>IF($B149="","",INDEX('All CCC'!AJ$7:AJ$736,MATCH(WatchList!$B149,'All CCC'!$B$7:$B$736,0)))</f>
        <v/>
      </c>
      <c r="AK149" s="334" t="str">
        <f>IF($B149="","",INDEX('All CCC'!AK$7:AK$736,MATCH(WatchList!$B149,'All CCC'!$B$7:$B$736,0)))</f>
        <v/>
      </c>
      <c r="AL149" s="334" t="str">
        <f>IF($B149="","",INDEX('All CCC'!AL$7:AL$736,MATCH(WatchList!$B149,'All CCC'!$B$7:$B$736,0)))</f>
        <v/>
      </c>
      <c r="AM149" s="334" t="str">
        <f>IF($B149="","",INDEX('All CCC'!AM$7:AM$736,MATCH(WatchList!$B149,'All CCC'!$B$7:$B$736,0)))</f>
        <v/>
      </c>
      <c r="AN149" s="334" t="str">
        <f>IF($B149="","",INDEX('All CCC'!AN$7:AN$736,MATCH(WatchList!$B149,'All CCC'!$B$7:$B$736,0)))</f>
        <v/>
      </c>
      <c r="AO149" s="334" t="str">
        <f>IF($B149="","",INDEX('All CCC'!AO$7:AO$736,MATCH(WatchList!$B149,'All CCC'!$B$7:$B$736,0)))</f>
        <v/>
      </c>
      <c r="AP149" s="334" t="str">
        <f>IF($B149="","",INDEX('All CCC'!AP$7:AP$736,MATCH(WatchList!$B149,'All CCC'!$B$7:$B$736,0)))</f>
        <v/>
      </c>
      <c r="AQ149" s="334" t="str">
        <f>IF($B149="","",INDEX('All CCC'!AQ$7:AQ$736,MATCH(WatchList!$B149,'All CCC'!$B$7:$B$736,0)))</f>
        <v/>
      </c>
      <c r="AR149" s="334" t="str">
        <f>IF($B149="","",INDEX('All CCC'!AR$7:AR$736,MATCH(WatchList!$B149,'All CCC'!$B$7:$B$736,0)))</f>
        <v/>
      </c>
      <c r="AS149" s="334" t="str">
        <f>IF($B149="","",INDEX('All CCC'!AS$7:AS$736,MATCH(WatchList!$B149,'All CCC'!$B$7:$B$736,0)))</f>
        <v/>
      </c>
      <c r="AT149" s="334" t="str">
        <f>IF($B149="","",INDEX('All CCC'!AT$7:AT$736,MATCH(WatchList!$B149,'All CCC'!$B$7:$B$736,0)))</f>
        <v/>
      </c>
      <c r="AU149" s="334" t="str">
        <f>IF($B149="","",INDEX('All CCC'!AU$7:AU$736,MATCH(WatchList!$B149,'All CCC'!$B$7:$B$736,0)))</f>
        <v/>
      </c>
      <c r="AV149" s="334" t="str">
        <f>IF($B149="","",INDEX('All CCC'!AV$7:AV$736,MATCH(WatchList!$B149,'All CCC'!$B$7:$B$736,0)))</f>
        <v/>
      </c>
      <c r="AW149" s="334" t="str">
        <f>IF($B149="","",INDEX('All CCC'!AW$7:AW$736,MATCH(WatchList!$B149,'All CCC'!$B$7:$B$736,0)))</f>
        <v/>
      </c>
      <c r="AX149" s="334" t="str">
        <f>IF($B149="","",INDEX('All CCC'!AX$7:AX$736,MATCH(WatchList!$B149,'All CCC'!$B$7:$B$736,0)))</f>
        <v/>
      </c>
      <c r="AY149" s="334" t="str">
        <f>IF($B149="","",INDEX('All CCC'!AY$7:AY$736,MATCH(WatchList!$B149,'All CCC'!$B$7:$B$736,0)))</f>
        <v/>
      </c>
      <c r="AZ149" s="334" t="str">
        <f>IF($B149="","",INDEX('All CCC'!AZ$7:AZ$736,MATCH(WatchList!$B149,'All CCC'!$B$7:$B$736,0)))</f>
        <v/>
      </c>
      <c r="BA149" s="334" t="str">
        <f>IF($B149="","",INDEX('All CCC'!BA$7:BA$736,MATCH(WatchList!$B149,'All CCC'!$B$7:$B$736,0)))</f>
        <v/>
      </c>
      <c r="BB149" s="334" t="str">
        <f>IF($B149="","",INDEX('All CCC'!BB$7:BB$736,MATCH(WatchList!$B149,'All CCC'!$B$7:$B$736,0)))</f>
        <v/>
      </c>
      <c r="BC149" s="334" t="str">
        <f>IF($B149="","",INDEX('All CCC'!BC$7:BC$736,MATCH(WatchList!$B149,'All CCC'!$B$7:$B$736,0)))</f>
        <v/>
      </c>
      <c r="BD149" s="334" t="str">
        <f>IF($B149="","",INDEX('All CCC'!BD$7:BD$736,MATCH(WatchList!$B149,'All CCC'!$B$7:$B$736,0)))</f>
        <v/>
      </c>
      <c r="BE149" s="334" t="str">
        <f>IF($B149="","",INDEX('All CCC'!BE$7:BE$736,MATCH(WatchList!$B149,'All CCC'!$B$7:$B$736,0)))</f>
        <v/>
      </c>
      <c r="BF149" s="334" t="str">
        <f>IF($B149="","",INDEX('All CCC'!BF$7:BF$736,MATCH(WatchList!$B149,'All CCC'!$B$7:$B$736,0)))</f>
        <v/>
      </c>
      <c r="BG149" s="334" t="str">
        <f>IF($B149="","",INDEX('All CCC'!BG$7:BG$736,MATCH(WatchList!$B149,'All CCC'!$B$7:$B$736,0)))</f>
        <v/>
      </c>
    </row>
    <row r="150" spans="1:59" x14ac:dyDescent="0.2">
      <c r="A150" s="333" t="str">
        <f>IF($B150="","",INDEX('All CCC'!A$7:A$736,MATCH(WatchList!$B150,'All CCC'!$B$7:$B$736,0)))</f>
        <v/>
      </c>
      <c r="B150" s="127"/>
      <c r="C150" s="334" t="str">
        <f>IF($B150="","",INDEX('All CCC'!C$7:C$736,MATCH(WatchList!$B150,'All CCC'!$B$7:$B$736,0)))</f>
        <v/>
      </c>
      <c r="D150" s="334" t="str">
        <f>IF($B150="","",INDEX('All CCC'!D$7:D$736,MATCH(WatchList!$B150,'All CCC'!$B$7:$B$736,0)))</f>
        <v/>
      </c>
      <c r="E150" s="334" t="str">
        <f>IF($B150="","",INDEX('All CCC'!E$7:E$736,MATCH(WatchList!$B150,'All CCC'!$B$7:$B$736,0)))</f>
        <v/>
      </c>
      <c r="F150" s="334" t="str">
        <f>IF($B150="","",INDEX('All CCC'!F$7:F$736,MATCH(WatchList!$B150,'All CCC'!$B$7:$B$736,0)))</f>
        <v/>
      </c>
      <c r="G150" s="334" t="str">
        <f>IF($B150="","",INDEX('All CCC'!G$7:G$736,MATCH(WatchList!$B150,'All CCC'!$B$7:$B$736,0)))</f>
        <v/>
      </c>
      <c r="H150" s="334" t="str">
        <f>IF($B150="","",INDEX('All CCC'!H$7:H$736,MATCH(WatchList!$B150,'All CCC'!$B$7:$B$736,0)))</f>
        <v/>
      </c>
      <c r="I150" s="334" t="str">
        <f>IF($B150="","",INDEX('All CCC'!I$7:I$736,MATCH(WatchList!$B150,'All CCC'!$B$7:$B$736,0)))</f>
        <v/>
      </c>
      <c r="J150" s="334" t="str">
        <f>IF($B150="","",INDEX('All CCC'!J$7:J$736,MATCH(WatchList!$B150,'All CCC'!$B$7:$B$736,0)))</f>
        <v/>
      </c>
      <c r="K150" s="334" t="str">
        <f>IF($B150="","",INDEX('All CCC'!K$7:K$736,MATCH(WatchList!$B150,'All CCC'!$B$7:$B$736,0)))</f>
        <v/>
      </c>
      <c r="L150" s="334" t="str">
        <f>IF($B150="","",INDEX('All CCC'!L$7:L$736,MATCH(WatchList!$B150,'All CCC'!$B$7:$B$736,0)))</f>
        <v/>
      </c>
      <c r="M150" s="334" t="str">
        <f>IF($B150="","",INDEX('All CCC'!M$7:M$736,MATCH(WatchList!$B150,'All CCC'!$B$7:$B$736,0)))</f>
        <v/>
      </c>
      <c r="N150" s="334" t="str">
        <f>IF($B150="","",INDEX('All CCC'!N$7:N$736,MATCH(WatchList!$B150,'All CCC'!$B$7:$B$736,0)))</f>
        <v/>
      </c>
      <c r="O150" s="334" t="str">
        <f>IF($B150="","",INDEX('All CCC'!O$7:O$736,MATCH(WatchList!$B150,'All CCC'!$B$7:$B$736,0)))</f>
        <v/>
      </c>
      <c r="P150" s="335" t="str">
        <f>IF($B150="","",INDEX('All CCC'!P$7:P$736,MATCH(WatchList!$B150,'All CCC'!$B$7:$B$736,0)))</f>
        <v/>
      </c>
      <c r="Q150" s="335" t="str">
        <f>IF($B150="","",INDEX('All CCC'!Q$7:Q$736,MATCH(WatchList!$B150,'All CCC'!$B$7:$B$736,0)))</f>
        <v/>
      </c>
      <c r="R150" s="334" t="str">
        <f>IF($B150="","",INDEX('All CCC'!R$7:R$736,MATCH(WatchList!$B150,'All CCC'!$B$7:$B$736,0)))</f>
        <v/>
      </c>
      <c r="S150" s="334" t="str">
        <f>IF($B150="","",INDEX('All CCC'!S$7:S$736,MATCH(WatchList!$B150,'All CCC'!$B$7:$B$736,0)))</f>
        <v/>
      </c>
      <c r="T150" s="334" t="str">
        <f>IF($B150="","",INDEX('All CCC'!T$7:T$736,MATCH(WatchList!$B150,'All CCC'!$B$7:$B$736,0)))</f>
        <v/>
      </c>
      <c r="U150" s="334" t="str">
        <f>IF($B150="","",INDEX('All CCC'!U$7:U$736,MATCH(WatchList!$B150,'All CCC'!$B$7:$B$736,0)))</f>
        <v/>
      </c>
      <c r="V150" s="334" t="str">
        <f>IF($B150="","",INDEX('All CCC'!V$7:V$736,MATCH(WatchList!$B150,'All CCC'!$B$7:$B$736,0)))</f>
        <v/>
      </c>
      <c r="W150" s="334" t="str">
        <f>IF($B150="","",INDEX('All CCC'!W$7:W$736,MATCH(WatchList!$B150,'All CCC'!$B$7:$B$736,0)))</f>
        <v/>
      </c>
      <c r="X150" s="334" t="str">
        <f>IF($B150="","",INDEX('All CCC'!X$7:X$736,MATCH(WatchList!$B150,'All CCC'!$B$7:$B$736,0)))</f>
        <v/>
      </c>
      <c r="Y150" s="334" t="str">
        <f>IF($B150="","",INDEX('All CCC'!Y$7:Y$736,MATCH(WatchList!$B150,'All CCC'!$B$7:$B$736,0)))</f>
        <v/>
      </c>
      <c r="Z150" s="334" t="str">
        <f>IF($B150="","",INDEX('All CCC'!Z$7:Z$736,MATCH(WatchList!$B150,'All CCC'!$B$7:$B$736,0)))</f>
        <v/>
      </c>
      <c r="AA150" s="334" t="str">
        <f>IF($B150="","",INDEX('All CCC'!AA$7:AA$736,MATCH(WatchList!$B150,'All CCC'!$B$7:$B$736,0)))</f>
        <v/>
      </c>
      <c r="AB150" s="334" t="str">
        <f>IF($B150="","",INDEX('All CCC'!AB$7:AB$736,MATCH(WatchList!$B150,'All CCC'!$B$7:$B$736,0)))</f>
        <v/>
      </c>
      <c r="AC150" s="334" t="str">
        <f>IF($B150="","",INDEX('All CCC'!AC$7:AC$736,MATCH(WatchList!$B150,'All CCC'!$B$7:$B$736,0)))</f>
        <v/>
      </c>
      <c r="AD150" s="334" t="str">
        <f>IF($B150="","",INDEX('All CCC'!AD$7:AD$736,MATCH(WatchList!$B150,'All CCC'!$B$7:$B$736,0)))</f>
        <v/>
      </c>
      <c r="AE150" s="334" t="str">
        <f>IF($B150="","",INDEX('All CCC'!AE$7:AE$736,MATCH(WatchList!$B150,'All CCC'!$B$7:$B$736,0)))</f>
        <v/>
      </c>
      <c r="AF150" s="334" t="str">
        <f>IF($B150="","",INDEX('All CCC'!AF$7:AF$736,MATCH(WatchList!$B150,'All CCC'!$B$7:$B$736,0)))</f>
        <v/>
      </c>
      <c r="AG150" s="334" t="str">
        <f>IF($B150="","",INDEX('All CCC'!AG$7:AG$736,MATCH(WatchList!$B150,'All CCC'!$B$7:$B$736,0)))</f>
        <v/>
      </c>
      <c r="AH150" s="334" t="str">
        <f>IF($B150="","",INDEX('All CCC'!AH$7:AH$736,MATCH(WatchList!$B150,'All CCC'!$B$7:$B$736,0)))</f>
        <v/>
      </c>
      <c r="AI150" s="334" t="str">
        <f>IF($B150="","",INDEX('All CCC'!AI$7:AI$736,MATCH(WatchList!$B150,'All CCC'!$B$7:$B$736,0)))</f>
        <v/>
      </c>
      <c r="AJ150" s="334" t="str">
        <f>IF($B150="","",INDEX('All CCC'!AJ$7:AJ$736,MATCH(WatchList!$B150,'All CCC'!$B$7:$B$736,0)))</f>
        <v/>
      </c>
      <c r="AK150" s="334" t="str">
        <f>IF($B150="","",INDEX('All CCC'!AK$7:AK$736,MATCH(WatchList!$B150,'All CCC'!$B$7:$B$736,0)))</f>
        <v/>
      </c>
      <c r="AL150" s="334" t="str">
        <f>IF($B150="","",INDEX('All CCC'!AL$7:AL$736,MATCH(WatchList!$B150,'All CCC'!$B$7:$B$736,0)))</f>
        <v/>
      </c>
      <c r="AM150" s="334" t="str">
        <f>IF($B150="","",INDEX('All CCC'!AM$7:AM$736,MATCH(WatchList!$B150,'All CCC'!$B$7:$B$736,0)))</f>
        <v/>
      </c>
      <c r="AN150" s="334" t="str">
        <f>IF($B150="","",INDEX('All CCC'!AN$7:AN$736,MATCH(WatchList!$B150,'All CCC'!$B$7:$B$736,0)))</f>
        <v/>
      </c>
      <c r="AO150" s="334" t="str">
        <f>IF($B150="","",INDEX('All CCC'!AO$7:AO$736,MATCH(WatchList!$B150,'All CCC'!$B$7:$B$736,0)))</f>
        <v/>
      </c>
      <c r="AP150" s="334" t="str">
        <f>IF($B150="","",INDEX('All CCC'!AP$7:AP$736,MATCH(WatchList!$B150,'All CCC'!$B$7:$B$736,0)))</f>
        <v/>
      </c>
      <c r="AQ150" s="334" t="str">
        <f>IF($B150="","",INDEX('All CCC'!AQ$7:AQ$736,MATCH(WatchList!$B150,'All CCC'!$B$7:$B$736,0)))</f>
        <v/>
      </c>
      <c r="AR150" s="334" t="str">
        <f>IF($B150="","",INDEX('All CCC'!AR$7:AR$736,MATCH(WatchList!$B150,'All CCC'!$B$7:$B$736,0)))</f>
        <v/>
      </c>
      <c r="AS150" s="334" t="str">
        <f>IF($B150="","",INDEX('All CCC'!AS$7:AS$736,MATCH(WatchList!$B150,'All CCC'!$B$7:$B$736,0)))</f>
        <v/>
      </c>
      <c r="AT150" s="334" t="str">
        <f>IF($B150="","",INDEX('All CCC'!AT$7:AT$736,MATCH(WatchList!$B150,'All CCC'!$B$7:$B$736,0)))</f>
        <v/>
      </c>
      <c r="AU150" s="334" t="str">
        <f>IF($B150="","",INDEX('All CCC'!AU$7:AU$736,MATCH(WatchList!$B150,'All CCC'!$B$7:$B$736,0)))</f>
        <v/>
      </c>
      <c r="AV150" s="334" t="str">
        <f>IF($B150="","",INDEX('All CCC'!AV$7:AV$736,MATCH(WatchList!$B150,'All CCC'!$B$7:$B$736,0)))</f>
        <v/>
      </c>
      <c r="AW150" s="334" t="str">
        <f>IF($B150="","",INDEX('All CCC'!AW$7:AW$736,MATCH(WatchList!$B150,'All CCC'!$B$7:$B$736,0)))</f>
        <v/>
      </c>
      <c r="AX150" s="334" t="str">
        <f>IF($B150="","",INDEX('All CCC'!AX$7:AX$736,MATCH(WatchList!$B150,'All CCC'!$B$7:$B$736,0)))</f>
        <v/>
      </c>
      <c r="AY150" s="334" t="str">
        <f>IF($B150="","",INDEX('All CCC'!AY$7:AY$736,MATCH(WatchList!$B150,'All CCC'!$B$7:$B$736,0)))</f>
        <v/>
      </c>
      <c r="AZ150" s="334" t="str">
        <f>IF($B150="","",INDEX('All CCC'!AZ$7:AZ$736,MATCH(WatchList!$B150,'All CCC'!$B$7:$B$736,0)))</f>
        <v/>
      </c>
      <c r="BA150" s="334" t="str">
        <f>IF($B150="","",INDEX('All CCC'!BA$7:BA$736,MATCH(WatchList!$B150,'All CCC'!$B$7:$B$736,0)))</f>
        <v/>
      </c>
      <c r="BB150" s="334" t="str">
        <f>IF($B150="","",INDEX('All CCC'!BB$7:BB$736,MATCH(WatchList!$B150,'All CCC'!$B$7:$B$736,0)))</f>
        <v/>
      </c>
      <c r="BC150" s="334" t="str">
        <f>IF($B150="","",INDEX('All CCC'!BC$7:BC$736,MATCH(WatchList!$B150,'All CCC'!$B$7:$B$736,0)))</f>
        <v/>
      </c>
      <c r="BD150" s="334" t="str">
        <f>IF($B150="","",INDEX('All CCC'!BD$7:BD$736,MATCH(WatchList!$B150,'All CCC'!$B$7:$B$736,0)))</f>
        <v/>
      </c>
      <c r="BE150" s="334" t="str">
        <f>IF($B150="","",INDEX('All CCC'!BE$7:BE$736,MATCH(WatchList!$B150,'All CCC'!$B$7:$B$736,0)))</f>
        <v/>
      </c>
      <c r="BF150" s="334" t="str">
        <f>IF($B150="","",INDEX('All CCC'!BF$7:BF$736,MATCH(WatchList!$B150,'All CCC'!$B$7:$B$736,0)))</f>
        <v/>
      </c>
      <c r="BG150" s="334" t="str">
        <f>IF($B150="","",INDEX('All CCC'!BG$7:BG$736,MATCH(WatchList!$B150,'All CCC'!$B$7:$B$736,0)))</f>
        <v/>
      </c>
    </row>
    <row r="151" spans="1:59" x14ac:dyDescent="0.2">
      <c r="A151" s="333" t="str">
        <f>IF($B151="","",INDEX('All CCC'!A$7:A$736,MATCH(WatchList!$B151,'All CCC'!$B$7:$B$736,0)))</f>
        <v/>
      </c>
      <c r="B151" s="127"/>
      <c r="C151" s="334" t="str">
        <f>IF($B151="","",INDEX('All CCC'!C$7:C$736,MATCH(WatchList!$B151,'All CCC'!$B$7:$B$736,0)))</f>
        <v/>
      </c>
      <c r="D151" s="334" t="str">
        <f>IF($B151="","",INDEX('All CCC'!D$7:D$736,MATCH(WatchList!$B151,'All CCC'!$B$7:$B$736,0)))</f>
        <v/>
      </c>
      <c r="E151" s="334" t="str">
        <f>IF($B151="","",INDEX('All CCC'!E$7:E$736,MATCH(WatchList!$B151,'All CCC'!$B$7:$B$736,0)))</f>
        <v/>
      </c>
      <c r="F151" s="334" t="str">
        <f>IF($B151="","",INDEX('All CCC'!F$7:F$736,MATCH(WatchList!$B151,'All CCC'!$B$7:$B$736,0)))</f>
        <v/>
      </c>
      <c r="G151" s="334" t="str">
        <f>IF($B151="","",INDEX('All CCC'!G$7:G$736,MATCH(WatchList!$B151,'All CCC'!$B$7:$B$736,0)))</f>
        <v/>
      </c>
      <c r="H151" s="334" t="str">
        <f>IF($B151="","",INDEX('All CCC'!H$7:H$736,MATCH(WatchList!$B151,'All CCC'!$B$7:$B$736,0)))</f>
        <v/>
      </c>
      <c r="I151" s="334" t="str">
        <f>IF($B151="","",INDEX('All CCC'!I$7:I$736,MATCH(WatchList!$B151,'All CCC'!$B$7:$B$736,0)))</f>
        <v/>
      </c>
      <c r="J151" s="334" t="str">
        <f>IF($B151="","",INDEX('All CCC'!J$7:J$736,MATCH(WatchList!$B151,'All CCC'!$B$7:$B$736,0)))</f>
        <v/>
      </c>
      <c r="K151" s="334" t="str">
        <f>IF($B151="","",INDEX('All CCC'!K$7:K$736,MATCH(WatchList!$B151,'All CCC'!$B$7:$B$736,0)))</f>
        <v/>
      </c>
      <c r="L151" s="334" t="str">
        <f>IF($B151="","",INDEX('All CCC'!L$7:L$736,MATCH(WatchList!$B151,'All CCC'!$B$7:$B$736,0)))</f>
        <v/>
      </c>
      <c r="M151" s="334" t="str">
        <f>IF($B151="","",INDEX('All CCC'!M$7:M$736,MATCH(WatchList!$B151,'All CCC'!$B$7:$B$736,0)))</f>
        <v/>
      </c>
      <c r="N151" s="334" t="str">
        <f>IF($B151="","",INDEX('All CCC'!N$7:N$736,MATCH(WatchList!$B151,'All CCC'!$B$7:$B$736,0)))</f>
        <v/>
      </c>
      <c r="O151" s="334" t="str">
        <f>IF($B151="","",INDEX('All CCC'!O$7:O$736,MATCH(WatchList!$B151,'All CCC'!$B$7:$B$736,0)))</f>
        <v/>
      </c>
      <c r="P151" s="335" t="str">
        <f>IF($B151="","",INDEX('All CCC'!P$7:P$736,MATCH(WatchList!$B151,'All CCC'!$B$7:$B$736,0)))</f>
        <v/>
      </c>
      <c r="Q151" s="335" t="str">
        <f>IF($B151="","",INDEX('All CCC'!Q$7:Q$736,MATCH(WatchList!$B151,'All CCC'!$B$7:$B$736,0)))</f>
        <v/>
      </c>
      <c r="R151" s="334" t="str">
        <f>IF($B151="","",INDEX('All CCC'!R$7:R$736,MATCH(WatchList!$B151,'All CCC'!$B$7:$B$736,0)))</f>
        <v/>
      </c>
      <c r="S151" s="334" t="str">
        <f>IF($B151="","",INDEX('All CCC'!S$7:S$736,MATCH(WatchList!$B151,'All CCC'!$B$7:$B$736,0)))</f>
        <v/>
      </c>
      <c r="T151" s="334" t="str">
        <f>IF($B151="","",INDEX('All CCC'!T$7:T$736,MATCH(WatchList!$B151,'All CCC'!$B$7:$B$736,0)))</f>
        <v/>
      </c>
      <c r="U151" s="334" t="str">
        <f>IF($B151="","",INDEX('All CCC'!U$7:U$736,MATCH(WatchList!$B151,'All CCC'!$B$7:$B$736,0)))</f>
        <v/>
      </c>
      <c r="V151" s="334" t="str">
        <f>IF($B151="","",INDEX('All CCC'!V$7:V$736,MATCH(WatchList!$B151,'All CCC'!$B$7:$B$736,0)))</f>
        <v/>
      </c>
      <c r="W151" s="334" t="str">
        <f>IF($B151="","",INDEX('All CCC'!W$7:W$736,MATCH(WatchList!$B151,'All CCC'!$B$7:$B$736,0)))</f>
        <v/>
      </c>
      <c r="X151" s="334" t="str">
        <f>IF($B151="","",INDEX('All CCC'!X$7:X$736,MATCH(WatchList!$B151,'All CCC'!$B$7:$B$736,0)))</f>
        <v/>
      </c>
      <c r="Y151" s="334" t="str">
        <f>IF($B151="","",INDEX('All CCC'!Y$7:Y$736,MATCH(WatchList!$B151,'All CCC'!$B$7:$B$736,0)))</f>
        <v/>
      </c>
      <c r="Z151" s="334" t="str">
        <f>IF($B151="","",INDEX('All CCC'!Z$7:Z$736,MATCH(WatchList!$B151,'All CCC'!$B$7:$B$736,0)))</f>
        <v/>
      </c>
      <c r="AA151" s="334" t="str">
        <f>IF($B151="","",INDEX('All CCC'!AA$7:AA$736,MATCH(WatchList!$B151,'All CCC'!$B$7:$B$736,0)))</f>
        <v/>
      </c>
      <c r="AB151" s="334" t="str">
        <f>IF($B151="","",INDEX('All CCC'!AB$7:AB$736,MATCH(WatchList!$B151,'All CCC'!$B$7:$B$736,0)))</f>
        <v/>
      </c>
      <c r="AC151" s="334" t="str">
        <f>IF($B151="","",INDEX('All CCC'!AC$7:AC$736,MATCH(WatchList!$B151,'All CCC'!$B$7:$B$736,0)))</f>
        <v/>
      </c>
      <c r="AD151" s="334" t="str">
        <f>IF($B151="","",INDEX('All CCC'!AD$7:AD$736,MATCH(WatchList!$B151,'All CCC'!$B$7:$B$736,0)))</f>
        <v/>
      </c>
      <c r="AE151" s="334" t="str">
        <f>IF($B151="","",INDEX('All CCC'!AE$7:AE$736,MATCH(WatchList!$B151,'All CCC'!$B$7:$B$736,0)))</f>
        <v/>
      </c>
      <c r="AF151" s="334" t="str">
        <f>IF($B151="","",INDEX('All CCC'!AF$7:AF$736,MATCH(WatchList!$B151,'All CCC'!$B$7:$B$736,0)))</f>
        <v/>
      </c>
      <c r="AG151" s="334" t="str">
        <f>IF($B151="","",INDEX('All CCC'!AG$7:AG$736,MATCH(WatchList!$B151,'All CCC'!$B$7:$B$736,0)))</f>
        <v/>
      </c>
      <c r="AH151" s="334" t="str">
        <f>IF($B151="","",INDEX('All CCC'!AH$7:AH$736,MATCH(WatchList!$B151,'All CCC'!$B$7:$B$736,0)))</f>
        <v/>
      </c>
      <c r="AI151" s="334" t="str">
        <f>IF($B151="","",INDEX('All CCC'!AI$7:AI$736,MATCH(WatchList!$B151,'All CCC'!$B$7:$B$736,0)))</f>
        <v/>
      </c>
      <c r="AJ151" s="334" t="str">
        <f>IF($B151="","",INDEX('All CCC'!AJ$7:AJ$736,MATCH(WatchList!$B151,'All CCC'!$B$7:$B$736,0)))</f>
        <v/>
      </c>
      <c r="AK151" s="334" t="str">
        <f>IF($B151="","",INDEX('All CCC'!AK$7:AK$736,MATCH(WatchList!$B151,'All CCC'!$B$7:$B$736,0)))</f>
        <v/>
      </c>
      <c r="AL151" s="334" t="str">
        <f>IF($B151="","",INDEX('All CCC'!AL$7:AL$736,MATCH(WatchList!$B151,'All CCC'!$B$7:$B$736,0)))</f>
        <v/>
      </c>
      <c r="AM151" s="334" t="str">
        <f>IF($B151="","",INDEX('All CCC'!AM$7:AM$736,MATCH(WatchList!$B151,'All CCC'!$B$7:$B$736,0)))</f>
        <v/>
      </c>
      <c r="AN151" s="334" t="str">
        <f>IF($B151="","",INDEX('All CCC'!AN$7:AN$736,MATCH(WatchList!$B151,'All CCC'!$B$7:$B$736,0)))</f>
        <v/>
      </c>
      <c r="AO151" s="334" t="str">
        <f>IF($B151="","",INDEX('All CCC'!AO$7:AO$736,MATCH(WatchList!$B151,'All CCC'!$B$7:$B$736,0)))</f>
        <v/>
      </c>
      <c r="AP151" s="334" t="str">
        <f>IF($B151="","",INDEX('All CCC'!AP$7:AP$736,MATCH(WatchList!$B151,'All CCC'!$B$7:$B$736,0)))</f>
        <v/>
      </c>
      <c r="AQ151" s="334" t="str">
        <f>IF($B151="","",INDEX('All CCC'!AQ$7:AQ$736,MATCH(WatchList!$B151,'All CCC'!$B$7:$B$736,0)))</f>
        <v/>
      </c>
      <c r="AR151" s="334" t="str">
        <f>IF($B151="","",INDEX('All CCC'!AR$7:AR$736,MATCH(WatchList!$B151,'All CCC'!$B$7:$B$736,0)))</f>
        <v/>
      </c>
      <c r="AS151" s="334" t="str">
        <f>IF($B151="","",INDEX('All CCC'!AS$7:AS$736,MATCH(WatchList!$B151,'All CCC'!$B$7:$B$736,0)))</f>
        <v/>
      </c>
      <c r="AT151" s="334" t="str">
        <f>IF($B151="","",INDEX('All CCC'!AT$7:AT$736,MATCH(WatchList!$B151,'All CCC'!$B$7:$B$736,0)))</f>
        <v/>
      </c>
      <c r="AU151" s="334" t="str">
        <f>IF($B151="","",INDEX('All CCC'!AU$7:AU$736,MATCH(WatchList!$B151,'All CCC'!$B$7:$B$736,0)))</f>
        <v/>
      </c>
      <c r="AV151" s="334" t="str">
        <f>IF($B151="","",INDEX('All CCC'!AV$7:AV$736,MATCH(WatchList!$B151,'All CCC'!$B$7:$B$736,0)))</f>
        <v/>
      </c>
      <c r="AW151" s="334" t="str">
        <f>IF($B151="","",INDEX('All CCC'!AW$7:AW$736,MATCH(WatchList!$B151,'All CCC'!$B$7:$B$736,0)))</f>
        <v/>
      </c>
      <c r="AX151" s="334" t="str">
        <f>IF($B151="","",INDEX('All CCC'!AX$7:AX$736,MATCH(WatchList!$B151,'All CCC'!$B$7:$B$736,0)))</f>
        <v/>
      </c>
      <c r="AY151" s="334" t="str">
        <f>IF($B151="","",INDEX('All CCC'!AY$7:AY$736,MATCH(WatchList!$B151,'All CCC'!$B$7:$B$736,0)))</f>
        <v/>
      </c>
      <c r="AZ151" s="334" t="str">
        <f>IF($B151="","",INDEX('All CCC'!AZ$7:AZ$736,MATCH(WatchList!$B151,'All CCC'!$B$7:$B$736,0)))</f>
        <v/>
      </c>
      <c r="BA151" s="334" t="str">
        <f>IF($B151="","",INDEX('All CCC'!BA$7:BA$736,MATCH(WatchList!$B151,'All CCC'!$B$7:$B$736,0)))</f>
        <v/>
      </c>
      <c r="BB151" s="334" t="str">
        <f>IF($B151="","",INDEX('All CCC'!BB$7:BB$736,MATCH(WatchList!$B151,'All CCC'!$B$7:$B$736,0)))</f>
        <v/>
      </c>
      <c r="BC151" s="334" t="str">
        <f>IF($B151="","",INDEX('All CCC'!BC$7:BC$736,MATCH(WatchList!$B151,'All CCC'!$B$7:$B$736,0)))</f>
        <v/>
      </c>
      <c r="BD151" s="334" t="str">
        <f>IF($B151="","",INDEX('All CCC'!BD$7:BD$736,MATCH(WatchList!$B151,'All CCC'!$B$7:$B$736,0)))</f>
        <v/>
      </c>
      <c r="BE151" s="334" t="str">
        <f>IF($B151="","",INDEX('All CCC'!BE$7:BE$736,MATCH(WatchList!$B151,'All CCC'!$B$7:$B$736,0)))</f>
        <v/>
      </c>
      <c r="BF151" s="334" t="str">
        <f>IF($B151="","",INDEX('All CCC'!BF$7:BF$736,MATCH(WatchList!$B151,'All CCC'!$B$7:$B$736,0)))</f>
        <v/>
      </c>
      <c r="BG151" s="334" t="str">
        <f>IF($B151="","",INDEX('All CCC'!BG$7:BG$736,MATCH(WatchList!$B151,'All CCC'!$B$7:$B$736,0)))</f>
        <v/>
      </c>
    </row>
    <row r="152" spans="1:59" x14ac:dyDescent="0.2">
      <c r="A152" s="333" t="str">
        <f>IF($B152="","",INDEX('All CCC'!A$7:A$736,MATCH(WatchList!$B152,'All CCC'!$B$7:$B$736,0)))</f>
        <v/>
      </c>
      <c r="B152" s="127"/>
      <c r="C152" s="334" t="str">
        <f>IF($B152="","",INDEX('All CCC'!C$7:C$736,MATCH(WatchList!$B152,'All CCC'!$B$7:$B$736,0)))</f>
        <v/>
      </c>
      <c r="D152" s="334" t="str">
        <f>IF($B152="","",INDEX('All CCC'!D$7:D$736,MATCH(WatchList!$B152,'All CCC'!$B$7:$B$736,0)))</f>
        <v/>
      </c>
      <c r="E152" s="334" t="str">
        <f>IF($B152="","",INDEX('All CCC'!E$7:E$736,MATCH(WatchList!$B152,'All CCC'!$B$7:$B$736,0)))</f>
        <v/>
      </c>
      <c r="F152" s="334" t="str">
        <f>IF($B152="","",INDEX('All CCC'!F$7:F$736,MATCH(WatchList!$B152,'All CCC'!$B$7:$B$736,0)))</f>
        <v/>
      </c>
      <c r="G152" s="334" t="str">
        <f>IF($B152="","",INDEX('All CCC'!G$7:G$736,MATCH(WatchList!$B152,'All CCC'!$B$7:$B$736,0)))</f>
        <v/>
      </c>
      <c r="H152" s="334" t="str">
        <f>IF($B152="","",INDEX('All CCC'!H$7:H$736,MATCH(WatchList!$B152,'All CCC'!$B$7:$B$736,0)))</f>
        <v/>
      </c>
      <c r="I152" s="334" t="str">
        <f>IF($B152="","",INDEX('All CCC'!I$7:I$736,MATCH(WatchList!$B152,'All CCC'!$B$7:$B$736,0)))</f>
        <v/>
      </c>
      <c r="J152" s="334" t="str">
        <f>IF($B152="","",INDEX('All CCC'!J$7:J$736,MATCH(WatchList!$B152,'All CCC'!$B$7:$B$736,0)))</f>
        <v/>
      </c>
      <c r="K152" s="334" t="str">
        <f>IF($B152="","",INDEX('All CCC'!K$7:K$736,MATCH(WatchList!$B152,'All CCC'!$B$7:$B$736,0)))</f>
        <v/>
      </c>
      <c r="L152" s="334" t="str">
        <f>IF($B152="","",INDEX('All CCC'!L$7:L$736,MATCH(WatchList!$B152,'All CCC'!$B$7:$B$736,0)))</f>
        <v/>
      </c>
      <c r="M152" s="334" t="str">
        <f>IF($B152="","",INDEX('All CCC'!M$7:M$736,MATCH(WatchList!$B152,'All CCC'!$B$7:$B$736,0)))</f>
        <v/>
      </c>
      <c r="N152" s="334" t="str">
        <f>IF($B152="","",INDEX('All CCC'!N$7:N$736,MATCH(WatchList!$B152,'All CCC'!$B$7:$B$736,0)))</f>
        <v/>
      </c>
      <c r="O152" s="334" t="str">
        <f>IF($B152="","",INDEX('All CCC'!O$7:O$736,MATCH(WatchList!$B152,'All CCC'!$B$7:$B$736,0)))</f>
        <v/>
      </c>
      <c r="P152" s="335" t="str">
        <f>IF($B152="","",INDEX('All CCC'!P$7:P$736,MATCH(WatchList!$B152,'All CCC'!$B$7:$B$736,0)))</f>
        <v/>
      </c>
      <c r="Q152" s="335" t="str">
        <f>IF($B152="","",INDEX('All CCC'!Q$7:Q$736,MATCH(WatchList!$B152,'All CCC'!$B$7:$B$736,0)))</f>
        <v/>
      </c>
      <c r="R152" s="334" t="str">
        <f>IF($B152="","",INDEX('All CCC'!R$7:R$736,MATCH(WatchList!$B152,'All CCC'!$B$7:$B$736,0)))</f>
        <v/>
      </c>
      <c r="S152" s="334" t="str">
        <f>IF($B152="","",INDEX('All CCC'!S$7:S$736,MATCH(WatchList!$B152,'All CCC'!$B$7:$B$736,0)))</f>
        <v/>
      </c>
      <c r="T152" s="334" t="str">
        <f>IF($B152="","",INDEX('All CCC'!T$7:T$736,MATCH(WatchList!$B152,'All CCC'!$B$7:$B$736,0)))</f>
        <v/>
      </c>
      <c r="U152" s="334" t="str">
        <f>IF($B152="","",INDEX('All CCC'!U$7:U$736,MATCH(WatchList!$B152,'All CCC'!$B$7:$B$736,0)))</f>
        <v/>
      </c>
      <c r="V152" s="334" t="str">
        <f>IF($B152="","",INDEX('All CCC'!V$7:V$736,MATCH(WatchList!$B152,'All CCC'!$B$7:$B$736,0)))</f>
        <v/>
      </c>
      <c r="W152" s="334" t="str">
        <f>IF($B152="","",INDEX('All CCC'!W$7:W$736,MATCH(WatchList!$B152,'All CCC'!$B$7:$B$736,0)))</f>
        <v/>
      </c>
      <c r="X152" s="334" t="str">
        <f>IF($B152="","",INDEX('All CCC'!X$7:X$736,MATCH(WatchList!$B152,'All CCC'!$B$7:$B$736,0)))</f>
        <v/>
      </c>
      <c r="Y152" s="334" t="str">
        <f>IF($B152="","",INDEX('All CCC'!Y$7:Y$736,MATCH(WatchList!$B152,'All CCC'!$B$7:$B$736,0)))</f>
        <v/>
      </c>
      <c r="Z152" s="334" t="str">
        <f>IF($B152="","",INDEX('All CCC'!Z$7:Z$736,MATCH(WatchList!$B152,'All CCC'!$B$7:$B$736,0)))</f>
        <v/>
      </c>
      <c r="AA152" s="334" t="str">
        <f>IF($B152="","",INDEX('All CCC'!AA$7:AA$736,MATCH(WatchList!$B152,'All CCC'!$B$7:$B$736,0)))</f>
        <v/>
      </c>
      <c r="AB152" s="334" t="str">
        <f>IF($B152="","",INDEX('All CCC'!AB$7:AB$736,MATCH(WatchList!$B152,'All CCC'!$B$7:$B$736,0)))</f>
        <v/>
      </c>
      <c r="AC152" s="334" t="str">
        <f>IF($B152="","",INDEX('All CCC'!AC$7:AC$736,MATCH(WatchList!$B152,'All CCC'!$B$7:$B$736,0)))</f>
        <v/>
      </c>
      <c r="AD152" s="334" t="str">
        <f>IF($B152="","",INDEX('All CCC'!AD$7:AD$736,MATCH(WatchList!$B152,'All CCC'!$B$7:$B$736,0)))</f>
        <v/>
      </c>
      <c r="AE152" s="334" t="str">
        <f>IF($B152="","",INDEX('All CCC'!AE$7:AE$736,MATCH(WatchList!$B152,'All CCC'!$B$7:$B$736,0)))</f>
        <v/>
      </c>
      <c r="AF152" s="334" t="str">
        <f>IF($B152="","",INDEX('All CCC'!AF$7:AF$736,MATCH(WatchList!$B152,'All CCC'!$B$7:$B$736,0)))</f>
        <v/>
      </c>
      <c r="AG152" s="334" t="str">
        <f>IF($B152="","",INDEX('All CCC'!AG$7:AG$736,MATCH(WatchList!$B152,'All CCC'!$B$7:$B$736,0)))</f>
        <v/>
      </c>
      <c r="AH152" s="334" t="str">
        <f>IF($B152="","",INDEX('All CCC'!AH$7:AH$736,MATCH(WatchList!$B152,'All CCC'!$B$7:$B$736,0)))</f>
        <v/>
      </c>
      <c r="AI152" s="334" t="str">
        <f>IF($B152="","",INDEX('All CCC'!AI$7:AI$736,MATCH(WatchList!$B152,'All CCC'!$B$7:$B$736,0)))</f>
        <v/>
      </c>
      <c r="AJ152" s="334" t="str">
        <f>IF($B152="","",INDEX('All CCC'!AJ$7:AJ$736,MATCH(WatchList!$B152,'All CCC'!$B$7:$B$736,0)))</f>
        <v/>
      </c>
      <c r="AK152" s="334" t="str">
        <f>IF($B152="","",INDEX('All CCC'!AK$7:AK$736,MATCH(WatchList!$B152,'All CCC'!$B$7:$B$736,0)))</f>
        <v/>
      </c>
      <c r="AL152" s="334" t="str">
        <f>IF($B152="","",INDEX('All CCC'!AL$7:AL$736,MATCH(WatchList!$B152,'All CCC'!$B$7:$B$736,0)))</f>
        <v/>
      </c>
      <c r="AM152" s="334" t="str">
        <f>IF($B152="","",INDEX('All CCC'!AM$7:AM$736,MATCH(WatchList!$B152,'All CCC'!$B$7:$B$736,0)))</f>
        <v/>
      </c>
      <c r="AN152" s="334" t="str">
        <f>IF($B152="","",INDEX('All CCC'!AN$7:AN$736,MATCH(WatchList!$B152,'All CCC'!$B$7:$B$736,0)))</f>
        <v/>
      </c>
      <c r="AO152" s="334" t="str">
        <f>IF($B152="","",INDEX('All CCC'!AO$7:AO$736,MATCH(WatchList!$B152,'All CCC'!$B$7:$B$736,0)))</f>
        <v/>
      </c>
      <c r="AP152" s="334" t="str">
        <f>IF($B152="","",INDEX('All CCC'!AP$7:AP$736,MATCH(WatchList!$B152,'All CCC'!$B$7:$B$736,0)))</f>
        <v/>
      </c>
      <c r="AQ152" s="334" t="str">
        <f>IF($B152="","",INDEX('All CCC'!AQ$7:AQ$736,MATCH(WatchList!$B152,'All CCC'!$B$7:$B$736,0)))</f>
        <v/>
      </c>
      <c r="AR152" s="334" t="str">
        <f>IF($B152="","",INDEX('All CCC'!AR$7:AR$736,MATCH(WatchList!$B152,'All CCC'!$B$7:$B$736,0)))</f>
        <v/>
      </c>
      <c r="AS152" s="334" t="str">
        <f>IF($B152="","",INDEX('All CCC'!AS$7:AS$736,MATCH(WatchList!$B152,'All CCC'!$B$7:$B$736,0)))</f>
        <v/>
      </c>
      <c r="AT152" s="334" t="str">
        <f>IF($B152="","",INDEX('All CCC'!AT$7:AT$736,MATCH(WatchList!$B152,'All CCC'!$B$7:$B$736,0)))</f>
        <v/>
      </c>
      <c r="AU152" s="334" t="str">
        <f>IF($B152="","",INDEX('All CCC'!AU$7:AU$736,MATCH(WatchList!$B152,'All CCC'!$B$7:$B$736,0)))</f>
        <v/>
      </c>
      <c r="AV152" s="334" t="str">
        <f>IF($B152="","",INDEX('All CCC'!AV$7:AV$736,MATCH(WatchList!$B152,'All CCC'!$B$7:$B$736,0)))</f>
        <v/>
      </c>
      <c r="AW152" s="334" t="str">
        <f>IF($B152="","",INDEX('All CCC'!AW$7:AW$736,MATCH(WatchList!$B152,'All CCC'!$B$7:$B$736,0)))</f>
        <v/>
      </c>
      <c r="AX152" s="334" t="str">
        <f>IF($B152="","",INDEX('All CCC'!AX$7:AX$736,MATCH(WatchList!$B152,'All CCC'!$B$7:$B$736,0)))</f>
        <v/>
      </c>
      <c r="AY152" s="334" t="str">
        <f>IF($B152="","",INDEX('All CCC'!AY$7:AY$736,MATCH(WatchList!$B152,'All CCC'!$B$7:$B$736,0)))</f>
        <v/>
      </c>
      <c r="AZ152" s="334" t="str">
        <f>IF($B152="","",INDEX('All CCC'!AZ$7:AZ$736,MATCH(WatchList!$B152,'All CCC'!$B$7:$B$736,0)))</f>
        <v/>
      </c>
      <c r="BA152" s="334" t="str">
        <f>IF($B152="","",INDEX('All CCC'!BA$7:BA$736,MATCH(WatchList!$B152,'All CCC'!$B$7:$B$736,0)))</f>
        <v/>
      </c>
      <c r="BB152" s="334" t="str">
        <f>IF($B152="","",INDEX('All CCC'!BB$7:BB$736,MATCH(WatchList!$B152,'All CCC'!$B$7:$B$736,0)))</f>
        <v/>
      </c>
      <c r="BC152" s="334" t="str">
        <f>IF($B152="","",INDEX('All CCC'!BC$7:BC$736,MATCH(WatchList!$B152,'All CCC'!$B$7:$B$736,0)))</f>
        <v/>
      </c>
      <c r="BD152" s="334" t="str">
        <f>IF($B152="","",INDEX('All CCC'!BD$7:BD$736,MATCH(WatchList!$B152,'All CCC'!$B$7:$B$736,0)))</f>
        <v/>
      </c>
      <c r="BE152" s="334" t="str">
        <f>IF($B152="","",INDEX('All CCC'!BE$7:BE$736,MATCH(WatchList!$B152,'All CCC'!$B$7:$B$736,0)))</f>
        <v/>
      </c>
      <c r="BF152" s="334" t="str">
        <f>IF($B152="","",INDEX('All CCC'!BF$7:BF$736,MATCH(WatchList!$B152,'All CCC'!$B$7:$B$736,0)))</f>
        <v/>
      </c>
      <c r="BG152" s="334" t="str">
        <f>IF($B152="","",INDEX('All CCC'!BG$7:BG$736,MATCH(WatchList!$B152,'All CCC'!$B$7:$B$736,0)))</f>
        <v/>
      </c>
    </row>
    <row r="153" spans="1:59" x14ac:dyDescent="0.2">
      <c r="A153" s="333" t="str">
        <f>IF($B153="","",INDEX('All CCC'!A$7:A$736,MATCH(WatchList!$B153,'All CCC'!$B$7:$B$736,0)))</f>
        <v/>
      </c>
      <c r="B153" s="127"/>
      <c r="C153" s="334" t="str">
        <f>IF($B153="","",INDEX('All CCC'!C$7:C$736,MATCH(WatchList!$B153,'All CCC'!$B$7:$B$736,0)))</f>
        <v/>
      </c>
      <c r="D153" s="334" t="str">
        <f>IF($B153="","",INDEX('All CCC'!D$7:D$736,MATCH(WatchList!$B153,'All CCC'!$B$7:$B$736,0)))</f>
        <v/>
      </c>
      <c r="E153" s="334" t="str">
        <f>IF($B153="","",INDEX('All CCC'!E$7:E$736,MATCH(WatchList!$B153,'All CCC'!$B$7:$B$736,0)))</f>
        <v/>
      </c>
      <c r="F153" s="334" t="str">
        <f>IF($B153="","",INDEX('All CCC'!F$7:F$736,MATCH(WatchList!$B153,'All CCC'!$B$7:$B$736,0)))</f>
        <v/>
      </c>
      <c r="G153" s="334" t="str">
        <f>IF($B153="","",INDEX('All CCC'!G$7:G$736,MATCH(WatchList!$B153,'All CCC'!$B$7:$B$736,0)))</f>
        <v/>
      </c>
      <c r="H153" s="334" t="str">
        <f>IF($B153="","",INDEX('All CCC'!H$7:H$736,MATCH(WatchList!$B153,'All CCC'!$B$7:$B$736,0)))</f>
        <v/>
      </c>
      <c r="I153" s="334" t="str">
        <f>IF($B153="","",INDEX('All CCC'!I$7:I$736,MATCH(WatchList!$B153,'All CCC'!$B$7:$B$736,0)))</f>
        <v/>
      </c>
      <c r="J153" s="334" t="str">
        <f>IF($B153="","",INDEX('All CCC'!J$7:J$736,MATCH(WatchList!$B153,'All CCC'!$B$7:$B$736,0)))</f>
        <v/>
      </c>
      <c r="K153" s="334" t="str">
        <f>IF($B153="","",INDEX('All CCC'!K$7:K$736,MATCH(WatchList!$B153,'All CCC'!$B$7:$B$736,0)))</f>
        <v/>
      </c>
      <c r="L153" s="334" t="str">
        <f>IF($B153="","",INDEX('All CCC'!L$7:L$736,MATCH(WatchList!$B153,'All CCC'!$B$7:$B$736,0)))</f>
        <v/>
      </c>
      <c r="M153" s="334" t="str">
        <f>IF($B153="","",INDEX('All CCC'!M$7:M$736,MATCH(WatchList!$B153,'All CCC'!$B$7:$B$736,0)))</f>
        <v/>
      </c>
      <c r="N153" s="334" t="str">
        <f>IF($B153="","",INDEX('All CCC'!N$7:N$736,MATCH(WatchList!$B153,'All CCC'!$B$7:$B$736,0)))</f>
        <v/>
      </c>
      <c r="O153" s="334" t="str">
        <f>IF($B153="","",INDEX('All CCC'!O$7:O$736,MATCH(WatchList!$B153,'All CCC'!$B$7:$B$736,0)))</f>
        <v/>
      </c>
      <c r="P153" s="335" t="str">
        <f>IF($B153="","",INDEX('All CCC'!P$7:P$736,MATCH(WatchList!$B153,'All CCC'!$B$7:$B$736,0)))</f>
        <v/>
      </c>
      <c r="Q153" s="335" t="str">
        <f>IF($B153="","",INDEX('All CCC'!Q$7:Q$736,MATCH(WatchList!$B153,'All CCC'!$B$7:$B$736,0)))</f>
        <v/>
      </c>
      <c r="R153" s="334" t="str">
        <f>IF($B153="","",INDEX('All CCC'!R$7:R$736,MATCH(WatchList!$B153,'All CCC'!$B$7:$B$736,0)))</f>
        <v/>
      </c>
      <c r="S153" s="334" t="str">
        <f>IF($B153="","",INDEX('All CCC'!S$7:S$736,MATCH(WatchList!$B153,'All CCC'!$B$7:$B$736,0)))</f>
        <v/>
      </c>
      <c r="T153" s="334" t="str">
        <f>IF($B153="","",INDEX('All CCC'!T$7:T$736,MATCH(WatchList!$B153,'All CCC'!$B$7:$B$736,0)))</f>
        <v/>
      </c>
      <c r="U153" s="334" t="str">
        <f>IF($B153="","",INDEX('All CCC'!U$7:U$736,MATCH(WatchList!$B153,'All CCC'!$B$7:$B$736,0)))</f>
        <v/>
      </c>
      <c r="V153" s="334" t="str">
        <f>IF($B153="","",INDEX('All CCC'!V$7:V$736,MATCH(WatchList!$B153,'All CCC'!$B$7:$B$736,0)))</f>
        <v/>
      </c>
      <c r="W153" s="334" t="str">
        <f>IF($B153="","",INDEX('All CCC'!W$7:W$736,MATCH(WatchList!$B153,'All CCC'!$B$7:$B$736,0)))</f>
        <v/>
      </c>
      <c r="X153" s="334" t="str">
        <f>IF($B153="","",INDEX('All CCC'!X$7:X$736,MATCH(WatchList!$B153,'All CCC'!$B$7:$B$736,0)))</f>
        <v/>
      </c>
      <c r="Y153" s="334" t="str">
        <f>IF($B153="","",INDEX('All CCC'!Y$7:Y$736,MATCH(WatchList!$B153,'All CCC'!$B$7:$B$736,0)))</f>
        <v/>
      </c>
      <c r="Z153" s="334" t="str">
        <f>IF($B153="","",INDEX('All CCC'!Z$7:Z$736,MATCH(WatchList!$B153,'All CCC'!$B$7:$B$736,0)))</f>
        <v/>
      </c>
      <c r="AA153" s="334" t="str">
        <f>IF($B153="","",INDEX('All CCC'!AA$7:AA$736,MATCH(WatchList!$B153,'All CCC'!$B$7:$B$736,0)))</f>
        <v/>
      </c>
      <c r="AB153" s="334" t="str">
        <f>IF($B153="","",INDEX('All CCC'!AB$7:AB$736,MATCH(WatchList!$B153,'All CCC'!$B$7:$B$736,0)))</f>
        <v/>
      </c>
      <c r="AC153" s="334" t="str">
        <f>IF($B153="","",INDEX('All CCC'!AC$7:AC$736,MATCH(WatchList!$B153,'All CCC'!$B$7:$B$736,0)))</f>
        <v/>
      </c>
      <c r="AD153" s="334" t="str">
        <f>IF($B153="","",INDEX('All CCC'!AD$7:AD$736,MATCH(WatchList!$B153,'All CCC'!$B$7:$B$736,0)))</f>
        <v/>
      </c>
      <c r="AE153" s="334" t="str">
        <f>IF($B153="","",INDEX('All CCC'!AE$7:AE$736,MATCH(WatchList!$B153,'All CCC'!$B$7:$B$736,0)))</f>
        <v/>
      </c>
      <c r="AF153" s="334" t="str">
        <f>IF($B153="","",INDEX('All CCC'!AF$7:AF$736,MATCH(WatchList!$B153,'All CCC'!$B$7:$B$736,0)))</f>
        <v/>
      </c>
      <c r="AG153" s="334" t="str">
        <f>IF($B153="","",INDEX('All CCC'!AG$7:AG$736,MATCH(WatchList!$B153,'All CCC'!$B$7:$B$736,0)))</f>
        <v/>
      </c>
      <c r="AH153" s="334" t="str">
        <f>IF($B153="","",INDEX('All CCC'!AH$7:AH$736,MATCH(WatchList!$B153,'All CCC'!$B$7:$B$736,0)))</f>
        <v/>
      </c>
      <c r="AI153" s="334" t="str">
        <f>IF($B153="","",INDEX('All CCC'!AI$7:AI$736,MATCH(WatchList!$B153,'All CCC'!$B$7:$B$736,0)))</f>
        <v/>
      </c>
      <c r="AJ153" s="334" t="str">
        <f>IF($B153="","",INDEX('All CCC'!AJ$7:AJ$736,MATCH(WatchList!$B153,'All CCC'!$B$7:$B$736,0)))</f>
        <v/>
      </c>
      <c r="AK153" s="334" t="str">
        <f>IF($B153="","",INDEX('All CCC'!AK$7:AK$736,MATCH(WatchList!$B153,'All CCC'!$B$7:$B$736,0)))</f>
        <v/>
      </c>
      <c r="AL153" s="334" t="str">
        <f>IF($B153="","",INDEX('All CCC'!AL$7:AL$736,MATCH(WatchList!$B153,'All CCC'!$B$7:$B$736,0)))</f>
        <v/>
      </c>
      <c r="AM153" s="334" t="str">
        <f>IF($B153="","",INDEX('All CCC'!AM$7:AM$736,MATCH(WatchList!$B153,'All CCC'!$B$7:$B$736,0)))</f>
        <v/>
      </c>
      <c r="AN153" s="334" t="str">
        <f>IF($B153="","",INDEX('All CCC'!AN$7:AN$736,MATCH(WatchList!$B153,'All CCC'!$B$7:$B$736,0)))</f>
        <v/>
      </c>
      <c r="AO153" s="334" t="str">
        <f>IF($B153="","",INDEX('All CCC'!AO$7:AO$736,MATCH(WatchList!$B153,'All CCC'!$B$7:$B$736,0)))</f>
        <v/>
      </c>
      <c r="AP153" s="334" t="str">
        <f>IF($B153="","",INDEX('All CCC'!AP$7:AP$736,MATCH(WatchList!$B153,'All CCC'!$B$7:$B$736,0)))</f>
        <v/>
      </c>
      <c r="AQ153" s="334" t="str">
        <f>IF($B153="","",INDEX('All CCC'!AQ$7:AQ$736,MATCH(WatchList!$B153,'All CCC'!$B$7:$B$736,0)))</f>
        <v/>
      </c>
      <c r="AR153" s="334" t="str">
        <f>IF($B153="","",INDEX('All CCC'!AR$7:AR$736,MATCH(WatchList!$B153,'All CCC'!$B$7:$B$736,0)))</f>
        <v/>
      </c>
      <c r="AS153" s="334" t="str">
        <f>IF($B153="","",INDEX('All CCC'!AS$7:AS$736,MATCH(WatchList!$B153,'All CCC'!$B$7:$B$736,0)))</f>
        <v/>
      </c>
      <c r="AT153" s="334" t="str">
        <f>IF($B153="","",INDEX('All CCC'!AT$7:AT$736,MATCH(WatchList!$B153,'All CCC'!$B$7:$B$736,0)))</f>
        <v/>
      </c>
      <c r="AU153" s="334" t="str">
        <f>IF($B153="","",INDEX('All CCC'!AU$7:AU$736,MATCH(WatchList!$B153,'All CCC'!$B$7:$B$736,0)))</f>
        <v/>
      </c>
      <c r="AV153" s="334" t="str">
        <f>IF($B153="","",INDEX('All CCC'!AV$7:AV$736,MATCH(WatchList!$B153,'All CCC'!$B$7:$B$736,0)))</f>
        <v/>
      </c>
      <c r="AW153" s="334" t="str">
        <f>IF($B153="","",INDEX('All CCC'!AW$7:AW$736,MATCH(WatchList!$B153,'All CCC'!$B$7:$B$736,0)))</f>
        <v/>
      </c>
      <c r="AX153" s="334" t="str">
        <f>IF($B153="","",INDEX('All CCC'!AX$7:AX$736,MATCH(WatchList!$B153,'All CCC'!$B$7:$B$736,0)))</f>
        <v/>
      </c>
      <c r="AY153" s="334" t="str">
        <f>IF($B153="","",INDEX('All CCC'!AY$7:AY$736,MATCH(WatchList!$B153,'All CCC'!$B$7:$B$736,0)))</f>
        <v/>
      </c>
      <c r="AZ153" s="334" t="str">
        <f>IF($B153="","",INDEX('All CCC'!AZ$7:AZ$736,MATCH(WatchList!$B153,'All CCC'!$B$7:$B$736,0)))</f>
        <v/>
      </c>
      <c r="BA153" s="334" t="str">
        <f>IF($B153="","",INDEX('All CCC'!BA$7:BA$736,MATCH(WatchList!$B153,'All CCC'!$B$7:$B$736,0)))</f>
        <v/>
      </c>
      <c r="BB153" s="334" t="str">
        <f>IF($B153="","",INDEX('All CCC'!BB$7:BB$736,MATCH(WatchList!$B153,'All CCC'!$B$7:$B$736,0)))</f>
        <v/>
      </c>
      <c r="BC153" s="334" t="str">
        <f>IF($B153="","",INDEX('All CCC'!BC$7:BC$736,MATCH(WatchList!$B153,'All CCC'!$B$7:$B$736,0)))</f>
        <v/>
      </c>
      <c r="BD153" s="334" t="str">
        <f>IF($B153="","",INDEX('All CCC'!BD$7:BD$736,MATCH(WatchList!$B153,'All CCC'!$B$7:$B$736,0)))</f>
        <v/>
      </c>
      <c r="BE153" s="334" t="str">
        <f>IF($B153="","",INDEX('All CCC'!BE$7:BE$736,MATCH(WatchList!$B153,'All CCC'!$B$7:$B$736,0)))</f>
        <v/>
      </c>
      <c r="BF153" s="334" t="str">
        <f>IF($B153="","",INDEX('All CCC'!BF$7:BF$736,MATCH(WatchList!$B153,'All CCC'!$B$7:$B$736,0)))</f>
        <v/>
      </c>
      <c r="BG153" s="334" t="str">
        <f>IF($B153="","",INDEX('All CCC'!BG$7:BG$736,MATCH(WatchList!$B153,'All CCC'!$B$7:$B$736,0)))</f>
        <v/>
      </c>
    </row>
    <row r="154" spans="1:59" x14ac:dyDescent="0.2">
      <c r="A154" s="333" t="str">
        <f>IF($B154="","",INDEX('All CCC'!A$7:A$736,MATCH(WatchList!$B154,'All CCC'!$B$7:$B$736,0)))</f>
        <v/>
      </c>
      <c r="B154" s="127"/>
      <c r="C154" s="334" t="str">
        <f>IF($B154="","",INDEX('All CCC'!C$7:C$736,MATCH(WatchList!$B154,'All CCC'!$B$7:$B$736,0)))</f>
        <v/>
      </c>
      <c r="D154" s="334" t="str">
        <f>IF($B154="","",INDEX('All CCC'!D$7:D$736,MATCH(WatchList!$B154,'All CCC'!$B$7:$B$736,0)))</f>
        <v/>
      </c>
      <c r="E154" s="334" t="str">
        <f>IF($B154="","",INDEX('All CCC'!E$7:E$736,MATCH(WatchList!$B154,'All CCC'!$B$7:$B$736,0)))</f>
        <v/>
      </c>
      <c r="F154" s="334" t="str">
        <f>IF($B154="","",INDEX('All CCC'!F$7:F$736,MATCH(WatchList!$B154,'All CCC'!$B$7:$B$736,0)))</f>
        <v/>
      </c>
      <c r="G154" s="334" t="str">
        <f>IF($B154="","",INDEX('All CCC'!G$7:G$736,MATCH(WatchList!$B154,'All CCC'!$B$7:$B$736,0)))</f>
        <v/>
      </c>
      <c r="H154" s="334" t="str">
        <f>IF($B154="","",INDEX('All CCC'!H$7:H$736,MATCH(WatchList!$B154,'All CCC'!$B$7:$B$736,0)))</f>
        <v/>
      </c>
      <c r="I154" s="334" t="str">
        <f>IF($B154="","",INDEX('All CCC'!I$7:I$736,MATCH(WatchList!$B154,'All CCC'!$B$7:$B$736,0)))</f>
        <v/>
      </c>
      <c r="J154" s="334" t="str">
        <f>IF($B154="","",INDEX('All CCC'!J$7:J$736,MATCH(WatchList!$B154,'All CCC'!$B$7:$B$736,0)))</f>
        <v/>
      </c>
      <c r="K154" s="334" t="str">
        <f>IF($B154="","",INDEX('All CCC'!K$7:K$736,MATCH(WatchList!$B154,'All CCC'!$B$7:$B$736,0)))</f>
        <v/>
      </c>
      <c r="L154" s="334" t="str">
        <f>IF($B154="","",INDEX('All CCC'!L$7:L$736,MATCH(WatchList!$B154,'All CCC'!$B$7:$B$736,0)))</f>
        <v/>
      </c>
      <c r="M154" s="334" t="str">
        <f>IF($B154="","",INDEX('All CCC'!M$7:M$736,MATCH(WatchList!$B154,'All CCC'!$B$7:$B$736,0)))</f>
        <v/>
      </c>
      <c r="N154" s="334" t="str">
        <f>IF($B154="","",INDEX('All CCC'!N$7:N$736,MATCH(WatchList!$B154,'All CCC'!$B$7:$B$736,0)))</f>
        <v/>
      </c>
      <c r="O154" s="334" t="str">
        <f>IF($B154="","",INDEX('All CCC'!O$7:O$736,MATCH(WatchList!$B154,'All CCC'!$B$7:$B$736,0)))</f>
        <v/>
      </c>
      <c r="P154" s="335" t="str">
        <f>IF($B154="","",INDEX('All CCC'!P$7:P$736,MATCH(WatchList!$B154,'All CCC'!$B$7:$B$736,0)))</f>
        <v/>
      </c>
      <c r="Q154" s="335" t="str">
        <f>IF($B154="","",INDEX('All CCC'!Q$7:Q$736,MATCH(WatchList!$B154,'All CCC'!$B$7:$B$736,0)))</f>
        <v/>
      </c>
      <c r="R154" s="334" t="str">
        <f>IF($B154="","",INDEX('All CCC'!R$7:R$736,MATCH(WatchList!$B154,'All CCC'!$B$7:$B$736,0)))</f>
        <v/>
      </c>
      <c r="S154" s="334" t="str">
        <f>IF($B154="","",INDEX('All CCC'!S$7:S$736,MATCH(WatchList!$B154,'All CCC'!$B$7:$B$736,0)))</f>
        <v/>
      </c>
      <c r="T154" s="334" t="str">
        <f>IF($B154="","",INDEX('All CCC'!T$7:T$736,MATCH(WatchList!$B154,'All CCC'!$B$7:$B$736,0)))</f>
        <v/>
      </c>
      <c r="U154" s="334" t="str">
        <f>IF($B154="","",INDEX('All CCC'!U$7:U$736,MATCH(WatchList!$B154,'All CCC'!$B$7:$B$736,0)))</f>
        <v/>
      </c>
      <c r="V154" s="334" t="str">
        <f>IF($B154="","",INDEX('All CCC'!V$7:V$736,MATCH(WatchList!$B154,'All CCC'!$B$7:$B$736,0)))</f>
        <v/>
      </c>
      <c r="W154" s="334" t="str">
        <f>IF($B154="","",INDEX('All CCC'!W$7:W$736,MATCH(WatchList!$B154,'All CCC'!$B$7:$B$736,0)))</f>
        <v/>
      </c>
      <c r="X154" s="334" t="str">
        <f>IF($B154="","",INDEX('All CCC'!X$7:X$736,MATCH(WatchList!$B154,'All CCC'!$B$7:$B$736,0)))</f>
        <v/>
      </c>
      <c r="Y154" s="334" t="str">
        <f>IF($B154="","",INDEX('All CCC'!Y$7:Y$736,MATCH(WatchList!$B154,'All CCC'!$B$7:$B$736,0)))</f>
        <v/>
      </c>
      <c r="Z154" s="334" t="str">
        <f>IF($B154="","",INDEX('All CCC'!Z$7:Z$736,MATCH(WatchList!$B154,'All CCC'!$B$7:$B$736,0)))</f>
        <v/>
      </c>
      <c r="AA154" s="334" t="str">
        <f>IF($B154="","",INDEX('All CCC'!AA$7:AA$736,MATCH(WatchList!$B154,'All CCC'!$B$7:$B$736,0)))</f>
        <v/>
      </c>
      <c r="AB154" s="334" t="str">
        <f>IF($B154="","",INDEX('All CCC'!AB$7:AB$736,MATCH(WatchList!$B154,'All CCC'!$B$7:$B$736,0)))</f>
        <v/>
      </c>
      <c r="AC154" s="334" t="str">
        <f>IF($B154="","",INDEX('All CCC'!AC$7:AC$736,MATCH(WatchList!$B154,'All CCC'!$B$7:$B$736,0)))</f>
        <v/>
      </c>
      <c r="AD154" s="334" t="str">
        <f>IF($B154="","",INDEX('All CCC'!AD$7:AD$736,MATCH(WatchList!$B154,'All CCC'!$B$7:$B$736,0)))</f>
        <v/>
      </c>
      <c r="AE154" s="334" t="str">
        <f>IF($B154="","",INDEX('All CCC'!AE$7:AE$736,MATCH(WatchList!$B154,'All CCC'!$B$7:$B$736,0)))</f>
        <v/>
      </c>
      <c r="AF154" s="334" t="str">
        <f>IF($B154="","",INDEX('All CCC'!AF$7:AF$736,MATCH(WatchList!$B154,'All CCC'!$B$7:$B$736,0)))</f>
        <v/>
      </c>
      <c r="AG154" s="334" t="str">
        <f>IF($B154="","",INDEX('All CCC'!AG$7:AG$736,MATCH(WatchList!$B154,'All CCC'!$B$7:$B$736,0)))</f>
        <v/>
      </c>
      <c r="AH154" s="334" t="str">
        <f>IF($B154="","",INDEX('All CCC'!AH$7:AH$736,MATCH(WatchList!$B154,'All CCC'!$B$7:$B$736,0)))</f>
        <v/>
      </c>
      <c r="AI154" s="334" t="str">
        <f>IF($B154="","",INDEX('All CCC'!AI$7:AI$736,MATCH(WatchList!$B154,'All CCC'!$B$7:$B$736,0)))</f>
        <v/>
      </c>
      <c r="AJ154" s="334" t="str">
        <f>IF($B154="","",INDEX('All CCC'!AJ$7:AJ$736,MATCH(WatchList!$B154,'All CCC'!$B$7:$B$736,0)))</f>
        <v/>
      </c>
      <c r="AK154" s="334" t="str">
        <f>IF($B154="","",INDEX('All CCC'!AK$7:AK$736,MATCH(WatchList!$B154,'All CCC'!$B$7:$B$736,0)))</f>
        <v/>
      </c>
      <c r="AL154" s="334" t="str">
        <f>IF($B154="","",INDEX('All CCC'!AL$7:AL$736,MATCH(WatchList!$B154,'All CCC'!$B$7:$B$736,0)))</f>
        <v/>
      </c>
      <c r="AM154" s="334" t="str">
        <f>IF($B154="","",INDEX('All CCC'!AM$7:AM$736,MATCH(WatchList!$B154,'All CCC'!$B$7:$B$736,0)))</f>
        <v/>
      </c>
      <c r="AN154" s="334" t="str">
        <f>IF($B154="","",INDEX('All CCC'!AN$7:AN$736,MATCH(WatchList!$B154,'All CCC'!$B$7:$B$736,0)))</f>
        <v/>
      </c>
      <c r="AO154" s="334" t="str">
        <f>IF($B154="","",INDEX('All CCC'!AO$7:AO$736,MATCH(WatchList!$B154,'All CCC'!$B$7:$B$736,0)))</f>
        <v/>
      </c>
      <c r="AP154" s="334" t="str">
        <f>IF($B154="","",INDEX('All CCC'!AP$7:AP$736,MATCH(WatchList!$B154,'All CCC'!$B$7:$B$736,0)))</f>
        <v/>
      </c>
      <c r="AQ154" s="334" t="str">
        <f>IF($B154="","",INDEX('All CCC'!AQ$7:AQ$736,MATCH(WatchList!$B154,'All CCC'!$B$7:$B$736,0)))</f>
        <v/>
      </c>
      <c r="AR154" s="334" t="str">
        <f>IF($B154="","",INDEX('All CCC'!AR$7:AR$736,MATCH(WatchList!$B154,'All CCC'!$B$7:$B$736,0)))</f>
        <v/>
      </c>
      <c r="AS154" s="334" t="str">
        <f>IF($B154="","",INDEX('All CCC'!AS$7:AS$736,MATCH(WatchList!$B154,'All CCC'!$B$7:$B$736,0)))</f>
        <v/>
      </c>
      <c r="AT154" s="334" t="str">
        <f>IF($B154="","",INDEX('All CCC'!AT$7:AT$736,MATCH(WatchList!$B154,'All CCC'!$B$7:$B$736,0)))</f>
        <v/>
      </c>
      <c r="AU154" s="334" t="str">
        <f>IF($B154="","",INDEX('All CCC'!AU$7:AU$736,MATCH(WatchList!$B154,'All CCC'!$B$7:$B$736,0)))</f>
        <v/>
      </c>
      <c r="AV154" s="334" t="str">
        <f>IF($B154="","",INDEX('All CCC'!AV$7:AV$736,MATCH(WatchList!$B154,'All CCC'!$B$7:$B$736,0)))</f>
        <v/>
      </c>
      <c r="AW154" s="334" t="str">
        <f>IF($B154="","",INDEX('All CCC'!AW$7:AW$736,MATCH(WatchList!$B154,'All CCC'!$B$7:$B$736,0)))</f>
        <v/>
      </c>
      <c r="AX154" s="334" t="str">
        <f>IF($B154="","",INDEX('All CCC'!AX$7:AX$736,MATCH(WatchList!$B154,'All CCC'!$B$7:$B$736,0)))</f>
        <v/>
      </c>
      <c r="AY154" s="334" t="str">
        <f>IF($B154="","",INDEX('All CCC'!AY$7:AY$736,MATCH(WatchList!$B154,'All CCC'!$B$7:$B$736,0)))</f>
        <v/>
      </c>
      <c r="AZ154" s="334" t="str">
        <f>IF($B154="","",INDEX('All CCC'!AZ$7:AZ$736,MATCH(WatchList!$B154,'All CCC'!$B$7:$B$736,0)))</f>
        <v/>
      </c>
      <c r="BA154" s="334" t="str">
        <f>IF($B154="","",INDEX('All CCC'!BA$7:BA$736,MATCH(WatchList!$B154,'All CCC'!$B$7:$B$736,0)))</f>
        <v/>
      </c>
      <c r="BB154" s="334" t="str">
        <f>IF($B154="","",INDEX('All CCC'!BB$7:BB$736,MATCH(WatchList!$B154,'All CCC'!$B$7:$B$736,0)))</f>
        <v/>
      </c>
      <c r="BC154" s="334" t="str">
        <f>IF($B154="","",INDEX('All CCC'!BC$7:BC$736,MATCH(WatchList!$B154,'All CCC'!$B$7:$B$736,0)))</f>
        <v/>
      </c>
      <c r="BD154" s="334" t="str">
        <f>IF($B154="","",INDEX('All CCC'!BD$7:BD$736,MATCH(WatchList!$B154,'All CCC'!$B$7:$B$736,0)))</f>
        <v/>
      </c>
      <c r="BE154" s="334" t="str">
        <f>IF($B154="","",INDEX('All CCC'!BE$7:BE$736,MATCH(WatchList!$B154,'All CCC'!$B$7:$B$736,0)))</f>
        <v/>
      </c>
      <c r="BF154" s="334" t="str">
        <f>IF($B154="","",INDEX('All CCC'!BF$7:BF$736,MATCH(WatchList!$B154,'All CCC'!$B$7:$B$736,0)))</f>
        <v/>
      </c>
      <c r="BG154" s="334" t="str">
        <f>IF($B154="","",INDEX('All CCC'!BG$7:BG$736,MATCH(WatchList!$B154,'All CCC'!$B$7:$B$736,0)))</f>
        <v/>
      </c>
    </row>
    <row r="155" spans="1:59" x14ac:dyDescent="0.2">
      <c r="A155" s="333" t="str">
        <f>IF($B155="","",INDEX('All CCC'!A$7:A$736,MATCH(WatchList!$B155,'All CCC'!$B$7:$B$736,0)))</f>
        <v/>
      </c>
      <c r="B155" s="127"/>
      <c r="C155" s="334" t="str">
        <f>IF($B155="","",INDEX('All CCC'!C$7:C$736,MATCH(WatchList!$B155,'All CCC'!$B$7:$B$736,0)))</f>
        <v/>
      </c>
      <c r="D155" s="334" t="str">
        <f>IF($B155="","",INDEX('All CCC'!D$7:D$736,MATCH(WatchList!$B155,'All CCC'!$B$7:$B$736,0)))</f>
        <v/>
      </c>
      <c r="E155" s="334" t="str">
        <f>IF($B155="","",INDEX('All CCC'!E$7:E$736,MATCH(WatchList!$B155,'All CCC'!$B$7:$B$736,0)))</f>
        <v/>
      </c>
      <c r="F155" s="334" t="str">
        <f>IF($B155="","",INDEX('All CCC'!F$7:F$736,MATCH(WatchList!$B155,'All CCC'!$B$7:$B$736,0)))</f>
        <v/>
      </c>
      <c r="G155" s="334" t="str">
        <f>IF($B155="","",INDEX('All CCC'!G$7:G$736,MATCH(WatchList!$B155,'All CCC'!$B$7:$B$736,0)))</f>
        <v/>
      </c>
      <c r="H155" s="334" t="str">
        <f>IF($B155="","",INDEX('All CCC'!H$7:H$736,MATCH(WatchList!$B155,'All CCC'!$B$7:$B$736,0)))</f>
        <v/>
      </c>
      <c r="I155" s="334" t="str">
        <f>IF($B155="","",INDEX('All CCC'!I$7:I$736,MATCH(WatchList!$B155,'All CCC'!$B$7:$B$736,0)))</f>
        <v/>
      </c>
      <c r="J155" s="334" t="str">
        <f>IF($B155="","",INDEX('All CCC'!J$7:J$736,MATCH(WatchList!$B155,'All CCC'!$B$7:$B$736,0)))</f>
        <v/>
      </c>
      <c r="K155" s="334" t="str">
        <f>IF($B155="","",INDEX('All CCC'!K$7:K$736,MATCH(WatchList!$B155,'All CCC'!$B$7:$B$736,0)))</f>
        <v/>
      </c>
      <c r="L155" s="334" t="str">
        <f>IF($B155="","",INDEX('All CCC'!L$7:L$736,MATCH(WatchList!$B155,'All CCC'!$B$7:$B$736,0)))</f>
        <v/>
      </c>
      <c r="M155" s="334" t="str">
        <f>IF($B155="","",INDEX('All CCC'!M$7:M$736,MATCH(WatchList!$B155,'All CCC'!$B$7:$B$736,0)))</f>
        <v/>
      </c>
      <c r="N155" s="334" t="str">
        <f>IF($B155="","",INDEX('All CCC'!N$7:N$736,MATCH(WatchList!$B155,'All CCC'!$B$7:$B$736,0)))</f>
        <v/>
      </c>
      <c r="O155" s="334" t="str">
        <f>IF($B155="","",INDEX('All CCC'!O$7:O$736,MATCH(WatchList!$B155,'All CCC'!$B$7:$B$736,0)))</f>
        <v/>
      </c>
      <c r="P155" s="335" t="str">
        <f>IF($B155="","",INDEX('All CCC'!P$7:P$736,MATCH(WatchList!$B155,'All CCC'!$B$7:$B$736,0)))</f>
        <v/>
      </c>
      <c r="Q155" s="335" t="str">
        <f>IF($B155="","",INDEX('All CCC'!Q$7:Q$736,MATCH(WatchList!$B155,'All CCC'!$B$7:$B$736,0)))</f>
        <v/>
      </c>
      <c r="R155" s="334" t="str">
        <f>IF($B155="","",INDEX('All CCC'!R$7:R$736,MATCH(WatchList!$B155,'All CCC'!$B$7:$B$736,0)))</f>
        <v/>
      </c>
      <c r="S155" s="334" t="str">
        <f>IF($B155="","",INDEX('All CCC'!S$7:S$736,MATCH(WatchList!$B155,'All CCC'!$B$7:$B$736,0)))</f>
        <v/>
      </c>
      <c r="T155" s="334" t="str">
        <f>IF($B155="","",INDEX('All CCC'!T$7:T$736,MATCH(WatchList!$B155,'All CCC'!$B$7:$B$736,0)))</f>
        <v/>
      </c>
      <c r="U155" s="334" t="str">
        <f>IF($B155="","",INDEX('All CCC'!U$7:U$736,MATCH(WatchList!$B155,'All CCC'!$B$7:$B$736,0)))</f>
        <v/>
      </c>
      <c r="V155" s="334" t="str">
        <f>IF($B155="","",INDEX('All CCC'!V$7:V$736,MATCH(WatchList!$B155,'All CCC'!$B$7:$B$736,0)))</f>
        <v/>
      </c>
      <c r="W155" s="334" t="str">
        <f>IF($B155="","",INDEX('All CCC'!W$7:W$736,MATCH(WatchList!$B155,'All CCC'!$B$7:$B$736,0)))</f>
        <v/>
      </c>
      <c r="X155" s="334" t="str">
        <f>IF($B155="","",INDEX('All CCC'!X$7:X$736,MATCH(WatchList!$B155,'All CCC'!$B$7:$B$736,0)))</f>
        <v/>
      </c>
      <c r="Y155" s="334" t="str">
        <f>IF($B155="","",INDEX('All CCC'!Y$7:Y$736,MATCH(WatchList!$B155,'All CCC'!$B$7:$B$736,0)))</f>
        <v/>
      </c>
      <c r="Z155" s="334" t="str">
        <f>IF($B155="","",INDEX('All CCC'!Z$7:Z$736,MATCH(WatchList!$B155,'All CCC'!$B$7:$B$736,0)))</f>
        <v/>
      </c>
      <c r="AA155" s="334" t="str">
        <f>IF($B155="","",INDEX('All CCC'!AA$7:AA$736,MATCH(WatchList!$B155,'All CCC'!$B$7:$B$736,0)))</f>
        <v/>
      </c>
      <c r="AB155" s="334" t="str">
        <f>IF($B155="","",INDEX('All CCC'!AB$7:AB$736,MATCH(WatchList!$B155,'All CCC'!$B$7:$B$736,0)))</f>
        <v/>
      </c>
      <c r="AC155" s="334" t="str">
        <f>IF($B155="","",INDEX('All CCC'!AC$7:AC$736,MATCH(WatchList!$B155,'All CCC'!$B$7:$B$736,0)))</f>
        <v/>
      </c>
      <c r="AD155" s="334" t="str">
        <f>IF($B155="","",INDEX('All CCC'!AD$7:AD$736,MATCH(WatchList!$B155,'All CCC'!$B$7:$B$736,0)))</f>
        <v/>
      </c>
      <c r="AE155" s="334" t="str">
        <f>IF($B155="","",INDEX('All CCC'!AE$7:AE$736,MATCH(WatchList!$B155,'All CCC'!$B$7:$B$736,0)))</f>
        <v/>
      </c>
      <c r="AF155" s="334" t="str">
        <f>IF($B155="","",INDEX('All CCC'!AF$7:AF$736,MATCH(WatchList!$B155,'All CCC'!$B$7:$B$736,0)))</f>
        <v/>
      </c>
      <c r="AG155" s="334" t="str">
        <f>IF($B155="","",INDEX('All CCC'!AG$7:AG$736,MATCH(WatchList!$B155,'All CCC'!$B$7:$B$736,0)))</f>
        <v/>
      </c>
      <c r="AH155" s="334" t="str">
        <f>IF($B155="","",INDEX('All CCC'!AH$7:AH$736,MATCH(WatchList!$B155,'All CCC'!$B$7:$B$736,0)))</f>
        <v/>
      </c>
      <c r="AI155" s="334" t="str">
        <f>IF($B155="","",INDEX('All CCC'!AI$7:AI$736,MATCH(WatchList!$B155,'All CCC'!$B$7:$B$736,0)))</f>
        <v/>
      </c>
      <c r="AJ155" s="334" t="str">
        <f>IF($B155="","",INDEX('All CCC'!AJ$7:AJ$736,MATCH(WatchList!$B155,'All CCC'!$B$7:$B$736,0)))</f>
        <v/>
      </c>
      <c r="AK155" s="334" t="str">
        <f>IF($B155="","",INDEX('All CCC'!AK$7:AK$736,MATCH(WatchList!$B155,'All CCC'!$B$7:$B$736,0)))</f>
        <v/>
      </c>
      <c r="AL155" s="334" t="str">
        <f>IF($B155="","",INDEX('All CCC'!AL$7:AL$736,MATCH(WatchList!$B155,'All CCC'!$B$7:$B$736,0)))</f>
        <v/>
      </c>
      <c r="AM155" s="334" t="str">
        <f>IF($B155="","",INDEX('All CCC'!AM$7:AM$736,MATCH(WatchList!$B155,'All CCC'!$B$7:$B$736,0)))</f>
        <v/>
      </c>
      <c r="AN155" s="334" t="str">
        <f>IF($B155="","",INDEX('All CCC'!AN$7:AN$736,MATCH(WatchList!$B155,'All CCC'!$B$7:$B$736,0)))</f>
        <v/>
      </c>
      <c r="AO155" s="334" t="str">
        <f>IF($B155="","",INDEX('All CCC'!AO$7:AO$736,MATCH(WatchList!$B155,'All CCC'!$B$7:$B$736,0)))</f>
        <v/>
      </c>
      <c r="AP155" s="334" t="str">
        <f>IF($B155="","",INDEX('All CCC'!AP$7:AP$736,MATCH(WatchList!$B155,'All CCC'!$B$7:$B$736,0)))</f>
        <v/>
      </c>
      <c r="AQ155" s="334" t="str">
        <f>IF($B155="","",INDEX('All CCC'!AQ$7:AQ$736,MATCH(WatchList!$B155,'All CCC'!$B$7:$B$736,0)))</f>
        <v/>
      </c>
      <c r="AR155" s="334" t="str">
        <f>IF($B155="","",INDEX('All CCC'!AR$7:AR$736,MATCH(WatchList!$B155,'All CCC'!$B$7:$B$736,0)))</f>
        <v/>
      </c>
      <c r="AS155" s="334" t="str">
        <f>IF($B155="","",INDEX('All CCC'!AS$7:AS$736,MATCH(WatchList!$B155,'All CCC'!$B$7:$B$736,0)))</f>
        <v/>
      </c>
      <c r="AT155" s="334" t="str">
        <f>IF($B155="","",INDEX('All CCC'!AT$7:AT$736,MATCH(WatchList!$B155,'All CCC'!$B$7:$B$736,0)))</f>
        <v/>
      </c>
      <c r="AU155" s="334" t="str">
        <f>IF($B155="","",INDEX('All CCC'!AU$7:AU$736,MATCH(WatchList!$B155,'All CCC'!$B$7:$B$736,0)))</f>
        <v/>
      </c>
      <c r="AV155" s="334" t="str">
        <f>IF($B155="","",INDEX('All CCC'!AV$7:AV$736,MATCH(WatchList!$B155,'All CCC'!$B$7:$B$736,0)))</f>
        <v/>
      </c>
      <c r="AW155" s="334" t="str">
        <f>IF($B155="","",INDEX('All CCC'!AW$7:AW$736,MATCH(WatchList!$B155,'All CCC'!$B$7:$B$736,0)))</f>
        <v/>
      </c>
      <c r="AX155" s="334" t="str">
        <f>IF($B155="","",INDEX('All CCC'!AX$7:AX$736,MATCH(WatchList!$B155,'All CCC'!$B$7:$B$736,0)))</f>
        <v/>
      </c>
      <c r="AY155" s="334" t="str">
        <f>IF($B155="","",INDEX('All CCC'!AY$7:AY$736,MATCH(WatchList!$B155,'All CCC'!$B$7:$B$736,0)))</f>
        <v/>
      </c>
      <c r="AZ155" s="334" t="str">
        <f>IF($B155="","",INDEX('All CCC'!AZ$7:AZ$736,MATCH(WatchList!$B155,'All CCC'!$B$7:$B$736,0)))</f>
        <v/>
      </c>
      <c r="BA155" s="334" t="str">
        <f>IF($B155="","",INDEX('All CCC'!BA$7:BA$736,MATCH(WatchList!$B155,'All CCC'!$B$7:$B$736,0)))</f>
        <v/>
      </c>
      <c r="BB155" s="334" t="str">
        <f>IF($B155="","",INDEX('All CCC'!BB$7:BB$736,MATCH(WatchList!$B155,'All CCC'!$B$7:$B$736,0)))</f>
        <v/>
      </c>
      <c r="BC155" s="334" t="str">
        <f>IF($B155="","",INDEX('All CCC'!BC$7:BC$736,MATCH(WatchList!$B155,'All CCC'!$B$7:$B$736,0)))</f>
        <v/>
      </c>
      <c r="BD155" s="334" t="str">
        <f>IF($B155="","",INDEX('All CCC'!BD$7:BD$736,MATCH(WatchList!$B155,'All CCC'!$B$7:$B$736,0)))</f>
        <v/>
      </c>
      <c r="BE155" s="334" t="str">
        <f>IF($B155="","",INDEX('All CCC'!BE$7:BE$736,MATCH(WatchList!$B155,'All CCC'!$B$7:$B$736,0)))</f>
        <v/>
      </c>
      <c r="BF155" s="334" t="str">
        <f>IF($B155="","",INDEX('All CCC'!BF$7:BF$736,MATCH(WatchList!$B155,'All CCC'!$B$7:$B$736,0)))</f>
        <v/>
      </c>
      <c r="BG155" s="334" t="str">
        <f>IF($B155="","",INDEX('All CCC'!BG$7:BG$736,MATCH(WatchList!$B155,'All CCC'!$B$7:$B$736,0)))</f>
        <v/>
      </c>
    </row>
    <row r="156" spans="1:59" x14ac:dyDescent="0.2">
      <c r="A156" s="333" t="str">
        <f>IF($B156="","",INDEX('All CCC'!A$7:A$736,MATCH(WatchList!$B156,'All CCC'!$B$7:$B$736,0)))</f>
        <v/>
      </c>
      <c r="B156" s="127"/>
      <c r="C156" s="334" t="str">
        <f>IF($B156="","",INDEX('All CCC'!C$7:C$736,MATCH(WatchList!$B156,'All CCC'!$B$7:$B$736,0)))</f>
        <v/>
      </c>
      <c r="D156" s="334" t="str">
        <f>IF($B156="","",INDEX('All CCC'!D$7:D$736,MATCH(WatchList!$B156,'All CCC'!$B$7:$B$736,0)))</f>
        <v/>
      </c>
      <c r="E156" s="334" t="str">
        <f>IF($B156="","",INDEX('All CCC'!E$7:E$736,MATCH(WatchList!$B156,'All CCC'!$B$7:$B$736,0)))</f>
        <v/>
      </c>
      <c r="F156" s="334" t="str">
        <f>IF($B156="","",INDEX('All CCC'!F$7:F$736,MATCH(WatchList!$B156,'All CCC'!$B$7:$B$736,0)))</f>
        <v/>
      </c>
      <c r="G156" s="334" t="str">
        <f>IF($B156="","",INDEX('All CCC'!G$7:G$736,MATCH(WatchList!$B156,'All CCC'!$B$7:$B$736,0)))</f>
        <v/>
      </c>
      <c r="H156" s="334" t="str">
        <f>IF($B156="","",INDEX('All CCC'!H$7:H$736,MATCH(WatchList!$B156,'All CCC'!$B$7:$B$736,0)))</f>
        <v/>
      </c>
      <c r="I156" s="334" t="str">
        <f>IF($B156="","",INDEX('All CCC'!I$7:I$736,MATCH(WatchList!$B156,'All CCC'!$B$7:$B$736,0)))</f>
        <v/>
      </c>
      <c r="J156" s="334" t="str">
        <f>IF($B156="","",INDEX('All CCC'!J$7:J$736,MATCH(WatchList!$B156,'All CCC'!$B$7:$B$736,0)))</f>
        <v/>
      </c>
      <c r="K156" s="334" t="str">
        <f>IF($B156="","",INDEX('All CCC'!K$7:K$736,MATCH(WatchList!$B156,'All CCC'!$B$7:$B$736,0)))</f>
        <v/>
      </c>
      <c r="L156" s="334" t="str">
        <f>IF($B156="","",INDEX('All CCC'!L$7:L$736,MATCH(WatchList!$B156,'All CCC'!$B$7:$B$736,0)))</f>
        <v/>
      </c>
      <c r="M156" s="334" t="str">
        <f>IF($B156="","",INDEX('All CCC'!M$7:M$736,MATCH(WatchList!$B156,'All CCC'!$B$7:$B$736,0)))</f>
        <v/>
      </c>
      <c r="N156" s="334" t="str">
        <f>IF($B156="","",INDEX('All CCC'!N$7:N$736,MATCH(WatchList!$B156,'All CCC'!$B$7:$B$736,0)))</f>
        <v/>
      </c>
      <c r="O156" s="334" t="str">
        <f>IF($B156="","",INDEX('All CCC'!O$7:O$736,MATCH(WatchList!$B156,'All CCC'!$B$7:$B$736,0)))</f>
        <v/>
      </c>
      <c r="P156" s="335" t="str">
        <f>IF($B156="","",INDEX('All CCC'!P$7:P$736,MATCH(WatchList!$B156,'All CCC'!$B$7:$B$736,0)))</f>
        <v/>
      </c>
      <c r="Q156" s="335" t="str">
        <f>IF($B156="","",INDEX('All CCC'!Q$7:Q$736,MATCH(WatchList!$B156,'All CCC'!$B$7:$B$736,0)))</f>
        <v/>
      </c>
      <c r="R156" s="334" t="str">
        <f>IF($B156="","",INDEX('All CCC'!R$7:R$736,MATCH(WatchList!$B156,'All CCC'!$B$7:$B$736,0)))</f>
        <v/>
      </c>
      <c r="S156" s="334" t="str">
        <f>IF($B156="","",INDEX('All CCC'!S$7:S$736,MATCH(WatchList!$B156,'All CCC'!$B$7:$B$736,0)))</f>
        <v/>
      </c>
      <c r="T156" s="334" t="str">
        <f>IF($B156="","",INDEX('All CCC'!T$7:T$736,MATCH(WatchList!$B156,'All CCC'!$B$7:$B$736,0)))</f>
        <v/>
      </c>
      <c r="U156" s="334" t="str">
        <f>IF($B156="","",INDEX('All CCC'!U$7:U$736,MATCH(WatchList!$B156,'All CCC'!$B$7:$B$736,0)))</f>
        <v/>
      </c>
      <c r="V156" s="334" t="str">
        <f>IF($B156="","",INDEX('All CCC'!V$7:V$736,MATCH(WatchList!$B156,'All CCC'!$B$7:$B$736,0)))</f>
        <v/>
      </c>
      <c r="W156" s="334" t="str">
        <f>IF($B156="","",INDEX('All CCC'!W$7:W$736,MATCH(WatchList!$B156,'All CCC'!$B$7:$B$736,0)))</f>
        <v/>
      </c>
      <c r="X156" s="334" t="str">
        <f>IF($B156="","",INDEX('All CCC'!X$7:X$736,MATCH(WatchList!$B156,'All CCC'!$B$7:$B$736,0)))</f>
        <v/>
      </c>
      <c r="Y156" s="334" t="str">
        <f>IF($B156="","",INDEX('All CCC'!Y$7:Y$736,MATCH(WatchList!$B156,'All CCC'!$B$7:$B$736,0)))</f>
        <v/>
      </c>
      <c r="Z156" s="334" t="str">
        <f>IF($B156="","",INDEX('All CCC'!Z$7:Z$736,MATCH(WatchList!$B156,'All CCC'!$B$7:$B$736,0)))</f>
        <v/>
      </c>
      <c r="AA156" s="334" t="str">
        <f>IF($B156="","",INDEX('All CCC'!AA$7:AA$736,MATCH(WatchList!$B156,'All CCC'!$B$7:$B$736,0)))</f>
        <v/>
      </c>
      <c r="AB156" s="334" t="str">
        <f>IF($B156="","",INDEX('All CCC'!AB$7:AB$736,MATCH(WatchList!$B156,'All CCC'!$B$7:$B$736,0)))</f>
        <v/>
      </c>
      <c r="AC156" s="334" t="str">
        <f>IF($B156="","",INDEX('All CCC'!AC$7:AC$736,MATCH(WatchList!$B156,'All CCC'!$B$7:$B$736,0)))</f>
        <v/>
      </c>
      <c r="AD156" s="334" t="str">
        <f>IF($B156="","",INDEX('All CCC'!AD$7:AD$736,MATCH(WatchList!$B156,'All CCC'!$B$7:$B$736,0)))</f>
        <v/>
      </c>
      <c r="AE156" s="334" t="str">
        <f>IF($B156="","",INDEX('All CCC'!AE$7:AE$736,MATCH(WatchList!$B156,'All CCC'!$B$7:$B$736,0)))</f>
        <v/>
      </c>
      <c r="AF156" s="334" t="str">
        <f>IF($B156="","",INDEX('All CCC'!AF$7:AF$736,MATCH(WatchList!$B156,'All CCC'!$B$7:$B$736,0)))</f>
        <v/>
      </c>
      <c r="AG156" s="334" t="str">
        <f>IF($B156="","",INDEX('All CCC'!AG$7:AG$736,MATCH(WatchList!$B156,'All CCC'!$B$7:$B$736,0)))</f>
        <v/>
      </c>
      <c r="AH156" s="334" t="str">
        <f>IF($B156="","",INDEX('All CCC'!AH$7:AH$736,MATCH(WatchList!$B156,'All CCC'!$B$7:$B$736,0)))</f>
        <v/>
      </c>
      <c r="AI156" s="334" t="str">
        <f>IF($B156="","",INDEX('All CCC'!AI$7:AI$736,MATCH(WatchList!$B156,'All CCC'!$B$7:$B$736,0)))</f>
        <v/>
      </c>
      <c r="AJ156" s="334" t="str">
        <f>IF($B156="","",INDEX('All CCC'!AJ$7:AJ$736,MATCH(WatchList!$B156,'All CCC'!$B$7:$B$736,0)))</f>
        <v/>
      </c>
      <c r="AK156" s="334" t="str">
        <f>IF($B156="","",INDEX('All CCC'!AK$7:AK$736,MATCH(WatchList!$B156,'All CCC'!$B$7:$B$736,0)))</f>
        <v/>
      </c>
      <c r="AL156" s="334" t="str">
        <f>IF($B156="","",INDEX('All CCC'!AL$7:AL$736,MATCH(WatchList!$B156,'All CCC'!$B$7:$B$736,0)))</f>
        <v/>
      </c>
      <c r="AM156" s="334" t="str">
        <f>IF($B156="","",INDEX('All CCC'!AM$7:AM$736,MATCH(WatchList!$B156,'All CCC'!$B$7:$B$736,0)))</f>
        <v/>
      </c>
      <c r="AN156" s="334" t="str">
        <f>IF($B156="","",INDEX('All CCC'!AN$7:AN$736,MATCH(WatchList!$B156,'All CCC'!$B$7:$B$736,0)))</f>
        <v/>
      </c>
      <c r="AO156" s="334" t="str">
        <f>IF($B156="","",INDEX('All CCC'!AO$7:AO$736,MATCH(WatchList!$B156,'All CCC'!$B$7:$B$736,0)))</f>
        <v/>
      </c>
      <c r="AP156" s="334" t="str">
        <f>IF($B156="","",INDEX('All CCC'!AP$7:AP$736,MATCH(WatchList!$B156,'All CCC'!$B$7:$B$736,0)))</f>
        <v/>
      </c>
      <c r="AQ156" s="334" t="str">
        <f>IF($B156="","",INDEX('All CCC'!AQ$7:AQ$736,MATCH(WatchList!$B156,'All CCC'!$B$7:$B$736,0)))</f>
        <v/>
      </c>
      <c r="AR156" s="334" t="str">
        <f>IF($B156="","",INDEX('All CCC'!AR$7:AR$736,MATCH(WatchList!$B156,'All CCC'!$B$7:$B$736,0)))</f>
        <v/>
      </c>
      <c r="AS156" s="334" t="str">
        <f>IF($B156="","",INDEX('All CCC'!AS$7:AS$736,MATCH(WatchList!$B156,'All CCC'!$B$7:$B$736,0)))</f>
        <v/>
      </c>
      <c r="AT156" s="334" t="str">
        <f>IF($B156="","",INDEX('All CCC'!AT$7:AT$736,MATCH(WatchList!$B156,'All CCC'!$B$7:$B$736,0)))</f>
        <v/>
      </c>
      <c r="AU156" s="334" t="str">
        <f>IF($B156="","",INDEX('All CCC'!AU$7:AU$736,MATCH(WatchList!$B156,'All CCC'!$B$7:$B$736,0)))</f>
        <v/>
      </c>
      <c r="AV156" s="334" t="str">
        <f>IF($B156="","",INDEX('All CCC'!AV$7:AV$736,MATCH(WatchList!$B156,'All CCC'!$B$7:$B$736,0)))</f>
        <v/>
      </c>
      <c r="AW156" s="334" t="str">
        <f>IF($B156="","",INDEX('All CCC'!AW$7:AW$736,MATCH(WatchList!$B156,'All CCC'!$B$7:$B$736,0)))</f>
        <v/>
      </c>
      <c r="AX156" s="334" t="str">
        <f>IF($B156="","",INDEX('All CCC'!AX$7:AX$736,MATCH(WatchList!$B156,'All CCC'!$B$7:$B$736,0)))</f>
        <v/>
      </c>
      <c r="AY156" s="334" t="str">
        <f>IF($B156="","",INDEX('All CCC'!AY$7:AY$736,MATCH(WatchList!$B156,'All CCC'!$B$7:$B$736,0)))</f>
        <v/>
      </c>
      <c r="AZ156" s="334" t="str">
        <f>IF($B156="","",INDEX('All CCC'!AZ$7:AZ$736,MATCH(WatchList!$B156,'All CCC'!$B$7:$B$736,0)))</f>
        <v/>
      </c>
      <c r="BA156" s="334" t="str">
        <f>IF($B156="","",INDEX('All CCC'!BA$7:BA$736,MATCH(WatchList!$B156,'All CCC'!$B$7:$B$736,0)))</f>
        <v/>
      </c>
      <c r="BB156" s="334" t="str">
        <f>IF($B156="","",INDEX('All CCC'!BB$7:BB$736,MATCH(WatchList!$B156,'All CCC'!$B$7:$B$736,0)))</f>
        <v/>
      </c>
      <c r="BC156" s="334" t="str">
        <f>IF($B156="","",INDEX('All CCC'!BC$7:BC$736,MATCH(WatchList!$B156,'All CCC'!$B$7:$B$736,0)))</f>
        <v/>
      </c>
      <c r="BD156" s="334" t="str">
        <f>IF($B156="","",INDEX('All CCC'!BD$7:BD$736,MATCH(WatchList!$B156,'All CCC'!$B$7:$B$736,0)))</f>
        <v/>
      </c>
      <c r="BE156" s="334" t="str">
        <f>IF($B156="","",INDEX('All CCC'!BE$7:BE$736,MATCH(WatchList!$B156,'All CCC'!$B$7:$B$736,0)))</f>
        <v/>
      </c>
      <c r="BF156" s="334" t="str">
        <f>IF($B156="","",INDEX('All CCC'!BF$7:BF$736,MATCH(WatchList!$B156,'All CCC'!$B$7:$B$736,0)))</f>
        <v/>
      </c>
      <c r="BG156" s="334" t="str">
        <f>IF($B156="","",INDEX('All CCC'!BG$7:BG$736,MATCH(WatchList!$B156,'All CCC'!$B$7:$B$736,0)))</f>
        <v/>
      </c>
    </row>
    <row r="157" spans="1:59" x14ac:dyDescent="0.2">
      <c r="A157" s="333" t="str">
        <f>IF($B157="","",INDEX('All CCC'!A$7:A$736,MATCH(WatchList!$B157,'All CCC'!$B$7:$B$736,0)))</f>
        <v/>
      </c>
      <c r="B157" s="127"/>
      <c r="C157" s="334" t="str">
        <f>IF($B157="","",INDEX('All CCC'!C$7:C$736,MATCH(WatchList!$B157,'All CCC'!$B$7:$B$736,0)))</f>
        <v/>
      </c>
      <c r="D157" s="334" t="str">
        <f>IF($B157="","",INDEX('All CCC'!D$7:D$736,MATCH(WatchList!$B157,'All CCC'!$B$7:$B$736,0)))</f>
        <v/>
      </c>
      <c r="E157" s="334" t="str">
        <f>IF($B157="","",INDEX('All CCC'!E$7:E$736,MATCH(WatchList!$B157,'All CCC'!$B$7:$B$736,0)))</f>
        <v/>
      </c>
      <c r="F157" s="334" t="str">
        <f>IF($B157="","",INDEX('All CCC'!F$7:F$736,MATCH(WatchList!$B157,'All CCC'!$B$7:$B$736,0)))</f>
        <v/>
      </c>
      <c r="G157" s="334" t="str">
        <f>IF($B157="","",INDEX('All CCC'!G$7:G$736,MATCH(WatchList!$B157,'All CCC'!$B$7:$B$736,0)))</f>
        <v/>
      </c>
      <c r="H157" s="334" t="str">
        <f>IF($B157="","",INDEX('All CCC'!H$7:H$736,MATCH(WatchList!$B157,'All CCC'!$B$7:$B$736,0)))</f>
        <v/>
      </c>
      <c r="I157" s="334" t="str">
        <f>IF($B157="","",INDEX('All CCC'!I$7:I$736,MATCH(WatchList!$B157,'All CCC'!$B$7:$B$736,0)))</f>
        <v/>
      </c>
      <c r="J157" s="334" t="str">
        <f>IF($B157="","",INDEX('All CCC'!J$7:J$736,MATCH(WatchList!$B157,'All CCC'!$B$7:$B$736,0)))</f>
        <v/>
      </c>
      <c r="K157" s="334" t="str">
        <f>IF($B157="","",INDEX('All CCC'!K$7:K$736,MATCH(WatchList!$B157,'All CCC'!$B$7:$B$736,0)))</f>
        <v/>
      </c>
      <c r="L157" s="334" t="str">
        <f>IF($B157="","",INDEX('All CCC'!L$7:L$736,MATCH(WatchList!$B157,'All CCC'!$B$7:$B$736,0)))</f>
        <v/>
      </c>
      <c r="M157" s="334" t="str">
        <f>IF($B157="","",INDEX('All CCC'!M$7:M$736,MATCH(WatchList!$B157,'All CCC'!$B$7:$B$736,0)))</f>
        <v/>
      </c>
      <c r="N157" s="334" t="str">
        <f>IF($B157="","",INDEX('All CCC'!N$7:N$736,MATCH(WatchList!$B157,'All CCC'!$B$7:$B$736,0)))</f>
        <v/>
      </c>
      <c r="O157" s="334" t="str">
        <f>IF($B157="","",INDEX('All CCC'!O$7:O$736,MATCH(WatchList!$B157,'All CCC'!$B$7:$B$736,0)))</f>
        <v/>
      </c>
      <c r="P157" s="335" t="str">
        <f>IF($B157="","",INDEX('All CCC'!P$7:P$736,MATCH(WatchList!$B157,'All CCC'!$B$7:$B$736,0)))</f>
        <v/>
      </c>
      <c r="Q157" s="335" t="str">
        <f>IF($B157="","",INDEX('All CCC'!Q$7:Q$736,MATCH(WatchList!$B157,'All CCC'!$B$7:$B$736,0)))</f>
        <v/>
      </c>
      <c r="R157" s="334" t="str">
        <f>IF($B157="","",INDEX('All CCC'!R$7:R$736,MATCH(WatchList!$B157,'All CCC'!$B$7:$B$736,0)))</f>
        <v/>
      </c>
      <c r="S157" s="334" t="str">
        <f>IF($B157="","",INDEX('All CCC'!S$7:S$736,MATCH(WatchList!$B157,'All CCC'!$B$7:$B$736,0)))</f>
        <v/>
      </c>
      <c r="T157" s="334" t="str">
        <f>IF($B157="","",INDEX('All CCC'!T$7:T$736,MATCH(WatchList!$B157,'All CCC'!$B$7:$B$736,0)))</f>
        <v/>
      </c>
      <c r="U157" s="334" t="str">
        <f>IF($B157="","",INDEX('All CCC'!U$7:U$736,MATCH(WatchList!$B157,'All CCC'!$B$7:$B$736,0)))</f>
        <v/>
      </c>
      <c r="V157" s="334" t="str">
        <f>IF($B157="","",INDEX('All CCC'!V$7:V$736,MATCH(WatchList!$B157,'All CCC'!$B$7:$B$736,0)))</f>
        <v/>
      </c>
      <c r="W157" s="334" t="str">
        <f>IF($B157="","",INDEX('All CCC'!W$7:W$736,MATCH(WatchList!$B157,'All CCC'!$B$7:$B$736,0)))</f>
        <v/>
      </c>
      <c r="X157" s="334" t="str">
        <f>IF($B157="","",INDEX('All CCC'!X$7:X$736,MATCH(WatchList!$B157,'All CCC'!$B$7:$B$736,0)))</f>
        <v/>
      </c>
      <c r="Y157" s="334" t="str">
        <f>IF($B157="","",INDEX('All CCC'!Y$7:Y$736,MATCH(WatchList!$B157,'All CCC'!$B$7:$B$736,0)))</f>
        <v/>
      </c>
      <c r="Z157" s="334" t="str">
        <f>IF($B157="","",INDEX('All CCC'!Z$7:Z$736,MATCH(WatchList!$B157,'All CCC'!$B$7:$B$736,0)))</f>
        <v/>
      </c>
      <c r="AA157" s="334" t="str">
        <f>IF($B157="","",INDEX('All CCC'!AA$7:AA$736,MATCH(WatchList!$B157,'All CCC'!$B$7:$B$736,0)))</f>
        <v/>
      </c>
      <c r="AB157" s="334" t="str">
        <f>IF($B157="","",INDEX('All CCC'!AB$7:AB$736,MATCH(WatchList!$B157,'All CCC'!$B$7:$B$736,0)))</f>
        <v/>
      </c>
      <c r="AC157" s="334" t="str">
        <f>IF($B157="","",INDEX('All CCC'!AC$7:AC$736,MATCH(WatchList!$B157,'All CCC'!$B$7:$B$736,0)))</f>
        <v/>
      </c>
      <c r="AD157" s="334" t="str">
        <f>IF($B157="","",INDEX('All CCC'!AD$7:AD$736,MATCH(WatchList!$B157,'All CCC'!$B$7:$B$736,0)))</f>
        <v/>
      </c>
      <c r="AE157" s="334" t="str">
        <f>IF($B157="","",INDEX('All CCC'!AE$7:AE$736,MATCH(WatchList!$B157,'All CCC'!$B$7:$B$736,0)))</f>
        <v/>
      </c>
      <c r="AF157" s="334" t="str">
        <f>IF($B157="","",INDEX('All CCC'!AF$7:AF$736,MATCH(WatchList!$B157,'All CCC'!$B$7:$B$736,0)))</f>
        <v/>
      </c>
      <c r="AG157" s="334" t="str">
        <f>IF($B157="","",INDEX('All CCC'!AG$7:AG$736,MATCH(WatchList!$B157,'All CCC'!$B$7:$B$736,0)))</f>
        <v/>
      </c>
      <c r="AH157" s="334" t="str">
        <f>IF($B157="","",INDEX('All CCC'!AH$7:AH$736,MATCH(WatchList!$B157,'All CCC'!$B$7:$B$736,0)))</f>
        <v/>
      </c>
      <c r="AI157" s="334" t="str">
        <f>IF($B157="","",INDEX('All CCC'!AI$7:AI$736,MATCH(WatchList!$B157,'All CCC'!$B$7:$B$736,0)))</f>
        <v/>
      </c>
      <c r="AJ157" s="334" t="str">
        <f>IF($B157="","",INDEX('All CCC'!AJ$7:AJ$736,MATCH(WatchList!$B157,'All CCC'!$B$7:$B$736,0)))</f>
        <v/>
      </c>
      <c r="AK157" s="334" t="str">
        <f>IF($B157="","",INDEX('All CCC'!AK$7:AK$736,MATCH(WatchList!$B157,'All CCC'!$B$7:$B$736,0)))</f>
        <v/>
      </c>
      <c r="AL157" s="334" t="str">
        <f>IF($B157="","",INDEX('All CCC'!AL$7:AL$736,MATCH(WatchList!$B157,'All CCC'!$B$7:$B$736,0)))</f>
        <v/>
      </c>
      <c r="AM157" s="334" t="str">
        <f>IF($B157="","",INDEX('All CCC'!AM$7:AM$736,MATCH(WatchList!$B157,'All CCC'!$B$7:$B$736,0)))</f>
        <v/>
      </c>
      <c r="AN157" s="334" t="str">
        <f>IF($B157="","",INDEX('All CCC'!AN$7:AN$736,MATCH(WatchList!$B157,'All CCC'!$B$7:$B$736,0)))</f>
        <v/>
      </c>
      <c r="AO157" s="334" t="str">
        <f>IF($B157="","",INDEX('All CCC'!AO$7:AO$736,MATCH(WatchList!$B157,'All CCC'!$B$7:$B$736,0)))</f>
        <v/>
      </c>
      <c r="AP157" s="334" t="str">
        <f>IF($B157="","",INDEX('All CCC'!AP$7:AP$736,MATCH(WatchList!$B157,'All CCC'!$B$7:$B$736,0)))</f>
        <v/>
      </c>
      <c r="AQ157" s="334" t="str">
        <f>IF($B157="","",INDEX('All CCC'!AQ$7:AQ$736,MATCH(WatchList!$B157,'All CCC'!$B$7:$B$736,0)))</f>
        <v/>
      </c>
      <c r="AR157" s="334" t="str">
        <f>IF($B157="","",INDEX('All CCC'!AR$7:AR$736,MATCH(WatchList!$B157,'All CCC'!$B$7:$B$736,0)))</f>
        <v/>
      </c>
      <c r="AS157" s="334" t="str">
        <f>IF($B157="","",INDEX('All CCC'!AS$7:AS$736,MATCH(WatchList!$B157,'All CCC'!$B$7:$B$736,0)))</f>
        <v/>
      </c>
      <c r="AT157" s="334" t="str">
        <f>IF($B157="","",INDEX('All CCC'!AT$7:AT$736,MATCH(WatchList!$B157,'All CCC'!$B$7:$B$736,0)))</f>
        <v/>
      </c>
      <c r="AU157" s="334" t="str">
        <f>IF($B157="","",INDEX('All CCC'!AU$7:AU$736,MATCH(WatchList!$B157,'All CCC'!$B$7:$B$736,0)))</f>
        <v/>
      </c>
      <c r="AV157" s="334" t="str">
        <f>IF($B157="","",INDEX('All CCC'!AV$7:AV$736,MATCH(WatchList!$B157,'All CCC'!$B$7:$B$736,0)))</f>
        <v/>
      </c>
      <c r="AW157" s="334" t="str">
        <f>IF($B157="","",INDEX('All CCC'!AW$7:AW$736,MATCH(WatchList!$B157,'All CCC'!$B$7:$B$736,0)))</f>
        <v/>
      </c>
      <c r="AX157" s="334" t="str">
        <f>IF($B157="","",INDEX('All CCC'!AX$7:AX$736,MATCH(WatchList!$B157,'All CCC'!$B$7:$B$736,0)))</f>
        <v/>
      </c>
      <c r="AY157" s="334" t="str">
        <f>IF($B157="","",INDEX('All CCC'!AY$7:AY$736,MATCH(WatchList!$B157,'All CCC'!$B$7:$B$736,0)))</f>
        <v/>
      </c>
      <c r="AZ157" s="334" t="str">
        <f>IF($B157="","",INDEX('All CCC'!AZ$7:AZ$736,MATCH(WatchList!$B157,'All CCC'!$B$7:$B$736,0)))</f>
        <v/>
      </c>
      <c r="BA157" s="334" t="str">
        <f>IF($B157="","",INDEX('All CCC'!BA$7:BA$736,MATCH(WatchList!$B157,'All CCC'!$B$7:$B$736,0)))</f>
        <v/>
      </c>
      <c r="BB157" s="334" t="str">
        <f>IF($B157="","",INDEX('All CCC'!BB$7:BB$736,MATCH(WatchList!$B157,'All CCC'!$B$7:$B$736,0)))</f>
        <v/>
      </c>
      <c r="BC157" s="334" t="str">
        <f>IF($B157="","",INDEX('All CCC'!BC$7:BC$736,MATCH(WatchList!$B157,'All CCC'!$B$7:$B$736,0)))</f>
        <v/>
      </c>
      <c r="BD157" s="334" t="str">
        <f>IF($B157="","",INDEX('All CCC'!BD$7:BD$736,MATCH(WatchList!$B157,'All CCC'!$B$7:$B$736,0)))</f>
        <v/>
      </c>
      <c r="BE157" s="334" t="str">
        <f>IF($B157="","",INDEX('All CCC'!BE$7:BE$736,MATCH(WatchList!$B157,'All CCC'!$B$7:$B$736,0)))</f>
        <v/>
      </c>
      <c r="BF157" s="334" t="str">
        <f>IF($B157="","",INDEX('All CCC'!BF$7:BF$736,MATCH(WatchList!$B157,'All CCC'!$B$7:$B$736,0)))</f>
        <v/>
      </c>
      <c r="BG157" s="334" t="str">
        <f>IF($B157="","",INDEX('All CCC'!BG$7:BG$736,MATCH(WatchList!$B157,'All CCC'!$B$7:$B$736,0)))</f>
        <v/>
      </c>
    </row>
    <row r="158" spans="1:59" x14ac:dyDescent="0.2">
      <c r="A158" s="333" t="str">
        <f>IF($B158="","",INDEX('All CCC'!A$7:A$736,MATCH(WatchList!$B158,'All CCC'!$B$7:$B$736,0)))</f>
        <v/>
      </c>
      <c r="B158" s="127"/>
      <c r="C158" s="334" t="str">
        <f>IF($B158="","",INDEX('All CCC'!C$7:C$736,MATCH(WatchList!$B158,'All CCC'!$B$7:$B$736,0)))</f>
        <v/>
      </c>
      <c r="D158" s="334" t="str">
        <f>IF($B158="","",INDEX('All CCC'!D$7:D$736,MATCH(WatchList!$B158,'All CCC'!$B$7:$B$736,0)))</f>
        <v/>
      </c>
      <c r="E158" s="334" t="str">
        <f>IF($B158="","",INDEX('All CCC'!E$7:E$736,MATCH(WatchList!$B158,'All CCC'!$B$7:$B$736,0)))</f>
        <v/>
      </c>
      <c r="F158" s="334" t="str">
        <f>IF($B158="","",INDEX('All CCC'!F$7:F$736,MATCH(WatchList!$B158,'All CCC'!$B$7:$B$736,0)))</f>
        <v/>
      </c>
      <c r="G158" s="334" t="str">
        <f>IF($B158="","",INDEX('All CCC'!G$7:G$736,MATCH(WatchList!$B158,'All CCC'!$B$7:$B$736,0)))</f>
        <v/>
      </c>
      <c r="H158" s="334" t="str">
        <f>IF($B158="","",INDEX('All CCC'!H$7:H$736,MATCH(WatchList!$B158,'All CCC'!$B$7:$B$736,0)))</f>
        <v/>
      </c>
      <c r="I158" s="334" t="str">
        <f>IF($B158="","",INDEX('All CCC'!I$7:I$736,MATCH(WatchList!$B158,'All CCC'!$B$7:$B$736,0)))</f>
        <v/>
      </c>
      <c r="J158" s="334" t="str">
        <f>IF($B158="","",INDEX('All CCC'!J$7:J$736,MATCH(WatchList!$B158,'All CCC'!$B$7:$B$736,0)))</f>
        <v/>
      </c>
      <c r="K158" s="334" t="str">
        <f>IF($B158="","",INDEX('All CCC'!K$7:K$736,MATCH(WatchList!$B158,'All CCC'!$B$7:$B$736,0)))</f>
        <v/>
      </c>
      <c r="L158" s="334" t="str">
        <f>IF($B158="","",INDEX('All CCC'!L$7:L$736,MATCH(WatchList!$B158,'All CCC'!$B$7:$B$736,0)))</f>
        <v/>
      </c>
      <c r="M158" s="334" t="str">
        <f>IF($B158="","",INDEX('All CCC'!M$7:M$736,MATCH(WatchList!$B158,'All CCC'!$B$7:$B$736,0)))</f>
        <v/>
      </c>
      <c r="N158" s="334" t="str">
        <f>IF($B158="","",INDEX('All CCC'!N$7:N$736,MATCH(WatchList!$B158,'All CCC'!$B$7:$B$736,0)))</f>
        <v/>
      </c>
      <c r="O158" s="334" t="str">
        <f>IF($B158="","",INDEX('All CCC'!O$7:O$736,MATCH(WatchList!$B158,'All CCC'!$B$7:$B$736,0)))</f>
        <v/>
      </c>
      <c r="P158" s="335" t="str">
        <f>IF($B158="","",INDEX('All CCC'!P$7:P$736,MATCH(WatchList!$B158,'All CCC'!$B$7:$B$736,0)))</f>
        <v/>
      </c>
      <c r="Q158" s="335" t="str">
        <f>IF($B158="","",INDEX('All CCC'!Q$7:Q$736,MATCH(WatchList!$B158,'All CCC'!$B$7:$B$736,0)))</f>
        <v/>
      </c>
      <c r="R158" s="334" t="str">
        <f>IF($B158="","",INDEX('All CCC'!R$7:R$736,MATCH(WatchList!$B158,'All CCC'!$B$7:$B$736,0)))</f>
        <v/>
      </c>
      <c r="S158" s="334" t="str">
        <f>IF($B158="","",INDEX('All CCC'!S$7:S$736,MATCH(WatchList!$B158,'All CCC'!$B$7:$B$736,0)))</f>
        <v/>
      </c>
      <c r="T158" s="334" t="str">
        <f>IF($B158="","",INDEX('All CCC'!T$7:T$736,MATCH(WatchList!$B158,'All CCC'!$B$7:$B$736,0)))</f>
        <v/>
      </c>
      <c r="U158" s="334" t="str">
        <f>IF($B158="","",INDEX('All CCC'!U$7:U$736,MATCH(WatchList!$B158,'All CCC'!$B$7:$B$736,0)))</f>
        <v/>
      </c>
      <c r="V158" s="334" t="str">
        <f>IF($B158="","",INDEX('All CCC'!V$7:V$736,MATCH(WatchList!$B158,'All CCC'!$B$7:$B$736,0)))</f>
        <v/>
      </c>
      <c r="W158" s="334" t="str">
        <f>IF($B158="","",INDEX('All CCC'!W$7:W$736,MATCH(WatchList!$B158,'All CCC'!$B$7:$B$736,0)))</f>
        <v/>
      </c>
      <c r="X158" s="334" t="str">
        <f>IF($B158="","",INDEX('All CCC'!X$7:X$736,MATCH(WatchList!$B158,'All CCC'!$B$7:$B$736,0)))</f>
        <v/>
      </c>
      <c r="Y158" s="334" t="str">
        <f>IF($B158="","",INDEX('All CCC'!Y$7:Y$736,MATCH(WatchList!$B158,'All CCC'!$B$7:$B$736,0)))</f>
        <v/>
      </c>
      <c r="Z158" s="334" t="str">
        <f>IF($B158="","",INDEX('All CCC'!Z$7:Z$736,MATCH(WatchList!$B158,'All CCC'!$B$7:$B$736,0)))</f>
        <v/>
      </c>
      <c r="AA158" s="334" t="str">
        <f>IF($B158="","",INDEX('All CCC'!AA$7:AA$736,MATCH(WatchList!$B158,'All CCC'!$B$7:$B$736,0)))</f>
        <v/>
      </c>
      <c r="AB158" s="334" t="str">
        <f>IF($B158="","",INDEX('All CCC'!AB$7:AB$736,MATCH(WatchList!$B158,'All CCC'!$B$7:$B$736,0)))</f>
        <v/>
      </c>
      <c r="AC158" s="334" t="str">
        <f>IF($B158="","",INDEX('All CCC'!AC$7:AC$736,MATCH(WatchList!$B158,'All CCC'!$B$7:$B$736,0)))</f>
        <v/>
      </c>
      <c r="AD158" s="334" t="str">
        <f>IF($B158="","",INDEX('All CCC'!AD$7:AD$736,MATCH(WatchList!$B158,'All CCC'!$B$7:$B$736,0)))</f>
        <v/>
      </c>
      <c r="AE158" s="334" t="str">
        <f>IF($B158="","",INDEX('All CCC'!AE$7:AE$736,MATCH(WatchList!$B158,'All CCC'!$B$7:$B$736,0)))</f>
        <v/>
      </c>
      <c r="AF158" s="334" t="str">
        <f>IF($B158="","",INDEX('All CCC'!AF$7:AF$736,MATCH(WatchList!$B158,'All CCC'!$B$7:$B$736,0)))</f>
        <v/>
      </c>
      <c r="AG158" s="334" t="str">
        <f>IF($B158="","",INDEX('All CCC'!AG$7:AG$736,MATCH(WatchList!$B158,'All CCC'!$B$7:$B$736,0)))</f>
        <v/>
      </c>
      <c r="AH158" s="334" t="str">
        <f>IF($B158="","",INDEX('All CCC'!AH$7:AH$736,MATCH(WatchList!$B158,'All CCC'!$B$7:$B$736,0)))</f>
        <v/>
      </c>
      <c r="AI158" s="334" t="str">
        <f>IF($B158="","",INDEX('All CCC'!AI$7:AI$736,MATCH(WatchList!$B158,'All CCC'!$B$7:$B$736,0)))</f>
        <v/>
      </c>
      <c r="AJ158" s="334" t="str">
        <f>IF($B158="","",INDEX('All CCC'!AJ$7:AJ$736,MATCH(WatchList!$B158,'All CCC'!$B$7:$B$736,0)))</f>
        <v/>
      </c>
      <c r="AK158" s="334" t="str">
        <f>IF($B158="","",INDEX('All CCC'!AK$7:AK$736,MATCH(WatchList!$B158,'All CCC'!$B$7:$B$736,0)))</f>
        <v/>
      </c>
      <c r="AL158" s="334" t="str">
        <f>IF($B158="","",INDEX('All CCC'!AL$7:AL$736,MATCH(WatchList!$B158,'All CCC'!$B$7:$B$736,0)))</f>
        <v/>
      </c>
      <c r="AM158" s="334" t="str">
        <f>IF($B158="","",INDEX('All CCC'!AM$7:AM$736,MATCH(WatchList!$B158,'All CCC'!$B$7:$B$736,0)))</f>
        <v/>
      </c>
      <c r="AN158" s="334" t="str">
        <f>IF($B158="","",INDEX('All CCC'!AN$7:AN$736,MATCH(WatchList!$B158,'All CCC'!$B$7:$B$736,0)))</f>
        <v/>
      </c>
      <c r="AO158" s="334" t="str">
        <f>IF($B158="","",INDEX('All CCC'!AO$7:AO$736,MATCH(WatchList!$B158,'All CCC'!$B$7:$B$736,0)))</f>
        <v/>
      </c>
      <c r="AP158" s="334" t="str">
        <f>IF($B158="","",INDEX('All CCC'!AP$7:AP$736,MATCH(WatchList!$B158,'All CCC'!$B$7:$B$736,0)))</f>
        <v/>
      </c>
      <c r="AQ158" s="334" t="str">
        <f>IF($B158="","",INDEX('All CCC'!AQ$7:AQ$736,MATCH(WatchList!$B158,'All CCC'!$B$7:$B$736,0)))</f>
        <v/>
      </c>
      <c r="AR158" s="334" t="str">
        <f>IF($B158="","",INDEX('All CCC'!AR$7:AR$736,MATCH(WatchList!$B158,'All CCC'!$B$7:$B$736,0)))</f>
        <v/>
      </c>
      <c r="AS158" s="334" t="str">
        <f>IF($B158="","",INDEX('All CCC'!AS$7:AS$736,MATCH(WatchList!$B158,'All CCC'!$B$7:$B$736,0)))</f>
        <v/>
      </c>
      <c r="AT158" s="334" t="str">
        <f>IF($B158="","",INDEX('All CCC'!AT$7:AT$736,MATCH(WatchList!$B158,'All CCC'!$B$7:$B$736,0)))</f>
        <v/>
      </c>
      <c r="AU158" s="334" t="str">
        <f>IF($B158="","",INDEX('All CCC'!AU$7:AU$736,MATCH(WatchList!$B158,'All CCC'!$B$7:$B$736,0)))</f>
        <v/>
      </c>
      <c r="AV158" s="334" t="str">
        <f>IF($B158="","",INDEX('All CCC'!AV$7:AV$736,MATCH(WatchList!$B158,'All CCC'!$B$7:$B$736,0)))</f>
        <v/>
      </c>
      <c r="AW158" s="334" t="str">
        <f>IF($B158="","",INDEX('All CCC'!AW$7:AW$736,MATCH(WatchList!$B158,'All CCC'!$B$7:$B$736,0)))</f>
        <v/>
      </c>
      <c r="AX158" s="334" t="str">
        <f>IF($B158="","",INDEX('All CCC'!AX$7:AX$736,MATCH(WatchList!$B158,'All CCC'!$B$7:$B$736,0)))</f>
        <v/>
      </c>
      <c r="AY158" s="334" t="str">
        <f>IF($B158="","",INDEX('All CCC'!AY$7:AY$736,MATCH(WatchList!$B158,'All CCC'!$B$7:$B$736,0)))</f>
        <v/>
      </c>
      <c r="AZ158" s="334" t="str">
        <f>IF($B158="","",INDEX('All CCC'!AZ$7:AZ$736,MATCH(WatchList!$B158,'All CCC'!$B$7:$B$736,0)))</f>
        <v/>
      </c>
      <c r="BA158" s="334" t="str">
        <f>IF($B158="","",INDEX('All CCC'!BA$7:BA$736,MATCH(WatchList!$B158,'All CCC'!$B$7:$B$736,0)))</f>
        <v/>
      </c>
      <c r="BB158" s="334" t="str">
        <f>IF($B158="","",INDEX('All CCC'!BB$7:BB$736,MATCH(WatchList!$B158,'All CCC'!$B$7:$B$736,0)))</f>
        <v/>
      </c>
      <c r="BC158" s="334" t="str">
        <f>IF($B158="","",INDEX('All CCC'!BC$7:BC$736,MATCH(WatchList!$B158,'All CCC'!$B$7:$B$736,0)))</f>
        <v/>
      </c>
      <c r="BD158" s="334" t="str">
        <f>IF($B158="","",INDEX('All CCC'!BD$7:BD$736,MATCH(WatchList!$B158,'All CCC'!$B$7:$B$736,0)))</f>
        <v/>
      </c>
      <c r="BE158" s="334" t="str">
        <f>IF($B158="","",INDEX('All CCC'!BE$7:BE$736,MATCH(WatchList!$B158,'All CCC'!$B$7:$B$736,0)))</f>
        <v/>
      </c>
      <c r="BF158" s="334" t="str">
        <f>IF($B158="","",INDEX('All CCC'!BF$7:BF$736,MATCH(WatchList!$B158,'All CCC'!$B$7:$B$736,0)))</f>
        <v/>
      </c>
      <c r="BG158" s="334" t="str">
        <f>IF($B158="","",INDEX('All CCC'!BG$7:BG$736,MATCH(WatchList!$B158,'All CCC'!$B$7:$B$736,0)))</f>
        <v/>
      </c>
    </row>
    <row r="159" spans="1:59" x14ac:dyDescent="0.2">
      <c r="A159" s="333" t="str">
        <f>IF($B159="","",INDEX('All CCC'!A$7:A$736,MATCH(WatchList!$B159,'All CCC'!$B$7:$B$736,0)))</f>
        <v/>
      </c>
      <c r="B159" s="127"/>
      <c r="C159" s="334" t="str">
        <f>IF($B159="","",INDEX('All CCC'!C$7:C$736,MATCH(WatchList!$B159,'All CCC'!$B$7:$B$736,0)))</f>
        <v/>
      </c>
      <c r="D159" s="334" t="str">
        <f>IF($B159="","",INDEX('All CCC'!D$7:D$736,MATCH(WatchList!$B159,'All CCC'!$B$7:$B$736,0)))</f>
        <v/>
      </c>
      <c r="E159" s="334" t="str">
        <f>IF($B159="","",INDEX('All CCC'!E$7:E$736,MATCH(WatchList!$B159,'All CCC'!$B$7:$B$736,0)))</f>
        <v/>
      </c>
      <c r="F159" s="334" t="str">
        <f>IF($B159="","",INDEX('All CCC'!F$7:F$736,MATCH(WatchList!$B159,'All CCC'!$B$7:$B$736,0)))</f>
        <v/>
      </c>
      <c r="G159" s="334" t="str">
        <f>IF($B159="","",INDEX('All CCC'!G$7:G$736,MATCH(WatchList!$B159,'All CCC'!$B$7:$B$736,0)))</f>
        <v/>
      </c>
      <c r="H159" s="334" t="str">
        <f>IF($B159="","",INDEX('All CCC'!H$7:H$736,MATCH(WatchList!$B159,'All CCC'!$B$7:$B$736,0)))</f>
        <v/>
      </c>
      <c r="I159" s="334" t="str">
        <f>IF($B159="","",INDEX('All CCC'!I$7:I$736,MATCH(WatchList!$B159,'All CCC'!$B$7:$B$736,0)))</f>
        <v/>
      </c>
      <c r="J159" s="334" t="str">
        <f>IF($B159="","",INDEX('All CCC'!J$7:J$736,MATCH(WatchList!$B159,'All CCC'!$B$7:$B$736,0)))</f>
        <v/>
      </c>
      <c r="K159" s="334" t="str">
        <f>IF($B159="","",INDEX('All CCC'!K$7:K$736,MATCH(WatchList!$B159,'All CCC'!$B$7:$B$736,0)))</f>
        <v/>
      </c>
      <c r="L159" s="334" t="str">
        <f>IF($B159="","",INDEX('All CCC'!L$7:L$736,MATCH(WatchList!$B159,'All CCC'!$B$7:$B$736,0)))</f>
        <v/>
      </c>
      <c r="M159" s="334" t="str">
        <f>IF($B159="","",INDEX('All CCC'!M$7:M$736,MATCH(WatchList!$B159,'All CCC'!$B$7:$B$736,0)))</f>
        <v/>
      </c>
      <c r="N159" s="334" t="str">
        <f>IF($B159="","",INDEX('All CCC'!N$7:N$736,MATCH(WatchList!$B159,'All CCC'!$B$7:$B$736,0)))</f>
        <v/>
      </c>
      <c r="O159" s="334" t="str">
        <f>IF($B159="","",INDEX('All CCC'!O$7:O$736,MATCH(WatchList!$B159,'All CCC'!$B$7:$B$736,0)))</f>
        <v/>
      </c>
      <c r="P159" s="335" t="str">
        <f>IF($B159="","",INDEX('All CCC'!P$7:P$736,MATCH(WatchList!$B159,'All CCC'!$B$7:$B$736,0)))</f>
        <v/>
      </c>
      <c r="Q159" s="335" t="str">
        <f>IF($B159="","",INDEX('All CCC'!Q$7:Q$736,MATCH(WatchList!$B159,'All CCC'!$B$7:$B$736,0)))</f>
        <v/>
      </c>
      <c r="R159" s="334" t="str">
        <f>IF($B159="","",INDEX('All CCC'!R$7:R$736,MATCH(WatchList!$B159,'All CCC'!$B$7:$B$736,0)))</f>
        <v/>
      </c>
      <c r="S159" s="334" t="str">
        <f>IF($B159="","",INDEX('All CCC'!S$7:S$736,MATCH(WatchList!$B159,'All CCC'!$B$7:$B$736,0)))</f>
        <v/>
      </c>
      <c r="T159" s="334" t="str">
        <f>IF($B159="","",INDEX('All CCC'!T$7:T$736,MATCH(WatchList!$B159,'All CCC'!$B$7:$B$736,0)))</f>
        <v/>
      </c>
      <c r="U159" s="334" t="str">
        <f>IF($B159="","",INDEX('All CCC'!U$7:U$736,MATCH(WatchList!$B159,'All CCC'!$B$7:$B$736,0)))</f>
        <v/>
      </c>
      <c r="V159" s="334" t="str">
        <f>IF($B159="","",INDEX('All CCC'!V$7:V$736,MATCH(WatchList!$B159,'All CCC'!$B$7:$B$736,0)))</f>
        <v/>
      </c>
      <c r="W159" s="334" t="str">
        <f>IF($B159="","",INDEX('All CCC'!W$7:W$736,MATCH(WatchList!$B159,'All CCC'!$B$7:$B$736,0)))</f>
        <v/>
      </c>
      <c r="X159" s="334" t="str">
        <f>IF($B159="","",INDEX('All CCC'!X$7:X$736,MATCH(WatchList!$B159,'All CCC'!$B$7:$B$736,0)))</f>
        <v/>
      </c>
      <c r="Y159" s="334" t="str">
        <f>IF($B159="","",INDEX('All CCC'!Y$7:Y$736,MATCH(WatchList!$B159,'All CCC'!$B$7:$B$736,0)))</f>
        <v/>
      </c>
      <c r="Z159" s="334" t="str">
        <f>IF($B159="","",INDEX('All CCC'!Z$7:Z$736,MATCH(WatchList!$B159,'All CCC'!$B$7:$B$736,0)))</f>
        <v/>
      </c>
      <c r="AA159" s="334" t="str">
        <f>IF($B159="","",INDEX('All CCC'!AA$7:AA$736,MATCH(WatchList!$B159,'All CCC'!$B$7:$B$736,0)))</f>
        <v/>
      </c>
      <c r="AB159" s="334" t="str">
        <f>IF($B159="","",INDEX('All CCC'!AB$7:AB$736,MATCH(WatchList!$B159,'All CCC'!$B$7:$B$736,0)))</f>
        <v/>
      </c>
      <c r="AC159" s="334" t="str">
        <f>IF($B159="","",INDEX('All CCC'!AC$7:AC$736,MATCH(WatchList!$B159,'All CCC'!$B$7:$B$736,0)))</f>
        <v/>
      </c>
      <c r="AD159" s="334" t="str">
        <f>IF($B159="","",INDEX('All CCC'!AD$7:AD$736,MATCH(WatchList!$B159,'All CCC'!$B$7:$B$736,0)))</f>
        <v/>
      </c>
      <c r="AE159" s="334" t="str">
        <f>IF($B159="","",INDEX('All CCC'!AE$7:AE$736,MATCH(WatchList!$B159,'All CCC'!$B$7:$B$736,0)))</f>
        <v/>
      </c>
      <c r="AF159" s="334" t="str">
        <f>IF($B159="","",INDEX('All CCC'!AF$7:AF$736,MATCH(WatchList!$B159,'All CCC'!$B$7:$B$736,0)))</f>
        <v/>
      </c>
      <c r="AG159" s="334" t="str">
        <f>IF($B159="","",INDEX('All CCC'!AG$7:AG$736,MATCH(WatchList!$B159,'All CCC'!$B$7:$B$736,0)))</f>
        <v/>
      </c>
      <c r="AH159" s="334" t="str">
        <f>IF($B159="","",INDEX('All CCC'!AH$7:AH$736,MATCH(WatchList!$B159,'All CCC'!$B$7:$B$736,0)))</f>
        <v/>
      </c>
      <c r="AI159" s="334" t="str">
        <f>IF($B159="","",INDEX('All CCC'!AI$7:AI$736,MATCH(WatchList!$B159,'All CCC'!$B$7:$B$736,0)))</f>
        <v/>
      </c>
      <c r="AJ159" s="334" t="str">
        <f>IF($B159="","",INDEX('All CCC'!AJ$7:AJ$736,MATCH(WatchList!$B159,'All CCC'!$B$7:$B$736,0)))</f>
        <v/>
      </c>
      <c r="AK159" s="334" t="str">
        <f>IF($B159="","",INDEX('All CCC'!AK$7:AK$736,MATCH(WatchList!$B159,'All CCC'!$B$7:$B$736,0)))</f>
        <v/>
      </c>
      <c r="AL159" s="334" t="str">
        <f>IF($B159="","",INDEX('All CCC'!AL$7:AL$736,MATCH(WatchList!$B159,'All CCC'!$B$7:$B$736,0)))</f>
        <v/>
      </c>
      <c r="AM159" s="334" t="str">
        <f>IF($B159="","",INDEX('All CCC'!AM$7:AM$736,MATCH(WatchList!$B159,'All CCC'!$B$7:$B$736,0)))</f>
        <v/>
      </c>
      <c r="AN159" s="334" t="str">
        <f>IF($B159="","",INDEX('All CCC'!AN$7:AN$736,MATCH(WatchList!$B159,'All CCC'!$B$7:$B$736,0)))</f>
        <v/>
      </c>
      <c r="AO159" s="334" t="str">
        <f>IF($B159="","",INDEX('All CCC'!AO$7:AO$736,MATCH(WatchList!$B159,'All CCC'!$B$7:$B$736,0)))</f>
        <v/>
      </c>
      <c r="AP159" s="334" t="str">
        <f>IF($B159="","",INDEX('All CCC'!AP$7:AP$736,MATCH(WatchList!$B159,'All CCC'!$B$7:$B$736,0)))</f>
        <v/>
      </c>
      <c r="AQ159" s="334" t="str">
        <f>IF($B159="","",INDEX('All CCC'!AQ$7:AQ$736,MATCH(WatchList!$B159,'All CCC'!$B$7:$B$736,0)))</f>
        <v/>
      </c>
      <c r="AR159" s="334" t="str">
        <f>IF($B159="","",INDEX('All CCC'!AR$7:AR$736,MATCH(WatchList!$B159,'All CCC'!$B$7:$B$736,0)))</f>
        <v/>
      </c>
      <c r="AS159" s="334" t="str">
        <f>IF($B159="","",INDEX('All CCC'!AS$7:AS$736,MATCH(WatchList!$B159,'All CCC'!$B$7:$B$736,0)))</f>
        <v/>
      </c>
      <c r="AT159" s="334" t="str">
        <f>IF($B159="","",INDEX('All CCC'!AT$7:AT$736,MATCH(WatchList!$B159,'All CCC'!$B$7:$B$736,0)))</f>
        <v/>
      </c>
      <c r="AU159" s="334" t="str">
        <f>IF($B159="","",INDEX('All CCC'!AU$7:AU$736,MATCH(WatchList!$B159,'All CCC'!$B$7:$B$736,0)))</f>
        <v/>
      </c>
      <c r="AV159" s="334" t="str">
        <f>IF($B159="","",INDEX('All CCC'!AV$7:AV$736,MATCH(WatchList!$B159,'All CCC'!$B$7:$B$736,0)))</f>
        <v/>
      </c>
      <c r="AW159" s="334" t="str">
        <f>IF($B159="","",INDEX('All CCC'!AW$7:AW$736,MATCH(WatchList!$B159,'All CCC'!$B$7:$B$736,0)))</f>
        <v/>
      </c>
      <c r="AX159" s="334" t="str">
        <f>IF($B159="","",INDEX('All CCC'!AX$7:AX$736,MATCH(WatchList!$B159,'All CCC'!$B$7:$B$736,0)))</f>
        <v/>
      </c>
      <c r="AY159" s="334" t="str">
        <f>IF($B159="","",INDEX('All CCC'!AY$7:AY$736,MATCH(WatchList!$B159,'All CCC'!$B$7:$B$736,0)))</f>
        <v/>
      </c>
      <c r="AZ159" s="334" t="str">
        <f>IF($B159="","",INDEX('All CCC'!AZ$7:AZ$736,MATCH(WatchList!$B159,'All CCC'!$B$7:$B$736,0)))</f>
        <v/>
      </c>
      <c r="BA159" s="334" t="str">
        <f>IF($B159="","",INDEX('All CCC'!BA$7:BA$736,MATCH(WatchList!$B159,'All CCC'!$B$7:$B$736,0)))</f>
        <v/>
      </c>
      <c r="BB159" s="334" t="str">
        <f>IF($B159="","",INDEX('All CCC'!BB$7:BB$736,MATCH(WatchList!$B159,'All CCC'!$B$7:$B$736,0)))</f>
        <v/>
      </c>
      <c r="BC159" s="334" t="str">
        <f>IF($B159="","",INDEX('All CCC'!BC$7:BC$736,MATCH(WatchList!$B159,'All CCC'!$B$7:$B$736,0)))</f>
        <v/>
      </c>
      <c r="BD159" s="334" t="str">
        <f>IF($B159="","",INDEX('All CCC'!BD$7:BD$736,MATCH(WatchList!$B159,'All CCC'!$B$7:$B$736,0)))</f>
        <v/>
      </c>
      <c r="BE159" s="334" t="str">
        <f>IF($B159="","",INDEX('All CCC'!BE$7:BE$736,MATCH(WatchList!$B159,'All CCC'!$B$7:$B$736,0)))</f>
        <v/>
      </c>
      <c r="BF159" s="334" t="str">
        <f>IF($B159="","",INDEX('All CCC'!BF$7:BF$736,MATCH(WatchList!$B159,'All CCC'!$B$7:$B$736,0)))</f>
        <v/>
      </c>
      <c r="BG159" s="334" t="str">
        <f>IF($B159="","",INDEX('All CCC'!BG$7:BG$736,MATCH(WatchList!$B159,'All CCC'!$B$7:$B$736,0)))</f>
        <v/>
      </c>
    </row>
    <row r="160" spans="1:59" x14ac:dyDescent="0.2">
      <c r="A160" s="333" t="str">
        <f>IF($B160="","",INDEX('All CCC'!A$7:A$736,MATCH(WatchList!$B160,'All CCC'!$B$7:$B$736,0)))</f>
        <v/>
      </c>
      <c r="B160" s="127"/>
      <c r="C160" s="334" t="str">
        <f>IF($B160="","",INDEX('All CCC'!C$7:C$736,MATCH(WatchList!$B160,'All CCC'!$B$7:$B$736,0)))</f>
        <v/>
      </c>
      <c r="D160" s="334" t="str">
        <f>IF($B160="","",INDEX('All CCC'!D$7:D$736,MATCH(WatchList!$B160,'All CCC'!$B$7:$B$736,0)))</f>
        <v/>
      </c>
      <c r="E160" s="334" t="str">
        <f>IF($B160="","",INDEX('All CCC'!E$7:E$736,MATCH(WatchList!$B160,'All CCC'!$B$7:$B$736,0)))</f>
        <v/>
      </c>
      <c r="F160" s="334" t="str">
        <f>IF($B160="","",INDEX('All CCC'!F$7:F$736,MATCH(WatchList!$B160,'All CCC'!$B$7:$B$736,0)))</f>
        <v/>
      </c>
      <c r="G160" s="334" t="str">
        <f>IF($B160="","",INDEX('All CCC'!G$7:G$736,MATCH(WatchList!$B160,'All CCC'!$B$7:$B$736,0)))</f>
        <v/>
      </c>
      <c r="H160" s="334" t="str">
        <f>IF($B160="","",INDEX('All CCC'!H$7:H$736,MATCH(WatchList!$B160,'All CCC'!$B$7:$B$736,0)))</f>
        <v/>
      </c>
      <c r="I160" s="334" t="str">
        <f>IF($B160="","",INDEX('All CCC'!I$7:I$736,MATCH(WatchList!$B160,'All CCC'!$B$7:$B$736,0)))</f>
        <v/>
      </c>
      <c r="J160" s="334" t="str">
        <f>IF($B160="","",INDEX('All CCC'!J$7:J$736,MATCH(WatchList!$B160,'All CCC'!$B$7:$B$736,0)))</f>
        <v/>
      </c>
      <c r="K160" s="334" t="str">
        <f>IF($B160="","",INDEX('All CCC'!K$7:K$736,MATCH(WatchList!$B160,'All CCC'!$B$7:$B$736,0)))</f>
        <v/>
      </c>
      <c r="L160" s="334" t="str">
        <f>IF($B160="","",INDEX('All CCC'!L$7:L$736,MATCH(WatchList!$B160,'All CCC'!$B$7:$B$736,0)))</f>
        <v/>
      </c>
      <c r="M160" s="334" t="str">
        <f>IF($B160="","",INDEX('All CCC'!M$7:M$736,MATCH(WatchList!$B160,'All CCC'!$B$7:$B$736,0)))</f>
        <v/>
      </c>
      <c r="N160" s="334" t="str">
        <f>IF($B160="","",INDEX('All CCC'!N$7:N$736,MATCH(WatchList!$B160,'All CCC'!$B$7:$B$736,0)))</f>
        <v/>
      </c>
      <c r="O160" s="334" t="str">
        <f>IF($B160="","",INDEX('All CCC'!O$7:O$736,MATCH(WatchList!$B160,'All CCC'!$B$7:$B$736,0)))</f>
        <v/>
      </c>
      <c r="P160" s="335" t="str">
        <f>IF($B160="","",INDEX('All CCC'!P$7:P$736,MATCH(WatchList!$B160,'All CCC'!$B$7:$B$736,0)))</f>
        <v/>
      </c>
      <c r="Q160" s="335" t="str">
        <f>IF($B160="","",INDEX('All CCC'!Q$7:Q$736,MATCH(WatchList!$B160,'All CCC'!$B$7:$B$736,0)))</f>
        <v/>
      </c>
      <c r="R160" s="334" t="str">
        <f>IF($B160="","",INDEX('All CCC'!R$7:R$736,MATCH(WatchList!$B160,'All CCC'!$B$7:$B$736,0)))</f>
        <v/>
      </c>
      <c r="S160" s="334" t="str">
        <f>IF($B160="","",INDEX('All CCC'!S$7:S$736,MATCH(WatchList!$B160,'All CCC'!$B$7:$B$736,0)))</f>
        <v/>
      </c>
      <c r="T160" s="334" t="str">
        <f>IF($B160="","",INDEX('All CCC'!T$7:T$736,MATCH(WatchList!$B160,'All CCC'!$B$7:$B$736,0)))</f>
        <v/>
      </c>
      <c r="U160" s="334" t="str">
        <f>IF($B160="","",INDEX('All CCC'!U$7:U$736,MATCH(WatchList!$B160,'All CCC'!$B$7:$B$736,0)))</f>
        <v/>
      </c>
      <c r="V160" s="334" t="str">
        <f>IF($B160="","",INDEX('All CCC'!V$7:V$736,MATCH(WatchList!$B160,'All CCC'!$B$7:$B$736,0)))</f>
        <v/>
      </c>
      <c r="W160" s="334" t="str">
        <f>IF($B160="","",INDEX('All CCC'!W$7:W$736,MATCH(WatchList!$B160,'All CCC'!$B$7:$B$736,0)))</f>
        <v/>
      </c>
      <c r="X160" s="334" t="str">
        <f>IF($B160="","",INDEX('All CCC'!X$7:X$736,MATCH(WatchList!$B160,'All CCC'!$B$7:$B$736,0)))</f>
        <v/>
      </c>
      <c r="Y160" s="334" t="str">
        <f>IF($B160="","",INDEX('All CCC'!Y$7:Y$736,MATCH(WatchList!$B160,'All CCC'!$B$7:$B$736,0)))</f>
        <v/>
      </c>
      <c r="Z160" s="334" t="str">
        <f>IF($B160="","",INDEX('All CCC'!Z$7:Z$736,MATCH(WatchList!$B160,'All CCC'!$B$7:$B$736,0)))</f>
        <v/>
      </c>
      <c r="AA160" s="334" t="str">
        <f>IF($B160="","",INDEX('All CCC'!AA$7:AA$736,MATCH(WatchList!$B160,'All CCC'!$B$7:$B$736,0)))</f>
        <v/>
      </c>
      <c r="AB160" s="334" t="str">
        <f>IF($B160="","",INDEX('All CCC'!AB$7:AB$736,MATCH(WatchList!$B160,'All CCC'!$B$7:$B$736,0)))</f>
        <v/>
      </c>
      <c r="AC160" s="334" t="str">
        <f>IF($B160="","",INDEX('All CCC'!AC$7:AC$736,MATCH(WatchList!$B160,'All CCC'!$B$7:$B$736,0)))</f>
        <v/>
      </c>
      <c r="AD160" s="334" t="str">
        <f>IF($B160="","",INDEX('All CCC'!AD$7:AD$736,MATCH(WatchList!$B160,'All CCC'!$B$7:$B$736,0)))</f>
        <v/>
      </c>
      <c r="AE160" s="334" t="str">
        <f>IF($B160="","",INDEX('All CCC'!AE$7:AE$736,MATCH(WatchList!$B160,'All CCC'!$B$7:$B$736,0)))</f>
        <v/>
      </c>
      <c r="AF160" s="334" t="str">
        <f>IF($B160="","",INDEX('All CCC'!AF$7:AF$736,MATCH(WatchList!$B160,'All CCC'!$B$7:$B$736,0)))</f>
        <v/>
      </c>
      <c r="AG160" s="334" t="str">
        <f>IF($B160="","",INDEX('All CCC'!AG$7:AG$736,MATCH(WatchList!$B160,'All CCC'!$B$7:$B$736,0)))</f>
        <v/>
      </c>
      <c r="AH160" s="334" t="str">
        <f>IF($B160="","",INDEX('All CCC'!AH$7:AH$736,MATCH(WatchList!$B160,'All CCC'!$B$7:$B$736,0)))</f>
        <v/>
      </c>
      <c r="AI160" s="334" t="str">
        <f>IF($B160="","",INDEX('All CCC'!AI$7:AI$736,MATCH(WatchList!$B160,'All CCC'!$B$7:$B$736,0)))</f>
        <v/>
      </c>
      <c r="AJ160" s="334" t="str">
        <f>IF($B160="","",INDEX('All CCC'!AJ$7:AJ$736,MATCH(WatchList!$B160,'All CCC'!$B$7:$B$736,0)))</f>
        <v/>
      </c>
      <c r="AK160" s="334" t="str">
        <f>IF($B160="","",INDEX('All CCC'!AK$7:AK$736,MATCH(WatchList!$B160,'All CCC'!$B$7:$B$736,0)))</f>
        <v/>
      </c>
      <c r="AL160" s="334" t="str">
        <f>IF($B160="","",INDEX('All CCC'!AL$7:AL$736,MATCH(WatchList!$B160,'All CCC'!$B$7:$B$736,0)))</f>
        <v/>
      </c>
      <c r="AM160" s="334" t="str">
        <f>IF($B160="","",INDEX('All CCC'!AM$7:AM$736,MATCH(WatchList!$B160,'All CCC'!$B$7:$B$736,0)))</f>
        <v/>
      </c>
      <c r="AN160" s="334" t="str">
        <f>IF($B160="","",INDEX('All CCC'!AN$7:AN$736,MATCH(WatchList!$B160,'All CCC'!$B$7:$B$736,0)))</f>
        <v/>
      </c>
      <c r="AO160" s="334" t="str">
        <f>IF($B160="","",INDEX('All CCC'!AO$7:AO$736,MATCH(WatchList!$B160,'All CCC'!$B$7:$B$736,0)))</f>
        <v/>
      </c>
      <c r="AP160" s="334" t="str">
        <f>IF($B160="","",INDEX('All CCC'!AP$7:AP$736,MATCH(WatchList!$B160,'All CCC'!$B$7:$B$736,0)))</f>
        <v/>
      </c>
      <c r="AQ160" s="334" t="str">
        <f>IF($B160="","",INDEX('All CCC'!AQ$7:AQ$736,MATCH(WatchList!$B160,'All CCC'!$B$7:$B$736,0)))</f>
        <v/>
      </c>
      <c r="AR160" s="334" t="str">
        <f>IF($B160="","",INDEX('All CCC'!AR$7:AR$736,MATCH(WatchList!$B160,'All CCC'!$B$7:$B$736,0)))</f>
        <v/>
      </c>
      <c r="AS160" s="334" t="str">
        <f>IF($B160="","",INDEX('All CCC'!AS$7:AS$736,MATCH(WatchList!$B160,'All CCC'!$B$7:$B$736,0)))</f>
        <v/>
      </c>
      <c r="AT160" s="334" t="str">
        <f>IF($B160="","",INDEX('All CCC'!AT$7:AT$736,MATCH(WatchList!$B160,'All CCC'!$B$7:$B$736,0)))</f>
        <v/>
      </c>
      <c r="AU160" s="334" t="str">
        <f>IF($B160="","",INDEX('All CCC'!AU$7:AU$736,MATCH(WatchList!$B160,'All CCC'!$B$7:$B$736,0)))</f>
        <v/>
      </c>
      <c r="AV160" s="334" t="str">
        <f>IF($B160="","",INDEX('All CCC'!AV$7:AV$736,MATCH(WatchList!$B160,'All CCC'!$B$7:$B$736,0)))</f>
        <v/>
      </c>
      <c r="AW160" s="334" t="str">
        <f>IF($B160="","",INDEX('All CCC'!AW$7:AW$736,MATCH(WatchList!$B160,'All CCC'!$B$7:$B$736,0)))</f>
        <v/>
      </c>
      <c r="AX160" s="334" t="str">
        <f>IF($B160="","",INDEX('All CCC'!AX$7:AX$736,MATCH(WatchList!$B160,'All CCC'!$B$7:$B$736,0)))</f>
        <v/>
      </c>
      <c r="AY160" s="334" t="str">
        <f>IF($B160="","",INDEX('All CCC'!AY$7:AY$736,MATCH(WatchList!$B160,'All CCC'!$B$7:$B$736,0)))</f>
        <v/>
      </c>
      <c r="AZ160" s="334" t="str">
        <f>IF($B160="","",INDEX('All CCC'!AZ$7:AZ$736,MATCH(WatchList!$B160,'All CCC'!$B$7:$B$736,0)))</f>
        <v/>
      </c>
      <c r="BA160" s="334" t="str">
        <f>IF($B160="","",INDEX('All CCC'!BA$7:BA$736,MATCH(WatchList!$B160,'All CCC'!$B$7:$B$736,0)))</f>
        <v/>
      </c>
      <c r="BB160" s="334" t="str">
        <f>IF($B160="","",INDEX('All CCC'!BB$7:BB$736,MATCH(WatchList!$B160,'All CCC'!$B$7:$B$736,0)))</f>
        <v/>
      </c>
      <c r="BC160" s="334" t="str">
        <f>IF($B160="","",INDEX('All CCC'!BC$7:BC$736,MATCH(WatchList!$B160,'All CCC'!$B$7:$B$736,0)))</f>
        <v/>
      </c>
      <c r="BD160" s="334" t="str">
        <f>IF($B160="","",INDEX('All CCC'!BD$7:BD$736,MATCH(WatchList!$B160,'All CCC'!$B$7:$B$736,0)))</f>
        <v/>
      </c>
      <c r="BE160" s="334" t="str">
        <f>IF($B160="","",INDEX('All CCC'!BE$7:BE$736,MATCH(WatchList!$B160,'All CCC'!$B$7:$B$736,0)))</f>
        <v/>
      </c>
      <c r="BF160" s="334" t="str">
        <f>IF($B160="","",INDEX('All CCC'!BF$7:BF$736,MATCH(WatchList!$B160,'All CCC'!$B$7:$B$736,0)))</f>
        <v/>
      </c>
      <c r="BG160" s="334" t="str">
        <f>IF($B160="","",INDEX('All CCC'!BG$7:BG$736,MATCH(WatchList!$B160,'All CCC'!$B$7:$B$736,0)))</f>
        <v/>
      </c>
    </row>
    <row r="161" spans="1:59" x14ac:dyDescent="0.2">
      <c r="A161" s="333" t="str">
        <f>IF($B161="","",INDEX('All CCC'!A$7:A$736,MATCH(WatchList!$B161,'All CCC'!$B$7:$B$736,0)))</f>
        <v/>
      </c>
      <c r="B161" s="127"/>
      <c r="C161" s="334" t="str">
        <f>IF($B161="","",INDEX('All CCC'!C$7:C$736,MATCH(WatchList!$B161,'All CCC'!$B$7:$B$736,0)))</f>
        <v/>
      </c>
      <c r="D161" s="334" t="str">
        <f>IF($B161="","",INDEX('All CCC'!D$7:D$736,MATCH(WatchList!$B161,'All CCC'!$B$7:$B$736,0)))</f>
        <v/>
      </c>
      <c r="E161" s="334" t="str">
        <f>IF($B161="","",INDEX('All CCC'!E$7:E$736,MATCH(WatchList!$B161,'All CCC'!$B$7:$B$736,0)))</f>
        <v/>
      </c>
      <c r="F161" s="334" t="str">
        <f>IF($B161="","",INDEX('All CCC'!F$7:F$736,MATCH(WatchList!$B161,'All CCC'!$B$7:$B$736,0)))</f>
        <v/>
      </c>
      <c r="G161" s="334" t="str">
        <f>IF($B161="","",INDEX('All CCC'!G$7:G$736,MATCH(WatchList!$B161,'All CCC'!$B$7:$B$736,0)))</f>
        <v/>
      </c>
      <c r="H161" s="334" t="str">
        <f>IF($B161="","",INDEX('All CCC'!H$7:H$736,MATCH(WatchList!$B161,'All CCC'!$B$7:$B$736,0)))</f>
        <v/>
      </c>
      <c r="I161" s="334" t="str">
        <f>IF($B161="","",INDEX('All CCC'!I$7:I$736,MATCH(WatchList!$B161,'All CCC'!$B$7:$B$736,0)))</f>
        <v/>
      </c>
      <c r="J161" s="334" t="str">
        <f>IF($B161="","",INDEX('All CCC'!J$7:J$736,MATCH(WatchList!$B161,'All CCC'!$B$7:$B$736,0)))</f>
        <v/>
      </c>
      <c r="K161" s="334" t="str">
        <f>IF($B161="","",INDEX('All CCC'!K$7:K$736,MATCH(WatchList!$B161,'All CCC'!$B$7:$B$736,0)))</f>
        <v/>
      </c>
      <c r="L161" s="334" t="str">
        <f>IF($B161="","",INDEX('All CCC'!L$7:L$736,MATCH(WatchList!$B161,'All CCC'!$B$7:$B$736,0)))</f>
        <v/>
      </c>
      <c r="M161" s="334" t="str">
        <f>IF($B161="","",INDEX('All CCC'!M$7:M$736,MATCH(WatchList!$B161,'All CCC'!$B$7:$B$736,0)))</f>
        <v/>
      </c>
      <c r="N161" s="334" t="str">
        <f>IF($B161="","",INDEX('All CCC'!N$7:N$736,MATCH(WatchList!$B161,'All CCC'!$B$7:$B$736,0)))</f>
        <v/>
      </c>
      <c r="O161" s="334" t="str">
        <f>IF($B161="","",INDEX('All CCC'!O$7:O$736,MATCH(WatchList!$B161,'All CCC'!$B$7:$B$736,0)))</f>
        <v/>
      </c>
      <c r="P161" s="335" t="str">
        <f>IF($B161="","",INDEX('All CCC'!P$7:P$736,MATCH(WatchList!$B161,'All CCC'!$B$7:$B$736,0)))</f>
        <v/>
      </c>
      <c r="Q161" s="335" t="str">
        <f>IF($B161="","",INDEX('All CCC'!Q$7:Q$736,MATCH(WatchList!$B161,'All CCC'!$B$7:$B$736,0)))</f>
        <v/>
      </c>
      <c r="R161" s="334" t="str">
        <f>IF($B161="","",INDEX('All CCC'!R$7:R$736,MATCH(WatchList!$B161,'All CCC'!$B$7:$B$736,0)))</f>
        <v/>
      </c>
      <c r="S161" s="334" t="str">
        <f>IF($B161="","",INDEX('All CCC'!S$7:S$736,MATCH(WatchList!$B161,'All CCC'!$B$7:$B$736,0)))</f>
        <v/>
      </c>
      <c r="T161" s="334" t="str">
        <f>IF($B161="","",INDEX('All CCC'!T$7:T$736,MATCH(WatchList!$B161,'All CCC'!$B$7:$B$736,0)))</f>
        <v/>
      </c>
      <c r="U161" s="334" t="str">
        <f>IF($B161="","",INDEX('All CCC'!U$7:U$736,MATCH(WatchList!$B161,'All CCC'!$B$7:$B$736,0)))</f>
        <v/>
      </c>
      <c r="V161" s="334" t="str">
        <f>IF($B161="","",INDEX('All CCC'!V$7:V$736,MATCH(WatchList!$B161,'All CCC'!$B$7:$B$736,0)))</f>
        <v/>
      </c>
      <c r="W161" s="334" t="str">
        <f>IF($B161="","",INDEX('All CCC'!W$7:W$736,MATCH(WatchList!$B161,'All CCC'!$B$7:$B$736,0)))</f>
        <v/>
      </c>
      <c r="X161" s="334" t="str">
        <f>IF($B161="","",INDEX('All CCC'!X$7:X$736,MATCH(WatchList!$B161,'All CCC'!$B$7:$B$736,0)))</f>
        <v/>
      </c>
      <c r="Y161" s="334" t="str">
        <f>IF($B161="","",INDEX('All CCC'!Y$7:Y$736,MATCH(WatchList!$B161,'All CCC'!$B$7:$B$736,0)))</f>
        <v/>
      </c>
      <c r="Z161" s="334" t="str">
        <f>IF($B161="","",INDEX('All CCC'!Z$7:Z$736,MATCH(WatchList!$B161,'All CCC'!$B$7:$B$736,0)))</f>
        <v/>
      </c>
      <c r="AA161" s="334" t="str">
        <f>IF($B161="","",INDEX('All CCC'!AA$7:AA$736,MATCH(WatchList!$B161,'All CCC'!$B$7:$B$736,0)))</f>
        <v/>
      </c>
      <c r="AB161" s="334" t="str">
        <f>IF($B161="","",INDEX('All CCC'!AB$7:AB$736,MATCH(WatchList!$B161,'All CCC'!$B$7:$B$736,0)))</f>
        <v/>
      </c>
      <c r="AC161" s="334" t="str">
        <f>IF($B161="","",INDEX('All CCC'!AC$7:AC$736,MATCH(WatchList!$B161,'All CCC'!$B$7:$B$736,0)))</f>
        <v/>
      </c>
      <c r="AD161" s="334" t="str">
        <f>IF($B161="","",INDEX('All CCC'!AD$7:AD$736,MATCH(WatchList!$B161,'All CCC'!$B$7:$B$736,0)))</f>
        <v/>
      </c>
      <c r="AE161" s="334" t="str">
        <f>IF($B161="","",INDEX('All CCC'!AE$7:AE$736,MATCH(WatchList!$B161,'All CCC'!$B$7:$B$736,0)))</f>
        <v/>
      </c>
      <c r="AF161" s="334" t="str">
        <f>IF($B161="","",INDEX('All CCC'!AF$7:AF$736,MATCH(WatchList!$B161,'All CCC'!$B$7:$B$736,0)))</f>
        <v/>
      </c>
      <c r="AG161" s="334" t="str">
        <f>IF($B161="","",INDEX('All CCC'!AG$7:AG$736,MATCH(WatchList!$B161,'All CCC'!$B$7:$B$736,0)))</f>
        <v/>
      </c>
      <c r="AH161" s="334" t="str">
        <f>IF($B161="","",INDEX('All CCC'!AH$7:AH$736,MATCH(WatchList!$B161,'All CCC'!$B$7:$B$736,0)))</f>
        <v/>
      </c>
      <c r="AI161" s="334" t="str">
        <f>IF($B161="","",INDEX('All CCC'!AI$7:AI$736,MATCH(WatchList!$B161,'All CCC'!$B$7:$B$736,0)))</f>
        <v/>
      </c>
      <c r="AJ161" s="334" t="str">
        <f>IF($B161="","",INDEX('All CCC'!AJ$7:AJ$736,MATCH(WatchList!$B161,'All CCC'!$B$7:$B$736,0)))</f>
        <v/>
      </c>
      <c r="AK161" s="334" t="str">
        <f>IF($B161="","",INDEX('All CCC'!AK$7:AK$736,MATCH(WatchList!$B161,'All CCC'!$B$7:$B$736,0)))</f>
        <v/>
      </c>
      <c r="AL161" s="334" t="str">
        <f>IF($B161="","",INDEX('All CCC'!AL$7:AL$736,MATCH(WatchList!$B161,'All CCC'!$B$7:$B$736,0)))</f>
        <v/>
      </c>
      <c r="AM161" s="334" t="str">
        <f>IF($B161="","",INDEX('All CCC'!AM$7:AM$736,MATCH(WatchList!$B161,'All CCC'!$B$7:$B$736,0)))</f>
        <v/>
      </c>
      <c r="AN161" s="334" t="str">
        <f>IF($B161="","",INDEX('All CCC'!AN$7:AN$736,MATCH(WatchList!$B161,'All CCC'!$B$7:$B$736,0)))</f>
        <v/>
      </c>
      <c r="AO161" s="334" t="str">
        <f>IF($B161="","",INDEX('All CCC'!AO$7:AO$736,MATCH(WatchList!$B161,'All CCC'!$B$7:$B$736,0)))</f>
        <v/>
      </c>
      <c r="AP161" s="334" t="str">
        <f>IF($B161="","",INDEX('All CCC'!AP$7:AP$736,MATCH(WatchList!$B161,'All CCC'!$B$7:$B$736,0)))</f>
        <v/>
      </c>
      <c r="AQ161" s="334" t="str">
        <f>IF($B161="","",INDEX('All CCC'!AQ$7:AQ$736,MATCH(WatchList!$B161,'All CCC'!$B$7:$B$736,0)))</f>
        <v/>
      </c>
      <c r="AR161" s="334" t="str">
        <f>IF($B161="","",INDEX('All CCC'!AR$7:AR$736,MATCH(WatchList!$B161,'All CCC'!$B$7:$B$736,0)))</f>
        <v/>
      </c>
      <c r="AS161" s="334" t="str">
        <f>IF($B161="","",INDEX('All CCC'!AS$7:AS$736,MATCH(WatchList!$B161,'All CCC'!$B$7:$B$736,0)))</f>
        <v/>
      </c>
      <c r="AT161" s="334" t="str">
        <f>IF($B161="","",INDEX('All CCC'!AT$7:AT$736,MATCH(WatchList!$B161,'All CCC'!$B$7:$B$736,0)))</f>
        <v/>
      </c>
      <c r="AU161" s="334" t="str">
        <f>IF($B161="","",INDEX('All CCC'!AU$7:AU$736,MATCH(WatchList!$B161,'All CCC'!$B$7:$B$736,0)))</f>
        <v/>
      </c>
      <c r="AV161" s="334" t="str">
        <f>IF($B161="","",INDEX('All CCC'!AV$7:AV$736,MATCH(WatchList!$B161,'All CCC'!$B$7:$B$736,0)))</f>
        <v/>
      </c>
      <c r="AW161" s="334" t="str">
        <f>IF($B161="","",INDEX('All CCC'!AW$7:AW$736,MATCH(WatchList!$B161,'All CCC'!$B$7:$B$736,0)))</f>
        <v/>
      </c>
      <c r="AX161" s="334" t="str">
        <f>IF($B161="","",INDEX('All CCC'!AX$7:AX$736,MATCH(WatchList!$B161,'All CCC'!$B$7:$B$736,0)))</f>
        <v/>
      </c>
      <c r="AY161" s="334" t="str">
        <f>IF($B161="","",INDEX('All CCC'!AY$7:AY$736,MATCH(WatchList!$B161,'All CCC'!$B$7:$B$736,0)))</f>
        <v/>
      </c>
      <c r="AZ161" s="334" t="str">
        <f>IF($B161="","",INDEX('All CCC'!AZ$7:AZ$736,MATCH(WatchList!$B161,'All CCC'!$B$7:$B$736,0)))</f>
        <v/>
      </c>
      <c r="BA161" s="334" t="str">
        <f>IF($B161="","",INDEX('All CCC'!BA$7:BA$736,MATCH(WatchList!$B161,'All CCC'!$B$7:$B$736,0)))</f>
        <v/>
      </c>
      <c r="BB161" s="334" t="str">
        <f>IF($B161="","",INDEX('All CCC'!BB$7:BB$736,MATCH(WatchList!$B161,'All CCC'!$B$7:$B$736,0)))</f>
        <v/>
      </c>
      <c r="BC161" s="334" t="str">
        <f>IF($B161="","",INDEX('All CCC'!BC$7:BC$736,MATCH(WatchList!$B161,'All CCC'!$B$7:$B$736,0)))</f>
        <v/>
      </c>
      <c r="BD161" s="334" t="str">
        <f>IF($B161="","",INDEX('All CCC'!BD$7:BD$736,MATCH(WatchList!$B161,'All CCC'!$B$7:$B$736,0)))</f>
        <v/>
      </c>
      <c r="BE161" s="334" t="str">
        <f>IF($B161="","",INDEX('All CCC'!BE$7:BE$736,MATCH(WatchList!$B161,'All CCC'!$B$7:$B$736,0)))</f>
        <v/>
      </c>
      <c r="BF161" s="334" t="str">
        <f>IF($B161="","",INDEX('All CCC'!BF$7:BF$736,MATCH(WatchList!$B161,'All CCC'!$B$7:$B$736,0)))</f>
        <v/>
      </c>
      <c r="BG161" s="334" t="str">
        <f>IF($B161="","",INDEX('All CCC'!BG$7:BG$736,MATCH(WatchList!$B161,'All CCC'!$B$7:$B$736,0)))</f>
        <v/>
      </c>
    </row>
    <row r="162" spans="1:59" x14ac:dyDescent="0.2">
      <c r="A162" s="333" t="str">
        <f>IF($B162="","",INDEX('All CCC'!A$7:A$736,MATCH(WatchList!$B162,'All CCC'!$B$7:$B$736,0)))</f>
        <v/>
      </c>
      <c r="B162" s="127"/>
      <c r="C162" s="334" t="str">
        <f>IF($B162="","",INDEX('All CCC'!C$7:C$736,MATCH(WatchList!$B162,'All CCC'!$B$7:$B$736,0)))</f>
        <v/>
      </c>
      <c r="D162" s="334" t="str">
        <f>IF($B162="","",INDEX('All CCC'!D$7:D$736,MATCH(WatchList!$B162,'All CCC'!$B$7:$B$736,0)))</f>
        <v/>
      </c>
      <c r="E162" s="334" t="str">
        <f>IF($B162="","",INDEX('All CCC'!E$7:E$736,MATCH(WatchList!$B162,'All CCC'!$B$7:$B$736,0)))</f>
        <v/>
      </c>
      <c r="F162" s="334" t="str">
        <f>IF($B162="","",INDEX('All CCC'!F$7:F$736,MATCH(WatchList!$B162,'All CCC'!$B$7:$B$736,0)))</f>
        <v/>
      </c>
      <c r="G162" s="334" t="str">
        <f>IF($B162="","",INDEX('All CCC'!G$7:G$736,MATCH(WatchList!$B162,'All CCC'!$B$7:$B$736,0)))</f>
        <v/>
      </c>
      <c r="H162" s="334" t="str">
        <f>IF($B162="","",INDEX('All CCC'!H$7:H$736,MATCH(WatchList!$B162,'All CCC'!$B$7:$B$736,0)))</f>
        <v/>
      </c>
      <c r="I162" s="334" t="str">
        <f>IF($B162="","",INDEX('All CCC'!I$7:I$736,MATCH(WatchList!$B162,'All CCC'!$B$7:$B$736,0)))</f>
        <v/>
      </c>
      <c r="J162" s="334" t="str">
        <f>IF($B162="","",INDEX('All CCC'!J$7:J$736,MATCH(WatchList!$B162,'All CCC'!$B$7:$B$736,0)))</f>
        <v/>
      </c>
      <c r="K162" s="334" t="str">
        <f>IF($B162="","",INDEX('All CCC'!K$7:K$736,MATCH(WatchList!$B162,'All CCC'!$B$7:$B$736,0)))</f>
        <v/>
      </c>
      <c r="L162" s="334" t="str">
        <f>IF($B162="","",INDEX('All CCC'!L$7:L$736,MATCH(WatchList!$B162,'All CCC'!$B$7:$B$736,0)))</f>
        <v/>
      </c>
      <c r="M162" s="334" t="str">
        <f>IF($B162="","",INDEX('All CCC'!M$7:M$736,MATCH(WatchList!$B162,'All CCC'!$B$7:$B$736,0)))</f>
        <v/>
      </c>
      <c r="N162" s="334" t="str">
        <f>IF($B162="","",INDEX('All CCC'!N$7:N$736,MATCH(WatchList!$B162,'All CCC'!$B$7:$B$736,0)))</f>
        <v/>
      </c>
      <c r="O162" s="334" t="str">
        <f>IF($B162="","",INDEX('All CCC'!O$7:O$736,MATCH(WatchList!$B162,'All CCC'!$B$7:$B$736,0)))</f>
        <v/>
      </c>
      <c r="P162" s="335" t="str">
        <f>IF($B162="","",INDEX('All CCC'!P$7:P$736,MATCH(WatchList!$B162,'All CCC'!$B$7:$B$736,0)))</f>
        <v/>
      </c>
      <c r="Q162" s="335" t="str">
        <f>IF($B162="","",INDEX('All CCC'!Q$7:Q$736,MATCH(WatchList!$B162,'All CCC'!$B$7:$B$736,0)))</f>
        <v/>
      </c>
      <c r="R162" s="334" t="str">
        <f>IF($B162="","",INDEX('All CCC'!R$7:R$736,MATCH(WatchList!$B162,'All CCC'!$B$7:$B$736,0)))</f>
        <v/>
      </c>
      <c r="S162" s="334" t="str">
        <f>IF($B162="","",INDEX('All CCC'!S$7:S$736,MATCH(WatchList!$B162,'All CCC'!$B$7:$B$736,0)))</f>
        <v/>
      </c>
      <c r="T162" s="334" t="str">
        <f>IF($B162="","",INDEX('All CCC'!T$7:T$736,MATCH(WatchList!$B162,'All CCC'!$B$7:$B$736,0)))</f>
        <v/>
      </c>
      <c r="U162" s="334" t="str">
        <f>IF($B162="","",INDEX('All CCC'!U$7:U$736,MATCH(WatchList!$B162,'All CCC'!$B$7:$B$736,0)))</f>
        <v/>
      </c>
      <c r="V162" s="334" t="str">
        <f>IF($B162="","",INDEX('All CCC'!V$7:V$736,MATCH(WatchList!$B162,'All CCC'!$B$7:$B$736,0)))</f>
        <v/>
      </c>
      <c r="W162" s="334" t="str">
        <f>IF($B162="","",INDEX('All CCC'!W$7:W$736,MATCH(WatchList!$B162,'All CCC'!$B$7:$B$736,0)))</f>
        <v/>
      </c>
      <c r="X162" s="334" t="str">
        <f>IF($B162="","",INDEX('All CCC'!X$7:X$736,MATCH(WatchList!$B162,'All CCC'!$B$7:$B$736,0)))</f>
        <v/>
      </c>
      <c r="Y162" s="334" t="str">
        <f>IF($B162="","",INDEX('All CCC'!Y$7:Y$736,MATCH(WatchList!$B162,'All CCC'!$B$7:$B$736,0)))</f>
        <v/>
      </c>
      <c r="Z162" s="334" t="str">
        <f>IF($B162="","",INDEX('All CCC'!Z$7:Z$736,MATCH(WatchList!$B162,'All CCC'!$B$7:$B$736,0)))</f>
        <v/>
      </c>
      <c r="AA162" s="334" t="str">
        <f>IF($B162="","",INDEX('All CCC'!AA$7:AA$736,MATCH(WatchList!$B162,'All CCC'!$B$7:$B$736,0)))</f>
        <v/>
      </c>
      <c r="AB162" s="334" t="str">
        <f>IF($B162="","",INDEX('All CCC'!AB$7:AB$736,MATCH(WatchList!$B162,'All CCC'!$B$7:$B$736,0)))</f>
        <v/>
      </c>
      <c r="AC162" s="334" t="str">
        <f>IF($B162="","",INDEX('All CCC'!AC$7:AC$736,MATCH(WatchList!$B162,'All CCC'!$B$7:$B$736,0)))</f>
        <v/>
      </c>
      <c r="AD162" s="334" t="str">
        <f>IF($B162="","",INDEX('All CCC'!AD$7:AD$736,MATCH(WatchList!$B162,'All CCC'!$B$7:$B$736,0)))</f>
        <v/>
      </c>
      <c r="AE162" s="334" t="str">
        <f>IF($B162="","",INDEX('All CCC'!AE$7:AE$736,MATCH(WatchList!$B162,'All CCC'!$B$7:$B$736,0)))</f>
        <v/>
      </c>
      <c r="AF162" s="334" t="str">
        <f>IF($B162="","",INDEX('All CCC'!AF$7:AF$736,MATCH(WatchList!$B162,'All CCC'!$B$7:$B$736,0)))</f>
        <v/>
      </c>
      <c r="AG162" s="334" t="str">
        <f>IF($B162="","",INDEX('All CCC'!AG$7:AG$736,MATCH(WatchList!$B162,'All CCC'!$B$7:$B$736,0)))</f>
        <v/>
      </c>
      <c r="AH162" s="334" t="str">
        <f>IF($B162="","",INDEX('All CCC'!AH$7:AH$736,MATCH(WatchList!$B162,'All CCC'!$B$7:$B$736,0)))</f>
        <v/>
      </c>
      <c r="AI162" s="334" t="str">
        <f>IF($B162="","",INDEX('All CCC'!AI$7:AI$736,MATCH(WatchList!$B162,'All CCC'!$B$7:$B$736,0)))</f>
        <v/>
      </c>
      <c r="AJ162" s="334" t="str">
        <f>IF($B162="","",INDEX('All CCC'!AJ$7:AJ$736,MATCH(WatchList!$B162,'All CCC'!$B$7:$B$736,0)))</f>
        <v/>
      </c>
      <c r="AK162" s="334" t="str">
        <f>IF($B162="","",INDEX('All CCC'!AK$7:AK$736,MATCH(WatchList!$B162,'All CCC'!$B$7:$B$736,0)))</f>
        <v/>
      </c>
      <c r="AL162" s="334" t="str">
        <f>IF($B162="","",INDEX('All CCC'!AL$7:AL$736,MATCH(WatchList!$B162,'All CCC'!$B$7:$B$736,0)))</f>
        <v/>
      </c>
      <c r="AM162" s="334" t="str">
        <f>IF($B162="","",INDEX('All CCC'!AM$7:AM$736,MATCH(WatchList!$B162,'All CCC'!$B$7:$B$736,0)))</f>
        <v/>
      </c>
      <c r="AN162" s="334" t="str">
        <f>IF($B162="","",INDEX('All CCC'!AN$7:AN$736,MATCH(WatchList!$B162,'All CCC'!$B$7:$B$736,0)))</f>
        <v/>
      </c>
      <c r="AO162" s="334" t="str">
        <f>IF($B162="","",INDEX('All CCC'!AO$7:AO$736,MATCH(WatchList!$B162,'All CCC'!$B$7:$B$736,0)))</f>
        <v/>
      </c>
      <c r="AP162" s="334" t="str">
        <f>IF($B162="","",INDEX('All CCC'!AP$7:AP$736,MATCH(WatchList!$B162,'All CCC'!$B$7:$B$736,0)))</f>
        <v/>
      </c>
      <c r="AQ162" s="334" t="str">
        <f>IF($B162="","",INDEX('All CCC'!AQ$7:AQ$736,MATCH(WatchList!$B162,'All CCC'!$B$7:$B$736,0)))</f>
        <v/>
      </c>
      <c r="AR162" s="334" t="str">
        <f>IF($B162="","",INDEX('All CCC'!AR$7:AR$736,MATCH(WatchList!$B162,'All CCC'!$B$7:$B$736,0)))</f>
        <v/>
      </c>
      <c r="AS162" s="334" t="str">
        <f>IF($B162="","",INDEX('All CCC'!AS$7:AS$736,MATCH(WatchList!$B162,'All CCC'!$B$7:$B$736,0)))</f>
        <v/>
      </c>
      <c r="AT162" s="334" t="str">
        <f>IF($B162="","",INDEX('All CCC'!AT$7:AT$736,MATCH(WatchList!$B162,'All CCC'!$B$7:$B$736,0)))</f>
        <v/>
      </c>
      <c r="AU162" s="334" t="str">
        <f>IF($B162="","",INDEX('All CCC'!AU$7:AU$736,MATCH(WatchList!$B162,'All CCC'!$B$7:$B$736,0)))</f>
        <v/>
      </c>
      <c r="AV162" s="334" t="str">
        <f>IF($B162="","",INDEX('All CCC'!AV$7:AV$736,MATCH(WatchList!$B162,'All CCC'!$B$7:$B$736,0)))</f>
        <v/>
      </c>
      <c r="AW162" s="334" t="str">
        <f>IF($B162="","",INDEX('All CCC'!AW$7:AW$736,MATCH(WatchList!$B162,'All CCC'!$B$7:$B$736,0)))</f>
        <v/>
      </c>
      <c r="AX162" s="334" t="str">
        <f>IF($B162="","",INDEX('All CCC'!AX$7:AX$736,MATCH(WatchList!$B162,'All CCC'!$B$7:$B$736,0)))</f>
        <v/>
      </c>
      <c r="AY162" s="334" t="str">
        <f>IF($B162="","",INDEX('All CCC'!AY$7:AY$736,MATCH(WatchList!$B162,'All CCC'!$B$7:$B$736,0)))</f>
        <v/>
      </c>
      <c r="AZ162" s="334" t="str">
        <f>IF($B162="","",INDEX('All CCC'!AZ$7:AZ$736,MATCH(WatchList!$B162,'All CCC'!$B$7:$B$736,0)))</f>
        <v/>
      </c>
      <c r="BA162" s="334" t="str">
        <f>IF($B162="","",INDEX('All CCC'!BA$7:BA$736,MATCH(WatchList!$B162,'All CCC'!$B$7:$B$736,0)))</f>
        <v/>
      </c>
      <c r="BB162" s="334" t="str">
        <f>IF($B162="","",INDEX('All CCC'!BB$7:BB$736,MATCH(WatchList!$B162,'All CCC'!$B$7:$B$736,0)))</f>
        <v/>
      </c>
      <c r="BC162" s="334" t="str">
        <f>IF($B162="","",INDEX('All CCC'!BC$7:BC$736,MATCH(WatchList!$B162,'All CCC'!$B$7:$B$736,0)))</f>
        <v/>
      </c>
      <c r="BD162" s="334" t="str">
        <f>IF($B162="","",INDEX('All CCC'!BD$7:BD$736,MATCH(WatchList!$B162,'All CCC'!$B$7:$B$736,0)))</f>
        <v/>
      </c>
      <c r="BE162" s="334" t="str">
        <f>IF($B162="","",INDEX('All CCC'!BE$7:BE$736,MATCH(WatchList!$B162,'All CCC'!$B$7:$B$736,0)))</f>
        <v/>
      </c>
      <c r="BF162" s="334" t="str">
        <f>IF($B162="","",INDEX('All CCC'!BF$7:BF$736,MATCH(WatchList!$B162,'All CCC'!$B$7:$B$736,0)))</f>
        <v/>
      </c>
      <c r="BG162" s="334" t="str">
        <f>IF($B162="","",INDEX('All CCC'!BG$7:BG$736,MATCH(WatchList!$B162,'All CCC'!$B$7:$B$736,0)))</f>
        <v/>
      </c>
    </row>
    <row r="163" spans="1:59" x14ac:dyDescent="0.2">
      <c r="A163" s="333" t="str">
        <f>IF($B163="","",INDEX('All CCC'!A$7:A$736,MATCH(WatchList!$B163,'All CCC'!$B$7:$B$736,0)))</f>
        <v/>
      </c>
      <c r="B163" s="127"/>
      <c r="C163" s="334" t="str">
        <f>IF($B163="","",INDEX('All CCC'!C$7:C$736,MATCH(WatchList!$B163,'All CCC'!$B$7:$B$736,0)))</f>
        <v/>
      </c>
      <c r="D163" s="334" t="str">
        <f>IF($B163="","",INDEX('All CCC'!D$7:D$736,MATCH(WatchList!$B163,'All CCC'!$B$7:$B$736,0)))</f>
        <v/>
      </c>
      <c r="E163" s="334" t="str">
        <f>IF($B163="","",INDEX('All CCC'!E$7:E$736,MATCH(WatchList!$B163,'All CCC'!$B$7:$B$736,0)))</f>
        <v/>
      </c>
      <c r="F163" s="334" t="str">
        <f>IF($B163="","",INDEX('All CCC'!F$7:F$736,MATCH(WatchList!$B163,'All CCC'!$B$7:$B$736,0)))</f>
        <v/>
      </c>
      <c r="G163" s="334" t="str">
        <f>IF($B163="","",INDEX('All CCC'!G$7:G$736,MATCH(WatchList!$B163,'All CCC'!$B$7:$B$736,0)))</f>
        <v/>
      </c>
      <c r="H163" s="334" t="str">
        <f>IF($B163="","",INDEX('All CCC'!H$7:H$736,MATCH(WatchList!$B163,'All CCC'!$B$7:$B$736,0)))</f>
        <v/>
      </c>
      <c r="I163" s="334" t="str">
        <f>IF($B163="","",INDEX('All CCC'!I$7:I$736,MATCH(WatchList!$B163,'All CCC'!$B$7:$B$736,0)))</f>
        <v/>
      </c>
      <c r="J163" s="334" t="str">
        <f>IF($B163="","",INDEX('All CCC'!J$7:J$736,MATCH(WatchList!$B163,'All CCC'!$B$7:$B$736,0)))</f>
        <v/>
      </c>
      <c r="K163" s="334" t="str">
        <f>IF($B163="","",INDEX('All CCC'!K$7:K$736,MATCH(WatchList!$B163,'All CCC'!$B$7:$B$736,0)))</f>
        <v/>
      </c>
      <c r="L163" s="334" t="str">
        <f>IF($B163="","",INDEX('All CCC'!L$7:L$736,MATCH(WatchList!$B163,'All CCC'!$B$7:$B$736,0)))</f>
        <v/>
      </c>
      <c r="M163" s="334" t="str">
        <f>IF($B163="","",INDEX('All CCC'!M$7:M$736,MATCH(WatchList!$B163,'All CCC'!$B$7:$B$736,0)))</f>
        <v/>
      </c>
      <c r="N163" s="334" t="str">
        <f>IF($B163="","",INDEX('All CCC'!N$7:N$736,MATCH(WatchList!$B163,'All CCC'!$B$7:$B$736,0)))</f>
        <v/>
      </c>
      <c r="O163" s="334" t="str">
        <f>IF($B163="","",INDEX('All CCC'!O$7:O$736,MATCH(WatchList!$B163,'All CCC'!$B$7:$B$736,0)))</f>
        <v/>
      </c>
      <c r="P163" s="335" t="str">
        <f>IF($B163="","",INDEX('All CCC'!P$7:P$736,MATCH(WatchList!$B163,'All CCC'!$B$7:$B$736,0)))</f>
        <v/>
      </c>
      <c r="Q163" s="335" t="str">
        <f>IF($B163="","",INDEX('All CCC'!Q$7:Q$736,MATCH(WatchList!$B163,'All CCC'!$B$7:$B$736,0)))</f>
        <v/>
      </c>
      <c r="R163" s="334" t="str">
        <f>IF($B163="","",INDEX('All CCC'!R$7:R$736,MATCH(WatchList!$B163,'All CCC'!$B$7:$B$736,0)))</f>
        <v/>
      </c>
      <c r="S163" s="334" t="str">
        <f>IF($B163="","",INDEX('All CCC'!S$7:S$736,MATCH(WatchList!$B163,'All CCC'!$B$7:$B$736,0)))</f>
        <v/>
      </c>
      <c r="T163" s="334" t="str">
        <f>IF($B163="","",INDEX('All CCC'!T$7:T$736,MATCH(WatchList!$B163,'All CCC'!$B$7:$B$736,0)))</f>
        <v/>
      </c>
      <c r="U163" s="334" t="str">
        <f>IF($B163="","",INDEX('All CCC'!U$7:U$736,MATCH(WatchList!$B163,'All CCC'!$B$7:$B$736,0)))</f>
        <v/>
      </c>
      <c r="V163" s="334" t="str">
        <f>IF($B163="","",INDEX('All CCC'!V$7:V$736,MATCH(WatchList!$B163,'All CCC'!$B$7:$B$736,0)))</f>
        <v/>
      </c>
      <c r="W163" s="334" t="str">
        <f>IF($B163="","",INDEX('All CCC'!W$7:W$736,MATCH(WatchList!$B163,'All CCC'!$B$7:$B$736,0)))</f>
        <v/>
      </c>
      <c r="X163" s="334" t="str">
        <f>IF($B163="","",INDEX('All CCC'!X$7:X$736,MATCH(WatchList!$B163,'All CCC'!$B$7:$B$736,0)))</f>
        <v/>
      </c>
      <c r="Y163" s="334" t="str">
        <f>IF($B163="","",INDEX('All CCC'!Y$7:Y$736,MATCH(WatchList!$B163,'All CCC'!$B$7:$B$736,0)))</f>
        <v/>
      </c>
      <c r="Z163" s="334" t="str">
        <f>IF($B163="","",INDEX('All CCC'!Z$7:Z$736,MATCH(WatchList!$B163,'All CCC'!$B$7:$B$736,0)))</f>
        <v/>
      </c>
      <c r="AA163" s="334" t="str">
        <f>IF($B163="","",INDEX('All CCC'!AA$7:AA$736,MATCH(WatchList!$B163,'All CCC'!$B$7:$B$736,0)))</f>
        <v/>
      </c>
      <c r="AB163" s="334" t="str">
        <f>IF($B163="","",INDEX('All CCC'!AB$7:AB$736,MATCH(WatchList!$B163,'All CCC'!$B$7:$B$736,0)))</f>
        <v/>
      </c>
      <c r="AC163" s="334" t="str">
        <f>IF($B163="","",INDEX('All CCC'!AC$7:AC$736,MATCH(WatchList!$B163,'All CCC'!$B$7:$B$736,0)))</f>
        <v/>
      </c>
      <c r="AD163" s="334" t="str">
        <f>IF($B163="","",INDEX('All CCC'!AD$7:AD$736,MATCH(WatchList!$B163,'All CCC'!$B$7:$B$736,0)))</f>
        <v/>
      </c>
      <c r="AE163" s="334" t="str">
        <f>IF($B163="","",INDEX('All CCC'!AE$7:AE$736,MATCH(WatchList!$B163,'All CCC'!$B$7:$B$736,0)))</f>
        <v/>
      </c>
      <c r="AF163" s="334" t="str">
        <f>IF($B163="","",INDEX('All CCC'!AF$7:AF$736,MATCH(WatchList!$B163,'All CCC'!$B$7:$B$736,0)))</f>
        <v/>
      </c>
      <c r="AG163" s="334" t="str">
        <f>IF($B163="","",INDEX('All CCC'!AG$7:AG$736,MATCH(WatchList!$B163,'All CCC'!$B$7:$B$736,0)))</f>
        <v/>
      </c>
      <c r="AH163" s="334" t="str">
        <f>IF($B163="","",INDEX('All CCC'!AH$7:AH$736,MATCH(WatchList!$B163,'All CCC'!$B$7:$B$736,0)))</f>
        <v/>
      </c>
      <c r="AI163" s="334" t="str">
        <f>IF($B163="","",INDEX('All CCC'!AI$7:AI$736,MATCH(WatchList!$B163,'All CCC'!$B$7:$B$736,0)))</f>
        <v/>
      </c>
      <c r="AJ163" s="334" t="str">
        <f>IF($B163="","",INDEX('All CCC'!AJ$7:AJ$736,MATCH(WatchList!$B163,'All CCC'!$B$7:$B$736,0)))</f>
        <v/>
      </c>
      <c r="AK163" s="334" t="str">
        <f>IF($B163="","",INDEX('All CCC'!AK$7:AK$736,MATCH(WatchList!$B163,'All CCC'!$B$7:$B$736,0)))</f>
        <v/>
      </c>
      <c r="AL163" s="334" t="str">
        <f>IF($B163="","",INDEX('All CCC'!AL$7:AL$736,MATCH(WatchList!$B163,'All CCC'!$B$7:$B$736,0)))</f>
        <v/>
      </c>
      <c r="AM163" s="334" t="str">
        <f>IF($B163="","",INDEX('All CCC'!AM$7:AM$736,MATCH(WatchList!$B163,'All CCC'!$B$7:$B$736,0)))</f>
        <v/>
      </c>
      <c r="AN163" s="334" t="str">
        <f>IF($B163="","",INDEX('All CCC'!AN$7:AN$736,MATCH(WatchList!$B163,'All CCC'!$B$7:$B$736,0)))</f>
        <v/>
      </c>
      <c r="AO163" s="334" t="str">
        <f>IF($B163="","",INDEX('All CCC'!AO$7:AO$736,MATCH(WatchList!$B163,'All CCC'!$B$7:$B$736,0)))</f>
        <v/>
      </c>
      <c r="AP163" s="334" t="str">
        <f>IF($B163="","",INDEX('All CCC'!AP$7:AP$736,MATCH(WatchList!$B163,'All CCC'!$B$7:$B$736,0)))</f>
        <v/>
      </c>
      <c r="AQ163" s="334" t="str">
        <f>IF($B163="","",INDEX('All CCC'!AQ$7:AQ$736,MATCH(WatchList!$B163,'All CCC'!$B$7:$B$736,0)))</f>
        <v/>
      </c>
      <c r="AR163" s="334" t="str">
        <f>IF($B163="","",INDEX('All CCC'!AR$7:AR$736,MATCH(WatchList!$B163,'All CCC'!$B$7:$B$736,0)))</f>
        <v/>
      </c>
      <c r="AS163" s="334" t="str">
        <f>IF($B163="","",INDEX('All CCC'!AS$7:AS$736,MATCH(WatchList!$B163,'All CCC'!$B$7:$B$736,0)))</f>
        <v/>
      </c>
      <c r="AT163" s="334" t="str">
        <f>IF($B163="","",INDEX('All CCC'!AT$7:AT$736,MATCH(WatchList!$B163,'All CCC'!$B$7:$B$736,0)))</f>
        <v/>
      </c>
      <c r="AU163" s="334" t="str">
        <f>IF($B163="","",INDEX('All CCC'!AU$7:AU$736,MATCH(WatchList!$B163,'All CCC'!$B$7:$B$736,0)))</f>
        <v/>
      </c>
      <c r="AV163" s="334" t="str">
        <f>IF($B163="","",INDEX('All CCC'!AV$7:AV$736,MATCH(WatchList!$B163,'All CCC'!$B$7:$B$736,0)))</f>
        <v/>
      </c>
      <c r="AW163" s="334" t="str">
        <f>IF($B163="","",INDEX('All CCC'!AW$7:AW$736,MATCH(WatchList!$B163,'All CCC'!$B$7:$B$736,0)))</f>
        <v/>
      </c>
      <c r="AX163" s="334" t="str">
        <f>IF($B163="","",INDEX('All CCC'!AX$7:AX$736,MATCH(WatchList!$B163,'All CCC'!$B$7:$B$736,0)))</f>
        <v/>
      </c>
      <c r="AY163" s="334" t="str">
        <f>IF($B163="","",INDEX('All CCC'!AY$7:AY$736,MATCH(WatchList!$B163,'All CCC'!$B$7:$B$736,0)))</f>
        <v/>
      </c>
      <c r="AZ163" s="334" t="str">
        <f>IF($B163="","",INDEX('All CCC'!AZ$7:AZ$736,MATCH(WatchList!$B163,'All CCC'!$B$7:$B$736,0)))</f>
        <v/>
      </c>
      <c r="BA163" s="334" t="str">
        <f>IF($B163="","",INDEX('All CCC'!BA$7:BA$736,MATCH(WatchList!$B163,'All CCC'!$B$7:$B$736,0)))</f>
        <v/>
      </c>
      <c r="BB163" s="334" t="str">
        <f>IF($B163="","",INDEX('All CCC'!BB$7:BB$736,MATCH(WatchList!$B163,'All CCC'!$B$7:$B$736,0)))</f>
        <v/>
      </c>
      <c r="BC163" s="334" t="str">
        <f>IF($B163="","",INDEX('All CCC'!BC$7:BC$736,MATCH(WatchList!$B163,'All CCC'!$B$7:$B$736,0)))</f>
        <v/>
      </c>
      <c r="BD163" s="334" t="str">
        <f>IF($B163="","",INDEX('All CCC'!BD$7:BD$736,MATCH(WatchList!$B163,'All CCC'!$B$7:$B$736,0)))</f>
        <v/>
      </c>
      <c r="BE163" s="334" t="str">
        <f>IF($B163="","",INDEX('All CCC'!BE$7:BE$736,MATCH(WatchList!$B163,'All CCC'!$B$7:$B$736,0)))</f>
        <v/>
      </c>
      <c r="BF163" s="334" t="str">
        <f>IF($B163="","",INDEX('All CCC'!BF$7:BF$736,MATCH(WatchList!$B163,'All CCC'!$B$7:$B$736,0)))</f>
        <v/>
      </c>
      <c r="BG163" s="334" t="str">
        <f>IF($B163="","",INDEX('All CCC'!BG$7:BG$736,MATCH(WatchList!$B163,'All CCC'!$B$7:$B$736,0)))</f>
        <v/>
      </c>
    </row>
    <row r="164" spans="1:59" x14ac:dyDescent="0.2">
      <c r="A164" s="333" t="str">
        <f>IF($B164="","",INDEX('All CCC'!A$7:A$736,MATCH(WatchList!$B164,'All CCC'!$B$7:$B$736,0)))</f>
        <v/>
      </c>
      <c r="B164" s="127"/>
      <c r="C164" s="334" t="str">
        <f>IF($B164="","",INDEX('All CCC'!C$7:C$736,MATCH(WatchList!$B164,'All CCC'!$B$7:$B$736,0)))</f>
        <v/>
      </c>
      <c r="D164" s="334" t="str">
        <f>IF($B164="","",INDEX('All CCC'!D$7:D$736,MATCH(WatchList!$B164,'All CCC'!$B$7:$B$736,0)))</f>
        <v/>
      </c>
      <c r="E164" s="334" t="str">
        <f>IF($B164="","",INDEX('All CCC'!E$7:E$736,MATCH(WatchList!$B164,'All CCC'!$B$7:$B$736,0)))</f>
        <v/>
      </c>
      <c r="F164" s="334" t="str">
        <f>IF($B164="","",INDEX('All CCC'!F$7:F$736,MATCH(WatchList!$B164,'All CCC'!$B$7:$B$736,0)))</f>
        <v/>
      </c>
      <c r="G164" s="334" t="str">
        <f>IF($B164="","",INDEX('All CCC'!G$7:G$736,MATCH(WatchList!$B164,'All CCC'!$B$7:$B$736,0)))</f>
        <v/>
      </c>
      <c r="H164" s="334" t="str">
        <f>IF($B164="","",INDEX('All CCC'!H$7:H$736,MATCH(WatchList!$B164,'All CCC'!$B$7:$B$736,0)))</f>
        <v/>
      </c>
      <c r="I164" s="334" t="str">
        <f>IF($B164="","",INDEX('All CCC'!I$7:I$736,MATCH(WatchList!$B164,'All CCC'!$B$7:$B$736,0)))</f>
        <v/>
      </c>
      <c r="J164" s="334" t="str">
        <f>IF($B164="","",INDEX('All CCC'!J$7:J$736,MATCH(WatchList!$B164,'All CCC'!$B$7:$B$736,0)))</f>
        <v/>
      </c>
      <c r="K164" s="334" t="str">
        <f>IF($B164="","",INDEX('All CCC'!K$7:K$736,MATCH(WatchList!$B164,'All CCC'!$B$7:$B$736,0)))</f>
        <v/>
      </c>
      <c r="L164" s="334" t="str">
        <f>IF($B164="","",INDEX('All CCC'!L$7:L$736,MATCH(WatchList!$B164,'All CCC'!$B$7:$B$736,0)))</f>
        <v/>
      </c>
      <c r="M164" s="334" t="str">
        <f>IF($B164="","",INDEX('All CCC'!M$7:M$736,MATCH(WatchList!$B164,'All CCC'!$B$7:$B$736,0)))</f>
        <v/>
      </c>
      <c r="N164" s="334" t="str">
        <f>IF($B164="","",INDEX('All CCC'!N$7:N$736,MATCH(WatchList!$B164,'All CCC'!$B$7:$B$736,0)))</f>
        <v/>
      </c>
      <c r="O164" s="334" t="str">
        <f>IF($B164="","",INDEX('All CCC'!O$7:O$736,MATCH(WatchList!$B164,'All CCC'!$B$7:$B$736,0)))</f>
        <v/>
      </c>
      <c r="P164" s="335" t="str">
        <f>IF($B164="","",INDEX('All CCC'!P$7:P$736,MATCH(WatchList!$B164,'All CCC'!$B$7:$B$736,0)))</f>
        <v/>
      </c>
      <c r="Q164" s="335" t="str">
        <f>IF($B164="","",INDEX('All CCC'!Q$7:Q$736,MATCH(WatchList!$B164,'All CCC'!$B$7:$B$736,0)))</f>
        <v/>
      </c>
      <c r="R164" s="334" t="str">
        <f>IF($B164="","",INDEX('All CCC'!R$7:R$736,MATCH(WatchList!$B164,'All CCC'!$B$7:$B$736,0)))</f>
        <v/>
      </c>
      <c r="S164" s="334" t="str">
        <f>IF($B164="","",INDEX('All CCC'!S$7:S$736,MATCH(WatchList!$B164,'All CCC'!$B$7:$B$736,0)))</f>
        <v/>
      </c>
      <c r="T164" s="334" t="str">
        <f>IF($B164="","",INDEX('All CCC'!T$7:T$736,MATCH(WatchList!$B164,'All CCC'!$B$7:$B$736,0)))</f>
        <v/>
      </c>
      <c r="U164" s="334" t="str">
        <f>IF($B164="","",INDEX('All CCC'!U$7:U$736,MATCH(WatchList!$B164,'All CCC'!$B$7:$B$736,0)))</f>
        <v/>
      </c>
      <c r="V164" s="334" t="str">
        <f>IF($B164="","",INDEX('All CCC'!V$7:V$736,MATCH(WatchList!$B164,'All CCC'!$B$7:$B$736,0)))</f>
        <v/>
      </c>
      <c r="W164" s="334" t="str">
        <f>IF($B164="","",INDEX('All CCC'!W$7:W$736,MATCH(WatchList!$B164,'All CCC'!$B$7:$B$736,0)))</f>
        <v/>
      </c>
      <c r="X164" s="334" t="str">
        <f>IF($B164="","",INDEX('All CCC'!X$7:X$736,MATCH(WatchList!$B164,'All CCC'!$B$7:$B$736,0)))</f>
        <v/>
      </c>
      <c r="Y164" s="334" t="str">
        <f>IF($B164="","",INDEX('All CCC'!Y$7:Y$736,MATCH(WatchList!$B164,'All CCC'!$B$7:$B$736,0)))</f>
        <v/>
      </c>
      <c r="Z164" s="334" t="str">
        <f>IF($B164="","",INDEX('All CCC'!Z$7:Z$736,MATCH(WatchList!$B164,'All CCC'!$B$7:$B$736,0)))</f>
        <v/>
      </c>
      <c r="AA164" s="334" t="str">
        <f>IF($B164="","",INDEX('All CCC'!AA$7:AA$736,MATCH(WatchList!$B164,'All CCC'!$B$7:$B$736,0)))</f>
        <v/>
      </c>
      <c r="AB164" s="334" t="str">
        <f>IF($B164="","",INDEX('All CCC'!AB$7:AB$736,MATCH(WatchList!$B164,'All CCC'!$B$7:$B$736,0)))</f>
        <v/>
      </c>
      <c r="AC164" s="334" t="str">
        <f>IF($B164="","",INDEX('All CCC'!AC$7:AC$736,MATCH(WatchList!$B164,'All CCC'!$B$7:$B$736,0)))</f>
        <v/>
      </c>
      <c r="AD164" s="334" t="str">
        <f>IF($B164="","",INDEX('All CCC'!AD$7:AD$736,MATCH(WatchList!$B164,'All CCC'!$B$7:$B$736,0)))</f>
        <v/>
      </c>
      <c r="AE164" s="334" t="str">
        <f>IF($B164="","",INDEX('All CCC'!AE$7:AE$736,MATCH(WatchList!$B164,'All CCC'!$B$7:$B$736,0)))</f>
        <v/>
      </c>
      <c r="AF164" s="334" t="str">
        <f>IF($B164="","",INDEX('All CCC'!AF$7:AF$736,MATCH(WatchList!$B164,'All CCC'!$B$7:$B$736,0)))</f>
        <v/>
      </c>
      <c r="AG164" s="334" t="str">
        <f>IF($B164="","",INDEX('All CCC'!AG$7:AG$736,MATCH(WatchList!$B164,'All CCC'!$B$7:$B$736,0)))</f>
        <v/>
      </c>
      <c r="AH164" s="334" t="str">
        <f>IF($B164="","",INDEX('All CCC'!AH$7:AH$736,MATCH(WatchList!$B164,'All CCC'!$B$7:$B$736,0)))</f>
        <v/>
      </c>
      <c r="AI164" s="334" t="str">
        <f>IF($B164="","",INDEX('All CCC'!AI$7:AI$736,MATCH(WatchList!$B164,'All CCC'!$B$7:$B$736,0)))</f>
        <v/>
      </c>
      <c r="AJ164" s="334" t="str">
        <f>IF($B164="","",INDEX('All CCC'!AJ$7:AJ$736,MATCH(WatchList!$B164,'All CCC'!$B$7:$B$736,0)))</f>
        <v/>
      </c>
      <c r="AK164" s="334" t="str">
        <f>IF($B164="","",INDEX('All CCC'!AK$7:AK$736,MATCH(WatchList!$B164,'All CCC'!$B$7:$B$736,0)))</f>
        <v/>
      </c>
      <c r="AL164" s="334" t="str">
        <f>IF($B164="","",INDEX('All CCC'!AL$7:AL$736,MATCH(WatchList!$B164,'All CCC'!$B$7:$B$736,0)))</f>
        <v/>
      </c>
      <c r="AM164" s="334" t="str">
        <f>IF($B164="","",INDEX('All CCC'!AM$7:AM$736,MATCH(WatchList!$B164,'All CCC'!$B$7:$B$736,0)))</f>
        <v/>
      </c>
      <c r="AN164" s="334" t="str">
        <f>IF($B164="","",INDEX('All CCC'!AN$7:AN$736,MATCH(WatchList!$B164,'All CCC'!$B$7:$B$736,0)))</f>
        <v/>
      </c>
      <c r="AO164" s="334" t="str">
        <f>IF($B164="","",INDEX('All CCC'!AO$7:AO$736,MATCH(WatchList!$B164,'All CCC'!$B$7:$B$736,0)))</f>
        <v/>
      </c>
      <c r="AP164" s="334" t="str">
        <f>IF($B164="","",INDEX('All CCC'!AP$7:AP$736,MATCH(WatchList!$B164,'All CCC'!$B$7:$B$736,0)))</f>
        <v/>
      </c>
      <c r="AQ164" s="334" t="str">
        <f>IF($B164="","",INDEX('All CCC'!AQ$7:AQ$736,MATCH(WatchList!$B164,'All CCC'!$B$7:$B$736,0)))</f>
        <v/>
      </c>
      <c r="AR164" s="334" t="str">
        <f>IF($B164="","",INDEX('All CCC'!AR$7:AR$736,MATCH(WatchList!$B164,'All CCC'!$B$7:$B$736,0)))</f>
        <v/>
      </c>
      <c r="AS164" s="334" t="str">
        <f>IF($B164="","",INDEX('All CCC'!AS$7:AS$736,MATCH(WatchList!$B164,'All CCC'!$B$7:$B$736,0)))</f>
        <v/>
      </c>
      <c r="AT164" s="334" t="str">
        <f>IF($B164="","",INDEX('All CCC'!AT$7:AT$736,MATCH(WatchList!$B164,'All CCC'!$B$7:$B$736,0)))</f>
        <v/>
      </c>
      <c r="AU164" s="334" t="str">
        <f>IF($B164="","",INDEX('All CCC'!AU$7:AU$736,MATCH(WatchList!$B164,'All CCC'!$B$7:$B$736,0)))</f>
        <v/>
      </c>
      <c r="AV164" s="334" t="str">
        <f>IF($B164="","",INDEX('All CCC'!AV$7:AV$736,MATCH(WatchList!$B164,'All CCC'!$B$7:$B$736,0)))</f>
        <v/>
      </c>
      <c r="AW164" s="334" t="str">
        <f>IF($B164="","",INDEX('All CCC'!AW$7:AW$736,MATCH(WatchList!$B164,'All CCC'!$B$7:$B$736,0)))</f>
        <v/>
      </c>
      <c r="AX164" s="334" t="str">
        <f>IF($B164="","",INDEX('All CCC'!AX$7:AX$736,MATCH(WatchList!$B164,'All CCC'!$B$7:$B$736,0)))</f>
        <v/>
      </c>
      <c r="AY164" s="334" t="str">
        <f>IF($B164="","",INDEX('All CCC'!AY$7:AY$736,MATCH(WatchList!$B164,'All CCC'!$B$7:$B$736,0)))</f>
        <v/>
      </c>
      <c r="AZ164" s="334" t="str">
        <f>IF($B164="","",INDEX('All CCC'!AZ$7:AZ$736,MATCH(WatchList!$B164,'All CCC'!$B$7:$B$736,0)))</f>
        <v/>
      </c>
      <c r="BA164" s="334" t="str">
        <f>IF($B164="","",INDEX('All CCC'!BA$7:BA$736,MATCH(WatchList!$B164,'All CCC'!$B$7:$B$736,0)))</f>
        <v/>
      </c>
      <c r="BB164" s="334" t="str">
        <f>IF($B164="","",INDEX('All CCC'!BB$7:BB$736,MATCH(WatchList!$B164,'All CCC'!$B$7:$B$736,0)))</f>
        <v/>
      </c>
      <c r="BC164" s="334" t="str">
        <f>IF($B164="","",INDEX('All CCC'!BC$7:BC$736,MATCH(WatchList!$B164,'All CCC'!$B$7:$B$736,0)))</f>
        <v/>
      </c>
      <c r="BD164" s="334" t="str">
        <f>IF($B164="","",INDEX('All CCC'!BD$7:BD$736,MATCH(WatchList!$B164,'All CCC'!$B$7:$B$736,0)))</f>
        <v/>
      </c>
      <c r="BE164" s="334" t="str">
        <f>IF($B164="","",INDEX('All CCC'!BE$7:BE$736,MATCH(WatchList!$B164,'All CCC'!$B$7:$B$736,0)))</f>
        <v/>
      </c>
      <c r="BF164" s="334" t="str">
        <f>IF($B164="","",INDEX('All CCC'!BF$7:BF$736,MATCH(WatchList!$B164,'All CCC'!$B$7:$B$736,0)))</f>
        <v/>
      </c>
      <c r="BG164" s="334" t="str">
        <f>IF($B164="","",INDEX('All CCC'!BG$7:BG$736,MATCH(WatchList!$B164,'All CCC'!$B$7:$B$736,0)))</f>
        <v/>
      </c>
    </row>
    <row r="165" spans="1:59" x14ac:dyDescent="0.2">
      <c r="A165" s="333" t="str">
        <f>IF($B165="","",INDEX('All CCC'!A$7:A$736,MATCH(WatchList!$B165,'All CCC'!$B$7:$B$736,0)))</f>
        <v/>
      </c>
      <c r="B165" s="127"/>
      <c r="C165" s="334" t="str">
        <f>IF($B165="","",INDEX('All CCC'!C$7:C$736,MATCH(WatchList!$B165,'All CCC'!$B$7:$B$736,0)))</f>
        <v/>
      </c>
      <c r="D165" s="334" t="str">
        <f>IF($B165="","",INDEX('All CCC'!D$7:D$736,MATCH(WatchList!$B165,'All CCC'!$B$7:$B$736,0)))</f>
        <v/>
      </c>
      <c r="E165" s="334" t="str">
        <f>IF($B165="","",INDEX('All CCC'!E$7:E$736,MATCH(WatchList!$B165,'All CCC'!$B$7:$B$736,0)))</f>
        <v/>
      </c>
      <c r="F165" s="334" t="str">
        <f>IF($B165="","",INDEX('All CCC'!F$7:F$736,MATCH(WatchList!$B165,'All CCC'!$B$7:$B$736,0)))</f>
        <v/>
      </c>
      <c r="G165" s="334" t="str">
        <f>IF($B165="","",INDEX('All CCC'!G$7:G$736,MATCH(WatchList!$B165,'All CCC'!$B$7:$B$736,0)))</f>
        <v/>
      </c>
      <c r="H165" s="334" t="str">
        <f>IF($B165="","",INDEX('All CCC'!H$7:H$736,MATCH(WatchList!$B165,'All CCC'!$B$7:$B$736,0)))</f>
        <v/>
      </c>
      <c r="I165" s="334" t="str">
        <f>IF($B165="","",INDEX('All CCC'!I$7:I$736,MATCH(WatchList!$B165,'All CCC'!$B$7:$B$736,0)))</f>
        <v/>
      </c>
      <c r="J165" s="334" t="str">
        <f>IF($B165="","",INDEX('All CCC'!J$7:J$736,MATCH(WatchList!$B165,'All CCC'!$B$7:$B$736,0)))</f>
        <v/>
      </c>
      <c r="K165" s="334" t="str">
        <f>IF($B165="","",INDEX('All CCC'!K$7:K$736,MATCH(WatchList!$B165,'All CCC'!$B$7:$B$736,0)))</f>
        <v/>
      </c>
      <c r="L165" s="334" t="str">
        <f>IF($B165="","",INDEX('All CCC'!L$7:L$736,MATCH(WatchList!$B165,'All CCC'!$B$7:$B$736,0)))</f>
        <v/>
      </c>
      <c r="M165" s="334" t="str">
        <f>IF($B165="","",INDEX('All CCC'!M$7:M$736,MATCH(WatchList!$B165,'All CCC'!$B$7:$B$736,0)))</f>
        <v/>
      </c>
      <c r="N165" s="334" t="str">
        <f>IF($B165="","",INDEX('All CCC'!N$7:N$736,MATCH(WatchList!$B165,'All CCC'!$B$7:$B$736,0)))</f>
        <v/>
      </c>
      <c r="O165" s="334" t="str">
        <f>IF($B165="","",INDEX('All CCC'!O$7:O$736,MATCH(WatchList!$B165,'All CCC'!$B$7:$B$736,0)))</f>
        <v/>
      </c>
      <c r="P165" s="335" t="str">
        <f>IF($B165="","",INDEX('All CCC'!P$7:P$736,MATCH(WatchList!$B165,'All CCC'!$B$7:$B$736,0)))</f>
        <v/>
      </c>
      <c r="Q165" s="335" t="str">
        <f>IF($B165="","",INDEX('All CCC'!Q$7:Q$736,MATCH(WatchList!$B165,'All CCC'!$B$7:$B$736,0)))</f>
        <v/>
      </c>
      <c r="R165" s="334" t="str">
        <f>IF($B165="","",INDEX('All CCC'!R$7:R$736,MATCH(WatchList!$B165,'All CCC'!$B$7:$B$736,0)))</f>
        <v/>
      </c>
      <c r="S165" s="334" t="str">
        <f>IF($B165="","",INDEX('All CCC'!S$7:S$736,MATCH(WatchList!$B165,'All CCC'!$B$7:$B$736,0)))</f>
        <v/>
      </c>
      <c r="T165" s="334" t="str">
        <f>IF($B165="","",INDEX('All CCC'!T$7:T$736,MATCH(WatchList!$B165,'All CCC'!$B$7:$B$736,0)))</f>
        <v/>
      </c>
      <c r="U165" s="334" t="str">
        <f>IF($B165="","",INDEX('All CCC'!U$7:U$736,MATCH(WatchList!$B165,'All CCC'!$B$7:$B$736,0)))</f>
        <v/>
      </c>
      <c r="V165" s="334" t="str">
        <f>IF($B165="","",INDEX('All CCC'!V$7:V$736,MATCH(WatchList!$B165,'All CCC'!$B$7:$B$736,0)))</f>
        <v/>
      </c>
      <c r="W165" s="334" t="str">
        <f>IF($B165="","",INDEX('All CCC'!W$7:W$736,MATCH(WatchList!$B165,'All CCC'!$B$7:$B$736,0)))</f>
        <v/>
      </c>
      <c r="X165" s="334" t="str">
        <f>IF($B165="","",INDEX('All CCC'!X$7:X$736,MATCH(WatchList!$B165,'All CCC'!$B$7:$B$736,0)))</f>
        <v/>
      </c>
      <c r="Y165" s="334" t="str">
        <f>IF($B165="","",INDEX('All CCC'!Y$7:Y$736,MATCH(WatchList!$B165,'All CCC'!$B$7:$B$736,0)))</f>
        <v/>
      </c>
      <c r="Z165" s="334" t="str">
        <f>IF($B165="","",INDEX('All CCC'!Z$7:Z$736,MATCH(WatchList!$B165,'All CCC'!$B$7:$B$736,0)))</f>
        <v/>
      </c>
      <c r="AA165" s="334" t="str">
        <f>IF($B165="","",INDEX('All CCC'!AA$7:AA$736,MATCH(WatchList!$B165,'All CCC'!$B$7:$B$736,0)))</f>
        <v/>
      </c>
      <c r="AB165" s="334" t="str">
        <f>IF($B165="","",INDEX('All CCC'!AB$7:AB$736,MATCH(WatchList!$B165,'All CCC'!$B$7:$B$736,0)))</f>
        <v/>
      </c>
      <c r="AC165" s="334" t="str">
        <f>IF($B165="","",INDEX('All CCC'!AC$7:AC$736,MATCH(WatchList!$B165,'All CCC'!$B$7:$B$736,0)))</f>
        <v/>
      </c>
      <c r="AD165" s="334" t="str">
        <f>IF($B165="","",INDEX('All CCC'!AD$7:AD$736,MATCH(WatchList!$B165,'All CCC'!$B$7:$B$736,0)))</f>
        <v/>
      </c>
      <c r="AE165" s="334" t="str">
        <f>IF($B165="","",INDEX('All CCC'!AE$7:AE$736,MATCH(WatchList!$B165,'All CCC'!$B$7:$B$736,0)))</f>
        <v/>
      </c>
      <c r="AF165" s="334" t="str">
        <f>IF($B165="","",INDEX('All CCC'!AF$7:AF$736,MATCH(WatchList!$B165,'All CCC'!$B$7:$B$736,0)))</f>
        <v/>
      </c>
      <c r="AG165" s="334" t="str">
        <f>IF($B165="","",INDEX('All CCC'!AG$7:AG$736,MATCH(WatchList!$B165,'All CCC'!$B$7:$B$736,0)))</f>
        <v/>
      </c>
      <c r="AH165" s="334" t="str">
        <f>IF($B165="","",INDEX('All CCC'!AH$7:AH$736,MATCH(WatchList!$B165,'All CCC'!$B$7:$B$736,0)))</f>
        <v/>
      </c>
      <c r="AI165" s="334" t="str">
        <f>IF($B165="","",INDEX('All CCC'!AI$7:AI$736,MATCH(WatchList!$B165,'All CCC'!$B$7:$B$736,0)))</f>
        <v/>
      </c>
      <c r="AJ165" s="334" t="str">
        <f>IF($B165="","",INDEX('All CCC'!AJ$7:AJ$736,MATCH(WatchList!$B165,'All CCC'!$B$7:$B$736,0)))</f>
        <v/>
      </c>
      <c r="AK165" s="334" t="str">
        <f>IF($B165="","",INDEX('All CCC'!AK$7:AK$736,MATCH(WatchList!$B165,'All CCC'!$B$7:$B$736,0)))</f>
        <v/>
      </c>
      <c r="AL165" s="334" t="str">
        <f>IF($B165="","",INDEX('All CCC'!AL$7:AL$736,MATCH(WatchList!$B165,'All CCC'!$B$7:$B$736,0)))</f>
        <v/>
      </c>
      <c r="AM165" s="334" t="str">
        <f>IF($B165="","",INDEX('All CCC'!AM$7:AM$736,MATCH(WatchList!$B165,'All CCC'!$B$7:$B$736,0)))</f>
        <v/>
      </c>
      <c r="AN165" s="334" t="str">
        <f>IF($B165="","",INDEX('All CCC'!AN$7:AN$736,MATCH(WatchList!$B165,'All CCC'!$B$7:$B$736,0)))</f>
        <v/>
      </c>
      <c r="AO165" s="334" t="str">
        <f>IF($B165="","",INDEX('All CCC'!AO$7:AO$736,MATCH(WatchList!$B165,'All CCC'!$B$7:$B$736,0)))</f>
        <v/>
      </c>
      <c r="AP165" s="334" t="str">
        <f>IF($B165="","",INDEX('All CCC'!AP$7:AP$736,MATCH(WatchList!$B165,'All CCC'!$B$7:$B$736,0)))</f>
        <v/>
      </c>
      <c r="AQ165" s="334" t="str">
        <f>IF($B165="","",INDEX('All CCC'!AQ$7:AQ$736,MATCH(WatchList!$B165,'All CCC'!$B$7:$B$736,0)))</f>
        <v/>
      </c>
      <c r="AR165" s="334" t="str">
        <f>IF($B165="","",INDEX('All CCC'!AR$7:AR$736,MATCH(WatchList!$B165,'All CCC'!$B$7:$B$736,0)))</f>
        <v/>
      </c>
      <c r="AS165" s="334" t="str">
        <f>IF($B165="","",INDEX('All CCC'!AS$7:AS$736,MATCH(WatchList!$B165,'All CCC'!$B$7:$B$736,0)))</f>
        <v/>
      </c>
      <c r="AT165" s="334" t="str">
        <f>IF($B165="","",INDEX('All CCC'!AT$7:AT$736,MATCH(WatchList!$B165,'All CCC'!$B$7:$B$736,0)))</f>
        <v/>
      </c>
      <c r="AU165" s="334" t="str">
        <f>IF($B165="","",INDEX('All CCC'!AU$7:AU$736,MATCH(WatchList!$B165,'All CCC'!$B$7:$B$736,0)))</f>
        <v/>
      </c>
      <c r="AV165" s="334" t="str">
        <f>IF($B165="","",INDEX('All CCC'!AV$7:AV$736,MATCH(WatchList!$B165,'All CCC'!$B$7:$B$736,0)))</f>
        <v/>
      </c>
      <c r="AW165" s="334" t="str">
        <f>IF($B165="","",INDEX('All CCC'!AW$7:AW$736,MATCH(WatchList!$B165,'All CCC'!$B$7:$B$736,0)))</f>
        <v/>
      </c>
      <c r="AX165" s="334" t="str">
        <f>IF($B165="","",INDEX('All CCC'!AX$7:AX$736,MATCH(WatchList!$B165,'All CCC'!$B$7:$B$736,0)))</f>
        <v/>
      </c>
      <c r="AY165" s="334" t="str">
        <f>IF($B165="","",INDEX('All CCC'!AY$7:AY$736,MATCH(WatchList!$B165,'All CCC'!$B$7:$B$736,0)))</f>
        <v/>
      </c>
      <c r="AZ165" s="334" t="str">
        <f>IF($B165="","",INDEX('All CCC'!AZ$7:AZ$736,MATCH(WatchList!$B165,'All CCC'!$B$7:$B$736,0)))</f>
        <v/>
      </c>
      <c r="BA165" s="334" t="str">
        <f>IF($B165="","",INDEX('All CCC'!BA$7:BA$736,MATCH(WatchList!$B165,'All CCC'!$B$7:$B$736,0)))</f>
        <v/>
      </c>
      <c r="BB165" s="334" t="str">
        <f>IF($B165="","",INDEX('All CCC'!BB$7:BB$736,MATCH(WatchList!$B165,'All CCC'!$B$7:$B$736,0)))</f>
        <v/>
      </c>
      <c r="BC165" s="334" t="str">
        <f>IF($B165="","",INDEX('All CCC'!BC$7:BC$736,MATCH(WatchList!$B165,'All CCC'!$B$7:$B$736,0)))</f>
        <v/>
      </c>
      <c r="BD165" s="334" t="str">
        <f>IF($B165="","",INDEX('All CCC'!BD$7:BD$736,MATCH(WatchList!$B165,'All CCC'!$B$7:$B$736,0)))</f>
        <v/>
      </c>
      <c r="BE165" s="334" t="str">
        <f>IF($B165="","",INDEX('All CCC'!BE$7:BE$736,MATCH(WatchList!$B165,'All CCC'!$B$7:$B$736,0)))</f>
        <v/>
      </c>
      <c r="BF165" s="334" t="str">
        <f>IF($B165="","",INDEX('All CCC'!BF$7:BF$736,MATCH(WatchList!$B165,'All CCC'!$B$7:$B$736,0)))</f>
        <v/>
      </c>
      <c r="BG165" s="334" t="str">
        <f>IF($B165="","",INDEX('All CCC'!BG$7:BG$736,MATCH(WatchList!$B165,'All CCC'!$B$7:$B$736,0)))</f>
        <v/>
      </c>
    </row>
    <row r="166" spans="1:59" x14ac:dyDescent="0.2">
      <c r="A166" s="333" t="str">
        <f>IF($B166="","",INDEX('All CCC'!A$7:A$736,MATCH(WatchList!$B166,'All CCC'!$B$7:$B$736,0)))</f>
        <v/>
      </c>
      <c r="B166" s="127"/>
      <c r="C166" s="334" t="str">
        <f>IF($B166="","",INDEX('All CCC'!C$7:C$736,MATCH(WatchList!$B166,'All CCC'!$B$7:$B$736,0)))</f>
        <v/>
      </c>
      <c r="D166" s="334" t="str">
        <f>IF($B166="","",INDEX('All CCC'!D$7:D$736,MATCH(WatchList!$B166,'All CCC'!$B$7:$B$736,0)))</f>
        <v/>
      </c>
      <c r="E166" s="334" t="str">
        <f>IF($B166="","",INDEX('All CCC'!E$7:E$736,MATCH(WatchList!$B166,'All CCC'!$B$7:$B$736,0)))</f>
        <v/>
      </c>
      <c r="F166" s="334" t="str">
        <f>IF($B166="","",INDEX('All CCC'!F$7:F$736,MATCH(WatchList!$B166,'All CCC'!$B$7:$B$736,0)))</f>
        <v/>
      </c>
      <c r="G166" s="334" t="str">
        <f>IF($B166="","",INDEX('All CCC'!G$7:G$736,MATCH(WatchList!$B166,'All CCC'!$B$7:$B$736,0)))</f>
        <v/>
      </c>
      <c r="H166" s="334" t="str">
        <f>IF($B166="","",INDEX('All CCC'!H$7:H$736,MATCH(WatchList!$B166,'All CCC'!$B$7:$B$736,0)))</f>
        <v/>
      </c>
      <c r="I166" s="334" t="str">
        <f>IF($B166="","",INDEX('All CCC'!I$7:I$736,MATCH(WatchList!$B166,'All CCC'!$B$7:$B$736,0)))</f>
        <v/>
      </c>
      <c r="J166" s="334" t="str">
        <f>IF($B166="","",INDEX('All CCC'!J$7:J$736,MATCH(WatchList!$B166,'All CCC'!$B$7:$B$736,0)))</f>
        <v/>
      </c>
      <c r="K166" s="334" t="str">
        <f>IF($B166="","",INDEX('All CCC'!K$7:K$736,MATCH(WatchList!$B166,'All CCC'!$B$7:$B$736,0)))</f>
        <v/>
      </c>
      <c r="L166" s="334" t="str">
        <f>IF($B166="","",INDEX('All CCC'!L$7:L$736,MATCH(WatchList!$B166,'All CCC'!$B$7:$B$736,0)))</f>
        <v/>
      </c>
      <c r="M166" s="334" t="str">
        <f>IF($B166="","",INDEX('All CCC'!M$7:M$736,MATCH(WatchList!$B166,'All CCC'!$B$7:$B$736,0)))</f>
        <v/>
      </c>
      <c r="N166" s="334" t="str">
        <f>IF($B166="","",INDEX('All CCC'!N$7:N$736,MATCH(WatchList!$B166,'All CCC'!$B$7:$B$736,0)))</f>
        <v/>
      </c>
      <c r="O166" s="334" t="str">
        <f>IF($B166="","",INDEX('All CCC'!O$7:O$736,MATCH(WatchList!$B166,'All CCC'!$B$7:$B$736,0)))</f>
        <v/>
      </c>
      <c r="P166" s="335" t="str">
        <f>IF($B166="","",INDEX('All CCC'!P$7:P$736,MATCH(WatchList!$B166,'All CCC'!$B$7:$B$736,0)))</f>
        <v/>
      </c>
      <c r="Q166" s="335" t="str">
        <f>IF($B166="","",INDEX('All CCC'!Q$7:Q$736,MATCH(WatchList!$B166,'All CCC'!$B$7:$B$736,0)))</f>
        <v/>
      </c>
      <c r="R166" s="334" t="str">
        <f>IF($B166="","",INDEX('All CCC'!R$7:R$736,MATCH(WatchList!$B166,'All CCC'!$B$7:$B$736,0)))</f>
        <v/>
      </c>
      <c r="S166" s="334" t="str">
        <f>IF($B166="","",INDEX('All CCC'!S$7:S$736,MATCH(WatchList!$B166,'All CCC'!$B$7:$B$736,0)))</f>
        <v/>
      </c>
      <c r="T166" s="334" t="str">
        <f>IF($B166="","",INDEX('All CCC'!T$7:T$736,MATCH(WatchList!$B166,'All CCC'!$B$7:$B$736,0)))</f>
        <v/>
      </c>
      <c r="U166" s="334" t="str">
        <f>IF($B166="","",INDEX('All CCC'!U$7:U$736,MATCH(WatchList!$B166,'All CCC'!$B$7:$B$736,0)))</f>
        <v/>
      </c>
      <c r="V166" s="334" t="str">
        <f>IF($B166="","",INDEX('All CCC'!V$7:V$736,MATCH(WatchList!$B166,'All CCC'!$B$7:$B$736,0)))</f>
        <v/>
      </c>
      <c r="W166" s="334" t="str">
        <f>IF($B166="","",INDEX('All CCC'!W$7:W$736,MATCH(WatchList!$B166,'All CCC'!$B$7:$B$736,0)))</f>
        <v/>
      </c>
      <c r="X166" s="334" t="str">
        <f>IF($B166="","",INDEX('All CCC'!X$7:X$736,MATCH(WatchList!$B166,'All CCC'!$B$7:$B$736,0)))</f>
        <v/>
      </c>
      <c r="Y166" s="334" t="str">
        <f>IF($B166="","",INDEX('All CCC'!Y$7:Y$736,MATCH(WatchList!$B166,'All CCC'!$B$7:$B$736,0)))</f>
        <v/>
      </c>
      <c r="Z166" s="334" t="str">
        <f>IF($B166="","",INDEX('All CCC'!Z$7:Z$736,MATCH(WatchList!$B166,'All CCC'!$B$7:$B$736,0)))</f>
        <v/>
      </c>
      <c r="AA166" s="334" t="str">
        <f>IF($B166="","",INDEX('All CCC'!AA$7:AA$736,MATCH(WatchList!$B166,'All CCC'!$B$7:$B$736,0)))</f>
        <v/>
      </c>
      <c r="AB166" s="334" t="str">
        <f>IF($B166="","",INDEX('All CCC'!AB$7:AB$736,MATCH(WatchList!$B166,'All CCC'!$B$7:$B$736,0)))</f>
        <v/>
      </c>
      <c r="AC166" s="334" t="str">
        <f>IF($B166="","",INDEX('All CCC'!AC$7:AC$736,MATCH(WatchList!$B166,'All CCC'!$B$7:$B$736,0)))</f>
        <v/>
      </c>
      <c r="AD166" s="334" t="str">
        <f>IF($B166="","",INDEX('All CCC'!AD$7:AD$736,MATCH(WatchList!$B166,'All CCC'!$B$7:$B$736,0)))</f>
        <v/>
      </c>
      <c r="AE166" s="334" t="str">
        <f>IF($B166="","",INDEX('All CCC'!AE$7:AE$736,MATCH(WatchList!$B166,'All CCC'!$B$7:$B$736,0)))</f>
        <v/>
      </c>
      <c r="AF166" s="334" t="str">
        <f>IF($B166="","",INDEX('All CCC'!AF$7:AF$736,MATCH(WatchList!$B166,'All CCC'!$B$7:$B$736,0)))</f>
        <v/>
      </c>
      <c r="AG166" s="334" t="str">
        <f>IF($B166="","",INDEX('All CCC'!AG$7:AG$736,MATCH(WatchList!$B166,'All CCC'!$B$7:$B$736,0)))</f>
        <v/>
      </c>
      <c r="AH166" s="334" t="str">
        <f>IF($B166="","",INDEX('All CCC'!AH$7:AH$736,MATCH(WatchList!$B166,'All CCC'!$B$7:$B$736,0)))</f>
        <v/>
      </c>
      <c r="AI166" s="334" t="str">
        <f>IF($B166="","",INDEX('All CCC'!AI$7:AI$736,MATCH(WatchList!$B166,'All CCC'!$B$7:$B$736,0)))</f>
        <v/>
      </c>
      <c r="AJ166" s="334" t="str">
        <f>IF($B166="","",INDEX('All CCC'!AJ$7:AJ$736,MATCH(WatchList!$B166,'All CCC'!$B$7:$B$736,0)))</f>
        <v/>
      </c>
      <c r="AK166" s="334" t="str">
        <f>IF($B166="","",INDEX('All CCC'!AK$7:AK$736,MATCH(WatchList!$B166,'All CCC'!$B$7:$B$736,0)))</f>
        <v/>
      </c>
      <c r="AL166" s="334" t="str">
        <f>IF($B166="","",INDEX('All CCC'!AL$7:AL$736,MATCH(WatchList!$B166,'All CCC'!$B$7:$B$736,0)))</f>
        <v/>
      </c>
      <c r="AM166" s="334" t="str">
        <f>IF($B166="","",INDEX('All CCC'!AM$7:AM$736,MATCH(WatchList!$B166,'All CCC'!$B$7:$B$736,0)))</f>
        <v/>
      </c>
      <c r="AN166" s="334" t="str">
        <f>IF($B166="","",INDEX('All CCC'!AN$7:AN$736,MATCH(WatchList!$B166,'All CCC'!$B$7:$B$736,0)))</f>
        <v/>
      </c>
      <c r="AO166" s="334" t="str">
        <f>IF($B166="","",INDEX('All CCC'!AO$7:AO$736,MATCH(WatchList!$B166,'All CCC'!$B$7:$B$736,0)))</f>
        <v/>
      </c>
      <c r="AP166" s="334" t="str">
        <f>IF($B166="","",INDEX('All CCC'!AP$7:AP$736,MATCH(WatchList!$B166,'All CCC'!$B$7:$B$736,0)))</f>
        <v/>
      </c>
      <c r="AQ166" s="334" t="str">
        <f>IF($B166="","",INDEX('All CCC'!AQ$7:AQ$736,MATCH(WatchList!$B166,'All CCC'!$B$7:$B$736,0)))</f>
        <v/>
      </c>
      <c r="AR166" s="334" t="str">
        <f>IF($B166="","",INDEX('All CCC'!AR$7:AR$736,MATCH(WatchList!$B166,'All CCC'!$B$7:$B$736,0)))</f>
        <v/>
      </c>
      <c r="AS166" s="334" t="str">
        <f>IF($B166="","",INDEX('All CCC'!AS$7:AS$736,MATCH(WatchList!$B166,'All CCC'!$B$7:$B$736,0)))</f>
        <v/>
      </c>
      <c r="AT166" s="334" t="str">
        <f>IF($B166="","",INDEX('All CCC'!AT$7:AT$736,MATCH(WatchList!$B166,'All CCC'!$B$7:$B$736,0)))</f>
        <v/>
      </c>
      <c r="AU166" s="334" t="str">
        <f>IF($B166="","",INDEX('All CCC'!AU$7:AU$736,MATCH(WatchList!$B166,'All CCC'!$B$7:$B$736,0)))</f>
        <v/>
      </c>
      <c r="AV166" s="334" t="str">
        <f>IF($B166="","",INDEX('All CCC'!AV$7:AV$736,MATCH(WatchList!$B166,'All CCC'!$B$7:$B$736,0)))</f>
        <v/>
      </c>
      <c r="AW166" s="334" t="str">
        <f>IF($B166="","",INDEX('All CCC'!AW$7:AW$736,MATCH(WatchList!$B166,'All CCC'!$B$7:$B$736,0)))</f>
        <v/>
      </c>
      <c r="AX166" s="334" t="str">
        <f>IF($B166="","",INDEX('All CCC'!AX$7:AX$736,MATCH(WatchList!$B166,'All CCC'!$B$7:$B$736,0)))</f>
        <v/>
      </c>
      <c r="AY166" s="334" t="str">
        <f>IF($B166="","",INDEX('All CCC'!AY$7:AY$736,MATCH(WatchList!$B166,'All CCC'!$B$7:$B$736,0)))</f>
        <v/>
      </c>
      <c r="AZ166" s="334" t="str">
        <f>IF($B166="","",INDEX('All CCC'!AZ$7:AZ$736,MATCH(WatchList!$B166,'All CCC'!$B$7:$B$736,0)))</f>
        <v/>
      </c>
      <c r="BA166" s="334" t="str">
        <f>IF($B166="","",INDEX('All CCC'!BA$7:BA$736,MATCH(WatchList!$B166,'All CCC'!$B$7:$B$736,0)))</f>
        <v/>
      </c>
      <c r="BB166" s="334" t="str">
        <f>IF($B166="","",INDEX('All CCC'!BB$7:BB$736,MATCH(WatchList!$B166,'All CCC'!$B$7:$B$736,0)))</f>
        <v/>
      </c>
      <c r="BC166" s="334" t="str">
        <f>IF($B166="","",INDEX('All CCC'!BC$7:BC$736,MATCH(WatchList!$B166,'All CCC'!$B$7:$B$736,0)))</f>
        <v/>
      </c>
      <c r="BD166" s="334" t="str">
        <f>IF($B166="","",INDEX('All CCC'!BD$7:BD$736,MATCH(WatchList!$B166,'All CCC'!$B$7:$B$736,0)))</f>
        <v/>
      </c>
      <c r="BE166" s="334" t="str">
        <f>IF($B166="","",INDEX('All CCC'!BE$7:BE$736,MATCH(WatchList!$B166,'All CCC'!$B$7:$B$736,0)))</f>
        <v/>
      </c>
      <c r="BF166" s="334" t="str">
        <f>IF($B166="","",INDEX('All CCC'!BF$7:BF$736,MATCH(WatchList!$B166,'All CCC'!$B$7:$B$736,0)))</f>
        <v/>
      </c>
      <c r="BG166" s="334" t="str">
        <f>IF($B166="","",INDEX('All CCC'!BG$7:BG$736,MATCH(WatchList!$B166,'All CCC'!$B$7:$B$736,0)))</f>
        <v/>
      </c>
    </row>
    <row r="167" spans="1:59" x14ac:dyDescent="0.2">
      <c r="A167" s="333" t="str">
        <f>IF($B167="","",INDEX('All CCC'!A$7:A$736,MATCH(WatchList!$B167,'All CCC'!$B$7:$B$736,0)))</f>
        <v/>
      </c>
      <c r="B167" s="127"/>
      <c r="C167" s="334" t="str">
        <f>IF($B167="","",INDEX('All CCC'!C$7:C$736,MATCH(WatchList!$B167,'All CCC'!$B$7:$B$736,0)))</f>
        <v/>
      </c>
      <c r="D167" s="334" t="str">
        <f>IF($B167="","",INDEX('All CCC'!D$7:D$736,MATCH(WatchList!$B167,'All CCC'!$B$7:$B$736,0)))</f>
        <v/>
      </c>
      <c r="E167" s="334" t="str">
        <f>IF($B167="","",INDEX('All CCC'!E$7:E$736,MATCH(WatchList!$B167,'All CCC'!$B$7:$B$736,0)))</f>
        <v/>
      </c>
      <c r="F167" s="334" t="str">
        <f>IF($B167="","",INDEX('All CCC'!F$7:F$736,MATCH(WatchList!$B167,'All CCC'!$B$7:$B$736,0)))</f>
        <v/>
      </c>
      <c r="G167" s="334" t="str">
        <f>IF($B167="","",INDEX('All CCC'!G$7:G$736,MATCH(WatchList!$B167,'All CCC'!$B$7:$B$736,0)))</f>
        <v/>
      </c>
      <c r="H167" s="334" t="str">
        <f>IF($B167="","",INDEX('All CCC'!H$7:H$736,MATCH(WatchList!$B167,'All CCC'!$B$7:$B$736,0)))</f>
        <v/>
      </c>
      <c r="I167" s="334" t="str">
        <f>IF($B167="","",INDEX('All CCC'!I$7:I$736,MATCH(WatchList!$B167,'All CCC'!$B$7:$B$736,0)))</f>
        <v/>
      </c>
      <c r="J167" s="334" t="str">
        <f>IF($B167="","",INDEX('All CCC'!J$7:J$736,MATCH(WatchList!$B167,'All CCC'!$B$7:$B$736,0)))</f>
        <v/>
      </c>
      <c r="K167" s="334" t="str">
        <f>IF($B167="","",INDEX('All CCC'!K$7:K$736,MATCH(WatchList!$B167,'All CCC'!$B$7:$B$736,0)))</f>
        <v/>
      </c>
      <c r="L167" s="334" t="str">
        <f>IF($B167="","",INDEX('All CCC'!L$7:L$736,MATCH(WatchList!$B167,'All CCC'!$B$7:$B$736,0)))</f>
        <v/>
      </c>
      <c r="M167" s="334" t="str">
        <f>IF($B167="","",INDEX('All CCC'!M$7:M$736,MATCH(WatchList!$B167,'All CCC'!$B$7:$B$736,0)))</f>
        <v/>
      </c>
      <c r="N167" s="334" t="str">
        <f>IF($B167="","",INDEX('All CCC'!N$7:N$736,MATCH(WatchList!$B167,'All CCC'!$B$7:$B$736,0)))</f>
        <v/>
      </c>
      <c r="O167" s="334" t="str">
        <f>IF($B167="","",INDEX('All CCC'!O$7:O$736,MATCH(WatchList!$B167,'All CCC'!$B$7:$B$736,0)))</f>
        <v/>
      </c>
      <c r="P167" s="335" t="str">
        <f>IF($B167="","",INDEX('All CCC'!P$7:P$736,MATCH(WatchList!$B167,'All CCC'!$B$7:$B$736,0)))</f>
        <v/>
      </c>
      <c r="Q167" s="335" t="str">
        <f>IF($B167="","",INDEX('All CCC'!Q$7:Q$736,MATCH(WatchList!$B167,'All CCC'!$B$7:$B$736,0)))</f>
        <v/>
      </c>
      <c r="R167" s="334" t="str">
        <f>IF($B167="","",INDEX('All CCC'!R$7:R$736,MATCH(WatchList!$B167,'All CCC'!$B$7:$B$736,0)))</f>
        <v/>
      </c>
      <c r="S167" s="334" t="str">
        <f>IF($B167="","",INDEX('All CCC'!S$7:S$736,MATCH(WatchList!$B167,'All CCC'!$B$7:$B$736,0)))</f>
        <v/>
      </c>
      <c r="T167" s="334" t="str">
        <f>IF($B167="","",INDEX('All CCC'!T$7:T$736,MATCH(WatchList!$B167,'All CCC'!$B$7:$B$736,0)))</f>
        <v/>
      </c>
      <c r="U167" s="334" t="str">
        <f>IF($B167="","",INDEX('All CCC'!U$7:U$736,MATCH(WatchList!$B167,'All CCC'!$B$7:$B$736,0)))</f>
        <v/>
      </c>
      <c r="V167" s="334" t="str">
        <f>IF($B167="","",INDEX('All CCC'!V$7:V$736,MATCH(WatchList!$B167,'All CCC'!$B$7:$B$736,0)))</f>
        <v/>
      </c>
      <c r="W167" s="334" t="str">
        <f>IF($B167="","",INDEX('All CCC'!W$7:W$736,MATCH(WatchList!$B167,'All CCC'!$B$7:$B$736,0)))</f>
        <v/>
      </c>
      <c r="X167" s="334" t="str">
        <f>IF($B167="","",INDEX('All CCC'!X$7:X$736,MATCH(WatchList!$B167,'All CCC'!$B$7:$B$736,0)))</f>
        <v/>
      </c>
      <c r="Y167" s="334" t="str">
        <f>IF($B167="","",INDEX('All CCC'!Y$7:Y$736,MATCH(WatchList!$B167,'All CCC'!$B$7:$B$736,0)))</f>
        <v/>
      </c>
      <c r="Z167" s="334" t="str">
        <f>IF($B167="","",INDEX('All CCC'!Z$7:Z$736,MATCH(WatchList!$B167,'All CCC'!$B$7:$B$736,0)))</f>
        <v/>
      </c>
      <c r="AA167" s="334" t="str">
        <f>IF($B167="","",INDEX('All CCC'!AA$7:AA$736,MATCH(WatchList!$B167,'All CCC'!$B$7:$B$736,0)))</f>
        <v/>
      </c>
      <c r="AB167" s="334" t="str">
        <f>IF($B167="","",INDEX('All CCC'!AB$7:AB$736,MATCH(WatchList!$B167,'All CCC'!$B$7:$B$736,0)))</f>
        <v/>
      </c>
      <c r="AC167" s="334" t="str">
        <f>IF($B167="","",INDEX('All CCC'!AC$7:AC$736,MATCH(WatchList!$B167,'All CCC'!$B$7:$B$736,0)))</f>
        <v/>
      </c>
      <c r="AD167" s="334" t="str">
        <f>IF($B167="","",INDEX('All CCC'!AD$7:AD$736,MATCH(WatchList!$B167,'All CCC'!$B$7:$B$736,0)))</f>
        <v/>
      </c>
      <c r="AE167" s="334" t="str">
        <f>IF($B167="","",INDEX('All CCC'!AE$7:AE$736,MATCH(WatchList!$B167,'All CCC'!$B$7:$B$736,0)))</f>
        <v/>
      </c>
      <c r="AF167" s="334" t="str">
        <f>IF($B167="","",INDEX('All CCC'!AF$7:AF$736,MATCH(WatchList!$B167,'All CCC'!$B$7:$B$736,0)))</f>
        <v/>
      </c>
      <c r="AG167" s="334" t="str">
        <f>IF($B167="","",INDEX('All CCC'!AG$7:AG$736,MATCH(WatchList!$B167,'All CCC'!$B$7:$B$736,0)))</f>
        <v/>
      </c>
      <c r="AH167" s="334" t="str">
        <f>IF($B167="","",INDEX('All CCC'!AH$7:AH$736,MATCH(WatchList!$B167,'All CCC'!$B$7:$B$736,0)))</f>
        <v/>
      </c>
      <c r="AI167" s="334" t="str">
        <f>IF($B167="","",INDEX('All CCC'!AI$7:AI$736,MATCH(WatchList!$B167,'All CCC'!$B$7:$B$736,0)))</f>
        <v/>
      </c>
      <c r="AJ167" s="334" t="str">
        <f>IF($B167="","",INDEX('All CCC'!AJ$7:AJ$736,MATCH(WatchList!$B167,'All CCC'!$B$7:$B$736,0)))</f>
        <v/>
      </c>
      <c r="AK167" s="334" t="str">
        <f>IF($B167="","",INDEX('All CCC'!AK$7:AK$736,MATCH(WatchList!$B167,'All CCC'!$B$7:$B$736,0)))</f>
        <v/>
      </c>
      <c r="AL167" s="334" t="str">
        <f>IF($B167="","",INDEX('All CCC'!AL$7:AL$736,MATCH(WatchList!$B167,'All CCC'!$B$7:$B$736,0)))</f>
        <v/>
      </c>
      <c r="AM167" s="334" t="str">
        <f>IF($B167="","",INDEX('All CCC'!AM$7:AM$736,MATCH(WatchList!$B167,'All CCC'!$B$7:$B$736,0)))</f>
        <v/>
      </c>
      <c r="AN167" s="334" t="str">
        <f>IF($B167="","",INDEX('All CCC'!AN$7:AN$736,MATCH(WatchList!$B167,'All CCC'!$B$7:$B$736,0)))</f>
        <v/>
      </c>
      <c r="AO167" s="334" t="str">
        <f>IF($B167="","",INDEX('All CCC'!AO$7:AO$736,MATCH(WatchList!$B167,'All CCC'!$B$7:$B$736,0)))</f>
        <v/>
      </c>
      <c r="AP167" s="334" t="str">
        <f>IF($B167="","",INDEX('All CCC'!AP$7:AP$736,MATCH(WatchList!$B167,'All CCC'!$B$7:$B$736,0)))</f>
        <v/>
      </c>
      <c r="AQ167" s="334" t="str">
        <f>IF($B167="","",INDEX('All CCC'!AQ$7:AQ$736,MATCH(WatchList!$B167,'All CCC'!$B$7:$B$736,0)))</f>
        <v/>
      </c>
      <c r="AR167" s="334" t="str">
        <f>IF($B167="","",INDEX('All CCC'!AR$7:AR$736,MATCH(WatchList!$B167,'All CCC'!$B$7:$B$736,0)))</f>
        <v/>
      </c>
      <c r="AS167" s="334" t="str">
        <f>IF($B167="","",INDEX('All CCC'!AS$7:AS$736,MATCH(WatchList!$B167,'All CCC'!$B$7:$B$736,0)))</f>
        <v/>
      </c>
      <c r="AT167" s="334" t="str">
        <f>IF($B167="","",INDEX('All CCC'!AT$7:AT$736,MATCH(WatchList!$B167,'All CCC'!$B$7:$B$736,0)))</f>
        <v/>
      </c>
      <c r="AU167" s="334" t="str">
        <f>IF($B167="","",INDEX('All CCC'!AU$7:AU$736,MATCH(WatchList!$B167,'All CCC'!$B$7:$B$736,0)))</f>
        <v/>
      </c>
      <c r="AV167" s="334" t="str">
        <f>IF($B167="","",INDEX('All CCC'!AV$7:AV$736,MATCH(WatchList!$B167,'All CCC'!$B$7:$B$736,0)))</f>
        <v/>
      </c>
      <c r="AW167" s="334" t="str">
        <f>IF($B167="","",INDEX('All CCC'!AW$7:AW$736,MATCH(WatchList!$B167,'All CCC'!$B$7:$B$736,0)))</f>
        <v/>
      </c>
      <c r="AX167" s="334" t="str">
        <f>IF($B167="","",INDEX('All CCC'!AX$7:AX$736,MATCH(WatchList!$B167,'All CCC'!$B$7:$B$736,0)))</f>
        <v/>
      </c>
      <c r="AY167" s="334" t="str">
        <f>IF($B167="","",INDEX('All CCC'!AY$7:AY$736,MATCH(WatchList!$B167,'All CCC'!$B$7:$B$736,0)))</f>
        <v/>
      </c>
      <c r="AZ167" s="334" t="str">
        <f>IF($B167="","",INDEX('All CCC'!AZ$7:AZ$736,MATCH(WatchList!$B167,'All CCC'!$B$7:$B$736,0)))</f>
        <v/>
      </c>
      <c r="BA167" s="334" t="str">
        <f>IF($B167="","",INDEX('All CCC'!BA$7:BA$736,MATCH(WatchList!$B167,'All CCC'!$B$7:$B$736,0)))</f>
        <v/>
      </c>
      <c r="BB167" s="334" t="str">
        <f>IF($B167="","",INDEX('All CCC'!BB$7:BB$736,MATCH(WatchList!$B167,'All CCC'!$B$7:$B$736,0)))</f>
        <v/>
      </c>
      <c r="BC167" s="334" t="str">
        <f>IF($B167="","",INDEX('All CCC'!BC$7:BC$736,MATCH(WatchList!$B167,'All CCC'!$B$7:$B$736,0)))</f>
        <v/>
      </c>
      <c r="BD167" s="334" t="str">
        <f>IF($B167="","",INDEX('All CCC'!BD$7:BD$736,MATCH(WatchList!$B167,'All CCC'!$B$7:$B$736,0)))</f>
        <v/>
      </c>
      <c r="BE167" s="334" t="str">
        <f>IF($B167="","",INDEX('All CCC'!BE$7:BE$736,MATCH(WatchList!$B167,'All CCC'!$B$7:$B$736,0)))</f>
        <v/>
      </c>
      <c r="BF167" s="334" t="str">
        <f>IF($B167="","",INDEX('All CCC'!BF$7:BF$736,MATCH(WatchList!$B167,'All CCC'!$B$7:$B$736,0)))</f>
        <v/>
      </c>
      <c r="BG167" s="334" t="str">
        <f>IF($B167="","",INDEX('All CCC'!BG$7:BG$736,MATCH(WatchList!$B167,'All CCC'!$B$7:$B$736,0)))</f>
        <v/>
      </c>
    </row>
    <row r="168" spans="1:59" x14ac:dyDescent="0.2">
      <c r="A168" s="333" t="str">
        <f>IF($B168="","",INDEX('All CCC'!A$7:A$736,MATCH(WatchList!$B168,'All CCC'!$B$7:$B$736,0)))</f>
        <v/>
      </c>
      <c r="B168" s="127"/>
      <c r="C168" s="334" t="str">
        <f>IF($B168="","",INDEX('All CCC'!C$7:C$736,MATCH(WatchList!$B168,'All CCC'!$B$7:$B$736,0)))</f>
        <v/>
      </c>
      <c r="D168" s="334" t="str">
        <f>IF($B168="","",INDEX('All CCC'!D$7:D$736,MATCH(WatchList!$B168,'All CCC'!$B$7:$B$736,0)))</f>
        <v/>
      </c>
      <c r="E168" s="334" t="str">
        <f>IF($B168="","",INDEX('All CCC'!E$7:E$736,MATCH(WatchList!$B168,'All CCC'!$B$7:$B$736,0)))</f>
        <v/>
      </c>
      <c r="F168" s="334" t="str">
        <f>IF($B168="","",INDEX('All CCC'!F$7:F$736,MATCH(WatchList!$B168,'All CCC'!$B$7:$B$736,0)))</f>
        <v/>
      </c>
      <c r="G168" s="334" t="str">
        <f>IF($B168="","",INDEX('All CCC'!G$7:G$736,MATCH(WatchList!$B168,'All CCC'!$B$7:$B$736,0)))</f>
        <v/>
      </c>
      <c r="H168" s="334" t="str">
        <f>IF($B168="","",INDEX('All CCC'!H$7:H$736,MATCH(WatchList!$B168,'All CCC'!$B$7:$B$736,0)))</f>
        <v/>
      </c>
      <c r="I168" s="334" t="str">
        <f>IF($B168="","",INDEX('All CCC'!I$7:I$736,MATCH(WatchList!$B168,'All CCC'!$B$7:$B$736,0)))</f>
        <v/>
      </c>
      <c r="J168" s="334" t="str">
        <f>IF($B168="","",INDEX('All CCC'!J$7:J$736,MATCH(WatchList!$B168,'All CCC'!$B$7:$B$736,0)))</f>
        <v/>
      </c>
      <c r="K168" s="334" t="str">
        <f>IF($B168="","",INDEX('All CCC'!K$7:K$736,MATCH(WatchList!$B168,'All CCC'!$B$7:$B$736,0)))</f>
        <v/>
      </c>
      <c r="L168" s="334" t="str">
        <f>IF($B168="","",INDEX('All CCC'!L$7:L$736,MATCH(WatchList!$B168,'All CCC'!$B$7:$B$736,0)))</f>
        <v/>
      </c>
      <c r="M168" s="334" t="str">
        <f>IF($B168="","",INDEX('All CCC'!M$7:M$736,MATCH(WatchList!$B168,'All CCC'!$B$7:$B$736,0)))</f>
        <v/>
      </c>
      <c r="N168" s="334" t="str">
        <f>IF($B168="","",INDEX('All CCC'!N$7:N$736,MATCH(WatchList!$B168,'All CCC'!$B$7:$B$736,0)))</f>
        <v/>
      </c>
      <c r="O168" s="334" t="str">
        <f>IF($B168="","",INDEX('All CCC'!O$7:O$736,MATCH(WatchList!$B168,'All CCC'!$B$7:$B$736,0)))</f>
        <v/>
      </c>
      <c r="P168" s="335" t="str">
        <f>IF($B168="","",INDEX('All CCC'!P$7:P$736,MATCH(WatchList!$B168,'All CCC'!$B$7:$B$736,0)))</f>
        <v/>
      </c>
      <c r="Q168" s="335" t="str">
        <f>IF($B168="","",INDEX('All CCC'!Q$7:Q$736,MATCH(WatchList!$B168,'All CCC'!$B$7:$B$736,0)))</f>
        <v/>
      </c>
      <c r="R168" s="334" t="str">
        <f>IF($B168="","",INDEX('All CCC'!R$7:R$736,MATCH(WatchList!$B168,'All CCC'!$B$7:$B$736,0)))</f>
        <v/>
      </c>
      <c r="S168" s="334" t="str">
        <f>IF($B168="","",INDEX('All CCC'!S$7:S$736,MATCH(WatchList!$B168,'All CCC'!$B$7:$B$736,0)))</f>
        <v/>
      </c>
      <c r="T168" s="334" t="str">
        <f>IF($B168="","",INDEX('All CCC'!T$7:T$736,MATCH(WatchList!$B168,'All CCC'!$B$7:$B$736,0)))</f>
        <v/>
      </c>
      <c r="U168" s="334" t="str">
        <f>IF($B168="","",INDEX('All CCC'!U$7:U$736,MATCH(WatchList!$B168,'All CCC'!$B$7:$B$736,0)))</f>
        <v/>
      </c>
      <c r="V168" s="334" t="str">
        <f>IF($B168="","",INDEX('All CCC'!V$7:V$736,MATCH(WatchList!$B168,'All CCC'!$B$7:$B$736,0)))</f>
        <v/>
      </c>
      <c r="W168" s="334" t="str">
        <f>IF($B168="","",INDEX('All CCC'!W$7:W$736,MATCH(WatchList!$B168,'All CCC'!$B$7:$B$736,0)))</f>
        <v/>
      </c>
      <c r="X168" s="334" t="str">
        <f>IF($B168="","",INDEX('All CCC'!X$7:X$736,MATCH(WatchList!$B168,'All CCC'!$B$7:$B$736,0)))</f>
        <v/>
      </c>
      <c r="Y168" s="334" t="str">
        <f>IF($B168="","",INDEX('All CCC'!Y$7:Y$736,MATCH(WatchList!$B168,'All CCC'!$B$7:$B$736,0)))</f>
        <v/>
      </c>
      <c r="Z168" s="334" t="str">
        <f>IF($B168="","",INDEX('All CCC'!Z$7:Z$736,MATCH(WatchList!$B168,'All CCC'!$B$7:$B$736,0)))</f>
        <v/>
      </c>
      <c r="AA168" s="334" t="str">
        <f>IF($B168="","",INDEX('All CCC'!AA$7:AA$736,MATCH(WatchList!$B168,'All CCC'!$B$7:$B$736,0)))</f>
        <v/>
      </c>
      <c r="AB168" s="334" t="str">
        <f>IF($B168="","",INDEX('All CCC'!AB$7:AB$736,MATCH(WatchList!$B168,'All CCC'!$B$7:$B$736,0)))</f>
        <v/>
      </c>
      <c r="AC168" s="334" t="str">
        <f>IF($B168="","",INDEX('All CCC'!AC$7:AC$736,MATCH(WatchList!$B168,'All CCC'!$B$7:$B$736,0)))</f>
        <v/>
      </c>
      <c r="AD168" s="334" t="str">
        <f>IF($B168="","",INDEX('All CCC'!AD$7:AD$736,MATCH(WatchList!$B168,'All CCC'!$B$7:$B$736,0)))</f>
        <v/>
      </c>
      <c r="AE168" s="334" t="str">
        <f>IF($B168="","",INDEX('All CCC'!AE$7:AE$736,MATCH(WatchList!$B168,'All CCC'!$B$7:$B$736,0)))</f>
        <v/>
      </c>
      <c r="AF168" s="334" t="str">
        <f>IF($B168="","",INDEX('All CCC'!AF$7:AF$736,MATCH(WatchList!$B168,'All CCC'!$B$7:$B$736,0)))</f>
        <v/>
      </c>
      <c r="AG168" s="334" t="str">
        <f>IF($B168="","",INDEX('All CCC'!AG$7:AG$736,MATCH(WatchList!$B168,'All CCC'!$B$7:$B$736,0)))</f>
        <v/>
      </c>
      <c r="AH168" s="334" t="str">
        <f>IF($B168="","",INDEX('All CCC'!AH$7:AH$736,MATCH(WatchList!$B168,'All CCC'!$B$7:$B$736,0)))</f>
        <v/>
      </c>
      <c r="AI168" s="334" t="str">
        <f>IF($B168="","",INDEX('All CCC'!AI$7:AI$736,MATCH(WatchList!$B168,'All CCC'!$B$7:$B$736,0)))</f>
        <v/>
      </c>
      <c r="AJ168" s="334" t="str">
        <f>IF($B168="","",INDEX('All CCC'!AJ$7:AJ$736,MATCH(WatchList!$B168,'All CCC'!$B$7:$B$736,0)))</f>
        <v/>
      </c>
      <c r="AK168" s="334" t="str">
        <f>IF($B168="","",INDEX('All CCC'!AK$7:AK$736,MATCH(WatchList!$B168,'All CCC'!$B$7:$B$736,0)))</f>
        <v/>
      </c>
      <c r="AL168" s="334" t="str">
        <f>IF($B168="","",INDEX('All CCC'!AL$7:AL$736,MATCH(WatchList!$B168,'All CCC'!$B$7:$B$736,0)))</f>
        <v/>
      </c>
      <c r="AM168" s="334" t="str">
        <f>IF($B168="","",INDEX('All CCC'!AM$7:AM$736,MATCH(WatchList!$B168,'All CCC'!$B$7:$B$736,0)))</f>
        <v/>
      </c>
      <c r="AN168" s="334" t="str">
        <f>IF($B168="","",INDEX('All CCC'!AN$7:AN$736,MATCH(WatchList!$B168,'All CCC'!$B$7:$B$736,0)))</f>
        <v/>
      </c>
      <c r="AO168" s="334" t="str">
        <f>IF($B168="","",INDEX('All CCC'!AO$7:AO$736,MATCH(WatchList!$B168,'All CCC'!$B$7:$B$736,0)))</f>
        <v/>
      </c>
      <c r="AP168" s="334" t="str">
        <f>IF($B168="","",INDEX('All CCC'!AP$7:AP$736,MATCH(WatchList!$B168,'All CCC'!$B$7:$B$736,0)))</f>
        <v/>
      </c>
      <c r="AQ168" s="334" t="str">
        <f>IF($B168="","",INDEX('All CCC'!AQ$7:AQ$736,MATCH(WatchList!$B168,'All CCC'!$B$7:$B$736,0)))</f>
        <v/>
      </c>
      <c r="AR168" s="334" t="str">
        <f>IF($B168="","",INDEX('All CCC'!AR$7:AR$736,MATCH(WatchList!$B168,'All CCC'!$B$7:$B$736,0)))</f>
        <v/>
      </c>
      <c r="AS168" s="334" t="str">
        <f>IF($B168="","",INDEX('All CCC'!AS$7:AS$736,MATCH(WatchList!$B168,'All CCC'!$B$7:$B$736,0)))</f>
        <v/>
      </c>
      <c r="AT168" s="334" t="str">
        <f>IF($B168="","",INDEX('All CCC'!AT$7:AT$736,MATCH(WatchList!$B168,'All CCC'!$B$7:$B$736,0)))</f>
        <v/>
      </c>
      <c r="AU168" s="334" t="str">
        <f>IF($B168="","",INDEX('All CCC'!AU$7:AU$736,MATCH(WatchList!$B168,'All CCC'!$B$7:$B$736,0)))</f>
        <v/>
      </c>
      <c r="AV168" s="334" t="str">
        <f>IF($B168="","",INDEX('All CCC'!AV$7:AV$736,MATCH(WatchList!$B168,'All CCC'!$B$7:$B$736,0)))</f>
        <v/>
      </c>
      <c r="AW168" s="334" t="str">
        <f>IF($B168="","",INDEX('All CCC'!AW$7:AW$736,MATCH(WatchList!$B168,'All CCC'!$B$7:$B$736,0)))</f>
        <v/>
      </c>
      <c r="AX168" s="334" t="str">
        <f>IF($B168="","",INDEX('All CCC'!AX$7:AX$736,MATCH(WatchList!$B168,'All CCC'!$B$7:$B$736,0)))</f>
        <v/>
      </c>
      <c r="AY168" s="334" t="str">
        <f>IF($B168="","",INDEX('All CCC'!AY$7:AY$736,MATCH(WatchList!$B168,'All CCC'!$B$7:$B$736,0)))</f>
        <v/>
      </c>
      <c r="AZ168" s="334" t="str">
        <f>IF($B168="","",INDEX('All CCC'!AZ$7:AZ$736,MATCH(WatchList!$B168,'All CCC'!$B$7:$B$736,0)))</f>
        <v/>
      </c>
      <c r="BA168" s="334" t="str">
        <f>IF($B168="","",INDEX('All CCC'!BA$7:BA$736,MATCH(WatchList!$B168,'All CCC'!$B$7:$B$736,0)))</f>
        <v/>
      </c>
      <c r="BB168" s="334" t="str">
        <f>IF($B168="","",INDEX('All CCC'!BB$7:BB$736,MATCH(WatchList!$B168,'All CCC'!$B$7:$B$736,0)))</f>
        <v/>
      </c>
      <c r="BC168" s="334" t="str">
        <f>IF($B168="","",INDEX('All CCC'!BC$7:BC$736,MATCH(WatchList!$B168,'All CCC'!$B$7:$B$736,0)))</f>
        <v/>
      </c>
      <c r="BD168" s="334" t="str">
        <f>IF($B168="","",INDEX('All CCC'!BD$7:BD$736,MATCH(WatchList!$B168,'All CCC'!$B$7:$B$736,0)))</f>
        <v/>
      </c>
      <c r="BE168" s="334" t="str">
        <f>IF($B168="","",INDEX('All CCC'!BE$7:BE$736,MATCH(WatchList!$B168,'All CCC'!$B$7:$B$736,0)))</f>
        <v/>
      </c>
      <c r="BF168" s="334" t="str">
        <f>IF($B168="","",INDEX('All CCC'!BF$7:BF$736,MATCH(WatchList!$B168,'All CCC'!$B$7:$B$736,0)))</f>
        <v/>
      </c>
      <c r="BG168" s="334" t="str">
        <f>IF($B168="","",INDEX('All CCC'!BG$7:BG$736,MATCH(WatchList!$B168,'All CCC'!$B$7:$B$736,0)))</f>
        <v/>
      </c>
    </row>
    <row r="169" spans="1:59" x14ac:dyDescent="0.2">
      <c r="A169" s="333" t="str">
        <f>IF($B169="","",INDEX('All CCC'!A$7:A$736,MATCH(WatchList!$B169,'All CCC'!$B$7:$B$736,0)))</f>
        <v/>
      </c>
      <c r="B169" s="127"/>
      <c r="C169" s="334" t="str">
        <f>IF($B169="","",INDEX('All CCC'!C$7:C$736,MATCH(WatchList!$B169,'All CCC'!$B$7:$B$736,0)))</f>
        <v/>
      </c>
      <c r="D169" s="334" t="str">
        <f>IF($B169="","",INDEX('All CCC'!D$7:D$736,MATCH(WatchList!$B169,'All CCC'!$B$7:$B$736,0)))</f>
        <v/>
      </c>
      <c r="E169" s="334" t="str">
        <f>IF($B169="","",INDEX('All CCC'!E$7:E$736,MATCH(WatchList!$B169,'All CCC'!$B$7:$B$736,0)))</f>
        <v/>
      </c>
      <c r="F169" s="334" t="str">
        <f>IF($B169="","",INDEX('All CCC'!F$7:F$736,MATCH(WatchList!$B169,'All CCC'!$B$7:$B$736,0)))</f>
        <v/>
      </c>
      <c r="G169" s="334" t="str">
        <f>IF($B169="","",INDEX('All CCC'!G$7:G$736,MATCH(WatchList!$B169,'All CCC'!$B$7:$B$736,0)))</f>
        <v/>
      </c>
      <c r="H169" s="334" t="str">
        <f>IF($B169="","",INDEX('All CCC'!H$7:H$736,MATCH(WatchList!$B169,'All CCC'!$B$7:$B$736,0)))</f>
        <v/>
      </c>
      <c r="I169" s="334" t="str">
        <f>IF($B169="","",INDEX('All CCC'!I$7:I$736,MATCH(WatchList!$B169,'All CCC'!$B$7:$B$736,0)))</f>
        <v/>
      </c>
      <c r="J169" s="334" t="str">
        <f>IF($B169="","",INDEX('All CCC'!J$7:J$736,MATCH(WatchList!$B169,'All CCC'!$B$7:$B$736,0)))</f>
        <v/>
      </c>
      <c r="K169" s="334" t="str">
        <f>IF($B169="","",INDEX('All CCC'!K$7:K$736,MATCH(WatchList!$B169,'All CCC'!$B$7:$B$736,0)))</f>
        <v/>
      </c>
      <c r="L169" s="334" t="str">
        <f>IF($B169="","",INDEX('All CCC'!L$7:L$736,MATCH(WatchList!$B169,'All CCC'!$B$7:$B$736,0)))</f>
        <v/>
      </c>
      <c r="M169" s="334" t="str">
        <f>IF($B169="","",INDEX('All CCC'!M$7:M$736,MATCH(WatchList!$B169,'All CCC'!$B$7:$B$736,0)))</f>
        <v/>
      </c>
      <c r="N169" s="334" t="str">
        <f>IF($B169="","",INDEX('All CCC'!N$7:N$736,MATCH(WatchList!$B169,'All CCC'!$B$7:$B$736,0)))</f>
        <v/>
      </c>
      <c r="O169" s="334" t="str">
        <f>IF($B169="","",INDEX('All CCC'!O$7:O$736,MATCH(WatchList!$B169,'All CCC'!$B$7:$B$736,0)))</f>
        <v/>
      </c>
      <c r="P169" s="335" t="str">
        <f>IF($B169="","",INDEX('All CCC'!P$7:P$736,MATCH(WatchList!$B169,'All CCC'!$B$7:$B$736,0)))</f>
        <v/>
      </c>
      <c r="Q169" s="335" t="str">
        <f>IF($B169="","",INDEX('All CCC'!Q$7:Q$736,MATCH(WatchList!$B169,'All CCC'!$B$7:$B$736,0)))</f>
        <v/>
      </c>
      <c r="R169" s="334" t="str">
        <f>IF($B169="","",INDEX('All CCC'!R$7:R$736,MATCH(WatchList!$B169,'All CCC'!$B$7:$B$736,0)))</f>
        <v/>
      </c>
      <c r="S169" s="334" t="str">
        <f>IF($B169="","",INDEX('All CCC'!S$7:S$736,MATCH(WatchList!$B169,'All CCC'!$B$7:$B$736,0)))</f>
        <v/>
      </c>
      <c r="T169" s="334" t="str">
        <f>IF($B169="","",INDEX('All CCC'!T$7:T$736,MATCH(WatchList!$B169,'All CCC'!$B$7:$B$736,0)))</f>
        <v/>
      </c>
      <c r="U169" s="334" t="str">
        <f>IF($B169="","",INDEX('All CCC'!U$7:U$736,MATCH(WatchList!$B169,'All CCC'!$B$7:$B$736,0)))</f>
        <v/>
      </c>
      <c r="V169" s="334" t="str">
        <f>IF($B169="","",INDEX('All CCC'!V$7:V$736,MATCH(WatchList!$B169,'All CCC'!$B$7:$B$736,0)))</f>
        <v/>
      </c>
      <c r="W169" s="334" t="str">
        <f>IF($B169="","",INDEX('All CCC'!W$7:W$736,MATCH(WatchList!$B169,'All CCC'!$B$7:$B$736,0)))</f>
        <v/>
      </c>
      <c r="X169" s="334" t="str">
        <f>IF($B169="","",INDEX('All CCC'!X$7:X$736,MATCH(WatchList!$B169,'All CCC'!$B$7:$B$736,0)))</f>
        <v/>
      </c>
      <c r="Y169" s="334" t="str">
        <f>IF($B169="","",INDEX('All CCC'!Y$7:Y$736,MATCH(WatchList!$B169,'All CCC'!$B$7:$B$736,0)))</f>
        <v/>
      </c>
      <c r="Z169" s="334" t="str">
        <f>IF($B169="","",INDEX('All CCC'!Z$7:Z$736,MATCH(WatchList!$B169,'All CCC'!$B$7:$B$736,0)))</f>
        <v/>
      </c>
      <c r="AA169" s="334" t="str">
        <f>IF($B169="","",INDEX('All CCC'!AA$7:AA$736,MATCH(WatchList!$B169,'All CCC'!$B$7:$B$736,0)))</f>
        <v/>
      </c>
      <c r="AB169" s="334" t="str">
        <f>IF($B169="","",INDEX('All CCC'!AB$7:AB$736,MATCH(WatchList!$B169,'All CCC'!$B$7:$B$736,0)))</f>
        <v/>
      </c>
      <c r="AC169" s="334" t="str">
        <f>IF($B169="","",INDEX('All CCC'!AC$7:AC$736,MATCH(WatchList!$B169,'All CCC'!$B$7:$B$736,0)))</f>
        <v/>
      </c>
      <c r="AD169" s="334" t="str">
        <f>IF($B169="","",INDEX('All CCC'!AD$7:AD$736,MATCH(WatchList!$B169,'All CCC'!$B$7:$B$736,0)))</f>
        <v/>
      </c>
      <c r="AE169" s="334" t="str">
        <f>IF($B169="","",INDEX('All CCC'!AE$7:AE$736,MATCH(WatchList!$B169,'All CCC'!$B$7:$B$736,0)))</f>
        <v/>
      </c>
      <c r="AF169" s="334" t="str">
        <f>IF($B169="","",INDEX('All CCC'!AF$7:AF$736,MATCH(WatchList!$B169,'All CCC'!$B$7:$B$736,0)))</f>
        <v/>
      </c>
      <c r="AG169" s="334" t="str">
        <f>IF($B169="","",INDEX('All CCC'!AG$7:AG$736,MATCH(WatchList!$B169,'All CCC'!$B$7:$B$736,0)))</f>
        <v/>
      </c>
      <c r="AH169" s="334" t="str">
        <f>IF($B169="","",INDEX('All CCC'!AH$7:AH$736,MATCH(WatchList!$B169,'All CCC'!$B$7:$B$736,0)))</f>
        <v/>
      </c>
      <c r="AI169" s="334" t="str">
        <f>IF($B169="","",INDEX('All CCC'!AI$7:AI$736,MATCH(WatchList!$B169,'All CCC'!$B$7:$B$736,0)))</f>
        <v/>
      </c>
      <c r="AJ169" s="334" t="str">
        <f>IF($B169="","",INDEX('All CCC'!AJ$7:AJ$736,MATCH(WatchList!$B169,'All CCC'!$B$7:$B$736,0)))</f>
        <v/>
      </c>
      <c r="AK169" s="334" t="str">
        <f>IF($B169="","",INDEX('All CCC'!AK$7:AK$736,MATCH(WatchList!$B169,'All CCC'!$B$7:$B$736,0)))</f>
        <v/>
      </c>
      <c r="AL169" s="334" t="str">
        <f>IF($B169="","",INDEX('All CCC'!AL$7:AL$736,MATCH(WatchList!$B169,'All CCC'!$B$7:$B$736,0)))</f>
        <v/>
      </c>
      <c r="AM169" s="334" t="str">
        <f>IF($B169="","",INDEX('All CCC'!AM$7:AM$736,MATCH(WatchList!$B169,'All CCC'!$B$7:$B$736,0)))</f>
        <v/>
      </c>
      <c r="AN169" s="334" t="str">
        <f>IF($B169="","",INDEX('All CCC'!AN$7:AN$736,MATCH(WatchList!$B169,'All CCC'!$B$7:$B$736,0)))</f>
        <v/>
      </c>
      <c r="AO169" s="334" t="str">
        <f>IF($B169="","",INDEX('All CCC'!AO$7:AO$736,MATCH(WatchList!$B169,'All CCC'!$B$7:$B$736,0)))</f>
        <v/>
      </c>
      <c r="AP169" s="334" t="str">
        <f>IF($B169="","",INDEX('All CCC'!AP$7:AP$736,MATCH(WatchList!$B169,'All CCC'!$B$7:$B$736,0)))</f>
        <v/>
      </c>
      <c r="AQ169" s="334" t="str">
        <f>IF($B169="","",INDEX('All CCC'!AQ$7:AQ$736,MATCH(WatchList!$B169,'All CCC'!$B$7:$B$736,0)))</f>
        <v/>
      </c>
      <c r="AR169" s="334" t="str">
        <f>IF($B169="","",INDEX('All CCC'!AR$7:AR$736,MATCH(WatchList!$B169,'All CCC'!$B$7:$B$736,0)))</f>
        <v/>
      </c>
      <c r="AS169" s="334" t="str">
        <f>IF($B169="","",INDEX('All CCC'!AS$7:AS$736,MATCH(WatchList!$B169,'All CCC'!$B$7:$B$736,0)))</f>
        <v/>
      </c>
      <c r="AT169" s="334" t="str">
        <f>IF($B169="","",INDEX('All CCC'!AT$7:AT$736,MATCH(WatchList!$B169,'All CCC'!$B$7:$B$736,0)))</f>
        <v/>
      </c>
      <c r="AU169" s="334" t="str">
        <f>IF($B169="","",INDEX('All CCC'!AU$7:AU$736,MATCH(WatchList!$B169,'All CCC'!$B$7:$B$736,0)))</f>
        <v/>
      </c>
      <c r="AV169" s="334" t="str">
        <f>IF($B169="","",INDEX('All CCC'!AV$7:AV$736,MATCH(WatchList!$B169,'All CCC'!$B$7:$B$736,0)))</f>
        <v/>
      </c>
      <c r="AW169" s="334" t="str">
        <f>IF($B169="","",INDEX('All CCC'!AW$7:AW$736,MATCH(WatchList!$B169,'All CCC'!$B$7:$B$736,0)))</f>
        <v/>
      </c>
      <c r="AX169" s="334" t="str">
        <f>IF($B169="","",INDEX('All CCC'!AX$7:AX$736,MATCH(WatchList!$B169,'All CCC'!$B$7:$B$736,0)))</f>
        <v/>
      </c>
      <c r="AY169" s="334" t="str">
        <f>IF($B169="","",INDEX('All CCC'!AY$7:AY$736,MATCH(WatchList!$B169,'All CCC'!$B$7:$B$736,0)))</f>
        <v/>
      </c>
      <c r="AZ169" s="334" t="str">
        <f>IF($B169="","",INDEX('All CCC'!AZ$7:AZ$736,MATCH(WatchList!$B169,'All CCC'!$B$7:$B$736,0)))</f>
        <v/>
      </c>
      <c r="BA169" s="334" t="str">
        <f>IF($B169="","",INDEX('All CCC'!BA$7:BA$736,MATCH(WatchList!$B169,'All CCC'!$B$7:$B$736,0)))</f>
        <v/>
      </c>
      <c r="BB169" s="334" t="str">
        <f>IF($B169="","",INDEX('All CCC'!BB$7:BB$736,MATCH(WatchList!$B169,'All CCC'!$B$7:$B$736,0)))</f>
        <v/>
      </c>
      <c r="BC169" s="334" t="str">
        <f>IF($B169="","",INDEX('All CCC'!BC$7:BC$736,MATCH(WatchList!$B169,'All CCC'!$B$7:$B$736,0)))</f>
        <v/>
      </c>
      <c r="BD169" s="334" t="str">
        <f>IF($B169="","",INDEX('All CCC'!BD$7:BD$736,MATCH(WatchList!$B169,'All CCC'!$B$7:$B$736,0)))</f>
        <v/>
      </c>
      <c r="BE169" s="334" t="str">
        <f>IF($B169="","",INDEX('All CCC'!BE$7:BE$736,MATCH(WatchList!$B169,'All CCC'!$B$7:$B$736,0)))</f>
        <v/>
      </c>
      <c r="BF169" s="334" t="str">
        <f>IF($B169="","",INDEX('All CCC'!BF$7:BF$736,MATCH(WatchList!$B169,'All CCC'!$B$7:$B$736,0)))</f>
        <v/>
      </c>
      <c r="BG169" s="334" t="str">
        <f>IF($B169="","",INDEX('All CCC'!BG$7:BG$736,MATCH(WatchList!$B169,'All CCC'!$B$7:$B$736,0)))</f>
        <v/>
      </c>
    </row>
    <row r="170" spans="1:59" x14ac:dyDescent="0.2">
      <c r="A170" s="333" t="str">
        <f>IF($B170="","",INDEX('All CCC'!A$7:A$736,MATCH(WatchList!$B170,'All CCC'!$B$7:$B$736,0)))</f>
        <v/>
      </c>
      <c r="B170" s="127"/>
      <c r="C170" s="334" t="str">
        <f>IF($B170="","",INDEX('All CCC'!C$7:C$736,MATCH(WatchList!$B170,'All CCC'!$B$7:$B$736,0)))</f>
        <v/>
      </c>
      <c r="D170" s="334" t="str">
        <f>IF($B170="","",INDEX('All CCC'!D$7:D$736,MATCH(WatchList!$B170,'All CCC'!$B$7:$B$736,0)))</f>
        <v/>
      </c>
      <c r="E170" s="334" t="str">
        <f>IF($B170="","",INDEX('All CCC'!E$7:E$736,MATCH(WatchList!$B170,'All CCC'!$B$7:$B$736,0)))</f>
        <v/>
      </c>
      <c r="F170" s="334" t="str">
        <f>IF($B170="","",INDEX('All CCC'!F$7:F$736,MATCH(WatchList!$B170,'All CCC'!$B$7:$B$736,0)))</f>
        <v/>
      </c>
      <c r="G170" s="334" t="str">
        <f>IF($B170="","",INDEX('All CCC'!G$7:G$736,MATCH(WatchList!$B170,'All CCC'!$B$7:$B$736,0)))</f>
        <v/>
      </c>
      <c r="H170" s="334" t="str">
        <f>IF($B170="","",INDEX('All CCC'!H$7:H$736,MATCH(WatchList!$B170,'All CCC'!$B$7:$B$736,0)))</f>
        <v/>
      </c>
      <c r="I170" s="334" t="str">
        <f>IF($B170="","",INDEX('All CCC'!I$7:I$736,MATCH(WatchList!$B170,'All CCC'!$B$7:$B$736,0)))</f>
        <v/>
      </c>
      <c r="J170" s="334" t="str">
        <f>IF($B170="","",INDEX('All CCC'!J$7:J$736,MATCH(WatchList!$B170,'All CCC'!$B$7:$B$736,0)))</f>
        <v/>
      </c>
      <c r="K170" s="334" t="str">
        <f>IF($B170="","",INDEX('All CCC'!K$7:K$736,MATCH(WatchList!$B170,'All CCC'!$B$7:$B$736,0)))</f>
        <v/>
      </c>
      <c r="L170" s="334" t="str">
        <f>IF($B170="","",INDEX('All CCC'!L$7:L$736,MATCH(WatchList!$B170,'All CCC'!$B$7:$B$736,0)))</f>
        <v/>
      </c>
      <c r="M170" s="334" t="str">
        <f>IF($B170="","",INDEX('All CCC'!M$7:M$736,MATCH(WatchList!$B170,'All CCC'!$B$7:$B$736,0)))</f>
        <v/>
      </c>
      <c r="N170" s="334" t="str">
        <f>IF($B170="","",INDEX('All CCC'!N$7:N$736,MATCH(WatchList!$B170,'All CCC'!$B$7:$B$736,0)))</f>
        <v/>
      </c>
      <c r="O170" s="334" t="str">
        <f>IF($B170="","",INDEX('All CCC'!O$7:O$736,MATCH(WatchList!$B170,'All CCC'!$B$7:$B$736,0)))</f>
        <v/>
      </c>
      <c r="P170" s="335" t="str">
        <f>IF($B170="","",INDEX('All CCC'!P$7:P$736,MATCH(WatchList!$B170,'All CCC'!$B$7:$B$736,0)))</f>
        <v/>
      </c>
      <c r="Q170" s="335" t="str">
        <f>IF($B170="","",INDEX('All CCC'!Q$7:Q$736,MATCH(WatchList!$B170,'All CCC'!$B$7:$B$736,0)))</f>
        <v/>
      </c>
      <c r="R170" s="334" t="str">
        <f>IF($B170="","",INDEX('All CCC'!R$7:R$736,MATCH(WatchList!$B170,'All CCC'!$B$7:$B$736,0)))</f>
        <v/>
      </c>
      <c r="S170" s="334" t="str">
        <f>IF($B170="","",INDEX('All CCC'!S$7:S$736,MATCH(WatchList!$B170,'All CCC'!$B$7:$B$736,0)))</f>
        <v/>
      </c>
      <c r="T170" s="334" t="str">
        <f>IF($B170="","",INDEX('All CCC'!T$7:T$736,MATCH(WatchList!$B170,'All CCC'!$B$7:$B$736,0)))</f>
        <v/>
      </c>
      <c r="U170" s="334" t="str">
        <f>IF($B170="","",INDEX('All CCC'!U$7:U$736,MATCH(WatchList!$B170,'All CCC'!$B$7:$B$736,0)))</f>
        <v/>
      </c>
      <c r="V170" s="334" t="str">
        <f>IF($B170="","",INDEX('All CCC'!V$7:V$736,MATCH(WatchList!$B170,'All CCC'!$B$7:$B$736,0)))</f>
        <v/>
      </c>
      <c r="W170" s="334" t="str">
        <f>IF($B170="","",INDEX('All CCC'!W$7:W$736,MATCH(WatchList!$B170,'All CCC'!$B$7:$B$736,0)))</f>
        <v/>
      </c>
      <c r="X170" s="334" t="str">
        <f>IF($B170="","",INDEX('All CCC'!X$7:X$736,MATCH(WatchList!$B170,'All CCC'!$B$7:$B$736,0)))</f>
        <v/>
      </c>
      <c r="Y170" s="334" t="str">
        <f>IF($B170="","",INDEX('All CCC'!Y$7:Y$736,MATCH(WatchList!$B170,'All CCC'!$B$7:$B$736,0)))</f>
        <v/>
      </c>
      <c r="Z170" s="334" t="str">
        <f>IF($B170="","",INDEX('All CCC'!Z$7:Z$736,MATCH(WatchList!$B170,'All CCC'!$B$7:$B$736,0)))</f>
        <v/>
      </c>
      <c r="AA170" s="334" t="str">
        <f>IF($B170="","",INDEX('All CCC'!AA$7:AA$736,MATCH(WatchList!$B170,'All CCC'!$B$7:$B$736,0)))</f>
        <v/>
      </c>
      <c r="AB170" s="334" t="str">
        <f>IF($B170="","",INDEX('All CCC'!AB$7:AB$736,MATCH(WatchList!$B170,'All CCC'!$B$7:$B$736,0)))</f>
        <v/>
      </c>
      <c r="AC170" s="334" t="str">
        <f>IF($B170="","",INDEX('All CCC'!AC$7:AC$736,MATCH(WatchList!$B170,'All CCC'!$B$7:$B$736,0)))</f>
        <v/>
      </c>
      <c r="AD170" s="334" t="str">
        <f>IF($B170="","",INDEX('All CCC'!AD$7:AD$736,MATCH(WatchList!$B170,'All CCC'!$B$7:$B$736,0)))</f>
        <v/>
      </c>
      <c r="AE170" s="334" t="str">
        <f>IF($B170="","",INDEX('All CCC'!AE$7:AE$736,MATCH(WatchList!$B170,'All CCC'!$B$7:$B$736,0)))</f>
        <v/>
      </c>
      <c r="AF170" s="334" t="str">
        <f>IF($B170="","",INDEX('All CCC'!AF$7:AF$736,MATCH(WatchList!$B170,'All CCC'!$B$7:$B$736,0)))</f>
        <v/>
      </c>
      <c r="AG170" s="334" t="str">
        <f>IF($B170="","",INDEX('All CCC'!AG$7:AG$736,MATCH(WatchList!$B170,'All CCC'!$B$7:$B$736,0)))</f>
        <v/>
      </c>
      <c r="AH170" s="334" t="str">
        <f>IF($B170="","",INDEX('All CCC'!AH$7:AH$736,MATCH(WatchList!$B170,'All CCC'!$B$7:$B$736,0)))</f>
        <v/>
      </c>
      <c r="AI170" s="334" t="str">
        <f>IF($B170="","",INDEX('All CCC'!AI$7:AI$736,MATCH(WatchList!$B170,'All CCC'!$B$7:$B$736,0)))</f>
        <v/>
      </c>
      <c r="AJ170" s="334" t="str">
        <f>IF($B170="","",INDEX('All CCC'!AJ$7:AJ$736,MATCH(WatchList!$B170,'All CCC'!$B$7:$B$736,0)))</f>
        <v/>
      </c>
      <c r="AK170" s="334" t="str">
        <f>IF($B170="","",INDEX('All CCC'!AK$7:AK$736,MATCH(WatchList!$B170,'All CCC'!$B$7:$B$736,0)))</f>
        <v/>
      </c>
      <c r="AL170" s="334" t="str">
        <f>IF($B170="","",INDEX('All CCC'!AL$7:AL$736,MATCH(WatchList!$B170,'All CCC'!$B$7:$B$736,0)))</f>
        <v/>
      </c>
      <c r="AM170" s="334" t="str">
        <f>IF($B170="","",INDEX('All CCC'!AM$7:AM$736,MATCH(WatchList!$B170,'All CCC'!$B$7:$B$736,0)))</f>
        <v/>
      </c>
      <c r="AN170" s="334" t="str">
        <f>IF($B170="","",INDEX('All CCC'!AN$7:AN$736,MATCH(WatchList!$B170,'All CCC'!$B$7:$B$736,0)))</f>
        <v/>
      </c>
      <c r="AO170" s="334" t="str">
        <f>IF($B170="","",INDEX('All CCC'!AO$7:AO$736,MATCH(WatchList!$B170,'All CCC'!$B$7:$B$736,0)))</f>
        <v/>
      </c>
      <c r="AP170" s="334" t="str">
        <f>IF($B170="","",INDEX('All CCC'!AP$7:AP$736,MATCH(WatchList!$B170,'All CCC'!$B$7:$B$736,0)))</f>
        <v/>
      </c>
      <c r="AQ170" s="334" t="str">
        <f>IF($B170="","",INDEX('All CCC'!AQ$7:AQ$736,MATCH(WatchList!$B170,'All CCC'!$B$7:$B$736,0)))</f>
        <v/>
      </c>
      <c r="AR170" s="334" t="str">
        <f>IF($B170="","",INDEX('All CCC'!AR$7:AR$736,MATCH(WatchList!$B170,'All CCC'!$B$7:$B$736,0)))</f>
        <v/>
      </c>
      <c r="AS170" s="334" t="str">
        <f>IF($B170="","",INDEX('All CCC'!AS$7:AS$736,MATCH(WatchList!$B170,'All CCC'!$B$7:$B$736,0)))</f>
        <v/>
      </c>
      <c r="AT170" s="334" t="str">
        <f>IF($B170="","",INDEX('All CCC'!AT$7:AT$736,MATCH(WatchList!$B170,'All CCC'!$B$7:$B$736,0)))</f>
        <v/>
      </c>
      <c r="AU170" s="334" t="str">
        <f>IF($B170="","",INDEX('All CCC'!AU$7:AU$736,MATCH(WatchList!$B170,'All CCC'!$B$7:$B$736,0)))</f>
        <v/>
      </c>
      <c r="AV170" s="334" t="str">
        <f>IF($B170="","",INDEX('All CCC'!AV$7:AV$736,MATCH(WatchList!$B170,'All CCC'!$B$7:$B$736,0)))</f>
        <v/>
      </c>
      <c r="AW170" s="334" t="str">
        <f>IF($B170="","",INDEX('All CCC'!AW$7:AW$736,MATCH(WatchList!$B170,'All CCC'!$B$7:$B$736,0)))</f>
        <v/>
      </c>
      <c r="AX170" s="334" t="str">
        <f>IF($B170="","",INDEX('All CCC'!AX$7:AX$736,MATCH(WatchList!$B170,'All CCC'!$B$7:$B$736,0)))</f>
        <v/>
      </c>
      <c r="AY170" s="334" t="str">
        <f>IF($B170="","",INDEX('All CCC'!AY$7:AY$736,MATCH(WatchList!$B170,'All CCC'!$B$7:$B$736,0)))</f>
        <v/>
      </c>
      <c r="AZ170" s="334" t="str">
        <f>IF($B170="","",INDEX('All CCC'!AZ$7:AZ$736,MATCH(WatchList!$B170,'All CCC'!$B$7:$B$736,0)))</f>
        <v/>
      </c>
      <c r="BA170" s="334" t="str">
        <f>IF($B170="","",INDEX('All CCC'!BA$7:BA$736,MATCH(WatchList!$B170,'All CCC'!$B$7:$B$736,0)))</f>
        <v/>
      </c>
      <c r="BB170" s="334" t="str">
        <f>IF($B170="","",INDEX('All CCC'!BB$7:BB$736,MATCH(WatchList!$B170,'All CCC'!$B$7:$B$736,0)))</f>
        <v/>
      </c>
      <c r="BC170" s="334" t="str">
        <f>IF($B170="","",INDEX('All CCC'!BC$7:BC$736,MATCH(WatchList!$B170,'All CCC'!$B$7:$B$736,0)))</f>
        <v/>
      </c>
      <c r="BD170" s="334" t="str">
        <f>IF($B170="","",INDEX('All CCC'!BD$7:BD$736,MATCH(WatchList!$B170,'All CCC'!$B$7:$B$736,0)))</f>
        <v/>
      </c>
      <c r="BE170" s="334" t="str">
        <f>IF($B170="","",INDEX('All CCC'!BE$7:BE$736,MATCH(WatchList!$B170,'All CCC'!$B$7:$B$736,0)))</f>
        <v/>
      </c>
      <c r="BF170" s="334" t="str">
        <f>IF($B170="","",INDEX('All CCC'!BF$7:BF$736,MATCH(WatchList!$B170,'All CCC'!$B$7:$B$736,0)))</f>
        <v/>
      </c>
      <c r="BG170" s="334" t="str">
        <f>IF($B170="","",INDEX('All CCC'!BG$7:BG$736,MATCH(WatchList!$B170,'All CCC'!$B$7:$B$736,0)))</f>
        <v/>
      </c>
    </row>
    <row r="171" spans="1:59" x14ac:dyDescent="0.2">
      <c r="A171" s="333" t="str">
        <f>IF($B171="","",INDEX('All CCC'!A$7:A$736,MATCH(WatchList!$B171,'All CCC'!$B$7:$B$736,0)))</f>
        <v/>
      </c>
      <c r="B171" s="127"/>
      <c r="C171" s="334" t="str">
        <f>IF($B171="","",INDEX('All CCC'!C$7:C$736,MATCH(WatchList!$B171,'All CCC'!$B$7:$B$736,0)))</f>
        <v/>
      </c>
      <c r="D171" s="334" t="str">
        <f>IF($B171="","",INDEX('All CCC'!D$7:D$736,MATCH(WatchList!$B171,'All CCC'!$B$7:$B$736,0)))</f>
        <v/>
      </c>
      <c r="E171" s="334" t="str">
        <f>IF($B171="","",INDEX('All CCC'!E$7:E$736,MATCH(WatchList!$B171,'All CCC'!$B$7:$B$736,0)))</f>
        <v/>
      </c>
      <c r="F171" s="334" t="str">
        <f>IF($B171="","",INDEX('All CCC'!F$7:F$736,MATCH(WatchList!$B171,'All CCC'!$B$7:$B$736,0)))</f>
        <v/>
      </c>
      <c r="G171" s="334" t="str">
        <f>IF($B171="","",INDEX('All CCC'!G$7:G$736,MATCH(WatchList!$B171,'All CCC'!$B$7:$B$736,0)))</f>
        <v/>
      </c>
      <c r="H171" s="334" t="str">
        <f>IF($B171="","",INDEX('All CCC'!H$7:H$736,MATCH(WatchList!$B171,'All CCC'!$B$7:$B$736,0)))</f>
        <v/>
      </c>
      <c r="I171" s="334" t="str">
        <f>IF($B171="","",INDEX('All CCC'!I$7:I$736,MATCH(WatchList!$B171,'All CCC'!$B$7:$B$736,0)))</f>
        <v/>
      </c>
      <c r="J171" s="334" t="str">
        <f>IF($B171="","",INDEX('All CCC'!J$7:J$736,MATCH(WatchList!$B171,'All CCC'!$B$7:$B$736,0)))</f>
        <v/>
      </c>
      <c r="K171" s="334" t="str">
        <f>IF($B171="","",INDEX('All CCC'!K$7:K$736,MATCH(WatchList!$B171,'All CCC'!$B$7:$B$736,0)))</f>
        <v/>
      </c>
      <c r="L171" s="334" t="str">
        <f>IF($B171="","",INDEX('All CCC'!L$7:L$736,MATCH(WatchList!$B171,'All CCC'!$B$7:$B$736,0)))</f>
        <v/>
      </c>
      <c r="M171" s="334" t="str">
        <f>IF($B171="","",INDEX('All CCC'!M$7:M$736,MATCH(WatchList!$B171,'All CCC'!$B$7:$B$736,0)))</f>
        <v/>
      </c>
      <c r="N171" s="334" t="str">
        <f>IF($B171="","",INDEX('All CCC'!N$7:N$736,MATCH(WatchList!$B171,'All CCC'!$B$7:$B$736,0)))</f>
        <v/>
      </c>
      <c r="O171" s="334" t="str">
        <f>IF($B171="","",INDEX('All CCC'!O$7:O$736,MATCH(WatchList!$B171,'All CCC'!$B$7:$B$736,0)))</f>
        <v/>
      </c>
      <c r="P171" s="335" t="str">
        <f>IF($B171="","",INDEX('All CCC'!P$7:P$736,MATCH(WatchList!$B171,'All CCC'!$B$7:$B$736,0)))</f>
        <v/>
      </c>
      <c r="Q171" s="335" t="str">
        <f>IF($B171="","",INDEX('All CCC'!Q$7:Q$736,MATCH(WatchList!$B171,'All CCC'!$B$7:$B$736,0)))</f>
        <v/>
      </c>
      <c r="R171" s="334" t="str">
        <f>IF($B171="","",INDEX('All CCC'!R$7:R$736,MATCH(WatchList!$B171,'All CCC'!$B$7:$B$736,0)))</f>
        <v/>
      </c>
      <c r="S171" s="334" t="str">
        <f>IF($B171="","",INDEX('All CCC'!S$7:S$736,MATCH(WatchList!$B171,'All CCC'!$B$7:$B$736,0)))</f>
        <v/>
      </c>
      <c r="T171" s="334" t="str">
        <f>IF($B171="","",INDEX('All CCC'!T$7:T$736,MATCH(WatchList!$B171,'All CCC'!$B$7:$B$736,0)))</f>
        <v/>
      </c>
      <c r="U171" s="334" t="str">
        <f>IF($B171="","",INDEX('All CCC'!U$7:U$736,MATCH(WatchList!$B171,'All CCC'!$B$7:$B$736,0)))</f>
        <v/>
      </c>
      <c r="V171" s="334" t="str">
        <f>IF($B171="","",INDEX('All CCC'!V$7:V$736,MATCH(WatchList!$B171,'All CCC'!$B$7:$B$736,0)))</f>
        <v/>
      </c>
      <c r="W171" s="334" t="str">
        <f>IF($B171="","",INDEX('All CCC'!W$7:W$736,MATCH(WatchList!$B171,'All CCC'!$B$7:$B$736,0)))</f>
        <v/>
      </c>
      <c r="X171" s="334" t="str">
        <f>IF($B171="","",INDEX('All CCC'!X$7:X$736,MATCH(WatchList!$B171,'All CCC'!$B$7:$B$736,0)))</f>
        <v/>
      </c>
      <c r="Y171" s="334" t="str">
        <f>IF($B171="","",INDEX('All CCC'!Y$7:Y$736,MATCH(WatchList!$B171,'All CCC'!$B$7:$B$736,0)))</f>
        <v/>
      </c>
      <c r="Z171" s="334" t="str">
        <f>IF($B171="","",INDEX('All CCC'!Z$7:Z$736,MATCH(WatchList!$B171,'All CCC'!$B$7:$B$736,0)))</f>
        <v/>
      </c>
      <c r="AA171" s="334" t="str">
        <f>IF($B171="","",INDEX('All CCC'!AA$7:AA$736,MATCH(WatchList!$B171,'All CCC'!$B$7:$B$736,0)))</f>
        <v/>
      </c>
      <c r="AB171" s="334" t="str">
        <f>IF($B171="","",INDEX('All CCC'!AB$7:AB$736,MATCH(WatchList!$B171,'All CCC'!$B$7:$B$736,0)))</f>
        <v/>
      </c>
      <c r="AC171" s="334" t="str">
        <f>IF($B171="","",INDEX('All CCC'!AC$7:AC$736,MATCH(WatchList!$B171,'All CCC'!$B$7:$B$736,0)))</f>
        <v/>
      </c>
      <c r="AD171" s="334" t="str">
        <f>IF($B171="","",INDEX('All CCC'!AD$7:AD$736,MATCH(WatchList!$B171,'All CCC'!$B$7:$B$736,0)))</f>
        <v/>
      </c>
      <c r="AE171" s="334" t="str">
        <f>IF($B171="","",INDEX('All CCC'!AE$7:AE$736,MATCH(WatchList!$B171,'All CCC'!$B$7:$B$736,0)))</f>
        <v/>
      </c>
      <c r="AF171" s="334" t="str">
        <f>IF($B171="","",INDEX('All CCC'!AF$7:AF$736,MATCH(WatchList!$B171,'All CCC'!$B$7:$B$736,0)))</f>
        <v/>
      </c>
      <c r="AG171" s="334" t="str">
        <f>IF($B171="","",INDEX('All CCC'!AG$7:AG$736,MATCH(WatchList!$B171,'All CCC'!$B$7:$B$736,0)))</f>
        <v/>
      </c>
      <c r="AH171" s="334" t="str">
        <f>IF($B171="","",INDEX('All CCC'!AH$7:AH$736,MATCH(WatchList!$B171,'All CCC'!$B$7:$B$736,0)))</f>
        <v/>
      </c>
      <c r="AI171" s="334" t="str">
        <f>IF($B171="","",INDEX('All CCC'!AI$7:AI$736,MATCH(WatchList!$B171,'All CCC'!$B$7:$B$736,0)))</f>
        <v/>
      </c>
      <c r="AJ171" s="334" t="str">
        <f>IF($B171="","",INDEX('All CCC'!AJ$7:AJ$736,MATCH(WatchList!$B171,'All CCC'!$B$7:$B$736,0)))</f>
        <v/>
      </c>
      <c r="AK171" s="334" t="str">
        <f>IF($B171="","",INDEX('All CCC'!AK$7:AK$736,MATCH(WatchList!$B171,'All CCC'!$B$7:$B$736,0)))</f>
        <v/>
      </c>
      <c r="AL171" s="334" t="str">
        <f>IF($B171="","",INDEX('All CCC'!AL$7:AL$736,MATCH(WatchList!$B171,'All CCC'!$B$7:$B$736,0)))</f>
        <v/>
      </c>
      <c r="AM171" s="334" t="str">
        <f>IF($B171="","",INDEX('All CCC'!AM$7:AM$736,MATCH(WatchList!$B171,'All CCC'!$B$7:$B$736,0)))</f>
        <v/>
      </c>
      <c r="AN171" s="334" t="str">
        <f>IF($B171="","",INDEX('All CCC'!AN$7:AN$736,MATCH(WatchList!$B171,'All CCC'!$B$7:$B$736,0)))</f>
        <v/>
      </c>
      <c r="AO171" s="334" t="str">
        <f>IF($B171="","",INDEX('All CCC'!AO$7:AO$736,MATCH(WatchList!$B171,'All CCC'!$B$7:$B$736,0)))</f>
        <v/>
      </c>
      <c r="AP171" s="334" t="str">
        <f>IF($B171="","",INDEX('All CCC'!AP$7:AP$736,MATCH(WatchList!$B171,'All CCC'!$B$7:$B$736,0)))</f>
        <v/>
      </c>
      <c r="AQ171" s="334" t="str">
        <f>IF($B171="","",INDEX('All CCC'!AQ$7:AQ$736,MATCH(WatchList!$B171,'All CCC'!$B$7:$B$736,0)))</f>
        <v/>
      </c>
      <c r="AR171" s="334" t="str">
        <f>IF($B171="","",INDEX('All CCC'!AR$7:AR$736,MATCH(WatchList!$B171,'All CCC'!$B$7:$B$736,0)))</f>
        <v/>
      </c>
      <c r="AS171" s="334" t="str">
        <f>IF($B171="","",INDEX('All CCC'!AS$7:AS$736,MATCH(WatchList!$B171,'All CCC'!$B$7:$B$736,0)))</f>
        <v/>
      </c>
      <c r="AT171" s="334" t="str">
        <f>IF($B171="","",INDEX('All CCC'!AT$7:AT$736,MATCH(WatchList!$B171,'All CCC'!$B$7:$B$736,0)))</f>
        <v/>
      </c>
      <c r="AU171" s="334" t="str">
        <f>IF($B171="","",INDEX('All CCC'!AU$7:AU$736,MATCH(WatchList!$B171,'All CCC'!$B$7:$B$736,0)))</f>
        <v/>
      </c>
      <c r="AV171" s="334" t="str">
        <f>IF($B171="","",INDEX('All CCC'!AV$7:AV$736,MATCH(WatchList!$B171,'All CCC'!$B$7:$B$736,0)))</f>
        <v/>
      </c>
      <c r="AW171" s="334" t="str">
        <f>IF($B171="","",INDEX('All CCC'!AW$7:AW$736,MATCH(WatchList!$B171,'All CCC'!$B$7:$B$736,0)))</f>
        <v/>
      </c>
      <c r="AX171" s="334" t="str">
        <f>IF($B171="","",INDEX('All CCC'!AX$7:AX$736,MATCH(WatchList!$B171,'All CCC'!$B$7:$B$736,0)))</f>
        <v/>
      </c>
      <c r="AY171" s="334" t="str">
        <f>IF($B171="","",INDEX('All CCC'!AY$7:AY$736,MATCH(WatchList!$B171,'All CCC'!$B$7:$B$736,0)))</f>
        <v/>
      </c>
      <c r="AZ171" s="334" t="str">
        <f>IF($B171="","",INDEX('All CCC'!AZ$7:AZ$736,MATCH(WatchList!$B171,'All CCC'!$B$7:$B$736,0)))</f>
        <v/>
      </c>
      <c r="BA171" s="334" t="str">
        <f>IF($B171="","",INDEX('All CCC'!BA$7:BA$736,MATCH(WatchList!$B171,'All CCC'!$B$7:$B$736,0)))</f>
        <v/>
      </c>
      <c r="BB171" s="334" t="str">
        <f>IF($B171="","",INDEX('All CCC'!BB$7:BB$736,MATCH(WatchList!$B171,'All CCC'!$B$7:$B$736,0)))</f>
        <v/>
      </c>
      <c r="BC171" s="334" t="str">
        <f>IF($B171="","",INDEX('All CCC'!BC$7:BC$736,MATCH(WatchList!$B171,'All CCC'!$B$7:$B$736,0)))</f>
        <v/>
      </c>
      <c r="BD171" s="334" t="str">
        <f>IF($B171="","",INDEX('All CCC'!BD$7:BD$736,MATCH(WatchList!$B171,'All CCC'!$B$7:$B$736,0)))</f>
        <v/>
      </c>
      <c r="BE171" s="334" t="str">
        <f>IF($B171="","",INDEX('All CCC'!BE$7:BE$736,MATCH(WatchList!$B171,'All CCC'!$B$7:$B$736,0)))</f>
        <v/>
      </c>
      <c r="BF171" s="334" t="str">
        <f>IF($B171="","",INDEX('All CCC'!BF$7:BF$736,MATCH(WatchList!$B171,'All CCC'!$B$7:$B$736,0)))</f>
        <v/>
      </c>
      <c r="BG171" s="334" t="str">
        <f>IF($B171="","",INDEX('All CCC'!BG$7:BG$736,MATCH(WatchList!$B171,'All CCC'!$B$7:$B$736,0)))</f>
        <v/>
      </c>
    </row>
    <row r="172" spans="1:59" x14ac:dyDescent="0.2">
      <c r="A172" s="333" t="str">
        <f>IF($B172="","",INDEX('All CCC'!A$7:A$736,MATCH(WatchList!$B172,'All CCC'!$B$7:$B$736,0)))</f>
        <v/>
      </c>
      <c r="B172" s="127"/>
      <c r="C172" s="334" t="str">
        <f>IF($B172="","",INDEX('All CCC'!C$7:C$736,MATCH(WatchList!$B172,'All CCC'!$B$7:$B$736,0)))</f>
        <v/>
      </c>
      <c r="D172" s="334" t="str">
        <f>IF($B172="","",INDEX('All CCC'!D$7:D$736,MATCH(WatchList!$B172,'All CCC'!$B$7:$B$736,0)))</f>
        <v/>
      </c>
      <c r="E172" s="334" t="str">
        <f>IF($B172="","",INDEX('All CCC'!E$7:E$736,MATCH(WatchList!$B172,'All CCC'!$B$7:$B$736,0)))</f>
        <v/>
      </c>
      <c r="F172" s="334" t="str">
        <f>IF($B172="","",INDEX('All CCC'!F$7:F$736,MATCH(WatchList!$B172,'All CCC'!$B$7:$B$736,0)))</f>
        <v/>
      </c>
      <c r="G172" s="334" t="str">
        <f>IF($B172="","",INDEX('All CCC'!G$7:G$736,MATCH(WatchList!$B172,'All CCC'!$B$7:$B$736,0)))</f>
        <v/>
      </c>
      <c r="H172" s="334" t="str">
        <f>IF($B172="","",INDEX('All CCC'!H$7:H$736,MATCH(WatchList!$B172,'All CCC'!$B$7:$B$736,0)))</f>
        <v/>
      </c>
      <c r="I172" s="334" t="str">
        <f>IF($B172="","",INDEX('All CCC'!I$7:I$736,MATCH(WatchList!$B172,'All CCC'!$B$7:$B$736,0)))</f>
        <v/>
      </c>
      <c r="J172" s="334" t="str">
        <f>IF($B172="","",INDEX('All CCC'!J$7:J$736,MATCH(WatchList!$B172,'All CCC'!$B$7:$B$736,0)))</f>
        <v/>
      </c>
      <c r="K172" s="334" t="str">
        <f>IF($B172="","",INDEX('All CCC'!K$7:K$736,MATCH(WatchList!$B172,'All CCC'!$B$7:$B$736,0)))</f>
        <v/>
      </c>
      <c r="L172" s="334" t="str">
        <f>IF($B172="","",INDEX('All CCC'!L$7:L$736,MATCH(WatchList!$B172,'All CCC'!$B$7:$B$736,0)))</f>
        <v/>
      </c>
      <c r="M172" s="334" t="str">
        <f>IF($B172="","",INDEX('All CCC'!M$7:M$736,MATCH(WatchList!$B172,'All CCC'!$B$7:$B$736,0)))</f>
        <v/>
      </c>
      <c r="N172" s="334" t="str">
        <f>IF($B172="","",INDEX('All CCC'!N$7:N$736,MATCH(WatchList!$B172,'All CCC'!$B$7:$B$736,0)))</f>
        <v/>
      </c>
      <c r="O172" s="334" t="str">
        <f>IF($B172="","",INDEX('All CCC'!O$7:O$736,MATCH(WatchList!$B172,'All CCC'!$B$7:$B$736,0)))</f>
        <v/>
      </c>
      <c r="P172" s="335" t="str">
        <f>IF($B172="","",INDEX('All CCC'!P$7:P$736,MATCH(WatchList!$B172,'All CCC'!$B$7:$B$736,0)))</f>
        <v/>
      </c>
      <c r="Q172" s="335" t="str">
        <f>IF($B172="","",INDEX('All CCC'!Q$7:Q$736,MATCH(WatchList!$B172,'All CCC'!$B$7:$B$736,0)))</f>
        <v/>
      </c>
      <c r="R172" s="334" t="str">
        <f>IF($B172="","",INDEX('All CCC'!R$7:R$736,MATCH(WatchList!$B172,'All CCC'!$B$7:$B$736,0)))</f>
        <v/>
      </c>
      <c r="S172" s="334" t="str">
        <f>IF($B172="","",INDEX('All CCC'!S$7:S$736,MATCH(WatchList!$B172,'All CCC'!$B$7:$B$736,0)))</f>
        <v/>
      </c>
      <c r="T172" s="334" t="str">
        <f>IF($B172="","",INDEX('All CCC'!T$7:T$736,MATCH(WatchList!$B172,'All CCC'!$B$7:$B$736,0)))</f>
        <v/>
      </c>
      <c r="U172" s="334" t="str">
        <f>IF($B172="","",INDEX('All CCC'!U$7:U$736,MATCH(WatchList!$B172,'All CCC'!$B$7:$B$736,0)))</f>
        <v/>
      </c>
      <c r="V172" s="334" t="str">
        <f>IF($B172="","",INDEX('All CCC'!V$7:V$736,MATCH(WatchList!$B172,'All CCC'!$B$7:$B$736,0)))</f>
        <v/>
      </c>
      <c r="W172" s="334" t="str">
        <f>IF($B172="","",INDEX('All CCC'!W$7:W$736,MATCH(WatchList!$B172,'All CCC'!$B$7:$B$736,0)))</f>
        <v/>
      </c>
      <c r="X172" s="334" t="str">
        <f>IF($B172="","",INDEX('All CCC'!X$7:X$736,MATCH(WatchList!$B172,'All CCC'!$B$7:$B$736,0)))</f>
        <v/>
      </c>
      <c r="Y172" s="334" t="str">
        <f>IF($B172="","",INDEX('All CCC'!Y$7:Y$736,MATCH(WatchList!$B172,'All CCC'!$B$7:$B$736,0)))</f>
        <v/>
      </c>
      <c r="Z172" s="334" t="str">
        <f>IF($B172="","",INDEX('All CCC'!Z$7:Z$736,MATCH(WatchList!$B172,'All CCC'!$B$7:$B$736,0)))</f>
        <v/>
      </c>
      <c r="AA172" s="334" t="str">
        <f>IF($B172="","",INDEX('All CCC'!AA$7:AA$736,MATCH(WatchList!$B172,'All CCC'!$B$7:$B$736,0)))</f>
        <v/>
      </c>
      <c r="AB172" s="334" t="str">
        <f>IF($B172="","",INDEX('All CCC'!AB$7:AB$736,MATCH(WatchList!$B172,'All CCC'!$B$7:$B$736,0)))</f>
        <v/>
      </c>
      <c r="AC172" s="334" t="str">
        <f>IF($B172="","",INDEX('All CCC'!AC$7:AC$736,MATCH(WatchList!$B172,'All CCC'!$B$7:$B$736,0)))</f>
        <v/>
      </c>
      <c r="AD172" s="334" t="str">
        <f>IF($B172="","",INDEX('All CCC'!AD$7:AD$736,MATCH(WatchList!$B172,'All CCC'!$B$7:$B$736,0)))</f>
        <v/>
      </c>
      <c r="AE172" s="334" t="str">
        <f>IF($B172="","",INDEX('All CCC'!AE$7:AE$736,MATCH(WatchList!$B172,'All CCC'!$B$7:$B$736,0)))</f>
        <v/>
      </c>
      <c r="AF172" s="334" t="str">
        <f>IF($B172="","",INDEX('All CCC'!AF$7:AF$736,MATCH(WatchList!$B172,'All CCC'!$B$7:$B$736,0)))</f>
        <v/>
      </c>
      <c r="AG172" s="334" t="str">
        <f>IF($B172="","",INDEX('All CCC'!AG$7:AG$736,MATCH(WatchList!$B172,'All CCC'!$B$7:$B$736,0)))</f>
        <v/>
      </c>
      <c r="AH172" s="334" t="str">
        <f>IF($B172="","",INDEX('All CCC'!AH$7:AH$736,MATCH(WatchList!$B172,'All CCC'!$B$7:$B$736,0)))</f>
        <v/>
      </c>
      <c r="AI172" s="334" t="str">
        <f>IF($B172="","",INDEX('All CCC'!AI$7:AI$736,MATCH(WatchList!$B172,'All CCC'!$B$7:$B$736,0)))</f>
        <v/>
      </c>
      <c r="AJ172" s="334" t="str">
        <f>IF($B172="","",INDEX('All CCC'!AJ$7:AJ$736,MATCH(WatchList!$B172,'All CCC'!$B$7:$B$736,0)))</f>
        <v/>
      </c>
      <c r="AK172" s="334" t="str">
        <f>IF($B172="","",INDEX('All CCC'!AK$7:AK$736,MATCH(WatchList!$B172,'All CCC'!$B$7:$B$736,0)))</f>
        <v/>
      </c>
      <c r="AL172" s="334" t="str">
        <f>IF($B172="","",INDEX('All CCC'!AL$7:AL$736,MATCH(WatchList!$B172,'All CCC'!$B$7:$B$736,0)))</f>
        <v/>
      </c>
      <c r="AM172" s="334" t="str">
        <f>IF($B172="","",INDEX('All CCC'!AM$7:AM$736,MATCH(WatchList!$B172,'All CCC'!$B$7:$B$736,0)))</f>
        <v/>
      </c>
      <c r="AN172" s="334" t="str">
        <f>IF($B172="","",INDEX('All CCC'!AN$7:AN$736,MATCH(WatchList!$B172,'All CCC'!$B$7:$B$736,0)))</f>
        <v/>
      </c>
      <c r="AO172" s="334" t="str">
        <f>IF($B172="","",INDEX('All CCC'!AO$7:AO$736,MATCH(WatchList!$B172,'All CCC'!$B$7:$B$736,0)))</f>
        <v/>
      </c>
      <c r="AP172" s="334" t="str">
        <f>IF($B172="","",INDEX('All CCC'!AP$7:AP$736,MATCH(WatchList!$B172,'All CCC'!$B$7:$B$736,0)))</f>
        <v/>
      </c>
      <c r="AQ172" s="334" t="str">
        <f>IF($B172="","",INDEX('All CCC'!AQ$7:AQ$736,MATCH(WatchList!$B172,'All CCC'!$B$7:$B$736,0)))</f>
        <v/>
      </c>
      <c r="AR172" s="334" t="str">
        <f>IF($B172="","",INDEX('All CCC'!AR$7:AR$736,MATCH(WatchList!$B172,'All CCC'!$B$7:$B$736,0)))</f>
        <v/>
      </c>
      <c r="AS172" s="334" t="str">
        <f>IF($B172="","",INDEX('All CCC'!AS$7:AS$736,MATCH(WatchList!$B172,'All CCC'!$B$7:$B$736,0)))</f>
        <v/>
      </c>
      <c r="AT172" s="334" t="str">
        <f>IF($B172="","",INDEX('All CCC'!AT$7:AT$736,MATCH(WatchList!$B172,'All CCC'!$B$7:$B$736,0)))</f>
        <v/>
      </c>
      <c r="AU172" s="334" t="str">
        <f>IF($B172="","",INDEX('All CCC'!AU$7:AU$736,MATCH(WatchList!$B172,'All CCC'!$B$7:$B$736,0)))</f>
        <v/>
      </c>
      <c r="AV172" s="334" t="str">
        <f>IF($B172="","",INDEX('All CCC'!AV$7:AV$736,MATCH(WatchList!$B172,'All CCC'!$B$7:$B$736,0)))</f>
        <v/>
      </c>
      <c r="AW172" s="334" t="str">
        <f>IF($B172="","",INDEX('All CCC'!AW$7:AW$736,MATCH(WatchList!$B172,'All CCC'!$B$7:$B$736,0)))</f>
        <v/>
      </c>
      <c r="AX172" s="334" t="str">
        <f>IF($B172="","",INDEX('All CCC'!AX$7:AX$736,MATCH(WatchList!$B172,'All CCC'!$B$7:$B$736,0)))</f>
        <v/>
      </c>
      <c r="AY172" s="334" t="str">
        <f>IF($B172="","",INDEX('All CCC'!AY$7:AY$736,MATCH(WatchList!$B172,'All CCC'!$B$7:$B$736,0)))</f>
        <v/>
      </c>
      <c r="AZ172" s="334" t="str">
        <f>IF($B172="","",INDEX('All CCC'!AZ$7:AZ$736,MATCH(WatchList!$B172,'All CCC'!$B$7:$B$736,0)))</f>
        <v/>
      </c>
      <c r="BA172" s="334" t="str">
        <f>IF($B172="","",INDEX('All CCC'!BA$7:BA$736,MATCH(WatchList!$B172,'All CCC'!$B$7:$B$736,0)))</f>
        <v/>
      </c>
      <c r="BB172" s="334" t="str">
        <f>IF($B172="","",INDEX('All CCC'!BB$7:BB$736,MATCH(WatchList!$B172,'All CCC'!$B$7:$B$736,0)))</f>
        <v/>
      </c>
      <c r="BC172" s="334" t="str">
        <f>IF($B172="","",INDEX('All CCC'!BC$7:BC$736,MATCH(WatchList!$B172,'All CCC'!$B$7:$B$736,0)))</f>
        <v/>
      </c>
      <c r="BD172" s="334" t="str">
        <f>IF($B172="","",INDEX('All CCC'!BD$7:BD$736,MATCH(WatchList!$B172,'All CCC'!$B$7:$B$736,0)))</f>
        <v/>
      </c>
      <c r="BE172" s="334" t="str">
        <f>IF($B172="","",INDEX('All CCC'!BE$7:BE$736,MATCH(WatchList!$B172,'All CCC'!$B$7:$B$736,0)))</f>
        <v/>
      </c>
      <c r="BF172" s="334" t="str">
        <f>IF($B172="","",INDEX('All CCC'!BF$7:BF$736,MATCH(WatchList!$B172,'All CCC'!$B$7:$B$736,0)))</f>
        <v/>
      </c>
      <c r="BG172" s="334" t="str">
        <f>IF($B172="","",INDEX('All CCC'!BG$7:BG$736,MATCH(WatchList!$B172,'All CCC'!$B$7:$B$736,0)))</f>
        <v/>
      </c>
    </row>
    <row r="173" spans="1:59" x14ac:dyDescent="0.2">
      <c r="A173" s="333" t="str">
        <f>IF($B173="","",INDEX('All CCC'!A$7:A$736,MATCH(WatchList!$B173,'All CCC'!$B$7:$B$736,0)))</f>
        <v/>
      </c>
      <c r="B173" s="127"/>
      <c r="C173" s="334" t="str">
        <f>IF($B173="","",INDEX('All CCC'!C$7:C$736,MATCH(WatchList!$B173,'All CCC'!$B$7:$B$736,0)))</f>
        <v/>
      </c>
      <c r="D173" s="334" t="str">
        <f>IF($B173="","",INDEX('All CCC'!D$7:D$736,MATCH(WatchList!$B173,'All CCC'!$B$7:$B$736,0)))</f>
        <v/>
      </c>
      <c r="E173" s="334" t="str">
        <f>IF($B173="","",INDEX('All CCC'!E$7:E$736,MATCH(WatchList!$B173,'All CCC'!$B$7:$B$736,0)))</f>
        <v/>
      </c>
      <c r="F173" s="334" t="str">
        <f>IF($B173="","",INDEX('All CCC'!F$7:F$736,MATCH(WatchList!$B173,'All CCC'!$B$7:$B$736,0)))</f>
        <v/>
      </c>
      <c r="G173" s="334" t="str">
        <f>IF($B173="","",INDEX('All CCC'!G$7:G$736,MATCH(WatchList!$B173,'All CCC'!$B$7:$B$736,0)))</f>
        <v/>
      </c>
      <c r="H173" s="334" t="str">
        <f>IF($B173="","",INDEX('All CCC'!H$7:H$736,MATCH(WatchList!$B173,'All CCC'!$B$7:$B$736,0)))</f>
        <v/>
      </c>
      <c r="I173" s="334" t="str">
        <f>IF($B173="","",INDEX('All CCC'!I$7:I$736,MATCH(WatchList!$B173,'All CCC'!$B$7:$B$736,0)))</f>
        <v/>
      </c>
      <c r="J173" s="334" t="str">
        <f>IF($B173="","",INDEX('All CCC'!J$7:J$736,MATCH(WatchList!$B173,'All CCC'!$B$7:$B$736,0)))</f>
        <v/>
      </c>
      <c r="K173" s="334" t="str">
        <f>IF($B173="","",INDEX('All CCC'!K$7:K$736,MATCH(WatchList!$B173,'All CCC'!$B$7:$B$736,0)))</f>
        <v/>
      </c>
      <c r="L173" s="334" t="str">
        <f>IF($B173="","",INDEX('All CCC'!L$7:L$736,MATCH(WatchList!$B173,'All CCC'!$B$7:$B$736,0)))</f>
        <v/>
      </c>
      <c r="M173" s="334" t="str">
        <f>IF($B173="","",INDEX('All CCC'!M$7:M$736,MATCH(WatchList!$B173,'All CCC'!$B$7:$B$736,0)))</f>
        <v/>
      </c>
      <c r="N173" s="334" t="str">
        <f>IF($B173="","",INDEX('All CCC'!N$7:N$736,MATCH(WatchList!$B173,'All CCC'!$B$7:$B$736,0)))</f>
        <v/>
      </c>
      <c r="O173" s="334" t="str">
        <f>IF($B173="","",INDEX('All CCC'!O$7:O$736,MATCH(WatchList!$B173,'All CCC'!$B$7:$B$736,0)))</f>
        <v/>
      </c>
      <c r="P173" s="335" t="str">
        <f>IF($B173="","",INDEX('All CCC'!P$7:P$736,MATCH(WatchList!$B173,'All CCC'!$B$7:$B$736,0)))</f>
        <v/>
      </c>
      <c r="Q173" s="335" t="str">
        <f>IF($B173="","",INDEX('All CCC'!Q$7:Q$736,MATCH(WatchList!$B173,'All CCC'!$B$7:$B$736,0)))</f>
        <v/>
      </c>
      <c r="R173" s="334" t="str">
        <f>IF($B173="","",INDEX('All CCC'!R$7:R$736,MATCH(WatchList!$B173,'All CCC'!$B$7:$B$736,0)))</f>
        <v/>
      </c>
      <c r="S173" s="334" t="str">
        <f>IF($B173="","",INDEX('All CCC'!S$7:S$736,MATCH(WatchList!$B173,'All CCC'!$B$7:$B$736,0)))</f>
        <v/>
      </c>
      <c r="T173" s="334" t="str">
        <f>IF($B173="","",INDEX('All CCC'!T$7:T$736,MATCH(WatchList!$B173,'All CCC'!$B$7:$B$736,0)))</f>
        <v/>
      </c>
      <c r="U173" s="334" t="str">
        <f>IF($B173="","",INDEX('All CCC'!U$7:U$736,MATCH(WatchList!$B173,'All CCC'!$B$7:$B$736,0)))</f>
        <v/>
      </c>
      <c r="V173" s="334" t="str">
        <f>IF($B173="","",INDEX('All CCC'!V$7:V$736,MATCH(WatchList!$B173,'All CCC'!$B$7:$B$736,0)))</f>
        <v/>
      </c>
      <c r="W173" s="334" t="str">
        <f>IF($B173="","",INDEX('All CCC'!W$7:W$736,MATCH(WatchList!$B173,'All CCC'!$B$7:$B$736,0)))</f>
        <v/>
      </c>
      <c r="X173" s="334" t="str">
        <f>IF($B173="","",INDEX('All CCC'!X$7:X$736,MATCH(WatchList!$B173,'All CCC'!$B$7:$B$736,0)))</f>
        <v/>
      </c>
      <c r="Y173" s="334" t="str">
        <f>IF($B173="","",INDEX('All CCC'!Y$7:Y$736,MATCH(WatchList!$B173,'All CCC'!$B$7:$B$736,0)))</f>
        <v/>
      </c>
      <c r="Z173" s="334" t="str">
        <f>IF($B173="","",INDEX('All CCC'!Z$7:Z$736,MATCH(WatchList!$B173,'All CCC'!$B$7:$B$736,0)))</f>
        <v/>
      </c>
      <c r="AA173" s="334" t="str">
        <f>IF($B173="","",INDEX('All CCC'!AA$7:AA$736,MATCH(WatchList!$B173,'All CCC'!$B$7:$B$736,0)))</f>
        <v/>
      </c>
      <c r="AB173" s="334" t="str">
        <f>IF($B173="","",INDEX('All CCC'!AB$7:AB$736,MATCH(WatchList!$B173,'All CCC'!$B$7:$B$736,0)))</f>
        <v/>
      </c>
      <c r="AC173" s="334" t="str">
        <f>IF($B173="","",INDEX('All CCC'!AC$7:AC$736,MATCH(WatchList!$B173,'All CCC'!$B$7:$B$736,0)))</f>
        <v/>
      </c>
      <c r="AD173" s="334" t="str">
        <f>IF($B173="","",INDEX('All CCC'!AD$7:AD$736,MATCH(WatchList!$B173,'All CCC'!$B$7:$B$736,0)))</f>
        <v/>
      </c>
      <c r="AE173" s="334" t="str">
        <f>IF($B173="","",INDEX('All CCC'!AE$7:AE$736,MATCH(WatchList!$B173,'All CCC'!$B$7:$B$736,0)))</f>
        <v/>
      </c>
      <c r="AF173" s="334" t="str">
        <f>IF($B173="","",INDEX('All CCC'!AF$7:AF$736,MATCH(WatchList!$B173,'All CCC'!$B$7:$B$736,0)))</f>
        <v/>
      </c>
      <c r="AG173" s="334" t="str">
        <f>IF($B173="","",INDEX('All CCC'!AG$7:AG$736,MATCH(WatchList!$B173,'All CCC'!$B$7:$B$736,0)))</f>
        <v/>
      </c>
      <c r="AH173" s="334" t="str">
        <f>IF($B173="","",INDEX('All CCC'!AH$7:AH$736,MATCH(WatchList!$B173,'All CCC'!$B$7:$B$736,0)))</f>
        <v/>
      </c>
      <c r="AI173" s="334" t="str">
        <f>IF($B173="","",INDEX('All CCC'!AI$7:AI$736,MATCH(WatchList!$B173,'All CCC'!$B$7:$B$736,0)))</f>
        <v/>
      </c>
      <c r="AJ173" s="334" t="str">
        <f>IF($B173="","",INDEX('All CCC'!AJ$7:AJ$736,MATCH(WatchList!$B173,'All CCC'!$B$7:$B$736,0)))</f>
        <v/>
      </c>
      <c r="AK173" s="334" t="str">
        <f>IF($B173="","",INDEX('All CCC'!AK$7:AK$736,MATCH(WatchList!$B173,'All CCC'!$B$7:$B$736,0)))</f>
        <v/>
      </c>
      <c r="AL173" s="334" t="str">
        <f>IF($B173="","",INDEX('All CCC'!AL$7:AL$736,MATCH(WatchList!$B173,'All CCC'!$B$7:$B$736,0)))</f>
        <v/>
      </c>
      <c r="AM173" s="334" t="str">
        <f>IF($B173="","",INDEX('All CCC'!AM$7:AM$736,MATCH(WatchList!$B173,'All CCC'!$B$7:$B$736,0)))</f>
        <v/>
      </c>
      <c r="AN173" s="334" t="str">
        <f>IF($B173="","",INDEX('All CCC'!AN$7:AN$736,MATCH(WatchList!$B173,'All CCC'!$B$7:$B$736,0)))</f>
        <v/>
      </c>
      <c r="AO173" s="334" t="str">
        <f>IF($B173="","",INDEX('All CCC'!AO$7:AO$736,MATCH(WatchList!$B173,'All CCC'!$B$7:$B$736,0)))</f>
        <v/>
      </c>
      <c r="AP173" s="334" t="str">
        <f>IF($B173="","",INDEX('All CCC'!AP$7:AP$736,MATCH(WatchList!$B173,'All CCC'!$B$7:$B$736,0)))</f>
        <v/>
      </c>
      <c r="AQ173" s="334" t="str">
        <f>IF($B173="","",INDEX('All CCC'!AQ$7:AQ$736,MATCH(WatchList!$B173,'All CCC'!$B$7:$B$736,0)))</f>
        <v/>
      </c>
      <c r="AR173" s="334" t="str">
        <f>IF($B173="","",INDEX('All CCC'!AR$7:AR$736,MATCH(WatchList!$B173,'All CCC'!$B$7:$B$736,0)))</f>
        <v/>
      </c>
      <c r="AS173" s="334" t="str">
        <f>IF($B173="","",INDEX('All CCC'!AS$7:AS$736,MATCH(WatchList!$B173,'All CCC'!$B$7:$B$736,0)))</f>
        <v/>
      </c>
      <c r="AT173" s="334" t="str">
        <f>IF($B173="","",INDEX('All CCC'!AT$7:AT$736,MATCH(WatchList!$B173,'All CCC'!$B$7:$B$736,0)))</f>
        <v/>
      </c>
      <c r="AU173" s="334" t="str">
        <f>IF($B173="","",INDEX('All CCC'!AU$7:AU$736,MATCH(WatchList!$B173,'All CCC'!$B$7:$B$736,0)))</f>
        <v/>
      </c>
      <c r="AV173" s="334" t="str">
        <f>IF($B173="","",INDEX('All CCC'!AV$7:AV$736,MATCH(WatchList!$B173,'All CCC'!$B$7:$B$736,0)))</f>
        <v/>
      </c>
      <c r="AW173" s="334" t="str">
        <f>IF($B173="","",INDEX('All CCC'!AW$7:AW$736,MATCH(WatchList!$B173,'All CCC'!$B$7:$B$736,0)))</f>
        <v/>
      </c>
      <c r="AX173" s="334" t="str">
        <f>IF($B173="","",INDEX('All CCC'!AX$7:AX$736,MATCH(WatchList!$B173,'All CCC'!$B$7:$B$736,0)))</f>
        <v/>
      </c>
      <c r="AY173" s="334" t="str">
        <f>IF($B173="","",INDEX('All CCC'!AY$7:AY$736,MATCH(WatchList!$B173,'All CCC'!$B$7:$B$736,0)))</f>
        <v/>
      </c>
      <c r="AZ173" s="334" t="str">
        <f>IF($B173="","",INDEX('All CCC'!AZ$7:AZ$736,MATCH(WatchList!$B173,'All CCC'!$B$7:$B$736,0)))</f>
        <v/>
      </c>
      <c r="BA173" s="334" t="str">
        <f>IF($B173="","",INDEX('All CCC'!BA$7:BA$736,MATCH(WatchList!$B173,'All CCC'!$B$7:$B$736,0)))</f>
        <v/>
      </c>
      <c r="BB173" s="334" t="str">
        <f>IF($B173="","",INDEX('All CCC'!BB$7:BB$736,MATCH(WatchList!$B173,'All CCC'!$B$7:$B$736,0)))</f>
        <v/>
      </c>
      <c r="BC173" s="334" t="str">
        <f>IF($B173="","",INDEX('All CCC'!BC$7:BC$736,MATCH(WatchList!$B173,'All CCC'!$B$7:$B$736,0)))</f>
        <v/>
      </c>
      <c r="BD173" s="334" t="str">
        <f>IF($B173="","",INDEX('All CCC'!BD$7:BD$736,MATCH(WatchList!$B173,'All CCC'!$B$7:$B$736,0)))</f>
        <v/>
      </c>
      <c r="BE173" s="334" t="str">
        <f>IF($B173="","",INDEX('All CCC'!BE$7:BE$736,MATCH(WatchList!$B173,'All CCC'!$B$7:$B$736,0)))</f>
        <v/>
      </c>
      <c r="BF173" s="334" t="str">
        <f>IF($B173="","",INDEX('All CCC'!BF$7:BF$736,MATCH(WatchList!$B173,'All CCC'!$B$7:$B$736,0)))</f>
        <v/>
      </c>
      <c r="BG173" s="334" t="str">
        <f>IF($B173="","",INDEX('All CCC'!BG$7:BG$736,MATCH(WatchList!$B173,'All CCC'!$B$7:$B$736,0)))</f>
        <v/>
      </c>
    </row>
    <row r="174" spans="1:59" x14ac:dyDescent="0.2">
      <c r="A174" s="333" t="str">
        <f>IF($B174="","",INDEX('All CCC'!A$7:A$736,MATCH(WatchList!$B174,'All CCC'!$B$7:$B$736,0)))</f>
        <v/>
      </c>
      <c r="B174" s="127"/>
      <c r="C174" s="334" t="str">
        <f>IF($B174="","",INDEX('All CCC'!C$7:C$736,MATCH(WatchList!$B174,'All CCC'!$B$7:$B$736,0)))</f>
        <v/>
      </c>
      <c r="D174" s="334" t="str">
        <f>IF($B174="","",INDEX('All CCC'!D$7:D$736,MATCH(WatchList!$B174,'All CCC'!$B$7:$B$736,0)))</f>
        <v/>
      </c>
      <c r="E174" s="334" t="str">
        <f>IF($B174="","",INDEX('All CCC'!E$7:E$736,MATCH(WatchList!$B174,'All CCC'!$B$7:$B$736,0)))</f>
        <v/>
      </c>
      <c r="F174" s="334" t="str">
        <f>IF($B174="","",INDEX('All CCC'!F$7:F$736,MATCH(WatchList!$B174,'All CCC'!$B$7:$B$736,0)))</f>
        <v/>
      </c>
      <c r="G174" s="334" t="str">
        <f>IF($B174="","",INDEX('All CCC'!G$7:G$736,MATCH(WatchList!$B174,'All CCC'!$B$7:$B$736,0)))</f>
        <v/>
      </c>
      <c r="H174" s="334" t="str">
        <f>IF($B174="","",INDEX('All CCC'!H$7:H$736,MATCH(WatchList!$B174,'All CCC'!$B$7:$B$736,0)))</f>
        <v/>
      </c>
      <c r="I174" s="334" t="str">
        <f>IF($B174="","",INDEX('All CCC'!I$7:I$736,MATCH(WatchList!$B174,'All CCC'!$B$7:$B$736,0)))</f>
        <v/>
      </c>
      <c r="J174" s="334" t="str">
        <f>IF($B174="","",INDEX('All CCC'!J$7:J$736,MATCH(WatchList!$B174,'All CCC'!$B$7:$B$736,0)))</f>
        <v/>
      </c>
      <c r="K174" s="334" t="str">
        <f>IF($B174="","",INDEX('All CCC'!K$7:K$736,MATCH(WatchList!$B174,'All CCC'!$B$7:$B$736,0)))</f>
        <v/>
      </c>
      <c r="L174" s="334" t="str">
        <f>IF($B174="","",INDEX('All CCC'!L$7:L$736,MATCH(WatchList!$B174,'All CCC'!$B$7:$B$736,0)))</f>
        <v/>
      </c>
      <c r="M174" s="334" t="str">
        <f>IF($B174="","",INDEX('All CCC'!M$7:M$736,MATCH(WatchList!$B174,'All CCC'!$B$7:$B$736,0)))</f>
        <v/>
      </c>
      <c r="N174" s="334" t="str">
        <f>IF($B174="","",INDEX('All CCC'!N$7:N$736,MATCH(WatchList!$B174,'All CCC'!$B$7:$B$736,0)))</f>
        <v/>
      </c>
      <c r="O174" s="334" t="str">
        <f>IF($B174="","",INDEX('All CCC'!O$7:O$736,MATCH(WatchList!$B174,'All CCC'!$B$7:$B$736,0)))</f>
        <v/>
      </c>
      <c r="P174" s="335" t="str">
        <f>IF($B174="","",INDEX('All CCC'!P$7:P$736,MATCH(WatchList!$B174,'All CCC'!$B$7:$B$736,0)))</f>
        <v/>
      </c>
      <c r="Q174" s="335" t="str">
        <f>IF($B174="","",INDEX('All CCC'!Q$7:Q$736,MATCH(WatchList!$B174,'All CCC'!$B$7:$B$736,0)))</f>
        <v/>
      </c>
      <c r="R174" s="334" t="str">
        <f>IF($B174="","",INDEX('All CCC'!R$7:R$736,MATCH(WatchList!$B174,'All CCC'!$B$7:$B$736,0)))</f>
        <v/>
      </c>
      <c r="S174" s="334" t="str">
        <f>IF($B174="","",INDEX('All CCC'!S$7:S$736,MATCH(WatchList!$B174,'All CCC'!$B$7:$B$736,0)))</f>
        <v/>
      </c>
      <c r="T174" s="334" t="str">
        <f>IF($B174="","",INDEX('All CCC'!T$7:T$736,MATCH(WatchList!$B174,'All CCC'!$B$7:$B$736,0)))</f>
        <v/>
      </c>
      <c r="U174" s="334" t="str">
        <f>IF($B174="","",INDEX('All CCC'!U$7:U$736,MATCH(WatchList!$B174,'All CCC'!$B$7:$B$736,0)))</f>
        <v/>
      </c>
      <c r="V174" s="334" t="str">
        <f>IF($B174="","",INDEX('All CCC'!V$7:V$736,MATCH(WatchList!$B174,'All CCC'!$B$7:$B$736,0)))</f>
        <v/>
      </c>
      <c r="W174" s="334" t="str">
        <f>IF($B174="","",INDEX('All CCC'!W$7:W$736,MATCH(WatchList!$B174,'All CCC'!$B$7:$B$736,0)))</f>
        <v/>
      </c>
      <c r="X174" s="334" t="str">
        <f>IF($B174="","",INDEX('All CCC'!X$7:X$736,MATCH(WatchList!$B174,'All CCC'!$B$7:$B$736,0)))</f>
        <v/>
      </c>
      <c r="Y174" s="334" t="str">
        <f>IF($B174="","",INDEX('All CCC'!Y$7:Y$736,MATCH(WatchList!$B174,'All CCC'!$B$7:$B$736,0)))</f>
        <v/>
      </c>
      <c r="Z174" s="334" t="str">
        <f>IF($B174="","",INDEX('All CCC'!Z$7:Z$736,MATCH(WatchList!$B174,'All CCC'!$B$7:$B$736,0)))</f>
        <v/>
      </c>
      <c r="AA174" s="334" t="str">
        <f>IF($B174="","",INDEX('All CCC'!AA$7:AA$736,MATCH(WatchList!$B174,'All CCC'!$B$7:$B$736,0)))</f>
        <v/>
      </c>
      <c r="AB174" s="334" t="str">
        <f>IF($B174="","",INDEX('All CCC'!AB$7:AB$736,MATCH(WatchList!$B174,'All CCC'!$B$7:$B$736,0)))</f>
        <v/>
      </c>
      <c r="AC174" s="334" t="str">
        <f>IF($B174="","",INDEX('All CCC'!AC$7:AC$736,MATCH(WatchList!$B174,'All CCC'!$B$7:$B$736,0)))</f>
        <v/>
      </c>
      <c r="AD174" s="334" t="str">
        <f>IF($B174="","",INDEX('All CCC'!AD$7:AD$736,MATCH(WatchList!$B174,'All CCC'!$B$7:$B$736,0)))</f>
        <v/>
      </c>
      <c r="AE174" s="334" t="str">
        <f>IF($B174="","",INDEX('All CCC'!AE$7:AE$736,MATCH(WatchList!$B174,'All CCC'!$B$7:$B$736,0)))</f>
        <v/>
      </c>
      <c r="AF174" s="334" t="str">
        <f>IF($B174="","",INDEX('All CCC'!AF$7:AF$736,MATCH(WatchList!$B174,'All CCC'!$B$7:$B$736,0)))</f>
        <v/>
      </c>
      <c r="AG174" s="334" t="str">
        <f>IF($B174="","",INDEX('All CCC'!AG$7:AG$736,MATCH(WatchList!$B174,'All CCC'!$B$7:$B$736,0)))</f>
        <v/>
      </c>
      <c r="AH174" s="334" t="str">
        <f>IF($B174="","",INDEX('All CCC'!AH$7:AH$736,MATCH(WatchList!$B174,'All CCC'!$B$7:$B$736,0)))</f>
        <v/>
      </c>
      <c r="AI174" s="334" t="str">
        <f>IF($B174="","",INDEX('All CCC'!AI$7:AI$736,MATCH(WatchList!$B174,'All CCC'!$B$7:$B$736,0)))</f>
        <v/>
      </c>
      <c r="AJ174" s="334" t="str">
        <f>IF($B174="","",INDEX('All CCC'!AJ$7:AJ$736,MATCH(WatchList!$B174,'All CCC'!$B$7:$B$736,0)))</f>
        <v/>
      </c>
      <c r="AK174" s="334" t="str">
        <f>IF($B174="","",INDEX('All CCC'!AK$7:AK$736,MATCH(WatchList!$B174,'All CCC'!$B$7:$B$736,0)))</f>
        <v/>
      </c>
      <c r="AL174" s="334" t="str">
        <f>IF($B174="","",INDEX('All CCC'!AL$7:AL$736,MATCH(WatchList!$B174,'All CCC'!$B$7:$B$736,0)))</f>
        <v/>
      </c>
      <c r="AM174" s="334" t="str">
        <f>IF($B174="","",INDEX('All CCC'!AM$7:AM$736,MATCH(WatchList!$B174,'All CCC'!$B$7:$B$736,0)))</f>
        <v/>
      </c>
      <c r="AN174" s="334" t="str">
        <f>IF($B174="","",INDEX('All CCC'!AN$7:AN$736,MATCH(WatchList!$B174,'All CCC'!$B$7:$B$736,0)))</f>
        <v/>
      </c>
      <c r="AO174" s="334" t="str">
        <f>IF($B174="","",INDEX('All CCC'!AO$7:AO$736,MATCH(WatchList!$B174,'All CCC'!$B$7:$B$736,0)))</f>
        <v/>
      </c>
      <c r="AP174" s="334" t="str">
        <f>IF($B174="","",INDEX('All CCC'!AP$7:AP$736,MATCH(WatchList!$B174,'All CCC'!$B$7:$B$736,0)))</f>
        <v/>
      </c>
      <c r="AQ174" s="334" t="str">
        <f>IF($B174="","",INDEX('All CCC'!AQ$7:AQ$736,MATCH(WatchList!$B174,'All CCC'!$B$7:$B$736,0)))</f>
        <v/>
      </c>
      <c r="AR174" s="334" t="str">
        <f>IF($B174="","",INDEX('All CCC'!AR$7:AR$736,MATCH(WatchList!$B174,'All CCC'!$B$7:$B$736,0)))</f>
        <v/>
      </c>
      <c r="AS174" s="334" t="str">
        <f>IF($B174="","",INDEX('All CCC'!AS$7:AS$736,MATCH(WatchList!$B174,'All CCC'!$B$7:$B$736,0)))</f>
        <v/>
      </c>
      <c r="AT174" s="334" t="str">
        <f>IF($B174="","",INDEX('All CCC'!AT$7:AT$736,MATCH(WatchList!$B174,'All CCC'!$B$7:$B$736,0)))</f>
        <v/>
      </c>
      <c r="AU174" s="334" t="str">
        <f>IF($B174="","",INDEX('All CCC'!AU$7:AU$736,MATCH(WatchList!$B174,'All CCC'!$B$7:$B$736,0)))</f>
        <v/>
      </c>
      <c r="AV174" s="334" t="str">
        <f>IF($B174="","",INDEX('All CCC'!AV$7:AV$736,MATCH(WatchList!$B174,'All CCC'!$B$7:$B$736,0)))</f>
        <v/>
      </c>
      <c r="AW174" s="334" t="str">
        <f>IF($B174="","",INDEX('All CCC'!AW$7:AW$736,MATCH(WatchList!$B174,'All CCC'!$B$7:$B$736,0)))</f>
        <v/>
      </c>
      <c r="AX174" s="334" t="str">
        <f>IF($B174="","",INDEX('All CCC'!AX$7:AX$736,MATCH(WatchList!$B174,'All CCC'!$B$7:$B$736,0)))</f>
        <v/>
      </c>
      <c r="AY174" s="334" t="str">
        <f>IF($B174="","",INDEX('All CCC'!AY$7:AY$736,MATCH(WatchList!$B174,'All CCC'!$B$7:$B$736,0)))</f>
        <v/>
      </c>
      <c r="AZ174" s="334" t="str">
        <f>IF($B174="","",INDEX('All CCC'!AZ$7:AZ$736,MATCH(WatchList!$B174,'All CCC'!$B$7:$B$736,0)))</f>
        <v/>
      </c>
      <c r="BA174" s="334" t="str">
        <f>IF($B174="","",INDEX('All CCC'!BA$7:BA$736,MATCH(WatchList!$B174,'All CCC'!$B$7:$B$736,0)))</f>
        <v/>
      </c>
      <c r="BB174" s="334" t="str">
        <f>IF($B174="","",INDEX('All CCC'!BB$7:BB$736,MATCH(WatchList!$B174,'All CCC'!$B$7:$B$736,0)))</f>
        <v/>
      </c>
      <c r="BC174" s="334" t="str">
        <f>IF($B174="","",INDEX('All CCC'!BC$7:BC$736,MATCH(WatchList!$B174,'All CCC'!$B$7:$B$736,0)))</f>
        <v/>
      </c>
      <c r="BD174" s="334" t="str">
        <f>IF($B174="","",INDEX('All CCC'!BD$7:BD$736,MATCH(WatchList!$B174,'All CCC'!$B$7:$B$736,0)))</f>
        <v/>
      </c>
      <c r="BE174" s="334" t="str">
        <f>IF($B174="","",INDEX('All CCC'!BE$7:BE$736,MATCH(WatchList!$B174,'All CCC'!$B$7:$B$736,0)))</f>
        <v/>
      </c>
      <c r="BF174" s="334" t="str">
        <f>IF($B174="","",INDEX('All CCC'!BF$7:BF$736,MATCH(WatchList!$B174,'All CCC'!$B$7:$B$736,0)))</f>
        <v/>
      </c>
      <c r="BG174" s="334" t="str">
        <f>IF($B174="","",INDEX('All CCC'!BG$7:BG$736,MATCH(WatchList!$B174,'All CCC'!$B$7:$B$736,0)))</f>
        <v/>
      </c>
    </row>
    <row r="175" spans="1:59" x14ac:dyDescent="0.2">
      <c r="A175" s="333" t="str">
        <f>IF($B175="","",INDEX('All CCC'!A$7:A$736,MATCH(WatchList!$B175,'All CCC'!$B$7:$B$736,0)))</f>
        <v/>
      </c>
      <c r="B175" s="127"/>
      <c r="C175" s="334" t="str">
        <f>IF($B175="","",INDEX('All CCC'!C$7:C$736,MATCH(WatchList!$B175,'All CCC'!$B$7:$B$736,0)))</f>
        <v/>
      </c>
      <c r="D175" s="334" t="str">
        <f>IF($B175="","",INDEX('All CCC'!D$7:D$736,MATCH(WatchList!$B175,'All CCC'!$B$7:$B$736,0)))</f>
        <v/>
      </c>
      <c r="E175" s="334" t="str">
        <f>IF($B175="","",INDEX('All CCC'!E$7:E$736,MATCH(WatchList!$B175,'All CCC'!$B$7:$B$736,0)))</f>
        <v/>
      </c>
      <c r="F175" s="334" t="str">
        <f>IF($B175="","",INDEX('All CCC'!F$7:F$736,MATCH(WatchList!$B175,'All CCC'!$B$7:$B$736,0)))</f>
        <v/>
      </c>
      <c r="G175" s="334" t="str">
        <f>IF($B175="","",INDEX('All CCC'!G$7:G$736,MATCH(WatchList!$B175,'All CCC'!$B$7:$B$736,0)))</f>
        <v/>
      </c>
      <c r="H175" s="334" t="str">
        <f>IF($B175="","",INDEX('All CCC'!H$7:H$736,MATCH(WatchList!$B175,'All CCC'!$B$7:$B$736,0)))</f>
        <v/>
      </c>
      <c r="I175" s="334" t="str">
        <f>IF($B175="","",INDEX('All CCC'!I$7:I$736,MATCH(WatchList!$B175,'All CCC'!$B$7:$B$736,0)))</f>
        <v/>
      </c>
      <c r="J175" s="334" t="str">
        <f>IF($B175="","",INDEX('All CCC'!J$7:J$736,MATCH(WatchList!$B175,'All CCC'!$B$7:$B$736,0)))</f>
        <v/>
      </c>
      <c r="K175" s="334" t="str">
        <f>IF($B175="","",INDEX('All CCC'!K$7:K$736,MATCH(WatchList!$B175,'All CCC'!$B$7:$B$736,0)))</f>
        <v/>
      </c>
      <c r="L175" s="334" t="str">
        <f>IF($B175="","",INDEX('All CCC'!L$7:L$736,MATCH(WatchList!$B175,'All CCC'!$B$7:$B$736,0)))</f>
        <v/>
      </c>
      <c r="M175" s="334" t="str">
        <f>IF($B175="","",INDEX('All CCC'!M$7:M$736,MATCH(WatchList!$B175,'All CCC'!$B$7:$B$736,0)))</f>
        <v/>
      </c>
      <c r="N175" s="334" t="str">
        <f>IF($B175="","",INDEX('All CCC'!N$7:N$736,MATCH(WatchList!$B175,'All CCC'!$B$7:$B$736,0)))</f>
        <v/>
      </c>
      <c r="O175" s="334" t="str">
        <f>IF($B175="","",INDEX('All CCC'!O$7:O$736,MATCH(WatchList!$B175,'All CCC'!$B$7:$B$736,0)))</f>
        <v/>
      </c>
      <c r="P175" s="335" t="str">
        <f>IF($B175="","",INDEX('All CCC'!P$7:P$736,MATCH(WatchList!$B175,'All CCC'!$B$7:$B$736,0)))</f>
        <v/>
      </c>
      <c r="Q175" s="335" t="str">
        <f>IF($B175="","",INDEX('All CCC'!Q$7:Q$736,MATCH(WatchList!$B175,'All CCC'!$B$7:$B$736,0)))</f>
        <v/>
      </c>
      <c r="R175" s="334" t="str">
        <f>IF($B175="","",INDEX('All CCC'!R$7:R$736,MATCH(WatchList!$B175,'All CCC'!$B$7:$B$736,0)))</f>
        <v/>
      </c>
      <c r="S175" s="334" t="str">
        <f>IF($B175="","",INDEX('All CCC'!S$7:S$736,MATCH(WatchList!$B175,'All CCC'!$B$7:$B$736,0)))</f>
        <v/>
      </c>
      <c r="T175" s="334" t="str">
        <f>IF($B175="","",INDEX('All CCC'!T$7:T$736,MATCH(WatchList!$B175,'All CCC'!$B$7:$B$736,0)))</f>
        <v/>
      </c>
      <c r="U175" s="334" t="str">
        <f>IF($B175="","",INDEX('All CCC'!U$7:U$736,MATCH(WatchList!$B175,'All CCC'!$B$7:$B$736,0)))</f>
        <v/>
      </c>
      <c r="V175" s="334" t="str">
        <f>IF($B175="","",INDEX('All CCC'!V$7:V$736,MATCH(WatchList!$B175,'All CCC'!$B$7:$B$736,0)))</f>
        <v/>
      </c>
      <c r="W175" s="334" t="str">
        <f>IF($B175="","",INDEX('All CCC'!W$7:W$736,MATCH(WatchList!$B175,'All CCC'!$B$7:$B$736,0)))</f>
        <v/>
      </c>
      <c r="X175" s="334" t="str">
        <f>IF($B175="","",INDEX('All CCC'!X$7:X$736,MATCH(WatchList!$B175,'All CCC'!$B$7:$B$736,0)))</f>
        <v/>
      </c>
      <c r="Y175" s="334" t="str">
        <f>IF($B175="","",INDEX('All CCC'!Y$7:Y$736,MATCH(WatchList!$B175,'All CCC'!$B$7:$B$736,0)))</f>
        <v/>
      </c>
      <c r="Z175" s="334" t="str">
        <f>IF($B175="","",INDEX('All CCC'!Z$7:Z$736,MATCH(WatchList!$B175,'All CCC'!$B$7:$B$736,0)))</f>
        <v/>
      </c>
      <c r="AA175" s="334" t="str">
        <f>IF($B175="","",INDEX('All CCC'!AA$7:AA$736,MATCH(WatchList!$B175,'All CCC'!$B$7:$B$736,0)))</f>
        <v/>
      </c>
      <c r="AB175" s="334" t="str">
        <f>IF($B175="","",INDEX('All CCC'!AB$7:AB$736,MATCH(WatchList!$B175,'All CCC'!$B$7:$B$736,0)))</f>
        <v/>
      </c>
      <c r="AC175" s="334" t="str">
        <f>IF($B175="","",INDEX('All CCC'!AC$7:AC$736,MATCH(WatchList!$B175,'All CCC'!$B$7:$B$736,0)))</f>
        <v/>
      </c>
      <c r="AD175" s="334" t="str">
        <f>IF($B175="","",INDEX('All CCC'!AD$7:AD$736,MATCH(WatchList!$B175,'All CCC'!$B$7:$B$736,0)))</f>
        <v/>
      </c>
      <c r="AE175" s="334" t="str">
        <f>IF($B175="","",INDEX('All CCC'!AE$7:AE$736,MATCH(WatchList!$B175,'All CCC'!$B$7:$B$736,0)))</f>
        <v/>
      </c>
      <c r="AF175" s="334" t="str">
        <f>IF($B175="","",INDEX('All CCC'!AF$7:AF$736,MATCH(WatchList!$B175,'All CCC'!$B$7:$B$736,0)))</f>
        <v/>
      </c>
      <c r="AG175" s="334" t="str">
        <f>IF($B175="","",INDEX('All CCC'!AG$7:AG$736,MATCH(WatchList!$B175,'All CCC'!$B$7:$B$736,0)))</f>
        <v/>
      </c>
      <c r="AH175" s="334" t="str">
        <f>IF($B175="","",INDEX('All CCC'!AH$7:AH$736,MATCH(WatchList!$B175,'All CCC'!$B$7:$B$736,0)))</f>
        <v/>
      </c>
      <c r="AI175" s="334" t="str">
        <f>IF($B175="","",INDEX('All CCC'!AI$7:AI$736,MATCH(WatchList!$B175,'All CCC'!$B$7:$B$736,0)))</f>
        <v/>
      </c>
      <c r="AJ175" s="334" t="str">
        <f>IF($B175="","",INDEX('All CCC'!AJ$7:AJ$736,MATCH(WatchList!$B175,'All CCC'!$B$7:$B$736,0)))</f>
        <v/>
      </c>
      <c r="AK175" s="334" t="str">
        <f>IF($B175="","",INDEX('All CCC'!AK$7:AK$736,MATCH(WatchList!$B175,'All CCC'!$B$7:$B$736,0)))</f>
        <v/>
      </c>
      <c r="AL175" s="334" t="str">
        <f>IF($B175="","",INDEX('All CCC'!AL$7:AL$736,MATCH(WatchList!$B175,'All CCC'!$B$7:$B$736,0)))</f>
        <v/>
      </c>
      <c r="AM175" s="334" t="str">
        <f>IF($B175="","",INDEX('All CCC'!AM$7:AM$736,MATCH(WatchList!$B175,'All CCC'!$B$7:$B$736,0)))</f>
        <v/>
      </c>
      <c r="AN175" s="334" t="str">
        <f>IF($B175="","",INDEX('All CCC'!AN$7:AN$736,MATCH(WatchList!$B175,'All CCC'!$B$7:$B$736,0)))</f>
        <v/>
      </c>
      <c r="AO175" s="334" t="str">
        <f>IF($B175="","",INDEX('All CCC'!AO$7:AO$736,MATCH(WatchList!$B175,'All CCC'!$B$7:$B$736,0)))</f>
        <v/>
      </c>
      <c r="AP175" s="334" t="str">
        <f>IF($B175="","",INDEX('All CCC'!AP$7:AP$736,MATCH(WatchList!$B175,'All CCC'!$B$7:$B$736,0)))</f>
        <v/>
      </c>
      <c r="AQ175" s="334" t="str">
        <f>IF($B175="","",INDEX('All CCC'!AQ$7:AQ$736,MATCH(WatchList!$B175,'All CCC'!$B$7:$B$736,0)))</f>
        <v/>
      </c>
      <c r="AR175" s="334" t="str">
        <f>IF($B175="","",INDEX('All CCC'!AR$7:AR$736,MATCH(WatchList!$B175,'All CCC'!$B$7:$B$736,0)))</f>
        <v/>
      </c>
      <c r="AS175" s="334" t="str">
        <f>IF($B175="","",INDEX('All CCC'!AS$7:AS$736,MATCH(WatchList!$B175,'All CCC'!$B$7:$B$736,0)))</f>
        <v/>
      </c>
      <c r="AT175" s="334" t="str">
        <f>IF($B175="","",INDEX('All CCC'!AT$7:AT$736,MATCH(WatchList!$B175,'All CCC'!$B$7:$B$736,0)))</f>
        <v/>
      </c>
      <c r="AU175" s="334" t="str">
        <f>IF($B175="","",INDEX('All CCC'!AU$7:AU$736,MATCH(WatchList!$B175,'All CCC'!$B$7:$B$736,0)))</f>
        <v/>
      </c>
      <c r="AV175" s="334" t="str">
        <f>IF($B175="","",INDEX('All CCC'!AV$7:AV$736,MATCH(WatchList!$B175,'All CCC'!$B$7:$B$736,0)))</f>
        <v/>
      </c>
      <c r="AW175" s="334" t="str">
        <f>IF($B175="","",INDEX('All CCC'!AW$7:AW$736,MATCH(WatchList!$B175,'All CCC'!$B$7:$B$736,0)))</f>
        <v/>
      </c>
      <c r="AX175" s="334" t="str">
        <f>IF($B175="","",INDEX('All CCC'!AX$7:AX$736,MATCH(WatchList!$B175,'All CCC'!$B$7:$B$736,0)))</f>
        <v/>
      </c>
      <c r="AY175" s="334" t="str">
        <f>IF($B175="","",INDEX('All CCC'!AY$7:AY$736,MATCH(WatchList!$B175,'All CCC'!$B$7:$B$736,0)))</f>
        <v/>
      </c>
      <c r="AZ175" s="334" t="str">
        <f>IF($B175="","",INDEX('All CCC'!AZ$7:AZ$736,MATCH(WatchList!$B175,'All CCC'!$B$7:$B$736,0)))</f>
        <v/>
      </c>
      <c r="BA175" s="334" t="str">
        <f>IF($B175="","",INDEX('All CCC'!BA$7:BA$736,MATCH(WatchList!$B175,'All CCC'!$B$7:$B$736,0)))</f>
        <v/>
      </c>
      <c r="BB175" s="334" t="str">
        <f>IF($B175="","",INDEX('All CCC'!BB$7:BB$736,MATCH(WatchList!$B175,'All CCC'!$B$7:$B$736,0)))</f>
        <v/>
      </c>
      <c r="BC175" s="334" t="str">
        <f>IF($B175="","",INDEX('All CCC'!BC$7:BC$736,MATCH(WatchList!$B175,'All CCC'!$B$7:$B$736,0)))</f>
        <v/>
      </c>
      <c r="BD175" s="334" t="str">
        <f>IF($B175="","",INDEX('All CCC'!BD$7:BD$736,MATCH(WatchList!$B175,'All CCC'!$B$7:$B$736,0)))</f>
        <v/>
      </c>
      <c r="BE175" s="334" t="str">
        <f>IF($B175="","",INDEX('All CCC'!BE$7:BE$736,MATCH(WatchList!$B175,'All CCC'!$B$7:$B$736,0)))</f>
        <v/>
      </c>
      <c r="BF175" s="334" t="str">
        <f>IF($B175="","",INDEX('All CCC'!BF$7:BF$736,MATCH(WatchList!$B175,'All CCC'!$B$7:$B$736,0)))</f>
        <v/>
      </c>
      <c r="BG175" s="334" t="str">
        <f>IF($B175="","",INDEX('All CCC'!BG$7:BG$736,MATCH(WatchList!$B175,'All CCC'!$B$7:$B$736,0)))</f>
        <v/>
      </c>
    </row>
    <row r="176" spans="1:59" x14ac:dyDescent="0.2">
      <c r="A176" s="333" t="str">
        <f>IF($B176="","",INDEX('All CCC'!A$7:A$736,MATCH(WatchList!$B176,'All CCC'!$B$7:$B$736,0)))</f>
        <v/>
      </c>
      <c r="B176" s="127"/>
      <c r="C176" s="334" t="str">
        <f>IF($B176="","",INDEX('All CCC'!C$7:C$736,MATCH(WatchList!$B176,'All CCC'!$B$7:$B$736,0)))</f>
        <v/>
      </c>
      <c r="D176" s="334" t="str">
        <f>IF($B176="","",INDEX('All CCC'!D$7:D$736,MATCH(WatchList!$B176,'All CCC'!$B$7:$B$736,0)))</f>
        <v/>
      </c>
      <c r="E176" s="334" t="str">
        <f>IF($B176="","",INDEX('All CCC'!E$7:E$736,MATCH(WatchList!$B176,'All CCC'!$B$7:$B$736,0)))</f>
        <v/>
      </c>
      <c r="F176" s="334" t="str">
        <f>IF($B176="","",INDEX('All CCC'!F$7:F$736,MATCH(WatchList!$B176,'All CCC'!$B$7:$B$736,0)))</f>
        <v/>
      </c>
      <c r="G176" s="334" t="str">
        <f>IF($B176="","",INDEX('All CCC'!G$7:G$736,MATCH(WatchList!$B176,'All CCC'!$B$7:$B$736,0)))</f>
        <v/>
      </c>
      <c r="H176" s="334" t="str">
        <f>IF($B176="","",INDEX('All CCC'!H$7:H$736,MATCH(WatchList!$B176,'All CCC'!$B$7:$B$736,0)))</f>
        <v/>
      </c>
      <c r="I176" s="334" t="str">
        <f>IF($B176="","",INDEX('All CCC'!I$7:I$736,MATCH(WatchList!$B176,'All CCC'!$B$7:$B$736,0)))</f>
        <v/>
      </c>
      <c r="J176" s="334" t="str">
        <f>IF($B176="","",INDEX('All CCC'!J$7:J$736,MATCH(WatchList!$B176,'All CCC'!$B$7:$B$736,0)))</f>
        <v/>
      </c>
      <c r="K176" s="334" t="str">
        <f>IF($B176="","",INDEX('All CCC'!K$7:K$736,MATCH(WatchList!$B176,'All CCC'!$B$7:$B$736,0)))</f>
        <v/>
      </c>
      <c r="L176" s="334" t="str">
        <f>IF($B176="","",INDEX('All CCC'!L$7:L$736,MATCH(WatchList!$B176,'All CCC'!$B$7:$B$736,0)))</f>
        <v/>
      </c>
      <c r="M176" s="334" t="str">
        <f>IF($B176="","",INDEX('All CCC'!M$7:M$736,MATCH(WatchList!$B176,'All CCC'!$B$7:$B$736,0)))</f>
        <v/>
      </c>
      <c r="N176" s="334" t="str">
        <f>IF($B176="","",INDEX('All CCC'!N$7:N$736,MATCH(WatchList!$B176,'All CCC'!$B$7:$B$736,0)))</f>
        <v/>
      </c>
      <c r="O176" s="334" t="str">
        <f>IF($B176="","",INDEX('All CCC'!O$7:O$736,MATCH(WatchList!$B176,'All CCC'!$B$7:$B$736,0)))</f>
        <v/>
      </c>
      <c r="P176" s="335" t="str">
        <f>IF($B176="","",INDEX('All CCC'!P$7:P$736,MATCH(WatchList!$B176,'All CCC'!$B$7:$B$736,0)))</f>
        <v/>
      </c>
      <c r="Q176" s="335" t="str">
        <f>IF($B176="","",INDEX('All CCC'!Q$7:Q$736,MATCH(WatchList!$B176,'All CCC'!$B$7:$B$736,0)))</f>
        <v/>
      </c>
      <c r="R176" s="334" t="str">
        <f>IF($B176="","",INDEX('All CCC'!R$7:R$736,MATCH(WatchList!$B176,'All CCC'!$B$7:$B$736,0)))</f>
        <v/>
      </c>
      <c r="S176" s="334" t="str">
        <f>IF($B176="","",INDEX('All CCC'!S$7:S$736,MATCH(WatchList!$B176,'All CCC'!$B$7:$B$736,0)))</f>
        <v/>
      </c>
      <c r="T176" s="334" t="str">
        <f>IF($B176="","",INDEX('All CCC'!T$7:T$736,MATCH(WatchList!$B176,'All CCC'!$B$7:$B$736,0)))</f>
        <v/>
      </c>
      <c r="U176" s="334" t="str">
        <f>IF($B176="","",INDEX('All CCC'!U$7:U$736,MATCH(WatchList!$B176,'All CCC'!$B$7:$B$736,0)))</f>
        <v/>
      </c>
      <c r="V176" s="334" t="str">
        <f>IF($B176="","",INDEX('All CCC'!V$7:V$736,MATCH(WatchList!$B176,'All CCC'!$B$7:$B$736,0)))</f>
        <v/>
      </c>
      <c r="W176" s="334" t="str">
        <f>IF($B176="","",INDEX('All CCC'!W$7:W$736,MATCH(WatchList!$B176,'All CCC'!$B$7:$B$736,0)))</f>
        <v/>
      </c>
      <c r="X176" s="334" t="str">
        <f>IF($B176="","",INDEX('All CCC'!X$7:X$736,MATCH(WatchList!$B176,'All CCC'!$B$7:$B$736,0)))</f>
        <v/>
      </c>
      <c r="Y176" s="334" t="str">
        <f>IF($B176="","",INDEX('All CCC'!Y$7:Y$736,MATCH(WatchList!$B176,'All CCC'!$B$7:$B$736,0)))</f>
        <v/>
      </c>
      <c r="Z176" s="334" t="str">
        <f>IF($B176="","",INDEX('All CCC'!Z$7:Z$736,MATCH(WatchList!$B176,'All CCC'!$B$7:$B$736,0)))</f>
        <v/>
      </c>
      <c r="AA176" s="334" t="str">
        <f>IF($B176="","",INDEX('All CCC'!AA$7:AA$736,MATCH(WatchList!$B176,'All CCC'!$B$7:$B$736,0)))</f>
        <v/>
      </c>
      <c r="AB176" s="334" t="str">
        <f>IF($B176="","",INDEX('All CCC'!AB$7:AB$736,MATCH(WatchList!$B176,'All CCC'!$B$7:$B$736,0)))</f>
        <v/>
      </c>
      <c r="AC176" s="334" t="str">
        <f>IF($B176="","",INDEX('All CCC'!AC$7:AC$736,MATCH(WatchList!$B176,'All CCC'!$B$7:$B$736,0)))</f>
        <v/>
      </c>
      <c r="AD176" s="334" t="str">
        <f>IF($B176="","",INDEX('All CCC'!AD$7:AD$736,MATCH(WatchList!$B176,'All CCC'!$B$7:$B$736,0)))</f>
        <v/>
      </c>
      <c r="AE176" s="334" t="str">
        <f>IF($B176="","",INDEX('All CCC'!AE$7:AE$736,MATCH(WatchList!$B176,'All CCC'!$B$7:$B$736,0)))</f>
        <v/>
      </c>
      <c r="AF176" s="334" t="str">
        <f>IF($B176="","",INDEX('All CCC'!AF$7:AF$736,MATCH(WatchList!$B176,'All CCC'!$B$7:$B$736,0)))</f>
        <v/>
      </c>
      <c r="AG176" s="334" t="str">
        <f>IF($B176="","",INDEX('All CCC'!AG$7:AG$736,MATCH(WatchList!$B176,'All CCC'!$B$7:$B$736,0)))</f>
        <v/>
      </c>
      <c r="AH176" s="334" t="str">
        <f>IF($B176="","",INDEX('All CCC'!AH$7:AH$736,MATCH(WatchList!$B176,'All CCC'!$B$7:$B$736,0)))</f>
        <v/>
      </c>
      <c r="AI176" s="334" t="str">
        <f>IF($B176="","",INDEX('All CCC'!AI$7:AI$736,MATCH(WatchList!$B176,'All CCC'!$B$7:$B$736,0)))</f>
        <v/>
      </c>
      <c r="AJ176" s="334" t="str">
        <f>IF($B176="","",INDEX('All CCC'!AJ$7:AJ$736,MATCH(WatchList!$B176,'All CCC'!$B$7:$B$736,0)))</f>
        <v/>
      </c>
      <c r="AK176" s="334" t="str">
        <f>IF($B176="","",INDEX('All CCC'!AK$7:AK$736,MATCH(WatchList!$B176,'All CCC'!$B$7:$B$736,0)))</f>
        <v/>
      </c>
      <c r="AL176" s="334" t="str">
        <f>IF($B176="","",INDEX('All CCC'!AL$7:AL$736,MATCH(WatchList!$B176,'All CCC'!$B$7:$B$736,0)))</f>
        <v/>
      </c>
      <c r="AM176" s="334" t="str">
        <f>IF($B176="","",INDEX('All CCC'!AM$7:AM$736,MATCH(WatchList!$B176,'All CCC'!$B$7:$B$736,0)))</f>
        <v/>
      </c>
      <c r="AN176" s="334" t="str">
        <f>IF($B176="","",INDEX('All CCC'!AN$7:AN$736,MATCH(WatchList!$B176,'All CCC'!$B$7:$B$736,0)))</f>
        <v/>
      </c>
      <c r="AO176" s="334" t="str">
        <f>IF($B176="","",INDEX('All CCC'!AO$7:AO$736,MATCH(WatchList!$B176,'All CCC'!$B$7:$B$736,0)))</f>
        <v/>
      </c>
      <c r="AP176" s="334" t="str">
        <f>IF($B176="","",INDEX('All CCC'!AP$7:AP$736,MATCH(WatchList!$B176,'All CCC'!$B$7:$B$736,0)))</f>
        <v/>
      </c>
      <c r="AQ176" s="334" t="str">
        <f>IF($B176="","",INDEX('All CCC'!AQ$7:AQ$736,MATCH(WatchList!$B176,'All CCC'!$B$7:$B$736,0)))</f>
        <v/>
      </c>
      <c r="AR176" s="334" t="str">
        <f>IF($B176="","",INDEX('All CCC'!AR$7:AR$736,MATCH(WatchList!$B176,'All CCC'!$B$7:$B$736,0)))</f>
        <v/>
      </c>
      <c r="AS176" s="334" t="str">
        <f>IF($B176="","",INDEX('All CCC'!AS$7:AS$736,MATCH(WatchList!$B176,'All CCC'!$B$7:$B$736,0)))</f>
        <v/>
      </c>
      <c r="AT176" s="334" t="str">
        <f>IF($B176="","",INDEX('All CCC'!AT$7:AT$736,MATCH(WatchList!$B176,'All CCC'!$B$7:$B$736,0)))</f>
        <v/>
      </c>
      <c r="AU176" s="334" t="str">
        <f>IF($B176="","",INDEX('All CCC'!AU$7:AU$736,MATCH(WatchList!$B176,'All CCC'!$B$7:$B$736,0)))</f>
        <v/>
      </c>
      <c r="AV176" s="334" t="str">
        <f>IF($B176="","",INDEX('All CCC'!AV$7:AV$736,MATCH(WatchList!$B176,'All CCC'!$B$7:$B$736,0)))</f>
        <v/>
      </c>
      <c r="AW176" s="334" t="str">
        <f>IF($B176="","",INDEX('All CCC'!AW$7:AW$736,MATCH(WatchList!$B176,'All CCC'!$B$7:$B$736,0)))</f>
        <v/>
      </c>
      <c r="AX176" s="334" t="str">
        <f>IF($B176="","",INDEX('All CCC'!AX$7:AX$736,MATCH(WatchList!$B176,'All CCC'!$B$7:$B$736,0)))</f>
        <v/>
      </c>
      <c r="AY176" s="334" t="str">
        <f>IF($B176="","",INDEX('All CCC'!AY$7:AY$736,MATCH(WatchList!$B176,'All CCC'!$B$7:$B$736,0)))</f>
        <v/>
      </c>
      <c r="AZ176" s="334" t="str">
        <f>IF($B176="","",INDEX('All CCC'!AZ$7:AZ$736,MATCH(WatchList!$B176,'All CCC'!$B$7:$B$736,0)))</f>
        <v/>
      </c>
      <c r="BA176" s="334" t="str">
        <f>IF($B176="","",INDEX('All CCC'!BA$7:BA$736,MATCH(WatchList!$B176,'All CCC'!$B$7:$B$736,0)))</f>
        <v/>
      </c>
      <c r="BB176" s="334" t="str">
        <f>IF($B176="","",INDEX('All CCC'!BB$7:BB$736,MATCH(WatchList!$B176,'All CCC'!$B$7:$B$736,0)))</f>
        <v/>
      </c>
      <c r="BC176" s="334" t="str">
        <f>IF($B176="","",INDEX('All CCC'!BC$7:BC$736,MATCH(WatchList!$B176,'All CCC'!$B$7:$B$736,0)))</f>
        <v/>
      </c>
      <c r="BD176" s="334" t="str">
        <f>IF($B176="","",INDEX('All CCC'!BD$7:BD$736,MATCH(WatchList!$B176,'All CCC'!$B$7:$B$736,0)))</f>
        <v/>
      </c>
      <c r="BE176" s="334" t="str">
        <f>IF($B176="","",INDEX('All CCC'!BE$7:BE$736,MATCH(WatchList!$B176,'All CCC'!$B$7:$B$736,0)))</f>
        <v/>
      </c>
      <c r="BF176" s="334" t="str">
        <f>IF($B176="","",INDEX('All CCC'!BF$7:BF$736,MATCH(WatchList!$B176,'All CCC'!$B$7:$B$736,0)))</f>
        <v/>
      </c>
      <c r="BG176" s="334" t="str">
        <f>IF($B176="","",INDEX('All CCC'!BG$7:BG$736,MATCH(WatchList!$B176,'All CCC'!$B$7:$B$736,0)))</f>
        <v/>
      </c>
    </row>
    <row r="177" spans="1:59" x14ac:dyDescent="0.2">
      <c r="A177" s="333" t="str">
        <f>IF($B177="","",INDEX('All CCC'!A$7:A$736,MATCH(WatchList!$B177,'All CCC'!$B$7:$B$736,0)))</f>
        <v/>
      </c>
      <c r="B177" s="127"/>
      <c r="C177" s="334" t="str">
        <f>IF($B177="","",INDEX('All CCC'!C$7:C$736,MATCH(WatchList!$B177,'All CCC'!$B$7:$B$736,0)))</f>
        <v/>
      </c>
      <c r="D177" s="334" t="str">
        <f>IF($B177="","",INDEX('All CCC'!D$7:D$736,MATCH(WatchList!$B177,'All CCC'!$B$7:$B$736,0)))</f>
        <v/>
      </c>
      <c r="E177" s="334" t="str">
        <f>IF($B177="","",INDEX('All CCC'!E$7:E$736,MATCH(WatchList!$B177,'All CCC'!$B$7:$B$736,0)))</f>
        <v/>
      </c>
      <c r="F177" s="334" t="str">
        <f>IF($B177="","",INDEX('All CCC'!F$7:F$736,MATCH(WatchList!$B177,'All CCC'!$B$7:$B$736,0)))</f>
        <v/>
      </c>
      <c r="G177" s="334" t="str">
        <f>IF($B177="","",INDEX('All CCC'!G$7:G$736,MATCH(WatchList!$B177,'All CCC'!$B$7:$B$736,0)))</f>
        <v/>
      </c>
      <c r="H177" s="334" t="str">
        <f>IF($B177="","",INDEX('All CCC'!H$7:H$736,MATCH(WatchList!$B177,'All CCC'!$B$7:$B$736,0)))</f>
        <v/>
      </c>
      <c r="I177" s="334" t="str">
        <f>IF($B177="","",INDEX('All CCC'!I$7:I$736,MATCH(WatchList!$B177,'All CCC'!$B$7:$B$736,0)))</f>
        <v/>
      </c>
      <c r="J177" s="334" t="str">
        <f>IF($B177="","",INDEX('All CCC'!J$7:J$736,MATCH(WatchList!$B177,'All CCC'!$B$7:$B$736,0)))</f>
        <v/>
      </c>
      <c r="K177" s="334" t="str">
        <f>IF($B177="","",INDEX('All CCC'!K$7:K$736,MATCH(WatchList!$B177,'All CCC'!$B$7:$B$736,0)))</f>
        <v/>
      </c>
      <c r="L177" s="334" t="str">
        <f>IF($B177="","",INDEX('All CCC'!L$7:L$736,MATCH(WatchList!$B177,'All CCC'!$B$7:$B$736,0)))</f>
        <v/>
      </c>
      <c r="M177" s="334" t="str">
        <f>IF($B177="","",INDEX('All CCC'!M$7:M$736,MATCH(WatchList!$B177,'All CCC'!$B$7:$B$736,0)))</f>
        <v/>
      </c>
      <c r="N177" s="334" t="str">
        <f>IF($B177="","",INDEX('All CCC'!N$7:N$736,MATCH(WatchList!$B177,'All CCC'!$B$7:$B$736,0)))</f>
        <v/>
      </c>
      <c r="O177" s="334" t="str">
        <f>IF($B177="","",INDEX('All CCC'!O$7:O$736,MATCH(WatchList!$B177,'All CCC'!$B$7:$B$736,0)))</f>
        <v/>
      </c>
      <c r="P177" s="335" t="str">
        <f>IF($B177="","",INDEX('All CCC'!P$7:P$736,MATCH(WatchList!$B177,'All CCC'!$B$7:$B$736,0)))</f>
        <v/>
      </c>
      <c r="Q177" s="335" t="str">
        <f>IF($B177="","",INDEX('All CCC'!Q$7:Q$736,MATCH(WatchList!$B177,'All CCC'!$B$7:$B$736,0)))</f>
        <v/>
      </c>
      <c r="R177" s="334" t="str">
        <f>IF($B177="","",INDEX('All CCC'!R$7:R$736,MATCH(WatchList!$B177,'All CCC'!$B$7:$B$736,0)))</f>
        <v/>
      </c>
      <c r="S177" s="334" t="str">
        <f>IF($B177="","",INDEX('All CCC'!S$7:S$736,MATCH(WatchList!$B177,'All CCC'!$B$7:$B$736,0)))</f>
        <v/>
      </c>
      <c r="T177" s="334" t="str">
        <f>IF($B177="","",INDEX('All CCC'!T$7:T$736,MATCH(WatchList!$B177,'All CCC'!$B$7:$B$736,0)))</f>
        <v/>
      </c>
      <c r="U177" s="334" t="str">
        <f>IF($B177="","",INDEX('All CCC'!U$7:U$736,MATCH(WatchList!$B177,'All CCC'!$B$7:$B$736,0)))</f>
        <v/>
      </c>
      <c r="V177" s="334" t="str">
        <f>IF($B177="","",INDEX('All CCC'!V$7:V$736,MATCH(WatchList!$B177,'All CCC'!$B$7:$B$736,0)))</f>
        <v/>
      </c>
      <c r="W177" s="334" t="str">
        <f>IF($B177="","",INDEX('All CCC'!W$7:W$736,MATCH(WatchList!$B177,'All CCC'!$B$7:$B$736,0)))</f>
        <v/>
      </c>
      <c r="X177" s="334" t="str">
        <f>IF($B177="","",INDEX('All CCC'!X$7:X$736,MATCH(WatchList!$B177,'All CCC'!$B$7:$B$736,0)))</f>
        <v/>
      </c>
      <c r="Y177" s="334" t="str">
        <f>IF($B177="","",INDEX('All CCC'!Y$7:Y$736,MATCH(WatchList!$B177,'All CCC'!$B$7:$B$736,0)))</f>
        <v/>
      </c>
      <c r="Z177" s="334" t="str">
        <f>IF($B177="","",INDEX('All CCC'!Z$7:Z$736,MATCH(WatchList!$B177,'All CCC'!$B$7:$B$736,0)))</f>
        <v/>
      </c>
      <c r="AA177" s="334" t="str">
        <f>IF($B177="","",INDEX('All CCC'!AA$7:AA$736,MATCH(WatchList!$B177,'All CCC'!$B$7:$B$736,0)))</f>
        <v/>
      </c>
      <c r="AB177" s="334" t="str">
        <f>IF($B177="","",INDEX('All CCC'!AB$7:AB$736,MATCH(WatchList!$B177,'All CCC'!$B$7:$B$736,0)))</f>
        <v/>
      </c>
      <c r="AC177" s="334" t="str">
        <f>IF($B177="","",INDEX('All CCC'!AC$7:AC$736,MATCH(WatchList!$B177,'All CCC'!$B$7:$B$736,0)))</f>
        <v/>
      </c>
      <c r="AD177" s="334" t="str">
        <f>IF($B177="","",INDEX('All CCC'!AD$7:AD$736,MATCH(WatchList!$B177,'All CCC'!$B$7:$B$736,0)))</f>
        <v/>
      </c>
      <c r="AE177" s="334" t="str">
        <f>IF($B177="","",INDEX('All CCC'!AE$7:AE$736,MATCH(WatchList!$B177,'All CCC'!$B$7:$B$736,0)))</f>
        <v/>
      </c>
      <c r="AF177" s="334" t="str">
        <f>IF($B177="","",INDEX('All CCC'!AF$7:AF$736,MATCH(WatchList!$B177,'All CCC'!$B$7:$B$736,0)))</f>
        <v/>
      </c>
      <c r="AG177" s="334" t="str">
        <f>IF($B177="","",INDEX('All CCC'!AG$7:AG$736,MATCH(WatchList!$B177,'All CCC'!$B$7:$B$736,0)))</f>
        <v/>
      </c>
      <c r="AH177" s="334" t="str">
        <f>IF($B177="","",INDEX('All CCC'!AH$7:AH$736,MATCH(WatchList!$B177,'All CCC'!$B$7:$B$736,0)))</f>
        <v/>
      </c>
      <c r="AI177" s="334" t="str">
        <f>IF($B177="","",INDEX('All CCC'!AI$7:AI$736,MATCH(WatchList!$B177,'All CCC'!$B$7:$B$736,0)))</f>
        <v/>
      </c>
      <c r="AJ177" s="334" t="str">
        <f>IF($B177="","",INDEX('All CCC'!AJ$7:AJ$736,MATCH(WatchList!$B177,'All CCC'!$B$7:$B$736,0)))</f>
        <v/>
      </c>
      <c r="AK177" s="334" t="str">
        <f>IF($B177="","",INDEX('All CCC'!AK$7:AK$736,MATCH(WatchList!$B177,'All CCC'!$B$7:$B$736,0)))</f>
        <v/>
      </c>
      <c r="AL177" s="334" t="str">
        <f>IF($B177="","",INDEX('All CCC'!AL$7:AL$736,MATCH(WatchList!$B177,'All CCC'!$B$7:$B$736,0)))</f>
        <v/>
      </c>
      <c r="AM177" s="334" t="str">
        <f>IF($B177="","",INDEX('All CCC'!AM$7:AM$736,MATCH(WatchList!$B177,'All CCC'!$B$7:$B$736,0)))</f>
        <v/>
      </c>
      <c r="AN177" s="334" t="str">
        <f>IF($B177="","",INDEX('All CCC'!AN$7:AN$736,MATCH(WatchList!$B177,'All CCC'!$B$7:$B$736,0)))</f>
        <v/>
      </c>
      <c r="AO177" s="334" t="str">
        <f>IF($B177="","",INDEX('All CCC'!AO$7:AO$736,MATCH(WatchList!$B177,'All CCC'!$B$7:$B$736,0)))</f>
        <v/>
      </c>
      <c r="AP177" s="334" t="str">
        <f>IF($B177="","",INDEX('All CCC'!AP$7:AP$736,MATCH(WatchList!$B177,'All CCC'!$B$7:$B$736,0)))</f>
        <v/>
      </c>
      <c r="AQ177" s="334" t="str">
        <f>IF($B177="","",INDEX('All CCC'!AQ$7:AQ$736,MATCH(WatchList!$B177,'All CCC'!$B$7:$B$736,0)))</f>
        <v/>
      </c>
      <c r="AR177" s="334" t="str">
        <f>IF($B177="","",INDEX('All CCC'!AR$7:AR$736,MATCH(WatchList!$B177,'All CCC'!$B$7:$B$736,0)))</f>
        <v/>
      </c>
      <c r="AS177" s="334" t="str">
        <f>IF($B177="","",INDEX('All CCC'!AS$7:AS$736,MATCH(WatchList!$B177,'All CCC'!$B$7:$B$736,0)))</f>
        <v/>
      </c>
      <c r="AT177" s="334" t="str">
        <f>IF($B177="","",INDEX('All CCC'!AT$7:AT$736,MATCH(WatchList!$B177,'All CCC'!$B$7:$B$736,0)))</f>
        <v/>
      </c>
      <c r="AU177" s="334" t="str">
        <f>IF($B177="","",INDEX('All CCC'!AU$7:AU$736,MATCH(WatchList!$B177,'All CCC'!$B$7:$B$736,0)))</f>
        <v/>
      </c>
      <c r="AV177" s="334" t="str">
        <f>IF($B177="","",INDEX('All CCC'!AV$7:AV$736,MATCH(WatchList!$B177,'All CCC'!$B$7:$B$736,0)))</f>
        <v/>
      </c>
      <c r="AW177" s="334" t="str">
        <f>IF($B177="","",INDEX('All CCC'!AW$7:AW$736,MATCH(WatchList!$B177,'All CCC'!$B$7:$B$736,0)))</f>
        <v/>
      </c>
      <c r="AX177" s="334" t="str">
        <f>IF($B177="","",INDEX('All CCC'!AX$7:AX$736,MATCH(WatchList!$B177,'All CCC'!$B$7:$B$736,0)))</f>
        <v/>
      </c>
      <c r="AY177" s="334" t="str">
        <f>IF($B177="","",INDEX('All CCC'!AY$7:AY$736,MATCH(WatchList!$B177,'All CCC'!$B$7:$B$736,0)))</f>
        <v/>
      </c>
      <c r="AZ177" s="334" t="str">
        <f>IF($B177="","",INDEX('All CCC'!AZ$7:AZ$736,MATCH(WatchList!$B177,'All CCC'!$B$7:$B$736,0)))</f>
        <v/>
      </c>
      <c r="BA177" s="334" t="str">
        <f>IF($B177="","",INDEX('All CCC'!BA$7:BA$736,MATCH(WatchList!$B177,'All CCC'!$B$7:$B$736,0)))</f>
        <v/>
      </c>
      <c r="BB177" s="334" t="str">
        <f>IF($B177="","",INDEX('All CCC'!BB$7:BB$736,MATCH(WatchList!$B177,'All CCC'!$B$7:$B$736,0)))</f>
        <v/>
      </c>
      <c r="BC177" s="334" t="str">
        <f>IF($B177="","",INDEX('All CCC'!BC$7:BC$736,MATCH(WatchList!$B177,'All CCC'!$B$7:$B$736,0)))</f>
        <v/>
      </c>
      <c r="BD177" s="334" t="str">
        <f>IF($B177="","",INDEX('All CCC'!BD$7:BD$736,MATCH(WatchList!$B177,'All CCC'!$B$7:$B$736,0)))</f>
        <v/>
      </c>
      <c r="BE177" s="334" t="str">
        <f>IF($B177="","",INDEX('All CCC'!BE$7:BE$736,MATCH(WatchList!$B177,'All CCC'!$B$7:$B$736,0)))</f>
        <v/>
      </c>
      <c r="BF177" s="334" t="str">
        <f>IF($B177="","",INDEX('All CCC'!BF$7:BF$736,MATCH(WatchList!$B177,'All CCC'!$B$7:$B$736,0)))</f>
        <v/>
      </c>
      <c r="BG177" s="334" t="str">
        <f>IF($B177="","",INDEX('All CCC'!BG$7:BG$736,MATCH(WatchList!$B177,'All CCC'!$B$7:$B$736,0)))</f>
        <v/>
      </c>
    </row>
    <row r="178" spans="1:59" x14ac:dyDescent="0.2">
      <c r="A178" s="333" t="str">
        <f>IF($B178="","",INDEX('All CCC'!A$7:A$736,MATCH(WatchList!$B178,'All CCC'!$B$7:$B$736,0)))</f>
        <v/>
      </c>
      <c r="B178" s="127"/>
      <c r="C178" s="334" t="str">
        <f>IF($B178="","",INDEX('All CCC'!C$7:C$736,MATCH(WatchList!$B178,'All CCC'!$B$7:$B$736,0)))</f>
        <v/>
      </c>
      <c r="D178" s="334" t="str">
        <f>IF($B178="","",INDEX('All CCC'!D$7:D$736,MATCH(WatchList!$B178,'All CCC'!$B$7:$B$736,0)))</f>
        <v/>
      </c>
      <c r="E178" s="334" t="str">
        <f>IF($B178="","",INDEX('All CCC'!E$7:E$736,MATCH(WatchList!$B178,'All CCC'!$B$7:$B$736,0)))</f>
        <v/>
      </c>
      <c r="F178" s="334" t="str">
        <f>IF($B178="","",INDEX('All CCC'!F$7:F$736,MATCH(WatchList!$B178,'All CCC'!$B$7:$B$736,0)))</f>
        <v/>
      </c>
      <c r="G178" s="334" t="str">
        <f>IF($B178="","",INDEX('All CCC'!G$7:G$736,MATCH(WatchList!$B178,'All CCC'!$B$7:$B$736,0)))</f>
        <v/>
      </c>
      <c r="H178" s="334" t="str">
        <f>IF($B178="","",INDEX('All CCC'!H$7:H$736,MATCH(WatchList!$B178,'All CCC'!$B$7:$B$736,0)))</f>
        <v/>
      </c>
      <c r="I178" s="334" t="str">
        <f>IF($B178="","",INDEX('All CCC'!I$7:I$736,MATCH(WatchList!$B178,'All CCC'!$B$7:$B$736,0)))</f>
        <v/>
      </c>
      <c r="J178" s="334" t="str">
        <f>IF($B178="","",INDEX('All CCC'!J$7:J$736,MATCH(WatchList!$B178,'All CCC'!$B$7:$B$736,0)))</f>
        <v/>
      </c>
      <c r="K178" s="334" t="str">
        <f>IF($B178="","",INDEX('All CCC'!K$7:K$736,MATCH(WatchList!$B178,'All CCC'!$B$7:$B$736,0)))</f>
        <v/>
      </c>
      <c r="L178" s="334" t="str">
        <f>IF($B178="","",INDEX('All CCC'!L$7:L$736,MATCH(WatchList!$B178,'All CCC'!$B$7:$B$736,0)))</f>
        <v/>
      </c>
      <c r="M178" s="334" t="str">
        <f>IF($B178="","",INDEX('All CCC'!M$7:M$736,MATCH(WatchList!$B178,'All CCC'!$B$7:$B$736,0)))</f>
        <v/>
      </c>
      <c r="N178" s="334" t="str">
        <f>IF($B178="","",INDEX('All CCC'!N$7:N$736,MATCH(WatchList!$B178,'All CCC'!$B$7:$B$736,0)))</f>
        <v/>
      </c>
      <c r="O178" s="334" t="str">
        <f>IF($B178="","",INDEX('All CCC'!O$7:O$736,MATCH(WatchList!$B178,'All CCC'!$B$7:$B$736,0)))</f>
        <v/>
      </c>
      <c r="P178" s="335" t="str">
        <f>IF($B178="","",INDEX('All CCC'!P$7:P$736,MATCH(WatchList!$B178,'All CCC'!$B$7:$B$736,0)))</f>
        <v/>
      </c>
      <c r="Q178" s="335" t="str">
        <f>IF($B178="","",INDEX('All CCC'!Q$7:Q$736,MATCH(WatchList!$B178,'All CCC'!$B$7:$B$736,0)))</f>
        <v/>
      </c>
      <c r="R178" s="334" t="str">
        <f>IF($B178="","",INDEX('All CCC'!R$7:R$736,MATCH(WatchList!$B178,'All CCC'!$B$7:$B$736,0)))</f>
        <v/>
      </c>
      <c r="S178" s="334" t="str">
        <f>IF($B178="","",INDEX('All CCC'!S$7:S$736,MATCH(WatchList!$B178,'All CCC'!$B$7:$B$736,0)))</f>
        <v/>
      </c>
      <c r="T178" s="334" t="str">
        <f>IF($B178="","",INDEX('All CCC'!T$7:T$736,MATCH(WatchList!$B178,'All CCC'!$B$7:$B$736,0)))</f>
        <v/>
      </c>
      <c r="U178" s="334" t="str">
        <f>IF($B178="","",INDEX('All CCC'!U$7:U$736,MATCH(WatchList!$B178,'All CCC'!$B$7:$B$736,0)))</f>
        <v/>
      </c>
      <c r="V178" s="334" t="str">
        <f>IF($B178="","",INDEX('All CCC'!V$7:V$736,MATCH(WatchList!$B178,'All CCC'!$B$7:$B$736,0)))</f>
        <v/>
      </c>
      <c r="W178" s="334" t="str">
        <f>IF($B178="","",INDEX('All CCC'!W$7:W$736,MATCH(WatchList!$B178,'All CCC'!$B$7:$B$736,0)))</f>
        <v/>
      </c>
      <c r="X178" s="334" t="str">
        <f>IF($B178="","",INDEX('All CCC'!X$7:X$736,MATCH(WatchList!$B178,'All CCC'!$B$7:$B$736,0)))</f>
        <v/>
      </c>
      <c r="Y178" s="334" t="str">
        <f>IF($B178="","",INDEX('All CCC'!Y$7:Y$736,MATCH(WatchList!$B178,'All CCC'!$B$7:$B$736,0)))</f>
        <v/>
      </c>
      <c r="Z178" s="334" t="str">
        <f>IF($B178="","",INDEX('All CCC'!Z$7:Z$736,MATCH(WatchList!$B178,'All CCC'!$B$7:$B$736,0)))</f>
        <v/>
      </c>
      <c r="AA178" s="334" t="str">
        <f>IF($B178="","",INDEX('All CCC'!AA$7:AA$736,MATCH(WatchList!$B178,'All CCC'!$B$7:$B$736,0)))</f>
        <v/>
      </c>
      <c r="AB178" s="334" t="str">
        <f>IF($B178="","",INDEX('All CCC'!AB$7:AB$736,MATCH(WatchList!$B178,'All CCC'!$B$7:$B$736,0)))</f>
        <v/>
      </c>
      <c r="AC178" s="334" t="str">
        <f>IF($B178="","",INDEX('All CCC'!AC$7:AC$736,MATCH(WatchList!$B178,'All CCC'!$B$7:$B$736,0)))</f>
        <v/>
      </c>
      <c r="AD178" s="334" t="str">
        <f>IF($B178="","",INDEX('All CCC'!AD$7:AD$736,MATCH(WatchList!$B178,'All CCC'!$B$7:$B$736,0)))</f>
        <v/>
      </c>
      <c r="AE178" s="334" t="str">
        <f>IF($B178="","",INDEX('All CCC'!AE$7:AE$736,MATCH(WatchList!$B178,'All CCC'!$B$7:$B$736,0)))</f>
        <v/>
      </c>
      <c r="AF178" s="334" t="str">
        <f>IF($B178="","",INDEX('All CCC'!AF$7:AF$736,MATCH(WatchList!$B178,'All CCC'!$B$7:$B$736,0)))</f>
        <v/>
      </c>
      <c r="AG178" s="334" t="str">
        <f>IF($B178="","",INDEX('All CCC'!AG$7:AG$736,MATCH(WatchList!$B178,'All CCC'!$B$7:$B$736,0)))</f>
        <v/>
      </c>
      <c r="AH178" s="334" t="str">
        <f>IF($B178="","",INDEX('All CCC'!AH$7:AH$736,MATCH(WatchList!$B178,'All CCC'!$B$7:$B$736,0)))</f>
        <v/>
      </c>
      <c r="AI178" s="334" t="str">
        <f>IF($B178="","",INDEX('All CCC'!AI$7:AI$736,MATCH(WatchList!$B178,'All CCC'!$B$7:$B$736,0)))</f>
        <v/>
      </c>
      <c r="AJ178" s="334" t="str">
        <f>IF($B178="","",INDEX('All CCC'!AJ$7:AJ$736,MATCH(WatchList!$B178,'All CCC'!$B$7:$B$736,0)))</f>
        <v/>
      </c>
      <c r="AK178" s="334" t="str">
        <f>IF($B178="","",INDEX('All CCC'!AK$7:AK$736,MATCH(WatchList!$B178,'All CCC'!$B$7:$B$736,0)))</f>
        <v/>
      </c>
      <c r="AL178" s="334" t="str">
        <f>IF($B178="","",INDEX('All CCC'!AL$7:AL$736,MATCH(WatchList!$B178,'All CCC'!$B$7:$B$736,0)))</f>
        <v/>
      </c>
      <c r="AM178" s="334" t="str">
        <f>IF($B178="","",INDEX('All CCC'!AM$7:AM$736,MATCH(WatchList!$B178,'All CCC'!$B$7:$B$736,0)))</f>
        <v/>
      </c>
      <c r="AN178" s="334" t="str">
        <f>IF($B178="","",INDEX('All CCC'!AN$7:AN$736,MATCH(WatchList!$B178,'All CCC'!$B$7:$B$736,0)))</f>
        <v/>
      </c>
      <c r="AO178" s="334" t="str">
        <f>IF($B178="","",INDEX('All CCC'!AO$7:AO$736,MATCH(WatchList!$B178,'All CCC'!$B$7:$B$736,0)))</f>
        <v/>
      </c>
      <c r="AP178" s="334" t="str">
        <f>IF($B178="","",INDEX('All CCC'!AP$7:AP$736,MATCH(WatchList!$B178,'All CCC'!$B$7:$B$736,0)))</f>
        <v/>
      </c>
      <c r="AQ178" s="334" t="str">
        <f>IF($B178="","",INDEX('All CCC'!AQ$7:AQ$736,MATCH(WatchList!$B178,'All CCC'!$B$7:$B$736,0)))</f>
        <v/>
      </c>
      <c r="AR178" s="334" t="str">
        <f>IF($B178="","",INDEX('All CCC'!AR$7:AR$736,MATCH(WatchList!$B178,'All CCC'!$B$7:$B$736,0)))</f>
        <v/>
      </c>
      <c r="AS178" s="334" t="str">
        <f>IF($B178="","",INDEX('All CCC'!AS$7:AS$736,MATCH(WatchList!$B178,'All CCC'!$B$7:$B$736,0)))</f>
        <v/>
      </c>
      <c r="AT178" s="334" t="str">
        <f>IF($B178="","",INDEX('All CCC'!AT$7:AT$736,MATCH(WatchList!$B178,'All CCC'!$B$7:$B$736,0)))</f>
        <v/>
      </c>
      <c r="AU178" s="334" t="str">
        <f>IF($B178="","",INDEX('All CCC'!AU$7:AU$736,MATCH(WatchList!$B178,'All CCC'!$B$7:$B$736,0)))</f>
        <v/>
      </c>
      <c r="AV178" s="334" t="str">
        <f>IF($B178="","",INDEX('All CCC'!AV$7:AV$736,MATCH(WatchList!$B178,'All CCC'!$B$7:$B$736,0)))</f>
        <v/>
      </c>
      <c r="AW178" s="334" t="str">
        <f>IF($B178="","",INDEX('All CCC'!AW$7:AW$736,MATCH(WatchList!$B178,'All CCC'!$B$7:$B$736,0)))</f>
        <v/>
      </c>
      <c r="AX178" s="334" t="str">
        <f>IF($B178="","",INDEX('All CCC'!AX$7:AX$736,MATCH(WatchList!$B178,'All CCC'!$B$7:$B$736,0)))</f>
        <v/>
      </c>
      <c r="AY178" s="334" t="str">
        <f>IF($B178="","",INDEX('All CCC'!AY$7:AY$736,MATCH(WatchList!$B178,'All CCC'!$B$7:$B$736,0)))</f>
        <v/>
      </c>
      <c r="AZ178" s="334" t="str">
        <f>IF($B178="","",INDEX('All CCC'!AZ$7:AZ$736,MATCH(WatchList!$B178,'All CCC'!$B$7:$B$736,0)))</f>
        <v/>
      </c>
      <c r="BA178" s="334" t="str">
        <f>IF($B178="","",INDEX('All CCC'!BA$7:BA$736,MATCH(WatchList!$B178,'All CCC'!$B$7:$B$736,0)))</f>
        <v/>
      </c>
      <c r="BB178" s="334" t="str">
        <f>IF($B178="","",INDEX('All CCC'!BB$7:BB$736,MATCH(WatchList!$B178,'All CCC'!$B$7:$B$736,0)))</f>
        <v/>
      </c>
      <c r="BC178" s="334" t="str">
        <f>IF($B178="","",INDEX('All CCC'!BC$7:BC$736,MATCH(WatchList!$B178,'All CCC'!$B$7:$B$736,0)))</f>
        <v/>
      </c>
      <c r="BD178" s="334" t="str">
        <f>IF($B178="","",INDEX('All CCC'!BD$7:BD$736,MATCH(WatchList!$B178,'All CCC'!$B$7:$B$736,0)))</f>
        <v/>
      </c>
      <c r="BE178" s="334" t="str">
        <f>IF($B178="","",INDEX('All CCC'!BE$7:BE$736,MATCH(WatchList!$B178,'All CCC'!$B$7:$B$736,0)))</f>
        <v/>
      </c>
      <c r="BF178" s="334" t="str">
        <f>IF($B178="","",INDEX('All CCC'!BF$7:BF$736,MATCH(WatchList!$B178,'All CCC'!$B$7:$B$736,0)))</f>
        <v/>
      </c>
      <c r="BG178" s="334" t="str">
        <f>IF($B178="","",INDEX('All CCC'!BG$7:BG$736,MATCH(WatchList!$B178,'All CCC'!$B$7:$B$736,0)))</f>
        <v/>
      </c>
    </row>
    <row r="179" spans="1:59" x14ac:dyDescent="0.2">
      <c r="A179" s="333" t="str">
        <f>IF($B179="","",INDEX('All CCC'!A$7:A$736,MATCH(WatchList!$B179,'All CCC'!$B$7:$B$736,0)))</f>
        <v/>
      </c>
      <c r="B179" s="127"/>
      <c r="C179" s="334" t="str">
        <f>IF($B179="","",INDEX('All CCC'!C$7:C$736,MATCH(WatchList!$B179,'All CCC'!$B$7:$B$736,0)))</f>
        <v/>
      </c>
      <c r="D179" s="334" t="str">
        <f>IF($B179="","",INDEX('All CCC'!D$7:D$736,MATCH(WatchList!$B179,'All CCC'!$B$7:$B$736,0)))</f>
        <v/>
      </c>
      <c r="E179" s="334" t="str">
        <f>IF($B179="","",INDEX('All CCC'!E$7:E$736,MATCH(WatchList!$B179,'All CCC'!$B$7:$B$736,0)))</f>
        <v/>
      </c>
      <c r="F179" s="334" t="str">
        <f>IF($B179="","",INDEX('All CCC'!F$7:F$736,MATCH(WatchList!$B179,'All CCC'!$B$7:$B$736,0)))</f>
        <v/>
      </c>
      <c r="G179" s="334" t="str">
        <f>IF($B179="","",INDEX('All CCC'!G$7:G$736,MATCH(WatchList!$B179,'All CCC'!$B$7:$B$736,0)))</f>
        <v/>
      </c>
      <c r="H179" s="334" t="str">
        <f>IF($B179="","",INDEX('All CCC'!H$7:H$736,MATCH(WatchList!$B179,'All CCC'!$B$7:$B$736,0)))</f>
        <v/>
      </c>
      <c r="I179" s="334" t="str">
        <f>IF($B179="","",INDEX('All CCC'!I$7:I$736,MATCH(WatchList!$B179,'All CCC'!$B$7:$B$736,0)))</f>
        <v/>
      </c>
      <c r="J179" s="334" t="str">
        <f>IF($B179="","",INDEX('All CCC'!J$7:J$736,MATCH(WatchList!$B179,'All CCC'!$B$7:$B$736,0)))</f>
        <v/>
      </c>
      <c r="K179" s="334" t="str">
        <f>IF($B179="","",INDEX('All CCC'!K$7:K$736,MATCH(WatchList!$B179,'All CCC'!$B$7:$B$736,0)))</f>
        <v/>
      </c>
      <c r="L179" s="334" t="str">
        <f>IF($B179="","",INDEX('All CCC'!L$7:L$736,MATCH(WatchList!$B179,'All CCC'!$B$7:$B$736,0)))</f>
        <v/>
      </c>
      <c r="M179" s="334" t="str">
        <f>IF($B179="","",INDEX('All CCC'!M$7:M$736,MATCH(WatchList!$B179,'All CCC'!$B$7:$B$736,0)))</f>
        <v/>
      </c>
      <c r="N179" s="334" t="str">
        <f>IF($B179="","",INDEX('All CCC'!N$7:N$736,MATCH(WatchList!$B179,'All CCC'!$B$7:$B$736,0)))</f>
        <v/>
      </c>
      <c r="O179" s="334" t="str">
        <f>IF($B179="","",INDEX('All CCC'!O$7:O$736,MATCH(WatchList!$B179,'All CCC'!$B$7:$B$736,0)))</f>
        <v/>
      </c>
      <c r="P179" s="335" t="str">
        <f>IF($B179="","",INDEX('All CCC'!P$7:P$736,MATCH(WatchList!$B179,'All CCC'!$B$7:$B$736,0)))</f>
        <v/>
      </c>
      <c r="Q179" s="335" t="str">
        <f>IF($B179="","",INDEX('All CCC'!Q$7:Q$736,MATCH(WatchList!$B179,'All CCC'!$B$7:$B$736,0)))</f>
        <v/>
      </c>
      <c r="R179" s="334" t="str">
        <f>IF($B179="","",INDEX('All CCC'!R$7:R$736,MATCH(WatchList!$B179,'All CCC'!$B$7:$B$736,0)))</f>
        <v/>
      </c>
      <c r="S179" s="334" t="str">
        <f>IF($B179="","",INDEX('All CCC'!S$7:S$736,MATCH(WatchList!$B179,'All CCC'!$B$7:$B$736,0)))</f>
        <v/>
      </c>
      <c r="T179" s="334" t="str">
        <f>IF($B179="","",INDEX('All CCC'!T$7:T$736,MATCH(WatchList!$B179,'All CCC'!$B$7:$B$736,0)))</f>
        <v/>
      </c>
      <c r="U179" s="334" t="str">
        <f>IF($B179="","",INDEX('All CCC'!U$7:U$736,MATCH(WatchList!$B179,'All CCC'!$B$7:$B$736,0)))</f>
        <v/>
      </c>
      <c r="V179" s="334" t="str">
        <f>IF($B179="","",INDEX('All CCC'!V$7:V$736,MATCH(WatchList!$B179,'All CCC'!$B$7:$B$736,0)))</f>
        <v/>
      </c>
      <c r="W179" s="334" t="str">
        <f>IF($B179="","",INDEX('All CCC'!W$7:W$736,MATCH(WatchList!$B179,'All CCC'!$B$7:$B$736,0)))</f>
        <v/>
      </c>
      <c r="X179" s="334" t="str">
        <f>IF($B179="","",INDEX('All CCC'!X$7:X$736,MATCH(WatchList!$B179,'All CCC'!$B$7:$B$736,0)))</f>
        <v/>
      </c>
      <c r="Y179" s="334" t="str">
        <f>IF($B179="","",INDEX('All CCC'!Y$7:Y$736,MATCH(WatchList!$B179,'All CCC'!$B$7:$B$736,0)))</f>
        <v/>
      </c>
      <c r="Z179" s="334" t="str">
        <f>IF($B179="","",INDEX('All CCC'!Z$7:Z$736,MATCH(WatchList!$B179,'All CCC'!$B$7:$B$736,0)))</f>
        <v/>
      </c>
      <c r="AA179" s="334" t="str">
        <f>IF($B179="","",INDEX('All CCC'!AA$7:AA$736,MATCH(WatchList!$B179,'All CCC'!$B$7:$B$736,0)))</f>
        <v/>
      </c>
      <c r="AB179" s="334" t="str">
        <f>IF($B179="","",INDEX('All CCC'!AB$7:AB$736,MATCH(WatchList!$B179,'All CCC'!$B$7:$B$736,0)))</f>
        <v/>
      </c>
      <c r="AC179" s="334" t="str">
        <f>IF($B179="","",INDEX('All CCC'!AC$7:AC$736,MATCH(WatchList!$B179,'All CCC'!$B$7:$B$736,0)))</f>
        <v/>
      </c>
      <c r="AD179" s="334" t="str">
        <f>IF($B179="","",INDEX('All CCC'!AD$7:AD$736,MATCH(WatchList!$B179,'All CCC'!$B$7:$B$736,0)))</f>
        <v/>
      </c>
      <c r="AE179" s="334" t="str">
        <f>IF($B179="","",INDEX('All CCC'!AE$7:AE$736,MATCH(WatchList!$B179,'All CCC'!$B$7:$B$736,0)))</f>
        <v/>
      </c>
      <c r="AF179" s="334" t="str">
        <f>IF($B179="","",INDEX('All CCC'!AF$7:AF$736,MATCH(WatchList!$B179,'All CCC'!$B$7:$B$736,0)))</f>
        <v/>
      </c>
      <c r="AG179" s="334" t="str">
        <f>IF($B179="","",INDEX('All CCC'!AG$7:AG$736,MATCH(WatchList!$B179,'All CCC'!$B$7:$B$736,0)))</f>
        <v/>
      </c>
      <c r="AH179" s="334" t="str">
        <f>IF($B179="","",INDEX('All CCC'!AH$7:AH$736,MATCH(WatchList!$B179,'All CCC'!$B$7:$B$736,0)))</f>
        <v/>
      </c>
      <c r="AI179" s="334" t="str">
        <f>IF($B179="","",INDEX('All CCC'!AI$7:AI$736,MATCH(WatchList!$B179,'All CCC'!$B$7:$B$736,0)))</f>
        <v/>
      </c>
      <c r="AJ179" s="334" t="str">
        <f>IF($B179="","",INDEX('All CCC'!AJ$7:AJ$736,MATCH(WatchList!$B179,'All CCC'!$B$7:$B$736,0)))</f>
        <v/>
      </c>
      <c r="AK179" s="334" t="str">
        <f>IF($B179="","",INDEX('All CCC'!AK$7:AK$736,MATCH(WatchList!$B179,'All CCC'!$B$7:$B$736,0)))</f>
        <v/>
      </c>
      <c r="AL179" s="334" t="str">
        <f>IF($B179="","",INDEX('All CCC'!AL$7:AL$736,MATCH(WatchList!$B179,'All CCC'!$B$7:$B$736,0)))</f>
        <v/>
      </c>
      <c r="AM179" s="334" t="str">
        <f>IF($B179="","",INDEX('All CCC'!AM$7:AM$736,MATCH(WatchList!$B179,'All CCC'!$B$7:$B$736,0)))</f>
        <v/>
      </c>
      <c r="AN179" s="334" t="str">
        <f>IF($B179="","",INDEX('All CCC'!AN$7:AN$736,MATCH(WatchList!$B179,'All CCC'!$B$7:$B$736,0)))</f>
        <v/>
      </c>
      <c r="AO179" s="334" t="str">
        <f>IF($B179="","",INDEX('All CCC'!AO$7:AO$736,MATCH(WatchList!$B179,'All CCC'!$B$7:$B$736,0)))</f>
        <v/>
      </c>
      <c r="AP179" s="334" t="str">
        <f>IF($B179="","",INDEX('All CCC'!AP$7:AP$736,MATCH(WatchList!$B179,'All CCC'!$B$7:$B$736,0)))</f>
        <v/>
      </c>
      <c r="AQ179" s="334" t="str">
        <f>IF($B179="","",INDEX('All CCC'!AQ$7:AQ$736,MATCH(WatchList!$B179,'All CCC'!$B$7:$B$736,0)))</f>
        <v/>
      </c>
      <c r="AR179" s="334" t="str">
        <f>IF($B179="","",INDEX('All CCC'!AR$7:AR$736,MATCH(WatchList!$B179,'All CCC'!$B$7:$B$736,0)))</f>
        <v/>
      </c>
      <c r="AS179" s="334" t="str">
        <f>IF($B179="","",INDEX('All CCC'!AS$7:AS$736,MATCH(WatchList!$B179,'All CCC'!$B$7:$B$736,0)))</f>
        <v/>
      </c>
      <c r="AT179" s="334" t="str">
        <f>IF($B179="","",INDEX('All CCC'!AT$7:AT$736,MATCH(WatchList!$B179,'All CCC'!$B$7:$B$736,0)))</f>
        <v/>
      </c>
      <c r="AU179" s="334" t="str">
        <f>IF($B179="","",INDEX('All CCC'!AU$7:AU$736,MATCH(WatchList!$B179,'All CCC'!$B$7:$B$736,0)))</f>
        <v/>
      </c>
      <c r="AV179" s="334" t="str">
        <f>IF($B179="","",INDEX('All CCC'!AV$7:AV$736,MATCH(WatchList!$B179,'All CCC'!$B$7:$B$736,0)))</f>
        <v/>
      </c>
      <c r="AW179" s="334" t="str">
        <f>IF($B179="","",INDEX('All CCC'!AW$7:AW$736,MATCH(WatchList!$B179,'All CCC'!$B$7:$B$736,0)))</f>
        <v/>
      </c>
      <c r="AX179" s="334" t="str">
        <f>IF($B179="","",INDEX('All CCC'!AX$7:AX$736,MATCH(WatchList!$B179,'All CCC'!$B$7:$B$736,0)))</f>
        <v/>
      </c>
      <c r="AY179" s="334" t="str">
        <f>IF($B179="","",INDEX('All CCC'!AY$7:AY$736,MATCH(WatchList!$B179,'All CCC'!$B$7:$B$736,0)))</f>
        <v/>
      </c>
      <c r="AZ179" s="334" t="str">
        <f>IF($B179="","",INDEX('All CCC'!AZ$7:AZ$736,MATCH(WatchList!$B179,'All CCC'!$B$7:$B$736,0)))</f>
        <v/>
      </c>
      <c r="BA179" s="334" t="str">
        <f>IF($B179="","",INDEX('All CCC'!BA$7:BA$736,MATCH(WatchList!$B179,'All CCC'!$B$7:$B$736,0)))</f>
        <v/>
      </c>
      <c r="BB179" s="334" t="str">
        <f>IF($B179="","",INDEX('All CCC'!BB$7:BB$736,MATCH(WatchList!$B179,'All CCC'!$B$7:$B$736,0)))</f>
        <v/>
      </c>
      <c r="BC179" s="334" t="str">
        <f>IF($B179="","",INDEX('All CCC'!BC$7:BC$736,MATCH(WatchList!$B179,'All CCC'!$B$7:$B$736,0)))</f>
        <v/>
      </c>
      <c r="BD179" s="334" t="str">
        <f>IF($B179="","",INDEX('All CCC'!BD$7:BD$736,MATCH(WatchList!$B179,'All CCC'!$B$7:$B$736,0)))</f>
        <v/>
      </c>
      <c r="BE179" s="334" t="str">
        <f>IF($B179="","",INDEX('All CCC'!BE$7:BE$736,MATCH(WatchList!$B179,'All CCC'!$B$7:$B$736,0)))</f>
        <v/>
      </c>
      <c r="BF179" s="334" t="str">
        <f>IF($B179="","",INDEX('All CCC'!BF$7:BF$736,MATCH(WatchList!$B179,'All CCC'!$B$7:$B$736,0)))</f>
        <v/>
      </c>
      <c r="BG179" s="334" t="str">
        <f>IF($B179="","",INDEX('All CCC'!BG$7:BG$736,MATCH(WatchList!$B179,'All CCC'!$B$7:$B$736,0)))</f>
        <v/>
      </c>
    </row>
    <row r="180" spans="1:59" x14ac:dyDescent="0.2">
      <c r="A180" s="333" t="str">
        <f>IF($B180="","",INDEX('All CCC'!A$7:A$736,MATCH(WatchList!$B180,'All CCC'!$B$7:$B$736,0)))</f>
        <v/>
      </c>
      <c r="B180" s="127"/>
      <c r="C180" s="334" t="str">
        <f>IF($B180="","",INDEX('All CCC'!C$7:C$736,MATCH(WatchList!$B180,'All CCC'!$B$7:$B$736,0)))</f>
        <v/>
      </c>
      <c r="D180" s="334" t="str">
        <f>IF($B180="","",INDEX('All CCC'!D$7:D$736,MATCH(WatchList!$B180,'All CCC'!$B$7:$B$736,0)))</f>
        <v/>
      </c>
      <c r="E180" s="334" t="str">
        <f>IF($B180="","",INDEX('All CCC'!E$7:E$736,MATCH(WatchList!$B180,'All CCC'!$B$7:$B$736,0)))</f>
        <v/>
      </c>
      <c r="F180" s="334" t="str">
        <f>IF($B180="","",INDEX('All CCC'!F$7:F$736,MATCH(WatchList!$B180,'All CCC'!$B$7:$B$736,0)))</f>
        <v/>
      </c>
      <c r="G180" s="334" t="str">
        <f>IF($B180="","",INDEX('All CCC'!G$7:G$736,MATCH(WatchList!$B180,'All CCC'!$B$7:$B$736,0)))</f>
        <v/>
      </c>
      <c r="H180" s="334" t="str">
        <f>IF($B180="","",INDEX('All CCC'!H$7:H$736,MATCH(WatchList!$B180,'All CCC'!$B$7:$B$736,0)))</f>
        <v/>
      </c>
      <c r="I180" s="334" t="str">
        <f>IF($B180="","",INDEX('All CCC'!I$7:I$736,MATCH(WatchList!$B180,'All CCC'!$B$7:$B$736,0)))</f>
        <v/>
      </c>
      <c r="J180" s="334" t="str">
        <f>IF($B180="","",INDEX('All CCC'!J$7:J$736,MATCH(WatchList!$B180,'All CCC'!$B$7:$B$736,0)))</f>
        <v/>
      </c>
      <c r="K180" s="334" t="str">
        <f>IF($B180="","",INDEX('All CCC'!K$7:K$736,MATCH(WatchList!$B180,'All CCC'!$B$7:$B$736,0)))</f>
        <v/>
      </c>
      <c r="L180" s="334" t="str">
        <f>IF($B180="","",INDEX('All CCC'!L$7:L$736,MATCH(WatchList!$B180,'All CCC'!$B$7:$B$736,0)))</f>
        <v/>
      </c>
      <c r="M180" s="334" t="str">
        <f>IF($B180="","",INDEX('All CCC'!M$7:M$736,MATCH(WatchList!$B180,'All CCC'!$B$7:$B$736,0)))</f>
        <v/>
      </c>
      <c r="N180" s="334" t="str">
        <f>IF($B180="","",INDEX('All CCC'!N$7:N$736,MATCH(WatchList!$B180,'All CCC'!$B$7:$B$736,0)))</f>
        <v/>
      </c>
      <c r="O180" s="334" t="str">
        <f>IF($B180="","",INDEX('All CCC'!O$7:O$736,MATCH(WatchList!$B180,'All CCC'!$B$7:$B$736,0)))</f>
        <v/>
      </c>
      <c r="P180" s="335" t="str">
        <f>IF($B180="","",INDEX('All CCC'!P$7:P$736,MATCH(WatchList!$B180,'All CCC'!$B$7:$B$736,0)))</f>
        <v/>
      </c>
      <c r="Q180" s="335" t="str">
        <f>IF($B180="","",INDEX('All CCC'!Q$7:Q$736,MATCH(WatchList!$B180,'All CCC'!$B$7:$B$736,0)))</f>
        <v/>
      </c>
      <c r="R180" s="334" t="str">
        <f>IF($B180="","",INDEX('All CCC'!R$7:R$736,MATCH(WatchList!$B180,'All CCC'!$B$7:$B$736,0)))</f>
        <v/>
      </c>
      <c r="S180" s="334" t="str">
        <f>IF($B180="","",INDEX('All CCC'!S$7:S$736,MATCH(WatchList!$B180,'All CCC'!$B$7:$B$736,0)))</f>
        <v/>
      </c>
      <c r="T180" s="334" t="str">
        <f>IF($B180="","",INDEX('All CCC'!T$7:T$736,MATCH(WatchList!$B180,'All CCC'!$B$7:$B$736,0)))</f>
        <v/>
      </c>
      <c r="U180" s="334" t="str">
        <f>IF($B180="","",INDEX('All CCC'!U$7:U$736,MATCH(WatchList!$B180,'All CCC'!$B$7:$B$736,0)))</f>
        <v/>
      </c>
      <c r="V180" s="334" t="str">
        <f>IF($B180="","",INDEX('All CCC'!V$7:V$736,MATCH(WatchList!$B180,'All CCC'!$B$7:$B$736,0)))</f>
        <v/>
      </c>
      <c r="W180" s="334" t="str">
        <f>IF($B180="","",INDEX('All CCC'!W$7:W$736,MATCH(WatchList!$B180,'All CCC'!$B$7:$B$736,0)))</f>
        <v/>
      </c>
      <c r="X180" s="334" t="str">
        <f>IF($B180="","",INDEX('All CCC'!X$7:X$736,MATCH(WatchList!$B180,'All CCC'!$B$7:$B$736,0)))</f>
        <v/>
      </c>
      <c r="Y180" s="334" t="str">
        <f>IF($B180="","",INDEX('All CCC'!Y$7:Y$736,MATCH(WatchList!$B180,'All CCC'!$B$7:$B$736,0)))</f>
        <v/>
      </c>
      <c r="Z180" s="334" t="str">
        <f>IF($B180="","",INDEX('All CCC'!Z$7:Z$736,MATCH(WatchList!$B180,'All CCC'!$B$7:$B$736,0)))</f>
        <v/>
      </c>
      <c r="AA180" s="334" t="str">
        <f>IF($B180="","",INDEX('All CCC'!AA$7:AA$736,MATCH(WatchList!$B180,'All CCC'!$B$7:$B$736,0)))</f>
        <v/>
      </c>
      <c r="AB180" s="334" t="str">
        <f>IF($B180="","",INDEX('All CCC'!AB$7:AB$736,MATCH(WatchList!$B180,'All CCC'!$B$7:$B$736,0)))</f>
        <v/>
      </c>
      <c r="AC180" s="334" t="str">
        <f>IF($B180="","",INDEX('All CCC'!AC$7:AC$736,MATCH(WatchList!$B180,'All CCC'!$B$7:$B$736,0)))</f>
        <v/>
      </c>
      <c r="AD180" s="334" t="str">
        <f>IF($B180="","",INDEX('All CCC'!AD$7:AD$736,MATCH(WatchList!$B180,'All CCC'!$B$7:$B$736,0)))</f>
        <v/>
      </c>
      <c r="AE180" s="334" t="str">
        <f>IF($B180="","",INDEX('All CCC'!AE$7:AE$736,MATCH(WatchList!$B180,'All CCC'!$B$7:$B$736,0)))</f>
        <v/>
      </c>
      <c r="AF180" s="334" t="str">
        <f>IF($B180="","",INDEX('All CCC'!AF$7:AF$736,MATCH(WatchList!$B180,'All CCC'!$B$7:$B$736,0)))</f>
        <v/>
      </c>
      <c r="AG180" s="334" t="str">
        <f>IF($B180="","",INDEX('All CCC'!AG$7:AG$736,MATCH(WatchList!$B180,'All CCC'!$B$7:$B$736,0)))</f>
        <v/>
      </c>
      <c r="AH180" s="334" t="str">
        <f>IF($B180="","",INDEX('All CCC'!AH$7:AH$736,MATCH(WatchList!$B180,'All CCC'!$B$7:$B$736,0)))</f>
        <v/>
      </c>
      <c r="AI180" s="334" t="str">
        <f>IF($B180="","",INDEX('All CCC'!AI$7:AI$736,MATCH(WatchList!$B180,'All CCC'!$B$7:$B$736,0)))</f>
        <v/>
      </c>
      <c r="AJ180" s="334" t="str">
        <f>IF($B180="","",INDEX('All CCC'!AJ$7:AJ$736,MATCH(WatchList!$B180,'All CCC'!$B$7:$B$736,0)))</f>
        <v/>
      </c>
      <c r="AK180" s="334" t="str">
        <f>IF($B180="","",INDEX('All CCC'!AK$7:AK$736,MATCH(WatchList!$B180,'All CCC'!$B$7:$B$736,0)))</f>
        <v/>
      </c>
      <c r="AL180" s="334" t="str">
        <f>IF($B180="","",INDEX('All CCC'!AL$7:AL$736,MATCH(WatchList!$B180,'All CCC'!$B$7:$B$736,0)))</f>
        <v/>
      </c>
      <c r="AM180" s="334" t="str">
        <f>IF($B180="","",INDEX('All CCC'!AM$7:AM$736,MATCH(WatchList!$B180,'All CCC'!$B$7:$B$736,0)))</f>
        <v/>
      </c>
      <c r="AN180" s="334" t="str">
        <f>IF($B180="","",INDEX('All CCC'!AN$7:AN$736,MATCH(WatchList!$B180,'All CCC'!$B$7:$B$736,0)))</f>
        <v/>
      </c>
      <c r="AO180" s="334" t="str">
        <f>IF($B180="","",INDEX('All CCC'!AO$7:AO$736,MATCH(WatchList!$B180,'All CCC'!$B$7:$B$736,0)))</f>
        <v/>
      </c>
      <c r="AP180" s="334" t="str">
        <f>IF($B180="","",INDEX('All CCC'!AP$7:AP$736,MATCH(WatchList!$B180,'All CCC'!$B$7:$B$736,0)))</f>
        <v/>
      </c>
      <c r="AQ180" s="334" t="str">
        <f>IF($B180="","",INDEX('All CCC'!AQ$7:AQ$736,MATCH(WatchList!$B180,'All CCC'!$B$7:$B$736,0)))</f>
        <v/>
      </c>
      <c r="AR180" s="334" t="str">
        <f>IF($B180="","",INDEX('All CCC'!AR$7:AR$736,MATCH(WatchList!$B180,'All CCC'!$B$7:$B$736,0)))</f>
        <v/>
      </c>
      <c r="AS180" s="334" t="str">
        <f>IF($B180="","",INDEX('All CCC'!AS$7:AS$736,MATCH(WatchList!$B180,'All CCC'!$B$7:$B$736,0)))</f>
        <v/>
      </c>
      <c r="AT180" s="334" t="str">
        <f>IF($B180="","",INDEX('All CCC'!AT$7:AT$736,MATCH(WatchList!$B180,'All CCC'!$B$7:$B$736,0)))</f>
        <v/>
      </c>
      <c r="AU180" s="334" t="str">
        <f>IF($B180="","",INDEX('All CCC'!AU$7:AU$736,MATCH(WatchList!$B180,'All CCC'!$B$7:$B$736,0)))</f>
        <v/>
      </c>
      <c r="AV180" s="334" t="str">
        <f>IF($B180="","",INDEX('All CCC'!AV$7:AV$736,MATCH(WatchList!$B180,'All CCC'!$B$7:$B$736,0)))</f>
        <v/>
      </c>
      <c r="AW180" s="334" t="str">
        <f>IF($B180="","",INDEX('All CCC'!AW$7:AW$736,MATCH(WatchList!$B180,'All CCC'!$B$7:$B$736,0)))</f>
        <v/>
      </c>
      <c r="AX180" s="334" t="str">
        <f>IF($B180="","",INDEX('All CCC'!AX$7:AX$736,MATCH(WatchList!$B180,'All CCC'!$B$7:$B$736,0)))</f>
        <v/>
      </c>
      <c r="AY180" s="334" t="str">
        <f>IF($B180="","",INDEX('All CCC'!AY$7:AY$736,MATCH(WatchList!$B180,'All CCC'!$B$7:$B$736,0)))</f>
        <v/>
      </c>
      <c r="AZ180" s="334" t="str">
        <f>IF($B180="","",INDEX('All CCC'!AZ$7:AZ$736,MATCH(WatchList!$B180,'All CCC'!$B$7:$B$736,0)))</f>
        <v/>
      </c>
      <c r="BA180" s="334" t="str">
        <f>IF($B180="","",INDEX('All CCC'!BA$7:BA$736,MATCH(WatchList!$B180,'All CCC'!$B$7:$B$736,0)))</f>
        <v/>
      </c>
      <c r="BB180" s="334" t="str">
        <f>IF($B180="","",INDEX('All CCC'!BB$7:BB$736,MATCH(WatchList!$B180,'All CCC'!$B$7:$B$736,0)))</f>
        <v/>
      </c>
      <c r="BC180" s="334" t="str">
        <f>IF($B180="","",INDEX('All CCC'!BC$7:BC$736,MATCH(WatchList!$B180,'All CCC'!$B$7:$B$736,0)))</f>
        <v/>
      </c>
      <c r="BD180" s="334" t="str">
        <f>IF($B180="","",INDEX('All CCC'!BD$7:BD$736,MATCH(WatchList!$B180,'All CCC'!$B$7:$B$736,0)))</f>
        <v/>
      </c>
      <c r="BE180" s="334" t="str">
        <f>IF($B180="","",INDEX('All CCC'!BE$7:BE$736,MATCH(WatchList!$B180,'All CCC'!$B$7:$B$736,0)))</f>
        <v/>
      </c>
      <c r="BF180" s="334" t="str">
        <f>IF($B180="","",INDEX('All CCC'!BF$7:BF$736,MATCH(WatchList!$B180,'All CCC'!$B$7:$B$736,0)))</f>
        <v/>
      </c>
      <c r="BG180" s="334" t="str">
        <f>IF($B180="","",INDEX('All CCC'!BG$7:BG$736,MATCH(WatchList!$B180,'All CCC'!$B$7:$B$736,0)))</f>
        <v/>
      </c>
    </row>
    <row r="181" spans="1:59" x14ac:dyDescent="0.2">
      <c r="A181" s="333" t="str">
        <f>IF($B181="","",INDEX('All CCC'!A$7:A$736,MATCH(WatchList!$B181,'All CCC'!$B$7:$B$736,0)))</f>
        <v/>
      </c>
      <c r="B181" s="127"/>
      <c r="C181" s="334" t="str">
        <f>IF($B181="","",INDEX('All CCC'!C$7:C$736,MATCH(WatchList!$B181,'All CCC'!$B$7:$B$736,0)))</f>
        <v/>
      </c>
      <c r="D181" s="334" t="str">
        <f>IF($B181="","",INDEX('All CCC'!D$7:D$736,MATCH(WatchList!$B181,'All CCC'!$B$7:$B$736,0)))</f>
        <v/>
      </c>
      <c r="E181" s="334" t="str">
        <f>IF($B181="","",INDEX('All CCC'!E$7:E$736,MATCH(WatchList!$B181,'All CCC'!$B$7:$B$736,0)))</f>
        <v/>
      </c>
      <c r="F181" s="334" t="str">
        <f>IF($B181="","",INDEX('All CCC'!F$7:F$736,MATCH(WatchList!$B181,'All CCC'!$B$7:$B$736,0)))</f>
        <v/>
      </c>
      <c r="G181" s="334" t="str">
        <f>IF($B181="","",INDEX('All CCC'!G$7:G$736,MATCH(WatchList!$B181,'All CCC'!$B$7:$B$736,0)))</f>
        <v/>
      </c>
      <c r="H181" s="334" t="str">
        <f>IF($B181="","",INDEX('All CCC'!H$7:H$736,MATCH(WatchList!$B181,'All CCC'!$B$7:$B$736,0)))</f>
        <v/>
      </c>
      <c r="I181" s="334" t="str">
        <f>IF($B181="","",INDEX('All CCC'!I$7:I$736,MATCH(WatchList!$B181,'All CCC'!$B$7:$B$736,0)))</f>
        <v/>
      </c>
      <c r="J181" s="334" t="str">
        <f>IF($B181="","",INDEX('All CCC'!J$7:J$736,MATCH(WatchList!$B181,'All CCC'!$B$7:$B$736,0)))</f>
        <v/>
      </c>
      <c r="K181" s="334" t="str">
        <f>IF($B181="","",INDEX('All CCC'!K$7:K$736,MATCH(WatchList!$B181,'All CCC'!$B$7:$B$736,0)))</f>
        <v/>
      </c>
      <c r="L181" s="334" t="str">
        <f>IF($B181="","",INDEX('All CCC'!L$7:L$736,MATCH(WatchList!$B181,'All CCC'!$B$7:$B$736,0)))</f>
        <v/>
      </c>
      <c r="M181" s="334" t="str">
        <f>IF($B181="","",INDEX('All CCC'!M$7:M$736,MATCH(WatchList!$B181,'All CCC'!$B$7:$B$736,0)))</f>
        <v/>
      </c>
      <c r="N181" s="334" t="str">
        <f>IF($B181="","",INDEX('All CCC'!N$7:N$736,MATCH(WatchList!$B181,'All CCC'!$B$7:$B$736,0)))</f>
        <v/>
      </c>
      <c r="O181" s="334" t="str">
        <f>IF($B181="","",INDEX('All CCC'!O$7:O$736,MATCH(WatchList!$B181,'All CCC'!$B$7:$B$736,0)))</f>
        <v/>
      </c>
      <c r="P181" s="335" t="str">
        <f>IF($B181="","",INDEX('All CCC'!P$7:P$736,MATCH(WatchList!$B181,'All CCC'!$B$7:$B$736,0)))</f>
        <v/>
      </c>
      <c r="Q181" s="335" t="str">
        <f>IF($B181="","",INDEX('All CCC'!Q$7:Q$736,MATCH(WatchList!$B181,'All CCC'!$B$7:$B$736,0)))</f>
        <v/>
      </c>
      <c r="R181" s="334" t="str">
        <f>IF($B181="","",INDEX('All CCC'!R$7:R$736,MATCH(WatchList!$B181,'All CCC'!$B$7:$B$736,0)))</f>
        <v/>
      </c>
      <c r="S181" s="334" t="str">
        <f>IF($B181="","",INDEX('All CCC'!S$7:S$736,MATCH(WatchList!$B181,'All CCC'!$B$7:$B$736,0)))</f>
        <v/>
      </c>
      <c r="T181" s="334" t="str">
        <f>IF($B181="","",INDEX('All CCC'!T$7:T$736,MATCH(WatchList!$B181,'All CCC'!$B$7:$B$736,0)))</f>
        <v/>
      </c>
      <c r="U181" s="334" t="str">
        <f>IF($B181="","",INDEX('All CCC'!U$7:U$736,MATCH(WatchList!$B181,'All CCC'!$B$7:$B$736,0)))</f>
        <v/>
      </c>
      <c r="V181" s="334" t="str">
        <f>IF($B181="","",INDEX('All CCC'!V$7:V$736,MATCH(WatchList!$B181,'All CCC'!$B$7:$B$736,0)))</f>
        <v/>
      </c>
      <c r="W181" s="334" t="str">
        <f>IF($B181="","",INDEX('All CCC'!W$7:W$736,MATCH(WatchList!$B181,'All CCC'!$B$7:$B$736,0)))</f>
        <v/>
      </c>
      <c r="X181" s="334" t="str">
        <f>IF($B181="","",INDEX('All CCC'!X$7:X$736,MATCH(WatchList!$B181,'All CCC'!$B$7:$B$736,0)))</f>
        <v/>
      </c>
      <c r="Y181" s="334" t="str">
        <f>IF($B181="","",INDEX('All CCC'!Y$7:Y$736,MATCH(WatchList!$B181,'All CCC'!$B$7:$B$736,0)))</f>
        <v/>
      </c>
      <c r="Z181" s="334" t="str">
        <f>IF($B181="","",INDEX('All CCC'!Z$7:Z$736,MATCH(WatchList!$B181,'All CCC'!$B$7:$B$736,0)))</f>
        <v/>
      </c>
      <c r="AA181" s="334" t="str">
        <f>IF($B181="","",INDEX('All CCC'!AA$7:AA$736,MATCH(WatchList!$B181,'All CCC'!$B$7:$B$736,0)))</f>
        <v/>
      </c>
      <c r="AB181" s="334" t="str">
        <f>IF($B181="","",INDEX('All CCC'!AB$7:AB$736,MATCH(WatchList!$B181,'All CCC'!$B$7:$B$736,0)))</f>
        <v/>
      </c>
      <c r="AC181" s="334" t="str">
        <f>IF($B181="","",INDEX('All CCC'!AC$7:AC$736,MATCH(WatchList!$B181,'All CCC'!$B$7:$B$736,0)))</f>
        <v/>
      </c>
      <c r="AD181" s="334" t="str">
        <f>IF($B181="","",INDEX('All CCC'!AD$7:AD$736,MATCH(WatchList!$B181,'All CCC'!$B$7:$B$736,0)))</f>
        <v/>
      </c>
      <c r="AE181" s="334" t="str">
        <f>IF($B181="","",INDEX('All CCC'!AE$7:AE$736,MATCH(WatchList!$B181,'All CCC'!$B$7:$B$736,0)))</f>
        <v/>
      </c>
      <c r="AF181" s="334" t="str">
        <f>IF($B181="","",INDEX('All CCC'!AF$7:AF$736,MATCH(WatchList!$B181,'All CCC'!$B$7:$B$736,0)))</f>
        <v/>
      </c>
      <c r="AG181" s="334" t="str">
        <f>IF($B181="","",INDEX('All CCC'!AG$7:AG$736,MATCH(WatchList!$B181,'All CCC'!$B$7:$B$736,0)))</f>
        <v/>
      </c>
      <c r="AH181" s="334" t="str">
        <f>IF($B181="","",INDEX('All CCC'!AH$7:AH$736,MATCH(WatchList!$B181,'All CCC'!$B$7:$B$736,0)))</f>
        <v/>
      </c>
      <c r="AI181" s="334" t="str">
        <f>IF($B181="","",INDEX('All CCC'!AI$7:AI$736,MATCH(WatchList!$B181,'All CCC'!$B$7:$B$736,0)))</f>
        <v/>
      </c>
      <c r="AJ181" s="334" t="str">
        <f>IF($B181="","",INDEX('All CCC'!AJ$7:AJ$736,MATCH(WatchList!$B181,'All CCC'!$B$7:$B$736,0)))</f>
        <v/>
      </c>
      <c r="AK181" s="334" t="str">
        <f>IF($B181="","",INDEX('All CCC'!AK$7:AK$736,MATCH(WatchList!$B181,'All CCC'!$B$7:$B$736,0)))</f>
        <v/>
      </c>
      <c r="AL181" s="334" t="str">
        <f>IF($B181="","",INDEX('All CCC'!AL$7:AL$736,MATCH(WatchList!$B181,'All CCC'!$B$7:$B$736,0)))</f>
        <v/>
      </c>
      <c r="AM181" s="334" t="str">
        <f>IF($B181="","",INDEX('All CCC'!AM$7:AM$736,MATCH(WatchList!$B181,'All CCC'!$B$7:$B$736,0)))</f>
        <v/>
      </c>
      <c r="AN181" s="334" t="str">
        <f>IF($B181="","",INDEX('All CCC'!AN$7:AN$736,MATCH(WatchList!$B181,'All CCC'!$B$7:$B$736,0)))</f>
        <v/>
      </c>
      <c r="AO181" s="334" t="str">
        <f>IF($B181="","",INDEX('All CCC'!AO$7:AO$736,MATCH(WatchList!$B181,'All CCC'!$B$7:$B$736,0)))</f>
        <v/>
      </c>
      <c r="AP181" s="334" t="str">
        <f>IF($B181="","",INDEX('All CCC'!AP$7:AP$736,MATCH(WatchList!$B181,'All CCC'!$B$7:$B$736,0)))</f>
        <v/>
      </c>
      <c r="AQ181" s="334" t="str">
        <f>IF($B181="","",INDEX('All CCC'!AQ$7:AQ$736,MATCH(WatchList!$B181,'All CCC'!$B$7:$B$736,0)))</f>
        <v/>
      </c>
      <c r="AR181" s="334" t="str">
        <f>IF($B181="","",INDEX('All CCC'!AR$7:AR$736,MATCH(WatchList!$B181,'All CCC'!$B$7:$B$736,0)))</f>
        <v/>
      </c>
      <c r="AS181" s="334" t="str">
        <f>IF($B181="","",INDEX('All CCC'!AS$7:AS$736,MATCH(WatchList!$B181,'All CCC'!$B$7:$B$736,0)))</f>
        <v/>
      </c>
      <c r="AT181" s="334" t="str">
        <f>IF($B181="","",INDEX('All CCC'!AT$7:AT$736,MATCH(WatchList!$B181,'All CCC'!$B$7:$B$736,0)))</f>
        <v/>
      </c>
      <c r="AU181" s="334" t="str">
        <f>IF($B181="","",INDEX('All CCC'!AU$7:AU$736,MATCH(WatchList!$B181,'All CCC'!$B$7:$B$736,0)))</f>
        <v/>
      </c>
      <c r="AV181" s="334" t="str">
        <f>IF($B181="","",INDEX('All CCC'!AV$7:AV$736,MATCH(WatchList!$B181,'All CCC'!$B$7:$B$736,0)))</f>
        <v/>
      </c>
      <c r="AW181" s="334" t="str">
        <f>IF($B181="","",INDEX('All CCC'!AW$7:AW$736,MATCH(WatchList!$B181,'All CCC'!$B$7:$B$736,0)))</f>
        <v/>
      </c>
      <c r="AX181" s="334" t="str">
        <f>IF($B181="","",INDEX('All CCC'!AX$7:AX$736,MATCH(WatchList!$B181,'All CCC'!$B$7:$B$736,0)))</f>
        <v/>
      </c>
      <c r="AY181" s="334" t="str">
        <f>IF($B181="","",INDEX('All CCC'!AY$7:AY$736,MATCH(WatchList!$B181,'All CCC'!$B$7:$B$736,0)))</f>
        <v/>
      </c>
      <c r="AZ181" s="334" t="str">
        <f>IF($B181="","",INDEX('All CCC'!AZ$7:AZ$736,MATCH(WatchList!$B181,'All CCC'!$B$7:$B$736,0)))</f>
        <v/>
      </c>
      <c r="BA181" s="334" t="str">
        <f>IF($B181="","",INDEX('All CCC'!BA$7:BA$736,MATCH(WatchList!$B181,'All CCC'!$B$7:$B$736,0)))</f>
        <v/>
      </c>
      <c r="BB181" s="334" t="str">
        <f>IF($B181="","",INDEX('All CCC'!BB$7:BB$736,MATCH(WatchList!$B181,'All CCC'!$B$7:$B$736,0)))</f>
        <v/>
      </c>
      <c r="BC181" s="334" t="str">
        <f>IF($B181="","",INDEX('All CCC'!BC$7:BC$736,MATCH(WatchList!$B181,'All CCC'!$B$7:$B$736,0)))</f>
        <v/>
      </c>
      <c r="BD181" s="334" t="str">
        <f>IF($B181="","",INDEX('All CCC'!BD$7:BD$736,MATCH(WatchList!$B181,'All CCC'!$B$7:$B$736,0)))</f>
        <v/>
      </c>
      <c r="BE181" s="334" t="str">
        <f>IF($B181="","",INDEX('All CCC'!BE$7:BE$736,MATCH(WatchList!$B181,'All CCC'!$B$7:$B$736,0)))</f>
        <v/>
      </c>
      <c r="BF181" s="334" t="str">
        <f>IF($B181="","",INDEX('All CCC'!BF$7:BF$736,MATCH(WatchList!$B181,'All CCC'!$B$7:$B$736,0)))</f>
        <v/>
      </c>
      <c r="BG181" s="334" t="str">
        <f>IF($B181="","",INDEX('All CCC'!BG$7:BG$736,MATCH(WatchList!$B181,'All CCC'!$B$7:$B$736,0)))</f>
        <v/>
      </c>
    </row>
    <row r="182" spans="1:59" x14ac:dyDescent="0.2">
      <c r="A182" s="333" t="str">
        <f>IF($B182="","",INDEX('All CCC'!A$7:A$736,MATCH(WatchList!$B182,'All CCC'!$B$7:$B$736,0)))</f>
        <v/>
      </c>
      <c r="B182" s="127"/>
      <c r="C182" s="334" t="str">
        <f>IF($B182="","",INDEX('All CCC'!C$7:C$736,MATCH(WatchList!$B182,'All CCC'!$B$7:$B$736,0)))</f>
        <v/>
      </c>
      <c r="D182" s="334" t="str">
        <f>IF($B182="","",INDEX('All CCC'!D$7:D$736,MATCH(WatchList!$B182,'All CCC'!$B$7:$B$736,0)))</f>
        <v/>
      </c>
      <c r="E182" s="334" t="str">
        <f>IF($B182="","",INDEX('All CCC'!E$7:E$736,MATCH(WatchList!$B182,'All CCC'!$B$7:$B$736,0)))</f>
        <v/>
      </c>
      <c r="F182" s="334" t="str">
        <f>IF($B182="","",INDEX('All CCC'!F$7:F$736,MATCH(WatchList!$B182,'All CCC'!$B$7:$B$736,0)))</f>
        <v/>
      </c>
      <c r="G182" s="334" t="str">
        <f>IF($B182="","",INDEX('All CCC'!G$7:G$736,MATCH(WatchList!$B182,'All CCC'!$B$7:$B$736,0)))</f>
        <v/>
      </c>
      <c r="H182" s="334" t="str">
        <f>IF($B182="","",INDEX('All CCC'!H$7:H$736,MATCH(WatchList!$B182,'All CCC'!$B$7:$B$736,0)))</f>
        <v/>
      </c>
      <c r="I182" s="334" t="str">
        <f>IF($B182="","",INDEX('All CCC'!I$7:I$736,MATCH(WatchList!$B182,'All CCC'!$B$7:$B$736,0)))</f>
        <v/>
      </c>
      <c r="J182" s="334" t="str">
        <f>IF($B182="","",INDEX('All CCC'!J$7:J$736,MATCH(WatchList!$B182,'All CCC'!$B$7:$B$736,0)))</f>
        <v/>
      </c>
      <c r="K182" s="334" t="str">
        <f>IF($B182="","",INDEX('All CCC'!K$7:K$736,MATCH(WatchList!$B182,'All CCC'!$B$7:$B$736,0)))</f>
        <v/>
      </c>
      <c r="L182" s="334" t="str">
        <f>IF($B182="","",INDEX('All CCC'!L$7:L$736,MATCH(WatchList!$B182,'All CCC'!$B$7:$B$736,0)))</f>
        <v/>
      </c>
      <c r="M182" s="334" t="str">
        <f>IF($B182="","",INDEX('All CCC'!M$7:M$736,MATCH(WatchList!$B182,'All CCC'!$B$7:$B$736,0)))</f>
        <v/>
      </c>
      <c r="N182" s="334" t="str">
        <f>IF($B182="","",INDEX('All CCC'!N$7:N$736,MATCH(WatchList!$B182,'All CCC'!$B$7:$B$736,0)))</f>
        <v/>
      </c>
      <c r="O182" s="334" t="str">
        <f>IF($B182="","",INDEX('All CCC'!O$7:O$736,MATCH(WatchList!$B182,'All CCC'!$B$7:$B$736,0)))</f>
        <v/>
      </c>
      <c r="P182" s="335" t="str">
        <f>IF($B182="","",INDEX('All CCC'!P$7:P$736,MATCH(WatchList!$B182,'All CCC'!$B$7:$B$736,0)))</f>
        <v/>
      </c>
      <c r="Q182" s="335" t="str">
        <f>IF($B182="","",INDEX('All CCC'!Q$7:Q$736,MATCH(WatchList!$B182,'All CCC'!$B$7:$B$736,0)))</f>
        <v/>
      </c>
      <c r="R182" s="334" t="str">
        <f>IF($B182="","",INDEX('All CCC'!R$7:R$736,MATCH(WatchList!$B182,'All CCC'!$B$7:$B$736,0)))</f>
        <v/>
      </c>
      <c r="S182" s="334" t="str">
        <f>IF($B182="","",INDEX('All CCC'!S$7:S$736,MATCH(WatchList!$B182,'All CCC'!$B$7:$B$736,0)))</f>
        <v/>
      </c>
      <c r="T182" s="334" t="str">
        <f>IF($B182="","",INDEX('All CCC'!T$7:T$736,MATCH(WatchList!$B182,'All CCC'!$B$7:$B$736,0)))</f>
        <v/>
      </c>
      <c r="U182" s="334" t="str">
        <f>IF($B182="","",INDEX('All CCC'!U$7:U$736,MATCH(WatchList!$B182,'All CCC'!$B$7:$B$736,0)))</f>
        <v/>
      </c>
      <c r="V182" s="334" t="str">
        <f>IF($B182="","",INDEX('All CCC'!V$7:V$736,MATCH(WatchList!$B182,'All CCC'!$B$7:$B$736,0)))</f>
        <v/>
      </c>
      <c r="W182" s="334" t="str">
        <f>IF($B182="","",INDEX('All CCC'!W$7:W$736,MATCH(WatchList!$B182,'All CCC'!$B$7:$B$736,0)))</f>
        <v/>
      </c>
      <c r="X182" s="334" t="str">
        <f>IF($B182="","",INDEX('All CCC'!X$7:X$736,MATCH(WatchList!$B182,'All CCC'!$B$7:$B$736,0)))</f>
        <v/>
      </c>
      <c r="Y182" s="334" t="str">
        <f>IF($B182="","",INDEX('All CCC'!Y$7:Y$736,MATCH(WatchList!$B182,'All CCC'!$B$7:$B$736,0)))</f>
        <v/>
      </c>
      <c r="Z182" s="334" t="str">
        <f>IF($B182="","",INDEX('All CCC'!Z$7:Z$736,MATCH(WatchList!$B182,'All CCC'!$B$7:$B$736,0)))</f>
        <v/>
      </c>
      <c r="AA182" s="334" t="str">
        <f>IF($B182="","",INDEX('All CCC'!AA$7:AA$736,MATCH(WatchList!$B182,'All CCC'!$B$7:$B$736,0)))</f>
        <v/>
      </c>
      <c r="AB182" s="334" t="str">
        <f>IF($B182="","",INDEX('All CCC'!AB$7:AB$736,MATCH(WatchList!$B182,'All CCC'!$B$7:$B$736,0)))</f>
        <v/>
      </c>
      <c r="AC182" s="334" t="str">
        <f>IF($B182="","",INDEX('All CCC'!AC$7:AC$736,MATCH(WatchList!$B182,'All CCC'!$B$7:$B$736,0)))</f>
        <v/>
      </c>
      <c r="AD182" s="334" t="str">
        <f>IF($B182="","",INDEX('All CCC'!AD$7:AD$736,MATCH(WatchList!$B182,'All CCC'!$B$7:$B$736,0)))</f>
        <v/>
      </c>
      <c r="AE182" s="334" t="str">
        <f>IF($B182="","",INDEX('All CCC'!AE$7:AE$736,MATCH(WatchList!$B182,'All CCC'!$B$7:$B$736,0)))</f>
        <v/>
      </c>
      <c r="AF182" s="334" t="str">
        <f>IF($B182="","",INDEX('All CCC'!AF$7:AF$736,MATCH(WatchList!$B182,'All CCC'!$B$7:$B$736,0)))</f>
        <v/>
      </c>
      <c r="AG182" s="334" t="str">
        <f>IF($B182="","",INDEX('All CCC'!AG$7:AG$736,MATCH(WatchList!$B182,'All CCC'!$B$7:$B$736,0)))</f>
        <v/>
      </c>
      <c r="AH182" s="334" t="str">
        <f>IF($B182="","",INDEX('All CCC'!AH$7:AH$736,MATCH(WatchList!$B182,'All CCC'!$B$7:$B$736,0)))</f>
        <v/>
      </c>
      <c r="AI182" s="334" t="str">
        <f>IF($B182="","",INDEX('All CCC'!AI$7:AI$736,MATCH(WatchList!$B182,'All CCC'!$B$7:$B$736,0)))</f>
        <v/>
      </c>
      <c r="AJ182" s="334" t="str">
        <f>IF($B182="","",INDEX('All CCC'!AJ$7:AJ$736,MATCH(WatchList!$B182,'All CCC'!$B$7:$B$736,0)))</f>
        <v/>
      </c>
      <c r="AK182" s="334" t="str">
        <f>IF($B182="","",INDEX('All CCC'!AK$7:AK$736,MATCH(WatchList!$B182,'All CCC'!$B$7:$B$736,0)))</f>
        <v/>
      </c>
      <c r="AL182" s="334" t="str">
        <f>IF($B182="","",INDEX('All CCC'!AL$7:AL$736,MATCH(WatchList!$B182,'All CCC'!$B$7:$B$736,0)))</f>
        <v/>
      </c>
      <c r="AM182" s="334" t="str">
        <f>IF($B182="","",INDEX('All CCC'!AM$7:AM$736,MATCH(WatchList!$B182,'All CCC'!$B$7:$B$736,0)))</f>
        <v/>
      </c>
      <c r="AN182" s="334" t="str">
        <f>IF($B182="","",INDEX('All CCC'!AN$7:AN$736,MATCH(WatchList!$B182,'All CCC'!$B$7:$B$736,0)))</f>
        <v/>
      </c>
      <c r="AO182" s="334" t="str">
        <f>IF($B182="","",INDEX('All CCC'!AO$7:AO$736,MATCH(WatchList!$B182,'All CCC'!$B$7:$B$736,0)))</f>
        <v/>
      </c>
      <c r="AP182" s="334" t="str">
        <f>IF($B182="","",INDEX('All CCC'!AP$7:AP$736,MATCH(WatchList!$B182,'All CCC'!$B$7:$B$736,0)))</f>
        <v/>
      </c>
      <c r="AQ182" s="334" t="str">
        <f>IF($B182="","",INDEX('All CCC'!AQ$7:AQ$736,MATCH(WatchList!$B182,'All CCC'!$B$7:$B$736,0)))</f>
        <v/>
      </c>
      <c r="AR182" s="334" t="str">
        <f>IF($B182="","",INDEX('All CCC'!AR$7:AR$736,MATCH(WatchList!$B182,'All CCC'!$B$7:$B$736,0)))</f>
        <v/>
      </c>
      <c r="AS182" s="334" t="str">
        <f>IF($B182="","",INDEX('All CCC'!AS$7:AS$736,MATCH(WatchList!$B182,'All CCC'!$B$7:$B$736,0)))</f>
        <v/>
      </c>
      <c r="AT182" s="334" t="str">
        <f>IF($B182="","",INDEX('All CCC'!AT$7:AT$736,MATCH(WatchList!$B182,'All CCC'!$B$7:$B$736,0)))</f>
        <v/>
      </c>
      <c r="AU182" s="334" t="str">
        <f>IF($B182="","",INDEX('All CCC'!AU$7:AU$736,MATCH(WatchList!$B182,'All CCC'!$B$7:$B$736,0)))</f>
        <v/>
      </c>
      <c r="AV182" s="334" t="str">
        <f>IF($B182="","",INDEX('All CCC'!AV$7:AV$736,MATCH(WatchList!$B182,'All CCC'!$B$7:$B$736,0)))</f>
        <v/>
      </c>
      <c r="AW182" s="334" t="str">
        <f>IF($B182="","",INDEX('All CCC'!AW$7:AW$736,MATCH(WatchList!$B182,'All CCC'!$B$7:$B$736,0)))</f>
        <v/>
      </c>
      <c r="AX182" s="334" t="str">
        <f>IF($B182="","",INDEX('All CCC'!AX$7:AX$736,MATCH(WatchList!$B182,'All CCC'!$B$7:$B$736,0)))</f>
        <v/>
      </c>
      <c r="AY182" s="334" t="str">
        <f>IF($B182="","",INDEX('All CCC'!AY$7:AY$736,MATCH(WatchList!$B182,'All CCC'!$B$7:$B$736,0)))</f>
        <v/>
      </c>
      <c r="AZ182" s="334" t="str">
        <f>IF($B182="","",INDEX('All CCC'!AZ$7:AZ$736,MATCH(WatchList!$B182,'All CCC'!$B$7:$B$736,0)))</f>
        <v/>
      </c>
      <c r="BA182" s="334" t="str">
        <f>IF($B182="","",INDEX('All CCC'!BA$7:BA$736,MATCH(WatchList!$B182,'All CCC'!$B$7:$B$736,0)))</f>
        <v/>
      </c>
      <c r="BB182" s="334" t="str">
        <f>IF($B182="","",INDEX('All CCC'!BB$7:BB$736,MATCH(WatchList!$B182,'All CCC'!$B$7:$B$736,0)))</f>
        <v/>
      </c>
      <c r="BC182" s="334" t="str">
        <f>IF($B182="","",INDEX('All CCC'!BC$7:BC$736,MATCH(WatchList!$B182,'All CCC'!$B$7:$B$736,0)))</f>
        <v/>
      </c>
      <c r="BD182" s="334" t="str">
        <f>IF($B182="","",INDEX('All CCC'!BD$7:BD$736,MATCH(WatchList!$B182,'All CCC'!$B$7:$B$736,0)))</f>
        <v/>
      </c>
      <c r="BE182" s="334" t="str">
        <f>IF($B182="","",INDEX('All CCC'!BE$7:BE$736,MATCH(WatchList!$B182,'All CCC'!$B$7:$B$736,0)))</f>
        <v/>
      </c>
      <c r="BF182" s="334" t="str">
        <f>IF($B182="","",INDEX('All CCC'!BF$7:BF$736,MATCH(WatchList!$B182,'All CCC'!$B$7:$B$736,0)))</f>
        <v/>
      </c>
      <c r="BG182" s="334" t="str">
        <f>IF($B182="","",INDEX('All CCC'!BG$7:BG$736,MATCH(WatchList!$B182,'All CCC'!$B$7:$B$736,0)))</f>
        <v/>
      </c>
    </row>
    <row r="183" spans="1:59" x14ac:dyDescent="0.2">
      <c r="A183" s="333" t="str">
        <f>IF($B183="","",INDEX('All CCC'!A$7:A$736,MATCH(WatchList!$B183,'All CCC'!$B$7:$B$736,0)))</f>
        <v/>
      </c>
      <c r="B183" s="127"/>
      <c r="C183" s="334" t="str">
        <f>IF($B183="","",INDEX('All CCC'!C$7:C$736,MATCH(WatchList!$B183,'All CCC'!$B$7:$B$736,0)))</f>
        <v/>
      </c>
      <c r="D183" s="334" t="str">
        <f>IF($B183="","",INDEX('All CCC'!D$7:D$736,MATCH(WatchList!$B183,'All CCC'!$B$7:$B$736,0)))</f>
        <v/>
      </c>
      <c r="E183" s="334" t="str">
        <f>IF($B183="","",INDEX('All CCC'!E$7:E$736,MATCH(WatchList!$B183,'All CCC'!$B$7:$B$736,0)))</f>
        <v/>
      </c>
      <c r="F183" s="334" t="str">
        <f>IF($B183="","",INDEX('All CCC'!F$7:F$736,MATCH(WatchList!$B183,'All CCC'!$B$7:$B$736,0)))</f>
        <v/>
      </c>
      <c r="G183" s="334" t="str">
        <f>IF($B183="","",INDEX('All CCC'!G$7:G$736,MATCH(WatchList!$B183,'All CCC'!$B$7:$B$736,0)))</f>
        <v/>
      </c>
      <c r="H183" s="334" t="str">
        <f>IF($B183="","",INDEX('All CCC'!H$7:H$736,MATCH(WatchList!$B183,'All CCC'!$B$7:$B$736,0)))</f>
        <v/>
      </c>
      <c r="I183" s="334" t="str">
        <f>IF($B183="","",INDEX('All CCC'!I$7:I$736,MATCH(WatchList!$B183,'All CCC'!$B$7:$B$736,0)))</f>
        <v/>
      </c>
      <c r="J183" s="334" t="str">
        <f>IF($B183="","",INDEX('All CCC'!J$7:J$736,MATCH(WatchList!$B183,'All CCC'!$B$7:$B$736,0)))</f>
        <v/>
      </c>
      <c r="K183" s="334" t="str">
        <f>IF($B183="","",INDEX('All CCC'!K$7:K$736,MATCH(WatchList!$B183,'All CCC'!$B$7:$B$736,0)))</f>
        <v/>
      </c>
      <c r="L183" s="334" t="str">
        <f>IF($B183="","",INDEX('All CCC'!L$7:L$736,MATCH(WatchList!$B183,'All CCC'!$B$7:$B$736,0)))</f>
        <v/>
      </c>
      <c r="M183" s="334" t="str">
        <f>IF($B183="","",INDEX('All CCC'!M$7:M$736,MATCH(WatchList!$B183,'All CCC'!$B$7:$B$736,0)))</f>
        <v/>
      </c>
      <c r="N183" s="334" t="str">
        <f>IF($B183="","",INDEX('All CCC'!N$7:N$736,MATCH(WatchList!$B183,'All CCC'!$B$7:$B$736,0)))</f>
        <v/>
      </c>
      <c r="O183" s="334" t="str">
        <f>IF($B183="","",INDEX('All CCC'!O$7:O$736,MATCH(WatchList!$B183,'All CCC'!$B$7:$B$736,0)))</f>
        <v/>
      </c>
      <c r="P183" s="335" t="str">
        <f>IF($B183="","",INDEX('All CCC'!P$7:P$736,MATCH(WatchList!$B183,'All CCC'!$B$7:$B$736,0)))</f>
        <v/>
      </c>
      <c r="Q183" s="335" t="str">
        <f>IF($B183="","",INDEX('All CCC'!Q$7:Q$736,MATCH(WatchList!$B183,'All CCC'!$B$7:$B$736,0)))</f>
        <v/>
      </c>
      <c r="R183" s="334" t="str">
        <f>IF($B183="","",INDEX('All CCC'!R$7:R$736,MATCH(WatchList!$B183,'All CCC'!$B$7:$B$736,0)))</f>
        <v/>
      </c>
      <c r="S183" s="334" t="str">
        <f>IF($B183="","",INDEX('All CCC'!S$7:S$736,MATCH(WatchList!$B183,'All CCC'!$B$7:$B$736,0)))</f>
        <v/>
      </c>
      <c r="T183" s="334" t="str">
        <f>IF($B183="","",INDEX('All CCC'!T$7:T$736,MATCH(WatchList!$B183,'All CCC'!$B$7:$B$736,0)))</f>
        <v/>
      </c>
      <c r="U183" s="334" t="str">
        <f>IF($B183="","",INDEX('All CCC'!U$7:U$736,MATCH(WatchList!$B183,'All CCC'!$B$7:$B$736,0)))</f>
        <v/>
      </c>
      <c r="V183" s="334" t="str">
        <f>IF($B183="","",INDEX('All CCC'!V$7:V$736,MATCH(WatchList!$B183,'All CCC'!$B$7:$B$736,0)))</f>
        <v/>
      </c>
      <c r="W183" s="334" t="str">
        <f>IF($B183="","",INDEX('All CCC'!W$7:W$736,MATCH(WatchList!$B183,'All CCC'!$B$7:$B$736,0)))</f>
        <v/>
      </c>
      <c r="X183" s="334" t="str">
        <f>IF($B183="","",INDEX('All CCC'!X$7:X$736,MATCH(WatchList!$B183,'All CCC'!$B$7:$B$736,0)))</f>
        <v/>
      </c>
      <c r="Y183" s="334" t="str">
        <f>IF($B183="","",INDEX('All CCC'!Y$7:Y$736,MATCH(WatchList!$B183,'All CCC'!$B$7:$B$736,0)))</f>
        <v/>
      </c>
      <c r="Z183" s="334" t="str">
        <f>IF($B183="","",INDEX('All CCC'!Z$7:Z$736,MATCH(WatchList!$B183,'All CCC'!$B$7:$B$736,0)))</f>
        <v/>
      </c>
      <c r="AA183" s="334" t="str">
        <f>IF($B183="","",INDEX('All CCC'!AA$7:AA$736,MATCH(WatchList!$B183,'All CCC'!$B$7:$B$736,0)))</f>
        <v/>
      </c>
      <c r="AB183" s="334" t="str">
        <f>IF($B183="","",INDEX('All CCC'!AB$7:AB$736,MATCH(WatchList!$B183,'All CCC'!$B$7:$B$736,0)))</f>
        <v/>
      </c>
      <c r="AC183" s="334" t="str">
        <f>IF($B183="","",INDEX('All CCC'!AC$7:AC$736,MATCH(WatchList!$B183,'All CCC'!$B$7:$B$736,0)))</f>
        <v/>
      </c>
      <c r="AD183" s="334" t="str">
        <f>IF($B183="","",INDEX('All CCC'!AD$7:AD$736,MATCH(WatchList!$B183,'All CCC'!$B$7:$B$736,0)))</f>
        <v/>
      </c>
      <c r="AE183" s="334" t="str">
        <f>IF($B183="","",INDEX('All CCC'!AE$7:AE$736,MATCH(WatchList!$B183,'All CCC'!$B$7:$B$736,0)))</f>
        <v/>
      </c>
      <c r="AF183" s="334" t="str">
        <f>IF($B183="","",INDEX('All CCC'!AF$7:AF$736,MATCH(WatchList!$B183,'All CCC'!$B$7:$B$736,0)))</f>
        <v/>
      </c>
      <c r="AG183" s="334" t="str">
        <f>IF($B183="","",INDEX('All CCC'!AG$7:AG$736,MATCH(WatchList!$B183,'All CCC'!$B$7:$B$736,0)))</f>
        <v/>
      </c>
      <c r="AH183" s="334" t="str">
        <f>IF($B183="","",INDEX('All CCC'!AH$7:AH$736,MATCH(WatchList!$B183,'All CCC'!$B$7:$B$736,0)))</f>
        <v/>
      </c>
      <c r="AI183" s="334" t="str">
        <f>IF($B183="","",INDEX('All CCC'!AI$7:AI$736,MATCH(WatchList!$B183,'All CCC'!$B$7:$B$736,0)))</f>
        <v/>
      </c>
      <c r="AJ183" s="334" t="str">
        <f>IF($B183="","",INDEX('All CCC'!AJ$7:AJ$736,MATCH(WatchList!$B183,'All CCC'!$B$7:$B$736,0)))</f>
        <v/>
      </c>
      <c r="AK183" s="334" t="str">
        <f>IF($B183="","",INDEX('All CCC'!AK$7:AK$736,MATCH(WatchList!$B183,'All CCC'!$B$7:$B$736,0)))</f>
        <v/>
      </c>
      <c r="AL183" s="334" t="str">
        <f>IF($B183="","",INDEX('All CCC'!AL$7:AL$736,MATCH(WatchList!$B183,'All CCC'!$B$7:$B$736,0)))</f>
        <v/>
      </c>
      <c r="AM183" s="334" t="str">
        <f>IF($B183="","",INDEX('All CCC'!AM$7:AM$736,MATCH(WatchList!$B183,'All CCC'!$B$7:$B$736,0)))</f>
        <v/>
      </c>
      <c r="AN183" s="334" t="str">
        <f>IF($B183="","",INDEX('All CCC'!AN$7:AN$736,MATCH(WatchList!$B183,'All CCC'!$B$7:$B$736,0)))</f>
        <v/>
      </c>
      <c r="AO183" s="334" t="str">
        <f>IF($B183="","",INDEX('All CCC'!AO$7:AO$736,MATCH(WatchList!$B183,'All CCC'!$B$7:$B$736,0)))</f>
        <v/>
      </c>
      <c r="AP183" s="334" t="str">
        <f>IF($B183="","",INDEX('All CCC'!AP$7:AP$736,MATCH(WatchList!$B183,'All CCC'!$B$7:$B$736,0)))</f>
        <v/>
      </c>
      <c r="AQ183" s="334" t="str">
        <f>IF($B183="","",INDEX('All CCC'!AQ$7:AQ$736,MATCH(WatchList!$B183,'All CCC'!$B$7:$B$736,0)))</f>
        <v/>
      </c>
      <c r="AR183" s="334" t="str">
        <f>IF($B183="","",INDEX('All CCC'!AR$7:AR$736,MATCH(WatchList!$B183,'All CCC'!$B$7:$B$736,0)))</f>
        <v/>
      </c>
      <c r="AS183" s="334" t="str">
        <f>IF($B183="","",INDEX('All CCC'!AS$7:AS$736,MATCH(WatchList!$B183,'All CCC'!$B$7:$B$736,0)))</f>
        <v/>
      </c>
      <c r="AT183" s="334" t="str">
        <f>IF($B183="","",INDEX('All CCC'!AT$7:AT$736,MATCH(WatchList!$B183,'All CCC'!$B$7:$B$736,0)))</f>
        <v/>
      </c>
      <c r="AU183" s="334" t="str">
        <f>IF($B183="","",INDEX('All CCC'!AU$7:AU$736,MATCH(WatchList!$B183,'All CCC'!$B$7:$B$736,0)))</f>
        <v/>
      </c>
      <c r="AV183" s="334" t="str">
        <f>IF($B183="","",INDEX('All CCC'!AV$7:AV$736,MATCH(WatchList!$B183,'All CCC'!$B$7:$B$736,0)))</f>
        <v/>
      </c>
      <c r="AW183" s="334" t="str">
        <f>IF($B183="","",INDEX('All CCC'!AW$7:AW$736,MATCH(WatchList!$B183,'All CCC'!$B$7:$B$736,0)))</f>
        <v/>
      </c>
      <c r="AX183" s="334" t="str">
        <f>IF($B183="","",INDEX('All CCC'!AX$7:AX$736,MATCH(WatchList!$B183,'All CCC'!$B$7:$B$736,0)))</f>
        <v/>
      </c>
      <c r="AY183" s="334" t="str">
        <f>IF($B183="","",INDEX('All CCC'!AY$7:AY$736,MATCH(WatchList!$B183,'All CCC'!$B$7:$B$736,0)))</f>
        <v/>
      </c>
      <c r="AZ183" s="334" t="str">
        <f>IF($B183="","",INDEX('All CCC'!AZ$7:AZ$736,MATCH(WatchList!$B183,'All CCC'!$B$7:$B$736,0)))</f>
        <v/>
      </c>
      <c r="BA183" s="334" t="str">
        <f>IF($B183="","",INDEX('All CCC'!BA$7:BA$736,MATCH(WatchList!$B183,'All CCC'!$B$7:$B$736,0)))</f>
        <v/>
      </c>
      <c r="BB183" s="334" t="str">
        <f>IF($B183="","",INDEX('All CCC'!BB$7:BB$736,MATCH(WatchList!$B183,'All CCC'!$B$7:$B$736,0)))</f>
        <v/>
      </c>
      <c r="BC183" s="334" t="str">
        <f>IF($B183="","",INDEX('All CCC'!BC$7:BC$736,MATCH(WatchList!$B183,'All CCC'!$B$7:$B$736,0)))</f>
        <v/>
      </c>
      <c r="BD183" s="334" t="str">
        <f>IF($B183="","",INDEX('All CCC'!BD$7:BD$736,MATCH(WatchList!$B183,'All CCC'!$B$7:$B$736,0)))</f>
        <v/>
      </c>
      <c r="BE183" s="334" t="str">
        <f>IF($B183="","",INDEX('All CCC'!BE$7:BE$736,MATCH(WatchList!$B183,'All CCC'!$B$7:$B$736,0)))</f>
        <v/>
      </c>
      <c r="BF183" s="334" t="str">
        <f>IF($B183="","",INDEX('All CCC'!BF$7:BF$736,MATCH(WatchList!$B183,'All CCC'!$B$7:$B$736,0)))</f>
        <v/>
      </c>
      <c r="BG183" s="334" t="str">
        <f>IF($B183="","",INDEX('All CCC'!BG$7:BG$736,MATCH(WatchList!$B183,'All CCC'!$B$7:$B$736,0)))</f>
        <v/>
      </c>
    </row>
    <row r="184" spans="1:59" x14ac:dyDescent="0.2">
      <c r="A184" s="333" t="str">
        <f>IF($B184="","",INDEX('All CCC'!A$7:A$736,MATCH(WatchList!$B184,'All CCC'!$B$7:$B$736,0)))</f>
        <v/>
      </c>
      <c r="B184" s="127"/>
      <c r="C184" s="334" t="str">
        <f>IF($B184="","",INDEX('All CCC'!C$7:C$736,MATCH(WatchList!$B184,'All CCC'!$B$7:$B$736,0)))</f>
        <v/>
      </c>
      <c r="D184" s="334" t="str">
        <f>IF($B184="","",INDEX('All CCC'!D$7:D$736,MATCH(WatchList!$B184,'All CCC'!$B$7:$B$736,0)))</f>
        <v/>
      </c>
      <c r="E184" s="334" t="str">
        <f>IF($B184="","",INDEX('All CCC'!E$7:E$736,MATCH(WatchList!$B184,'All CCC'!$B$7:$B$736,0)))</f>
        <v/>
      </c>
      <c r="F184" s="334" t="str">
        <f>IF($B184="","",INDEX('All CCC'!F$7:F$736,MATCH(WatchList!$B184,'All CCC'!$B$7:$B$736,0)))</f>
        <v/>
      </c>
      <c r="G184" s="334" t="str">
        <f>IF($B184="","",INDEX('All CCC'!G$7:G$736,MATCH(WatchList!$B184,'All CCC'!$B$7:$B$736,0)))</f>
        <v/>
      </c>
      <c r="H184" s="334" t="str">
        <f>IF($B184="","",INDEX('All CCC'!H$7:H$736,MATCH(WatchList!$B184,'All CCC'!$B$7:$B$736,0)))</f>
        <v/>
      </c>
      <c r="I184" s="334" t="str">
        <f>IF($B184="","",INDEX('All CCC'!I$7:I$736,MATCH(WatchList!$B184,'All CCC'!$B$7:$B$736,0)))</f>
        <v/>
      </c>
      <c r="J184" s="334" t="str">
        <f>IF($B184="","",INDEX('All CCC'!J$7:J$736,MATCH(WatchList!$B184,'All CCC'!$B$7:$B$736,0)))</f>
        <v/>
      </c>
      <c r="K184" s="334" t="str">
        <f>IF($B184="","",INDEX('All CCC'!K$7:K$736,MATCH(WatchList!$B184,'All CCC'!$B$7:$B$736,0)))</f>
        <v/>
      </c>
      <c r="L184" s="334" t="str">
        <f>IF($B184="","",INDEX('All CCC'!L$7:L$736,MATCH(WatchList!$B184,'All CCC'!$B$7:$B$736,0)))</f>
        <v/>
      </c>
      <c r="M184" s="334" t="str">
        <f>IF($B184="","",INDEX('All CCC'!M$7:M$736,MATCH(WatchList!$B184,'All CCC'!$B$7:$B$736,0)))</f>
        <v/>
      </c>
      <c r="N184" s="334" t="str">
        <f>IF($B184="","",INDEX('All CCC'!N$7:N$736,MATCH(WatchList!$B184,'All CCC'!$B$7:$B$736,0)))</f>
        <v/>
      </c>
      <c r="O184" s="334" t="str">
        <f>IF($B184="","",INDEX('All CCC'!O$7:O$736,MATCH(WatchList!$B184,'All CCC'!$B$7:$B$736,0)))</f>
        <v/>
      </c>
      <c r="P184" s="335" t="str">
        <f>IF($B184="","",INDEX('All CCC'!P$7:P$736,MATCH(WatchList!$B184,'All CCC'!$B$7:$B$736,0)))</f>
        <v/>
      </c>
      <c r="Q184" s="335" t="str">
        <f>IF($B184="","",INDEX('All CCC'!Q$7:Q$736,MATCH(WatchList!$B184,'All CCC'!$B$7:$B$736,0)))</f>
        <v/>
      </c>
      <c r="R184" s="334" t="str">
        <f>IF($B184="","",INDEX('All CCC'!R$7:R$736,MATCH(WatchList!$B184,'All CCC'!$B$7:$B$736,0)))</f>
        <v/>
      </c>
      <c r="S184" s="334" t="str">
        <f>IF($B184="","",INDEX('All CCC'!S$7:S$736,MATCH(WatchList!$B184,'All CCC'!$B$7:$B$736,0)))</f>
        <v/>
      </c>
      <c r="T184" s="334" t="str">
        <f>IF($B184="","",INDEX('All CCC'!T$7:T$736,MATCH(WatchList!$B184,'All CCC'!$B$7:$B$736,0)))</f>
        <v/>
      </c>
      <c r="U184" s="334" t="str">
        <f>IF($B184="","",INDEX('All CCC'!U$7:U$736,MATCH(WatchList!$B184,'All CCC'!$B$7:$B$736,0)))</f>
        <v/>
      </c>
      <c r="V184" s="334" t="str">
        <f>IF($B184="","",INDEX('All CCC'!V$7:V$736,MATCH(WatchList!$B184,'All CCC'!$B$7:$B$736,0)))</f>
        <v/>
      </c>
      <c r="W184" s="334" t="str">
        <f>IF($B184="","",INDEX('All CCC'!W$7:W$736,MATCH(WatchList!$B184,'All CCC'!$B$7:$B$736,0)))</f>
        <v/>
      </c>
      <c r="X184" s="334" t="str">
        <f>IF($B184="","",INDEX('All CCC'!X$7:X$736,MATCH(WatchList!$B184,'All CCC'!$B$7:$B$736,0)))</f>
        <v/>
      </c>
      <c r="Y184" s="334" t="str">
        <f>IF($B184="","",INDEX('All CCC'!Y$7:Y$736,MATCH(WatchList!$B184,'All CCC'!$B$7:$B$736,0)))</f>
        <v/>
      </c>
      <c r="Z184" s="334" t="str">
        <f>IF($B184="","",INDEX('All CCC'!Z$7:Z$736,MATCH(WatchList!$B184,'All CCC'!$B$7:$B$736,0)))</f>
        <v/>
      </c>
      <c r="AA184" s="334" t="str">
        <f>IF($B184="","",INDEX('All CCC'!AA$7:AA$736,MATCH(WatchList!$B184,'All CCC'!$B$7:$B$736,0)))</f>
        <v/>
      </c>
      <c r="AB184" s="334" t="str">
        <f>IF($B184="","",INDEX('All CCC'!AB$7:AB$736,MATCH(WatchList!$B184,'All CCC'!$B$7:$B$736,0)))</f>
        <v/>
      </c>
      <c r="AC184" s="334" t="str">
        <f>IF($B184="","",INDEX('All CCC'!AC$7:AC$736,MATCH(WatchList!$B184,'All CCC'!$B$7:$B$736,0)))</f>
        <v/>
      </c>
      <c r="AD184" s="334" t="str">
        <f>IF($B184="","",INDEX('All CCC'!AD$7:AD$736,MATCH(WatchList!$B184,'All CCC'!$B$7:$B$736,0)))</f>
        <v/>
      </c>
      <c r="AE184" s="334" t="str">
        <f>IF($B184="","",INDEX('All CCC'!AE$7:AE$736,MATCH(WatchList!$B184,'All CCC'!$B$7:$B$736,0)))</f>
        <v/>
      </c>
      <c r="AF184" s="334" t="str">
        <f>IF($B184="","",INDEX('All CCC'!AF$7:AF$736,MATCH(WatchList!$B184,'All CCC'!$B$7:$B$736,0)))</f>
        <v/>
      </c>
      <c r="AG184" s="334" t="str">
        <f>IF($B184="","",INDEX('All CCC'!AG$7:AG$736,MATCH(WatchList!$B184,'All CCC'!$B$7:$B$736,0)))</f>
        <v/>
      </c>
      <c r="AH184" s="334" t="str">
        <f>IF($B184="","",INDEX('All CCC'!AH$7:AH$736,MATCH(WatchList!$B184,'All CCC'!$B$7:$B$736,0)))</f>
        <v/>
      </c>
      <c r="AI184" s="334" t="str">
        <f>IF($B184="","",INDEX('All CCC'!AI$7:AI$736,MATCH(WatchList!$B184,'All CCC'!$B$7:$B$736,0)))</f>
        <v/>
      </c>
      <c r="AJ184" s="334" t="str">
        <f>IF($B184="","",INDEX('All CCC'!AJ$7:AJ$736,MATCH(WatchList!$B184,'All CCC'!$B$7:$B$736,0)))</f>
        <v/>
      </c>
      <c r="AK184" s="334" t="str">
        <f>IF($B184="","",INDEX('All CCC'!AK$7:AK$736,MATCH(WatchList!$B184,'All CCC'!$B$7:$B$736,0)))</f>
        <v/>
      </c>
      <c r="AL184" s="334" t="str">
        <f>IF($B184="","",INDEX('All CCC'!AL$7:AL$736,MATCH(WatchList!$B184,'All CCC'!$B$7:$B$736,0)))</f>
        <v/>
      </c>
      <c r="AM184" s="334" t="str">
        <f>IF($B184="","",INDEX('All CCC'!AM$7:AM$736,MATCH(WatchList!$B184,'All CCC'!$B$7:$B$736,0)))</f>
        <v/>
      </c>
      <c r="AN184" s="334" t="str">
        <f>IF($B184="","",INDEX('All CCC'!AN$7:AN$736,MATCH(WatchList!$B184,'All CCC'!$B$7:$B$736,0)))</f>
        <v/>
      </c>
      <c r="AO184" s="334" t="str">
        <f>IF($B184="","",INDEX('All CCC'!AO$7:AO$736,MATCH(WatchList!$B184,'All CCC'!$B$7:$B$736,0)))</f>
        <v/>
      </c>
      <c r="AP184" s="334" t="str">
        <f>IF($B184="","",INDEX('All CCC'!AP$7:AP$736,MATCH(WatchList!$B184,'All CCC'!$B$7:$B$736,0)))</f>
        <v/>
      </c>
      <c r="AQ184" s="334" t="str">
        <f>IF($B184="","",INDEX('All CCC'!AQ$7:AQ$736,MATCH(WatchList!$B184,'All CCC'!$B$7:$B$736,0)))</f>
        <v/>
      </c>
      <c r="AR184" s="334" t="str">
        <f>IF($B184="","",INDEX('All CCC'!AR$7:AR$736,MATCH(WatchList!$B184,'All CCC'!$B$7:$B$736,0)))</f>
        <v/>
      </c>
      <c r="AS184" s="334" t="str">
        <f>IF($B184="","",INDEX('All CCC'!AS$7:AS$736,MATCH(WatchList!$B184,'All CCC'!$B$7:$B$736,0)))</f>
        <v/>
      </c>
      <c r="AT184" s="334" t="str">
        <f>IF($B184="","",INDEX('All CCC'!AT$7:AT$736,MATCH(WatchList!$B184,'All CCC'!$B$7:$B$736,0)))</f>
        <v/>
      </c>
      <c r="AU184" s="334" t="str">
        <f>IF($B184="","",INDEX('All CCC'!AU$7:AU$736,MATCH(WatchList!$B184,'All CCC'!$B$7:$B$736,0)))</f>
        <v/>
      </c>
      <c r="AV184" s="334" t="str">
        <f>IF($B184="","",INDEX('All CCC'!AV$7:AV$736,MATCH(WatchList!$B184,'All CCC'!$B$7:$B$736,0)))</f>
        <v/>
      </c>
      <c r="AW184" s="334" t="str">
        <f>IF($B184="","",INDEX('All CCC'!AW$7:AW$736,MATCH(WatchList!$B184,'All CCC'!$B$7:$B$736,0)))</f>
        <v/>
      </c>
      <c r="AX184" s="334" t="str">
        <f>IF($B184="","",INDEX('All CCC'!AX$7:AX$736,MATCH(WatchList!$B184,'All CCC'!$B$7:$B$736,0)))</f>
        <v/>
      </c>
      <c r="AY184" s="334" t="str">
        <f>IF($B184="","",INDEX('All CCC'!AY$7:AY$736,MATCH(WatchList!$B184,'All CCC'!$B$7:$B$736,0)))</f>
        <v/>
      </c>
      <c r="AZ184" s="334" t="str">
        <f>IF($B184="","",INDEX('All CCC'!AZ$7:AZ$736,MATCH(WatchList!$B184,'All CCC'!$B$7:$B$736,0)))</f>
        <v/>
      </c>
      <c r="BA184" s="334" t="str">
        <f>IF($B184="","",INDEX('All CCC'!BA$7:BA$736,MATCH(WatchList!$B184,'All CCC'!$B$7:$B$736,0)))</f>
        <v/>
      </c>
      <c r="BB184" s="334" t="str">
        <f>IF($B184="","",INDEX('All CCC'!BB$7:BB$736,MATCH(WatchList!$B184,'All CCC'!$B$7:$B$736,0)))</f>
        <v/>
      </c>
      <c r="BC184" s="334" t="str">
        <f>IF($B184="","",INDEX('All CCC'!BC$7:BC$736,MATCH(WatchList!$B184,'All CCC'!$B$7:$B$736,0)))</f>
        <v/>
      </c>
      <c r="BD184" s="334" t="str">
        <f>IF($B184="","",INDEX('All CCC'!BD$7:BD$736,MATCH(WatchList!$B184,'All CCC'!$B$7:$B$736,0)))</f>
        <v/>
      </c>
      <c r="BE184" s="334" t="str">
        <f>IF($B184="","",INDEX('All CCC'!BE$7:BE$736,MATCH(WatchList!$B184,'All CCC'!$B$7:$B$736,0)))</f>
        <v/>
      </c>
      <c r="BF184" s="334" t="str">
        <f>IF($B184="","",INDEX('All CCC'!BF$7:BF$736,MATCH(WatchList!$B184,'All CCC'!$B$7:$B$736,0)))</f>
        <v/>
      </c>
      <c r="BG184" s="334" t="str">
        <f>IF($B184="","",INDEX('All CCC'!BG$7:BG$736,MATCH(WatchList!$B184,'All CCC'!$B$7:$B$736,0)))</f>
        <v/>
      </c>
    </row>
    <row r="185" spans="1:59" x14ac:dyDescent="0.2">
      <c r="A185" s="333" t="str">
        <f>IF($B185="","",INDEX('All CCC'!A$7:A$736,MATCH(WatchList!$B185,'All CCC'!$B$7:$B$736,0)))</f>
        <v/>
      </c>
      <c r="B185" s="127"/>
      <c r="C185" s="334" t="str">
        <f>IF($B185="","",INDEX('All CCC'!C$7:C$736,MATCH(WatchList!$B185,'All CCC'!$B$7:$B$736,0)))</f>
        <v/>
      </c>
      <c r="D185" s="334" t="str">
        <f>IF($B185="","",INDEX('All CCC'!D$7:D$736,MATCH(WatchList!$B185,'All CCC'!$B$7:$B$736,0)))</f>
        <v/>
      </c>
      <c r="E185" s="334" t="str">
        <f>IF($B185="","",INDEX('All CCC'!E$7:E$736,MATCH(WatchList!$B185,'All CCC'!$B$7:$B$736,0)))</f>
        <v/>
      </c>
      <c r="F185" s="334" t="str">
        <f>IF($B185="","",INDEX('All CCC'!F$7:F$736,MATCH(WatchList!$B185,'All CCC'!$B$7:$B$736,0)))</f>
        <v/>
      </c>
      <c r="G185" s="334" t="str">
        <f>IF($B185="","",INDEX('All CCC'!G$7:G$736,MATCH(WatchList!$B185,'All CCC'!$B$7:$B$736,0)))</f>
        <v/>
      </c>
      <c r="H185" s="334" t="str">
        <f>IF($B185="","",INDEX('All CCC'!H$7:H$736,MATCH(WatchList!$B185,'All CCC'!$B$7:$B$736,0)))</f>
        <v/>
      </c>
      <c r="I185" s="334" t="str">
        <f>IF($B185="","",INDEX('All CCC'!I$7:I$736,MATCH(WatchList!$B185,'All CCC'!$B$7:$B$736,0)))</f>
        <v/>
      </c>
      <c r="J185" s="334" t="str">
        <f>IF($B185="","",INDEX('All CCC'!J$7:J$736,MATCH(WatchList!$B185,'All CCC'!$B$7:$B$736,0)))</f>
        <v/>
      </c>
      <c r="K185" s="334" t="str">
        <f>IF($B185="","",INDEX('All CCC'!K$7:K$736,MATCH(WatchList!$B185,'All CCC'!$B$7:$B$736,0)))</f>
        <v/>
      </c>
      <c r="L185" s="334" t="str">
        <f>IF($B185="","",INDEX('All CCC'!L$7:L$736,MATCH(WatchList!$B185,'All CCC'!$B$7:$B$736,0)))</f>
        <v/>
      </c>
      <c r="M185" s="334" t="str">
        <f>IF($B185="","",INDEX('All CCC'!M$7:M$736,MATCH(WatchList!$B185,'All CCC'!$B$7:$B$736,0)))</f>
        <v/>
      </c>
      <c r="N185" s="334" t="str">
        <f>IF($B185="","",INDEX('All CCC'!N$7:N$736,MATCH(WatchList!$B185,'All CCC'!$B$7:$B$736,0)))</f>
        <v/>
      </c>
      <c r="O185" s="334" t="str">
        <f>IF($B185="","",INDEX('All CCC'!O$7:O$736,MATCH(WatchList!$B185,'All CCC'!$B$7:$B$736,0)))</f>
        <v/>
      </c>
      <c r="P185" s="335" t="str">
        <f>IF($B185="","",INDEX('All CCC'!P$7:P$736,MATCH(WatchList!$B185,'All CCC'!$B$7:$B$736,0)))</f>
        <v/>
      </c>
      <c r="Q185" s="335" t="str">
        <f>IF($B185="","",INDEX('All CCC'!Q$7:Q$736,MATCH(WatchList!$B185,'All CCC'!$B$7:$B$736,0)))</f>
        <v/>
      </c>
      <c r="R185" s="334" t="str">
        <f>IF($B185="","",INDEX('All CCC'!R$7:R$736,MATCH(WatchList!$B185,'All CCC'!$B$7:$B$736,0)))</f>
        <v/>
      </c>
      <c r="S185" s="334" t="str">
        <f>IF($B185="","",INDEX('All CCC'!S$7:S$736,MATCH(WatchList!$B185,'All CCC'!$B$7:$B$736,0)))</f>
        <v/>
      </c>
      <c r="T185" s="334" t="str">
        <f>IF($B185="","",INDEX('All CCC'!T$7:T$736,MATCH(WatchList!$B185,'All CCC'!$B$7:$B$736,0)))</f>
        <v/>
      </c>
      <c r="U185" s="334" t="str">
        <f>IF($B185="","",INDEX('All CCC'!U$7:U$736,MATCH(WatchList!$B185,'All CCC'!$B$7:$B$736,0)))</f>
        <v/>
      </c>
      <c r="V185" s="334" t="str">
        <f>IF($B185="","",INDEX('All CCC'!V$7:V$736,MATCH(WatchList!$B185,'All CCC'!$B$7:$B$736,0)))</f>
        <v/>
      </c>
      <c r="W185" s="334" t="str">
        <f>IF($B185="","",INDEX('All CCC'!W$7:W$736,MATCH(WatchList!$B185,'All CCC'!$B$7:$B$736,0)))</f>
        <v/>
      </c>
      <c r="X185" s="334" t="str">
        <f>IF($B185="","",INDEX('All CCC'!X$7:X$736,MATCH(WatchList!$B185,'All CCC'!$B$7:$B$736,0)))</f>
        <v/>
      </c>
      <c r="Y185" s="334" t="str">
        <f>IF($B185="","",INDEX('All CCC'!Y$7:Y$736,MATCH(WatchList!$B185,'All CCC'!$B$7:$B$736,0)))</f>
        <v/>
      </c>
      <c r="Z185" s="334" t="str">
        <f>IF($B185="","",INDEX('All CCC'!Z$7:Z$736,MATCH(WatchList!$B185,'All CCC'!$B$7:$B$736,0)))</f>
        <v/>
      </c>
      <c r="AA185" s="334" t="str">
        <f>IF($B185="","",INDEX('All CCC'!AA$7:AA$736,MATCH(WatchList!$B185,'All CCC'!$B$7:$B$736,0)))</f>
        <v/>
      </c>
      <c r="AB185" s="334" t="str">
        <f>IF($B185="","",INDEX('All CCC'!AB$7:AB$736,MATCH(WatchList!$B185,'All CCC'!$B$7:$B$736,0)))</f>
        <v/>
      </c>
      <c r="AC185" s="334" t="str">
        <f>IF($B185="","",INDEX('All CCC'!AC$7:AC$736,MATCH(WatchList!$B185,'All CCC'!$B$7:$B$736,0)))</f>
        <v/>
      </c>
      <c r="AD185" s="334" t="str">
        <f>IF($B185="","",INDEX('All CCC'!AD$7:AD$736,MATCH(WatchList!$B185,'All CCC'!$B$7:$B$736,0)))</f>
        <v/>
      </c>
      <c r="AE185" s="334" t="str">
        <f>IF($B185="","",INDEX('All CCC'!AE$7:AE$736,MATCH(WatchList!$B185,'All CCC'!$B$7:$B$736,0)))</f>
        <v/>
      </c>
      <c r="AF185" s="334" t="str">
        <f>IF($B185="","",INDEX('All CCC'!AF$7:AF$736,MATCH(WatchList!$B185,'All CCC'!$B$7:$B$736,0)))</f>
        <v/>
      </c>
      <c r="AG185" s="334" t="str">
        <f>IF($B185="","",INDEX('All CCC'!AG$7:AG$736,MATCH(WatchList!$B185,'All CCC'!$B$7:$B$736,0)))</f>
        <v/>
      </c>
      <c r="AH185" s="334" t="str">
        <f>IF($B185="","",INDEX('All CCC'!AH$7:AH$736,MATCH(WatchList!$B185,'All CCC'!$B$7:$B$736,0)))</f>
        <v/>
      </c>
      <c r="AI185" s="334" t="str">
        <f>IF($B185="","",INDEX('All CCC'!AI$7:AI$736,MATCH(WatchList!$B185,'All CCC'!$B$7:$B$736,0)))</f>
        <v/>
      </c>
      <c r="AJ185" s="334" t="str">
        <f>IF($B185="","",INDEX('All CCC'!AJ$7:AJ$736,MATCH(WatchList!$B185,'All CCC'!$B$7:$B$736,0)))</f>
        <v/>
      </c>
      <c r="AK185" s="334" t="str">
        <f>IF($B185="","",INDEX('All CCC'!AK$7:AK$736,MATCH(WatchList!$B185,'All CCC'!$B$7:$B$736,0)))</f>
        <v/>
      </c>
      <c r="AL185" s="334" t="str">
        <f>IF($B185="","",INDEX('All CCC'!AL$7:AL$736,MATCH(WatchList!$B185,'All CCC'!$B$7:$B$736,0)))</f>
        <v/>
      </c>
      <c r="AM185" s="334" t="str">
        <f>IF($B185="","",INDEX('All CCC'!AM$7:AM$736,MATCH(WatchList!$B185,'All CCC'!$B$7:$B$736,0)))</f>
        <v/>
      </c>
      <c r="AN185" s="334" t="str">
        <f>IF($B185="","",INDEX('All CCC'!AN$7:AN$736,MATCH(WatchList!$B185,'All CCC'!$B$7:$B$736,0)))</f>
        <v/>
      </c>
      <c r="AO185" s="334" t="str">
        <f>IF($B185="","",INDEX('All CCC'!AO$7:AO$736,MATCH(WatchList!$B185,'All CCC'!$B$7:$B$736,0)))</f>
        <v/>
      </c>
      <c r="AP185" s="334" t="str">
        <f>IF($B185="","",INDEX('All CCC'!AP$7:AP$736,MATCH(WatchList!$B185,'All CCC'!$B$7:$B$736,0)))</f>
        <v/>
      </c>
      <c r="AQ185" s="334" t="str">
        <f>IF($B185="","",INDEX('All CCC'!AQ$7:AQ$736,MATCH(WatchList!$B185,'All CCC'!$B$7:$B$736,0)))</f>
        <v/>
      </c>
      <c r="AR185" s="334" t="str">
        <f>IF($B185="","",INDEX('All CCC'!AR$7:AR$736,MATCH(WatchList!$B185,'All CCC'!$B$7:$B$736,0)))</f>
        <v/>
      </c>
      <c r="AS185" s="334" t="str">
        <f>IF($B185="","",INDEX('All CCC'!AS$7:AS$736,MATCH(WatchList!$B185,'All CCC'!$B$7:$B$736,0)))</f>
        <v/>
      </c>
      <c r="AT185" s="334" t="str">
        <f>IF($B185="","",INDEX('All CCC'!AT$7:AT$736,MATCH(WatchList!$B185,'All CCC'!$B$7:$B$736,0)))</f>
        <v/>
      </c>
      <c r="AU185" s="334" t="str">
        <f>IF($B185="","",INDEX('All CCC'!AU$7:AU$736,MATCH(WatchList!$B185,'All CCC'!$B$7:$B$736,0)))</f>
        <v/>
      </c>
      <c r="AV185" s="334" t="str">
        <f>IF($B185="","",INDEX('All CCC'!AV$7:AV$736,MATCH(WatchList!$B185,'All CCC'!$B$7:$B$736,0)))</f>
        <v/>
      </c>
      <c r="AW185" s="334" t="str">
        <f>IF($B185="","",INDEX('All CCC'!AW$7:AW$736,MATCH(WatchList!$B185,'All CCC'!$B$7:$B$736,0)))</f>
        <v/>
      </c>
      <c r="AX185" s="334" t="str">
        <f>IF($B185="","",INDEX('All CCC'!AX$7:AX$736,MATCH(WatchList!$B185,'All CCC'!$B$7:$B$736,0)))</f>
        <v/>
      </c>
      <c r="AY185" s="334" t="str">
        <f>IF($B185="","",INDEX('All CCC'!AY$7:AY$736,MATCH(WatchList!$B185,'All CCC'!$B$7:$B$736,0)))</f>
        <v/>
      </c>
      <c r="AZ185" s="334" t="str">
        <f>IF($B185="","",INDEX('All CCC'!AZ$7:AZ$736,MATCH(WatchList!$B185,'All CCC'!$B$7:$B$736,0)))</f>
        <v/>
      </c>
      <c r="BA185" s="334" t="str">
        <f>IF($B185="","",INDEX('All CCC'!BA$7:BA$736,MATCH(WatchList!$B185,'All CCC'!$B$7:$B$736,0)))</f>
        <v/>
      </c>
      <c r="BB185" s="334" t="str">
        <f>IF($B185="","",INDEX('All CCC'!BB$7:BB$736,MATCH(WatchList!$B185,'All CCC'!$B$7:$B$736,0)))</f>
        <v/>
      </c>
      <c r="BC185" s="334" t="str">
        <f>IF($B185="","",INDEX('All CCC'!BC$7:BC$736,MATCH(WatchList!$B185,'All CCC'!$B$7:$B$736,0)))</f>
        <v/>
      </c>
      <c r="BD185" s="334" t="str">
        <f>IF($B185="","",INDEX('All CCC'!BD$7:BD$736,MATCH(WatchList!$B185,'All CCC'!$B$7:$B$736,0)))</f>
        <v/>
      </c>
      <c r="BE185" s="334" t="str">
        <f>IF($B185="","",INDEX('All CCC'!BE$7:BE$736,MATCH(WatchList!$B185,'All CCC'!$B$7:$B$736,0)))</f>
        <v/>
      </c>
      <c r="BF185" s="334" t="str">
        <f>IF($B185="","",INDEX('All CCC'!BF$7:BF$736,MATCH(WatchList!$B185,'All CCC'!$B$7:$B$736,0)))</f>
        <v/>
      </c>
      <c r="BG185" s="334" t="str">
        <f>IF($B185="","",INDEX('All CCC'!BG$7:BG$736,MATCH(WatchList!$B185,'All CCC'!$B$7:$B$736,0)))</f>
        <v/>
      </c>
    </row>
    <row r="186" spans="1:59" x14ac:dyDescent="0.2">
      <c r="A186" s="333" t="str">
        <f>IF($B186="","",INDEX('All CCC'!A$7:A$736,MATCH(WatchList!$B186,'All CCC'!$B$7:$B$736,0)))</f>
        <v/>
      </c>
      <c r="B186" s="127"/>
      <c r="C186" s="334" t="str">
        <f>IF($B186="","",INDEX('All CCC'!C$7:C$736,MATCH(WatchList!$B186,'All CCC'!$B$7:$B$736,0)))</f>
        <v/>
      </c>
      <c r="D186" s="334" t="str">
        <f>IF($B186="","",INDEX('All CCC'!D$7:D$736,MATCH(WatchList!$B186,'All CCC'!$B$7:$B$736,0)))</f>
        <v/>
      </c>
      <c r="E186" s="334" t="str">
        <f>IF($B186="","",INDEX('All CCC'!E$7:E$736,MATCH(WatchList!$B186,'All CCC'!$B$7:$B$736,0)))</f>
        <v/>
      </c>
      <c r="F186" s="334" t="str">
        <f>IF($B186="","",INDEX('All CCC'!F$7:F$736,MATCH(WatchList!$B186,'All CCC'!$B$7:$B$736,0)))</f>
        <v/>
      </c>
      <c r="G186" s="334" t="str">
        <f>IF($B186="","",INDEX('All CCC'!G$7:G$736,MATCH(WatchList!$B186,'All CCC'!$B$7:$B$736,0)))</f>
        <v/>
      </c>
      <c r="H186" s="334" t="str">
        <f>IF($B186="","",INDEX('All CCC'!H$7:H$736,MATCH(WatchList!$B186,'All CCC'!$B$7:$B$736,0)))</f>
        <v/>
      </c>
      <c r="I186" s="334" t="str">
        <f>IF($B186="","",INDEX('All CCC'!I$7:I$736,MATCH(WatchList!$B186,'All CCC'!$B$7:$B$736,0)))</f>
        <v/>
      </c>
      <c r="J186" s="334" t="str">
        <f>IF($B186="","",INDEX('All CCC'!J$7:J$736,MATCH(WatchList!$B186,'All CCC'!$B$7:$B$736,0)))</f>
        <v/>
      </c>
      <c r="K186" s="334" t="str">
        <f>IF($B186="","",INDEX('All CCC'!K$7:K$736,MATCH(WatchList!$B186,'All CCC'!$B$7:$B$736,0)))</f>
        <v/>
      </c>
      <c r="L186" s="334" t="str">
        <f>IF($B186="","",INDEX('All CCC'!L$7:L$736,MATCH(WatchList!$B186,'All CCC'!$B$7:$B$736,0)))</f>
        <v/>
      </c>
      <c r="M186" s="334" t="str">
        <f>IF($B186="","",INDEX('All CCC'!M$7:M$736,MATCH(WatchList!$B186,'All CCC'!$B$7:$B$736,0)))</f>
        <v/>
      </c>
      <c r="N186" s="334" t="str">
        <f>IF($B186="","",INDEX('All CCC'!N$7:N$736,MATCH(WatchList!$B186,'All CCC'!$B$7:$B$736,0)))</f>
        <v/>
      </c>
      <c r="O186" s="334" t="str">
        <f>IF($B186="","",INDEX('All CCC'!O$7:O$736,MATCH(WatchList!$B186,'All CCC'!$B$7:$B$736,0)))</f>
        <v/>
      </c>
      <c r="P186" s="335" t="str">
        <f>IF($B186="","",INDEX('All CCC'!P$7:P$736,MATCH(WatchList!$B186,'All CCC'!$B$7:$B$736,0)))</f>
        <v/>
      </c>
      <c r="Q186" s="335" t="str">
        <f>IF($B186="","",INDEX('All CCC'!Q$7:Q$736,MATCH(WatchList!$B186,'All CCC'!$B$7:$B$736,0)))</f>
        <v/>
      </c>
      <c r="R186" s="334" t="str">
        <f>IF($B186="","",INDEX('All CCC'!R$7:R$736,MATCH(WatchList!$B186,'All CCC'!$B$7:$B$736,0)))</f>
        <v/>
      </c>
      <c r="S186" s="334" t="str">
        <f>IF($B186="","",INDEX('All CCC'!S$7:S$736,MATCH(WatchList!$B186,'All CCC'!$B$7:$B$736,0)))</f>
        <v/>
      </c>
      <c r="T186" s="334" t="str">
        <f>IF($B186="","",INDEX('All CCC'!T$7:T$736,MATCH(WatchList!$B186,'All CCC'!$B$7:$B$736,0)))</f>
        <v/>
      </c>
      <c r="U186" s="334" t="str">
        <f>IF($B186="","",INDEX('All CCC'!U$7:U$736,MATCH(WatchList!$B186,'All CCC'!$B$7:$B$736,0)))</f>
        <v/>
      </c>
      <c r="V186" s="334" t="str">
        <f>IF($B186="","",INDEX('All CCC'!V$7:V$736,MATCH(WatchList!$B186,'All CCC'!$B$7:$B$736,0)))</f>
        <v/>
      </c>
      <c r="W186" s="334" t="str">
        <f>IF($B186="","",INDEX('All CCC'!W$7:W$736,MATCH(WatchList!$B186,'All CCC'!$B$7:$B$736,0)))</f>
        <v/>
      </c>
      <c r="X186" s="334" t="str">
        <f>IF($B186="","",INDEX('All CCC'!X$7:X$736,MATCH(WatchList!$B186,'All CCC'!$B$7:$B$736,0)))</f>
        <v/>
      </c>
      <c r="Y186" s="334" t="str">
        <f>IF($B186="","",INDEX('All CCC'!Y$7:Y$736,MATCH(WatchList!$B186,'All CCC'!$B$7:$B$736,0)))</f>
        <v/>
      </c>
      <c r="Z186" s="334" t="str">
        <f>IF($B186="","",INDEX('All CCC'!Z$7:Z$736,MATCH(WatchList!$B186,'All CCC'!$B$7:$B$736,0)))</f>
        <v/>
      </c>
      <c r="AA186" s="334" t="str">
        <f>IF($B186="","",INDEX('All CCC'!AA$7:AA$736,MATCH(WatchList!$B186,'All CCC'!$B$7:$B$736,0)))</f>
        <v/>
      </c>
      <c r="AB186" s="334" t="str">
        <f>IF($B186="","",INDEX('All CCC'!AB$7:AB$736,MATCH(WatchList!$B186,'All CCC'!$B$7:$B$736,0)))</f>
        <v/>
      </c>
      <c r="AC186" s="334" t="str">
        <f>IF($B186="","",INDEX('All CCC'!AC$7:AC$736,MATCH(WatchList!$B186,'All CCC'!$B$7:$B$736,0)))</f>
        <v/>
      </c>
      <c r="AD186" s="334" t="str">
        <f>IF($B186="","",INDEX('All CCC'!AD$7:AD$736,MATCH(WatchList!$B186,'All CCC'!$B$7:$B$736,0)))</f>
        <v/>
      </c>
      <c r="AE186" s="334" t="str">
        <f>IF($B186="","",INDEX('All CCC'!AE$7:AE$736,MATCH(WatchList!$B186,'All CCC'!$B$7:$B$736,0)))</f>
        <v/>
      </c>
      <c r="AF186" s="334" t="str">
        <f>IF($B186="","",INDEX('All CCC'!AF$7:AF$736,MATCH(WatchList!$B186,'All CCC'!$B$7:$B$736,0)))</f>
        <v/>
      </c>
      <c r="AG186" s="334" t="str">
        <f>IF($B186="","",INDEX('All CCC'!AG$7:AG$736,MATCH(WatchList!$B186,'All CCC'!$B$7:$B$736,0)))</f>
        <v/>
      </c>
      <c r="AH186" s="334" t="str">
        <f>IF($B186="","",INDEX('All CCC'!AH$7:AH$736,MATCH(WatchList!$B186,'All CCC'!$B$7:$B$736,0)))</f>
        <v/>
      </c>
      <c r="AI186" s="334" t="str">
        <f>IF($B186="","",INDEX('All CCC'!AI$7:AI$736,MATCH(WatchList!$B186,'All CCC'!$B$7:$B$736,0)))</f>
        <v/>
      </c>
      <c r="AJ186" s="334" t="str">
        <f>IF($B186="","",INDEX('All CCC'!AJ$7:AJ$736,MATCH(WatchList!$B186,'All CCC'!$B$7:$B$736,0)))</f>
        <v/>
      </c>
      <c r="AK186" s="334" t="str">
        <f>IF($B186="","",INDEX('All CCC'!AK$7:AK$736,MATCH(WatchList!$B186,'All CCC'!$B$7:$B$736,0)))</f>
        <v/>
      </c>
      <c r="AL186" s="334" t="str">
        <f>IF($B186="","",INDEX('All CCC'!AL$7:AL$736,MATCH(WatchList!$B186,'All CCC'!$B$7:$B$736,0)))</f>
        <v/>
      </c>
      <c r="AM186" s="334" t="str">
        <f>IF($B186="","",INDEX('All CCC'!AM$7:AM$736,MATCH(WatchList!$B186,'All CCC'!$B$7:$B$736,0)))</f>
        <v/>
      </c>
      <c r="AN186" s="334" t="str">
        <f>IF($B186="","",INDEX('All CCC'!AN$7:AN$736,MATCH(WatchList!$B186,'All CCC'!$B$7:$B$736,0)))</f>
        <v/>
      </c>
      <c r="AO186" s="334" t="str">
        <f>IF($B186="","",INDEX('All CCC'!AO$7:AO$736,MATCH(WatchList!$B186,'All CCC'!$B$7:$B$736,0)))</f>
        <v/>
      </c>
      <c r="AP186" s="334" t="str">
        <f>IF($B186="","",INDEX('All CCC'!AP$7:AP$736,MATCH(WatchList!$B186,'All CCC'!$B$7:$B$736,0)))</f>
        <v/>
      </c>
      <c r="AQ186" s="334" t="str">
        <f>IF($B186="","",INDEX('All CCC'!AQ$7:AQ$736,MATCH(WatchList!$B186,'All CCC'!$B$7:$B$736,0)))</f>
        <v/>
      </c>
      <c r="AR186" s="334" t="str">
        <f>IF($B186="","",INDEX('All CCC'!AR$7:AR$736,MATCH(WatchList!$B186,'All CCC'!$B$7:$B$736,0)))</f>
        <v/>
      </c>
      <c r="AS186" s="334" t="str">
        <f>IF($B186="","",INDEX('All CCC'!AS$7:AS$736,MATCH(WatchList!$B186,'All CCC'!$B$7:$B$736,0)))</f>
        <v/>
      </c>
      <c r="AT186" s="334" t="str">
        <f>IF($B186="","",INDEX('All CCC'!AT$7:AT$736,MATCH(WatchList!$B186,'All CCC'!$B$7:$B$736,0)))</f>
        <v/>
      </c>
      <c r="AU186" s="334" t="str">
        <f>IF($B186="","",INDEX('All CCC'!AU$7:AU$736,MATCH(WatchList!$B186,'All CCC'!$B$7:$B$736,0)))</f>
        <v/>
      </c>
      <c r="AV186" s="334" t="str">
        <f>IF($B186="","",INDEX('All CCC'!AV$7:AV$736,MATCH(WatchList!$B186,'All CCC'!$B$7:$B$736,0)))</f>
        <v/>
      </c>
      <c r="AW186" s="334" t="str">
        <f>IF($B186="","",INDEX('All CCC'!AW$7:AW$736,MATCH(WatchList!$B186,'All CCC'!$B$7:$B$736,0)))</f>
        <v/>
      </c>
      <c r="AX186" s="334" t="str">
        <f>IF($B186="","",INDEX('All CCC'!AX$7:AX$736,MATCH(WatchList!$B186,'All CCC'!$B$7:$B$736,0)))</f>
        <v/>
      </c>
      <c r="AY186" s="334" t="str">
        <f>IF($B186="","",INDEX('All CCC'!AY$7:AY$736,MATCH(WatchList!$B186,'All CCC'!$B$7:$B$736,0)))</f>
        <v/>
      </c>
      <c r="AZ186" s="334" t="str">
        <f>IF($B186="","",INDEX('All CCC'!AZ$7:AZ$736,MATCH(WatchList!$B186,'All CCC'!$B$7:$B$736,0)))</f>
        <v/>
      </c>
      <c r="BA186" s="334" t="str">
        <f>IF($B186="","",INDEX('All CCC'!BA$7:BA$736,MATCH(WatchList!$B186,'All CCC'!$B$7:$B$736,0)))</f>
        <v/>
      </c>
      <c r="BB186" s="334" t="str">
        <f>IF($B186="","",INDEX('All CCC'!BB$7:BB$736,MATCH(WatchList!$B186,'All CCC'!$B$7:$B$736,0)))</f>
        <v/>
      </c>
      <c r="BC186" s="334" t="str">
        <f>IF($B186="","",INDEX('All CCC'!BC$7:BC$736,MATCH(WatchList!$B186,'All CCC'!$B$7:$B$736,0)))</f>
        <v/>
      </c>
      <c r="BD186" s="334" t="str">
        <f>IF($B186="","",INDEX('All CCC'!BD$7:BD$736,MATCH(WatchList!$B186,'All CCC'!$B$7:$B$736,0)))</f>
        <v/>
      </c>
      <c r="BE186" s="334" t="str">
        <f>IF($B186="","",INDEX('All CCC'!BE$7:BE$736,MATCH(WatchList!$B186,'All CCC'!$B$7:$B$736,0)))</f>
        <v/>
      </c>
      <c r="BF186" s="334" t="str">
        <f>IF($B186="","",INDEX('All CCC'!BF$7:BF$736,MATCH(WatchList!$B186,'All CCC'!$B$7:$B$736,0)))</f>
        <v/>
      </c>
      <c r="BG186" s="334" t="str">
        <f>IF($B186="","",INDEX('All CCC'!BG$7:BG$736,MATCH(WatchList!$B186,'All CCC'!$B$7:$B$736,0)))</f>
        <v/>
      </c>
    </row>
    <row r="187" spans="1:59" x14ac:dyDescent="0.2">
      <c r="A187" s="333" t="str">
        <f>IF($B187="","",INDEX('All CCC'!A$7:A$736,MATCH(WatchList!$B187,'All CCC'!$B$7:$B$736,0)))</f>
        <v/>
      </c>
      <c r="B187" s="127"/>
      <c r="C187" s="334" t="str">
        <f>IF($B187="","",INDEX('All CCC'!C$7:C$736,MATCH(WatchList!$B187,'All CCC'!$B$7:$B$736,0)))</f>
        <v/>
      </c>
      <c r="D187" s="334" t="str">
        <f>IF($B187="","",INDEX('All CCC'!D$7:D$736,MATCH(WatchList!$B187,'All CCC'!$B$7:$B$736,0)))</f>
        <v/>
      </c>
      <c r="E187" s="334" t="str">
        <f>IF($B187="","",INDEX('All CCC'!E$7:E$736,MATCH(WatchList!$B187,'All CCC'!$B$7:$B$736,0)))</f>
        <v/>
      </c>
      <c r="F187" s="334" t="str">
        <f>IF($B187="","",INDEX('All CCC'!F$7:F$736,MATCH(WatchList!$B187,'All CCC'!$B$7:$B$736,0)))</f>
        <v/>
      </c>
      <c r="G187" s="334" t="str">
        <f>IF($B187="","",INDEX('All CCC'!G$7:G$736,MATCH(WatchList!$B187,'All CCC'!$B$7:$B$736,0)))</f>
        <v/>
      </c>
      <c r="H187" s="334" t="str">
        <f>IF($B187="","",INDEX('All CCC'!H$7:H$736,MATCH(WatchList!$B187,'All CCC'!$B$7:$B$736,0)))</f>
        <v/>
      </c>
      <c r="I187" s="334" t="str">
        <f>IF($B187="","",INDEX('All CCC'!I$7:I$736,MATCH(WatchList!$B187,'All CCC'!$B$7:$B$736,0)))</f>
        <v/>
      </c>
      <c r="J187" s="334" t="str">
        <f>IF($B187="","",INDEX('All CCC'!J$7:J$736,MATCH(WatchList!$B187,'All CCC'!$B$7:$B$736,0)))</f>
        <v/>
      </c>
      <c r="K187" s="334" t="str">
        <f>IF($B187="","",INDEX('All CCC'!K$7:K$736,MATCH(WatchList!$B187,'All CCC'!$B$7:$B$736,0)))</f>
        <v/>
      </c>
      <c r="L187" s="334" t="str">
        <f>IF($B187="","",INDEX('All CCC'!L$7:L$736,MATCH(WatchList!$B187,'All CCC'!$B$7:$B$736,0)))</f>
        <v/>
      </c>
      <c r="M187" s="334" t="str">
        <f>IF($B187="","",INDEX('All CCC'!M$7:M$736,MATCH(WatchList!$B187,'All CCC'!$B$7:$B$736,0)))</f>
        <v/>
      </c>
      <c r="N187" s="334" t="str">
        <f>IF($B187="","",INDEX('All CCC'!N$7:N$736,MATCH(WatchList!$B187,'All CCC'!$B$7:$B$736,0)))</f>
        <v/>
      </c>
      <c r="O187" s="334" t="str">
        <f>IF($B187="","",INDEX('All CCC'!O$7:O$736,MATCH(WatchList!$B187,'All CCC'!$B$7:$B$736,0)))</f>
        <v/>
      </c>
      <c r="P187" s="335" t="str">
        <f>IF($B187="","",INDEX('All CCC'!P$7:P$736,MATCH(WatchList!$B187,'All CCC'!$B$7:$B$736,0)))</f>
        <v/>
      </c>
      <c r="Q187" s="335" t="str">
        <f>IF($B187="","",INDEX('All CCC'!Q$7:Q$736,MATCH(WatchList!$B187,'All CCC'!$B$7:$B$736,0)))</f>
        <v/>
      </c>
      <c r="R187" s="334" t="str">
        <f>IF($B187="","",INDEX('All CCC'!R$7:R$736,MATCH(WatchList!$B187,'All CCC'!$B$7:$B$736,0)))</f>
        <v/>
      </c>
      <c r="S187" s="334" t="str">
        <f>IF($B187="","",INDEX('All CCC'!S$7:S$736,MATCH(WatchList!$B187,'All CCC'!$B$7:$B$736,0)))</f>
        <v/>
      </c>
      <c r="T187" s="334" t="str">
        <f>IF($B187="","",INDEX('All CCC'!T$7:T$736,MATCH(WatchList!$B187,'All CCC'!$B$7:$B$736,0)))</f>
        <v/>
      </c>
      <c r="U187" s="334" t="str">
        <f>IF($B187="","",INDEX('All CCC'!U$7:U$736,MATCH(WatchList!$B187,'All CCC'!$B$7:$B$736,0)))</f>
        <v/>
      </c>
      <c r="V187" s="334" t="str">
        <f>IF($B187="","",INDEX('All CCC'!V$7:V$736,MATCH(WatchList!$B187,'All CCC'!$B$7:$B$736,0)))</f>
        <v/>
      </c>
      <c r="W187" s="334" t="str">
        <f>IF($B187="","",INDEX('All CCC'!W$7:W$736,MATCH(WatchList!$B187,'All CCC'!$B$7:$B$736,0)))</f>
        <v/>
      </c>
      <c r="X187" s="334" t="str">
        <f>IF($B187="","",INDEX('All CCC'!X$7:X$736,MATCH(WatchList!$B187,'All CCC'!$B$7:$B$736,0)))</f>
        <v/>
      </c>
      <c r="Y187" s="334" t="str">
        <f>IF($B187="","",INDEX('All CCC'!Y$7:Y$736,MATCH(WatchList!$B187,'All CCC'!$B$7:$B$736,0)))</f>
        <v/>
      </c>
      <c r="Z187" s="334" t="str">
        <f>IF($B187="","",INDEX('All CCC'!Z$7:Z$736,MATCH(WatchList!$B187,'All CCC'!$B$7:$B$736,0)))</f>
        <v/>
      </c>
      <c r="AA187" s="334" t="str">
        <f>IF($B187="","",INDEX('All CCC'!AA$7:AA$736,MATCH(WatchList!$B187,'All CCC'!$B$7:$B$736,0)))</f>
        <v/>
      </c>
      <c r="AB187" s="334" t="str">
        <f>IF($B187="","",INDEX('All CCC'!AB$7:AB$736,MATCH(WatchList!$B187,'All CCC'!$B$7:$B$736,0)))</f>
        <v/>
      </c>
      <c r="AC187" s="334" t="str">
        <f>IF($B187="","",INDEX('All CCC'!AC$7:AC$736,MATCH(WatchList!$B187,'All CCC'!$B$7:$B$736,0)))</f>
        <v/>
      </c>
      <c r="AD187" s="334" t="str">
        <f>IF($B187="","",INDEX('All CCC'!AD$7:AD$736,MATCH(WatchList!$B187,'All CCC'!$B$7:$B$736,0)))</f>
        <v/>
      </c>
      <c r="AE187" s="334" t="str">
        <f>IF($B187="","",INDEX('All CCC'!AE$7:AE$736,MATCH(WatchList!$B187,'All CCC'!$B$7:$B$736,0)))</f>
        <v/>
      </c>
      <c r="AF187" s="334" t="str">
        <f>IF($B187="","",INDEX('All CCC'!AF$7:AF$736,MATCH(WatchList!$B187,'All CCC'!$B$7:$B$736,0)))</f>
        <v/>
      </c>
      <c r="AG187" s="334" t="str">
        <f>IF($B187="","",INDEX('All CCC'!AG$7:AG$736,MATCH(WatchList!$B187,'All CCC'!$B$7:$B$736,0)))</f>
        <v/>
      </c>
      <c r="AH187" s="334" t="str">
        <f>IF($B187="","",INDEX('All CCC'!AH$7:AH$736,MATCH(WatchList!$B187,'All CCC'!$B$7:$B$736,0)))</f>
        <v/>
      </c>
      <c r="AI187" s="334" t="str">
        <f>IF($B187="","",INDEX('All CCC'!AI$7:AI$736,MATCH(WatchList!$B187,'All CCC'!$B$7:$B$736,0)))</f>
        <v/>
      </c>
      <c r="AJ187" s="334" t="str">
        <f>IF($B187="","",INDEX('All CCC'!AJ$7:AJ$736,MATCH(WatchList!$B187,'All CCC'!$B$7:$B$736,0)))</f>
        <v/>
      </c>
      <c r="AK187" s="334" t="str">
        <f>IF($B187="","",INDEX('All CCC'!AK$7:AK$736,MATCH(WatchList!$B187,'All CCC'!$B$7:$B$736,0)))</f>
        <v/>
      </c>
      <c r="AL187" s="334" t="str">
        <f>IF($B187="","",INDEX('All CCC'!AL$7:AL$736,MATCH(WatchList!$B187,'All CCC'!$B$7:$B$736,0)))</f>
        <v/>
      </c>
      <c r="AM187" s="334" t="str">
        <f>IF($B187="","",INDEX('All CCC'!AM$7:AM$736,MATCH(WatchList!$B187,'All CCC'!$B$7:$B$736,0)))</f>
        <v/>
      </c>
      <c r="AN187" s="334" t="str">
        <f>IF($B187="","",INDEX('All CCC'!AN$7:AN$736,MATCH(WatchList!$B187,'All CCC'!$B$7:$B$736,0)))</f>
        <v/>
      </c>
      <c r="AO187" s="334" t="str">
        <f>IF($B187="","",INDEX('All CCC'!AO$7:AO$736,MATCH(WatchList!$B187,'All CCC'!$B$7:$B$736,0)))</f>
        <v/>
      </c>
      <c r="AP187" s="334" t="str">
        <f>IF($B187="","",INDEX('All CCC'!AP$7:AP$736,MATCH(WatchList!$B187,'All CCC'!$B$7:$B$736,0)))</f>
        <v/>
      </c>
      <c r="AQ187" s="334" t="str">
        <f>IF($B187="","",INDEX('All CCC'!AQ$7:AQ$736,MATCH(WatchList!$B187,'All CCC'!$B$7:$B$736,0)))</f>
        <v/>
      </c>
      <c r="AR187" s="334" t="str">
        <f>IF($B187="","",INDEX('All CCC'!AR$7:AR$736,MATCH(WatchList!$B187,'All CCC'!$B$7:$B$736,0)))</f>
        <v/>
      </c>
      <c r="AS187" s="334" t="str">
        <f>IF($B187="","",INDEX('All CCC'!AS$7:AS$736,MATCH(WatchList!$B187,'All CCC'!$B$7:$B$736,0)))</f>
        <v/>
      </c>
      <c r="AT187" s="334" t="str">
        <f>IF($B187="","",INDEX('All CCC'!AT$7:AT$736,MATCH(WatchList!$B187,'All CCC'!$B$7:$B$736,0)))</f>
        <v/>
      </c>
      <c r="AU187" s="334" t="str">
        <f>IF($B187="","",INDEX('All CCC'!AU$7:AU$736,MATCH(WatchList!$B187,'All CCC'!$B$7:$B$736,0)))</f>
        <v/>
      </c>
      <c r="AV187" s="334" t="str">
        <f>IF($B187="","",INDEX('All CCC'!AV$7:AV$736,MATCH(WatchList!$B187,'All CCC'!$B$7:$B$736,0)))</f>
        <v/>
      </c>
      <c r="AW187" s="334" t="str">
        <f>IF($B187="","",INDEX('All CCC'!AW$7:AW$736,MATCH(WatchList!$B187,'All CCC'!$B$7:$B$736,0)))</f>
        <v/>
      </c>
      <c r="AX187" s="334" t="str">
        <f>IF($B187="","",INDEX('All CCC'!AX$7:AX$736,MATCH(WatchList!$B187,'All CCC'!$B$7:$B$736,0)))</f>
        <v/>
      </c>
      <c r="AY187" s="334" t="str">
        <f>IF($B187="","",INDEX('All CCC'!AY$7:AY$736,MATCH(WatchList!$B187,'All CCC'!$B$7:$B$736,0)))</f>
        <v/>
      </c>
      <c r="AZ187" s="334" t="str">
        <f>IF($B187="","",INDEX('All CCC'!AZ$7:AZ$736,MATCH(WatchList!$B187,'All CCC'!$B$7:$B$736,0)))</f>
        <v/>
      </c>
      <c r="BA187" s="334" t="str">
        <f>IF($B187="","",INDEX('All CCC'!BA$7:BA$736,MATCH(WatchList!$B187,'All CCC'!$B$7:$B$736,0)))</f>
        <v/>
      </c>
      <c r="BB187" s="334" t="str">
        <f>IF($B187="","",INDEX('All CCC'!BB$7:BB$736,MATCH(WatchList!$B187,'All CCC'!$B$7:$B$736,0)))</f>
        <v/>
      </c>
      <c r="BC187" s="334" t="str">
        <f>IF($B187="","",INDEX('All CCC'!BC$7:BC$736,MATCH(WatchList!$B187,'All CCC'!$B$7:$B$736,0)))</f>
        <v/>
      </c>
      <c r="BD187" s="334" t="str">
        <f>IF($B187="","",INDEX('All CCC'!BD$7:BD$736,MATCH(WatchList!$B187,'All CCC'!$B$7:$B$736,0)))</f>
        <v/>
      </c>
      <c r="BE187" s="334" t="str">
        <f>IF($B187="","",INDEX('All CCC'!BE$7:BE$736,MATCH(WatchList!$B187,'All CCC'!$B$7:$B$736,0)))</f>
        <v/>
      </c>
      <c r="BF187" s="334" t="str">
        <f>IF($B187="","",INDEX('All CCC'!BF$7:BF$736,MATCH(WatchList!$B187,'All CCC'!$B$7:$B$736,0)))</f>
        <v/>
      </c>
      <c r="BG187" s="334" t="str">
        <f>IF($B187="","",INDEX('All CCC'!BG$7:BG$736,MATCH(WatchList!$B187,'All CCC'!$B$7:$B$736,0)))</f>
        <v/>
      </c>
    </row>
    <row r="188" spans="1:59" x14ac:dyDescent="0.2">
      <c r="A188" s="333" t="str">
        <f>IF($B188="","",INDEX('All CCC'!A$7:A$736,MATCH(WatchList!$B188,'All CCC'!$B$7:$B$736,0)))</f>
        <v/>
      </c>
      <c r="B188" s="127"/>
      <c r="C188" s="334" t="str">
        <f>IF($B188="","",INDEX('All CCC'!C$7:C$736,MATCH(WatchList!$B188,'All CCC'!$B$7:$B$736,0)))</f>
        <v/>
      </c>
      <c r="D188" s="334" t="str">
        <f>IF($B188="","",INDEX('All CCC'!D$7:D$736,MATCH(WatchList!$B188,'All CCC'!$B$7:$B$736,0)))</f>
        <v/>
      </c>
      <c r="E188" s="334" t="str">
        <f>IF($B188="","",INDEX('All CCC'!E$7:E$736,MATCH(WatchList!$B188,'All CCC'!$B$7:$B$736,0)))</f>
        <v/>
      </c>
      <c r="F188" s="334" t="str">
        <f>IF($B188="","",INDEX('All CCC'!F$7:F$736,MATCH(WatchList!$B188,'All CCC'!$B$7:$B$736,0)))</f>
        <v/>
      </c>
      <c r="G188" s="334" t="str">
        <f>IF($B188="","",INDEX('All CCC'!G$7:G$736,MATCH(WatchList!$B188,'All CCC'!$B$7:$B$736,0)))</f>
        <v/>
      </c>
      <c r="H188" s="334" t="str">
        <f>IF($B188="","",INDEX('All CCC'!H$7:H$736,MATCH(WatchList!$B188,'All CCC'!$B$7:$B$736,0)))</f>
        <v/>
      </c>
      <c r="I188" s="334" t="str">
        <f>IF($B188="","",INDEX('All CCC'!I$7:I$736,MATCH(WatchList!$B188,'All CCC'!$B$7:$B$736,0)))</f>
        <v/>
      </c>
      <c r="J188" s="334" t="str">
        <f>IF($B188="","",INDEX('All CCC'!J$7:J$736,MATCH(WatchList!$B188,'All CCC'!$B$7:$B$736,0)))</f>
        <v/>
      </c>
      <c r="K188" s="334" t="str">
        <f>IF($B188="","",INDEX('All CCC'!K$7:K$736,MATCH(WatchList!$B188,'All CCC'!$B$7:$B$736,0)))</f>
        <v/>
      </c>
      <c r="L188" s="334" t="str">
        <f>IF($B188="","",INDEX('All CCC'!L$7:L$736,MATCH(WatchList!$B188,'All CCC'!$B$7:$B$736,0)))</f>
        <v/>
      </c>
      <c r="M188" s="334" t="str">
        <f>IF($B188="","",INDEX('All CCC'!M$7:M$736,MATCH(WatchList!$B188,'All CCC'!$B$7:$B$736,0)))</f>
        <v/>
      </c>
      <c r="N188" s="334" t="str">
        <f>IF($B188="","",INDEX('All CCC'!N$7:N$736,MATCH(WatchList!$B188,'All CCC'!$B$7:$B$736,0)))</f>
        <v/>
      </c>
      <c r="O188" s="334" t="str">
        <f>IF($B188="","",INDEX('All CCC'!O$7:O$736,MATCH(WatchList!$B188,'All CCC'!$B$7:$B$736,0)))</f>
        <v/>
      </c>
      <c r="P188" s="335" t="str">
        <f>IF($B188="","",INDEX('All CCC'!P$7:P$736,MATCH(WatchList!$B188,'All CCC'!$B$7:$B$736,0)))</f>
        <v/>
      </c>
      <c r="Q188" s="335" t="str">
        <f>IF($B188="","",INDEX('All CCC'!Q$7:Q$736,MATCH(WatchList!$B188,'All CCC'!$B$7:$B$736,0)))</f>
        <v/>
      </c>
      <c r="R188" s="334" t="str">
        <f>IF($B188="","",INDEX('All CCC'!R$7:R$736,MATCH(WatchList!$B188,'All CCC'!$B$7:$B$736,0)))</f>
        <v/>
      </c>
      <c r="S188" s="334" t="str">
        <f>IF($B188="","",INDEX('All CCC'!S$7:S$736,MATCH(WatchList!$B188,'All CCC'!$B$7:$B$736,0)))</f>
        <v/>
      </c>
      <c r="T188" s="334" t="str">
        <f>IF($B188="","",INDEX('All CCC'!T$7:T$736,MATCH(WatchList!$B188,'All CCC'!$B$7:$B$736,0)))</f>
        <v/>
      </c>
      <c r="U188" s="334" t="str">
        <f>IF($B188="","",INDEX('All CCC'!U$7:U$736,MATCH(WatchList!$B188,'All CCC'!$B$7:$B$736,0)))</f>
        <v/>
      </c>
      <c r="V188" s="334" t="str">
        <f>IF($B188="","",INDEX('All CCC'!V$7:V$736,MATCH(WatchList!$B188,'All CCC'!$B$7:$B$736,0)))</f>
        <v/>
      </c>
      <c r="W188" s="334" t="str">
        <f>IF($B188="","",INDEX('All CCC'!W$7:W$736,MATCH(WatchList!$B188,'All CCC'!$B$7:$B$736,0)))</f>
        <v/>
      </c>
      <c r="X188" s="334" t="str">
        <f>IF($B188="","",INDEX('All CCC'!X$7:X$736,MATCH(WatchList!$B188,'All CCC'!$B$7:$B$736,0)))</f>
        <v/>
      </c>
      <c r="Y188" s="334" t="str">
        <f>IF($B188="","",INDEX('All CCC'!Y$7:Y$736,MATCH(WatchList!$B188,'All CCC'!$B$7:$B$736,0)))</f>
        <v/>
      </c>
      <c r="Z188" s="334" t="str">
        <f>IF($B188="","",INDEX('All CCC'!Z$7:Z$736,MATCH(WatchList!$B188,'All CCC'!$B$7:$B$736,0)))</f>
        <v/>
      </c>
      <c r="AA188" s="334" t="str">
        <f>IF($B188="","",INDEX('All CCC'!AA$7:AA$736,MATCH(WatchList!$B188,'All CCC'!$B$7:$B$736,0)))</f>
        <v/>
      </c>
      <c r="AB188" s="334" t="str">
        <f>IF($B188="","",INDEX('All CCC'!AB$7:AB$736,MATCH(WatchList!$B188,'All CCC'!$B$7:$B$736,0)))</f>
        <v/>
      </c>
      <c r="AC188" s="334" t="str">
        <f>IF($B188="","",INDEX('All CCC'!AC$7:AC$736,MATCH(WatchList!$B188,'All CCC'!$B$7:$B$736,0)))</f>
        <v/>
      </c>
      <c r="AD188" s="334" t="str">
        <f>IF($B188="","",INDEX('All CCC'!AD$7:AD$736,MATCH(WatchList!$B188,'All CCC'!$B$7:$B$736,0)))</f>
        <v/>
      </c>
      <c r="AE188" s="334" t="str">
        <f>IF($B188="","",INDEX('All CCC'!AE$7:AE$736,MATCH(WatchList!$B188,'All CCC'!$B$7:$B$736,0)))</f>
        <v/>
      </c>
      <c r="AF188" s="334" t="str">
        <f>IF($B188="","",INDEX('All CCC'!AF$7:AF$736,MATCH(WatchList!$B188,'All CCC'!$B$7:$B$736,0)))</f>
        <v/>
      </c>
      <c r="AG188" s="334" t="str">
        <f>IF($B188="","",INDEX('All CCC'!AG$7:AG$736,MATCH(WatchList!$B188,'All CCC'!$B$7:$B$736,0)))</f>
        <v/>
      </c>
      <c r="AH188" s="334" t="str">
        <f>IF($B188="","",INDEX('All CCC'!AH$7:AH$736,MATCH(WatchList!$B188,'All CCC'!$B$7:$B$736,0)))</f>
        <v/>
      </c>
      <c r="AI188" s="334" t="str">
        <f>IF($B188="","",INDEX('All CCC'!AI$7:AI$736,MATCH(WatchList!$B188,'All CCC'!$B$7:$B$736,0)))</f>
        <v/>
      </c>
      <c r="AJ188" s="334" t="str">
        <f>IF($B188="","",INDEX('All CCC'!AJ$7:AJ$736,MATCH(WatchList!$B188,'All CCC'!$B$7:$B$736,0)))</f>
        <v/>
      </c>
      <c r="AK188" s="334" t="str">
        <f>IF($B188="","",INDEX('All CCC'!AK$7:AK$736,MATCH(WatchList!$B188,'All CCC'!$B$7:$B$736,0)))</f>
        <v/>
      </c>
      <c r="AL188" s="334" t="str">
        <f>IF($B188="","",INDEX('All CCC'!AL$7:AL$736,MATCH(WatchList!$B188,'All CCC'!$B$7:$B$736,0)))</f>
        <v/>
      </c>
      <c r="AM188" s="334" t="str">
        <f>IF($B188="","",INDEX('All CCC'!AM$7:AM$736,MATCH(WatchList!$B188,'All CCC'!$B$7:$B$736,0)))</f>
        <v/>
      </c>
      <c r="AN188" s="334" t="str">
        <f>IF($B188="","",INDEX('All CCC'!AN$7:AN$736,MATCH(WatchList!$B188,'All CCC'!$B$7:$B$736,0)))</f>
        <v/>
      </c>
      <c r="AO188" s="334" t="str">
        <f>IF($B188="","",INDEX('All CCC'!AO$7:AO$736,MATCH(WatchList!$B188,'All CCC'!$B$7:$B$736,0)))</f>
        <v/>
      </c>
      <c r="AP188" s="334" t="str">
        <f>IF($B188="","",INDEX('All CCC'!AP$7:AP$736,MATCH(WatchList!$B188,'All CCC'!$B$7:$B$736,0)))</f>
        <v/>
      </c>
      <c r="AQ188" s="334" t="str">
        <f>IF($B188="","",INDEX('All CCC'!AQ$7:AQ$736,MATCH(WatchList!$B188,'All CCC'!$B$7:$B$736,0)))</f>
        <v/>
      </c>
      <c r="AR188" s="334" t="str">
        <f>IF($B188="","",INDEX('All CCC'!AR$7:AR$736,MATCH(WatchList!$B188,'All CCC'!$B$7:$B$736,0)))</f>
        <v/>
      </c>
      <c r="AS188" s="334" t="str">
        <f>IF($B188="","",INDEX('All CCC'!AS$7:AS$736,MATCH(WatchList!$B188,'All CCC'!$B$7:$B$736,0)))</f>
        <v/>
      </c>
      <c r="AT188" s="334" t="str">
        <f>IF($B188="","",INDEX('All CCC'!AT$7:AT$736,MATCH(WatchList!$B188,'All CCC'!$B$7:$B$736,0)))</f>
        <v/>
      </c>
      <c r="AU188" s="334" t="str">
        <f>IF($B188="","",INDEX('All CCC'!AU$7:AU$736,MATCH(WatchList!$B188,'All CCC'!$B$7:$B$736,0)))</f>
        <v/>
      </c>
      <c r="AV188" s="334" t="str">
        <f>IF($B188="","",INDEX('All CCC'!AV$7:AV$736,MATCH(WatchList!$B188,'All CCC'!$B$7:$B$736,0)))</f>
        <v/>
      </c>
      <c r="AW188" s="334" t="str">
        <f>IF($B188="","",INDEX('All CCC'!AW$7:AW$736,MATCH(WatchList!$B188,'All CCC'!$B$7:$B$736,0)))</f>
        <v/>
      </c>
      <c r="AX188" s="334" t="str">
        <f>IF($B188="","",INDEX('All CCC'!AX$7:AX$736,MATCH(WatchList!$B188,'All CCC'!$B$7:$B$736,0)))</f>
        <v/>
      </c>
      <c r="AY188" s="334" t="str">
        <f>IF($B188="","",INDEX('All CCC'!AY$7:AY$736,MATCH(WatchList!$B188,'All CCC'!$B$7:$B$736,0)))</f>
        <v/>
      </c>
      <c r="AZ188" s="334" t="str">
        <f>IF($B188="","",INDEX('All CCC'!AZ$7:AZ$736,MATCH(WatchList!$B188,'All CCC'!$B$7:$B$736,0)))</f>
        <v/>
      </c>
      <c r="BA188" s="334" t="str">
        <f>IF($B188="","",INDEX('All CCC'!BA$7:BA$736,MATCH(WatchList!$B188,'All CCC'!$B$7:$B$736,0)))</f>
        <v/>
      </c>
      <c r="BB188" s="334" t="str">
        <f>IF($B188="","",INDEX('All CCC'!BB$7:BB$736,MATCH(WatchList!$B188,'All CCC'!$B$7:$B$736,0)))</f>
        <v/>
      </c>
      <c r="BC188" s="334" t="str">
        <f>IF($B188="","",INDEX('All CCC'!BC$7:BC$736,MATCH(WatchList!$B188,'All CCC'!$B$7:$B$736,0)))</f>
        <v/>
      </c>
      <c r="BD188" s="334" t="str">
        <f>IF($B188="","",INDEX('All CCC'!BD$7:BD$736,MATCH(WatchList!$B188,'All CCC'!$B$7:$B$736,0)))</f>
        <v/>
      </c>
      <c r="BE188" s="334" t="str">
        <f>IF($B188="","",INDEX('All CCC'!BE$7:BE$736,MATCH(WatchList!$B188,'All CCC'!$B$7:$B$736,0)))</f>
        <v/>
      </c>
      <c r="BF188" s="334" t="str">
        <f>IF($B188="","",INDEX('All CCC'!BF$7:BF$736,MATCH(WatchList!$B188,'All CCC'!$B$7:$B$736,0)))</f>
        <v/>
      </c>
      <c r="BG188" s="334" t="str">
        <f>IF($B188="","",INDEX('All CCC'!BG$7:BG$736,MATCH(WatchList!$B188,'All CCC'!$B$7:$B$736,0)))</f>
        <v/>
      </c>
    </row>
    <row r="189" spans="1:59" x14ac:dyDescent="0.2">
      <c r="A189" s="333" t="str">
        <f>IF($B189="","",INDEX('All CCC'!A$7:A$736,MATCH(WatchList!$B189,'All CCC'!$B$7:$B$736,0)))</f>
        <v/>
      </c>
      <c r="B189" s="127"/>
      <c r="C189" s="334" t="str">
        <f>IF($B189="","",INDEX('All CCC'!C$7:C$736,MATCH(WatchList!$B189,'All CCC'!$B$7:$B$736,0)))</f>
        <v/>
      </c>
      <c r="D189" s="334" t="str">
        <f>IF($B189="","",INDEX('All CCC'!D$7:D$736,MATCH(WatchList!$B189,'All CCC'!$B$7:$B$736,0)))</f>
        <v/>
      </c>
      <c r="E189" s="334" t="str">
        <f>IF($B189="","",INDEX('All CCC'!E$7:E$736,MATCH(WatchList!$B189,'All CCC'!$B$7:$B$736,0)))</f>
        <v/>
      </c>
      <c r="F189" s="334" t="str">
        <f>IF($B189="","",INDEX('All CCC'!F$7:F$736,MATCH(WatchList!$B189,'All CCC'!$B$7:$B$736,0)))</f>
        <v/>
      </c>
      <c r="G189" s="334" t="str">
        <f>IF($B189="","",INDEX('All CCC'!G$7:G$736,MATCH(WatchList!$B189,'All CCC'!$B$7:$B$736,0)))</f>
        <v/>
      </c>
      <c r="H189" s="334" t="str">
        <f>IF($B189="","",INDEX('All CCC'!H$7:H$736,MATCH(WatchList!$B189,'All CCC'!$B$7:$B$736,0)))</f>
        <v/>
      </c>
      <c r="I189" s="334" t="str">
        <f>IF($B189="","",INDEX('All CCC'!I$7:I$736,MATCH(WatchList!$B189,'All CCC'!$B$7:$B$736,0)))</f>
        <v/>
      </c>
      <c r="J189" s="334" t="str">
        <f>IF($B189="","",INDEX('All CCC'!J$7:J$736,MATCH(WatchList!$B189,'All CCC'!$B$7:$B$736,0)))</f>
        <v/>
      </c>
      <c r="K189" s="334" t="str">
        <f>IF($B189="","",INDEX('All CCC'!K$7:K$736,MATCH(WatchList!$B189,'All CCC'!$B$7:$B$736,0)))</f>
        <v/>
      </c>
      <c r="L189" s="334" t="str">
        <f>IF($B189="","",INDEX('All CCC'!L$7:L$736,MATCH(WatchList!$B189,'All CCC'!$B$7:$B$736,0)))</f>
        <v/>
      </c>
      <c r="M189" s="334" t="str">
        <f>IF($B189="","",INDEX('All CCC'!M$7:M$736,MATCH(WatchList!$B189,'All CCC'!$B$7:$B$736,0)))</f>
        <v/>
      </c>
      <c r="N189" s="334" t="str">
        <f>IF($B189="","",INDEX('All CCC'!N$7:N$736,MATCH(WatchList!$B189,'All CCC'!$B$7:$B$736,0)))</f>
        <v/>
      </c>
      <c r="O189" s="334" t="str">
        <f>IF($B189="","",INDEX('All CCC'!O$7:O$736,MATCH(WatchList!$B189,'All CCC'!$B$7:$B$736,0)))</f>
        <v/>
      </c>
      <c r="P189" s="335" t="str">
        <f>IF($B189="","",INDEX('All CCC'!P$7:P$736,MATCH(WatchList!$B189,'All CCC'!$B$7:$B$736,0)))</f>
        <v/>
      </c>
      <c r="Q189" s="335" t="str">
        <f>IF($B189="","",INDEX('All CCC'!Q$7:Q$736,MATCH(WatchList!$B189,'All CCC'!$B$7:$B$736,0)))</f>
        <v/>
      </c>
      <c r="R189" s="334" t="str">
        <f>IF($B189="","",INDEX('All CCC'!R$7:R$736,MATCH(WatchList!$B189,'All CCC'!$B$7:$B$736,0)))</f>
        <v/>
      </c>
      <c r="S189" s="334" t="str">
        <f>IF($B189="","",INDEX('All CCC'!S$7:S$736,MATCH(WatchList!$B189,'All CCC'!$B$7:$B$736,0)))</f>
        <v/>
      </c>
      <c r="T189" s="334" t="str">
        <f>IF($B189="","",INDEX('All CCC'!T$7:T$736,MATCH(WatchList!$B189,'All CCC'!$B$7:$B$736,0)))</f>
        <v/>
      </c>
      <c r="U189" s="334" t="str">
        <f>IF($B189="","",INDEX('All CCC'!U$7:U$736,MATCH(WatchList!$B189,'All CCC'!$B$7:$B$736,0)))</f>
        <v/>
      </c>
      <c r="V189" s="334" t="str">
        <f>IF($B189="","",INDEX('All CCC'!V$7:V$736,MATCH(WatchList!$B189,'All CCC'!$B$7:$B$736,0)))</f>
        <v/>
      </c>
      <c r="W189" s="334" t="str">
        <f>IF($B189="","",INDEX('All CCC'!W$7:W$736,MATCH(WatchList!$B189,'All CCC'!$B$7:$B$736,0)))</f>
        <v/>
      </c>
      <c r="X189" s="334" t="str">
        <f>IF($B189="","",INDEX('All CCC'!X$7:X$736,MATCH(WatchList!$B189,'All CCC'!$B$7:$B$736,0)))</f>
        <v/>
      </c>
      <c r="Y189" s="334" t="str">
        <f>IF($B189="","",INDEX('All CCC'!Y$7:Y$736,MATCH(WatchList!$B189,'All CCC'!$B$7:$B$736,0)))</f>
        <v/>
      </c>
      <c r="Z189" s="334" t="str">
        <f>IF($B189="","",INDEX('All CCC'!Z$7:Z$736,MATCH(WatchList!$B189,'All CCC'!$B$7:$B$736,0)))</f>
        <v/>
      </c>
      <c r="AA189" s="334" t="str">
        <f>IF($B189="","",INDEX('All CCC'!AA$7:AA$736,MATCH(WatchList!$B189,'All CCC'!$B$7:$B$736,0)))</f>
        <v/>
      </c>
      <c r="AB189" s="334" t="str">
        <f>IF($B189="","",INDEX('All CCC'!AB$7:AB$736,MATCH(WatchList!$B189,'All CCC'!$B$7:$B$736,0)))</f>
        <v/>
      </c>
      <c r="AC189" s="334" t="str">
        <f>IF($B189="","",INDEX('All CCC'!AC$7:AC$736,MATCH(WatchList!$B189,'All CCC'!$B$7:$B$736,0)))</f>
        <v/>
      </c>
      <c r="AD189" s="334" t="str">
        <f>IF($B189="","",INDEX('All CCC'!AD$7:AD$736,MATCH(WatchList!$B189,'All CCC'!$B$7:$B$736,0)))</f>
        <v/>
      </c>
      <c r="AE189" s="334" t="str">
        <f>IF($B189="","",INDEX('All CCC'!AE$7:AE$736,MATCH(WatchList!$B189,'All CCC'!$B$7:$B$736,0)))</f>
        <v/>
      </c>
      <c r="AF189" s="334" t="str">
        <f>IF($B189="","",INDEX('All CCC'!AF$7:AF$736,MATCH(WatchList!$B189,'All CCC'!$B$7:$B$736,0)))</f>
        <v/>
      </c>
      <c r="AG189" s="334" t="str">
        <f>IF($B189="","",INDEX('All CCC'!AG$7:AG$736,MATCH(WatchList!$B189,'All CCC'!$B$7:$B$736,0)))</f>
        <v/>
      </c>
      <c r="AH189" s="334" t="str">
        <f>IF($B189="","",INDEX('All CCC'!AH$7:AH$736,MATCH(WatchList!$B189,'All CCC'!$B$7:$B$736,0)))</f>
        <v/>
      </c>
      <c r="AI189" s="334" t="str">
        <f>IF($B189="","",INDEX('All CCC'!AI$7:AI$736,MATCH(WatchList!$B189,'All CCC'!$B$7:$B$736,0)))</f>
        <v/>
      </c>
      <c r="AJ189" s="334" t="str">
        <f>IF($B189="","",INDEX('All CCC'!AJ$7:AJ$736,MATCH(WatchList!$B189,'All CCC'!$B$7:$B$736,0)))</f>
        <v/>
      </c>
      <c r="AK189" s="334" t="str">
        <f>IF($B189="","",INDEX('All CCC'!AK$7:AK$736,MATCH(WatchList!$B189,'All CCC'!$B$7:$B$736,0)))</f>
        <v/>
      </c>
      <c r="AL189" s="334" t="str">
        <f>IF($B189="","",INDEX('All CCC'!AL$7:AL$736,MATCH(WatchList!$B189,'All CCC'!$B$7:$B$736,0)))</f>
        <v/>
      </c>
      <c r="AM189" s="334" t="str">
        <f>IF($B189="","",INDEX('All CCC'!AM$7:AM$736,MATCH(WatchList!$B189,'All CCC'!$B$7:$B$736,0)))</f>
        <v/>
      </c>
      <c r="AN189" s="334" t="str">
        <f>IF($B189="","",INDEX('All CCC'!AN$7:AN$736,MATCH(WatchList!$B189,'All CCC'!$B$7:$B$736,0)))</f>
        <v/>
      </c>
      <c r="AO189" s="334" t="str">
        <f>IF($B189="","",INDEX('All CCC'!AO$7:AO$736,MATCH(WatchList!$B189,'All CCC'!$B$7:$B$736,0)))</f>
        <v/>
      </c>
      <c r="AP189" s="334" t="str">
        <f>IF($B189="","",INDEX('All CCC'!AP$7:AP$736,MATCH(WatchList!$B189,'All CCC'!$B$7:$B$736,0)))</f>
        <v/>
      </c>
      <c r="AQ189" s="334" t="str">
        <f>IF($B189="","",INDEX('All CCC'!AQ$7:AQ$736,MATCH(WatchList!$B189,'All CCC'!$B$7:$B$736,0)))</f>
        <v/>
      </c>
      <c r="AR189" s="334" t="str">
        <f>IF($B189="","",INDEX('All CCC'!AR$7:AR$736,MATCH(WatchList!$B189,'All CCC'!$B$7:$B$736,0)))</f>
        <v/>
      </c>
      <c r="AS189" s="334" t="str">
        <f>IF($B189="","",INDEX('All CCC'!AS$7:AS$736,MATCH(WatchList!$B189,'All CCC'!$B$7:$B$736,0)))</f>
        <v/>
      </c>
      <c r="AT189" s="334" t="str">
        <f>IF($B189="","",INDEX('All CCC'!AT$7:AT$736,MATCH(WatchList!$B189,'All CCC'!$B$7:$B$736,0)))</f>
        <v/>
      </c>
      <c r="AU189" s="334" t="str">
        <f>IF($B189="","",INDEX('All CCC'!AU$7:AU$736,MATCH(WatchList!$B189,'All CCC'!$B$7:$B$736,0)))</f>
        <v/>
      </c>
      <c r="AV189" s="334" t="str">
        <f>IF($B189="","",INDEX('All CCC'!AV$7:AV$736,MATCH(WatchList!$B189,'All CCC'!$B$7:$B$736,0)))</f>
        <v/>
      </c>
      <c r="AW189" s="334" t="str">
        <f>IF($B189="","",INDEX('All CCC'!AW$7:AW$736,MATCH(WatchList!$B189,'All CCC'!$B$7:$B$736,0)))</f>
        <v/>
      </c>
      <c r="AX189" s="334" t="str">
        <f>IF($B189="","",INDEX('All CCC'!AX$7:AX$736,MATCH(WatchList!$B189,'All CCC'!$B$7:$B$736,0)))</f>
        <v/>
      </c>
      <c r="AY189" s="334" t="str">
        <f>IF($B189="","",INDEX('All CCC'!AY$7:AY$736,MATCH(WatchList!$B189,'All CCC'!$B$7:$B$736,0)))</f>
        <v/>
      </c>
      <c r="AZ189" s="334" t="str">
        <f>IF($B189="","",INDEX('All CCC'!AZ$7:AZ$736,MATCH(WatchList!$B189,'All CCC'!$B$7:$B$736,0)))</f>
        <v/>
      </c>
      <c r="BA189" s="334" t="str">
        <f>IF($B189="","",INDEX('All CCC'!BA$7:BA$736,MATCH(WatchList!$B189,'All CCC'!$B$7:$B$736,0)))</f>
        <v/>
      </c>
      <c r="BB189" s="334" t="str">
        <f>IF($B189="","",INDEX('All CCC'!BB$7:BB$736,MATCH(WatchList!$B189,'All CCC'!$B$7:$B$736,0)))</f>
        <v/>
      </c>
      <c r="BC189" s="334" t="str">
        <f>IF($B189="","",INDEX('All CCC'!BC$7:BC$736,MATCH(WatchList!$B189,'All CCC'!$B$7:$B$736,0)))</f>
        <v/>
      </c>
      <c r="BD189" s="334" t="str">
        <f>IF($B189="","",INDEX('All CCC'!BD$7:BD$736,MATCH(WatchList!$B189,'All CCC'!$B$7:$B$736,0)))</f>
        <v/>
      </c>
      <c r="BE189" s="334" t="str">
        <f>IF($B189="","",INDEX('All CCC'!BE$7:BE$736,MATCH(WatchList!$B189,'All CCC'!$B$7:$B$736,0)))</f>
        <v/>
      </c>
      <c r="BF189" s="334" t="str">
        <f>IF($B189="","",INDEX('All CCC'!BF$7:BF$736,MATCH(WatchList!$B189,'All CCC'!$B$7:$B$736,0)))</f>
        <v/>
      </c>
      <c r="BG189" s="334" t="str">
        <f>IF($B189="","",INDEX('All CCC'!BG$7:BG$736,MATCH(WatchList!$B189,'All CCC'!$B$7:$B$736,0)))</f>
        <v/>
      </c>
    </row>
    <row r="190" spans="1:59" x14ac:dyDescent="0.2">
      <c r="A190" s="333" t="str">
        <f>IF($B190="","",INDEX('All CCC'!A$7:A$736,MATCH(WatchList!$B190,'All CCC'!$B$7:$B$736,0)))</f>
        <v/>
      </c>
      <c r="B190" s="127"/>
      <c r="C190" s="334" t="str">
        <f>IF($B190="","",INDEX('All CCC'!C$7:C$736,MATCH(WatchList!$B190,'All CCC'!$B$7:$B$736,0)))</f>
        <v/>
      </c>
      <c r="D190" s="334" t="str">
        <f>IF($B190="","",INDEX('All CCC'!D$7:D$736,MATCH(WatchList!$B190,'All CCC'!$B$7:$B$736,0)))</f>
        <v/>
      </c>
      <c r="E190" s="334" t="str">
        <f>IF($B190="","",INDEX('All CCC'!E$7:E$736,MATCH(WatchList!$B190,'All CCC'!$B$7:$B$736,0)))</f>
        <v/>
      </c>
      <c r="F190" s="334" t="str">
        <f>IF($B190="","",INDEX('All CCC'!F$7:F$736,MATCH(WatchList!$B190,'All CCC'!$B$7:$B$736,0)))</f>
        <v/>
      </c>
      <c r="G190" s="334" t="str">
        <f>IF($B190="","",INDEX('All CCC'!G$7:G$736,MATCH(WatchList!$B190,'All CCC'!$B$7:$B$736,0)))</f>
        <v/>
      </c>
      <c r="H190" s="334" t="str">
        <f>IF($B190="","",INDEX('All CCC'!H$7:H$736,MATCH(WatchList!$B190,'All CCC'!$B$7:$B$736,0)))</f>
        <v/>
      </c>
      <c r="I190" s="334" t="str">
        <f>IF($B190="","",INDEX('All CCC'!I$7:I$736,MATCH(WatchList!$B190,'All CCC'!$B$7:$B$736,0)))</f>
        <v/>
      </c>
      <c r="J190" s="334" t="str">
        <f>IF($B190="","",INDEX('All CCC'!J$7:J$736,MATCH(WatchList!$B190,'All CCC'!$B$7:$B$736,0)))</f>
        <v/>
      </c>
      <c r="K190" s="334" t="str">
        <f>IF($B190="","",INDEX('All CCC'!K$7:K$736,MATCH(WatchList!$B190,'All CCC'!$B$7:$B$736,0)))</f>
        <v/>
      </c>
      <c r="L190" s="334" t="str">
        <f>IF($B190="","",INDEX('All CCC'!L$7:L$736,MATCH(WatchList!$B190,'All CCC'!$B$7:$B$736,0)))</f>
        <v/>
      </c>
      <c r="M190" s="334" t="str">
        <f>IF($B190="","",INDEX('All CCC'!M$7:M$736,MATCH(WatchList!$B190,'All CCC'!$B$7:$B$736,0)))</f>
        <v/>
      </c>
      <c r="N190" s="334" t="str">
        <f>IF($B190="","",INDEX('All CCC'!N$7:N$736,MATCH(WatchList!$B190,'All CCC'!$B$7:$B$736,0)))</f>
        <v/>
      </c>
      <c r="O190" s="334" t="str">
        <f>IF($B190="","",INDEX('All CCC'!O$7:O$736,MATCH(WatchList!$B190,'All CCC'!$B$7:$B$736,0)))</f>
        <v/>
      </c>
      <c r="P190" s="335" t="str">
        <f>IF($B190="","",INDEX('All CCC'!P$7:P$736,MATCH(WatchList!$B190,'All CCC'!$B$7:$B$736,0)))</f>
        <v/>
      </c>
      <c r="Q190" s="335" t="str">
        <f>IF($B190="","",INDEX('All CCC'!Q$7:Q$736,MATCH(WatchList!$B190,'All CCC'!$B$7:$B$736,0)))</f>
        <v/>
      </c>
      <c r="R190" s="334" t="str">
        <f>IF($B190="","",INDEX('All CCC'!R$7:R$736,MATCH(WatchList!$B190,'All CCC'!$B$7:$B$736,0)))</f>
        <v/>
      </c>
      <c r="S190" s="334" t="str">
        <f>IF($B190="","",INDEX('All CCC'!S$7:S$736,MATCH(WatchList!$B190,'All CCC'!$B$7:$B$736,0)))</f>
        <v/>
      </c>
      <c r="T190" s="334" t="str">
        <f>IF($B190="","",INDEX('All CCC'!T$7:T$736,MATCH(WatchList!$B190,'All CCC'!$B$7:$B$736,0)))</f>
        <v/>
      </c>
      <c r="U190" s="334" t="str">
        <f>IF($B190="","",INDEX('All CCC'!U$7:U$736,MATCH(WatchList!$B190,'All CCC'!$B$7:$B$736,0)))</f>
        <v/>
      </c>
      <c r="V190" s="334" t="str">
        <f>IF($B190="","",INDEX('All CCC'!V$7:V$736,MATCH(WatchList!$B190,'All CCC'!$B$7:$B$736,0)))</f>
        <v/>
      </c>
      <c r="W190" s="334" t="str">
        <f>IF($B190="","",INDEX('All CCC'!W$7:W$736,MATCH(WatchList!$B190,'All CCC'!$B$7:$B$736,0)))</f>
        <v/>
      </c>
      <c r="X190" s="334" t="str">
        <f>IF($B190="","",INDEX('All CCC'!X$7:X$736,MATCH(WatchList!$B190,'All CCC'!$B$7:$B$736,0)))</f>
        <v/>
      </c>
      <c r="Y190" s="334" t="str">
        <f>IF($B190="","",INDEX('All CCC'!Y$7:Y$736,MATCH(WatchList!$B190,'All CCC'!$B$7:$B$736,0)))</f>
        <v/>
      </c>
      <c r="Z190" s="334" t="str">
        <f>IF($B190="","",INDEX('All CCC'!Z$7:Z$736,MATCH(WatchList!$B190,'All CCC'!$B$7:$B$736,0)))</f>
        <v/>
      </c>
      <c r="AA190" s="334" t="str">
        <f>IF($B190="","",INDEX('All CCC'!AA$7:AA$736,MATCH(WatchList!$B190,'All CCC'!$B$7:$B$736,0)))</f>
        <v/>
      </c>
      <c r="AB190" s="334" t="str">
        <f>IF($B190="","",INDEX('All CCC'!AB$7:AB$736,MATCH(WatchList!$B190,'All CCC'!$B$7:$B$736,0)))</f>
        <v/>
      </c>
      <c r="AC190" s="334" t="str">
        <f>IF($B190="","",INDEX('All CCC'!AC$7:AC$736,MATCH(WatchList!$B190,'All CCC'!$B$7:$B$736,0)))</f>
        <v/>
      </c>
      <c r="AD190" s="334" t="str">
        <f>IF($B190="","",INDEX('All CCC'!AD$7:AD$736,MATCH(WatchList!$B190,'All CCC'!$B$7:$B$736,0)))</f>
        <v/>
      </c>
      <c r="AE190" s="334" t="str">
        <f>IF($B190="","",INDEX('All CCC'!AE$7:AE$736,MATCH(WatchList!$B190,'All CCC'!$B$7:$B$736,0)))</f>
        <v/>
      </c>
      <c r="AF190" s="334" t="str">
        <f>IF($B190="","",INDEX('All CCC'!AF$7:AF$736,MATCH(WatchList!$B190,'All CCC'!$B$7:$B$736,0)))</f>
        <v/>
      </c>
      <c r="AG190" s="334" t="str">
        <f>IF($B190="","",INDEX('All CCC'!AG$7:AG$736,MATCH(WatchList!$B190,'All CCC'!$B$7:$B$736,0)))</f>
        <v/>
      </c>
      <c r="AH190" s="334" t="str">
        <f>IF($B190="","",INDEX('All CCC'!AH$7:AH$736,MATCH(WatchList!$B190,'All CCC'!$B$7:$B$736,0)))</f>
        <v/>
      </c>
      <c r="AI190" s="334" t="str">
        <f>IF($B190="","",INDEX('All CCC'!AI$7:AI$736,MATCH(WatchList!$B190,'All CCC'!$B$7:$B$736,0)))</f>
        <v/>
      </c>
      <c r="AJ190" s="334" t="str">
        <f>IF($B190="","",INDEX('All CCC'!AJ$7:AJ$736,MATCH(WatchList!$B190,'All CCC'!$B$7:$B$736,0)))</f>
        <v/>
      </c>
      <c r="AK190" s="334" t="str">
        <f>IF($B190="","",INDEX('All CCC'!AK$7:AK$736,MATCH(WatchList!$B190,'All CCC'!$B$7:$B$736,0)))</f>
        <v/>
      </c>
      <c r="AL190" s="334" t="str">
        <f>IF($B190="","",INDEX('All CCC'!AL$7:AL$736,MATCH(WatchList!$B190,'All CCC'!$B$7:$B$736,0)))</f>
        <v/>
      </c>
      <c r="AM190" s="334" t="str">
        <f>IF($B190="","",INDEX('All CCC'!AM$7:AM$736,MATCH(WatchList!$B190,'All CCC'!$B$7:$B$736,0)))</f>
        <v/>
      </c>
      <c r="AN190" s="334" t="str">
        <f>IF($B190="","",INDEX('All CCC'!AN$7:AN$736,MATCH(WatchList!$B190,'All CCC'!$B$7:$B$736,0)))</f>
        <v/>
      </c>
      <c r="AO190" s="334" t="str">
        <f>IF($B190="","",INDEX('All CCC'!AO$7:AO$736,MATCH(WatchList!$B190,'All CCC'!$B$7:$B$736,0)))</f>
        <v/>
      </c>
      <c r="AP190" s="334" t="str">
        <f>IF($B190="","",INDEX('All CCC'!AP$7:AP$736,MATCH(WatchList!$B190,'All CCC'!$B$7:$B$736,0)))</f>
        <v/>
      </c>
      <c r="AQ190" s="334" t="str">
        <f>IF($B190="","",INDEX('All CCC'!AQ$7:AQ$736,MATCH(WatchList!$B190,'All CCC'!$B$7:$B$736,0)))</f>
        <v/>
      </c>
      <c r="AR190" s="334" t="str">
        <f>IF($B190="","",INDEX('All CCC'!AR$7:AR$736,MATCH(WatchList!$B190,'All CCC'!$B$7:$B$736,0)))</f>
        <v/>
      </c>
      <c r="AS190" s="334" t="str">
        <f>IF($B190="","",INDEX('All CCC'!AS$7:AS$736,MATCH(WatchList!$B190,'All CCC'!$B$7:$B$736,0)))</f>
        <v/>
      </c>
      <c r="AT190" s="334" t="str">
        <f>IF($B190="","",INDEX('All CCC'!AT$7:AT$736,MATCH(WatchList!$B190,'All CCC'!$B$7:$B$736,0)))</f>
        <v/>
      </c>
      <c r="AU190" s="334" t="str">
        <f>IF($B190="","",INDEX('All CCC'!AU$7:AU$736,MATCH(WatchList!$B190,'All CCC'!$B$7:$B$736,0)))</f>
        <v/>
      </c>
      <c r="AV190" s="334" t="str">
        <f>IF($B190="","",INDEX('All CCC'!AV$7:AV$736,MATCH(WatchList!$B190,'All CCC'!$B$7:$B$736,0)))</f>
        <v/>
      </c>
      <c r="AW190" s="334" t="str">
        <f>IF($B190="","",INDEX('All CCC'!AW$7:AW$736,MATCH(WatchList!$B190,'All CCC'!$B$7:$B$736,0)))</f>
        <v/>
      </c>
      <c r="AX190" s="334" t="str">
        <f>IF($B190="","",INDEX('All CCC'!AX$7:AX$736,MATCH(WatchList!$B190,'All CCC'!$B$7:$B$736,0)))</f>
        <v/>
      </c>
      <c r="AY190" s="334" t="str">
        <f>IF($B190="","",INDEX('All CCC'!AY$7:AY$736,MATCH(WatchList!$B190,'All CCC'!$B$7:$B$736,0)))</f>
        <v/>
      </c>
      <c r="AZ190" s="334" t="str">
        <f>IF($B190="","",INDEX('All CCC'!AZ$7:AZ$736,MATCH(WatchList!$B190,'All CCC'!$B$7:$B$736,0)))</f>
        <v/>
      </c>
      <c r="BA190" s="334" t="str">
        <f>IF($B190="","",INDEX('All CCC'!BA$7:BA$736,MATCH(WatchList!$B190,'All CCC'!$B$7:$B$736,0)))</f>
        <v/>
      </c>
      <c r="BB190" s="334" t="str">
        <f>IF($B190="","",INDEX('All CCC'!BB$7:BB$736,MATCH(WatchList!$B190,'All CCC'!$B$7:$B$736,0)))</f>
        <v/>
      </c>
      <c r="BC190" s="334" t="str">
        <f>IF($B190="","",INDEX('All CCC'!BC$7:BC$736,MATCH(WatchList!$B190,'All CCC'!$B$7:$B$736,0)))</f>
        <v/>
      </c>
      <c r="BD190" s="334" t="str">
        <f>IF($B190="","",INDEX('All CCC'!BD$7:BD$736,MATCH(WatchList!$B190,'All CCC'!$B$7:$B$736,0)))</f>
        <v/>
      </c>
      <c r="BE190" s="334" t="str">
        <f>IF($B190="","",INDEX('All CCC'!BE$7:BE$736,MATCH(WatchList!$B190,'All CCC'!$B$7:$B$736,0)))</f>
        <v/>
      </c>
      <c r="BF190" s="334" t="str">
        <f>IF($B190="","",INDEX('All CCC'!BF$7:BF$736,MATCH(WatchList!$B190,'All CCC'!$B$7:$B$736,0)))</f>
        <v/>
      </c>
      <c r="BG190" s="334" t="str">
        <f>IF($B190="","",INDEX('All CCC'!BG$7:BG$736,MATCH(WatchList!$B190,'All CCC'!$B$7:$B$736,0)))</f>
        <v/>
      </c>
    </row>
    <row r="191" spans="1:59" x14ac:dyDescent="0.2">
      <c r="A191" s="333" t="str">
        <f>IF($B191="","",INDEX('All CCC'!A$7:A$736,MATCH(WatchList!$B191,'All CCC'!$B$7:$B$736,0)))</f>
        <v/>
      </c>
      <c r="B191" s="127"/>
      <c r="C191" s="334" t="str">
        <f>IF($B191="","",INDEX('All CCC'!C$7:C$736,MATCH(WatchList!$B191,'All CCC'!$B$7:$B$736,0)))</f>
        <v/>
      </c>
      <c r="D191" s="334" t="str">
        <f>IF($B191="","",INDEX('All CCC'!D$7:D$736,MATCH(WatchList!$B191,'All CCC'!$B$7:$B$736,0)))</f>
        <v/>
      </c>
      <c r="E191" s="334" t="str">
        <f>IF($B191="","",INDEX('All CCC'!E$7:E$736,MATCH(WatchList!$B191,'All CCC'!$B$7:$B$736,0)))</f>
        <v/>
      </c>
      <c r="F191" s="334" t="str">
        <f>IF($B191="","",INDEX('All CCC'!F$7:F$736,MATCH(WatchList!$B191,'All CCC'!$B$7:$B$736,0)))</f>
        <v/>
      </c>
      <c r="G191" s="334" t="str">
        <f>IF($B191="","",INDEX('All CCC'!G$7:G$736,MATCH(WatchList!$B191,'All CCC'!$B$7:$B$736,0)))</f>
        <v/>
      </c>
      <c r="H191" s="334" t="str">
        <f>IF($B191="","",INDEX('All CCC'!H$7:H$736,MATCH(WatchList!$B191,'All CCC'!$B$7:$B$736,0)))</f>
        <v/>
      </c>
      <c r="I191" s="334" t="str">
        <f>IF($B191="","",INDEX('All CCC'!I$7:I$736,MATCH(WatchList!$B191,'All CCC'!$B$7:$B$736,0)))</f>
        <v/>
      </c>
      <c r="J191" s="334" t="str">
        <f>IF($B191="","",INDEX('All CCC'!J$7:J$736,MATCH(WatchList!$B191,'All CCC'!$B$7:$B$736,0)))</f>
        <v/>
      </c>
      <c r="K191" s="334" t="str">
        <f>IF($B191="","",INDEX('All CCC'!K$7:K$736,MATCH(WatchList!$B191,'All CCC'!$B$7:$B$736,0)))</f>
        <v/>
      </c>
      <c r="L191" s="334" t="str">
        <f>IF($B191="","",INDEX('All CCC'!L$7:L$736,MATCH(WatchList!$B191,'All CCC'!$B$7:$B$736,0)))</f>
        <v/>
      </c>
      <c r="M191" s="334" t="str">
        <f>IF($B191="","",INDEX('All CCC'!M$7:M$736,MATCH(WatchList!$B191,'All CCC'!$B$7:$B$736,0)))</f>
        <v/>
      </c>
      <c r="N191" s="334" t="str">
        <f>IF($B191="","",INDEX('All CCC'!N$7:N$736,MATCH(WatchList!$B191,'All CCC'!$B$7:$B$736,0)))</f>
        <v/>
      </c>
      <c r="O191" s="334" t="str">
        <f>IF($B191="","",INDEX('All CCC'!O$7:O$736,MATCH(WatchList!$B191,'All CCC'!$B$7:$B$736,0)))</f>
        <v/>
      </c>
      <c r="P191" s="335" t="str">
        <f>IF($B191="","",INDEX('All CCC'!P$7:P$736,MATCH(WatchList!$B191,'All CCC'!$B$7:$B$736,0)))</f>
        <v/>
      </c>
      <c r="Q191" s="335" t="str">
        <f>IF($B191="","",INDEX('All CCC'!Q$7:Q$736,MATCH(WatchList!$B191,'All CCC'!$B$7:$B$736,0)))</f>
        <v/>
      </c>
      <c r="R191" s="334" t="str">
        <f>IF($B191="","",INDEX('All CCC'!R$7:R$736,MATCH(WatchList!$B191,'All CCC'!$B$7:$B$736,0)))</f>
        <v/>
      </c>
      <c r="S191" s="334" t="str">
        <f>IF($B191="","",INDEX('All CCC'!S$7:S$736,MATCH(WatchList!$B191,'All CCC'!$B$7:$B$736,0)))</f>
        <v/>
      </c>
      <c r="T191" s="334" t="str">
        <f>IF($B191="","",INDEX('All CCC'!T$7:T$736,MATCH(WatchList!$B191,'All CCC'!$B$7:$B$736,0)))</f>
        <v/>
      </c>
      <c r="U191" s="334" t="str">
        <f>IF($B191="","",INDEX('All CCC'!U$7:U$736,MATCH(WatchList!$B191,'All CCC'!$B$7:$B$736,0)))</f>
        <v/>
      </c>
      <c r="V191" s="334" t="str">
        <f>IF($B191="","",INDEX('All CCC'!V$7:V$736,MATCH(WatchList!$B191,'All CCC'!$B$7:$B$736,0)))</f>
        <v/>
      </c>
      <c r="W191" s="334" t="str">
        <f>IF($B191="","",INDEX('All CCC'!W$7:W$736,MATCH(WatchList!$B191,'All CCC'!$B$7:$B$736,0)))</f>
        <v/>
      </c>
      <c r="X191" s="334" t="str">
        <f>IF($B191="","",INDEX('All CCC'!X$7:X$736,MATCH(WatchList!$B191,'All CCC'!$B$7:$B$736,0)))</f>
        <v/>
      </c>
      <c r="Y191" s="334" t="str">
        <f>IF($B191="","",INDEX('All CCC'!Y$7:Y$736,MATCH(WatchList!$B191,'All CCC'!$B$7:$B$736,0)))</f>
        <v/>
      </c>
      <c r="Z191" s="334" t="str">
        <f>IF($B191="","",INDEX('All CCC'!Z$7:Z$736,MATCH(WatchList!$B191,'All CCC'!$B$7:$B$736,0)))</f>
        <v/>
      </c>
      <c r="AA191" s="334" t="str">
        <f>IF($B191="","",INDEX('All CCC'!AA$7:AA$736,MATCH(WatchList!$B191,'All CCC'!$B$7:$B$736,0)))</f>
        <v/>
      </c>
      <c r="AB191" s="334" t="str">
        <f>IF($B191="","",INDEX('All CCC'!AB$7:AB$736,MATCH(WatchList!$B191,'All CCC'!$B$7:$B$736,0)))</f>
        <v/>
      </c>
      <c r="AC191" s="334" t="str">
        <f>IF($B191="","",INDEX('All CCC'!AC$7:AC$736,MATCH(WatchList!$B191,'All CCC'!$B$7:$B$736,0)))</f>
        <v/>
      </c>
      <c r="AD191" s="334" t="str">
        <f>IF($B191="","",INDEX('All CCC'!AD$7:AD$736,MATCH(WatchList!$B191,'All CCC'!$B$7:$B$736,0)))</f>
        <v/>
      </c>
      <c r="AE191" s="334" t="str">
        <f>IF($B191="","",INDEX('All CCC'!AE$7:AE$736,MATCH(WatchList!$B191,'All CCC'!$B$7:$B$736,0)))</f>
        <v/>
      </c>
      <c r="AF191" s="334" t="str">
        <f>IF($B191="","",INDEX('All CCC'!AF$7:AF$736,MATCH(WatchList!$B191,'All CCC'!$B$7:$B$736,0)))</f>
        <v/>
      </c>
      <c r="AG191" s="334" t="str">
        <f>IF($B191="","",INDEX('All CCC'!AG$7:AG$736,MATCH(WatchList!$B191,'All CCC'!$B$7:$B$736,0)))</f>
        <v/>
      </c>
      <c r="AH191" s="334" t="str">
        <f>IF($B191="","",INDEX('All CCC'!AH$7:AH$736,MATCH(WatchList!$B191,'All CCC'!$B$7:$B$736,0)))</f>
        <v/>
      </c>
      <c r="AI191" s="334" t="str">
        <f>IF($B191="","",INDEX('All CCC'!AI$7:AI$736,MATCH(WatchList!$B191,'All CCC'!$B$7:$B$736,0)))</f>
        <v/>
      </c>
      <c r="AJ191" s="334" t="str">
        <f>IF($B191="","",INDEX('All CCC'!AJ$7:AJ$736,MATCH(WatchList!$B191,'All CCC'!$B$7:$B$736,0)))</f>
        <v/>
      </c>
      <c r="AK191" s="334" t="str">
        <f>IF($B191="","",INDEX('All CCC'!AK$7:AK$736,MATCH(WatchList!$B191,'All CCC'!$B$7:$B$736,0)))</f>
        <v/>
      </c>
      <c r="AL191" s="334" t="str">
        <f>IF($B191="","",INDEX('All CCC'!AL$7:AL$736,MATCH(WatchList!$B191,'All CCC'!$B$7:$B$736,0)))</f>
        <v/>
      </c>
      <c r="AM191" s="334" t="str">
        <f>IF($B191="","",INDEX('All CCC'!AM$7:AM$736,MATCH(WatchList!$B191,'All CCC'!$B$7:$B$736,0)))</f>
        <v/>
      </c>
      <c r="AN191" s="334" t="str">
        <f>IF($B191="","",INDEX('All CCC'!AN$7:AN$736,MATCH(WatchList!$B191,'All CCC'!$B$7:$B$736,0)))</f>
        <v/>
      </c>
      <c r="AO191" s="334" t="str">
        <f>IF($B191="","",INDEX('All CCC'!AO$7:AO$736,MATCH(WatchList!$B191,'All CCC'!$B$7:$B$736,0)))</f>
        <v/>
      </c>
      <c r="AP191" s="334" t="str">
        <f>IF($B191="","",INDEX('All CCC'!AP$7:AP$736,MATCH(WatchList!$B191,'All CCC'!$B$7:$B$736,0)))</f>
        <v/>
      </c>
      <c r="AQ191" s="334" t="str">
        <f>IF($B191="","",INDEX('All CCC'!AQ$7:AQ$736,MATCH(WatchList!$B191,'All CCC'!$B$7:$B$736,0)))</f>
        <v/>
      </c>
      <c r="AR191" s="334" t="str">
        <f>IF($B191="","",INDEX('All CCC'!AR$7:AR$736,MATCH(WatchList!$B191,'All CCC'!$B$7:$B$736,0)))</f>
        <v/>
      </c>
      <c r="AS191" s="334" t="str">
        <f>IF($B191="","",INDEX('All CCC'!AS$7:AS$736,MATCH(WatchList!$B191,'All CCC'!$B$7:$B$736,0)))</f>
        <v/>
      </c>
      <c r="AT191" s="334" t="str">
        <f>IF($B191="","",INDEX('All CCC'!AT$7:AT$736,MATCH(WatchList!$B191,'All CCC'!$B$7:$B$736,0)))</f>
        <v/>
      </c>
      <c r="AU191" s="334" t="str">
        <f>IF($B191="","",INDEX('All CCC'!AU$7:AU$736,MATCH(WatchList!$B191,'All CCC'!$B$7:$B$736,0)))</f>
        <v/>
      </c>
      <c r="AV191" s="334" t="str">
        <f>IF($B191="","",INDEX('All CCC'!AV$7:AV$736,MATCH(WatchList!$B191,'All CCC'!$B$7:$B$736,0)))</f>
        <v/>
      </c>
      <c r="AW191" s="334" t="str">
        <f>IF($B191="","",INDEX('All CCC'!AW$7:AW$736,MATCH(WatchList!$B191,'All CCC'!$B$7:$B$736,0)))</f>
        <v/>
      </c>
      <c r="AX191" s="334" t="str">
        <f>IF($B191="","",INDEX('All CCC'!AX$7:AX$736,MATCH(WatchList!$B191,'All CCC'!$B$7:$B$736,0)))</f>
        <v/>
      </c>
      <c r="AY191" s="334" t="str">
        <f>IF($B191="","",INDEX('All CCC'!AY$7:AY$736,MATCH(WatchList!$B191,'All CCC'!$B$7:$B$736,0)))</f>
        <v/>
      </c>
      <c r="AZ191" s="334" t="str">
        <f>IF($B191="","",INDEX('All CCC'!AZ$7:AZ$736,MATCH(WatchList!$B191,'All CCC'!$B$7:$B$736,0)))</f>
        <v/>
      </c>
      <c r="BA191" s="334" t="str">
        <f>IF($B191="","",INDEX('All CCC'!BA$7:BA$736,MATCH(WatchList!$B191,'All CCC'!$B$7:$B$736,0)))</f>
        <v/>
      </c>
      <c r="BB191" s="334" t="str">
        <f>IF($B191="","",INDEX('All CCC'!BB$7:BB$736,MATCH(WatchList!$B191,'All CCC'!$B$7:$B$736,0)))</f>
        <v/>
      </c>
      <c r="BC191" s="334" t="str">
        <f>IF($B191="","",INDEX('All CCC'!BC$7:BC$736,MATCH(WatchList!$B191,'All CCC'!$B$7:$B$736,0)))</f>
        <v/>
      </c>
      <c r="BD191" s="334" t="str">
        <f>IF($B191="","",INDEX('All CCC'!BD$7:BD$736,MATCH(WatchList!$B191,'All CCC'!$B$7:$B$736,0)))</f>
        <v/>
      </c>
      <c r="BE191" s="334" t="str">
        <f>IF($B191="","",INDEX('All CCC'!BE$7:BE$736,MATCH(WatchList!$B191,'All CCC'!$B$7:$B$736,0)))</f>
        <v/>
      </c>
      <c r="BF191" s="334" t="str">
        <f>IF($B191="","",INDEX('All CCC'!BF$7:BF$736,MATCH(WatchList!$B191,'All CCC'!$B$7:$B$736,0)))</f>
        <v/>
      </c>
      <c r="BG191" s="334" t="str">
        <f>IF($B191="","",INDEX('All CCC'!BG$7:BG$736,MATCH(WatchList!$B191,'All CCC'!$B$7:$B$736,0)))</f>
        <v/>
      </c>
    </row>
    <row r="192" spans="1:59" x14ac:dyDescent="0.2">
      <c r="A192" s="333" t="str">
        <f>IF($B192="","",INDEX('All CCC'!A$7:A$736,MATCH(WatchList!$B192,'All CCC'!$B$7:$B$736,0)))</f>
        <v/>
      </c>
      <c r="B192" s="127"/>
      <c r="C192" s="334" t="str">
        <f>IF($B192="","",INDEX('All CCC'!C$7:C$736,MATCH(WatchList!$B192,'All CCC'!$B$7:$B$736,0)))</f>
        <v/>
      </c>
      <c r="D192" s="334" t="str">
        <f>IF($B192="","",INDEX('All CCC'!D$7:D$736,MATCH(WatchList!$B192,'All CCC'!$B$7:$B$736,0)))</f>
        <v/>
      </c>
      <c r="E192" s="334" t="str">
        <f>IF($B192="","",INDEX('All CCC'!E$7:E$736,MATCH(WatchList!$B192,'All CCC'!$B$7:$B$736,0)))</f>
        <v/>
      </c>
      <c r="F192" s="334" t="str">
        <f>IF($B192="","",INDEX('All CCC'!F$7:F$736,MATCH(WatchList!$B192,'All CCC'!$B$7:$B$736,0)))</f>
        <v/>
      </c>
      <c r="G192" s="334" t="str">
        <f>IF($B192="","",INDEX('All CCC'!G$7:G$736,MATCH(WatchList!$B192,'All CCC'!$B$7:$B$736,0)))</f>
        <v/>
      </c>
      <c r="H192" s="334" t="str">
        <f>IF($B192="","",INDEX('All CCC'!H$7:H$736,MATCH(WatchList!$B192,'All CCC'!$B$7:$B$736,0)))</f>
        <v/>
      </c>
      <c r="I192" s="334" t="str">
        <f>IF($B192="","",INDEX('All CCC'!I$7:I$736,MATCH(WatchList!$B192,'All CCC'!$B$7:$B$736,0)))</f>
        <v/>
      </c>
      <c r="J192" s="334" t="str">
        <f>IF($B192="","",INDEX('All CCC'!J$7:J$736,MATCH(WatchList!$B192,'All CCC'!$B$7:$B$736,0)))</f>
        <v/>
      </c>
      <c r="K192" s="334" t="str">
        <f>IF($B192="","",INDEX('All CCC'!K$7:K$736,MATCH(WatchList!$B192,'All CCC'!$B$7:$B$736,0)))</f>
        <v/>
      </c>
      <c r="L192" s="334" t="str">
        <f>IF($B192="","",INDEX('All CCC'!L$7:L$736,MATCH(WatchList!$B192,'All CCC'!$B$7:$B$736,0)))</f>
        <v/>
      </c>
      <c r="M192" s="334" t="str">
        <f>IF($B192="","",INDEX('All CCC'!M$7:M$736,MATCH(WatchList!$B192,'All CCC'!$B$7:$B$736,0)))</f>
        <v/>
      </c>
      <c r="N192" s="334" t="str">
        <f>IF($B192="","",INDEX('All CCC'!N$7:N$736,MATCH(WatchList!$B192,'All CCC'!$B$7:$B$736,0)))</f>
        <v/>
      </c>
      <c r="O192" s="334" t="str">
        <f>IF($B192="","",INDEX('All CCC'!O$7:O$736,MATCH(WatchList!$B192,'All CCC'!$B$7:$B$736,0)))</f>
        <v/>
      </c>
      <c r="P192" s="335" t="str">
        <f>IF($B192="","",INDEX('All CCC'!P$7:P$736,MATCH(WatchList!$B192,'All CCC'!$B$7:$B$736,0)))</f>
        <v/>
      </c>
      <c r="Q192" s="335" t="str">
        <f>IF($B192="","",INDEX('All CCC'!Q$7:Q$736,MATCH(WatchList!$B192,'All CCC'!$B$7:$B$736,0)))</f>
        <v/>
      </c>
      <c r="R192" s="334" t="str">
        <f>IF($B192="","",INDEX('All CCC'!R$7:R$736,MATCH(WatchList!$B192,'All CCC'!$B$7:$B$736,0)))</f>
        <v/>
      </c>
      <c r="S192" s="334" t="str">
        <f>IF($B192="","",INDEX('All CCC'!S$7:S$736,MATCH(WatchList!$B192,'All CCC'!$B$7:$B$736,0)))</f>
        <v/>
      </c>
      <c r="T192" s="334" t="str">
        <f>IF($B192="","",INDEX('All CCC'!T$7:T$736,MATCH(WatchList!$B192,'All CCC'!$B$7:$B$736,0)))</f>
        <v/>
      </c>
      <c r="U192" s="334" t="str">
        <f>IF($B192="","",INDEX('All CCC'!U$7:U$736,MATCH(WatchList!$B192,'All CCC'!$B$7:$B$736,0)))</f>
        <v/>
      </c>
      <c r="V192" s="334" t="str">
        <f>IF($B192="","",INDEX('All CCC'!V$7:V$736,MATCH(WatchList!$B192,'All CCC'!$B$7:$B$736,0)))</f>
        <v/>
      </c>
      <c r="W192" s="334" t="str">
        <f>IF($B192="","",INDEX('All CCC'!W$7:W$736,MATCH(WatchList!$B192,'All CCC'!$B$7:$B$736,0)))</f>
        <v/>
      </c>
      <c r="X192" s="334" t="str">
        <f>IF($B192="","",INDEX('All CCC'!X$7:X$736,MATCH(WatchList!$B192,'All CCC'!$B$7:$B$736,0)))</f>
        <v/>
      </c>
      <c r="Y192" s="334" t="str">
        <f>IF($B192="","",INDEX('All CCC'!Y$7:Y$736,MATCH(WatchList!$B192,'All CCC'!$B$7:$B$736,0)))</f>
        <v/>
      </c>
      <c r="Z192" s="334" t="str">
        <f>IF($B192="","",INDEX('All CCC'!Z$7:Z$736,MATCH(WatchList!$B192,'All CCC'!$B$7:$B$736,0)))</f>
        <v/>
      </c>
      <c r="AA192" s="334" t="str">
        <f>IF($B192="","",INDEX('All CCC'!AA$7:AA$736,MATCH(WatchList!$B192,'All CCC'!$B$7:$B$736,0)))</f>
        <v/>
      </c>
      <c r="AB192" s="334" t="str">
        <f>IF($B192="","",INDEX('All CCC'!AB$7:AB$736,MATCH(WatchList!$B192,'All CCC'!$B$7:$B$736,0)))</f>
        <v/>
      </c>
      <c r="AC192" s="334" t="str">
        <f>IF($B192="","",INDEX('All CCC'!AC$7:AC$736,MATCH(WatchList!$B192,'All CCC'!$B$7:$B$736,0)))</f>
        <v/>
      </c>
      <c r="AD192" s="334" t="str">
        <f>IF($B192="","",INDEX('All CCC'!AD$7:AD$736,MATCH(WatchList!$B192,'All CCC'!$B$7:$B$736,0)))</f>
        <v/>
      </c>
      <c r="AE192" s="334" t="str">
        <f>IF($B192="","",INDEX('All CCC'!AE$7:AE$736,MATCH(WatchList!$B192,'All CCC'!$B$7:$B$736,0)))</f>
        <v/>
      </c>
      <c r="AF192" s="334" t="str">
        <f>IF($B192="","",INDEX('All CCC'!AF$7:AF$736,MATCH(WatchList!$B192,'All CCC'!$B$7:$B$736,0)))</f>
        <v/>
      </c>
      <c r="AG192" s="334" t="str">
        <f>IF($B192="","",INDEX('All CCC'!AG$7:AG$736,MATCH(WatchList!$B192,'All CCC'!$B$7:$B$736,0)))</f>
        <v/>
      </c>
      <c r="AH192" s="334" t="str">
        <f>IF($B192="","",INDEX('All CCC'!AH$7:AH$736,MATCH(WatchList!$B192,'All CCC'!$B$7:$B$736,0)))</f>
        <v/>
      </c>
      <c r="AI192" s="334" t="str">
        <f>IF($B192="","",INDEX('All CCC'!AI$7:AI$736,MATCH(WatchList!$B192,'All CCC'!$B$7:$B$736,0)))</f>
        <v/>
      </c>
      <c r="AJ192" s="334" t="str">
        <f>IF($B192="","",INDEX('All CCC'!AJ$7:AJ$736,MATCH(WatchList!$B192,'All CCC'!$B$7:$B$736,0)))</f>
        <v/>
      </c>
      <c r="AK192" s="334" t="str">
        <f>IF($B192="","",INDEX('All CCC'!AK$7:AK$736,MATCH(WatchList!$B192,'All CCC'!$B$7:$B$736,0)))</f>
        <v/>
      </c>
      <c r="AL192" s="334" t="str">
        <f>IF($B192="","",INDEX('All CCC'!AL$7:AL$736,MATCH(WatchList!$B192,'All CCC'!$B$7:$B$736,0)))</f>
        <v/>
      </c>
      <c r="AM192" s="334" t="str">
        <f>IF($B192="","",INDEX('All CCC'!AM$7:AM$736,MATCH(WatchList!$B192,'All CCC'!$B$7:$B$736,0)))</f>
        <v/>
      </c>
      <c r="AN192" s="334" t="str">
        <f>IF($B192="","",INDEX('All CCC'!AN$7:AN$736,MATCH(WatchList!$B192,'All CCC'!$B$7:$B$736,0)))</f>
        <v/>
      </c>
      <c r="AO192" s="334" t="str">
        <f>IF($B192="","",INDEX('All CCC'!AO$7:AO$736,MATCH(WatchList!$B192,'All CCC'!$B$7:$B$736,0)))</f>
        <v/>
      </c>
      <c r="AP192" s="334" t="str">
        <f>IF($B192="","",INDEX('All CCC'!AP$7:AP$736,MATCH(WatchList!$B192,'All CCC'!$B$7:$B$736,0)))</f>
        <v/>
      </c>
      <c r="AQ192" s="334" t="str">
        <f>IF($B192="","",INDEX('All CCC'!AQ$7:AQ$736,MATCH(WatchList!$B192,'All CCC'!$B$7:$B$736,0)))</f>
        <v/>
      </c>
      <c r="AR192" s="334" t="str">
        <f>IF($B192="","",INDEX('All CCC'!AR$7:AR$736,MATCH(WatchList!$B192,'All CCC'!$B$7:$B$736,0)))</f>
        <v/>
      </c>
      <c r="AS192" s="334" t="str">
        <f>IF($B192="","",INDEX('All CCC'!AS$7:AS$736,MATCH(WatchList!$B192,'All CCC'!$B$7:$B$736,0)))</f>
        <v/>
      </c>
      <c r="AT192" s="334" t="str">
        <f>IF($B192="","",INDEX('All CCC'!AT$7:AT$736,MATCH(WatchList!$B192,'All CCC'!$B$7:$B$736,0)))</f>
        <v/>
      </c>
      <c r="AU192" s="334" t="str">
        <f>IF($B192="","",INDEX('All CCC'!AU$7:AU$736,MATCH(WatchList!$B192,'All CCC'!$B$7:$B$736,0)))</f>
        <v/>
      </c>
      <c r="AV192" s="334" t="str">
        <f>IF($B192="","",INDEX('All CCC'!AV$7:AV$736,MATCH(WatchList!$B192,'All CCC'!$B$7:$B$736,0)))</f>
        <v/>
      </c>
      <c r="AW192" s="334" t="str">
        <f>IF($B192="","",INDEX('All CCC'!AW$7:AW$736,MATCH(WatchList!$B192,'All CCC'!$B$7:$B$736,0)))</f>
        <v/>
      </c>
      <c r="AX192" s="334" t="str">
        <f>IF($B192="","",INDEX('All CCC'!AX$7:AX$736,MATCH(WatchList!$B192,'All CCC'!$B$7:$B$736,0)))</f>
        <v/>
      </c>
      <c r="AY192" s="334" t="str">
        <f>IF($B192="","",INDEX('All CCC'!AY$7:AY$736,MATCH(WatchList!$B192,'All CCC'!$B$7:$B$736,0)))</f>
        <v/>
      </c>
      <c r="AZ192" s="334" t="str">
        <f>IF($B192="","",INDEX('All CCC'!AZ$7:AZ$736,MATCH(WatchList!$B192,'All CCC'!$B$7:$B$736,0)))</f>
        <v/>
      </c>
      <c r="BA192" s="334" t="str">
        <f>IF($B192="","",INDEX('All CCC'!BA$7:BA$736,MATCH(WatchList!$B192,'All CCC'!$B$7:$B$736,0)))</f>
        <v/>
      </c>
      <c r="BB192" s="334" t="str">
        <f>IF($B192="","",INDEX('All CCC'!BB$7:BB$736,MATCH(WatchList!$B192,'All CCC'!$B$7:$B$736,0)))</f>
        <v/>
      </c>
      <c r="BC192" s="334" t="str">
        <f>IF($B192="","",INDEX('All CCC'!BC$7:BC$736,MATCH(WatchList!$B192,'All CCC'!$B$7:$B$736,0)))</f>
        <v/>
      </c>
      <c r="BD192" s="334" t="str">
        <f>IF($B192="","",INDEX('All CCC'!BD$7:BD$736,MATCH(WatchList!$B192,'All CCC'!$B$7:$B$736,0)))</f>
        <v/>
      </c>
      <c r="BE192" s="334" t="str">
        <f>IF($B192="","",INDEX('All CCC'!BE$7:BE$736,MATCH(WatchList!$B192,'All CCC'!$B$7:$B$736,0)))</f>
        <v/>
      </c>
      <c r="BF192" s="334" t="str">
        <f>IF($B192="","",INDEX('All CCC'!BF$7:BF$736,MATCH(WatchList!$B192,'All CCC'!$B$7:$B$736,0)))</f>
        <v/>
      </c>
      <c r="BG192" s="334" t="str">
        <f>IF($B192="","",INDEX('All CCC'!BG$7:BG$736,MATCH(WatchList!$B192,'All CCC'!$B$7:$B$736,0)))</f>
        <v/>
      </c>
    </row>
    <row r="193" spans="1:59" x14ac:dyDescent="0.2">
      <c r="A193" s="333" t="str">
        <f>IF($B193="","",INDEX('All CCC'!A$7:A$736,MATCH(WatchList!$B193,'All CCC'!$B$7:$B$736,0)))</f>
        <v/>
      </c>
      <c r="B193" s="127"/>
      <c r="C193" s="334" t="str">
        <f>IF($B193="","",INDEX('All CCC'!C$7:C$736,MATCH(WatchList!$B193,'All CCC'!$B$7:$B$736,0)))</f>
        <v/>
      </c>
      <c r="D193" s="334" t="str">
        <f>IF($B193="","",INDEX('All CCC'!D$7:D$736,MATCH(WatchList!$B193,'All CCC'!$B$7:$B$736,0)))</f>
        <v/>
      </c>
      <c r="E193" s="334" t="str">
        <f>IF($B193="","",INDEX('All CCC'!E$7:E$736,MATCH(WatchList!$B193,'All CCC'!$B$7:$B$736,0)))</f>
        <v/>
      </c>
      <c r="F193" s="334" t="str">
        <f>IF($B193="","",INDEX('All CCC'!F$7:F$736,MATCH(WatchList!$B193,'All CCC'!$B$7:$B$736,0)))</f>
        <v/>
      </c>
      <c r="G193" s="334" t="str">
        <f>IF($B193="","",INDEX('All CCC'!G$7:G$736,MATCH(WatchList!$B193,'All CCC'!$B$7:$B$736,0)))</f>
        <v/>
      </c>
      <c r="H193" s="334" t="str">
        <f>IF($B193="","",INDEX('All CCC'!H$7:H$736,MATCH(WatchList!$B193,'All CCC'!$B$7:$B$736,0)))</f>
        <v/>
      </c>
      <c r="I193" s="334" t="str">
        <f>IF($B193="","",INDEX('All CCC'!I$7:I$736,MATCH(WatchList!$B193,'All CCC'!$B$7:$B$736,0)))</f>
        <v/>
      </c>
      <c r="J193" s="334" t="str">
        <f>IF($B193="","",INDEX('All CCC'!J$7:J$736,MATCH(WatchList!$B193,'All CCC'!$B$7:$B$736,0)))</f>
        <v/>
      </c>
      <c r="K193" s="334" t="str">
        <f>IF($B193="","",INDEX('All CCC'!K$7:K$736,MATCH(WatchList!$B193,'All CCC'!$B$7:$B$736,0)))</f>
        <v/>
      </c>
      <c r="L193" s="334" t="str">
        <f>IF($B193="","",INDEX('All CCC'!L$7:L$736,MATCH(WatchList!$B193,'All CCC'!$B$7:$B$736,0)))</f>
        <v/>
      </c>
      <c r="M193" s="334" t="str">
        <f>IF($B193="","",INDEX('All CCC'!M$7:M$736,MATCH(WatchList!$B193,'All CCC'!$B$7:$B$736,0)))</f>
        <v/>
      </c>
      <c r="N193" s="334" t="str">
        <f>IF($B193="","",INDEX('All CCC'!N$7:N$736,MATCH(WatchList!$B193,'All CCC'!$B$7:$B$736,0)))</f>
        <v/>
      </c>
      <c r="O193" s="334" t="str">
        <f>IF($B193="","",INDEX('All CCC'!O$7:O$736,MATCH(WatchList!$B193,'All CCC'!$B$7:$B$736,0)))</f>
        <v/>
      </c>
      <c r="P193" s="335" t="str">
        <f>IF($B193="","",INDEX('All CCC'!P$7:P$736,MATCH(WatchList!$B193,'All CCC'!$B$7:$B$736,0)))</f>
        <v/>
      </c>
      <c r="Q193" s="335" t="str">
        <f>IF($B193="","",INDEX('All CCC'!Q$7:Q$736,MATCH(WatchList!$B193,'All CCC'!$B$7:$B$736,0)))</f>
        <v/>
      </c>
      <c r="R193" s="334" t="str">
        <f>IF($B193="","",INDEX('All CCC'!R$7:R$736,MATCH(WatchList!$B193,'All CCC'!$B$7:$B$736,0)))</f>
        <v/>
      </c>
      <c r="S193" s="334" t="str">
        <f>IF($B193="","",INDEX('All CCC'!S$7:S$736,MATCH(WatchList!$B193,'All CCC'!$B$7:$B$736,0)))</f>
        <v/>
      </c>
      <c r="T193" s="334" t="str">
        <f>IF($B193="","",INDEX('All CCC'!T$7:T$736,MATCH(WatchList!$B193,'All CCC'!$B$7:$B$736,0)))</f>
        <v/>
      </c>
      <c r="U193" s="334" t="str">
        <f>IF($B193="","",INDEX('All CCC'!U$7:U$736,MATCH(WatchList!$B193,'All CCC'!$B$7:$B$736,0)))</f>
        <v/>
      </c>
      <c r="V193" s="334" t="str">
        <f>IF($B193="","",INDEX('All CCC'!V$7:V$736,MATCH(WatchList!$B193,'All CCC'!$B$7:$B$736,0)))</f>
        <v/>
      </c>
      <c r="W193" s="334" t="str">
        <f>IF($B193="","",INDEX('All CCC'!W$7:W$736,MATCH(WatchList!$B193,'All CCC'!$B$7:$B$736,0)))</f>
        <v/>
      </c>
      <c r="X193" s="334" t="str">
        <f>IF($B193="","",INDEX('All CCC'!X$7:X$736,MATCH(WatchList!$B193,'All CCC'!$B$7:$B$736,0)))</f>
        <v/>
      </c>
      <c r="Y193" s="334" t="str">
        <f>IF($B193="","",INDEX('All CCC'!Y$7:Y$736,MATCH(WatchList!$B193,'All CCC'!$B$7:$B$736,0)))</f>
        <v/>
      </c>
      <c r="Z193" s="334" t="str">
        <f>IF($B193="","",INDEX('All CCC'!Z$7:Z$736,MATCH(WatchList!$B193,'All CCC'!$B$7:$B$736,0)))</f>
        <v/>
      </c>
      <c r="AA193" s="334" t="str">
        <f>IF($B193="","",INDEX('All CCC'!AA$7:AA$736,MATCH(WatchList!$B193,'All CCC'!$B$7:$B$736,0)))</f>
        <v/>
      </c>
      <c r="AB193" s="334" t="str">
        <f>IF($B193="","",INDEX('All CCC'!AB$7:AB$736,MATCH(WatchList!$B193,'All CCC'!$B$7:$B$736,0)))</f>
        <v/>
      </c>
      <c r="AC193" s="334" t="str">
        <f>IF($B193="","",INDEX('All CCC'!AC$7:AC$736,MATCH(WatchList!$B193,'All CCC'!$B$7:$B$736,0)))</f>
        <v/>
      </c>
      <c r="AD193" s="334" t="str">
        <f>IF($B193="","",INDEX('All CCC'!AD$7:AD$736,MATCH(WatchList!$B193,'All CCC'!$B$7:$B$736,0)))</f>
        <v/>
      </c>
      <c r="AE193" s="334" t="str">
        <f>IF($B193="","",INDEX('All CCC'!AE$7:AE$736,MATCH(WatchList!$B193,'All CCC'!$B$7:$B$736,0)))</f>
        <v/>
      </c>
      <c r="AF193" s="334" t="str">
        <f>IF($B193="","",INDEX('All CCC'!AF$7:AF$736,MATCH(WatchList!$B193,'All CCC'!$B$7:$B$736,0)))</f>
        <v/>
      </c>
      <c r="AG193" s="334" t="str">
        <f>IF($B193="","",INDEX('All CCC'!AG$7:AG$736,MATCH(WatchList!$B193,'All CCC'!$B$7:$B$736,0)))</f>
        <v/>
      </c>
      <c r="AH193" s="334" t="str">
        <f>IF($B193="","",INDEX('All CCC'!AH$7:AH$736,MATCH(WatchList!$B193,'All CCC'!$B$7:$B$736,0)))</f>
        <v/>
      </c>
      <c r="AI193" s="334" t="str">
        <f>IF($B193="","",INDEX('All CCC'!AI$7:AI$736,MATCH(WatchList!$B193,'All CCC'!$B$7:$B$736,0)))</f>
        <v/>
      </c>
      <c r="AJ193" s="334" t="str">
        <f>IF($B193="","",INDEX('All CCC'!AJ$7:AJ$736,MATCH(WatchList!$B193,'All CCC'!$B$7:$B$736,0)))</f>
        <v/>
      </c>
      <c r="AK193" s="334" t="str">
        <f>IF($B193="","",INDEX('All CCC'!AK$7:AK$736,MATCH(WatchList!$B193,'All CCC'!$B$7:$B$736,0)))</f>
        <v/>
      </c>
      <c r="AL193" s="334" t="str">
        <f>IF($B193="","",INDEX('All CCC'!AL$7:AL$736,MATCH(WatchList!$B193,'All CCC'!$B$7:$B$736,0)))</f>
        <v/>
      </c>
      <c r="AM193" s="334" t="str">
        <f>IF($B193="","",INDEX('All CCC'!AM$7:AM$736,MATCH(WatchList!$B193,'All CCC'!$B$7:$B$736,0)))</f>
        <v/>
      </c>
      <c r="AN193" s="334" t="str">
        <f>IF($B193="","",INDEX('All CCC'!AN$7:AN$736,MATCH(WatchList!$B193,'All CCC'!$B$7:$B$736,0)))</f>
        <v/>
      </c>
      <c r="AO193" s="334" t="str">
        <f>IF($B193="","",INDEX('All CCC'!AO$7:AO$736,MATCH(WatchList!$B193,'All CCC'!$B$7:$B$736,0)))</f>
        <v/>
      </c>
      <c r="AP193" s="334" t="str">
        <f>IF($B193="","",INDEX('All CCC'!AP$7:AP$736,MATCH(WatchList!$B193,'All CCC'!$B$7:$B$736,0)))</f>
        <v/>
      </c>
      <c r="AQ193" s="334" t="str">
        <f>IF($B193="","",INDEX('All CCC'!AQ$7:AQ$736,MATCH(WatchList!$B193,'All CCC'!$B$7:$B$736,0)))</f>
        <v/>
      </c>
      <c r="AR193" s="334" t="str">
        <f>IF($B193="","",INDEX('All CCC'!AR$7:AR$736,MATCH(WatchList!$B193,'All CCC'!$B$7:$B$736,0)))</f>
        <v/>
      </c>
      <c r="AS193" s="334" t="str">
        <f>IF($B193="","",INDEX('All CCC'!AS$7:AS$736,MATCH(WatchList!$B193,'All CCC'!$B$7:$B$736,0)))</f>
        <v/>
      </c>
      <c r="AT193" s="334" t="str">
        <f>IF($B193="","",INDEX('All CCC'!AT$7:AT$736,MATCH(WatchList!$B193,'All CCC'!$B$7:$B$736,0)))</f>
        <v/>
      </c>
      <c r="AU193" s="334" t="str">
        <f>IF($B193="","",INDEX('All CCC'!AU$7:AU$736,MATCH(WatchList!$B193,'All CCC'!$B$7:$B$736,0)))</f>
        <v/>
      </c>
      <c r="AV193" s="334" t="str">
        <f>IF($B193="","",INDEX('All CCC'!AV$7:AV$736,MATCH(WatchList!$B193,'All CCC'!$B$7:$B$736,0)))</f>
        <v/>
      </c>
      <c r="AW193" s="334" t="str">
        <f>IF($B193="","",INDEX('All CCC'!AW$7:AW$736,MATCH(WatchList!$B193,'All CCC'!$B$7:$B$736,0)))</f>
        <v/>
      </c>
      <c r="AX193" s="334" t="str">
        <f>IF($B193="","",INDEX('All CCC'!AX$7:AX$736,MATCH(WatchList!$B193,'All CCC'!$B$7:$B$736,0)))</f>
        <v/>
      </c>
      <c r="AY193" s="334" t="str">
        <f>IF($B193="","",INDEX('All CCC'!AY$7:AY$736,MATCH(WatchList!$B193,'All CCC'!$B$7:$B$736,0)))</f>
        <v/>
      </c>
      <c r="AZ193" s="334" t="str">
        <f>IF($B193="","",INDEX('All CCC'!AZ$7:AZ$736,MATCH(WatchList!$B193,'All CCC'!$B$7:$B$736,0)))</f>
        <v/>
      </c>
      <c r="BA193" s="334" t="str">
        <f>IF($B193="","",INDEX('All CCC'!BA$7:BA$736,MATCH(WatchList!$B193,'All CCC'!$B$7:$B$736,0)))</f>
        <v/>
      </c>
      <c r="BB193" s="334" t="str">
        <f>IF($B193="","",INDEX('All CCC'!BB$7:BB$736,MATCH(WatchList!$B193,'All CCC'!$B$7:$B$736,0)))</f>
        <v/>
      </c>
      <c r="BC193" s="334" t="str">
        <f>IF($B193="","",INDEX('All CCC'!BC$7:BC$736,MATCH(WatchList!$B193,'All CCC'!$B$7:$B$736,0)))</f>
        <v/>
      </c>
      <c r="BD193" s="334" t="str">
        <f>IF($B193="","",INDEX('All CCC'!BD$7:BD$736,MATCH(WatchList!$B193,'All CCC'!$B$7:$B$736,0)))</f>
        <v/>
      </c>
      <c r="BE193" s="334" t="str">
        <f>IF($B193="","",INDEX('All CCC'!BE$7:BE$736,MATCH(WatchList!$B193,'All CCC'!$B$7:$B$736,0)))</f>
        <v/>
      </c>
      <c r="BF193" s="334" t="str">
        <f>IF($B193="","",INDEX('All CCC'!BF$7:BF$736,MATCH(WatchList!$B193,'All CCC'!$B$7:$B$736,0)))</f>
        <v/>
      </c>
      <c r="BG193" s="334" t="str">
        <f>IF($B193="","",INDEX('All CCC'!BG$7:BG$736,MATCH(WatchList!$B193,'All CCC'!$B$7:$B$736,0)))</f>
        <v/>
      </c>
    </row>
    <row r="194" spans="1:59" x14ac:dyDescent="0.2">
      <c r="A194" s="333" t="str">
        <f>IF($B194="","",INDEX('All CCC'!A$7:A$736,MATCH(WatchList!$B194,'All CCC'!$B$7:$B$736,0)))</f>
        <v/>
      </c>
      <c r="B194" s="127"/>
      <c r="C194" s="334" t="str">
        <f>IF($B194="","",INDEX('All CCC'!C$7:C$736,MATCH(WatchList!$B194,'All CCC'!$B$7:$B$736,0)))</f>
        <v/>
      </c>
      <c r="D194" s="334" t="str">
        <f>IF($B194="","",INDEX('All CCC'!D$7:D$736,MATCH(WatchList!$B194,'All CCC'!$B$7:$B$736,0)))</f>
        <v/>
      </c>
      <c r="E194" s="334" t="str">
        <f>IF($B194="","",INDEX('All CCC'!E$7:E$736,MATCH(WatchList!$B194,'All CCC'!$B$7:$B$736,0)))</f>
        <v/>
      </c>
      <c r="F194" s="334" t="str">
        <f>IF($B194="","",INDEX('All CCC'!F$7:F$736,MATCH(WatchList!$B194,'All CCC'!$B$7:$B$736,0)))</f>
        <v/>
      </c>
      <c r="G194" s="334" t="str">
        <f>IF($B194="","",INDEX('All CCC'!G$7:G$736,MATCH(WatchList!$B194,'All CCC'!$B$7:$B$736,0)))</f>
        <v/>
      </c>
      <c r="H194" s="334" t="str">
        <f>IF($B194="","",INDEX('All CCC'!H$7:H$736,MATCH(WatchList!$B194,'All CCC'!$B$7:$B$736,0)))</f>
        <v/>
      </c>
      <c r="I194" s="334" t="str">
        <f>IF($B194="","",INDEX('All CCC'!I$7:I$736,MATCH(WatchList!$B194,'All CCC'!$B$7:$B$736,0)))</f>
        <v/>
      </c>
      <c r="J194" s="334" t="str">
        <f>IF($B194="","",INDEX('All CCC'!J$7:J$736,MATCH(WatchList!$B194,'All CCC'!$B$7:$B$736,0)))</f>
        <v/>
      </c>
      <c r="K194" s="334" t="str">
        <f>IF($B194="","",INDEX('All CCC'!K$7:K$736,MATCH(WatchList!$B194,'All CCC'!$B$7:$B$736,0)))</f>
        <v/>
      </c>
      <c r="L194" s="334" t="str">
        <f>IF($B194="","",INDEX('All CCC'!L$7:L$736,MATCH(WatchList!$B194,'All CCC'!$B$7:$B$736,0)))</f>
        <v/>
      </c>
      <c r="M194" s="334" t="str">
        <f>IF($B194="","",INDEX('All CCC'!M$7:M$736,MATCH(WatchList!$B194,'All CCC'!$B$7:$B$736,0)))</f>
        <v/>
      </c>
      <c r="N194" s="334" t="str">
        <f>IF($B194="","",INDEX('All CCC'!N$7:N$736,MATCH(WatchList!$B194,'All CCC'!$B$7:$B$736,0)))</f>
        <v/>
      </c>
      <c r="O194" s="334" t="str">
        <f>IF($B194="","",INDEX('All CCC'!O$7:O$736,MATCH(WatchList!$B194,'All CCC'!$B$7:$B$736,0)))</f>
        <v/>
      </c>
      <c r="P194" s="335" t="str">
        <f>IF($B194="","",INDEX('All CCC'!P$7:P$736,MATCH(WatchList!$B194,'All CCC'!$B$7:$B$736,0)))</f>
        <v/>
      </c>
      <c r="Q194" s="335" t="str">
        <f>IF($B194="","",INDEX('All CCC'!Q$7:Q$736,MATCH(WatchList!$B194,'All CCC'!$B$7:$B$736,0)))</f>
        <v/>
      </c>
      <c r="R194" s="334" t="str">
        <f>IF($B194="","",INDEX('All CCC'!R$7:R$736,MATCH(WatchList!$B194,'All CCC'!$B$7:$B$736,0)))</f>
        <v/>
      </c>
      <c r="S194" s="334" t="str">
        <f>IF($B194="","",INDEX('All CCC'!S$7:S$736,MATCH(WatchList!$B194,'All CCC'!$B$7:$B$736,0)))</f>
        <v/>
      </c>
      <c r="T194" s="334" t="str">
        <f>IF($B194="","",INDEX('All CCC'!T$7:T$736,MATCH(WatchList!$B194,'All CCC'!$B$7:$B$736,0)))</f>
        <v/>
      </c>
      <c r="U194" s="334" t="str">
        <f>IF($B194="","",INDEX('All CCC'!U$7:U$736,MATCH(WatchList!$B194,'All CCC'!$B$7:$B$736,0)))</f>
        <v/>
      </c>
      <c r="V194" s="334" t="str">
        <f>IF($B194="","",INDEX('All CCC'!V$7:V$736,MATCH(WatchList!$B194,'All CCC'!$B$7:$B$736,0)))</f>
        <v/>
      </c>
      <c r="W194" s="334" t="str">
        <f>IF($B194="","",INDEX('All CCC'!W$7:W$736,MATCH(WatchList!$B194,'All CCC'!$B$7:$B$736,0)))</f>
        <v/>
      </c>
      <c r="X194" s="334" t="str">
        <f>IF($B194="","",INDEX('All CCC'!X$7:X$736,MATCH(WatchList!$B194,'All CCC'!$B$7:$B$736,0)))</f>
        <v/>
      </c>
      <c r="Y194" s="334" t="str">
        <f>IF($B194="","",INDEX('All CCC'!Y$7:Y$736,MATCH(WatchList!$B194,'All CCC'!$B$7:$B$736,0)))</f>
        <v/>
      </c>
      <c r="Z194" s="334" t="str">
        <f>IF($B194="","",INDEX('All CCC'!Z$7:Z$736,MATCH(WatchList!$B194,'All CCC'!$B$7:$B$736,0)))</f>
        <v/>
      </c>
      <c r="AA194" s="334" t="str">
        <f>IF($B194="","",INDEX('All CCC'!AA$7:AA$736,MATCH(WatchList!$B194,'All CCC'!$B$7:$B$736,0)))</f>
        <v/>
      </c>
      <c r="AB194" s="334" t="str">
        <f>IF($B194="","",INDEX('All CCC'!AB$7:AB$736,MATCH(WatchList!$B194,'All CCC'!$B$7:$B$736,0)))</f>
        <v/>
      </c>
      <c r="AC194" s="334" t="str">
        <f>IF($B194="","",INDEX('All CCC'!AC$7:AC$736,MATCH(WatchList!$B194,'All CCC'!$B$7:$B$736,0)))</f>
        <v/>
      </c>
      <c r="AD194" s="334" t="str">
        <f>IF($B194="","",INDEX('All CCC'!AD$7:AD$736,MATCH(WatchList!$B194,'All CCC'!$B$7:$B$736,0)))</f>
        <v/>
      </c>
      <c r="AE194" s="334" t="str">
        <f>IF($B194="","",INDEX('All CCC'!AE$7:AE$736,MATCH(WatchList!$B194,'All CCC'!$B$7:$B$736,0)))</f>
        <v/>
      </c>
      <c r="AF194" s="334" t="str">
        <f>IF($B194="","",INDEX('All CCC'!AF$7:AF$736,MATCH(WatchList!$B194,'All CCC'!$B$7:$B$736,0)))</f>
        <v/>
      </c>
      <c r="AG194" s="334" t="str">
        <f>IF($B194="","",INDEX('All CCC'!AG$7:AG$736,MATCH(WatchList!$B194,'All CCC'!$B$7:$B$736,0)))</f>
        <v/>
      </c>
      <c r="AH194" s="334" t="str">
        <f>IF($B194="","",INDEX('All CCC'!AH$7:AH$736,MATCH(WatchList!$B194,'All CCC'!$B$7:$B$736,0)))</f>
        <v/>
      </c>
      <c r="AI194" s="334" t="str">
        <f>IF($B194="","",INDEX('All CCC'!AI$7:AI$736,MATCH(WatchList!$B194,'All CCC'!$B$7:$B$736,0)))</f>
        <v/>
      </c>
      <c r="AJ194" s="334" t="str">
        <f>IF($B194="","",INDEX('All CCC'!AJ$7:AJ$736,MATCH(WatchList!$B194,'All CCC'!$B$7:$B$736,0)))</f>
        <v/>
      </c>
      <c r="AK194" s="334" t="str">
        <f>IF($B194="","",INDEX('All CCC'!AK$7:AK$736,MATCH(WatchList!$B194,'All CCC'!$B$7:$B$736,0)))</f>
        <v/>
      </c>
      <c r="AL194" s="334" t="str">
        <f>IF($B194="","",INDEX('All CCC'!AL$7:AL$736,MATCH(WatchList!$B194,'All CCC'!$B$7:$B$736,0)))</f>
        <v/>
      </c>
      <c r="AM194" s="334" t="str">
        <f>IF($B194="","",INDEX('All CCC'!AM$7:AM$736,MATCH(WatchList!$B194,'All CCC'!$B$7:$B$736,0)))</f>
        <v/>
      </c>
      <c r="AN194" s="334" t="str">
        <f>IF($B194="","",INDEX('All CCC'!AN$7:AN$736,MATCH(WatchList!$B194,'All CCC'!$B$7:$B$736,0)))</f>
        <v/>
      </c>
      <c r="AO194" s="334" t="str">
        <f>IF($B194="","",INDEX('All CCC'!AO$7:AO$736,MATCH(WatchList!$B194,'All CCC'!$B$7:$B$736,0)))</f>
        <v/>
      </c>
      <c r="AP194" s="334" t="str">
        <f>IF($B194="","",INDEX('All CCC'!AP$7:AP$736,MATCH(WatchList!$B194,'All CCC'!$B$7:$B$736,0)))</f>
        <v/>
      </c>
      <c r="AQ194" s="334" t="str">
        <f>IF($B194="","",INDEX('All CCC'!AQ$7:AQ$736,MATCH(WatchList!$B194,'All CCC'!$B$7:$B$736,0)))</f>
        <v/>
      </c>
      <c r="AR194" s="334" t="str">
        <f>IF($B194="","",INDEX('All CCC'!AR$7:AR$736,MATCH(WatchList!$B194,'All CCC'!$B$7:$B$736,0)))</f>
        <v/>
      </c>
      <c r="AS194" s="334" t="str">
        <f>IF($B194="","",INDEX('All CCC'!AS$7:AS$736,MATCH(WatchList!$B194,'All CCC'!$B$7:$B$736,0)))</f>
        <v/>
      </c>
      <c r="AT194" s="334" t="str">
        <f>IF($B194="","",INDEX('All CCC'!AT$7:AT$736,MATCH(WatchList!$B194,'All CCC'!$B$7:$B$736,0)))</f>
        <v/>
      </c>
      <c r="AU194" s="334" t="str">
        <f>IF($B194="","",INDEX('All CCC'!AU$7:AU$736,MATCH(WatchList!$B194,'All CCC'!$B$7:$B$736,0)))</f>
        <v/>
      </c>
      <c r="AV194" s="334" t="str">
        <f>IF($B194="","",INDEX('All CCC'!AV$7:AV$736,MATCH(WatchList!$B194,'All CCC'!$B$7:$B$736,0)))</f>
        <v/>
      </c>
      <c r="AW194" s="334" t="str">
        <f>IF($B194="","",INDEX('All CCC'!AW$7:AW$736,MATCH(WatchList!$B194,'All CCC'!$B$7:$B$736,0)))</f>
        <v/>
      </c>
      <c r="AX194" s="334" t="str">
        <f>IF($B194="","",INDEX('All CCC'!AX$7:AX$736,MATCH(WatchList!$B194,'All CCC'!$B$7:$B$736,0)))</f>
        <v/>
      </c>
      <c r="AY194" s="334" t="str">
        <f>IF($B194="","",INDEX('All CCC'!AY$7:AY$736,MATCH(WatchList!$B194,'All CCC'!$B$7:$B$736,0)))</f>
        <v/>
      </c>
      <c r="AZ194" s="334" t="str">
        <f>IF($B194="","",INDEX('All CCC'!AZ$7:AZ$736,MATCH(WatchList!$B194,'All CCC'!$B$7:$B$736,0)))</f>
        <v/>
      </c>
      <c r="BA194" s="334" t="str">
        <f>IF($B194="","",INDEX('All CCC'!BA$7:BA$736,MATCH(WatchList!$B194,'All CCC'!$B$7:$B$736,0)))</f>
        <v/>
      </c>
      <c r="BB194" s="334" t="str">
        <f>IF($B194="","",INDEX('All CCC'!BB$7:BB$736,MATCH(WatchList!$B194,'All CCC'!$B$7:$B$736,0)))</f>
        <v/>
      </c>
      <c r="BC194" s="334" t="str">
        <f>IF($B194="","",INDEX('All CCC'!BC$7:BC$736,MATCH(WatchList!$B194,'All CCC'!$B$7:$B$736,0)))</f>
        <v/>
      </c>
      <c r="BD194" s="334" t="str">
        <f>IF($B194="","",INDEX('All CCC'!BD$7:BD$736,MATCH(WatchList!$B194,'All CCC'!$B$7:$B$736,0)))</f>
        <v/>
      </c>
      <c r="BE194" s="334" t="str">
        <f>IF($B194="","",INDEX('All CCC'!BE$7:BE$736,MATCH(WatchList!$B194,'All CCC'!$B$7:$B$736,0)))</f>
        <v/>
      </c>
      <c r="BF194" s="334" t="str">
        <f>IF($B194="","",INDEX('All CCC'!BF$7:BF$736,MATCH(WatchList!$B194,'All CCC'!$B$7:$B$736,0)))</f>
        <v/>
      </c>
      <c r="BG194" s="334" t="str">
        <f>IF($B194="","",INDEX('All CCC'!BG$7:BG$736,MATCH(WatchList!$B194,'All CCC'!$B$7:$B$736,0)))</f>
        <v/>
      </c>
    </row>
    <row r="195" spans="1:59" x14ac:dyDescent="0.2">
      <c r="A195" s="333" t="str">
        <f>IF($B195="","",INDEX('All CCC'!A$7:A$736,MATCH(WatchList!$B195,'All CCC'!$B$7:$B$736,0)))</f>
        <v/>
      </c>
      <c r="B195" s="127"/>
      <c r="C195" s="334" t="str">
        <f>IF($B195="","",INDEX('All CCC'!C$7:C$736,MATCH(WatchList!$B195,'All CCC'!$B$7:$B$736,0)))</f>
        <v/>
      </c>
      <c r="D195" s="334" t="str">
        <f>IF($B195="","",INDEX('All CCC'!D$7:D$736,MATCH(WatchList!$B195,'All CCC'!$B$7:$B$736,0)))</f>
        <v/>
      </c>
      <c r="E195" s="334" t="str">
        <f>IF($B195="","",INDEX('All CCC'!E$7:E$736,MATCH(WatchList!$B195,'All CCC'!$B$7:$B$736,0)))</f>
        <v/>
      </c>
      <c r="F195" s="334" t="str">
        <f>IF($B195="","",INDEX('All CCC'!F$7:F$736,MATCH(WatchList!$B195,'All CCC'!$B$7:$B$736,0)))</f>
        <v/>
      </c>
      <c r="G195" s="334" t="str">
        <f>IF($B195="","",INDEX('All CCC'!G$7:G$736,MATCH(WatchList!$B195,'All CCC'!$B$7:$B$736,0)))</f>
        <v/>
      </c>
      <c r="H195" s="334" t="str">
        <f>IF($B195="","",INDEX('All CCC'!H$7:H$736,MATCH(WatchList!$B195,'All CCC'!$B$7:$B$736,0)))</f>
        <v/>
      </c>
      <c r="I195" s="334" t="str">
        <f>IF($B195="","",INDEX('All CCC'!I$7:I$736,MATCH(WatchList!$B195,'All CCC'!$B$7:$B$736,0)))</f>
        <v/>
      </c>
      <c r="J195" s="334" t="str">
        <f>IF($B195="","",INDEX('All CCC'!J$7:J$736,MATCH(WatchList!$B195,'All CCC'!$B$7:$B$736,0)))</f>
        <v/>
      </c>
      <c r="K195" s="334" t="str">
        <f>IF($B195="","",INDEX('All CCC'!K$7:K$736,MATCH(WatchList!$B195,'All CCC'!$B$7:$B$736,0)))</f>
        <v/>
      </c>
      <c r="L195" s="334" t="str">
        <f>IF($B195="","",INDEX('All CCC'!L$7:L$736,MATCH(WatchList!$B195,'All CCC'!$B$7:$B$736,0)))</f>
        <v/>
      </c>
      <c r="M195" s="334" t="str">
        <f>IF($B195="","",INDEX('All CCC'!M$7:M$736,MATCH(WatchList!$B195,'All CCC'!$B$7:$B$736,0)))</f>
        <v/>
      </c>
      <c r="N195" s="334" t="str">
        <f>IF($B195="","",INDEX('All CCC'!N$7:N$736,MATCH(WatchList!$B195,'All CCC'!$B$7:$B$736,0)))</f>
        <v/>
      </c>
      <c r="O195" s="334" t="str">
        <f>IF($B195="","",INDEX('All CCC'!O$7:O$736,MATCH(WatchList!$B195,'All CCC'!$B$7:$B$736,0)))</f>
        <v/>
      </c>
      <c r="P195" s="335" t="str">
        <f>IF($B195="","",INDEX('All CCC'!P$7:P$736,MATCH(WatchList!$B195,'All CCC'!$B$7:$B$736,0)))</f>
        <v/>
      </c>
      <c r="Q195" s="335" t="str">
        <f>IF($B195="","",INDEX('All CCC'!Q$7:Q$736,MATCH(WatchList!$B195,'All CCC'!$B$7:$B$736,0)))</f>
        <v/>
      </c>
      <c r="R195" s="334" t="str">
        <f>IF($B195="","",INDEX('All CCC'!R$7:R$736,MATCH(WatchList!$B195,'All CCC'!$B$7:$B$736,0)))</f>
        <v/>
      </c>
      <c r="S195" s="334" t="str">
        <f>IF($B195="","",INDEX('All CCC'!S$7:S$736,MATCH(WatchList!$B195,'All CCC'!$B$7:$B$736,0)))</f>
        <v/>
      </c>
      <c r="T195" s="334" t="str">
        <f>IF($B195="","",INDEX('All CCC'!T$7:T$736,MATCH(WatchList!$B195,'All CCC'!$B$7:$B$736,0)))</f>
        <v/>
      </c>
      <c r="U195" s="334" t="str">
        <f>IF($B195="","",INDEX('All CCC'!U$7:U$736,MATCH(WatchList!$B195,'All CCC'!$B$7:$B$736,0)))</f>
        <v/>
      </c>
      <c r="V195" s="334" t="str">
        <f>IF($B195="","",INDEX('All CCC'!V$7:V$736,MATCH(WatchList!$B195,'All CCC'!$B$7:$B$736,0)))</f>
        <v/>
      </c>
      <c r="W195" s="334" t="str">
        <f>IF($B195="","",INDEX('All CCC'!W$7:W$736,MATCH(WatchList!$B195,'All CCC'!$B$7:$B$736,0)))</f>
        <v/>
      </c>
      <c r="X195" s="334" t="str">
        <f>IF($B195="","",INDEX('All CCC'!X$7:X$736,MATCH(WatchList!$B195,'All CCC'!$B$7:$B$736,0)))</f>
        <v/>
      </c>
      <c r="Y195" s="334" t="str">
        <f>IF($B195="","",INDEX('All CCC'!Y$7:Y$736,MATCH(WatchList!$B195,'All CCC'!$B$7:$B$736,0)))</f>
        <v/>
      </c>
      <c r="Z195" s="334" t="str">
        <f>IF($B195="","",INDEX('All CCC'!Z$7:Z$736,MATCH(WatchList!$B195,'All CCC'!$B$7:$B$736,0)))</f>
        <v/>
      </c>
      <c r="AA195" s="334" t="str">
        <f>IF($B195="","",INDEX('All CCC'!AA$7:AA$736,MATCH(WatchList!$B195,'All CCC'!$B$7:$B$736,0)))</f>
        <v/>
      </c>
      <c r="AB195" s="334" t="str">
        <f>IF($B195="","",INDEX('All CCC'!AB$7:AB$736,MATCH(WatchList!$B195,'All CCC'!$B$7:$B$736,0)))</f>
        <v/>
      </c>
      <c r="AC195" s="334" t="str">
        <f>IF($B195="","",INDEX('All CCC'!AC$7:AC$736,MATCH(WatchList!$B195,'All CCC'!$B$7:$B$736,0)))</f>
        <v/>
      </c>
      <c r="AD195" s="334" t="str">
        <f>IF($B195="","",INDEX('All CCC'!AD$7:AD$736,MATCH(WatchList!$B195,'All CCC'!$B$7:$B$736,0)))</f>
        <v/>
      </c>
      <c r="AE195" s="334" t="str">
        <f>IF($B195="","",INDEX('All CCC'!AE$7:AE$736,MATCH(WatchList!$B195,'All CCC'!$B$7:$B$736,0)))</f>
        <v/>
      </c>
      <c r="AF195" s="334" t="str">
        <f>IF($B195="","",INDEX('All CCC'!AF$7:AF$736,MATCH(WatchList!$B195,'All CCC'!$B$7:$B$736,0)))</f>
        <v/>
      </c>
      <c r="AG195" s="334" t="str">
        <f>IF($B195="","",INDEX('All CCC'!AG$7:AG$736,MATCH(WatchList!$B195,'All CCC'!$B$7:$B$736,0)))</f>
        <v/>
      </c>
      <c r="AH195" s="334" t="str">
        <f>IF($B195="","",INDEX('All CCC'!AH$7:AH$736,MATCH(WatchList!$B195,'All CCC'!$B$7:$B$736,0)))</f>
        <v/>
      </c>
      <c r="AI195" s="334" t="str">
        <f>IF($B195="","",INDEX('All CCC'!AI$7:AI$736,MATCH(WatchList!$B195,'All CCC'!$B$7:$B$736,0)))</f>
        <v/>
      </c>
      <c r="AJ195" s="334" t="str">
        <f>IF($B195="","",INDEX('All CCC'!AJ$7:AJ$736,MATCH(WatchList!$B195,'All CCC'!$B$7:$B$736,0)))</f>
        <v/>
      </c>
      <c r="AK195" s="334" t="str">
        <f>IF($B195="","",INDEX('All CCC'!AK$7:AK$736,MATCH(WatchList!$B195,'All CCC'!$B$7:$B$736,0)))</f>
        <v/>
      </c>
      <c r="AL195" s="334" t="str">
        <f>IF($B195="","",INDEX('All CCC'!AL$7:AL$736,MATCH(WatchList!$B195,'All CCC'!$B$7:$B$736,0)))</f>
        <v/>
      </c>
      <c r="AM195" s="334" t="str">
        <f>IF($B195="","",INDEX('All CCC'!AM$7:AM$736,MATCH(WatchList!$B195,'All CCC'!$B$7:$B$736,0)))</f>
        <v/>
      </c>
      <c r="AN195" s="334" t="str">
        <f>IF($B195="","",INDEX('All CCC'!AN$7:AN$736,MATCH(WatchList!$B195,'All CCC'!$B$7:$B$736,0)))</f>
        <v/>
      </c>
      <c r="AO195" s="334" t="str">
        <f>IF($B195="","",INDEX('All CCC'!AO$7:AO$736,MATCH(WatchList!$B195,'All CCC'!$B$7:$B$736,0)))</f>
        <v/>
      </c>
      <c r="AP195" s="334" t="str">
        <f>IF($B195="","",INDEX('All CCC'!AP$7:AP$736,MATCH(WatchList!$B195,'All CCC'!$B$7:$B$736,0)))</f>
        <v/>
      </c>
      <c r="AQ195" s="334" t="str">
        <f>IF($B195="","",INDEX('All CCC'!AQ$7:AQ$736,MATCH(WatchList!$B195,'All CCC'!$B$7:$B$736,0)))</f>
        <v/>
      </c>
      <c r="AR195" s="334" t="str">
        <f>IF($B195="","",INDEX('All CCC'!AR$7:AR$736,MATCH(WatchList!$B195,'All CCC'!$B$7:$B$736,0)))</f>
        <v/>
      </c>
      <c r="AS195" s="334" t="str">
        <f>IF($B195="","",INDEX('All CCC'!AS$7:AS$736,MATCH(WatchList!$B195,'All CCC'!$B$7:$B$736,0)))</f>
        <v/>
      </c>
      <c r="AT195" s="334" t="str">
        <f>IF($B195="","",INDEX('All CCC'!AT$7:AT$736,MATCH(WatchList!$B195,'All CCC'!$B$7:$B$736,0)))</f>
        <v/>
      </c>
      <c r="AU195" s="334" t="str">
        <f>IF($B195="","",INDEX('All CCC'!AU$7:AU$736,MATCH(WatchList!$B195,'All CCC'!$B$7:$B$736,0)))</f>
        <v/>
      </c>
      <c r="AV195" s="334" t="str">
        <f>IF($B195="","",INDEX('All CCC'!AV$7:AV$736,MATCH(WatchList!$B195,'All CCC'!$B$7:$B$736,0)))</f>
        <v/>
      </c>
      <c r="AW195" s="334" t="str">
        <f>IF($B195="","",INDEX('All CCC'!AW$7:AW$736,MATCH(WatchList!$B195,'All CCC'!$B$7:$B$736,0)))</f>
        <v/>
      </c>
      <c r="AX195" s="334" t="str">
        <f>IF($B195="","",INDEX('All CCC'!AX$7:AX$736,MATCH(WatchList!$B195,'All CCC'!$B$7:$B$736,0)))</f>
        <v/>
      </c>
      <c r="AY195" s="334" t="str">
        <f>IF($B195="","",INDEX('All CCC'!AY$7:AY$736,MATCH(WatchList!$B195,'All CCC'!$B$7:$B$736,0)))</f>
        <v/>
      </c>
      <c r="AZ195" s="334" t="str">
        <f>IF($B195="","",INDEX('All CCC'!AZ$7:AZ$736,MATCH(WatchList!$B195,'All CCC'!$B$7:$B$736,0)))</f>
        <v/>
      </c>
      <c r="BA195" s="334" t="str">
        <f>IF($B195="","",INDEX('All CCC'!BA$7:BA$736,MATCH(WatchList!$B195,'All CCC'!$B$7:$B$736,0)))</f>
        <v/>
      </c>
      <c r="BB195" s="334" t="str">
        <f>IF($B195="","",INDEX('All CCC'!BB$7:BB$736,MATCH(WatchList!$B195,'All CCC'!$B$7:$B$736,0)))</f>
        <v/>
      </c>
      <c r="BC195" s="334" t="str">
        <f>IF($B195="","",INDEX('All CCC'!BC$7:BC$736,MATCH(WatchList!$B195,'All CCC'!$B$7:$B$736,0)))</f>
        <v/>
      </c>
      <c r="BD195" s="334" t="str">
        <f>IF($B195="","",INDEX('All CCC'!BD$7:BD$736,MATCH(WatchList!$B195,'All CCC'!$B$7:$B$736,0)))</f>
        <v/>
      </c>
      <c r="BE195" s="334" t="str">
        <f>IF($B195="","",INDEX('All CCC'!BE$7:BE$736,MATCH(WatchList!$B195,'All CCC'!$B$7:$B$736,0)))</f>
        <v/>
      </c>
      <c r="BF195" s="334" t="str">
        <f>IF($B195="","",INDEX('All CCC'!BF$7:BF$736,MATCH(WatchList!$B195,'All CCC'!$B$7:$B$736,0)))</f>
        <v/>
      </c>
      <c r="BG195" s="334" t="str">
        <f>IF($B195="","",INDEX('All CCC'!BG$7:BG$736,MATCH(WatchList!$B195,'All CCC'!$B$7:$B$736,0)))</f>
        <v/>
      </c>
    </row>
    <row r="196" spans="1:59" x14ac:dyDescent="0.2">
      <c r="A196" s="333" t="str">
        <f>IF($B196="","",INDEX('All CCC'!A$7:A$736,MATCH(WatchList!$B196,'All CCC'!$B$7:$B$736,0)))</f>
        <v/>
      </c>
      <c r="B196" s="127"/>
      <c r="C196" s="334" t="str">
        <f>IF($B196="","",INDEX('All CCC'!C$7:C$736,MATCH(WatchList!$B196,'All CCC'!$B$7:$B$736,0)))</f>
        <v/>
      </c>
      <c r="D196" s="334" t="str">
        <f>IF($B196="","",INDEX('All CCC'!D$7:D$736,MATCH(WatchList!$B196,'All CCC'!$B$7:$B$736,0)))</f>
        <v/>
      </c>
      <c r="E196" s="334" t="str">
        <f>IF($B196="","",INDEX('All CCC'!E$7:E$736,MATCH(WatchList!$B196,'All CCC'!$B$7:$B$736,0)))</f>
        <v/>
      </c>
      <c r="F196" s="334" t="str">
        <f>IF($B196="","",INDEX('All CCC'!F$7:F$736,MATCH(WatchList!$B196,'All CCC'!$B$7:$B$736,0)))</f>
        <v/>
      </c>
      <c r="G196" s="334" t="str">
        <f>IF($B196="","",INDEX('All CCC'!G$7:G$736,MATCH(WatchList!$B196,'All CCC'!$B$7:$B$736,0)))</f>
        <v/>
      </c>
      <c r="H196" s="334" t="str">
        <f>IF($B196="","",INDEX('All CCC'!H$7:H$736,MATCH(WatchList!$B196,'All CCC'!$B$7:$B$736,0)))</f>
        <v/>
      </c>
      <c r="I196" s="334" t="str">
        <f>IF($B196="","",INDEX('All CCC'!I$7:I$736,MATCH(WatchList!$B196,'All CCC'!$B$7:$B$736,0)))</f>
        <v/>
      </c>
      <c r="J196" s="334" t="str">
        <f>IF($B196="","",INDEX('All CCC'!J$7:J$736,MATCH(WatchList!$B196,'All CCC'!$B$7:$B$736,0)))</f>
        <v/>
      </c>
      <c r="K196" s="334" t="str">
        <f>IF($B196="","",INDEX('All CCC'!K$7:K$736,MATCH(WatchList!$B196,'All CCC'!$B$7:$B$736,0)))</f>
        <v/>
      </c>
      <c r="L196" s="334" t="str">
        <f>IF($B196="","",INDEX('All CCC'!L$7:L$736,MATCH(WatchList!$B196,'All CCC'!$B$7:$B$736,0)))</f>
        <v/>
      </c>
      <c r="M196" s="334" t="str">
        <f>IF($B196="","",INDEX('All CCC'!M$7:M$736,MATCH(WatchList!$B196,'All CCC'!$B$7:$B$736,0)))</f>
        <v/>
      </c>
      <c r="N196" s="334" t="str">
        <f>IF($B196="","",INDEX('All CCC'!N$7:N$736,MATCH(WatchList!$B196,'All CCC'!$B$7:$B$736,0)))</f>
        <v/>
      </c>
      <c r="O196" s="334" t="str">
        <f>IF($B196="","",INDEX('All CCC'!O$7:O$736,MATCH(WatchList!$B196,'All CCC'!$B$7:$B$736,0)))</f>
        <v/>
      </c>
      <c r="P196" s="335" t="str">
        <f>IF($B196="","",INDEX('All CCC'!P$7:P$736,MATCH(WatchList!$B196,'All CCC'!$B$7:$B$736,0)))</f>
        <v/>
      </c>
      <c r="Q196" s="335" t="str">
        <f>IF($B196="","",INDEX('All CCC'!Q$7:Q$736,MATCH(WatchList!$B196,'All CCC'!$B$7:$B$736,0)))</f>
        <v/>
      </c>
      <c r="R196" s="334" t="str">
        <f>IF($B196="","",INDEX('All CCC'!R$7:R$736,MATCH(WatchList!$B196,'All CCC'!$B$7:$B$736,0)))</f>
        <v/>
      </c>
      <c r="S196" s="334" t="str">
        <f>IF($B196="","",INDEX('All CCC'!S$7:S$736,MATCH(WatchList!$B196,'All CCC'!$B$7:$B$736,0)))</f>
        <v/>
      </c>
      <c r="T196" s="334" t="str">
        <f>IF($B196="","",INDEX('All CCC'!T$7:T$736,MATCH(WatchList!$B196,'All CCC'!$B$7:$B$736,0)))</f>
        <v/>
      </c>
      <c r="U196" s="334" t="str">
        <f>IF($B196="","",INDEX('All CCC'!U$7:U$736,MATCH(WatchList!$B196,'All CCC'!$B$7:$B$736,0)))</f>
        <v/>
      </c>
      <c r="V196" s="334" t="str">
        <f>IF($B196="","",INDEX('All CCC'!V$7:V$736,MATCH(WatchList!$B196,'All CCC'!$B$7:$B$736,0)))</f>
        <v/>
      </c>
      <c r="W196" s="334" t="str">
        <f>IF($B196="","",INDEX('All CCC'!W$7:W$736,MATCH(WatchList!$B196,'All CCC'!$B$7:$B$736,0)))</f>
        <v/>
      </c>
      <c r="X196" s="334" t="str">
        <f>IF($B196="","",INDEX('All CCC'!X$7:X$736,MATCH(WatchList!$B196,'All CCC'!$B$7:$B$736,0)))</f>
        <v/>
      </c>
      <c r="Y196" s="334" t="str">
        <f>IF($B196="","",INDEX('All CCC'!Y$7:Y$736,MATCH(WatchList!$B196,'All CCC'!$B$7:$B$736,0)))</f>
        <v/>
      </c>
      <c r="Z196" s="334" t="str">
        <f>IF($B196="","",INDEX('All CCC'!Z$7:Z$736,MATCH(WatchList!$B196,'All CCC'!$B$7:$B$736,0)))</f>
        <v/>
      </c>
      <c r="AA196" s="334" t="str">
        <f>IF($B196="","",INDEX('All CCC'!AA$7:AA$736,MATCH(WatchList!$B196,'All CCC'!$B$7:$B$736,0)))</f>
        <v/>
      </c>
      <c r="AB196" s="334" t="str">
        <f>IF($B196="","",INDEX('All CCC'!AB$7:AB$736,MATCH(WatchList!$B196,'All CCC'!$B$7:$B$736,0)))</f>
        <v/>
      </c>
      <c r="AC196" s="334" t="str">
        <f>IF($B196="","",INDEX('All CCC'!AC$7:AC$736,MATCH(WatchList!$B196,'All CCC'!$B$7:$B$736,0)))</f>
        <v/>
      </c>
      <c r="AD196" s="334" t="str">
        <f>IF($B196="","",INDEX('All CCC'!AD$7:AD$736,MATCH(WatchList!$B196,'All CCC'!$B$7:$B$736,0)))</f>
        <v/>
      </c>
      <c r="AE196" s="334" t="str">
        <f>IF($B196="","",INDEX('All CCC'!AE$7:AE$736,MATCH(WatchList!$B196,'All CCC'!$B$7:$B$736,0)))</f>
        <v/>
      </c>
      <c r="AF196" s="334" t="str">
        <f>IF($B196="","",INDEX('All CCC'!AF$7:AF$736,MATCH(WatchList!$B196,'All CCC'!$B$7:$B$736,0)))</f>
        <v/>
      </c>
      <c r="AG196" s="334" t="str">
        <f>IF($B196="","",INDEX('All CCC'!AG$7:AG$736,MATCH(WatchList!$B196,'All CCC'!$B$7:$B$736,0)))</f>
        <v/>
      </c>
      <c r="AH196" s="334" t="str">
        <f>IF($B196="","",INDEX('All CCC'!AH$7:AH$736,MATCH(WatchList!$B196,'All CCC'!$B$7:$B$736,0)))</f>
        <v/>
      </c>
      <c r="AI196" s="334" t="str">
        <f>IF($B196="","",INDEX('All CCC'!AI$7:AI$736,MATCH(WatchList!$B196,'All CCC'!$B$7:$B$736,0)))</f>
        <v/>
      </c>
      <c r="AJ196" s="334" t="str">
        <f>IF($B196="","",INDEX('All CCC'!AJ$7:AJ$736,MATCH(WatchList!$B196,'All CCC'!$B$7:$B$736,0)))</f>
        <v/>
      </c>
      <c r="AK196" s="334" t="str">
        <f>IF($B196="","",INDEX('All CCC'!AK$7:AK$736,MATCH(WatchList!$B196,'All CCC'!$B$7:$B$736,0)))</f>
        <v/>
      </c>
      <c r="AL196" s="334" t="str">
        <f>IF($B196="","",INDEX('All CCC'!AL$7:AL$736,MATCH(WatchList!$B196,'All CCC'!$B$7:$B$736,0)))</f>
        <v/>
      </c>
      <c r="AM196" s="334" t="str">
        <f>IF($B196="","",INDEX('All CCC'!AM$7:AM$736,MATCH(WatchList!$B196,'All CCC'!$B$7:$B$736,0)))</f>
        <v/>
      </c>
      <c r="AN196" s="334" t="str">
        <f>IF($B196="","",INDEX('All CCC'!AN$7:AN$736,MATCH(WatchList!$B196,'All CCC'!$B$7:$B$736,0)))</f>
        <v/>
      </c>
      <c r="AO196" s="334" t="str">
        <f>IF($B196="","",INDEX('All CCC'!AO$7:AO$736,MATCH(WatchList!$B196,'All CCC'!$B$7:$B$736,0)))</f>
        <v/>
      </c>
      <c r="AP196" s="334" t="str">
        <f>IF($B196="","",INDEX('All CCC'!AP$7:AP$736,MATCH(WatchList!$B196,'All CCC'!$B$7:$B$736,0)))</f>
        <v/>
      </c>
      <c r="AQ196" s="334" t="str">
        <f>IF($B196="","",INDEX('All CCC'!AQ$7:AQ$736,MATCH(WatchList!$B196,'All CCC'!$B$7:$B$736,0)))</f>
        <v/>
      </c>
      <c r="AR196" s="334" t="str">
        <f>IF($B196="","",INDEX('All CCC'!AR$7:AR$736,MATCH(WatchList!$B196,'All CCC'!$B$7:$B$736,0)))</f>
        <v/>
      </c>
      <c r="AS196" s="334" t="str">
        <f>IF($B196="","",INDEX('All CCC'!AS$7:AS$736,MATCH(WatchList!$B196,'All CCC'!$B$7:$B$736,0)))</f>
        <v/>
      </c>
      <c r="AT196" s="334" t="str">
        <f>IF($B196="","",INDEX('All CCC'!AT$7:AT$736,MATCH(WatchList!$B196,'All CCC'!$B$7:$B$736,0)))</f>
        <v/>
      </c>
      <c r="AU196" s="334" t="str">
        <f>IF($B196="","",INDEX('All CCC'!AU$7:AU$736,MATCH(WatchList!$B196,'All CCC'!$B$7:$B$736,0)))</f>
        <v/>
      </c>
      <c r="AV196" s="334" t="str">
        <f>IF($B196="","",INDEX('All CCC'!AV$7:AV$736,MATCH(WatchList!$B196,'All CCC'!$B$7:$B$736,0)))</f>
        <v/>
      </c>
      <c r="AW196" s="334" t="str">
        <f>IF($B196="","",INDEX('All CCC'!AW$7:AW$736,MATCH(WatchList!$B196,'All CCC'!$B$7:$B$736,0)))</f>
        <v/>
      </c>
      <c r="AX196" s="334" t="str">
        <f>IF($B196="","",INDEX('All CCC'!AX$7:AX$736,MATCH(WatchList!$B196,'All CCC'!$B$7:$B$736,0)))</f>
        <v/>
      </c>
      <c r="AY196" s="334" t="str">
        <f>IF($B196="","",INDEX('All CCC'!AY$7:AY$736,MATCH(WatchList!$B196,'All CCC'!$B$7:$B$736,0)))</f>
        <v/>
      </c>
      <c r="AZ196" s="334" t="str">
        <f>IF($B196="","",INDEX('All CCC'!AZ$7:AZ$736,MATCH(WatchList!$B196,'All CCC'!$B$7:$B$736,0)))</f>
        <v/>
      </c>
      <c r="BA196" s="334" t="str">
        <f>IF($B196="","",INDEX('All CCC'!BA$7:BA$736,MATCH(WatchList!$B196,'All CCC'!$B$7:$B$736,0)))</f>
        <v/>
      </c>
      <c r="BB196" s="334" t="str">
        <f>IF($B196="","",INDEX('All CCC'!BB$7:BB$736,MATCH(WatchList!$B196,'All CCC'!$B$7:$B$736,0)))</f>
        <v/>
      </c>
      <c r="BC196" s="334" t="str">
        <f>IF($B196="","",INDEX('All CCC'!BC$7:BC$736,MATCH(WatchList!$B196,'All CCC'!$B$7:$B$736,0)))</f>
        <v/>
      </c>
      <c r="BD196" s="334" t="str">
        <f>IF($B196="","",INDEX('All CCC'!BD$7:BD$736,MATCH(WatchList!$B196,'All CCC'!$B$7:$B$736,0)))</f>
        <v/>
      </c>
      <c r="BE196" s="334" t="str">
        <f>IF($B196="","",INDEX('All CCC'!BE$7:BE$736,MATCH(WatchList!$B196,'All CCC'!$B$7:$B$736,0)))</f>
        <v/>
      </c>
      <c r="BF196" s="334" t="str">
        <f>IF($B196="","",INDEX('All CCC'!BF$7:BF$736,MATCH(WatchList!$B196,'All CCC'!$B$7:$B$736,0)))</f>
        <v/>
      </c>
      <c r="BG196" s="334" t="str">
        <f>IF($B196="","",INDEX('All CCC'!BG$7:BG$736,MATCH(WatchList!$B196,'All CCC'!$B$7:$B$736,0)))</f>
        <v/>
      </c>
    </row>
    <row r="197" spans="1:59" x14ac:dyDescent="0.2">
      <c r="A197" s="333" t="str">
        <f>IF($B197="","",INDEX('All CCC'!A$7:A$736,MATCH(WatchList!$B197,'All CCC'!$B$7:$B$736,0)))</f>
        <v/>
      </c>
      <c r="B197" s="127"/>
      <c r="C197" s="334" t="str">
        <f>IF($B197="","",INDEX('All CCC'!C$7:C$736,MATCH(WatchList!$B197,'All CCC'!$B$7:$B$736,0)))</f>
        <v/>
      </c>
      <c r="D197" s="334" t="str">
        <f>IF($B197="","",INDEX('All CCC'!D$7:D$736,MATCH(WatchList!$B197,'All CCC'!$B$7:$B$736,0)))</f>
        <v/>
      </c>
      <c r="E197" s="334" t="str">
        <f>IF($B197="","",INDEX('All CCC'!E$7:E$736,MATCH(WatchList!$B197,'All CCC'!$B$7:$B$736,0)))</f>
        <v/>
      </c>
      <c r="F197" s="334" t="str">
        <f>IF($B197="","",INDEX('All CCC'!F$7:F$736,MATCH(WatchList!$B197,'All CCC'!$B$7:$B$736,0)))</f>
        <v/>
      </c>
      <c r="G197" s="334" t="str">
        <f>IF($B197="","",INDEX('All CCC'!G$7:G$736,MATCH(WatchList!$B197,'All CCC'!$B$7:$B$736,0)))</f>
        <v/>
      </c>
      <c r="H197" s="334" t="str">
        <f>IF($B197="","",INDEX('All CCC'!H$7:H$736,MATCH(WatchList!$B197,'All CCC'!$B$7:$B$736,0)))</f>
        <v/>
      </c>
      <c r="I197" s="334" t="str">
        <f>IF($B197="","",INDEX('All CCC'!I$7:I$736,MATCH(WatchList!$B197,'All CCC'!$B$7:$B$736,0)))</f>
        <v/>
      </c>
      <c r="J197" s="334" t="str">
        <f>IF($B197="","",INDEX('All CCC'!J$7:J$736,MATCH(WatchList!$B197,'All CCC'!$B$7:$B$736,0)))</f>
        <v/>
      </c>
      <c r="K197" s="334" t="str">
        <f>IF($B197="","",INDEX('All CCC'!K$7:K$736,MATCH(WatchList!$B197,'All CCC'!$B$7:$B$736,0)))</f>
        <v/>
      </c>
      <c r="L197" s="334" t="str">
        <f>IF($B197="","",INDEX('All CCC'!L$7:L$736,MATCH(WatchList!$B197,'All CCC'!$B$7:$B$736,0)))</f>
        <v/>
      </c>
      <c r="M197" s="334" t="str">
        <f>IF($B197="","",INDEX('All CCC'!M$7:M$736,MATCH(WatchList!$B197,'All CCC'!$B$7:$B$736,0)))</f>
        <v/>
      </c>
      <c r="N197" s="334" t="str">
        <f>IF($B197="","",INDEX('All CCC'!N$7:N$736,MATCH(WatchList!$B197,'All CCC'!$B$7:$B$736,0)))</f>
        <v/>
      </c>
      <c r="O197" s="334" t="str">
        <f>IF($B197="","",INDEX('All CCC'!O$7:O$736,MATCH(WatchList!$B197,'All CCC'!$B$7:$B$736,0)))</f>
        <v/>
      </c>
      <c r="P197" s="335" t="str">
        <f>IF($B197="","",INDEX('All CCC'!P$7:P$736,MATCH(WatchList!$B197,'All CCC'!$B$7:$B$736,0)))</f>
        <v/>
      </c>
      <c r="Q197" s="335" t="str">
        <f>IF($B197="","",INDEX('All CCC'!Q$7:Q$736,MATCH(WatchList!$B197,'All CCC'!$B$7:$B$736,0)))</f>
        <v/>
      </c>
      <c r="R197" s="334" t="str">
        <f>IF($B197="","",INDEX('All CCC'!R$7:R$736,MATCH(WatchList!$B197,'All CCC'!$B$7:$B$736,0)))</f>
        <v/>
      </c>
      <c r="S197" s="334" t="str">
        <f>IF($B197="","",INDEX('All CCC'!S$7:S$736,MATCH(WatchList!$B197,'All CCC'!$B$7:$B$736,0)))</f>
        <v/>
      </c>
      <c r="T197" s="334" t="str">
        <f>IF($B197="","",INDEX('All CCC'!T$7:T$736,MATCH(WatchList!$B197,'All CCC'!$B$7:$B$736,0)))</f>
        <v/>
      </c>
      <c r="U197" s="334" t="str">
        <f>IF($B197="","",INDEX('All CCC'!U$7:U$736,MATCH(WatchList!$B197,'All CCC'!$B$7:$B$736,0)))</f>
        <v/>
      </c>
      <c r="V197" s="334" t="str">
        <f>IF($B197="","",INDEX('All CCC'!V$7:V$736,MATCH(WatchList!$B197,'All CCC'!$B$7:$B$736,0)))</f>
        <v/>
      </c>
      <c r="W197" s="334" t="str">
        <f>IF($B197="","",INDEX('All CCC'!W$7:W$736,MATCH(WatchList!$B197,'All CCC'!$B$7:$B$736,0)))</f>
        <v/>
      </c>
      <c r="X197" s="334" t="str">
        <f>IF($B197="","",INDEX('All CCC'!X$7:X$736,MATCH(WatchList!$B197,'All CCC'!$B$7:$B$736,0)))</f>
        <v/>
      </c>
      <c r="Y197" s="334" t="str">
        <f>IF($B197="","",INDEX('All CCC'!Y$7:Y$736,MATCH(WatchList!$B197,'All CCC'!$B$7:$B$736,0)))</f>
        <v/>
      </c>
      <c r="Z197" s="334" t="str">
        <f>IF($B197="","",INDEX('All CCC'!Z$7:Z$736,MATCH(WatchList!$B197,'All CCC'!$B$7:$B$736,0)))</f>
        <v/>
      </c>
      <c r="AA197" s="334" t="str">
        <f>IF($B197="","",INDEX('All CCC'!AA$7:AA$736,MATCH(WatchList!$B197,'All CCC'!$B$7:$B$736,0)))</f>
        <v/>
      </c>
      <c r="AB197" s="334" t="str">
        <f>IF($B197="","",INDEX('All CCC'!AB$7:AB$736,MATCH(WatchList!$B197,'All CCC'!$B$7:$B$736,0)))</f>
        <v/>
      </c>
      <c r="AC197" s="334" t="str">
        <f>IF($B197="","",INDEX('All CCC'!AC$7:AC$736,MATCH(WatchList!$B197,'All CCC'!$B$7:$B$736,0)))</f>
        <v/>
      </c>
      <c r="AD197" s="334" t="str">
        <f>IF($B197="","",INDEX('All CCC'!AD$7:AD$736,MATCH(WatchList!$B197,'All CCC'!$B$7:$B$736,0)))</f>
        <v/>
      </c>
      <c r="AE197" s="334" t="str">
        <f>IF($B197="","",INDEX('All CCC'!AE$7:AE$736,MATCH(WatchList!$B197,'All CCC'!$B$7:$B$736,0)))</f>
        <v/>
      </c>
      <c r="AF197" s="334" t="str">
        <f>IF($B197="","",INDEX('All CCC'!AF$7:AF$736,MATCH(WatchList!$B197,'All CCC'!$B$7:$B$736,0)))</f>
        <v/>
      </c>
      <c r="AG197" s="334" t="str">
        <f>IF($B197="","",INDEX('All CCC'!AG$7:AG$736,MATCH(WatchList!$B197,'All CCC'!$B$7:$B$736,0)))</f>
        <v/>
      </c>
      <c r="AH197" s="334" t="str">
        <f>IF($B197="","",INDEX('All CCC'!AH$7:AH$736,MATCH(WatchList!$B197,'All CCC'!$B$7:$B$736,0)))</f>
        <v/>
      </c>
      <c r="AI197" s="334" t="str">
        <f>IF($B197="","",INDEX('All CCC'!AI$7:AI$736,MATCH(WatchList!$B197,'All CCC'!$B$7:$B$736,0)))</f>
        <v/>
      </c>
      <c r="AJ197" s="334" t="str">
        <f>IF($B197="","",INDEX('All CCC'!AJ$7:AJ$736,MATCH(WatchList!$B197,'All CCC'!$B$7:$B$736,0)))</f>
        <v/>
      </c>
      <c r="AK197" s="334" t="str">
        <f>IF($B197="","",INDEX('All CCC'!AK$7:AK$736,MATCH(WatchList!$B197,'All CCC'!$B$7:$B$736,0)))</f>
        <v/>
      </c>
      <c r="AL197" s="334" t="str">
        <f>IF($B197="","",INDEX('All CCC'!AL$7:AL$736,MATCH(WatchList!$B197,'All CCC'!$B$7:$B$736,0)))</f>
        <v/>
      </c>
      <c r="AM197" s="334" t="str">
        <f>IF($B197="","",INDEX('All CCC'!AM$7:AM$736,MATCH(WatchList!$B197,'All CCC'!$B$7:$B$736,0)))</f>
        <v/>
      </c>
      <c r="AN197" s="334" t="str">
        <f>IF($B197="","",INDEX('All CCC'!AN$7:AN$736,MATCH(WatchList!$B197,'All CCC'!$B$7:$B$736,0)))</f>
        <v/>
      </c>
      <c r="AO197" s="334" t="str">
        <f>IF($B197="","",INDEX('All CCC'!AO$7:AO$736,MATCH(WatchList!$B197,'All CCC'!$B$7:$B$736,0)))</f>
        <v/>
      </c>
      <c r="AP197" s="334" t="str">
        <f>IF($B197="","",INDEX('All CCC'!AP$7:AP$736,MATCH(WatchList!$B197,'All CCC'!$B$7:$B$736,0)))</f>
        <v/>
      </c>
      <c r="AQ197" s="334" t="str">
        <f>IF($B197="","",INDEX('All CCC'!AQ$7:AQ$736,MATCH(WatchList!$B197,'All CCC'!$B$7:$B$736,0)))</f>
        <v/>
      </c>
      <c r="AR197" s="334" t="str">
        <f>IF($B197="","",INDEX('All CCC'!AR$7:AR$736,MATCH(WatchList!$B197,'All CCC'!$B$7:$B$736,0)))</f>
        <v/>
      </c>
      <c r="AS197" s="334" t="str">
        <f>IF($B197="","",INDEX('All CCC'!AS$7:AS$736,MATCH(WatchList!$B197,'All CCC'!$B$7:$B$736,0)))</f>
        <v/>
      </c>
      <c r="AT197" s="334" t="str">
        <f>IF($B197="","",INDEX('All CCC'!AT$7:AT$736,MATCH(WatchList!$B197,'All CCC'!$B$7:$B$736,0)))</f>
        <v/>
      </c>
      <c r="AU197" s="334" t="str">
        <f>IF($B197="","",INDEX('All CCC'!AU$7:AU$736,MATCH(WatchList!$B197,'All CCC'!$B$7:$B$736,0)))</f>
        <v/>
      </c>
      <c r="AV197" s="334" t="str">
        <f>IF($B197="","",INDEX('All CCC'!AV$7:AV$736,MATCH(WatchList!$B197,'All CCC'!$B$7:$B$736,0)))</f>
        <v/>
      </c>
      <c r="AW197" s="334" t="str">
        <f>IF($B197="","",INDEX('All CCC'!AW$7:AW$736,MATCH(WatchList!$B197,'All CCC'!$B$7:$B$736,0)))</f>
        <v/>
      </c>
      <c r="AX197" s="334" t="str">
        <f>IF($B197="","",INDEX('All CCC'!AX$7:AX$736,MATCH(WatchList!$B197,'All CCC'!$B$7:$B$736,0)))</f>
        <v/>
      </c>
      <c r="AY197" s="334" t="str">
        <f>IF($B197="","",INDEX('All CCC'!AY$7:AY$736,MATCH(WatchList!$B197,'All CCC'!$B$7:$B$736,0)))</f>
        <v/>
      </c>
      <c r="AZ197" s="334" t="str">
        <f>IF($B197="","",INDEX('All CCC'!AZ$7:AZ$736,MATCH(WatchList!$B197,'All CCC'!$B$7:$B$736,0)))</f>
        <v/>
      </c>
      <c r="BA197" s="334" t="str">
        <f>IF($B197="","",INDEX('All CCC'!BA$7:BA$736,MATCH(WatchList!$B197,'All CCC'!$B$7:$B$736,0)))</f>
        <v/>
      </c>
      <c r="BB197" s="334" t="str">
        <f>IF($B197="","",INDEX('All CCC'!BB$7:BB$736,MATCH(WatchList!$B197,'All CCC'!$B$7:$B$736,0)))</f>
        <v/>
      </c>
      <c r="BC197" s="334" t="str">
        <f>IF($B197="","",INDEX('All CCC'!BC$7:BC$736,MATCH(WatchList!$B197,'All CCC'!$B$7:$B$736,0)))</f>
        <v/>
      </c>
      <c r="BD197" s="334" t="str">
        <f>IF($B197="","",INDEX('All CCC'!BD$7:BD$736,MATCH(WatchList!$B197,'All CCC'!$B$7:$B$736,0)))</f>
        <v/>
      </c>
      <c r="BE197" s="334" t="str">
        <f>IF($B197="","",INDEX('All CCC'!BE$7:BE$736,MATCH(WatchList!$B197,'All CCC'!$B$7:$B$736,0)))</f>
        <v/>
      </c>
      <c r="BF197" s="334" t="str">
        <f>IF($B197="","",INDEX('All CCC'!BF$7:BF$736,MATCH(WatchList!$B197,'All CCC'!$B$7:$B$736,0)))</f>
        <v/>
      </c>
      <c r="BG197" s="334" t="str">
        <f>IF($B197="","",INDEX('All CCC'!BG$7:BG$736,MATCH(WatchList!$B197,'All CCC'!$B$7:$B$736,0)))</f>
        <v/>
      </c>
    </row>
    <row r="198" spans="1:59" x14ac:dyDescent="0.2">
      <c r="A198" s="333" t="str">
        <f>IF($B198="","",INDEX('All CCC'!A$7:A$736,MATCH(WatchList!$B198,'All CCC'!$B$7:$B$736,0)))</f>
        <v/>
      </c>
      <c r="B198" s="127"/>
      <c r="C198" s="334" t="str">
        <f>IF($B198="","",INDEX('All CCC'!C$7:C$736,MATCH(WatchList!$B198,'All CCC'!$B$7:$B$736,0)))</f>
        <v/>
      </c>
      <c r="D198" s="334" t="str">
        <f>IF($B198="","",INDEX('All CCC'!D$7:D$736,MATCH(WatchList!$B198,'All CCC'!$B$7:$B$736,0)))</f>
        <v/>
      </c>
      <c r="E198" s="334" t="str">
        <f>IF($B198="","",INDEX('All CCC'!E$7:E$736,MATCH(WatchList!$B198,'All CCC'!$B$7:$B$736,0)))</f>
        <v/>
      </c>
      <c r="F198" s="334" t="str">
        <f>IF($B198="","",INDEX('All CCC'!F$7:F$736,MATCH(WatchList!$B198,'All CCC'!$B$7:$B$736,0)))</f>
        <v/>
      </c>
      <c r="G198" s="334" t="str">
        <f>IF($B198="","",INDEX('All CCC'!G$7:G$736,MATCH(WatchList!$B198,'All CCC'!$B$7:$B$736,0)))</f>
        <v/>
      </c>
      <c r="H198" s="334" t="str">
        <f>IF($B198="","",INDEX('All CCC'!H$7:H$736,MATCH(WatchList!$B198,'All CCC'!$B$7:$B$736,0)))</f>
        <v/>
      </c>
      <c r="I198" s="334" t="str">
        <f>IF($B198="","",INDEX('All CCC'!I$7:I$736,MATCH(WatchList!$B198,'All CCC'!$B$7:$B$736,0)))</f>
        <v/>
      </c>
      <c r="J198" s="334" t="str">
        <f>IF($B198="","",INDEX('All CCC'!J$7:J$736,MATCH(WatchList!$B198,'All CCC'!$B$7:$B$736,0)))</f>
        <v/>
      </c>
      <c r="K198" s="334" t="str">
        <f>IF($B198="","",INDEX('All CCC'!K$7:K$736,MATCH(WatchList!$B198,'All CCC'!$B$7:$B$736,0)))</f>
        <v/>
      </c>
      <c r="L198" s="334" t="str">
        <f>IF($B198="","",INDEX('All CCC'!L$7:L$736,MATCH(WatchList!$B198,'All CCC'!$B$7:$B$736,0)))</f>
        <v/>
      </c>
      <c r="M198" s="334" t="str">
        <f>IF($B198="","",INDEX('All CCC'!M$7:M$736,MATCH(WatchList!$B198,'All CCC'!$B$7:$B$736,0)))</f>
        <v/>
      </c>
      <c r="N198" s="334" t="str">
        <f>IF($B198="","",INDEX('All CCC'!N$7:N$736,MATCH(WatchList!$B198,'All CCC'!$B$7:$B$736,0)))</f>
        <v/>
      </c>
      <c r="O198" s="334" t="str">
        <f>IF($B198="","",INDEX('All CCC'!O$7:O$736,MATCH(WatchList!$B198,'All CCC'!$B$7:$B$736,0)))</f>
        <v/>
      </c>
      <c r="P198" s="335" t="str">
        <f>IF($B198="","",INDEX('All CCC'!P$7:P$736,MATCH(WatchList!$B198,'All CCC'!$B$7:$B$736,0)))</f>
        <v/>
      </c>
      <c r="Q198" s="335" t="str">
        <f>IF($B198="","",INDEX('All CCC'!Q$7:Q$736,MATCH(WatchList!$B198,'All CCC'!$B$7:$B$736,0)))</f>
        <v/>
      </c>
      <c r="R198" s="334" t="str">
        <f>IF($B198="","",INDEX('All CCC'!R$7:R$736,MATCH(WatchList!$B198,'All CCC'!$B$7:$B$736,0)))</f>
        <v/>
      </c>
      <c r="S198" s="334" t="str">
        <f>IF($B198="","",INDEX('All CCC'!S$7:S$736,MATCH(WatchList!$B198,'All CCC'!$B$7:$B$736,0)))</f>
        <v/>
      </c>
      <c r="T198" s="334" t="str">
        <f>IF($B198="","",INDEX('All CCC'!T$7:T$736,MATCH(WatchList!$B198,'All CCC'!$B$7:$B$736,0)))</f>
        <v/>
      </c>
      <c r="U198" s="334" t="str">
        <f>IF($B198="","",INDEX('All CCC'!U$7:U$736,MATCH(WatchList!$B198,'All CCC'!$B$7:$B$736,0)))</f>
        <v/>
      </c>
      <c r="V198" s="334" t="str">
        <f>IF($B198="","",INDEX('All CCC'!V$7:V$736,MATCH(WatchList!$B198,'All CCC'!$B$7:$B$736,0)))</f>
        <v/>
      </c>
      <c r="W198" s="334" t="str">
        <f>IF($B198="","",INDEX('All CCC'!W$7:W$736,MATCH(WatchList!$B198,'All CCC'!$B$7:$B$736,0)))</f>
        <v/>
      </c>
      <c r="X198" s="334" t="str">
        <f>IF($B198="","",INDEX('All CCC'!X$7:X$736,MATCH(WatchList!$B198,'All CCC'!$B$7:$B$736,0)))</f>
        <v/>
      </c>
      <c r="Y198" s="334" t="str">
        <f>IF($B198="","",INDEX('All CCC'!Y$7:Y$736,MATCH(WatchList!$B198,'All CCC'!$B$7:$B$736,0)))</f>
        <v/>
      </c>
      <c r="Z198" s="334" t="str">
        <f>IF($B198="","",INDEX('All CCC'!Z$7:Z$736,MATCH(WatchList!$B198,'All CCC'!$B$7:$B$736,0)))</f>
        <v/>
      </c>
      <c r="AA198" s="334" t="str">
        <f>IF($B198="","",INDEX('All CCC'!AA$7:AA$736,MATCH(WatchList!$B198,'All CCC'!$B$7:$B$736,0)))</f>
        <v/>
      </c>
      <c r="AB198" s="334" t="str">
        <f>IF($B198="","",INDEX('All CCC'!AB$7:AB$736,MATCH(WatchList!$B198,'All CCC'!$B$7:$B$736,0)))</f>
        <v/>
      </c>
      <c r="AC198" s="334" t="str">
        <f>IF($B198="","",INDEX('All CCC'!AC$7:AC$736,MATCH(WatchList!$B198,'All CCC'!$B$7:$B$736,0)))</f>
        <v/>
      </c>
      <c r="AD198" s="334" t="str">
        <f>IF($B198="","",INDEX('All CCC'!AD$7:AD$736,MATCH(WatchList!$B198,'All CCC'!$B$7:$B$736,0)))</f>
        <v/>
      </c>
      <c r="AE198" s="334" t="str">
        <f>IF($B198="","",INDEX('All CCC'!AE$7:AE$736,MATCH(WatchList!$B198,'All CCC'!$B$7:$B$736,0)))</f>
        <v/>
      </c>
      <c r="AF198" s="334" t="str">
        <f>IF($B198="","",INDEX('All CCC'!AF$7:AF$736,MATCH(WatchList!$B198,'All CCC'!$B$7:$B$736,0)))</f>
        <v/>
      </c>
      <c r="AG198" s="334" t="str">
        <f>IF($B198="","",INDEX('All CCC'!AG$7:AG$736,MATCH(WatchList!$B198,'All CCC'!$B$7:$B$736,0)))</f>
        <v/>
      </c>
      <c r="AH198" s="334" t="str">
        <f>IF($B198="","",INDEX('All CCC'!AH$7:AH$736,MATCH(WatchList!$B198,'All CCC'!$B$7:$B$736,0)))</f>
        <v/>
      </c>
      <c r="AI198" s="334" t="str">
        <f>IF($B198="","",INDEX('All CCC'!AI$7:AI$736,MATCH(WatchList!$B198,'All CCC'!$B$7:$B$736,0)))</f>
        <v/>
      </c>
      <c r="AJ198" s="334" t="str">
        <f>IF($B198="","",INDEX('All CCC'!AJ$7:AJ$736,MATCH(WatchList!$B198,'All CCC'!$B$7:$B$736,0)))</f>
        <v/>
      </c>
      <c r="AK198" s="334" t="str">
        <f>IF($B198="","",INDEX('All CCC'!AK$7:AK$736,MATCH(WatchList!$B198,'All CCC'!$B$7:$B$736,0)))</f>
        <v/>
      </c>
      <c r="AL198" s="334" t="str">
        <f>IF($B198="","",INDEX('All CCC'!AL$7:AL$736,MATCH(WatchList!$B198,'All CCC'!$B$7:$B$736,0)))</f>
        <v/>
      </c>
      <c r="AM198" s="334" t="str">
        <f>IF($B198="","",INDEX('All CCC'!AM$7:AM$736,MATCH(WatchList!$B198,'All CCC'!$B$7:$B$736,0)))</f>
        <v/>
      </c>
      <c r="AN198" s="334" t="str">
        <f>IF($B198="","",INDEX('All CCC'!AN$7:AN$736,MATCH(WatchList!$B198,'All CCC'!$B$7:$B$736,0)))</f>
        <v/>
      </c>
      <c r="AO198" s="334" t="str">
        <f>IF($B198="","",INDEX('All CCC'!AO$7:AO$736,MATCH(WatchList!$B198,'All CCC'!$B$7:$B$736,0)))</f>
        <v/>
      </c>
      <c r="AP198" s="334" t="str">
        <f>IF($B198="","",INDEX('All CCC'!AP$7:AP$736,MATCH(WatchList!$B198,'All CCC'!$B$7:$B$736,0)))</f>
        <v/>
      </c>
      <c r="AQ198" s="334" t="str">
        <f>IF($B198="","",INDEX('All CCC'!AQ$7:AQ$736,MATCH(WatchList!$B198,'All CCC'!$B$7:$B$736,0)))</f>
        <v/>
      </c>
      <c r="AR198" s="334" t="str">
        <f>IF($B198="","",INDEX('All CCC'!AR$7:AR$736,MATCH(WatchList!$B198,'All CCC'!$B$7:$B$736,0)))</f>
        <v/>
      </c>
      <c r="AS198" s="334" t="str">
        <f>IF($B198="","",INDEX('All CCC'!AS$7:AS$736,MATCH(WatchList!$B198,'All CCC'!$B$7:$B$736,0)))</f>
        <v/>
      </c>
      <c r="AT198" s="334" t="str">
        <f>IF($B198="","",INDEX('All CCC'!AT$7:AT$736,MATCH(WatchList!$B198,'All CCC'!$B$7:$B$736,0)))</f>
        <v/>
      </c>
      <c r="AU198" s="334" t="str">
        <f>IF($B198="","",INDEX('All CCC'!AU$7:AU$736,MATCH(WatchList!$B198,'All CCC'!$B$7:$B$736,0)))</f>
        <v/>
      </c>
      <c r="AV198" s="334" t="str">
        <f>IF($B198="","",INDEX('All CCC'!AV$7:AV$736,MATCH(WatchList!$B198,'All CCC'!$B$7:$B$736,0)))</f>
        <v/>
      </c>
      <c r="AW198" s="334" t="str">
        <f>IF($B198="","",INDEX('All CCC'!AW$7:AW$736,MATCH(WatchList!$B198,'All CCC'!$B$7:$B$736,0)))</f>
        <v/>
      </c>
      <c r="AX198" s="334" t="str">
        <f>IF($B198="","",INDEX('All CCC'!AX$7:AX$736,MATCH(WatchList!$B198,'All CCC'!$B$7:$B$736,0)))</f>
        <v/>
      </c>
      <c r="AY198" s="334" t="str">
        <f>IF($B198="","",INDEX('All CCC'!AY$7:AY$736,MATCH(WatchList!$B198,'All CCC'!$B$7:$B$736,0)))</f>
        <v/>
      </c>
      <c r="AZ198" s="334" t="str">
        <f>IF($B198="","",INDEX('All CCC'!AZ$7:AZ$736,MATCH(WatchList!$B198,'All CCC'!$B$7:$B$736,0)))</f>
        <v/>
      </c>
      <c r="BA198" s="334" t="str">
        <f>IF($B198="","",INDEX('All CCC'!BA$7:BA$736,MATCH(WatchList!$B198,'All CCC'!$B$7:$B$736,0)))</f>
        <v/>
      </c>
      <c r="BB198" s="334" t="str">
        <f>IF($B198="","",INDEX('All CCC'!BB$7:BB$736,MATCH(WatchList!$B198,'All CCC'!$B$7:$B$736,0)))</f>
        <v/>
      </c>
      <c r="BC198" s="334" t="str">
        <f>IF($B198="","",INDEX('All CCC'!BC$7:BC$736,MATCH(WatchList!$B198,'All CCC'!$B$7:$B$736,0)))</f>
        <v/>
      </c>
      <c r="BD198" s="334" t="str">
        <f>IF($B198="","",INDEX('All CCC'!BD$7:BD$736,MATCH(WatchList!$B198,'All CCC'!$B$7:$B$736,0)))</f>
        <v/>
      </c>
      <c r="BE198" s="334" t="str">
        <f>IF($B198="","",INDEX('All CCC'!BE$7:BE$736,MATCH(WatchList!$B198,'All CCC'!$B$7:$B$736,0)))</f>
        <v/>
      </c>
      <c r="BF198" s="334" t="str">
        <f>IF($B198="","",INDEX('All CCC'!BF$7:BF$736,MATCH(WatchList!$B198,'All CCC'!$B$7:$B$736,0)))</f>
        <v/>
      </c>
      <c r="BG198" s="334" t="str">
        <f>IF($B198="","",INDEX('All CCC'!BG$7:BG$736,MATCH(WatchList!$B198,'All CCC'!$B$7:$B$736,0)))</f>
        <v/>
      </c>
    </row>
    <row r="199" spans="1:59" x14ac:dyDescent="0.2">
      <c r="A199" s="333" t="str">
        <f>IF($B199="","",INDEX('All CCC'!A$7:A$736,MATCH(WatchList!$B199,'All CCC'!$B$7:$B$736,0)))</f>
        <v/>
      </c>
      <c r="B199" s="127"/>
      <c r="C199" s="334" t="str">
        <f>IF($B199="","",INDEX('All CCC'!C$7:C$736,MATCH(WatchList!$B199,'All CCC'!$B$7:$B$736,0)))</f>
        <v/>
      </c>
      <c r="D199" s="334" t="str">
        <f>IF($B199="","",INDEX('All CCC'!D$7:D$736,MATCH(WatchList!$B199,'All CCC'!$B$7:$B$736,0)))</f>
        <v/>
      </c>
      <c r="E199" s="334" t="str">
        <f>IF($B199="","",INDEX('All CCC'!E$7:E$736,MATCH(WatchList!$B199,'All CCC'!$B$7:$B$736,0)))</f>
        <v/>
      </c>
      <c r="F199" s="334" t="str">
        <f>IF($B199="","",INDEX('All CCC'!F$7:F$736,MATCH(WatchList!$B199,'All CCC'!$B$7:$B$736,0)))</f>
        <v/>
      </c>
      <c r="G199" s="334" t="str">
        <f>IF($B199="","",INDEX('All CCC'!G$7:G$736,MATCH(WatchList!$B199,'All CCC'!$B$7:$B$736,0)))</f>
        <v/>
      </c>
      <c r="H199" s="334" t="str">
        <f>IF($B199="","",INDEX('All CCC'!H$7:H$736,MATCH(WatchList!$B199,'All CCC'!$B$7:$B$736,0)))</f>
        <v/>
      </c>
      <c r="I199" s="334" t="str">
        <f>IF($B199="","",INDEX('All CCC'!I$7:I$736,MATCH(WatchList!$B199,'All CCC'!$B$7:$B$736,0)))</f>
        <v/>
      </c>
      <c r="J199" s="334" t="str">
        <f>IF($B199="","",INDEX('All CCC'!J$7:J$736,MATCH(WatchList!$B199,'All CCC'!$B$7:$B$736,0)))</f>
        <v/>
      </c>
      <c r="K199" s="334" t="str">
        <f>IF($B199="","",INDEX('All CCC'!K$7:K$736,MATCH(WatchList!$B199,'All CCC'!$B$7:$B$736,0)))</f>
        <v/>
      </c>
      <c r="L199" s="334" t="str">
        <f>IF($B199="","",INDEX('All CCC'!L$7:L$736,MATCH(WatchList!$B199,'All CCC'!$B$7:$B$736,0)))</f>
        <v/>
      </c>
      <c r="M199" s="334" t="str">
        <f>IF($B199="","",INDEX('All CCC'!M$7:M$736,MATCH(WatchList!$B199,'All CCC'!$B$7:$B$736,0)))</f>
        <v/>
      </c>
      <c r="N199" s="334" t="str">
        <f>IF($B199="","",INDEX('All CCC'!N$7:N$736,MATCH(WatchList!$B199,'All CCC'!$B$7:$B$736,0)))</f>
        <v/>
      </c>
      <c r="O199" s="334" t="str">
        <f>IF($B199="","",INDEX('All CCC'!O$7:O$736,MATCH(WatchList!$B199,'All CCC'!$B$7:$B$736,0)))</f>
        <v/>
      </c>
      <c r="P199" s="335" t="str">
        <f>IF($B199="","",INDEX('All CCC'!P$7:P$736,MATCH(WatchList!$B199,'All CCC'!$B$7:$B$736,0)))</f>
        <v/>
      </c>
      <c r="Q199" s="335" t="str">
        <f>IF($B199="","",INDEX('All CCC'!Q$7:Q$736,MATCH(WatchList!$B199,'All CCC'!$B$7:$B$736,0)))</f>
        <v/>
      </c>
      <c r="R199" s="334" t="str">
        <f>IF($B199="","",INDEX('All CCC'!R$7:R$736,MATCH(WatchList!$B199,'All CCC'!$B$7:$B$736,0)))</f>
        <v/>
      </c>
      <c r="S199" s="334" t="str">
        <f>IF($B199="","",INDEX('All CCC'!S$7:S$736,MATCH(WatchList!$B199,'All CCC'!$B$7:$B$736,0)))</f>
        <v/>
      </c>
      <c r="T199" s="334" t="str">
        <f>IF($B199="","",INDEX('All CCC'!T$7:T$736,MATCH(WatchList!$B199,'All CCC'!$B$7:$B$736,0)))</f>
        <v/>
      </c>
      <c r="U199" s="334" t="str">
        <f>IF($B199="","",INDEX('All CCC'!U$7:U$736,MATCH(WatchList!$B199,'All CCC'!$B$7:$B$736,0)))</f>
        <v/>
      </c>
      <c r="V199" s="334" t="str">
        <f>IF($B199="","",INDEX('All CCC'!V$7:V$736,MATCH(WatchList!$B199,'All CCC'!$B$7:$B$736,0)))</f>
        <v/>
      </c>
      <c r="W199" s="334" t="str">
        <f>IF($B199="","",INDEX('All CCC'!W$7:W$736,MATCH(WatchList!$B199,'All CCC'!$B$7:$B$736,0)))</f>
        <v/>
      </c>
      <c r="X199" s="334" t="str">
        <f>IF($B199="","",INDEX('All CCC'!X$7:X$736,MATCH(WatchList!$B199,'All CCC'!$B$7:$B$736,0)))</f>
        <v/>
      </c>
      <c r="Y199" s="334" t="str">
        <f>IF($B199="","",INDEX('All CCC'!Y$7:Y$736,MATCH(WatchList!$B199,'All CCC'!$B$7:$B$736,0)))</f>
        <v/>
      </c>
      <c r="Z199" s="334" t="str">
        <f>IF($B199="","",INDEX('All CCC'!Z$7:Z$736,MATCH(WatchList!$B199,'All CCC'!$B$7:$B$736,0)))</f>
        <v/>
      </c>
      <c r="AA199" s="334" t="str">
        <f>IF($B199="","",INDEX('All CCC'!AA$7:AA$736,MATCH(WatchList!$B199,'All CCC'!$B$7:$B$736,0)))</f>
        <v/>
      </c>
      <c r="AB199" s="334" t="str">
        <f>IF($B199="","",INDEX('All CCC'!AB$7:AB$736,MATCH(WatchList!$B199,'All CCC'!$B$7:$B$736,0)))</f>
        <v/>
      </c>
      <c r="AC199" s="334" t="str">
        <f>IF($B199="","",INDEX('All CCC'!AC$7:AC$736,MATCH(WatchList!$B199,'All CCC'!$B$7:$B$736,0)))</f>
        <v/>
      </c>
      <c r="AD199" s="334" t="str">
        <f>IF($B199="","",INDEX('All CCC'!AD$7:AD$736,MATCH(WatchList!$B199,'All CCC'!$B$7:$B$736,0)))</f>
        <v/>
      </c>
      <c r="AE199" s="334" t="str">
        <f>IF($B199="","",INDEX('All CCC'!AE$7:AE$736,MATCH(WatchList!$B199,'All CCC'!$B$7:$B$736,0)))</f>
        <v/>
      </c>
      <c r="AF199" s="334" t="str">
        <f>IF($B199="","",INDEX('All CCC'!AF$7:AF$736,MATCH(WatchList!$B199,'All CCC'!$B$7:$B$736,0)))</f>
        <v/>
      </c>
      <c r="AG199" s="334" t="str">
        <f>IF($B199="","",INDEX('All CCC'!AG$7:AG$736,MATCH(WatchList!$B199,'All CCC'!$B$7:$B$736,0)))</f>
        <v/>
      </c>
      <c r="AH199" s="334" t="str">
        <f>IF($B199="","",INDEX('All CCC'!AH$7:AH$736,MATCH(WatchList!$B199,'All CCC'!$B$7:$B$736,0)))</f>
        <v/>
      </c>
      <c r="AI199" s="334" t="str">
        <f>IF($B199="","",INDEX('All CCC'!AI$7:AI$736,MATCH(WatchList!$B199,'All CCC'!$B$7:$B$736,0)))</f>
        <v/>
      </c>
      <c r="AJ199" s="334" t="str">
        <f>IF($B199="","",INDEX('All CCC'!AJ$7:AJ$736,MATCH(WatchList!$B199,'All CCC'!$B$7:$B$736,0)))</f>
        <v/>
      </c>
      <c r="AK199" s="334" t="str">
        <f>IF($B199="","",INDEX('All CCC'!AK$7:AK$736,MATCH(WatchList!$B199,'All CCC'!$B$7:$B$736,0)))</f>
        <v/>
      </c>
      <c r="AL199" s="334" t="str">
        <f>IF($B199="","",INDEX('All CCC'!AL$7:AL$736,MATCH(WatchList!$B199,'All CCC'!$B$7:$B$736,0)))</f>
        <v/>
      </c>
      <c r="AM199" s="334" t="str">
        <f>IF($B199="","",INDEX('All CCC'!AM$7:AM$736,MATCH(WatchList!$B199,'All CCC'!$B$7:$B$736,0)))</f>
        <v/>
      </c>
      <c r="AN199" s="334" t="str">
        <f>IF($B199="","",INDEX('All CCC'!AN$7:AN$736,MATCH(WatchList!$B199,'All CCC'!$B$7:$B$736,0)))</f>
        <v/>
      </c>
      <c r="AO199" s="334" t="str">
        <f>IF($B199="","",INDEX('All CCC'!AO$7:AO$736,MATCH(WatchList!$B199,'All CCC'!$B$7:$B$736,0)))</f>
        <v/>
      </c>
      <c r="AP199" s="334" t="str">
        <f>IF($B199="","",INDEX('All CCC'!AP$7:AP$736,MATCH(WatchList!$B199,'All CCC'!$B$7:$B$736,0)))</f>
        <v/>
      </c>
      <c r="AQ199" s="334" t="str">
        <f>IF($B199="","",INDEX('All CCC'!AQ$7:AQ$736,MATCH(WatchList!$B199,'All CCC'!$B$7:$B$736,0)))</f>
        <v/>
      </c>
      <c r="AR199" s="334" t="str">
        <f>IF($B199="","",INDEX('All CCC'!AR$7:AR$736,MATCH(WatchList!$B199,'All CCC'!$B$7:$B$736,0)))</f>
        <v/>
      </c>
      <c r="AS199" s="334" t="str">
        <f>IF($B199="","",INDEX('All CCC'!AS$7:AS$736,MATCH(WatchList!$B199,'All CCC'!$B$7:$B$736,0)))</f>
        <v/>
      </c>
      <c r="AT199" s="334" t="str">
        <f>IF($B199="","",INDEX('All CCC'!AT$7:AT$736,MATCH(WatchList!$B199,'All CCC'!$B$7:$B$736,0)))</f>
        <v/>
      </c>
      <c r="AU199" s="334" t="str">
        <f>IF($B199="","",INDEX('All CCC'!AU$7:AU$736,MATCH(WatchList!$B199,'All CCC'!$B$7:$B$736,0)))</f>
        <v/>
      </c>
      <c r="AV199" s="334" t="str">
        <f>IF($B199="","",INDEX('All CCC'!AV$7:AV$736,MATCH(WatchList!$B199,'All CCC'!$B$7:$B$736,0)))</f>
        <v/>
      </c>
      <c r="AW199" s="334" t="str">
        <f>IF($B199="","",INDEX('All CCC'!AW$7:AW$736,MATCH(WatchList!$B199,'All CCC'!$B$7:$B$736,0)))</f>
        <v/>
      </c>
      <c r="AX199" s="334" t="str">
        <f>IF($B199="","",INDEX('All CCC'!AX$7:AX$736,MATCH(WatchList!$B199,'All CCC'!$B$7:$B$736,0)))</f>
        <v/>
      </c>
      <c r="AY199" s="334" t="str">
        <f>IF($B199="","",INDEX('All CCC'!AY$7:AY$736,MATCH(WatchList!$B199,'All CCC'!$B$7:$B$736,0)))</f>
        <v/>
      </c>
      <c r="AZ199" s="334" t="str">
        <f>IF($B199="","",INDEX('All CCC'!AZ$7:AZ$736,MATCH(WatchList!$B199,'All CCC'!$B$7:$B$736,0)))</f>
        <v/>
      </c>
      <c r="BA199" s="334" t="str">
        <f>IF($B199="","",INDEX('All CCC'!BA$7:BA$736,MATCH(WatchList!$B199,'All CCC'!$B$7:$B$736,0)))</f>
        <v/>
      </c>
      <c r="BB199" s="334" t="str">
        <f>IF($B199="","",INDEX('All CCC'!BB$7:BB$736,MATCH(WatchList!$B199,'All CCC'!$B$7:$B$736,0)))</f>
        <v/>
      </c>
      <c r="BC199" s="334" t="str">
        <f>IF($B199="","",INDEX('All CCC'!BC$7:BC$736,MATCH(WatchList!$B199,'All CCC'!$B$7:$B$736,0)))</f>
        <v/>
      </c>
      <c r="BD199" s="334" t="str">
        <f>IF($B199="","",INDEX('All CCC'!BD$7:BD$736,MATCH(WatchList!$B199,'All CCC'!$B$7:$B$736,0)))</f>
        <v/>
      </c>
      <c r="BE199" s="334" t="str">
        <f>IF($B199="","",INDEX('All CCC'!BE$7:BE$736,MATCH(WatchList!$B199,'All CCC'!$B$7:$B$736,0)))</f>
        <v/>
      </c>
      <c r="BF199" s="334" t="str">
        <f>IF($B199="","",INDEX('All CCC'!BF$7:BF$736,MATCH(WatchList!$B199,'All CCC'!$B$7:$B$736,0)))</f>
        <v/>
      </c>
      <c r="BG199" s="334" t="str">
        <f>IF($B199="","",INDEX('All CCC'!BG$7:BG$736,MATCH(WatchList!$B199,'All CCC'!$B$7:$B$736,0)))</f>
        <v/>
      </c>
    </row>
    <row r="200" spans="1:59" x14ac:dyDescent="0.2">
      <c r="A200" s="333" t="str">
        <f>IF($B200="","",INDEX('All CCC'!A$7:A$736,MATCH(WatchList!$B200,'All CCC'!$B$7:$B$736,0)))</f>
        <v/>
      </c>
      <c r="B200" s="127"/>
      <c r="C200" s="334" t="str">
        <f>IF($B200="","",INDEX('All CCC'!C$7:C$736,MATCH(WatchList!$B200,'All CCC'!$B$7:$B$736,0)))</f>
        <v/>
      </c>
      <c r="D200" s="334" t="str">
        <f>IF($B200="","",INDEX('All CCC'!D$7:D$736,MATCH(WatchList!$B200,'All CCC'!$B$7:$B$736,0)))</f>
        <v/>
      </c>
      <c r="E200" s="334" t="str">
        <f>IF($B200="","",INDEX('All CCC'!E$7:E$736,MATCH(WatchList!$B200,'All CCC'!$B$7:$B$736,0)))</f>
        <v/>
      </c>
      <c r="F200" s="334" t="str">
        <f>IF($B200="","",INDEX('All CCC'!F$7:F$736,MATCH(WatchList!$B200,'All CCC'!$B$7:$B$736,0)))</f>
        <v/>
      </c>
      <c r="G200" s="334" t="str">
        <f>IF($B200="","",INDEX('All CCC'!G$7:G$736,MATCH(WatchList!$B200,'All CCC'!$B$7:$B$736,0)))</f>
        <v/>
      </c>
      <c r="H200" s="334" t="str">
        <f>IF($B200="","",INDEX('All CCC'!H$7:H$736,MATCH(WatchList!$B200,'All CCC'!$B$7:$B$736,0)))</f>
        <v/>
      </c>
      <c r="I200" s="334" t="str">
        <f>IF($B200="","",INDEX('All CCC'!I$7:I$736,MATCH(WatchList!$B200,'All CCC'!$B$7:$B$736,0)))</f>
        <v/>
      </c>
      <c r="J200" s="334" t="str">
        <f>IF($B200="","",INDEX('All CCC'!J$7:J$736,MATCH(WatchList!$B200,'All CCC'!$B$7:$B$736,0)))</f>
        <v/>
      </c>
      <c r="K200" s="334" t="str">
        <f>IF($B200="","",INDEX('All CCC'!K$7:K$736,MATCH(WatchList!$B200,'All CCC'!$B$7:$B$736,0)))</f>
        <v/>
      </c>
      <c r="L200" s="334" t="str">
        <f>IF($B200="","",INDEX('All CCC'!L$7:L$736,MATCH(WatchList!$B200,'All CCC'!$B$7:$B$736,0)))</f>
        <v/>
      </c>
      <c r="M200" s="334" t="str">
        <f>IF($B200="","",INDEX('All CCC'!M$7:M$736,MATCH(WatchList!$B200,'All CCC'!$B$7:$B$736,0)))</f>
        <v/>
      </c>
      <c r="N200" s="334" t="str">
        <f>IF($B200="","",INDEX('All CCC'!N$7:N$736,MATCH(WatchList!$B200,'All CCC'!$B$7:$B$736,0)))</f>
        <v/>
      </c>
      <c r="O200" s="334" t="str">
        <f>IF($B200="","",INDEX('All CCC'!O$7:O$736,MATCH(WatchList!$B200,'All CCC'!$B$7:$B$736,0)))</f>
        <v/>
      </c>
      <c r="P200" s="335" t="str">
        <f>IF($B200="","",INDEX('All CCC'!P$7:P$736,MATCH(WatchList!$B200,'All CCC'!$B$7:$B$736,0)))</f>
        <v/>
      </c>
      <c r="Q200" s="335" t="str">
        <f>IF($B200="","",INDEX('All CCC'!Q$7:Q$736,MATCH(WatchList!$B200,'All CCC'!$B$7:$B$736,0)))</f>
        <v/>
      </c>
      <c r="R200" s="334" t="str">
        <f>IF($B200="","",INDEX('All CCC'!R$7:R$736,MATCH(WatchList!$B200,'All CCC'!$B$7:$B$736,0)))</f>
        <v/>
      </c>
      <c r="S200" s="334" t="str">
        <f>IF($B200="","",INDEX('All CCC'!S$7:S$736,MATCH(WatchList!$B200,'All CCC'!$B$7:$B$736,0)))</f>
        <v/>
      </c>
      <c r="T200" s="334" t="str">
        <f>IF($B200="","",INDEX('All CCC'!T$7:T$736,MATCH(WatchList!$B200,'All CCC'!$B$7:$B$736,0)))</f>
        <v/>
      </c>
      <c r="U200" s="334" t="str">
        <f>IF($B200="","",INDEX('All CCC'!U$7:U$736,MATCH(WatchList!$B200,'All CCC'!$B$7:$B$736,0)))</f>
        <v/>
      </c>
      <c r="V200" s="334" t="str">
        <f>IF($B200="","",INDEX('All CCC'!V$7:V$736,MATCH(WatchList!$B200,'All CCC'!$B$7:$B$736,0)))</f>
        <v/>
      </c>
      <c r="W200" s="334" t="str">
        <f>IF($B200="","",INDEX('All CCC'!W$7:W$736,MATCH(WatchList!$B200,'All CCC'!$B$7:$B$736,0)))</f>
        <v/>
      </c>
      <c r="X200" s="334" t="str">
        <f>IF($B200="","",INDEX('All CCC'!X$7:X$736,MATCH(WatchList!$B200,'All CCC'!$B$7:$B$736,0)))</f>
        <v/>
      </c>
      <c r="Y200" s="334" t="str">
        <f>IF($B200="","",INDEX('All CCC'!Y$7:Y$736,MATCH(WatchList!$B200,'All CCC'!$B$7:$B$736,0)))</f>
        <v/>
      </c>
      <c r="Z200" s="334" t="str">
        <f>IF($B200="","",INDEX('All CCC'!Z$7:Z$736,MATCH(WatchList!$B200,'All CCC'!$B$7:$B$736,0)))</f>
        <v/>
      </c>
      <c r="AA200" s="334" t="str">
        <f>IF($B200="","",INDEX('All CCC'!AA$7:AA$736,MATCH(WatchList!$B200,'All CCC'!$B$7:$B$736,0)))</f>
        <v/>
      </c>
      <c r="AB200" s="334" t="str">
        <f>IF($B200="","",INDEX('All CCC'!AB$7:AB$736,MATCH(WatchList!$B200,'All CCC'!$B$7:$B$736,0)))</f>
        <v/>
      </c>
      <c r="AC200" s="334" t="str">
        <f>IF($B200="","",INDEX('All CCC'!AC$7:AC$736,MATCH(WatchList!$B200,'All CCC'!$B$7:$B$736,0)))</f>
        <v/>
      </c>
      <c r="AD200" s="334" t="str">
        <f>IF($B200="","",INDEX('All CCC'!AD$7:AD$736,MATCH(WatchList!$B200,'All CCC'!$B$7:$B$736,0)))</f>
        <v/>
      </c>
      <c r="AE200" s="334" t="str">
        <f>IF($B200="","",INDEX('All CCC'!AE$7:AE$736,MATCH(WatchList!$B200,'All CCC'!$B$7:$B$736,0)))</f>
        <v/>
      </c>
      <c r="AF200" s="334" t="str">
        <f>IF($B200="","",INDEX('All CCC'!AF$7:AF$736,MATCH(WatchList!$B200,'All CCC'!$B$7:$B$736,0)))</f>
        <v/>
      </c>
      <c r="AG200" s="334" t="str">
        <f>IF($B200="","",INDEX('All CCC'!AG$7:AG$736,MATCH(WatchList!$B200,'All CCC'!$B$7:$B$736,0)))</f>
        <v/>
      </c>
      <c r="AH200" s="334" t="str">
        <f>IF($B200="","",INDEX('All CCC'!AH$7:AH$736,MATCH(WatchList!$B200,'All CCC'!$B$7:$B$736,0)))</f>
        <v/>
      </c>
      <c r="AI200" s="334" t="str">
        <f>IF($B200="","",INDEX('All CCC'!AI$7:AI$736,MATCH(WatchList!$B200,'All CCC'!$B$7:$B$736,0)))</f>
        <v/>
      </c>
      <c r="AJ200" s="334" t="str">
        <f>IF($B200="","",INDEX('All CCC'!AJ$7:AJ$736,MATCH(WatchList!$B200,'All CCC'!$B$7:$B$736,0)))</f>
        <v/>
      </c>
      <c r="AK200" s="334" t="str">
        <f>IF($B200="","",INDEX('All CCC'!AK$7:AK$736,MATCH(WatchList!$B200,'All CCC'!$B$7:$B$736,0)))</f>
        <v/>
      </c>
      <c r="AL200" s="334" t="str">
        <f>IF($B200="","",INDEX('All CCC'!AL$7:AL$736,MATCH(WatchList!$B200,'All CCC'!$B$7:$B$736,0)))</f>
        <v/>
      </c>
      <c r="AM200" s="334" t="str">
        <f>IF($B200="","",INDEX('All CCC'!AM$7:AM$736,MATCH(WatchList!$B200,'All CCC'!$B$7:$B$736,0)))</f>
        <v/>
      </c>
      <c r="AN200" s="334" t="str">
        <f>IF($B200="","",INDEX('All CCC'!AN$7:AN$736,MATCH(WatchList!$B200,'All CCC'!$B$7:$B$736,0)))</f>
        <v/>
      </c>
      <c r="AO200" s="334" t="str">
        <f>IF($B200="","",INDEX('All CCC'!AO$7:AO$736,MATCH(WatchList!$B200,'All CCC'!$B$7:$B$736,0)))</f>
        <v/>
      </c>
      <c r="AP200" s="334" t="str">
        <f>IF($B200="","",INDEX('All CCC'!AP$7:AP$736,MATCH(WatchList!$B200,'All CCC'!$B$7:$B$736,0)))</f>
        <v/>
      </c>
      <c r="AQ200" s="334" t="str">
        <f>IF($B200="","",INDEX('All CCC'!AQ$7:AQ$736,MATCH(WatchList!$B200,'All CCC'!$B$7:$B$736,0)))</f>
        <v/>
      </c>
      <c r="AR200" s="334" t="str">
        <f>IF($B200="","",INDEX('All CCC'!AR$7:AR$736,MATCH(WatchList!$B200,'All CCC'!$B$7:$B$736,0)))</f>
        <v/>
      </c>
      <c r="AS200" s="334" t="str">
        <f>IF($B200="","",INDEX('All CCC'!AS$7:AS$736,MATCH(WatchList!$B200,'All CCC'!$B$7:$B$736,0)))</f>
        <v/>
      </c>
      <c r="AT200" s="334" t="str">
        <f>IF($B200="","",INDEX('All CCC'!AT$7:AT$736,MATCH(WatchList!$B200,'All CCC'!$B$7:$B$736,0)))</f>
        <v/>
      </c>
      <c r="AU200" s="334" t="str">
        <f>IF($B200="","",INDEX('All CCC'!AU$7:AU$736,MATCH(WatchList!$B200,'All CCC'!$B$7:$B$736,0)))</f>
        <v/>
      </c>
      <c r="AV200" s="334" t="str">
        <f>IF($B200="","",INDEX('All CCC'!AV$7:AV$736,MATCH(WatchList!$B200,'All CCC'!$B$7:$B$736,0)))</f>
        <v/>
      </c>
      <c r="AW200" s="334" t="str">
        <f>IF($B200="","",INDEX('All CCC'!AW$7:AW$736,MATCH(WatchList!$B200,'All CCC'!$B$7:$B$736,0)))</f>
        <v/>
      </c>
      <c r="AX200" s="334" t="str">
        <f>IF($B200="","",INDEX('All CCC'!AX$7:AX$736,MATCH(WatchList!$B200,'All CCC'!$B$7:$B$736,0)))</f>
        <v/>
      </c>
      <c r="AY200" s="334" t="str">
        <f>IF($B200="","",INDEX('All CCC'!AY$7:AY$736,MATCH(WatchList!$B200,'All CCC'!$B$7:$B$736,0)))</f>
        <v/>
      </c>
      <c r="AZ200" s="334" t="str">
        <f>IF($B200="","",INDEX('All CCC'!AZ$7:AZ$736,MATCH(WatchList!$B200,'All CCC'!$B$7:$B$736,0)))</f>
        <v/>
      </c>
      <c r="BA200" s="334" t="str">
        <f>IF($B200="","",INDEX('All CCC'!BA$7:BA$736,MATCH(WatchList!$B200,'All CCC'!$B$7:$B$736,0)))</f>
        <v/>
      </c>
      <c r="BB200" s="334" t="str">
        <f>IF($B200="","",INDEX('All CCC'!BB$7:BB$736,MATCH(WatchList!$B200,'All CCC'!$B$7:$B$736,0)))</f>
        <v/>
      </c>
      <c r="BC200" s="334" t="str">
        <f>IF($B200="","",INDEX('All CCC'!BC$7:BC$736,MATCH(WatchList!$B200,'All CCC'!$B$7:$B$736,0)))</f>
        <v/>
      </c>
      <c r="BD200" s="334" t="str">
        <f>IF($B200="","",INDEX('All CCC'!BD$7:BD$736,MATCH(WatchList!$B200,'All CCC'!$B$7:$B$736,0)))</f>
        <v/>
      </c>
      <c r="BE200" s="334" t="str">
        <f>IF($B200="","",INDEX('All CCC'!BE$7:BE$736,MATCH(WatchList!$B200,'All CCC'!$B$7:$B$736,0)))</f>
        <v/>
      </c>
      <c r="BF200" s="334" t="str">
        <f>IF($B200="","",INDEX('All CCC'!BF$7:BF$736,MATCH(WatchList!$B200,'All CCC'!$B$7:$B$736,0)))</f>
        <v/>
      </c>
      <c r="BG200" s="334" t="str">
        <f>IF($B200="","",INDEX('All CCC'!BG$7:BG$736,MATCH(WatchList!$B200,'All CCC'!$B$7:$B$736,0)))</f>
        <v/>
      </c>
    </row>
    <row r="201" spans="1:59" x14ac:dyDescent="0.2">
      <c r="A201" s="333" t="str">
        <f>IF($B201="","",INDEX('All CCC'!A$7:A$736,MATCH(WatchList!$B201,'All CCC'!$B$7:$B$736,0)))</f>
        <v/>
      </c>
      <c r="B201" s="127"/>
      <c r="C201" s="334" t="str">
        <f>IF($B201="","",INDEX('All CCC'!C$7:C$736,MATCH(WatchList!$B201,'All CCC'!$B$7:$B$736,0)))</f>
        <v/>
      </c>
      <c r="D201" s="334" t="str">
        <f>IF($B201="","",INDEX('All CCC'!D$7:D$736,MATCH(WatchList!$B201,'All CCC'!$B$7:$B$736,0)))</f>
        <v/>
      </c>
      <c r="E201" s="334" t="str">
        <f>IF($B201="","",INDEX('All CCC'!E$7:E$736,MATCH(WatchList!$B201,'All CCC'!$B$7:$B$736,0)))</f>
        <v/>
      </c>
      <c r="F201" s="334" t="str">
        <f>IF($B201="","",INDEX('All CCC'!F$7:F$736,MATCH(WatchList!$B201,'All CCC'!$B$7:$B$736,0)))</f>
        <v/>
      </c>
      <c r="G201" s="334" t="str">
        <f>IF($B201="","",INDEX('All CCC'!G$7:G$736,MATCH(WatchList!$B201,'All CCC'!$B$7:$B$736,0)))</f>
        <v/>
      </c>
      <c r="H201" s="334" t="str">
        <f>IF($B201="","",INDEX('All CCC'!H$7:H$736,MATCH(WatchList!$B201,'All CCC'!$B$7:$B$736,0)))</f>
        <v/>
      </c>
      <c r="I201" s="334" t="str">
        <f>IF($B201="","",INDEX('All CCC'!I$7:I$736,MATCH(WatchList!$B201,'All CCC'!$B$7:$B$736,0)))</f>
        <v/>
      </c>
      <c r="J201" s="334" t="str">
        <f>IF($B201="","",INDEX('All CCC'!J$7:J$736,MATCH(WatchList!$B201,'All CCC'!$B$7:$B$736,0)))</f>
        <v/>
      </c>
      <c r="K201" s="334" t="str">
        <f>IF($B201="","",INDEX('All CCC'!K$7:K$736,MATCH(WatchList!$B201,'All CCC'!$B$7:$B$736,0)))</f>
        <v/>
      </c>
      <c r="L201" s="334" t="str">
        <f>IF($B201="","",INDEX('All CCC'!L$7:L$736,MATCH(WatchList!$B201,'All CCC'!$B$7:$B$736,0)))</f>
        <v/>
      </c>
      <c r="M201" s="334" t="str">
        <f>IF($B201="","",INDEX('All CCC'!M$7:M$736,MATCH(WatchList!$B201,'All CCC'!$B$7:$B$736,0)))</f>
        <v/>
      </c>
      <c r="N201" s="334" t="str">
        <f>IF($B201="","",INDEX('All CCC'!N$7:N$736,MATCH(WatchList!$B201,'All CCC'!$B$7:$B$736,0)))</f>
        <v/>
      </c>
      <c r="O201" s="334" t="str">
        <f>IF($B201="","",INDEX('All CCC'!O$7:O$736,MATCH(WatchList!$B201,'All CCC'!$B$7:$B$736,0)))</f>
        <v/>
      </c>
      <c r="P201" s="335" t="str">
        <f>IF($B201="","",INDEX('All CCC'!P$7:P$736,MATCH(WatchList!$B201,'All CCC'!$B$7:$B$736,0)))</f>
        <v/>
      </c>
      <c r="Q201" s="335" t="str">
        <f>IF($B201="","",INDEX('All CCC'!Q$7:Q$736,MATCH(WatchList!$B201,'All CCC'!$B$7:$B$736,0)))</f>
        <v/>
      </c>
      <c r="R201" s="334" t="str">
        <f>IF($B201="","",INDEX('All CCC'!R$7:R$736,MATCH(WatchList!$B201,'All CCC'!$B$7:$B$736,0)))</f>
        <v/>
      </c>
      <c r="S201" s="334" t="str">
        <f>IF($B201="","",INDEX('All CCC'!S$7:S$736,MATCH(WatchList!$B201,'All CCC'!$B$7:$B$736,0)))</f>
        <v/>
      </c>
      <c r="T201" s="334" t="str">
        <f>IF($B201="","",INDEX('All CCC'!T$7:T$736,MATCH(WatchList!$B201,'All CCC'!$B$7:$B$736,0)))</f>
        <v/>
      </c>
      <c r="U201" s="334" t="str">
        <f>IF($B201="","",INDEX('All CCC'!U$7:U$736,MATCH(WatchList!$B201,'All CCC'!$B$7:$B$736,0)))</f>
        <v/>
      </c>
      <c r="V201" s="334" t="str">
        <f>IF($B201="","",INDEX('All CCC'!V$7:V$736,MATCH(WatchList!$B201,'All CCC'!$B$7:$B$736,0)))</f>
        <v/>
      </c>
      <c r="W201" s="334" t="str">
        <f>IF($B201="","",INDEX('All CCC'!W$7:W$736,MATCH(WatchList!$B201,'All CCC'!$B$7:$B$736,0)))</f>
        <v/>
      </c>
      <c r="X201" s="334" t="str">
        <f>IF($B201="","",INDEX('All CCC'!X$7:X$736,MATCH(WatchList!$B201,'All CCC'!$B$7:$B$736,0)))</f>
        <v/>
      </c>
      <c r="Y201" s="334" t="str">
        <f>IF($B201="","",INDEX('All CCC'!Y$7:Y$736,MATCH(WatchList!$B201,'All CCC'!$B$7:$B$736,0)))</f>
        <v/>
      </c>
      <c r="Z201" s="334" t="str">
        <f>IF($B201="","",INDEX('All CCC'!Z$7:Z$736,MATCH(WatchList!$B201,'All CCC'!$B$7:$B$736,0)))</f>
        <v/>
      </c>
      <c r="AA201" s="334" t="str">
        <f>IF($B201="","",INDEX('All CCC'!AA$7:AA$736,MATCH(WatchList!$B201,'All CCC'!$B$7:$B$736,0)))</f>
        <v/>
      </c>
      <c r="AB201" s="334" t="str">
        <f>IF($B201="","",INDEX('All CCC'!AB$7:AB$736,MATCH(WatchList!$B201,'All CCC'!$B$7:$B$736,0)))</f>
        <v/>
      </c>
      <c r="AC201" s="334" t="str">
        <f>IF($B201="","",INDEX('All CCC'!AC$7:AC$736,MATCH(WatchList!$B201,'All CCC'!$B$7:$B$736,0)))</f>
        <v/>
      </c>
      <c r="AD201" s="334" t="str">
        <f>IF($B201="","",INDEX('All CCC'!AD$7:AD$736,MATCH(WatchList!$B201,'All CCC'!$B$7:$B$736,0)))</f>
        <v/>
      </c>
      <c r="AE201" s="334" t="str">
        <f>IF($B201="","",INDEX('All CCC'!AE$7:AE$736,MATCH(WatchList!$B201,'All CCC'!$B$7:$B$736,0)))</f>
        <v/>
      </c>
      <c r="AF201" s="334" t="str">
        <f>IF($B201="","",INDEX('All CCC'!AF$7:AF$736,MATCH(WatchList!$B201,'All CCC'!$B$7:$B$736,0)))</f>
        <v/>
      </c>
      <c r="AG201" s="334" t="str">
        <f>IF($B201="","",INDEX('All CCC'!AG$7:AG$736,MATCH(WatchList!$B201,'All CCC'!$B$7:$B$736,0)))</f>
        <v/>
      </c>
      <c r="AH201" s="334" t="str">
        <f>IF($B201="","",INDEX('All CCC'!AH$7:AH$736,MATCH(WatchList!$B201,'All CCC'!$B$7:$B$736,0)))</f>
        <v/>
      </c>
      <c r="AI201" s="334" t="str">
        <f>IF($B201="","",INDEX('All CCC'!AI$7:AI$736,MATCH(WatchList!$B201,'All CCC'!$B$7:$B$736,0)))</f>
        <v/>
      </c>
      <c r="AJ201" s="334" t="str">
        <f>IF($B201="","",INDEX('All CCC'!AJ$7:AJ$736,MATCH(WatchList!$B201,'All CCC'!$B$7:$B$736,0)))</f>
        <v/>
      </c>
      <c r="AK201" s="334" t="str">
        <f>IF($B201="","",INDEX('All CCC'!AK$7:AK$736,MATCH(WatchList!$B201,'All CCC'!$B$7:$B$736,0)))</f>
        <v/>
      </c>
      <c r="AL201" s="334" t="str">
        <f>IF($B201="","",INDEX('All CCC'!AL$7:AL$736,MATCH(WatchList!$B201,'All CCC'!$B$7:$B$736,0)))</f>
        <v/>
      </c>
      <c r="AM201" s="334" t="str">
        <f>IF($B201="","",INDEX('All CCC'!AM$7:AM$736,MATCH(WatchList!$B201,'All CCC'!$B$7:$B$736,0)))</f>
        <v/>
      </c>
      <c r="AN201" s="334" t="str">
        <f>IF($B201="","",INDEX('All CCC'!AN$7:AN$736,MATCH(WatchList!$B201,'All CCC'!$B$7:$B$736,0)))</f>
        <v/>
      </c>
      <c r="AO201" s="334" t="str">
        <f>IF($B201="","",INDEX('All CCC'!AO$7:AO$736,MATCH(WatchList!$B201,'All CCC'!$B$7:$B$736,0)))</f>
        <v/>
      </c>
      <c r="AP201" s="334" t="str">
        <f>IF($B201="","",INDEX('All CCC'!AP$7:AP$736,MATCH(WatchList!$B201,'All CCC'!$B$7:$B$736,0)))</f>
        <v/>
      </c>
      <c r="AQ201" s="334" t="str">
        <f>IF($B201="","",INDEX('All CCC'!AQ$7:AQ$736,MATCH(WatchList!$B201,'All CCC'!$B$7:$B$736,0)))</f>
        <v/>
      </c>
      <c r="AR201" s="334" t="str">
        <f>IF($B201="","",INDEX('All CCC'!AR$7:AR$736,MATCH(WatchList!$B201,'All CCC'!$B$7:$B$736,0)))</f>
        <v/>
      </c>
      <c r="AS201" s="334" t="str">
        <f>IF($B201="","",INDEX('All CCC'!AS$7:AS$736,MATCH(WatchList!$B201,'All CCC'!$B$7:$B$736,0)))</f>
        <v/>
      </c>
      <c r="AT201" s="334" t="str">
        <f>IF($B201="","",INDEX('All CCC'!AT$7:AT$736,MATCH(WatchList!$B201,'All CCC'!$B$7:$B$736,0)))</f>
        <v/>
      </c>
      <c r="AU201" s="334" t="str">
        <f>IF($B201="","",INDEX('All CCC'!AU$7:AU$736,MATCH(WatchList!$B201,'All CCC'!$B$7:$B$736,0)))</f>
        <v/>
      </c>
      <c r="AV201" s="334" t="str">
        <f>IF($B201="","",INDEX('All CCC'!AV$7:AV$736,MATCH(WatchList!$B201,'All CCC'!$B$7:$B$736,0)))</f>
        <v/>
      </c>
      <c r="AW201" s="334" t="str">
        <f>IF($B201="","",INDEX('All CCC'!AW$7:AW$736,MATCH(WatchList!$B201,'All CCC'!$B$7:$B$736,0)))</f>
        <v/>
      </c>
      <c r="AX201" s="334" t="str">
        <f>IF($B201="","",INDEX('All CCC'!AX$7:AX$736,MATCH(WatchList!$B201,'All CCC'!$B$7:$B$736,0)))</f>
        <v/>
      </c>
      <c r="AY201" s="334" t="str">
        <f>IF($B201="","",INDEX('All CCC'!AY$7:AY$736,MATCH(WatchList!$B201,'All CCC'!$B$7:$B$736,0)))</f>
        <v/>
      </c>
      <c r="AZ201" s="334" t="str">
        <f>IF($B201="","",INDEX('All CCC'!AZ$7:AZ$736,MATCH(WatchList!$B201,'All CCC'!$B$7:$B$736,0)))</f>
        <v/>
      </c>
      <c r="BA201" s="334" t="str">
        <f>IF($B201="","",INDEX('All CCC'!BA$7:BA$736,MATCH(WatchList!$B201,'All CCC'!$B$7:$B$736,0)))</f>
        <v/>
      </c>
      <c r="BB201" s="334" t="str">
        <f>IF($B201="","",INDEX('All CCC'!BB$7:BB$736,MATCH(WatchList!$B201,'All CCC'!$B$7:$B$736,0)))</f>
        <v/>
      </c>
      <c r="BC201" s="334" t="str">
        <f>IF($B201="","",INDEX('All CCC'!BC$7:BC$736,MATCH(WatchList!$B201,'All CCC'!$B$7:$B$736,0)))</f>
        <v/>
      </c>
      <c r="BD201" s="334" t="str">
        <f>IF($B201="","",INDEX('All CCC'!BD$7:BD$736,MATCH(WatchList!$B201,'All CCC'!$B$7:$B$736,0)))</f>
        <v/>
      </c>
      <c r="BE201" s="334" t="str">
        <f>IF($B201="","",INDEX('All CCC'!BE$7:BE$736,MATCH(WatchList!$B201,'All CCC'!$B$7:$B$736,0)))</f>
        <v/>
      </c>
      <c r="BF201" s="334" t="str">
        <f>IF($B201="","",INDEX('All CCC'!BF$7:BF$736,MATCH(WatchList!$B201,'All CCC'!$B$7:$B$736,0)))</f>
        <v/>
      </c>
      <c r="BG201" s="334" t="str">
        <f>IF($B201="","",INDEX('All CCC'!BG$7:BG$736,MATCH(WatchList!$B201,'All CCC'!$B$7:$B$736,0)))</f>
        <v/>
      </c>
    </row>
    <row r="202" spans="1:59" x14ac:dyDescent="0.2">
      <c r="A202" s="333" t="str">
        <f>IF($B202="","",INDEX('All CCC'!A$7:A$736,MATCH(WatchList!$B202,'All CCC'!$B$7:$B$736,0)))</f>
        <v/>
      </c>
      <c r="B202" s="127"/>
      <c r="C202" s="334" t="str">
        <f>IF($B202="","",INDEX('All CCC'!C$7:C$736,MATCH(WatchList!$B202,'All CCC'!$B$7:$B$736,0)))</f>
        <v/>
      </c>
      <c r="D202" s="334" t="str">
        <f>IF($B202="","",INDEX('All CCC'!D$7:D$736,MATCH(WatchList!$B202,'All CCC'!$B$7:$B$736,0)))</f>
        <v/>
      </c>
      <c r="E202" s="334" t="str">
        <f>IF($B202="","",INDEX('All CCC'!E$7:E$736,MATCH(WatchList!$B202,'All CCC'!$B$7:$B$736,0)))</f>
        <v/>
      </c>
      <c r="F202" s="334" t="str">
        <f>IF($B202="","",INDEX('All CCC'!F$7:F$736,MATCH(WatchList!$B202,'All CCC'!$B$7:$B$736,0)))</f>
        <v/>
      </c>
      <c r="G202" s="334" t="str">
        <f>IF($B202="","",INDEX('All CCC'!G$7:G$736,MATCH(WatchList!$B202,'All CCC'!$B$7:$B$736,0)))</f>
        <v/>
      </c>
      <c r="H202" s="334" t="str">
        <f>IF($B202="","",INDEX('All CCC'!H$7:H$736,MATCH(WatchList!$B202,'All CCC'!$B$7:$B$736,0)))</f>
        <v/>
      </c>
      <c r="I202" s="334" t="str">
        <f>IF($B202="","",INDEX('All CCC'!I$7:I$736,MATCH(WatchList!$B202,'All CCC'!$B$7:$B$736,0)))</f>
        <v/>
      </c>
      <c r="J202" s="334" t="str">
        <f>IF($B202="","",INDEX('All CCC'!J$7:J$736,MATCH(WatchList!$B202,'All CCC'!$B$7:$B$736,0)))</f>
        <v/>
      </c>
      <c r="K202" s="334" t="str">
        <f>IF($B202="","",INDEX('All CCC'!K$7:K$736,MATCH(WatchList!$B202,'All CCC'!$B$7:$B$736,0)))</f>
        <v/>
      </c>
      <c r="L202" s="334" t="str">
        <f>IF($B202="","",INDEX('All CCC'!L$7:L$736,MATCH(WatchList!$B202,'All CCC'!$B$7:$B$736,0)))</f>
        <v/>
      </c>
      <c r="M202" s="334" t="str">
        <f>IF($B202="","",INDEX('All CCC'!M$7:M$736,MATCH(WatchList!$B202,'All CCC'!$B$7:$B$736,0)))</f>
        <v/>
      </c>
      <c r="N202" s="334" t="str">
        <f>IF($B202="","",INDEX('All CCC'!N$7:N$736,MATCH(WatchList!$B202,'All CCC'!$B$7:$B$736,0)))</f>
        <v/>
      </c>
      <c r="O202" s="334" t="str">
        <f>IF($B202="","",INDEX('All CCC'!O$7:O$736,MATCH(WatchList!$B202,'All CCC'!$B$7:$B$736,0)))</f>
        <v/>
      </c>
      <c r="P202" s="335" t="str">
        <f>IF($B202="","",INDEX('All CCC'!P$7:P$736,MATCH(WatchList!$B202,'All CCC'!$B$7:$B$736,0)))</f>
        <v/>
      </c>
      <c r="Q202" s="335" t="str">
        <f>IF($B202="","",INDEX('All CCC'!Q$7:Q$736,MATCH(WatchList!$B202,'All CCC'!$B$7:$B$736,0)))</f>
        <v/>
      </c>
      <c r="R202" s="334" t="str">
        <f>IF($B202="","",INDEX('All CCC'!R$7:R$736,MATCH(WatchList!$B202,'All CCC'!$B$7:$B$736,0)))</f>
        <v/>
      </c>
      <c r="S202" s="334" t="str">
        <f>IF($B202="","",INDEX('All CCC'!S$7:S$736,MATCH(WatchList!$B202,'All CCC'!$B$7:$B$736,0)))</f>
        <v/>
      </c>
      <c r="T202" s="334" t="str">
        <f>IF($B202="","",INDEX('All CCC'!T$7:T$736,MATCH(WatchList!$B202,'All CCC'!$B$7:$B$736,0)))</f>
        <v/>
      </c>
      <c r="U202" s="334" t="str">
        <f>IF($B202="","",INDEX('All CCC'!U$7:U$736,MATCH(WatchList!$B202,'All CCC'!$B$7:$B$736,0)))</f>
        <v/>
      </c>
      <c r="V202" s="334" t="str">
        <f>IF($B202="","",INDEX('All CCC'!V$7:V$736,MATCH(WatchList!$B202,'All CCC'!$B$7:$B$736,0)))</f>
        <v/>
      </c>
      <c r="W202" s="334" t="str">
        <f>IF($B202="","",INDEX('All CCC'!W$7:W$736,MATCH(WatchList!$B202,'All CCC'!$B$7:$B$736,0)))</f>
        <v/>
      </c>
      <c r="X202" s="334" t="str">
        <f>IF($B202="","",INDEX('All CCC'!X$7:X$736,MATCH(WatchList!$B202,'All CCC'!$B$7:$B$736,0)))</f>
        <v/>
      </c>
      <c r="Y202" s="334" t="str">
        <f>IF($B202="","",INDEX('All CCC'!Y$7:Y$736,MATCH(WatchList!$B202,'All CCC'!$B$7:$B$736,0)))</f>
        <v/>
      </c>
      <c r="Z202" s="334" t="str">
        <f>IF($B202="","",INDEX('All CCC'!Z$7:Z$736,MATCH(WatchList!$B202,'All CCC'!$B$7:$B$736,0)))</f>
        <v/>
      </c>
      <c r="AA202" s="334" t="str">
        <f>IF($B202="","",INDEX('All CCC'!AA$7:AA$736,MATCH(WatchList!$B202,'All CCC'!$B$7:$B$736,0)))</f>
        <v/>
      </c>
      <c r="AB202" s="334" t="str">
        <f>IF($B202="","",INDEX('All CCC'!AB$7:AB$736,MATCH(WatchList!$B202,'All CCC'!$B$7:$B$736,0)))</f>
        <v/>
      </c>
      <c r="AC202" s="334" t="str">
        <f>IF($B202="","",INDEX('All CCC'!AC$7:AC$736,MATCH(WatchList!$B202,'All CCC'!$B$7:$B$736,0)))</f>
        <v/>
      </c>
      <c r="AD202" s="334" t="str">
        <f>IF($B202="","",INDEX('All CCC'!AD$7:AD$736,MATCH(WatchList!$B202,'All CCC'!$B$7:$B$736,0)))</f>
        <v/>
      </c>
      <c r="AE202" s="334" t="str">
        <f>IF($B202="","",INDEX('All CCC'!AE$7:AE$736,MATCH(WatchList!$B202,'All CCC'!$B$7:$B$736,0)))</f>
        <v/>
      </c>
      <c r="AF202" s="334" t="str">
        <f>IF($B202="","",INDEX('All CCC'!AF$7:AF$736,MATCH(WatchList!$B202,'All CCC'!$B$7:$B$736,0)))</f>
        <v/>
      </c>
      <c r="AG202" s="334" t="str">
        <f>IF($B202="","",INDEX('All CCC'!AG$7:AG$736,MATCH(WatchList!$B202,'All CCC'!$B$7:$B$736,0)))</f>
        <v/>
      </c>
      <c r="AH202" s="334" t="str">
        <f>IF($B202="","",INDEX('All CCC'!AH$7:AH$736,MATCH(WatchList!$B202,'All CCC'!$B$7:$B$736,0)))</f>
        <v/>
      </c>
      <c r="AI202" s="334" t="str">
        <f>IF($B202="","",INDEX('All CCC'!AI$7:AI$736,MATCH(WatchList!$B202,'All CCC'!$B$7:$B$736,0)))</f>
        <v/>
      </c>
      <c r="AJ202" s="334" t="str">
        <f>IF($B202="","",INDEX('All CCC'!AJ$7:AJ$736,MATCH(WatchList!$B202,'All CCC'!$B$7:$B$736,0)))</f>
        <v/>
      </c>
      <c r="AK202" s="334" t="str">
        <f>IF($B202="","",INDEX('All CCC'!AK$7:AK$736,MATCH(WatchList!$B202,'All CCC'!$B$7:$B$736,0)))</f>
        <v/>
      </c>
      <c r="AL202" s="334" t="str">
        <f>IF($B202="","",INDEX('All CCC'!AL$7:AL$736,MATCH(WatchList!$B202,'All CCC'!$B$7:$B$736,0)))</f>
        <v/>
      </c>
      <c r="AM202" s="334" t="str">
        <f>IF($B202="","",INDEX('All CCC'!AM$7:AM$736,MATCH(WatchList!$B202,'All CCC'!$B$7:$B$736,0)))</f>
        <v/>
      </c>
      <c r="AN202" s="334" t="str">
        <f>IF($B202="","",INDEX('All CCC'!AN$7:AN$736,MATCH(WatchList!$B202,'All CCC'!$B$7:$B$736,0)))</f>
        <v/>
      </c>
      <c r="AO202" s="334" t="str">
        <f>IF($B202="","",INDEX('All CCC'!AO$7:AO$736,MATCH(WatchList!$B202,'All CCC'!$B$7:$B$736,0)))</f>
        <v/>
      </c>
      <c r="AP202" s="334" t="str">
        <f>IF($B202="","",INDEX('All CCC'!AP$7:AP$736,MATCH(WatchList!$B202,'All CCC'!$B$7:$B$736,0)))</f>
        <v/>
      </c>
      <c r="AQ202" s="334" t="str">
        <f>IF($B202="","",INDEX('All CCC'!AQ$7:AQ$736,MATCH(WatchList!$B202,'All CCC'!$B$7:$B$736,0)))</f>
        <v/>
      </c>
      <c r="AR202" s="334" t="str">
        <f>IF($B202="","",INDEX('All CCC'!AR$7:AR$736,MATCH(WatchList!$B202,'All CCC'!$B$7:$B$736,0)))</f>
        <v/>
      </c>
      <c r="AS202" s="334" t="str">
        <f>IF($B202="","",INDEX('All CCC'!AS$7:AS$736,MATCH(WatchList!$B202,'All CCC'!$B$7:$B$736,0)))</f>
        <v/>
      </c>
      <c r="AT202" s="334" t="str">
        <f>IF($B202="","",INDEX('All CCC'!AT$7:AT$736,MATCH(WatchList!$B202,'All CCC'!$B$7:$B$736,0)))</f>
        <v/>
      </c>
      <c r="AU202" s="334" t="str">
        <f>IF($B202="","",INDEX('All CCC'!AU$7:AU$736,MATCH(WatchList!$B202,'All CCC'!$B$7:$B$736,0)))</f>
        <v/>
      </c>
      <c r="AV202" s="334" t="str">
        <f>IF($B202="","",INDEX('All CCC'!AV$7:AV$736,MATCH(WatchList!$B202,'All CCC'!$B$7:$B$736,0)))</f>
        <v/>
      </c>
      <c r="AW202" s="334" t="str">
        <f>IF($B202="","",INDEX('All CCC'!AW$7:AW$736,MATCH(WatchList!$B202,'All CCC'!$B$7:$B$736,0)))</f>
        <v/>
      </c>
      <c r="AX202" s="334" t="str">
        <f>IF($B202="","",INDEX('All CCC'!AX$7:AX$736,MATCH(WatchList!$B202,'All CCC'!$B$7:$B$736,0)))</f>
        <v/>
      </c>
      <c r="AY202" s="334" t="str">
        <f>IF($B202="","",INDEX('All CCC'!AY$7:AY$736,MATCH(WatchList!$B202,'All CCC'!$B$7:$B$736,0)))</f>
        <v/>
      </c>
      <c r="AZ202" s="334" t="str">
        <f>IF($B202="","",INDEX('All CCC'!AZ$7:AZ$736,MATCH(WatchList!$B202,'All CCC'!$B$7:$B$736,0)))</f>
        <v/>
      </c>
      <c r="BA202" s="334" t="str">
        <f>IF($B202="","",INDEX('All CCC'!BA$7:BA$736,MATCH(WatchList!$B202,'All CCC'!$B$7:$B$736,0)))</f>
        <v/>
      </c>
      <c r="BB202" s="334" t="str">
        <f>IF($B202="","",INDEX('All CCC'!BB$7:BB$736,MATCH(WatchList!$B202,'All CCC'!$B$7:$B$736,0)))</f>
        <v/>
      </c>
      <c r="BC202" s="334" t="str">
        <f>IF($B202="","",INDEX('All CCC'!BC$7:BC$736,MATCH(WatchList!$B202,'All CCC'!$B$7:$B$736,0)))</f>
        <v/>
      </c>
      <c r="BD202" s="334" t="str">
        <f>IF($B202="","",INDEX('All CCC'!BD$7:BD$736,MATCH(WatchList!$B202,'All CCC'!$B$7:$B$736,0)))</f>
        <v/>
      </c>
      <c r="BE202" s="334" t="str">
        <f>IF($B202="","",INDEX('All CCC'!BE$7:BE$736,MATCH(WatchList!$B202,'All CCC'!$B$7:$B$736,0)))</f>
        <v/>
      </c>
      <c r="BF202" s="334" t="str">
        <f>IF($B202="","",INDEX('All CCC'!BF$7:BF$736,MATCH(WatchList!$B202,'All CCC'!$B$7:$B$736,0)))</f>
        <v/>
      </c>
      <c r="BG202" s="334" t="str">
        <f>IF($B202="","",INDEX('All CCC'!BG$7:BG$736,MATCH(WatchList!$B202,'All CCC'!$B$7:$B$736,0)))</f>
        <v/>
      </c>
    </row>
    <row r="203" spans="1:59" x14ac:dyDescent="0.2">
      <c r="A203" s="333" t="str">
        <f>IF($B203="","",INDEX('All CCC'!A$7:A$736,MATCH(WatchList!$B203,'All CCC'!$B$7:$B$736,0)))</f>
        <v/>
      </c>
      <c r="B203" s="127"/>
      <c r="C203" s="334" t="str">
        <f>IF($B203="","",INDEX('All CCC'!C$7:C$736,MATCH(WatchList!$B203,'All CCC'!$B$7:$B$736,0)))</f>
        <v/>
      </c>
      <c r="D203" s="334" t="str">
        <f>IF($B203="","",INDEX('All CCC'!D$7:D$736,MATCH(WatchList!$B203,'All CCC'!$B$7:$B$736,0)))</f>
        <v/>
      </c>
      <c r="E203" s="334" t="str">
        <f>IF($B203="","",INDEX('All CCC'!E$7:E$736,MATCH(WatchList!$B203,'All CCC'!$B$7:$B$736,0)))</f>
        <v/>
      </c>
      <c r="F203" s="334" t="str">
        <f>IF($B203="","",INDEX('All CCC'!F$7:F$736,MATCH(WatchList!$B203,'All CCC'!$B$7:$B$736,0)))</f>
        <v/>
      </c>
      <c r="G203" s="334" t="str">
        <f>IF($B203="","",INDEX('All CCC'!G$7:G$736,MATCH(WatchList!$B203,'All CCC'!$B$7:$B$736,0)))</f>
        <v/>
      </c>
      <c r="H203" s="334" t="str">
        <f>IF($B203="","",INDEX('All CCC'!H$7:H$736,MATCH(WatchList!$B203,'All CCC'!$B$7:$B$736,0)))</f>
        <v/>
      </c>
      <c r="I203" s="334" t="str">
        <f>IF($B203="","",INDEX('All CCC'!I$7:I$736,MATCH(WatchList!$B203,'All CCC'!$B$7:$B$736,0)))</f>
        <v/>
      </c>
      <c r="J203" s="334" t="str">
        <f>IF($B203="","",INDEX('All CCC'!J$7:J$736,MATCH(WatchList!$B203,'All CCC'!$B$7:$B$736,0)))</f>
        <v/>
      </c>
      <c r="K203" s="334" t="str">
        <f>IF($B203="","",INDEX('All CCC'!K$7:K$736,MATCH(WatchList!$B203,'All CCC'!$B$7:$B$736,0)))</f>
        <v/>
      </c>
      <c r="L203" s="334" t="str">
        <f>IF($B203="","",INDEX('All CCC'!L$7:L$736,MATCH(WatchList!$B203,'All CCC'!$B$7:$B$736,0)))</f>
        <v/>
      </c>
      <c r="M203" s="334" t="str">
        <f>IF($B203="","",INDEX('All CCC'!M$7:M$736,MATCH(WatchList!$B203,'All CCC'!$B$7:$B$736,0)))</f>
        <v/>
      </c>
      <c r="N203" s="334" t="str">
        <f>IF($B203="","",INDEX('All CCC'!N$7:N$736,MATCH(WatchList!$B203,'All CCC'!$B$7:$B$736,0)))</f>
        <v/>
      </c>
      <c r="O203" s="334" t="str">
        <f>IF($B203="","",INDEX('All CCC'!O$7:O$736,MATCH(WatchList!$B203,'All CCC'!$B$7:$B$736,0)))</f>
        <v/>
      </c>
      <c r="P203" s="335" t="str">
        <f>IF($B203="","",INDEX('All CCC'!P$7:P$736,MATCH(WatchList!$B203,'All CCC'!$B$7:$B$736,0)))</f>
        <v/>
      </c>
      <c r="Q203" s="335" t="str">
        <f>IF($B203="","",INDEX('All CCC'!Q$7:Q$736,MATCH(WatchList!$B203,'All CCC'!$B$7:$B$736,0)))</f>
        <v/>
      </c>
      <c r="R203" s="334" t="str">
        <f>IF($B203="","",INDEX('All CCC'!R$7:R$736,MATCH(WatchList!$B203,'All CCC'!$B$7:$B$736,0)))</f>
        <v/>
      </c>
      <c r="S203" s="334" t="str">
        <f>IF($B203="","",INDEX('All CCC'!S$7:S$736,MATCH(WatchList!$B203,'All CCC'!$B$7:$B$736,0)))</f>
        <v/>
      </c>
      <c r="T203" s="334" t="str">
        <f>IF($B203="","",INDEX('All CCC'!T$7:T$736,MATCH(WatchList!$B203,'All CCC'!$B$7:$B$736,0)))</f>
        <v/>
      </c>
      <c r="U203" s="334" t="str">
        <f>IF($B203="","",INDEX('All CCC'!U$7:U$736,MATCH(WatchList!$B203,'All CCC'!$B$7:$B$736,0)))</f>
        <v/>
      </c>
      <c r="V203" s="334" t="str">
        <f>IF($B203="","",INDEX('All CCC'!V$7:V$736,MATCH(WatchList!$B203,'All CCC'!$B$7:$B$736,0)))</f>
        <v/>
      </c>
      <c r="W203" s="334" t="str">
        <f>IF($B203="","",INDEX('All CCC'!W$7:W$736,MATCH(WatchList!$B203,'All CCC'!$B$7:$B$736,0)))</f>
        <v/>
      </c>
      <c r="X203" s="334" t="str">
        <f>IF($B203="","",INDEX('All CCC'!X$7:X$736,MATCH(WatchList!$B203,'All CCC'!$B$7:$B$736,0)))</f>
        <v/>
      </c>
      <c r="Y203" s="334" t="str">
        <f>IF($B203="","",INDEX('All CCC'!Y$7:Y$736,MATCH(WatchList!$B203,'All CCC'!$B$7:$B$736,0)))</f>
        <v/>
      </c>
      <c r="Z203" s="334" t="str">
        <f>IF($B203="","",INDEX('All CCC'!Z$7:Z$736,MATCH(WatchList!$B203,'All CCC'!$B$7:$B$736,0)))</f>
        <v/>
      </c>
      <c r="AA203" s="334" t="str">
        <f>IF($B203="","",INDEX('All CCC'!AA$7:AA$736,MATCH(WatchList!$B203,'All CCC'!$B$7:$B$736,0)))</f>
        <v/>
      </c>
      <c r="AB203" s="334" t="str">
        <f>IF($B203="","",INDEX('All CCC'!AB$7:AB$736,MATCH(WatchList!$B203,'All CCC'!$B$7:$B$736,0)))</f>
        <v/>
      </c>
      <c r="AC203" s="334" t="str">
        <f>IF($B203="","",INDEX('All CCC'!AC$7:AC$736,MATCH(WatchList!$B203,'All CCC'!$B$7:$B$736,0)))</f>
        <v/>
      </c>
      <c r="AD203" s="334" t="str">
        <f>IF($B203="","",INDEX('All CCC'!AD$7:AD$736,MATCH(WatchList!$B203,'All CCC'!$B$7:$B$736,0)))</f>
        <v/>
      </c>
      <c r="AE203" s="334" t="str">
        <f>IF($B203="","",INDEX('All CCC'!AE$7:AE$736,MATCH(WatchList!$B203,'All CCC'!$B$7:$B$736,0)))</f>
        <v/>
      </c>
      <c r="AF203" s="334" t="str">
        <f>IF($B203="","",INDEX('All CCC'!AF$7:AF$736,MATCH(WatchList!$B203,'All CCC'!$B$7:$B$736,0)))</f>
        <v/>
      </c>
      <c r="AG203" s="334" t="str">
        <f>IF($B203="","",INDEX('All CCC'!AG$7:AG$736,MATCH(WatchList!$B203,'All CCC'!$B$7:$B$736,0)))</f>
        <v/>
      </c>
      <c r="AH203" s="334" t="str">
        <f>IF($B203="","",INDEX('All CCC'!AH$7:AH$736,MATCH(WatchList!$B203,'All CCC'!$B$7:$B$736,0)))</f>
        <v/>
      </c>
      <c r="AI203" s="334" t="str">
        <f>IF($B203="","",INDEX('All CCC'!AI$7:AI$736,MATCH(WatchList!$B203,'All CCC'!$B$7:$B$736,0)))</f>
        <v/>
      </c>
      <c r="AJ203" s="334" t="str">
        <f>IF($B203="","",INDEX('All CCC'!AJ$7:AJ$736,MATCH(WatchList!$B203,'All CCC'!$B$7:$B$736,0)))</f>
        <v/>
      </c>
      <c r="AK203" s="334" t="str">
        <f>IF($B203="","",INDEX('All CCC'!AK$7:AK$736,MATCH(WatchList!$B203,'All CCC'!$B$7:$B$736,0)))</f>
        <v/>
      </c>
      <c r="AL203" s="334" t="str">
        <f>IF($B203="","",INDEX('All CCC'!AL$7:AL$736,MATCH(WatchList!$B203,'All CCC'!$B$7:$B$736,0)))</f>
        <v/>
      </c>
      <c r="AM203" s="334" t="str">
        <f>IF($B203="","",INDEX('All CCC'!AM$7:AM$736,MATCH(WatchList!$B203,'All CCC'!$B$7:$B$736,0)))</f>
        <v/>
      </c>
      <c r="AN203" s="334" t="str">
        <f>IF($B203="","",INDEX('All CCC'!AN$7:AN$736,MATCH(WatchList!$B203,'All CCC'!$B$7:$B$736,0)))</f>
        <v/>
      </c>
      <c r="AO203" s="334" t="str">
        <f>IF($B203="","",INDEX('All CCC'!AO$7:AO$736,MATCH(WatchList!$B203,'All CCC'!$B$7:$B$736,0)))</f>
        <v/>
      </c>
      <c r="AP203" s="334" t="str">
        <f>IF($B203="","",INDEX('All CCC'!AP$7:AP$736,MATCH(WatchList!$B203,'All CCC'!$B$7:$B$736,0)))</f>
        <v/>
      </c>
      <c r="AQ203" s="334" t="str">
        <f>IF($B203="","",INDEX('All CCC'!AQ$7:AQ$736,MATCH(WatchList!$B203,'All CCC'!$B$7:$B$736,0)))</f>
        <v/>
      </c>
      <c r="AR203" s="334" t="str">
        <f>IF($B203="","",INDEX('All CCC'!AR$7:AR$736,MATCH(WatchList!$B203,'All CCC'!$B$7:$B$736,0)))</f>
        <v/>
      </c>
      <c r="AS203" s="334" t="str">
        <f>IF($B203="","",INDEX('All CCC'!AS$7:AS$736,MATCH(WatchList!$B203,'All CCC'!$B$7:$B$736,0)))</f>
        <v/>
      </c>
      <c r="AT203" s="334" t="str">
        <f>IF($B203="","",INDEX('All CCC'!AT$7:AT$736,MATCH(WatchList!$B203,'All CCC'!$B$7:$B$736,0)))</f>
        <v/>
      </c>
      <c r="AU203" s="334" t="str">
        <f>IF($B203="","",INDEX('All CCC'!AU$7:AU$736,MATCH(WatchList!$B203,'All CCC'!$B$7:$B$736,0)))</f>
        <v/>
      </c>
      <c r="AV203" s="334" t="str">
        <f>IF($B203="","",INDEX('All CCC'!AV$7:AV$736,MATCH(WatchList!$B203,'All CCC'!$B$7:$B$736,0)))</f>
        <v/>
      </c>
      <c r="AW203" s="334" t="str">
        <f>IF($B203="","",INDEX('All CCC'!AW$7:AW$736,MATCH(WatchList!$B203,'All CCC'!$B$7:$B$736,0)))</f>
        <v/>
      </c>
      <c r="AX203" s="334" t="str">
        <f>IF($B203="","",INDEX('All CCC'!AX$7:AX$736,MATCH(WatchList!$B203,'All CCC'!$B$7:$B$736,0)))</f>
        <v/>
      </c>
      <c r="AY203" s="334" t="str">
        <f>IF($B203="","",INDEX('All CCC'!AY$7:AY$736,MATCH(WatchList!$B203,'All CCC'!$B$7:$B$736,0)))</f>
        <v/>
      </c>
      <c r="AZ203" s="334" t="str">
        <f>IF($B203="","",INDEX('All CCC'!AZ$7:AZ$736,MATCH(WatchList!$B203,'All CCC'!$B$7:$B$736,0)))</f>
        <v/>
      </c>
      <c r="BA203" s="334" t="str">
        <f>IF($B203="","",INDEX('All CCC'!BA$7:BA$736,MATCH(WatchList!$B203,'All CCC'!$B$7:$B$736,0)))</f>
        <v/>
      </c>
      <c r="BB203" s="334" t="str">
        <f>IF($B203="","",INDEX('All CCC'!BB$7:BB$736,MATCH(WatchList!$B203,'All CCC'!$B$7:$B$736,0)))</f>
        <v/>
      </c>
      <c r="BC203" s="334" t="str">
        <f>IF($B203="","",INDEX('All CCC'!BC$7:BC$736,MATCH(WatchList!$B203,'All CCC'!$B$7:$B$736,0)))</f>
        <v/>
      </c>
      <c r="BD203" s="334" t="str">
        <f>IF($B203="","",INDEX('All CCC'!BD$7:BD$736,MATCH(WatchList!$B203,'All CCC'!$B$7:$B$736,0)))</f>
        <v/>
      </c>
      <c r="BE203" s="334" t="str">
        <f>IF($B203="","",INDEX('All CCC'!BE$7:BE$736,MATCH(WatchList!$B203,'All CCC'!$B$7:$B$736,0)))</f>
        <v/>
      </c>
      <c r="BF203" s="334" t="str">
        <f>IF($B203="","",INDEX('All CCC'!BF$7:BF$736,MATCH(WatchList!$B203,'All CCC'!$B$7:$B$736,0)))</f>
        <v/>
      </c>
      <c r="BG203" s="334" t="str">
        <f>IF($B203="","",INDEX('All CCC'!BG$7:BG$736,MATCH(WatchList!$B203,'All CCC'!$B$7:$B$736,0)))</f>
        <v/>
      </c>
    </row>
    <row r="204" spans="1:59" x14ac:dyDescent="0.2">
      <c r="A204" s="333" t="str">
        <f>IF($B204="","",INDEX('All CCC'!A$7:A$736,MATCH(WatchList!$B204,'All CCC'!$B$7:$B$736,0)))</f>
        <v/>
      </c>
      <c r="B204" s="127"/>
      <c r="C204" s="334" t="str">
        <f>IF($B204="","",INDEX('All CCC'!C$7:C$736,MATCH(WatchList!$B204,'All CCC'!$B$7:$B$736,0)))</f>
        <v/>
      </c>
      <c r="D204" s="334" t="str">
        <f>IF($B204="","",INDEX('All CCC'!D$7:D$736,MATCH(WatchList!$B204,'All CCC'!$B$7:$B$736,0)))</f>
        <v/>
      </c>
      <c r="E204" s="334" t="str">
        <f>IF($B204="","",INDEX('All CCC'!E$7:E$736,MATCH(WatchList!$B204,'All CCC'!$B$7:$B$736,0)))</f>
        <v/>
      </c>
      <c r="F204" s="334" t="str">
        <f>IF($B204="","",INDEX('All CCC'!F$7:F$736,MATCH(WatchList!$B204,'All CCC'!$B$7:$B$736,0)))</f>
        <v/>
      </c>
      <c r="G204" s="334" t="str">
        <f>IF($B204="","",INDEX('All CCC'!G$7:G$736,MATCH(WatchList!$B204,'All CCC'!$B$7:$B$736,0)))</f>
        <v/>
      </c>
      <c r="H204" s="334" t="str">
        <f>IF($B204="","",INDEX('All CCC'!H$7:H$736,MATCH(WatchList!$B204,'All CCC'!$B$7:$B$736,0)))</f>
        <v/>
      </c>
      <c r="I204" s="334" t="str">
        <f>IF($B204="","",INDEX('All CCC'!I$7:I$736,MATCH(WatchList!$B204,'All CCC'!$B$7:$B$736,0)))</f>
        <v/>
      </c>
      <c r="J204" s="334" t="str">
        <f>IF($B204="","",INDEX('All CCC'!J$7:J$736,MATCH(WatchList!$B204,'All CCC'!$B$7:$B$736,0)))</f>
        <v/>
      </c>
      <c r="K204" s="334" t="str">
        <f>IF($B204="","",INDEX('All CCC'!K$7:K$736,MATCH(WatchList!$B204,'All CCC'!$B$7:$B$736,0)))</f>
        <v/>
      </c>
      <c r="L204" s="334" t="str">
        <f>IF($B204="","",INDEX('All CCC'!L$7:L$736,MATCH(WatchList!$B204,'All CCC'!$B$7:$B$736,0)))</f>
        <v/>
      </c>
      <c r="M204" s="334" t="str">
        <f>IF($B204="","",INDEX('All CCC'!M$7:M$736,MATCH(WatchList!$B204,'All CCC'!$B$7:$B$736,0)))</f>
        <v/>
      </c>
      <c r="N204" s="334" t="str">
        <f>IF($B204="","",INDEX('All CCC'!N$7:N$736,MATCH(WatchList!$B204,'All CCC'!$B$7:$B$736,0)))</f>
        <v/>
      </c>
      <c r="O204" s="334" t="str">
        <f>IF($B204="","",INDEX('All CCC'!O$7:O$736,MATCH(WatchList!$B204,'All CCC'!$B$7:$B$736,0)))</f>
        <v/>
      </c>
      <c r="P204" s="335" t="str">
        <f>IF($B204="","",INDEX('All CCC'!P$7:P$736,MATCH(WatchList!$B204,'All CCC'!$B$7:$B$736,0)))</f>
        <v/>
      </c>
      <c r="Q204" s="335" t="str">
        <f>IF($B204="","",INDEX('All CCC'!Q$7:Q$736,MATCH(WatchList!$B204,'All CCC'!$B$7:$B$736,0)))</f>
        <v/>
      </c>
      <c r="R204" s="334" t="str">
        <f>IF($B204="","",INDEX('All CCC'!R$7:R$736,MATCH(WatchList!$B204,'All CCC'!$B$7:$B$736,0)))</f>
        <v/>
      </c>
      <c r="S204" s="334" t="str">
        <f>IF($B204="","",INDEX('All CCC'!S$7:S$736,MATCH(WatchList!$B204,'All CCC'!$B$7:$B$736,0)))</f>
        <v/>
      </c>
      <c r="T204" s="334" t="str">
        <f>IF($B204="","",INDEX('All CCC'!T$7:T$736,MATCH(WatchList!$B204,'All CCC'!$B$7:$B$736,0)))</f>
        <v/>
      </c>
      <c r="U204" s="334" t="str">
        <f>IF($B204="","",INDEX('All CCC'!U$7:U$736,MATCH(WatchList!$B204,'All CCC'!$B$7:$B$736,0)))</f>
        <v/>
      </c>
      <c r="V204" s="334" t="str">
        <f>IF($B204="","",INDEX('All CCC'!V$7:V$736,MATCH(WatchList!$B204,'All CCC'!$B$7:$B$736,0)))</f>
        <v/>
      </c>
      <c r="W204" s="334" t="str">
        <f>IF($B204="","",INDEX('All CCC'!W$7:W$736,MATCH(WatchList!$B204,'All CCC'!$B$7:$B$736,0)))</f>
        <v/>
      </c>
      <c r="X204" s="334" t="str">
        <f>IF($B204="","",INDEX('All CCC'!X$7:X$736,MATCH(WatchList!$B204,'All CCC'!$B$7:$B$736,0)))</f>
        <v/>
      </c>
      <c r="Y204" s="334" t="str">
        <f>IF($B204="","",INDEX('All CCC'!Y$7:Y$736,MATCH(WatchList!$B204,'All CCC'!$B$7:$B$736,0)))</f>
        <v/>
      </c>
      <c r="Z204" s="334" t="str">
        <f>IF($B204="","",INDEX('All CCC'!Z$7:Z$736,MATCH(WatchList!$B204,'All CCC'!$B$7:$B$736,0)))</f>
        <v/>
      </c>
      <c r="AA204" s="334" t="str">
        <f>IF($B204="","",INDEX('All CCC'!AA$7:AA$736,MATCH(WatchList!$B204,'All CCC'!$B$7:$B$736,0)))</f>
        <v/>
      </c>
      <c r="AB204" s="334" t="str">
        <f>IF($B204="","",INDEX('All CCC'!AB$7:AB$736,MATCH(WatchList!$B204,'All CCC'!$B$7:$B$736,0)))</f>
        <v/>
      </c>
      <c r="AC204" s="334" t="str">
        <f>IF($B204="","",INDEX('All CCC'!AC$7:AC$736,MATCH(WatchList!$B204,'All CCC'!$B$7:$B$736,0)))</f>
        <v/>
      </c>
      <c r="AD204" s="334" t="str">
        <f>IF($B204="","",INDEX('All CCC'!AD$7:AD$736,MATCH(WatchList!$B204,'All CCC'!$B$7:$B$736,0)))</f>
        <v/>
      </c>
      <c r="AE204" s="334" t="str">
        <f>IF($B204="","",INDEX('All CCC'!AE$7:AE$736,MATCH(WatchList!$B204,'All CCC'!$B$7:$B$736,0)))</f>
        <v/>
      </c>
      <c r="AF204" s="334" t="str">
        <f>IF($B204="","",INDEX('All CCC'!AF$7:AF$736,MATCH(WatchList!$B204,'All CCC'!$B$7:$B$736,0)))</f>
        <v/>
      </c>
      <c r="AG204" s="334" t="str">
        <f>IF($B204="","",INDEX('All CCC'!AG$7:AG$736,MATCH(WatchList!$B204,'All CCC'!$B$7:$B$736,0)))</f>
        <v/>
      </c>
      <c r="AH204" s="334" t="str">
        <f>IF($B204="","",INDEX('All CCC'!AH$7:AH$736,MATCH(WatchList!$B204,'All CCC'!$B$7:$B$736,0)))</f>
        <v/>
      </c>
      <c r="AI204" s="334" t="str">
        <f>IF($B204="","",INDEX('All CCC'!AI$7:AI$736,MATCH(WatchList!$B204,'All CCC'!$B$7:$B$736,0)))</f>
        <v/>
      </c>
      <c r="AJ204" s="334" t="str">
        <f>IF($B204="","",INDEX('All CCC'!AJ$7:AJ$736,MATCH(WatchList!$B204,'All CCC'!$B$7:$B$736,0)))</f>
        <v/>
      </c>
      <c r="AK204" s="334" t="str">
        <f>IF($B204="","",INDEX('All CCC'!AK$7:AK$736,MATCH(WatchList!$B204,'All CCC'!$B$7:$B$736,0)))</f>
        <v/>
      </c>
      <c r="AL204" s="334" t="str">
        <f>IF($B204="","",INDEX('All CCC'!AL$7:AL$736,MATCH(WatchList!$B204,'All CCC'!$B$7:$B$736,0)))</f>
        <v/>
      </c>
      <c r="AM204" s="334" t="str">
        <f>IF($B204="","",INDEX('All CCC'!AM$7:AM$736,MATCH(WatchList!$B204,'All CCC'!$B$7:$B$736,0)))</f>
        <v/>
      </c>
      <c r="AN204" s="334" t="str">
        <f>IF($B204="","",INDEX('All CCC'!AN$7:AN$736,MATCH(WatchList!$B204,'All CCC'!$B$7:$B$736,0)))</f>
        <v/>
      </c>
      <c r="AO204" s="334" t="str">
        <f>IF($B204="","",INDEX('All CCC'!AO$7:AO$736,MATCH(WatchList!$B204,'All CCC'!$B$7:$B$736,0)))</f>
        <v/>
      </c>
      <c r="AP204" s="334" t="str">
        <f>IF($B204="","",INDEX('All CCC'!AP$7:AP$736,MATCH(WatchList!$B204,'All CCC'!$B$7:$B$736,0)))</f>
        <v/>
      </c>
      <c r="AQ204" s="334" t="str">
        <f>IF($B204="","",INDEX('All CCC'!AQ$7:AQ$736,MATCH(WatchList!$B204,'All CCC'!$B$7:$B$736,0)))</f>
        <v/>
      </c>
      <c r="AR204" s="334" t="str">
        <f>IF($B204="","",INDEX('All CCC'!AR$7:AR$736,MATCH(WatchList!$B204,'All CCC'!$B$7:$B$736,0)))</f>
        <v/>
      </c>
      <c r="AS204" s="334" t="str">
        <f>IF($B204="","",INDEX('All CCC'!AS$7:AS$736,MATCH(WatchList!$B204,'All CCC'!$B$7:$B$736,0)))</f>
        <v/>
      </c>
      <c r="AT204" s="334" t="str">
        <f>IF($B204="","",INDEX('All CCC'!AT$7:AT$736,MATCH(WatchList!$B204,'All CCC'!$B$7:$B$736,0)))</f>
        <v/>
      </c>
      <c r="AU204" s="334" t="str">
        <f>IF($B204="","",INDEX('All CCC'!AU$7:AU$736,MATCH(WatchList!$B204,'All CCC'!$B$7:$B$736,0)))</f>
        <v/>
      </c>
      <c r="AV204" s="334" t="str">
        <f>IF($B204="","",INDEX('All CCC'!AV$7:AV$736,MATCH(WatchList!$B204,'All CCC'!$B$7:$B$736,0)))</f>
        <v/>
      </c>
      <c r="AW204" s="334" t="str">
        <f>IF($B204="","",INDEX('All CCC'!AW$7:AW$736,MATCH(WatchList!$B204,'All CCC'!$B$7:$B$736,0)))</f>
        <v/>
      </c>
      <c r="AX204" s="334" t="str">
        <f>IF($B204="","",INDEX('All CCC'!AX$7:AX$736,MATCH(WatchList!$B204,'All CCC'!$B$7:$B$736,0)))</f>
        <v/>
      </c>
      <c r="AY204" s="334" t="str">
        <f>IF($B204="","",INDEX('All CCC'!AY$7:AY$736,MATCH(WatchList!$B204,'All CCC'!$B$7:$B$736,0)))</f>
        <v/>
      </c>
      <c r="AZ204" s="334" t="str">
        <f>IF($B204="","",INDEX('All CCC'!AZ$7:AZ$736,MATCH(WatchList!$B204,'All CCC'!$B$7:$B$736,0)))</f>
        <v/>
      </c>
      <c r="BA204" s="334" t="str">
        <f>IF($B204="","",INDEX('All CCC'!BA$7:BA$736,MATCH(WatchList!$B204,'All CCC'!$B$7:$B$736,0)))</f>
        <v/>
      </c>
      <c r="BB204" s="334" t="str">
        <f>IF($B204="","",INDEX('All CCC'!BB$7:BB$736,MATCH(WatchList!$B204,'All CCC'!$B$7:$B$736,0)))</f>
        <v/>
      </c>
      <c r="BC204" s="334" t="str">
        <f>IF($B204="","",INDEX('All CCC'!BC$7:BC$736,MATCH(WatchList!$B204,'All CCC'!$B$7:$B$736,0)))</f>
        <v/>
      </c>
      <c r="BD204" s="334" t="str">
        <f>IF($B204="","",INDEX('All CCC'!BD$7:BD$736,MATCH(WatchList!$B204,'All CCC'!$B$7:$B$736,0)))</f>
        <v/>
      </c>
      <c r="BE204" s="334" t="str">
        <f>IF($B204="","",INDEX('All CCC'!BE$7:BE$736,MATCH(WatchList!$B204,'All CCC'!$B$7:$B$736,0)))</f>
        <v/>
      </c>
      <c r="BF204" s="334" t="str">
        <f>IF($B204="","",INDEX('All CCC'!BF$7:BF$736,MATCH(WatchList!$B204,'All CCC'!$B$7:$B$736,0)))</f>
        <v/>
      </c>
      <c r="BG204" s="334" t="str">
        <f>IF($B204="","",INDEX('All CCC'!BG$7:BG$736,MATCH(WatchList!$B204,'All CCC'!$B$7:$B$736,0)))</f>
        <v/>
      </c>
    </row>
    <row r="205" spans="1:59" x14ac:dyDescent="0.2">
      <c r="A205" s="333" t="str">
        <f>IF($B205="","",INDEX('All CCC'!A$7:A$736,MATCH(WatchList!$B205,'All CCC'!$B$7:$B$736,0)))</f>
        <v/>
      </c>
      <c r="B205" s="127"/>
      <c r="C205" s="334" t="str">
        <f>IF($B205="","",INDEX('All CCC'!C$7:C$736,MATCH(WatchList!$B205,'All CCC'!$B$7:$B$736,0)))</f>
        <v/>
      </c>
      <c r="D205" s="334" t="str">
        <f>IF($B205="","",INDEX('All CCC'!D$7:D$736,MATCH(WatchList!$B205,'All CCC'!$B$7:$B$736,0)))</f>
        <v/>
      </c>
      <c r="E205" s="334" t="str">
        <f>IF($B205="","",INDEX('All CCC'!E$7:E$736,MATCH(WatchList!$B205,'All CCC'!$B$7:$B$736,0)))</f>
        <v/>
      </c>
      <c r="F205" s="334" t="str">
        <f>IF($B205="","",INDEX('All CCC'!F$7:F$736,MATCH(WatchList!$B205,'All CCC'!$B$7:$B$736,0)))</f>
        <v/>
      </c>
      <c r="G205" s="334" t="str">
        <f>IF($B205="","",INDEX('All CCC'!G$7:G$736,MATCH(WatchList!$B205,'All CCC'!$B$7:$B$736,0)))</f>
        <v/>
      </c>
      <c r="H205" s="334" t="str">
        <f>IF($B205="","",INDEX('All CCC'!H$7:H$736,MATCH(WatchList!$B205,'All CCC'!$B$7:$B$736,0)))</f>
        <v/>
      </c>
      <c r="I205" s="334" t="str">
        <f>IF($B205="","",INDEX('All CCC'!I$7:I$736,MATCH(WatchList!$B205,'All CCC'!$B$7:$B$736,0)))</f>
        <v/>
      </c>
      <c r="J205" s="334" t="str">
        <f>IF($B205="","",INDEX('All CCC'!J$7:J$736,MATCH(WatchList!$B205,'All CCC'!$B$7:$B$736,0)))</f>
        <v/>
      </c>
      <c r="K205" s="334" t="str">
        <f>IF($B205="","",INDEX('All CCC'!K$7:K$736,MATCH(WatchList!$B205,'All CCC'!$B$7:$B$736,0)))</f>
        <v/>
      </c>
      <c r="L205" s="334" t="str">
        <f>IF($B205="","",INDEX('All CCC'!L$7:L$736,MATCH(WatchList!$B205,'All CCC'!$B$7:$B$736,0)))</f>
        <v/>
      </c>
      <c r="M205" s="334" t="str">
        <f>IF($B205="","",INDEX('All CCC'!M$7:M$736,MATCH(WatchList!$B205,'All CCC'!$B$7:$B$736,0)))</f>
        <v/>
      </c>
      <c r="N205" s="334" t="str">
        <f>IF($B205="","",INDEX('All CCC'!N$7:N$736,MATCH(WatchList!$B205,'All CCC'!$B$7:$B$736,0)))</f>
        <v/>
      </c>
      <c r="O205" s="334" t="str">
        <f>IF($B205="","",INDEX('All CCC'!O$7:O$736,MATCH(WatchList!$B205,'All CCC'!$B$7:$B$736,0)))</f>
        <v/>
      </c>
      <c r="P205" s="335" t="str">
        <f>IF($B205="","",INDEX('All CCC'!P$7:P$736,MATCH(WatchList!$B205,'All CCC'!$B$7:$B$736,0)))</f>
        <v/>
      </c>
      <c r="Q205" s="335" t="str">
        <f>IF($B205="","",INDEX('All CCC'!Q$7:Q$736,MATCH(WatchList!$B205,'All CCC'!$B$7:$B$736,0)))</f>
        <v/>
      </c>
      <c r="R205" s="334" t="str">
        <f>IF($B205="","",INDEX('All CCC'!R$7:R$736,MATCH(WatchList!$B205,'All CCC'!$B$7:$B$736,0)))</f>
        <v/>
      </c>
      <c r="S205" s="334" t="str">
        <f>IF($B205="","",INDEX('All CCC'!S$7:S$736,MATCH(WatchList!$B205,'All CCC'!$B$7:$B$736,0)))</f>
        <v/>
      </c>
      <c r="T205" s="334" t="str">
        <f>IF($B205="","",INDEX('All CCC'!T$7:T$736,MATCH(WatchList!$B205,'All CCC'!$B$7:$B$736,0)))</f>
        <v/>
      </c>
      <c r="U205" s="334" t="str">
        <f>IF($B205="","",INDEX('All CCC'!U$7:U$736,MATCH(WatchList!$B205,'All CCC'!$B$7:$B$736,0)))</f>
        <v/>
      </c>
      <c r="V205" s="334" t="str">
        <f>IF($B205="","",INDEX('All CCC'!V$7:V$736,MATCH(WatchList!$B205,'All CCC'!$B$7:$B$736,0)))</f>
        <v/>
      </c>
      <c r="W205" s="334" t="str">
        <f>IF($B205="","",INDEX('All CCC'!W$7:W$736,MATCH(WatchList!$B205,'All CCC'!$B$7:$B$736,0)))</f>
        <v/>
      </c>
      <c r="X205" s="334" t="str">
        <f>IF($B205="","",INDEX('All CCC'!X$7:X$736,MATCH(WatchList!$B205,'All CCC'!$B$7:$B$736,0)))</f>
        <v/>
      </c>
      <c r="Y205" s="334" t="str">
        <f>IF($B205="","",INDEX('All CCC'!Y$7:Y$736,MATCH(WatchList!$B205,'All CCC'!$B$7:$B$736,0)))</f>
        <v/>
      </c>
      <c r="Z205" s="334" t="str">
        <f>IF($B205="","",INDEX('All CCC'!Z$7:Z$736,MATCH(WatchList!$B205,'All CCC'!$B$7:$B$736,0)))</f>
        <v/>
      </c>
      <c r="AA205" s="334" t="str">
        <f>IF($B205="","",INDEX('All CCC'!AA$7:AA$736,MATCH(WatchList!$B205,'All CCC'!$B$7:$B$736,0)))</f>
        <v/>
      </c>
      <c r="AB205" s="334" t="str">
        <f>IF($B205="","",INDEX('All CCC'!AB$7:AB$736,MATCH(WatchList!$B205,'All CCC'!$B$7:$B$736,0)))</f>
        <v/>
      </c>
      <c r="AC205" s="334" t="str">
        <f>IF($B205="","",INDEX('All CCC'!AC$7:AC$736,MATCH(WatchList!$B205,'All CCC'!$B$7:$B$736,0)))</f>
        <v/>
      </c>
      <c r="AD205" s="334" t="str">
        <f>IF($B205="","",INDEX('All CCC'!AD$7:AD$736,MATCH(WatchList!$B205,'All CCC'!$B$7:$B$736,0)))</f>
        <v/>
      </c>
      <c r="AE205" s="334" t="str">
        <f>IF($B205="","",INDEX('All CCC'!AE$7:AE$736,MATCH(WatchList!$B205,'All CCC'!$B$7:$B$736,0)))</f>
        <v/>
      </c>
      <c r="AF205" s="334" t="str">
        <f>IF($B205="","",INDEX('All CCC'!AF$7:AF$736,MATCH(WatchList!$B205,'All CCC'!$B$7:$B$736,0)))</f>
        <v/>
      </c>
      <c r="AG205" s="334" t="str">
        <f>IF($B205="","",INDEX('All CCC'!AG$7:AG$736,MATCH(WatchList!$B205,'All CCC'!$B$7:$B$736,0)))</f>
        <v/>
      </c>
      <c r="AH205" s="334" t="str">
        <f>IF($B205="","",INDEX('All CCC'!AH$7:AH$736,MATCH(WatchList!$B205,'All CCC'!$B$7:$B$736,0)))</f>
        <v/>
      </c>
      <c r="AI205" s="334" t="str">
        <f>IF($B205="","",INDEX('All CCC'!AI$7:AI$736,MATCH(WatchList!$B205,'All CCC'!$B$7:$B$736,0)))</f>
        <v/>
      </c>
      <c r="AJ205" s="334" t="str">
        <f>IF($B205="","",INDEX('All CCC'!AJ$7:AJ$736,MATCH(WatchList!$B205,'All CCC'!$B$7:$B$736,0)))</f>
        <v/>
      </c>
      <c r="AK205" s="334" t="str">
        <f>IF($B205="","",INDEX('All CCC'!AK$7:AK$736,MATCH(WatchList!$B205,'All CCC'!$B$7:$B$736,0)))</f>
        <v/>
      </c>
      <c r="AL205" s="334" t="str">
        <f>IF($B205="","",INDEX('All CCC'!AL$7:AL$736,MATCH(WatchList!$B205,'All CCC'!$B$7:$B$736,0)))</f>
        <v/>
      </c>
      <c r="AM205" s="334" t="str">
        <f>IF($B205="","",INDEX('All CCC'!AM$7:AM$736,MATCH(WatchList!$B205,'All CCC'!$B$7:$B$736,0)))</f>
        <v/>
      </c>
      <c r="AN205" s="334" t="str">
        <f>IF($B205="","",INDEX('All CCC'!AN$7:AN$736,MATCH(WatchList!$B205,'All CCC'!$B$7:$B$736,0)))</f>
        <v/>
      </c>
      <c r="AO205" s="334" t="str">
        <f>IF($B205="","",INDEX('All CCC'!AO$7:AO$736,MATCH(WatchList!$B205,'All CCC'!$B$7:$B$736,0)))</f>
        <v/>
      </c>
      <c r="AP205" s="334" t="str">
        <f>IF($B205="","",INDEX('All CCC'!AP$7:AP$736,MATCH(WatchList!$B205,'All CCC'!$B$7:$B$736,0)))</f>
        <v/>
      </c>
      <c r="AQ205" s="334" t="str">
        <f>IF($B205="","",INDEX('All CCC'!AQ$7:AQ$736,MATCH(WatchList!$B205,'All CCC'!$B$7:$B$736,0)))</f>
        <v/>
      </c>
      <c r="AR205" s="334" t="str">
        <f>IF($B205="","",INDEX('All CCC'!AR$7:AR$736,MATCH(WatchList!$B205,'All CCC'!$B$7:$B$736,0)))</f>
        <v/>
      </c>
      <c r="AS205" s="334" t="str">
        <f>IF($B205="","",INDEX('All CCC'!AS$7:AS$736,MATCH(WatchList!$B205,'All CCC'!$B$7:$B$736,0)))</f>
        <v/>
      </c>
      <c r="AT205" s="334" t="str">
        <f>IF($B205="","",INDEX('All CCC'!AT$7:AT$736,MATCH(WatchList!$B205,'All CCC'!$B$7:$B$736,0)))</f>
        <v/>
      </c>
      <c r="AU205" s="334" t="str">
        <f>IF($B205="","",INDEX('All CCC'!AU$7:AU$736,MATCH(WatchList!$B205,'All CCC'!$B$7:$B$736,0)))</f>
        <v/>
      </c>
      <c r="AV205" s="334" t="str">
        <f>IF($B205="","",INDEX('All CCC'!AV$7:AV$736,MATCH(WatchList!$B205,'All CCC'!$B$7:$B$736,0)))</f>
        <v/>
      </c>
      <c r="AW205" s="334" t="str">
        <f>IF($B205="","",INDEX('All CCC'!AW$7:AW$736,MATCH(WatchList!$B205,'All CCC'!$B$7:$B$736,0)))</f>
        <v/>
      </c>
      <c r="AX205" s="334" t="str">
        <f>IF($B205="","",INDEX('All CCC'!AX$7:AX$736,MATCH(WatchList!$B205,'All CCC'!$B$7:$B$736,0)))</f>
        <v/>
      </c>
      <c r="AY205" s="334" t="str">
        <f>IF($B205="","",INDEX('All CCC'!AY$7:AY$736,MATCH(WatchList!$B205,'All CCC'!$B$7:$B$736,0)))</f>
        <v/>
      </c>
      <c r="AZ205" s="334" t="str">
        <f>IF($B205="","",INDEX('All CCC'!AZ$7:AZ$736,MATCH(WatchList!$B205,'All CCC'!$B$7:$B$736,0)))</f>
        <v/>
      </c>
      <c r="BA205" s="334" t="str">
        <f>IF($B205="","",INDEX('All CCC'!BA$7:BA$736,MATCH(WatchList!$B205,'All CCC'!$B$7:$B$736,0)))</f>
        <v/>
      </c>
      <c r="BB205" s="334" t="str">
        <f>IF($B205="","",INDEX('All CCC'!BB$7:BB$736,MATCH(WatchList!$B205,'All CCC'!$B$7:$B$736,0)))</f>
        <v/>
      </c>
      <c r="BC205" s="334" t="str">
        <f>IF($B205="","",INDEX('All CCC'!BC$7:BC$736,MATCH(WatchList!$B205,'All CCC'!$B$7:$B$736,0)))</f>
        <v/>
      </c>
      <c r="BD205" s="334" t="str">
        <f>IF($B205="","",INDEX('All CCC'!BD$7:BD$736,MATCH(WatchList!$B205,'All CCC'!$B$7:$B$736,0)))</f>
        <v/>
      </c>
      <c r="BE205" s="334" t="str">
        <f>IF($B205="","",INDEX('All CCC'!BE$7:BE$736,MATCH(WatchList!$B205,'All CCC'!$B$7:$B$736,0)))</f>
        <v/>
      </c>
      <c r="BF205" s="334" t="str">
        <f>IF($B205="","",INDEX('All CCC'!BF$7:BF$736,MATCH(WatchList!$B205,'All CCC'!$B$7:$B$736,0)))</f>
        <v/>
      </c>
      <c r="BG205" s="334" t="str">
        <f>IF($B205="","",INDEX('All CCC'!BG$7:BG$736,MATCH(WatchList!$B205,'All CCC'!$B$7:$B$736,0)))</f>
        <v/>
      </c>
    </row>
    <row r="206" spans="1:59" x14ac:dyDescent="0.2">
      <c r="A206" s="333" t="str">
        <f>IF($B206="","",INDEX('All CCC'!A$7:A$736,MATCH(WatchList!$B206,'All CCC'!$B$7:$B$736,0)))</f>
        <v/>
      </c>
      <c r="B206" s="127"/>
      <c r="C206" s="334" t="str">
        <f>IF($B206="","",INDEX('All CCC'!C$7:C$736,MATCH(WatchList!$B206,'All CCC'!$B$7:$B$736,0)))</f>
        <v/>
      </c>
      <c r="D206" s="334" t="str">
        <f>IF($B206="","",INDEX('All CCC'!D$7:D$736,MATCH(WatchList!$B206,'All CCC'!$B$7:$B$736,0)))</f>
        <v/>
      </c>
      <c r="E206" s="334" t="str">
        <f>IF($B206="","",INDEX('All CCC'!E$7:E$736,MATCH(WatchList!$B206,'All CCC'!$B$7:$B$736,0)))</f>
        <v/>
      </c>
      <c r="F206" s="334" t="str">
        <f>IF($B206="","",INDEX('All CCC'!F$7:F$736,MATCH(WatchList!$B206,'All CCC'!$B$7:$B$736,0)))</f>
        <v/>
      </c>
      <c r="G206" s="334" t="str">
        <f>IF($B206="","",INDEX('All CCC'!G$7:G$736,MATCH(WatchList!$B206,'All CCC'!$B$7:$B$736,0)))</f>
        <v/>
      </c>
      <c r="H206" s="334" t="str">
        <f>IF($B206="","",INDEX('All CCC'!H$7:H$736,MATCH(WatchList!$B206,'All CCC'!$B$7:$B$736,0)))</f>
        <v/>
      </c>
      <c r="I206" s="334" t="str">
        <f>IF($B206="","",INDEX('All CCC'!I$7:I$736,MATCH(WatchList!$B206,'All CCC'!$B$7:$B$736,0)))</f>
        <v/>
      </c>
      <c r="J206" s="334" t="str">
        <f>IF($B206="","",INDEX('All CCC'!J$7:J$736,MATCH(WatchList!$B206,'All CCC'!$B$7:$B$736,0)))</f>
        <v/>
      </c>
      <c r="K206" s="334" t="str">
        <f>IF($B206="","",INDEX('All CCC'!K$7:K$736,MATCH(WatchList!$B206,'All CCC'!$B$7:$B$736,0)))</f>
        <v/>
      </c>
      <c r="L206" s="334" t="str">
        <f>IF($B206="","",INDEX('All CCC'!L$7:L$736,MATCH(WatchList!$B206,'All CCC'!$B$7:$B$736,0)))</f>
        <v/>
      </c>
      <c r="M206" s="334" t="str">
        <f>IF($B206="","",INDEX('All CCC'!M$7:M$736,MATCH(WatchList!$B206,'All CCC'!$B$7:$B$736,0)))</f>
        <v/>
      </c>
      <c r="N206" s="334" t="str">
        <f>IF($B206="","",INDEX('All CCC'!N$7:N$736,MATCH(WatchList!$B206,'All CCC'!$B$7:$B$736,0)))</f>
        <v/>
      </c>
      <c r="O206" s="334" t="str">
        <f>IF($B206="","",INDEX('All CCC'!O$7:O$736,MATCH(WatchList!$B206,'All CCC'!$B$7:$B$736,0)))</f>
        <v/>
      </c>
      <c r="P206" s="335" t="str">
        <f>IF($B206="","",INDEX('All CCC'!P$7:P$736,MATCH(WatchList!$B206,'All CCC'!$B$7:$B$736,0)))</f>
        <v/>
      </c>
      <c r="Q206" s="335" t="str">
        <f>IF($B206="","",INDEX('All CCC'!Q$7:Q$736,MATCH(WatchList!$B206,'All CCC'!$B$7:$B$736,0)))</f>
        <v/>
      </c>
      <c r="R206" s="334" t="str">
        <f>IF($B206="","",INDEX('All CCC'!R$7:R$736,MATCH(WatchList!$B206,'All CCC'!$B$7:$B$736,0)))</f>
        <v/>
      </c>
      <c r="S206" s="334" t="str">
        <f>IF($B206="","",INDEX('All CCC'!S$7:S$736,MATCH(WatchList!$B206,'All CCC'!$B$7:$B$736,0)))</f>
        <v/>
      </c>
      <c r="T206" s="334" t="str">
        <f>IF($B206="","",INDEX('All CCC'!T$7:T$736,MATCH(WatchList!$B206,'All CCC'!$B$7:$B$736,0)))</f>
        <v/>
      </c>
      <c r="U206" s="334" t="str">
        <f>IF($B206="","",INDEX('All CCC'!U$7:U$736,MATCH(WatchList!$B206,'All CCC'!$B$7:$B$736,0)))</f>
        <v/>
      </c>
      <c r="V206" s="334" t="str">
        <f>IF($B206="","",INDEX('All CCC'!V$7:V$736,MATCH(WatchList!$B206,'All CCC'!$B$7:$B$736,0)))</f>
        <v/>
      </c>
      <c r="W206" s="334" t="str">
        <f>IF($B206="","",INDEX('All CCC'!W$7:W$736,MATCH(WatchList!$B206,'All CCC'!$B$7:$B$736,0)))</f>
        <v/>
      </c>
      <c r="X206" s="334" t="str">
        <f>IF($B206="","",INDEX('All CCC'!X$7:X$736,MATCH(WatchList!$B206,'All CCC'!$B$7:$B$736,0)))</f>
        <v/>
      </c>
      <c r="Y206" s="334" t="str">
        <f>IF($B206="","",INDEX('All CCC'!Y$7:Y$736,MATCH(WatchList!$B206,'All CCC'!$B$7:$B$736,0)))</f>
        <v/>
      </c>
      <c r="Z206" s="334" t="str">
        <f>IF($B206="","",INDEX('All CCC'!Z$7:Z$736,MATCH(WatchList!$B206,'All CCC'!$B$7:$B$736,0)))</f>
        <v/>
      </c>
      <c r="AA206" s="334" t="str">
        <f>IF($B206="","",INDEX('All CCC'!AA$7:AA$736,MATCH(WatchList!$B206,'All CCC'!$B$7:$B$736,0)))</f>
        <v/>
      </c>
      <c r="AB206" s="334" t="str">
        <f>IF($B206="","",INDEX('All CCC'!AB$7:AB$736,MATCH(WatchList!$B206,'All CCC'!$B$7:$B$736,0)))</f>
        <v/>
      </c>
      <c r="AC206" s="334" t="str">
        <f>IF($B206="","",INDEX('All CCC'!AC$7:AC$736,MATCH(WatchList!$B206,'All CCC'!$B$7:$B$736,0)))</f>
        <v/>
      </c>
      <c r="AD206" s="334" t="str">
        <f>IF($B206="","",INDEX('All CCC'!AD$7:AD$736,MATCH(WatchList!$B206,'All CCC'!$B$7:$B$736,0)))</f>
        <v/>
      </c>
      <c r="AE206" s="334" t="str">
        <f>IF($B206="","",INDEX('All CCC'!AE$7:AE$736,MATCH(WatchList!$B206,'All CCC'!$B$7:$B$736,0)))</f>
        <v/>
      </c>
      <c r="AF206" s="334" t="str">
        <f>IF($B206="","",INDEX('All CCC'!AF$7:AF$736,MATCH(WatchList!$B206,'All CCC'!$B$7:$B$736,0)))</f>
        <v/>
      </c>
      <c r="AG206" s="334" t="str">
        <f>IF($B206="","",INDEX('All CCC'!AG$7:AG$736,MATCH(WatchList!$B206,'All CCC'!$B$7:$B$736,0)))</f>
        <v/>
      </c>
      <c r="AH206" s="334" t="str">
        <f>IF($B206="","",INDEX('All CCC'!AH$7:AH$736,MATCH(WatchList!$B206,'All CCC'!$B$7:$B$736,0)))</f>
        <v/>
      </c>
      <c r="AI206" s="334" t="str">
        <f>IF($B206="","",INDEX('All CCC'!AI$7:AI$736,MATCH(WatchList!$B206,'All CCC'!$B$7:$B$736,0)))</f>
        <v/>
      </c>
      <c r="AJ206" s="334" t="str">
        <f>IF($B206="","",INDEX('All CCC'!AJ$7:AJ$736,MATCH(WatchList!$B206,'All CCC'!$B$7:$B$736,0)))</f>
        <v/>
      </c>
      <c r="AK206" s="334" t="str">
        <f>IF($B206="","",INDEX('All CCC'!AK$7:AK$736,MATCH(WatchList!$B206,'All CCC'!$B$7:$B$736,0)))</f>
        <v/>
      </c>
      <c r="AL206" s="334" t="str">
        <f>IF($B206="","",INDEX('All CCC'!AL$7:AL$736,MATCH(WatchList!$B206,'All CCC'!$B$7:$B$736,0)))</f>
        <v/>
      </c>
      <c r="AM206" s="334" t="str">
        <f>IF($B206="","",INDEX('All CCC'!AM$7:AM$736,MATCH(WatchList!$B206,'All CCC'!$B$7:$B$736,0)))</f>
        <v/>
      </c>
      <c r="AN206" s="334" t="str">
        <f>IF($B206="","",INDEX('All CCC'!AN$7:AN$736,MATCH(WatchList!$B206,'All CCC'!$B$7:$B$736,0)))</f>
        <v/>
      </c>
      <c r="AO206" s="334" t="str">
        <f>IF($B206="","",INDEX('All CCC'!AO$7:AO$736,MATCH(WatchList!$B206,'All CCC'!$B$7:$B$736,0)))</f>
        <v/>
      </c>
      <c r="AP206" s="334" t="str">
        <f>IF($B206="","",INDEX('All CCC'!AP$7:AP$736,MATCH(WatchList!$B206,'All CCC'!$B$7:$B$736,0)))</f>
        <v/>
      </c>
      <c r="AQ206" s="334" t="str">
        <f>IF($B206="","",INDEX('All CCC'!AQ$7:AQ$736,MATCH(WatchList!$B206,'All CCC'!$B$7:$B$736,0)))</f>
        <v/>
      </c>
      <c r="AR206" s="334" t="str">
        <f>IF($B206="","",INDEX('All CCC'!AR$7:AR$736,MATCH(WatchList!$B206,'All CCC'!$B$7:$B$736,0)))</f>
        <v/>
      </c>
      <c r="AS206" s="334" t="str">
        <f>IF($B206="","",INDEX('All CCC'!AS$7:AS$736,MATCH(WatchList!$B206,'All CCC'!$B$7:$B$736,0)))</f>
        <v/>
      </c>
      <c r="AT206" s="334" t="str">
        <f>IF($B206="","",INDEX('All CCC'!AT$7:AT$736,MATCH(WatchList!$B206,'All CCC'!$B$7:$B$736,0)))</f>
        <v/>
      </c>
      <c r="AU206" s="334" t="str">
        <f>IF($B206="","",INDEX('All CCC'!AU$7:AU$736,MATCH(WatchList!$B206,'All CCC'!$B$7:$B$736,0)))</f>
        <v/>
      </c>
      <c r="AV206" s="334" t="str">
        <f>IF($B206="","",INDEX('All CCC'!AV$7:AV$736,MATCH(WatchList!$B206,'All CCC'!$B$7:$B$736,0)))</f>
        <v/>
      </c>
      <c r="AW206" s="334" t="str">
        <f>IF($B206="","",INDEX('All CCC'!AW$7:AW$736,MATCH(WatchList!$B206,'All CCC'!$B$7:$B$736,0)))</f>
        <v/>
      </c>
      <c r="AX206" s="334" t="str">
        <f>IF($B206="","",INDEX('All CCC'!AX$7:AX$736,MATCH(WatchList!$B206,'All CCC'!$B$7:$B$736,0)))</f>
        <v/>
      </c>
      <c r="AY206" s="334" t="str">
        <f>IF($B206="","",INDEX('All CCC'!AY$7:AY$736,MATCH(WatchList!$B206,'All CCC'!$B$7:$B$736,0)))</f>
        <v/>
      </c>
      <c r="AZ206" s="334" t="str">
        <f>IF($B206="","",INDEX('All CCC'!AZ$7:AZ$736,MATCH(WatchList!$B206,'All CCC'!$B$7:$B$736,0)))</f>
        <v/>
      </c>
      <c r="BA206" s="334" t="str">
        <f>IF($B206="","",INDEX('All CCC'!BA$7:BA$736,MATCH(WatchList!$B206,'All CCC'!$B$7:$B$736,0)))</f>
        <v/>
      </c>
      <c r="BB206" s="334" t="str">
        <f>IF($B206="","",INDEX('All CCC'!BB$7:BB$736,MATCH(WatchList!$B206,'All CCC'!$B$7:$B$736,0)))</f>
        <v/>
      </c>
      <c r="BC206" s="334" t="str">
        <f>IF($B206="","",INDEX('All CCC'!BC$7:BC$736,MATCH(WatchList!$B206,'All CCC'!$B$7:$B$736,0)))</f>
        <v/>
      </c>
      <c r="BD206" s="334" t="str">
        <f>IF($B206="","",INDEX('All CCC'!BD$7:BD$736,MATCH(WatchList!$B206,'All CCC'!$B$7:$B$736,0)))</f>
        <v/>
      </c>
      <c r="BE206" s="334" t="str">
        <f>IF($B206="","",INDEX('All CCC'!BE$7:BE$736,MATCH(WatchList!$B206,'All CCC'!$B$7:$B$736,0)))</f>
        <v/>
      </c>
      <c r="BF206" s="334" t="str">
        <f>IF($B206="","",INDEX('All CCC'!BF$7:BF$736,MATCH(WatchList!$B206,'All CCC'!$B$7:$B$736,0)))</f>
        <v/>
      </c>
      <c r="BG206" s="334" t="str">
        <f>IF($B206="","",INDEX('All CCC'!BG$7:BG$736,MATCH(WatchList!$B206,'All CCC'!$B$7:$B$736,0)))</f>
        <v/>
      </c>
    </row>
    <row r="207" spans="1:59" x14ac:dyDescent="0.2">
      <c r="A207" s="333" t="str">
        <f>IF($B207="","",INDEX('All CCC'!A$7:A$736,MATCH(WatchList!$B207,'All CCC'!$B$7:$B$736,0)))</f>
        <v/>
      </c>
      <c r="B207" s="127"/>
      <c r="C207" s="334" t="str">
        <f>IF($B207="","",INDEX('All CCC'!C$7:C$736,MATCH(WatchList!$B207,'All CCC'!$B$7:$B$736,0)))</f>
        <v/>
      </c>
      <c r="D207" s="334" t="str">
        <f>IF($B207="","",INDEX('All CCC'!D$7:D$736,MATCH(WatchList!$B207,'All CCC'!$B$7:$B$736,0)))</f>
        <v/>
      </c>
      <c r="E207" s="334" t="str">
        <f>IF($B207="","",INDEX('All CCC'!E$7:E$736,MATCH(WatchList!$B207,'All CCC'!$B$7:$B$736,0)))</f>
        <v/>
      </c>
      <c r="F207" s="334" t="str">
        <f>IF($B207="","",INDEX('All CCC'!F$7:F$736,MATCH(WatchList!$B207,'All CCC'!$B$7:$B$736,0)))</f>
        <v/>
      </c>
      <c r="G207" s="334" t="str">
        <f>IF($B207="","",INDEX('All CCC'!G$7:G$736,MATCH(WatchList!$B207,'All CCC'!$B$7:$B$736,0)))</f>
        <v/>
      </c>
      <c r="H207" s="334" t="str">
        <f>IF($B207="","",INDEX('All CCC'!H$7:H$736,MATCH(WatchList!$B207,'All CCC'!$B$7:$B$736,0)))</f>
        <v/>
      </c>
      <c r="I207" s="334" t="str">
        <f>IF($B207="","",INDEX('All CCC'!I$7:I$736,MATCH(WatchList!$B207,'All CCC'!$B$7:$B$736,0)))</f>
        <v/>
      </c>
      <c r="J207" s="334" t="str">
        <f>IF($B207="","",INDEX('All CCC'!J$7:J$736,MATCH(WatchList!$B207,'All CCC'!$B$7:$B$736,0)))</f>
        <v/>
      </c>
      <c r="K207" s="334" t="str">
        <f>IF($B207="","",INDEX('All CCC'!K$7:K$736,MATCH(WatchList!$B207,'All CCC'!$B$7:$B$736,0)))</f>
        <v/>
      </c>
      <c r="L207" s="334" t="str">
        <f>IF($B207="","",INDEX('All CCC'!L$7:L$736,MATCH(WatchList!$B207,'All CCC'!$B$7:$B$736,0)))</f>
        <v/>
      </c>
      <c r="M207" s="334" t="str">
        <f>IF($B207="","",INDEX('All CCC'!M$7:M$736,MATCH(WatchList!$B207,'All CCC'!$B$7:$B$736,0)))</f>
        <v/>
      </c>
      <c r="N207" s="334" t="str">
        <f>IF($B207="","",INDEX('All CCC'!N$7:N$736,MATCH(WatchList!$B207,'All CCC'!$B$7:$B$736,0)))</f>
        <v/>
      </c>
      <c r="O207" s="334" t="str">
        <f>IF($B207="","",INDEX('All CCC'!O$7:O$736,MATCH(WatchList!$B207,'All CCC'!$B$7:$B$736,0)))</f>
        <v/>
      </c>
      <c r="P207" s="335" t="str">
        <f>IF($B207="","",INDEX('All CCC'!P$7:P$736,MATCH(WatchList!$B207,'All CCC'!$B$7:$B$736,0)))</f>
        <v/>
      </c>
      <c r="Q207" s="335" t="str">
        <f>IF($B207="","",INDEX('All CCC'!Q$7:Q$736,MATCH(WatchList!$B207,'All CCC'!$B$7:$B$736,0)))</f>
        <v/>
      </c>
      <c r="R207" s="334" t="str">
        <f>IF($B207="","",INDEX('All CCC'!R$7:R$736,MATCH(WatchList!$B207,'All CCC'!$B$7:$B$736,0)))</f>
        <v/>
      </c>
      <c r="S207" s="334" t="str">
        <f>IF($B207="","",INDEX('All CCC'!S$7:S$736,MATCH(WatchList!$B207,'All CCC'!$B$7:$B$736,0)))</f>
        <v/>
      </c>
      <c r="T207" s="334" t="str">
        <f>IF($B207="","",INDEX('All CCC'!T$7:T$736,MATCH(WatchList!$B207,'All CCC'!$B$7:$B$736,0)))</f>
        <v/>
      </c>
      <c r="U207" s="334" t="str">
        <f>IF($B207="","",INDEX('All CCC'!U$7:U$736,MATCH(WatchList!$B207,'All CCC'!$B$7:$B$736,0)))</f>
        <v/>
      </c>
      <c r="V207" s="334" t="str">
        <f>IF($B207="","",INDEX('All CCC'!V$7:V$736,MATCH(WatchList!$B207,'All CCC'!$B$7:$B$736,0)))</f>
        <v/>
      </c>
      <c r="W207" s="334" t="str">
        <f>IF($B207="","",INDEX('All CCC'!W$7:W$736,MATCH(WatchList!$B207,'All CCC'!$B$7:$B$736,0)))</f>
        <v/>
      </c>
      <c r="X207" s="334" t="str">
        <f>IF($B207="","",INDEX('All CCC'!X$7:X$736,MATCH(WatchList!$B207,'All CCC'!$B$7:$B$736,0)))</f>
        <v/>
      </c>
      <c r="Y207" s="334" t="str">
        <f>IF($B207="","",INDEX('All CCC'!Y$7:Y$736,MATCH(WatchList!$B207,'All CCC'!$B$7:$B$736,0)))</f>
        <v/>
      </c>
      <c r="Z207" s="334" t="str">
        <f>IF($B207="","",INDEX('All CCC'!Z$7:Z$736,MATCH(WatchList!$B207,'All CCC'!$B$7:$B$736,0)))</f>
        <v/>
      </c>
      <c r="AA207" s="334" t="str">
        <f>IF($B207="","",INDEX('All CCC'!AA$7:AA$736,MATCH(WatchList!$B207,'All CCC'!$B$7:$B$736,0)))</f>
        <v/>
      </c>
      <c r="AB207" s="334" t="str">
        <f>IF($B207="","",INDEX('All CCC'!AB$7:AB$736,MATCH(WatchList!$B207,'All CCC'!$B$7:$B$736,0)))</f>
        <v/>
      </c>
      <c r="AC207" s="334" t="str">
        <f>IF($B207="","",INDEX('All CCC'!AC$7:AC$736,MATCH(WatchList!$B207,'All CCC'!$B$7:$B$736,0)))</f>
        <v/>
      </c>
      <c r="AD207" s="334" t="str">
        <f>IF($B207="","",INDEX('All CCC'!AD$7:AD$736,MATCH(WatchList!$B207,'All CCC'!$B$7:$B$736,0)))</f>
        <v/>
      </c>
      <c r="AE207" s="334" t="str">
        <f>IF($B207="","",INDEX('All CCC'!AE$7:AE$736,MATCH(WatchList!$B207,'All CCC'!$B$7:$B$736,0)))</f>
        <v/>
      </c>
      <c r="AF207" s="334" t="str">
        <f>IF($B207="","",INDEX('All CCC'!AF$7:AF$736,MATCH(WatchList!$B207,'All CCC'!$B$7:$B$736,0)))</f>
        <v/>
      </c>
      <c r="AG207" s="334" t="str">
        <f>IF($B207="","",INDEX('All CCC'!AG$7:AG$736,MATCH(WatchList!$B207,'All CCC'!$B$7:$B$736,0)))</f>
        <v/>
      </c>
      <c r="AH207" s="334" t="str">
        <f>IF($B207="","",INDEX('All CCC'!AH$7:AH$736,MATCH(WatchList!$B207,'All CCC'!$B$7:$B$736,0)))</f>
        <v/>
      </c>
      <c r="AI207" s="334" t="str">
        <f>IF($B207="","",INDEX('All CCC'!AI$7:AI$736,MATCH(WatchList!$B207,'All CCC'!$B$7:$B$736,0)))</f>
        <v/>
      </c>
      <c r="AJ207" s="334" t="str">
        <f>IF($B207="","",INDEX('All CCC'!AJ$7:AJ$736,MATCH(WatchList!$B207,'All CCC'!$B$7:$B$736,0)))</f>
        <v/>
      </c>
      <c r="AK207" s="334" t="str">
        <f>IF($B207="","",INDEX('All CCC'!AK$7:AK$736,MATCH(WatchList!$B207,'All CCC'!$B$7:$B$736,0)))</f>
        <v/>
      </c>
      <c r="AL207" s="334" t="str">
        <f>IF($B207="","",INDEX('All CCC'!AL$7:AL$736,MATCH(WatchList!$B207,'All CCC'!$B$7:$B$736,0)))</f>
        <v/>
      </c>
      <c r="AM207" s="334" t="str">
        <f>IF($B207="","",INDEX('All CCC'!AM$7:AM$736,MATCH(WatchList!$B207,'All CCC'!$B$7:$B$736,0)))</f>
        <v/>
      </c>
      <c r="AN207" s="334" t="str">
        <f>IF($B207="","",INDEX('All CCC'!AN$7:AN$736,MATCH(WatchList!$B207,'All CCC'!$B$7:$B$736,0)))</f>
        <v/>
      </c>
      <c r="AO207" s="334" t="str">
        <f>IF($B207="","",INDEX('All CCC'!AO$7:AO$736,MATCH(WatchList!$B207,'All CCC'!$B$7:$B$736,0)))</f>
        <v/>
      </c>
      <c r="AP207" s="334" t="str">
        <f>IF($B207="","",INDEX('All CCC'!AP$7:AP$736,MATCH(WatchList!$B207,'All CCC'!$B$7:$B$736,0)))</f>
        <v/>
      </c>
      <c r="AQ207" s="334" t="str">
        <f>IF($B207="","",INDEX('All CCC'!AQ$7:AQ$736,MATCH(WatchList!$B207,'All CCC'!$B$7:$B$736,0)))</f>
        <v/>
      </c>
      <c r="AR207" s="334" t="str">
        <f>IF($B207="","",INDEX('All CCC'!AR$7:AR$736,MATCH(WatchList!$B207,'All CCC'!$B$7:$B$736,0)))</f>
        <v/>
      </c>
      <c r="AS207" s="334" t="str">
        <f>IF($B207="","",INDEX('All CCC'!AS$7:AS$736,MATCH(WatchList!$B207,'All CCC'!$B$7:$B$736,0)))</f>
        <v/>
      </c>
      <c r="AT207" s="334" t="str">
        <f>IF($B207="","",INDEX('All CCC'!AT$7:AT$736,MATCH(WatchList!$B207,'All CCC'!$B$7:$B$736,0)))</f>
        <v/>
      </c>
      <c r="AU207" s="334" t="str">
        <f>IF($B207="","",INDEX('All CCC'!AU$7:AU$736,MATCH(WatchList!$B207,'All CCC'!$B$7:$B$736,0)))</f>
        <v/>
      </c>
      <c r="AV207" s="334" t="str">
        <f>IF($B207="","",INDEX('All CCC'!AV$7:AV$736,MATCH(WatchList!$B207,'All CCC'!$B$7:$B$736,0)))</f>
        <v/>
      </c>
      <c r="AW207" s="334" t="str">
        <f>IF($B207="","",INDEX('All CCC'!AW$7:AW$736,MATCH(WatchList!$B207,'All CCC'!$B$7:$B$736,0)))</f>
        <v/>
      </c>
      <c r="AX207" s="334" t="str">
        <f>IF($B207="","",INDEX('All CCC'!AX$7:AX$736,MATCH(WatchList!$B207,'All CCC'!$B$7:$B$736,0)))</f>
        <v/>
      </c>
      <c r="AY207" s="334" t="str">
        <f>IF($B207="","",INDEX('All CCC'!AY$7:AY$736,MATCH(WatchList!$B207,'All CCC'!$B$7:$B$736,0)))</f>
        <v/>
      </c>
      <c r="AZ207" s="334" t="str">
        <f>IF($B207="","",INDEX('All CCC'!AZ$7:AZ$736,MATCH(WatchList!$B207,'All CCC'!$B$7:$B$736,0)))</f>
        <v/>
      </c>
      <c r="BA207" s="334" t="str">
        <f>IF($B207="","",INDEX('All CCC'!BA$7:BA$736,MATCH(WatchList!$B207,'All CCC'!$B$7:$B$736,0)))</f>
        <v/>
      </c>
      <c r="BB207" s="334" t="str">
        <f>IF($B207="","",INDEX('All CCC'!BB$7:BB$736,MATCH(WatchList!$B207,'All CCC'!$B$7:$B$736,0)))</f>
        <v/>
      </c>
      <c r="BC207" s="334" t="str">
        <f>IF($B207="","",INDEX('All CCC'!BC$7:BC$736,MATCH(WatchList!$B207,'All CCC'!$B$7:$B$736,0)))</f>
        <v/>
      </c>
      <c r="BD207" s="334" t="str">
        <f>IF($B207="","",INDEX('All CCC'!BD$7:BD$736,MATCH(WatchList!$B207,'All CCC'!$B$7:$B$736,0)))</f>
        <v/>
      </c>
      <c r="BE207" s="334" t="str">
        <f>IF($B207="","",INDEX('All CCC'!BE$7:BE$736,MATCH(WatchList!$B207,'All CCC'!$B$7:$B$736,0)))</f>
        <v/>
      </c>
      <c r="BF207" s="334" t="str">
        <f>IF($B207="","",INDEX('All CCC'!BF$7:BF$736,MATCH(WatchList!$B207,'All CCC'!$B$7:$B$736,0)))</f>
        <v/>
      </c>
      <c r="BG207" s="334" t="str">
        <f>IF($B207="","",INDEX('All CCC'!BG$7:BG$736,MATCH(WatchList!$B207,'All CCC'!$B$7:$B$736,0)))</f>
        <v/>
      </c>
    </row>
    <row r="208" spans="1:59" x14ac:dyDescent="0.2">
      <c r="A208" s="333" t="str">
        <f>IF($B208="","",INDEX('All CCC'!A$7:A$736,MATCH(WatchList!$B208,'All CCC'!$B$7:$B$736,0)))</f>
        <v/>
      </c>
      <c r="B208" s="127"/>
      <c r="C208" s="334" t="str">
        <f>IF($B208="","",INDEX('All CCC'!C$7:C$736,MATCH(WatchList!$B208,'All CCC'!$B$7:$B$736,0)))</f>
        <v/>
      </c>
      <c r="D208" s="334" t="str">
        <f>IF($B208="","",INDEX('All CCC'!D$7:D$736,MATCH(WatchList!$B208,'All CCC'!$B$7:$B$736,0)))</f>
        <v/>
      </c>
      <c r="E208" s="334" t="str">
        <f>IF($B208="","",INDEX('All CCC'!E$7:E$736,MATCH(WatchList!$B208,'All CCC'!$B$7:$B$736,0)))</f>
        <v/>
      </c>
      <c r="F208" s="334" t="str">
        <f>IF($B208="","",INDEX('All CCC'!F$7:F$736,MATCH(WatchList!$B208,'All CCC'!$B$7:$B$736,0)))</f>
        <v/>
      </c>
      <c r="G208" s="334" t="str">
        <f>IF($B208="","",INDEX('All CCC'!G$7:G$736,MATCH(WatchList!$B208,'All CCC'!$B$7:$B$736,0)))</f>
        <v/>
      </c>
      <c r="H208" s="334" t="str">
        <f>IF($B208="","",INDEX('All CCC'!H$7:H$736,MATCH(WatchList!$B208,'All CCC'!$B$7:$B$736,0)))</f>
        <v/>
      </c>
      <c r="I208" s="334" t="str">
        <f>IF($B208="","",INDEX('All CCC'!I$7:I$736,MATCH(WatchList!$B208,'All CCC'!$B$7:$B$736,0)))</f>
        <v/>
      </c>
      <c r="J208" s="334" t="str">
        <f>IF($B208="","",INDEX('All CCC'!J$7:J$736,MATCH(WatchList!$B208,'All CCC'!$B$7:$B$736,0)))</f>
        <v/>
      </c>
      <c r="K208" s="334" t="str">
        <f>IF($B208="","",INDEX('All CCC'!K$7:K$736,MATCH(WatchList!$B208,'All CCC'!$B$7:$B$736,0)))</f>
        <v/>
      </c>
      <c r="L208" s="334" t="str">
        <f>IF($B208="","",INDEX('All CCC'!L$7:L$736,MATCH(WatchList!$B208,'All CCC'!$B$7:$B$736,0)))</f>
        <v/>
      </c>
      <c r="M208" s="334" t="str">
        <f>IF($B208="","",INDEX('All CCC'!M$7:M$736,MATCH(WatchList!$B208,'All CCC'!$B$7:$B$736,0)))</f>
        <v/>
      </c>
      <c r="N208" s="334" t="str">
        <f>IF($B208="","",INDEX('All CCC'!N$7:N$736,MATCH(WatchList!$B208,'All CCC'!$B$7:$B$736,0)))</f>
        <v/>
      </c>
      <c r="O208" s="334" t="str">
        <f>IF($B208="","",INDEX('All CCC'!O$7:O$736,MATCH(WatchList!$B208,'All CCC'!$B$7:$B$736,0)))</f>
        <v/>
      </c>
      <c r="P208" s="335" t="str">
        <f>IF($B208="","",INDEX('All CCC'!P$7:P$736,MATCH(WatchList!$B208,'All CCC'!$B$7:$B$736,0)))</f>
        <v/>
      </c>
      <c r="Q208" s="335" t="str">
        <f>IF($B208="","",INDEX('All CCC'!Q$7:Q$736,MATCH(WatchList!$B208,'All CCC'!$B$7:$B$736,0)))</f>
        <v/>
      </c>
      <c r="R208" s="334" t="str">
        <f>IF($B208="","",INDEX('All CCC'!R$7:R$736,MATCH(WatchList!$B208,'All CCC'!$B$7:$B$736,0)))</f>
        <v/>
      </c>
      <c r="S208" s="334" t="str">
        <f>IF($B208="","",INDEX('All CCC'!S$7:S$736,MATCH(WatchList!$B208,'All CCC'!$B$7:$B$736,0)))</f>
        <v/>
      </c>
      <c r="T208" s="334" t="str">
        <f>IF($B208="","",INDEX('All CCC'!T$7:T$736,MATCH(WatchList!$B208,'All CCC'!$B$7:$B$736,0)))</f>
        <v/>
      </c>
      <c r="U208" s="334" t="str">
        <f>IF($B208="","",INDEX('All CCC'!U$7:U$736,MATCH(WatchList!$B208,'All CCC'!$B$7:$B$736,0)))</f>
        <v/>
      </c>
      <c r="V208" s="334" t="str">
        <f>IF($B208="","",INDEX('All CCC'!V$7:V$736,MATCH(WatchList!$B208,'All CCC'!$B$7:$B$736,0)))</f>
        <v/>
      </c>
      <c r="W208" s="334" t="str">
        <f>IF($B208="","",INDEX('All CCC'!W$7:W$736,MATCH(WatchList!$B208,'All CCC'!$B$7:$B$736,0)))</f>
        <v/>
      </c>
      <c r="X208" s="334" t="str">
        <f>IF($B208="","",INDEX('All CCC'!X$7:X$736,MATCH(WatchList!$B208,'All CCC'!$B$7:$B$736,0)))</f>
        <v/>
      </c>
      <c r="Y208" s="334" t="str">
        <f>IF($B208="","",INDEX('All CCC'!Y$7:Y$736,MATCH(WatchList!$B208,'All CCC'!$B$7:$B$736,0)))</f>
        <v/>
      </c>
      <c r="Z208" s="334" t="str">
        <f>IF($B208="","",INDEX('All CCC'!Z$7:Z$736,MATCH(WatchList!$B208,'All CCC'!$B$7:$B$736,0)))</f>
        <v/>
      </c>
      <c r="AA208" s="334" t="str">
        <f>IF($B208="","",INDEX('All CCC'!AA$7:AA$736,MATCH(WatchList!$B208,'All CCC'!$B$7:$B$736,0)))</f>
        <v/>
      </c>
      <c r="AB208" s="334" t="str">
        <f>IF($B208="","",INDEX('All CCC'!AB$7:AB$736,MATCH(WatchList!$B208,'All CCC'!$B$7:$B$736,0)))</f>
        <v/>
      </c>
      <c r="AC208" s="334" t="str">
        <f>IF($B208="","",INDEX('All CCC'!AC$7:AC$736,MATCH(WatchList!$B208,'All CCC'!$B$7:$B$736,0)))</f>
        <v/>
      </c>
      <c r="AD208" s="334" t="str">
        <f>IF($B208="","",INDEX('All CCC'!AD$7:AD$736,MATCH(WatchList!$B208,'All CCC'!$B$7:$B$736,0)))</f>
        <v/>
      </c>
      <c r="AE208" s="334" t="str">
        <f>IF($B208="","",INDEX('All CCC'!AE$7:AE$736,MATCH(WatchList!$B208,'All CCC'!$B$7:$B$736,0)))</f>
        <v/>
      </c>
      <c r="AF208" s="334" t="str">
        <f>IF($B208="","",INDEX('All CCC'!AF$7:AF$736,MATCH(WatchList!$B208,'All CCC'!$B$7:$B$736,0)))</f>
        <v/>
      </c>
      <c r="AG208" s="334" t="str">
        <f>IF($B208="","",INDEX('All CCC'!AG$7:AG$736,MATCH(WatchList!$B208,'All CCC'!$B$7:$B$736,0)))</f>
        <v/>
      </c>
      <c r="AH208" s="334" t="str">
        <f>IF($B208="","",INDEX('All CCC'!AH$7:AH$736,MATCH(WatchList!$B208,'All CCC'!$B$7:$B$736,0)))</f>
        <v/>
      </c>
      <c r="AI208" s="334" t="str">
        <f>IF($B208="","",INDEX('All CCC'!AI$7:AI$736,MATCH(WatchList!$B208,'All CCC'!$B$7:$B$736,0)))</f>
        <v/>
      </c>
      <c r="AJ208" s="334" t="str">
        <f>IF($B208="","",INDEX('All CCC'!AJ$7:AJ$736,MATCH(WatchList!$B208,'All CCC'!$B$7:$B$736,0)))</f>
        <v/>
      </c>
      <c r="AK208" s="334" t="str">
        <f>IF($B208="","",INDEX('All CCC'!AK$7:AK$736,MATCH(WatchList!$B208,'All CCC'!$B$7:$B$736,0)))</f>
        <v/>
      </c>
      <c r="AL208" s="334" t="str">
        <f>IF($B208="","",INDEX('All CCC'!AL$7:AL$736,MATCH(WatchList!$B208,'All CCC'!$B$7:$B$736,0)))</f>
        <v/>
      </c>
      <c r="AM208" s="334" t="str">
        <f>IF($B208="","",INDEX('All CCC'!AM$7:AM$736,MATCH(WatchList!$B208,'All CCC'!$B$7:$B$736,0)))</f>
        <v/>
      </c>
      <c r="AN208" s="334" t="str">
        <f>IF($B208="","",INDEX('All CCC'!AN$7:AN$736,MATCH(WatchList!$B208,'All CCC'!$B$7:$B$736,0)))</f>
        <v/>
      </c>
      <c r="AO208" s="334" t="str">
        <f>IF($B208="","",INDEX('All CCC'!AO$7:AO$736,MATCH(WatchList!$B208,'All CCC'!$B$7:$B$736,0)))</f>
        <v/>
      </c>
      <c r="AP208" s="334" t="str">
        <f>IF($B208="","",INDEX('All CCC'!AP$7:AP$736,MATCH(WatchList!$B208,'All CCC'!$B$7:$B$736,0)))</f>
        <v/>
      </c>
      <c r="AQ208" s="334" t="str">
        <f>IF($B208="","",INDEX('All CCC'!AQ$7:AQ$736,MATCH(WatchList!$B208,'All CCC'!$B$7:$B$736,0)))</f>
        <v/>
      </c>
      <c r="AR208" s="334" t="str">
        <f>IF($B208="","",INDEX('All CCC'!AR$7:AR$736,MATCH(WatchList!$B208,'All CCC'!$B$7:$B$736,0)))</f>
        <v/>
      </c>
      <c r="AS208" s="334" t="str">
        <f>IF($B208="","",INDEX('All CCC'!AS$7:AS$736,MATCH(WatchList!$B208,'All CCC'!$B$7:$B$736,0)))</f>
        <v/>
      </c>
      <c r="AT208" s="334" t="str">
        <f>IF($B208="","",INDEX('All CCC'!AT$7:AT$736,MATCH(WatchList!$B208,'All CCC'!$B$7:$B$736,0)))</f>
        <v/>
      </c>
      <c r="AU208" s="334" t="str">
        <f>IF($B208="","",INDEX('All CCC'!AU$7:AU$736,MATCH(WatchList!$B208,'All CCC'!$B$7:$B$736,0)))</f>
        <v/>
      </c>
      <c r="AV208" s="334" t="str">
        <f>IF($B208="","",INDEX('All CCC'!AV$7:AV$736,MATCH(WatchList!$B208,'All CCC'!$B$7:$B$736,0)))</f>
        <v/>
      </c>
      <c r="AW208" s="334" t="str">
        <f>IF($B208="","",INDEX('All CCC'!AW$7:AW$736,MATCH(WatchList!$B208,'All CCC'!$B$7:$B$736,0)))</f>
        <v/>
      </c>
      <c r="AX208" s="334" t="str">
        <f>IF($B208="","",INDEX('All CCC'!AX$7:AX$736,MATCH(WatchList!$B208,'All CCC'!$B$7:$B$736,0)))</f>
        <v/>
      </c>
      <c r="AY208" s="334" t="str">
        <f>IF($B208="","",INDEX('All CCC'!AY$7:AY$736,MATCH(WatchList!$B208,'All CCC'!$B$7:$B$736,0)))</f>
        <v/>
      </c>
      <c r="AZ208" s="334" t="str">
        <f>IF($B208="","",INDEX('All CCC'!AZ$7:AZ$736,MATCH(WatchList!$B208,'All CCC'!$B$7:$B$736,0)))</f>
        <v/>
      </c>
      <c r="BA208" s="334" t="str">
        <f>IF($B208="","",INDEX('All CCC'!BA$7:BA$736,MATCH(WatchList!$B208,'All CCC'!$B$7:$B$736,0)))</f>
        <v/>
      </c>
      <c r="BB208" s="334" t="str">
        <f>IF($B208="","",INDEX('All CCC'!BB$7:BB$736,MATCH(WatchList!$B208,'All CCC'!$B$7:$B$736,0)))</f>
        <v/>
      </c>
      <c r="BC208" s="334" t="str">
        <f>IF($B208="","",INDEX('All CCC'!BC$7:BC$736,MATCH(WatchList!$B208,'All CCC'!$B$7:$B$736,0)))</f>
        <v/>
      </c>
      <c r="BD208" s="334" t="str">
        <f>IF($B208="","",INDEX('All CCC'!BD$7:BD$736,MATCH(WatchList!$B208,'All CCC'!$B$7:$B$736,0)))</f>
        <v/>
      </c>
      <c r="BE208" s="334" t="str">
        <f>IF($B208="","",INDEX('All CCC'!BE$7:BE$736,MATCH(WatchList!$B208,'All CCC'!$B$7:$B$736,0)))</f>
        <v/>
      </c>
      <c r="BF208" s="334" t="str">
        <f>IF($B208="","",INDEX('All CCC'!BF$7:BF$736,MATCH(WatchList!$B208,'All CCC'!$B$7:$B$736,0)))</f>
        <v/>
      </c>
      <c r="BG208" s="334" t="str">
        <f>IF($B208="","",INDEX('All CCC'!BG$7:BG$736,MATCH(WatchList!$B208,'All CCC'!$B$7:$B$736,0)))</f>
        <v/>
      </c>
    </row>
    <row r="209" spans="1:59" x14ac:dyDescent="0.2">
      <c r="A209" s="333" t="str">
        <f>IF($B209="","",INDEX('All CCC'!A$7:A$736,MATCH(WatchList!$B209,'All CCC'!$B$7:$B$736,0)))</f>
        <v/>
      </c>
      <c r="B209" s="127"/>
      <c r="C209" s="334" t="str">
        <f>IF($B209="","",INDEX('All CCC'!C$7:C$736,MATCH(WatchList!$B209,'All CCC'!$B$7:$B$736,0)))</f>
        <v/>
      </c>
      <c r="D209" s="334" t="str">
        <f>IF($B209="","",INDEX('All CCC'!D$7:D$736,MATCH(WatchList!$B209,'All CCC'!$B$7:$B$736,0)))</f>
        <v/>
      </c>
      <c r="E209" s="334" t="str">
        <f>IF($B209="","",INDEX('All CCC'!E$7:E$736,MATCH(WatchList!$B209,'All CCC'!$B$7:$B$736,0)))</f>
        <v/>
      </c>
      <c r="F209" s="334" t="str">
        <f>IF($B209="","",INDEX('All CCC'!F$7:F$736,MATCH(WatchList!$B209,'All CCC'!$B$7:$B$736,0)))</f>
        <v/>
      </c>
      <c r="G209" s="334" t="str">
        <f>IF($B209="","",INDEX('All CCC'!G$7:G$736,MATCH(WatchList!$B209,'All CCC'!$B$7:$B$736,0)))</f>
        <v/>
      </c>
      <c r="H209" s="334" t="str">
        <f>IF($B209="","",INDEX('All CCC'!H$7:H$736,MATCH(WatchList!$B209,'All CCC'!$B$7:$B$736,0)))</f>
        <v/>
      </c>
      <c r="I209" s="334" t="str">
        <f>IF($B209="","",INDEX('All CCC'!I$7:I$736,MATCH(WatchList!$B209,'All CCC'!$B$7:$B$736,0)))</f>
        <v/>
      </c>
      <c r="J209" s="334" t="str">
        <f>IF($B209="","",INDEX('All CCC'!J$7:J$736,MATCH(WatchList!$B209,'All CCC'!$B$7:$B$736,0)))</f>
        <v/>
      </c>
      <c r="K209" s="334" t="str">
        <f>IF($B209="","",INDEX('All CCC'!K$7:K$736,MATCH(WatchList!$B209,'All CCC'!$B$7:$B$736,0)))</f>
        <v/>
      </c>
      <c r="L209" s="334" t="str">
        <f>IF($B209="","",INDEX('All CCC'!L$7:L$736,MATCH(WatchList!$B209,'All CCC'!$B$7:$B$736,0)))</f>
        <v/>
      </c>
      <c r="M209" s="334" t="str">
        <f>IF($B209="","",INDEX('All CCC'!M$7:M$736,MATCH(WatchList!$B209,'All CCC'!$B$7:$B$736,0)))</f>
        <v/>
      </c>
      <c r="N209" s="334" t="str">
        <f>IF($B209="","",INDEX('All CCC'!N$7:N$736,MATCH(WatchList!$B209,'All CCC'!$B$7:$B$736,0)))</f>
        <v/>
      </c>
      <c r="O209" s="334" t="str">
        <f>IF($B209="","",INDEX('All CCC'!O$7:O$736,MATCH(WatchList!$B209,'All CCC'!$B$7:$B$736,0)))</f>
        <v/>
      </c>
      <c r="P209" s="335" t="str">
        <f>IF($B209="","",INDEX('All CCC'!P$7:P$736,MATCH(WatchList!$B209,'All CCC'!$B$7:$B$736,0)))</f>
        <v/>
      </c>
      <c r="Q209" s="335" t="str">
        <f>IF($B209="","",INDEX('All CCC'!Q$7:Q$736,MATCH(WatchList!$B209,'All CCC'!$B$7:$B$736,0)))</f>
        <v/>
      </c>
      <c r="R209" s="334" t="str">
        <f>IF($B209="","",INDEX('All CCC'!R$7:R$736,MATCH(WatchList!$B209,'All CCC'!$B$7:$B$736,0)))</f>
        <v/>
      </c>
      <c r="S209" s="334" t="str">
        <f>IF($B209="","",INDEX('All CCC'!S$7:S$736,MATCH(WatchList!$B209,'All CCC'!$B$7:$B$736,0)))</f>
        <v/>
      </c>
      <c r="T209" s="334" t="str">
        <f>IF($B209="","",INDEX('All CCC'!T$7:T$736,MATCH(WatchList!$B209,'All CCC'!$B$7:$B$736,0)))</f>
        <v/>
      </c>
      <c r="U209" s="334" t="str">
        <f>IF($B209="","",INDEX('All CCC'!U$7:U$736,MATCH(WatchList!$B209,'All CCC'!$B$7:$B$736,0)))</f>
        <v/>
      </c>
      <c r="V209" s="334" t="str">
        <f>IF($B209="","",INDEX('All CCC'!V$7:V$736,MATCH(WatchList!$B209,'All CCC'!$B$7:$B$736,0)))</f>
        <v/>
      </c>
      <c r="W209" s="334" t="str">
        <f>IF($B209="","",INDEX('All CCC'!W$7:W$736,MATCH(WatchList!$B209,'All CCC'!$B$7:$B$736,0)))</f>
        <v/>
      </c>
      <c r="X209" s="334" t="str">
        <f>IF($B209="","",INDEX('All CCC'!X$7:X$736,MATCH(WatchList!$B209,'All CCC'!$B$7:$B$736,0)))</f>
        <v/>
      </c>
      <c r="Y209" s="334" t="str">
        <f>IF($B209="","",INDEX('All CCC'!Y$7:Y$736,MATCH(WatchList!$B209,'All CCC'!$B$7:$B$736,0)))</f>
        <v/>
      </c>
      <c r="Z209" s="334" t="str">
        <f>IF($B209="","",INDEX('All CCC'!Z$7:Z$736,MATCH(WatchList!$B209,'All CCC'!$B$7:$B$736,0)))</f>
        <v/>
      </c>
      <c r="AA209" s="334" t="str">
        <f>IF($B209="","",INDEX('All CCC'!AA$7:AA$736,MATCH(WatchList!$B209,'All CCC'!$B$7:$B$736,0)))</f>
        <v/>
      </c>
      <c r="AB209" s="334" t="str">
        <f>IF($B209="","",INDEX('All CCC'!AB$7:AB$736,MATCH(WatchList!$B209,'All CCC'!$B$7:$B$736,0)))</f>
        <v/>
      </c>
      <c r="AC209" s="334" t="str">
        <f>IF($B209="","",INDEX('All CCC'!AC$7:AC$736,MATCH(WatchList!$B209,'All CCC'!$B$7:$B$736,0)))</f>
        <v/>
      </c>
      <c r="AD209" s="334" t="str">
        <f>IF($B209="","",INDEX('All CCC'!AD$7:AD$736,MATCH(WatchList!$B209,'All CCC'!$B$7:$B$736,0)))</f>
        <v/>
      </c>
      <c r="AE209" s="334" t="str">
        <f>IF($B209="","",INDEX('All CCC'!AE$7:AE$736,MATCH(WatchList!$B209,'All CCC'!$B$7:$B$736,0)))</f>
        <v/>
      </c>
      <c r="AF209" s="334" t="str">
        <f>IF($B209="","",INDEX('All CCC'!AF$7:AF$736,MATCH(WatchList!$B209,'All CCC'!$B$7:$B$736,0)))</f>
        <v/>
      </c>
      <c r="AG209" s="334" t="str">
        <f>IF($B209="","",INDEX('All CCC'!AG$7:AG$736,MATCH(WatchList!$B209,'All CCC'!$B$7:$B$736,0)))</f>
        <v/>
      </c>
      <c r="AH209" s="334" t="str">
        <f>IF($B209="","",INDEX('All CCC'!AH$7:AH$736,MATCH(WatchList!$B209,'All CCC'!$B$7:$B$736,0)))</f>
        <v/>
      </c>
      <c r="AI209" s="334" t="str">
        <f>IF($B209="","",INDEX('All CCC'!AI$7:AI$736,MATCH(WatchList!$B209,'All CCC'!$B$7:$B$736,0)))</f>
        <v/>
      </c>
      <c r="AJ209" s="334" t="str">
        <f>IF($B209="","",INDEX('All CCC'!AJ$7:AJ$736,MATCH(WatchList!$B209,'All CCC'!$B$7:$B$736,0)))</f>
        <v/>
      </c>
      <c r="AK209" s="334" t="str">
        <f>IF($B209="","",INDEX('All CCC'!AK$7:AK$736,MATCH(WatchList!$B209,'All CCC'!$B$7:$B$736,0)))</f>
        <v/>
      </c>
      <c r="AL209" s="334" t="str">
        <f>IF($B209="","",INDEX('All CCC'!AL$7:AL$736,MATCH(WatchList!$B209,'All CCC'!$B$7:$B$736,0)))</f>
        <v/>
      </c>
      <c r="AM209" s="334" t="str">
        <f>IF($B209="","",INDEX('All CCC'!AM$7:AM$736,MATCH(WatchList!$B209,'All CCC'!$B$7:$B$736,0)))</f>
        <v/>
      </c>
      <c r="AN209" s="334" t="str">
        <f>IF($B209="","",INDEX('All CCC'!AN$7:AN$736,MATCH(WatchList!$B209,'All CCC'!$B$7:$B$736,0)))</f>
        <v/>
      </c>
      <c r="AO209" s="334" t="str">
        <f>IF($B209="","",INDEX('All CCC'!AO$7:AO$736,MATCH(WatchList!$B209,'All CCC'!$B$7:$B$736,0)))</f>
        <v/>
      </c>
      <c r="AP209" s="334" t="str">
        <f>IF($B209="","",INDEX('All CCC'!AP$7:AP$736,MATCH(WatchList!$B209,'All CCC'!$B$7:$B$736,0)))</f>
        <v/>
      </c>
      <c r="AQ209" s="334" t="str">
        <f>IF($B209="","",INDEX('All CCC'!AQ$7:AQ$736,MATCH(WatchList!$B209,'All CCC'!$B$7:$B$736,0)))</f>
        <v/>
      </c>
      <c r="AR209" s="334" t="str">
        <f>IF($B209="","",INDEX('All CCC'!AR$7:AR$736,MATCH(WatchList!$B209,'All CCC'!$B$7:$B$736,0)))</f>
        <v/>
      </c>
      <c r="AS209" s="334" t="str">
        <f>IF($B209="","",INDEX('All CCC'!AS$7:AS$736,MATCH(WatchList!$B209,'All CCC'!$B$7:$B$736,0)))</f>
        <v/>
      </c>
      <c r="AT209" s="334" t="str">
        <f>IF($B209="","",INDEX('All CCC'!AT$7:AT$736,MATCH(WatchList!$B209,'All CCC'!$B$7:$B$736,0)))</f>
        <v/>
      </c>
      <c r="AU209" s="334" t="str">
        <f>IF($B209="","",INDEX('All CCC'!AU$7:AU$736,MATCH(WatchList!$B209,'All CCC'!$B$7:$B$736,0)))</f>
        <v/>
      </c>
      <c r="AV209" s="334" t="str">
        <f>IF($B209="","",INDEX('All CCC'!AV$7:AV$736,MATCH(WatchList!$B209,'All CCC'!$B$7:$B$736,0)))</f>
        <v/>
      </c>
      <c r="AW209" s="334" t="str">
        <f>IF($B209="","",INDEX('All CCC'!AW$7:AW$736,MATCH(WatchList!$B209,'All CCC'!$B$7:$B$736,0)))</f>
        <v/>
      </c>
      <c r="AX209" s="334" t="str">
        <f>IF($B209="","",INDEX('All CCC'!AX$7:AX$736,MATCH(WatchList!$B209,'All CCC'!$B$7:$B$736,0)))</f>
        <v/>
      </c>
      <c r="AY209" s="334" t="str">
        <f>IF($B209="","",INDEX('All CCC'!AY$7:AY$736,MATCH(WatchList!$B209,'All CCC'!$B$7:$B$736,0)))</f>
        <v/>
      </c>
      <c r="AZ209" s="334" t="str">
        <f>IF($B209="","",INDEX('All CCC'!AZ$7:AZ$736,MATCH(WatchList!$B209,'All CCC'!$B$7:$B$736,0)))</f>
        <v/>
      </c>
      <c r="BA209" s="334" t="str">
        <f>IF($B209="","",INDEX('All CCC'!BA$7:BA$736,MATCH(WatchList!$B209,'All CCC'!$B$7:$B$736,0)))</f>
        <v/>
      </c>
      <c r="BB209" s="334" t="str">
        <f>IF($B209="","",INDEX('All CCC'!BB$7:BB$736,MATCH(WatchList!$B209,'All CCC'!$B$7:$B$736,0)))</f>
        <v/>
      </c>
      <c r="BC209" s="334" t="str">
        <f>IF($B209="","",INDEX('All CCC'!BC$7:BC$736,MATCH(WatchList!$B209,'All CCC'!$B$7:$B$736,0)))</f>
        <v/>
      </c>
      <c r="BD209" s="334" t="str">
        <f>IF($B209="","",INDEX('All CCC'!BD$7:BD$736,MATCH(WatchList!$B209,'All CCC'!$B$7:$B$736,0)))</f>
        <v/>
      </c>
      <c r="BE209" s="334" t="str">
        <f>IF($B209="","",INDEX('All CCC'!BE$7:BE$736,MATCH(WatchList!$B209,'All CCC'!$B$7:$B$736,0)))</f>
        <v/>
      </c>
      <c r="BF209" s="334" t="str">
        <f>IF($B209="","",INDEX('All CCC'!BF$7:BF$736,MATCH(WatchList!$B209,'All CCC'!$B$7:$B$736,0)))</f>
        <v/>
      </c>
      <c r="BG209" s="334" t="str">
        <f>IF($B209="","",INDEX('All CCC'!BG$7:BG$736,MATCH(WatchList!$B209,'All CCC'!$B$7:$B$736,0)))</f>
        <v/>
      </c>
    </row>
    <row r="210" spans="1:59" x14ac:dyDescent="0.2">
      <c r="A210" s="333" t="str">
        <f>IF($B210="","",INDEX('All CCC'!A$7:A$736,MATCH(WatchList!$B210,'All CCC'!$B$7:$B$736,0)))</f>
        <v/>
      </c>
      <c r="B210" s="127"/>
      <c r="C210" s="334" t="str">
        <f>IF($B210="","",INDEX('All CCC'!C$7:C$736,MATCH(WatchList!$B210,'All CCC'!$B$7:$B$736,0)))</f>
        <v/>
      </c>
      <c r="D210" s="334" t="str">
        <f>IF($B210="","",INDEX('All CCC'!D$7:D$736,MATCH(WatchList!$B210,'All CCC'!$B$7:$B$736,0)))</f>
        <v/>
      </c>
      <c r="E210" s="334" t="str">
        <f>IF($B210="","",INDEX('All CCC'!E$7:E$736,MATCH(WatchList!$B210,'All CCC'!$B$7:$B$736,0)))</f>
        <v/>
      </c>
      <c r="F210" s="334" t="str">
        <f>IF($B210="","",INDEX('All CCC'!F$7:F$736,MATCH(WatchList!$B210,'All CCC'!$B$7:$B$736,0)))</f>
        <v/>
      </c>
      <c r="G210" s="334" t="str">
        <f>IF($B210="","",INDEX('All CCC'!G$7:G$736,MATCH(WatchList!$B210,'All CCC'!$B$7:$B$736,0)))</f>
        <v/>
      </c>
      <c r="H210" s="334" t="str">
        <f>IF($B210="","",INDEX('All CCC'!H$7:H$736,MATCH(WatchList!$B210,'All CCC'!$B$7:$B$736,0)))</f>
        <v/>
      </c>
      <c r="I210" s="334" t="str">
        <f>IF($B210="","",INDEX('All CCC'!I$7:I$736,MATCH(WatchList!$B210,'All CCC'!$B$7:$B$736,0)))</f>
        <v/>
      </c>
      <c r="J210" s="334" t="str">
        <f>IF($B210="","",INDEX('All CCC'!J$7:J$736,MATCH(WatchList!$B210,'All CCC'!$B$7:$B$736,0)))</f>
        <v/>
      </c>
      <c r="K210" s="334" t="str">
        <f>IF($B210="","",INDEX('All CCC'!K$7:K$736,MATCH(WatchList!$B210,'All CCC'!$B$7:$B$736,0)))</f>
        <v/>
      </c>
      <c r="L210" s="334" t="str">
        <f>IF($B210="","",INDEX('All CCC'!L$7:L$736,MATCH(WatchList!$B210,'All CCC'!$B$7:$B$736,0)))</f>
        <v/>
      </c>
      <c r="M210" s="334" t="str">
        <f>IF($B210="","",INDEX('All CCC'!M$7:M$736,MATCH(WatchList!$B210,'All CCC'!$B$7:$B$736,0)))</f>
        <v/>
      </c>
      <c r="N210" s="334" t="str">
        <f>IF($B210="","",INDEX('All CCC'!N$7:N$736,MATCH(WatchList!$B210,'All CCC'!$B$7:$B$736,0)))</f>
        <v/>
      </c>
      <c r="O210" s="334" t="str">
        <f>IF($B210="","",INDEX('All CCC'!O$7:O$736,MATCH(WatchList!$B210,'All CCC'!$B$7:$B$736,0)))</f>
        <v/>
      </c>
      <c r="P210" s="335" t="str">
        <f>IF($B210="","",INDEX('All CCC'!P$7:P$736,MATCH(WatchList!$B210,'All CCC'!$B$7:$B$736,0)))</f>
        <v/>
      </c>
      <c r="Q210" s="335" t="str">
        <f>IF($B210="","",INDEX('All CCC'!Q$7:Q$736,MATCH(WatchList!$B210,'All CCC'!$B$7:$B$736,0)))</f>
        <v/>
      </c>
      <c r="R210" s="334" t="str">
        <f>IF($B210="","",INDEX('All CCC'!R$7:R$736,MATCH(WatchList!$B210,'All CCC'!$B$7:$B$736,0)))</f>
        <v/>
      </c>
      <c r="S210" s="334" t="str">
        <f>IF($B210="","",INDEX('All CCC'!S$7:S$736,MATCH(WatchList!$B210,'All CCC'!$B$7:$B$736,0)))</f>
        <v/>
      </c>
      <c r="T210" s="334" t="str">
        <f>IF($B210="","",INDEX('All CCC'!T$7:T$736,MATCH(WatchList!$B210,'All CCC'!$B$7:$B$736,0)))</f>
        <v/>
      </c>
      <c r="U210" s="334" t="str">
        <f>IF($B210="","",INDEX('All CCC'!U$7:U$736,MATCH(WatchList!$B210,'All CCC'!$B$7:$B$736,0)))</f>
        <v/>
      </c>
      <c r="V210" s="334" t="str">
        <f>IF($B210="","",INDEX('All CCC'!V$7:V$736,MATCH(WatchList!$B210,'All CCC'!$B$7:$B$736,0)))</f>
        <v/>
      </c>
      <c r="W210" s="334" t="str">
        <f>IF($B210="","",INDEX('All CCC'!W$7:W$736,MATCH(WatchList!$B210,'All CCC'!$B$7:$B$736,0)))</f>
        <v/>
      </c>
      <c r="X210" s="334" t="str">
        <f>IF($B210="","",INDEX('All CCC'!X$7:X$736,MATCH(WatchList!$B210,'All CCC'!$B$7:$B$736,0)))</f>
        <v/>
      </c>
      <c r="Y210" s="334" t="str">
        <f>IF($B210="","",INDEX('All CCC'!Y$7:Y$736,MATCH(WatchList!$B210,'All CCC'!$B$7:$B$736,0)))</f>
        <v/>
      </c>
      <c r="Z210" s="334" t="str">
        <f>IF($B210="","",INDEX('All CCC'!Z$7:Z$736,MATCH(WatchList!$B210,'All CCC'!$B$7:$B$736,0)))</f>
        <v/>
      </c>
      <c r="AA210" s="334" t="str">
        <f>IF($B210="","",INDEX('All CCC'!AA$7:AA$736,MATCH(WatchList!$B210,'All CCC'!$B$7:$B$736,0)))</f>
        <v/>
      </c>
      <c r="AB210" s="334" t="str">
        <f>IF($B210="","",INDEX('All CCC'!AB$7:AB$736,MATCH(WatchList!$B210,'All CCC'!$B$7:$B$736,0)))</f>
        <v/>
      </c>
      <c r="AC210" s="334" t="str">
        <f>IF($B210="","",INDEX('All CCC'!AC$7:AC$736,MATCH(WatchList!$B210,'All CCC'!$B$7:$B$736,0)))</f>
        <v/>
      </c>
      <c r="AD210" s="334" t="str">
        <f>IF($B210="","",INDEX('All CCC'!AD$7:AD$736,MATCH(WatchList!$B210,'All CCC'!$B$7:$B$736,0)))</f>
        <v/>
      </c>
      <c r="AE210" s="334" t="str">
        <f>IF($B210="","",INDEX('All CCC'!AE$7:AE$736,MATCH(WatchList!$B210,'All CCC'!$B$7:$B$736,0)))</f>
        <v/>
      </c>
      <c r="AF210" s="334" t="str">
        <f>IF($B210="","",INDEX('All CCC'!AF$7:AF$736,MATCH(WatchList!$B210,'All CCC'!$B$7:$B$736,0)))</f>
        <v/>
      </c>
      <c r="AG210" s="334" t="str">
        <f>IF($B210="","",INDEX('All CCC'!AG$7:AG$736,MATCH(WatchList!$B210,'All CCC'!$B$7:$B$736,0)))</f>
        <v/>
      </c>
      <c r="AH210" s="334" t="str">
        <f>IF($B210="","",INDEX('All CCC'!AH$7:AH$736,MATCH(WatchList!$B210,'All CCC'!$B$7:$B$736,0)))</f>
        <v/>
      </c>
      <c r="AI210" s="334" t="str">
        <f>IF($B210="","",INDEX('All CCC'!AI$7:AI$736,MATCH(WatchList!$B210,'All CCC'!$B$7:$B$736,0)))</f>
        <v/>
      </c>
      <c r="AJ210" s="334" t="str">
        <f>IF($B210="","",INDEX('All CCC'!AJ$7:AJ$736,MATCH(WatchList!$B210,'All CCC'!$B$7:$B$736,0)))</f>
        <v/>
      </c>
      <c r="AK210" s="334" t="str">
        <f>IF($B210="","",INDEX('All CCC'!AK$7:AK$736,MATCH(WatchList!$B210,'All CCC'!$B$7:$B$736,0)))</f>
        <v/>
      </c>
      <c r="AL210" s="334" t="str">
        <f>IF($B210="","",INDEX('All CCC'!AL$7:AL$736,MATCH(WatchList!$B210,'All CCC'!$B$7:$B$736,0)))</f>
        <v/>
      </c>
      <c r="AM210" s="334" t="str">
        <f>IF($B210="","",INDEX('All CCC'!AM$7:AM$736,MATCH(WatchList!$B210,'All CCC'!$B$7:$B$736,0)))</f>
        <v/>
      </c>
      <c r="AN210" s="334" t="str">
        <f>IF($B210="","",INDEX('All CCC'!AN$7:AN$736,MATCH(WatchList!$B210,'All CCC'!$B$7:$B$736,0)))</f>
        <v/>
      </c>
      <c r="AO210" s="334" t="str">
        <f>IF($B210="","",INDEX('All CCC'!AO$7:AO$736,MATCH(WatchList!$B210,'All CCC'!$B$7:$B$736,0)))</f>
        <v/>
      </c>
      <c r="AP210" s="334" t="str">
        <f>IF($B210="","",INDEX('All CCC'!AP$7:AP$736,MATCH(WatchList!$B210,'All CCC'!$B$7:$B$736,0)))</f>
        <v/>
      </c>
      <c r="AQ210" s="334" t="str">
        <f>IF($B210="","",INDEX('All CCC'!AQ$7:AQ$736,MATCH(WatchList!$B210,'All CCC'!$B$7:$B$736,0)))</f>
        <v/>
      </c>
      <c r="AR210" s="334" t="str">
        <f>IF($B210="","",INDEX('All CCC'!AR$7:AR$736,MATCH(WatchList!$B210,'All CCC'!$B$7:$B$736,0)))</f>
        <v/>
      </c>
      <c r="AS210" s="334" t="str">
        <f>IF($B210="","",INDEX('All CCC'!AS$7:AS$736,MATCH(WatchList!$B210,'All CCC'!$B$7:$B$736,0)))</f>
        <v/>
      </c>
      <c r="AT210" s="334" t="str">
        <f>IF($B210="","",INDEX('All CCC'!AT$7:AT$736,MATCH(WatchList!$B210,'All CCC'!$B$7:$B$736,0)))</f>
        <v/>
      </c>
      <c r="AU210" s="334" t="str">
        <f>IF($B210="","",INDEX('All CCC'!AU$7:AU$736,MATCH(WatchList!$B210,'All CCC'!$B$7:$B$736,0)))</f>
        <v/>
      </c>
      <c r="AV210" s="334" t="str">
        <f>IF($B210="","",INDEX('All CCC'!AV$7:AV$736,MATCH(WatchList!$B210,'All CCC'!$B$7:$B$736,0)))</f>
        <v/>
      </c>
      <c r="AW210" s="334" t="str">
        <f>IF($B210="","",INDEX('All CCC'!AW$7:AW$736,MATCH(WatchList!$B210,'All CCC'!$B$7:$B$736,0)))</f>
        <v/>
      </c>
      <c r="AX210" s="334" t="str">
        <f>IF($B210="","",INDEX('All CCC'!AX$7:AX$736,MATCH(WatchList!$B210,'All CCC'!$B$7:$B$736,0)))</f>
        <v/>
      </c>
      <c r="AY210" s="334" t="str">
        <f>IF($B210="","",INDEX('All CCC'!AY$7:AY$736,MATCH(WatchList!$B210,'All CCC'!$B$7:$B$736,0)))</f>
        <v/>
      </c>
      <c r="AZ210" s="334" t="str">
        <f>IF($B210="","",INDEX('All CCC'!AZ$7:AZ$736,MATCH(WatchList!$B210,'All CCC'!$B$7:$B$736,0)))</f>
        <v/>
      </c>
      <c r="BA210" s="334" t="str">
        <f>IF($B210="","",INDEX('All CCC'!BA$7:BA$736,MATCH(WatchList!$B210,'All CCC'!$B$7:$B$736,0)))</f>
        <v/>
      </c>
      <c r="BB210" s="334" t="str">
        <f>IF($B210="","",INDEX('All CCC'!BB$7:BB$736,MATCH(WatchList!$B210,'All CCC'!$B$7:$B$736,0)))</f>
        <v/>
      </c>
      <c r="BC210" s="334" t="str">
        <f>IF($B210="","",INDEX('All CCC'!BC$7:BC$736,MATCH(WatchList!$B210,'All CCC'!$B$7:$B$736,0)))</f>
        <v/>
      </c>
      <c r="BD210" s="334" t="str">
        <f>IF($B210="","",INDEX('All CCC'!BD$7:BD$736,MATCH(WatchList!$B210,'All CCC'!$B$7:$B$736,0)))</f>
        <v/>
      </c>
      <c r="BE210" s="334" t="str">
        <f>IF($B210="","",INDEX('All CCC'!BE$7:BE$736,MATCH(WatchList!$B210,'All CCC'!$B$7:$B$736,0)))</f>
        <v/>
      </c>
      <c r="BF210" s="334" t="str">
        <f>IF($B210="","",INDEX('All CCC'!BF$7:BF$736,MATCH(WatchList!$B210,'All CCC'!$B$7:$B$736,0)))</f>
        <v/>
      </c>
      <c r="BG210" s="334" t="str">
        <f>IF($B210="","",INDEX('All CCC'!BG$7:BG$736,MATCH(WatchList!$B210,'All CCC'!$B$7:$B$736,0)))</f>
        <v/>
      </c>
    </row>
    <row r="211" spans="1:59" x14ac:dyDescent="0.2">
      <c r="A211" s="333" t="str">
        <f>IF($B211="","",INDEX('All CCC'!A$7:A$736,MATCH(WatchList!$B211,'All CCC'!$B$7:$B$736,0)))</f>
        <v/>
      </c>
      <c r="B211" s="127"/>
      <c r="C211" s="334" t="str">
        <f>IF($B211="","",INDEX('All CCC'!C$7:C$736,MATCH(WatchList!$B211,'All CCC'!$B$7:$B$736,0)))</f>
        <v/>
      </c>
      <c r="D211" s="334" t="str">
        <f>IF($B211="","",INDEX('All CCC'!D$7:D$736,MATCH(WatchList!$B211,'All CCC'!$B$7:$B$736,0)))</f>
        <v/>
      </c>
      <c r="E211" s="334" t="str">
        <f>IF($B211="","",INDEX('All CCC'!E$7:E$736,MATCH(WatchList!$B211,'All CCC'!$B$7:$B$736,0)))</f>
        <v/>
      </c>
      <c r="F211" s="334" t="str">
        <f>IF($B211="","",INDEX('All CCC'!F$7:F$736,MATCH(WatchList!$B211,'All CCC'!$B$7:$B$736,0)))</f>
        <v/>
      </c>
      <c r="G211" s="334" t="str">
        <f>IF($B211="","",INDEX('All CCC'!G$7:G$736,MATCH(WatchList!$B211,'All CCC'!$B$7:$B$736,0)))</f>
        <v/>
      </c>
      <c r="H211" s="334" t="str">
        <f>IF($B211="","",INDEX('All CCC'!H$7:H$736,MATCH(WatchList!$B211,'All CCC'!$B$7:$B$736,0)))</f>
        <v/>
      </c>
      <c r="I211" s="334" t="str">
        <f>IF($B211="","",INDEX('All CCC'!I$7:I$736,MATCH(WatchList!$B211,'All CCC'!$B$7:$B$736,0)))</f>
        <v/>
      </c>
      <c r="J211" s="334" t="str">
        <f>IF($B211="","",INDEX('All CCC'!J$7:J$736,MATCH(WatchList!$B211,'All CCC'!$B$7:$B$736,0)))</f>
        <v/>
      </c>
      <c r="K211" s="334" t="str">
        <f>IF($B211="","",INDEX('All CCC'!K$7:K$736,MATCH(WatchList!$B211,'All CCC'!$B$7:$B$736,0)))</f>
        <v/>
      </c>
      <c r="L211" s="334" t="str">
        <f>IF($B211="","",INDEX('All CCC'!L$7:L$736,MATCH(WatchList!$B211,'All CCC'!$B$7:$B$736,0)))</f>
        <v/>
      </c>
      <c r="M211" s="334" t="str">
        <f>IF($B211="","",INDEX('All CCC'!M$7:M$736,MATCH(WatchList!$B211,'All CCC'!$B$7:$B$736,0)))</f>
        <v/>
      </c>
      <c r="N211" s="334" t="str">
        <f>IF($B211="","",INDEX('All CCC'!N$7:N$736,MATCH(WatchList!$B211,'All CCC'!$B$7:$B$736,0)))</f>
        <v/>
      </c>
      <c r="O211" s="334" t="str">
        <f>IF($B211="","",INDEX('All CCC'!O$7:O$736,MATCH(WatchList!$B211,'All CCC'!$B$7:$B$736,0)))</f>
        <v/>
      </c>
      <c r="P211" s="335" t="str">
        <f>IF($B211="","",INDEX('All CCC'!P$7:P$736,MATCH(WatchList!$B211,'All CCC'!$B$7:$B$736,0)))</f>
        <v/>
      </c>
      <c r="Q211" s="335" t="str">
        <f>IF($B211="","",INDEX('All CCC'!Q$7:Q$736,MATCH(WatchList!$B211,'All CCC'!$B$7:$B$736,0)))</f>
        <v/>
      </c>
      <c r="R211" s="334" t="str">
        <f>IF($B211="","",INDEX('All CCC'!R$7:R$736,MATCH(WatchList!$B211,'All CCC'!$B$7:$B$736,0)))</f>
        <v/>
      </c>
      <c r="S211" s="334" t="str">
        <f>IF($B211="","",INDEX('All CCC'!S$7:S$736,MATCH(WatchList!$B211,'All CCC'!$B$7:$B$736,0)))</f>
        <v/>
      </c>
      <c r="T211" s="334" t="str">
        <f>IF($B211="","",INDEX('All CCC'!T$7:T$736,MATCH(WatchList!$B211,'All CCC'!$B$7:$B$736,0)))</f>
        <v/>
      </c>
      <c r="U211" s="334" t="str">
        <f>IF($B211="","",INDEX('All CCC'!U$7:U$736,MATCH(WatchList!$B211,'All CCC'!$B$7:$B$736,0)))</f>
        <v/>
      </c>
      <c r="V211" s="334" t="str">
        <f>IF($B211="","",INDEX('All CCC'!V$7:V$736,MATCH(WatchList!$B211,'All CCC'!$B$7:$B$736,0)))</f>
        <v/>
      </c>
      <c r="W211" s="334" t="str">
        <f>IF($B211="","",INDEX('All CCC'!W$7:W$736,MATCH(WatchList!$B211,'All CCC'!$B$7:$B$736,0)))</f>
        <v/>
      </c>
      <c r="X211" s="334" t="str">
        <f>IF($B211="","",INDEX('All CCC'!X$7:X$736,MATCH(WatchList!$B211,'All CCC'!$B$7:$B$736,0)))</f>
        <v/>
      </c>
      <c r="Y211" s="334" t="str">
        <f>IF($B211="","",INDEX('All CCC'!Y$7:Y$736,MATCH(WatchList!$B211,'All CCC'!$B$7:$B$736,0)))</f>
        <v/>
      </c>
      <c r="Z211" s="334" t="str">
        <f>IF($B211="","",INDEX('All CCC'!Z$7:Z$736,MATCH(WatchList!$B211,'All CCC'!$B$7:$B$736,0)))</f>
        <v/>
      </c>
      <c r="AA211" s="334" t="str">
        <f>IF($B211="","",INDEX('All CCC'!AA$7:AA$736,MATCH(WatchList!$B211,'All CCC'!$B$7:$B$736,0)))</f>
        <v/>
      </c>
      <c r="AB211" s="334" t="str">
        <f>IF($B211="","",INDEX('All CCC'!AB$7:AB$736,MATCH(WatchList!$B211,'All CCC'!$B$7:$B$736,0)))</f>
        <v/>
      </c>
      <c r="AC211" s="334" t="str">
        <f>IF($B211="","",INDEX('All CCC'!AC$7:AC$736,MATCH(WatchList!$B211,'All CCC'!$B$7:$B$736,0)))</f>
        <v/>
      </c>
      <c r="AD211" s="334" t="str">
        <f>IF($B211="","",INDEX('All CCC'!AD$7:AD$736,MATCH(WatchList!$B211,'All CCC'!$B$7:$B$736,0)))</f>
        <v/>
      </c>
      <c r="AE211" s="334" t="str">
        <f>IF($B211="","",INDEX('All CCC'!AE$7:AE$736,MATCH(WatchList!$B211,'All CCC'!$B$7:$B$736,0)))</f>
        <v/>
      </c>
      <c r="AF211" s="334" t="str">
        <f>IF($B211="","",INDEX('All CCC'!AF$7:AF$736,MATCH(WatchList!$B211,'All CCC'!$B$7:$B$736,0)))</f>
        <v/>
      </c>
      <c r="AG211" s="334" t="str">
        <f>IF($B211="","",INDEX('All CCC'!AG$7:AG$736,MATCH(WatchList!$B211,'All CCC'!$B$7:$B$736,0)))</f>
        <v/>
      </c>
      <c r="AH211" s="334" t="str">
        <f>IF($B211="","",INDEX('All CCC'!AH$7:AH$736,MATCH(WatchList!$B211,'All CCC'!$B$7:$B$736,0)))</f>
        <v/>
      </c>
      <c r="AI211" s="334" t="str">
        <f>IF($B211="","",INDEX('All CCC'!AI$7:AI$736,MATCH(WatchList!$B211,'All CCC'!$B$7:$B$736,0)))</f>
        <v/>
      </c>
      <c r="AJ211" s="334" t="str">
        <f>IF($B211="","",INDEX('All CCC'!AJ$7:AJ$736,MATCH(WatchList!$B211,'All CCC'!$B$7:$B$736,0)))</f>
        <v/>
      </c>
      <c r="AK211" s="334" t="str">
        <f>IF($B211="","",INDEX('All CCC'!AK$7:AK$736,MATCH(WatchList!$B211,'All CCC'!$B$7:$B$736,0)))</f>
        <v/>
      </c>
      <c r="AL211" s="334" t="str">
        <f>IF($B211="","",INDEX('All CCC'!AL$7:AL$736,MATCH(WatchList!$B211,'All CCC'!$B$7:$B$736,0)))</f>
        <v/>
      </c>
      <c r="AM211" s="334" t="str">
        <f>IF($B211="","",INDEX('All CCC'!AM$7:AM$736,MATCH(WatchList!$B211,'All CCC'!$B$7:$B$736,0)))</f>
        <v/>
      </c>
      <c r="AN211" s="334" t="str">
        <f>IF($B211="","",INDEX('All CCC'!AN$7:AN$736,MATCH(WatchList!$B211,'All CCC'!$B$7:$B$736,0)))</f>
        <v/>
      </c>
      <c r="AO211" s="334" t="str">
        <f>IF($B211="","",INDEX('All CCC'!AO$7:AO$736,MATCH(WatchList!$B211,'All CCC'!$B$7:$B$736,0)))</f>
        <v/>
      </c>
      <c r="AP211" s="334" t="str">
        <f>IF($B211="","",INDEX('All CCC'!AP$7:AP$736,MATCH(WatchList!$B211,'All CCC'!$B$7:$B$736,0)))</f>
        <v/>
      </c>
      <c r="AQ211" s="334" t="str">
        <f>IF($B211="","",INDEX('All CCC'!AQ$7:AQ$736,MATCH(WatchList!$B211,'All CCC'!$B$7:$B$736,0)))</f>
        <v/>
      </c>
      <c r="AR211" s="334" t="str">
        <f>IF($B211="","",INDEX('All CCC'!AR$7:AR$736,MATCH(WatchList!$B211,'All CCC'!$B$7:$B$736,0)))</f>
        <v/>
      </c>
      <c r="AS211" s="334" t="str">
        <f>IF($B211="","",INDEX('All CCC'!AS$7:AS$736,MATCH(WatchList!$B211,'All CCC'!$B$7:$B$736,0)))</f>
        <v/>
      </c>
      <c r="AT211" s="334" t="str">
        <f>IF($B211="","",INDEX('All CCC'!AT$7:AT$736,MATCH(WatchList!$B211,'All CCC'!$B$7:$B$736,0)))</f>
        <v/>
      </c>
      <c r="AU211" s="334" t="str">
        <f>IF($B211="","",INDEX('All CCC'!AU$7:AU$736,MATCH(WatchList!$B211,'All CCC'!$B$7:$B$736,0)))</f>
        <v/>
      </c>
      <c r="AV211" s="334" t="str">
        <f>IF($B211="","",INDEX('All CCC'!AV$7:AV$736,MATCH(WatchList!$B211,'All CCC'!$B$7:$B$736,0)))</f>
        <v/>
      </c>
      <c r="AW211" s="334" t="str">
        <f>IF($B211="","",INDEX('All CCC'!AW$7:AW$736,MATCH(WatchList!$B211,'All CCC'!$B$7:$B$736,0)))</f>
        <v/>
      </c>
      <c r="AX211" s="334" t="str">
        <f>IF($B211="","",INDEX('All CCC'!AX$7:AX$736,MATCH(WatchList!$B211,'All CCC'!$B$7:$B$736,0)))</f>
        <v/>
      </c>
      <c r="AY211" s="334" t="str">
        <f>IF($B211="","",INDEX('All CCC'!AY$7:AY$736,MATCH(WatchList!$B211,'All CCC'!$B$7:$B$736,0)))</f>
        <v/>
      </c>
      <c r="AZ211" s="334" t="str">
        <f>IF($B211="","",INDEX('All CCC'!AZ$7:AZ$736,MATCH(WatchList!$B211,'All CCC'!$B$7:$B$736,0)))</f>
        <v/>
      </c>
      <c r="BA211" s="334" t="str">
        <f>IF($B211="","",INDEX('All CCC'!BA$7:BA$736,MATCH(WatchList!$B211,'All CCC'!$B$7:$B$736,0)))</f>
        <v/>
      </c>
      <c r="BB211" s="334" t="str">
        <f>IF($B211="","",INDEX('All CCC'!BB$7:BB$736,MATCH(WatchList!$B211,'All CCC'!$B$7:$B$736,0)))</f>
        <v/>
      </c>
      <c r="BC211" s="334" t="str">
        <f>IF($B211="","",INDEX('All CCC'!BC$7:BC$736,MATCH(WatchList!$B211,'All CCC'!$B$7:$B$736,0)))</f>
        <v/>
      </c>
      <c r="BD211" s="334" t="str">
        <f>IF($B211="","",INDEX('All CCC'!BD$7:BD$736,MATCH(WatchList!$B211,'All CCC'!$B$7:$B$736,0)))</f>
        <v/>
      </c>
      <c r="BE211" s="334" t="str">
        <f>IF($B211="","",INDEX('All CCC'!BE$7:BE$736,MATCH(WatchList!$B211,'All CCC'!$B$7:$B$736,0)))</f>
        <v/>
      </c>
      <c r="BF211" s="334" t="str">
        <f>IF($B211="","",INDEX('All CCC'!BF$7:BF$736,MATCH(WatchList!$B211,'All CCC'!$B$7:$B$736,0)))</f>
        <v/>
      </c>
      <c r="BG211" s="334" t="str">
        <f>IF($B211="","",INDEX('All CCC'!BG$7:BG$736,MATCH(WatchList!$B211,'All CCC'!$B$7:$B$736,0)))</f>
        <v/>
      </c>
    </row>
    <row r="212" spans="1:59" x14ac:dyDescent="0.2">
      <c r="A212" s="333" t="str">
        <f>IF($B212="","",INDEX('All CCC'!A$7:A$736,MATCH(WatchList!$B212,'All CCC'!$B$7:$B$736,0)))</f>
        <v/>
      </c>
      <c r="B212" s="127"/>
      <c r="C212" s="334" t="str">
        <f>IF($B212="","",INDEX('All CCC'!C$7:C$736,MATCH(WatchList!$B212,'All CCC'!$B$7:$B$736,0)))</f>
        <v/>
      </c>
      <c r="D212" s="334" t="str">
        <f>IF($B212="","",INDEX('All CCC'!D$7:D$736,MATCH(WatchList!$B212,'All CCC'!$B$7:$B$736,0)))</f>
        <v/>
      </c>
      <c r="E212" s="334" t="str">
        <f>IF($B212="","",INDEX('All CCC'!E$7:E$736,MATCH(WatchList!$B212,'All CCC'!$B$7:$B$736,0)))</f>
        <v/>
      </c>
      <c r="F212" s="334" t="str">
        <f>IF($B212="","",INDEX('All CCC'!F$7:F$736,MATCH(WatchList!$B212,'All CCC'!$B$7:$B$736,0)))</f>
        <v/>
      </c>
      <c r="G212" s="334" t="str">
        <f>IF($B212="","",INDEX('All CCC'!G$7:G$736,MATCH(WatchList!$B212,'All CCC'!$B$7:$B$736,0)))</f>
        <v/>
      </c>
      <c r="H212" s="334" t="str">
        <f>IF($B212="","",INDEX('All CCC'!H$7:H$736,MATCH(WatchList!$B212,'All CCC'!$B$7:$B$736,0)))</f>
        <v/>
      </c>
      <c r="I212" s="334" t="str">
        <f>IF($B212="","",INDEX('All CCC'!I$7:I$736,MATCH(WatchList!$B212,'All CCC'!$B$7:$B$736,0)))</f>
        <v/>
      </c>
      <c r="J212" s="334" t="str">
        <f>IF($B212="","",INDEX('All CCC'!J$7:J$736,MATCH(WatchList!$B212,'All CCC'!$B$7:$B$736,0)))</f>
        <v/>
      </c>
      <c r="K212" s="334" t="str">
        <f>IF($B212="","",INDEX('All CCC'!K$7:K$736,MATCH(WatchList!$B212,'All CCC'!$B$7:$B$736,0)))</f>
        <v/>
      </c>
      <c r="L212" s="334" t="str">
        <f>IF($B212="","",INDEX('All CCC'!L$7:L$736,MATCH(WatchList!$B212,'All CCC'!$B$7:$B$736,0)))</f>
        <v/>
      </c>
      <c r="M212" s="334" t="str">
        <f>IF($B212="","",INDEX('All CCC'!M$7:M$736,MATCH(WatchList!$B212,'All CCC'!$B$7:$B$736,0)))</f>
        <v/>
      </c>
      <c r="N212" s="334" t="str">
        <f>IF($B212="","",INDEX('All CCC'!N$7:N$736,MATCH(WatchList!$B212,'All CCC'!$B$7:$B$736,0)))</f>
        <v/>
      </c>
      <c r="O212" s="334" t="str">
        <f>IF($B212="","",INDEX('All CCC'!O$7:O$736,MATCH(WatchList!$B212,'All CCC'!$B$7:$B$736,0)))</f>
        <v/>
      </c>
      <c r="P212" s="335" t="str">
        <f>IF($B212="","",INDEX('All CCC'!P$7:P$736,MATCH(WatchList!$B212,'All CCC'!$B$7:$B$736,0)))</f>
        <v/>
      </c>
      <c r="Q212" s="335" t="str">
        <f>IF($B212="","",INDEX('All CCC'!Q$7:Q$736,MATCH(WatchList!$B212,'All CCC'!$B$7:$B$736,0)))</f>
        <v/>
      </c>
      <c r="R212" s="334" t="str">
        <f>IF($B212="","",INDEX('All CCC'!R$7:R$736,MATCH(WatchList!$B212,'All CCC'!$B$7:$B$736,0)))</f>
        <v/>
      </c>
      <c r="S212" s="334" t="str">
        <f>IF($B212="","",INDEX('All CCC'!S$7:S$736,MATCH(WatchList!$B212,'All CCC'!$B$7:$B$736,0)))</f>
        <v/>
      </c>
      <c r="T212" s="334" t="str">
        <f>IF($B212="","",INDEX('All CCC'!T$7:T$736,MATCH(WatchList!$B212,'All CCC'!$B$7:$B$736,0)))</f>
        <v/>
      </c>
      <c r="U212" s="334" t="str">
        <f>IF($B212="","",INDEX('All CCC'!U$7:U$736,MATCH(WatchList!$B212,'All CCC'!$B$7:$B$736,0)))</f>
        <v/>
      </c>
      <c r="V212" s="334" t="str">
        <f>IF($B212="","",INDEX('All CCC'!V$7:V$736,MATCH(WatchList!$B212,'All CCC'!$B$7:$B$736,0)))</f>
        <v/>
      </c>
      <c r="W212" s="334" t="str">
        <f>IF($B212="","",INDEX('All CCC'!W$7:W$736,MATCH(WatchList!$B212,'All CCC'!$B$7:$B$736,0)))</f>
        <v/>
      </c>
      <c r="X212" s="334" t="str">
        <f>IF($B212="","",INDEX('All CCC'!X$7:X$736,MATCH(WatchList!$B212,'All CCC'!$B$7:$B$736,0)))</f>
        <v/>
      </c>
      <c r="Y212" s="334" t="str">
        <f>IF($B212="","",INDEX('All CCC'!Y$7:Y$736,MATCH(WatchList!$B212,'All CCC'!$B$7:$B$736,0)))</f>
        <v/>
      </c>
      <c r="Z212" s="334" t="str">
        <f>IF($B212="","",INDEX('All CCC'!Z$7:Z$736,MATCH(WatchList!$B212,'All CCC'!$B$7:$B$736,0)))</f>
        <v/>
      </c>
      <c r="AA212" s="334" t="str">
        <f>IF($B212="","",INDEX('All CCC'!AA$7:AA$736,MATCH(WatchList!$B212,'All CCC'!$B$7:$B$736,0)))</f>
        <v/>
      </c>
      <c r="AB212" s="334" t="str">
        <f>IF($B212="","",INDEX('All CCC'!AB$7:AB$736,MATCH(WatchList!$B212,'All CCC'!$B$7:$B$736,0)))</f>
        <v/>
      </c>
      <c r="AC212" s="334" t="str">
        <f>IF($B212="","",INDEX('All CCC'!AC$7:AC$736,MATCH(WatchList!$B212,'All CCC'!$B$7:$B$736,0)))</f>
        <v/>
      </c>
      <c r="AD212" s="334" t="str">
        <f>IF($B212="","",INDEX('All CCC'!AD$7:AD$736,MATCH(WatchList!$B212,'All CCC'!$B$7:$B$736,0)))</f>
        <v/>
      </c>
      <c r="AE212" s="334" t="str">
        <f>IF($B212="","",INDEX('All CCC'!AE$7:AE$736,MATCH(WatchList!$B212,'All CCC'!$B$7:$B$736,0)))</f>
        <v/>
      </c>
      <c r="AF212" s="334" t="str">
        <f>IF($B212="","",INDEX('All CCC'!AF$7:AF$736,MATCH(WatchList!$B212,'All CCC'!$B$7:$B$736,0)))</f>
        <v/>
      </c>
      <c r="AG212" s="334" t="str">
        <f>IF($B212="","",INDEX('All CCC'!AG$7:AG$736,MATCH(WatchList!$B212,'All CCC'!$B$7:$B$736,0)))</f>
        <v/>
      </c>
      <c r="AH212" s="334" t="str">
        <f>IF($B212="","",INDEX('All CCC'!AH$7:AH$736,MATCH(WatchList!$B212,'All CCC'!$B$7:$B$736,0)))</f>
        <v/>
      </c>
      <c r="AI212" s="334" t="str">
        <f>IF($B212="","",INDEX('All CCC'!AI$7:AI$736,MATCH(WatchList!$B212,'All CCC'!$B$7:$B$736,0)))</f>
        <v/>
      </c>
      <c r="AJ212" s="334" t="str">
        <f>IF($B212="","",INDEX('All CCC'!AJ$7:AJ$736,MATCH(WatchList!$B212,'All CCC'!$B$7:$B$736,0)))</f>
        <v/>
      </c>
      <c r="AK212" s="334" t="str">
        <f>IF($B212="","",INDEX('All CCC'!AK$7:AK$736,MATCH(WatchList!$B212,'All CCC'!$B$7:$B$736,0)))</f>
        <v/>
      </c>
      <c r="AL212" s="334" t="str">
        <f>IF($B212="","",INDEX('All CCC'!AL$7:AL$736,MATCH(WatchList!$B212,'All CCC'!$B$7:$B$736,0)))</f>
        <v/>
      </c>
      <c r="AM212" s="334" t="str">
        <f>IF($B212="","",INDEX('All CCC'!AM$7:AM$736,MATCH(WatchList!$B212,'All CCC'!$B$7:$B$736,0)))</f>
        <v/>
      </c>
      <c r="AN212" s="334" t="str">
        <f>IF($B212="","",INDEX('All CCC'!AN$7:AN$736,MATCH(WatchList!$B212,'All CCC'!$B$7:$B$736,0)))</f>
        <v/>
      </c>
      <c r="AO212" s="334" t="str">
        <f>IF($B212="","",INDEX('All CCC'!AO$7:AO$736,MATCH(WatchList!$B212,'All CCC'!$B$7:$B$736,0)))</f>
        <v/>
      </c>
      <c r="AP212" s="334" t="str">
        <f>IF($B212="","",INDEX('All CCC'!AP$7:AP$736,MATCH(WatchList!$B212,'All CCC'!$B$7:$B$736,0)))</f>
        <v/>
      </c>
      <c r="AQ212" s="334" t="str">
        <f>IF($B212="","",INDEX('All CCC'!AQ$7:AQ$736,MATCH(WatchList!$B212,'All CCC'!$B$7:$B$736,0)))</f>
        <v/>
      </c>
      <c r="AR212" s="334" t="str">
        <f>IF($B212="","",INDEX('All CCC'!AR$7:AR$736,MATCH(WatchList!$B212,'All CCC'!$B$7:$B$736,0)))</f>
        <v/>
      </c>
      <c r="AS212" s="334" t="str">
        <f>IF($B212="","",INDEX('All CCC'!AS$7:AS$736,MATCH(WatchList!$B212,'All CCC'!$B$7:$B$736,0)))</f>
        <v/>
      </c>
      <c r="AT212" s="334" t="str">
        <f>IF($B212="","",INDEX('All CCC'!AT$7:AT$736,MATCH(WatchList!$B212,'All CCC'!$B$7:$B$736,0)))</f>
        <v/>
      </c>
      <c r="AU212" s="334" t="str">
        <f>IF($B212="","",INDEX('All CCC'!AU$7:AU$736,MATCH(WatchList!$B212,'All CCC'!$B$7:$B$736,0)))</f>
        <v/>
      </c>
      <c r="AV212" s="334" t="str">
        <f>IF($B212="","",INDEX('All CCC'!AV$7:AV$736,MATCH(WatchList!$B212,'All CCC'!$B$7:$B$736,0)))</f>
        <v/>
      </c>
      <c r="AW212" s="334" t="str">
        <f>IF($B212="","",INDEX('All CCC'!AW$7:AW$736,MATCH(WatchList!$B212,'All CCC'!$B$7:$B$736,0)))</f>
        <v/>
      </c>
      <c r="AX212" s="334" t="str">
        <f>IF($B212="","",INDEX('All CCC'!AX$7:AX$736,MATCH(WatchList!$B212,'All CCC'!$B$7:$B$736,0)))</f>
        <v/>
      </c>
      <c r="AY212" s="334" t="str">
        <f>IF($B212="","",INDEX('All CCC'!AY$7:AY$736,MATCH(WatchList!$B212,'All CCC'!$B$7:$B$736,0)))</f>
        <v/>
      </c>
      <c r="AZ212" s="334" t="str">
        <f>IF($B212="","",INDEX('All CCC'!AZ$7:AZ$736,MATCH(WatchList!$B212,'All CCC'!$B$7:$B$736,0)))</f>
        <v/>
      </c>
      <c r="BA212" s="334" t="str">
        <f>IF($B212="","",INDEX('All CCC'!BA$7:BA$736,MATCH(WatchList!$B212,'All CCC'!$B$7:$B$736,0)))</f>
        <v/>
      </c>
      <c r="BB212" s="334" t="str">
        <f>IF($B212="","",INDEX('All CCC'!BB$7:BB$736,MATCH(WatchList!$B212,'All CCC'!$B$7:$B$736,0)))</f>
        <v/>
      </c>
      <c r="BC212" s="334" t="str">
        <f>IF($B212="","",INDEX('All CCC'!BC$7:BC$736,MATCH(WatchList!$B212,'All CCC'!$B$7:$B$736,0)))</f>
        <v/>
      </c>
      <c r="BD212" s="334" t="str">
        <f>IF($B212="","",INDEX('All CCC'!BD$7:BD$736,MATCH(WatchList!$B212,'All CCC'!$B$7:$B$736,0)))</f>
        <v/>
      </c>
      <c r="BE212" s="334" t="str">
        <f>IF($B212="","",INDEX('All CCC'!BE$7:BE$736,MATCH(WatchList!$B212,'All CCC'!$B$7:$B$736,0)))</f>
        <v/>
      </c>
      <c r="BF212" s="334" t="str">
        <f>IF($B212="","",INDEX('All CCC'!BF$7:BF$736,MATCH(WatchList!$B212,'All CCC'!$B$7:$B$736,0)))</f>
        <v/>
      </c>
      <c r="BG212" s="334" t="str">
        <f>IF($B212="","",INDEX('All CCC'!BG$7:BG$736,MATCH(WatchList!$B212,'All CCC'!$B$7:$B$736,0)))</f>
        <v/>
      </c>
    </row>
    <row r="213" spans="1:59" x14ac:dyDescent="0.2">
      <c r="A213" s="333" t="str">
        <f>IF($B213="","",INDEX('All CCC'!A$7:A$736,MATCH(WatchList!$B213,'All CCC'!$B$7:$B$736,0)))</f>
        <v/>
      </c>
      <c r="B213" s="127"/>
      <c r="C213" s="334" t="str">
        <f>IF($B213="","",INDEX('All CCC'!C$7:C$736,MATCH(WatchList!$B213,'All CCC'!$B$7:$B$736,0)))</f>
        <v/>
      </c>
      <c r="D213" s="334" t="str">
        <f>IF($B213="","",INDEX('All CCC'!D$7:D$736,MATCH(WatchList!$B213,'All CCC'!$B$7:$B$736,0)))</f>
        <v/>
      </c>
      <c r="E213" s="334" t="str">
        <f>IF($B213="","",INDEX('All CCC'!E$7:E$736,MATCH(WatchList!$B213,'All CCC'!$B$7:$B$736,0)))</f>
        <v/>
      </c>
      <c r="F213" s="334" t="str">
        <f>IF($B213="","",INDEX('All CCC'!F$7:F$736,MATCH(WatchList!$B213,'All CCC'!$B$7:$B$736,0)))</f>
        <v/>
      </c>
      <c r="G213" s="334" t="str">
        <f>IF($B213="","",INDEX('All CCC'!G$7:G$736,MATCH(WatchList!$B213,'All CCC'!$B$7:$B$736,0)))</f>
        <v/>
      </c>
      <c r="H213" s="334" t="str">
        <f>IF($B213="","",INDEX('All CCC'!H$7:H$736,MATCH(WatchList!$B213,'All CCC'!$B$7:$B$736,0)))</f>
        <v/>
      </c>
      <c r="I213" s="334" t="str">
        <f>IF($B213="","",INDEX('All CCC'!I$7:I$736,MATCH(WatchList!$B213,'All CCC'!$B$7:$B$736,0)))</f>
        <v/>
      </c>
      <c r="J213" s="334" t="str">
        <f>IF($B213="","",INDEX('All CCC'!J$7:J$736,MATCH(WatchList!$B213,'All CCC'!$B$7:$B$736,0)))</f>
        <v/>
      </c>
      <c r="K213" s="334" t="str">
        <f>IF($B213="","",INDEX('All CCC'!K$7:K$736,MATCH(WatchList!$B213,'All CCC'!$B$7:$B$736,0)))</f>
        <v/>
      </c>
      <c r="L213" s="334" t="str">
        <f>IF($B213="","",INDEX('All CCC'!L$7:L$736,MATCH(WatchList!$B213,'All CCC'!$B$7:$B$736,0)))</f>
        <v/>
      </c>
      <c r="M213" s="334" t="str">
        <f>IF($B213="","",INDEX('All CCC'!M$7:M$736,MATCH(WatchList!$B213,'All CCC'!$B$7:$B$736,0)))</f>
        <v/>
      </c>
      <c r="N213" s="334" t="str">
        <f>IF($B213="","",INDEX('All CCC'!N$7:N$736,MATCH(WatchList!$B213,'All CCC'!$B$7:$B$736,0)))</f>
        <v/>
      </c>
      <c r="O213" s="334" t="str">
        <f>IF($B213="","",INDEX('All CCC'!O$7:O$736,MATCH(WatchList!$B213,'All CCC'!$B$7:$B$736,0)))</f>
        <v/>
      </c>
      <c r="P213" s="335" t="str">
        <f>IF($B213="","",INDEX('All CCC'!P$7:P$736,MATCH(WatchList!$B213,'All CCC'!$B$7:$B$736,0)))</f>
        <v/>
      </c>
      <c r="Q213" s="335" t="str">
        <f>IF($B213="","",INDEX('All CCC'!Q$7:Q$736,MATCH(WatchList!$B213,'All CCC'!$B$7:$B$736,0)))</f>
        <v/>
      </c>
      <c r="R213" s="334" t="str">
        <f>IF($B213="","",INDEX('All CCC'!R$7:R$736,MATCH(WatchList!$B213,'All CCC'!$B$7:$B$736,0)))</f>
        <v/>
      </c>
      <c r="S213" s="334" t="str">
        <f>IF($B213="","",INDEX('All CCC'!S$7:S$736,MATCH(WatchList!$B213,'All CCC'!$B$7:$B$736,0)))</f>
        <v/>
      </c>
      <c r="T213" s="334" t="str">
        <f>IF($B213="","",INDEX('All CCC'!T$7:T$736,MATCH(WatchList!$B213,'All CCC'!$B$7:$B$736,0)))</f>
        <v/>
      </c>
      <c r="U213" s="334" t="str">
        <f>IF($B213="","",INDEX('All CCC'!U$7:U$736,MATCH(WatchList!$B213,'All CCC'!$B$7:$B$736,0)))</f>
        <v/>
      </c>
      <c r="V213" s="334" t="str">
        <f>IF($B213="","",INDEX('All CCC'!V$7:V$736,MATCH(WatchList!$B213,'All CCC'!$B$7:$B$736,0)))</f>
        <v/>
      </c>
      <c r="W213" s="334" t="str">
        <f>IF($B213="","",INDEX('All CCC'!W$7:W$736,MATCH(WatchList!$B213,'All CCC'!$B$7:$B$736,0)))</f>
        <v/>
      </c>
      <c r="X213" s="334" t="str">
        <f>IF($B213="","",INDEX('All CCC'!X$7:X$736,MATCH(WatchList!$B213,'All CCC'!$B$7:$B$736,0)))</f>
        <v/>
      </c>
      <c r="Y213" s="334" t="str">
        <f>IF($B213="","",INDEX('All CCC'!Y$7:Y$736,MATCH(WatchList!$B213,'All CCC'!$B$7:$B$736,0)))</f>
        <v/>
      </c>
      <c r="Z213" s="334" t="str">
        <f>IF($B213="","",INDEX('All CCC'!Z$7:Z$736,MATCH(WatchList!$B213,'All CCC'!$B$7:$B$736,0)))</f>
        <v/>
      </c>
      <c r="AA213" s="334" t="str">
        <f>IF($B213="","",INDEX('All CCC'!AA$7:AA$736,MATCH(WatchList!$B213,'All CCC'!$B$7:$B$736,0)))</f>
        <v/>
      </c>
      <c r="AB213" s="334" t="str">
        <f>IF($B213="","",INDEX('All CCC'!AB$7:AB$736,MATCH(WatchList!$B213,'All CCC'!$B$7:$B$736,0)))</f>
        <v/>
      </c>
      <c r="AC213" s="334" t="str">
        <f>IF($B213="","",INDEX('All CCC'!AC$7:AC$736,MATCH(WatchList!$B213,'All CCC'!$B$7:$B$736,0)))</f>
        <v/>
      </c>
      <c r="AD213" s="334" t="str">
        <f>IF($B213="","",INDEX('All CCC'!AD$7:AD$736,MATCH(WatchList!$B213,'All CCC'!$B$7:$B$736,0)))</f>
        <v/>
      </c>
      <c r="AE213" s="334" t="str">
        <f>IF($B213="","",INDEX('All CCC'!AE$7:AE$736,MATCH(WatchList!$B213,'All CCC'!$B$7:$B$736,0)))</f>
        <v/>
      </c>
      <c r="AF213" s="334" t="str">
        <f>IF($B213="","",INDEX('All CCC'!AF$7:AF$736,MATCH(WatchList!$B213,'All CCC'!$B$7:$B$736,0)))</f>
        <v/>
      </c>
      <c r="AG213" s="334" t="str">
        <f>IF($B213="","",INDEX('All CCC'!AG$7:AG$736,MATCH(WatchList!$B213,'All CCC'!$B$7:$B$736,0)))</f>
        <v/>
      </c>
      <c r="AH213" s="334" t="str">
        <f>IF($B213="","",INDEX('All CCC'!AH$7:AH$736,MATCH(WatchList!$B213,'All CCC'!$B$7:$B$736,0)))</f>
        <v/>
      </c>
      <c r="AI213" s="334" t="str">
        <f>IF($B213="","",INDEX('All CCC'!AI$7:AI$736,MATCH(WatchList!$B213,'All CCC'!$B$7:$B$736,0)))</f>
        <v/>
      </c>
      <c r="AJ213" s="334" t="str">
        <f>IF($B213="","",INDEX('All CCC'!AJ$7:AJ$736,MATCH(WatchList!$B213,'All CCC'!$B$7:$B$736,0)))</f>
        <v/>
      </c>
      <c r="AK213" s="334" t="str">
        <f>IF($B213="","",INDEX('All CCC'!AK$7:AK$736,MATCH(WatchList!$B213,'All CCC'!$B$7:$B$736,0)))</f>
        <v/>
      </c>
      <c r="AL213" s="334" t="str">
        <f>IF($B213="","",INDEX('All CCC'!AL$7:AL$736,MATCH(WatchList!$B213,'All CCC'!$B$7:$B$736,0)))</f>
        <v/>
      </c>
      <c r="AM213" s="334" t="str">
        <f>IF($B213="","",INDEX('All CCC'!AM$7:AM$736,MATCH(WatchList!$B213,'All CCC'!$B$7:$B$736,0)))</f>
        <v/>
      </c>
      <c r="AN213" s="334" t="str">
        <f>IF($B213="","",INDEX('All CCC'!AN$7:AN$736,MATCH(WatchList!$B213,'All CCC'!$B$7:$B$736,0)))</f>
        <v/>
      </c>
      <c r="AO213" s="334" t="str">
        <f>IF($B213="","",INDEX('All CCC'!AO$7:AO$736,MATCH(WatchList!$B213,'All CCC'!$B$7:$B$736,0)))</f>
        <v/>
      </c>
      <c r="AP213" s="334" t="str">
        <f>IF($B213="","",INDEX('All CCC'!AP$7:AP$736,MATCH(WatchList!$B213,'All CCC'!$B$7:$B$736,0)))</f>
        <v/>
      </c>
      <c r="AQ213" s="334" t="str">
        <f>IF($B213="","",INDEX('All CCC'!AQ$7:AQ$736,MATCH(WatchList!$B213,'All CCC'!$B$7:$B$736,0)))</f>
        <v/>
      </c>
      <c r="AR213" s="334" t="str">
        <f>IF($B213="","",INDEX('All CCC'!AR$7:AR$736,MATCH(WatchList!$B213,'All CCC'!$B$7:$B$736,0)))</f>
        <v/>
      </c>
      <c r="AS213" s="334" t="str">
        <f>IF($B213="","",INDEX('All CCC'!AS$7:AS$736,MATCH(WatchList!$B213,'All CCC'!$B$7:$B$736,0)))</f>
        <v/>
      </c>
      <c r="AT213" s="334" t="str">
        <f>IF($B213="","",INDEX('All CCC'!AT$7:AT$736,MATCH(WatchList!$B213,'All CCC'!$B$7:$B$736,0)))</f>
        <v/>
      </c>
      <c r="AU213" s="334" t="str">
        <f>IF($B213="","",INDEX('All CCC'!AU$7:AU$736,MATCH(WatchList!$B213,'All CCC'!$B$7:$B$736,0)))</f>
        <v/>
      </c>
      <c r="AV213" s="334" t="str">
        <f>IF($B213="","",INDEX('All CCC'!AV$7:AV$736,MATCH(WatchList!$B213,'All CCC'!$B$7:$B$736,0)))</f>
        <v/>
      </c>
      <c r="AW213" s="334" t="str">
        <f>IF($B213="","",INDEX('All CCC'!AW$7:AW$736,MATCH(WatchList!$B213,'All CCC'!$B$7:$B$736,0)))</f>
        <v/>
      </c>
      <c r="AX213" s="334" t="str">
        <f>IF($B213="","",INDEX('All CCC'!AX$7:AX$736,MATCH(WatchList!$B213,'All CCC'!$B$7:$B$736,0)))</f>
        <v/>
      </c>
      <c r="AY213" s="334" t="str">
        <f>IF($B213="","",INDEX('All CCC'!AY$7:AY$736,MATCH(WatchList!$B213,'All CCC'!$B$7:$B$736,0)))</f>
        <v/>
      </c>
      <c r="AZ213" s="334" t="str">
        <f>IF($B213="","",INDEX('All CCC'!AZ$7:AZ$736,MATCH(WatchList!$B213,'All CCC'!$B$7:$B$736,0)))</f>
        <v/>
      </c>
      <c r="BA213" s="334" t="str">
        <f>IF($B213="","",INDEX('All CCC'!BA$7:BA$736,MATCH(WatchList!$B213,'All CCC'!$B$7:$B$736,0)))</f>
        <v/>
      </c>
      <c r="BB213" s="334" t="str">
        <f>IF($B213="","",INDEX('All CCC'!BB$7:BB$736,MATCH(WatchList!$B213,'All CCC'!$B$7:$B$736,0)))</f>
        <v/>
      </c>
      <c r="BC213" s="334" t="str">
        <f>IF($B213="","",INDEX('All CCC'!BC$7:BC$736,MATCH(WatchList!$B213,'All CCC'!$B$7:$B$736,0)))</f>
        <v/>
      </c>
      <c r="BD213" s="334" t="str">
        <f>IF($B213="","",INDEX('All CCC'!BD$7:BD$736,MATCH(WatchList!$B213,'All CCC'!$B$7:$B$736,0)))</f>
        <v/>
      </c>
      <c r="BE213" s="334" t="str">
        <f>IF($B213="","",INDEX('All CCC'!BE$7:BE$736,MATCH(WatchList!$B213,'All CCC'!$B$7:$B$736,0)))</f>
        <v/>
      </c>
      <c r="BF213" s="334" t="str">
        <f>IF($B213="","",INDEX('All CCC'!BF$7:BF$736,MATCH(WatchList!$B213,'All CCC'!$B$7:$B$736,0)))</f>
        <v/>
      </c>
      <c r="BG213" s="334" t="str">
        <f>IF($B213="","",INDEX('All CCC'!BG$7:BG$736,MATCH(WatchList!$B213,'All CCC'!$B$7:$B$736,0)))</f>
        <v/>
      </c>
    </row>
    <row r="214" spans="1:59" x14ac:dyDescent="0.2">
      <c r="A214" s="333" t="str">
        <f>IF($B214="","",INDEX('All CCC'!A$7:A$736,MATCH(WatchList!$B214,'All CCC'!$B$7:$B$736,0)))</f>
        <v/>
      </c>
      <c r="B214" s="127"/>
      <c r="C214" s="334" t="str">
        <f>IF($B214="","",INDEX('All CCC'!C$7:C$736,MATCH(WatchList!$B214,'All CCC'!$B$7:$B$736,0)))</f>
        <v/>
      </c>
      <c r="D214" s="334" t="str">
        <f>IF($B214="","",INDEX('All CCC'!D$7:D$736,MATCH(WatchList!$B214,'All CCC'!$B$7:$B$736,0)))</f>
        <v/>
      </c>
      <c r="E214" s="334" t="str">
        <f>IF($B214="","",INDEX('All CCC'!E$7:E$736,MATCH(WatchList!$B214,'All CCC'!$B$7:$B$736,0)))</f>
        <v/>
      </c>
      <c r="F214" s="334" t="str">
        <f>IF($B214="","",INDEX('All CCC'!F$7:F$736,MATCH(WatchList!$B214,'All CCC'!$B$7:$B$736,0)))</f>
        <v/>
      </c>
      <c r="G214" s="334" t="str">
        <f>IF($B214="","",INDEX('All CCC'!G$7:G$736,MATCH(WatchList!$B214,'All CCC'!$B$7:$B$736,0)))</f>
        <v/>
      </c>
      <c r="H214" s="334" t="str">
        <f>IF($B214="","",INDEX('All CCC'!H$7:H$736,MATCH(WatchList!$B214,'All CCC'!$B$7:$B$736,0)))</f>
        <v/>
      </c>
      <c r="I214" s="334" t="str">
        <f>IF($B214="","",INDEX('All CCC'!I$7:I$736,MATCH(WatchList!$B214,'All CCC'!$B$7:$B$736,0)))</f>
        <v/>
      </c>
      <c r="J214" s="334" t="str">
        <f>IF($B214="","",INDEX('All CCC'!J$7:J$736,MATCH(WatchList!$B214,'All CCC'!$B$7:$B$736,0)))</f>
        <v/>
      </c>
      <c r="K214" s="334" t="str">
        <f>IF($B214="","",INDEX('All CCC'!K$7:K$736,MATCH(WatchList!$B214,'All CCC'!$B$7:$B$736,0)))</f>
        <v/>
      </c>
      <c r="L214" s="334" t="str">
        <f>IF($B214="","",INDEX('All CCC'!L$7:L$736,MATCH(WatchList!$B214,'All CCC'!$B$7:$B$736,0)))</f>
        <v/>
      </c>
      <c r="M214" s="334" t="str">
        <f>IF($B214="","",INDEX('All CCC'!M$7:M$736,MATCH(WatchList!$B214,'All CCC'!$B$7:$B$736,0)))</f>
        <v/>
      </c>
      <c r="N214" s="334" t="str">
        <f>IF($B214="","",INDEX('All CCC'!N$7:N$736,MATCH(WatchList!$B214,'All CCC'!$B$7:$B$736,0)))</f>
        <v/>
      </c>
      <c r="O214" s="334" t="str">
        <f>IF($B214="","",INDEX('All CCC'!O$7:O$736,MATCH(WatchList!$B214,'All CCC'!$B$7:$B$736,0)))</f>
        <v/>
      </c>
      <c r="P214" s="335" t="str">
        <f>IF($B214="","",INDEX('All CCC'!P$7:P$736,MATCH(WatchList!$B214,'All CCC'!$B$7:$B$736,0)))</f>
        <v/>
      </c>
      <c r="Q214" s="335" t="str">
        <f>IF($B214="","",INDEX('All CCC'!Q$7:Q$736,MATCH(WatchList!$B214,'All CCC'!$B$7:$B$736,0)))</f>
        <v/>
      </c>
      <c r="R214" s="334" t="str">
        <f>IF($B214="","",INDEX('All CCC'!R$7:R$736,MATCH(WatchList!$B214,'All CCC'!$B$7:$B$736,0)))</f>
        <v/>
      </c>
      <c r="S214" s="334" t="str">
        <f>IF($B214="","",INDEX('All CCC'!S$7:S$736,MATCH(WatchList!$B214,'All CCC'!$B$7:$B$736,0)))</f>
        <v/>
      </c>
      <c r="T214" s="334" t="str">
        <f>IF($B214="","",INDEX('All CCC'!T$7:T$736,MATCH(WatchList!$B214,'All CCC'!$B$7:$B$736,0)))</f>
        <v/>
      </c>
      <c r="U214" s="334" t="str">
        <f>IF($B214="","",INDEX('All CCC'!U$7:U$736,MATCH(WatchList!$B214,'All CCC'!$B$7:$B$736,0)))</f>
        <v/>
      </c>
      <c r="V214" s="334" t="str">
        <f>IF($B214="","",INDEX('All CCC'!V$7:V$736,MATCH(WatchList!$B214,'All CCC'!$B$7:$B$736,0)))</f>
        <v/>
      </c>
      <c r="W214" s="334" t="str">
        <f>IF($B214="","",INDEX('All CCC'!W$7:W$736,MATCH(WatchList!$B214,'All CCC'!$B$7:$B$736,0)))</f>
        <v/>
      </c>
      <c r="X214" s="334" t="str">
        <f>IF($B214="","",INDEX('All CCC'!X$7:X$736,MATCH(WatchList!$B214,'All CCC'!$B$7:$B$736,0)))</f>
        <v/>
      </c>
      <c r="Y214" s="334" t="str">
        <f>IF($B214="","",INDEX('All CCC'!Y$7:Y$736,MATCH(WatchList!$B214,'All CCC'!$B$7:$B$736,0)))</f>
        <v/>
      </c>
      <c r="Z214" s="334" t="str">
        <f>IF($B214="","",INDEX('All CCC'!Z$7:Z$736,MATCH(WatchList!$B214,'All CCC'!$B$7:$B$736,0)))</f>
        <v/>
      </c>
      <c r="AA214" s="334" t="str">
        <f>IF($B214="","",INDEX('All CCC'!AA$7:AA$736,MATCH(WatchList!$B214,'All CCC'!$B$7:$B$736,0)))</f>
        <v/>
      </c>
      <c r="AB214" s="334" t="str">
        <f>IF($B214="","",INDEX('All CCC'!AB$7:AB$736,MATCH(WatchList!$B214,'All CCC'!$B$7:$B$736,0)))</f>
        <v/>
      </c>
      <c r="AC214" s="334" t="str">
        <f>IF($B214="","",INDEX('All CCC'!AC$7:AC$736,MATCH(WatchList!$B214,'All CCC'!$B$7:$B$736,0)))</f>
        <v/>
      </c>
      <c r="AD214" s="334" t="str">
        <f>IF($B214="","",INDEX('All CCC'!AD$7:AD$736,MATCH(WatchList!$B214,'All CCC'!$B$7:$B$736,0)))</f>
        <v/>
      </c>
      <c r="AE214" s="334" t="str">
        <f>IF($B214="","",INDEX('All CCC'!AE$7:AE$736,MATCH(WatchList!$B214,'All CCC'!$B$7:$B$736,0)))</f>
        <v/>
      </c>
      <c r="AF214" s="334" t="str">
        <f>IF($B214="","",INDEX('All CCC'!AF$7:AF$736,MATCH(WatchList!$B214,'All CCC'!$B$7:$B$736,0)))</f>
        <v/>
      </c>
      <c r="AG214" s="334" t="str">
        <f>IF($B214="","",INDEX('All CCC'!AG$7:AG$736,MATCH(WatchList!$B214,'All CCC'!$B$7:$B$736,0)))</f>
        <v/>
      </c>
      <c r="AH214" s="334" t="str">
        <f>IF($B214="","",INDEX('All CCC'!AH$7:AH$736,MATCH(WatchList!$B214,'All CCC'!$B$7:$B$736,0)))</f>
        <v/>
      </c>
      <c r="AI214" s="334" t="str">
        <f>IF($B214="","",INDEX('All CCC'!AI$7:AI$736,MATCH(WatchList!$B214,'All CCC'!$B$7:$B$736,0)))</f>
        <v/>
      </c>
      <c r="AJ214" s="334" t="str">
        <f>IF($B214="","",INDEX('All CCC'!AJ$7:AJ$736,MATCH(WatchList!$B214,'All CCC'!$B$7:$B$736,0)))</f>
        <v/>
      </c>
      <c r="AK214" s="334" t="str">
        <f>IF($B214="","",INDEX('All CCC'!AK$7:AK$736,MATCH(WatchList!$B214,'All CCC'!$B$7:$B$736,0)))</f>
        <v/>
      </c>
      <c r="AL214" s="334" t="str">
        <f>IF($B214="","",INDEX('All CCC'!AL$7:AL$736,MATCH(WatchList!$B214,'All CCC'!$B$7:$B$736,0)))</f>
        <v/>
      </c>
      <c r="AM214" s="334" t="str">
        <f>IF($B214="","",INDEX('All CCC'!AM$7:AM$736,MATCH(WatchList!$B214,'All CCC'!$B$7:$B$736,0)))</f>
        <v/>
      </c>
      <c r="AN214" s="334" t="str">
        <f>IF($B214="","",INDEX('All CCC'!AN$7:AN$736,MATCH(WatchList!$B214,'All CCC'!$B$7:$B$736,0)))</f>
        <v/>
      </c>
      <c r="AO214" s="334" t="str">
        <f>IF($B214="","",INDEX('All CCC'!AO$7:AO$736,MATCH(WatchList!$B214,'All CCC'!$B$7:$B$736,0)))</f>
        <v/>
      </c>
      <c r="AP214" s="334" t="str">
        <f>IF($B214="","",INDEX('All CCC'!AP$7:AP$736,MATCH(WatchList!$B214,'All CCC'!$B$7:$B$736,0)))</f>
        <v/>
      </c>
      <c r="AQ214" s="334" t="str">
        <f>IF($B214="","",INDEX('All CCC'!AQ$7:AQ$736,MATCH(WatchList!$B214,'All CCC'!$B$7:$B$736,0)))</f>
        <v/>
      </c>
      <c r="AR214" s="334" t="str">
        <f>IF($B214="","",INDEX('All CCC'!AR$7:AR$736,MATCH(WatchList!$B214,'All CCC'!$B$7:$B$736,0)))</f>
        <v/>
      </c>
      <c r="AS214" s="334" t="str">
        <f>IF($B214="","",INDEX('All CCC'!AS$7:AS$736,MATCH(WatchList!$B214,'All CCC'!$B$7:$B$736,0)))</f>
        <v/>
      </c>
      <c r="AT214" s="334" t="str">
        <f>IF($B214="","",INDEX('All CCC'!AT$7:AT$736,MATCH(WatchList!$B214,'All CCC'!$B$7:$B$736,0)))</f>
        <v/>
      </c>
      <c r="AU214" s="334" t="str">
        <f>IF($B214="","",INDEX('All CCC'!AU$7:AU$736,MATCH(WatchList!$B214,'All CCC'!$B$7:$B$736,0)))</f>
        <v/>
      </c>
      <c r="AV214" s="334" t="str">
        <f>IF($B214="","",INDEX('All CCC'!AV$7:AV$736,MATCH(WatchList!$B214,'All CCC'!$B$7:$B$736,0)))</f>
        <v/>
      </c>
      <c r="AW214" s="334" t="str">
        <f>IF($B214="","",INDEX('All CCC'!AW$7:AW$736,MATCH(WatchList!$B214,'All CCC'!$B$7:$B$736,0)))</f>
        <v/>
      </c>
      <c r="AX214" s="334" t="str">
        <f>IF($B214="","",INDEX('All CCC'!AX$7:AX$736,MATCH(WatchList!$B214,'All CCC'!$B$7:$B$736,0)))</f>
        <v/>
      </c>
      <c r="AY214" s="334" t="str">
        <f>IF($B214="","",INDEX('All CCC'!AY$7:AY$736,MATCH(WatchList!$B214,'All CCC'!$B$7:$B$736,0)))</f>
        <v/>
      </c>
      <c r="AZ214" s="334" t="str">
        <f>IF($B214="","",INDEX('All CCC'!AZ$7:AZ$736,MATCH(WatchList!$B214,'All CCC'!$B$7:$B$736,0)))</f>
        <v/>
      </c>
      <c r="BA214" s="334" t="str">
        <f>IF($B214="","",INDEX('All CCC'!BA$7:BA$736,MATCH(WatchList!$B214,'All CCC'!$B$7:$B$736,0)))</f>
        <v/>
      </c>
      <c r="BB214" s="334" t="str">
        <f>IF($B214="","",INDEX('All CCC'!BB$7:BB$736,MATCH(WatchList!$B214,'All CCC'!$B$7:$B$736,0)))</f>
        <v/>
      </c>
      <c r="BC214" s="334" t="str">
        <f>IF($B214="","",INDEX('All CCC'!BC$7:BC$736,MATCH(WatchList!$B214,'All CCC'!$B$7:$B$736,0)))</f>
        <v/>
      </c>
      <c r="BD214" s="334" t="str">
        <f>IF($B214="","",INDEX('All CCC'!BD$7:BD$736,MATCH(WatchList!$B214,'All CCC'!$B$7:$B$736,0)))</f>
        <v/>
      </c>
      <c r="BE214" s="334" t="str">
        <f>IF($B214="","",INDEX('All CCC'!BE$7:BE$736,MATCH(WatchList!$B214,'All CCC'!$B$7:$B$736,0)))</f>
        <v/>
      </c>
      <c r="BF214" s="334" t="str">
        <f>IF($B214="","",INDEX('All CCC'!BF$7:BF$736,MATCH(WatchList!$B214,'All CCC'!$B$7:$B$736,0)))</f>
        <v/>
      </c>
      <c r="BG214" s="334" t="str">
        <f>IF($B214="","",INDEX('All CCC'!BG$7:BG$736,MATCH(WatchList!$B214,'All CCC'!$B$7:$B$736,0)))</f>
        <v/>
      </c>
    </row>
    <row r="215" spans="1:59" x14ac:dyDescent="0.2">
      <c r="A215" s="333" t="str">
        <f>IF($B215="","",INDEX('All CCC'!A$7:A$736,MATCH(WatchList!$B215,'All CCC'!$B$7:$B$736,0)))</f>
        <v/>
      </c>
      <c r="B215" s="127"/>
      <c r="C215" s="334" t="str">
        <f>IF($B215="","",INDEX('All CCC'!C$7:C$736,MATCH(WatchList!$B215,'All CCC'!$B$7:$B$736,0)))</f>
        <v/>
      </c>
      <c r="D215" s="334" t="str">
        <f>IF($B215="","",INDEX('All CCC'!D$7:D$736,MATCH(WatchList!$B215,'All CCC'!$B$7:$B$736,0)))</f>
        <v/>
      </c>
      <c r="E215" s="334" t="str">
        <f>IF($B215="","",INDEX('All CCC'!E$7:E$736,MATCH(WatchList!$B215,'All CCC'!$B$7:$B$736,0)))</f>
        <v/>
      </c>
      <c r="F215" s="334" t="str">
        <f>IF($B215="","",INDEX('All CCC'!F$7:F$736,MATCH(WatchList!$B215,'All CCC'!$B$7:$B$736,0)))</f>
        <v/>
      </c>
      <c r="G215" s="334" t="str">
        <f>IF($B215="","",INDEX('All CCC'!G$7:G$736,MATCH(WatchList!$B215,'All CCC'!$B$7:$B$736,0)))</f>
        <v/>
      </c>
      <c r="H215" s="334" t="str">
        <f>IF($B215="","",INDEX('All CCC'!H$7:H$736,MATCH(WatchList!$B215,'All CCC'!$B$7:$B$736,0)))</f>
        <v/>
      </c>
      <c r="I215" s="334" t="str">
        <f>IF($B215="","",INDEX('All CCC'!I$7:I$736,MATCH(WatchList!$B215,'All CCC'!$B$7:$B$736,0)))</f>
        <v/>
      </c>
      <c r="J215" s="334" t="str">
        <f>IF($B215="","",INDEX('All CCC'!J$7:J$736,MATCH(WatchList!$B215,'All CCC'!$B$7:$B$736,0)))</f>
        <v/>
      </c>
      <c r="K215" s="334" t="str">
        <f>IF($B215="","",INDEX('All CCC'!K$7:K$736,MATCH(WatchList!$B215,'All CCC'!$B$7:$B$736,0)))</f>
        <v/>
      </c>
      <c r="L215" s="334" t="str">
        <f>IF($B215="","",INDEX('All CCC'!L$7:L$736,MATCH(WatchList!$B215,'All CCC'!$B$7:$B$736,0)))</f>
        <v/>
      </c>
      <c r="M215" s="334" t="str">
        <f>IF($B215="","",INDEX('All CCC'!M$7:M$736,MATCH(WatchList!$B215,'All CCC'!$B$7:$B$736,0)))</f>
        <v/>
      </c>
      <c r="N215" s="334" t="str">
        <f>IF($B215="","",INDEX('All CCC'!N$7:N$736,MATCH(WatchList!$B215,'All CCC'!$B$7:$B$736,0)))</f>
        <v/>
      </c>
      <c r="O215" s="334" t="str">
        <f>IF($B215="","",INDEX('All CCC'!O$7:O$736,MATCH(WatchList!$B215,'All CCC'!$B$7:$B$736,0)))</f>
        <v/>
      </c>
      <c r="P215" s="335" t="str">
        <f>IF($B215="","",INDEX('All CCC'!P$7:P$736,MATCH(WatchList!$B215,'All CCC'!$B$7:$B$736,0)))</f>
        <v/>
      </c>
      <c r="Q215" s="335" t="str">
        <f>IF($B215="","",INDEX('All CCC'!Q$7:Q$736,MATCH(WatchList!$B215,'All CCC'!$B$7:$B$736,0)))</f>
        <v/>
      </c>
      <c r="R215" s="334" t="str">
        <f>IF($B215="","",INDEX('All CCC'!R$7:R$736,MATCH(WatchList!$B215,'All CCC'!$B$7:$B$736,0)))</f>
        <v/>
      </c>
      <c r="S215" s="334" t="str">
        <f>IF($B215="","",INDEX('All CCC'!S$7:S$736,MATCH(WatchList!$B215,'All CCC'!$B$7:$B$736,0)))</f>
        <v/>
      </c>
      <c r="T215" s="334" t="str">
        <f>IF($B215="","",INDEX('All CCC'!T$7:T$736,MATCH(WatchList!$B215,'All CCC'!$B$7:$B$736,0)))</f>
        <v/>
      </c>
      <c r="U215" s="334" t="str">
        <f>IF($B215="","",INDEX('All CCC'!U$7:U$736,MATCH(WatchList!$B215,'All CCC'!$B$7:$B$736,0)))</f>
        <v/>
      </c>
      <c r="V215" s="334" t="str">
        <f>IF($B215="","",INDEX('All CCC'!V$7:V$736,MATCH(WatchList!$B215,'All CCC'!$B$7:$B$736,0)))</f>
        <v/>
      </c>
      <c r="W215" s="334" t="str">
        <f>IF($B215="","",INDEX('All CCC'!W$7:W$736,MATCH(WatchList!$B215,'All CCC'!$B$7:$B$736,0)))</f>
        <v/>
      </c>
      <c r="X215" s="334" t="str">
        <f>IF($B215="","",INDEX('All CCC'!X$7:X$736,MATCH(WatchList!$B215,'All CCC'!$B$7:$B$736,0)))</f>
        <v/>
      </c>
      <c r="Y215" s="334" t="str">
        <f>IF($B215="","",INDEX('All CCC'!Y$7:Y$736,MATCH(WatchList!$B215,'All CCC'!$B$7:$B$736,0)))</f>
        <v/>
      </c>
      <c r="Z215" s="334" t="str">
        <f>IF($B215="","",INDEX('All CCC'!Z$7:Z$736,MATCH(WatchList!$B215,'All CCC'!$B$7:$B$736,0)))</f>
        <v/>
      </c>
      <c r="AA215" s="334" t="str">
        <f>IF($B215="","",INDEX('All CCC'!AA$7:AA$736,MATCH(WatchList!$B215,'All CCC'!$B$7:$B$736,0)))</f>
        <v/>
      </c>
      <c r="AB215" s="334" t="str">
        <f>IF($B215="","",INDEX('All CCC'!AB$7:AB$736,MATCH(WatchList!$B215,'All CCC'!$B$7:$B$736,0)))</f>
        <v/>
      </c>
      <c r="AC215" s="334" t="str">
        <f>IF($B215="","",INDEX('All CCC'!AC$7:AC$736,MATCH(WatchList!$B215,'All CCC'!$B$7:$B$736,0)))</f>
        <v/>
      </c>
      <c r="AD215" s="334" t="str">
        <f>IF($B215="","",INDEX('All CCC'!AD$7:AD$736,MATCH(WatchList!$B215,'All CCC'!$B$7:$B$736,0)))</f>
        <v/>
      </c>
      <c r="AE215" s="334" t="str">
        <f>IF($B215="","",INDEX('All CCC'!AE$7:AE$736,MATCH(WatchList!$B215,'All CCC'!$B$7:$B$736,0)))</f>
        <v/>
      </c>
      <c r="AF215" s="334" t="str">
        <f>IF($B215="","",INDEX('All CCC'!AF$7:AF$736,MATCH(WatchList!$B215,'All CCC'!$B$7:$B$736,0)))</f>
        <v/>
      </c>
      <c r="AG215" s="334" t="str">
        <f>IF($B215="","",INDEX('All CCC'!AG$7:AG$736,MATCH(WatchList!$B215,'All CCC'!$B$7:$B$736,0)))</f>
        <v/>
      </c>
      <c r="AH215" s="334" t="str">
        <f>IF($B215="","",INDEX('All CCC'!AH$7:AH$736,MATCH(WatchList!$B215,'All CCC'!$B$7:$B$736,0)))</f>
        <v/>
      </c>
      <c r="AI215" s="334" t="str">
        <f>IF($B215="","",INDEX('All CCC'!AI$7:AI$736,MATCH(WatchList!$B215,'All CCC'!$B$7:$B$736,0)))</f>
        <v/>
      </c>
      <c r="AJ215" s="334" t="str">
        <f>IF($B215="","",INDEX('All CCC'!AJ$7:AJ$736,MATCH(WatchList!$B215,'All CCC'!$B$7:$B$736,0)))</f>
        <v/>
      </c>
      <c r="AK215" s="334" t="str">
        <f>IF($B215="","",INDEX('All CCC'!AK$7:AK$736,MATCH(WatchList!$B215,'All CCC'!$B$7:$B$736,0)))</f>
        <v/>
      </c>
      <c r="AL215" s="334" t="str">
        <f>IF($B215="","",INDEX('All CCC'!AL$7:AL$736,MATCH(WatchList!$B215,'All CCC'!$B$7:$B$736,0)))</f>
        <v/>
      </c>
      <c r="AM215" s="334" t="str">
        <f>IF($B215="","",INDEX('All CCC'!AM$7:AM$736,MATCH(WatchList!$B215,'All CCC'!$B$7:$B$736,0)))</f>
        <v/>
      </c>
      <c r="AN215" s="334" t="str">
        <f>IF($B215="","",INDEX('All CCC'!AN$7:AN$736,MATCH(WatchList!$B215,'All CCC'!$B$7:$B$736,0)))</f>
        <v/>
      </c>
      <c r="AO215" s="334" t="str">
        <f>IF($B215="","",INDEX('All CCC'!AO$7:AO$736,MATCH(WatchList!$B215,'All CCC'!$B$7:$B$736,0)))</f>
        <v/>
      </c>
      <c r="AP215" s="334" t="str">
        <f>IF($B215="","",INDEX('All CCC'!AP$7:AP$736,MATCH(WatchList!$B215,'All CCC'!$B$7:$B$736,0)))</f>
        <v/>
      </c>
      <c r="AQ215" s="334" t="str">
        <f>IF($B215="","",INDEX('All CCC'!AQ$7:AQ$736,MATCH(WatchList!$B215,'All CCC'!$B$7:$B$736,0)))</f>
        <v/>
      </c>
      <c r="AR215" s="334" t="str">
        <f>IF($B215="","",INDEX('All CCC'!AR$7:AR$736,MATCH(WatchList!$B215,'All CCC'!$B$7:$B$736,0)))</f>
        <v/>
      </c>
      <c r="AS215" s="334" t="str">
        <f>IF($B215="","",INDEX('All CCC'!AS$7:AS$736,MATCH(WatchList!$B215,'All CCC'!$B$7:$B$736,0)))</f>
        <v/>
      </c>
      <c r="AT215" s="334" t="str">
        <f>IF($B215="","",INDEX('All CCC'!AT$7:AT$736,MATCH(WatchList!$B215,'All CCC'!$B$7:$B$736,0)))</f>
        <v/>
      </c>
      <c r="AU215" s="334" t="str">
        <f>IF($B215="","",INDEX('All CCC'!AU$7:AU$736,MATCH(WatchList!$B215,'All CCC'!$B$7:$B$736,0)))</f>
        <v/>
      </c>
      <c r="AV215" s="334" t="str">
        <f>IF($B215="","",INDEX('All CCC'!AV$7:AV$736,MATCH(WatchList!$B215,'All CCC'!$B$7:$B$736,0)))</f>
        <v/>
      </c>
      <c r="AW215" s="334" t="str">
        <f>IF($B215="","",INDEX('All CCC'!AW$7:AW$736,MATCH(WatchList!$B215,'All CCC'!$B$7:$B$736,0)))</f>
        <v/>
      </c>
      <c r="AX215" s="334" t="str">
        <f>IF($B215="","",INDEX('All CCC'!AX$7:AX$736,MATCH(WatchList!$B215,'All CCC'!$B$7:$B$736,0)))</f>
        <v/>
      </c>
      <c r="AY215" s="334" t="str">
        <f>IF($B215="","",INDEX('All CCC'!AY$7:AY$736,MATCH(WatchList!$B215,'All CCC'!$B$7:$B$736,0)))</f>
        <v/>
      </c>
      <c r="AZ215" s="334" t="str">
        <f>IF($B215="","",INDEX('All CCC'!AZ$7:AZ$736,MATCH(WatchList!$B215,'All CCC'!$B$7:$B$736,0)))</f>
        <v/>
      </c>
      <c r="BA215" s="334" t="str">
        <f>IF($B215="","",INDEX('All CCC'!BA$7:BA$736,MATCH(WatchList!$B215,'All CCC'!$B$7:$B$736,0)))</f>
        <v/>
      </c>
      <c r="BB215" s="334" t="str">
        <f>IF($B215="","",INDEX('All CCC'!BB$7:BB$736,MATCH(WatchList!$B215,'All CCC'!$B$7:$B$736,0)))</f>
        <v/>
      </c>
      <c r="BC215" s="334" t="str">
        <f>IF($B215="","",INDEX('All CCC'!BC$7:BC$736,MATCH(WatchList!$B215,'All CCC'!$B$7:$B$736,0)))</f>
        <v/>
      </c>
      <c r="BD215" s="334" t="str">
        <f>IF($B215="","",INDEX('All CCC'!BD$7:BD$736,MATCH(WatchList!$B215,'All CCC'!$B$7:$B$736,0)))</f>
        <v/>
      </c>
      <c r="BE215" s="334" t="str">
        <f>IF($B215="","",INDEX('All CCC'!BE$7:BE$736,MATCH(WatchList!$B215,'All CCC'!$B$7:$B$736,0)))</f>
        <v/>
      </c>
      <c r="BF215" s="334" t="str">
        <f>IF($B215="","",INDEX('All CCC'!BF$7:BF$736,MATCH(WatchList!$B215,'All CCC'!$B$7:$B$736,0)))</f>
        <v/>
      </c>
      <c r="BG215" s="334" t="str">
        <f>IF($B215="","",INDEX('All CCC'!BG$7:BG$736,MATCH(WatchList!$B215,'All CCC'!$B$7:$B$736,0)))</f>
        <v/>
      </c>
    </row>
    <row r="216" spans="1:59" x14ac:dyDescent="0.2">
      <c r="A216" s="333" t="str">
        <f>IF($B216="","",INDEX('All CCC'!A$7:A$736,MATCH(WatchList!$B216,'All CCC'!$B$7:$B$736,0)))</f>
        <v/>
      </c>
      <c r="B216" s="127"/>
      <c r="C216" s="334" t="str">
        <f>IF($B216="","",INDEX('All CCC'!C$7:C$736,MATCH(WatchList!$B216,'All CCC'!$B$7:$B$736,0)))</f>
        <v/>
      </c>
      <c r="D216" s="334" t="str">
        <f>IF($B216="","",INDEX('All CCC'!D$7:D$736,MATCH(WatchList!$B216,'All CCC'!$B$7:$B$736,0)))</f>
        <v/>
      </c>
      <c r="E216" s="334" t="str">
        <f>IF($B216="","",INDEX('All CCC'!E$7:E$736,MATCH(WatchList!$B216,'All CCC'!$B$7:$B$736,0)))</f>
        <v/>
      </c>
      <c r="F216" s="334" t="str">
        <f>IF($B216="","",INDEX('All CCC'!F$7:F$736,MATCH(WatchList!$B216,'All CCC'!$B$7:$B$736,0)))</f>
        <v/>
      </c>
      <c r="G216" s="334" t="str">
        <f>IF($B216="","",INDEX('All CCC'!G$7:G$736,MATCH(WatchList!$B216,'All CCC'!$B$7:$B$736,0)))</f>
        <v/>
      </c>
      <c r="H216" s="334" t="str">
        <f>IF($B216="","",INDEX('All CCC'!H$7:H$736,MATCH(WatchList!$B216,'All CCC'!$B$7:$B$736,0)))</f>
        <v/>
      </c>
      <c r="I216" s="334" t="str">
        <f>IF($B216="","",INDEX('All CCC'!I$7:I$736,MATCH(WatchList!$B216,'All CCC'!$B$7:$B$736,0)))</f>
        <v/>
      </c>
      <c r="J216" s="334" t="str">
        <f>IF($B216="","",INDEX('All CCC'!J$7:J$736,MATCH(WatchList!$B216,'All CCC'!$B$7:$B$736,0)))</f>
        <v/>
      </c>
      <c r="K216" s="334" t="str">
        <f>IF($B216="","",INDEX('All CCC'!K$7:K$736,MATCH(WatchList!$B216,'All CCC'!$B$7:$B$736,0)))</f>
        <v/>
      </c>
      <c r="L216" s="334" t="str">
        <f>IF($B216="","",INDEX('All CCC'!L$7:L$736,MATCH(WatchList!$B216,'All CCC'!$B$7:$B$736,0)))</f>
        <v/>
      </c>
      <c r="M216" s="334" t="str">
        <f>IF($B216="","",INDEX('All CCC'!M$7:M$736,MATCH(WatchList!$B216,'All CCC'!$B$7:$B$736,0)))</f>
        <v/>
      </c>
      <c r="N216" s="334" t="str">
        <f>IF($B216="","",INDEX('All CCC'!N$7:N$736,MATCH(WatchList!$B216,'All CCC'!$B$7:$B$736,0)))</f>
        <v/>
      </c>
      <c r="O216" s="334" t="str">
        <f>IF($B216="","",INDEX('All CCC'!O$7:O$736,MATCH(WatchList!$B216,'All CCC'!$B$7:$B$736,0)))</f>
        <v/>
      </c>
      <c r="P216" s="335" t="str">
        <f>IF($B216="","",INDEX('All CCC'!P$7:P$736,MATCH(WatchList!$B216,'All CCC'!$B$7:$B$736,0)))</f>
        <v/>
      </c>
      <c r="Q216" s="335" t="str">
        <f>IF($B216="","",INDEX('All CCC'!Q$7:Q$736,MATCH(WatchList!$B216,'All CCC'!$B$7:$B$736,0)))</f>
        <v/>
      </c>
      <c r="R216" s="334" t="str">
        <f>IF($B216="","",INDEX('All CCC'!R$7:R$736,MATCH(WatchList!$B216,'All CCC'!$B$7:$B$736,0)))</f>
        <v/>
      </c>
      <c r="S216" s="334" t="str">
        <f>IF($B216="","",INDEX('All CCC'!S$7:S$736,MATCH(WatchList!$B216,'All CCC'!$B$7:$B$736,0)))</f>
        <v/>
      </c>
      <c r="T216" s="334" t="str">
        <f>IF($B216="","",INDEX('All CCC'!T$7:T$736,MATCH(WatchList!$B216,'All CCC'!$B$7:$B$736,0)))</f>
        <v/>
      </c>
      <c r="U216" s="334" t="str">
        <f>IF($B216="","",INDEX('All CCC'!U$7:U$736,MATCH(WatchList!$B216,'All CCC'!$B$7:$B$736,0)))</f>
        <v/>
      </c>
      <c r="V216" s="334" t="str">
        <f>IF($B216="","",INDEX('All CCC'!V$7:V$736,MATCH(WatchList!$B216,'All CCC'!$B$7:$B$736,0)))</f>
        <v/>
      </c>
      <c r="W216" s="334" t="str">
        <f>IF($B216="","",INDEX('All CCC'!W$7:W$736,MATCH(WatchList!$B216,'All CCC'!$B$7:$B$736,0)))</f>
        <v/>
      </c>
      <c r="X216" s="334" t="str">
        <f>IF($B216="","",INDEX('All CCC'!X$7:X$736,MATCH(WatchList!$B216,'All CCC'!$B$7:$B$736,0)))</f>
        <v/>
      </c>
      <c r="Y216" s="334" t="str">
        <f>IF($B216="","",INDEX('All CCC'!Y$7:Y$736,MATCH(WatchList!$B216,'All CCC'!$B$7:$B$736,0)))</f>
        <v/>
      </c>
      <c r="Z216" s="334" t="str">
        <f>IF($B216="","",INDEX('All CCC'!Z$7:Z$736,MATCH(WatchList!$B216,'All CCC'!$B$7:$B$736,0)))</f>
        <v/>
      </c>
      <c r="AA216" s="334" t="str">
        <f>IF($B216="","",INDEX('All CCC'!AA$7:AA$736,MATCH(WatchList!$B216,'All CCC'!$B$7:$B$736,0)))</f>
        <v/>
      </c>
      <c r="AB216" s="334" t="str">
        <f>IF($B216="","",INDEX('All CCC'!AB$7:AB$736,MATCH(WatchList!$B216,'All CCC'!$B$7:$B$736,0)))</f>
        <v/>
      </c>
      <c r="AC216" s="334" t="str">
        <f>IF($B216="","",INDEX('All CCC'!AC$7:AC$736,MATCH(WatchList!$B216,'All CCC'!$B$7:$B$736,0)))</f>
        <v/>
      </c>
      <c r="AD216" s="334" t="str">
        <f>IF($B216="","",INDEX('All CCC'!AD$7:AD$736,MATCH(WatchList!$B216,'All CCC'!$B$7:$B$736,0)))</f>
        <v/>
      </c>
      <c r="AE216" s="334" t="str">
        <f>IF($B216="","",INDEX('All CCC'!AE$7:AE$736,MATCH(WatchList!$B216,'All CCC'!$B$7:$B$736,0)))</f>
        <v/>
      </c>
      <c r="AF216" s="334" t="str">
        <f>IF($B216="","",INDEX('All CCC'!AF$7:AF$736,MATCH(WatchList!$B216,'All CCC'!$B$7:$B$736,0)))</f>
        <v/>
      </c>
      <c r="AG216" s="334" t="str">
        <f>IF($B216="","",INDEX('All CCC'!AG$7:AG$736,MATCH(WatchList!$B216,'All CCC'!$B$7:$B$736,0)))</f>
        <v/>
      </c>
      <c r="AH216" s="334" t="str">
        <f>IF($B216="","",INDEX('All CCC'!AH$7:AH$736,MATCH(WatchList!$B216,'All CCC'!$B$7:$B$736,0)))</f>
        <v/>
      </c>
      <c r="AI216" s="334" t="str">
        <f>IF($B216="","",INDEX('All CCC'!AI$7:AI$736,MATCH(WatchList!$B216,'All CCC'!$B$7:$B$736,0)))</f>
        <v/>
      </c>
      <c r="AJ216" s="334" t="str">
        <f>IF($B216="","",INDEX('All CCC'!AJ$7:AJ$736,MATCH(WatchList!$B216,'All CCC'!$B$7:$B$736,0)))</f>
        <v/>
      </c>
      <c r="AK216" s="334" t="str">
        <f>IF($B216="","",INDEX('All CCC'!AK$7:AK$736,MATCH(WatchList!$B216,'All CCC'!$B$7:$B$736,0)))</f>
        <v/>
      </c>
      <c r="AL216" s="334" t="str">
        <f>IF($B216="","",INDEX('All CCC'!AL$7:AL$736,MATCH(WatchList!$B216,'All CCC'!$B$7:$B$736,0)))</f>
        <v/>
      </c>
      <c r="AM216" s="334" t="str">
        <f>IF($B216="","",INDEX('All CCC'!AM$7:AM$736,MATCH(WatchList!$B216,'All CCC'!$B$7:$B$736,0)))</f>
        <v/>
      </c>
      <c r="AN216" s="334" t="str">
        <f>IF($B216="","",INDEX('All CCC'!AN$7:AN$736,MATCH(WatchList!$B216,'All CCC'!$B$7:$B$736,0)))</f>
        <v/>
      </c>
      <c r="AO216" s="334" t="str">
        <f>IF($B216="","",INDEX('All CCC'!AO$7:AO$736,MATCH(WatchList!$B216,'All CCC'!$B$7:$B$736,0)))</f>
        <v/>
      </c>
      <c r="AP216" s="334" t="str">
        <f>IF($B216="","",INDEX('All CCC'!AP$7:AP$736,MATCH(WatchList!$B216,'All CCC'!$B$7:$B$736,0)))</f>
        <v/>
      </c>
      <c r="AQ216" s="334" t="str">
        <f>IF($B216="","",INDEX('All CCC'!AQ$7:AQ$736,MATCH(WatchList!$B216,'All CCC'!$B$7:$B$736,0)))</f>
        <v/>
      </c>
      <c r="AR216" s="334" t="str">
        <f>IF($B216="","",INDEX('All CCC'!AR$7:AR$736,MATCH(WatchList!$B216,'All CCC'!$B$7:$B$736,0)))</f>
        <v/>
      </c>
      <c r="AS216" s="334" t="str">
        <f>IF($B216="","",INDEX('All CCC'!AS$7:AS$736,MATCH(WatchList!$B216,'All CCC'!$B$7:$B$736,0)))</f>
        <v/>
      </c>
      <c r="AT216" s="334" t="str">
        <f>IF($B216="","",INDEX('All CCC'!AT$7:AT$736,MATCH(WatchList!$B216,'All CCC'!$B$7:$B$736,0)))</f>
        <v/>
      </c>
      <c r="AU216" s="334" t="str">
        <f>IF($B216="","",INDEX('All CCC'!AU$7:AU$736,MATCH(WatchList!$B216,'All CCC'!$B$7:$B$736,0)))</f>
        <v/>
      </c>
      <c r="AV216" s="334" t="str">
        <f>IF($B216="","",INDEX('All CCC'!AV$7:AV$736,MATCH(WatchList!$B216,'All CCC'!$B$7:$B$736,0)))</f>
        <v/>
      </c>
      <c r="AW216" s="334" t="str">
        <f>IF($B216="","",INDEX('All CCC'!AW$7:AW$736,MATCH(WatchList!$B216,'All CCC'!$B$7:$B$736,0)))</f>
        <v/>
      </c>
      <c r="AX216" s="334" t="str">
        <f>IF($B216="","",INDEX('All CCC'!AX$7:AX$736,MATCH(WatchList!$B216,'All CCC'!$B$7:$B$736,0)))</f>
        <v/>
      </c>
      <c r="AY216" s="334" t="str">
        <f>IF($B216="","",INDEX('All CCC'!AY$7:AY$736,MATCH(WatchList!$B216,'All CCC'!$B$7:$B$736,0)))</f>
        <v/>
      </c>
      <c r="AZ216" s="334" t="str">
        <f>IF($B216="","",INDEX('All CCC'!AZ$7:AZ$736,MATCH(WatchList!$B216,'All CCC'!$B$7:$B$736,0)))</f>
        <v/>
      </c>
      <c r="BA216" s="334" t="str">
        <f>IF($B216="","",INDEX('All CCC'!BA$7:BA$736,MATCH(WatchList!$B216,'All CCC'!$B$7:$B$736,0)))</f>
        <v/>
      </c>
      <c r="BB216" s="334" t="str">
        <f>IF($B216="","",INDEX('All CCC'!BB$7:BB$736,MATCH(WatchList!$B216,'All CCC'!$B$7:$B$736,0)))</f>
        <v/>
      </c>
      <c r="BC216" s="334" t="str">
        <f>IF($B216="","",INDEX('All CCC'!BC$7:BC$736,MATCH(WatchList!$B216,'All CCC'!$B$7:$B$736,0)))</f>
        <v/>
      </c>
      <c r="BD216" s="334" t="str">
        <f>IF($B216="","",INDEX('All CCC'!BD$7:BD$736,MATCH(WatchList!$B216,'All CCC'!$B$7:$B$736,0)))</f>
        <v/>
      </c>
      <c r="BE216" s="334" t="str">
        <f>IF($B216="","",INDEX('All CCC'!BE$7:BE$736,MATCH(WatchList!$B216,'All CCC'!$B$7:$B$736,0)))</f>
        <v/>
      </c>
      <c r="BF216" s="334" t="str">
        <f>IF($B216="","",INDEX('All CCC'!BF$7:BF$736,MATCH(WatchList!$B216,'All CCC'!$B$7:$B$736,0)))</f>
        <v/>
      </c>
      <c r="BG216" s="334" t="str">
        <f>IF($B216="","",INDEX('All CCC'!BG$7:BG$736,MATCH(WatchList!$B216,'All CCC'!$B$7:$B$736,0)))</f>
        <v/>
      </c>
    </row>
    <row r="217" spans="1:59" x14ac:dyDescent="0.2">
      <c r="A217" s="333" t="str">
        <f>IF($B217="","",INDEX('All CCC'!A$7:A$736,MATCH(WatchList!$B217,'All CCC'!$B$7:$B$736,0)))</f>
        <v/>
      </c>
      <c r="B217" s="127"/>
      <c r="C217" s="334" t="str">
        <f>IF($B217="","",INDEX('All CCC'!C$7:C$736,MATCH(WatchList!$B217,'All CCC'!$B$7:$B$736,0)))</f>
        <v/>
      </c>
      <c r="D217" s="334" t="str">
        <f>IF($B217="","",INDEX('All CCC'!D$7:D$736,MATCH(WatchList!$B217,'All CCC'!$B$7:$B$736,0)))</f>
        <v/>
      </c>
      <c r="E217" s="334" t="str">
        <f>IF($B217="","",INDEX('All CCC'!E$7:E$736,MATCH(WatchList!$B217,'All CCC'!$B$7:$B$736,0)))</f>
        <v/>
      </c>
      <c r="F217" s="334" t="str">
        <f>IF($B217="","",INDEX('All CCC'!F$7:F$736,MATCH(WatchList!$B217,'All CCC'!$B$7:$B$736,0)))</f>
        <v/>
      </c>
      <c r="G217" s="334" t="str">
        <f>IF($B217="","",INDEX('All CCC'!G$7:G$736,MATCH(WatchList!$B217,'All CCC'!$B$7:$B$736,0)))</f>
        <v/>
      </c>
      <c r="H217" s="334" t="str">
        <f>IF($B217="","",INDEX('All CCC'!H$7:H$736,MATCH(WatchList!$B217,'All CCC'!$B$7:$B$736,0)))</f>
        <v/>
      </c>
      <c r="I217" s="334" t="str">
        <f>IF($B217="","",INDEX('All CCC'!I$7:I$736,MATCH(WatchList!$B217,'All CCC'!$B$7:$B$736,0)))</f>
        <v/>
      </c>
      <c r="J217" s="334" t="str">
        <f>IF($B217="","",INDEX('All CCC'!J$7:J$736,MATCH(WatchList!$B217,'All CCC'!$B$7:$B$736,0)))</f>
        <v/>
      </c>
      <c r="K217" s="334" t="str">
        <f>IF($B217="","",INDEX('All CCC'!K$7:K$736,MATCH(WatchList!$B217,'All CCC'!$B$7:$B$736,0)))</f>
        <v/>
      </c>
      <c r="L217" s="334" t="str">
        <f>IF($B217="","",INDEX('All CCC'!L$7:L$736,MATCH(WatchList!$B217,'All CCC'!$B$7:$B$736,0)))</f>
        <v/>
      </c>
      <c r="M217" s="334" t="str">
        <f>IF($B217="","",INDEX('All CCC'!M$7:M$736,MATCH(WatchList!$B217,'All CCC'!$B$7:$B$736,0)))</f>
        <v/>
      </c>
      <c r="N217" s="334" t="str">
        <f>IF($B217="","",INDEX('All CCC'!N$7:N$736,MATCH(WatchList!$B217,'All CCC'!$B$7:$B$736,0)))</f>
        <v/>
      </c>
      <c r="O217" s="334" t="str">
        <f>IF($B217="","",INDEX('All CCC'!O$7:O$736,MATCH(WatchList!$B217,'All CCC'!$B$7:$B$736,0)))</f>
        <v/>
      </c>
      <c r="P217" s="335" t="str">
        <f>IF($B217="","",INDEX('All CCC'!P$7:P$736,MATCH(WatchList!$B217,'All CCC'!$B$7:$B$736,0)))</f>
        <v/>
      </c>
      <c r="Q217" s="335" t="str">
        <f>IF($B217="","",INDEX('All CCC'!Q$7:Q$736,MATCH(WatchList!$B217,'All CCC'!$B$7:$B$736,0)))</f>
        <v/>
      </c>
      <c r="R217" s="334" t="str">
        <f>IF($B217="","",INDEX('All CCC'!R$7:R$736,MATCH(WatchList!$B217,'All CCC'!$B$7:$B$736,0)))</f>
        <v/>
      </c>
      <c r="S217" s="334" t="str">
        <f>IF($B217="","",INDEX('All CCC'!S$7:S$736,MATCH(WatchList!$B217,'All CCC'!$B$7:$B$736,0)))</f>
        <v/>
      </c>
      <c r="T217" s="334" t="str">
        <f>IF($B217="","",INDEX('All CCC'!T$7:T$736,MATCH(WatchList!$B217,'All CCC'!$B$7:$B$736,0)))</f>
        <v/>
      </c>
      <c r="U217" s="334" t="str">
        <f>IF($B217="","",INDEX('All CCC'!U$7:U$736,MATCH(WatchList!$B217,'All CCC'!$B$7:$B$736,0)))</f>
        <v/>
      </c>
      <c r="V217" s="334" t="str">
        <f>IF($B217="","",INDEX('All CCC'!V$7:V$736,MATCH(WatchList!$B217,'All CCC'!$B$7:$B$736,0)))</f>
        <v/>
      </c>
      <c r="W217" s="334" t="str">
        <f>IF($B217="","",INDEX('All CCC'!W$7:W$736,MATCH(WatchList!$B217,'All CCC'!$B$7:$B$736,0)))</f>
        <v/>
      </c>
      <c r="X217" s="334" t="str">
        <f>IF($B217="","",INDEX('All CCC'!X$7:X$736,MATCH(WatchList!$B217,'All CCC'!$B$7:$B$736,0)))</f>
        <v/>
      </c>
      <c r="Y217" s="334" t="str">
        <f>IF($B217="","",INDEX('All CCC'!Y$7:Y$736,MATCH(WatchList!$B217,'All CCC'!$B$7:$B$736,0)))</f>
        <v/>
      </c>
      <c r="Z217" s="334" t="str">
        <f>IF($B217="","",INDEX('All CCC'!Z$7:Z$736,MATCH(WatchList!$B217,'All CCC'!$B$7:$B$736,0)))</f>
        <v/>
      </c>
      <c r="AA217" s="334" t="str">
        <f>IF($B217="","",INDEX('All CCC'!AA$7:AA$736,MATCH(WatchList!$B217,'All CCC'!$B$7:$B$736,0)))</f>
        <v/>
      </c>
      <c r="AB217" s="334" t="str">
        <f>IF($B217="","",INDEX('All CCC'!AB$7:AB$736,MATCH(WatchList!$B217,'All CCC'!$B$7:$B$736,0)))</f>
        <v/>
      </c>
      <c r="AC217" s="334" t="str">
        <f>IF($B217="","",INDEX('All CCC'!AC$7:AC$736,MATCH(WatchList!$B217,'All CCC'!$B$7:$B$736,0)))</f>
        <v/>
      </c>
      <c r="AD217" s="334" t="str">
        <f>IF($B217="","",INDEX('All CCC'!AD$7:AD$736,MATCH(WatchList!$B217,'All CCC'!$B$7:$B$736,0)))</f>
        <v/>
      </c>
      <c r="AE217" s="334" t="str">
        <f>IF($B217="","",INDEX('All CCC'!AE$7:AE$736,MATCH(WatchList!$B217,'All CCC'!$B$7:$B$736,0)))</f>
        <v/>
      </c>
      <c r="AF217" s="334" t="str">
        <f>IF($B217="","",INDEX('All CCC'!AF$7:AF$736,MATCH(WatchList!$B217,'All CCC'!$B$7:$B$736,0)))</f>
        <v/>
      </c>
      <c r="AG217" s="334" t="str">
        <f>IF($B217="","",INDEX('All CCC'!AG$7:AG$736,MATCH(WatchList!$B217,'All CCC'!$B$7:$B$736,0)))</f>
        <v/>
      </c>
      <c r="AH217" s="334" t="str">
        <f>IF($B217="","",INDEX('All CCC'!AH$7:AH$736,MATCH(WatchList!$B217,'All CCC'!$B$7:$B$736,0)))</f>
        <v/>
      </c>
      <c r="AI217" s="334" t="str">
        <f>IF($B217="","",INDEX('All CCC'!AI$7:AI$736,MATCH(WatchList!$B217,'All CCC'!$B$7:$B$736,0)))</f>
        <v/>
      </c>
      <c r="AJ217" s="334" t="str">
        <f>IF($B217="","",INDEX('All CCC'!AJ$7:AJ$736,MATCH(WatchList!$B217,'All CCC'!$B$7:$B$736,0)))</f>
        <v/>
      </c>
      <c r="AK217" s="334" t="str">
        <f>IF($B217="","",INDEX('All CCC'!AK$7:AK$736,MATCH(WatchList!$B217,'All CCC'!$B$7:$B$736,0)))</f>
        <v/>
      </c>
      <c r="AL217" s="334" t="str">
        <f>IF($B217="","",INDEX('All CCC'!AL$7:AL$736,MATCH(WatchList!$B217,'All CCC'!$B$7:$B$736,0)))</f>
        <v/>
      </c>
      <c r="AM217" s="334" t="str">
        <f>IF($B217="","",INDEX('All CCC'!AM$7:AM$736,MATCH(WatchList!$B217,'All CCC'!$B$7:$B$736,0)))</f>
        <v/>
      </c>
      <c r="AN217" s="334" t="str">
        <f>IF($B217="","",INDEX('All CCC'!AN$7:AN$736,MATCH(WatchList!$B217,'All CCC'!$B$7:$B$736,0)))</f>
        <v/>
      </c>
      <c r="AO217" s="334" t="str">
        <f>IF($B217="","",INDEX('All CCC'!AO$7:AO$736,MATCH(WatchList!$B217,'All CCC'!$B$7:$B$736,0)))</f>
        <v/>
      </c>
      <c r="AP217" s="334" t="str">
        <f>IF($B217="","",INDEX('All CCC'!AP$7:AP$736,MATCH(WatchList!$B217,'All CCC'!$B$7:$B$736,0)))</f>
        <v/>
      </c>
      <c r="AQ217" s="334" t="str">
        <f>IF($B217="","",INDEX('All CCC'!AQ$7:AQ$736,MATCH(WatchList!$B217,'All CCC'!$B$7:$B$736,0)))</f>
        <v/>
      </c>
      <c r="AR217" s="334" t="str">
        <f>IF($B217="","",INDEX('All CCC'!AR$7:AR$736,MATCH(WatchList!$B217,'All CCC'!$B$7:$B$736,0)))</f>
        <v/>
      </c>
      <c r="AS217" s="334" t="str">
        <f>IF($B217="","",INDEX('All CCC'!AS$7:AS$736,MATCH(WatchList!$B217,'All CCC'!$B$7:$B$736,0)))</f>
        <v/>
      </c>
      <c r="AT217" s="334" t="str">
        <f>IF($B217="","",INDEX('All CCC'!AT$7:AT$736,MATCH(WatchList!$B217,'All CCC'!$B$7:$B$736,0)))</f>
        <v/>
      </c>
      <c r="AU217" s="334" t="str">
        <f>IF($B217="","",INDEX('All CCC'!AU$7:AU$736,MATCH(WatchList!$B217,'All CCC'!$B$7:$B$736,0)))</f>
        <v/>
      </c>
      <c r="AV217" s="334" t="str">
        <f>IF($B217="","",INDEX('All CCC'!AV$7:AV$736,MATCH(WatchList!$B217,'All CCC'!$B$7:$B$736,0)))</f>
        <v/>
      </c>
      <c r="AW217" s="334" t="str">
        <f>IF($B217="","",INDEX('All CCC'!AW$7:AW$736,MATCH(WatchList!$B217,'All CCC'!$B$7:$B$736,0)))</f>
        <v/>
      </c>
      <c r="AX217" s="334" t="str">
        <f>IF($B217="","",INDEX('All CCC'!AX$7:AX$736,MATCH(WatchList!$B217,'All CCC'!$B$7:$B$736,0)))</f>
        <v/>
      </c>
      <c r="AY217" s="334" t="str">
        <f>IF($B217="","",INDEX('All CCC'!AY$7:AY$736,MATCH(WatchList!$B217,'All CCC'!$B$7:$B$736,0)))</f>
        <v/>
      </c>
      <c r="AZ217" s="334" t="str">
        <f>IF($B217="","",INDEX('All CCC'!AZ$7:AZ$736,MATCH(WatchList!$B217,'All CCC'!$B$7:$B$736,0)))</f>
        <v/>
      </c>
      <c r="BA217" s="334" t="str">
        <f>IF($B217="","",INDEX('All CCC'!BA$7:BA$736,MATCH(WatchList!$B217,'All CCC'!$B$7:$B$736,0)))</f>
        <v/>
      </c>
      <c r="BB217" s="334" t="str">
        <f>IF($B217="","",INDEX('All CCC'!BB$7:BB$736,MATCH(WatchList!$B217,'All CCC'!$B$7:$B$736,0)))</f>
        <v/>
      </c>
      <c r="BC217" s="334" t="str">
        <f>IF($B217="","",INDEX('All CCC'!BC$7:BC$736,MATCH(WatchList!$B217,'All CCC'!$B$7:$B$736,0)))</f>
        <v/>
      </c>
      <c r="BD217" s="334" t="str">
        <f>IF($B217="","",INDEX('All CCC'!BD$7:BD$736,MATCH(WatchList!$B217,'All CCC'!$B$7:$B$736,0)))</f>
        <v/>
      </c>
      <c r="BE217" s="334" t="str">
        <f>IF($B217="","",INDEX('All CCC'!BE$7:BE$736,MATCH(WatchList!$B217,'All CCC'!$B$7:$B$736,0)))</f>
        <v/>
      </c>
      <c r="BF217" s="334" t="str">
        <f>IF($B217="","",INDEX('All CCC'!BF$7:BF$736,MATCH(WatchList!$B217,'All CCC'!$B$7:$B$736,0)))</f>
        <v/>
      </c>
      <c r="BG217" s="334" t="str">
        <f>IF($B217="","",INDEX('All CCC'!BG$7:BG$736,MATCH(WatchList!$B217,'All CCC'!$B$7:$B$736,0)))</f>
        <v/>
      </c>
    </row>
    <row r="218" spans="1:59" x14ac:dyDescent="0.2">
      <c r="A218" s="333" t="str">
        <f>IF($B218="","",INDEX('All CCC'!A$7:A$736,MATCH(WatchList!$B218,'All CCC'!$B$7:$B$736,0)))</f>
        <v/>
      </c>
      <c r="B218" s="127"/>
      <c r="C218" s="334" t="str">
        <f>IF($B218="","",INDEX('All CCC'!C$7:C$736,MATCH(WatchList!$B218,'All CCC'!$B$7:$B$736,0)))</f>
        <v/>
      </c>
      <c r="D218" s="334" t="str">
        <f>IF($B218="","",INDEX('All CCC'!D$7:D$736,MATCH(WatchList!$B218,'All CCC'!$B$7:$B$736,0)))</f>
        <v/>
      </c>
      <c r="E218" s="334" t="str">
        <f>IF($B218="","",INDEX('All CCC'!E$7:E$736,MATCH(WatchList!$B218,'All CCC'!$B$7:$B$736,0)))</f>
        <v/>
      </c>
      <c r="F218" s="334" t="str">
        <f>IF($B218="","",INDEX('All CCC'!F$7:F$736,MATCH(WatchList!$B218,'All CCC'!$B$7:$B$736,0)))</f>
        <v/>
      </c>
      <c r="G218" s="334" t="str">
        <f>IF($B218="","",INDEX('All CCC'!G$7:G$736,MATCH(WatchList!$B218,'All CCC'!$B$7:$B$736,0)))</f>
        <v/>
      </c>
      <c r="H218" s="334" t="str">
        <f>IF($B218="","",INDEX('All CCC'!H$7:H$736,MATCH(WatchList!$B218,'All CCC'!$B$7:$B$736,0)))</f>
        <v/>
      </c>
      <c r="I218" s="334" t="str">
        <f>IF($B218="","",INDEX('All CCC'!I$7:I$736,MATCH(WatchList!$B218,'All CCC'!$B$7:$B$736,0)))</f>
        <v/>
      </c>
      <c r="J218" s="334" t="str">
        <f>IF($B218="","",INDEX('All CCC'!J$7:J$736,MATCH(WatchList!$B218,'All CCC'!$B$7:$B$736,0)))</f>
        <v/>
      </c>
      <c r="K218" s="334" t="str">
        <f>IF($B218="","",INDEX('All CCC'!K$7:K$736,MATCH(WatchList!$B218,'All CCC'!$B$7:$B$736,0)))</f>
        <v/>
      </c>
      <c r="L218" s="334" t="str">
        <f>IF($B218="","",INDEX('All CCC'!L$7:L$736,MATCH(WatchList!$B218,'All CCC'!$B$7:$B$736,0)))</f>
        <v/>
      </c>
      <c r="M218" s="334" t="str">
        <f>IF($B218="","",INDEX('All CCC'!M$7:M$736,MATCH(WatchList!$B218,'All CCC'!$B$7:$B$736,0)))</f>
        <v/>
      </c>
      <c r="N218" s="334" t="str">
        <f>IF($B218="","",INDEX('All CCC'!N$7:N$736,MATCH(WatchList!$B218,'All CCC'!$B$7:$B$736,0)))</f>
        <v/>
      </c>
      <c r="O218" s="334" t="str">
        <f>IF($B218="","",INDEX('All CCC'!O$7:O$736,MATCH(WatchList!$B218,'All CCC'!$B$7:$B$736,0)))</f>
        <v/>
      </c>
      <c r="P218" s="335" t="str">
        <f>IF($B218="","",INDEX('All CCC'!P$7:P$736,MATCH(WatchList!$B218,'All CCC'!$B$7:$B$736,0)))</f>
        <v/>
      </c>
      <c r="Q218" s="335" t="str">
        <f>IF($B218="","",INDEX('All CCC'!Q$7:Q$736,MATCH(WatchList!$B218,'All CCC'!$B$7:$B$736,0)))</f>
        <v/>
      </c>
      <c r="R218" s="334" t="str">
        <f>IF($B218="","",INDEX('All CCC'!R$7:R$736,MATCH(WatchList!$B218,'All CCC'!$B$7:$B$736,0)))</f>
        <v/>
      </c>
      <c r="S218" s="334" t="str">
        <f>IF($B218="","",INDEX('All CCC'!S$7:S$736,MATCH(WatchList!$B218,'All CCC'!$B$7:$B$736,0)))</f>
        <v/>
      </c>
      <c r="T218" s="334" t="str">
        <f>IF($B218="","",INDEX('All CCC'!T$7:T$736,MATCH(WatchList!$B218,'All CCC'!$B$7:$B$736,0)))</f>
        <v/>
      </c>
      <c r="U218" s="334" t="str">
        <f>IF($B218="","",INDEX('All CCC'!U$7:U$736,MATCH(WatchList!$B218,'All CCC'!$B$7:$B$736,0)))</f>
        <v/>
      </c>
      <c r="V218" s="334" t="str">
        <f>IF($B218="","",INDEX('All CCC'!V$7:V$736,MATCH(WatchList!$B218,'All CCC'!$B$7:$B$736,0)))</f>
        <v/>
      </c>
      <c r="W218" s="334" t="str">
        <f>IF($B218="","",INDEX('All CCC'!W$7:W$736,MATCH(WatchList!$B218,'All CCC'!$B$7:$B$736,0)))</f>
        <v/>
      </c>
      <c r="X218" s="334" t="str">
        <f>IF($B218="","",INDEX('All CCC'!X$7:X$736,MATCH(WatchList!$B218,'All CCC'!$B$7:$B$736,0)))</f>
        <v/>
      </c>
      <c r="Y218" s="334" t="str">
        <f>IF($B218="","",INDEX('All CCC'!Y$7:Y$736,MATCH(WatchList!$B218,'All CCC'!$B$7:$B$736,0)))</f>
        <v/>
      </c>
      <c r="Z218" s="334" t="str">
        <f>IF($B218="","",INDEX('All CCC'!Z$7:Z$736,MATCH(WatchList!$B218,'All CCC'!$B$7:$B$736,0)))</f>
        <v/>
      </c>
      <c r="AA218" s="334" t="str">
        <f>IF($B218="","",INDEX('All CCC'!AA$7:AA$736,MATCH(WatchList!$B218,'All CCC'!$B$7:$B$736,0)))</f>
        <v/>
      </c>
      <c r="AB218" s="334" t="str">
        <f>IF($B218="","",INDEX('All CCC'!AB$7:AB$736,MATCH(WatchList!$B218,'All CCC'!$B$7:$B$736,0)))</f>
        <v/>
      </c>
      <c r="AC218" s="334" t="str">
        <f>IF($B218="","",INDEX('All CCC'!AC$7:AC$736,MATCH(WatchList!$B218,'All CCC'!$B$7:$B$736,0)))</f>
        <v/>
      </c>
      <c r="AD218" s="334" t="str">
        <f>IF($B218="","",INDEX('All CCC'!AD$7:AD$736,MATCH(WatchList!$B218,'All CCC'!$B$7:$B$736,0)))</f>
        <v/>
      </c>
      <c r="AE218" s="334" t="str">
        <f>IF($B218="","",INDEX('All CCC'!AE$7:AE$736,MATCH(WatchList!$B218,'All CCC'!$B$7:$B$736,0)))</f>
        <v/>
      </c>
      <c r="AF218" s="334" t="str">
        <f>IF($B218="","",INDEX('All CCC'!AF$7:AF$736,MATCH(WatchList!$B218,'All CCC'!$B$7:$B$736,0)))</f>
        <v/>
      </c>
      <c r="AG218" s="334" t="str">
        <f>IF($B218="","",INDEX('All CCC'!AG$7:AG$736,MATCH(WatchList!$B218,'All CCC'!$B$7:$B$736,0)))</f>
        <v/>
      </c>
      <c r="AH218" s="334" t="str">
        <f>IF($B218="","",INDEX('All CCC'!AH$7:AH$736,MATCH(WatchList!$B218,'All CCC'!$B$7:$B$736,0)))</f>
        <v/>
      </c>
      <c r="AI218" s="334" t="str">
        <f>IF($B218="","",INDEX('All CCC'!AI$7:AI$736,MATCH(WatchList!$B218,'All CCC'!$B$7:$B$736,0)))</f>
        <v/>
      </c>
      <c r="AJ218" s="334" t="str">
        <f>IF($B218="","",INDEX('All CCC'!AJ$7:AJ$736,MATCH(WatchList!$B218,'All CCC'!$B$7:$B$736,0)))</f>
        <v/>
      </c>
      <c r="AK218" s="334" t="str">
        <f>IF($B218="","",INDEX('All CCC'!AK$7:AK$736,MATCH(WatchList!$B218,'All CCC'!$B$7:$B$736,0)))</f>
        <v/>
      </c>
      <c r="AL218" s="334" t="str">
        <f>IF($B218="","",INDEX('All CCC'!AL$7:AL$736,MATCH(WatchList!$B218,'All CCC'!$B$7:$B$736,0)))</f>
        <v/>
      </c>
      <c r="AM218" s="334" t="str">
        <f>IF($B218="","",INDEX('All CCC'!AM$7:AM$736,MATCH(WatchList!$B218,'All CCC'!$B$7:$B$736,0)))</f>
        <v/>
      </c>
      <c r="AN218" s="334" t="str">
        <f>IF($B218="","",INDEX('All CCC'!AN$7:AN$736,MATCH(WatchList!$B218,'All CCC'!$B$7:$B$736,0)))</f>
        <v/>
      </c>
      <c r="AO218" s="334" t="str">
        <f>IF($B218="","",INDEX('All CCC'!AO$7:AO$736,MATCH(WatchList!$B218,'All CCC'!$B$7:$B$736,0)))</f>
        <v/>
      </c>
      <c r="AP218" s="334" t="str">
        <f>IF($B218="","",INDEX('All CCC'!AP$7:AP$736,MATCH(WatchList!$B218,'All CCC'!$B$7:$B$736,0)))</f>
        <v/>
      </c>
      <c r="AQ218" s="334" t="str">
        <f>IF($B218="","",INDEX('All CCC'!AQ$7:AQ$736,MATCH(WatchList!$B218,'All CCC'!$B$7:$B$736,0)))</f>
        <v/>
      </c>
      <c r="AR218" s="334" t="str">
        <f>IF($B218="","",INDEX('All CCC'!AR$7:AR$736,MATCH(WatchList!$B218,'All CCC'!$B$7:$B$736,0)))</f>
        <v/>
      </c>
      <c r="AS218" s="334" t="str">
        <f>IF($B218="","",INDEX('All CCC'!AS$7:AS$736,MATCH(WatchList!$B218,'All CCC'!$B$7:$B$736,0)))</f>
        <v/>
      </c>
      <c r="AT218" s="334" t="str">
        <f>IF($B218="","",INDEX('All CCC'!AT$7:AT$736,MATCH(WatchList!$B218,'All CCC'!$B$7:$B$736,0)))</f>
        <v/>
      </c>
      <c r="AU218" s="334" t="str">
        <f>IF($B218="","",INDEX('All CCC'!AU$7:AU$736,MATCH(WatchList!$B218,'All CCC'!$B$7:$B$736,0)))</f>
        <v/>
      </c>
      <c r="AV218" s="334" t="str">
        <f>IF($B218="","",INDEX('All CCC'!AV$7:AV$736,MATCH(WatchList!$B218,'All CCC'!$B$7:$B$736,0)))</f>
        <v/>
      </c>
      <c r="AW218" s="334" t="str">
        <f>IF($B218="","",INDEX('All CCC'!AW$7:AW$736,MATCH(WatchList!$B218,'All CCC'!$B$7:$B$736,0)))</f>
        <v/>
      </c>
      <c r="AX218" s="334" t="str">
        <f>IF($B218="","",INDEX('All CCC'!AX$7:AX$736,MATCH(WatchList!$B218,'All CCC'!$B$7:$B$736,0)))</f>
        <v/>
      </c>
      <c r="AY218" s="334" t="str">
        <f>IF($B218="","",INDEX('All CCC'!AY$7:AY$736,MATCH(WatchList!$B218,'All CCC'!$B$7:$B$736,0)))</f>
        <v/>
      </c>
      <c r="AZ218" s="334" t="str">
        <f>IF($B218="","",INDEX('All CCC'!AZ$7:AZ$736,MATCH(WatchList!$B218,'All CCC'!$B$7:$B$736,0)))</f>
        <v/>
      </c>
      <c r="BA218" s="334" t="str">
        <f>IF($B218="","",INDEX('All CCC'!BA$7:BA$736,MATCH(WatchList!$B218,'All CCC'!$B$7:$B$736,0)))</f>
        <v/>
      </c>
      <c r="BB218" s="334" t="str">
        <f>IF($B218="","",INDEX('All CCC'!BB$7:BB$736,MATCH(WatchList!$B218,'All CCC'!$B$7:$B$736,0)))</f>
        <v/>
      </c>
      <c r="BC218" s="334" t="str">
        <f>IF($B218="","",INDEX('All CCC'!BC$7:BC$736,MATCH(WatchList!$B218,'All CCC'!$B$7:$B$736,0)))</f>
        <v/>
      </c>
      <c r="BD218" s="334" t="str">
        <f>IF($B218="","",INDEX('All CCC'!BD$7:BD$736,MATCH(WatchList!$B218,'All CCC'!$B$7:$B$736,0)))</f>
        <v/>
      </c>
      <c r="BE218" s="334" t="str">
        <f>IF($B218="","",INDEX('All CCC'!BE$7:BE$736,MATCH(WatchList!$B218,'All CCC'!$B$7:$B$736,0)))</f>
        <v/>
      </c>
      <c r="BF218" s="334" t="str">
        <f>IF($B218="","",INDEX('All CCC'!BF$7:BF$736,MATCH(WatchList!$B218,'All CCC'!$B$7:$B$736,0)))</f>
        <v/>
      </c>
      <c r="BG218" s="334" t="str">
        <f>IF($B218="","",INDEX('All CCC'!BG$7:BG$736,MATCH(WatchList!$B218,'All CCC'!$B$7:$B$736,0)))</f>
        <v/>
      </c>
    </row>
    <row r="219" spans="1:59" x14ac:dyDescent="0.2">
      <c r="A219" s="333" t="str">
        <f>IF($B219="","",INDEX('All CCC'!A$7:A$736,MATCH(WatchList!$B219,'All CCC'!$B$7:$B$736,0)))</f>
        <v/>
      </c>
      <c r="B219" s="127"/>
      <c r="C219" s="334" t="str">
        <f>IF($B219="","",INDEX('All CCC'!C$7:C$736,MATCH(WatchList!$B219,'All CCC'!$B$7:$B$736,0)))</f>
        <v/>
      </c>
      <c r="D219" s="334" t="str">
        <f>IF($B219="","",INDEX('All CCC'!D$7:D$736,MATCH(WatchList!$B219,'All CCC'!$B$7:$B$736,0)))</f>
        <v/>
      </c>
      <c r="E219" s="334" t="str">
        <f>IF($B219="","",INDEX('All CCC'!E$7:E$736,MATCH(WatchList!$B219,'All CCC'!$B$7:$B$736,0)))</f>
        <v/>
      </c>
      <c r="F219" s="334" t="str">
        <f>IF($B219="","",INDEX('All CCC'!F$7:F$736,MATCH(WatchList!$B219,'All CCC'!$B$7:$B$736,0)))</f>
        <v/>
      </c>
      <c r="G219" s="334" t="str">
        <f>IF($B219="","",INDEX('All CCC'!G$7:G$736,MATCH(WatchList!$B219,'All CCC'!$B$7:$B$736,0)))</f>
        <v/>
      </c>
      <c r="H219" s="334" t="str">
        <f>IF($B219="","",INDEX('All CCC'!H$7:H$736,MATCH(WatchList!$B219,'All CCC'!$B$7:$B$736,0)))</f>
        <v/>
      </c>
      <c r="I219" s="334" t="str">
        <f>IF($B219="","",INDEX('All CCC'!I$7:I$736,MATCH(WatchList!$B219,'All CCC'!$B$7:$B$736,0)))</f>
        <v/>
      </c>
      <c r="J219" s="334" t="str">
        <f>IF($B219="","",INDEX('All CCC'!J$7:J$736,MATCH(WatchList!$B219,'All CCC'!$B$7:$B$736,0)))</f>
        <v/>
      </c>
      <c r="K219" s="334" t="str">
        <f>IF($B219="","",INDEX('All CCC'!K$7:K$736,MATCH(WatchList!$B219,'All CCC'!$B$7:$B$736,0)))</f>
        <v/>
      </c>
      <c r="L219" s="334" t="str">
        <f>IF($B219="","",INDEX('All CCC'!L$7:L$736,MATCH(WatchList!$B219,'All CCC'!$B$7:$B$736,0)))</f>
        <v/>
      </c>
      <c r="M219" s="334" t="str">
        <f>IF($B219="","",INDEX('All CCC'!M$7:M$736,MATCH(WatchList!$B219,'All CCC'!$B$7:$B$736,0)))</f>
        <v/>
      </c>
      <c r="N219" s="334" t="str">
        <f>IF($B219="","",INDEX('All CCC'!N$7:N$736,MATCH(WatchList!$B219,'All CCC'!$B$7:$B$736,0)))</f>
        <v/>
      </c>
      <c r="O219" s="334" t="str">
        <f>IF($B219="","",INDEX('All CCC'!O$7:O$736,MATCH(WatchList!$B219,'All CCC'!$B$7:$B$736,0)))</f>
        <v/>
      </c>
      <c r="P219" s="335" t="str">
        <f>IF($B219="","",INDEX('All CCC'!P$7:P$736,MATCH(WatchList!$B219,'All CCC'!$B$7:$B$736,0)))</f>
        <v/>
      </c>
      <c r="Q219" s="335" t="str">
        <f>IF($B219="","",INDEX('All CCC'!Q$7:Q$736,MATCH(WatchList!$B219,'All CCC'!$B$7:$B$736,0)))</f>
        <v/>
      </c>
      <c r="R219" s="334" t="str">
        <f>IF($B219="","",INDEX('All CCC'!R$7:R$736,MATCH(WatchList!$B219,'All CCC'!$B$7:$B$736,0)))</f>
        <v/>
      </c>
      <c r="S219" s="334" t="str">
        <f>IF($B219="","",INDEX('All CCC'!S$7:S$736,MATCH(WatchList!$B219,'All CCC'!$B$7:$B$736,0)))</f>
        <v/>
      </c>
      <c r="T219" s="334" t="str">
        <f>IF($B219="","",INDEX('All CCC'!T$7:T$736,MATCH(WatchList!$B219,'All CCC'!$B$7:$B$736,0)))</f>
        <v/>
      </c>
      <c r="U219" s="334" t="str">
        <f>IF($B219="","",INDEX('All CCC'!U$7:U$736,MATCH(WatchList!$B219,'All CCC'!$B$7:$B$736,0)))</f>
        <v/>
      </c>
      <c r="V219" s="334" t="str">
        <f>IF($B219="","",INDEX('All CCC'!V$7:V$736,MATCH(WatchList!$B219,'All CCC'!$B$7:$B$736,0)))</f>
        <v/>
      </c>
      <c r="W219" s="334" t="str">
        <f>IF($B219="","",INDEX('All CCC'!W$7:W$736,MATCH(WatchList!$B219,'All CCC'!$B$7:$B$736,0)))</f>
        <v/>
      </c>
      <c r="X219" s="334" t="str">
        <f>IF($B219="","",INDEX('All CCC'!X$7:X$736,MATCH(WatchList!$B219,'All CCC'!$B$7:$B$736,0)))</f>
        <v/>
      </c>
      <c r="Y219" s="334" t="str">
        <f>IF($B219="","",INDEX('All CCC'!Y$7:Y$736,MATCH(WatchList!$B219,'All CCC'!$B$7:$B$736,0)))</f>
        <v/>
      </c>
      <c r="Z219" s="334" t="str">
        <f>IF($B219="","",INDEX('All CCC'!Z$7:Z$736,MATCH(WatchList!$B219,'All CCC'!$B$7:$B$736,0)))</f>
        <v/>
      </c>
      <c r="AA219" s="334" t="str">
        <f>IF($B219="","",INDEX('All CCC'!AA$7:AA$736,MATCH(WatchList!$B219,'All CCC'!$B$7:$B$736,0)))</f>
        <v/>
      </c>
      <c r="AB219" s="334" t="str">
        <f>IF($B219="","",INDEX('All CCC'!AB$7:AB$736,MATCH(WatchList!$B219,'All CCC'!$B$7:$B$736,0)))</f>
        <v/>
      </c>
      <c r="AC219" s="334" t="str">
        <f>IF($B219="","",INDEX('All CCC'!AC$7:AC$736,MATCH(WatchList!$B219,'All CCC'!$B$7:$B$736,0)))</f>
        <v/>
      </c>
      <c r="AD219" s="334" t="str">
        <f>IF($B219="","",INDEX('All CCC'!AD$7:AD$736,MATCH(WatchList!$B219,'All CCC'!$B$7:$B$736,0)))</f>
        <v/>
      </c>
      <c r="AE219" s="334" t="str">
        <f>IF($B219="","",INDEX('All CCC'!AE$7:AE$736,MATCH(WatchList!$B219,'All CCC'!$B$7:$B$736,0)))</f>
        <v/>
      </c>
      <c r="AF219" s="334" t="str">
        <f>IF($B219="","",INDEX('All CCC'!AF$7:AF$736,MATCH(WatchList!$B219,'All CCC'!$B$7:$B$736,0)))</f>
        <v/>
      </c>
      <c r="AG219" s="334" t="str">
        <f>IF($B219="","",INDEX('All CCC'!AG$7:AG$736,MATCH(WatchList!$B219,'All CCC'!$B$7:$B$736,0)))</f>
        <v/>
      </c>
      <c r="AH219" s="334" t="str">
        <f>IF($B219="","",INDEX('All CCC'!AH$7:AH$736,MATCH(WatchList!$B219,'All CCC'!$B$7:$B$736,0)))</f>
        <v/>
      </c>
      <c r="AI219" s="334" t="str">
        <f>IF($B219="","",INDEX('All CCC'!AI$7:AI$736,MATCH(WatchList!$B219,'All CCC'!$B$7:$B$736,0)))</f>
        <v/>
      </c>
      <c r="AJ219" s="334" t="str">
        <f>IF($B219="","",INDEX('All CCC'!AJ$7:AJ$736,MATCH(WatchList!$B219,'All CCC'!$B$7:$B$736,0)))</f>
        <v/>
      </c>
      <c r="AK219" s="334" t="str">
        <f>IF($B219="","",INDEX('All CCC'!AK$7:AK$736,MATCH(WatchList!$B219,'All CCC'!$B$7:$B$736,0)))</f>
        <v/>
      </c>
      <c r="AL219" s="334" t="str">
        <f>IF($B219="","",INDEX('All CCC'!AL$7:AL$736,MATCH(WatchList!$B219,'All CCC'!$B$7:$B$736,0)))</f>
        <v/>
      </c>
      <c r="AM219" s="334" t="str">
        <f>IF($B219="","",INDEX('All CCC'!AM$7:AM$736,MATCH(WatchList!$B219,'All CCC'!$B$7:$B$736,0)))</f>
        <v/>
      </c>
      <c r="AN219" s="334" t="str">
        <f>IF($B219="","",INDEX('All CCC'!AN$7:AN$736,MATCH(WatchList!$B219,'All CCC'!$B$7:$B$736,0)))</f>
        <v/>
      </c>
      <c r="AO219" s="334" t="str">
        <f>IF($B219="","",INDEX('All CCC'!AO$7:AO$736,MATCH(WatchList!$B219,'All CCC'!$B$7:$B$736,0)))</f>
        <v/>
      </c>
      <c r="AP219" s="334" t="str">
        <f>IF($B219="","",INDEX('All CCC'!AP$7:AP$736,MATCH(WatchList!$B219,'All CCC'!$B$7:$B$736,0)))</f>
        <v/>
      </c>
      <c r="AQ219" s="334" t="str">
        <f>IF($B219="","",INDEX('All CCC'!AQ$7:AQ$736,MATCH(WatchList!$B219,'All CCC'!$B$7:$B$736,0)))</f>
        <v/>
      </c>
      <c r="AR219" s="334" t="str">
        <f>IF($B219="","",INDEX('All CCC'!AR$7:AR$736,MATCH(WatchList!$B219,'All CCC'!$B$7:$B$736,0)))</f>
        <v/>
      </c>
      <c r="AS219" s="334" t="str">
        <f>IF($B219="","",INDEX('All CCC'!AS$7:AS$736,MATCH(WatchList!$B219,'All CCC'!$B$7:$B$736,0)))</f>
        <v/>
      </c>
      <c r="AT219" s="334" t="str">
        <f>IF($B219="","",INDEX('All CCC'!AT$7:AT$736,MATCH(WatchList!$B219,'All CCC'!$B$7:$B$736,0)))</f>
        <v/>
      </c>
      <c r="AU219" s="334" t="str">
        <f>IF($B219="","",INDEX('All CCC'!AU$7:AU$736,MATCH(WatchList!$B219,'All CCC'!$B$7:$B$736,0)))</f>
        <v/>
      </c>
      <c r="AV219" s="334" t="str">
        <f>IF($B219="","",INDEX('All CCC'!AV$7:AV$736,MATCH(WatchList!$B219,'All CCC'!$B$7:$B$736,0)))</f>
        <v/>
      </c>
      <c r="AW219" s="334" t="str">
        <f>IF($B219="","",INDEX('All CCC'!AW$7:AW$736,MATCH(WatchList!$B219,'All CCC'!$B$7:$B$736,0)))</f>
        <v/>
      </c>
      <c r="AX219" s="334" t="str">
        <f>IF($B219="","",INDEX('All CCC'!AX$7:AX$736,MATCH(WatchList!$B219,'All CCC'!$B$7:$B$736,0)))</f>
        <v/>
      </c>
      <c r="AY219" s="334" t="str">
        <f>IF($B219="","",INDEX('All CCC'!AY$7:AY$736,MATCH(WatchList!$B219,'All CCC'!$B$7:$B$736,0)))</f>
        <v/>
      </c>
      <c r="AZ219" s="334" t="str">
        <f>IF($B219="","",INDEX('All CCC'!AZ$7:AZ$736,MATCH(WatchList!$B219,'All CCC'!$B$7:$B$736,0)))</f>
        <v/>
      </c>
      <c r="BA219" s="334" t="str">
        <f>IF($B219="","",INDEX('All CCC'!BA$7:BA$736,MATCH(WatchList!$B219,'All CCC'!$B$7:$B$736,0)))</f>
        <v/>
      </c>
      <c r="BB219" s="334" t="str">
        <f>IF($B219="","",INDEX('All CCC'!BB$7:BB$736,MATCH(WatchList!$B219,'All CCC'!$B$7:$B$736,0)))</f>
        <v/>
      </c>
      <c r="BC219" s="334" t="str">
        <f>IF($B219="","",INDEX('All CCC'!BC$7:BC$736,MATCH(WatchList!$B219,'All CCC'!$B$7:$B$736,0)))</f>
        <v/>
      </c>
      <c r="BD219" s="334" t="str">
        <f>IF($B219="","",INDEX('All CCC'!BD$7:BD$736,MATCH(WatchList!$B219,'All CCC'!$B$7:$B$736,0)))</f>
        <v/>
      </c>
      <c r="BE219" s="334" t="str">
        <f>IF($B219="","",INDEX('All CCC'!BE$7:BE$736,MATCH(WatchList!$B219,'All CCC'!$B$7:$B$736,0)))</f>
        <v/>
      </c>
      <c r="BF219" s="334" t="str">
        <f>IF($B219="","",INDEX('All CCC'!BF$7:BF$736,MATCH(WatchList!$B219,'All CCC'!$B$7:$B$736,0)))</f>
        <v/>
      </c>
      <c r="BG219" s="334" t="str">
        <f>IF($B219="","",INDEX('All CCC'!BG$7:BG$736,MATCH(WatchList!$B219,'All CCC'!$B$7:$B$736,0)))</f>
        <v/>
      </c>
    </row>
    <row r="220" spans="1:59" x14ac:dyDescent="0.2">
      <c r="A220" s="333" t="str">
        <f>IF($B220="","",INDEX('All CCC'!A$7:A$736,MATCH(WatchList!$B220,'All CCC'!$B$7:$B$736,0)))</f>
        <v/>
      </c>
      <c r="B220" s="127"/>
      <c r="C220" s="334" t="str">
        <f>IF($B220="","",INDEX('All CCC'!C$7:C$736,MATCH(WatchList!$B220,'All CCC'!$B$7:$B$736,0)))</f>
        <v/>
      </c>
      <c r="D220" s="334" t="str">
        <f>IF($B220="","",INDEX('All CCC'!D$7:D$736,MATCH(WatchList!$B220,'All CCC'!$B$7:$B$736,0)))</f>
        <v/>
      </c>
      <c r="E220" s="334" t="str">
        <f>IF($B220="","",INDEX('All CCC'!E$7:E$736,MATCH(WatchList!$B220,'All CCC'!$B$7:$B$736,0)))</f>
        <v/>
      </c>
      <c r="F220" s="334" t="str">
        <f>IF($B220="","",INDEX('All CCC'!F$7:F$736,MATCH(WatchList!$B220,'All CCC'!$B$7:$B$736,0)))</f>
        <v/>
      </c>
      <c r="G220" s="334" t="str">
        <f>IF($B220="","",INDEX('All CCC'!G$7:G$736,MATCH(WatchList!$B220,'All CCC'!$B$7:$B$736,0)))</f>
        <v/>
      </c>
      <c r="H220" s="334" t="str">
        <f>IF($B220="","",INDEX('All CCC'!H$7:H$736,MATCH(WatchList!$B220,'All CCC'!$B$7:$B$736,0)))</f>
        <v/>
      </c>
      <c r="I220" s="334" t="str">
        <f>IF($B220="","",INDEX('All CCC'!I$7:I$736,MATCH(WatchList!$B220,'All CCC'!$B$7:$B$736,0)))</f>
        <v/>
      </c>
      <c r="J220" s="334" t="str">
        <f>IF($B220="","",INDEX('All CCC'!J$7:J$736,MATCH(WatchList!$B220,'All CCC'!$B$7:$B$736,0)))</f>
        <v/>
      </c>
      <c r="K220" s="334" t="str">
        <f>IF($B220="","",INDEX('All CCC'!K$7:K$736,MATCH(WatchList!$B220,'All CCC'!$B$7:$B$736,0)))</f>
        <v/>
      </c>
      <c r="L220" s="334" t="str">
        <f>IF($B220="","",INDEX('All CCC'!L$7:L$736,MATCH(WatchList!$B220,'All CCC'!$B$7:$B$736,0)))</f>
        <v/>
      </c>
      <c r="M220" s="334" t="str">
        <f>IF($B220="","",INDEX('All CCC'!M$7:M$736,MATCH(WatchList!$B220,'All CCC'!$B$7:$B$736,0)))</f>
        <v/>
      </c>
      <c r="N220" s="334" t="str">
        <f>IF($B220="","",INDEX('All CCC'!N$7:N$736,MATCH(WatchList!$B220,'All CCC'!$B$7:$B$736,0)))</f>
        <v/>
      </c>
      <c r="O220" s="334" t="str">
        <f>IF($B220="","",INDEX('All CCC'!O$7:O$736,MATCH(WatchList!$B220,'All CCC'!$B$7:$B$736,0)))</f>
        <v/>
      </c>
      <c r="P220" s="335" t="str">
        <f>IF($B220="","",INDEX('All CCC'!P$7:P$736,MATCH(WatchList!$B220,'All CCC'!$B$7:$B$736,0)))</f>
        <v/>
      </c>
      <c r="Q220" s="335" t="str">
        <f>IF($B220="","",INDEX('All CCC'!Q$7:Q$736,MATCH(WatchList!$B220,'All CCC'!$B$7:$B$736,0)))</f>
        <v/>
      </c>
      <c r="R220" s="334" t="str">
        <f>IF($B220="","",INDEX('All CCC'!R$7:R$736,MATCH(WatchList!$B220,'All CCC'!$B$7:$B$736,0)))</f>
        <v/>
      </c>
      <c r="S220" s="334" t="str">
        <f>IF($B220="","",INDEX('All CCC'!S$7:S$736,MATCH(WatchList!$B220,'All CCC'!$B$7:$B$736,0)))</f>
        <v/>
      </c>
      <c r="T220" s="334" t="str">
        <f>IF($B220="","",INDEX('All CCC'!T$7:T$736,MATCH(WatchList!$B220,'All CCC'!$B$7:$B$736,0)))</f>
        <v/>
      </c>
      <c r="U220" s="334" t="str">
        <f>IF($B220="","",INDEX('All CCC'!U$7:U$736,MATCH(WatchList!$B220,'All CCC'!$B$7:$B$736,0)))</f>
        <v/>
      </c>
      <c r="V220" s="334" t="str">
        <f>IF($B220="","",INDEX('All CCC'!V$7:V$736,MATCH(WatchList!$B220,'All CCC'!$B$7:$B$736,0)))</f>
        <v/>
      </c>
      <c r="W220" s="334" t="str">
        <f>IF($B220="","",INDEX('All CCC'!W$7:W$736,MATCH(WatchList!$B220,'All CCC'!$B$7:$B$736,0)))</f>
        <v/>
      </c>
      <c r="X220" s="334" t="str">
        <f>IF($B220="","",INDEX('All CCC'!X$7:X$736,MATCH(WatchList!$B220,'All CCC'!$B$7:$B$736,0)))</f>
        <v/>
      </c>
      <c r="Y220" s="334" t="str">
        <f>IF($B220="","",INDEX('All CCC'!Y$7:Y$736,MATCH(WatchList!$B220,'All CCC'!$B$7:$B$736,0)))</f>
        <v/>
      </c>
      <c r="Z220" s="334" t="str">
        <f>IF($B220="","",INDEX('All CCC'!Z$7:Z$736,MATCH(WatchList!$B220,'All CCC'!$B$7:$B$736,0)))</f>
        <v/>
      </c>
      <c r="AA220" s="334" t="str">
        <f>IF($B220="","",INDEX('All CCC'!AA$7:AA$736,MATCH(WatchList!$B220,'All CCC'!$B$7:$B$736,0)))</f>
        <v/>
      </c>
      <c r="AB220" s="334" t="str">
        <f>IF($B220="","",INDEX('All CCC'!AB$7:AB$736,MATCH(WatchList!$B220,'All CCC'!$B$7:$B$736,0)))</f>
        <v/>
      </c>
      <c r="AC220" s="334" t="str">
        <f>IF($B220="","",INDEX('All CCC'!AC$7:AC$736,MATCH(WatchList!$B220,'All CCC'!$B$7:$B$736,0)))</f>
        <v/>
      </c>
      <c r="AD220" s="334" t="str">
        <f>IF($B220="","",INDEX('All CCC'!AD$7:AD$736,MATCH(WatchList!$B220,'All CCC'!$B$7:$B$736,0)))</f>
        <v/>
      </c>
      <c r="AE220" s="334" t="str">
        <f>IF($B220="","",INDEX('All CCC'!AE$7:AE$736,MATCH(WatchList!$B220,'All CCC'!$B$7:$B$736,0)))</f>
        <v/>
      </c>
      <c r="AF220" s="334" t="str">
        <f>IF($B220="","",INDEX('All CCC'!AF$7:AF$736,MATCH(WatchList!$B220,'All CCC'!$B$7:$B$736,0)))</f>
        <v/>
      </c>
      <c r="AG220" s="334" t="str">
        <f>IF($B220="","",INDEX('All CCC'!AG$7:AG$736,MATCH(WatchList!$B220,'All CCC'!$B$7:$B$736,0)))</f>
        <v/>
      </c>
      <c r="AH220" s="334" t="str">
        <f>IF($B220="","",INDEX('All CCC'!AH$7:AH$736,MATCH(WatchList!$B220,'All CCC'!$B$7:$B$736,0)))</f>
        <v/>
      </c>
      <c r="AI220" s="334" t="str">
        <f>IF($B220="","",INDEX('All CCC'!AI$7:AI$736,MATCH(WatchList!$B220,'All CCC'!$B$7:$B$736,0)))</f>
        <v/>
      </c>
      <c r="AJ220" s="334" t="str">
        <f>IF($B220="","",INDEX('All CCC'!AJ$7:AJ$736,MATCH(WatchList!$B220,'All CCC'!$B$7:$B$736,0)))</f>
        <v/>
      </c>
      <c r="AK220" s="334" t="str">
        <f>IF($B220="","",INDEX('All CCC'!AK$7:AK$736,MATCH(WatchList!$B220,'All CCC'!$B$7:$B$736,0)))</f>
        <v/>
      </c>
      <c r="AL220" s="334" t="str">
        <f>IF($B220="","",INDEX('All CCC'!AL$7:AL$736,MATCH(WatchList!$B220,'All CCC'!$B$7:$B$736,0)))</f>
        <v/>
      </c>
      <c r="AM220" s="334" t="str">
        <f>IF($B220="","",INDEX('All CCC'!AM$7:AM$736,MATCH(WatchList!$B220,'All CCC'!$B$7:$B$736,0)))</f>
        <v/>
      </c>
      <c r="AN220" s="334" t="str">
        <f>IF($B220="","",INDEX('All CCC'!AN$7:AN$736,MATCH(WatchList!$B220,'All CCC'!$B$7:$B$736,0)))</f>
        <v/>
      </c>
      <c r="AO220" s="334" t="str">
        <f>IF($B220="","",INDEX('All CCC'!AO$7:AO$736,MATCH(WatchList!$B220,'All CCC'!$B$7:$B$736,0)))</f>
        <v/>
      </c>
      <c r="AP220" s="334" t="str">
        <f>IF($B220="","",INDEX('All CCC'!AP$7:AP$736,MATCH(WatchList!$B220,'All CCC'!$B$7:$B$736,0)))</f>
        <v/>
      </c>
      <c r="AQ220" s="334" t="str">
        <f>IF($B220="","",INDEX('All CCC'!AQ$7:AQ$736,MATCH(WatchList!$B220,'All CCC'!$B$7:$B$736,0)))</f>
        <v/>
      </c>
      <c r="AR220" s="334" t="str">
        <f>IF($B220="","",INDEX('All CCC'!AR$7:AR$736,MATCH(WatchList!$B220,'All CCC'!$B$7:$B$736,0)))</f>
        <v/>
      </c>
      <c r="AS220" s="334" t="str">
        <f>IF($B220="","",INDEX('All CCC'!AS$7:AS$736,MATCH(WatchList!$B220,'All CCC'!$B$7:$B$736,0)))</f>
        <v/>
      </c>
      <c r="AT220" s="334" t="str">
        <f>IF($B220="","",INDEX('All CCC'!AT$7:AT$736,MATCH(WatchList!$B220,'All CCC'!$B$7:$B$736,0)))</f>
        <v/>
      </c>
      <c r="AU220" s="334" t="str">
        <f>IF($B220="","",INDEX('All CCC'!AU$7:AU$736,MATCH(WatchList!$B220,'All CCC'!$B$7:$B$736,0)))</f>
        <v/>
      </c>
      <c r="AV220" s="334" t="str">
        <f>IF($B220="","",INDEX('All CCC'!AV$7:AV$736,MATCH(WatchList!$B220,'All CCC'!$B$7:$B$736,0)))</f>
        <v/>
      </c>
      <c r="AW220" s="334" t="str">
        <f>IF($B220="","",INDEX('All CCC'!AW$7:AW$736,MATCH(WatchList!$B220,'All CCC'!$B$7:$B$736,0)))</f>
        <v/>
      </c>
      <c r="AX220" s="334" t="str">
        <f>IF($B220="","",INDEX('All CCC'!AX$7:AX$736,MATCH(WatchList!$B220,'All CCC'!$B$7:$B$736,0)))</f>
        <v/>
      </c>
      <c r="AY220" s="334" t="str">
        <f>IF($B220="","",INDEX('All CCC'!AY$7:AY$736,MATCH(WatchList!$B220,'All CCC'!$B$7:$B$736,0)))</f>
        <v/>
      </c>
      <c r="AZ220" s="334" t="str">
        <f>IF($B220="","",INDEX('All CCC'!AZ$7:AZ$736,MATCH(WatchList!$B220,'All CCC'!$B$7:$B$736,0)))</f>
        <v/>
      </c>
      <c r="BA220" s="334" t="str">
        <f>IF($B220="","",INDEX('All CCC'!BA$7:BA$736,MATCH(WatchList!$B220,'All CCC'!$B$7:$B$736,0)))</f>
        <v/>
      </c>
      <c r="BB220" s="334" t="str">
        <f>IF($B220="","",INDEX('All CCC'!BB$7:BB$736,MATCH(WatchList!$B220,'All CCC'!$B$7:$B$736,0)))</f>
        <v/>
      </c>
      <c r="BC220" s="334" t="str">
        <f>IF($B220="","",INDEX('All CCC'!BC$7:BC$736,MATCH(WatchList!$B220,'All CCC'!$B$7:$B$736,0)))</f>
        <v/>
      </c>
      <c r="BD220" s="334" t="str">
        <f>IF($B220="","",INDEX('All CCC'!BD$7:BD$736,MATCH(WatchList!$B220,'All CCC'!$B$7:$B$736,0)))</f>
        <v/>
      </c>
      <c r="BE220" s="334" t="str">
        <f>IF($B220="","",INDEX('All CCC'!BE$7:BE$736,MATCH(WatchList!$B220,'All CCC'!$B$7:$B$736,0)))</f>
        <v/>
      </c>
      <c r="BF220" s="334" t="str">
        <f>IF($B220="","",INDEX('All CCC'!BF$7:BF$736,MATCH(WatchList!$B220,'All CCC'!$B$7:$B$736,0)))</f>
        <v/>
      </c>
      <c r="BG220" s="334" t="str">
        <f>IF($B220="","",INDEX('All CCC'!BG$7:BG$736,MATCH(WatchList!$B220,'All CCC'!$B$7:$B$736,0)))</f>
        <v/>
      </c>
    </row>
    <row r="221" spans="1:59" x14ac:dyDescent="0.2">
      <c r="A221" s="333" t="str">
        <f>IF($B221="","",INDEX('All CCC'!A$7:A$736,MATCH(WatchList!$B221,'All CCC'!$B$7:$B$736,0)))</f>
        <v/>
      </c>
      <c r="B221" s="127"/>
      <c r="C221" s="334" t="str">
        <f>IF($B221="","",INDEX('All CCC'!C$7:C$736,MATCH(WatchList!$B221,'All CCC'!$B$7:$B$736,0)))</f>
        <v/>
      </c>
      <c r="D221" s="334" t="str">
        <f>IF($B221="","",INDEX('All CCC'!D$7:D$736,MATCH(WatchList!$B221,'All CCC'!$B$7:$B$736,0)))</f>
        <v/>
      </c>
      <c r="E221" s="334" t="str">
        <f>IF($B221="","",INDEX('All CCC'!E$7:E$736,MATCH(WatchList!$B221,'All CCC'!$B$7:$B$736,0)))</f>
        <v/>
      </c>
      <c r="F221" s="334" t="str">
        <f>IF($B221="","",INDEX('All CCC'!F$7:F$736,MATCH(WatchList!$B221,'All CCC'!$B$7:$B$736,0)))</f>
        <v/>
      </c>
      <c r="G221" s="334" t="str">
        <f>IF($B221="","",INDEX('All CCC'!G$7:G$736,MATCH(WatchList!$B221,'All CCC'!$B$7:$B$736,0)))</f>
        <v/>
      </c>
      <c r="H221" s="334" t="str">
        <f>IF($B221="","",INDEX('All CCC'!H$7:H$736,MATCH(WatchList!$B221,'All CCC'!$B$7:$B$736,0)))</f>
        <v/>
      </c>
      <c r="I221" s="334" t="str">
        <f>IF($B221="","",INDEX('All CCC'!I$7:I$736,MATCH(WatchList!$B221,'All CCC'!$B$7:$B$736,0)))</f>
        <v/>
      </c>
      <c r="J221" s="334" t="str">
        <f>IF($B221="","",INDEX('All CCC'!J$7:J$736,MATCH(WatchList!$B221,'All CCC'!$B$7:$B$736,0)))</f>
        <v/>
      </c>
      <c r="K221" s="334" t="str">
        <f>IF($B221="","",INDEX('All CCC'!K$7:K$736,MATCH(WatchList!$B221,'All CCC'!$B$7:$B$736,0)))</f>
        <v/>
      </c>
      <c r="L221" s="334" t="str">
        <f>IF($B221="","",INDEX('All CCC'!L$7:L$736,MATCH(WatchList!$B221,'All CCC'!$B$7:$B$736,0)))</f>
        <v/>
      </c>
      <c r="M221" s="334" t="str">
        <f>IF($B221="","",INDEX('All CCC'!M$7:M$736,MATCH(WatchList!$B221,'All CCC'!$B$7:$B$736,0)))</f>
        <v/>
      </c>
      <c r="N221" s="334" t="str">
        <f>IF($B221="","",INDEX('All CCC'!N$7:N$736,MATCH(WatchList!$B221,'All CCC'!$B$7:$B$736,0)))</f>
        <v/>
      </c>
      <c r="O221" s="334" t="str">
        <f>IF($B221="","",INDEX('All CCC'!O$7:O$736,MATCH(WatchList!$B221,'All CCC'!$B$7:$B$736,0)))</f>
        <v/>
      </c>
      <c r="P221" s="335" t="str">
        <f>IF($B221="","",INDEX('All CCC'!P$7:P$736,MATCH(WatchList!$B221,'All CCC'!$B$7:$B$736,0)))</f>
        <v/>
      </c>
      <c r="Q221" s="335" t="str">
        <f>IF($B221="","",INDEX('All CCC'!Q$7:Q$736,MATCH(WatchList!$B221,'All CCC'!$B$7:$B$736,0)))</f>
        <v/>
      </c>
      <c r="R221" s="334" t="str">
        <f>IF($B221="","",INDEX('All CCC'!R$7:R$736,MATCH(WatchList!$B221,'All CCC'!$B$7:$B$736,0)))</f>
        <v/>
      </c>
      <c r="S221" s="334" t="str">
        <f>IF($B221="","",INDEX('All CCC'!S$7:S$736,MATCH(WatchList!$B221,'All CCC'!$B$7:$B$736,0)))</f>
        <v/>
      </c>
      <c r="T221" s="334" t="str">
        <f>IF($B221="","",INDEX('All CCC'!T$7:T$736,MATCH(WatchList!$B221,'All CCC'!$B$7:$B$736,0)))</f>
        <v/>
      </c>
      <c r="U221" s="334" t="str">
        <f>IF($B221="","",INDEX('All CCC'!U$7:U$736,MATCH(WatchList!$B221,'All CCC'!$B$7:$B$736,0)))</f>
        <v/>
      </c>
      <c r="V221" s="334" t="str">
        <f>IF($B221="","",INDEX('All CCC'!V$7:V$736,MATCH(WatchList!$B221,'All CCC'!$B$7:$B$736,0)))</f>
        <v/>
      </c>
      <c r="W221" s="334" t="str">
        <f>IF($B221="","",INDEX('All CCC'!W$7:W$736,MATCH(WatchList!$B221,'All CCC'!$B$7:$B$736,0)))</f>
        <v/>
      </c>
      <c r="X221" s="334" t="str">
        <f>IF($B221="","",INDEX('All CCC'!X$7:X$736,MATCH(WatchList!$B221,'All CCC'!$B$7:$B$736,0)))</f>
        <v/>
      </c>
      <c r="Y221" s="334" t="str">
        <f>IF($B221="","",INDEX('All CCC'!Y$7:Y$736,MATCH(WatchList!$B221,'All CCC'!$B$7:$B$736,0)))</f>
        <v/>
      </c>
      <c r="Z221" s="334" t="str">
        <f>IF($B221="","",INDEX('All CCC'!Z$7:Z$736,MATCH(WatchList!$B221,'All CCC'!$B$7:$B$736,0)))</f>
        <v/>
      </c>
      <c r="AA221" s="334" t="str">
        <f>IF($B221="","",INDEX('All CCC'!AA$7:AA$736,MATCH(WatchList!$B221,'All CCC'!$B$7:$B$736,0)))</f>
        <v/>
      </c>
      <c r="AB221" s="334" t="str">
        <f>IF($B221="","",INDEX('All CCC'!AB$7:AB$736,MATCH(WatchList!$B221,'All CCC'!$B$7:$B$736,0)))</f>
        <v/>
      </c>
      <c r="AC221" s="334" t="str">
        <f>IF($B221="","",INDEX('All CCC'!AC$7:AC$736,MATCH(WatchList!$B221,'All CCC'!$B$7:$B$736,0)))</f>
        <v/>
      </c>
      <c r="AD221" s="334" t="str">
        <f>IF($B221="","",INDEX('All CCC'!AD$7:AD$736,MATCH(WatchList!$B221,'All CCC'!$B$7:$B$736,0)))</f>
        <v/>
      </c>
      <c r="AE221" s="334" t="str">
        <f>IF($B221="","",INDEX('All CCC'!AE$7:AE$736,MATCH(WatchList!$B221,'All CCC'!$B$7:$B$736,0)))</f>
        <v/>
      </c>
      <c r="AF221" s="334" t="str">
        <f>IF($B221="","",INDEX('All CCC'!AF$7:AF$736,MATCH(WatchList!$B221,'All CCC'!$B$7:$B$736,0)))</f>
        <v/>
      </c>
      <c r="AG221" s="334" t="str">
        <f>IF($B221="","",INDEX('All CCC'!AG$7:AG$736,MATCH(WatchList!$B221,'All CCC'!$B$7:$B$736,0)))</f>
        <v/>
      </c>
      <c r="AH221" s="334" t="str">
        <f>IF($B221="","",INDEX('All CCC'!AH$7:AH$736,MATCH(WatchList!$B221,'All CCC'!$B$7:$B$736,0)))</f>
        <v/>
      </c>
      <c r="AI221" s="334" t="str">
        <f>IF($B221="","",INDEX('All CCC'!AI$7:AI$736,MATCH(WatchList!$B221,'All CCC'!$B$7:$B$736,0)))</f>
        <v/>
      </c>
      <c r="AJ221" s="334" t="str">
        <f>IF($B221="","",INDEX('All CCC'!AJ$7:AJ$736,MATCH(WatchList!$B221,'All CCC'!$B$7:$B$736,0)))</f>
        <v/>
      </c>
      <c r="AK221" s="334" t="str">
        <f>IF($B221="","",INDEX('All CCC'!AK$7:AK$736,MATCH(WatchList!$B221,'All CCC'!$B$7:$B$736,0)))</f>
        <v/>
      </c>
      <c r="AL221" s="334" t="str">
        <f>IF($B221="","",INDEX('All CCC'!AL$7:AL$736,MATCH(WatchList!$B221,'All CCC'!$B$7:$B$736,0)))</f>
        <v/>
      </c>
      <c r="AM221" s="334" t="str">
        <f>IF($B221="","",INDEX('All CCC'!AM$7:AM$736,MATCH(WatchList!$B221,'All CCC'!$B$7:$B$736,0)))</f>
        <v/>
      </c>
      <c r="AN221" s="334" t="str">
        <f>IF($B221="","",INDEX('All CCC'!AN$7:AN$736,MATCH(WatchList!$B221,'All CCC'!$B$7:$B$736,0)))</f>
        <v/>
      </c>
      <c r="AO221" s="334" t="str">
        <f>IF($B221="","",INDEX('All CCC'!AO$7:AO$736,MATCH(WatchList!$B221,'All CCC'!$B$7:$B$736,0)))</f>
        <v/>
      </c>
      <c r="AP221" s="334" t="str">
        <f>IF($B221="","",INDEX('All CCC'!AP$7:AP$736,MATCH(WatchList!$B221,'All CCC'!$B$7:$B$736,0)))</f>
        <v/>
      </c>
      <c r="AQ221" s="334" t="str">
        <f>IF($B221="","",INDEX('All CCC'!AQ$7:AQ$736,MATCH(WatchList!$B221,'All CCC'!$B$7:$B$736,0)))</f>
        <v/>
      </c>
      <c r="AR221" s="334" t="str">
        <f>IF($B221="","",INDEX('All CCC'!AR$7:AR$736,MATCH(WatchList!$B221,'All CCC'!$B$7:$B$736,0)))</f>
        <v/>
      </c>
      <c r="AS221" s="334" t="str">
        <f>IF($B221="","",INDEX('All CCC'!AS$7:AS$736,MATCH(WatchList!$B221,'All CCC'!$B$7:$B$736,0)))</f>
        <v/>
      </c>
      <c r="AT221" s="334" t="str">
        <f>IF($B221="","",INDEX('All CCC'!AT$7:AT$736,MATCH(WatchList!$B221,'All CCC'!$B$7:$B$736,0)))</f>
        <v/>
      </c>
      <c r="AU221" s="334" t="str">
        <f>IF($B221="","",INDEX('All CCC'!AU$7:AU$736,MATCH(WatchList!$B221,'All CCC'!$B$7:$B$736,0)))</f>
        <v/>
      </c>
      <c r="AV221" s="334" t="str">
        <f>IF($B221="","",INDEX('All CCC'!AV$7:AV$736,MATCH(WatchList!$B221,'All CCC'!$B$7:$B$736,0)))</f>
        <v/>
      </c>
      <c r="AW221" s="334" t="str">
        <f>IF($B221="","",INDEX('All CCC'!AW$7:AW$736,MATCH(WatchList!$B221,'All CCC'!$B$7:$B$736,0)))</f>
        <v/>
      </c>
      <c r="AX221" s="334" t="str">
        <f>IF($B221="","",INDEX('All CCC'!AX$7:AX$736,MATCH(WatchList!$B221,'All CCC'!$B$7:$B$736,0)))</f>
        <v/>
      </c>
      <c r="AY221" s="334" t="str">
        <f>IF($B221="","",INDEX('All CCC'!AY$7:AY$736,MATCH(WatchList!$B221,'All CCC'!$B$7:$B$736,0)))</f>
        <v/>
      </c>
      <c r="AZ221" s="334" t="str">
        <f>IF($B221="","",INDEX('All CCC'!AZ$7:AZ$736,MATCH(WatchList!$B221,'All CCC'!$B$7:$B$736,0)))</f>
        <v/>
      </c>
      <c r="BA221" s="334" t="str">
        <f>IF($B221="","",INDEX('All CCC'!BA$7:BA$736,MATCH(WatchList!$B221,'All CCC'!$B$7:$B$736,0)))</f>
        <v/>
      </c>
      <c r="BB221" s="334" t="str">
        <f>IF($B221="","",INDEX('All CCC'!BB$7:BB$736,MATCH(WatchList!$B221,'All CCC'!$B$7:$B$736,0)))</f>
        <v/>
      </c>
      <c r="BC221" s="334" t="str">
        <f>IF($B221="","",INDEX('All CCC'!BC$7:BC$736,MATCH(WatchList!$B221,'All CCC'!$B$7:$B$736,0)))</f>
        <v/>
      </c>
      <c r="BD221" s="334" t="str">
        <f>IF($B221="","",INDEX('All CCC'!BD$7:BD$736,MATCH(WatchList!$B221,'All CCC'!$B$7:$B$736,0)))</f>
        <v/>
      </c>
      <c r="BE221" s="334" t="str">
        <f>IF($B221="","",INDEX('All CCC'!BE$7:BE$736,MATCH(WatchList!$B221,'All CCC'!$B$7:$B$736,0)))</f>
        <v/>
      </c>
      <c r="BF221" s="334" t="str">
        <f>IF($B221="","",INDEX('All CCC'!BF$7:BF$736,MATCH(WatchList!$B221,'All CCC'!$B$7:$B$736,0)))</f>
        <v/>
      </c>
      <c r="BG221" s="334" t="str">
        <f>IF($B221="","",INDEX('All CCC'!BG$7:BG$736,MATCH(WatchList!$B221,'All CCC'!$B$7:$B$736,0)))</f>
        <v/>
      </c>
    </row>
    <row r="222" spans="1:59" x14ac:dyDescent="0.2">
      <c r="A222" s="333" t="str">
        <f>IF($B222="","",INDEX('All CCC'!A$7:A$736,MATCH(WatchList!$B222,'All CCC'!$B$7:$B$736,0)))</f>
        <v/>
      </c>
      <c r="B222" s="127"/>
      <c r="C222" s="334" t="str">
        <f>IF($B222="","",INDEX('All CCC'!C$7:C$736,MATCH(WatchList!$B222,'All CCC'!$B$7:$B$736,0)))</f>
        <v/>
      </c>
      <c r="D222" s="334" t="str">
        <f>IF($B222="","",INDEX('All CCC'!D$7:D$736,MATCH(WatchList!$B222,'All CCC'!$B$7:$B$736,0)))</f>
        <v/>
      </c>
      <c r="E222" s="334" t="str">
        <f>IF($B222="","",INDEX('All CCC'!E$7:E$736,MATCH(WatchList!$B222,'All CCC'!$B$7:$B$736,0)))</f>
        <v/>
      </c>
      <c r="F222" s="334" t="str">
        <f>IF($B222="","",INDEX('All CCC'!F$7:F$736,MATCH(WatchList!$B222,'All CCC'!$B$7:$B$736,0)))</f>
        <v/>
      </c>
      <c r="G222" s="334" t="str">
        <f>IF($B222="","",INDEX('All CCC'!G$7:G$736,MATCH(WatchList!$B222,'All CCC'!$B$7:$B$736,0)))</f>
        <v/>
      </c>
      <c r="H222" s="334" t="str">
        <f>IF($B222="","",INDEX('All CCC'!H$7:H$736,MATCH(WatchList!$B222,'All CCC'!$B$7:$B$736,0)))</f>
        <v/>
      </c>
      <c r="I222" s="334" t="str">
        <f>IF($B222="","",INDEX('All CCC'!I$7:I$736,MATCH(WatchList!$B222,'All CCC'!$B$7:$B$736,0)))</f>
        <v/>
      </c>
      <c r="J222" s="334" t="str">
        <f>IF($B222="","",INDEX('All CCC'!J$7:J$736,MATCH(WatchList!$B222,'All CCC'!$B$7:$B$736,0)))</f>
        <v/>
      </c>
      <c r="K222" s="334" t="str">
        <f>IF($B222="","",INDEX('All CCC'!K$7:K$736,MATCH(WatchList!$B222,'All CCC'!$B$7:$B$736,0)))</f>
        <v/>
      </c>
      <c r="L222" s="334" t="str">
        <f>IF($B222="","",INDEX('All CCC'!L$7:L$736,MATCH(WatchList!$B222,'All CCC'!$B$7:$B$736,0)))</f>
        <v/>
      </c>
      <c r="M222" s="334" t="str">
        <f>IF($B222="","",INDEX('All CCC'!M$7:M$736,MATCH(WatchList!$B222,'All CCC'!$B$7:$B$736,0)))</f>
        <v/>
      </c>
      <c r="N222" s="334" t="str">
        <f>IF($B222="","",INDEX('All CCC'!N$7:N$736,MATCH(WatchList!$B222,'All CCC'!$B$7:$B$736,0)))</f>
        <v/>
      </c>
      <c r="O222" s="334" t="str">
        <f>IF($B222="","",INDEX('All CCC'!O$7:O$736,MATCH(WatchList!$B222,'All CCC'!$B$7:$B$736,0)))</f>
        <v/>
      </c>
      <c r="P222" s="335" t="str">
        <f>IF($B222="","",INDEX('All CCC'!P$7:P$736,MATCH(WatchList!$B222,'All CCC'!$B$7:$B$736,0)))</f>
        <v/>
      </c>
      <c r="Q222" s="335" t="str">
        <f>IF($B222="","",INDEX('All CCC'!Q$7:Q$736,MATCH(WatchList!$B222,'All CCC'!$B$7:$B$736,0)))</f>
        <v/>
      </c>
      <c r="R222" s="334" t="str">
        <f>IF($B222="","",INDEX('All CCC'!R$7:R$736,MATCH(WatchList!$B222,'All CCC'!$B$7:$B$736,0)))</f>
        <v/>
      </c>
      <c r="S222" s="334" t="str">
        <f>IF($B222="","",INDEX('All CCC'!S$7:S$736,MATCH(WatchList!$B222,'All CCC'!$B$7:$B$736,0)))</f>
        <v/>
      </c>
      <c r="T222" s="334" t="str">
        <f>IF($B222="","",INDEX('All CCC'!T$7:T$736,MATCH(WatchList!$B222,'All CCC'!$B$7:$B$736,0)))</f>
        <v/>
      </c>
      <c r="U222" s="334" t="str">
        <f>IF($B222="","",INDEX('All CCC'!U$7:U$736,MATCH(WatchList!$B222,'All CCC'!$B$7:$B$736,0)))</f>
        <v/>
      </c>
      <c r="V222" s="334" t="str">
        <f>IF($B222="","",INDEX('All CCC'!V$7:V$736,MATCH(WatchList!$B222,'All CCC'!$B$7:$B$736,0)))</f>
        <v/>
      </c>
      <c r="W222" s="334" t="str">
        <f>IF($B222="","",INDEX('All CCC'!W$7:W$736,MATCH(WatchList!$B222,'All CCC'!$B$7:$B$736,0)))</f>
        <v/>
      </c>
      <c r="X222" s="334" t="str">
        <f>IF($B222="","",INDEX('All CCC'!X$7:X$736,MATCH(WatchList!$B222,'All CCC'!$B$7:$B$736,0)))</f>
        <v/>
      </c>
      <c r="Y222" s="334" t="str">
        <f>IF($B222="","",INDEX('All CCC'!Y$7:Y$736,MATCH(WatchList!$B222,'All CCC'!$B$7:$B$736,0)))</f>
        <v/>
      </c>
      <c r="Z222" s="334" t="str">
        <f>IF($B222="","",INDEX('All CCC'!Z$7:Z$736,MATCH(WatchList!$B222,'All CCC'!$B$7:$B$736,0)))</f>
        <v/>
      </c>
      <c r="AA222" s="334" t="str">
        <f>IF($B222="","",INDEX('All CCC'!AA$7:AA$736,MATCH(WatchList!$B222,'All CCC'!$B$7:$B$736,0)))</f>
        <v/>
      </c>
      <c r="AB222" s="334" t="str">
        <f>IF($B222="","",INDEX('All CCC'!AB$7:AB$736,MATCH(WatchList!$B222,'All CCC'!$B$7:$B$736,0)))</f>
        <v/>
      </c>
      <c r="AC222" s="334" t="str">
        <f>IF($B222="","",INDEX('All CCC'!AC$7:AC$736,MATCH(WatchList!$B222,'All CCC'!$B$7:$B$736,0)))</f>
        <v/>
      </c>
      <c r="AD222" s="334" t="str">
        <f>IF($B222="","",INDEX('All CCC'!AD$7:AD$736,MATCH(WatchList!$B222,'All CCC'!$B$7:$B$736,0)))</f>
        <v/>
      </c>
      <c r="AE222" s="334" t="str">
        <f>IF($B222="","",INDEX('All CCC'!AE$7:AE$736,MATCH(WatchList!$B222,'All CCC'!$B$7:$B$736,0)))</f>
        <v/>
      </c>
      <c r="AF222" s="334" t="str">
        <f>IF($B222="","",INDEX('All CCC'!AF$7:AF$736,MATCH(WatchList!$B222,'All CCC'!$B$7:$B$736,0)))</f>
        <v/>
      </c>
      <c r="AG222" s="334" t="str">
        <f>IF($B222="","",INDEX('All CCC'!AG$7:AG$736,MATCH(WatchList!$B222,'All CCC'!$B$7:$B$736,0)))</f>
        <v/>
      </c>
      <c r="AH222" s="334" t="str">
        <f>IF($B222="","",INDEX('All CCC'!AH$7:AH$736,MATCH(WatchList!$B222,'All CCC'!$B$7:$B$736,0)))</f>
        <v/>
      </c>
      <c r="AI222" s="334" t="str">
        <f>IF($B222="","",INDEX('All CCC'!AI$7:AI$736,MATCH(WatchList!$B222,'All CCC'!$B$7:$B$736,0)))</f>
        <v/>
      </c>
      <c r="AJ222" s="334" t="str">
        <f>IF($B222="","",INDEX('All CCC'!AJ$7:AJ$736,MATCH(WatchList!$B222,'All CCC'!$B$7:$B$736,0)))</f>
        <v/>
      </c>
      <c r="AK222" s="334" t="str">
        <f>IF($B222="","",INDEX('All CCC'!AK$7:AK$736,MATCH(WatchList!$B222,'All CCC'!$B$7:$B$736,0)))</f>
        <v/>
      </c>
      <c r="AL222" s="334" t="str">
        <f>IF($B222="","",INDEX('All CCC'!AL$7:AL$736,MATCH(WatchList!$B222,'All CCC'!$B$7:$B$736,0)))</f>
        <v/>
      </c>
      <c r="AM222" s="334" t="str">
        <f>IF($B222="","",INDEX('All CCC'!AM$7:AM$736,MATCH(WatchList!$B222,'All CCC'!$B$7:$B$736,0)))</f>
        <v/>
      </c>
      <c r="AN222" s="334" t="str">
        <f>IF($B222="","",INDEX('All CCC'!AN$7:AN$736,MATCH(WatchList!$B222,'All CCC'!$B$7:$B$736,0)))</f>
        <v/>
      </c>
      <c r="AO222" s="334" t="str">
        <f>IF($B222="","",INDEX('All CCC'!AO$7:AO$736,MATCH(WatchList!$B222,'All CCC'!$B$7:$B$736,0)))</f>
        <v/>
      </c>
      <c r="AP222" s="334" t="str">
        <f>IF($B222="","",INDEX('All CCC'!AP$7:AP$736,MATCH(WatchList!$B222,'All CCC'!$B$7:$B$736,0)))</f>
        <v/>
      </c>
      <c r="AQ222" s="334" t="str">
        <f>IF($B222="","",INDEX('All CCC'!AQ$7:AQ$736,MATCH(WatchList!$B222,'All CCC'!$B$7:$B$736,0)))</f>
        <v/>
      </c>
      <c r="AR222" s="334" t="str">
        <f>IF($B222="","",INDEX('All CCC'!AR$7:AR$736,MATCH(WatchList!$B222,'All CCC'!$B$7:$B$736,0)))</f>
        <v/>
      </c>
      <c r="AS222" s="334" t="str">
        <f>IF($B222="","",INDEX('All CCC'!AS$7:AS$736,MATCH(WatchList!$B222,'All CCC'!$B$7:$B$736,0)))</f>
        <v/>
      </c>
      <c r="AT222" s="334" t="str">
        <f>IF($B222="","",INDEX('All CCC'!AT$7:AT$736,MATCH(WatchList!$B222,'All CCC'!$B$7:$B$736,0)))</f>
        <v/>
      </c>
      <c r="AU222" s="334" t="str">
        <f>IF($B222="","",INDEX('All CCC'!AU$7:AU$736,MATCH(WatchList!$B222,'All CCC'!$B$7:$B$736,0)))</f>
        <v/>
      </c>
      <c r="AV222" s="334" t="str">
        <f>IF($B222="","",INDEX('All CCC'!AV$7:AV$736,MATCH(WatchList!$B222,'All CCC'!$B$7:$B$736,0)))</f>
        <v/>
      </c>
      <c r="AW222" s="334" t="str">
        <f>IF($B222="","",INDEX('All CCC'!AW$7:AW$736,MATCH(WatchList!$B222,'All CCC'!$B$7:$B$736,0)))</f>
        <v/>
      </c>
      <c r="AX222" s="334" t="str">
        <f>IF($B222="","",INDEX('All CCC'!AX$7:AX$736,MATCH(WatchList!$B222,'All CCC'!$B$7:$B$736,0)))</f>
        <v/>
      </c>
      <c r="AY222" s="334" t="str">
        <f>IF($B222="","",INDEX('All CCC'!AY$7:AY$736,MATCH(WatchList!$B222,'All CCC'!$B$7:$B$736,0)))</f>
        <v/>
      </c>
      <c r="AZ222" s="334" t="str">
        <f>IF($B222="","",INDEX('All CCC'!AZ$7:AZ$736,MATCH(WatchList!$B222,'All CCC'!$B$7:$B$736,0)))</f>
        <v/>
      </c>
      <c r="BA222" s="334" t="str">
        <f>IF($B222="","",INDEX('All CCC'!BA$7:BA$736,MATCH(WatchList!$B222,'All CCC'!$B$7:$B$736,0)))</f>
        <v/>
      </c>
      <c r="BB222" s="334" t="str">
        <f>IF($B222="","",INDEX('All CCC'!BB$7:BB$736,MATCH(WatchList!$B222,'All CCC'!$B$7:$B$736,0)))</f>
        <v/>
      </c>
      <c r="BC222" s="334" t="str">
        <f>IF($B222="","",INDEX('All CCC'!BC$7:BC$736,MATCH(WatchList!$B222,'All CCC'!$B$7:$B$736,0)))</f>
        <v/>
      </c>
      <c r="BD222" s="334" t="str">
        <f>IF($B222="","",INDEX('All CCC'!BD$7:BD$736,MATCH(WatchList!$B222,'All CCC'!$B$7:$B$736,0)))</f>
        <v/>
      </c>
      <c r="BE222" s="334" t="str">
        <f>IF($B222="","",INDEX('All CCC'!BE$7:BE$736,MATCH(WatchList!$B222,'All CCC'!$B$7:$B$736,0)))</f>
        <v/>
      </c>
      <c r="BF222" s="334" t="str">
        <f>IF($B222="","",INDEX('All CCC'!BF$7:BF$736,MATCH(WatchList!$B222,'All CCC'!$B$7:$B$736,0)))</f>
        <v/>
      </c>
      <c r="BG222" s="334" t="str">
        <f>IF($B222="","",INDEX('All CCC'!BG$7:BG$736,MATCH(WatchList!$B222,'All CCC'!$B$7:$B$736,0)))</f>
        <v/>
      </c>
    </row>
    <row r="223" spans="1:59" x14ac:dyDescent="0.2">
      <c r="A223" s="333" t="str">
        <f>IF($B223="","",INDEX('All CCC'!A$7:A$736,MATCH(WatchList!$B223,'All CCC'!$B$7:$B$736,0)))</f>
        <v/>
      </c>
      <c r="B223" s="127"/>
      <c r="C223" s="334" t="str">
        <f>IF($B223="","",INDEX('All CCC'!C$7:C$736,MATCH(WatchList!$B223,'All CCC'!$B$7:$B$736,0)))</f>
        <v/>
      </c>
      <c r="D223" s="334" t="str">
        <f>IF($B223="","",INDEX('All CCC'!D$7:D$736,MATCH(WatchList!$B223,'All CCC'!$B$7:$B$736,0)))</f>
        <v/>
      </c>
      <c r="E223" s="334" t="str">
        <f>IF($B223="","",INDEX('All CCC'!E$7:E$736,MATCH(WatchList!$B223,'All CCC'!$B$7:$B$736,0)))</f>
        <v/>
      </c>
      <c r="F223" s="334" t="str">
        <f>IF($B223="","",INDEX('All CCC'!F$7:F$736,MATCH(WatchList!$B223,'All CCC'!$B$7:$B$736,0)))</f>
        <v/>
      </c>
      <c r="G223" s="334" t="str">
        <f>IF($B223="","",INDEX('All CCC'!G$7:G$736,MATCH(WatchList!$B223,'All CCC'!$B$7:$B$736,0)))</f>
        <v/>
      </c>
      <c r="H223" s="334" t="str">
        <f>IF($B223="","",INDEX('All CCC'!H$7:H$736,MATCH(WatchList!$B223,'All CCC'!$B$7:$B$736,0)))</f>
        <v/>
      </c>
      <c r="I223" s="334" t="str">
        <f>IF($B223="","",INDEX('All CCC'!I$7:I$736,MATCH(WatchList!$B223,'All CCC'!$B$7:$B$736,0)))</f>
        <v/>
      </c>
      <c r="J223" s="334" t="str">
        <f>IF($B223="","",INDEX('All CCC'!J$7:J$736,MATCH(WatchList!$B223,'All CCC'!$B$7:$B$736,0)))</f>
        <v/>
      </c>
      <c r="K223" s="334" t="str">
        <f>IF($B223="","",INDEX('All CCC'!K$7:K$736,MATCH(WatchList!$B223,'All CCC'!$B$7:$B$736,0)))</f>
        <v/>
      </c>
      <c r="L223" s="334" t="str">
        <f>IF($B223="","",INDEX('All CCC'!L$7:L$736,MATCH(WatchList!$B223,'All CCC'!$B$7:$B$736,0)))</f>
        <v/>
      </c>
      <c r="M223" s="334" t="str">
        <f>IF($B223="","",INDEX('All CCC'!M$7:M$736,MATCH(WatchList!$B223,'All CCC'!$B$7:$B$736,0)))</f>
        <v/>
      </c>
      <c r="N223" s="334" t="str">
        <f>IF($B223="","",INDEX('All CCC'!N$7:N$736,MATCH(WatchList!$B223,'All CCC'!$B$7:$B$736,0)))</f>
        <v/>
      </c>
      <c r="O223" s="334" t="str">
        <f>IF($B223="","",INDEX('All CCC'!O$7:O$736,MATCH(WatchList!$B223,'All CCC'!$B$7:$B$736,0)))</f>
        <v/>
      </c>
      <c r="P223" s="335" t="str">
        <f>IF($B223="","",INDEX('All CCC'!P$7:P$736,MATCH(WatchList!$B223,'All CCC'!$B$7:$B$736,0)))</f>
        <v/>
      </c>
      <c r="Q223" s="335" t="str">
        <f>IF($B223="","",INDEX('All CCC'!Q$7:Q$736,MATCH(WatchList!$B223,'All CCC'!$B$7:$B$736,0)))</f>
        <v/>
      </c>
      <c r="R223" s="334" t="str">
        <f>IF($B223="","",INDEX('All CCC'!R$7:R$736,MATCH(WatchList!$B223,'All CCC'!$B$7:$B$736,0)))</f>
        <v/>
      </c>
      <c r="S223" s="334" t="str">
        <f>IF($B223="","",INDEX('All CCC'!S$7:S$736,MATCH(WatchList!$B223,'All CCC'!$B$7:$B$736,0)))</f>
        <v/>
      </c>
      <c r="T223" s="334" t="str">
        <f>IF($B223="","",INDEX('All CCC'!T$7:T$736,MATCH(WatchList!$B223,'All CCC'!$B$7:$B$736,0)))</f>
        <v/>
      </c>
      <c r="U223" s="334" t="str">
        <f>IF($B223="","",INDEX('All CCC'!U$7:U$736,MATCH(WatchList!$B223,'All CCC'!$B$7:$B$736,0)))</f>
        <v/>
      </c>
      <c r="V223" s="334" t="str">
        <f>IF($B223="","",INDEX('All CCC'!V$7:V$736,MATCH(WatchList!$B223,'All CCC'!$B$7:$B$736,0)))</f>
        <v/>
      </c>
      <c r="W223" s="334" t="str">
        <f>IF($B223="","",INDEX('All CCC'!W$7:W$736,MATCH(WatchList!$B223,'All CCC'!$B$7:$B$736,0)))</f>
        <v/>
      </c>
      <c r="X223" s="334" t="str">
        <f>IF($B223="","",INDEX('All CCC'!X$7:X$736,MATCH(WatchList!$B223,'All CCC'!$B$7:$B$736,0)))</f>
        <v/>
      </c>
      <c r="Y223" s="334" t="str">
        <f>IF($B223="","",INDEX('All CCC'!Y$7:Y$736,MATCH(WatchList!$B223,'All CCC'!$B$7:$B$736,0)))</f>
        <v/>
      </c>
      <c r="Z223" s="334" t="str">
        <f>IF($B223="","",INDEX('All CCC'!Z$7:Z$736,MATCH(WatchList!$B223,'All CCC'!$B$7:$B$736,0)))</f>
        <v/>
      </c>
      <c r="AA223" s="334" t="str">
        <f>IF($B223="","",INDEX('All CCC'!AA$7:AA$736,MATCH(WatchList!$B223,'All CCC'!$B$7:$B$736,0)))</f>
        <v/>
      </c>
      <c r="AB223" s="334" t="str">
        <f>IF($B223="","",INDEX('All CCC'!AB$7:AB$736,MATCH(WatchList!$B223,'All CCC'!$B$7:$B$736,0)))</f>
        <v/>
      </c>
      <c r="AC223" s="334" t="str">
        <f>IF($B223="","",INDEX('All CCC'!AC$7:AC$736,MATCH(WatchList!$B223,'All CCC'!$B$7:$B$736,0)))</f>
        <v/>
      </c>
      <c r="AD223" s="334" t="str">
        <f>IF($B223="","",INDEX('All CCC'!AD$7:AD$736,MATCH(WatchList!$B223,'All CCC'!$B$7:$B$736,0)))</f>
        <v/>
      </c>
      <c r="AE223" s="334" t="str">
        <f>IF($B223="","",INDEX('All CCC'!AE$7:AE$736,MATCH(WatchList!$B223,'All CCC'!$B$7:$B$736,0)))</f>
        <v/>
      </c>
      <c r="AF223" s="334" t="str">
        <f>IF($B223="","",INDEX('All CCC'!AF$7:AF$736,MATCH(WatchList!$B223,'All CCC'!$B$7:$B$736,0)))</f>
        <v/>
      </c>
      <c r="AG223" s="334" t="str">
        <f>IF($B223="","",INDEX('All CCC'!AG$7:AG$736,MATCH(WatchList!$B223,'All CCC'!$B$7:$B$736,0)))</f>
        <v/>
      </c>
      <c r="AH223" s="334" t="str">
        <f>IF($B223="","",INDEX('All CCC'!AH$7:AH$736,MATCH(WatchList!$B223,'All CCC'!$B$7:$B$736,0)))</f>
        <v/>
      </c>
      <c r="AI223" s="334" t="str">
        <f>IF($B223="","",INDEX('All CCC'!AI$7:AI$736,MATCH(WatchList!$B223,'All CCC'!$B$7:$B$736,0)))</f>
        <v/>
      </c>
      <c r="AJ223" s="334" t="str">
        <f>IF($B223="","",INDEX('All CCC'!AJ$7:AJ$736,MATCH(WatchList!$B223,'All CCC'!$B$7:$B$736,0)))</f>
        <v/>
      </c>
      <c r="AK223" s="334" t="str">
        <f>IF($B223="","",INDEX('All CCC'!AK$7:AK$736,MATCH(WatchList!$B223,'All CCC'!$B$7:$B$736,0)))</f>
        <v/>
      </c>
      <c r="AL223" s="334" t="str">
        <f>IF($B223="","",INDEX('All CCC'!AL$7:AL$736,MATCH(WatchList!$B223,'All CCC'!$B$7:$B$736,0)))</f>
        <v/>
      </c>
      <c r="AM223" s="334" t="str">
        <f>IF($B223="","",INDEX('All CCC'!AM$7:AM$736,MATCH(WatchList!$B223,'All CCC'!$B$7:$B$736,0)))</f>
        <v/>
      </c>
      <c r="AN223" s="334" t="str">
        <f>IF($B223="","",INDEX('All CCC'!AN$7:AN$736,MATCH(WatchList!$B223,'All CCC'!$B$7:$B$736,0)))</f>
        <v/>
      </c>
      <c r="AO223" s="334" t="str">
        <f>IF($B223="","",INDEX('All CCC'!AO$7:AO$736,MATCH(WatchList!$B223,'All CCC'!$B$7:$B$736,0)))</f>
        <v/>
      </c>
      <c r="AP223" s="334" t="str">
        <f>IF($B223="","",INDEX('All CCC'!AP$7:AP$736,MATCH(WatchList!$B223,'All CCC'!$B$7:$B$736,0)))</f>
        <v/>
      </c>
      <c r="AQ223" s="334" t="str">
        <f>IF($B223="","",INDEX('All CCC'!AQ$7:AQ$736,MATCH(WatchList!$B223,'All CCC'!$B$7:$B$736,0)))</f>
        <v/>
      </c>
      <c r="AR223" s="334" t="str">
        <f>IF($B223="","",INDEX('All CCC'!AR$7:AR$736,MATCH(WatchList!$B223,'All CCC'!$B$7:$B$736,0)))</f>
        <v/>
      </c>
      <c r="AS223" s="334" t="str">
        <f>IF($B223="","",INDEX('All CCC'!AS$7:AS$736,MATCH(WatchList!$B223,'All CCC'!$B$7:$B$736,0)))</f>
        <v/>
      </c>
      <c r="AT223" s="334" t="str">
        <f>IF($B223="","",INDEX('All CCC'!AT$7:AT$736,MATCH(WatchList!$B223,'All CCC'!$B$7:$B$736,0)))</f>
        <v/>
      </c>
      <c r="AU223" s="334" t="str">
        <f>IF($B223="","",INDEX('All CCC'!AU$7:AU$736,MATCH(WatchList!$B223,'All CCC'!$B$7:$B$736,0)))</f>
        <v/>
      </c>
      <c r="AV223" s="334" t="str">
        <f>IF($B223="","",INDEX('All CCC'!AV$7:AV$736,MATCH(WatchList!$B223,'All CCC'!$B$7:$B$736,0)))</f>
        <v/>
      </c>
      <c r="AW223" s="334" t="str">
        <f>IF($B223="","",INDEX('All CCC'!AW$7:AW$736,MATCH(WatchList!$B223,'All CCC'!$B$7:$B$736,0)))</f>
        <v/>
      </c>
      <c r="AX223" s="334" t="str">
        <f>IF($B223="","",INDEX('All CCC'!AX$7:AX$736,MATCH(WatchList!$B223,'All CCC'!$B$7:$B$736,0)))</f>
        <v/>
      </c>
      <c r="AY223" s="334" t="str">
        <f>IF($B223="","",INDEX('All CCC'!AY$7:AY$736,MATCH(WatchList!$B223,'All CCC'!$B$7:$B$736,0)))</f>
        <v/>
      </c>
      <c r="AZ223" s="334" t="str">
        <f>IF($B223="","",INDEX('All CCC'!AZ$7:AZ$736,MATCH(WatchList!$B223,'All CCC'!$B$7:$B$736,0)))</f>
        <v/>
      </c>
      <c r="BA223" s="334" t="str">
        <f>IF($B223="","",INDEX('All CCC'!BA$7:BA$736,MATCH(WatchList!$B223,'All CCC'!$B$7:$B$736,0)))</f>
        <v/>
      </c>
      <c r="BB223" s="334" t="str">
        <f>IF($B223="","",INDEX('All CCC'!BB$7:BB$736,MATCH(WatchList!$B223,'All CCC'!$B$7:$B$736,0)))</f>
        <v/>
      </c>
      <c r="BC223" s="334" t="str">
        <f>IF($B223="","",INDEX('All CCC'!BC$7:BC$736,MATCH(WatchList!$B223,'All CCC'!$B$7:$B$736,0)))</f>
        <v/>
      </c>
      <c r="BD223" s="334" t="str">
        <f>IF($B223="","",INDEX('All CCC'!BD$7:BD$736,MATCH(WatchList!$B223,'All CCC'!$B$7:$B$736,0)))</f>
        <v/>
      </c>
      <c r="BE223" s="334" t="str">
        <f>IF($B223="","",INDEX('All CCC'!BE$7:BE$736,MATCH(WatchList!$B223,'All CCC'!$B$7:$B$736,0)))</f>
        <v/>
      </c>
      <c r="BF223" s="334" t="str">
        <f>IF($B223="","",INDEX('All CCC'!BF$7:BF$736,MATCH(WatchList!$B223,'All CCC'!$B$7:$B$736,0)))</f>
        <v/>
      </c>
      <c r="BG223" s="334" t="str">
        <f>IF($B223="","",INDEX('All CCC'!BG$7:BG$736,MATCH(WatchList!$B223,'All CCC'!$B$7:$B$736,0)))</f>
        <v/>
      </c>
    </row>
    <row r="224" spans="1:59" x14ac:dyDescent="0.2">
      <c r="A224" s="333" t="str">
        <f>IF($B224="","",INDEX('All CCC'!A$7:A$736,MATCH(WatchList!$B224,'All CCC'!$B$7:$B$736,0)))</f>
        <v/>
      </c>
      <c r="B224" s="127"/>
      <c r="C224" s="334" t="str">
        <f>IF($B224="","",INDEX('All CCC'!C$7:C$736,MATCH(WatchList!$B224,'All CCC'!$B$7:$B$736,0)))</f>
        <v/>
      </c>
      <c r="D224" s="334" t="str">
        <f>IF($B224="","",INDEX('All CCC'!D$7:D$736,MATCH(WatchList!$B224,'All CCC'!$B$7:$B$736,0)))</f>
        <v/>
      </c>
      <c r="E224" s="334" t="str">
        <f>IF($B224="","",INDEX('All CCC'!E$7:E$736,MATCH(WatchList!$B224,'All CCC'!$B$7:$B$736,0)))</f>
        <v/>
      </c>
      <c r="F224" s="334" t="str">
        <f>IF($B224="","",INDEX('All CCC'!F$7:F$736,MATCH(WatchList!$B224,'All CCC'!$B$7:$B$736,0)))</f>
        <v/>
      </c>
      <c r="G224" s="334" t="str">
        <f>IF($B224="","",INDEX('All CCC'!G$7:G$736,MATCH(WatchList!$B224,'All CCC'!$B$7:$B$736,0)))</f>
        <v/>
      </c>
      <c r="H224" s="334" t="str">
        <f>IF($B224="","",INDEX('All CCC'!H$7:H$736,MATCH(WatchList!$B224,'All CCC'!$B$7:$B$736,0)))</f>
        <v/>
      </c>
      <c r="I224" s="334" t="str">
        <f>IF($B224="","",INDEX('All CCC'!I$7:I$736,MATCH(WatchList!$B224,'All CCC'!$B$7:$B$736,0)))</f>
        <v/>
      </c>
      <c r="J224" s="334" t="str">
        <f>IF($B224="","",INDEX('All CCC'!J$7:J$736,MATCH(WatchList!$B224,'All CCC'!$B$7:$B$736,0)))</f>
        <v/>
      </c>
      <c r="K224" s="334" t="str">
        <f>IF($B224="","",INDEX('All CCC'!K$7:K$736,MATCH(WatchList!$B224,'All CCC'!$B$7:$B$736,0)))</f>
        <v/>
      </c>
      <c r="L224" s="334" t="str">
        <f>IF($B224="","",INDEX('All CCC'!L$7:L$736,MATCH(WatchList!$B224,'All CCC'!$B$7:$B$736,0)))</f>
        <v/>
      </c>
      <c r="M224" s="334" t="str">
        <f>IF($B224="","",INDEX('All CCC'!M$7:M$736,MATCH(WatchList!$B224,'All CCC'!$B$7:$B$736,0)))</f>
        <v/>
      </c>
      <c r="N224" s="334" t="str">
        <f>IF($B224="","",INDEX('All CCC'!N$7:N$736,MATCH(WatchList!$B224,'All CCC'!$B$7:$B$736,0)))</f>
        <v/>
      </c>
      <c r="O224" s="334" t="str">
        <f>IF($B224="","",INDEX('All CCC'!O$7:O$736,MATCH(WatchList!$B224,'All CCC'!$B$7:$B$736,0)))</f>
        <v/>
      </c>
      <c r="P224" s="335" t="str">
        <f>IF($B224="","",INDEX('All CCC'!P$7:P$736,MATCH(WatchList!$B224,'All CCC'!$B$7:$B$736,0)))</f>
        <v/>
      </c>
      <c r="Q224" s="335" t="str">
        <f>IF($B224="","",INDEX('All CCC'!Q$7:Q$736,MATCH(WatchList!$B224,'All CCC'!$B$7:$B$736,0)))</f>
        <v/>
      </c>
      <c r="R224" s="334" t="str">
        <f>IF($B224="","",INDEX('All CCC'!R$7:R$736,MATCH(WatchList!$B224,'All CCC'!$B$7:$B$736,0)))</f>
        <v/>
      </c>
      <c r="S224" s="334" t="str">
        <f>IF($B224="","",INDEX('All CCC'!S$7:S$736,MATCH(WatchList!$B224,'All CCC'!$B$7:$B$736,0)))</f>
        <v/>
      </c>
      <c r="T224" s="334" t="str">
        <f>IF($B224="","",INDEX('All CCC'!T$7:T$736,MATCH(WatchList!$B224,'All CCC'!$B$7:$B$736,0)))</f>
        <v/>
      </c>
      <c r="U224" s="334" t="str">
        <f>IF($B224="","",INDEX('All CCC'!U$7:U$736,MATCH(WatchList!$B224,'All CCC'!$B$7:$B$736,0)))</f>
        <v/>
      </c>
      <c r="V224" s="334" t="str">
        <f>IF($B224="","",INDEX('All CCC'!V$7:V$736,MATCH(WatchList!$B224,'All CCC'!$B$7:$B$736,0)))</f>
        <v/>
      </c>
      <c r="W224" s="334" t="str">
        <f>IF($B224="","",INDEX('All CCC'!W$7:W$736,MATCH(WatchList!$B224,'All CCC'!$B$7:$B$736,0)))</f>
        <v/>
      </c>
      <c r="X224" s="334" t="str">
        <f>IF($B224="","",INDEX('All CCC'!X$7:X$736,MATCH(WatchList!$B224,'All CCC'!$B$7:$B$736,0)))</f>
        <v/>
      </c>
      <c r="Y224" s="334" t="str">
        <f>IF($B224="","",INDEX('All CCC'!Y$7:Y$736,MATCH(WatchList!$B224,'All CCC'!$B$7:$B$736,0)))</f>
        <v/>
      </c>
      <c r="Z224" s="334" t="str">
        <f>IF($B224="","",INDEX('All CCC'!Z$7:Z$736,MATCH(WatchList!$B224,'All CCC'!$B$7:$B$736,0)))</f>
        <v/>
      </c>
      <c r="AA224" s="334" t="str">
        <f>IF($B224="","",INDEX('All CCC'!AA$7:AA$736,MATCH(WatchList!$B224,'All CCC'!$B$7:$B$736,0)))</f>
        <v/>
      </c>
      <c r="AB224" s="334" t="str">
        <f>IF($B224="","",INDEX('All CCC'!AB$7:AB$736,MATCH(WatchList!$B224,'All CCC'!$B$7:$B$736,0)))</f>
        <v/>
      </c>
      <c r="AC224" s="334" t="str">
        <f>IF($B224="","",INDEX('All CCC'!AC$7:AC$736,MATCH(WatchList!$B224,'All CCC'!$B$7:$B$736,0)))</f>
        <v/>
      </c>
      <c r="AD224" s="334" t="str">
        <f>IF($B224="","",INDEX('All CCC'!AD$7:AD$736,MATCH(WatchList!$B224,'All CCC'!$B$7:$B$736,0)))</f>
        <v/>
      </c>
      <c r="AE224" s="334" t="str">
        <f>IF($B224="","",INDEX('All CCC'!AE$7:AE$736,MATCH(WatchList!$B224,'All CCC'!$B$7:$B$736,0)))</f>
        <v/>
      </c>
      <c r="AF224" s="334" t="str">
        <f>IF($B224="","",INDEX('All CCC'!AF$7:AF$736,MATCH(WatchList!$B224,'All CCC'!$B$7:$B$736,0)))</f>
        <v/>
      </c>
      <c r="AG224" s="334" t="str">
        <f>IF($B224="","",INDEX('All CCC'!AG$7:AG$736,MATCH(WatchList!$B224,'All CCC'!$B$7:$B$736,0)))</f>
        <v/>
      </c>
      <c r="AH224" s="334" t="str">
        <f>IF($B224="","",INDEX('All CCC'!AH$7:AH$736,MATCH(WatchList!$B224,'All CCC'!$B$7:$B$736,0)))</f>
        <v/>
      </c>
      <c r="AI224" s="334" t="str">
        <f>IF($B224="","",INDEX('All CCC'!AI$7:AI$736,MATCH(WatchList!$B224,'All CCC'!$B$7:$B$736,0)))</f>
        <v/>
      </c>
      <c r="AJ224" s="334" t="str">
        <f>IF($B224="","",INDEX('All CCC'!AJ$7:AJ$736,MATCH(WatchList!$B224,'All CCC'!$B$7:$B$736,0)))</f>
        <v/>
      </c>
      <c r="AK224" s="334" t="str">
        <f>IF($B224="","",INDEX('All CCC'!AK$7:AK$736,MATCH(WatchList!$B224,'All CCC'!$B$7:$B$736,0)))</f>
        <v/>
      </c>
      <c r="AL224" s="334" t="str">
        <f>IF($B224="","",INDEX('All CCC'!AL$7:AL$736,MATCH(WatchList!$B224,'All CCC'!$B$7:$B$736,0)))</f>
        <v/>
      </c>
      <c r="AM224" s="334" t="str">
        <f>IF($B224="","",INDEX('All CCC'!AM$7:AM$736,MATCH(WatchList!$B224,'All CCC'!$B$7:$B$736,0)))</f>
        <v/>
      </c>
      <c r="AN224" s="334" t="str">
        <f>IF($B224="","",INDEX('All CCC'!AN$7:AN$736,MATCH(WatchList!$B224,'All CCC'!$B$7:$B$736,0)))</f>
        <v/>
      </c>
      <c r="AO224" s="334" t="str">
        <f>IF($B224="","",INDEX('All CCC'!AO$7:AO$736,MATCH(WatchList!$B224,'All CCC'!$B$7:$B$736,0)))</f>
        <v/>
      </c>
      <c r="AP224" s="334" t="str">
        <f>IF($B224="","",INDEX('All CCC'!AP$7:AP$736,MATCH(WatchList!$B224,'All CCC'!$B$7:$B$736,0)))</f>
        <v/>
      </c>
      <c r="AQ224" s="334" t="str">
        <f>IF($B224="","",INDEX('All CCC'!AQ$7:AQ$736,MATCH(WatchList!$B224,'All CCC'!$B$7:$B$736,0)))</f>
        <v/>
      </c>
      <c r="AR224" s="334" t="str">
        <f>IF($B224="","",INDEX('All CCC'!AR$7:AR$736,MATCH(WatchList!$B224,'All CCC'!$B$7:$B$736,0)))</f>
        <v/>
      </c>
      <c r="AS224" s="334" t="str">
        <f>IF($B224="","",INDEX('All CCC'!AS$7:AS$736,MATCH(WatchList!$B224,'All CCC'!$B$7:$B$736,0)))</f>
        <v/>
      </c>
      <c r="AT224" s="334" t="str">
        <f>IF($B224="","",INDEX('All CCC'!AT$7:AT$736,MATCH(WatchList!$B224,'All CCC'!$B$7:$B$736,0)))</f>
        <v/>
      </c>
      <c r="AU224" s="334" t="str">
        <f>IF($B224="","",INDEX('All CCC'!AU$7:AU$736,MATCH(WatchList!$B224,'All CCC'!$B$7:$B$736,0)))</f>
        <v/>
      </c>
      <c r="AV224" s="334" t="str">
        <f>IF($B224="","",INDEX('All CCC'!AV$7:AV$736,MATCH(WatchList!$B224,'All CCC'!$B$7:$B$736,0)))</f>
        <v/>
      </c>
      <c r="AW224" s="334" t="str">
        <f>IF($B224="","",INDEX('All CCC'!AW$7:AW$736,MATCH(WatchList!$B224,'All CCC'!$B$7:$B$736,0)))</f>
        <v/>
      </c>
      <c r="AX224" s="334" t="str">
        <f>IF($B224="","",INDEX('All CCC'!AX$7:AX$736,MATCH(WatchList!$B224,'All CCC'!$B$7:$B$736,0)))</f>
        <v/>
      </c>
      <c r="AY224" s="334" t="str">
        <f>IF($B224="","",INDEX('All CCC'!AY$7:AY$736,MATCH(WatchList!$B224,'All CCC'!$B$7:$B$736,0)))</f>
        <v/>
      </c>
      <c r="AZ224" s="334" t="str">
        <f>IF($B224="","",INDEX('All CCC'!AZ$7:AZ$736,MATCH(WatchList!$B224,'All CCC'!$B$7:$B$736,0)))</f>
        <v/>
      </c>
      <c r="BA224" s="334" t="str">
        <f>IF($B224="","",INDEX('All CCC'!BA$7:BA$736,MATCH(WatchList!$B224,'All CCC'!$B$7:$B$736,0)))</f>
        <v/>
      </c>
      <c r="BB224" s="334" t="str">
        <f>IF($B224="","",INDEX('All CCC'!BB$7:BB$736,MATCH(WatchList!$B224,'All CCC'!$B$7:$B$736,0)))</f>
        <v/>
      </c>
      <c r="BC224" s="334" t="str">
        <f>IF($B224="","",INDEX('All CCC'!BC$7:BC$736,MATCH(WatchList!$B224,'All CCC'!$B$7:$B$736,0)))</f>
        <v/>
      </c>
      <c r="BD224" s="334" t="str">
        <f>IF($B224="","",INDEX('All CCC'!BD$7:BD$736,MATCH(WatchList!$B224,'All CCC'!$B$7:$B$736,0)))</f>
        <v/>
      </c>
      <c r="BE224" s="334" t="str">
        <f>IF($B224="","",INDEX('All CCC'!BE$7:BE$736,MATCH(WatchList!$B224,'All CCC'!$B$7:$B$736,0)))</f>
        <v/>
      </c>
      <c r="BF224" s="334" t="str">
        <f>IF($B224="","",INDEX('All CCC'!BF$7:BF$736,MATCH(WatchList!$B224,'All CCC'!$B$7:$B$736,0)))</f>
        <v/>
      </c>
      <c r="BG224" s="334" t="str">
        <f>IF($B224="","",INDEX('All CCC'!BG$7:BG$736,MATCH(WatchList!$B224,'All CCC'!$B$7:$B$736,0)))</f>
        <v/>
      </c>
    </row>
    <row r="225" spans="1:59" x14ac:dyDescent="0.2">
      <c r="A225" s="333" t="str">
        <f>IF($B225="","",INDEX('All CCC'!A$7:A$736,MATCH(WatchList!$B225,'All CCC'!$B$7:$B$736,0)))</f>
        <v/>
      </c>
      <c r="B225" s="127"/>
      <c r="C225" s="334" t="str">
        <f>IF($B225="","",INDEX('All CCC'!C$7:C$736,MATCH(WatchList!$B225,'All CCC'!$B$7:$B$736,0)))</f>
        <v/>
      </c>
      <c r="D225" s="334" t="str">
        <f>IF($B225="","",INDEX('All CCC'!D$7:D$736,MATCH(WatchList!$B225,'All CCC'!$B$7:$B$736,0)))</f>
        <v/>
      </c>
      <c r="E225" s="334" t="str">
        <f>IF($B225="","",INDEX('All CCC'!E$7:E$736,MATCH(WatchList!$B225,'All CCC'!$B$7:$B$736,0)))</f>
        <v/>
      </c>
      <c r="F225" s="334" t="str">
        <f>IF($B225="","",INDEX('All CCC'!F$7:F$736,MATCH(WatchList!$B225,'All CCC'!$B$7:$B$736,0)))</f>
        <v/>
      </c>
      <c r="G225" s="334" t="str">
        <f>IF($B225="","",INDEX('All CCC'!G$7:G$736,MATCH(WatchList!$B225,'All CCC'!$B$7:$B$736,0)))</f>
        <v/>
      </c>
      <c r="H225" s="334" t="str">
        <f>IF($B225="","",INDEX('All CCC'!H$7:H$736,MATCH(WatchList!$B225,'All CCC'!$B$7:$B$736,0)))</f>
        <v/>
      </c>
      <c r="I225" s="334" t="str">
        <f>IF($B225="","",INDEX('All CCC'!I$7:I$736,MATCH(WatchList!$B225,'All CCC'!$B$7:$B$736,0)))</f>
        <v/>
      </c>
      <c r="J225" s="334" t="str">
        <f>IF($B225="","",INDEX('All CCC'!J$7:J$736,MATCH(WatchList!$B225,'All CCC'!$B$7:$B$736,0)))</f>
        <v/>
      </c>
      <c r="K225" s="334" t="str">
        <f>IF($B225="","",INDEX('All CCC'!K$7:K$736,MATCH(WatchList!$B225,'All CCC'!$B$7:$B$736,0)))</f>
        <v/>
      </c>
      <c r="L225" s="334" t="str">
        <f>IF($B225="","",INDEX('All CCC'!L$7:L$736,MATCH(WatchList!$B225,'All CCC'!$B$7:$B$736,0)))</f>
        <v/>
      </c>
      <c r="M225" s="334" t="str">
        <f>IF($B225="","",INDEX('All CCC'!M$7:M$736,MATCH(WatchList!$B225,'All CCC'!$B$7:$B$736,0)))</f>
        <v/>
      </c>
      <c r="N225" s="334" t="str">
        <f>IF($B225="","",INDEX('All CCC'!N$7:N$736,MATCH(WatchList!$B225,'All CCC'!$B$7:$B$736,0)))</f>
        <v/>
      </c>
      <c r="O225" s="334" t="str">
        <f>IF($B225="","",INDEX('All CCC'!O$7:O$736,MATCH(WatchList!$B225,'All CCC'!$B$7:$B$736,0)))</f>
        <v/>
      </c>
      <c r="P225" s="335" t="str">
        <f>IF($B225="","",INDEX('All CCC'!P$7:P$736,MATCH(WatchList!$B225,'All CCC'!$B$7:$B$736,0)))</f>
        <v/>
      </c>
      <c r="Q225" s="335" t="str">
        <f>IF($B225="","",INDEX('All CCC'!Q$7:Q$736,MATCH(WatchList!$B225,'All CCC'!$B$7:$B$736,0)))</f>
        <v/>
      </c>
      <c r="R225" s="334" t="str">
        <f>IF($B225="","",INDEX('All CCC'!R$7:R$736,MATCH(WatchList!$B225,'All CCC'!$B$7:$B$736,0)))</f>
        <v/>
      </c>
      <c r="S225" s="334" t="str">
        <f>IF($B225="","",INDEX('All CCC'!S$7:S$736,MATCH(WatchList!$B225,'All CCC'!$B$7:$B$736,0)))</f>
        <v/>
      </c>
      <c r="T225" s="334" t="str">
        <f>IF($B225="","",INDEX('All CCC'!T$7:T$736,MATCH(WatchList!$B225,'All CCC'!$B$7:$B$736,0)))</f>
        <v/>
      </c>
      <c r="U225" s="334" t="str">
        <f>IF($B225="","",INDEX('All CCC'!U$7:U$736,MATCH(WatchList!$B225,'All CCC'!$B$7:$B$736,0)))</f>
        <v/>
      </c>
      <c r="V225" s="334" t="str">
        <f>IF($B225="","",INDEX('All CCC'!V$7:V$736,MATCH(WatchList!$B225,'All CCC'!$B$7:$B$736,0)))</f>
        <v/>
      </c>
      <c r="W225" s="334" t="str">
        <f>IF($B225="","",INDEX('All CCC'!W$7:W$736,MATCH(WatchList!$B225,'All CCC'!$B$7:$B$736,0)))</f>
        <v/>
      </c>
      <c r="X225" s="334" t="str">
        <f>IF($B225="","",INDEX('All CCC'!X$7:X$736,MATCH(WatchList!$B225,'All CCC'!$B$7:$B$736,0)))</f>
        <v/>
      </c>
      <c r="Y225" s="334" t="str">
        <f>IF($B225="","",INDEX('All CCC'!Y$7:Y$736,MATCH(WatchList!$B225,'All CCC'!$B$7:$B$736,0)))</f>
        <v/>
      </c>
      <c r="Z225" s="334" t="str">
        <f>IF($B225="","",INDEX('All CCC'!Z$7:Z$736,MATCH(WatchList!$B225,'All CCC'!$B$7:$B$736,0)))</f>
        <v/>
      </c>
      <c r="AA225" s="334" t="str">
        <f>IF($B225="","",INDEX('All CCC'!AA$7:AA$736,MATCH(WatchList!$B225,'All CCC'!$B$7:$B$736,0)))</f>
        <v/>
      </c>
      <c r="AB225" s="334" t="str">
        <f>IF($B225="","",INDEX('All CCC'!AB$7:AB$736,MATCH(WatchList!$B225,'All CCC'!$B$7:$B$736,0)))</f>
        <v/>
      </c>
      <c r="AC225" s="334" t="str">
        <f>IF($B225="","",INDEX('All CCC'!AC$7:AC$736,MATCH(WatchList!$B225,'All CCC'!$B$7:$B$736,0)))</f>
        <v/>
      </c>
      <c r="AD225" s="334" t="str">
        <f>IF($B225="","",INDEX('All CCC'!AD$7:AD$736,MATCH(WatchList!$B225,'All CCC'!$B$7:$B$736,0)))</f>
        <v/>
      </c>
      <c r="AE225" s="334" t="str">
        <f>IF($B225="","",INDEX('All CCC'!AE$7:AE$736,MATCH(WatchList!$B225,'All CCC'!$B$7:$B$736,0)))</f>
        <v/>
      </c>
      <c r="AF225" s="334" t="str">
        <f>IF($B225="","",INDEX('All CCC'!AF$7:AF$736,MATCH(WatchList!$B225,'All CCC'!$B$7:$B$736,0)))</f>
        <v/>
      </c>
      <c r="AG225" s="334" t="str">
        <f>IF($B225="","",INDEX('All CCC'!AG$7:AG$736,MATCH(WatchList!$B225,'All CCC'!$B$7:$B$736,0)))</f>
        <v/>
      </c>
      <c r="AH225" s="334" t="str">
        <f>IF($B225="","",INDEX('All CCC'!AH$7:AH$736,MATCH(WatchList!$B225,'All CCC'!$B$7:$B$736,0)))</f>
        <v/>
      </c>
      <c r="AI225" s="334" t="str">
        <f>IF($B225="","",INDEX('All CCC'!AI$7:AI$736,MATCH(WatchList!$B225,'All CCC'!$B$7:$B$736,0)))</f>
        <v/>
      </c>
      <c r="AJ225" s="334" t="str">
        <f>IF($B225="","",INDEX('All CCC'!AJ$7:AJ$736,MATCH(WatchList!$B225,'All CCC'!$B$7:$B$736,0)))</f>
        <v/>
      </c>
      <c r="AK225" s="334" t="str">
        <f>IF($B225="","",INDEX('All CCC'!AK$7:AK$736,MATCH(WatchList!$B225,'All CCC'!$B$7:$B$736,0)))</f>
        <v/>
      </c>
      <c r="AL225" s="334" t="str">
        <f>IF($B225="","",INDEX('All CCC'!AL$7:AL$736,MATCH(WatchList!$B225,'All CCC'!$B$7:$B$736,0)))</f>
        <v/>
      </c>
      <c r="AM225" s="334" t="str">
        <f>IF($B225="","",INDEX('All CCC'!AM$7:AM$736,MATCH(WatchList!$B225,'All CCC'!$B$7:$B$736,0)))</f>
        <v/>
      </c>
      <c r="AN225" s="334" t="str">
        <f>IF($B225="","",INDEX('All CCC'!AN$7:AN$736,MATCH(WatchList!$B225,'All CCC'!$B$7:$B$736,0)))</f>
        <v/>
      </c>
      <c r="AO225" s="334" t="str">
        <f>IF($B225="","",INDEX('All CCC'!AO$7:AO$736,MATCH(WatchList!$B225,'All CCC'!$B$7:$B$736,0)))</f>
        <v/>
      </c>
      <c r="AP225" s="334" t="str">
        <f>IF($B225="","",INDEX('All CCC'!AP$7:AP$736,MATCH(WatchList!$B225,'All CCC'!$B$7:$B$736,0)))</f>
        <v/>
      </c>
      <c r="AQ225" s="334" t="str">
        <f>IF($B225="","",INDEX('All CCC'!AQ$7:AQ$736,MATCH(WatchList!$B225,'All CCC'!$B$7:$B$736,0)))</f>
        <v/>
      </c>
      <c r="AR225" s="334" t="str">
        <f>IF($B225="","",INDEX('All CCC'!AR$7:AR$736,MATCH(WatchList!$B225,'All CCC'!$B$7:$B$736,0)))</f>
        <v/>
      </c>
      <c r="AS225" s="334" t="str">
        <f>IF($B225="","",INDEX('All CCC'!AS$7:AS$736,MATCH(WatchList!$B225,'All CCC'!$B$7:$B$736,0)))</f>
        <v/>
      </c>
      <c r="AT225" s="334" t="str">
        <f>IF($B225="","",INDEX('All CCC'!AT$7:AT$736,MATCH(WatchList!$B225,'All CCC'!$B$7:$B$736,0)))</f>
        <v/>
      </c>
      <c r="AU225" s="334" t="str">
        <f>IF($B225="","",INDEX('All CCC'!AU$7:AU$736,MATCH(WatchList!$B225,'All CCC'!$B$7:$B$736,0)))</f>
        <v/>
      </c>
      <c r="AV225" s="334" t="str">
        <f>IF($B225="","",INDEX('All CCC'!AV$7:AV$736,MATCH(WatchList!$B225,'All CCC'!$B$7:$B$736,0)))</f>
        <v/>
      </c>
      <c r="AW225" s="334" t="str">
        <f>IF($B225="","",INDEX('All CCC'!AW$7:AW$736,MATCH(WatchList!$B225,'All CCC'!$B$7:$B$736,0)))</f>
        <v/>
      </c>
      <c r="AX225" s="334" t="str">
        <f>IF($B225="","",INDEX('All CCC'!AX$7:AX$736,MATCH(WatchList!$B225,'All CCC'!$B$7:$B$736,0)))</f>
        <v/>
      </c>
      <c r="AY225" s="334" t="str">
        <f>IF($B225="","",INDEX('All CCC'!AY$7:AY$736,MATCH(WatchList!$B225,'All CCC'!$B$7:$B$736,0)))</f>
        <v/>
      </c>
      <c r="AZ225" s="334" t="str">
        <f>IF($B225="","",INDEX('All CCC'!AZ$7:AZ$736,MATCH(WatchList!$B225,'All CCC'!$B$7:$B$736,0)))</f>
        <v/>
      </c>
      <c r="BA225" s="334" t="str">
        <f>IF($B225="","",INDEX('All CCC'!BA$7:BA$736,MATCH(WatchList!$B225,'All CCC'!$B$7:$B$736,0)))</f>
        <v/>
      </c>
      <c r="BB225" s="334" t="str">
        <f>IF($B225="","",INDEX('All CCC'!BB$7:BB$736,MATCH(WatchList!$B225,'All CCC'!$B$7:$B$736,0)))</f>
        <v/>
      </c>
      <c r="BC225" s="334" t="str">
        <f>IF($B225="","",INDEX('All CCC'!BC$7:BC$736,MATCH(WatchList!$B225,'All CCC'!$B$7:$B$736,0)))</f>
        <v/>
      </c>
      <c r="BD225" s="334" t="str">
        <f>IF($B225="","",INDEX('All CCC'!BD$7:BD$736,MATCH(WatchList!$B225,'All CCC'!$B$7:$B$736,0)))</f>
        <v/>
      </c>
      <c r="BE225" s="334" t="str">
        <f>IF($B225="","",INDEX('All CCC'!BE$7:BE$736,MATCH(WatchList!$B225,'All CCC'!$B$7:$B$736,0)))</f>
        <v/>
      </c>
      <c r="BF225" s="334" t="str">
        <f>IF($B225="","",INDEX('All CCC'!BF$7:BF$736,MATCH(WatchList!$B225,'All CCC'!$B$7:$B$736,0)))</f>
        <v/>
      </c>
      <c r="BG225" s="334" t="str">
        <f>IF($B225="","",INDEX('All CCC'!BG$7:BG$736,MATCH(WatchList!$B225,'All CCC'!$B$7:$B$736,0)))</f>
        <v/>
      </c>
    </row>
    <row r="226" spans="1:59" x14ac:dyDescent="0.2">
      <c r="A226" s="333" t="str">
        <f>IF($B226="","",INDEX('All CCC'!A$7:A$736,MATCH(WatchList!$B226,'All CCC'!$B$7:$B$736,0)))</f>
        <v/>
      </c>
      <c r="B226" s="127"/>
      <c r="C226" s="334" t="str">
        <f>IF($B226="","",INDEX('All CCC'!C$7:C$736,MATCH(WatchList!$B226,'All CCC'!$B$7:$B$736,0)))</f>
        <v/>
      </c>
      <c r="D226" s="334" t="str">
        <f>IF($B226="","",INDEX('All CCC'!D$7:D$736,MATCH(WatchList!$B226,'All CCC'!$B$7:$B$736,0)))</f>
        <v/>
      </c>
      <c r="E226" s="334" t="str">
        <f>IF($B226="","",INDEX('All CCC'!E$7:E$736,MATCH(WatchList!$B226,'All CCC'!$B$7:$B$736,0)))</f>
        <v/>
      </c>
      <c r="F226" s="334" t="str">
        <f>IF($B226="","",INDEX('All CCC'!F$7:F$736,MATCH(WatchList!$B226,'All CCC'!$B$7:$B$736,0)))</f>
        <v/>
      </c>
      <c r="G226" s="334" t="str">
        <f>IF($B226="","",INDEX('All CCC'!G$7:G$736,MATCH(WatchList!$B226,'All CCC'!$B$7:$B$736,0)))</f>
        <v/>
      </c>
      <c r="H226" s="334" t="str">
        <f>IF($B226="","",INDEX('All CCC'!H$7:H$736,MATCH(WatchList!$B226,'All CCC'!$B$7:$B$736,0)))</f>
        <v/>
      </c>
      <c r="I226" s="334" t="str">
        <f>IF($B226="","",INDEX('All CCC'!I$7:I$736,MATCH(WatchList!$B226,'All CCC'!$B$7:$B$736,0)))</f>
        <v/>
      </c>
      <c r="J226" s="334" t="str">
        <f>IF($B226="","",INDEX('All CCC'!J$7:J$736,MATCH(WatchList!$B226,'All CCC'!$B$7:$B$736,0)))</f>
        <v/>
      </c>
      <c r="K226" s="334" t="str">
        <f>IF($B226="","",INDEX('All CCC'!K$7:K$736,MATCH(WatchList!$B226,'All CCC'!$B$7:$B$736,0)))</f>
        <v/>
      </c>
      <c r="L226" s="334" t="str">
        <f>IF($B226="","",INDEX('All CCC'!L$7:L$736,MATCH(WatchList!$B226,'All CCC'!$B$7:$B$736,0)))</f>
        <v/>
      </c>
      <c r="M226" s="334" t="str">
        <f>IF($B226="","",INDEX('All CCC'!M$7:M$736,MATCH(WatchList!$B226,'All CCC'!$B$7:$B$736,0)))</f>
        <v/>
      </c>
      <c r="N226" s="334" t="str">
        <f>IF($B226="","",INDEX('All CCC'!N$7:N$736,MATCH(WatchList!$B226,'All CCC'!$B$7:$B$736,0)))</f>
        <v/>
      </c>
      <c r="O226" s="334" t="str">
        <f>IF($B226="","",INDEX('All CCC'!O$7:O$736,MATCH(WatchList!$B226,'All CCC'!$B$7:$B$736,0)))</f>
        <v/>
      </c>
      <c r="P226" s="335" t="str">
        <f>IF($B226="","",INDEX('All CCC'!P$7:P$736,MATCH(WatchList!$B226,'All CCC'!$B$7:$B$736,0)))</f>
        <v/>
      </c>
      <c r="Q226" s="335" t="str">
        <f>IF($B226="","",INDEX('All CCC'!Q$7:Q$736,MATCH(WatchList!$B226,'All CCC'!$B$7:$B$736,0)))</f>
        <v/>
      </c>
      <c r="R226" s="334" t="str">
        <f>IF($B226="","",INDEX('All CCC'!R$7:R$736,MATCH(WatchList!$B226,'All CCC'!$B$7:$B$736,0)))</f>
        <v/>
      </c>
      <c r="S226" s="334" t="str">
        <f>IF($B226="","",INDEX('All CCC'!S$7:S$736,MATCH(WatchList!$B226,'All CCC'!$B$7:$B$736,0)))</f>
        <v/>
      </c>
      <c r="T226" s="334" t="str">
        <f>IF($B226="","",INDEX('All CCC'!T$7:T$736,MATCH(WatchList!$B226,'All CCC'!$B$7:$B$736,0)))</f>
        <v/>
      </c>
      <c r="U226" s="334" t="str">
        <f>IF($B226="","",INDEX('All CCC'!U$7:U$736,MATCH(WatchList!$B226,'All CCC'!$B$7:$B$736,0)))</f>
        <v/>
      </c>
      <c r="V226" s="334" t="str">
        <f>IF($B226="","",INDEX('All CCC'!V$7:V$736,MATCH(WatchList!$B226,'All CCC'!$B$7:$B$736,0)))</f>
        <v/>
      </c>
      <c r="W226" s="334" t="str">
        <f>IF($B226="","",INDEX('All CCC'!W$7:W$736,MATCH(WatchList!$B226,'All CCC'!$B$7:$B$736,0)))</f>
        <v/>
      </c>
      <c r="X226" s="334" t="str">
        <f>IF($B226="","",INDEX('All CCC'!X$7:X$736,MATCH(WatchList!$B226,'All CCC'!$B$7:$B$736,0)))</f>
        <v/>
      </c>
      <c r="Y226" s="334" t="str">
        <f>IF($B226="","",INDEX('All CCC'!Y$7:Y$736,MATCH(WatchList!$B226,'All CCC'!$B$7:$B$736,0)))</f>
        <v/>
      </c>
      <c r="Z226" s="334" t="str">
        <f>IF($B226="","",INDEX('All CCC'!Z$7:Z$736,MATCH(WatchList!$B226,'All CCC'!$B$7:$B$736,0)))</f>
        <v/>
      </c>
      <c r="AA226" s="334" t="str">
        <f>IF($B226="","",INDEX('All CCC'!AA$7:AA$736,MATCH(WatchList!$B226,'All CCC'!$B$7:$B$736,0)))</f>
        <v/>
      </c>
      <c r="AB226" s="334" t="str">
        <f>IF($B226="","",INDEX('All CCC'!AB$7:AB$736,MATCH(WatchList!$B226,'All CCC'!$B$7:$B$736,0)))</f>
        <v/>
      </c>
      <c r="AC226" s="334" t="str">
        <f>IF($B226="","",INDEX('All CCC'!AC$7:AC$736,MATCH(WatchList!$B226,'All CCC'!$B$7:$B$736,0)))</f>
        <v/>
      </c>
      <c r="AD226" s="334" t="str">
        <f>IF($B226="","",INDEX('All CCC'!AD$7:AD$736,MATCH(WatchList!$B226,'All CCC'!$B$7:$B$736,0)))</f>
        <v/>
      </c>
      <c r="AE226" s="334" t="str">
        <f>IF($B226="","",INDEX('All CCC'!AE$7:AE$736,MATCH(WatchList!$B226,'All CCC'!$B$7:$B$736,0)))</f>
        <v/>
      </c>
      <c r="AF226" s="334" t="str">
        <f>IF($B226="","",INDEX('All CCC'!AF$7:AF$736,MATCH(WatchList!$B226,'All CCC'!$B$7:$B$736,0)))</f>
        <v/>
      </c>
      <c r="AG226" s="334" t="str">
        <f>IF($B226="","",INDEX('All CCC'!AG$7:AG$736,MATCH(WatchList!$B226,'All CCC'!$B$7:$B$736,0)))</f>
        <v/>
      </c>
      <c r="AH226" s="334" t="str">
        <f>IF($B226="","",INDEX('All CCC'!AH$7:AH$736,MATCH(WatchList!$B226,'All CCC'!$B$7:$B$736,0)))</f>
        <v/>
      </c>
      <c r="AI226" s="334" t="str">
        <f>IF($B226="","",INDEX('All CCC'!AI$7:AI$736,MATCH(WatchList!$B226,'All CCC'!$B$7:$B$736,0)))</f>
        <v/>
      </c>
      <c r="AJ226" s="334" t="str">
        <f>IF($B226="","",INDEX('All CCC'!AJ$7:AJ$736,MATCH(WatchList!$B226,'All CCC'!$B$7:$B$736,0)))</f>
        <v/>
      </c>
      <c r="AK226" s="334" t="str">
        <f>IF($B226="","",INDEX('All CCC'!AK$7:AK$736,MATCH(WatchList!$B226,'All CCC'!$B$7:$B$736,0)))</f>
        <v/>
      </c>
      <c r="AL226" s="334" t="str">
        <f>IF($B226="","",INDEX('All CCC'!AL$7:AL$736,MATCH(WatchList!$B226,'All CCC'!$B$7:$B$736,0)))</f>
        <v/>
      </c>
      <c r="AM226" s="334" t="str">
        <f>IF($B226="","",INDEX('All CCC'!AM$7:AM$736,MATCH(WatchList!$B226,'All CCC'!$B$7:$B$736,0)))</f>
        <v/>
      </c>
      <c r="AN226" s="334" t="str">
        <f>IF($B226="","",INDEX('All CCC'!AN$7:AN$736,MATCH(WatchList!$B226,'All CCC'!$B$7:$B$736,0)))</f>
        <v/>
      </c>
      <c r="AO226" s="334" t="str">
        <f>IF($B226="","",INDEX('All CCC'!AO$7:AO$736,MATCH(WatchList!$B226,'All CCC'!$B$7:$B$736,0)))</f>
        <v/>
      </c>
      <c r="AP226" s="334" t="str">
        <f>IF($B226="","",INDEX('All CCC'!AP$7:AP$736,MATCH(WatchList!$B226,'All CCC'!$B$7:$B$736,0)))</f>
        <v/>
      </c>
      <c r="AQ226" s="334" t="str">
        <f>IF($B226="","",INDEX('All CCC'!AQ$7:AQ$736,MATCH(WatchList!$B226,'All CCC'!$B$7:$B$736,0)))</f>
        <v/>
      </c>
      <c r="AR226" s="334" t="str">
        <f>IF($B226="","",INDEX('All CCC'!AR$7:AR$736,MATCH(WatchList!$B226,'All CCC'!$B$7:$B$736,0)))</f>
        <v/>
      </c>
      <c r="AS226" s="334" t="str">
        <f>IF($B226="","",INDEX('All CCC'!AS$7:AS$736,MATCH(WatchList!$B226,'All CCC'!$B$7:$B$736,0)))</f>
        <v/>
      </c>
      <c r="AT226" s="334" t="str">
        <f>IF($B226="","",INDEX('All CCC'!AT$7:AT$736,MATCH(WatchList!$B226,'All CCC'!$B$7:$B$736,0)))</f>
        <v/>
      </c>
      <c r="AU226" s="334" t="str">
        <f>IF($B226="","",INDEX('All CCC'!AU$7:AU$736,MATCH(WatchList!$B226,'All CCC'!$B$7:$B$736,0)))</f>
        <v/>
      </c>
      <c r="AV226" s="334" t="str">
        <f>IF($B226="","",INDEX('All CCC'!AV$7:AV$736,MATCH(WatchList!$B226,'All CCC'!$B$7:$B$736,0)))</f>
        <v/>
      </c>
      <c r="AW226" s="334" t="str">
        <f>IF($B226="","",INDEX('All CCC'!AW$7:AW$736,MATCH(WatchList!$B226,'All CCC'!$B$7:$B$736,0)))</f>
        <v/>
      </c>
      <c r="AX226" s="334" t="str">
        <f>IF($B226="","",INDEX('All CCC'!AX$7:AX$736,MATCH(WatchList!$B226,'All CCC'!$B$7:$B$736,0)))</f>
        <v/>
      </c>
      <c r="AY226" s="334" t="str">
        <f>IF($B226="","",INDEX('All CCC'!AY$7:AY$736,MATCH(WatchList!$B226,'All CCC'!$B$7:$B$736,0)))</f>
        <v/>
      </c>
      <c r="AZ226" s="334" t="str">
        <f>IF($B226="","",INDEX('All CCC'!AZ$7:AZ$736,MATCH(WatchList!$B226,'All CCC'!$B$7:$B$736,0)))</f>
        <v/>
      </c>
      <c r="BA226" s="334" t="str">
        <f>IF($B226="","",INDEX('All CCC'!BA$7:BA$736,MATCH(WatchList!$B226,'All CCC'!$B$7:$B$736,0)))</f>
        <v/>
      </c>
      <c r="BB226" s="334" t="str">
        <f>IF($B226="","",INDEX('All CCC'!BB$7:BB$736,MATCH(WatchList!$B226,'All CCC'!$B$7:$B$736,0)))</f>
        <v/>
      </c>
      <c r="BC226" s="334" t="str">
        <f>IF($B226="","",INDEX('All CCC'!BC$7:BC$736,MATCH(WatchList!$B226,'All CCC'!$B$7:$B$736,0)))</f>
        <v/>
      </c>
      <c r="BD226" s="334" t="str">
        <f>IF($B226="","",INDEX('All CCC'!BD$7:BD$736,MATCH(WatchList!$B226,'All CCC'!$B$7:$B$736,0)))</f>
        <v/>
      </c>
      <c r="BE226" s="334" t="str">
        <f>IF($B226="","",INDEX('All CCC'!BE$7:BE$736,MATCH(WatchList!$B226,'All CCC'!$B$7:$B$736,0)))</f>
        <v/>
      </c>
      <c r="BF226" s="334" t="str">
        <f>IF($B226="","",INDEX('All CCC'!BF$7:BF$736,MATCH(WatchList!$B226,'All CCC'!$B$7:$B$736,0)))</f>
        <v/>
      </c>
      <c r="BG226" s="334" t="str">
        <f>IF($B226="","",INDEX('All CCC'!BG$7:BG$736,MATCH(WatchList!$B226,'All CCC'!$B$7:$B$736,0)))</f>
        <v/>
      </c>
    </row>
    <row r="227" spans="1:59" x14ac:dyDescent="0.2">
      <c r="A227" s="333" t="str">
        <f>IF($B227="","",INDEX('All CCC'!A$7:A$736,MATCH(WatchList!$B227,'All CCC'!$B$7:$B$736,0)))</f>
        <v/>
      </c>
      <c r="B227" s="127"/>
      <c r="C227" s="334" t="str">
        <f>IF($B227="","",INDEX('All CCC'!C$7:C$736,MATCH(WatchList!$B227,'All CCC'!$B$7:$B$736,0)))</f>
        <v/>
      </c>
      <c r="D227" s="334" t="str">
        <f>IF($B227="","",INDEX('All CCC'!D$7:D$736,MATCH(WatchList!$B227,'All CCC'!$B$7:$B$736,0)))</f>
        <v/>
      </c>
      <c r="E227" s="334" t="str">
        <f>IF($B227="","",INDEX('All CCC'!E$7:E$736,MATCH(WatchList!$B227,'All CCC'!$B$7:$B$736,0)))</f>
        <v/>
      </c>
      <c r="F227" s="334" t="str">
        <f>IF($B227="","",INDEX('All CCC'!F$7:F$736,MATCH(WatchList!$B227,'All CCC'!$B$7:$B$736,0)))</f>
        <v/>
      </c>
      <c r="G227" s="334" t="str">
        <f>IF($B227="","",INDEX('All CCC'!G$7:G$736,MATCH(WatchList!$B227,'All CCC'!$B$7:$B$736,0)))</f>
        <v/>
      </c>
      <c r="H227" s="334" t="str">
        <f>IF($B227="","",INDEX('All CCC'!H$7:H$736,MATCH(WatchList!$B227,'All CCC'!$B$7:$B$736,0)))</f>
        <v/>
      </c>
      <c r="I227" s="334" t="str">
        <f>IF($B227="","",INDEX('All CCC'!I$7:I$736,MATCH(WatchList!$B227,'All CCC'!$B$7:$B$736,0)))</f>
        <v/>
      </c>
      <c r="J227" s="334" t="str">
        <f>IF($B227="","",INDEX('All CCC'!J$7:J$736,MATCH(WatchList!$B227,'All CCC'!$B$7:$B$736,0)))</f>
        <v/>
      </c>
      <c r="K227" s="334" t="str">
        <f>IF($B227="","",INDEX('All CCC'!K$7:K$736,MATCH(WatchList!$B227,'All CCC'!$B$7:$B$736,0)))</f>
        <v/>
      </c>
      <c r="L227" s="334" t="str">
        <f>IF($B227="","",INDEX('All CCC'!L$7:L$736,MATCH(WatchList!$B227,'All CCC'!$B$7:$B$736,0)))</f>
        <v/>
      </c>
      <c r="M227" s="334" t="str">
        <f>IF($B227="","",INDEX('All CCC'!M$7:M$736,MATCH(WatchList!$B227,'All CCC'!$B$7:$B$736,0)))</f>
        <v/>
      </c>
      <c r="N227" s="334" t="str">
        <f>IF($B227="","",INDEX('All CCC'!N$7:N$736,MATCH(WatchList!$B227,'All CCC'!$B$7:$B$736,0)))</f>
        <v/>
      </c>
      <c r="O227" s="334" t="str">
        <f>IF($B227="","",INDEX('All CCC'!O$7:O$736,MATCH(WatchList!$B227,'All CCC'!$B$7:$B$736,0)))</f>
        <v/>
      </c>
      <c r="P227" s="335" t="str">
        <f>IF($B227="","",INDEX('All CCC'!P$7:P$736,MATCH(WatchList!$B227,'All CCC'!$B$7:$B$736,0)))</f>
        <v/>
      </c>
      <c r="Q227" s="335" t="str">
        <f>IF($B227="","",INDEX('All CCC'!Q$7:Q$736,MATCH(WatchList!$B227,'All CCC'!$B$7:$B$736,0)))</f>
        <v/>
      </c>
      <c r="R227" s="334" t="str">
        <f>IF($B227="","",INDEX('All CCC'!R$7:R$736,MATCH(WatchList!$B227,'All CCC'!$B$7:$B$736,0)))</f>
        <v/>
      </c>
      <c r="S227" s="334" t="str">
        <f>IF($B227="","",INDEX('All CCC'!S$7:S$736,MATCH(WatchList!$B227,'All CCC'!$B$7:$B$736,0)))</f>
        <v/>
      </c>
      <c r="T227" s="334" t="str">
        <f>IF($B227="","",INDEX('All CCC'!T$7:T$736,MATCH(WatchList!$B227,'All CCC'!$B$7:$B$736,0)))</f>
        <v/>
      </c>
      <c r="U227" s="334" t="str">
        <f>IF($B227="","",INDEX('All CCC'!U$7:U$736,MATCH(WatchList!$B227,'All CCC'!$B$7:$B$736,0)))</f>
        <v/>
      </c>
      <c r="V227" s="334" t="str">
        <f>IF($B227="","",INDEX('All CCC'!V$7:V$736,MATCH(WatchList!$B227,'All CCC'!$B$7:$B$736,0)))</f>
        <v/>
      </c>
      <c r="W227" s="334" t="str">
        <f>IF($B227="","",INDEX('All CCC'!W$7:W$736,MATCH(WatchList!$B227,'All CCC'!$B$7:$B$736,0)))</f>
        <v/>
      </c>
      <c r="X227" s="334" t="str">
        <f>IF($B227="","",INDEX('All CCC'!X$7:X$736,MATCH(WatchList!$B227,'All CCC'!$B$7:$B$736,0)))</f>
        <v/>
      </c>
      <c r="Y227" s="334" t="str">
        <f>IF($B227="","",INDEX('All CCC'!Y$7:Y$736,MATCH(WatchList!$B227,'All CCC'!$B$7:$B$736,0)))</f>
        <v/>
      </c>
      <c r="Z227" s="334" t="str">
        <f>IF($B227="","",INDEX('All CCC'!Z$7:Z$736,MATCH(WatchList!$B227,'All CCC'!$B$7:$B$736,0)))</f>
        <v/>
      </c>
      <c r="AA227" s="334" t="str">
        <f>IF($B227="","",INDEX('All CCC'!AA$7:AA$736,MATCH(WatchList!$B227,'All CCC'!$B$7:$B$736,0)))</f>
        <v/>
      </c>
      <c r="AB227" s="334" t="str">
        <f>IF($B227="","",INDEX('All CCC'!AB$7:AB$736,MATCH(WatchList!$B227,'All CCC'!$B$7:$B$736,0)))</f>
        <v/>
      </c>
      <c r="AC227" s="334" t="str">
        <f>IF($B227="","",INDEX('All CCC'!AC$7:AC$736,MATCH(WatchList!$B227,'All CCC'!$B$7:$B$736,0)))</f>
        <v/>
      </c>
      <c r="AD227" s="334" t="str">
        <f>IF($B227="","",INDEX('All CCC'!AD$7:AD$736,MATCH(WatchList!$B227,'All CCC'!$B$7:$B$736,0)))</f>
        <v/>
      </c>
      <c r="AE227" s="334" t="str">
        <f>IF($B227="","",INDEX('All CCC'!AE$7:AE$736,MATCH(WatchList!$B227,'All CCC'!$B$7:$B$736,0)))</f>
        <v/>
      </c>
      <c r="AF227" s="334" t="str">
        <f>IF($B227="","",INDEX('All CCC'!AF$7:AF$736,MATCH(WatchList!$B227,'All CCC'!$B$7:$B$736,0)))</f>
        <v/>
      </c>
      <c r="AG227" s="334" t="str">
        <f>IF($B227="","",INDEX('All CCC'!AG$7:AG$736,MATCH(WatchList!$B227,'All CCC'!$B$7:$B$736,0)))</f>
        <v/>
      </c>
      <c r="AH227" s="334" t="str">
        <f>IF($B227="","",INDEX('All CCC'!AH$7:AH$736,MATCH(WatchList!$B227,'All CCC'!$B$7:$B$736,0)))</f>
        <v/>
      </c>
      <c r="AI227" s="334" t="str">
        <f>IF($B227="","",INDEX('All CCC'!AI$7:AI$736,MATCH(WatchList!$B227,'All CCC'!$B$7:$B$736,0)))</f>
        <v/>
      </c>
      <c r="AJ227" s="334" t="str">
        <f>IF($B227="","",INDEX('All CCC'!AJ$7:AJ$736,MATCH(WatchList!$B227,'All CCC'!$B$7:$B$736,0)))</f>
        <v/>
      </c>
      <c r="AK227" s="334" t="str">
        <f>IF($B227="","",INDEX('All CCC'!AK$7:AK$736,MATCH(WatchList!$B227,'All CCC'!$B$7:$B$736,0)))</f>
        <v/>
      </c>
      <c r="AL227" s="334" t="str">
        <f>IF($B227="","",INDEX('All CCC'!AL$7:AL$736,MATCH(WatchList!$B227,'All CCC'!$B$7:$B$736,0)))</f>
        <v/>
      </c>
      <c r="AM227" s="334" t="str">
        <f>IF($B227="","",INDEX('All CCC'!AM$7:AM$736,MATCH(WatchList!$B227,'All CCC'!$B$7:$B$736,0)))</f>
        <v/>
      </c>
      <c r="AN227" s="334" t="str">
        <f>IF($B227="","",INDEX('All CCC'!AN$7:AN$736,MATCH(WatchList!$B227,'All CCC'!$B$7:$B$736,0)))</f>
        <v/>
      </c>
      <c r="AO227" s="334" t="str">
        <f>IF($B227="","",INDEX('All CCC'!AO$7:AO$736,MATCH(WatchList!$B227,'All CCC'!$B$7:$B$736,0)))</f>
        <v/>
      </c>
      <c r="AP227" s="334" t="str">
        <f>IF($B227="","",INDEX('All CCC'!AP$7:AP$736,MATCH(WatchList!$B227,'All CCC'!$B$7:$B$736,0)))</f>
        <v/>
      </c>
      <c r="AQ227" s="334" t="str">
        <f>IF($B227="","",INDEX('All CCC'!AQ$7:AQ$736,MATCH(WatchList!$B227,'All CCC'!$B$7:$B$736,0)))</f>
        <v/>
      </c>
      <c r="AR227" s="334" t="str">
        <f>IF($B227="","",INDEX('All CCC'!AR$7:AR$736,MATCH(WatchList!$B227,'All CCC'!$B$7:$B$736,0)))</f>
        <v/>
      </c>
      <c r="AS227" s="334" t="str">
        <f>IF($B227="","",INDEX('All CCC'!AS$7:AS$736,MATCH(WatchList!$B227,'All CCC'!$B$7:$B$736,0)))</f>
        <v/>
      </c>
      <c r="AT227" s="334" t="str">
        <f>IF($B227="","",INDEX('All CCC'!AT$7:AT$736,MATCH(WatchList!$B227,'All CCC'!$B$7:$B$736,0)))</f>
        <v/>
      </c>
      <c r="AU227" s="334" t="str">
        <f>IF($B227="","",INDEX('All CCC'!AU$7:AU$736,MATCH(WatchList!$B227,'All CCC'!$B$7:$B$736,0)))</f>
        <v/>
      </c>
      <c r="AV227" s="334" t="str">
        <f>IF($B227="","",INDEX('All CCC'!AV$7:AV$736,MATCH(WatchList!$B227,'All CCC'!$B$7:$B$736,0)))</f>
        <v/>
      </c>
      <c r="AW227" s="334" t="str">
        <f>IF($B227="","",INDEX('All CCC'!AW$7:AW$736,MATCH(WatchList!$B227,'All CCC'!$B$7:$B$736,0)))</f>
        <v/>
      </c>
      <c r="AX227" s="334" t="str">
        <f>IF($B227="","",INDEX('All CCC'!AX$7:AX$736,MATCH(WatchList!$B227,'All CCC'!$B$7:$B$736,0)))</f>
        <v/>
      </c>
      <c r="AY227" s="334" t="str">
        <f>IF($B227="","",INDEX('All CCC'!AY$7:AY$736,MATCH(WatchList!$B227,'All CCC'!$B$7:$B$736,0)))</f>
        <v/>
      </c>
      <c r="AZ227" s="334" t="str">
        <f>IF($B227="","",INDEX('All CCC'!AZ$7:AZ$736,MATCH(WatchList!$B227,'All CCC'!$B$7:$B$736,0)))</f>
        <v/>
      </c>
      <c r="BA227" s="334" t="str">
        <f>IF($B227="","",INDEX('All CCC'!BA$7:BA$736,MATCH(WatchList!$B227,'All CCC'!$B$7:$B$736,0)))</f>
        <v/>
      </c>
      <c r="BB227" s="334" t="str">
        <f>IF($B227="","",INDEX('All CCC'!BB$7:BB$736,MATCH(WatchList!$B227,'All CCC'!$B$7:$B$736,0)))</f>
        <v/>
      </c>
      <c r="BC227" s="334" t="str">
        <f>IF($B227="","",INDEX('All CCC'!BC$7:BC$736,MATCH(WatchList!$B227,'All CCC'!$B$7:$B$736,0)))</f>
        <v/>
      </c>
      <c r="BD227" s="334" t="str">
        <f>IF($B227="","",INDEX('All CCC'!BD$7:BD$736,MATCH(WatchList!$B227,'All CCC'!$B$7:$B$736,0)))</f>
        <v/>
      </c>
      <c r="BE227" s="334" t="str">
        <f>IF($B227="","",INDEX('All CCC'!BE$7:BE$736,MATCH(WatchList!$B227,'All CCC'!$B$7:$B$736,0)))</f>
        <v/>
      </c>
      <c r="BF227" s="334" t="str">
        <f>IF($B227="","",INDEX('All CCC'!BF$7:BF$736,MATCH(WatchList!$B227,'All CCC'!$B$7:$B$736,0)))</f>
        <v/>
      </c>
      <c r="BG227" s="334" t="str">
        <f>IF($B227="","",INDEX('All CCC'!BG$7:BG$736,MATCH(WatchList!$B227,'All CCC'!$B$7:$B$736,0)))</f>
        <v/>
      </c>
    </row>
    <row r="228" spans="1:59" x14ac:dyDescent="0.2">
      <c r="A228" s="333" t="str">
        <f>IF($B228="","",INDEX('All CCC'!A$7:A$736,MATCH(WatchList!$B228,'All CCC'!$B$7:$B$736,0)))</f>
        <v/>
      </c>
      <c r="B228" s="127"/>
      <c r="C228" s="334" t="str">
        <f>IF($B228="","",INDEX('All CCC'!C$7:C$736,MATCH(WatchList!$B228,'All CCC'!$B$7:$B$736,0)))</f>
        <v/>
      </c>
      <c r="D228" s="334" t="str">
        <f>IF($B228="","",INDEX('All CCC'!D$7:D$736,MATCH(WatchList!$B228,'All CCC'!$B$7:$B$736,0)))</f>
        <v/>
      </c>
      <c r="E228" s="334" t="str">
        <f>IF($B228="","",INDEX('All CCC'!E$7:E$736,MATCH(WatchList!$B228,'All CCC'!$B$7:$B$736,0)))</f>
        <v/>
      </c>
      <c r="F228" s="334" t="str">
        <f>IF($B228="","",INDEX('All CCC'!F$7:F$736,MATCH(WatchList!$B228,'All CCC'!$B$7:$B$736,0)))</f>
        <v/>
      </c>
      <c r="G228" s="334" t="str">
        <f>IF($B228="","",INDEX('All CCC'!G$7:G$736,MATCH(WatchList!$B228,'All CCC'!$B$7:$B$736,0)))</f>
        <v/>
      </c>
      <c r="H228" s="334" t="str">
        <f>IF($B228="","",INDEX('All CCC'!H$7:H$736,MATCH(WatchList!$B228,'All CCC'!$B$7:$B$736,0)))</f>
        <v/>
      </c>
      <c r="I228" s="334" t="str">
        <f>IF($B228="","",INDEX('All CCC'!I$7:I$736,MATCH(WatchList!$B228,'All CCC'!$B$7:$B$736,0)))</f>
        <v/>
      </c>
      <c r="J228" s="334" t="str">
        <f>IF($B228="","",INDEX('All CCC'!J$7:J$736,MATCH(WatchList!$B228,'All CCC'!$B$7:$B$736,0)))</f>
        <v/>
      </c>
      <c r="K228" s="334" t="str">
        <f>IF($B228="","",INDEX('All CCC'!K$7:K$736,MATCH(WatchList!$B228,'All CCC'!$B$7:$B$736,0)))</f>
        <v/>
      </c>
      <c r="L228" s="334" t="str">
        <f>IF($B228="","",INDEX('All CCC'!L$7:L$736,MATCH(WatchList!$B228,'All CCC'!$B$7:$B$736,0)))</f>
        <v/>
      </c>
      <c r="M228" s="334" t="str">
        <f>IF($B228="","",INDEX('All CCC'!M$7:M$736,MATCH(WatchList!$B228,'All CCC'!$B$7:$B$736,0)))</f>
        <v/>
      </c>
      <c r="N228" s="334" t="str">
        <f>IF($B228="","",INDEX('All CCC'!N$7:N$736,MATCH(WatchList!$B228,'All CCC'!$B$7:$B$736,0)))</f>
        <v/>
      </c>
      <c r="O228" s="334" t="str">
        <f>IF($B228="","",INDEX('All CCC'!O$7:O$736,MATCH(WatchList!$B228,'All CCC'!$B$7:$B$736,0)))</f>
        <v/>
      </c>
      <c r="P228" s="335" t="str">
        <f>IF($B228="","",INDEX('All CCC'!P$7:P$736,MATCH(WatchList!$B228,'All CCC'!$B$7:$B$736,0)))</f>
        <v/>
      </c>
      <c r="Q228" s="335" t="str">
        <f>IF($B228="","",INDEX('All CCC'!Q$7:Q$736,MATCH(WatchList!$B228,'All CCC'!$B$7:$B$736,0)))</f>
        <v/>
      </c>
      <c r="R228" s="334" t="str">
        <f>IF($B228="","",INDEX('All CCC'!R$7:R$736,MATCH(WatchList!$B228,'All CCC'!$B$7:$B$736,0)))</f>
        <v/>
      </c>
      <c r="S228" s="334" t="str">
        <f>IF($B228="","",INDEX('All CCC'!S$7:S$736,MATCH(WatchList!$B228,'All CCC'!$B$7:$B$736,0)))</f>
        <v/>
      </c>
      <c r="T228" s="334" t="str">
        <f>IF($B228="","",INDEX('All CCC'!T$7:T$736,MATCH(WatchList!$B228,'All CCC'!$B$7:$B$736,0)))</f>
        <v/>
      </c>
      <c r="U228" s="334" t="str">
        <f>IF($B228="","",INDEX('All CCC'!U$7:U$736,MATCH(WatchList!$B228,'All CCC'!$B$7:$B$736,0)))</f>
        <v/>
      </c>
      <c r="V228" s="334" t="str">
        <f>IF($B228="","",INDEX('All CCC'!V$7:V$736,MATCH(WatchList!$B228,'All CCC'!$B$7:$B$736,0)))</f>
        <v/>
      </c>
      <c r="W228" s="334" t="str">
        <f>IF($B228="","",INDEX('All CCC'!W$7:W$736,MATCH(WatchList!$B228,'All CCC'!$B$7:$B$736,0)))</f>
        <v/>
      </c>
      <c r="X228" s="334" t="str">
        <f>IF($B228="","",INDEX('All CCC'!X$7:X$736,MATCH(WatchList!$B228,'All CCC'!$B$7:$B$736,0)))</f>
        <v/>
      </c>
      <c r="Y228" s="334" t="str">
        <f>IF($B228="","",INDEX('All CCC'!Y$7:Y$736,MATCH(WatchList!$B228,'All CCC'!$B$7:$B$736,0)))</f>
        <v/>
      </c>
      <c r="Z228" s="334" t="str">
        <f>IF($B228="","",INDEX('All CCC'!Z$7:Z$736,MATCH(WatchList!$B228,'All CCC'!$B$7:$B$736,0)))</f>
        <v/>
      </c>
      <c r="AA228" s="334" t="str">
        <f>IF($B228="","",INDEX('All CCC'!AA$7:AA$736,MATCH(WatchList!$B228,'All CCC'!$B$7:$B$736,0)))</f>
        <v/>
      </c>
      <c r="AB228" s="334" t="str">
        <f>IF($B228="","",INDEX('All CCC'!AB$7:AB$736,MATCH(WatchList!$B228,'All CCC'!$B$7:$B$736,0)))</f>
        <v/>
      </c>
      <c r="AC228" s="334" t="str">
        <f>IF($B228="","",INDEX('All CCC'!AC$7:AC$736,MATCH(WatchList!$B228,'All CCC'!$B$7:$B$736,0)))</f>
        <v/>
      </c>
      <c r="AD228" s="334" t="str">
        <f>IF($B228="","",INDEX('All CCC'!AD$7:AD$736,MATCH(WatchList!$B228,'All CCC'!$B$7:$B$736,0)))</f>
        <v/>
      </c>
      <c r="AE228" s="334" t="str">
        <f>IF($B228="","",INDEX('All CCC'!AE$7:AE$736,MATCH(WatchList!$B228,'All CCC'!$B$7:$B$736,0)))</f>
        <v/>
      </c>
      <c r="AF228" s="334" t="str">
        <f>IF($B228="","",INDEX('All CCC'!AF$7:AF$736,MATCH(WatchList!$B228,'All CCC'!$B$7:$B$736,0)))</f>
        <v/>
      </c>
      <c r="AG228" s="334" t="str">
        <f>IF($B228="","",INDEX('All CCC'!AG$7:AG$736,MATCH(WatchList!$B228,'All CCC'!$B$7:$B$736,0)))</f>
        <v/>
      </c>
      <c r="AH228" s="334" t="str">
        <f>IF($B228="","",INDEX('All CCC'!AH$7:AH$736,MATCH(WatchList!$B228,'All CCC'!$B$7:$B$736,0)))</f>
        <v/>
      </c>
      <c r="AI228" s="334" t="str">
        <f>IF($B228="","",INDEX('All CCC'!AI$7:AI$736,MATCH(WatchList!$B228,'All CCC'!$B$7:$B$736,0)))</f>
        <v/>
      </c>
      <c r="AJ228" s="334" t="str">
        <f>IF($B228="","",INDEX('All CCC'!AJ$7:AJ$736,MATCH(WatchList!$B228,'All CCC'!$B$7:$B$736,0)))</f>
        <v/>
      </c>
      <c r="AK228" s="334" t="str">
        <f>IF($B228="","",INDEX('All CCC'!AK$7:AK$736,MATCH(WatchList!$B228,'All CCC'!$B$7:$B$736,0)))</f>
        <v/>
      </c>
      <c r="AL228" s="334" t="str">
        <f>IF($B228="","",INDEX('All CCC'!AL$7:AL$736,MATCH(WatchList!$B228,'All CCC'!$B$7:$B$736,0)))</f>
        <v/>
      </c>
      <c r="AM228" s="334" t="str">
        <f>IF($B228="","",INDEX('All CCC'!AM$7:AM$736,MATCH(WatchList!$B228,'All CCC'!$B$7:$B$736,0)))</f>
        <v/>
      </c>
      <c r="AN228" s="334" t="str">
        <f>IF($B228="","",INDEX('All CCC'!AN$7:AN$736,MATCH(WatchList!$B228,'All CCC'!$B$7:$B$736,0)))</f>
        <v/>
      </c>
      <c r="AO228" s="334" t="str">
        <f>IF($B228="","",INDEX('All CCC'!AO$7:AO$736,MATCH(WatchList!$B228,'All CCC'!$B$7:$B$736,0)))</f>
        <v/>
      </c>
      <c r="AP228" s="334" t="str">
        <f>IF($B228="","",INDEX('All CCC'!AP$7:AP$736,MATCH(WatchList!$B228,'All CCC'!$B$7:$B$736,0)))</f>
        <v/>
      </c>
      <c r="AQ228" s="334" t="str">
        <f>IF($B228="","",INDEX('All CCC'!AQ$7:AQ$736,MATCH(WatchList!$B228,'All CCC'!$B$7:$B$736,0)))</f>
        <v/>
      </c>
      <c r="AR228" s="334" t="str">
        <f>IF($B228="","",INDEX('All CCC'!AR$7:AR$736,MATCH(WatchList!$B228,'All CCC'!$B$7:$B$736,0)))</f>
        <v/>
      </c>
      <c r="AS228" s="334" t="str">
        <f>IF($B228="","",INDEX('All CCC'!AS$7:AS$736,MATCH(WatchList!$B228,'All CCC'!$B$7:$B$736,0)))</f>
        <v/>
      </c>
      <c r="AT228" s="334" t="str">
        <f>IF($B228="","",INDEX('All CCC'!AT$7:AT$736,MATCH(WatchList!$B228,'All CCC'!$B$7:$B$736,0)))</f>
        <v/>
      </c>
      <c r="AU228" s="334" t="str">
        <f>IF($B228="","",INDEX('All CCC'!AU$7:AU$736,MATCH(WatchList!$B228,'All CCC'!$B$7:$B$736,0)))</f>
        <v/>
      </c>
      <c r="AV228" s="334" t="str">
        <f>IF($B228="","",INDEX('All CCC'!AV$7:AV$736,MATCH(WatchList!$B228,'All CCC'!$B$7:$B$736,0)))</f>
        <v/>
      </c>
      <c r="AW228" s="334" t="str">
        <f>IF($B228="","",INDEX('All CCC'!AW$7:AW$736,MATCH(WatchList!$B228,'All CCC'!$B$7:$B$736,0)))</f>
        <v/>
      </c>
      <c r="AX228" s="334" t="str">
        <f>IF($B228="","",INDEX('All CCC'!AX$7:AX$736,MATCH(WatchList!$B228,'All CCC'!$B$7:$B$736,0)))</f>
        <v/>
      </c>
      <c r="AY228" s="334" t="str">
        <f>IF($B228="","",INDEX('All CCC'!AY$7:AY$736,MATCH(WatchList!$B228,'All CCC'!$B$7:$B$736,0)))</f>
        <v/>
      </c>
      <c r="AZ228" s="334" t="str">
        <f>IF($B228="","",INDEX('All CCC'!AZ$7:AZ$736,MATCH(WatchList!$B228,'All CCC'!$B$7:$B$736,0)))</f>
        <v/>
      </c>
      <c r="BA228" s="334" t="str">
        <f>IF($B228="","",INDEX('All CCC'!BA$7:BA$736,MATCH(WatchList!$B228,'All CCC'!$B$7:$B$736,0)))</f>
        <v/>
      </c>
      <c r="BB228" s="334" t="str">
        <f>IF($B228="","",INDEX('All CCC'!BB$7:BB$736,MATCH(WatchList!$B228,'All CCC'!$B$7:$B$736,0)))</f>
        <v/>
      </c>
      <c r="BC228" s="334" t="str">
        <f>IF($B228="","",INDEX('All CCC'!BC$7:BC$736,MATCH(WatchList!$B228,'All CCC'!$B$7:$B$736,0)))</f>
        <v/>
      </c>
      <c r="BD228" s="334" t="str">
        <f>IF($B228="","",INDEX('All CCC'!BD$7:BD$736,MATCH(WatchList!$B228,'All CCC'!$B$7:$B$736,0)))</f>
        <v/>
      </c>
      <c r="BE228" s="334" t="str">
        <f>IF($B228="","",INDEX('All CCC'!BE$7:BE$736,MATCH(WatchList!$B228,'All CCC'!$B$7:$B$736,0)))</f>
        <v/>
      </c>
      <c r="BF228" s="334" t="str">
        <f>IF($B228="","",INDEX('All CCC'!BF$7:BF$736,MATCH(WatchList!$B228,'All CCC'!$B$7:$B$736,0)))</f>
        <v/>
      </c>
      <c r="BG228" s="334" t="str">
        <f>IF($B228="","",INDEX('All CCC'!BG$7:BG$736,MATCH(WatchList!$B228,'All CCC'!$B$7:$B$736,0)))</f>
        <v/>
      </c>
    </row>
    <row r="229" spans="1:59" x14ac:dyDescent="0.2">
      <c r="A229" s="333" t="str">
        <f>IF($B229="","",INDEX('All CCC'!A$7:A$736,MATCH(WatchList!$B229,'All CCC'!$B$7:$B$736,0)))</f>
        <v/>
      </c>
      <c r="B229" s="127"/>
      <c r="C229" s="334" t="str">
        <f>IF($B229="","",INDEX('All CCC'!C$7:C$736,MATCH(WatchList!$B229,'All CCC'!$B$7:$B$736,0)))</f>
        <v/>
      </c>
      <c r="D229" s="334" t="str">
        <f>IF($B229="","",INDEX('All CCC'!D$7:D$736,MATCH(WatchList!$B229,'All CCC'!$B$7:$B$736,0)))</f>
        <v/>
      </c>
      <c r="E229" s="334" t="str">
        <f>IF($B229="","",INDEX('All CCC'!E$7:E$736,MATCH(WatchList!$B229,'All CCC'!$B$7:$B$736,0)))</f>
        <v/>
      </c>
      <c r="F229" s="334" t="str">
        <f>IF($B229="","",INDEX('All CCC'!F$7:F$736,MATCH(WatchList!$B229,'All CCC'!$B$7:$B$736,0)))</f>
        <v/>
      </c>
      <c r="G229" s="334" t="str">
        <f>IF($B229="","",INDEX('All CCC'!G$7:G$736,MATCH(WatchList!$B229,'All CCC'!$B$7:$B$736,0)))</f>
        <v/>
      </c>
      <c r="H229" s="334" t="str">
        <f>IF($B229="","",INDEX('All CCC'!H$7:H$736,MATCH(WatchList!$B229,'All CCC'!$B$7:$B$736,0)))</f>
        <v/>
      </c>
      <c r="I229" s="334" t="str">
        <f>IF($B229="","",INDEX('All CCC'!I$7:I$736,MATCH(WatchList!$B229,'All CCC'!$B$7:$B$736,0)))</f>
        <v/>
      </c>
      <c r="J229" s="334" t="str">
        <f>IF($B229="","",INDEX('All CCC'!J$7:J$736,MATCH(WatchList!$B229,'All CCC'!$B$7:$B$736,0)))</f>
        <v/>
      </c>
      <c r="K229" s="334" t="str">
        <f>IF($B229="","",INDEX('All CCC'!K$7:K$736,MATCH(WatchList!$B229,'All CCC'!$B$7:$B$736,0)))</f>
        <v/>
      </c>
      <c r="L229" s="334" t="str">
        <f>IF($B229="","",INDEX('All CCC'!L$7:L$736,MATCH(WatchList!$B229,'All CCC'!$B$7:$B$736,0)))</f>
        <v/>
      </c>
      <c r="M229" s="334" t="str">
        <f>IF($B229="","",INDEX('All CCC'!M$7:M$736,MATCH(WatchList!$B229,'All CCC'!$B$7:$B$736,0)))</f>
        <v/>
      </c>
      <c r="N229" s="334" t="str">
        <f>IF($B229="","",INDEX('All CCC'!N$7:N$736,MATCH(WatchList!$B229,'All CCC'!$B$7:$B$736,0)))</f>
        <v/>
      </c>
      <c r="O229" s="334" t="str">
        <f>IF($B229="","",INDEX('All CCC'!O$7:O$736,MATCH(WatchList!$B229,'All CCC'!$B$7:$B$736,0)))</f>
        <v/>
      </c>
      <c r="P229" s="335" t="str">
        <f>IF($B229="","",INDEX('All CCC'!P$7:P$736,MATCH(WatchList!$B229,'All CCC'!$B$7:$B$736,0)))</f>
        <v/>
      </c>
      <c r="Q229" s="335" t="str">
        <f>IF($B229="","",INDEX('All CCC'!Q$7:Q$736,MATCH(WatchList!$B229,'All CCC'!$B$7:$B$736,0)))</f>
        <v/>
      </c>
      <c r="R229" s="334" t="str">
        <f>IF($B229="","",INDEX('All CCC'!R$7:R$736,MATCH(WatchList!$B229,'All CCC'!$B$7:$B$736,0)))</f>
        <v/>
      </c>
      <c r="S229" s="334" t="str">
        <f>IF($B229="","",INDEX('All CCC'!S$7:S$736,MATCH(WatchList!$B229,'All CCC'!$B$7:$B$736,0)))</f>
        <v/>
      </c>
      <c r="T229" s="334" t="str">
        <f>IF($B229="","",INDEX('All CCC'!T$7:T$736,MATCH(WatchList!$B229,'All CCC'!$B$7:$B$736,0)))</f>
        <v/>
      </c>
      <c r="U229" s="334" t="str">
        <f>IF($B229="","",INDEX('All CCC'!U$7:U$736,MATCH(WatchList!$B229,'All CCC'!$B$7:$B$736,0)))</f>
        <v/>
      </c>
      <c r="V229" s="334" t="str">
        <f>IF($B229="","",INDEX('All CCC'!V$7:V$736,MATCH(WatchList!$B229,'All CCC'!$B$7:$B$736,0)))</f>
        <v/>
      </c>
      <c r="W229" s="334" t="str">
        <f>IF($B229="","",INDEX('All CCC'!W$7:W$736,MATCH(WatchList!$B229,'All CCC'!$B$7:$B$736,0)))</f>
        <v/>
      </c>
      <c r="X229" s="334" t="str">
        <f>IF($B229="","",INDEX('All CCC'!X$7:X$736,MATCH(WatchList!$B229,'All CCC'!$B$7:$B$736,0)))</f>
        <v/>
      </c>
      <c r="Y229" s="334" t="str">
        <f>IF($B229="","",INDEX('All CCC'!Y$7:Y$736,MATCH(WatchList!$B229,'All CCC'!$B$7:$B$736,0)))</f>
        <v/>
      </c>
      <c r="Z229" s="334" t="str">
        <f>IF($B229="","",INDEX('All CCC'!Z$7:Z$736,MATCH(WatchList!$B229,'All CCC'!$B$7:$B$736,0)))</f>
        <v/>
      </c>
      <c r="AA229" s="334" t="str">
        <f>IF($B229="","",INDEX('All CCC'!AA$7:AA$736,MATCH(WatchList!$B229,'All CCC'!$B$7:$B$736,0)))</f>
        <v/>
      </c>
      <c r="AB229" s="334" t="str">
        <f>IF($B229="","",INDEX('All CCC'!AB$7:AB$736,MATCH(WatchList!$B229,'All CCC'!$B$7:$B$736,0)))</f>
        <v/>
      </c>
      <c r="AC229" s="334" t="str">
        <f>IF($B229="","",INDEX('All CCC'!AC$7:AC$736,MATCH(WatchList!$B229,'All CCC'!$B$7:$B$736,0)))</f>
        <v/>
      </c>
      <c r="AD229" s="334" t="str">
        <f>IF($B229="","",INDEX('All CCC'!AD$7:AD$736,MATCH(WatchList!$B229,'All CCC'!$B$7:$B$736,0)))</f>
        <v/>
      </c>
      <c r="AE229" s="334" t="str">
        <f>IF($B229="","",INDEX('All CCC'!AE$7:AE$736,MATCH(WatchList!$B229,'All CCC'!$B$7:$B$736,0)))</f>
        <v/>
      </c>
      <c r="AF229" s="334" t="str">
        <f>IF($B229="","",INDEX('All CCC'!AF$7:AF$736,MATCH(WatchList!$B229,'All CCC'!$B$7:$B$736,0)))</f>
        <v/>
      </c>
      <c r="AG229" s="334" t="str">
        <f>IF($B229="","",INDEX('All CCC'!AG$7:AG$736,MATCH(WatchList!$B229,'All CCC'!$B$7:$B$736,0)))</f>
        <v/>
      </c>
      <c r="AH229" s="334" t="str">
        <f>IF($B229="","",INDEX('All CCC'!AH$7:AH$736,MATCH(WatchList!$B229,'All CCC'!$B$7:$B$736,0)))</f>
        <v/>
      </c>
      <c r="AI229" s="334" t="str">
        <f>IF($B229="","",INDEX('All CCC'!AI$7:AI$736,MATCH(WatchList!$B229,'All CCC'!$B$7:$B$736,0)))</f>
        <v/>
      </c>
      <c r="AJ229" s="334" t="str">
        <f>IF($B229="","",INDEX('All CCC'!AJ$7:AJ$736,MATCH(WatchList!$B229,'All CCC'!$B$7:$B$736,0)))</f>
        <v/>
      </c>
      <c r="AK229" s="334" t="str">
        <f>IF($B229="","",INDEX('All CCC'!AK$7:AK$736,MATCH(WatchList!$B229,'All CCC'!$B$7:$B$736,0)))</f>
        <v/>
      </c>
      <c r="AL229" s="334" t="str">
        <f>IF($B229="","",INDEX('All CCC'!AL$7:AL$736,MATCH(WatchList!$B229,'All CCC'!$B$7:$B$736,0)))</f>
        <v/>
      </c>
      <c r="AM229" s="334" t="str">
        <f>IF($B229="","",INDEX('All CCC'!AM$7:AM$736,MATCH(WatchList!$B229,'All CCC'!$B$7:$B$736,0)))</f>
        <v/>
      </c>
      <c r="AN229" s="334" t="str">
        <f>IF($B229="","",INDEX('All CCC'!AN$7:AN$736,MATCH(WatchList!$B229,'All CCC'!$B$7:$B$736,0)))</f>
        <v/>
      </c>
      <c r="AO229" s="334" t="str">
        <f>IF($B229="","",INDEX('All CCC'!AO$7:AO$736,MATCH(WatchList!$B229,'All CCC'!$B$7:$B$736,0)))</f>
        <v/>
      </c>
      <c r="AP229" s="334" t="str">
        <f>IF($B229="","",INDEX('All CCC'!AP$7:AP$736,MATCH(WatchList!$B229,'All CCC'!$B$7:$B$736,0)))</f>
        <v/>
      </c>
      <c r="AQ229" s="334" t="str">
        <f>IF($B229="","",INDEX('All CCC'!AQ$7:AQ$736,MATCH(WatchList!$B229,'All CCC'!$B$7:$B$736,0)))</f>
        <v/>
      </c>
      <c r="AR229" s="334" t="str">
        <f>IF($B229="","",INDEX('All CCC'!AR$7:AR$736,MATCH(WatchList!$B229,'All CCC'!$B$7:$B$736,0)))</f>
        <v/>
      </c>
      <c r="AS229" s="334" t="str">
        <f>IF($B229="","",INDEX('All CCC'!AS$7:AS$736,MATCH(WatchList!$B229,'All CCC'!$B$7:$B$736,0)))</f>
        <v/>
      </c>
      <c r="AT229" s="334" t="str">
        <f>IF($B229="","",INDEX('All CCC'!AT$7:AT$736,MATCH(WatchList!$B229,'All CCC'!$B$7:$B$736,0)))</f>
        <v/>
      </c>
      <c r="AU229" s="334" t="str">
        <f>IF($B229="","",INDEX('All CCC'!AU$7:AU$736,MATCH(WatchList!$B229,'All CCC'!$B$7:$B$736,0)))</f>
        <v/>
      </c>
      <c r="AV229" s="334" t="str">
        <f>IF($B229="","",INDEX('All CCC'!AV$7:AV$736,MATCH(WatchList!$B229,'All CCC'!$B$7:$B$736,0)))</f>
        <v/>
      </c>
      <c r="AW229" s="334" t="str">
        <f>IF($B229="","",INDEX('All CCC'!AW$7:AW$736,MATCH(WatchList!$B229,'All CCC'!$B$7:$B$736,0)))</f>
        <v/>
      </c>
      <c r="AX229" s="334" t="str">
        <f>IF($B229="","",INDEX('All CCC'!AX$7:AX$736,MATCH(WatchList!$B229,'All CCC'!$B$7:$B$736,0)))</f>
        <v/>
      </c>
      <c r="AY229" s="334" t="str">
        <f>IF($B229="","",INDEX('All CCC'!AY$7:AY$736,MATCH(WatchList!$B229,'All CCC'!$B$7:$B$736,0)))</f>
        <v/>
      </c>
      <c r="AZ229" s="334" t="str">
        <f>IF($B229="","",INDEX('All CCC'!AZ$7:AZ$736,MATCH(WatchList!$B229,'All CCC'!$B$7:$B$736,0)))</f>
        <v/>
      </c>
      <c r="BA229" s="334" t="str">
        <f>IF($B229="","",INDEX('All CCC'!BA$7:BA$736,MATCH(WatchList!$B229,'All CCC'!$B$7:$B$736,0)))</f>
        <v/>
      </c>
      <c r="BB229" s="334" t="str">
        <f>IF($B229="","",INDEX('All CCC'!BB$7:BB$736,MATCH(WatchList!$B229,'All CCC'!$B$7:$B$736,0)))</f>
        <v/>
      </c>
      <c r="BC229" s="334" t="str">
        <f>IF($B229="","",INDEX('All CCC'!BC$7:BC$736,MATCH(WatchList!$B229,'All CCC'!$B$7:$B$736,0)))</f>
        <v/>
      </c>
      <c r="BD229" s="334" t="str">
        <f>IF($B229="","",INDEX('All CCC'!BD$7:BD$736,MATCH(WatchList!$B229,'All CCC'!$B$7:$B$736,0)))</f>
        <v/>
      </c>
      <c r="BE229" s="334" t="str">
        <f>IF($B229="","",INDEX('All CCC'!BE$7:BE$736,MATCH(WatchList!$B229,'All CCC'!$B$7:$B$736,0)))</f>
        <v/>
      </c>
      <c r="BF229" s="334" t="str">
        <f>IF($B229="","",INDEX('All CCC'!BF$7:BF$736,MATCH(WatchList!$B229,'All CCC'!$B$7:$B$736,0)))</f>
        <v/>
      </c>
      <c r="BG229" s="334" t="str">
        <f>IF($B229="","",INDEX('All CCC'!BG$7:BG$736,MATCH(WatchList!$B229,'All CCC'!$B$7:$B$736,0)))</f>
        <v/>
      </c>
    </row>
    <row r="230" spans="1:59" x14ac:dyDescent="0.2">
      <c r="A230" s="333" t="str">
        <f>IF($B230="","",INDEX('All CCC'!A$7:A$736,MATCH(WatchList!$B230,'All CCC'!$B$7:$B$736,0)))</f>
        <v/>
      </c>
      <c r="B230" s="127"/>
      <c r="C230" s="334" t="str">
        <f>IF($B230="","",INDEX('All CCC'!C$7:C$736,MATCH(WatchList!$B230,'All CCC'!$B$7:$B$736,0)))</f>
        <v/>
      </c>
      <c r="D230" s="334" t="str">
        <f>IF($B230="","",INDEX('All CCC'!D$7:D$736,MATCH(WatchList!$B230,'All CCC'!$B$7:$B$736,0)))</f>
        <v/>
      </c>
      <c r="E230" s="334" t="str">
        <f>IF($B230="","",INDEX('All CCC'!E$7:E$736,MATCH(WatchList!$B230,'All CCC'!$B$7:$B$736,0)))</f>
        <v/>
      </c>
      <c r="F230" s="334" t="str">
        <f>IF($B230="","",INDEX('All CCC'!F$7:F$736,MATCH(WatchList!$B230,'All CCC'!$B$7:$B$736,0)))</f>
        <v/>
      </c>
      <c r="G230" s="334" t="str">
        <f>IF($B230="","",INDEX('All CCC'!G$7:G$736,MATCH(WatchList!$B230,'All CCC'!$B$7:$B$736,0)))</f>
        <v/>
      </c>
      <c r="H230" s="334" t="str">
        <f>IF($B230="","",INDEX('All CCC'!H$7:H$736,MATCH(WatchList!$B230,'All CCC'!$B$7:$B$736,0)))</f>
        <v/>
      </c>
      <c r="I230" s="334" t="str">
        <f>IF($B230="","",INDEX('All CCC'!I$7:I$736,MATCH(WatchList!$B230,'All CCC'!$B$7:$B$736,0)))</f>
        <v/>
      </c>
      <c r="J230" s="334" t="str">
        <f>IF($B230="","",INDEX('All CCC'!J$7:J$736,MATCH(WatchList!$B230,'All CCC'!$B$7:$B$736,0)))</f>
        <v/>
      </c>
      <c r="K230" s="334" t="str">
        <f>IF($B230="","",INDEX('All CCC'!K$7:K$736,MATCH(WatchList!$B230,'All CCC'!$B$7:$B$736,0)))</f>
        <v/>
      </c>
      <c r="L230" s="334" t="str">
        <f>IF($B230="","",INDEX('All CCC'!L$7:L$736,MATCH(WatchList!$B230,'All CCC'!$B$7:$B$736,0)))</f>
        <v/>
      </c>
      <c r="M230" s="334" t="str">
        <f>IF($B230="","",INDEX('All CCC'!M$7:M$736,MATCH(WatchList!$B230,'All CCC'!$B$7:$B$736,0)))</f>
        <v/>
      </c>
      <c r="N230" s="334" t="str">
        <f>IF($B230="","",INDEX('All CCC'!N$7:N$736,MATCH(WatchList!$B230,'All CCC'!$B$7:$B$736,0)))</f>
        <v/>
      </c>
      <c r="O230" s="334" t="str">
        <f>IF($B230="","",INDEX('All CCC'!O$7:O$736,MATCH(WatchList!$B230,'All CCC'!$B$7:$B$736,0)))</f>
        <v/>
      </c>
      <c r="P230" s="335" t="str">
        <f>IF($B230="","",INDEX('All CCC'!P$7:P$736,MATCH(WatchList!$B230,'All CCC'!$B$7:$B$736,0)))</f>
        <v/>
      </c>
      <c r="Q230" s="335" t="str">
        <f>IF($B230="","",INDEX('All CCC'!Q$7:Q$736,MATCH(WatchList!$B230,'All CCC'!$B$7:$B$736,0)))</f>
        <v/>
      </c>
      <c r="R230" s="334" t="str">
        <f>IF($B230="","",INDEX('All CCC'!R$7:R$736,MATCH(WatchList!$B230,'All CCC'!$B$7:$B$736,0)))</f>
        <v/>
      </c>
      <c r="S230" s="334" t="str">
        <f>IF($B230="","",INDEX('All CCC'!S$7:S$736,MATCH(WatchList!$B230,'All CCC'!$B$7:$B$736,0)))</f>
        <v/>
      </c>
      <c r="T230" s="334" t="str">
        <f>IF($B230="","",INDEX('All CCC'!T$7:T$736,MATCH(WatchList!$B230,'All CCC'!$B$7:$B$736,0)))</f>
        <v/>
      </c>
      <c r="U230" s="334" t="str">
        <f>IF($B230="","",INDEX('All CCC'!U$7:U$736,MATCH(WatchList!$B230,'All CCC'!$B$7:$B$736,0)))</f>
        <v/>
      </c>
      <c r="V230" s="334" t="str">
        <f>IF($B230="","",INDEX('All CCC'!V$7:V$736,MATCH(WatchList!$B230,'All CCC'!$B$7:$B$736,0)))</f>
        <v/>
      </c>
      <c r="W230" s="334" t="str">
        <f>IF($B230="","",INDEX('All CCC'!W$7:W$736,MATCH(WatchList!$B230,'All CCC'!$B$7:$B$736,0)))</f>
        <v/>
      </c>
      <c r="X230" s="334" t="str">
        <f>IF($B230="","",INDEX('All CCC'!X$7:X$736,MATCH(WatchList!$B230,'All CCC'!$B$7:$B$736,0)))</f>
        <v/>
      </c>
      <c r="Y230" s="334" t="str">
        <f>IF($B230="","",INDEX('All CCC'!Y$7:Y$736,MATCH(WatchList!$B230,'All CCC'!$B$7:$B$736,0)))</f>
        <v/>
      </c>
      <c r="Z230" s="334" t="str">
        <f>IF($B230="","",INDEX('All CCC'!Z$7:Z$736,MATCH(WatchList!$B230,'All CCC'!$B$7:$B$736,0)))</f>
        <v/>
      </c>
      <c r="AA230" s="334" t="str">
        <f>IF($B230="","",INDEX('All CCC'!AA$7:AA$736,MATCH(WatchList!$B230,'All CCC'!$B$7:$B$736,0)))</f>
        <v/>
      </c>
      <c r="AB230" s="334" t="str">
        <f>IF($B230="","",INDEX('All CCC'!AB$7:AB$736,MATCH(WatchList!$B230,'All CCC'!$B$7:$B$736,0)))</f>
        <v/>
      </c>
      <c r="AC230" s="334" t="str">
        <f>IF($B230="","",INDEX('All CCC'!AC$7:AC$736,MATCH(WatchList!$B230,'All CCC'!$B$7:$B$736,0)))</f>
        <v/>
      </c>
      <c r="AD230" s="334" t="str">
        <f>IF($B230="","",INDEX('All CCC'!AD$7:AD$736,MATCH(WatchList!$B230,'All CCC'!$B$7:$B$736,0)))</f>
        <v/>
      </c>
      <c r="AE230" s="334" t="str">
        <f>IF($B230="","",INDEX('All CCC'!AE$7:AE$736,MATCH(WatchList!$B230,'All CCC'!$B$7:$B$736,0)))</f>
        <v/>
      </c>
      <c r="AF230" s="334" t="str">
        <f>IF($B230="","",INDEX('All CCC'!AF$7:AF$736,MATCH(WatchList!$B230,'All CCC'!$B$7:$B$736,0)))</f>
        <v/>
      </c>
      <c r="AG230" s="334" t="str">
        <f>IF($B230="","",INDEX('All CCC'!AG$7:AG$736,MATCH(WatchList!$B230,'All CCC'!$B$7:$B$736,0)))</f>
        <v/>
      </c>
      <c r="AH230" s="334" t="str">
        <f>IF($B230="","",INDEX('All CCC'!AH$7:AH$736,MATCH(WatchList!$B230,'All CCC'!$B$7:$B$736,0)))</f>
        <v/>
      </c>
      <c r="AI230" s="334" t="str">
        <f>IF($B230="","",INDEX('All CCC'!AI$7:AI$736,MATCH(WatchList!$B230,'All CCC'!$B$7:$B$736,0)))</f>
        <v/>
      </c>
      <c r="AJ230" s="334" t="str">
        <f>IF($B230="","",INDEX('All CCC'!AJ$7:AJ$736,MATCH(WatchList!$B230,'All CCC'!$B$7:$B$736,0)))</f>
        <v/>
      </c>
      <c r="AK230" s="334" t="str">
        <f>IF($B230="","",INDEX('All CCC'!AK$7:AK$736,MATCH(WatchList!$B230,'All CCC'!$B$7:$B$736,0)))</f>
        <v/>
      </c>
      <c r="AL230" s="334" t="str">
        <f>IF($B230="","",INDEX('All CCC'!AL$7:AL$736,MATCH(WatchList!$B230,'All CCC'!$B$7:$B$736,0)))</f>
        <v/>
      </c>
      <c r="AM230" s="334" t="str">
        <f>IF($B230="","",INDEX('All CCC'!AM$7:AM$736,MATCH(WatchList!$B230,'All CCC'!$B$7:$B$736,0)))</f>
        <v/>
      </c>
      <c r="AN230" s="334" t="str">
        <f>IF($B230="","",INDEX('All CCC'!AN$7:AN$736,MATCH(WatchList!$B230,'All CCC'!$B$7:$B$736,0)))</f>
        <v/>
      </c>
      <c r="AO230" s="334" t="str">
        <f>IF($B230="","",INDEX('All CCC'!AO$7:AO$736,MATCH(WatchList!$B230,'All CCC'!$B$7:$B$736,0)))</f>
        <v/>
      </c>
      <c r="AP230" s="334" t="str">
        <f>IF($B230="","",INDEX('All CCC'!AP$7:AP$736,MATCH(WatchList!$B230,'All CCC'!$B$7:$B$736,0)))</f>
        <v/>
      </c>
      <c r="AQ230" s="334" t="str">
        <f>IF($B230="","",INDEX('All CCC'!AQ$7:AQ$736,MATCH(WatchList!$B230,'All CCC'!$B$7:$B$736,0)))</f>
        <v/>
      </c>
      <c r="AR230" s="334" t="str">
        <f>IF($B230="","",INDEX('All CCC'!AR$7:AR$736,MATCH(WatchList!$B230,'All CCC'!$B$7:$B$736,0)))</f>
        <v/>
      </c>
      <c r="AS230" s="334" t="str">
        <f>IF($B230="","",INDEX('All CCC'!AS$7:AS$736,MATCH(WatchList!$B230,'All CCC'!$B$7:$B$736,0)))</f>
        <v/>
      </c>
      <c r="AT230" s="334" t="str">
        <f>IF($B230="","",INDEX('All CCC'!AT$7:AT$736,MATCH(WatchList!$B230,'All CCC'!$B$7:$B$736,0)))</f>
        <v/>
      </c>
      <c r="AU230" s="334" t="str">
        <f>IF($B230="","",INDEX('All CCC'!AU$7:AU$736,MATCH(WatchList!$B230,'All CCC'!$B$7:$B$736,0)))</f>
        <v/>
      </c>
      <c r="AV230" s="334" t="str">
        <f>IF($B230="","",INDEX('All CCC'!AV$7:AV$736,MATCH(WatchList!$B230,'All CCC'!$B$7:$B$736,0)))</f>
        <v/>
      </c>
      <c r="AW230" s="334" t="str">
        <f>IF($B230="","",INDEX('All CCC'!AW$7:AW$736,MATCH(WatchList!$B230,'All CCC'!$B$7:$B$736,0)))</f>
        <v/>
      </c>
      <c r="AX230" s="334" t="str">
        <f>IF($B230="","",INDEX('All CCC'!AX$7:AX$736,MATCH(WatchList!$B230,'All CCC'!$B$7:$B$736,0)))</f>
        <v/>
      </c>
      <c r="AY230" s="334" t="str">
        <f>IF($B230="","",INDEX('All CCC'!AY$7:AY$736,MATCH(WatchList!$B230,'All CCC'!$B$7:$B$736,0)))</f>
        <v/>
      </c>
      <c r="AZ230" s="334" t="str">
        <f>IF($B230="","",INDEX('All CCC'!AZ$7:AZ$736,MATCH(WatchList!$B230,'All CCC'!$B$7:$B$736,0)))</f>
        <v/>
      </c>
      <c r="BA230" s="334" t="str">
        <f>IF($B230="","",INDEX('All CCC'!BA$7:BA$736,MATCH(WatchList!$B230,'All CCC'!$B$7:$B$736,0)))</f>
        <v/>
      </c>
      <c r="BB230" s="334" t="str">
        <f>IF($B230="","",INDEX('All CCC'!BB$7:BB$736,MATCH(WatchList!$B230,'All CCC'!$B$7:$B$736,0)))</f>
        <v/>
      </c>
      <c r="BC230" s="334" t="str">
        <f>IF($B230="","",INDEX('All CCC'!BC$7:BC$736,MATCH(WatchList!$B230,'All CCC'!$B$7:$B$736,0)))</f>
        <v/>
      </c>
      <c r="BD230" s="334" t="str">
        <f>IF($B230="","",INDEX('All CCC'!BD$7:BD$736,MATCH(WatchList!$B230,'All CCC'!$B$7:$B$736,0)))</f>
        <v/>
      </c>
      <c r="BE230" s="334" t="str">
        <f>IF($B230="","",INDEX('All CCC'!BE$7:BE$736,MATCH(WatchList!$B230,'All CCC'!$B$7:$B$736,0)))</f>
        <v/>
      </c>
      <c r="BF230" s="334" t="str">
        <f>IF($B230="","",INDEX('All CCC'!BF$7:BF$736,MATCH(WatchList!$B230,'All CCC'!$B$7:$B$736,0)))</f>
        <v/>
      </c>
      <c r="BG230" s="334" t="str">
        <f>IF($B230="","",INDEX('All CCC'!BG$7:BG$736,MATCH(WatchList!$B230,'All CCC'!$B$7:$B$736,0)))</f>
        <v/>
      </c>
    </row>
    <row r="231" spans="1:59" x14ac:dyDescent="0.2">
      <c r="A231" s="333" t="str">
        <f>IF($B231="","",INDEX('All CCC'!A$7:A$736,MATCH(WatchList!$B231,'All CCC'!$B$7:$B$736,0)))</f>
        <v/>
      </c>
      <c r="B231" s="127"/>
      <c r="C231" s="334" t="str">
        <f>IF($B231="","",INDEX('All CCC'!C$7:C$736,MATCH(WatchList!$B231,'All CCC'!$B$7:$B$736,0)))</f>
        <v/>
      </c>
      <c r="D231" s="334" t="str">
        <f>IF($B231="","",INDEX('All CCC'!D$7:D$736,MATCH(WatchList!$B231,'All CCC'!$B$7:$B$736,0)))</f>
        <v/>
      </c>
      <c r="E231" s="334" t="str">
        <f>IF($B231="","",INDEX('All CCC'!E$7:E$736,MATCH(WatchList!$B231,'All CCC'!$B$7:$B$736,0)))</f>
        <v/>
      </c>
      <c r="F231" s="334" t="str">
        <f>IF($B231="","",INDEX('All CCC'!F$7:F$736,MATCH(WatchList!$B231,'All CCC'!$B$7:$B$736,0)))</f>
        <v/>
      </c>
      <c r="G231" s="334" t="str">
        <f>IF($B231="","",INDEX('All CCC'!G$7:G$736,MATCH(WatchList!$B231,'All CCC'!$B$7:$B$736,0)))</f>
        <v/>
      </c>
      <c r="H231" s="334" t="str">
        <f>IF($B231="","",INDEX('All CCC'!H$7:H$736,MATCH(WatchList!$B231,'All CCC'!$B$7:$B$736,0)))</f>
        <v/>
      </c>
      <c r="I231" s="334" t="str">
        <f>IF($B231="","",INDEX('All CCC'!I$7:I$736,MATCH(WatchList!$B231,'All CCC'!$B$7:$B$736,0)))</f>
        <v/>
      </c>
      <c r="J231" s="334" t="str">
        <f>IF($B231="","",INDEX('All CCC'!J$7:J$736,MATCH(WatchList!$B231,'All CCC'!$B$7:$B$736,0)))</f>
        <v/>
      </c>
      <c r="K231" s="334" t="str">
        <f>IF($B231="","",INDEX('All CCC'!K$7:K$736,MATCH(WatchList!$B231,'All CCC'!$B$7:$B$736,0)))</f>
        <v/>
      </c>
      <c r="L231" s="334" t="str">
        <f>IF($B231="","",INDEX('All CCC'!L$7:L$736,MATCH(WatchList!$B231,'All CCC'!$B$7:$B$736,0)))</f>
        <v/>
      </c>
      <c r="M231" s="334" t="str">
        <f>IF($B231="","",INDEX('All CCC'!M$7:M$736,MATCH(WatchList!$B231,'All CCC'!$B$7:$B$736,0)))</f>
        <v/>
      </c>
      <c r="N231" s="334" t="str">
        <f>IF($B231="","",INDEX('All CCC'!N$7:N$736,MATCH(WatchList!$B231,'All CCC'!$B$7:$B$736,0)))</f>
        <v/>
      </c>
      <c r="O231" s="334" t="str">
        <f>IF($B231="","",INDEX('All CCC'!O$7:O$736,MATCH(WatchList!$B231,'All CCC'!$B$7:$B$736,0)))</f>
        <v/>
      </c>
      <c r="P231" s="335" t="str">
        <f>IF($B231="","",INDEX('All CCC'!P$7:P$736,MATCH(WatchList!$B231,'All CCC'!$B$7:$B$736,0)))</f>
        <v/>
      </c>
      <c r="Q231" s="335" t="str">
        <f>IF($B231="","",INDEX('All CCC'!Q$7:Q$736,MATCH(WatchList!$B231,'All CCC'!$B$7:$B$736,0)))</f>
        <v/>
      </c>
      <c r="R231" s="334" t="str">
        <f>IF($B231="","",INDEX('All CCC'!R$7:R$736,MATCH(WatchList!$B231,'All CCC'!$B$7:$B$736,0)))</f>
        <v/>
      </c>
      <c r="S231" s="334" t="str">
        <f>IF($B231="","",INDEX('All CCC'!S$7:S$736,MATCH(WatchList!$B231,'All CCC'!$B$7:$B$736,0)))</f>
        <v/>
      </c>
      <c r="T231" s="334" t="str">
        <f>IF($B231="","",INDEX('All CCC'!T$7:T$736,MATCH(WatchList!$B231,'All CCC'!$B$7:$B$736,0)))</f>
        <v/>
      </c>
      <c r="U231" s="334" t="str">
        <f>IF($B231="","",INDEX('All CCC'!U$7:U$736,MATCH(WatchList!$B231,'All CCC'!$B$7:$B$736,0)))</f>
        <v/>
      </c>
      <c r="V231" s="334" t="str">
        <f>IF($B231="","",INDEX('All CCC'!V$7:V$736,MATCH(WatchList!$B231,'All CCC'!$B$7:$B$736,0)))</f>
        <v/>
      </c>
      <c r="W231" s="334" t="str">
        <f>IF($B231="","",INDEX('All CCC'!W$7:W$736,MATCH(WatchList!$B231,'All CCC'!$B$7:$B$736,0)))</f>
        <v/>
      </c>
      <c r="X231" s="334" t="str">
        <f>IF($B231="","",INDEX('All CCC'!X$7:X$736,MATCH(WatchList!$B231,'All CCC'!$B$7:$B$736,0)))</f>
        <v/>
      </c>
      <c r="Y231" s="334" t="str">
        <f>IF($B231="","",INDEX('All CCC'!Y$7:Y$736,MATCH(WatchList!$B231,'All CCC'!$B$7:$B$736,0)))</f>
        <v/>
      </c>
      <c r="Z231" s="334" t="str">
        <f>IF($B231="","",INDEX('All CCC'!Z$7:Z$736,MATCH(WatchList!$B231,'All CCC'!$B$7:$B$736,0)))</f>
        <v/>
      </c>
      <c r="AA231" s="334" t="str">
        <f>IF($B231="","",INDEX('All CCC'!AA$7:AA$736,MATCH(WatchList!$B231,'All CCC'!$B$7:$B$736,0)))</f>
        <v/>
      </c>
      <c r="AB231" s="334" t="str">
        <f>IF($B231="","",INDEX('All CCC'!AB$7:AB$736,MATCH(WatchList!$B231,'All CCC'!$B$7:$B$736,0)))</f>
        <v/>
      </c>
      <c r="AC231" s="334" t="str">
        <f>IF($B231="","",INDEX('All CCC'!AC$7:AC$736,MATCH(WatchList!$B231,'All CCC'!$B$7:$B$736,0)))</f>
        <v/>
      </c>
      <c r="AD231" s="334" t="str">
        <f>IF($B231="","",INDEX('All CCC'!AD$7:AD$736,MATCH(WatchList!$B231,'All CCC'!$B$7:$B$736,0)))</f>
        <v/>
      </c>
      <c r="AE231" s="334" t="str">
        <f>IF($B231="","",INDEX('All CCC'!AE$7:AE$736,MATCH(WatchList!$B231,'All CCC'!$B$7:$B$736,0)))</f>
        <v/>
      </c>
      <c r="AF231" s="334" t="str">
        <f>IF($B231="","",INDEX('All CCC'!AF$7:AF$736,MATCH(WatchList!$B231,'All CCC'!$B$7:$B$736,0)))</f>
        <v/>
      </c>
      <c r="AG231" s="334" t="str">
        <f>IF($B231="","",INDEX('All CCC'!AG$7:AG$736,MATCH(WatchList!$B231,'All CCC'!$B$7:$B$736,0)))</f>
        <v/>
      </c>
      <c r="AH231" s="334" t="str">
        <f>IF($B231="","",INDEX('All CCC'!AH$7:AH$736,MATCH(WatchList!$B231,'All CCC'!$B$7:$B$736,0)))</f>
        <v/>
      </c>
      <c r="AI231" s="334" t="str">
        <f>IF($B231="","",INDEX('All CCC'!AI$7:AI$736,MATCH(WatchList!$B231,'All CCC'!$B$7:$B$736,0)))</f>
        <v/>
      </c>
      <c r="AJ231" s="334" t="str">
        <f>IF($B231="","",INDEX('All CCC'!AJ$7:AJ$736,MATCH(WatchList!$B231,'All CCC'!$B$7:$B$736,0)))</f>
        <v/>
      </c>
      <c r="AK231" s="334" t="str">
        <f>IF($B231="","",INDEX('All CCC'!AK$7:AK$736,MATCH(WatchList!$B231,'All CCC'!$B$7:$B$736,0)))</f>
        <v/>
      </c>
      <c r="AL231" s="334" t="str">
        <f>IF($B231="","",INDEX('All CCC'!AL$7:AL$736,MATCH(WatchList!$B231,'All CCC'!$B$7:$B$736,0)))</f>
        <v/>
      </c>
      <c r="AM231" s="334" t="str">
        <f>IF($B231="","",INDEX('All CCC'!AM$7:AM$736,MATCH(WatchList!$B231,'All CCC'!$B$7:$B$736,0)))</f>
        <v/>
      </c>
      <c r="AN231" s="334" t="str">
        <f>IF($B231="","",INDEX('All CCC'!AN$7:AN$736,MATCH(WatchList!$B231,'All CCC'!$B$7:$B$736,0)))</f>
        <v/>
      </c>
      <c r="AO231" s="334" t="str">
        <f>IF($B231="","",INDEX('All CCC'!AO$7:AO$736,MATCH(WatchList!$B231,'All CCC'!$B$7:$B$736,0)))</f>
        <v/>
      </c>
      <c r="AP231" s="334" t="str">
        <f>IF($B231="","",INDEX('All CCC'!AP$7:AP$736,MATCH(WatchList!$B231,'All CCC'!$B$7:$B$736,0)))</f>
        <v/>
      </c>
      <c r="AQ231" s="334" t="str">
        <f>IF($B231="","",INDEX('All CCC'!AQ$7:AQ$736,MATCH(WatchList!$B231,'All CCC'!$B$7:$B$736,0)))</f>
        <v/>
      </c>
      <c r="AR231" s="334" t="str">
        <f>IF($B231="","",INDEX('All CCC'!AR$7:AR$736,MATCH(WatchList!$B231,'All CCC'!$B$7:$B$736,0)))</f>
        <v/>
      </c>
      <c r="AS231" s="334" t="str">
        <f>IF($B231="","",INDEX('All CCC'!AS$7:AS$736,MATCH(WatchList!$B231,'All CCC'!$B$7:$B$736,0)))</f>
        <v/>
      </c>
      <c r="AT231" s="334" t="str">
        <f>IF($B231="","",INDEX('All CCC'!AT$7:AT$736,MATCH(WatchList!$B231,'All CCC'!$B$7:$B$736,0)))</f>
        <v/>
      </c>
      <c r="AU231" s="334" t="str">
        <f>IF($B231="","",INDEX('All CCC'!AU$7:AU$736,MATCH(WatchList!$B231,'All CCC'!$B$7:$B$736,0)))</f>
        <v/>
      </c>
      <c r="AV231" s="334" t="str">
        <f>IF($B231="","",INDEX('All CCC'!AV$7:AV$736,MATCH(WatchList!$B231,'All CCC'!$B$7:$B$736,0)))</f>
        <v/>
      </c>
      <c r="AW231" s="334" t="str">
        <f>IF($B231="","",INDEX('All CCC'!AW$7:AW$736,MATCH(WatchList!$B231,'All CCC'!$B$7:$B$736,0)))</f>
        <v/>
      </c>
      <c r="AX231" s="334" t="str">
        <f>IF($B231="","",INDEX('All CCC'!AX$7:AX$736,MATCH(WatchList!$B231,'All CCC'!$B$7:$B$736,0)))</f>
        <v/>
      </c>
      <c r="AY231" s="334" t="str">
        <f>IF($B231="","",INDEX('All CCC'!AY$7:AY$736,MATCH(WatchList!$B231,'All CCC'!$B$7:$B$736,0)))</f>
        <v/>
      </c>
      <c r="AZ231" s="334" t="str">
        <f>IF($B231="","",INDEX('All CCC'!AZ$7:AZ$736,MATCH(WatchList!$B231,'All CCC'!$B$7:$B$736,0)))</f>
        <v/>
      </c>
      <c r="BA231" s="334" t="str">
        <f>IF($B231="","",INDEX('All CCC'!BA$7:BA$736,MATCH(WatchList!$B231,'All CCC'!$B$7:$B$736,0)))</f>
        <v/>
      </c>
      <c r="BB231" s="334" t="str">
        <f>IF($B231="","",INDEX('All CCC'!BB$7:BB$736,MATCH(WatchList!$B231,'All CCC'!$B$7:$B$736,0)))</f>
        <v/>
      </c>
      <c r="BC231" s="334" t="str">
        <f>IF($B231="","",INDEX('All CCC'!BC$7:BC$736,MATCH(WatchList!$B231,'All CCC'!$B$7:$B$736,0)))</f>
        <v/>
      </c>
      <c r="BD231" s="334" t="str">
        <f>IF($B231="","",INDEX('All CCC'!BD$7:BD$736,MATCH(WatchList!$B231,'All CCC'!$B$7:$B$736,0)))</f>
        <v/>
      </c>
      <c r="BE231" s="334" t="str">
        <f>IF($B231="","",INDEX('All CCC'!BE$7:BE$736,MATCH(WatchList!$B231,'All CCC'!$B$7:$B$736,0)))</f>
        <v/>
      </c>
      <c r="BF231" s="334" t="str">
        <f>IF($B231="","",INDEX('All CCC'!BF$7:BF$736,MATCH(WatchList!$B231,'All CCC'!$B$7:$B$736,0)))</f>
        <v/>
      </c>
      <c r="BG231" s="334" t="str">
        <f>IF($B231="","",INDEX('All CCC'!BG$7:BG$736,MATCH(WatchList!$B231,'All CCC'!$B$7:$B$736,0)))</f>
        <v/>
      </c>
    </row>
    <row r="232" spans="1:59" x14ac:dyDescent="0.2">
      <c r="A232" s="333" t="str">
        <f>IF($B232="","",INDEX('All CCC'!A$7:A$736,MATCH(WatchList!$B232,'All CCC'!$B$7:$B$736,0)))</f>
        <v/>
      </c>
      <c r="B232" s="127"/>
      <c r="C232" s="334" t="str">
        <f>IF($B232="","",INDEX('All CCC'!C$7:C$736,MATCH(WatchList!$B232,'All CCC'!$B$7:$B$736,0)))</f>
        <v/>
      </c>
      <c r="D232" s="334" t="str">
        <f>IF($B232="","",INDEX('All CCC'!D$7:D$736,MATCH(WatchList!$B232,'All CCC'!$B$7:$B$736,0)))</f>
        <v/>
      </c>
      <c r="E232" s="334" t="str">
        <f>IF($B232="","",INDEX('All CCC'!E$7:E$736,MATCH(WatchList!$B232,'All CCC'!$B$7:$B$736,0)))</f>
        <v/>
      </c>
      <c r="F232" s="334" t="str">
        <f>IF($B232="","",INDEX('All CCC'!F$7:F$736,MATCH(WatchList!$B232,'All CCC'!$B$7:$B$736,0)))</f>
        <v/>
      </c>
      <c r="G232" s="334" t="str">
        <f>IF($B232="","",INDEX('All CCC'!G$7:G$736,MATCH(WatchList!$B232,'All CCC'!$B$7:$B$736,0)))</f>
        <v/>
      </c>
      <c r="H232" s="334" t="str">
        <f>IF($B232="","",INDEX('All CCC'!H$7:H$736,MATCH(WatchList!$B232,'All CCC'!$B$7:$B$736,0)))</f>
        <v/>
      </c>
      <c r="I232" s="334" t="str">
        <f>IF($B232="","",INDEX('All CCC'!I$7:I$736,MATCH(WatchList!$B232,'All CCC'!$B$7:$B$736,0)))</f>
        <v/>
      </c>
      <c r="J232" s="334" t="str">
        <f>IF($B232="","",INDEX('All CCC'!J$7:J$736,MATCH(WatchList!$B232,'All CCC'!$B$7:$B$736,0)))</f>
        <v/>
      </c>
      <c r="K232" s="334" t="str">
        <f>IF($B232="","",INDEX('All CCC'!K$7:K$736,MATCH(WatchList!$B232,'All CCC'!$B$7:$B$736,0)))</f>
        <v/>
      </c>
      <c r="L232" s="334" t="str">
        <f>IF($B232="","",INDEX('All CCC'!L$7:L$736,MATCH(WatchList!$B232,'All CCC'!$B$7:$B$736,0)))</f>
        <v/>
      </c>
      <c r="M232" s="334" t="str">
        <f>IF($B232="","",INDEX('All CCC'!M$7:M$736,MATCH(WatchList!$B232,'All CCC'!$B$7:$B$736,0)))</f>
        <v/>
      </c>
      <c r="N232" s="334" t="str">
        <f>IF($B232="","",INDEX('All CCC'!N$7:N$736,MATCH(WatchList!$B232,'All CCC'!$B$7:$B$736,0)))</f>
        <v/>
      </c>
      <c r="O232" s="334" t="str">
        <f>IF($B232="","",INDEX('All CCC'!O$7:O$736,MATCH(WatchList!$B232,'All CCC'!$B$7:$B$736,0)))</f>
        <v/>
      </c>
      <c r="P232" s="335" t="str">
        <f>IF($B232="","",INDEX('All CCC'!P$7:P$736,MATCH(WatchList!$B232,'All CCC'!$B$7:$B$736,0)))</f>
        <v/>
      </c>
      <c r="Q232" s="335" t="str">
        <f>IF($B232="","",INDEX('All CCC'!Q$7:Q$736,MATCH(WatchList!$B232,'All CCC'!$B$7:$B$736,0)))</f>
        <v/>
      </c>
      <c r="R232" s="334" t="str">
        <f>IF($B232="","",INDEX('All CCC'!R$7:R$736,MATCH(WatchList!$B232,'All CCC'!$B$7:$B$736,0)))</f>
        <v/>
      </c>
      <c r="S232" s="334" t="str">
        <f>IF($B232="","",INDEX('All CCC'!S$7:S$736,MATCH(WatchList!$B232,'All CCC'!$B$7:$B$736,0)))</f>
        <v/>
      </c>
      <c r="T232" s="334" t="str">
        <f>IF($B232="","",INDEX('All CCC'!T$7:T$736,MATCH(WatchList!$B232,'All CCC'!$B$7:$B$736,0)))</f>
        <v/>
      </c>
      <c r="U232" s="334" t="str">
        <f>IF($B232="","",INDEX('All CCC'!U$7:U$736,MATCH(WatchList!$B232,'All CCC'!$B$7:$B$736,0)))</f>
        <v/>
      </c>
      <c r="V232" s="334" t="str">
        <f>IF($B232="","",INDEX('All CCC'!V$7:V$736,MATCH(WatchList!$B232,'All CCC'!$B$7:$B$736,0)))</f>
        <v/>
      </c>
      <c r="W232" s="334" t="str">
        <f>IF($B232="","",INDEX('All CCC'!W$7:W$736,MATCH(WatchList!$B232,'All CCC'!$B$7:$B$736,0)))</f>
        <v/>
      </c>
      <c r="X232" s="334" t="str">
        <f>IF($B232="","",INDEX('All CCC'!X$7:X$736,MATCH(WatchList!$B232,'All CCC'!$B$7:$B$736,0)))</f>
        <v/>
      </c>
      <c r="Y232" s="334" t="str">
        <f>IF($B232="","",INDEX('All CCC'!Y$7:Y$736,MATCH(WatchList!$B232,'All CCC'!$B$7:$B$736,0)))</f>
        <v/>
      </c>
      <c r="Z232" s="334" t="str">
        <f>IF($B232="","",INDEX('All CCC'!Z$7:Z$736,MATCH(WatchList!$B232,'All CCC'!$B$7:$B$736,0)))</f>
        <v/>
      </c>
      <c r="AA232" s="334" t="str">
        <f>IF($B232="","",INDEX('All CCC'!AA$7:AA$736,MATCH(WatchList!$B232,'All CCC'!$B$7:$B$736,0)))</f>
        <v/>
      </c>
      <c r="AB232" s="334" t="str">
        <f>IF($B232="","",INDEX('All CCC'!AB$7:AB$736,MATCH(WatchList!$B232,'All CCC'!$B$7:$B$736,0)))</f>
        <v/>
      </c>
      <c r="AC232" s="334" t="str">
        <f>IF($B232="","",INDEX('All CCC'!AC$7:AC$736,MATCH(WatchList!$B232,'All CCC'!$B$7:$B$736,0)))</f>
        <v/>
      </c>
      <c r="AD232" s="334" t="str">
        <f>IF($B232="","",INDEX('All CCC'!AD$7:AD$736,MATCH(WatchList!$B232,'All CCC'!$B$7:$B$736,0)))</f>
        <v/>
      </c>
      <c r="AE232" s="334" t="str">
        <f>IF($B232="","",INDEX('All CCC'!AE$7:AE$736,MATCH(WatchList!$B232,'All CCC'!$B$7:$B$736,0)))</f>
        <v/>
      </c>
      <c r="AF232" s="334" t="str">
        <f>IF($B232="","",INDEX('All CCC'!AF$7:AF$736,MATCH(WatchList!$B232,'All CCC'!$B$7:$B$736,0)))</f>
        <v/>
      </c>
      <c r="AG232" s="334" t="str">
        <f>IF($B232="","",INDEX('All CCC'!AG$7:AG$736,MATCH(WatchList!$B232,'All CCC'!$B$7:$B$736,0)))</f>
        <v/>
      </c>
      <c r="AH232" s="334" t="str">
        <f>IF($B232="","",INDEX('All CCC'!AH$7:AH$736,MATCH(WatchList!$B232,'All CCC'!$B$7:$B$736,0)))</f>
        <v/>
      </c>
      <c r="AI232" s="334" t="str">
        <f>IF($B232="","",INDEX('All CCC'!AI$7:AI$736,MATCH(WatchList!$B232,'All CCC'!$B$7:$B$736,0)))</f>
        <v/>
      </c>
      <c r="AJ232" s="334" t="str">
        <f>IF($B232="","",INDEX('All CCC'!AJ$7:AJ$736,MATCH(WatchList!$B232,'All CCC'!$B$7:$B$736,0)))</f>
        <v/>
      </c>
      <c r="AK232" s="334" t="str">
        <f>IF($B232="","",INDEX('All CCC'!AK$7:AK$736,MATCH(WatchList!$B232,'All CCC'!$B$7:$B$736,0)))</f>
        <v/>
      </c>
      <c r="AL232" s="334" t="str">
        <f>IF($B232="","",INDEX('All CCC'!AL$7:AL$736,MATCH(WatchList!$B232,'All CCC'!$B$7:$B$736,0)))</f>
        <v/>
      </c>
      <c r="AM232" s="334" t="str">
        <f>IF($B232="","",INDEX('All CCC'!AM$7:AM$736,MATCH(WatchList!$B232,'All CCC'!$B$7:$B$736,0)))</f>
        <v/>
      </c>
      <c r="AN232" s="334" t="str">
        <f>IF($B232="","",INDEX('All CCC'!AN$7:AN$736,MATCH(WatchList!$B232,'All CCC'!$B$7:$B$736,0)))</f>
        <v/>
      </c>
      <c r="AO232" s="334" t="str">
        <f>IF($B232="","",INDEX('All CCC'!AO$7:AO$736,MATCH(WatchList!$B232,'All CCC'!$B$7:$B$736,0)))</f>
        <v/>
      </c>
      <c r="AP232" s="334" t="str">
        <f>IF($B232="","",INDEX('All CCC'!AP$7:AP$736,MATCH(WatchList!$B232,'All CCC'!$B$7:$B$736,0)))</f>
        <v/>
      </c>
      <c r="AQ232" s="334" t="str">
        <f>IF($B232="","",INDEX('All CCC'!AQ$7:AQ$736,MATCH(WatchList!$B232,'All CCC'!$B$7:$B$736,0)))</f>
        <v/>
      </c>
      <c r="AR232" s="334" t="str">
        <f>IF($B232="","",INDEX('All CCC'!AR$7:AR$736,MATCH(WatchList!$B232,'All CCC'!$B$7:$B$736,0)))</f>
        <v/>
      </c>
      <c r="AS232" s="334" t="str">
        <f>IF($B232="","",INDEX('All CCC'!AS$7:AS$736,MATCH(WatchList!$B232,'All CCC'!$B$7:$B$736,0)))</f>
        <v/>
      </c>
      <c r="AT232" s="334" t="str">
        <f>IF($B232="","",INDEX('All CCC'!AT$7:AT$736,MATCH(WatchList!$B232,'All CCC'!$B$7:$B$736,0)))</f>
        <v/>
      </c>
      <c r="AU232" s="334" t="str">
        <f>IF($B232="","",INDEX('All CCC'!AU$7:AU$736,MATCH(WatchList!$B232,'All CCC'!$B$7:$B$736,0)))</f>
        <v/>
      </c>
      <c r="AV232" s="334" t="str">
        <f>IF($B232="","",INDEX('All CCC'!AV$7:AV$736,MATCH(WatchList!$B232,'All CCC'!$B$7:$B$736,0)))</f>
        <v/>
      </c>
      <c r="AW232" s="334" t="str">
        <f>IF($B232="","",INDEX('All CCC'!AW$7:AW$736,MATCH(WatchList!$B232,'All CCC'!$B$7:$B$736,0)))</f>
        <v/>
      </c>
      <c r="AX232" s="334" t="str">
        <f>IF($B232="","",INDEX('All CCC'!AX$7:AX$736,MATCH(WatchList!$B232,'All CCC'!$B$7:$B$736,0)))</f>
        <v/>
      </c>
      <c r="AY232" s="334" t="str">
        <f>IF($B232="","",INDEX('All CCC'!AY$7:AY$736,MATCH(WatchList!$B232,'All CCC'!$B$7:$B$736,0)))</f>
        <v/>
      </c>
      <c r="AZ232" s="334" t="str">
        <f>IF($B232="","",INDEX('All CCC'!AZ$7:AZ$736,MATCH(WatchList!$B232,'All CCC'!$B$7:$B$736,0)))</f>
        <v/>
      </c>
      <c r="BA232" s="334" t="str">
        <f>IF($B232="","",INDEX('All CCC'!BA$7:BA$736,MATCH(WatchList!$B232,'All CCC'!$B$7:$B$736,0)))</f>
        <v/>
      </c>
      <c r="BB232" s="334" t="str">
        <f>IF($B232="","",INDEX('All CCC'!BB$7:BB$736,MATCH(WatchList!$B232,'All CCC'!$B$7:$B$736,0)))</f>
        <v/>
      </c>
      <c r="BC232" s="334" t="str">
        <f>IF($B232="","",INDEX('All CCC'!BC$7:BC$736,MATCH(WatchList!$B232,'All CCC'!$B$7:$B$736,0)))</f>
        <v/>
      </c>
      <c r="BD232" s="334" t="str">
        <f>IF($B232="","",INDEX('All CCC'!BD$7:BD$736,MATCH(WatchList!$B232,'All CCC'!$B$7:$B$736,0)))</f>
        <v/>
      </c>
      <c r="BE232" s="334" t="str">
        <f>IF($B232="","",INDEX('All CCC'!BE$7:BE$736,MATCH(WatchList!$B232,'All CCC'!$B$7:$B$736,0)))</f>
        <v/>
      </c>
      <c r="BF232" s="334" t="str">
        <f>IF($B232="","",INDEX('All CCC'!BF$7:BF$736,MATCH(WatchList!$B232,'All CCC'!$B$7:$B$736,0)))</f>
        <v/>
      </c>
      <c r="BG232" s="334" t="str">
        <f>IF($B232="","",INDEX('All CCC'!BG$7:BG$736,MATCH(WatchList!$B232,'All CCC'!$B$7:$B$736,0)))</f>
        <v/>
      </c>
    </row>
    <row r="233" spans="1:59" x14ac:dyDescent="0.2">
      <c r="A233" s="333" t="str">
        <f>IF($B233="","",INDEX('All CCC'!A$7:A$736,MATCH(WatchList!$B233,'All CCC'!$B$7:$B$736,0)))</f>
        <v/>
      </c>
      <c r="B233" s="127"/>
      <c r="C233" s="334" t="str">
        <f>IF($B233="","",INDEX('All CCC'!C$7:C$736,MATCH(WatchList!$B233,'All CCC'!$B$7:$B$736,0)))</f>
        <v/>
      </c>
      <c r="D233" s="334" t="str">
        <f>IF($B233="","",INDEX('All CCC'!D$7:D$736,MATCH(WatchList!$B233,'All CCC'!$B$7:$B$736,0)))</f>
        <v/>
      </c>
      <c r="E233" s="334" t="str">
        <f>IF($B233="","",INDEX('All CCC'!E$7:E$736,MATCH(WatchList!$B233,'All CCC'!$B$7:$B$736,0)))</f>
        <v/>
      </c>
      <c r="F233" s="334" t="str">
        <f>IF($B233="","",INDEX('All CCC'!F$7:F$736,MATCH(WatchList!$B233,'All CCC'!$B$7:$B$736,0)))</f>
        <v/>
      </c>
      <c r="G233" s="334" t="str">
        <f>IF($B233="","",INDEX('All CCC'!G$7:G$736,MATCH(WatchList!$B233,'All CCC'!$B$7:$B$736,0)))</f>
        <v/>
      </c>
      <c r="H233" s="334" t="str">
        <f>IF($B233="","",INDEX('All CCC'!H$7:H$736,MATCH(WatchList!$B233,'All CCC'!$B$7:$B$736,0)))</f>
        <v/>
      </c>
      <c r="I233" s="334" t="str">
        <f>IF($B233="","",INDEX('All CCC'!I$7:I$736,MATCH(WatchList!$B233,'All CCC'!$B$7:$B$736,0)))</f>
        <v/>
      </c>
      <c r="J233" s="334" t="str">
        <f>IF($B233="","",INDEX('All CCC'!J$7:J$736,MATCH(WatchList!$B233,'All CCC'!$B$7:$B$736,0)))</f>
        <v/>
      </c>
      <c r="K233" s="334" t="str">
        <f>IF($B233="","",INDEX('All CCC'!K$7:K$736,MATCH(WatchList!$B233,'All CCC'!$B$7:$B$736,0)))</f>
        <v/>
      </c>
      <c r="L233" s="334" t="str">
        <f>IF($B233="","",INDEX('All CCC'!L$7:L$736,MATCH(WatchList!$B233,'All CCC'!$B$7:$B$736,0)))</f>
        <v/>
      </c>
      <c r="M233" s="334" t="str">
        <f>IF($B233="","",INDEX('All CCC'!M$7:M$736,MATCH(WatchList!$B233,'All CCC'!$B$7:$B$736,0)))</f>
        <v/>
      </c>
      <c r="N233" s="334" t="str">
        <f>IF($B233="","",INDEX('All CCC'!N$7:N$736,MATCH(WatchList!$B233,'All CCC'!$B$7:$B$736,0)))</f>
        <v/>
      </c>
      <c r="O233" s="334" t="str">
        <f>IF($B233="","",INDEX('All CCC'!O$7:O$736,MATCH(WatchList!$B233,'All CCC'!$B$7:$B$736,0)))</f>
        <v/>
      </c>
      <c r="P233" s="335" t="str">
        <f>IF($B233="","",INDEX('All CCC'!P$7:P$736,MATCH(WatchList!$B233,'All CCC'!$B$7:$B$736,0)))</f>
        <v/>
      </c>
      <c r="Q233" s="335" t="str">
        <f>IF($B233="","",INDEX('All CCC'!Q$7:Q$736,MATCH(WatchList!$B233,'All CCC'!$B$7:$B$736,0)))</f>
        <v/>
      </c>
      <c r="R233" s="334" t="str">
        <f>IF($B233="","",INDEX('All CCC'!R$7:R$736,MATCH(WatchList!$B233,'All CCC'!$B$7:$B$736,0)))</f>
        <v/>
      </c>
      <c r="S233" s="334" t="str">
        <f>IF($B233="","",INDEX('All CCC'!S$7:S$736,MATCH(WatchList!$B233,'All CCC'!$B$7:$B$736,0)))</f>
        <v/>
      </c>
      <c r="T233" s="334" t="str">
        <f>IF($B233="","",INDEX('All CCC'!T$7:T$736,MATCH(WatchList!$B233,'All CCC'!$B$7:$B$736,0)))</f>
        <v/>
      </c>
      <c r="U233" s="334" t="str">
        <f>IF($B233="","",INDEX('All CCC'!U$7:U$736,MATCH(WatchList!$B233,'All CCC'!$B$7:$B$736,0)))</f>
        <v/>
      </c>
      <c r="V233" s="334" t="str">
        <f>IF($B233="","",INDEX('All CCC'!V$7:V$736,MATCH(WatchList!$B233,'All CCC'!$B$7:$B$736,0)))</f>
        <v/>
      </c>
      <c r="W233" s="334" t="str">
        <f>IF($B233="","",INDEX('All CCC'!W$7:W$736,MATCH(WatchList!$B233,'All CCC'!$B$7:$B$736,0)))</f>
        <v/>
      </c>
      <c r="X233" s="334" t="str">
        <f>IF($B233="","",INDEX('All CCC'!X$7:X$736,MATCH(WatchList!$B233,'All CCC'!$B$7:$B$736,0)))</f>
        <v/>
      </c>
      <c r="Y233" s="334" t="str">
        <f>IF($B233="","",INDEX('All CCC'!Y$7:Y$736,MATCH(WatchList!$B233,'All CCC'!$B$7:$B$736,0)))</f>
        <v/>
      </c>
      <c r="Z233" s="334" t="str">
        <f>IF($B233="","",INDEX('All CCC'!Z$7:Z$736,MATCH(WatchList!$B233,'All CCC'!$B$7:$B$736,0)))</f>
        <v/>
      </c>
      <c r="AA233" s="334" t="str">
        <f>IF($B233="","",INDEX('All CCC'!AA$7:AA$736,MATCH(WatchList!$B233,'All CCC'!$B$7:$B$736,0)))</f>
        <v/>
      </c>
      <c r="AB233" s="334" t="str">
        <f>IF($B233="","",INDEX('All CCC'!AB$7:AB$736,MATCH(WatchList!$B233,'All CCC'!$B$7:$B$736,0)))</f>
        <v/>
      </c>
      <c r="AC233" s="334" t="str">
        <f>IF($B233="","",INDEX('All CCC'!AC$7:AC$736,MATCH(WatchList!$B233,'All CCC'!$B$7:$B$736,0)))</f>
        <v/>
      </c>
      <c r="AD233" s="334" t="str">
        <f>IF($B233="","",INDEX('All CCC'!AD$7:AD$736,MATCH(WatchList!$B233,'All CCC'!$B$7:$B$736,0)))</f>
        <v/>
      </c>
      <c r="AE233" s="334" t="str">
        <f>IF($B233="","",INDEX('All CCC'!AE$7:AE$736,MATCH(WatchList!$B233,'All CCC'!$B$7:$B$736,0)))</f>
        <v/>
      </c>
      <c r="AF233" s="334" t="str">
        <f>IF($B233="","",INDEX('All CCC'!AF$7:AF$736,MATCH(WatchList!$B233,'All CCC'!$B$7:$B$736,0)))</f>
        <v/>
      </c>
      <c r="AG233" s="334" t="str">
        <f>IF($B233="","",INDEX('All CCC'!AG$7:AG$736,MATCH(WatchList!$B233,'All CCC'!$B$7:$B$736,0)))</f>
        <v/>
      </c>
      <c r="AH233" s="334" t="str">
        <f>IF($B233="","",INDEX('All CCC'!AH$7:AH$736,MATCH(WatchList!$B233,'All CCC'!$B$7:$B$736,0)))</f>
        <v/>
      </c>
      <c r="AI233" s="334" t="str">
        <f>IF($B233="","",INDEX('All CCC'!AI$7:AI$736,MATCH(WatchList!$B233,'All CCC'!$B$7:$B$736,0)))</f>
        <v/>
      </c>
      <c r="AJ233" s="334" t="str">
        <f>IF($B233="","",INDEX('All CCC'!AJ$7:AJ$736,MATCH(WatchList!$B233,'All CCC'!$B$7:$B$736,0)))</f>
        <v/>
      </c>
      <c r="AK233" s="334" t="str">
        <f>IF($B233="","",INDEX('All CCC'!AK$7:AK$736,MATCH(WatchList!$B233,'All CCC'!$B$7:$B$736,0)))</f>
        <v/>
      </c>
      <c r="AL233" s="334" t="str">
        <f>IF($B233="","",INDEX('All CCC'!AL$7:AL$736,MATCH(WatchList!$B233,'All CCC'!$B$7:$B$736,0)))</f>
        <v/>
      </c>
      <c r="AM233" s="334" t="str">
        <f>IF($B233="","",INDEX('All CCC'!AM$7:AM$736,MATCH(WatchList!$B233,'All CCC'!$B$7:$B$736,0)))</f>
        <v/>
      </c>
      <c r="AN233" s="334" t="str">
        <f>IF($B233="","",INDEX('All CCC'!AN$7:AN$736,MATCH(WatchList!$B233,'All CCC'!$B$7:$B$736,0)))</f>
        <v/>
      </c>
      <c r="AO233" s="334" t="str">
        <f>IF($B233="","",INDEX('All CCC'!AO$7:AO$736,MATCH(WatchList!$B233,'All CCC'!$B$7:$B$736,0)))</f>
        <v/>
      </c>
      <c r="AP233" s="334" t="str">
        <f>IF($B233="","",INDEX('All CCC'!AP$7:AP$736,MATCH(WatchList!$B233,'All CCC'!$B$7:$B$736,0)))</f>
        <v/>
      </c>
      <c r="AQ233" s="334" t="str">
        <f>IF($B233="","",INDEX('All CCC'!AQ$7:AQ$736,MATCH(WatchList!$B233,'All CCC'!$B$7:$B$736,0)))</f>
        <v/>
      </c>
      <c r="AR233" s="334" t="str">
        <f>IF($B233="","",INDEX('All CCC'!AR$7:AR$736,MATCH(WatchList!$B233,'All CCC'!$B$7:$B$736,0)))</f>
        <v/>
      </c>
      <c r="AS233" s="334" t="str">
        <f>IF($B233="","",INDEX('All CCC'!AS$7:AS$736,MATCH(WatchList!$B233,'All CCC'!$B$7:$B$736,0)))</f>
        <v/>
      </c>
      <c r="AT233" s="334" t="str">
        <f>IF($B233="","",INDEX('All CCC'!AT$7:AT$736,MATCH(WatchList!$B233,'All CCC'!$B$7:$B$736,0)))</f>
        <v/>
      </c>
      <c r="AU233" s="334" t="str">
        <f>IF($B233="","",INDEX('All CCC'!AU$7:AU$736,MATCH(WatchList!$B233,'All CCC'!$B$7:$B$736,0)))</f>
        <v/>
      </c>
      <c r="AV233" s="334" t="str">
        <f>IF($B233="","",INDEX('All CCC'!AV$7:AV$736,MATCH(WatchList!$B233,'All CCC'!$B$7:$B$736,0)))</f>
        <v/>
      </c>
      <c r="AW233" s="334" t="str">
        <f>IF($B233="","",INDEX('All CCC'!AW$7:AW$736,MATCH(WatchList!$B233,'All CCC'!$B$7:$B$736,0)))</f>
        <v/>
      </c>
      <c r="AX233" s="334" t="str">
        <f>IF($B233="","",INDEX('All CCC'!AX$7:AX$736,MATCH(WatchList!$B233,'All CCC'!$B$7:$B$736,0)))</f>
        <v/>
      </c>
      <c r="AY233" s="334" t="str">
        <f>IF($B233="","",INDEX('All CCC'!AY$7:AY$736,MATCH(WatchList!$B233,'All CCC'!$B$7:$B$736,0)))</f>
        <v/>
      </c>
      <c r="AZ233" s="334" t="str">
        <f>IF($B233="","",INDEX('All CCC'!AZ$7:AZ$736,MATCH(WatchList!$B233,'All CCC'!$B$7:$B$736,0)))</f>
        <v/>
      </c>
      <c r="BA233" s="334" t="str">
        <f>IF($B233="","",INDEX('All CCC'!BA$7:BA$736,MATCH(WatchList!$B233,'All CCC'!$B$7:$B$736,0)))</f>
        <v/>
      </c>
      <c r="BB233" s="334" t="str">
        <f>IF($B233="","",INDEX('All CCC'!BB$7:BB$736,MATCH(WatchList!$B233,'All CCC'!$B$7:$B$736,0)))</f>
        <v/>
      </c>
      <c r="BC233" s="334" t="str">
        <f>IF($B233="","",INDEX('All CCC'!BC$7:BC$736,MATCH(WatchList!$B233,'All CCC'!$B$7:$B$736,0)))</f>
        <v/>
      </c>
      <c r="BD233" s="334" t="str">
        <f>IF($B233="","",INDEX('All CCC'!BD$7:BD$736,MATCH(WatchList!$B233,'All CCC'!$B$7:$B$736,0)))</f>
        <v/>
      </c>
      <c r="BE233" s="334" t="str">
        <f>IF($B233="","",INDEX('All CCC'!BE$7:BE$736,MATCH(WatchList!$B233,'All CCC'!$B$7:$B$736,0)))</f>
        <v/>
      </c>
      <c r="BF233" s="334" t="str">
        <f>IF($B233="","",INDEX('All CCC'!BF$7:BF$736,MATCH(WatchList!$B233,'All CCC'!$B$7:$B$736,0)))</f>
        <v/>
      </c>
      <c r="BG233" s="334" t="str">
        <f>IF($B233="","",INDEX('All CCC'!BG$7:BG$736,MATCH(WatchList!$B233,'All CCC'!$B$7:$B$736,0)))</f>
        <v/>
      </c>
    </row>
    <row r="234" spans="1:59" x14ac:dyDescent="0.2">
      <c r="A234" s="333" t="str">
        <f>IF($B234="","",INDEX('All CCC'!A$7:A$736,MATCH(WatchList!$B234,'All CCC'!$B$7:$B$736,0)))</f>
        <v/>
      </c>
      <c r="B234" s="127"/>
      <c r="C234" s="334" t="str">
        <f>IF($B234="","",INDEX('All CCC'!C$7:C$736,MATCH(WatchList!$B234,'All CCC'!$B$7:$B$736,0)))</f>
        <v/>
      </c>
      <c r="D234" s="334" t="str">
        <f>IF($B234="","",INDEX('All CCC'!D$7:D$736,MATCH(WatchList!$B234,'All CCC'!$B$7:$B$736,0)))</f>
        <v/>
      </c>
      <c r="E234" s="334" t="str">
        <f>IF($B234="","",INDEX('All CCC'!E$7:E$736,MATCH(WatchList!$B234,'All CCC'!$B$7:$B$736,0)))</f>
        <v/>
      </c>
      <c r="F234" s="334" t="str">
        <f>IF($B234="","",INDEX('All CCC'!F$7:F$736,MATCH(WatchList!$B234,'All CCC'!$B$7:$B$736,0)))</f>
        <v/>
      </c>
      <c r="G234" s="334" t="str">
        <f>IF($B234="","",INDEX('All CCC'!G$7:G$736,MATCH(WatchList!$B234,'All CCC'!$B$7:$B$736,0)))</f>
        <v/>
      </c>
      <c r="H234" s="334" t="str">
        <f>IF($B234="","",INDEX('All CCC'!H$7:H$736,MATCH(WatchList!$B234,'All CCC'!$B$7:$B$736,0)))</f>
        <v/>
      </c>
      <c r="I234" s="334" t="str">
        <f>IF($B234="","",INDEX('All CCC'!I$7:I$736,MATCH(WatchList!$B234,'All CCC'!$B$7:$B$736,0)))</f>
        <v/>
      </c>
      <c r="J234" s="334" t="str">
        <f>IF($B234="","",INDEX('All CCC'!J$7:J$736,MATCH(WatchList!$B234,'All CCC'!$B$7:$B$736,0)))</f>
        <v/>
      </c>
      <c r="K234" s="334" t="str">
        <f>IF($B234="","",INDEX('All CCC'!K$7:K$736,MATCH(WatchList!$B234,'All CCC'!$B$7:$B$736,0)))</f>
        <v/>
      </c>
      <c r="L234" s="334" t="str">
        <f>IF($B234="","",INDEX('All CCC'!L$7:L$736,MATCH(WatchList!$B234,'All CCC'!$B$7:$B$736,0)))</f>
        <v/>
      </c>
      <c r="M234" s="334" t="str">
        <f>IF($B234="","",INDEX('All CCC'!M$7:M$736,MATCH(WatchList!$B234,'All CCC'!$B$7:$B$736,0)))</f>
        <v/>
      </c>
      <c r="N234" s="334" t="str">
        <f>IF($B234="","",INDEX('All CCC'!N$7:N$736,MATCH(WatchList!$B234,'All CCC'!$B$7:$B$736,0)))</f>
        <v/>
      </c>
      <c r="O234" s="334" t="str">
        <f>IF($B234="","",INDEX('All CCC'!O$7:O$736,MATCH(WatchList!$B234,'All CCC'!$B$7:$B$736,0)))</f>
        <v/>
      </c>
      <c r="P234" s="335" t="str">
        <f>IF($B234="","",INDEX('All CCC'!P$7:P$736,MATCH(WatchList!$B234,'All CCC'!$B$7:$B$736,0)))</f>
        <v/>
      </c>
      <c r="Q234" s="335" t="str">
        <f>IF($B234="","",INDEX('All CCC'!Q$7:Q$736,MATCH(WatchList!$B234,'All CCC'!$B$7:$B$736,0)))</f>
        <v/>
      </c>
      <c r="R234" s="334" t="str">
        <f>IF($B234="","",INDEX('All CCC'!R$7:R$736,MATCH(WatchList!$B234,'All CCC'!$B$7:$B$736,0)))</f>
        <v/>
      </c>
      <c r="S234" s="334" t="str">
        <f>IF($B234="","",INDEX('All CCC'!S$7:S$736,MATCH(WatchList!$B234,'All CCC'!$B$7:$B$736,0)))</f>
        <v/>
      </c>
      <c r="T234" s="334" t="str">
        <f>IF($B234="","",INDEX('All CCC'!T$7:T$736,MATCH(WatchList!$B234,'All CCC'!$B$7:$B$736,0)))</f>
        <v/>
      </c>
      <c r="U234" s="334" t="str">
        <f>IF($B234="","",INDEX('All CCC'!U$7:U$736,MATCH(WatchList!$B234,'All CCC'!$B$7:$B$736,0)))</f>
        <v/>
      </c>
      <c r="V234" s="334" t="str">
        <f>IF($B234="","",INDEX('All CCC'!V$7:V$736,MATCH(WatchList!$B234,'All CCC'!$B$7:$B$736,0)))</f>
        <v/>
      </c>
      <c r="W234" s="334" t="str">
        <f>IF($B234="","",INDEX('All CCC'!W$7:W$736,MATCH(WatchList!$B234,'All CCC'!$B$7:$B$736,0)))</f>
        <v/>
      </c>
      <c r="X234" s="334" t="str">
        <f>IF($B234="","",INDEX('All CCC'!X$7:X$736,MATCH(WatchList!$B234,'All CCC'!$B$7:$B$736,0)))</f>
        <v/>
      </c>
      <c r="Y234" s="334" t="str">
        <f>IF($B234="","",INDEX('All CCC'!Y$7:Y$736,MATCH(WatchList!$B234,'All CCC'!$B$7:$B$736,0)))</f>
        <v/>
      </c>
      <c r="Z234" s="334" t="str">
        <f>IF($B234="","",INDEX('All CCC'!Z$7:Z$736,MATCH(WatchList!$B234,'All CCC'!$B$7:$B$736,0)))</f>
        <v/>
      </c>
      <c r="AA234" s="334" t="str">
        <f>IF($B234="","",INDEX('All CCC'!AA$7:AA$736,MATCH(WatchList!$B234,'All CCC'!$B$7:$B$736,0)))</f>
        <v/>
      </c>
      <c r="AB234" s="334" t="str">
        <f>IF($B234="","",INDEX('All CCC'!AB$7:AB$736,MATCH(WatchList!$B234,'All CCC'!$B$7:$B$736,0)))</f>
        <v/>
      </c>
      <c r="AC234" s="334" t="str">
        <f>IF($B234="","",INDEX('All CCC'!AC$7:AC$736,MATCH(WatchList!$B234,'All CCC'!$B$7:$B$736,0)))</f>
        <v/>
      </c>
      <c r="AD234" s="334" t="str">
        <f>IF($B234="","",INDEX('All CCC'!AD$7:AD$736,MATCH(WatchList!$B234,'All CCC'!$B$7:$B$736,0)))</f>
        <v/>
      </c>
      <c r="AE234" s="334" t="str">
        <f>IF($B234="","",INDEX('All CCC'!AE$7:AE$736,MATCH(WatchList!$B234,'All CCC'!$B$7:$B$736,0)))</f>
        <v/>
      </c>
      <c r="AF234" s="334" t="str">
        <f>IF($B234="","",INDEX('All CCC'!AF$7:AF$736,MATCH(WatchList!$B234,'All CCC'!$B$7:$B$736,0)))</f>
        <v/>
      </c>
      <c r="AG234" s="334" t="str">
        <f>IF($B234="","",INDEX('All CCC'!AG$7:AG$736,MATCH(WatchList!$B234,'All CCC'!$B$7:$B$736,0)))</f>
        <v/>
      </c>
      <c r="AH234" s="334" t="str">
        <f>IF($B234="","",INDEX('All CCC'!AH$7:AH$736,MATCH(WatchList!$B234,'All CCC'!$B$7:$B$736,0)))</f>
        <v/>
      </c>
      <c r="AI234" s="334" t="str">
        <f>IF($B234="","",INDEX('All CCC'!AI$7:AI$736,MATCH(WatchList!$B234,'All CCC'!$B$7:$B$736,0)))</f>
        <v/>
      </c>
      <c r="AJ234" s="334" t="str">
        <f>IF($B234="","",INDEX('All CCC'!AJ$7:AJ$736,MATCH(WatchList!$B234,'All CCC'!$B$7:$B$736,0)))</f>
        <v/>
      </c>
      <c r="AK234" s="334" t="str">
        <f>IF($B234="","",INDEX('All CCC'!AK$7:AK$736,MATCH(WatchList!$B234,'All CCC'!$B$7:$B$736,0)))</f>
        <v/>
      </c>
      <c r="AL234" s="334" t="str">
        <f>IF($B234="","",INDEX('All CCC'!AL$7:AL$736,MATCH(WatchList!$B234,'All CCC'!$B$7:$B$736,0)))</f>
        <v/>
      </c>
      <c r="AM234" s="334" t="str">
        <f>IF($B234="","",INDEX('All CCC'!AM$7:AM$736,MATCH(WatchList!$B234,'All CCC'!$B$7:$B$736,0)))</f>
        <v/>
      </c>
      <c r="AN234" s="334" t="str">
        <f>IF($B234="","",INDEX('All CCC'!AN$7:AN$736,MATCH(WatchList!$B234,'All CCC'!$B$7:$B$736,0)))</f>
        <v/>
      </c>
      <c r="AO234" s="334" t="str">
        <f>IF($B234="","",INDEX('All CCC'!AO$7:AO$736,MATCH(WatchList!$B234,'All CCC'!$B$7:$B$736,0)))</f>
        <v/>
      </c>
      <c r="AP234" s="334" t="str">
        <f>IF($B234="","",INDEX('All CCC'!AP$7:AP$736,MATCH(WatchList!$B234,'All CCC'!$B$7:$B$736,0)))</f>
        <v/>
      </c>
      <c r="AQ234" s="334" t="str">
        <f>IF($B234="","",INDEX('All CCC'!AQ$7:AQ$736,MATCH(WatchList!$B234,'All CCC'!$B$7:$B$736,0)))</f>
        <v/>
      </c>
      <c r="AR234" s="334" t="str">
        <f>IF($B234="","",INDEX('All CCC'!AR$7:AR$736,MATCH(WatchList!$B234,'All CCC'!$B$7:$B$736,0)))</f>
        <v/>
      </c>
      <c r="AS234" s="334" t="str">
        <f>IF($B234="","",INDEX('All CCC'!AS$7:AS$736,MATCH(WatchList!$B234,'All CCC'!$B$7:$B$736,0)))</f>
        <v/>
      </c>
      <c r="AT234" s="334" t="str">
        <f>IF($B234="","",INDEX('All CCC'!AT$7:AT$736,MATCH(WatchList!$B234,'All CCC'!$B$7:$B$736,0)))</f>
        <v/>
      </c>
      <c r="AU234" s="334" t="str">
        <f>IF($B234="","",INDEX('All CCC'!AU$7:AU$736,MATCH(WatchList!$B234,'All CCC'!$B$7:$B$736,0)))</f>
        <v/>
      </c>
      <c r="AV234" s="334" t="str">
        <f>IF($B234="","",INDEX('All CCC'!AV$7:AV$736,MATCH(WatchList!$B234,'All CCC'!$B$7:$B$736,0)))</f>
        <v/>
      </c>
      <c r="AW234" s="334" t="str">
        <f>IF($B234="","",INDEX('All CCC'!AW$7:AW$736,MATCH(WatchList!$B234,'All CCC'!$B$7:$B$736,0)))</f>
        <v/>
      </c>
      <c r="AX234" s="334" t="str">
        <f>IF($B234="","",INDEX('All CCC'!AX$7:AX$736,MATCH(WatchList!$B234,'All CCC'!$B$7:$B$736,0)))</f>
        <v/>
      </c>
      <c r="AY234" s="334" t="str">
        <f>IF($B234="","",INDEX('All CCC'!AY$7:AY$736,MATCH(WatchList!$B234,'All CCC'!$B$7:$B$736,0)))</f>
        <v/>
      </c>
      <c r="AZ234" s="334" t="str">
        <f>IF($B234="","",INDEX('All CCC'!AZ$7:AZ$736,MATCH(WatchList!$B234,'All CCC'!$B$7:$B$736,0)))</f>
        <v/>
      </c>
      <c r="BA234" s="334" t="str">
        <f>IF($B234="","",INDEX('All CCC'!BA$7:BA$736,MATCH(WatchList!$B234,'All CCC'!$B$7:$B$736,0)))</f>
        <v/>
      </c>
      <c r="BB234" s="334" t="str">
        <f>IF($B234="","",INDEX('All CCC'!BB$7:BB$736,MATCH(WatchList!$B234,'All CCC'!$B$7:$B$736,0)))</f>
        <v/>
      </c>
      <c r="BC234" s="334" t="str">
        <f>IF($B234="","",INDEX('All CCC'!BC$7:BC$736,MATCH(WatchList!$B234,'All CCC'!$B$7:$B$736,0)))</f>
        <v/>
      </c>
      <c r="BD234" s="334" t="str">
        <f>IF($B234="","",INDEX('All CCC'!BD$7:BD$736,MATCH(WatchList!$B234,'All CCC'!$B$7:$B$736,0)))</f>
        <v/>
      </c>
      <c r="BE234" s="334" t="str">
        <f>IF($B234="","",INDEX('All CCC'!BE$7:BE$736,MATCH(WatchList!$B234,'All CCC'!$B$7:$B$736,0)))</f>
        <v/>
      </c>
      <c r="BF234" s="334" t="str">
        <f>IF($B234="","",INDEX('All CCC'!BF$7:BF$736,MATCH(WatchList!$B234,'All CCC'!$B$7:$B$736,0)))</f>
        <v/>
      </c>
      <c r="BG234" s="334" t="str">
        <f>IF($B234="","",INDEX('All CCC'!BG$7:BG$736,MATCH(WatchList!$B234,'All CCC'!$B$7:$B$736,0)))</f>
        <v/>
      </c>
    </row>
    <row r="235" spans="1:59" x14ac:dyDescent="0.2">
      <c r="A235" s="333" t="str">
        <f>IF($B235="","",INDEX('All CCC'!A$7:A$736,MATCH(WatchList!$B235,'All CCC'!$B$7:$B$736,0)))</f>
        <v/>
      </c>
      <c r="B235" s="127"/>
      <c r="C235" s="334" t="str">
        <f>IF($B235="","",INDEX('All CCC'!C$7:C$736,MATCH(WatchList!$B235,'All CCC'!$B$7:$B$736,0)))</f>
        <v/>
      </c>
      <c r="D235" s="334" t="str">
        <f>IF($B235="","",INDEX('All CCC'!D$7:D$736,MATCH(WatchList!$B235,'All CCC'!$B$7:$B$736,0)))</f>
        <v/>
      </c>
      <c r="E235" s="334" t="str">
        <f>IF($B235="","",INDEX('All CCC'!E$7:E$736,MATCH(WatchList!$B235,'All CCC'!$B$7:$B$736,0)))</f>
        <v/>
      </c>
      <c r="F235" s="334" t="str">
        <f>IF($B235="","",INDEX('All CCC'!F$7:F$736,MATCH(WatchList!$B235,'All CCC'!$B$7:$B$736,0)))</f>
        <v/>
      </c>
      <c r="G235" s="334" t="str">
        <f>IF($B235="","",INDEX('All CCC'!G$7:G$736,MATCH(WatchList!$B235,'All CCC'!$B$7:$B$736,0)))</f>
        <v/>
      </c>
      <c r="H235" s="334" t="str">
        <f>IF($B235="","",INDEX('All CCC'!H$7:H$736,MATCH(WatchList!$B235,'All CCC'!$B$7:$B$736,0)))</f>
        <v/>
      </c>
      <c r="I235" s="334" t="str">
        <f>IF($B235="","",INDEX('All CCC'!I$7:I$736,MATCH(WatchList!$B235,'All CCC'!$B$7:$B$736,0)))</f>
        <v/>
      </c>
      <c r="J235" s="334" t="str">
        <f>IF($B235="","",INDEX('All CCC'!J$7:J$736,MATCH(WatchList!$B235,'All CCC'!$B$7:$B$736,0)))</f>
        <v/>
      </c>
      <c r="K235" s="334" t="str">
        <f>IF($B235="","",INDEX('All CCC'!K$7:K$736,MATCH(WatchList!$B235,'All CCC'!$B$7:$B$736,0)))</f>
        <v/>
      </c>
      <c r="L235" s="334" t="str">
        <f>IF($B235="","",INDEX('All CCC'!L$7:L$736,MATCH(WatchList!$B235,'All CCC'!$B$7:$B$736,0)))</f>
        <v/>
      </c>
      <c r="M235" s="334" t="str">
        <f>IF($B235="","",INDEX('All CCC'!M$7:M$736,MATCH(WatchList!$B235,'All CCC'!$B$7:$B$736,0)))</f>
        <v/>
      </c>
      <c r="N235" s="334" t="str">
        <f>IF($B235="","",INDEX('All CCC'!N$7:N$736,MATCH(WatchList!$B235,'All CCC'!$B$7:$B$736,0)))</f>
        <v/>
      </c>
      <c r="O235" s="334" t="str">
        <f>IF($B235="","",INDEX('All CCC'!O$7:O$736,MATCH(WatchList!$B235,'All CCC'!$B$7:$B$736,0)))</f>
        <v/>
      </c>
      <c r="P235" s="335" t="str">
        <f>IF($B235="","",INDEX('All CCC'!P$7:P$736,MATCH(WatchList!$B235,'All CCC'!$B$7:$B$736,0)))</f>
        <v/>
      </c>
      <c r="Q235" s="335" t="str">
        <f>IF($B235="","",INDEX('All CCC'!Q$7:Q$736,MATCH(WatchList!$B235,'All CCC'!$B$7:$B$736,0)))</f>
        <v/>
      </c>
      <c r="R235" s="334" t="str">
        <f>IF($B235="","",INDEX('All CCC'!R$7:R$736,MATCH(WatchList!$B235,'All CCC'!$B$7:$B$736,0)))</f>
        <v/>
      </c>
      <c r="S235" s="334" t="str">
        <f>IF($B235="","",INDEX('All CCC'!S$7:S$736,MATCH(WatchList!$B235,'All CCC'!$B$7:$B$736,0)))</f>
        <v/>
      </c>
      <c r="T235" s="334" t="str">
        <f>IF($B235="","",INDEX('All CCC'!T$7:T$736,MATCH(WatchList!$B235,'All CCC'!$B$7:$B$736,0)))</f>
        <v/>
      </c>
      <c r="U235" s="334" t="str">
        <f>IF($B235="","",INDEX('All CCC'!U$7:U$736,MATCH(WatchList!$B235,'All CCC'!$B$7:$B$736,0)))</f>
        <v/>
      </c>
      <c r="V235" s="334" t="str">
        <f>IF($B235="","",INDEX('All CCC'!V$7:V$736,MATCH(WatchList!$B235,'All CCC'!$B$7:$B$736,0)))</f>
        <v/>
      </c>
      <c r="W235" s="334" t="str">
        <f>IF($B235="","",INDEX('All CCC'!W$7:W$736,MATCH(WatchList!$B235,'All CCC'!$B$7:$B$736,0)))</f>
        <v/>
      </c>
      <c r="X235" s="334" t="str">
        <f>IF($B235="","",INDEX('All CCC'!X$7:X$736,MATCH(WatchList!$B235,'All CCC'!$B$7:$B$736,0)))</f>
        <v/>
      </c>
      <c r="Y235" s="334" t="str">
        <f>IF($B235="","",INDEX('All CCC'!Y$7:Y$736,MATCH(WatchList!$B235,'All CCC'!$B$7:$B$736,0)))</f>
        <v/>
      </c>
      <c r="Z235" s="334" t="str">
        <f>IF($B235="","",INDEX('All CCC'!Z$7:Z$736,MATCH(WatchList!$B235,'All CCC'!$B$7:$B$736,0)))</f>
        <v/>
      </c>
      <c r="AA235" s="334" t="str">
        <f>IF($B235="","",INDEX('All CCC'!AA$7:AA$736,MATCH(WatchList!$B235,'All CCC'!$B$7:$B$736,0)))</f>
        <v/>
      </c>
      <c r="AB235" s="334" t="str">
        <f>IF($B235="","",INDEX('All CCC'!AB$7:AB$736,MATCH(WatchList!$B235,'All CCC'!$B$7:$B$736,0)))</f>
        <v/>
      </c>
      <c r="AC235" s="334" t="str">
        <f>IF($B235="","",INDEX('All CCC'!AC$7:AC$736,MATCH(WatchList!$B235,'All CCC'!$B$7:$B$736,0)))</f>
        <v/>
      </c>
      <c r="AD235" s="334" t="str">
        <f>IF($B235="","",INDEX('All CCC'!AD$7:AD$736,MATCH(WatchList!$B235,'All CCC'!$B$7:$B$736,0)))</f>
        <v/>
      </c>
      <c r="AE235" s="334" t="str">
        <f>IF($B235="","",INDEX('All CCC'!AE$7:AE$736,MATCH(WatchList!$B235,'All CCC'!$B$7:$B$736,0)))</f>
        <v/>
      </c>
      <c r="AF235" s="334" t="str">
        <f>IF($B235="","",INDEX('All CCC'!AF$7:AF$736,MATCH(WatchList!$B235,'All CCC'!$B$7:$B$736,0)))</f>
        <v/>
      </c>
      <c r="AG235" s="334" t="str">
        <f>IF($B235="","",INDEX('All CCC'!AG$7:AG$736,MATCH(WatchList!$B235,'All CCC'!$B$7:$B$736,0)))</f>
        <v/>
      </c>
      <c r="AH235" s="334" t="str">
        <f>IF($B235="","",INDEX('All CCC'!AH$7:AH$736,MATCH(WatchList!$B235,'All CCC'!$B$7:$B$736,0)))</f>
        <v/>
      </c>
      <c r="AI235" s="334" t="str">
        <f>IF($B235="","",INDEX('All CCC'!AI$7:AI$736,MATCH(WatchList!$B235,'All CCC'!$B$7:$B$736,0)))</f>
        <v/>
      </c>
      <c r="AJ235" s="334" t="str">
        <f>IF($B235="","",INDEX('All CCC'!AJ$7:AJ$736,MATCH(WatchList!$B235,'All CCC'!$B$7:$B$736,0)))</f>
        <v/>
      </c>
      <c r="AK235" s="334" t="str">
        <f>IF($B235="","",INDEX('All CCC'!AK$7:AK$736,MATCH(WatchList!$B235,'All CCC'!$B$7:$B$736,0)))</f>
        <v/>
      </c>
      <c r="AL235" s="334" t="str">
        <f>IF($B235="","",INDEX('All CCC'!AL$7:AL$736,MATCH(WatchList!$B235,'All CCC'!$B$7:$B$736,0)))</f>
        <v/>
      </c>
      <c r="AM235" s="334" t="str">
        <f>IF($B235="","",INDEX('All CCC'!AM$7:AM$736,MATCH(WatchList!$B235,'All CCC'!$B$7:$B$736,0)))</f>
        <v/>
      </c>
      <c r="AN235" s="334" t="str">
        <f>IF($B235="","",INDEX('All CCC'!AN$7:AN$736,MATCH(WatchList!$B235,'All CCC'!$B$7:$B$736,0)))</f>
        <v/>
      </c>
      <c r="AO235" s="334" t="str">
        <f>IF($B235="","",INDEX('All CCC'!AO$7:AO$736,MATCH(WatchList!$B235,'All CCC'!$B$7:$B$736,0)))</f>
        <v/>
      </c>
      <c r="AP235" s="334" t="str">
        <f>IF($B235="","",INDEX('All CCC'!AP$7:AP$736,MATCH(WatchList!$B235,'All CCC'!$B$7:$B$736,0)))</f>
        <v/>
      </c>
      <c r="AQ235" s="334" t="str">
        <f>IF($B235="","",INDEX('All CCC'!AQ$7:AQ$736,MATCH(WatchList!$B235,'All CCC'!$B$7:$B$736,0)))</f>
        <v/>
      </c>
      <c r="AR235" s="334" t="str">
        <f>IF($B235="","",INDEX('All CCC'!AR$7:AR$736,MATCH(WatchList!$B235,'All CCC'!$B$7:$B$736,0)))</f>
        <v/>
      </c>
      <c r="AS235" s="334" t="str">
        <f>IF($B235="","",INDEX('All CCC'!AS$7:AS$736,MATCH(WatchList!$B235,'All CCC'!$B$7:$B$736,0)))</f>
        <v/>
      </c>
      <c r="AT235" s="334" t="str">
        <f>IF($B235="","",INDEX('All CCC'!AT$7:AT$736,MATCH(WatchList!$B235,'All CCC'!$B$7:$B$736,0)))</f>
        <v/>
      </c>
      <c r="AU235" s="334" t="str">
        <f>IF($B235="","",INDEX('All CCC'!AU$7:AU$736,MATCH(WatchList!$B235,'All CCC'!$B$7:$B$736,0)))</f>
        <v/>
      </c>
      <c r="AV235" s="334" t="str">
        <f>IF($B235="","",INDEX('All CCC'!AV$7:AV$736,MATCH(WatchList!$B235,'All CCC'!$B$7:$B$736,0)))</f>
        <v/>
      </c>
      <c r="AW235" s="334" t="str">
        <f>IF($B235="","",INDEX('All CCC'!AW$7:AW$736,MATCH(WatchList!$B235,'All CCC'!$B$7:$B$736,0)))</f>
        <v/>
      </c>
      <c r="AX235" s="334" t="str">
        <f>IF($B235="","",INDEX('All CCC'!AX$7:AX$736,MATCH(WatchList!$B235,'All CCC'!$B$7:$B$736,0)))</f>
        <v/>
      </c>
      <c r="AY235" s="334" t="str">
        <f>IF($B235="","",INDEX('All CCC'!AY$7:AY$736,MATCH(WatchList!$B235,'All CCC'!$B$7:$B$736,0)))</f>
        <v/>
      </c>
      <c r="AZ235" s="334" t="str">
        <f>IF($B235="","",INDEX('All CCC'!AZ$7:AZ$736,MATCH(WatchList!$B235,'All CCC'!$B$7:$B$736,0)))</f>
        <v/>
      </c>
      <c r="BA235" s="334" t="str">
        <f>IF($B235="","",INDEX('All CCC'!BA$7:BA$736,MATCH(WatchList!$B235,'All CCC'!$B$7:$B$736,0)))</f>
        <v/>
      </c>
      <c r="BB235" s="334" t="str">
        <f>IF($B235="","",INDEX('All CCC'!BB$7:BB$736,MATCH(WatchList!$B235,'All CCC'!$B$7:$B$736,0)))</f>
        <v/>
      </c>
      <c r="BC235" s="334" t="str">
        <f>IF($B235="","",INDEX('All CCC'!BC$7:BC$736,MATCH(WatchList!$B235,'All CCC'!$B$7:$B$736,0)))</f>
        <v/>
      </c>
      <c r="BD235" s="334" t="str">
        <f>IF($B235="","",INDEX('All CCC'!BD$7:BD$736,MATCH(WatchList!$B235,'All CCC'!$B$7:$B$736,0)))</f>
        <v/>
      </c>
      <c r="BE235" s="334" t="str">
        <f>IF($B235="","",INDEX('All CCC'!BE$7:BE$736,MATCH(WatchList!$B235,'All CCC'!$B$7:$B$736,0)))</f>
        <v/>
      </c>
      <c r="BF235" s="334" t="str">
        <f>IF($B235="","",INDEX('All CCC'!BF$7:BF$736,MATCH(WatchList!$B235,'All CCC'!$B$7:$B$736,0)))</f>
        <v/>
      </c>
      <c r="BG235" s="334" t="str">
        <f>IF($B235="","",INDEX('All CCC'!BG$7:BG$736,MATCH(WatchList!$B235,'All CCC'!$B$7:$B$736,0)))</f>
        <v/>
      </c>
    </row>
    <row r="236" spans="1:59" x14ac:dyDescent="0.2">
      <c r="A236" s="333" t="str">
        <f>IF($B236="","",INDEX('All CCC'!A$7:A$736,MATCH(WatchList!$B236,'All CCC'!$B$7:$B$736,0)))</f>
        <v/>
      </c>
      <c r="B236" s="127"/>
      <c r="C236" s="334" t="str">
        <f>IF($B236="","",INDEX('All CCC'!C$7:C$736,MATCH(WatchList!$B236,'All CCC'!$B$7:$B$736,0)))</f>
        <v/>
      </c>
      <c r="D236" s="334" t="str">
        <f>IF($B236="","",INDEX('All CCC'!D$7:D$736,MATCH(WatchList!$B236,'All CCC'!$B$7:$B$736,0)))</f>
        <v/>
      </c>
      <c r="E236" s="334" t="str">
        <f>IF($B236="","",INDEX('All CCC'!E$7:E$736,MATCH(WatchList!$B236,'All CCC'!$B$7:$B$736,0)))</f>
        <v/>
      </c>
      <c r="F236" s="334" t="str">
        <f>IF($B236="","",INDEX('All CCC'!F$7:F$736,MATCH(WatchList!$B236,'All CCC'!$B$7:$B$736,0)))</f>
        <v/>
      </c>
      <c r="G236" s="334" t="str">
        <f>IF($B236="","",INDEX('All CCC'!G$7:G$736,MATCH(WatchList!$B236,'All CCC'!$B$7:$B$736,0)))</f>
        <v/>
      </c>
      <c r="H236" s="334" t="str">
        <f>IF($B236="","",INDEX('All CCC'!H$7:H$736,MATCH(WatchList!$B236,'All CCC'!$B$7:$B$736,0)))</f>
        <v/>
      </c>
      <c r="I236" s="334" t="str">
        <f>IF($B236="","",INDEX('All CCC'!I$7:I$736,MATCH(WatchList!$B236,'All CCC'!$B$7:$B$736,0)))</f>
        <v/>
      </c>
      <c r="J236" s="334" t="str">
        <f>IF($B236="","",INDEX('All CCC'!J$7:J$736,MATCH(WatchList!$B236,'All CCC'!$B$7:$B$736,0)))</f>
        <v/>
      </c>
      <c r="K236" s="334" t="str">
        <f>IF($B236="","",INDEX('All CCC'!K$7:K$736,MATCH(WatchList!$B236,'All CCC'!$B$7:$B$736,0)))</f>
        <v/>
      </c>
      <c r="L236" s="334" t="str">
        <f>IF($B236="","",INDEX('All CCC'!L$7:L$736,MATCH(WatchList!$B236,'All CCC'!$B$7:$B$736,0)))</f>
        <v/>
      </c>
      <c r="M236" s="334" t="str">
        <f>IF($B236="","",INDEX('All CCC'!M$7:M$736,MATCH(WatchList!$B236,'All CCC'!$B$7:$B$736,0)))</f>
        <v/>
      </c>
      <c r="N236" s="334" t="str">
        <f>IF($B236="","",INDEX('All CCC'!N$7:N$736,MATCH(WatchList!$B236,'All CCC'!$B$7:$B$736,0)))</f>
        <v/>
      </c>
      <c r="O236" s="334" t="str">
        <f>IF($B236="","",INDEX('All CCC'!O$7:O$736,MATCH(WatchList!$B236,'All CCC'!$B$7:$B$736,0)))</f>
        <v/>
      </c>
      <c r="P236" s="335" t="str">
        <f>IF($B236="","",INDEX('All CCC'!P$7:P$736,MATCH(WatchList!$B236,'All CCC'!$B$7:$B$736,0)))</f>
        <v/>
      </c>
      <c r="Q236" s="335" t="str">
        <f>IF($B236="","",INDEX('All CCC'!Q$7:Q$736,MATCH(WatchList!$B236,'All CCC'!$B$7:$B$736,0)))</f>
        <v/>
      </c>
      <c r="R236" s="334" t="str">
        <f>IF($B236="","",INDEX('All CCC'!R$7:R$736,MATCH(WatchList!$B236,'All CCC'!$B$7:$B$736,0)))</f>
        <v/>
      </c>
      <c r="S236" s="334" t="str">
        <f>IF($B236="","",INDEX('All CCC'!S$7:S$736,MATCH(WatchList!$B236,'All CCC'!$B$7:$B$736,0)))</f>
        <v/>
      </c>
      <c r="T236" s="334" t="str">
        <f>IF($B236="","",INDEX('All CCC'!T$7:T$736,MATCH(WatchList!$B236,'All CCC'!$B$7:$B$736,0)))</f>
        <v/>
      </c>
      <c r="U236" s="334" t="str">
        <f>IF($B236="","",INDEX('All CCC'!U$7:U$736,MATCH(WatchList!$B236,'All CCC'!$B$7:$B$736,0)))</f>
        <v/>
      </c>
      <c r="V236" s="334" t="str">
        <f>IF($B236="","",INDEX('All CCC'!V$7:V$736,MATCH(WatchList!$B236,'All CCC'!$B$7:$B$736,0)))</f>
        <v/>
      </c>
      <c r="W236" s="334" t="str">
        <f>IF($B236="","",INDEX('All CCC'!W$7:W$736,MATCH(WatchList!$B236,'All CCC'!$B$7:$B$736,0)))</f>
        <v/>
      </c>
      <c r="X236" s="334" t="str">
        <f>IF($B236="","",INDEX('All CCC'!X$7:X$736,MATCH(WatchList!$B236,'All CCC'!$B$7:$B$736,0)))</f>
        <v/>
      </c>
      <c r="Y236" s="334" t="str">
        <f>IF($B236="","",INDEX('All CCC'!Y$7:Y$736,MATCH(WatchList!$B236,'All CCC'!$B$7:$B$736,0)))</f>
        <v/>
      </c>
      <c r="Z236" s="334" t="str">
        <f>IF($B236="","",INDEX('All CCC'!Z$7:Z$736,MATCH(WatchList!$B236,'All CCC'!$B$7:$B$736,0)))</f>
        <v/>
      </c>
      <c r="AA236" s="334" t="str">
        <f>IF($B236="","",INDEX('All CCC'!AA$7:AA$736,MATCH(WatchList!$B236,'All CCC'!$B$7:$B$736,0)))</f>
        <v/>
      </c>
      <c r="AB236" s="334" t="str">
        <f>IF($B236="","",INDEX('All CCC'!AB$7:AB$736,MATCH(WatchList!$B236,'All CCC'!$B$7:$B$736,0)))</f>
        <v/>
      </c>
      <c r="AC236" s="334" t="str">
        <f>IF($B236="","",INDEX('All CCC'!AC$7:AC$736,MATCH(WatchList!$B236,'All CCC'!$B$7:$B$736,0)))</f>
        <v/>
      </c>
      <c r="AD236" s="334" t="str">
        <f>IF($B236="","",INDEX('All CCC'!AD$7:AD$736,MATCH(WatchList!$B236,'All CCC'!$B$7:$B$736,0)))</f>
        <v/>
      </c>
      <c r="AE236" s="334" t="str">
        <f>IF($B236="","",INDEX('All CCC'!AE$7:AE$736,MATCH(WatchList!$B236,'All CCC'!$B$7:$B$736,0)))</f>
        <v/>
      </c>
      <c r="AF236" s="334" t="str">
        <f>IF($B236="","",INDEX('All CCC'!AF$7:AF$736,MATCH(WatchList!$B236,'All CCC'!$B$7:$B$736,0)))</f>
        <v/>
      </c>
      <c r="AG236" s="334" t="str">
        <f>IF($B236="","",INDEX('All CCC'!AG$7:AG$736,MATCH(WatchList!$B236,'All CCC'!$B$7:$B$736,0)))</f>
        <v/>
      </c>
      <c r="AH236" s="334" t="str">
        <f>IF($B236="","",INDEX('All CCC'!AH$7:AH$736,MATCH(WatchList!$B236,'All CCC'!$B$7:$B$736,0)))</f>
        <v/>
      </c>
      <c r="AI236" s="334" t="str">
        <f>IF($B236="","",INDEX('All CCC'!AI$7:AI$736,MATCH(WatchList!$B236,'All CCC'!$B$7:$B$736,0)))</f>
        <v/>
      </c>
      <c r="AJ236" s="334" t="str">
        <f>IF($B236="","",INDEX('All CCC'!AJ$7:AJ$736,MATCH(WatchList!$B236,'All CCC'!$B$7:$B$736,0)))</f>
        <v/>
      </c>
      <c r="AK236" s="334" t="str">
        <f>IF($B236="","",INDEX('All CCC'!AK$7:AK$736,MATCH(WatchList!$B236,'All CCC'!$B$7:$B$736,0)))</f>
        <v/>
      </c>
      <c r="AL236" s="334" t="str">
        <f>IF($B236="","",INDEX('All CCC'!AL$7:AL$736,MATCH(WatchList!$B236,'All CCC'!$B$7:$B$736,0)))</f>
        <v/>
      </c>
      <c r="AM236" s="334" t="str">
        <f>IF($B236="","",INDEX('All CCC'!AM$7:AM$736,MATCH(WatchList!$B236,'All CCC'!$B$7:$B$736,0)))</f>
        <v/>
      </c>
      <c r="AN236" s="334" t="str">
        <f>IF($B236="","",INDEX('All CCC'!AN$7:AN$736,MATCH(WatchList!$B236,'All CCC'!$B$7:$B$736,0)))</f>
        <v/>
      </c>
      <c r="AO236" s="334" t="str">
        <f>IF($B236="","",INDEX('All CCC'!AO$7:AO$736,MATCH(WatchList!$B236,'All CCC'!$B$7:$B$736,0)))</f>
        <v/>
      </c>
      <c r="AP236" s="334" t="str">
        <f>IF($B236="","",INDEX('All CCC'!AP$7:AP$736,MATCH(WatchList!$B236,'All CCC'!$B$7:$B$736,0)))</f>
        <v/>
      </c>
      <c r="AQ236" s="334" t="str">
        <f>IF($B236="","",INDEX('All CCC'!AQ$7:AQ$736,MATCH(WatchList!$B236,'All CCC'!$B$7:$B$736,0)))</f>
        <v/>
      </c>
      <c r="AR236" s="334" t="str">
        <f>IF($B236="","",INDEX('All CCC'!AR$7:AR$736,MATCH(WatchList!$B236,'All CCC'!$B$7:$B$736,0)))</f>
        <v/>
      </c>
      <c r="AS236" s="334" t="str">
        <f>IF($B236="","",INDEX('All CCC'!AS$7:AS$736,MATCH(WatchList!$B236,'All CCC'!$B$7:$B$736,0)))</f>
        <v/>
      </c>
      <c r="AT236" s="334" t="str">
        <f>IF($B236="","",INDEX('All CCC'!AT$7:AT$736,MATCH(WatchList!$B236,'All CCC'!$B$7:$B$736,0)))</f>
        <v/>
      </c>
      <c r="AU236" s="334" t="str">
        <f>IF($B236="","",INDEX('All CCC'!AU$7:AU$736,MATCH(WatchList!$B236,'All CCC'!$B$7:$B$736,0)))</f>
        <v/>
      </c>
      <c r="AV236" s="334" t="str">
        <f>IF($B236="","",INDEX('All CCC'!AV$7:AV$736,MATCH(WatchList!$B236,'All CCC'!$B$7:$B$736,0)))</f>
        <v/>
      </c>
      <c r="AW236" s="334" t="str">
        <f>IF($B236="","",INDEX('All CCC'!AW$7:AW$736,MATCH(WatchList!$B236,'All CCC'!$B$7:$B$736,0)))</f>
        <v/>
      </c>
      <c r="AX236" s="334" t="str">
        <f>IF($B236="","",INDEX('All CCC'!AX$7:AX$736,MATCH(WatchList!$B236,'All CCC'!$B$7:$B$736,0)))</f>
        <v/>
      </c>
      <c r="AY236" s="334" t="str">
        <f>IF($B236="","",INDEX('All CCC'!AY$7:AY$736,MATCH(WatchList!$B236,'All CCC'!$B$7:$B$736,0)))</f>
        <v/>
      </c>
      <c r="AZ236" s="334" t="str">
        <f>IF($B236="","",INDEX('All CCC'!AZ$7:AZ$736,MATCH(WatchList!$B236,'All CCC'!$B$7:$B$736,0)))</f>
        <v/>
      </c>
      <c r="BA236" s="334" t="str">
        <f>IF($B236="","",INDEX('All CCC'!BA$7:BA$736,MATCH(WatchList!$B236,'All CCC'!$B$7:$B$736,0)))</f>
        <v/>
      </c>
      <c r="BB236" s="334" t="str">
        <f>IF($B236="","",INDEX('All CCC'!BB$7:BB$736,MATCH(WatchList!$B236,'All CCC'!$B$7:$B$736,0)))</f>
        <v/>
      </c>
      <c r="BC236" s="334" t="str">
        <f>IF($B236="","",INDEX('All CCC'!BC$7:BC$736,MATCH(WatchList!$B236,'All CCC'!$B$7:$B$736,0)))</f>
        <v/>
      </c>
      <c r="BD236" s="334" t="str">
        <f>IF($B236="","",INDEX('All CCC'!BD$7:BD$736,MATCH(WatchList!$B236,'All CCC'!$B$7:$B$736,0)))</f>
        <v/>
      </c>
      <c r="BE236" s="334" t="str">
        <f>IF($B236="","",INDEX('All CCC'!BE$7:BE$736,MATCH(WatchList!$B236,'All CCC'!$B$7:$B$736,0)))</f>
        <v/>
      </c>
      <c r="BF236" s="334" t="str">
        <f>IF($B236="","",INDEX('All CCC'!BF$7:BF$736,MATCH(WatchList!$B236,'All CCC'!$B$7:$B$736,0)))</f>
        <v/>
      </c>
      <c r="BG236" s="334" t="str">
        <f>IF($B236="","",INDEX('All CCC'!BG$7:BG$736,MATCH(WatchList!$B236,'All CCC'!$B$7:$B$736,0)))</f>
        <v/>
      </c>
    </row>
    <row r="237" spans="1:59" x14ac:dyDescent="0.2">
      <c r="A237" s="333" t="str">
        <f>IF($B237="","",INDEX('All CCC'!A$7:A$736,MATCH(WatchList!$B237,'All CCC'!$B$7:$B$736,0)))</f>
        <v/>
      </c>
      <c r="B237" s="127"/>
      <c r="C237" s="334" t="str">
        <f>IF($B237="","",INDEX('All CCC'!C$7:C$736,MATCH(WatchList!$B237,'All CCC'!$B$7:$B$736,0)))</f>
        <v/>
      </c>
      <c r="D237" s="334" t="str">
        <f>IF($B237="","",INDEX('All CCC'!D$7:D$736,MATCH(WatchList!$B237,'All CCC'!$B$7:$B$736,0)))</f>
        <v/>
      </c>
      <c r="E237" s="334" t="str">
        <f>IF($B237="","",INDEX('All CCC'!E$7:E$736,MATCH(WatchList!$B237,'All CCC'!$B$7:$B$736,0)))</f>
        <v/>
      </c>
      <c r="F237" s="334" t="str">
        <f>IF($B237="","",INDEX('All CCC'!F$7:F$736,MATCH(WatchList!$B237,'All CCC'!$B$7:$B$736,0)))</f>
        <v/>
      </c>
      <c r="G237" s="334" t="str">
        <f>IF($B237="","",INDEX('All CCC'!G$7:G$736,MATCH(WatchList!$B237,'All CCC'!$B$7:$B$736,0)))</f>
        <v/>
      </c>
      <c r="H237" s="334" t="str">
        <f>IF($B237="","",INDEX('All CCC'!H$7:H$736,MATCH(WatchList!$B237,'All CCC'!$B$7:$B$736,0)))</f>
        <v/>
      </c>
      <c r="I237" s="334" t="str">
        <f>IF($B237="","",INDEX('All CCC'!I$7:I$736,MATCH(WatchList!$B237,'All CCC'!$B$7:$B$736,0)))</f>
        <v/>
      </c>
      <c r="J237" s="334" t="str">
        <f>IF($B237="","",INDEX('All CCC'!J$7:J$736,MATCH(WatchList!$B237,'All CCC'!$B$7:$B$736,0)))</f>
        <v/>
      </c>
      <c r="K237" s="334" t="str">
        <f>IF($B237="","",INDEX('All CCC'!K$7:K$736,MATCH(WatchList!$B237,'All CCC'!$B$7:$B$736,0)))</f>
        <v/>
      </c>
      <c r="L237" s="334" t="str">
        <f>IF($B237="","",INDEX('All CCC'!L$7:L$736,MATCH(WatchList!$B237,'All CCC'!$B$7:$B$736,0)))</f>
        <v/>
      </c>
      <c r="M237" s="334" t="str">
        <f>IF($B237="","",INDEX('All CCC'!M$7:M$736,MATCH(WatchList!$B237,'All CCC'!$B$7:$B$736,0)))</f>
        <v/>
      </c>
      <c r="N237" s="334" t="str">
        <f>IF($B237="","",INDEX('All CCC'!N$7:N$736,MATCH(WatchList!$B237,'All CCC'!$B$7:$B$736,0)))</f>
        <v/>
      </c>
      <c r="O237" s="334" t="str">
        <f>IF($B237="","",INDEX('All CCC'!O$7:O$736,MATCH(WatchList!$B237,'All CCC'!$B$7:$B$736,0)))</f>
        <v/>
      </c>
      <c r="P237" s="335" t="str">
        <f>IF($B237="","",INDEX('All CCC'!P$7:P$736,MATCH(WatchList!$B237,'All CCC'!$B$7:$B$736,0)))</f>
        <v/>
      </c>
      <c r="Q237" s="335" t="str">
        <f>IF($B237="","",INDEX('All CCC'!Q$7:Q$736,MATCH(WatchList!$B237,'All CCC'!$B$7:$B$736,0)))</f>
        <v/>
      </c>
      <c r="R237" s="334" t="str">
        <f>IF($B237="","",INDEX('All CCC'!R$7:R$736,MATCH(WatchList!$B237,'All CCC'!$B$7:$B$736,0)))</f>
        <v/>
      </c>
      <c r="S237" s="334" t="str">
        <f>IF($B237="","",INDEX('All CCC'!S$7:S$736,MATCH(WatchList!$B237,'All CCC'!$B$7:$B$736,0)))</f>
        <v/>
      </c>
      <c r="T237" s="334" t="str">
        <f>IF($B237="","",INDEX('All CCC'!T$7:T$736,MATCH(WatchList!$B237,'All CCC'!$B$7:$B$736,0)))</f>
        <v/>
      </c>
      <c r="U237" s="334" t="str">
        <f>IF($B237="","",INDEX('All CCC'!U$7:U$736,MATCH(WatchList!$B237,'All CCC'!$B$7:$B$736,0)))</f>
        <v/>
      </c>
      <c r="V237" s="334" t="str">
        <f>IF($B237="","",INDEX('All CCC'!V$7:V$736,MATCH(WatchList!$B237,'All CCC'!$B$7:$B$736,0)))</f>
        <v/>
      </c>
      <c r="W237" s="334" t="str">
        <f>IF($B237="","",INDEX('All CCC'!W$7:W$736,MATCH(WatchList!$B237,'All CCC'!$B$7:$B$736,0)))</f>
        <v/>
      </c>
      <c r="X237" s="334" t="str">
        <f>IF($B237="","",INDEX('All CCC'!X$7:X$736,MATCH(WatchList!$B237,'All CCC'!$B$7:$B$736,0)))</f>
        <v/>
      </c>
      <c r="Y237" s="334" t="str">
        <f>IF($B237="","",INDEX('All CCC'!Y$7:Y$736,MATCH(WatchList!$B237,'All CCC'!$B$7:$B$736,0)))</f>
        <v/>
      </c>
      <c r="Z237" s="334" t="str">
        <f>IF($B237="","",INDEX('All CCC'!Z$7:Z$736,MATCH(WatchList!$B237,'All CCC'!$B$7:$B$736,0)))</f>
        <v/>
      </c>
      <c r="AA237" s="334" t="str">
        <f>IF($B237="","",INDEX('All CCC'!AA$7:AA$736,MATCH(WatchList!$B237,'All CCC'!$B$7:$B$736,0)))</f>
        <v/>
      </c>
      <c r="AB237" s="334" t="str">
        <f>IF($B237="","",INDEX('All CCC'!AB$7:AB$736,MATCH(WatchList!$B237,'All CCC'!$B$7:$B$736,0)))</f>
        <v/>
      </c>
      <c r="AC237" s="334" t="str">
        <f>IF($B237="","",INDEX('All CCC'!AC$7:AC$736,MATCH(WatchList!$B237,'All CCC'!$B$7:$B$736,0)))</f>
        <v/>
      </c>
      <c r="AD237" s="334" t="str">
        <f>IF($B237="","",INDEX('All CCC'!AD$7:AD$736,MATCH(WatchList!$B237,'All CCC'!$B$7:$B$736,0)))</f>
        <v/>
      </c>
      <c r="AE237" s="334" t="str">
        <f>IF($B237="","",INDEX('All CCC'!AE$7:AE$736,MATCH(WatchList!$B237,'All CCC'!$B$7:$B$736,0)))</f>
        <v/>
      </c>
      <c r="AF237" s="334" t="str">
        <f>IF($B237="","",INDEX('All CCC'!AF$7:AF$736,MATCH(WatchList!$B237,'All CCC'!$B$7:$B$736,0)))</f>
        <v/>
      </c>
      <c r="AG237" s="334" t="str">
        <f>IF($B237="","",INDEX('All CCC'!AG$7:AG$736,MATCH(WatchList!$B237,'All CCC'!$B$7:$B$736,0)))</f>
        <v/>
      </c>
      <c r="AH237" s="334" t="str">
        <f>IF($B237="","",INDEX('All CCC'!AH$7:AH$736,MATCH(WatchList!$B237,'All CCC'!$B$7:$B$736,0)))</f>
        <v/>
      </c>
      <c r="AI237" s="334" t="str">
        <f>IF($B237="","",INDEX('All CCC'!AI$7:AI$736,MATCH(WatchList!$B237,'All CCC'!$B$7:$B$736,0)))</f>
        <v/>
      </c>
      <c r="AJ237" s="334" t="str">
        <f>IF($B237="","",INDEX('All CCC'!AJ$7:AJ$736,MATCH(WatchList!$B237,'All CCC'!$B$7:$B$736,0)))</f>
        <v/>
      </c>
      <c r="AK237" s="334" t="str">
        <f>IF($B237="","",INDEX('All CCC'!AK$7:AK$736,MATCH(WatchList!$B237,'All CCC'!$B$7:$B$736,0)))</f>
        <v/>
      </c>
      <c r="AL237" s="334" t="str">
        <f>IF($B237="","",INDEX('All CCC'!AL$7:AL$736,MATCH(WatchList!$B237,'All CCC'!$B$7:$B$736,0)))</f>
        <v/>
      </c>
      <c r="AM237" s="334" t="str">
        <f>IF($B237="","",INDEX('All CCC'!AM$7:AM$736,MATCH(WatchList!$B237,'All CCC'!$B$7:$B$736,0)))</f>
        <v/>
      </c>
      <c r="AN237" s="334" t="str">
        <f>IF($B237="","",INDEX('All CCC'!AN$7:AN$736,MATCH(WatchList!$B237,'All CCC'!$B$7:$B$736,0)))</f>
        <v/>
      </c>
      <c r="AO237" s="334" t="str">
        <f>IF($B237="","",INDEX('All CCC'!AO$7:AO$736,MATCH(WatchList!$B237,'All CCC'!$B$7:$B$736,0)))</f>
        <v/>
      </c>
      <c r="AP237" s="334" t="str">
        <f>IF($B237="","",INDEX('All CCC'!AP$7:AP$736,MATCH(WatchList!$B237,'All CCC'!$B$7:$B$736,0)))</f>
        <v/>
      </c>
      <c r="AQ237" s="334" t="str">
        <f>IF($B237="","",INDEX('All CCC'!AQ$7:AQ$736,MATCH(WatchList!$B237,'All CCC'!$B$7:$B$736,0)))</f>
        <v/>
      </c>
      <c r="AR237" s="334" t="str">
        <f>IF($B237="","",INDEX('All CCC'!AR$7:AR$736,MATCH(WatchList!$B237,'All CCC'!$B$7:$B$736,0)))</f>
        <v/>
      </c>
      <c r="AS237" s="334" t="str">
        <f>IF($B237="","",INDEX('All CCC'!AS$7:AS$736,MATCH(WatchList!$B237,'All CCC'!$B$7:$B$736,0)))</f>
        <v/>
      </c>
      <c r="AT237" s="334" t="str">
        <f>IF($B237="","",INDEX('All CCC'!AT$7:AT$736,MATCH(WatchList!$B237,'All CCC'!$B$7:$B$736,0)))</f>
        <v/>
      </c>
      <c r="AU237" s="334" t="str">
        <f>IF($B237="","",INDEX('All CCC'!AU$7:AU$736,MATCH(WatchList!$B237,'All CCC'!$B$7:$B$736,0)))</f>
        <v/>
      </c>
      <c r="AV237" s="334" t="str">
        <f>IF($B237="","",INDEX('All CCC'!AV$7:AV$736,MATCH(WatchList!$B237,'All CCC'!$B$7:$B$736,0)))</f>
        <v/>
      </c>
      <c r="AW237" s="334" t="str">
        <f>IF($B237="","",INDEX('All CCC'!AW$7:AW$736,MATCH(WatchList!$B237,'All CCC'!$B$7:$B$736,0)))</f>
        <v/>
      </c>
      <c r="AX237" s="334" t="str">
        <f>IF($B237="","",INDEX('All CCC'!AX$7:AX$736,MATCH(WatchList!$B237,'All CCC'!$B$7:$B$736,0)))</f>
        <v/>
      </c>
      <c r="AY237" s="334" t="str">
        <f>IF($B237="","",INDEX('All CCC'!AY$7:AY$736,MATCH(WatchList!$B237,'All CCC'!$B$7:$B$736,0)))</f>
        <v/>
      </c>
      <c r="AZ237" s="334" t="str">
        <f>IF($B237="","",INDEX('All CCC'!AZ$7:AZ$736,MATCH(WatchList!$B237,'All CCC'!$B$7:$B$736,0)))</f>
        <v/>
      </c>
      <c r="BA237" s="334" t="str">
        <f>IF($B237="","",INDEX('All CCC'!BA$7:BA$736,MATCH(WatchList!$B237,'All CCC'!$B$7:$B$736,0)))</f>
        <v/>
      </c>
      <c r="BB237" s="334" t="str">
        <f>IF($B237="","",INDEX('All CCC'!BB$7:BB$736,MATCH(WatchList!$B237,'All CCC'!$B$7:$B$736,0)))</f>
        <v/>
      </c>
      <c r="BC237" s="334" t="str">
        <f>IF($B237="","",INDEX('All CCC'!BC$7:BC$736,MATCH(WatchList!$B237,'All CCC'!$B$7:$B$736,0)))</f>
        <v/>
      </c>
      <c r="BD237" s="334" t="str">
        <f>IF($B237="","",INDEX('All CCC'!BD$7:BD$736,MATCH(WatchList!$B237,'All CCC'!$B$7:$B$736,0)))</f>
        <v/>
      </c>
      <c r="BE237" s="334" t="str">
        <f>IF($B237="","",INDEX('All CCC'!BE$7:BE$736,MATCH(WatchList!$B237,'All CCC'!$B$7:$B$736,0)))</f>
        <v/>
      </c>
      <c r="BF237" s="334" t="str">
        <f>IF($B237="","",INDEX('All CCC'!BF$7:BF$736,MATCH(WatchList!$B237,'All CCC'!$B$7:$B$736,0)))</f>
        <v/>
      </c>
      <c r="BG237" s="334" t="str">
        <f>IF($B237="","",INDEX('All CCC'!BG$7:BG$736,MATCH(WatchList!$B237,'All CCC'!$B$7:$B$736,0)))</f>
        <v/>
      </c>
    </row>
    <row r="238" spans="1:59" x14ac:dyDescent="0.2">
      <c r="A238" s="333" t="str">
        <f>IF($B238="","",INDEX('All CCC'!A$7:A$736,MATCH(WatchList!$B238,'All CCC'!$B$7:$B$736,0)))</f>
        <v/>
      </c>
      <c r="B238" s="127"/>
      <c r="C238" s="334" t="str">
        <f>IF($B238="","",INDEX('All CCC'!C$7:C$736,MATCH(WatchList!$B238,'All CCC'!$B$7:$B$736,0)))</f>
        <v/>
      </c>
      <c r="D238" s="334" t="str">
        <f>IF($B238="","",INDEX('All CCC'!D$7:D$736,MATCH(WatchList!$B238,'All CCC'!$B$7:$B$736,0)))</f>
        <v/>
      </c>
      <c r="E238" s="334" t="str">
        <f>IF($B238="","",INDEX('All CCC'!E$7:E$736,MATCH(WatchList!$B238,'All CCC'!$B$7:$B$736,0)))</f>
        <v/>
      </c>
      <c r="F238" s="334" t="str">
        <f>IF($B238="","",INDEX('All CCC'!F$7:F$736,MATCH(WatchList!$B238,'All CCC'!$B$7:$B$736,0)))</f>
        <v/>
      </c>
      <c r="G238" s="334" t="str">
        <f>IF($B238="","",INDEX('All CCC'!G$7:G$736,MATCH(WatchList!$B238,'All CCC'!$B$7:$B$736,0)))</f>
        <v/>
      </c>
      <c r="H238" s="334" t="str">
        <f>IF($B238="","",INDEX('All CCC'!H$7:H$736,MATCH(WatchList!$B238,'All CCC'!$B$7:$B$736,0)))</f>
        <v/>
      </c>
      <c r="I238" s="334" t="str">
        <f>IF($B238="","",INDEX('All CCC'!I$7:I$736,MATCH(WatchList!$B238,'All CCC'!$B$7:$B$736,0)))</f>
        <v/>
      </c>
      <c r="J238" s="334" t="str">
        <f>IF($B238="","",INDEX('All CCC'!J$7:J$736,MATCH(WatchList!$B238,'All CCC'!$B$7:$B$736,0)))</f>
        <v/>
      </c>
      <c r="K238" s="334" t="str">
        <f>IF($B238="","",INDEX('All CCC'!K$7:K$736,MATCH(WatchList!$B238,'All CCC'!$B$7:$B$736,0)))</f>
        <v/>
      </c>
      <c r="L238" s="334" t="str">
        <f>IF($B238="","",INDEX('All CCC'!L$7:L$736,MATCH(WatchList!$B238,'All CCC'!$B$7:$B$736,0)))</f>
        <v/>
      </c>
      <c r="M238" s="334" t="str">
        <f>IF($B238="","",INDEX('All CCC'!M$7:M$736,MATCH(WatchList!$B238,'All CCC'!$B$7:$B$736,0)))</f>
        <v/>
      </c>
      <c r="N238" s="334" t="str">
        <f>IF($B238="","",INDEX('All CCC'!N$7:N$736,MATCH(WatchList!$B238,'All CCC'!$B$7:$B$736,0)))</f>
        <v/>
      </c>
      <c r="O238" s="334" t="str">
        <f>IF($B238="","",INDEX('All CCC'!O$7:O$736,MATCH(WatchList!$B238,'All CCC'!$B$7:$B$736,0)))</f>
        <v/>
      </c>
      <c r="P238" s="335" t="str">
        <f>IF($B238="","",INDEX('All CCC'!P$7:P$736,MATCH(WatchList!$B238,'All CCC'!$B$7:$B$736,0)))</f>
        <v/>
      </c>
      <c r="Q238" s="335" t="str">
        <f>IF($B238="","",INDEX('All CCC'!Q$7:Q$736,MATCH(WatchList!$B238,'All CCC'!$B$7:$B$736,0)))</f>
        <v/>
      </c>
      <c r="R238" s="334" t="str">
        <f>IF($B238="","",INDEX('All CCC'!R$7:R$736,MATCH(WatchList!$B238,'All CCC'!$B$7:$B$736,0)))</f>
        <v/>
      </c>
      <c r="S238" s="334" t="str">
        <f>IF($B238="","",INDEX('All CCC'!S$7:S$736,MATCH(WatchList!$B238,'All CCC'!$B$7:$B$736,0)))</f>
        <v/>
      </c>
      <c r="T238" s="334" t="str">
        <f>IF($B238="","",INDEX('All CCC'!T$7:T$736,MATCH(WatchList!$B238,'All CCC'!$B$7:$B$736,0)))</f>
        <v/>
      </c>
      <c r="U238" s="334" t="str">
        <f>IF($B238="","",INDEX('All CCC'!U$7:U$736,MATCH(WatchList!$B238,'All CCC'!$B$7:$B$736,0)))</f>
        <v/>
      </c>
      <c r="V238" s="334" t="str">
        <f>IF($B238="","",INDEX('All CCC'!V$7:V$736,MATCH(WatchList!$B238,'All CCC'!$B$7:$B$736,0)))</f>
        <v/>
      </c>
      <c r="W238" s="334" t="str">
        <f>IF($B238="","",INDEX('All CCC'!W$7:W$736,MATCH(WatchList!$B238,'All CCC'!$B$7:$B$736,0)))</f>
        <v/>
      </c>
      <c r="X238" s="334" t="str">
        <f>IF($B238="","",INDEX('All CCC'!X$7:X$736,MATCH(WatchList!$B238,'All CCC'!$B$7:$B$736,0)))</f>
        <v/>
      </c>
      <c r="Y238" s="334" t="str">
        <f>IF($B238="","",INDEX('All CCC'!Y$7:Y$736,MATCH(WatchList!$B238,'All CCC'!$B$7:$B$736,0)))</f>
        <v/>
      </c>
      <c r="Z238" s="334" t="str">
        <f>IF($B238="","",INDEX('All CCC'!Z$7:Z$736,MATCH(WatchList!$B238,'All CCC'!$B$7:$B$736,0)))</f>
        <v/>
      </c>
      <c r="AA238" s="334" t="str">
        <f>IF($B238="","",INDEX('All CCC'!AA$7:AA$736,MATCH(WatchList!$B238,'All CCC'!$B$7:$B$736,0)))</f>
        <v/>
      </c>
      <c r="AB238" s="334" t="str">
        <f>IF($B238="","",INDEX('All CCC'!AB$7:AB$736,MATCH(WatchList!$B238,'All CCC'!$B$7:$B$736,0)))</f>
        <v/>
      </c>
      <c r="AC238" s="334" t="str">
        <f>IF($B238="","",INDEX('All CCC'!AC$7:AC$736,MATCH(WatchList!$B238,'All CCC'!$B$7:$B$736,0)))</f>
        <v/>
      </c>
      <c r="AD238" s="334" t="str">
        <f>IF($B238="","",INDEX('All CCC'!AD$7:AD$736,MATCH(WatchList!$B238,'All CCC'!$B$7:$B$736,0)))</f>
        <v/>
      </c>
      <c r="AE238" s="334" t="str">
        <f>IF($B238="","",INDEX('All CCC'!AE$7:AE$736,MATCH(WatchList!$B238,'All CCC'!$B$7:$B$736,0)))</f>
        <v/>
      </c>
      <c r="AF238" s="334" t="str">
        <f>IF($B238="","",INDEX('All CCC'!AF$7:AF$736,MATCH(WatchList!$B238,'All CCC'!$B$7:$B$736,0)))</f>
        <v/>
      </c>
      <c r="AG238" s="334" t="str">
        <f>IF($B238="","",INDEX('All CCC'!AG$7:AG$736,MATCH(WatchList!$B238,'All CCC'!$B$7:$B$736,0)))</f>
        <v/>
      </c>
      <c r="AH238" s="334" t="str">
        <f>IF($B238="","",INDEX('All CCC'!AH$7:AH$736,MATCH(WatchList!$B238,'All CCC'!$B$7:$B$736,0)))</f>
        <v/>
      </c>
      <c r="AI238" s="334" t="str">
        <f>IF($B238="","",INDEX('All CCC'!AI$7:AI$736,MATCH(WatchList!$B238,'All CCC'!$B$7:$B$736,0)))</f>
        <v/>
      </c>
      <c r="AJ238" s="334" t="str">
        <f>IF($B238="","",INDEX('All CCC'!AJ$7:AJ$736,MATCH(WatchList!$B238,'All CCC'!$B$7:$B$736,0)))</f>
        <v/>
      </c>
      <c r="AK238" s="334" t="str">
        <f>IF($B238="","",INDEX('All CCC'!AK$7:AK$736,MATCH(WatchList!$B238,'All CCC'!$B$7:$B$736,0)))</f>
        <v/>
      </c>
      <c r="AL238" s="334" t="str">
        <f>IF($B238="","",INDEX('All CCC'!AL$7:AL$736,MATCH(WatchList!$B238,'All CCC'!$B$7:$B$736,0)))</f>
        <v/>
      </c>
      <c r="AM238" s="334" t="str">
        <f>IF($B238="","",INDEX('All CCC'!AM$7:AM$736,MATCH(WatchList!$B238,'All CCC'!$B$7:$B$736,0)))</f>
        <v/>
      </c>
      <c r="AN238" s="334" t="str">
        <f>IF($B238="","",INDEX('All CCC'!AN$7:AN$736,MATCH(WatchList!$B238,'All CCC'!$B$7:$B$736,0)))</f>
        <v/>
      </c>
      <c r="AO238" s="334" t="str">
        <f>IF($B238="","",INDEX('All CCC'!AO$7:AO$736,MATCH(WatchList!$B238,'All CCC'!$B$7:$B$736,0)))</f>
        <v/>
      </c>
      <c r="AP238" s="334" t="str">
        <f>IF($B238="","",INDEX('All CCC'!AP$7:AP$736,MATCH(WatchList!$B238,'All CCC'!$B$7:$B$736,0)))</f>
        <v/>
      </c>
      <c r="AQ238" s="334" t="str">
        <f>IF($B238="","",INDEX('All CCC'!AQ$7:AQ$736,MATCH(WatchList!$B238,'All CCC'!$B$7:$B$736,0)))</f>
        <v/>
      </c>
      <c r="AR238" s="334" t="str">
        <f>IF($B238="","",INDEX('All CCC'!AR$7:AR$736,MATCH(WatchList!$B238,'All CCC'!$B$7:$B$736,0)))</f>
        <v/>
      </c>
      <c r="AS238" s="334" t="str">
        <f>IF($B238="","",INDEX('All CCC'!AS$7:AS$736,MATCH(WatchList!$B238,'All CCC'!$B$7:$B$736,0)))</f>
        <v/>
      </c>
      <c r="AT238" s="334" t="str">
        <f>IF($B238="","",INDEX('All CCC'!AT$7:AT$736,MATCH(WatchList!$B238,'All CCC'!$B$7:$B$736,0)))</f>
        <v/>
      </c>
      <c r="AU238" s="334" t="str">
        <f>IF($B238="","",INDEX('All CCC'!AU$7:AU$736,MATCH(WatchList!$B238,'All CCC'!$B$7:$B$736,0)))</f>
        <v/>
      </c>
      <c r="AV238" s="334" t="str">
        <f>IF($B238="","",INDEX('All CCC'!AV$7:AV$736,MATCH(WatchList!$B238,'All CCC'!$B$7:$B$736,0)))</f>
        <v/>
      </c>
      <c r="AW238" s="334" t="str">
        <f>IF($B238="","",INDEX('All CCC'!AW$7:AW$736,MATCH(WatchList!$B238,'All CCC'!$B$7:$B$736,0)))</f>
        <v/>
      </c>
      <c r="AX238" s="334" t="str">
        <f>IF($B238="","",INDEX('All CCC'!AX$7:AX$736,MATCH(WatchList!$B238,'All CCC'!$B$7:$B$736,0)))</f>
        <v/>
      </c>
      <c r="AY238" s="334" t="str">
        <f>IF($B238="","",INDEX('All CCC'!AY$7:AY$736,MATCH(WatchList!$B238,'All CCC'!$B$7:$B$736,0)))</f>
        <v/>
      </c>
      <c r="AZ238" s="334" t="str">
        <f>IF($B238="","",INDEX('All CCC'!AZ$7:AZ$736,MATCH(WatchList!$B238,'All CCC'!$B$7:$B$736,0)))</f>
        <v/>
      </c>
      <c r="BA238" s="334" t="str">
        <f>IF($B238="","",INDEX('All CCC'!BA$7:BA$736,MATCH(WatchList!$B238,'All CCC'!$B$7:$B$736,0)))</f>
        <v/>
      </c>
      <c r="BB238" s="334" t="str">
        <f>IF($B238="","",INDEX('All CCC'!BB$7:BB$736,MATCH(WatchList!$B238,'All CCC'!$B$7:$B$736,0)))</f>
        <v/>
      </c>
      <c r="BC238" s="334" t="str">
        <f>IF($B238="","",INDEX('All CCC'!BC$7:BC$736,MATCH(WatchList!$B238,'All CCC'!$B$7:$B$736,0)))</f>
        <v/>
      </c>
      <c r="BD238" s="334" t="str">
        <f>IF($B238="","",INDEX('All CCC'!BD$7:BD$736,MATCH(WatchList!$B238,'All CCC'!$B$7:$B$736,0)))</f>
        <v/>
      </c>
      <c r="BE238" s="334" t="str">
        <f>IF($B238="","",INDEX('All CCC'!BE$7:BE$736,MATCH(WatchList!$B238,'All CCC'!$B$7:$B$736,0)))</f>
        <v/>
      </c>
      <c r="BF238" s="334" t="str">
        <f>IF($B238="","",INDEX('All CCC'!BF$7:BF$736,MATCH(WatchList!$B238,'All CCC'!$B$7:$B$736,0)))</f>
        <v/>
      </c>
      <c r="BG238" s="334" t="str">
        <f>IF($B238="","",INDEX('All CCC'!BG$7:BG$736,MATCH(WatchList!$B238,'All CCC'!$B$7:$B$736,0)))</f>
        <v/>
      </c>
    </row>
    <row r="239" spans="1:59" x14ac:dyDescent="0.2">
      <c r="A239" s="333" t="str">
        <f>IF($B239="","",INDEX('All CCC'!A$7:A$736,MATCH(WatchList!$B239,'All CCC'!$B$7:$B$736,0)))</f>
        <v/>
      </c>
      <c r="B239" s="127"/>
      <c r="C239" s="334" t="str">
        <f>IF($B239="","",INDEX('All CCC'!C$7:C$736,MATCH(WatchList!$B239,'All CCC'!$B$7:$B$736,0)))</f>
        <v/>
      </c>
      <c r="D239" s="334" t="str">
        <f>IF($B239="","",INDEX('All CCC'!D$7:D$736,MATCH(WatchList!$B239,'All CCC'!$B$7:$B$736,0)))</f>
        <v/>
      </c>
      <c r="E239" s="334" t="str">
        <f>IF($B239="","",INDEX('All CCC'!E$7:E$736,MATCH(WatchList!$B239,'All CCC'!$B$7:$B$736,0)))</f>
        <v/>
      </c>
      <c r="F239" s="334" t="str">
        <f>IF($B239="","",INDEX('All CCC'!F$7:F$736,MATCH(WatchList!$B239,'All CCC'!$B$7:$B$736,0)))</f>
        <v/>
      </c>
      <c r="G239" s="334" t="str">
        <f>IF($B239="","",INDEX('All CCC'!G$7:G$736,MATCH(WatchList!$B239,'All CCC'!$B$7:$B$736,0)))</f>
        <v/>
      </c>
      <c r="H239" s="334" t="str">
        <f>IF($B239="","",INDEX('All CCC'!H$7:H$736,MATCH(WatchList!$B239,'All CCC'!$B$7:$B$736,0)))</f>
        <v/>
      </c>
      <c r="I239" s="334" t="str">
        <f>IF($B239="","",INDEX('All CCC'!I$7:I$736,MATCH(WatchList!$B239,'All CCC'!$B$7:$B$736,0)))</f>
        <v/>
      </c>
      <c r="J239" s="334" t="str">
        <f>IF($B239="","",INDEX('All CCC'!J$7:J$736,MATCH(WatchList!$B239,'All CCC'!$B$7:$B$736,0)))</f>
        <v/>
      </c>
      <c r="K239" s="334" t="str">
        <f>IF($B239="","",INDEX('All CCC'!K$7:K$736,MATCH(WatchList!$B239,'All CCC'!$B$7:$B$736,0)))</f>
        <v/>
      </c>
      <c r="L239" s="334" t="str">
        <f>IF($B239="","",INDEX('All CCC'!L$7:L$736,MATCH(WatchList!$B239,'All CCC'!$B$7:$B$736,0)))</f>
        <v/>
      </c>
      <c r="M239" s="334" t="str">
        <f>IF($B239="","",INDEX('All CCC'!M$7:M$736,MATCH(WatchList!$B239,'All CCC'!$B$7:$B$736,0)))</f>
        <v/>
      </c>
      <c r="N239" s="334" t="str">
        <f>IF($B239="","",INDEX('All CCC'!N$7:N$736,MATCH(WatchList!$B239,'All CCC'!$B$7:$B$736,0)))</f>
        <v/>
      </c>
      <c r="O239" s="334" t="str">
        <f>IF($B239="","",INDEX('All CCC'!O$7:O$736,MATCH(WatchList!$B239,'All CCC'!$B$7:$B$736,0)))</f>
        <v/>
      </c>
      <c r="P239" s="335" t="str">
        <f>IF($B239="","",INDEX('All CCC'!P$7:P$736,MATCH(WatchList!$B239,'All CCC'!$B$7:$B$736,0)))</f>
        <v/>
      </c>
      <c r="Q239" s="335" t="str">
        <f>IF($B239="","",INDEX('All CCC'!Q$7:Q$736,MATCH(WatchList!$B239,'All CCC'!$B$7:$B$736,0)))</f>
        <v/>
      </c>
      <c r="R239" s="334" t="str">
        <f>IF($B239="","",INDEX('All CCC'!R$7:R$736,MATCH(WatchList!$B239,'All CCC'!$B$7:$B$736,0)))</f>
        <v/>
      </c>
      <c r="S239" s="334" t="str">
        <f>IF($B239="","",INDEX('All CCC'!S$7:S$736,MATCH(WatchList!$B239,'All CCC'!$B$7:$B$736,0)))</f>
        <v/>
      </c>
      <c r="T239" s="334" t="str">
        <f>IF($B239="","",INDEX('All CCC'!T$7:T$736,MATCH(WatchList!$B239,'All CCC'!$B$7:$B$736,0)))</f>
        <v/>
      </c>
      <c r="U239" s="334" t="str">
        <f>IF($B239="","",INDEX('All CCC'!U$7:U$736,MATCH(WatchList!$B239,'All CCC'!$B$7:$B$736,0)))</f>
        <v/>
      </c>
      <c r="V239" s="334" t="str">
        <f>IF($B239="","",INDEX('All CCC'!V$7:V$736,MATCH(WatchList!$B239,'All CCC'!$B$7:$B$736,0)))</f>
        <v/>
      </c>
      <c r="W239" s="334" t="str">
        <f>IF($B239="","",INDEX('All CCC'!W$7:W$736,MATCH(WatchList!$B239,'All CCC'!$B$7:$B$736,0)))</f>
        <v/>
      </c>
      <c r="X239" s="334" t="str">
        <f>IF($B239="","",INDEX('All CCC'!X$7:X$736,MATCH(WatchList!$B239,'All CCC'!$B$7:$B$736,0)))</f>
        <v/>
      </c>
      <c r="Y239" s="334" t="str">
        <f>IF($B239="","",INDEX('All CCC'!Y$7:Y$736,MATCH(WatchList!$B239,'All CCC'!$B$7:$B$736,0)))</f>
        <v/>
      </c>
      <c r="Z239" s="334" t="str">
        <f>IF($B239="","",INDEX('All CCC'!Z$7:Z$736,MATCH(WatchList!$B239,'All CCC'!$B$7:$B$736,0)))</f>
        <v/>
      </c>
      <c r="AA239" s="334" t="str">
        <f>IF($B239="","",INDEX('All CCC'!AA$7:AA$736,MATCH(WatchList!$B239,'All CCC'!$B$7:$B$736,0)))</f>
        <v/>
      </c>
      <c r="AB239" s="334" t="str">
        <f>IF($B239="","",INDEX('All CCC'!AB$7:AB$736,MATCH(WatchList!$B239,'All CCC'!$B$7:$B$736,0)))</f>
        <v/>
      </c>
      <c r="AC239" s="334" t="str">
        <f>IF($B239="","",INDEX('All CCC'!AC$7:AC$736,MATCH(WatchList!$B239,'All CCC'!$B$7:$B$736,0)))</f>
        <v/>
      </c>
      <c r="AD239" s="334" t="str">
        <f>IF($B239="","",INDEX('All CCC'!AD$7:AD$736,MATCH(WatchList!$B239,'All CCC'!$B$7:$B$736,0)))</f>
        <v/>
      </c>
      <c r="AE239" s="334" t="str">
        <f>IF($B239="","",INDEX('All CCC'!AE$7:AE$736,MATCH(WatchList!$B239,'All CCC'!$B$7:$B$736,0)))</f>
        <v/>
      </c>
      <c r="AF239" s="334" t="str">
        <f>IF($B239="","",INDEX('All CCC'!AF$7:AF$736,MATCH(WatchList!$B239,'All CCC'!$B$7:$B$736,0)))</f>
        <v/>
      </c>
      <c r="AG239" s="334" t="str">
        <f>IF($B239="","",INDEX('All CCC'!AG$7:AG$736,MATCH(WatchList!$B239,'All CCC'!$B$7:$B$736,0)))</f>
        <v/>
      </c>
      <c r="AH239" s="334" t="str">
        <f>IF($B239="","",INDEX('All CCC'!AH$7:AH$736,MATCH(WatchList!$B239,'All CCC'!$B$7:$B$736,0)))</f>
        <v/>
      </c>
      <c r="AI239" s="334" t="str">
        <f>IF($B239="","",INDEX('All CCC'!AI$7:AI$736,MATCH(WatchList!$B239,'All CCC'!$B$7:$B$736,0)))</f>
        <v/>
      </c>
      <c r="AJ239" s="334" t="str">
        <f>IF($B239="","",INDEX('All CCC'!AJ$7:AJ$736,MATCH(WatchList!$B239,'All CCC'!$B$7:$B$736,0)))</f>
        <v/>
      </c>
      <c r="AK239" s="334" t="str">
        <f>IF($B239="","",INDEX('All CCC'!AK$7:AK$736,MATCH(WatchList!$B239,'All CCC'!$B$7:$B$736,0)))</f>
        <v/>
      </c>
      <c r="AL239" s="334" t="str">
        <f>IF($B239="","",INDEX('All CCC'!AL$7:AL$736,MATCH(WatchList!$B239,'All CCC'!$B$7:$B$736,0)))</f>
        <v/>
      </c>
      <c r="AM239" s="334" t="str">
        <f>IF($B239="","",INDEX('All CCC'!AM$7:AM$736,MATCH(WatchList!$B239,'All CCC'!$B$7:$B$736,0)))</f>
        <v/>
      </c>
      <c r="AN239" s="334" t="str">
        <f>IF($B239="","",INDEX('All CCC'!AN$7:AN$736,MATCH(WatchList!$B239,'All CCC'!$B$7:$B$736,0)))</f>
        <v/>
      </c>
      <c r="AO239" s="334" t="str">
        <f>IF($B239="","",INDEX('All CCC'!AO$7:AO$736,MATCH(WatchList!$B239,'All CCC'!$B$7:$B$736,0)))</f>
        <v/>
      </c>
      <c r="AP239" s="334" t="str">
        <f>IF($B239="","",INDEX('All CCC'!AP$7:AP$736,MATCH(WatchList!$B239,'All CCC'!$B$7:$B$736,0)))</f>
        <v/>
      </c>
      <c r="AQ239" s="334" t="str">
        <f>IF($B239="","",INDEX('All CCC'!AQ$7:AQ$736,MATCH(WatchList!$B239,'All CCC'!$B$7:$B$736,0)))</f>
        <v/>
      </c>
      <c r="AR239" s="334" t="str">
        <f>IF($B239="","",INDEX('All CCC'!AR$7:AR$736,MATCH(WatchList!$B239,'All CCC'!$B$7:$B$736,0)))</f>
        <v/>
      </c>
      <c r="AS239" s="334" t="str">
        <f>IF($B239="","",INDEX('All CCC'!AS$7:AS$736,MATCH(WatchList!$B239,'All CCC'!$B$7:$B$736,0)))</f>
        <v/>
      </c>
      <c r="AT239" s="334" t="str">
        <f>IF($B239="","",INDEX('All CCC'!AT$7:AT$736,MATCH(WatchList!$B239,'All CCC'!$B$7:$B$736,0)))</f>
        <v/>
      </c>
      <c r="AU239" s="334" t="str">
        <f>IF($B239="","",INDEX('All CCC'!AU$7:AU$736,MATCH(WatchList!$B239,'All CCC'!$B$7:$B$736,0)))</f>
        <v/>
      </c>
      <c r="AV239" s="334" t="str">
        <f>IF($B239="","",INDEX('All CCC'!AV$7:AV$736,MATCH(WatchList!$B239,'All CCC'!$B$7:$B$736,0)))</f>
        <v/>
      </c>
      <c r="AW239" s="334" t="str">
        <f>IF($B239="","",INDEX('All CCC'!AW$7:AW$736,MATCH(WatchList!$B239,'All CCC'!$B$7:$B$736,0)))</f>
        <v/>
      </c>
      <c r="AX239" s="334" t="str">
        <f>IF($B239="","",INDEX('All CCC'!AX$7:AX$736,MATCH(WatchList!$B239,'All CCC'!$B$7:$B$736,0)))</f>
        <v/>
      </c>
      <c r="AY239" s="334" t="str">
        <f>IF($B239="","",INDEX('All CCC'!AY$7:AY$736,MATCH(WatchList!$B239,'All CCC'!$B$7:$B$736,0)))</f>
        <v/>
      </c>
      <c r="AZ239" s="334" t="str">
        <f>IF($B239="","",INDEX('All CCC'!AZ$7:AZ$736,MATCH(WatchList!$B239,'All CCC'!$B$7:$B$736,0)))</f>
        <v/>
      </c>
      <c r="BA239" s="334" t="str">
        <f>IF($B239="","",INDEX('All CCC'!BA$7:BA$736,MATCH(WatchList!$B239,'All CCC'!$B$7:$B$736,0)))</f>
        <v/>
      </c>
      <c r="BB239" s="334" t="str">
        <f>IF($B239="","",INDEX('All CCC'!BB$7:BB$736,MATCH(WatchList!$B239,'All CCC'!$B$7:$B$736,0)))</f>
        <v/>
      </c>
      <c r="BC239" s="334" t="str">
        <f>IF($B239="","",INDEX('All CCC'!BC$7:BC$736,MATCH(WatchList!$B239,'All CCC'!$B$7:$B$736,0)))</f>
        <v/>
      </c>
      <c r="BD239" s="334" t="str">
        <f>IF($B239="","",INDEX('All CCC'!BD$7:BD$736,MATCH(WatchList!$B239,'All CCC'!$B$7:$B$736,0)))</f>
        <v/>
      </c>
      <c r="BE239" s="334" t="str">
        <f>IF($B239="","",INDEX('All CCC'!BE$7:BE$736,MATCH(WatchList!$B239,'All CCC'!$B$7:$B$736,0)))</f>
        <v/>
      </c>
      <c r="BF239" s="334" t="str">
        <f>IF($B239="","",INDEX('All CCC'!BF$7:BF$736,MATCH(WatchList!$B239,'All CCC'!$B$7:$B$736,0)))</f>
        <v/>
      </c>
      <c r="BG239" s="334" t="str">
        <f>IF($B239="","",INDEX('All CCC'!BG$7:BG$736,MATCH(WatchList!$B239,'All CCC'!$B$7:$B$736,0)))</f>
        <v/>
      </c>
    </row>
    <row r="240" spans="1:59" x14ac:dyDescent="0.2">
      <c r="A240" s="333" t="str">
        <f>IF($B240="","",INDEX('All CCC'!A$7:A$736,MATCH(WatchList!$B240,'All CCC'!$B$7:$B$736,0)))</f>
        <v/>
      </c>
      <c r="B240" s="127"/>
      <c r="C240" s="334" t="str">
        <f>IF($B240="","",INDEX('All CCC'!C$7:C$736,MATCH(WatchList!$B240,'All CCC'!$B$7:$B$736,0)))</f>
        <v/>
      </c>
      <c r="D240" s="334" t="str">
        <f>IF($B240="","",INDEX('All CCC'!D$7:D$736,MATCH(WatchList!$B240,'All CCC'!$B$7:$B$736,0)))</f>
        <v/>
      </c>
      <c r="E240" s="334" t="str">
        <f>IF($B240="","",INDEX('All CCC'!E$7:E$736,MATCH(WatchList!$B240,'All CCC'!$B$7:$B$736,0)))</f>
        <v/>
      </c>
      <c r="F240" s="334" t="str">
        <f>IF($B240="","",INDEX('All CCC'!F$7:F$736,MATCH(WatchList!$B240,'All CCC'!$B$7:$B$736,0)))</f>
        <v/>
      </c>
      <c r="G240" s="334" t="str">
        <f>IF($B240="","",INDEX('All CCC'!G$7:G$736,MATCH(WatchList!$B240,'All CCC'!$B$7:$B$736,0)))</f>
        <v/>
      </c>
      <c r="H240" s="334" t="str">
        <f>IF($B240="","",INDEX('All CCC'!H$7:H$736,MATCH(WatchList!$B240,'All CCC'!$B$7:$B$736,0)))</f>
        <v/>
      </c>
      <c r="I240" s="334" t="str">
        <f>IF($B240="","",INDEX('All CCC'!I$7:I$736,MATCH(WatchList!$B240,'All CCC'!$B$7:$B$736,0)))</f>
        <v/>
      </c>
      <c r="J240" s="334" t="str">
        <f>IF($B240="","",INDEX('All CCC'!J$7:J$736,MATCH(WatchList!$B240,'All CCC'!$B$7:$B$736,0)))</f>
        <v/>
      </c>
      <c r="K240" s="334" t="str">
        <f>IF($B240="","",INDEX('All CCC'!K$7:K$736,MATCH(WatchList!$B240,'All CCC'!$B$7:$B$736,0)))</f>
        <v/>
      </c>
      <c r="L240" s="334" t="str">
        <f>IF($B240="","",INDEX('All CCC'!L$7:L$736,MATCH(WatchList!$B240,'All CCC'!$B$7:$B$736,0)))</f>
        <v/>
      </c>
      <c r="M240" s="334" t="str">
        <f>IF($B240="","",INDEX('All CCC'!M$7:M$736,MATCH(WatchList!$B240,'All CCC'!$B$7:$B$736,0)))</f>
        <v/>
      </c>
      <c r="N240" s="334" t="str">
        <f>IF($B240="","",INDEX('All CCC'!N$7:N$736,MATCH(WatchList!$B240,'All CCC'!$B$7:$B$736,0)))</f>
        <v/>
      </c>
      <c r="O240" s="334" t="str">
        <f>IF($B240="","",INDEX('All CCC'!O$7:O$736,MATCH(WatchList!$B240,'All CCC'!$B$7:$B$736,0)))</f>
        <v/>
      </c>
      <c r="P240" s="335" t="str">
        <f>IF($B240="","",INDEX('All CCC'!P$7:P$736,MATCH(WatchList!$B240,'All CCC'!$B$7:$B$736,0)))</f>
        <v/>
      </c>
      <c r="Q240" s="335" t="str">
        <f>IF($B240="","",INDEX('All CCC'!Q$7:Q$736,MATCH(WatchList!$B240,'All CCC'!$B$7:$B$736,0)))</f>
        <v/>
      </c>
      <c r="R240" s="334" t="str">
        <f>IF($B240="","",INDEX('All CCC'!R$7:R$736,MATCH(WatchList!$B240,'All CCC'!$B$7:$B$736,0)))</f>
        <v/>
      </c>
      <c r="S240" s="334" t="str">
        <f>IF($B240="","",INDEX('All CCC'!S$7:S$736,MATCH(WatchList!$B240,'All CCC'!$B$7:$B$736,0)))</f>
        <v/>
      </c>
      <c r="T240" s="334" t="str">
        <f>IF($B240="","",INDEX('All CCC'!T$7:T$736,MATCH(WatchList!$B240,'All CCC'!$B$7:$B$736,0)))</f>
        <v/>
      </c>
      <c r="U240" s="334" t="str">
        <f>IF($B240="","",INDEX('All CCC'!U$7:U$736,MATCH(WatchList!$B240,'All CCC'!$B$7:$B$736,0)))</f>
        <v/>
      </c>
      <c r="V240" s="334" t="str">
        <f>IF($B240="","",INDEX('All CCC'!V$7:V$736,MATCH(WatchList!$B240,'All CCC'!$B$7:$B$736,0)))</f>
        <v/>
      </c>
      <c r="W240" s="334" t="str">
        <f>IF($B240="","",INDEX('All CCC'!W$7:W$736,MATCH(WatchList!$B240,'All CCC'!$B$7:$B$736,0)))</f>
        <v/>
      </c>
      <c r="X240" s="334" t="str">
        <f>IF($B240="","",INDEX('All CCC'!X$7:X$736,MATCH(WatchList!$B240,'All CCC'!$B$7:$B$736,0)))</f>
        <v/>
      </c>
      <c r="Y240" s="334" t="str">
        <f>IF($B240="","",INDEX('All CCC'!Y$7:Y$736,MATCH(WatchList!$B240,'All CCC'!$B$7:$B$736,0)))</f>
        <v/>
      </c>
      <c r="Z240" s="334" t="str">
        <f>IF($B240="","",INDEX('All CCC'!Z$7:Z$736,MATCH(WatchList!$B240,'All CCC'!$B$7:$B$736,0)))</f>
        <v/>
      </c>
      <c r="AA240" s="334" t="str">
        <f>IF($B240="","",INDEX('All CCC'!AA$7:AA$736,MATCH(WatchList!$B240,'All CCC'!$B$7:$B$736,0)))</f>
        <v/>
      </c>
      <c r="AB240" s="334" t="str">
        <f>IF($B240="","",INDEX('All CCC'!AB$7:AB$736,MATCH(WatchList!$B240,'All CCC'!$B$7:$B$736,0)))</f>
        <v/>
      </c>
      <c r="AC240" s="334" t="str">
        <f>IF($B240="","",INDEX('All CCC'!AC$7:AC$736,MATCH(WatchList!$B240,'All CCC'!$B$7:$B$736,0)))</f>
        <v/>
      </c>
      <c r="AD240" s="334" t="str">
        <f>IF($B240="","",INDEX('All CCC'!AD$7:AD$736,MATCH(WatchList!$B240,'All CCC'!$B$7:$B$736,0)))</f>
        <v/>
      </c>
      <c r="AE240" s="334" t="str">
        <f>IF($B240="","",INDEX('All CCC'!AE$7:AE$736,MATCH(WatchList!$B240,'All CCC'!$B$7:$B$736,0)))</f>
        <v/>
      </c>
      <c r="AF240" s="334" t="str">
        <f>IF($B240="","",INDEX('All CCC'!AF$7:AF$736,MATCH(WatchList!$B240,'All CCC'!$B$7:$B$736,0)))</f>
        <v/>
      </c>
      <c r="AG240" s="334" t="str">
        <f>IF($B240="","",INDEX('All CCC'!AG$7:AG$736,MATCH(WatchList!$B240,'All CCC'!$B$7:$B$736,0)))</f>
        <v/>
      </c>
      <c r="AH240" s="334" t="str">
        <f>IF($B240="","",INDEX('All CCC'!AH$7:AH$736,MATCH(WatchList!$B240,'All CCC'!$B$7:$B$736,0)))</f>
        <v/>
      </c>
      <c r="AI240" s="334" t="str">
        <f>IF($B240="","",INDEX('All CCC'!AI$7:AI$736,MATCH(WatchList!$B240,'All CCC'!$B$7:$B$736,0)))</f>
        <v/>
      </c>
      <c r="AJ240" s="334" t="str">
        <f>IF($B240="","",INDEX('All CCC'!AJ$7:AJ$736,MATCH(WatchList!$B240,'All CCC'!$B$7:$B$736,0)))</f>
        <v/>
      </c>
      <c r="AK240" s="334" t="str">
        <f>IF($B240="","",INDEX('All CCC'!AK$7:AK$736,MATCH(WatchList!$B240,'All CCC'!$B$7:$B$736,0)))</f>
        <v/>
      </c>
      <c r="AL240" s="334" t="str">
        <f>IF($B240="","",INDEX('All CCC'!AL$7:AL$736,MATCH(WatchList!$B240,'All CCC'!$B$7:$B$736,0)))</f>
        <v/>
      </c>
      <c r="AM240" s="334" t="str">
        <f>IF($B240="","",INDEX('All CCC'!AM$7:AM$736,MATCH(WatchList!$B240,'All CCC'!$B$7:$B$736,0)))</f>
        <v/>
      </c>
      <c r="AN240" s="334" t="str">
        <f>IF($B240="","",INDEX('All CCC'!AN$7:AN$736,MATCH(WatchList!$B240,'All CCC'!$B$7:$B$736,0)))</f>
        <v/>
      </c>
      <c r="AO240" s="334" t="str">
        <f>IF($B240="","",INDEX('All CCC'!AO$7:AO$736,MATCH(WatchList!$B240,'All CCC'!$B$7:$B$736,0)))</f>
        <v/>
      </c>
      <c r="AP240" s="334" t="str">
        <f>IF($B240="","",INDEX('All CCC'!AP$7:AP$736,MATCH(WatchList!$B240,'All CCC'!$B$7:$B$736,0)))</f>
        <v/>
      </c>
      <c r="AQ240" s="334" t="str">
        <f>IF($B240="","",INDEX('All CCC'!AQ$7:AQ$736,MATCH(WatchList!$B240,'All CCC'!$B$7:$B$736,0)))</f>
        <v/>
      </c>
      <c r="AR240" s="334" t="str">
        <f>IF($B240="","",INDEX('All CCC'!AR$7:AR$736,MATCH(WatchList!$B240,'All CCC'!$B$7:$B$736,0)))</f>
        <v/>
      </c>
      <c r="AS240" s="334" t="str">
        <f>IF($B240="","",INDEX('All CCC'!AS$7:AS$736,MATCH(WatchList!$B240,'All CCC'!$B$7:$B$736,0)))</f>
        <v/>
      </c>
      <c r="AT240" s="334" t="str">
        <f>IF($B240="","",INDEX('All CCC'!AT$7:AT$736,MATCH(WatchList!$B240,'All CCC'!$B$7:$B$736,0)))</f>
        <v/>
      </c>
      <c r="AU240" s="334" t="str">
        <f>IF($B240="","",INDEX('All CCC'!AU$7:AU$736,MATCH(WatchList!$B240,'All CCC'!$B$7:$B$736,0)))</f>
        <v/>
      </c>
      <c r="AV240" s="334" t="str">
        <f>IF($B240="","",INDEX('All CCC'!AV$7:AV$736,MATCH(WatchList!$B240,'All CCC'!$B$7:$B$736,0)))</f>
        <v/>
      </c>
      <c r="AW240" s="334" t="str">
        <f>IF($B240="","",INDEX('All CCC'!AW$7:AW$736,MATCH(WatchList!$B240,'All CCC'!$B$7:$B$736,0)))</f>
        <v/>
      </c>
      <c r="AX240" s="334" t="str">
        <f>IF($B240="","",INDEX('All CCC'!AX$7:AX$736,MATCH(WatchList!$B240,'All CCC'!$B$7:$B$736,0)))</f>
        <v/>
      </c>
      <c r="AY240" s="334" t="str">
        <f>IF($B240="","",INDEX('All CCC'!AY$7:AY$736,MATCH(WatchList!$B240,'All CCC'!$B$7:$B$736,0)))</f>
        <v/>
      </c>
      <c r="AZ240" s="334" t="str">
        <f>IF($B240="","",INDEX('All CCC'!AZ$7:AZ$736,MATCH(WatchList!$B240,'All CCC'!$B$7:$B$736,0)))</f>
        <v/>
      </c>
      <c r="BA240" s="334" t="str">
        <f>IF($B240="","",INDEX('All CCC'!BA$7:BA$736,MATCH(WatchList!$B240,'All CCC'!$B$7:$B$736,0)))</f>
        <v/>
      </c>
      <c r="BB240" s="334" t="str">
        <f>IF($B240="","",INDEX('All CCC'!BB$7:BB$736,MATCH(WatchList!$B240,'All CCC'!$B$7:$B$736,0)))</f>
        <v/>
      </c>
      <c r="BC240" s="334" t="str">
        <f>IF($B240="","",INDEX('All CCC'!BC$7:BC$736,MATCH(WatchList!$B240,'All CCC'!$B$7:$B$736,0)))</f>
        <v/>
      </c>
      <c r="BD240" s="334" t="str">
        <f>IF($B240="","",INDEX('All CCC'!BD$7:BD$736,MATCH(WatchList!$B240,'All CCC'!$B$7:$B$736,0)))</f>
        <v/>
      </c>
      <c r="BE240" s="334" t="str">
        <f>IF($B240="","",INDEX('All CCC'!BE$7:BE$736,MATCH(WatchList!$B240,'All CCC'!$B$7:$B$736,0)))</f>
        <v/>
      </c>
      <c r="BF240" s="334" t="str">
        <f>IF($B240="","",INDEX('All CCC'!BF$7:BF$736,MATCH(WatchList!$B240,'All CCC'!$B$7:$B$736,0)))</f>
        <v/>
      </c>
      <c r="BG240" s="334" t="str">
        <f>IF($B240="","",INDEX('All CCC'!BG$7:BG$736,MATCH(WatchList!$B240,'All CCC'!$B$7:$B$736,0)))</f>
        <v/>
      </c>
    </row>
    <row r="241" spans="1:59" x14ac:dyDescent="0.2">
      <c r="A241" s="333" t="str">
        <f>IF($B241="","",INDEX('All CCC'!A$7:A$736,MATCH(WatchList!$B241,'All CCC'!$B$7:$B$736,0)))</f>
        <v/>
      </c>
      <c r="B241" s="127"/>
      <c r="C241" s="334" t="str">
        <f>IF($B241="","",INDEX('All CCC'!C$7:C$736,MATCH(WatchList!$B241,'All CCC'!$B$7:$B$736,0)))</f>
        <v/>
      </c>
      <c r="D241" s="334" t="str">
        <f>IF($B241="","",INDEX('All CCC'!D$7:D$736,MATCH(WatchList!$B241,'All CCC'!$B$7:$B$736,0)))</f>
        <v/>
      </c>
      <c r="E241" s="334" t="str">
        <f>IF($B241="","",INDEX('All CCC'!E$7:E$736,MATCH(WatchList!$B241,'All CCC'!$B$7:$B$736,0)))</f>
        <v/>
      </c>
      <c r="F241" s="334" t="str">
        <f>IF($B241="","",INDEX('All CCC'!F$7:F$736,MATCH(WatchList!$B241,'All CCC'!$B$7:$B$736,0)))</f>
        <v/>
      </c>
      <c r="G241" s="334" t="str">
        <f>IF($B241="","",INDEX('All CCC'!G$7:G$736,MATCH(WatchList!$B241,'All CCC'!$B$7:$B$736,0)))</f>
        <v/>
      </c>
      <c r="H241" s="334" t="str">
        <f>IF($B241="","",INDEX('All CCC'!H$7:H$736,MATCH(WatchList!$B241,'All CCC'!$B$7:$B$736,0)))</f>
        <v/>
      </c>
      <c r="I241" s="334" t="str">
        <f>IF($B241="","",INDEX('All CCC'!I$7:I$736,MATCH(WatchList!$B241,'All CCC'!$B$7:$B$736,0)))</f>
        <v/>
      </c>
      <c r="J241" s="334" t="str">
        <f>IF($B241="","",INDEX('All CCC'!J$7:J$736,MATCH(WatchList!$B241,'All CCC'!$B$7:$B$736,0)))</f>
        <v/>
      </c>
      <c r="K241" s="334" t="str">
        <f>IF($B241="","",INDEX('All CCC'!K$7:K$736,MATCH(WatchList!$B241,'All CCC'!$B$7:$B$736,0)))</f>
        <v/>
      </c>
      <c r="L241" s="334" t="str">
        <f>IF($B241="","",INDEX('All CCC'!L$7:L$736,MATCH(WatchList!$B241,'All CCC'!$B$7:$B$736,0)))</f>
        <v/>
      </c>
      <c r="M241" s="334" t="str">
        <f>IF($B241="","",INDEX('All CCC'!M$7:M$736,MATCH(WatchList!$B241,'All CCC'!$B$7:$B$736,0)))</f>
        <v/>
      </c>
      <c r="N241" s="334" t="str">
        <f>IF($B241="","",INDEX('All CCC'!N$7:N$736,MATCH(WatchList!$B241,'All CCC'!$B$7:$B$736,0)))</f>
        <v/>
      </c>
      <c r="O241" s="334" t="str">
        <f>IF($B241="","",INDEX('All CCC'!O$7:O$736,MATCH(WatchList!$B241,'All CCC'!$B$7:$B$736,0)))</f>
        <v/>
      </c>
      <c r="P241" s="335" t="str">
        <f>IF($B241="","",INDEX('All CCC'!P$7:P$736,MATCH(WatchList!$B241,'All CCC'!$B$7:$B$736,0)))</f>
        <v/>
      </c>
      <c r="Q241" s="335" t="str">
        <f>IF($B241="","",INDEX('All CCC'!Q$7:Q$736,MATCH(WatchList!$B241,'All CCC'!$B$7:$B$736,0)))</f>
        <v/>
      </c>
      <c r="R241" s="334" t="str">
        <f>IF($B241="","",INDEX('All CCC'!R$7:R$736,MATCH(WatchList!$B241,'All CCC'!$B$7:$B$736,0)))</f>
        <v/>
      </c>
      <c r="S241" s="334" t="str">
        <f>IF($B241="","",INDEX('All CCC'!S$7:S$736,MATCH(WatchList!$B241,'All CCC'!$B$7:$B$736,0)))</f>
        <v/>
      </c>
      <c r="T241" s="334" t="str">
        <f>IF($B241="","",INDEX('All CCC'!T$7:T$736,MATCH(WatchList!$B241,'All CCC'!$B$7:$B$736,0)))</f>
        <v/>
      </c>
      <c r="U241" s="334" t="str">
        <f>IF($B241="","",INDEX('All CCC'!U$7:U$736,MATCH(WatchList!$B241,'All CCC'!$B$7:$B$736,0)))</f>
        <v/>
      </c>
      <c r="V241" s="334" t="str">
        <f>IF($B241="","",INDEX('All CCC'!V$7:V$736,MATCH(WatchList!$B241,'All CCC'!$B$7:$B$736,0)))</f>
        <v/>
      </c>
      <c r="W241" s="334" t="str">
        <f>IF($B241="","",INDEX('All CCC'!W$7:W$736,MATCH(WatchList!$B241,'All CCC'!$B$7:$B$736,0)))</f>
        <v/>
      </c>
      <c r="X241" s="334" t="str">
        <f>IF($B241="","",INDEX('All CCC'!X$7:X$736,MATCH(WatchList!$B241,'All CCC'!$B$7:$B$736,0)))</f>
        <v/>
      </c>
      <c r="Y241" s="334" t="str">
        <f>IF($B241="","",INDEX('All CCC'!Y$7:Y$736,MATCH(WatchList!$B241,'All CCC'!$B$7:$B$736,0)))</f>
        <v/>
      </c>
      <c r="Z241" s="334" t="str">
        <f>IF($B241="","",INDEX('All CCC'!Z$7:Z$736,MATCH(WatchList!$B241,'All CCC'!$B$7:$B$736,0)))</f>
        <v/>
      </c>
      <c r="AA241" s="334" t="str">
        <f>IF($B241="","",INDEX('All CCC'!AA$7:AA$736,MATCH(WatchList!$B241,'All CCC'!$B$7:$B$736,0)))</f>
        <v/>
      </c>
      <c r="AB241" s="334" t="str">
        <f>IF($B241="","",INDEX('All CCC'!AB$7:AB$736,MATCH(WatchList!$B241,'All CCC'!$B$7:$B$736,0)))</f>
        <v/>
      </c>
      <c r="AC241" s="334" t="str">
        <f>IF($B241="","",INDEX('All CCC'!AC$7:AC$736,MATCH(WatchList!$B241,'All CCC'!$B$7:$B$736,0)))</f>
        <v/>
      </c>
      <c r="AD241" s="334" t="str">
        <f>IF($B241="","",INDEX('All CCC'!AD$7:AD$736,MATCH(WatchList!$B241,'All CCC'!$B$7:$B$736,0)))</f>
        <v/>
      </c>
      <c r="AE241" s="334" t="str">
        <f>IF($B241="","",INDEX('All CCC'!AE$7:AE$736,MATCH(WatchList!$B241,'All CCC'!$B$7:$B$736,0)))</f>
        <v/>
      </c>
      <c r="AF241" s="334" t="str">
        <f>IF($B241="","",INDEX('All CCC'!AF$7:AF$736,MATCH(WatchList!$B241,'All CCC'!$B$7:$B$736,0)))</f>
        <v/>
      </c>
      <c r="AG241" s="334" t="str">
        <f>IF($B241="","",INDEX('All CCC'!AG$7:AG$736,MATCH(WatchList!$B241,'All CCC'!$B$7:$B$736,0)))</f>
        <v/>
      </c>
      <c r="AH241" s="334" t="str">
        <f>IF($B241="","",INDEX('All CCC'!AH$7:AH$736,MATCH(WatchList!$B241,'All CCC'!$B$7:$B$736,0)))</f>
        <v/>
      </c>
      <c r="AI241" s="334" t="str">
        <f>IF($B241="","",INDEX('All CCC'!AI$7:AI$736,MATCH(WatchList!$B241,'All CCC'!$B$7:$B$736,0)))</f>
        <v/>
      </c>
      <c r="AJ241" s="334" t="str">
        <f>IF($B241="","",INDEX('All CCC'!AJ$7:AJ$736,MATCH(WatchList!$B241,'All CCC'!$B$7:$B$736,0)))</f>
        <v/>
      </c>
      <c r="AK241" s="334" t="str">
        <f>IF($B241="","",INDEX('All CCC'!AK$7:AK$736,MATCH(WatchList!$B241,'All CCC'!$B$7:$B$736,0)))</f>
        <v/>
      </c>
      <c r="AL241" s="334" t="str">
        <f>IF($B241="","",INDEX('All CCC'!AL$7:AL$736,MATCH(WatchList!$B241,'All CCC'!$B$7:$B$736,0)))</f>
        <v/>
      </c>
      <c r="AM241" s="334" t="str">
        <f>IF($B241="","",INDEX('All CCC'!AM$7:AM$736,MATCH(WatchList!$B241,'All CCC'!$B$7:$B$736,0)))</f>
        <v/>
      </c>
      <c r="AN241" s="334" t="str">
        <f>IF($B241="","",INDEX('All CCC'!AN$7:AN$736,MATCH(WatchList!$B241,'All CCC'!$B$7:$B$736,0)))</f>
        <v/>
      </c>
      <c r="AO241" s="334" t="str">
        <f>IF($B241="","",INDEX('All CCC'!AO$7:AO$736,MATCH(WatchList!$B241,'All CCC'!$B$7:$B$736,0)))</f>
        <v/>
      </c>
      <c r="AP241" s="334" t="str">
        <f>IF($B241="","",INDEX('All CCC'!AP$7:AP$736,MATCH(WatchList!$B241,'All CCC'!$B$7:$B$736,0)))</f>
        <v/>
      </c>
      <c r="AQ241" s="334" t="str">
        <f>IF($B241="","",INDEX('All CCC'!AQ$7:AQ$736,MATCH(WatchList!$B241,'All CCC'!$B$7:$B$736,0)))</f>
        <v/>
      </c>
      <c r="AR241" s="334" t="str">
        <f>IF($B241="","",INDEX('All CCC'!AR$7:AR$736,MATCH(WatchList!$B241,'All CCC'!$B$7:$B$736,0)))</f>
        <v/>
      </c>
      <c r="AS241" s="334" t="str">
        <f>IF($B241="","",INDEX('All CCC'!AS$7:AS$736,MATCH(WatchList!$B241,'All CCC'!$B$7:$B$736,0)))</f>
        <v/>
      </c>
      <c r="AT241" s="334" t="str">
        <f>IF($B241="","",INDEX('All CCC'!AT$7:AT$736,MATCH(WatchList!$B241,'All CCC'!$B$7:$B$736,0)))</f>
        <v/>
      </c>
      <c r="AU241" s="334" t="str">
        <f>IF($B241="","",INDEX('All CCC'!AU$7:AU$736,MATCH(WatchList!$B241,'All CCC'!$B$7:$B$736,0)))</f>
        <v/>
      </c>
      <c r="AV241" s="334" t="str">
        <f>IF($B241="","",INDEX('All CCC'!AV$7:AV$736,MATCH(WatchList!$B241,'All CCC'!$B$7:$B$736,0)))</f>
        <v/>
      </c>
      <c r="AW241" s="334" t="str">
        <f>IF($B241="","",INDEX('All CCC'!AW$7:AW$736,MATCH(WatchList!$B241,'All CCC'!$B$7:$B$736,0)))</f>
        <v/>
      </c>
      <c r="AX241" s="334" t="str">
        <f>IF($B241="","",INDEX('All CCC'!AX$7:AX$736,MATCH(WatchList!$B241,'All CCC'!$B$7:$B$736,0)))</f>
        <v/>
      </c>
      <c r="AY241" s="334" t="str">
        <f>IF($B241="","",INDEX('All CCC'!AY$7:AY$736,MATCH(WatchList!$B241,'All CCC'!$B$7:$B$736,0)))</f>
        <v/>
      </c>
      <c r="AZ241" s="334" t="str">
        <f>IF($B241="","",INDEX('All CCC'!AZ$7:AZ$736,MATCH(WatchList!$B241,'All CCC'!$B$7:$B$736,0)))</f>
        <v/>
      </c>
      <c r="BA241" s="334" t="str">
        <f>IF($B241="","",INDEX('All CCC'!BA$7:BA$736,MATCH(WatchList!$B241,'All CCC'!$B$7:$B$736,0)))</f>
        <v/>
      </c>
      <c r="BB241" s="334" t="str">
        <f>IF($B241="","",INDEX('All CCC'!BB$7:BB$736,MATCH(WatchList!$B241,'All CCC'!$B$7:$B$736,0)))</f>
        <v/>
      </c>
      <c r="BC241" s="334" t="str">
        <f>IF($B241="","",INDEX('All CCC'!BC$7:BC$736,MATCH(WatchList!$B241,'All CCC'!$B$7:$B$736,0)))</f>
        <v/>
      </c>
      <c r="BD241" s="334" t="str">
        <f>IF($B241="","",INDEX('All CCC'!BD$7:BD$736,MATCH(WatchList!$B241,'All CCC'!$B$7:$B$736,0)))</f>
        <v/>
      </c>
      <c r="BE241" s="334" t="str">
        <f>IF($B241="","",INDEX('All CCC'!BE$7:BE$736,MATCH(WatchList!$B241,'All CCC'!$B$7:$B$736,0)))</f>
        <v/>
      </c>
      <c r="BF241" s="334" t="str">
        <f>IF($B241="","",INDEX('All CCC'!BF$7:BF$736,MATCH(WatchList!$B241,'All CCC'!$B$7:$B$736,0)))</f>
        <v/>
      </c>
      <c r="BG241" s="334" t="str">
        <f>IF($B241="","",INDEX('All CCC'!BG$7:BG$736,MATCH(WatchList!$B241,'All CCC'!$B$7:$B$736,0)))</f>
        <v/>
      </c>
    </row>
    <row r="242" spans="1:59" x14ac:dyDescent="0.2">
      <c r="A242" s="333" t="str">
        <f>IF($B242="","",INDEX('All CCC'!A$7:A$736,MATCH(WatchList!$B242,'All CCC'!$B$7:$B$736,0)))</f>
        <v/>
      </c>
      <c r="B242" s="127"/>
      <c r="C242" s="334" t="str">
        <f>IF($B242="","",INDEX('All CCC'!C$7:C$736,MATCH(WatchList!$B242,'All CCC'!$B$7:$B$736,0)))</f>
        <v/>
      </c>
      <c r="D242" s="334" t="str">
        <f>IF($B242="","",INDEX('All CCC'!D$7:D$736,MATCH(WatchList!$B242,'All CCC'!$B$7:$B$736,0)))</f>
        <v/>
      </c>
      <c r="E242" s="334" t="str">
        <f>IF($B242="","",INDEX('All CCC'!E$7:E$736,MATCH(WatchList!$B242,'All CCC'!$B$7:$B$736,0)))</f>
        <v/>
      </c>
      <c r="F242" s="334" t="str">
        <f>IF($B242="","",INDEX('All CCC'!F$7:F$736,MATCH(WatchList!$B242,'All CCC'!$B$7:$B$736,0)))</f>
        <v/>
      </c>
      <c r="G242" s="334" t="str">
        <f>IF($B242="","",INDEX('All CCC'!G$7:G$736,MATCH(WatchList!$B242,'All CCC'!$B$7:$B$736,0)))</f>
        <v/>
      </c>
      <c r="H242" s="334" t="str">
        <f>IF($B242="","",INDEX('All CCC'!H$7:H$736,MATCH(WatchList!$B242,'All CCC'!$B$7:$B$736,0)))</f>
        <v/>
      </c>
      <c r="I242" s="334" t="str">
        <f>IF($B242="","",INDEX('All CCC'!I$7:I$736,MATCH(WatchList!$B242,'All CCC'!$B$7:$B$736,0)))</f>
        <v/>
      </c>
      <c r="J242" s="334" t="str">
        <f>IF($B242="","",INDEX('All CCC'!J$7:J$736,MATCH(WatchList!$B242,'All CCC'!$B$7:$B$736,0)))</f>
        <v/>
      </c>
      <c r="K242" s="334" t="str">
        <f>IF($B242="","",INDEX('All CCC'!K$7:K$736,MATCH(WatchList!$B242,'All CCC'!$B$7:$B$736,0)))</f>
        <v/>
      </c>
      <c r="L242" s="334" t="str">
        <f>IF($B242="","",INDEX('All CCC'!L$7:L$736,MATCH(WatchList!$B242,'All CCC'!$B$7:$B$736,0)))</f>
        <v/>
      </c>
      <c r="M242" s="334" t="str">
        <f>IF($B242="","",INDEX('All CCC'!M$7:M$736,MATCH(WatchList!$B242,'All CCC'!$B$7:$B$736,0)))</f>
        <v/>
      </c>
      <c r="N242" s="334" t="str">
        <f>IF($B242="","",INDEX('All CCC'!N$7:N$736,MATCH(WatchList!$B242,'All CCC'!$B$7:$B$736,0)))</f>
        <v/>
      </c>
      <c r="O242" s="334" t="str">
        <f>IF($B242="","",INDEX('All CCC'!O$7:O$736,MATCH(WatchList!$B242,'All CCC'!$B$7:$B$736,0)))</f>
        <v/>
      </c>
      <c r="P242" s="335" t="str">
        <f>IF($B242="","",INDEX('All CCC'!P$7:P$736,MATCH(WatchList!$B242,'All CCC'!$B$7:$B$736,0)))</f>
        <v/>
      </c>
      <c r="Q242" s="335" t="str">
        <f>IF($B242="","",INDEX('All CCC'!Q$7:Q$736,MATCH(WatchList!$B242,'All CCC'!$B$7:$B$736,0)))</f>
        <v/>
      </c>
      <c r="R242" s="334" t="str">
        <f>IF($B242="","",INDEX('All CCC'!R$7:R$736,MATCH(WatchList!$B242,'All CCC'!$B$7:$B$736,0)))</f>
        <v/>
      </c>
      <c r="S242" s="334" t="str">
        <f>IF($B242="","",INDEX('All CCC'!S$7:S$736,MATCH(WatchList!$B242,'All CCC'!$B$7:$B$736,0)))</f>
        <v/>
      </c>
      <c r="T242" s="334" t="str">
        <f>IF($B242="","",INDEX('All CCC'!T$7:T$736,MATCH(WatchList!$B242,'All CCC'!$B$7:$B$736,0)))</f>
        <v/>
      </c>
      <c r="U242" s="334" t="str">
        <f>IF($B242="","",INDEX('All CCC'!U$7:U$736,MATCH(WatchList!$B242,'All CCC'!$B$7:$B$736,0)))</f>
        <v/>
      </c>
      <c r="V242" s="334" t="str">
        <f>IF($B242="","",INDEX('All CCC'!V$7:V$736,MATCH(WatchList!$B242,'All CCC'!$B$7:$B$736,0)))</f>
        <v/>
      </c>
      <c r="W242" s="334" t="str">
        <f>IF($B242="","",INDEX('All CCC'!W$7:W$736,MATCH(WatchList!$B242,'All CCC'!$B$7:$B$736,0)))</f>
        <v/>
      </c>
      <c r="X242" s="334" t="str">
        <f>IF($B242="","",INDEX('All CCC'!X$7:X$736,MATCH(WatchList!$B242,'All CCC'!$B$7:$B$736,0)))</f>
        <v/>
      </c>
      <c r="Y242" s="334" t="str">
        <f>IF($B242="","",INDEX('All CCC'!Y$7:Y$736,MATCH(WatchList!$B242,'All CCC'!$B$7:$B$736,0)))</f>
        <v/>
      </c>
      <c r="Z242" s="334" t="str">
        <f>IF($B242="","",INDEX('All CCC'!Z$7:Z$736,MATCH(WatchList!$B242,'All CCC'!$B$7:$B$736,0)))</f>
        <v/>
      </c>
      <c r="AA242" s="334" t="str">
        <f>IF($B242="","",INDEX('All CCC'!AA$7:AA$736,MATCH(WatchList!$B242,'All CCC'!$B$7:$B$736,0)))</f>
        <v/>
      </c>
      <c r="AB242" s="334" t="str">
        <f>IF($B242="","",INDEX('All CCC'!AB$7:AB$736,MATCH(WatchList!$B242,'All CCC'!$B$7:$B$736,0)))</f>
        <v/>
      </c>
      <c r="AC242" s="334" t="str">
        <f>IF($B242="","",INDEX('All CCC'!AC$7:AC$736,MATCH(WatchList!$B242,'All CCC'!$B$7:$B$736,0)))</f>
        <v/>
      </c>
      <c r="AD242" s="334" t="str">
        <f>IF($B242="","",INDEX('All CCC'!AD$7:AD$736,MATCH(WatchList!$B242,'All CCC'!$B$7:$B$736,0)))</f>
        <v/>
      </c>
      <c r="AE242" s="334" t="str">
        <f>IF($B242="","",INDEX('All CCC'!AE$7:AE$736,MATCH(WatchList!$B242,'All CCC'!$B$7:$B$736,0)))</f>
        <v/>
      </c>
      <c r="AF242" s="334" t="str">
        <f>IF($B242="","",INDEX('All CCC'!AF$7:AF$736,MATCH(WatchList!$B242,'All CCC'!$B$7:$B$736,0)))</f>
        <v/>
      </c>
      <c r="AG242" s="334" t="str">
        <f>IF($B242="","",INDEX('All CCC'!AG$7:AG$736,MATCH(WatchList!$B242,'All CCC'!$B$7:$B$736,0)))</f>
        <v/>
      </c>
      <c r="AH242" s="334" t="str">
        <f>IF($B242="","",INDEX('All CCC'!AH$7:AH$736,MATCH(WatchList!$B242,'All CCC'!$B$7:$B$736,0)))</f>
        <v/>
      </c>
      <c r="AI242" s="334" t="str">
        <f>IF($B242="","",INDEX('All CCC'!AI$7:AI$736,MATCH(WatchList!$B242,'All CCC'!$B$7:$B$736,0)))</f>
        <v/>
      </c>
      <c r="AJ242" s="334" t="str">
        <f>IF($B242="","",INDEX('All CCC'!AJ$7:AJ$736,MATCH(WatchList!$B242,'All CCC'!$B$7:$B$736,0)))</f>
        <v/>
      </c>
      <c r="AK242" s="334" t="str">
        <f>IF($B242="","",INDEX('All CCC'!AK$7:AK$736,MATCH(WatchList!$B242,'All CCC'!$B$7:$B$736,0)))</f>
        <v/>
      </c>
      <c r="AL242" s="334" t="str">
        <f>IF($B242="","",INDEX('All CCC'!AL$7:AL$736,MATCH(WatchList!$B242,'All CCC'!$B$7:$B$736,0)))</f>
        <v/>
      </c>
      <c r="AM242" s="334" t="str">
        <f>IF($B242="","",INDEX('All CCC'!AM$7:AM$736,MATCH(WatchList!$B242,'All CCC'!$B$7:$B$736,0)))</f>
        <v/>
      </c>
      <c r="AN242" s="334" t="str">
        <f>IF($B242="","",INDEX('All CCC'!AN$7:AN$736,MATCH(WatchList!$B242,'All CCC'!$B$7:$B$736,0)))</f>
        <v/>
      </c>
      <c r="AO242" s="334" t="str">
        <f>IF($B242="","",INDEX('All CCC'!AO$7:AO$736,MATCH(WatchList!$B242,'All CCC'!$B$7:$B$736,0)))</f>
        <v/>
      </c>
      <c r="AP242" s="334" t="str">
        <f>IF($B242="","",INDEX('All CCC'!AP$7:AP$736,MATCH(WatchList!$B242,'All CCC'!$B$7:$B$736,0)))</f>
        <v/>
      </c>
      <c r="AQ242" s="334" t="str">
        <f>IF($B242="","",INDEX('All CCC'!AQ$7:AQ$736,MATCH(WatchList!$B242,'All CCC'!$B$7:$B$736,0)))</f>
        <v/>
      </c>
      <c r="AR242" s="334" t="str">
        <f>IF($B242="","",INDEX('All CCC'!AR$7:AR$736,MATCH(WatchList!$B242,'All CCC'!$B$7:$B$736,0)))</f>
        <v/>
      </c>
      <c r="AS242" s="334" t="str">
        <f>IF($B242="","",INDEX('All CCC'!AS$7:AS$736,MATCH(WatchList!$B242,'All CCC'!$B$7:$B$736,0)))</f>
        <v/>
      </c>
      <c r="AT242" s="334" t="str">
        <f>IF($B242="","",INDEX('All CCC'!AT$7:AT$736,MATCH(WatchList!$B242,'All CCC'!$B$7:$B$736,0)))</f>
        <v/>
      </c>
      <c r="AU242" s="334" t="str">
        <f>IF($B242="","",INDEX('All CCC'!AU$7:AU$736,MATCH(WatchList!$B242,'All CCC'!$B$7:$B$736,0)))</f>
        <v/>
      </c>
      <c r="AV242" s="334" t="str">
        <f>IF($B242="","",INDEX('All CCC'!AV$7:AV$736,MATCH(WatchList!$B242,'All CCC'!$B$7:$B$736,0)))</f>
        <v/>
      </c>
      <c r="AW242" s="334" t="str">
        <f>IF($B242="","",INDEX('All CCC'!AW$7:AW$736,MATCH(WatchList!$B242,'All CCC'!$B$7:$B$736,0)))</f>
        <v/>
      </c>
      <c r="AX242" s="334" t="str">
        <f>IF($B242="","",INDEX('All CCC'!AX$7:AX$736,MATCH(WatchList!$B242,'All CCC'!$B$7:$B$736,0)))</f>
        <v/>
      </c>
      <c r="AY242" s="334" t="str">
        <f>IF($B242="","",INDEX('All CCC'!AY$7:AY$736,MATCH(WatchList!$B242,'All CCC'!$B$7:$B$736,0)))</f>
        <v/>
      </c>
      <c r="AZ242" s="334" t="str">
        <f>IF($B242="","",INDEX('All CCC'!AZ$7:AZ$736,MATCH(WatchList!$B242,'All CCC'!$B$7:$B$736,0)))</f>
        <v/>
      </c>
      <c r="BA242" s="334" t="str">
        <f>IF($B242="","",INDEX('All CCC'!BA$7:BA$736,MATCH(WatchList!$B242,'All CCC'!$B$7:$B$736,0)))</f>
        <v/>
      </c>
      <c r="BB242" s="334" t="str">
        <f>IF($B242="","",INDEX('All CCC'!BB$7:BB$736,MATCH(WatchList!$B242,'All CCC'!$B$7:$B$736,0)))</f>
        <v/>
      </c>
      <c r="BC242" s="334" t="str">
        <f>IF($B242="","",INDEX('All CCC'!BC$7:BC$736,MATCH(WatchList!$B242,'All CCC'!$B$7:$B$736,0)))</f>
        <v/>
      </c>
      <c r="BD242" s="334" t="str">
        <f>IF($B242="","",INDEX('All CCC'!BD$7:BD$736,MATCH(WatchList!$B242,'All CCC'!$B$7:$B$736,0)))</f>
        <v/>
      </c>
      <c r="BE242" s="334" t="str">
        <f>IF($B242="","",INDEX('All CCC'!BE$7:BE$736,MATCH(WatchList!$B242,'All CCC'!$B$7:$B$736,0)))</f>
        <v/>
      </c>
      <c r="BF242" s="334" t="str">
        <f>IF($B242="","",INDEX('All CCC'!BF$7:BF$736,MATCH(WatchList!$B242,'All CCC'!$B$7:$B$736,0)))</f>
        <v/>
      </c>
      <c r="BG242" s="334" t="str">
        <f>IF($B242="","",INDEX('All CCC'!BG$7:BG$736,MATCH(WatchList!$B242,'All CCC'!$B$7:$B$736,0)))</f>
        <v/>
      </c>
    </row>
    <row r="243" spans="1:59" x14ac:dyDescent="0.2">
      <c r="A243" s="333" t="str">
        <f>IF($B243="","",INDEX('All CCC'!A$7:A$736,MATCH(WatchList!$B243,'All CCC'!$B$7:$B$736,0)))</f>
        <v/>
      </c>
      <c r="B243" s="127"/>
      <c r="C243" s="334" t="str">
        <f>IF($B243="","",INDEX('All CCC'!C$7:C$736,MATCH(WatchList!$B243,'All CCC'!$B$7:$B$736,0)))</f>
        <v/>
      </c>
      <c r="D243" s="334" t="str">
        <f>IF($B243="","",INDEX('All CCC'!D$7:D$736,MATCH(WatchList!$B243,'All CCC'!$B$7:$B$736,0)))</f>
        <v/>
      </c>
      <c r="E243" s="334" t="str">
        <f>IF($B243="","",INDEX('All CCC'!E$7:E$736,MATCH(WatchList!$B243,'All CCC'!$B$7:$B$736,0)))</f>
        <v/>
      </c>
      <c r="F243" s="334" t="str">
        <f>IF($B243="","",INDEX('All CCC'!F$7:F$736,MATCH(WatchList!$B243,'All CCC'!$B$7:$B$736,0)))</f>
        <v/>
      </c>
      <c r="G243" s="334" t="str">
        <f>IF($B243="","",INDEX('All CCC'!G$7:G$736,MATCH(WatchList!$B243,'All CCC'!$B$7:$B$736,0)))</f>
        <v/>
      </c>
      <c r="H243" s="334" t="str">
        <f>IF($B243="","",INDEX('All CCC'!H$7:H$736,MATCH(WatchList!$B243,'All CCC'!$B$7:$B$736,0)))</f>
        <v/>
      </c>
      <c r="I243" s="334" t="str">
        <f>IF($B243="","",INDEX('All CCC'!I$7:I$736,MATCH(WatchList!$B243,'All CCC'!$B$7:$B$736,0)))</f>
        <v/>
      </c>
      <c r="J243" s="334" t="str">
        <f>IF($B243="","",INDEX('All CCC'!J$7:J$736,MATCH(WatchList!$B243,'All CCC'!$B$7:$B$736,0)))</f>
        <v/>
      </c>
      <c r="K243" s="334" t="str">
        <f>IF($B243="","",INDEX('All CCC'!K$7:K$736,MATCH(WatchList!$B243,'All CCC'!$B$7:$B$736,0)))</f>
        <v/>
      </c>
      <c r="L243" s="334" t="str">
        <f>IF($B243="","",INDEX('All CCC'!L$7:L$736,MATCH(WatchList!$B243,'All CCC'!$B$7:$B$736,0)))</f>
        <v/>
      </c>
      <c r="M243" s="334" t="str">
        <f>IF($B243="","",INDEX('All CCC'!M$7:M$736,MATCH(WatchList!$B243,'All CCC'!$B$7:$B$736,0)))</f>
        <v/>
      </c>
      <c r="N243" s="334" t="str">
        <f>IF($B243="","",INDEX('All CCC'!N$7:N$736,MATCH(WatchList!$B243,'All CCC'!$B$7:$B$736,0)))</f>
        <v/>
      </c>
      <c r="O243" s="334" t="str">
        <f>IF($B243="","",INDEX('All CCC'!O$7:O$736,MATCH(WatchList!$B243,'All CCC'!$B$7:$B$736,0)))</f>
        <v/>
      </c>
      <c r="P243" s="335" t="str">
        <f>IF($B243="","",INDEX('All CCC'!P$7:P$736,MATCH(WatchList!$B243,'All CCC'!$B$7:$B$736,0)))</f>
        <v/>
      </c>
      <c r="Q243" s="335" t="str">
        <f>IF($B243="","",INDEX('All CCC'!Q$7:Q$736,MATCH(WatchList!$B243,'All CCC'!$B$7:$B$736,0)))</f>
        <v/>
      </c>
      <c r="R243" s="334" t="str">
        <f>IF($B243="","",INDEX('All CCC'!R$7:R$736,MATCH(WatchList!$B243,'All CCC'!$B$7:$B$736,0)))</f>
        <v/>
      </c>
      <c r="S243" s="334" t="str">
        <f>IF($B243="","",INDEX('All CCC'!S$7:S$736,MATCH(WatchList!$B243,'All CCC'!$B$7:$B$736,0)))</f>
        <v/>
      </c>
      <c r="T243" s="334" t="str">
        <f>IF($B243="","",INDEX('All CCC'!T$7:T$736,MATCH(WatchList!$B243,'All CCC'!$B$7:$B$736,0)))</f>
        <v/>
      </c>
      <c r="U243" s="334" t="str">
        <f>IF($B243="","",INDEX('All CCC'!U$7:U$736,MATCH(WatchList!$B243,'All CCC'!$B$7:$B$736,0)))</f>
        <v/>
      </c>
      <c r="V243" s="334" t="str">
        <f>IF($B243="","",INDEX('All CCC'!V$7:V$736,MATCH(WatchList!$B243,'All CCC'!$B$7:$B$736,0)))</f>
        <v/>
      </c>
      <c r="W243" s="334" t="str">
        <f>IF($B243="","",INDEX('All CCC'!W$7:W$736,MATCH(WatchList!$B243,'All CCC'!$B$7:$B$736,0)))</f>
        <v/>
      </c>
      <c r="X243" s="334" t="str">
        <f>IF($B243="","",INDEX('All CCC'!X$7:X$736,MATCH(WatchList!$B243,'All CCC'!$B$7:$B$736,0)))</f>
        <v/>
      </c>
      <c r="Y243" s="334" t="str">
        <f>IF($B243="","",INDEX('All CCC'!Y$7:Y$736,MATCH(WatchList!$B243,'All CCC'!$B$7:$B$736,0)))</f>
        <v/>
      </c>
      <c r="Z243" s="334" t="str">
        <f>IF($B243="","",INDEX('All CCC'!Z$7:Z$736,MATCH(WatchList!$B243,'All CCC'!$B$7:$B$736,0)))</f>
        <v/>
      </c>
      <c r="AA243" s="334" t="str">
        <f>IF($B243="","",INDEX('All CCC'!AA$7:AA$736,MATCH(WatchList!$B243,'All CCC'!$B$7:$B$736,0)))</f>
        <v/>
      </c>
      <c r="AB243" s="334" t="str">
        <f>IF($B243="","",INDEX('All CCC'!AB$7:AB$736,MATCH(WatchList!$B243,'All CCC'!$B$7:$B$736,0)))</f>
        <v/>
      </c>
      <c r="AC243" s="334" t="str">
        <f>IF($B243="","",INDEX('All CCC'!AC$7:AC$736,MATCH(WatchList!$B243,'All CCC'!$B$7:$B$736,0)))</f>
        <v/>
      </c>
      <c r="AD243" s="334" t="str">
        <f>IF($B243="","",INDEX('All CCC'!AD$7:AD$736,MATCH(WatchList!$B243,'All CCC'!$B$7:$B$736,0)))</f>
        <v/>
      </c>
      <c r="AE243" s="334" t="str">
        <f>IF($B243="","",INDEX('All CCC'!AE$7:AE$736,MATCH(WatchList!$B243,'All CCC'!$B$7:$B$736,0)))</f>
        <v/>
      </c>
      <c r="AF243" s="334" t="str">
        <f>IF($B243="","",INDEX('All CCC'!AF$7:AF$736,MATCH(WatchList!$B243,'All CCC'!$B$7:$B$736,0)))</f>
        <v/>
      </c>
      <c r="AG243" s="334" t="str">
        <f>IF($B243="","",INDEX('All CCC'!AG$7:AG$736,MATCH(WatchList!$B243,'All CCC'!$B$7:$B$736,0)))</f>
        <v/>
      </c>
      <c r="AH243" s="334" t="str">
        <f>IF($B243="","",INDEX('All CCC'!AH$7:AH$736,MATCH(WatchList!$B243,'All CCC'!$B$7:$B$736,0)))</f>
        <v/>
      </c>
      <c r="AI243" s="334" t="str">
        <f>IF($B243="","",INDEX('All CCC'!AI$7:AI$736,MATCH(WatchList!$B243,'All CCC'!$B$7:$B$736,0)))</f>
        <v/>
      </c>
      <c r="AJ243" s="334" t="str">
        <f>IF($B243="","",INDEX('All CCC'!AJ$7:AJ$736,MATCH(WatchList!$B243,'All CCC'!$B$7:$B$736,0)))</f>
        <v/>
      </c>
      <c r="AK243" s="334" t="str">
        <f>IF($B243="","",INDEX('All CCC'!AK$7:AK$736,MATCH(WatchList!$B243,'All CCC'!$B$7:$B$736,0)))</f>
        <v/>
      </c>
      <c r="AL243" s="334" t="str">
        <f>IF($B243="","",INDEX('All CCC'!AL$7:AL$736,MATCH(WatchList!$B243,'All CCC'!$B$7:$B$736,0)))</f>
        <v/>
      </c>
      <c r="AM243" s="334" t="str">
        <f>IF($B243="","",INDEX('All CCC'!AM$7:AM$736,MATCH(WatchList!$B243,'All CCC'!$B$7:$B$736,0)))</f>
        <v/>
      </c>
      <c r="AN243" s="334" t="str">
        <f>IF($B243="","",INDEX('All CCC'!AN$7:AN$736,MATCH(WatchList!$B243,'All CCC'!$B$7:$B$736,0)))</f>
        <v/>
      </c>
      <c r="AO243" s="334" t="str">
        <f>IF($B243="","",INDEX('All CCC'!AO$7:AO$736,MATCH(WatchList!$B243,'All CCC'!$B$7:$B$736,0)))</f>
        <v/>
      </c>
      <c r="AP243" s="334" t="str">
        <f>IF($B243="","",INDEX('All CCC'!AP$7:AP$736,MATCH(WatchList!$B243,'All CCC'!$B$7:$B$736,0)))</f>
        <v/>
      </c>
      <c r="AQ243" s="334" t="str">
        <f>IF($B243="","",INDEX('All CCC'!AQ$7:AQ$736,MATCH(WatchList!$B243,'All CCC'!$B$7:$B$736,0)))</f>
        <v/>
      </c>
      <c r="AR243" s="334" t="str">
        <f>IF($B243="","",INDEX('All CCC'!AR$7:AR$736,MATCH(WatchList!$B243,'All CCC'!$B$7:$B$736,0)))</f>
        <v/>
      </c>
      <c r="AS243" s="334" t="str">
        <f>IF($B243="","",INDEX('All CCC'!AS$7:AS$736,MATCH(WatchList!$B243,'All CCC'!$B$7:$B$736,0)))</f>
        <v/>
      </c>
      <c r="AT243" s="334" t="str">
        <f>IF($B243="","",INDEX('All CCC'!AT$7:AT$736,MATCH(WatchList!$B243,'All CCC'!$B$7:$B$736,0)))</f>
        <v/>
      </c>
      <c r="AU243" s="334" t="str">
        <f>IF($B243="","",INDEX('All CCC'!AU$7:AU$736,MATCH(WatchList!$B243,'All CCC'!$B$7:$B$736,0)))</f>
        <v/>
      </c>
      <c r="AV243" s="334" t="str">
        <f>IF($B243="","",INDEX('All CCC'!AV$7:AV$736,MATCH(WatchList!$B243,'All CCC'!$B$7:$B$736,0)))</f>
        <v/>
      </c>
      <c r="AW243" s="334" t="str">
        <f>IF($B243="","",INDEX('All CCC'!AW$7:AW$736,MATCH(WatchList!$B243,'All CCC'!$B$7:$B$736,0)))</f>
        <v/>
      </c>
      <c r="AX243" s="334" t="str">
        <f>IF($B243="","",INDEX('All CCC'!AX$7:AX$736,MATCH(WatchList!$B243,'All CCC'!$B$7:$B$736,0)))</f>
        <v/>
      </c>
      <c r="AY243" s="334" t="str">
        <f>IF($B243="","",INDEX('All CCC'!AY$7:AY$736,MATCH(WatchList!$B243,'All CCC'!$B$7:$B$736,0)))</f>
        <v/>
      </c>
      <c r="AZ243" s="334" t="str">
        <f>IF($B243="","",INDEX('All CCC'!AZ$7:AZ$736,MATCH(WatchList!$B243,'All CCC'!$B$7:$B$736,0)))</f>
        <v/>
      </c>
      <c r="BA243" s="334" t="str">
        <f>IF($B243="","",INDEX('All CCC'!BA$7:BA$736,MATCH(WatchList!$B243,'All CCC'!$B$7:$B$736,0)))</f>
        <v/>
      </c>
      <c r="BB243" s="334" t="str">
        <f>IF($B243="","",INDEX('All CCC'!BB$7:BB$736,MATCH(WatchList!$B243,'All CCC'!$B$7:$B$736,0)))</f>
        <v/>
      </c>
      <c r="BC243" s="334" t="str">
        <f>IF($B243="","",INDEX('All CCC'!BC$7:BC$736,MATCH(WatchList!$B243,'All CCC'!$B$7:$B$736,0)))</f>
        <v/>
      </c>
      <c r="BD243" s="334" t="str">
        <f>IF($B243="","",INDEX('All CCC'!BD$7:BD$736,MATCH(WatchList!$B243,'All CCC'!$B$7:$B$736,0)))</f>
        <v/>
      </c>
      <c r="BE243" s="334" t="str">
        <f>IF($B243="","",INDEX('All CCC'!BE$7:BE$736,MATCH(WatchList!$B243,'All CCC'!$B$7:$B$736,0)))</f>
        <v/>
      </c>
      <c r="BF243" s="334" t="str">
        <f>IF($B243="","",INDEX('All CCC'!BF$7:BF$736,MATCH(WatchList!$B243,'All CCC'!$B$7:$B$736,0)))</f>
        <v/>
      </c>
      <c r="BG243" s="334" t="str">
        <f>IF($B243="","",INDEX('All CCC'!BG$7:BG$736,MATCH(WatchList!$B243,'All CCC'!$B$7:$B$736,0)))</f>
        <v/>
      </c>
    </row>
    <row r="244" spans="1:59" x14ac:dyDescent="0.2">
      <c r="A244" s="333" t="str">
        <f>IF($B244="","",INDEX('All CCC'!A$7:A$736,MATCH(WatchList!$B244,'All CCC'!$B$7:$B$736,0)))</f>
        <v/>
      </c>
      <c r="B244" s="127"/>
      <c r="C244" s="334" t="str">
        <f>IF($B244="","",INDEX('All CCC'!C$7:C$736,MATCH(WatchList!$B244,'All CCC'!$B$7:$B$736,0)))</f>
        <v/>
      </c>
      <c r="D244" s="334" t="str">
        <f>IF($B244="","",INDEX('All CCC'!D$7:D$736,MATCH(WatchList!$B244,'All CCC'!$B$7:$B$736,0)))</f>
        <v/>
      </c>
      <c r="E244" s="334" t="str">
        <f>IF($B244="","",INDEX('All CCC'!E$7:E$736,MATCH(WatchList!$B244,'All CCC'!$B$7:$B$736,0)))</f>
        <v/>
      </c>
      <c r="F244" s="334" t="str">
        <f>IF($B244="","",INDEX('All CCC'!F$7:F$736,MATCH(WatchList!$B244,'All CCC'!$B$7:$B$736,0)))</f>
        <v/>
      </c>
      <c r="G244" s="334" t="str">
        <f>IF($B244="","",INDEX('All CCC'!G$7:G$736,MATCH(WatchList!$B244,'All CCC'!$B$7:$B$736,0)))</f>
        <v/>
      </c>
      <c r="H244" s="334" t="str">
        <f>IF($B244="","",INDEX('All CCC'!H$7:H$736,MATCH(WatchList!$B244,'All CCC'!$B$7:$B$736,0)))</f>
        <v/>
      </c>
      <c r="I244" s="334" t="str">
        <f>IF($B244="","",INDEX('All CCC'!I$7:I$736,MATCH(WatchList!$B244,'All CCC'!$B$7:$B$736,0)))</f>
        <v/>
      </c>
      <c r="J244" s="334" t="str">
        <f>IF($B244="","",INDEX('All CCC'!J$7:J$736,MATCH(WatchList!$B244,'All CCC'!$B$7:$B$736,0)))</f>
        <v/>
      </c>
      <c r="K244" s="334" t="str">
        <f>IF($B244="","",INDEX('All CCC'!K$7:K$736,MATCH(WatchList!$B244,'All CCC'!$B$7:$B$736,0)))</f>
        <v/>
      </c>
      <c r="L244" s="334" t="str">
        <f>IF($B244="","",INDEX('All CCC'!L$7:L$736,MATCH(WatchList!$B244,'All CCC'!$B$7:$B$736,0)))</f>
        <v/>
      </c>
      <c r="M244" s="334" t="str">
        <f>IF($B244="","",INDEX('All CCC'!M$7:M$736,MATCH(WatchList!$B244,'All CCC'!$B$7:$B$736,0)))</f>
        <v/>
      </c>
      <c r="N244" s="334" t="str">
        <f>IF($B244="","",INDEX('All CCC'!N$7:N$736,MATCH(WatchList!$B244,'All CCC'!$B$7:$B$736,0)))</f>
        <v/>
      </c>
      <c r="O244" s="334" t="str">
        <f>IF($B244="","",INDEX('All CCC'!O$7:O$736,MATCH(WatchList!$B244,'All CCC'!$B$7:$B$736,0)))</f>
        <v/>
      </c>
      <c r="P244" s="335" t="str">
        <f>IF($B244="","",INDEX('All CCC'!P$7:P$736,MATCH(WatchList!$B244,'All CCC'!$B$7:$B$736,0)))</f>
        <v/>
      </c>
      <c r="Q244" s="335" t="str">
        <f>IF($B244="","",INDEX('All CCC'!Q$7:Q$736,MATCH(WatchList!$B244,'All CCC'!$B$7:$B$736,0)))</f>
        <v/>
      </c>
      <c r="R244" s="334" t="str">
        <f>IF($B244="","",INDEX('All CCC'!R$7:R$736,MATCH(WatchList!$B244,'All CCC'!$B$7:$B$736,0)))</f>
        <v/>
      </c>
      <c r="S244" s="334" t="str">
        <f>IF($B244="","",INDEX('All CCC'!S$7:S$736,MATCH(WatchList!$B244,'All CCC'!$B$7:$B$736,0)))</f>
        <v/>
      </c>
      <c r="T244" s="334" t="str">
        <f>IF($B244="","",INDEX('All CCC'!T$7:T$736,MATCH(WatchList!$B244,'All CCC'!$B$7:$B$736,0)))</f>
        <v/>
      </c>
      <c r="U244" s="334" t="str">
        <f>IF($B244="","",INDEX('All CCC'!U$7:U$736,MATCH(WatchList!$B244,'All CCC'!$B$7:$B$736,0)))</f>
        <v/>
      </c>
      <c r="V244" s="334" t="str">
        <f>IF($B244="","",INDEX('All CCC'!V$7:V$736,MATCH(WatchList!$B244,'All CCC'!$B$7:$B$736,0)))</f>
        <v/>
      </c>
      <c r="W244" s="334" t="str">
        <f>IF($B244="","",INDEX('All CCC'!W$7:W$736,MATCH(WatchList!$B244,'All CCC'!$B$7:$B$736,0)))</f>
        <v/>
      </c>
      <c r="X244" s="334" t="str">
        <f>IF($B244="","",INDEX('All CCC'!X$7:X$736,MATCH(WatchList!$B244,'All CCC'!$B$7:$B$736,0)))</f>
        <v/>
      </c>
      <c r="Y244" s="334" t="str">
        <f>IF($B244="","",INDEX('All CCC'!Y$7:Y$736,MATCH(WatchList!$B244,'All CCC'!$B$7:$B$736,0)))</f>
        <v/>
      </c>
      <c r="Z244" s="334" t="str">
        <f>IF($B244="","",INDEX('All CCC'!Z$7:Z$736,MATCH(WatchList!$B244,'All CCC'!$B$7:$B$736,0)))</f>
        <v/>
      </c>
      <c r="AA244" s="334" t="str">
        <f>IF($B244="","",INDEX('All CCC'!AA$7:AA$736,MATCH(WatchList!$B244,'All CCC'!$B$7:$B$736,0)))</f>
        <v/>
      </c>
      <c r="AB244" s="334" t="str">
        <f>IF($B244="","",INDEX('All CCC'!AB$7:AB$736,MATCH(WatchList!$B244,'All CCC'!$B$7:$B$736,0)))</f>
        <v/>
      </c>
      <c r="AC244" s="334" t="str">
        <f>IF($B244="","",INDEX('All CCC'!AC$7:AC$736,MATCH(WatchList!$B244,'All CCC'!$B$7:$B$736,0)))</f>
        <v/>
      </c>
      <c r="AD244" s="334" t="str">
        <f>IF($B244="","",INDEX('All CCC'!AD$7:AD$736,MATCH(WatchList!$B244,'All CCC'!$B$7:$B$736,0)))</f>
        <v/>
      </c>
      <c r="AE244" s="334" t="str">
        <f>IF($B244="","",INDEX('All CCC'!AE$7:AE$736,MATCH(WatchList!$B244,'All CCC'!$B$7:$B$736,0)))</f>
        <v/>
      </c>
      <c r="AF244" s="334" t="str">
        <f>IF($B244="","",INDEX('All CCC'!AF$7:AF$736,MATCH(WatchList!$B244,'All CCC'!$B$7:$B$736,0)))</f>
        <v/>
      </c>
      <c r="AG244" s="334" t="str">
        <f>IF($B244="","",INDEX('All CCC'!AG$7:AG$736,MATCH(WatchList!$B244,'All CCC'!$B$7:$B$736,0)))</f>
        <v/>
      </c>
      <c r="AH244" s="334" t="str">
        <f>IF($B244="","",INDEX('All CCC'!AH$7:AH$736,MATCH(WatchList!$B244,'All CCC'!$B$7:$B$736,0)))</f>
        <v/>
      </c>
      <c r="AI244" s="334" t="str">
        <f>IF($B244="","",INDEX('All CCC'!AI$7:AI$736,MATCH(WatchList!$B244,'All CCC'!$B$7:$B$736,0)))</f>
        <v/>
      </c>
      <c r="AJ244" s="334" t="str">
        <f>IF($B244="","",INDEX('All CCC'!AJ$7:AJ$736,MATCH(WatchList!$B244,'All CCC'!$B$7:$B$736,0)))</f>
        <v/>
      </c>
      <c r="AK244" s="334" t="str">
        <f>IF($B244="","",INDEX('All CCC'!AK$7:AK$736,MATCH(WatchList!$B244,'All CCC'!$B$7:$B$736,0)))</f>
        <v/>
      </c>
      <c r="AL244" s="334" t="str">
        <f>IF($B244="","",INDEX('All CCC'!AL$7:AL$736,MATCH(WatchList!$B244,'All CCC'!$B$7:$B$736,0)))</f>
        <v/>
      </c>
      <c r="AM244" s="334" t="str">
        <f>IF($B244="","",INDEX('All CCC'!AM$7:AM$736,MATCH(WatchList!$B244,'All CCC'!$B$7:$B$736,0)))</f>
        <v/>
      </c>
      <c r="AN244" s="334" t="str">
        <f>IF($B244="","",INDEX('All CCC'!AN$7:AN$736,MATCH(WatchList!$B244,'All CCC'!$B$7:$B$736,0)))</f>
        <v/>
      </c>
      <c r="AO244" s="334" t="str">
        <f>IF($B244="","",INDEX('All CCC'!AO$7:AO$736,MATCH(WatchList!$B244,'All CCC'!$B$7:$B$736,0)))</f>
        <v/>
      </c>
      <c r="AP244" s="334" t="str">
        <f>IF($B244="","",INDEX('All CCC'!AP$7:AP$736,MATCH(WatchList!$B244,'All CCC'!$B$7:$B$736,0)))</f>
        <v/>
      </c>
      <c r="AQ244" s="334" t="str">
        <f>IF($B244="","",INDEX('All CCC'!AQ$7:AQ$736,MATCH(WatchList!$B244,'All CCC'!$B$7:$B$736,0)))</f>
        <v/>
      </c>
      <c r="AR244" s="334" t="str">
        <f>IF($B244="","",INDEX('All CCC'!AR$7:AR$736,MATCH(WatchList!$B244,'All CCC'!$B$7:$B$736,0)))</f>
        <v/>
      </c>
      <c r="AS244" s="334" t="str">
        <f>IF($B244="","",INDEX('All CCC'!AS$7:AS$736,MATCH(WatchList!$B244,'All CCC'!$B$7:$B$736,0)))</f>
        <v/>
      </c>
      <c r="AT244" s="334" t="str">
        <f>IF($B244="","",INDEX('All CCC'!AT$7:AT$736,MATCH(WatchList!$B244,'All CCC'!$B$7:$B$736,0)))</f>
        <v/>
      </c>
      <c r="AU244" s="334" t="str">
        <f>IF($B244="","",INDEX('All CCC'!AU$7:AU$736,MATCH(WatchList!$B244,'All CCC'!$B$7:$B$736,0)))</f>
        <v/>
      </c>
      <c r="AV244" s="334" t="str">
        <f>IF($B244="","",INDEX('All CCC'!AV$7:AV$736,MATCH(WatchList!$B244,'All CCC'!$B$7:$B$736,0)))</f>
        <v/>
      </c>
      <c r="AW244" s="334" t="str">
        <f>IF($B244="","",INDEX('All CCC'!AW$7:AW$736,MATCH(WatchList!$B244,'All CCC'!$B$7:$B$736,0)))</f>
        <v/>
      </c>
      <c r="AX244" s="334" t="str">
        <f>IF($B244="","",INDEX('All CCC'!AX$7:AX$736,MATCH(WatchList!$B244,'All CCC'!$B$7:$B$736,0)))</f>
        <v/>
      </c>
      <c r="AY244" s="334" t="str">
        <f>IF($B244="","",INDEX('All CCC'!AY$7:AY$736,MATCH(WatchList!$B244,'All CCC'!$B$7:$B$736,0)))</f>
        <v/>
      </c>
      <c r="AZ244" s="334" t="str">
        <f>IF($B244="","",INDEX('All CCC'!AZ$7:AZ$736,MATCH(WatchList!$B244,'All CCC'!$B$7:$B$736,0)))</f>
        <v/>
      </c>
      <c r="BA244" s="334" t="str">
        <f>IF($B244="","",INDEX('All CCC'!BA$7:BA$736,MATCH(WatchList!$B244,'All CCC'!$B$7:$B$736,0)))</f>
        <v/>
      </c>
      <c r="BB244" s="334" t="str">
        <f>IF($B244="","",INDEX('All CCC'!BB$7:BB$736,MATCH(WatchList!$B244,'All CCC'!$B$7:$B$736,0)))</f>
        <v/>
      </c>
      <c r="BC244" s="334" t="str">
        <f>IF($B244="","",INDEX('All CCC'!BC$7:BC$736,MATCH(WatchList!$B244,'All CCC'!$B$7:$B$736,0)))</f>
        <v/>
      </c>
      <c r="BD244" s="334" t="str">
        <f>IF($B244="","",INDEX('All CCC'!BD$7:BD$736,MATCH(WatchList!$B244,'All CCC'!$B$7:$B$736,0)))</f>
        <v/>
      </c>
      <c r="BE244" s="334" t="str">
        <f>IF($B244="","",INDEX('All CCC'!BE$7:BE$736,MATCH(WatchList!$B244,'All CCC'!$B$7:$B$736,0)))</f>
        <v/>
      </c>
      <c r="BF244" s="334" t="str">
        <f>IF($B244="","",INDEX('All CCC'!BF$7:BF$736,MATCH(WatchList!$B244,'All CCC'!$B$7:$B$736,0)))</f>
        <v/>
      </c>
      <c r="BG244" s="334" t="str">
        <f>IF($B244="","",INDEX('All CCC'!BG$7:BG$736,MATCH(WatchList!$B244,'All CCC'!$B$7:$B$736,0)))</f>
        <v/>
      </c>
    </row>
    <row r="245" spans="1:59" x14ac:dyDescent="0.2">
      <c r="A245" s="333" t="str">
        <f>IF($B245="","",INDEX('All CCC'!A$7:A$736,MATCH(WatchList!$B245,'All CCC'!$B$7:$B$736,0)))</f>
        <v/>
      </c>
      <c r="B245" s="127"/>
      <c r="C245" s="334" t="str">
        <f>IF($B245="","",INDEX('All CCC'!C$7:C$736,MATCH(WatchList!$B245,'All CCC'!$B$7:$B$736,0)))</f>
        <v/>
      </c>
      <c r="D245" s="334" t="str">
        <f>IF($B245="","",INDEX('All CCC'!D$7:D$736,MATCH(WatchList!$B245,'All CCC'!$B$7:$B$736,0)))</f>
        <v/>
      </c>
      <c r="E245" s="334" t="str">
        <f>IF($B245="","",INDEX('All CCC'!E$7:E$736,MATCH(WatchList!$B245,'All CCC'!$B$7:$B$736,0)))</f>
        <v/>
      </c>
      <c r="F245" s="334" t="str">
        <f>IF($B245="","",INDEX('All CCC'!F$7:F$736,MATCH(WatchList!$B245,'All CCC'!$B$7:$B$736,0)))</f>
        <v/>
      </c>
      <c r="G245" s="334" t="str">
        <f>IF($B245="","",INDEX('All CCC'!G$7:G$736,MATCH(WatchList!$B245,'All CCC'!$B$7:$B$736,0)))</f>
        <v/>
      </c>
      <c r="H245" s="334" t="str">
        <f>IF($B245="","",INDEX('All CCC'!H$7:H$736,MATCH(WatchList!$B245,'All CCC'!$B$7:$B$736,0)))</f>
        <v/>
      </c>
      <c r="I245" s="334" t="str">
        <f>IF($B245="","",INDEX('All CCC'!I$7:I$736,MATCH(WatchList!$B245,'All CCC'!$B$7:$B$736,0)))</f>
        <v/>
      </c>
      <c r="J245" s="334" t="str">
        <f>IF($B245="","",INDEX('All CCC'!J$7:J$736,MATCH(WatchList!$B245,'All CCC'!$B$7:$B$736,0)))</f>
        <v/>
      </c>
      <c r="K245" s="334" t="str">
        <f>IF($B245="","",INDEX('All CCC'!K$7:K$736,MATCH(WatchList!$B245,'All CCC'!$B$7:$B$736,0)))</f>
        <v/>
      </c>
      <c r="L245" s="334" t="str">
        <f>IF($B245="","",INDEX('All CCC'!L$7:L$736,MATCH(WatchList!$B245,'All CCC'!$B$7:$B$736,0)))</f>
        <v/>
      </c>
      <c r="M245" s="334" t="str">
        <f>IF($B245="","",INDEX('All CCC'!M$7:M$736,MATCH(WatchList!$B245,'All CCC'!$B$7:$B$736,0)))</f>
        <v/>
      </c>
      <c r="N245" s="334" t="str">
        <f>IF($B245="","",INDEX('All CCC'!N$7:N$736,MATCH(WatchList!$B245,'All CCC'!$B$7:$B$736,0)))</f>
        <v/>
      </c>
      <c r="O245" s="334" t="str">
        <f>IF($B245="","",INDEX('All CCC'!O$7:O$736,MATCH(WatchList!$B245,'All CCC'!$B$7:$B$736,0)))</f>
        <v/>
      </c>
      <c r="P245" s="335" t="str">
        <f>IF($B245="","",INDEX('All CCC'!P$7:P$736,MATCH(WatchList!$B245,'All CCC'!$B$7:$B$736,0)))</f>
        <v/>
      </c>
      <c r="Q245" s="335" t="str">
        <f>IF($B245="","",INDEX('All CCC'!Q$7:Q$736,MATCH(WatchList!$B245,'All CCC'!$B$7:$B$736,0)))</f>
        <v/>
      </c>
      <c r="R245" s="334" t="str">
        <f>IF($B245="","",INDEX('All CCC'!R$7:R$736,MATCH(WatchList!$B245,'All CCC'!$B$7:$B$736,0)))</f>
        <v/>
      </c>
      <c r="S245" s="334" t="str">
        <f>IF($B245="","",INDEX('All CCC'!S$7:S$736,MATCH(WatchList!$B245,'All CCC'!$B$7:$B$736,0)))</f>
        <v/>
      </c>
      <c r="T245" s="334" t="str">
        <f>IF($B245="","",INDEX('All CCC'!T$7:T$736,MATCH(WatchList!$B245,'All CCC'!$B$7:$B$736,0)))</f>
        <v/>
      </c>
      <c r="U245" s="334" t="str">
        <f>IF($B245="","",INDEX('All CCC'!U$7:U$736,MATCH(WatchList!$B245,'All CCC'!$B$7:$B$736,0)))</f>
        <v/>
      </c>
      <c r="V245" s="334" t="str">
        <f>IF($B245="","",INDEX('All CCC'!V$7:V$736,MATCH(WatchList!$B245,'All CCC'!$B$7:$B$736,0)))</f>
        <v/>
      </c>
      <c r="W245" s="334" t="str">
        <f>IF($B245="","",INDEX('All CCC'!W$7:W$736,MATCH(WatchList!$B245,'All CCC'!$B$7:$B$736,0)))</f>
        <v/>
      </c>
      <c r="X245" s="334" t="str">
        <f>IF($B245="","",INDEX('All CCC'!X$7:X$736,MATCH(WatchList!$B245,'All CCC'!$B$7:$B$736,0)))</f>
        <v/>
      </c>
      <c r="Y245" s="334" t="str">
        <f>IF($B245="","",INDEX('All CCC'!Y$7:Y$736,MATCH(WatchList!$B245,'All CCC'!$B$7:$B$736,0)))</f>
        <v/>
      </c>
      <c r="Z245" s="334" t="str">
        <f>IF($B245="","",INDEX('All CCC'!Z$7:Z$736,MATCH(WatchList!$B245,'All CCC'!$B$7:$B$736,0)))</f>
        <v/>
      </c>
      <c r="AA245" s="334" t="str">
        <f>IF($B245="","",INDEX('All CCC'!AA$7:AA$736,MATCH(WatchList!$B245,'All CCC'!$B$7:$B$736,0)))</f>
        <v/>
      </c>
      <c r="AB245" s="334" t="str">
        <f>IF($B245="","",INDEX('All CCC'!AB$7:AB$736,MATCH(WatchList!$B245,'All CCC'!$B$7:$B$736,0)))</f>
        <v/>
      </c>
      <c r="AC245" s="334" t="str">
        <f>IF($B245="","",INDEX('All CCC'!AC$7:AC$736,MATCH(WatchList!$B245,'All CCC'!$B$7:$B$736,0)))</f>
        <v/>
      </c>
      <c r="AD245" s="334" t="str">
        <f>IF($B245="","",INDEX('All CCC'!AD$7:AD$736,MATCH(WatchList!$B245,'All CCC'!$B$7:$B$736,0)))</f>
        <v/>
      </c>
      <c r="AE245" s="334" t="str">
        <f>IF($B245="","",INDEX('All CCC'!AE$7:AE$736,MATCH(WatchList!$B245,'All CCC'!$B$7:$B$736,0)))</f>
        <v/>
      </c>
      <c r="AF245" s="334" t="str">
        <f>IF($B245="","",INDEX('All CCC'!AF$7:AF$736,MATCH(WatchList!$B245,'All CCC'!$B$7:$B$736,0)))</f>
        <v/>
      </c>
      <c r="AG245" s="334" t="str">
        <f>IF($B245="","",INDEX('All CCC'!AG$7:AG$736,MATCH(WatchList!$B245,'All CCC'!$B$7:$B$736,0)))</f>
        <v/>
      </c>
      <c r="AH245" s="334" t="str">
        <f>IF($B245="","",INDEX('All CCC'!AH$7:AH$736,MATCH(WatchList!$B245,'All CCC'!$B$7:$B$736,0)))</f>
        <v/>
      </c>
      <c r="AI245" s="334" t="str">
        <f>IF($B245="","",INDEX('All CCC'!AI$7:AI$736,MATCH(WatchList!$B245,'All CCC'!$B$7:$B$736,0)))</f>
        <v/>
      </c>
      <c r="AJ245" s="334" t="str">
        <f>IF($B245="","",INDEX('All CCC'!AJ$7:AJ$736,MATCH(WatchList!$B245,'All CCC'!$B$7:$B$736,0)))</f>
        <v/>
      </c>
      <c r="AK245" s="334" t="str">
        <f>IF($B245="","",INDEX('All CCC'!AK$7:AK$736,MATCH(WatchList!$B245,'All CCC'!$B$7:$B$736,0)))</f>
        <v/>
      </c>
      <c r="AL245" s="334" t="str">
        <f>IF($B245="","",INDEX('All CCC'!AL$7:AL$736,MATCH(WatchList!$B245,'All CCC'!$B$7:$B$736,0)))</f>
        <v/>
      </c>
      <c r="AM245" s="334" t="str">
        <f>IF($B245="","",INDEX('All CCC'!AM$7:AM$736,MATCH(WatchList!$B245,'All CCC'!$B$7:$B$736,0)))</f>
        <v/>
      </c>
      <c r="AN245" s="334" t="str">
        <f>IF($B245="","",INDEX('All CCC'!AN$7:AN$736,MATCH(WatchList!$B245,'All CCC'!$B$7:$B$736,0)))</f>
        <v/>
      </c>
      <c r="AO245" s="334" t="str">
        <f>IF($B245="","",INDEX('All CCC'!AO$7:AO$736,MATCH(WatchList!$B245,'All CCC'!$B$7:$B$736,0)))</f>
        <v/>
      </c>
      <c r="AP245" s="334" t="str">
        <f>IF($B245="","",INDEX('All CCC'!AP$7:AP$736,MATCH(WatchList!$B245,'All CCC'!$B$7:$B$736,0)))</f>
        <v/>
      </c>
      <c r="AQ245" s="334" t="str">
        <f>IF($B245="","",INDEX('All CCC'!AQ$7:AQ$736,MATCH(WatchList!$B245,'All CCC'!$B$7:$B$736,0)))</f>
        <v/>
      </c>
      <c r="AR245" s="334" t="str">
        <f>IF($B245="","",INDEX('All CCC'!AR$7:AR$736,MATCH(WatchList!$B245,'All CCC'!$B$7:$B$736,0)))</f>
        <v/>
      </c>
      <c r="AS245" s="334" t="str">
        <f>IF($B245="","",INDEX('All CCC'!AS$7:AS$736,MATCH(WatchList!$B245,'All CCC'!$B$7:$B$736,0)))</f>
        <v/>
      </c>
      <c r="AT245" s="334" t="str">
        <f>IF($B245="","",INDEX('All CCC'!AT$7:AT$736,MATCH(WatchList!$B245,'All CCC'!$B$7:$B$736,0)))</f>
        <v/>
      </c>
      <c r="AU245" s="334" t="str">
        <f>IF($B245="","",INDEX('All CCC'!AU$7:AU$736,MATCH(WatchList!$B245,'All CCC'!$B$7:$B$736,0)))</f>
        <v/>
      </c>
      <c r="AV245" s="334" t="str">
        <f>IF($B245="","",INDEX('All CCC'!AV$7:AV$736,MATCH(WatchList!$B245,'All CCC'!$B$7:$B$736,0)))</f>
        <v/>
      </c>
      <c r="AW245" s="334" t="str">
        <f>IF($B245="","",INDEX('All CCC'!AW$7:AW$736,MATCH(WatchList!$B245,'All CCC'!$B$7:$B$736,0)))</f>
        <v/>
      </c>
      <c r="AX245" s="334" t="str">
        <f>IF($B245="","",INDEX('All CCC'!AX$7:AX$736,MATCH(WatchList!$B245,'All CCC'!$B$7:$B$736,0)))</f>
        <v/>
      </c>
      <c r="AY245" s="334" t="str">
        <f>IF($B245="","",INDEX('All CCC'!AY$7:AY$736,MATCH(WatchList!$B245,'All CCC'!$B$7:$B$736,0)))</f>
        <v/>
      </c>
      <c r="AZ245" s="334" t="str">
        <f>IF($B245="","",INDEX('All CCC'!AZ$7:AZ$736,MATCH(WatchList!$B245,'All CCC'!$B$7:$B$736,0)))</f>
        <v/>
      </c>
      <c r="BA245" s="334" t="str">
        <f>IF($B245="","",INDEX('All CCC'!BA$7:BA$736,MATCH(WatchList!$B245,'All CCC'!$B$7:$B$736,0)))</f>
        <v/>
      </c>
      <c r="BB245" s="334" t="str">
        <f>IF($B245="","",INDEX('All CCC'!BB$7:BB$736,MATCH(WatchList!$B245,'All CCC'!$B$7:$B$736,0)))</f>
        <v/>
      </c>
      <c r="BC245" s="334" t="str">
        <f>IF($B245="","",INDEX('All CCC'!BC$7:BC$736,MATCH(WatchList!$B245,'All CCC'!$B$7:$B$736,0)))</f>
        <v/>
      </c>
      <c r="BD245" s="334" t="str">
        <f>IF($B245="","",INDEX('All CCC'!BD$7:BD$736,MATCH(WatchList!$B245,'All CCC'!$B$7:$B$736,0)))</f>
        <v/>
      </c>
      <c r="BE245" s="334" t="str">
        <f>IF($B245="","",INDEX('All CCC'!BE$7:BE$736,MATCH(WatchList!$B245,'All CCC'!$B$7:$B$736,0)))</f>
        <v/>
      </c>
      <c r="BF245" s="334" t="str">
        <f>IF($B245="","",INDEX('All CCC'!BF$7:BF$736,MATCH(WatchList!$B245,'All CCC'!$B$7:$B$736,0)))</f>
        <v/>
      </c>
      <c r="BG245" s="334" t="str">
        <f>IF($B245="","",INDEX('All CCC'!BG$7:BG$736,MATCH(WatchList!$B245,'All CCC'!$B$7:$B$736,0)))</f>
        <v/>
      </c>
    </row>
    <row r="246" spans="1:59" x14ac:dyDescent="0.2">
      <c r="A246" s="333" t="str">
        <f>IF($B246="","",INDEX('All CCC'!A$7:A$736,MATCH(WatchList!$B246,'All CCC'!$B$7:$B$736,0)))</f>
        <v/>
      </c>
      <c r="B246" s="127"/>
      <c r="C246" s="334" t="str">
        <f>IF($B246="","",INDEX('All CCC'!C$7:C$736,MATCH(WatchList!$B246,'All CCC'!$B$7:$B$736,0)))</f>
        <v/>
      </c>
      <c r="D246" s="334" t="str">
        <f>IF($B246="","",INDEX('All CCC'!D$7:D$736,MATCH(WatchList!$B246,'All CCC'!$B$7:$B$736,0)))</f>
        <v/>
      </c>
      <c r="E246" s="334" t="str">
        <f>IF($B246="","",INDEX('All CCC'!E$7:E$736,MATCH(WatchList!$B246,'All CCC'!$B$7:$B$736,0)))</f>
        <v/>
      </c>
      <c r="F246" s="334" t="str">
        <f>IF($B246="","",INDEX('All CCC'!F$7:F$736,MATCH(WatchList!$B246,'All CCC'!$B$7:$B$736,0)))</f>
        <v/>
      </c>
      <c r="G246" s="334" t="str">
        <f>IF($B246="","",INDEX('All CCC'!G$7:G$736,MATCH(WatchList!$B246,'All CCC'!$B$7:$B$736,0)))</f>
        <v/>
      </c>
      <c r="H246" s="334" t="str">
        <f>IF($B246="","",INDEX('All CCC'!H$7:H$736,MATCH(WatchList!$B246,'All CCC'!$B$7:$B$736,0)))</f>
        <v/>
      </c>
      <c r="I246" s="334" t="str">
        <f>IF($B246="","",INDEX('All CCC'!I$7:I$736,MATCH(WatchList!$B246,'All CCC'!$B$7:$B$736,0)))</f>
        <v/>
      </c>
      <c r="J246" s="334" t="str">
        <f>IF($B246="","",INDEX('All CCC'!J$7:J$736,MATCH(WatchList!$B246,'All CCC'!$B$7:$B$736,0)))</f>
        <v/>
      </c>
      <c r="K246" s="334" t="str">
        <f>IF($B246="","",INDEX('All CCC'!K$7:K$736,MATCH(WatchList!$B246,'All CCC'!$B$7:$B$736,0)))</f>
        <v/>
      </c>
      <c r="L246" s="334" t="str">
        <f>IF($B246="","",INDEX('All CCC'!L$7:L$736,MATCH(WatchList!$B246,'All CCC'!$B$7:$B$736,0)))</f>
        <v/>
      </c>
      <c r="M246" s="334" t="str">
        <f>IF($B246="","",INDEX('All CCC'!M$7:M$736,MATCH(WatchList!$B246,'All CCC'!$B$7:$B$736,0)))</f>
        <v/>
      </c>
      <c r="N246" s="334" t="str">
        <f>IF($B246="","",INDEX('All CCC'!N$7:N$736,MATCH(WatchList!$B246,'All CCC'!$B$7:$B$736,0)))</f>
        <v/>
      </c>
      <c r="O246" s="334" t="str">
        <f>IF($B246="","",INDEX('All CCC'!O$7:O$736,MATCH(WatchList!$B246,'All CCC'!$B$7:$B$736,0)))</f>
        <v/>
      </c>
      <c r="P246" s="335" t="str">
        <f>IF($B246="","",INDEX('All CCC'!P$7:P$736,MATCH(WatchList!$B246,'All CCC'!$B$7:$B$736,0)))</f>
        <v/>
      </c>
      <c r="Q246" s="335" t="str">
        <f>IF($B246="","",INDEX('All CCC'!Q$7:Q$736,MATCH(WatchList!$B246,'All CCC'!$B$7:$B$736,0)))</f>
        <v/>
      </c>
      <c r="R246" s="334" t="str">
        <f>IF($B246="","",INDEX('All CCC'!R$7:R$736,MATCH(WatchList!$B246,'All CCC'!$B$7:$B$736,0)))</f>
        <v/>
      </c>
      <c r="S246" s="334" t="str">
        <f>IF($B246="","",INDEX('All CCC'!S$7:S$736,MATCH(WatchList!$B246,'All CCC'!$B$7:$B$736,0)))</f>
        <v/>
      </c>
      <c r="T246" s="334" t="str">
        <f>IF($B246="","",INDEX('All CCC'!T$7:T$736,MATCH(WatchList!$B246,'All CCC'!$B$7:$B$736,0)))</f>
        <v/>
      </c>
      <c r="U246" s="334" t="str">
        <f>IF($B246="","",INDEX('All CCC'!U$7:U$736,MATCH(WatchList!$B246,'All CCC'!$B$7:$B$736,0)))</f>
        <v/>
      </c>
      <c r="V246" s="334" t="str">
        <f>IF($B246="","",INDEX('All CCC'!V$7:V$736,MATCH(WatchList!$B246,'All CCC'!$B$7:$B$736,0)))</f>
        <v/>
      </c>
      <c r="W246" s="334" t="str">
        <f>IF($B246="","",INDEX('All CCC'!W$7:W$736,MATCH(WatchList!$B246,'All CCC'!$B$7:$B$736,0)))</f>
        <v/>
      </c>
      <c r="X246" s="334" t="str">
        <f>IF($B246="","",INDEX('All CCC'!X$7:X$736,MATCH(WatchList!$B246,'All CCC'!$B$7:$B$736,0)))</f>
        <v/>
      </c>
      <c r="Y246" s="334" t="str">
        <f>IF($B246="","",INDEX('All CCC'!Y$7:Y$736,MATCH(WatchList!$B246,'All CCC'!$B$7:$B$736,0)))</f>
        <v/>
      </c>
      <c r="Z246" s="334" t="str">
        <f>IF($B246="","",INDEX('All CCC'!Z$7:Z$736,MATCH(WatchList!$B246,'All CCC'!$B$7:$B$736,0)))</f>
        <v/>
      </c>
      <c r="AA246" s="334" t="str">
        <f>IF($B246="","",INDEX('All CCC'!AA$7:AA$736,MATCH(WatchList!$B246,'All CCC'!$B$7:$B$736,0)))</f>
        <v/>
      </c>
      <c r="AB246" s="334" t="str">
        <f>IF($B246="","",INDEX('All CCC'!AB$7:AB$736,MATCH(WatchList!$B246,'All CCC'!$B$7:$B$736,0)))</f>
        <v/>
      </c>
      <c r="AC246" s="334" t="str">
        <f>IF($B246="","",INDEX('All CCC'!AC$7:AC$736,MATCH(WatchList!$B246,'All CCC'!$B$7:$B$736,0)))</f>
        <v/>
      </c>
      <c r="AD246" s="334" t="str">
        <f>IF($B246="","",INDEX('All CCC'!AD$7:AD$736,MATCH(WatchList!$B246,'All CCC'!$B$7:$B$736,0)))</f>
        <v/>
      </c>
      <c r="AE246" s="334" t="str">
        <f>IF($B246="","",INDEX('All CCC'!AE$7:AE$736,MATCH(WatchList!$B246,'All CCC'!$B$7:$B$736,0)))</f>
        <v/>
      </c>
      <c r="AF246" s="334" t="str">
        <f>IF($B246="","",INDEX('All CCC'!AF$7:AF$736,MATCH(WatchList!$B246,'All CCC'!$B$7:$B$736,0)))</f>
        <v/>
      </c>
      <c r="AG246" s="334" t="str">
        <f>IF($B246="","",INDEX('All CCC'!AG$7:AG$736,MATCH(WatchList!$B246,'All CCC'!$B$7:$B$736,0)))</f>
        <v/>
      </c>
      <c r="AH246" s="334" t="str">
        <f>IF($B246="","",INDEX('All CCC'!AH$7:AH$736,MATCH(WatchList!$B246,'All CCC'!$B$7:$B$736,0)))</f>
        <v/>
      </c>
      <c r="AI246" s="334" t="str">
        <f>IF($B246="","",INDEX('All CCC'!AI$7:AI$736,MATCH(WatchList!$B246,'All CCC'!$B$7:$B$736,0)))</f>
        <v/>
      </c>
      <c r="AJ246" s="334" t="str">
        <f>IF($B246="","",INDEX('All CCC'!AJ$7:AJ$736,MATCH(WatchList!$B246,'All CCC'!$B$7:$B$736,0)))</f>
        <v/>
      </c>
      <c r="AK246" s="334" t="str">
        <f>IF($B246="","",INDEX('All CCC'!AK$7:AK$736,MATCH(WatchList!$B246,'All CCC'!$B$7:$B$736,0)))</f>
        <v/>
      </c>
      <c r="AL246" s="334" t="str">
        <f>IF($B246="","",INDEX('All CCC'!AL$7:AL$736,MATCH(WatchList!$B246,'All CCC'!$B$7:$B$736,0)))</f>
        <v/>
      </c>
      <c r="AM246" s="334" t="str">
        <f>IF($B246="","",INDEX('All CCC'!AM$7:AM$736,MATCH(WatchList!$B246,'All CCC'!$B$7:$B$736,0)))</f>
        <v/>
      </c>
      <c r="AN246" s="334" t="str">
        <f>IF($B246="","",INDEX('All CCC'!AN$7:AN$736,MATCH(WatchList!$B246,'All CCC'!$B$7:$B$736,0)))</f>
        <v/>
      </c>
      <c r="AO246" s="334" t="str">
        <f>IF($B246="","",INDEX('All CCC'!AO$7:AO$736,MATCH(WatchList!$B246,'All CCC'!$B$7:$B$736,0)))</f>
        <v/>
      </c>
      <c r="AP246" s="334" t="str">
        <f>IF($B246="","",INDEX('All CCC'!AP$7:AP$736,MATCH(WatchList!$B246,'All CCC'!$B$7:$B$736,0)))</f>
        <v/>
      </c>
      <c r="AQ246" s="334" t="str">
        <f>IF($B246="","",INDEX('All CCC'!AQ$7:AQ$736,MATCH(WatchList!$B246,'All CCC'!$B$7:$B$736,0)))</f>
        <v/>
      </c>
      <c r="AR246" s="334" t="str">
        <f>IF($B246="","",INDEX('All CCC'!AR$7:AR$736,MATCH(WatchList!$B246,'All CCC'!$B$7:$B$736,0)))</f>
        <v/>
      </c>
      <c r="AS246" s="334" t="str">
        <f>IF($B246="","",INDEX('All CCC'!AS$7:AS$736,MATCH(WatchList!$B246,'All CCC'!$B$7:$B$736,0)))</f>
        <v/>
      </c>
      <c r="AT246" s="334" t="str">
        <f>IF($B246="","",INDEX('All CCC'!AT$7:AT$736,MATCH(WatchList!$B246,'All CCC'!$B$7:$B$736,0)))</f>
        <v/>
      </c>
      <c r="AU246" s="334" t="str">
        <f>IF($B246="","",INDEX('All CCC'!AU$7:AU$736,MATCH(WatchList!$B246,'All CCC'!$B$7:$B$736,0)))</f>
        <v/>
      </c>
      <c r="AV246" s="334" t="str">
        <f>IF($B246="","",INDEX('All CCC'!AV$7:AV$736,MATCH(WatchList!$B246,'All CCC'!$B$7:$B$736,0)))</f>
        <v/>
      </c>
      <c r="AW246" s="334" t="str">
        <f>IF($B246="","",INDEX('All CCC'!AW$7:AW$736,MATCH(WatchList!$B246,'All CCC'!$B$7:$B$736,0)))</f>
        <v/>
      </c>
      <c r="AX246" s="334" t="str">
        <f>IF($B246="","",INDEX('All CCC'!AX$7:AX$736,MATCH(WatchList!$B246,'All CCC'!$B$7:$B$736,0)))</f>
        <v/>
      </c>
      <c r="AY246" s="334" t="str">
        <f>IF($B246="","",INDEX('All CCC'!AY$7:AY$736,MATCH(WatchList!$B246,'All CCC'!$B$7:$B$736,0)))</f>
        <v/>
      </c>
      <c r="AZ246" s="334" t="str">
        <f>IF($B246="","",INDEX('All CCC'!AZ$7:AZ$736,MATCH(WatchList!$B246,'All CCC'!$B$7:$B$736,0)))</f>
        <v/>
      </c>
      <c r="BA246" s="334" t="str">
        <f>IF($B246="","",INDEX('All CCC'!BA$7:BA$736,MATCH(WatchList!$B246,'All CCC'!$B$7:$B$736,0)))</f>
        <v/>
      </c>
      <c r="BB246" s="334" t="str">
        <f>IF($B246="","",INDEX('All CCC'!BB$7:BB$736,MATCH(WatchList!$B246,'All CCC'!$B$7:$B$736,0)))</f>
        <v/>
      </c>
      <c r="BC246" s="334" t="str">
        <f>IF($B246="","",INDEX('All CCC'!BC$7:BC$736,MATCH(WatchList!$B246,'All CCC'!$B$7:$B$736,0)))</f>
        <v/>
      </c>
      <c r="BD246" s="334" t="str">
        <f>IF($B246="","",INDEX('All CCC'!BD$7:BD$736,MATCH(WatchList!$B246,'All CCC'!$B$7:$B$736,0)))</f>
        <v/>
      </c>
      <c r="BE246" s="334" t="str">
        <f>IF($B246="","",INDEX('All CCC'!BE$7:BE$736,MATCH(WatchList!$B246,'All CCC'!$B$7:$B$736,0)))</f>
        <v/>
      </c>
      <c r="BF246" s="334" t="str">
        <f>IF($B246="","",INDEX('All CCC'!BF$7:BF$736,MATCH(WatchList!$B246,'All CCC'!$B$7:$B$736,0)))</f>
        <v/>
      </c>
      <c r="BG246" s="334" t="str">
        <f>IF($B246="","",INDEX('All CCC'!BG$7:BG$736,MATCH(WatchList!$B246,'All CCC'!$B$7:$B$736,0)))</f>
        <v/>
      </c>
    </row>
    <row r="247" spans="1:59" x14ac:dyDescent="0.2">
      <c r="A247" s="333" t="str">
        <f>IF($B247="","",INDEX('All CCC'!A$7:A$736,MATCH(WatchList!$B247,'All CCC'!$B$7:$B$736,0)))</f>
        <v/>
      </c>
      <c r="B247" s="127"/>
      <c r="C247" s="334" t="str">
        <f>IF($B247="","",INDEX('All CCC'!C$7:C$736,MATCH(WatchList!$B247,'All CCC'!$B$7:$B$736,0)))</f>
        <v/>
      </c>
      <c r="D247" s="334" t="str">
        <f>IF($B247="","",INDEX('All CCC'!D$7:D$736,MATCH(WatchList!$B247,'All CCC'!$B$7:$B$736,0)))</f>
        <v/>
      </c>
      <c r="E247" s="334" t="str">
        <f>IF($B247="","",INDEX('All CCC'!E$7:E$736,MATCH(WatchList!$B247,'All CCC'!$B$7:$B$736,0)))</f>
        <v/>
      </c>
      <c r="F247" s="334" t="str">
        <f>IF($B247="","",INDEX('All CCC'!F$7:F$736,MATCH(WatchList!$B247,'All CCC'!$B$7:$B$736,0)))</f>
        <v/>
      </c>
      <c r="G247" s="334" t="str">
        <f>IF($B247="","",INDEX('All CCC'!G$7:G$736,MATCH(WatchList!$B247,'All CCC'!$B$7:$B$736,0)))</f>
        <v/>
      </c>
      <c r="H247" s="334" t="str">
        <f>IF($B247="","",INDEX('All CCC'!H$7:H$736,MATCH(WatchList!$B247,'All CCC'!$B$7:$B$736,0)))</f>
        <v/>
      </c>
      <c r="I247" s="334" t="str">
        <f>IF($B247="","",INDEX('All CCC'!I$7:I$736,MATCH(WatchList!$B247,'All CCC'!$B$7:$B$736,0)))</f>
        <v/>
      </c>
      <c r="J247" s="334" t="str">
        <f>IF($B247="","",INDEX('All CCC'!J$7:J$736,MATCH(WatchList!$B247,'All CCC'!$B$7:$B$736,0)))</f>
        <v/>
      </c>
      <c r="K247" s="334" t="str">
        <f>IF($B247="","",INDEX('All CCC'!K$7:K$736,MATCH(WatchList!$B247,'All CCC'!$B$7:$B$736,0)))</f>
        <v/>
      </c>
      <c r="L247" s="334" t="str">
        <f>IF($B247="","",INDEX('All CCC'!L$7:L$736,MATCH(WatchList!$B247,'All CCC'!$B$7:$B$736,0)))</f>
        <v/>
      </c>
      <c r="M247" s="334" t="str">
        <f>IF($B247="","",INDEX('All CCC'!M$7:M$736,MATCH(WatchList!$B247,'All CCC'!$B$7:$B$736,0)))</f>
        <v/>
      </c>
      <c r="N247" s="334" t="str">
        <f>IF($B247="","",INDEX('All CCC'!N$7:N$736,MATCH(WatchList!$B247,'All CCC'!$B$7:$B$736,0)))</f>
        <v/>
      </c>
      <c r="O247" s="334" t="str">
        <f>IF($B247="","",INDEX('All CCC'!O$7:O$736,MATCH(WatchList!$B247,'All CCC'!$B$7:$B$736,0)))</f>
        <v/>
      </c>
      <c r="P247" s="335" t="str">
        <f>IF($B247="","",INDEX('All CCC'!P$7:P$736,MATCH(WatchList!$B247,'All CCC'!$B$7:$B$736,0)))</f>
        <v/>
      </c>
      <c r="Q247" s="335" t="str">
        <f>IF($B247="","",INDEX('All CCC'!Q$7:Q$736,MATCH(WatchList!$B247,'All CCC'!$B$7:$B$736,0)))</f>
        <v/>
      </c>
      <c r="R247" s="334" t="str">
        <f>IF($B247="","",INDEX('All CCC'!R$7:R$736,MATCH(WatchList!$B247,'All CCC'!$B$7:$B$736,0)))</f>
        <v/>
      </c>
      <c r="S247" s="334" t="str">
        <f>IF($B247="","",INDEX('All CCC'!S$7:S$736,MATCH(WatchList!$B247,'All CCC'!$B$7:$B$736,0)))</f>
        <v/>
      </c>
      <c r="T247" s="334" t="str">
        <f>IF($B247="","",INDEX('All CCC'!T$7:T$736,MATCH(WatchList!$B247,'All CCC'!$B$7:$B$736,0)))</f>
        <v/>
      </c>
      <c r="U247" s="334" t="str">
        <f>IF($B247="","",INDEX('All CCC'!U$7:U$736,MATCH(WatchList!$B247,'All CCC'!$B$7:$B$736,0)))</f>
        <v/>
      </c>
      <c r="V247" s="334" t="str">
        <f>IF($B247="","",INDEX('All CCC'!V$7:V$736,MATCH(WatchList!$B247,'All CCC'!$B$7:$B$736,0)))</f>
        <v/>
      </c>
      <c r="W247" s="334" t="str">
        <f>IF($B247="","",INDEX('All CCC'!W$7:W$736,MATCH(WatchList!$B247,'All CCC'!$B$7:$B$736,0)))</f>
        <v/>
      </c>
      <c r="X247" s="334" t="str">
        <f>IF($B247="","",INDEX('All CCC'!X$7:X$736,MATCH(WatchList!$B247,'All CCC'!$B$7:$B$736,0)))</f>
        <v/>
      </c>
      <c r="Y247" s="334" t="str">
        <f>IF($B247="","",INDEX('All CCC'!Y$7:Y$736,MATCH(WatchList!$B247,'All CCC'!$B$7:$B$736,0)))</f>
        <v/>
      </c>
      <c r="Z247" s="334" t="str">
        <f>IF($B247="","",INDEX('All CCC'!Z$7:Z$736,MATCH(WatchList!$B247,'All CCC'!$B$7:$B$736,0)))</f>
        <v/>
      </c>
      <c r="AA247" s="334" t="str">
        <f>IF($B247="","",INDEX('All CCC'!AA$7:AA$736,MATCH(WatchList!$B247,'All CCC'!$B$7:$B$736,0)))</f>
        <v/>
      </c>
      <c r="AB247" s="334" t="str">
        <f>IF($B247="","",INDEX('All CCC'!AB$7:AB$736,MATCH(WatchList!$B247,'All CCC'!$B$7:$B$736,0)))</f>
        <v/>
      </c>
      <c r="AC247" s="334" t="str">
        <f>IF($B247="","",INDEX('All CCC'!AC$7:AC$736,MATCH(WatchList!$B247,'All CCC'!$B$7:$B$736,0)))</f>
        <v/>
      </c>
      <c r="AD247" s="334" t="str">
        <f>IF($B247="","",INDEX('All CCC'!AD$7:AD$736,MATCH(WatchList!$B247,'All CCC'!$B$7:$B$736,0)))</f>
        <v/>
      </c>
      <c r="AE247" s="334" t="str">
        <f>IF($B247="","",INDEX('All CCC'!AE$7:AE$736,MATCH(WatchList!$B247,'All CCC'!$B$7:$B$736,0)))</f>
        <v/>
      </c>
      <c r="AF247" s="334" t="str">
        <f>IF($B247="","",INDEX('All CCC'!AF$7:AF$736,MATCH(WatchList!$B247,'All CCC'!$B$7:$B$736,0)))</f>
        <v/>
      </c>
      <c r="AG247" s="334" t="str">
        <f>IF($B247="","",INDEX('All CCC'!AG$7:AG$736,MATCH(WatchList!$B247,'All CCC'!$B$7:$B$736,0)))</f>
        <v/>
      </c>
      <c r="AH247" s="334" t="str">
        <f>IF($B247="","",INDEX('All CCC'!AH$7:AH$736,MATCH(WatchList!$B247,'All CCC'!$B$7:$B$736,0)))</f>
        <v/>
      </c>
      <c r="AI247" s="334" t="str">
        <f>IF($B247="","",INDEX('All CCC'!AI$7:AI$736,MATCH(WatchList!$B247,'All CCC'!$B$7:$B$736,0)))</f>
        <v/>
      </c>
      <c r="AJ247" s="334" t="str">
        <f>IF($B247="","",INDEX('All CCC'!AJ$7:AJ$736,MATCH(WatchList!$B247,'All CCC'!$B$7:$B$736,0)))</f>
        <v/>
      </c>
      <c r="AK247" s="334" t="str">
        <f>IF($B247="","",INDEX('All CCC'!AK$7:AK$736,MATCH(WatchList!$B247,'All CCC'!$B$7:$B$736,0)))</f>
        <v/>
      </c>
      <c r="AL247" s="334" t="str">
        <f>IF($B247="","",INDEX('All CCC'!AL$7:AL$736,MATCH(WatchList!$B247,'All CCC'!$B$7:$B$736,0)))</f>
        <v/>
      </c>
      <c r="AM247" s="334" t="str">
        <f>IF($B247="","",INDEX('All CCC'!AM$7:AM$736,MATCH(WatchList!$B247,'All CCC'!$B$7:$B$736,0)))</f>
        <v/>
      </c>
      <c r="AN247" s="334" t="str">
        <f>IF($B247="","",INDEX('All CCC'!AN$7:AN$736,MATCH(WatchList!$B247,'All CCC'!$B$7:$B$736,0)))</f>
        <v/>
      </c>
      <c r="AO247" s="334" t="str">
        <f>IF($B247="","",INDEX('All CCC'!AO$7:AO$736,MATCH(WatchList!$B247,'All CCC'!$B$7:$B$736,0)))</f>
        <v/>
      </c>
      <c r="AP247" s="334" t="str">
        <f>IF($B247="","",INDEX('All CCC'!AP$7:AP$736,MATCH(WatchList!$B247,'All CCC'!$B$7:$B$736,0)))</f>
        <v/>
      </c>
      <c r="AQ247" s="334" t="str">
        <f>IF($B247="","",INDEX('All CCC'!AQ$7:AQ$736,MATCH(WatchList!$B247,'All CCC'!$B$7:$B$736,0)))</f>
        <v/>
      </c>
      <c r="AR247" s="334" t="str">
        <f>IF($B247="","",INDEX('All CCC'!AR$7:AR$736,MATCH(WatchList!$B247,'All CCC'!$B$7:$B$736,0)))</f>
        <v/>
      </c>
      <c r="AS247" s="334" t="str">
        <f>IF($B247="","",INDEX('All CCC'!AS$7:AS$736,MATCH(WatchList!$B247,'All CCC'!$B$7:$B$736,0)))</f>
        <v/>
      </c>
      <c r="AT247" s="334" t="str">
        <f>IF($B247="","",INDEX('All CCC'!AT$7:AT$736,MATCH(WatchList!$B247,'All CCC'!$B$7:$B$736,0)))</f>
        <v/>
      </c>
      <c r="AU247" s="334" t="str">
        <f>IF($B247="","",INDEX('All CCC'!AU$7:AU$736,MATCH(WatchList!$B247,'All CCC'!$B$7:$B$736,0)))</f>
        <v/>
      </c>
      <c r="AV247" s="334" t="str">
        <f>IF($B247="","",INDEX('All CCC'!AV$7:AV$736,MATCH(WatchList!$B247,'All CCC'!$B$7:$B$736,0)))</f>
        <v/>
      </c>
      <c r="AW247" s="334" t="str">
        <f>IF($B247="","",INDEX('All CCC'!AW$7:AW$736,MATCH(WatchList!$B247,'All CCC'!$B$7:$B$736,0)))</f>
        <v/>
      </c>
      <c r="AX247" s="334" t="str">
        <f>IF($B247="","",INDEX('All CCC'!AX$7:AX$736,MATCH(WatchList!$B247,'All CCC'!$B$7:$B$736,0)))</f>
        <v/>
      </c>
      <c r="AY247" s="334" t="str">
        <f>IF($B247="","",INDEX('All CCC'!AY$7:AY$736,MATCH(WatchList!$B247,'All CCC'!$B$7:$B$736,0)))</f>
        <v/>
      </c>
      <c r="AZ247" s="334" t="str">
        <f>IF($B247="","",INDEX('All CCC'!AZ$7:AZ$736,MATCH(WatchList!$B247,'All CCC'!$B$7:$B$736,0)))</f>
        <v/>
      </c>
      <c r="BA247" s="334" t="str">
        <f>IF($B247="","",INDEX('All CCC'!BA$7:BA$736,MATCH(WatchList!$B247,'All CCC'!$B$7:$B$736,0)))</f>
        <v/>
      </c>
      <c r="BB247" s="334" t="str">
        <f>IF($B247="","",INDEX('All CCC'!BB$7:BB$736,MATCH(WatchList!$B247,'All CCC'!$B$7:$B$736,0)))</f>
        <v/>
      </c>
      <c r="BC247" s="334" t="str">
        <f>IF($B247="","",INDEX('All CCC'!BC$7:BC$736,MATCH(WatchList!$B247,'All CCC'!$B$7:$B$736,0)))</f>
        <v/>
      </c>
      <c r="BD247" s="334" t="str">
        <f>IF($B247="","",INDEX('All CCC'!BD$7:BD$736,MATCH(WatchList!$B247,'All CCC'!$B$7:$B$736,0)))</f>
        <v/>
      </c>
      <c r="BE247" s="334" t="str">
        <f>IF($B247="","",INDEX('All CCC'!BE$7:BE$736,MATCH(WatchList!$B247,'All CCC'!$B$7:$B$736,0)))</f>
        <v/>
      </c>
      <c r="BF247" s="334" t="str">
        <f>IF($B247="","",INDEX('All CCC'!BF$7:BF$736,MATCH(WatchList!$B247,'All CCC'!$B$7:$B$736,0)))</f>
        <v/>
      </c>
      <c r="BG247" s="334" t="str">
        <f>IF($B247="","",INDEX('All CCC'!BG$7:BG$736,MATCH(WatchList!$B247,'All CCC'!$B$7:$B$736,0)))</f>
        <v/>
      </c>
    </row>
    <row r="248" spans="1:59" x14ac:dyDescent="0.2">
      <c r="A248" s="333" t="str">
        <f>IF($B248="","",INDEX('All CCC'!A$7:A$736,MATCH(WatchList!$B248,'All CCC'!$B$7:$B$736,0)))</f>
        <v/>
      </c>
      <c r="B248" s="127"/>
      <c r="C248" s="334" t="str">
        <f>IF($B248="","",INDEX('All CCC'!C$7:C$736,MATCH(WatchList!$B248,'All CCC'!$B$7:$B$736,0)))</f>
        <v/>
      </c>
      <c r="D248" s="334" t="str">
        <f>IF($B248="","",INDEX('All CCC'!D$7:D$736,MATCH(WatchList!$B248,'All CCC'!$B$7:$B$736,0)))</f>
        <v/>
      </c>
      <c r="E248" s="334" t="str">
        <f>IF($B248="","",INDEX('All CCC'!E$7:E$736,MATCH(WatchList!$B248,'All CCC'!$B$7:$B$736,0)))</f>
        <v/>
      </c>
      <c r="F248" s="334" t="str">
        <f>IF($B248="","",INDEX('All CCC'!F$7:F$736,MATCH(WatchList!$B248,'All CCC'!$B$7:$B$736,0)))</f>
        <v/>
      </c>
      <c r="G248" s="334" t="str">
        <f>IF($B248="","",INDEX('All CCC'!G$7:G$736,MATCH(WatchList!$B248,'All CCC'!$B$7:$B$736,0)))</f>
        <v/>
      </c>
      <c r="H248" s="334" t="str">
        <f>IF($B248="","",INDEX('All CCC'!H$7:H$736,MATCH(WatchList!$B248,'All CCC'!$B$7:$B$736,0)))</f>
        <v/>
      </c>
      <c r="I248" s="334" t="str">
        <f>IF($B248="","",INDEX('All CCC'!I$7:I$736,MATCH(WatchList!$B248,'All CCC'!$B$7:$B$736,0)))</f>
        <v/>
      </c>
      <c r="J248" s="334" t="str">
        <f>IF($B248="","",INDEX('All CCC'!J$7:J$736,MATCH(WatchList!$B248,'All CCC'!$B$7:$B$736,0)))</f>
        <v/>
      </c>
      <c r="K248" s="334" t="str">
        <f>IF($B248="","",INDEX('All CCC'!K$7:K$736,MATCH(WatchList!$B248,'All CCC'!$B$7:$B$736,0)))</f>
        <v/>
      </c>
      <c r="L248" s="334" t="str">
        <f>IF($B248="","",INDEX('All CCC'!L$7:L$736,MATCH(WatchList!$B248,'All CCC'!$B$7:$B$736,0)))</f>
        <v/>
      </c>
      <c r="M248" s="334" t="str">
        <f>IF($B248="","",INDEX('All CCC'!M$7:M$736,MATCH(WatchList!$B248,'All CCC'!$B$7:$B$736,0)))</f>
        <v/>
      </c>
      <c r="N248" s="334" t="str">
        <f>IF($B248="","",INDEX('All CCC'!N$7:N$736,MATCH(WatchList!$B248,'All CCC'!$B$7:$B$736,0)))</f>
        <v/>
      </c>
      <c r="O248" s="334" t="str">
        <f>IF($B248="","",INDEX('All CCC'!O$7:O$736,MATCH(WatchList!$B248,'All CCC'!$B$7:$B$736,0)))</f>
        <v/>
      </c>
      <c r="P248" s="335" t="str">
        <f>IF($B248="","",INDEX('All CCC'!P$7:P$736,MATCH(WatchList!$B248,'All CCC'!$B$7:$B$736,0)))</f>
        <v/>
      </c>
      <c r="Q248" s="335" t="str">
        <f>IF($B248="","",INDEX('All CCC'!Q$7:Q$736,MATCH(WatchList!$B248,'All CCC'!$B$7:$B$736,0)))</f>
        <v/>
      </c>
      <c r="R248" s="334" t="str">
        <f>IF($B248="","",INDEX('All CCC'!R$7:R$736,MATCH(WatchList!$B248,'All CCC'!$B$7:$B$736,0)))</f>
        <v/>
      </c>
      <c r="S248" s="334" t="str">
        <f>IF($B248="","",INDEX('All CCC'!S$7:S$736,MATCH(WatchList!$B248,'All CCC'!$B$7:$B$736,0)))</f>
        <v/>
      </c>
      <c r="T248" s="334" t="str">
        <f>IF($B248="","",INDEX('All CCC'!T$7:T$736,MATCH(WatchList!$B248,'All CCC'!$B$7:$B$736,0)))</f>
        <v/>
      </c>
      <c r="U248" s="334" t="str">
        <f>IF($B248="","",INDEX('All CCC'!U$7:U$736,MATCH(WatchList!$B248,'All CCC'!$B$7:$B$736,0)))</f>
        <v/>
      </c>
      <c r="V248" s="334" t="str">
        <f>IF($B248="","",INDEX('All CCC'!V$7:V$736,MATCH(WatchList!$B248,'All CCC'!$B$7:$B$736,0)))</f>
        <v/>
      </c>
      <c r="W248" s="334" t="str">
        <f>IF($B248="","",INDEX('All CCC'!W$7:W$736,MATCH(WatchList!$B248,'All CCC'!$B$7:$B$736,0)))</f>
        <v/>
      </c>
      <c r="X248" s="334" t="str">
        <f>IF($B248="","",INDEX('All CCC'!X$7:X$736,MATCH(WatchList!$B248,'All CCC'!$B$7:$B$736,0)))</f>
        <v/>
      </c>
      <c r="Y248" s="334" t="str">
        <f>IF($B248="","",INDEX('All CCC'!Y$7:Y$736,MATCH(WatchList!$B248,'All CCC'!$B$7:$B$736,0)))</f>
        <v/>
      </c>
      <c r="Z248" s="334" t="str">
        <f>IF($B248="","",INDEX('All CCC'!Z$7:Z$736,MATCH(WatchList!$B248,'All CCC'!$B$7:$B$736,0)))</f>
        <v/>
      </c>
      <c r="AA248" s="334" t="str">
        <f>IF($B248="","",INDEX('All CCC'!AA$7:AA$736,MATCH(WatchList!$B248,'All CCC'!$B$7:$B$736,0)))</f>
        <v/>
      </c>
      <c r="AB248" s="334" t="str">
        <f>IF($B248="","",INDEX('All CCC'!AB$7:AB$736,MATCH(WatchList!$B248,'All CCC'!$B$7:$B$736,0)))</f>
        <v/>
      </c>
      <c r="AC248" s="334" t="str">
        <f>IF($B248="","",INDEX('All CCC'!AC$7:AC$736,MATCH(WatchList!$B248,'All CCC'!$B$7:$B$736,0)))</f>
        <v/>
      </c>
      <c r="AD248" s="334" t="str">
        <f>IF($B248="","",INDEX('All CCC'!AD$7:AD$736,MATCH(WatchList!$B248,'All CCC'!$B$7:$B$736,0)))</f>
        <v/>
      </c>
      <c r="AE248" s="334" t="str">
        <f>IF($B248="","",INDEX('All CCC'!AE$7:AE$736,MATCH(WatchList!$B248,'All CCC'!$B$7:$B$736,0)))</f>
        <v/>
      </c>
      <c r="AF248" s="334" t="str">
        <f>IF($B248="","",INDEX('All CCC'!AF$7:AF$736,MATCH(WatchList!$B248,'All CCC'!$B$7:$B$736,0)))</f>
        <v/>
      </c>
      <c r="AG248" s="334" t="str">
        <f>IF($B248="","",INDEX('All CCC'!AG$7:AG$736,MATCH(WatchList!$B248,'All CCC'!$B$7:$B$736,0)))</f>
        <v/>
      </c>
      <c r="AH248" s="334" t="str">
        <f>IF($B248="","",INDEX('All CCC'!AH$7:AH$736,MATCH(WatchList!$B248,'All CCC'!$B$7:$B$736,0)))</f>
        <v/>
      </c>
      <c r="AI248" s="334" t="str">
        <f>IF($B248="","",INDEX('All CCC'!AI$7:AI$736,MATCH(WatchList!$B248,'All CCC'!$B$7:$B$736,0)))</f>
        <v/>
      </c>
      <c r="AJ248" s="334" t="str">
        <f>IF($B248="","",INDEX('All CCC'!AJ$7:AJ$736,MATCH(WatchList!$B248,'All CCC'!$B$7:$B$736,0)))</f>
        <v/>
      </c>
      <c r="AK248" s="334" t="str">
        <f>IF($B248="","",INDEX('All CCC'!AK$7:AK$736,MATCH(WatchList!$B248,'All CCC'!$B$7:$B$736,0)))</f>
        <v/>
      </c>
      <c r="AL248" s="334" t="str">
        <f>IF($B248="","",INDEX('All CCC'!AL$7:AL$736,MATCH(WatchList!$B248,'All CCC'!$B$7:$B$736,0)))</f>
        <v/>
      </c>
      <c r="AM248" s="334" t="str">
        <f>IF($B248="","",INDEX('All CCC'!AM$7:AM$736,MATCH(WatchList!$B248,'All CCC'!$B$7:$B$736,0)))</f>
        <v/>
      </c>
      <c r="AN248" s="334" t="str">
        <f>IF($B248="","",INDEX('All CCC'!AN$7:AN$736,MATCH(WatchList!$B248,'All CCC'!$B$7:$B$736,0)))</f>
        <v/>
      </c>
      <c r="AO248" s="334" t="str">
        <f>IF($B248="","",INDEX('All CCC'!AO$7:AO$736,MATCH(WatchList!$B248,'All CCC'!$B$7:$B$736,0)))</f>
        <v/>
      </c>
      <c r="AP248" s="334" t="str">
        <f>IF($B248="","",INDEX('All CCC'!AP$7:AP$736,MATCH(WatchList!$B248,'All CCC'!$B$7:$B$736,0)))</f>
        <v/>
      </c>
      <c r="AQ248" s="334" t="str">
        <f>IF($B248="","",INDEX('All CCC'!AQ$7:AQ$736,MATCH(WatchList!$B248,'All CCC'!$B$7:$B$736,0)))</f>
        <v/>
      </c>
      <c r="AR248" s="334" t="str">
        <f>IF($B248="","",INDEX('All CCC'!AR$7:AR$736,MATCH(WatchList!$B248,'All CCC'!$B$7:$B$736,0)))</f>
        <v/>
      </c>
      <c r="AS248" s="334" t="str">
        <f>IF($B248="","",INDEX('All CCC'!AS$7:AS$736,MATCH(WatchList!$B248,'All CCC'!$B$7:$B$736,0)))</f>
        <v/>
      </c>
      <c r="AT248" s="334" t="str">
        <f>IF($B248="","",INDEX('All CCC'!AT$7:AT$736,MATCH(WatchList!$B248,'All CCC'!$B$7:$B$736,0)))</f>
        <v/>
      </c>
      <c r="AU248" s="334" t="str">
        <f>IF($B248="","",INDEX('All CCC'!AU$7:AU$736,MATCH(WatchList!$B248,'All CCC'!$B$7:$B$736,0)))</f>
        <v/>
      </c>
      <c r="AV248" s="334" t="str">
        <f>IF($B248="","",INDEX('All CCC'!AV$7:AV$736,MATCH(WatchList!$B248,'All CCC'!$B$7:$B$736,0)))</f>
        <v/>
      </c>
      <c r="AW248" s="334" t="str">
        <f>IF($B248="","",INDEX('All CCC'!AW$7:AW$736,MATCH(WatchList!$B248,'All CCC'!$B$7:$B$736,0)))</f>
        <v/>
      </c>
      <c r="AX248" s="334" t="str">
        <f>IF($B248="","",INDEX('All CCC'!AX$7:AX$736,MATCH(WatchList!$B248,'All CCC'!$B$7:$B$736,0)))</f>
        <v/>
      </c>
      <c r="AY248" s="334" t="str">
        <f>IF($B248="","",INDEX('All CCC'!AY$7:AY$736,MATCH(WatchList!$B248,'All CCC'!$B$7:$B$736,0)))</f>
        <v/>
      </c>
      <c r="AZ248" s="334" t="str">
        <f>IF($B248="","",INDEX('All CCC'!AZ$7:AZ$736,MATCH(WatchList!$B248,'All CCC'!$B$7:$B$736,0)))</f>
        <v/>
      </c>
      <c r="BA248" s="334" t="str">
        <f>IF($B248="","",INDEX('All CCC'!BA$7:BA$736,MATCH(WatchList!$B248,'All CCC'!$B$7:$B$736,0)))</f>
        <v/>
      </c>
      <c r="BB248" s="334" t="str">
        <f>IF($B248="","",INDEX('All CCC'!BB$7:BB$736,MATCH(WatchList!$B248,'All CCC'!$B$7:$B$736,0)))</f>
        <v/>
      </c>
      <c r="BC248" s="334" t="str">
        <f>IF($B248="","",INDEX('All CCC'!BC$7:BC$736,MATCH(WatchList!$B248,'All CCC'!$B$7:$B$736,0)))</f>
        <v/>
      </c>
      <c r="BD248" s="334" t="str">
        <f>IF($B248="","",INDEX('All CCC'!BD$7:BD$736,MATCH(WatchList!$B248,'All CCC'!$B$7:$B$736,0)))</f>
        <v/>
      </c>
      <c r="BE248" s="334" t="str">
        <f>IF($B248="","",INDEX('All CCC'!BE$7:BE$736,MATCH(WatchList!$B248,'All CCC'!$B$7:$B$736,0)))</f>
        <v/>
      </c>
      <c r="BF248" s="334" t="str">
        <f>IF($B248="","",INDEX('All CCC'!BF$7:BF$736,MATCH(WatchList!$B248,'All CCC'!$B$7:$B$736,0)))</f>
        <v/>
      </c>
      <c r="BG248" s="334" t="str">
        <f>IF($B248="","",INDEX('All CCC'!BG$7:BG$736,MATCH(WatchList!$B248,'All CCC'!$B$7:$B$736,0)))</f>
        <v/>
      </c>
    </row>
    <row r="249" spans="1:59" x14ac:dyDescent="0.2">
      <c r="A249" s="333" t="str">
        <f>IF($B249="","",INDEX('All CCC'!A$7:A$736,MATCH(WatchList!$B249,'All CCC'!$B$7:$B$736,0)))</f>
        <v/>
      </c>
      <c r="B249" s="127"/>
      <c r="C249" s="334" t="str">
        <f>IF($B249="","",INDEX('All CCC'!C$7:C$736,MATCH(WatchList!$B249,'All CCC'!$B$7:$B$736,0)))</f>
        <v/>
      </c>
      <c r="D249" s="334" t="str">
        <f>IF($B249="","",INDEX('All CCC'!D$7:D$736,MATCH(WatchList!$B249,'All CCC'!$B$7:$B$736,0)))</f>
        <v/>
      </c>
      <c r="E249" s="334" t="str">
        <f>IF($B249="","",INDEX('All CCC'!E$7:E$736,MATCH(WatchList!$B249,'All CCC'!$B$7:$B$736,0)))</f>
        <v/>
      </c>
      <c r="F249" s="334" t="str">
        <f>IF($B249="","",INDEX('All CCC'!F$7:F$736,MATCH(WatchList!$B249,'All CCC'!$B$7:$B$736,0)))</f>
        <v/>
      </c>
      <c r="G249" s="334" t="str">
        <f>IF($B249="","",INDEX('All CCC'!G$7:G$736,MATCH(WatchList!$B249,'All CCC'!$B$7:$B$736,0)))</f>
        <v/>
      </c>
      <c r="H249" s="334" t="str">
        <f>IF($B249="","",INDEX('All CCC'!H$7:H$736,MATCH(WatchList!$B249,'All CCC'!$B$7:$B$736,0)))</f>
        <v/>
      </c>
      <c r="I249" s="334" t="str">
        <f>IF($B249="","",INDEX('All CCC'!I$7:I$736,MATCH(WatchList!$B249,'All CCC'!$B$7:$B$736,0)))</f>
        <v/>
      </c>
      <c r="J249" s="334" t="str">
        <f>IF($B249="","",INDEX('All CCC'!J$7:J$736,MATCH(WatchList!$B249,'All CCC'!$B$7:$B$736,0)))</f>
        <v/>
      </c>
      <c r="K249" s="334" t="str">
        <f>IF($B249="","",INDEX('All CCC'!K$7:K$736,MATCH(WatchList!$B249,'All CCC'!$B$7:$B$736,0)))</f>
        <v/>
      </c>
      <c r="L249" s="334" t="str">
        <f>IF($B249="","",INDEX('All CCC'!L$7:L$736,MATCH(WatchList!$B249,'All CCC'!$B$7:$B$736,0)))</f>
        <v/>
      </c>
      <c r="M249" s="334" t="str">
        <f>IF($B249="","",INDEX('All CCC'!M$7:M$736,MATCH(WatchList!$B249,'All CCC'!$B$7:$B$736,0)))</f>
        <v/>
      </c>
      <c r="N249" s="334" t="str">
        <f>IF($B249="","",INDEX('All CCC'!N$7:N$736,MATCH(WatchList!$B249,'All CCC'!$B$7:$B$736,0)))</f>
        <v/>
      </c>
      <c r="O249" s="334" t="str">
        <f>IF($B249="","",INDEX('All CCC'!O$7:O$736,MATCH(WatchList!$B249,'All CCC'!$B$7:$B$736,0)))</f>
        <v/>
      </c>
      <c r="P249" s="335" t="str">
        <f>IF($B249="","",INDEX('All CCC'!P$7:P$736,MATCH(WatchList!$B249,'All CCC'!$B$7:$B$736,0)))</f>
        <v/>
      </c>
      <c r="Q249" s="335" t="str">
        <f>IF($B249="","",INDEX('All CCC'!Q$7:Q$736,MATCH(WatchList!$B249,'All CCC'!$B$7:$B$736,0)))</f>
        <v/>
      </c>
      <c r="R249" s="334" t="str">
        <f>IF($B249="","",INDEX('All CCC'!R$7:R$736,MATCH(WatchList!$B249,'All CCC'!$B$7:$B$736,0)))</f>
        <v/>
      </c>
      <c r="S249" s="334" t="str">
        <f>IF($B249="","",INDEX('All CCC'!S$7:S$736,MATCH(WatchList!$B249,'All CCC'!$B$7:$B$736,0)))</f>
        <v/>
      </c>
      <c r="T249" s="334" t="str">
        <f>IF($B249="","",INDEX('All CCC'!T$7:T$736,MATCH(WatchList!$B249,'All CCC'!$B$7:$B$736,0)))</f>
        <v/>
      </c>
      <c r="U249" s="334" t="str">
        <f>IF($B249="","",INDEX('All CCC'!U$7:U$736,MATCH(WatchList!$B249,'All CCC'!$B$7:$B$736,0)))</f>
        <v/>
      </c>
      <c r="V249" s="334" t="str">
        <f>IF($B249="","",INDEX('All CCC'!V$7:V$736,MATCH(WatchList!$B249,'All CCC'!$B$7:$B$736,0)))</f>
        <v/>
      </c>
      <c r="W249" s="334" t="str">
        <f>IF($B249="","",INDEX('All CCC'!W$7:W$736,MATCH(WatchList!$B249,'All CCC'!$B$7:$B$736,0)))</f>
        <v/>
      </c>
      <c r="X249" s="334" t="str">
        <f>IF($B249="","",INDEX('All CCC'!X$7:X$736,MATCH(WatchList!$B249,'All CCC'!$B$7:$B$736,0)))</f>
        <v/>
      </c>
      <c r="Y249" s="334" t="str">
        <f>IF($B249="","",INDEX('All CCC'!Y$7:Y$736,MATCH(WatchList!$B249,'All CCC'!$B$7:$B$736,0)))</f>
        <v/>
      </c>
      <c r="Z249" s="334" t="str">
        <f>IF($B249="","",INDEX('All CCC'!Z$7:Z$736,MATCH(WatchList!$B249,'All CCC'!$B$7:$B$736,0)))</f>
        <v/>
      </c>
      <c r="AA249" s="334" t="str">
        <f>IF($B249="","",INDEX('All CCC'!AA$7:AA$736,MATCH(WatchList!$B249,'All CCC'!$B$7:$B$736,0)))</f>
        <v/>
      </c>
      <c r="AB249" s="334" t="str">
        <f>IF($B249="","",INDEX('All CCC'!AB$7:AB$736,MATCH(WatchList!$B249,'All CCC'!$B$7:$B$736,0)))</f>
        <v/>
      </c>
      <c r="AC249" s="334" t="str">
        <f>IF($B249="","",INDEX('All CCC'!AC$7:AC$736,MATCH(WatchList!$B249,'All CCC'!$B$7:$B$736,0)))</f>
        <v/>
      </c>
      <c r="AD249" s="334" t="str">
        <f>IF($B249="","",INDEX('All CCC'!AD$7:AD$736,MATCH(WatchList!$B249,'All CCC'!$B$7:$B$736,0)))</f>
        <v/>
      </c>
      <c r="AE249" s="334" t="str">
        <f>IF($B249="","",INDEX('All CCC'!AE$7:AE$736,MATCH(WatchList!$B249,'All CCC'!$B$7:$B$736,0)))</f>
        <v/>
      </c>
      <c r="AF249" s="334" t="str">
        <f>IF($B249="","",INDEX('All CCC'!AF$7:AF$736,MATCH(WatchList!$B249,'All CCC'!$B$7:$B$736,0)))</f>
        <v/>
      </c>
      <c r="AG249" s="334" t="str">
        <f>IF($B249="","",INDEX('All CCC'!AG$7:AG$736,MATCH(WatchList!$B249,'All CCC'!$B$7:$B$736,0)))</f>
        <v/>
      </c>
      <c r="AH249" s="334" t="str">
        <f>IF($B249="","",INDEX('All CCC'!AH$7:AH$736,MATCH(WatchList!$B249,'All CCC'!$B$7:$B$736,0)))</f>
        <v/>
      </c>
      <c r="AI249" s="334" t="str">
        <f>IF($B249="","",INDEX('All CCC'!AI$7:AI$736,MATCH(WatchList!$B249,'All CCC'!$B$7:$B$736,0)))</f>
        <v/>
      </c>
      <c r="AJ249" s="334" t="str">
        <f>IF($B249="","",INDEX('All CCC'!AJ$7:AJ$736,MATCH(WatchList!$B249,'All CCC'!$B$7:$B$736,0)))</f>
        <v/>
      </c>
      <c r="AK249" s="334" t="str">
        <f>IF($B249="","",INDEX('All CCC'!AK$7:AK$736,MATCH(WatchList!$B249,'All CCC'!$B$7:$B$736,0)))</f>
        <v/>
      </c>
      <c r="AL249" s="334" t="str">
        <f>IF($B249="","",INDEX('All CCC'!AL$7:AL$736,MATCH(WatchList!$B249,'All CCC'!$B$7:$B$736,0)))</f>
        <v/>
      </c>
      <c r="AM249" s="334" t="str">
        <f>IF($B249="","",INDEX('All CCC'!AM$7:AM$736,MATCH(WatchList!$B249,'All CCC'!$B$7:$B$736,0)))</f>
        <v/>
      </c>
      <c r="AN249" s="334" t="str">
        <f>IF($B249="","",INDEX('All CCC'!AN$7:AN$736,MATCH(WatchList!$B249,'All CCC'!$B$7:$B$736,0)))</f>
        <v/>
      </c>
      <c r="AO249" s="334" t="str">
        <f>IF($B249="","",INDEX('All CCC'!AO$7:AO$736,MATCH(WatchList!$B249,'All CCC'!$B$7:$B$736,0)))</f>
        <v/>
      </c>
      <c r="AP249" s="334" t="str">
        <f>IF($B249="","",INDEX('All CCC'!AP$7:AP$736,MATCH(WatchList!$B249,'All CCC'!$B$7:$B$736,0)))</f>
        <v/>
      </c>
      <c r="AQ249" s="334" t="str">
        <f>IF($B249="","",INDEX('All CCC'!AQ$7:AQ$736,MATCH(WatchList!$B249,'All CCC'!$B$7:$B$736,0)))</f>
        <v/>
      </c>
      <c r="AR249" s="334" t="str">
        <f>IF($B249="","",INDEX('All CCC'!AR$7:AR$736,MATCH(WatchList!$B249,'All CCC'!$B$7:$B$736,0)))</f>
        <v/>
      </c>
      <c r="AS249" s="334" t="str">
        <f>IF($B249="","",INDEX('All CCC'!AS$7:AS$736,MATCH(WatchList!$B249,'All CCC'!$B$7:$B$736,0)))</f>
        <v/>
      </c>
      <c r="AT249" s="334" t="str">
        <f>IF($B249="","",INDEX('All CCC'!AT$7:AT$736,MATCH(WatchList!$B249,'All CCC'!$B$7:$B$736,0)))</f>
        <v/>
      </c>
      <c r="AU249" s="334" t="str">
        <f>IF($B249="","",INDEX('All CCC'!AU$7:AU$736,MATCH(WatchList!$B249,'All CCC'!$B$7:$B$736,0)))</f>
        <v/>
      </c>
      <c r="AV249" s="334" t="str">
        <f>IF($B249="","",INDEX('All CCC'!AV$7:AV$736,MATCH(WatchList!$B249,'All CCC'!$B$7:$B$736,0)))</f>
        <v/>
      </c>
      <c r="AW249" s="334" t="str">
        <f>IF($B249="","",INDEX('All CCC'!AW$7:AW$736,MATCH(WatchList!$B249,'All CCC'!$B$7:$B$736,0)))</f>
        <v/>
      </c>
      <c r="AX249" s="334" t="str">
        <f>IF($B249="","",INDEX('All CCC'!AX$7:AX$736,MATCH(WatchList!$B249,'All CCC'!$B$7:$B$736,0)))</f>
        <v/>
      </c>
      <c r="AY249" s="334" t="str">
        <f>IF($B249="","",INDEX('All CCC'!AY$7:AY$736,MATCH(WatchList!$B249,'All CCC'!$B$7:$B$736,0)))</f>
        <v/>
      </c>
      <c r="AZ249" s="334" t="str">
        <f>IF($B249="","",INDEX('All CCC'!AZ$7:AZ$736,MATCH(WatchList!$B249,'All CCC'!$B$7:$B$736,0)))</f>
        <v/>
      </c>
      <c r="BA249" s="334" t="str">
        <f>IF($B249="","",INDEX('All CCC'!BA$7:BA$736,MATCH(WatchList!$B249,'All CCC'!$B$7:$B$736,0)))</f>
        <v/>
      </c>
      <c r="BB249" s="334" t="str">
        <f>IF($B249="","",INDEX('All CCC'!BB$7:BB$736,MATCH(WatchList!$B249,'All CCC'!$B$7:$B$736,0)))</f>
        <v/>
      </c>
      <c r="BC249" s="334" t="str">
        <f>IF($B249="","",INDEX('All CCC'!BC$7:BC$736,MATCH(WatchList!$B249,'All CCC'!$B$7:$B$736,0)))</f>
        <v/>
      </c>
      <c r="BD249" s="334" t="str">
        <f>IF($B249="","",INDEX('All CCC'!BD$7:BD$736,MATCH(WatchList!$B249,'All CCC'!$B$7:$B$736,0)))</f>
        <v/>
      </c>
      <c r="BE249" s="334" t="str">
        <f>IF($B249="","",INDEX('All CCC'!BE$7:BE$736,MATCH(WatchList!$B249,'All CCC'!$B$7:$B$736,0)))</f>
        <v/>
      </c>
      <c r="BF249" s="334" t="str">
        <f>IF($B249="","",INDEX('All CCC'!BF$7:BF$736,MATCH(WatchList!$B249,'All CCC'!$B$7:$B$736,0)))</f>
        <v/>
      </c>
      <c r="BG249" s="334" t="str">
        <f>IF($B249="","",INDEX('All CCC'!BG$7:BG$736,MATCH(WatchList!$B249,'All CCC'!$B$7:$B$736,0)))</f>
        <v/>
      </c>
    </row>
    <row r="250" spans="1:59" x14ac:dyDescent="0.2">
      <c r="A250" s="333" t="str">
        <f>IF($B250="","",INDEX('All CCC'!A$7:A$736,MATCH(WatchList!$B250,'All CCC'!$B$7:$B$736,0)))</f>
        <v/>
      </c>
      <c r="B250" s="127"/>
      <c r="C250" s="334" t="str">
        <f>IF($B250="","",INDEX('All CCC'!C$7:C$736,MATCH(WatchList!$B250,'All CCC'!$B$7:$B$736,0)))</f>
        <v/>
      </c>
      <c r="D250" s="334" t="str">
        <f>IF($B250="","",INDEX('All CCC'!D$7:D$736,MATCH(WatchList!$B250,'All CCC'!$B$7:$B$736,0)))</f>
        <v/>
      </c>
      <c r="E250" s="334" t="str">
        <f>IF($B250="","",INDEX('All CCC'!E$7:E$736,MATCH(WatchList!$B250,'All CCC'!$B$7:$B$736,0)))</f>
        <v/>
      </c>
      <c r="F250" s="334" t="str">
        <f>IF($B250="","",INDEX('All CCC'!F$7:F$736,MATCH(WatchList!$B250,'All CCC'!$B$7:$B$736,0)))</f>
        <v/>
      </c>
      <c r="G250" s="334" t="str">
        <f>IF($B250="","",INDEX('All CCC'!G$7:G$736,MATCH(WatchList!$B250,'All CCC'!$B$7:$B$736,0)))</f>
        <v/>
      </c>
      <c r="H250" s="334" t="str">
        <f>IF($B250="","",INDEX('All CCC'!H$7:H$736,MATCH(WatchList!$B250,'All CCC'!$B$7:$B$736,0)))</f>
        <v/>
      </c>
      <c r="I250" s="334" t="str">
        <f>IF($B250="","",INDEX('All CCC'!I$7:I$736,MATCH(WatchList!$B250,'All CCC'!$B$7:$B$736,0)))</f>
        <v/>
      </c>
      <c r="J250" s="334" t="str">
        <f>IF($B250="","",INDEX('All CCC'!J$7:J$736,MATCH(WatchList!$B250,'All CCC'!$B$7:$B$736,0)))</f>
        <v/>
      </c>
      <c r="K250" s="334" t="str">
        <f>IF($B250="","",INDEX('All CCC'!K$7:K$736,MATCH(WatchList!$B250,'All CCC'!$B$7:$B$736,0)))</f>
        <v/>
      </c>
      <c r="L250" s="334" t="str">
        <f>IF($B250="","",INDEX('All CCC'!L$7:L$736,MATCH(WatchList!$B250,'All CCC'!$B$7:$B$736,0)))</f>
        <v/>
      </c>
      <c r="M250" s="334" t="str">
        <f>IF($B250="","",INDEX('All CCC'!M$7:M$736,MATCH(WatchList!$B250,'All CCC'!$B$7:$B$736,0)))</f>
        <v/>
      </c>
      <c r="N250" s="334" t="str">
        <f>IF($B250="","",INDEX('All CCC'!N$7:N$736,MATCH(WatchList!$B250,'All CCC'!$B$7:$B$736,0)))</f>
        <v/>
      </c>
      <c r="O250" s="334" t="str">
        <f>IF($B250="","",INDEX('All CCC'!O$7:O$736,MATCH(WatchList!$B250,'All CCC'!$B$7:$B$736,0)))</f>
        <v/>
      </c>
      <c r="P250" s="335" t="str">
        <f>IF($B250="","",INDEX('All CCC'!P$7:P$736,MATCH(WatchList!$B250,'All CCC'!$B$7:$B$736,0)))</f>
        <v/>
      </c>
      <c r="Q250" s="335" t="str">
        <f>IF($B250="","",INDEX('All CCC'!Q$7:Q$736,MATCH(WatchList!$B250,'All CCC'!$B$7:$B$736,0)))</f>
        <v/>
      </c>
      <c r="R250" s="334" t="str">
        <f>IF($B250="","",INDEX('All CCC'!R$7:R$736,MATCH(WatchList!$B250,'All CCC'!$B$7:$B$736,0)))</f>
        <v/>
      </c>
      <c r="S250" s="334" t="str">
        <f>IF($B250="","",INDEX('All CCC'!S$7:S$736,MATCH(WatchList!$B250,'All CCC'!$B$7:$B$736,0)))</f>
        <v/>
      </c>
      <c r="T250" s="334" t="str">
        <f>IF($B250="","",INDEX('All CCC'!T$7:T$736,MATCH(WatchList!$B250,'All CCC'!$B$7:$B$736,0)))</f>
        <v/>
      </c>
      <c r="U250" s="334" t="str">
        <f>IF($B250="","",INDEX('All CCC'!U$7:U$736,MATCH(WatchList!$B250,'All CCC'!$B$7:$B$736,0)))</f>
        <v/>
      </c>
      <c r="V250" s="334" t="str">
        <f>IF($B250="","",INDEX('All CCC'!V$7:V$736,MATCH(WatchList!$B250,'All CCC'!$B$7:$B$736,0)))</f>
        <v/>
      </c>
      <c r="W250" s="334" t="str">
        <f>IF($B250="","",INDEX('All CCC'!W$7:W$736,MATCH(WatchList!$B250,'All CCC'!$B$7:$B$736,0)))</f>
        <v/>
      </c>
      <c r="X250" s="334" t="str">
        <f>IF($B250="","",INDEX('All CCC'!X$7:X$736,MATCH(WatchList!$B250,'All CCC'!$B$7:$B$736,0)))</f>
        <v/>
      </c>
      <c r="Y250" s="334" t="str">
        <f>IF($B250="","",INDEX('All CCC'!Y$7:Y$736,MATCH(WatchList!$B250,'All CCC'!$B$7:$B$736,0)))</f>
        <v/>
      </c>
      <c r="Z250" s="334" t="str">
        <f>IF($B250="","",INDEX('All CCC'!Z$7:Z$736,MATCH(WatchList!$B250,'All CCC'!$B$7:$B$736,0)))</f>
        <v/>
      </c>
      <c r="AA250" s="334" t="str">
        <f>IF($B250="","",INDEX('All CCC'!AA$7:AA$736,MATCH(WatchList!$B250,'All CCC'!$B$7:$B$736,0)))</f>
        <v/>
      </c>
      <c r="AB250" s="334" t="str">
        <f>IF($B250="","",INDEX('All CCC'!AB$7:AB$736,MATCH(WatchList!$B250,'All CCC'!$B$7:$B$736,0)))</f>
        <v/>
      </c>
      <c r="AC250" s="334" t="str">
        <f>IF($B250="","",INDEX('All CCC'!AC$7:AC$736,MATCH(WatchList!$B250,'All CCC'!$B$7:$B$736,0)))</f>
        <v/>
      </c>
      <c r="AD250" s="334" t="str">
        <f>IF($B250="","",INDEX('All CCC'!AD$7:AD$736,MATCH(WatchList!$B250,'All CCC'!$B$7:$B$736,0)))</f>
        <v/>
      </c>
      <c r="AE250" s="334" t="str">
        <f>IF($B250="","",INDEX('All CCC'!AE$7:AE$736,MATCH(WatchList!$B250,'All CCC'!$B$7:$B$736,0)))</f>
        <v/>
      </c>
      <c r="AF250" s="334" t="str">
        <f>IF($B250="","",INDEX('All CCC'!AF$7:AF$736,MATCH(WatchList!$B250,'All CCC'!$B$7:$B$736,0)))</f>
        <v/>
      </c>
      <c r="AG250" s="334" t="str">
        <f>IF($B250="","",INDEX('All CCC'!AG$7:AG$736,MATCH(WatchList!$B250,'All CCC'!$B$7:$B$736,0)))</f>
        <v/>
      </c>
      <c r="AH250" s="334" t="str">
        <f>IF($B250="","",INDEX('All CCC'!AH$7:AH$736,MATCH(WatchList!$B250,'All CCC'!$B$7:$B$736,0)))</f>
        <v/>
      </c>
      <c r="AI250" s="334" t="str">
        <f>IF($B250="","",INDEX('All CCC'!AI$7:AI$736,MATCH(WatchList!$B250,'All CCC'!$B$7:$B$736,0)))</f>
        <v/>
      </c>
      <c r="AJ250" s="334" t="str">
        <f>IF($B250="","",INDEX('All CCC'!AJ$7:AJ$736,MATCH(WatchList!$B250,'All CCC'!$B$7:$B$736,0)))</f>
        <v/>
      </c>
      <c r="AK250" s="334" t="str">
        <f>IF($B250="","",INDEX('All CCC'!AK$7:AK$736,MATCH(WatchList!$B250,'All CCC'!$B$7:$B$736,0)))</f>
        <v/>
      </c>
      <c r="AL250" s="334" t="str">
        <f>IF($B250="","",INDEX('All CCC'!AL$7:AL$736,MATCH(WatchList!$B250,'All CCC'!$B$7:$B$736,0)))</f>
        <v/>
      </c>
      <c r="AM250" s="334" t="str">
        <f>IF($B250="","",INDEX('All CCC'!AM$7:AM$736,MATCH(WatchList!$B250,'All CCC'!$B$7:$B$736,0)))</f>
        <v/>
      </c>
      <c r="AN250" s="334" t="str">
        <f>IF($B250="","",INDEX('All CCC'!AN$7:AN$736,MATCH(WatchList!$B250,'All CCC'!$B$7:$B$736,0)))</f>
        <v/>
      </c>
      <c r="AO250" s="334" t="str">
        <f>IF($B250="","",INDEX('All CCC'!AO$7:AO$736,MATCH(WatchList!$B250,'All CCC'!$B$7:$B$736,0)))</f>
        <v/>
      </c>
      <c r="AP250" s="334" t="str">
        <f>IF($B250="","",INDEX('All CCC'!AP$7:AP$736,MATCH(WatchList!$B250,'All CCC'!$B$7:$B$736,0)))</f>
        <v/>
      </c>
      <c r="AQ250" s="334" t="str">
        <f>IF($B250="","",INDEX('All CCC'!AQ$7:AQ$736,MATCH(WatchList!$B250,'All CCC'!$B$7:$B$736,0)))</f>
        <v/>
      </c>
      <c r="AR250" s="334" t="str">
        <f>IF($B250="","",INDEX('All CCC'!AR$7:AR$736,MATCH(WatchList!$B250,'All CCC'!$B$7:$B$736,0)))</f>
        <v/>
      </c>
      <c r="AS250" s="334" t="str">
        <f>IF($B250="","",INDEX('All CCC'!AS$7:AS$736,MATCH(WatchList!$B250,'All CCC'!$B$7:$B$736,0)))</f>
        <v/>
      </c>
      <c r="AT250" s="334" t="str">
        <f>IF($B250="","",INDEX('All CCC'!AT$7:AT$736,MATCH(WatchList!$B250,'All CCC'!$B$7:$B$736,0)))</f>
        <v/>
      </c>
      <c r="AU250" s="334" t="str">
        <f>IF($B250="","",INDEX('All CCC'!AU$7:AU$736,MATCH(WatchList!$B250,'All CCC'!$B$7:$B$736,0)))</f>
        <v/>
      </c>
      <c r="AV250" s="334" t="str">
        <f>IF($B250="","",INDEX('All CCC'!AV$7:AV$736,MATCH(WatchList!$B250,'All CCC'!$B$7:$B$736,0)))</f>
        <v/>
      </c>
      <c r="AW250" s="334" t="str">
        <f>IF($B250="","",INDEX('All CCC'!AW$7:AW$736,MATCH(WatchList!$B250,'All CCC'!$B$7:$B$736,0)))</f>
        <v/>
      </c>
      <c r="AX250" s="334" t="str">
        <f>IF($B250="","",INDEX('All CCC'!AX$7:AX$736,MATCH(WatchList!$B250,'All CCC'!$B$7:$B$736,0)))</f>
        <v/>
      </c>
      <c r="AY250" s="334" t="str">
        <f>IF($B250="","",INDEX('All CCC'!AY$7:AY$736,MATCH(WatchList!$B250,'All CCC'!$B$7:$B$736,0)))</f>
        <v/>
      </c>
      <c r="AZ250" s="334" t="str">
        <f>IF($B250="","",INDEX('All CCC'!AZ$7:AZ$736,MATCH(WatchList!$B250,'All CCC'!$B$7:$B$736,0)))</f>
        <v/>
      </c>
      <c r="BA250" s="334" t="str">
        <f>IF($B250="","",INDEX('All CCC'!BA$7:BA$736,MATCH(WatchList!$B250,'All CCC'!$B$7:$B$736,0)))</f>
        <v/>
      </c>
      <c r="BB250" s="334" t="str">
        <f>IF($B250="","",INDEX('All CCC'!BB$7:BB$736,MATCH(WatchList!$B250,'All CCC'!$B$7:$B$736,0)))</f>
        <v/>
      </c>
      <c r="BC250" s="334" t="str">
        <f>IF($B250="","",INDEX('All CCC'!BC$7:BC$736,MATCH(WatchList!$B250,'All CCC'!$B$7:$B$736,0)))</f>
        <v/>
      </c>
      <c r="BD250" s="334" t="str">
        <f>IF($B250="","",INDEX('All CCC'!BD$7:BD$736,MATCH(WatchList!$B250,'All CCC'!$B$7:$B$736,0)))</f>
        <v/>
      </c>
      <c r="BE250" s="334" t="str">
        <f>IF($B250="","",INDEX('All CCC'!BE$7:BE$736,MATCH(WatchList!$B250,'All CCC'!$B$7:$B$736,0)))</f>
        <v/>
      </c>
      <c r="BF250" s="334" t="str">
        <f>IF($B250="","",INDEX('All CCC'!BF$7:BF$736,MATCH(WatchList!$B250,'All CCC'!$B$7:$B$736,0)))</f>
        <v/>
      </c>
      <c r="BG250" s="334" t="str">
        <f>IF($B250="","",INDEX('All CCC'!BG$7:BG$736,MATCH(WatchList!$B250,'All CCC'!$B$7:$B$736,0)))</f>
        <v/>
      </c>
    </row>
    <row r="251" spans="1:59" x14ac:dyDescent="0.2">
      <c r="A251" s="333" t="str">
        <f>IF($B251="","",INDEX('All CCC'!A$7:A$736,MATCH(WatchList!$B251,'All CCC'!$B$7:$B$736,0)))</f>
        <v/>
      </c>
      <c r="B251" s="127"/>
      <c r="C251" s="334" t="str">
        <f>IF($B251="","",INDEX('All CCC'!C$7:C$736,MATCH(WatchList!$B251,'All CCC'!$B$7:$B$736,0)))</f>
        <v/>
      </c>
      <c r="D251" s="334" t="str">
        <f>IF($B251="","",INDEX('All CCC'!D$7:D$736,MATCH(WatchList!$B251,'All CCC'!$B$7:$B$736,0)))</f>
        <v/>
      </c>
      <c r="E251" s="334" t="str">
        <f>IF($B251="","",INDEX('All CCC'!E$7:E$736,MATCH(WatchList!$B251,'All CCC'!$B$7:$B$736,0)))</f>
        <v/>
      </c>
      <c r="F251" s="334" t="str">
        <f>IF($B251="","",INDEX('All CCC'!F$7:F$736,MATCH(WatchList!$B251,'All CCC'!$B$7:$B$736,0)))</f>
        <v/>
      </c>
      <c r="G251" s="334" t="str">
        <f>IF($B251="","",INDEX('All CCC'!G$7:G$736,MATCH(WatchList!$B251,'All CCC'!$B$7:$B$736,0)))</f>
        <v/>
      </c>
      <c r="H251" s="334" t="str">
        <f>IF($B251="","",INDEX('All CCC'!H$7:H$736,MATCH(WatchList!$B251,'All CCC'!$B$7:$B$736,0)))</f>
        <v/>
      </c>
      <c r="I251" s="334" t="str">
        <f>IF($B251="","",INDEX('All CCC'!I$7:I$736,MATCH(WatchList!$B251,'All CCC'!$B$7:$B$736,0)))</f>
        <v/>
      </c>
      <c r="J251" s="334" t="str">
        <f>IF($B251="","",INDEX('All CCC'!J$7:J$736,MATCH(WatchList!$B251,'All CCC'!$B$7:$B$736,0)))</f>
        <v/>
      </c>
      <c r="K251" s="334" t="str">
        <f>IF($B251="","",INDEX('All CCC'!K$7:K$736,MATCH(WatchList!$B251,'All CCC'!$B$7:$B$736,0)))</f>
        <v/>
      </c>
      <c r="L251" s="334" t="str">
        <f>IF($B251="","",INDEX('All CCC'!L$7:L$736,MATCH(WatchList!$B251,'All CCC'!$B$7:$B$736,0)))</f>
        <v/>
      </c>
      <c r="M251" s="334" t="str">
        <f>IF($B251="","",INDEX('All CCC'!M$7:M$736,MATCH(WatchList!$B251,'All CCC'!$B$7:$B$736,0)))</f>
        <v/>
      </c>
      <c r="N251" s="334" t="str">
        <f>IF($B251="","",INDEX('All CCC'!N$7:N$736,MATCH(WatchList!$B251,'All CCC'!$B$7:$B$736,0)))</f>
        <v/>
      </c>
      <c r="O251" s="334" t="str">
        <f>IF($B251="","",INDEX('All CCC'!O$7:O$736,MATCH(WatchList!$B251,'All CCC'!$B$7:$B$736,0)))</f>
        <v/>
      </c>
      <c r="P251" s="335" t="str">
        <f>IF($B251="","",INDEX('All CCC'!P$7:P$736,MATCH(WatchList!$B251,'All CCC'!$B$7:$B$736,0)))</f>
        <v/>
      </c>
      <c r="Q251" s="335" t="str">
        <f>IF($B251="","",INDEX('All CCC'!Q$7:Q$736,MATCH(WatchList!$B251,'All CCC'!$B$7:$B$736,0)))</f>
        <v/>
      </c>
      <c r="R251" s="334" t="str">
        <f>IF($B251="","",INDEX('All CCC'!R$7:R$736,MATCH(WatchList!$B251,'All CCC'!$B$7:$B$736,0)))</f>
        <v/>
      </c>
      <c r="S251" s="334" t="str">
        <f>IF($B251="","",INDEX('All CCC'!S$7:S$736,MATCH(WatchList!$B251,'All CCC'!$B$7:$B$736,0)))</f>
        <v/>
      </c>
      <c r="T251" s="334" t="str">
        <f>IF($B251="","",INDEX('All CCC'!T$7:T$736,MATCH(WatchList!$B251,'All CCC'!$B$7:$B$736,0)))</f>
        <v/>
      </c>
      <c r="U251" s="334" t="str">
        <f>IF($B251="","",INDEX('All CCC'!U$7:U$736,MATCH(WatchList!$B251,'All CCC'!$B$7:$B$736,0)))</f>
        <v/>
      </c>
      <c r="V251" s="334" t="str">
        <f>IF($B251="","",INDEX('All CCC'!V$7:V$736,MATCH(WatchList!$B251,'All CCC'!$B$7:$B$736,0)))</f>
        <v/>
      </c>
      <c r="W251" s="334" t="str">
        <f>IF($B251="","",INDEX('All CCC'!W$7:W$736,MATCH(WatchList!$B251,'All CCC'!$B$7:$B$736,0)))</f>
        <v/>
      </c>
      <c r="X251" s="334" t="str">
        <f>IF($B251="","",INDEX('All CCC'!X$7:X$736,MATCH(WatchList!$B251,'All CCC'!$B$7:$B$736,0)))</f>
        <v/>
      </c>
      <c r="Y251" s="334" t="str">
        <f>IF($B251="","",INDEX('All CCC'!Y$7:Y$736,MATCH(WatchList!$B251,'All CCC'!$B$7:$B$736,0)))</f>
        <v/>
      </c>
      <c r="Z251" s="334" t="str">
        <f>IF($B251="","",INDEX('All CCC'!Z$7:Z$736,MATCH(WatchList!$B251,'All CCC'!$B$7:$B$736,0)))</f>
        <v/>
      </c>
      <c r="AA251" s="334" t="str">
        <f>IF($B251="","",INDEX('All CCC'!AA$7:AA$736,MATCH(WatchList!$B251,'All CCC'!$B$7:$B$736,0)))</f>
        <v/>
      </c>
      <c r="AB251" s="334" t="str">
        <f>IF($B251="","",INDEX('All CCC'!AB$7:AB$736,MATCH(WatchList!$B251,'All CCC'!$B$7:$B$736,0)))</f>
        <v/>
      </c>
      <c r="AC251" s="334" t="str">
        <f>IF($B251="","",INDEX('All CCC'!AC$7:AC$736,MATCH(WatchList!$B251,'All CCC'!$B$7:$B$736,0)))</f>
        <v/>
      </c>
      <c r="AD251" s="334" t="str">
        <f>IF($B251="","",INDEX('All CCC'!AD$7:AD$736,MATCH(WatchList!$B251,'All CCC'!$B$7:$B$736,0)))</f>
        <v/>
      </c>
      <c r="AE251" s="334" t="str">
        <f>IF($B251="","",INDEX('All CCC'!AE$7:AE$736,MATCH(WatchList!$B251,'All CCC'!$B$7:$B$736,0)))</f>
        <v/>
      </c>
      <c r="AF251" s="334" t="str">
        <f>IF($B251="","",INDEX('All CCC'!AF$7:AF$736,MATCH(WatchList!$B251,'All CCC'!$B$7:$B$736,0)))</f>
        <v/>
      </c>
      <c r="AG251" s="334" t="str">
        <f>IF($B251="","",INDEX('All CCC'!AG$7:AG$736,MATCH(WatchList!$B251,'All CCC'!$B$7:$B$736,0)))</f>
        <v/>
      </c>
      <c r="AH251" s="334" t="str">
        <f>IF($B251="","",INDEX('All CCC'!AH$7:AH$736,MATCH(WatchList!$B251,'All CCC'!$B$7:$B$736,0)))</f>
        <v/>
      </c>
      <c r="AI251" s="334" t="str">
        <f>IF($B251="","",INDEX('All CCC'!AI$7:AI$736,MATCH(WatchList!$B251,'All CCC'!$B$7:$B$736,0)))</f>
        <v/>
      </c>
      <c r="AJ251" s="334" t="str">
        <f>IF($B251="","",INDEX('All CCC'!AJ$7:AJ$736,MATCH(WatchList!$B251,'All CCC'!$B$7:$B$736,0)))</f>
        <v/>
      </c>
      <c r="AK251" s="334" t="str">
        <f>IF($B251="","",INDEX('All CCC'!AK$7:AK$736,MATCH(WatchList!$B251,'All CCC'!$B$7:$B$736,0)))</f>
        <v/>
      </c>
      <c r="AL251" s="334" t="str">
        <f>IF($B251="","",INDEX('All CCC'!AL$7:AL$736,MATCH(WatchList!$B251,'All CCC'!$B$7:$B$736,0)))</f>
        <v/>
      </c>
      <c r="AM251" s="334" t="str">
        <f>IF($B251="","",INDEX('All CCC'!AM$7:AM$736,MATCH(WatchList!$B251,'All CCC'!$B$7:$B$736,0)))</f>
        <v/>
      </c>
      <c r="AN251" s="334" t="str">
        <f>IF($B251="","",INDEX('All CCC'!AN$7:AN$736,MATCH(WatchList!$B251,'All CCC'!$B$7:$B$736,0)))</f>
        <v/>
      </c>
      <c r="AO251" s="334" t="str">
        <f>IF($B251="","",INDEX('All CCC'!AO$7:AO$736,MATCH(WatchList!$B251,'All CCC'!$B$7:$B$736,0)))</f>
        <v/>
      </c>
      <c r="AP251" s="334" t="str">
        <f>IF($B251="","",INDEX('All CCC'!AP$7:AP$736,MATCH(WatchList!$B251,'All CCC'!$B$7:$B$736,0)))</f>
        <v/>
      </c>
      <c r="AQ251" s="334" t="str">
        <f>IF($B251="","",INDEX('All CCC'!AQ$7:AQ$736,MATCH(WatchList!$B251,'All CCC'!$B$7:$B$736,0)))</f>
        <v/>
      </c>
      <c r="AR251" s="334" t="str">
        <f>IF($B251="","",INDEX('All CCC'!AR$7:AR$736,MATCH(WatchList!$B251,'All CCC'!$B$7:$B$736,0)))</f>
        <v/>
      </c>
      <c r="AS251" s="334" t="str">
        <f>IF($B251="","",INDEX('All CCC'!AS$7:AS$736,MATCH(WatchList!$B251,'All CCC'!$B$7:$B$736,0)))</f>
        <v/>
      </c>
      <c r="AT251" s="334" t="str">
        <f>IF($B251="","",INDEX('All CCC'!AT$7:AT$736,MATCH(WatchList!$B251,'All CCC'!$B$7:$B$736,0)))</f>
        <v/>
      </c>
      <c r="AU251" s="334" t="str">
        <f>IF($B251="","",INDEX('All CCC'!AU$7:AU$736,MATCH(WatchList!$B251,'All CCC'!$B$7:$B$736,0)))</f>
        <v/>
      </c>
      <c r="AV251" s="334" t="str">
        <f>IF($B251="","",INDEX('All CCC'!AV$7:AV$736,MATCH(WatchList!$B251,'All CCC'!$B$7:$B$736,0)))</f>
        <v/>
      </c>
      <c r="AW251" s="334" t="str">
        <f>IF($B251="","",INDEX('All CCC'!AW$7:AW$736,MATCH(WatchList!$B251,'All CCC'!$B$7:$B$736,0)))</f>
        <v/>
      </c>
      <c r="AX251" s="334" t="str">
        <f>IF($B251="","",INDEX('All CCC'!AX$7:AX$736,MATCH(WatchList!$B251,'All CCC'!$B$7:$B$736,0)))</f>
        <v/>
      </c>
      <c r="AY251" s="334" t="str">
        <f>IF($B251="","",INDEX('All CCC'!AY$7:AY$736,MATCH(WatchList!$B251,'All CCC'!$B$7:$B$736,0)))</f>
        <v/>
      </c>
      <c r="AZ251" s="334" t="str">
        <f>IF($B251="","",INDEX('All CCC'!AZ$7:AZ$736,MATCH(WatchList!$B251,'All CCC'!$B$7:$B$736,0)))</f>
        <v/>
      </c>
      <c r="BA251" s="334" t="str">
        <f>IF($B251="","",INDEX('All CCC'!BA$7:BA$736,MATCH(WatchList!$B251,'All CCC'!$B$7:$B$736,0)))</f>
        <v/>
      </c>
      <c r="BB251" s="334" t="str">
        <f>IF($B251="","",INDEX('All CCC'!BB$7:BB$736,MATCH(WatchList!$B251,'All CCC'!$B$7:$B$736,0)))</f>
        <v/>
      </c>
      <c r="BC251" s="334" t="str">
        <f>IF($B251="","",INDEX('All CCC'!BC$7:BC$736,MATCH(WatchList!$B251,'All CCC'!$B$7:$B$736,0)))</f>
        <v/>
      </c>
      <c r="BD251" s="334" t="str">
        <f>IF($B251="","",INDEX('All CCC'!BD$7:BD$736,MATCH(WatchList!$B251,'All CCC'!$B$7:$B$736,0)))</f>
        <v/>
      </c>
      <c r="BE251" s="334" t="str">
        <f>IF($B251="","",INDEX('All CCC'!BE$7:BE$736,MATCH(WatchList!$B251,'All CCC'!$B$7:$B$736,0)))</f>
        <v/>
      </c>
      <c r="BF251" s="334" t="str">
        <f>IF($B251="","",INDEX('All CCC'!BF$7:BF$736,MATCH(WatchList!$B251,'All CCC'!$B$7:$B$736,0)))</f>
        <v/>
      </c>
      <c r="BG251" s="334" t="str">
        <f>IF($B251="","",INDEX('All CCC'!BG$7:BG$736,MATCH(WatchList!$B251,'All CCC'!$B$7:$B$736,0)))</f>
        <v/>
      </c>
    </row>
    <row r="252" spans="1:59" x14ac:dyDescent="0.2">
      <c r="A252" s="333" t="str">
        <f>IF($B252="","",INDEX('All CCC'!A$7:A$736,MATCH(WatchList!$B252,'All CCC'!$B$7:$B$736,0)))</f>
        <v/>
      </c>
      <c r="B252" s="127"/>
      <c r="C252" s="334" t="str">
        <f>IF($B252="","",INDEX('All CCC'!C$7:C$736,MATCH(WatchList!$B252,'All CCC'!$B$7:$B$736,0)))</f>
        <v/>
      </c>
      <c r="D252" s="334" t="str">
        <f>IF($B252="","",INDEX('All CCC'!D$7:D$736,MATCH(WatchList!$B252,'All CCC'!$B$7:$B$736,0)))</f>
        <v/>
      </c>
      <c r="E252" s="334" t="str">
        <f>IF($B252="","",INDEX('All CCC'!E$7:E$736,MATCH(WatchList!$B252,'All CCC'!$B$7:$B$736,0)))</f>
        <v/>
      </c>
      <c r="F252" s="334" t="str">
        <f>IF($B252="","",INDEX('All CCC'!F$7:F$736,MATCH(WatchList!$B252,'All CCC'!$B$7:$B$736,0)))</f>
        <v/>
      </c>
      <c r="G252" s="334" t="str">
        <f>IF($B252="","",INDEX('All CCC'!G$7:G$736,MATCH(WatchList!$B252,'All CCC'!$B$7:$B$736,0)))</f>
        <v/>
      </c>
      <c r="H252" s="334" t="str">
        <f>IF($B252="","",INDEX('All CCC'!H$7:H$736,MATCH(WatchList!$B252,'All CCC'!$B$7:$B$736,0)))</f>
        <v/>
      </c>
      <c r="I252" s="334" t="str">
        <f>IF($B252="","",INDEX('All CCC'!I$7:I$736,MATCH(WatchList!$B252,'All CCC'!$B$7:$B$736,0)))</f>
        <v/>
      </c>
      <c r="J252" s="334" t="str">
        <f>IF($B252="","",INDEX('All CCC'!J$7:J$736,MATCH(WatchList!$B252,'All CCC'!$B$7:$B$736,0)))</f>
        <v/>
      </c>
      <c r="K252" s="334" t="str">
        <f>IF($B252="","",INDEX('All CCC'!K$7:K$736,MATCH(WatchList!$B252,'All CCC'!$B$7:$B$736,0)))</f>
        <v/>
      </c>
      <c r="L252" s="334" t="str">
        <f>IF($B252="","",INDEX('All CCC'!L$7:L$736,MATCH(WatchList!$B252,'All CCC'!$B$7:$B$736,0)))</f>
        <v/>
      </c>
      <c r="M252" s="334" t="str">
        <f>IF($B252="","",INDEX('All CCC'!M$7:M$736,MATCH(WatchList!$B252,'All CCC'!$B$7:$B$736,0)))</f>
        <v/>
      </c>
      <c r="N252" s="334" t="str">
        <f>IF($B252="","",INDEX('All CCC'!N$7:N$736,MATCH(WatchList!$B252,'All CCC'!$B$7:$B$736,0)))</f>
        <v/>
      </c>
      <c r="O252" s="334" t="str">
        <f>IF($B252="","",INDEX('All CCC'!O$7:O$736,MATCH(WatchList!$B252,'All CCC'!$B$7:$B$736,0)))</f>
        <v/>
      </c>
      <c r="P252" s="335" t="str">
        <f>IF($B252="","",INDEX('All CCC'!P$7:P$736,MATCH(WatchList!$B252,'All CCC'!$B$7:$B$736,0)))</f>
        <v/>
      </c>
      <c r="Q252" s="335" t="str">
        <f>IF($B252="","",INDEX('All CCC'!Q$7:Q$736,MATCH(WatchList!$B252,'All CCC'!$B$7:$B$736,0)))</f>
        <v/>
      </c>
      <c r="R252" s="334" t="str">
        <f>IF($B252="","",INDEX('All CCC'!R$7:R$736,MATCH(WatchList!$B252,'All CCC'!$B$7:$B$736,0)))</f>
        <v/>
      </c>
      <c r="S252" s="334" t="str">
        <f>IF($B252="","",INDEX('All CCC'!S$7:S$736,MATCH(WatchList!$B252,'All CCC'!$B$7:$B$736,0)))</f>
        <v/>
      </c>
      <c r="T252" s="334" t="str">
        <f>IF($B252="","",INDEX('All CCC'!T$7:T$736,MATCH(WatchList!$B252,'All CCC'!$B$7:$B$736,0)))</f>
        <v/>
      </c>
      <c r="U252" s="334" t="str">
        <f>IF($B252="","",INDEX('All CCC'!U$7:U$736,MATCH(WatchList!$B252,'All CCC'!$B$7:$B$736,0)))</f>
        <v/>
      </c>
      <c r="V252" s="334" t="str">
        <f>IF($B252="","",INDEX('All CCC'!V$7:V$736,MATCH(WatchList!$B252,'All CCC'!$B$7:$B$736,0)))</f>
        <v/>
      </c>
      <c r="W252" s="334" t="str">
        <f>IF($B252="","",INDEX('All CCC'!W$7:W$736,MATCH(WatchList!$B252,'All CCC'!$B$7:$B$736,0)))</f>
        <v/>
      </c>
      <c r="X252" s="334" t="str">
        <f>IF($B252="","",INDEX('All CCC'!X$7:X$736,MATCH(WatchList!$B252,'All CCC'!$B$7:$B$736,0)))</f>
        <v/>
      </c>
      <c r="Y252" s="334" t="str">
        <f>IF($B252="","",INDEX('All CCC'!Y$7:Y$736,MATCH(WatchList!$B252,'All CCC'!$B$7:$B$736,0)))</f>
        <v/>
      </c>
      <c r="Z252" s="334" t="str">
        <f>IF($B252="","",INDEX('All CCC'!Z$7:Z$736,MATCH(WatchList!$B252,'All CCC'!$B$7:$B$736,0)))</f>
        <v/>
      </c>
      <c r="AA252" s="334" t="str">
        <f>IF($B252="","",INDEX('All CCC'!AA$7:AA$736,MATCH(WatchList!$B252,'All CCC'!$B$7:$B$736,0)))</f>
        <v/>
      </c>
      <c r="AB252" s="334" t="str">
        <f>IF($B252="","",INDEX('All CCC'!AB$7:AB$736,MATCH(WatchList!$B252,'All CCC'!$B$7:$B$736,0)))</f>
        <v/>
      </c>
      <c r="AC252" s="334" t="str">
        <f>IF($B252="","",INDEX('All CCC'!AC$7:AC$736,MATCH(WatchList!$B252,'All CCC'!$B$7:$B$736,0)))</f>
        <v/>
      </c>
      <c r="AD252" s="334" t="str">
        <f>IF($B252="","",INDEX('All CCC'!AD$7:AD$736,MATCH(WatchList!$B252,'All CCC'!$B$7:$B$736,0)))</f>
        <v/>
      </c>
      <c r="AE252" s="334" t="str">
        <f>IF($B252="","",INDEX('All CCC'!AE$7:AE$736,MATCH(WatchList!$B252,'All CCC'!$B$7:$B$736,0)))</f>
        <v/>
      </c>
      <c r="AF252" s="334" t="str">
        <f>IF($B252="","",INDEX('All CCC'!AF$7:AF$736,MATCH(WatchList!$B252,'All CCC'!$B$7:$B$736,0)))</f>
        <v/>
      </c>
      <c r="AG252" s="334" t="str">
        <f>IF($B252="","",INDEX('All CCC'!AG$7:AG$736,MATCH(WatchList!$B252,'All CCC'!$B$7:$B$736,0)))</f>
        <v/>
      </c>
      <c r="AH252" s="334" t="str">
        <f>IF($B252="","",INDEX('All CCC'!AH$7:AH$736,MATCH(WatchList!$B252,'All CCC'!$B$7:$B$736,0)))</f>
        <v/>
      </c>
      <c r="AI252" s="334" t="str">
        <f>IF($B252="","",INDEX('All CCC'!AI$7:AI$736,MATCH(WatchList!$B252,'All CCC'!$B$7:$B$736,0)))</f>
        <v/>
      </c>
      <c r="AJ252" s="334" t="str">
        <f>IF($B252="","",INDEX('All CCC'!AJ$7:AJ$736,MATCH(WatchList!$B252,'All CCC'!$B$7:$B$736,0)))</f>
        <v/>
      </c>
      <c r="AK252" s="334" t="str">
        <f>IF($B252="","",INDEX('All CCC'!AK$7:AK$736,MATCH(WatchList!$B252,'All CCC'!$B$7:$B$736,0)))</f>
        <v/>
      </c>
      <c r="AL252" s="334" t="str">
        <f>IF($B252="","",INDEX('All CCC'!AL$7:AL$736,MATCH(WatchList!$B252,'All CCC'!$B$7:$B$736,0)))</f>
        <v/>
      </c>
      <c r="AM252" s="334" t="str">
        <f>IF($B252="","",INDEX('All CCC'!AM$7:AM$736,MATCH(WatchList!$B252,'All CCC'!$B$7:$B$736,0)))</f>
        <v/>
      </c>
      <c r="AN252" s="334" t="str">
        <f>IF($B252="","",INDEX('All CCC'!AN$7:AN$736,MATCH(WatchList!$B252,'All CCC'!$B$7:$B$736,0)))</f>
        <v/>
      </c>
      <c r="AO252" s="334" t="str">
        <f>IF($B252="","",INDEX('All CCC'!AO$7:AO$736,MATCH(WatchList!$B252,'All CCC'!$B$7:$B$736,0)))</f>
        <v/>
      </c>
      <c r="AP252" s="334" t="str">
        <f>IF($B252="","",INDEX('All CCC'!AP$7:AP$736,MATCH(WatchList!$B252,'All CCC'!$B$7:$B$736,0)))</f>
        <v/>
      </c>
      <c r="AQ252" s="334" t="str">
        <f>IF($B252="","",INDEX('All CCC'!AQ$7:AQ$736,MATCH(WatchList!$B252,'All CCC'!$B$7:$B$736,0)))</f>
        <v/>
      </c>
      <c r="AR252" s="334" t="str">
        <f>IF($B252="","",INDEX('All CCC'!AR$7:AR$736,MATCH(WatchList!$B252,'All CCC'!$B$7:$B$736,0)))</f>
        <v/>
      </c>
      <c r="AS252" s="334" t="str">
        <f>IF($B252="","",INDEX('All CCC'!AS$7:AS$736,MATCH(WatchList!$B252,'All CCC'!$B$7:$B$736,0)))</f>
        <v/>
      </c>
      <c r="AT252" s="334" t="str">
        <f>IF($B252="","",INDEX('All CCC'!AT$7:AT$736,MATCH(WatchList!$B252,'All CCC'!$B$7:$B$736,0)))</f>
        <v/>
      </c>
      <c r="AU252" s="334" t="str">
        <f>IF($B252="","",INDEX('All CCC'!AU$7:AU$736,MATCH(WatchList!$B252,'All CCC'!$B$7:$B$736,0)))</f>
        <v/>
      </c>
      <c r="AV252" s="334" t="str">
        <f>IF($B252="","",INDEX('All CCC'!AV$7:AV$736,MATCH(WatchList!$B252,'All CCC'!$B$7:$B$736,0)))</f>
        <v/>
      </c>
      <c r="AW252" s="334" t="str">
        <f>IF($B252="","",INDEX('All CCC'!AW$7:AW$736,MATCH(WatchList!$B252,'All CCC'!$B$7:$B$736,0)))</f>
        <v/>
      </c>
      <c r="AX252" s="334" t="str">
        <f>IF($B252="","",INDEX('All CCC'!AX$7:AX$736,MATCH(WatchList!$B252,'All CCC'!$B$7:$B$736,0)))</f>
        <v/>
      </c>
      <c r="AY252" s="334" t="str">
        <f>IF($B252="","",INDEX('All CCC'!AY$7:AY$736,MATCH(WatchList!$B252,'All CCC'!$B$7:$B$736,0)))</f>
        <v/>
      </c>
      <c r="AZ252" s="334" t="str">
        <f>IF($B252="","",INDEX('All CCC'!AZ$7:AZ$736,MATCH(WatchList!$B252,'All CCC'!$B$7:$B$736,0)))</f>
        <v/>
      </c>
      <c r="BA252" s="334" t="str">
        <f>IF($B252="","",INDEX('All CCC'!BA$7:BA$736,MATCH(WatchList!$B252,'All CCC'!$B$7:$B$736,0)))</f>
        <v/>
      </c>
      <c r="BB252" s="334" t="str">
        <f>IF($B252="","",INDEX('All CCC'!BB$7:BB$736,MATCH(WatchList!$B252,'All CCC'!$B$7:$B$736,0)))</f>
        <v/>
      </c>
      <c r="BC252" s="334" t="str">
        <f>IF($B252="","",INDEX('All CCC'!BC$7:BC$736,MATCH(WatchList!$B252,'All CCC'!$B$7:$B$736,0)))</f>
        <v/>
      </c>
      <c r="BD252" s="334" t="str">
        <f>IF($B252="","",INDEX('All CCC'!BD$7:BD$736,MATCH(WatchList!$B252,'All CCC'!$B$7:$B$736,0)))</f>
        <v/>
      </c>
      <c r="BE252" s="334" t="str">
        <f>IF($B252="","",INDEX('All CCC'!BE$7:BE$736,MATCH(WatchList!$B252,'All CCC'!$B$7:$B$736,0)))</f>
        <v/>
      </c>
      <c r="BF252" s="334" t="str">
        <f>IF($B252="","",INDEX('All CCC'!BF$7:BF$736,MATCH(WatchList!$B252,'All CCC'!$B$7:$B$736,0)))</f>
        <v/>
      </c>
      <c r="BG252" s="334" t="str">
        <f>IF($B252="","",INDEX('All CCC'!BG$7:BG$736,MATCH(WatchList!$B252,'All CCC'!$B$7:$B$736,0)))</f>
        <v/>
      </c>
    </row>
    <row r="253" spans="1:59" x14ac:dyDescent="0.2">
      <c r="A253" s="333" t="str">
        <f>IF($B253="","",INDEX('All CCC'!A$7:A$736,MATCH(WatchList!$B253,'All CCC'!$B$7:$B$736,0)))</f>
        <v/>
      </c>
      <c r="B253" s="127"/>
      <c r="C253" s="334" t="str">
        <f>IF($B253="","",INDEX('All CCC'!C$7:C$736,MATCH(WatchList!$B253,'All CCC'!$B$7:$B$736,0)))</f>
        <v/>
      </c>
      <c r="D253" s="334" t="str">
        <f>IF($B253="","",INDEX('All CCC'!D$7:D$736,MATCH(WatchList!$B253,'All CCC'!$B$7:$B$736,0)))</f>
        <v/>
      </c>
      <c r="E253" s="334" t="str">
        <f>IF($B253="","",INDEX('All CCC'!E$7:E$736,MATCH(WatchList!$B253,'All CCC'!$B$7:$B$736,0)))</f>
        <v/>
      </c>
      <c r="F253" s="334" t="str">
        <f>IF($B253="","",INDEX('All CCC'!F$7:F$736,MATCH(WatchList!$B253,'All CCC'!$B$7:$B$736,0)))</f>
        <v/>
      </c>
      <c r="G253" s="334" t="str">
        <f>IF($B253="","",INDEX('All CCC'!G$7:G$736,MATCH(WatchList!$B253,'All CCC'!$B$7:$B$736,0)))</f>
        <v/>
      </c>
      <c r="H253" s="334" t="str">
        <f>IF($B253="","",INDEX('All CCC'!H$7:H$736,MATCH(WatchList!$B253,'All CCC'!$B$7:$B$736,0)))</f>
        <v/>
      </c>
      <c r="I253" s="334" t="str">
        <f>IF($B253="","",INDEX('All CCC'!I$7:I$736,MATCH(WatchList!$B253,'All CCC'!$B$7:$B$736,0)))</f>
        <v/>
      </c>
      <c r="J253" s="334" t="str">
        <f>IF($B253="","",INDEX('All CCC'!J$7:J$736,MATCH(WatchList!$B253,'All CCC'!$B$7:$B$736,0)))</f>
        <v/>
      </c>
      <c r="K253" s="334" t="str">
        <f>IF($B253="","",INDEX('All CCC'!K$7:K$736,MATCH(WatchList!$B253,'All CCC'!$B$7:$B$736,0)))</f>
        <v/>
      </c>
      <c r="L253" s="334" t="str">
        <f>IF($B253="","",INDEX('All CCC'!L$7:L$736,MATCH(WatchList!$B253,'All CCC'!$B$7:$B$736,0)))</f>
        <v/>
      </c>
      <c r="M253" s="334" t="str">
        <f>IF($B253="","",INDEX('All CCC'!M$7:M$736,MATCH(WatchList!$B253,'All CCC'!$B$7:$B$736,0)))</f>
        <v/>
      </c>
      <c r="N253" s="334" t="str">
        <f>IF($B253="","",INDEX('All CCC'!N$7:N$736,MATCH(WatchList!$B253,'All CCC'!$B$7:$B$736,0)))</f>
        <v/>
      </c>
      <c r="O253" s="334" t="str">
        <f>IF($B253="","",INDEX('All CCC'!O$7:O$736,MATCH(WatchList!$B253,'All CCC'!$B$7:$B$736,0)))</f>
        <v/>
      </c>
      <c r="P253" s="335" t="str">
        <f>IF($B253="","",INDEX('All CCC'!P$7:P$736,MATCH(WatchList!$B253,'All CCC'!$B$7:$B$736,0)))</f>
        <v/>
      </c>
      <c r="Q253" s="335" t="str">
        <f>IF($B253="","",INDEX('All CCC'!Q$7:Q$736,MATCH(WatchList!$B253,'All CCC'!$B$7:$B$736,0)))</f>
        <v/>
      </c>
      <c r="R253" s="334" t="str">
        <f>IF($B253="","",INDEX('All CCC'!R$7:R$736,MATCH(WatchList!$B253,'All CCC'!$B$7:$B$736,0)))</f>
        <v/>
      </c>
      <c r="S253" s="334" t="str">
        <f>IF($B253="","",INDEX('All CCC'!S$7:S$736,MATCH(WatchList!$B253,'All CCC'!$B$7:$B$736,0)))</f>
        <v/>
      </c>
      <c r="T253" s="334" t="str">
        <f>IF($B253="","",INDEX('All CCC'!T$7:T$736,MATCH(WatchList!$B253,'All CCC'!$B$7:$B$736,0)))</f>
        <v/>
      </c>
      <c r="U253" s="334" t="str">
        <f>IF($B253="","",INDEX('All CCC'!U$7:U$736,MATCH(WatchList!$B253,'All CCC'!$B$7:$B$736,0)))</f>
        <v/>
      </c>
      <c r="V253" s="334" t="str">
        <f>IF($B253="","",INDEX('All CCC'!V$7:V$736,MATCH(WatchList!$B253,'All CCC'!$B$7:$B$736,0)))</f>
        <v/>
      </c>
      <c r="W253" s="334" t="str">
        <f>IF($B253="","",INDEX('All CCC'!W$7:W$736,MATCH(WatchList!$B253,'All CCC'!$B$7:$B$736,0)))</f>
        <v/>
      </c>
      <c r="X253" s="334" t="str">
        <f>IF($B253="","",INDEX('All CCC'!X$7:X$736,MATCH(WatchList!$B253,'All CCC'!$B$7:$B$736,0)))</f>
        <v/>
      </c>
      <c r="Y253" s="334" t="str">
        <f>IF($B253="","",INDEX('All CCC'!Y$7:Y$736,MATCH(WatchList!$B253,'All CCC'!$B$7:$B$736,0)))</f>
        <v/>
      </c>
      <c r="Z253" s="334" t="str">
        <f>IF($B253="","",INDEX('All CCC'!Z$7:Z$736,MATCH(WatchList!$B253,'All CCC'!$B$7:$B$736,0)))</f>
        <v/>
      </c>
      <c r="AA253" s="334" t="str">
        <f>IF($B253="","",INDEX('All CCC'!AA$7:AA$736,MATCH(WatchList!$B253,'All CCC'!$B$7:$B$736,0)))</f>
        <v/>
      </c>
      <c r="AB253" s="334" t="str">
        <f>IF($B253="","",INDEX('All CCC'!AB$7:AB$736,MATCH(WatchList!$B253,'All CCC'!$B$7:$B$736,0)))</f>
        <v/>
      </c>
      <c r="AC253" s="334" t="str">
        <f>IF($B253="","",INDEX('All CCC'!AC$7:AC$736,MATCH(WatchList!$B253,'All CCC'!$B$7:$B$736,0)))</f>
        <v/>
      </c>
      <c r="AD253" s="334" t="str">
        <f>IF($B253="","",INDEX('All CCC'!AD$7:AD$736,MATCH(WatchList!$B253,'All CCC'!$B$7:$B$736,0)))</f>
        <v/>
      </c>
      <c r="AE253" s="334" t="str">
        <f>IF($B253="","",INDEX('All CCC'!AE$7:AE$736,MATCH(WatchList!$B253,'All CCC'!$B$7:$B$736,0)))</f>
        <v/>
      </c>
      <c r="AF253" s="334" t="str">
        <f>IF($B253="","",INDEX('All CCC'!AF$7:AF$736,MATCH(WatchList!$B253,'All CCC'!$B$7:$B$736,0)))</f>
        <v/>
      </c>
      <c r="AG253" s="334" t="str">
        <f>IF($B253="","",INDEX('All CCC'!AG$7:AG$736,MATCH(WatchList!$B253,'All CCC'!$B$7:$B$736,0)))</f>
        <v/>
      </c>
      <c r="AH253" s="334" t="str">
        <f>IF($B253="","",INDEX('All CCC'!AH$7:AH$736,MATCH(WatchList!$B253,'All CCC'!$B$7:$B$736,0)))</f>
        <v/>
      </c>
      <c r="AI253" s="334" t="str">
        <f>IF($B253="","",INDEX('All CCC'!AI$7:AI$736,MATCH(WatchList!$B253,'All CCC'!$B$7:$B$736,0)))</f>
        <v/>
      </c>
      <c r="AJ253" s="334" t="str">
        <f>IF($B253="","",INDEX('All CCC'!AJ$7:AJ$736,MATCH(WatchList!$B253,'All CCC'!$B$7:$B$736,0)))</f>
        <v/>
      </c>
      <c r="AK253" s="334" t="str">
        <f>IF($B253="","",INDEX('All CCC'!AK$7:AK$736,MATCH(WatchList!$B253,'All CCC'!$B$7:$B$736,0)))</f>
        <v/>
      </c>
      <c r="AL253" s="334" t="str">
        <f>IF($B253="","",INDEX('All CCC'!AL$7:AL$736,MATCH(WatchList!$B253,'All CCC'!$B$7:$B$736,0)))</f>
        <v/>
      </c>
      <c r="AM253" s="334" t="str">
        <f>IF($B253="","",INDEX('All CCC'!AM$7:AM$736,MATCH(WatchList!$B253,'All CCC'!$B$7:$B$736,0)))</f>
        <v/>
      </c>
      <c r="AN253" s="334" t="str">
        <f>IF($B253="","",INDEX('All CCC'!AN$7:AN$736,MATCH(WatchList!$B253,'All CCC'!$B$7:$B$736,0)))</f>
        <v/>
      </c>
      <c r="AO253" s="334" t="str">
        <f>IF($B253="","",INDEX('All CCC'!AO$7:AO$736,MATCH(WatchList!$B253,'All CCC'!$B$7:$B$736,0)))</f>
        <v/>
      </c>
      <c r="AP253" s="334" t="str">
        <f>IF($B253="","",INDEX('All CCC'!AP$7:AP$736,MATCH(WatchList!$B253,'All CCC'!$B$7:$B$736,0)))</f>
        <v/>
      </c>
      <c r="AQ253" s="334" t="str">
        <f>IF($B253="","",INDEX('All CCC'!AQ$7:AQ$736,MATCH(WatchList!$B253,'All CCC'!$B$7:$B$736,0)))</f>
        <v/>
      </c>
      <c r="AR253" s="334" t="str">
        <f>IF($B253="","",INDEX('All CCC'!AR$7:AR$736,MATCH(WatchList!$B253,'All CCC'!$B$7:$B$736,0)))</f>
        <v/>
      </c>
      <c r="AS253" s="334" t="str">
        <f>IF($B253="","",INDEX('All CCC'!AS$7:AS$736,MATCH(WatchList!$B253,'All CCC'!$B$7:$B$736,0)))</f>
        <v/>
      </c>
      <c r="AT253" s="334" t="str">
        <f>IF($B253="","",INDEX('All CCC'!AT$7:AT$736,MATCH(WatchList!$B253,'All CCC'!$B$7:$B$736,0)))</f>
        <v/>
      </c>
      <c r="AU253" s="334" t="str">
        <f>IF($B253="","",INDEX('All CCC'!AU$7:AU$736,MATCH(WatchList!$B253,'All CCC'!$B$7:$B$736,0)))</f>
        <v/>
      </c>
      <c r="AV253" s="334" t="str">
        <f>IF($B253="","",INDEX('All CCC'!AV$7:AV$736,MATCH(WatchList!$B253,'All CCC'!$B$7:$B$736,0)))</f>
        <v/>
      </c>
      <c r="AW253" s="334" t="str">
        <f>IF($B253="","",INDEX('All CCC'!AW$7:AW$736,MATCH(WatchList!$B253,'All CCC'!$B$7:$B$736,0)))</f>
        <v/>
      </c>
      <c r="AX253" s="334" t="str">
        <f>IF($B253="","",INDEX('All CCC'!AX$7:AX$736,MATCH(WatchList!$B253,'All CCC'!$B$7:$B$736,0)))</f>
        <v/>
      </c>
      <c r="AY253" s="334" t="str">
        <f>IF($B253="","",INDEX('All CCC'!AY$7:AY$736,MATCH(WatchList!$B253,'All CCC'!$B$7:$B$736,0)))</f>
        <v/>
      </c>
      <c r="AZ253" s="334" t="str">
        <f>IF($B253="","",INDEX('All CCC'!AZ$7:AZ$736,MATCH(WatchList!$B253,'All CCC'!$B$7:$B$736,0)))</f>
        <v/>
      </c>
      <c r="BA253" s="334" t="str">
        <f>IF($B253="","",INDEX('All CCC'!BA$7:BA$736,MATCH(WatchList!$B253,'All CCC'!$B$7:$B$736,0)))</f>
        <v/>
      </c>
      <c r="BB253" s="334" t="str">
        <f>IF($B253="","",INDEX('All CCC'!BB$7:BB$736,MATCH(WatchList!$B253,'All CCC'!$B$7:$B$736,0)))</f>
        <v/>
      </c>
      <c r="BC253" s="334" t="str">
        <f>IF($B253="","",INDEX('All CCC'!BC$7:BC$736,MATCH(WatchList!$B253,'All CCC'!$B$7:$B$736,0)))</f>
        <v/>
      </c>
      <c r="BD253" s="334" t="str">
        <f>IF($B253="","",INDEX('All CCC'!BD$7:BD$736,MATCH(WatchList!$B253,'All CCC'!$B$7:$B$736,0)))</f>
        <v/>
      </c>
      <c r="BE253" s="334" t="str">
        <f>IF($B253="","",INDEX('All CCC'!BE$7:BE$736,MATCH(WatchList!$B253,'All CCC'!$B$7:$B$736,0)))</f>
        <v/>
      </c>
      <c r="BF253" s="334" t="str">
        <f>IF($B253="","",INDEX('All CCC'!BF$7:BF$736,MATCH(WatchList!$B253,'All CCC'!$B$7:$B$736,0)))</f>
        <v/>
      </c>
      <c r="BG253" s="334" t="str">
        <f>IF($B253="","",INDEX('All CCC'!BG$7:BG$736,MATCH(WatchList!$B253,'All CCC'!$B$7:$B$736,0)))</f>
        <v/>
      </c>
    </row>
    <row r="254" spans="1:59" x14ac:dyDescent="0.2">
      <c r="A254" s="333" t="str">
        <f>IF($B254="","",INDEX('All CCC'!A$7:A$736,MATCH(WatchList!$B254,'All CCC'!$B$7:$B$736,0)))</f>
        <v/>
      </c>
      <c r="B254" s="127"/>
      <c r="C254" s="334" t="str">
        <f>IF($B254="","",INDEX('All CCC'!C$7:C$736,MATCH(WatchList!$B254,'All CCC'!$B$7:$B$736,0)))</f>
        <v/>
      </c>
      <c r="D254" s="334" t="str">
        <f>IF($B254="","",INDEX('All CCC'!D$7:D$736,MATCH(WatchList!$B254,'All CCC'!$B$7:$B$736,0)))</f>
        <v/>
      </c>
      <c r="E254" s="334" t="str">
        <f>IF($B254="","",INDEX('All CCC'!E$7:E$736,MATCH(WatchList!$B254,'All CCC'!$B$7:$B$736,0)))</f>
        <v/>
      </c>
      <c r="F254" s="334" t="str">
        <f>IF($B254="","",INDEX('All CCC'!F$7:F$736,MATCH(WatchList!$B254,'All CCC'!$B$7:$B$736,0)))</f>
        <v/>
      </c>
      <c r="G254" s="334" t="str">
        <f>IF($B254="","",INDEX('All CCC'!G$7:G$736,MATCH(WatchList!$B254,'All CCC'!$B$7:$B$736,0)))</f>
        <v/>
      </c>
      <c r="H254" s="334" t="str">
        <f>IF($B254="","",INDEX('All CCC'!H$7:H$736,MATCH(WatchList!$B254,'All CCC'!$B$7:$B$736,0)))</f>
        <v/>
      </c>
      <c r="I254" s="334" t="str">
        <f>IF($B254="","",INDEX('All CCC'!I$7:I$736,MATCH(WatchList!$B254,'All CCC'!$B$7:$B$736,0)))</f>
        <v/>
      </c>
      <c r="J254" s="334" t="str">
        <f>IF($B254="","",INDEX('All CCC'!J$7:J$736,MATCH(WatchList!$B254,'All CCC'!$B$7:$B$736,0)))</f>
        <v/>
      </c>
      <c r="K254" s="334" t="str">
        <f>IF($B254="","",INDEX('All CCC'!K$7:K$736,MATCH(WatchList!$B254,'All CCC'!$B$7:$B$736,0)))</f>
        <v/>
      </c>
      <c r="L254" s="334" t="str">
        <f>IF($B254="","",INDEX('All CCC'!L$7:L$736,MATCH(WatchList!$B254,'All CCC'!$B$7:$B$736,0)))</f>
        <v/>
      </c>
      <c r="M254" s="334" t="str">
        <f>IF($B254="","",INDEX('All CCC'!M$7:M$736,MATCH(WatchList!$B254,'All CCC'!$B$7:$B$736,0)))</f>
        <v/>
      </c>
      <c r="N254" s="334" t="str">
        <f>IF($B254="","",INDEX('All CCC'!N$7:N$736,MATCH(WatchList!$B254,'All CCC'!$B$7:$B$736,0)))</f>
        <v/>
      </c>
      <c r="O254" s="334" t="str">
        <f>IF($B254="","",INDEX('All CCC'!O$7:O$736,MATCH(WatchList!$B254,'All CCC'!$B$7:$B$736,0)))</f>
        <v/>
      </c>
      <c r="P254" s="335" t="str">
        <f>IF($B254="","",INDEX('All CCC'!P$7:P$736,MATCH(WatchList!$B254,'All CCC'!$B$7:$B$736,0)))</f>
        <v/>
      </c>
      <c r="Q254" s="335" t="str">
        <f>IF($B254="","",INDEX('All CCC'!Q$7:Q$736,MATCH(WatchList!$B254,'All CCC'!$B$7:$B$736,0)))</f>
        <v/>
      </c>
      <c r="R254" s="334" t="str">
        <f>IF($B254="","",INDEX('All CCC'!R$7:R$736,MATCH(WatchList!$B254,'All CCC'!$B$7:$B$736,0)))</f>
        <v/>
      </c>
      <c r="S254" s="334" t="str">
        <f>IF($B254="","",INDEX('All CCC'!S$7:S$736,MATCH(WatchList!$B254,'All CCC'!$B$7:$B$736,0)))</f>
        <v/>
      </c>
      <c r="T254" s="334" t="str">
        <f>IF($B254="","",INDEX('All CCC'!T$7:T$736,MATCH(WatchList!$B254,'All CCC'!$B$7:$B$736,0)))</f>
        <v/>
      </c>
      <c r="U254" s="334" t="str">
        <f>IF($B254="","",INDEX('All CCC'!U$7:U$736,MATCH(WatchList!$B254,'All CCC'!$B$7:$B$736,0)))</f>
        <v/>
      </c>
      <c r="V254" s="334" t="str">
        <f>IF($B254="","",INDEX('All CCC'!V$7:V$736,MATCH(WatchList!$B254,'All CCC'!$B$7:$B$736,0)))</f>
        <v/>
      </c>
      <c r="W254" s="334" t="str">
        <f>IF($B254="","",INDEX('All CCC'!W$7:W$736,MATCH(WatchList!$B254,'All CCC'!$B$7:$B$736,0)))</f>
        <v/>
      </c>
      <c r="X254" s="334" t="str">
        <f>IF($B254="","",INDEX('All CCC'!X$7:X$736,MATCH(WatchList!$B254,'All CCC'!$B$7:$B$736,0)))</f>
        <v/>
      </c>
      <c r="Y254" s="334" t="str">
        <f>IF($B254="","",INDEX('All CCC'!Y$7:Y$736,MATCH(WatchList!$B254,'All CCC'!$B$7:$B$736,0)))</f>
        <v/>
      </c>
      <c r="Z254" s="334" t="str">
        <f>IF($B254="","",INDEX('All CCC'!Z$7:Z$736,MATCH(WatchList!$B254,'All CCC'!$B$7:$B$736,0)))</f>
        <v/>
      </c>
      <c r="AA254" s="334" t="str">
        <f>IF($B254="","",INDEX('All CCC'!AA$7:AA$736,MATCH(WatchList!$B254,'All CCC'!$B$7:$B$736,0)))</f>
        <v/>
      </c>
      <c r="AB254" s="334" t="str">
        <f>IF($B254="","",INDEX('All CCC'!AB$7:AB$736,MATCH(WatchList!$B254,'All CCC'!$B$7:$B$736,0)))</f>
        <v/>
      </c>
      <c r="AC254" s="334" t="str">
        <f>IF($B254="","",INDEX('All CCC'!AC$7:AC$736,MATCH(WatchList!$B254,'All CCC'!$B$7:$B$736,0)))</f>
        <v/>
      </c>
      <c r="AD254" s="334" t="str">
        <f>IF($B254="","",INDEX('All CCC'!AD$7:AD$736,MATCH(WatchList!$B254,'All CCC'!$B$7:$B$736,0)))</f>
        <v/>
      </c>
      <c r="AE254" s="334" t="str">
        <f>IF($B254="","",INDEX('All CCC'!AE$7:AE$736,MATCH(WatchList!$B254,'All CCC'!$B$7:$B$736,0)))</f>
        <v/>
      </c>
      <c r="AF254" s="334" t="str">
        <f>IF($B254="","",INDEX('All CCC'!AF$7:AF$736,MATCH(WatchList!$B254,'All CCC'!$B$7:$B$736,0)))</f>
        <v/>
      </c>
      <c r="AG254" s="334" t="str">
        <f>IF($B254="","",INDEX('All CCC'!AG$7:AG$736,MATCH(WatchList!$B254,'All CCC'!$B$7:$B$736,0)))</f>
        <v/>
      </c>
      <c r="AH254" s="334" t="str">
        <f>IF($B254="","",INDEX('All CCC'!AH$7:AH$736,MATCH(WatchList!$B254,'All CCC'!$B$7:$B$736,0)))</f>
        <v/>
      </c>
      <c r="AI254" s="334" t="str">
        <f>IF($B254="","",INDEX('All CCC'!AI$7:AI$736,MATCH(WatchList!$B254,'All CCC'!$B$7:$B$736,0)))</f>
        <v/>
      </c>
      <c r="AJ254" s="334" t="str">
        <f>IF($B254="","",INDEX('All CCC'!AJ$7:AJ$736,MATCH(WatchList!$B254,'All CCC'!$B$7:$B$736,0)))</f>
        <v/>
      </c>
      <c r="AK254" s="334" t="str">
        <f>IF($B254="","",INDEX('All CCC'!AK$7:AK$736,MATCH(WatchList!$B254,'All CCC'!$B$7:$B$736,0)))</f>
        <v/>
      </c>
      <c r="AL254" s="334" t="str">
        <f>IF($B254="","",INDEX('All CCC'!AL$7:AL$736,MATCH(WatchList!$B254,'All CCC'!$B$7:$B$736,0)))</f>
        <v/>
      </c>
      <c r="AM254" s="334" t="str">
        <f>IF($B254="","",INDEX('All CCC'!AM$7:AM$736,MATCH(WatchList!$B254,'All CCC'!$B$7:$B$736,0)))</f>
        <v/>
      </c>
      <c r="AN254" s="334" t="str">
        <f>IF($B254="","",INDEX('All CCC'!AN$7:AN$736,MATCH(WatchList!$B254,'All CCC'!$B$7:$B$736,0)))</f>
        <v/>
      </c>
      <c r="AO254" s="334" t="str">
        <f>IF($B254="","",INDEX('All CCC'!AO$7:AO$736,MATCH(WatchList!$B254,'All CCC'!$B$7:$B$736,0)))</f>
        <v/>
      </c>
      <c r="AP254" s="334" t="str">
        <f>IF($B254="","",INDEX('All CCC'!AP$7:AP$736,MATCH(WatchList!$B254,'All CCC'!$B$7:$B$736,0)))</f>
        <v/>
      </c>
      <c r="AQ254" s="334" t="str">
        <f>IF($B254="","",INDEX('All CCC'!AQ$7:AQ$736,MATCH(WatchList!$B254,'All CCC'!$B$7:$B$736,0)))</f>
        <v/>
      </c>
      <c r="AR254" s="334" t="str">
        <f>IF($B254="","",INDEX('All CCC'!AR$7:AR$736,MATCH(WatchList!$B254,'All CCC'!$B$7:$B$736,0)))</f>
        <v/>
      </c>
      <c r="AS254" s="334" t="str">
        <f>IF($B254="","",INDEX('All CCC'!AS$7:AS$736,MATCH(WatchList!$B254,'All CCC'!$B$7:$B$736,0)))</f>
        <v/>
      </c>
      <c r="AT254" s="334" t="str">
        <f>IF($B254="","",INDEX('All CCC'!AT$7:AT$736,MATCH(WatchList!$B254,'All CCC'!$B$7:$B$736,0)))</f>
        <v/>
      </c>
      <c r="AU254" s="334" t="str">
        <f>IF($B254="","",INDEX('All CCC'!AU$7:AU$736,MATCH(WatchList!$B254,'All CCC'!$B$7:$B$736,0)))</f>
        <v/>
      </c>
      <c r="AV254" s="334" t="str">
        <f>IF($B254="","",INDEX('All CCC'!AV$7:AV$736,MATCH(WatchList!$B254,'All CCC'!$B$7:$B$736,0)))</f>
        <v/>
      </c>
      <c r="AW254" s="334" t="str">
        <f>IF($B254="","",INDEX('All CCC'!AW$7:AW$736,MATCH(WatchList!$B254,'All CCC'!$B$7:$B$736,0)))</f>
        <v/>
      </c>
      <c r="AX254" s="334" t="str">
        <f>IF($B254="","",INDEX('All CCC'!AX$7:AX$736,MATCH(WatchList!$B254,'All CCC'!$B$7:$B$736,0)))</f>
        <v/>
      </c>
      <c r="AY254" s="334" t="str">
        <f>IF($B254="","",INDEX('All CCC'!AY$7:AY$736,MATCH(WatchList!$B254,'All CCC'!$B$7:$B$736,0)))</f>
        <v/>
      </c>
      <c r="AZ254" s="334" t="str">
        <f>IF($B254="","",INDEX('All CCC'!AZ$7:AZ$736,MATCH(WatchList!$B254,'All CCC'!$B$7:$B$736,0)))</f>
        <v/>
      </c>
      <c r="BA254" s="334" t="str">
        <f>IF($B254="","",INDEX('All CCC'!BA$7:BA$736,MATCH(WatchList!$B254,'All CCC'!$B$7:$B$736,0)))</f>
        <v/>
      </c>
      <c r="BB254" s="334" t="str">
        <f>IF($B254="","",INDEX('All CCC'!BB$7:BB$736,MATCH(WatchList!$B254,'All CCC'!$B$7:$B$736,0)))</f>
        <v/>
      </c>
      <c r="BC254" s="334" t="str">
        <f>IF($B254="","",INDEX('All CCC'!BC$7:BC$736,MATCH(WatchList!$B254,'All CCC'!$B$7:$B$736,0)))</f>
        <v/>
      </c>
      <c r="BD254" s="334" t="str">
        <f>IF($B254="","",INDEX('All CCC'!BD$7:BD$736,MATCH(WatchList!$B254,'All CCC'!$B$7:$B$736,0)))</f>
        <v/>
      </c>
      <c r="BE254" s="334" t="str">
        <f>IF($B254="","",INDEX('All CCC'!BE$7:BE$736,MATCH(WatchList!$B254,'All CCC'!$B$7:$B$736,0)))</f>
        <v/>
      </c>
      <c r="BF254" s="334" t="str">
        <f>IF($B254="","",INDEX('All CCC'!BF$7:BF$736,MATCH(WatchList!$B254,'All CCC'!$B$7:$B$736,0)))</f>
        <v/>
      </c>
      <c r="BG254" s="334" t="str">
        <f>IF($B254="","",INDEX('All CCC'!BG$7:BG$736,MATCH(WatchList!$B254,'All CCC'!$B$7:$B$736,0)))</f>
        <v/>
      </c>
    </row>
    <row r="255" spans="1:59" x14ac:dyDescent="0.2">
      <c r="A255" s="333" t="str">
        <f>IF($B255="","",INDEX('All CCC'!A$7:A$736,MATCH(WatchList!$B255,'All CCC'!$B$7:$B$736,0)))</f>
        <v/>
      </c>
      <c r="B255" s="127"/>
      <c r="C255" s="334" t="str">
        <f>IF($B255="","",INDEX('All CCC'!C$7:C$736,MATCH(WatchList!$B255,'All CCC'!$B$7:$B$736,0)))</f>
        <v/>
      </c>
      <c r="D255" s="334" t="str">
        <f>IF($B255="","",INDEX('All CCC'!D$7:D$736,MATCH(WatchList!$B255,'All CCC'!$B$7:$B$736,0)))</f>
        <v/>
      </c>
      <c r="E255" s="334" t="str">
        <f>IF($B255="","",INDEX('All CCC'!E$7:E$736,MATCH(WatchList!$B255,'All CCC'!$B$7:$B$736,0)))</f>
        <v/>
      </c>
      <c r="F255" s="334" t="str">
        <f>IF($B255="","",INDEX('All CCC'!F$7:F$736,MATCH(WatchList!$B255,'All CCC'!$B$7:$B$736,0)))</f>
        <v/>
      </c>
      <c r="G255" s="334" t="str">
        <f>IF($B255="","",INDEX('All CCC'!G$7:G$736,MATCH(WatchList!$B255,'All CCC'!$B$7:$B$736,0)))</f>
        <v/>
      </c>
      <c r="H255" s="334" t="str">
        <f>IF($B255="","",INDEX('All CCC'!H$7:H$736,MATCH(WatchList!$B255,'All CCC'!$B$7:$B$736,0)))</f>
        <v/>
      </c>
      <c r="I255" s="334" t="str">
        <f>IF($B255="","",INDEX('All CCC'!I$7:I$736,MATCH(WatchList!$B255,'All CCC'!$B$7:$B$736,0)))</f>
        <v/>
      </c>
      <c r="J255" s="334" t="str">
        <f>IF($B255="","",INDEX('All CCC'!J$7:J$736,MATCH(WatchList!$B255,'All CCC'!$B$7:$B$736,0)))</f>
        <v/>
      </c>
      <c r="K255" s="334" t="str">
        <f>IF($B255="","",INDEX('All CCC'!K$7:K$736,MATCH(WatchList!$B255,'All CCC'!$B$7:$B$736,0)))</f>
        <v/>
      </c>
      <c r="L255" s="334" t="str">
        <f>IF($B255="","",INDEX('All CCC'!L$7:L$736,MATCH(WatchList!$B255,'All CCC'!$B$7:$B$736,0)))</f>
        <v/>
      </c>
      <c r="M255" s="334" t="str">
        <f>IF($B255="","",INDEX('All CCC'!M$7:M$736,MATCH(WatchList!$B255,'All CCC'!$B$7:$B$736,0)))</f>
        <v/>
      </c>
      <c r="N255" s="334" t="str">
        <f>IF($B255="","",INDEX('All CCC'!N$7:N$736,MATCH(WatchList!$B255,'All CCC'!$B$7:$B$736,0)))</f>
        <v/>
      </c>
      <c r="O255" s="334" t="str">
        <f>IF($B255="","",INDEX('All CCC'!O$7:O$736,MATCH(WatchList!$B255,'All CCC'!$B$7:$B$736,0)))</f>
        <v/>
      </c>
      <c r="P255" s="335" t="str">
        <f>IF($B255="","",INDEX('All CCC'!P$7:P$736,MATCH(WatchList!$B255,'All CCC'!$B$7:$B$736,0)))</f>
        <v/>
      </c>
      <c r="Q255" s="335" t="str">
        <f>IF($B255="","",INDEX('All CCC'!Q$7:Q$736,MATCH(WatchList!$B255,'All CCC'!$B$7:$B$736,0)))</f>
        <v/>
      </c>
      <c r="R255" s="334" t="str">
        <f>IF($B255="","",INDEX('All CCC'!R$7:R$736,MATCH(WatchList!$B255,'All CCC'!$B$7:$B$736,0)))</f>
        <v/>
      </c>
      <c r="S255" s="334" t="str">
        <f>IF($B255="","",INDEX('All CCC'!S$7:S$736,MATCH(WatchList!$B255,'All CCC'!$B$7:$B$736,0)))</f>
        <v/>
      </c>
      <c r="T255" s="334" t="str">
        <f>IF($B255="","",INDEX('All CCC'!T$7:T$736,MATCH(WatchList!$B255,'All CCC'!$B$7:$B$736,0)))</f>
        <v/>
      </c>
      <c r="U255" s="334" t="str">
        <f>IF($B255="","",INDEX('All CCC'!U$7:U$736,MATCH(WatchList!$B255,'All CCC'!$B$7:$B$736,0)))</f>
        <v/>
      </c>
      <c r="V255" s="334" t="str">
        <f>IF($B255="","",INDEX('All CCC'!V$7:V$736,MATCH(WatchList!$B255,'All CCC'!$B$7:$B$736,0)))</f>
        <v/>
      </c>
      <c r="W255" s="334" t="str">
        <f>IF($B255="","",INDEX('All CCC'!W$7:W$736,MATCH(WatchList!$B255,'All CCC'!$B$7:$B$736,0)))</f>
        <v/>
      </c>
      <c r="X255" s="334" t="str">
        <f>IF($B255="","",INDEX('All CCC'!X$7:X$736,MATCH(WatchList!$B255,'All CCC'!$B$7:$B$736,0)))</f>
        <v/>
      </c>
      <c r="Y255" s="334" t="str">
        <f>IF($B255="","",INDEX('All CCC'!Y$7:Y$736,MATCH(WatchList!$B255,'All CCC'!$B$7:$B$736,0)))</f>
        <v/>
      </c>
      <c r="Z255" s="334" t="str">
        <f>IF($B255="","",INDEX('All CCC'!Z$7:Z$736,MATCH(WatchList!$B255,'All CCC'!$B$7:$B$736,0)))</f>
        <v/>
      </c>
      <c r="AA255" s="334" t="str">
        <f>IF($B255="","",INDEX('All CCC'!AA$7:AA$736,MATCH(WatchList!$B255,'All CCC'!$B$7:$B$736,0)))</f>
        <v/>
      </c>
      <c r="AB255" s="334" t="str">
        <f>IF($B255="","",INDEX('All CCC'!AB$7:AB$736,MATCH(WatchList!$B255,'All CCC'!$B$7:$B$736,0)))</f>
        <v/>
      </c>
      <c r="AC255" s="334" t="str">
        <f>IF($B255="","",INDEX('All CCC'!AC$7:AC$736,MATCH(WatchList!$B255,'All CCC'!$B$7:$B$736,0)))</f>
        <v/>
      </c>
      <c r="AD255" s="334" t="str">
        <f>IF($B255="","",INDEX('All CCC'!AD$7:AD$736,MATCH(WatchList!$B255,'All CCC'!$B$7:$B$736,0)))</f>
        <v/>
      </c>
      <c r="AE255" s="334" t="str">
        <f>IF($B255="","",INDEX('All CCC'!AE$7:AE$736,MATCH(WatchList!$B255,'All CCC'!$B$7:$B$736,0)))</f>
        <v/>
      </c>
      <c r="AF255" s="334" t="str">
        <f>IF($B255="","",INDEX('All CCC'!AF$7:AF$736,MATCH(WatchList!$B255,'All CCC'!$B$7:$B$736,0)))</f>
        <v/>
      </c>
      <c r="AG255" s="334" t="str">
        <f>IF($B255="","",INDEX('All CCC'!AG$7:AG$736,MATCH(WatchList!$B255,'All CCC'!$B$7:$B$736,0)))</f>
        <v/>
      </c>
      <c r="AH255" s="334" t="str">
        <f>IF($B255="","",INDEX('All CCC'!AH$7:AH$736,MATCH(WatchList!$B255,'All CCC'!$B$7:$B$736,0)))</f>
        <v/>
      </c>
      <c r="AI255" s="334" t="str">
        <f>IF($B255="","",INDEX('All CCC'!AI$7:AI$736,MATCH(WatchList!$B255,'All CCC'!$B$7:$B$736,0)))</f>
        <v/>
      </c>
      <c r="AJ255" s="334" t="str">
        <f>IF($B255="","",INDEX('All CCC'!AJ$7:AJ$736,MATCH(WatchList!$B255,'All CCC'!$B$7:$B$736,0)))</f>
        <v/>
      </c>
      <c r="AK255" s="334" t="str">
        <f>IF($B255="","",INDEX('All CCC'!AK$7:AK$736,MATCH(WatchList!$B255,'All CCC'!$B$7:$B$736,0)))</f>
        <v/>
      </c>
      <c r="AL255" s="334" t="str">
        <f>IF($B255="","",INDEX('All CCC'!AL$7:AL$736,MATCH(WatchList!$B255,'All CCC'!$B$7:$B$736,0)))</f>
        <v/>
      </c>
      <c r="AM255" s="334" t="str">
        <f>IF($B255="","",INDEX('All CCC'!AM$7:AM$736,MATCH(WatchList!$B255,'All CCC'!$B$7:$B$736,0)))</f>
        <v/>
      </c>
      <c r="AN255" s="334" t="str">
        <f>IF($B255="","",INDEX('All CCC'!AN$7:AN$736,MATCH(WatchList!$B255,'All CCC'!$B$7:$B$736,0)))</f>
        <v/>
      </c>
      <c r="AO255" s="334" t="str">
        <f>IF($B255="","",INDEX('All CCC'!AO$7:AO$736,MATCH(WatchList!$B255,'All CCC'!$B$7:$B$736,0)))</f>
        <v/>
      </c>
      <c r="AP255" s="334" t="str">
        <f>IF($B255="","",INDEX('All CCC'!AP$7:AP$736,MATCH(WatchList!$B255,'All CCC'!$B$7:$B$736,0)))</f>
        <v/>
      </c>
      <c r="AQ255" s="334" t="str">
        <f>IF($B255="","",INDEX('All CCC'!AQ$7:AQ$736,MATCH(WatchList!$B255,'All CCC'!$B$7:$B$736,0)))</f>
        <v/>
      </c>
      <c r="AR255" s="334" t="str">
        <f>IF($B255="","",INDEX('All CCC'!AR$7:AR$736,MATCH(WatchList!$B255,'All CCC'!$B$7:$B$736,0)))</f>
        <v/>
      </c>
      <c r="AS255" s="334" t="str">
        <f>IF($B255="","",INDEX('All CCC'!AS$7:AS$736,MATCH(WatchList!$B255,'All CCC'!$B$7:$B$736,0)))</f>
        <v/>
      </c>
      <c r="AT255" s="334" t="str">
        <f>IF($B255="","",INDEX('All CCC'!AT$7:AT$736,MATCH(WatchList!$B255,'All CCC'!$B$7:$B$736,0)))</f>
        <v/>
      </c>
      <c r="AU255" s="334" t="str">
        <f>IF($B255="","",INDEX('All CCC'!AU$7:AU$736,MATCH(WatchList!$B255,'All CCC'!$B$7:$B$736,0)))</f>
        <v/>
      </c>
      <c r="AV255" s="334" t="str">
        <f>IF($B255="","",INDEX('All CCC'!AV$7:AV$736,MATCH(WatchList!$B255,'All CCC'!$B$7:$B$736,0)))</f>
        <v/>
      </c>
      <c r="AW255" s="334" t="str">
        <f>IF($B255="","",INDEX('All CCC'!AW$7:AW$736,MATCH(WatchList!$B255,'All CCC'!$B$7:$B$736,0)))</f>
        <v/>
      </c>
      <c r="AX255" s="334" t="str">
        <f>IF($B255="","",INDEX('All CCC'!AX$7:AX$736,MATCH(WatchList!$B255,'All CCC'!$B$7:$B$736,0)))</f>
        <v/>
      </c>
      <c r="AY255" s="334" t="str">
        <f>IF($B255="","",INDEX('All CCC'!AY$7:AY$736,MATCH(WatchList!$B255,'All CCC'!$B$7:$B$736,0)))</f>
        <v/>
      </c>
      <c r="AZ255" s="334" t="str">
        <f>IF($B255="","",INDEX('All CCC'!AZ$7:AZ$736,MATCH(WatchList!$B255,'All CCC'!$B$7:$B$736,0)))</f>
        <v/>
      </c>
      <c r="BA255" s="334" t="str">
        <f>IF($B255="","",INDEX('All CCC'!BA$7:BA$736,MATCH(WatchList!$B255,'All CCC'!$B$7:$B$736,0)))</f>
        <v/>
      </c>
      <c r="BB255" s="334" t="str">
        <f>IF($B255="","",INDEX('All CCC'!BB$7:BB$736,MATCH(WatchList!$B255,'All CCC'!$B$7:$B$736,0)))</f>
        <v/>
      </c>
      <c r="BC255" s="334" t="str">
        <f>IF($B255="","",INDEX('All CCC'!BC$7:BC$736,MATCH(WatchList!$B255,'All CCC'!$B$7:$B$736,0)))</f>
        <v/>
      </c>
      <c r="BD255" s="334" t="str">
        <f>IF($B255="","",INDEX('All CCC'!BD$7:BD$736,MATCH(WatchList!$B255,'All CCC'!$B$7:$B$736,0)))</f>
        <v/>
      </c>
      <c r="BE255" s="334" t="str">
        <f>IF($B255="","",INDEX('All CCC'!BE$7:BE$736,MATCH(WatchList!$B255,'All CCC'!$B$7:$B$736,0)))</f>
        <v/>
      </c>
      <c r="BF255" s="334" t="str">
        <f>IF($B255="","",INDEX('All CCC'!BF$7:BF$736,MATCH(WatchList!$B255,'All CCC'!$B$7:$B$736,0)))</f>
        <v/>
      </c>
      <c r="BG255" s="334" t="str">
        <f>IF($B255="","",INDEX('All CCC'!BG$7:BG$736,MATCH(WatchList!$B255,'All CCC'!$B$7:$B$736,0)))</f>
        <v/>
      </c>
    </row>
    <row r="256" spans="1:59" x14ac:dyDescent="0.2">
      <c r="A256" s="333" t="str">
        <f>IF($B256="","",INDEX('All CCC'!A$7:A$736,MATCH(WatchList!$B256,'All CCC'!$B$7:$B$736,0)))</f>
        <v/>
      </c>
      <c r="B256" s="127"/>
      <c r="C256" s="334" t="str">
        <f>IF($B256="","",INDEX('All CCC'!C$7:C$736,MATCH(WatchList!$B256,'All CCC'!$B$7:$B$736,0)))</f>
        <v/>
      </c>
      <c r="D256" s="334" t="str">
        <f>IF($B256="","",INDEX('All CCC'!D$7:D$736,MATCH(WatchList!$B256,'All CCC'!$B$7:$B$736,0)))</f>
        <v/>
      </c>
      <c r="E256" s="334" t="str">
        <f>IF($B256="","",INDEX('All CCC'!E$7:E$736,MATCH(WatchList!$B256,'All CCC'!$B$7:$B$736,0)))</f>
        <v/>
      </c>
      <c r="F256" s="334" t="str">
        <f>IF($B256="","",INDEX('All CCC'!F$7:F$736,MATCH(WatchList!$B256,'All CCC'!$B$7:$B$736,0)))</f>
        <v/>
      </c>
      <c r="G256" s="334" t="str">
        <f>IF($B256="","",INDEX('All CCC'!G$7:G$736,MATCH(WatchList!$B256,'All CCC'!$B$7:$B$736,0)))</f>
        <v/>
      </c>
      <c r="H256" s="334" t="str">
        <f>IF($B256="","",INDEX('All CCC'!H$7:H$736,MATCH(WatchList!$B256,'All CCC'!$B$7:$B$736,0)))</f>
        <v/>
      </c>
      <c r="I256" s="334" t="str">
        <f>IF($B256="","",INDEX('All CCC'!I$7:I$736,MATCH(WatchList!$B256,'All CCC'!$B$7:$B$736,0)))</f>
        <v/>
      </c>
      <c r="J256" s="334" t="str">
        <f>IF($B256="","",INDEX('All CCC'!J$7:J$736,MATCH(WatchList!$B256,'All CCC'!$B$7:$B$736,0)))</f>
        <v/>
      </c>
      <c r="K256" s="334" t="str">
        <f>IF($B256="","",INDEX('All CCC'!K$7:K$736,MATCH(WatchList!$B256,'All CCC'!$B$7:$B$736,0)))</f>
        <v/>
      </c>
      <c r="L256" s="334" t="str">
        <f>IF($B256="","",INDEX('All CCC'!L$7:L$736,MATCH(WatchList!$B256,'All CCC'!$B$7:$B$736,0)))</f>
        <v/>
      </c>
      <c r="M256" s="334" t="str">
        <f>IF($B256="","",INDEX('All CCC'!M$7:M$736,MATCH(WatchList!$B256,'All CCC'!$B$7:$B$736,0)))</f>
        <v/>
      </c>
      <c r="N256" s="334" t="str">
        <f>IF($B256="","",INDEX('All CCC'!N$7:N$736,MATCH(WatchList!$B256,'All CCC'!$B$7:$B$736,0)))</f>
        <v/>
      </c>
      <c r="O256" s="334" t="str">
        <f>IF($B256="","",INDEX('All CCC'!O$7:O$736,MATCH(WatchList!$B256,'All CCC'!$B$7:$B$736,0)))</f>
        <v/>
      </c>
      <c r="P256" s="335" t="str">
        <f>IF($B256="","",INDEX('All CCC'!P$7:P$736,MATCH(WatchList!$B256,'All CCC'!$B$7:$B$736,0)))</f>
        <v/>
      </c>
      <c r="Q256" s="335" t="str">
        <f>IF($B256="","",INDEX('All CCC'!Q$7:Q$736,MATCH(WatchList!$B256,'All CCC'!$B$7:$B$736,0)))</f>
        <v/>
      </c>
      <c r="R256" s="334" t="str">
        <f>IF($B256="","",INDEX('All CCC'!R$7:R$736,MATCH(WatchList!$B256,'All CCC'!$B$7:$B$736,0)))</f>
        <v/>
      </c>
      <c r="S256" s="334" t="str">
        <f>IF($B256="","",INDEX('All CCC'!S$7:S$736,MATCH(WatchList!$B256,'All CCC'!$B$7:$B$736,0)))</f>
        <v/>
      </c>
      <c r="T256" s="334" t="str">
        <f>IF($B256="","",INDEX('All CCC'!T$7:T$736,MATCH(WatchList!$B256,'All CCC'!$B$7:$B$736,0)))</f>
        <v/>
      </c>
      <c r="U256" s="334" t="str">
        <f>IF($B256="","",INDEX('All CCC'!U$7:U$736,MATCH(WatchList!$B256,'All CCC'!$B$7:$B$736,0)))</f>
        <v/>
      </c>
      <c r="V256" s="334" t="str">
        <f>IF($B256="","",INDEX('All CCC'!V$7:V$736,MATCH(WatchList!$B256,'All CCC'!$B$7:$B$736,0)))</f>
        <v/>
      </c>
      <c r="W256" s="334" t="str">
        <f>IF($B256="","",INDEX('All CCC'!W$7:W$736,MATCH(WatchList!$B256,'All CCC'!$B$7:$B$736,0)))</f>
        <v/>
      </c>
      <c r="X256" s="334" t="str">
        <f>IF($B256="","",INDEX('All CCC'!X$7:X$736,MATCH(WatchList!$B256,'All CCC'!$B$7:$B$736,0)))</f>
        <v/>
      </c>
      <c r="Y256" s="334" t="str">
        <f>IF($B256="","",INDEX('All CCC'!Y$7:Y$736,MATCH(WatchList!$B256,'All CCC'!$B$7:$B$736,0)))</f>
        <v/>
      </c>
      <c r="Z256" s="334" t="str">
        <f>IF($B256="","",INDEX('All CCC'!Z$7:Z$736,MATCH(WatchList!$B256,'All CCC'!$B$7:$B$736,0)))</f>
        <v/>
      </c>
      <c r="AA256" s="334" t="str">
        <f>IF($B256="","",INDEX('All CCC'!AA$7:AA$736,MATCH(WatchList!$B256,'All CCC'!$B$7:$B$736,0)))</f>
        <v/>
      </c>
      <c r="AB256" s="334" t="str">
        <f>IF($B256="","",INDEX('All CCC'!AB$7:AB$736,MATCH(WatchList!$B256,'All CCC'!$B$7:$B$736,0)))</f>
        <v/>
      </c>
      <c r="AC256" s="334" t="str">
        <f>IF($B256="","",INDEX('All CCC'!AC$7:AC$736,MATCH(WatchList!$B256,'All CCC'!$B$7:$B$736,0)))</f>
        <v/>
      </c>
      <c r="AD256" s="334" t="str">
        <f>IF($B256="","",INDEX('All CCC'!AD$7:AD$736,MATCH(WatchList!$B256,'All CCC'!$B$7:$B$736,0)))</f>
        <v/>
      </c>
      <c r="AE256" s="334" t="str">
        <f>IF($B256="","",INDEX('All CCC'!AE$7:AE$736,MATCH(WatchList!$B256,'All CCC'!$B$7:$B$736,0)))</f>
        <v/>
      </c>
      <c r="AF256" s="334" t="str">
        <f>IF($B256="","",INDEX('All CCC'!AF$7:AF$736,MATCH(WatchList!$B256,'All CCC'!$B$7:$B$736,0)))</f>
        <v/>
      </c>
      <c r="AG256" s="334" t="str">
        <f>IF($B256="","",INDEX('All CCC'!AG$7:AG$736,MATCH(WatchList!$B256,'All CCC'!$B$7:$B$736,0)))</f>
        <v/>
      </c>
      <c r="AH256" s="334" t="str">
        <f>IF($B256="","",INDEX('All CCC'!AH$7:AH$736,MATCH(WatchList!$B256,'All CCC'!$B$7:$B$736,0)))</f>
        <v/>
      </c>
      <c r="AI256" s="334" t="str">
        <f>IF($B256="","",INDEX('All CCC'!AI$7:AI$736,MATCH(WatchList!$B256,'All CCC'!$B$7:$B$736,0)))</f>
        <v/>
      </c>
      <c r="AJ256" s="334" t="str">
        <f>IF($B256="","",INDEX('All CCC'!AJ$7:AJ$736,MATCH(WatchList!$B256,'All CCC'!$B$7:$B$736,0)))</f>
        <v/>
      </c>
      <c r="AK256" s="334" t="str">
        <f>IF($B256="","",INDEX('All CCC'!AK$7:AK$736,MATCH(WatchList!$B256,'All CCC'!$B$7:$B$736,0)))</f>
        <v/>
      </c>
      <c r="AL256" s="334" t="str">
        <f>IF($B256="","",INDEX('All CCC'!AL$7:AL$736,MATCH(WatchList!$B256,'All CCC'!$B$7:$B$736,0)))</f>
        <v/>
      </c>
      <c r="AM256" s="334" t="str">
        <f>IF($B256="","",INDEX('All CCC'!AM$7:AM$736,MATCH(WatchList!$B256,'All CCC'!$B$7:$B$736,0)))</f>
        <v/>
      </c>
      <c r="AN256" s="334" t="str">
        <f>IF($B256="","",INDEX('All CCC'!AN$7:AN$736,MATCH(WatchList!$B256,'All CCC'!$B$7:$B$736,0)))</f>
        <v/>
      </c>
      <c r="AO256" s="334" t="str">
        <f>IF($B256="","",INDEX('All CCC'!AO$7:AO$736,MATCH(WatchList!$B256,'All CCC'!$B$7:$B$736,0)))</f>
        <v/>
      </c>
      <c r="AP256" s="334" t="str">
        <f>IF($B256="","",INDEX('All CCC'!AP$7:AP$736,MATCH(WatchList!$B256,'All CCC'!$B$7:$B$736,0)))</f>
        <v/>
      </c>
      <c r="AQ256" s="334" t="str">
        <f>IF($B256="","",INDEX('All CCC'!AQ$7:AQ$736,MATCH(WatchList!$B256,'All CCC'!$B$7:$B$736,0)))</f>
        <v/>
      </c>
      <c r="AR256" s="334" t="str">
        <f>IF($B256="","",INDEX('All CCC'!AR$7:AR$736,MATCH(WatchList!$B256,'All CCC'!$B$7:$B$736,0)))</f>
        <v/>
      </c>
      <c r="AS256" s="334" t="str">
        <f>IF($B256="","",INDEX('All CCC'!AS$7:AS$736,MATCH(WatchList!$B256,'All CCC'!$B$7:$B$736,0)))</f>
        <v/>
      </c>
      <c r="AT256" s="334" t="str">
        <f>IF($B256="","",INDEX('All CCC'!AT$7:AT$736,MATCH(WatchList!$B256,'All CCC'!$B$7:$B$736,0)))</f>
        <v/>
      </c>
      <c r="AU256" s="334" t="str">
        <f>IF($B256="","",INDEX('All CCC'!AU$7:AU$736,MATCH(WatchList!$B256,'All CCC'!$B$7:$B$736,0)))</f>
        <v/>
      </c>
      <c r="AV256" s="334" t="str">
        <f>IF($B256="","",INDEX('All CCC'!AV$7:AV$736,MATCH(WatchList!$B256,'All CCC'!$B$7:$B$736,0)))</f>
        <v/>
      </c>
      <c r="AW256" s="334" t="str">
        <f>IF($B256="","",INDEX('All CCC'!AW$7:AW$736,MATCH(WatchList!$B256,'All CCC'!$B$7:$B$736,0)))</f>
        <v/>
      </c>
      <c r="AX256" s="334" t="str">
        <f>IF($B256="","",INDEX('All CCC'!AX$7:AX$736,MATCH(WatchList!$B256,'All CCC'!$B$7:$B$736,0)))</f>
        <v/>
      </c>
      <c r="AY256" s="334" t="str">
        <f>IF($B256="","",INDEX('All CCC'!AY$7:AY$736,MATCH(WatchList!$B256,'All CCC'!$B$7:$B$736,0)))</f>
        <v/>
      </c>
      <c r="AZ256" s="334" t="str">
        <f>IF($B256="","",INDEX('All CCC'!AZ$7:AZ$736,MATCH(WatchList!$B256,'All CCC'!$B$7:$B$736,0)))</f>
        <v/>
      </c>
      <c r="BA256" s="334" t="str">
        <f>IF($B256="","",INDEX('All CCC'!BA$7:BA$736,MATCH(WatchList!$B256,'All CCC'!$B$7:$B$736,0)))</f>
        <v/>
      </c>
      <c r="BB256" s="334" t="str">
        <f>IF($B256="","",INDEX('All CCC'!BB$7:BB$736,MATCH(WatchList!$B256,'All CCC'!$B$7:$B$736,0)))</f>
        <v/>
      </c>
      <c r="BC256" s="334" t="str">
        <f>IF($B256="","",INDEX('All CCC'!BC$7:BC$736,MATCH(WatchList!$B256,'All CCC'!$B$7:$B$736,0)))</f>
        <v/>
      </c>
      <c r="BD256" s="334" t="str">
        <f>IF($B256="","",INDEX('All CCC'!BD$7:BD$736,MATCH(WatchList!$B256,'All CCC'!$B$7:$B$736,0)))</f>
        <v/>
      </c>
      <c r="BE256" s="334" t="str">
        <f>IF($B256="","",INDEX('All CCC'!BE$7:BE$736,MATCH(WatchList!$B256,'All CCC'!$B$7:$B$736,0)))</f>
        <v/>
      </c>
      <c r="BF256" s="334" t="str">
        <f>IF($B256="","",INDEX('All CCC'!BF$7:BF$736,MATCH(WatchList!$B256,'All CCC'!$B$7:$B$736,0)))</f>
        <v/>
      </c>
      <c r="BG256" s="334" t="str">
        <f>IF($B256="","",INDEX('All CCC'!BG$7:BG$736,MATCH(WatchList!$B256,'All CCC'!$B$7:$B$736,0)))</f>
        <v/>
      </c>
    </row>
    <row r="257" spans="1:59" x14ac:dyDescent="0.2">
      <c r="A257" s="333" t="str">
        <f>IF($B257="","",INDEX('All CCC'!A$7:A$736,MATCH(WatchList!$B257,'All CCC'!$B$7:$B$736,0)))</f>
        <v/>
      </c>
      <c r="B257" s="127"/>
      <c r="C257" s="334" t="str">
        <f>IF($B257="","",INDEX('All CCC'!C$7:C$736,MATCH(WatchList!$B257,'All CCC'!$B$7:$B$736,0)))</f>
        <v/>
      </c>
      <c r="D257" s="334" t="str">
        <f>IF($B257="","",INDEX('All CCC'!D$7:D$736,MATCH(WatchList!$B257,'All CCC'!$B$7:$B$736,0)))</f>
        <v/>
      </c>
      <c r="E257" s="334" t="str">
        <f>IF($B257="","",INDEX('All CCC'!E$7:E$736,MATCH(WatchList!$B257,'All CCC'!$B$7:$B$736,0)))</f>
        <v/>
      </c>
      <c r="F257" s="334" t="str">
        <f>IF($B257="","",INDEX('All CCC'!F$7:F$736,MATCH(WatchList!$B257,'All CCC'!$B$7:$B$736,0)))</f>
        <v/>
      </c>
      <c r="G257" s="334" t="str">
        <f>IF($B257="","",INDEX('All CCC'!G$7:G$736,MATCH(WatchList!$B257,'All CCC'!$B$7:$B$736,0)))</f>
        <v/>
      </c>
      <c r="H257" s="334" t="str">
        <f>IF($B257="","",INDEX('All CCC'!H$7:H$736,MATCH(WatchList!$B257,'All CCC'!$B$7:$B$736,0)))</f>
        <v/>
      </c>
      <c r="I257" s="334" t="str">
        <f>IF($B257="","",INDEX('All CCC'!I$7:I$736,MATCH(WatchList!$B257,'All CCC'!$B$7:$B$736,0)))</f>
        <v/>
      </c>
      <c r="J257" s="334" t="str">
        <f>IF($B257="","",INDEX('All CCC'!J$7:J$736,MATCH(WatchList!$B257,'All CCC'!$B$7:$B$736,0)))</f>
        <v/>
      </c>
      <c r="K257" s="334" t="str">
        <f>IF($B257="","",INDEX('All CCC'!K$7:K$736,MATCH(WatchList!$B257,'All CCC'!$B$7:$B$736,0)))</f>
        <v/>
      </c>
      <c r="L257" s="334" t="str">
        <f>IF($B257="","",INDEX('All CCC'!L$7:L$736,MATCH(WatchList!$B257,'All CCC'!$B$7:$B$736,0)))</f>
        <v/>
      </c>
      <c r="M257" s="334" t="str">
        <f>IF($B257="","",INDEX('All CCC'!M$7:M$736,MATCH(WatchList!$B257,'All CCC'!$B$7:$B$736,0)))</f>
        <v/>
      </c>
      <c r="N257" s="334" t="str">
        <f>IF($B257="","",INDEX('All CCC'!N$7:N$736,MATCH(WatchList!$B257,'All CCC'!$B$7:$B$736,0)))</f>
        <v/>
      </c>
      <c r="O257" s="334" t="str">
        <f>IF($B257="","",INDEX('All CCC'!O$7:O$736,MATCH(WatchList!$B257,'All CCC'!$B$7:$B$736,0)))</f>
        <v/>
      </c>
      <c r="P257" s="335" t="str">
        <f>IF($B257="","",INDEX('All CCC'!P$7:P$736,MATCH(WatchList!$B257,'All CCC'!$B$7:$B$736,0)))</f>
        <v/>
      </c>
      <c r="Q257" s="335" t="str">
        <f>IF($B257="","",INDEX('All CCC'!Q$7:Q$736,MATCH(WatchList!$B257,'All CCC'!$B$7:$B$736,0)))</f>
        <v/>
      </c>
      <c r="R257" s="334" t="str">
        <f>IF($B257="","",INDEX('All CCC'!R$7:R$736,MATCH(WatchList!$B257,'All CCC'!$B$7:$B$736,0)))</f>
        <v/>
      </c>
      <c r="S257" s="334" t="str">
        <f>IF($B257="","",INDEX('All CCC'!S$7:S$736,MATCH(WatchList!$B257,'All CCC'!$B$7:$B$736,0)))</f>
        <v/>
      </c>
      <c r="T257" s="334" t="str">
        <f>IF($B257="","",INDEX('All CCC'!T$7:T$736,MATCH(WatchList!$B257,'All CCC'!$B$7:$B$736,0)))</f>
        <v/>
      </c>
      <c r="U257" s="334" t="str">
        <f>IF($B257="","",INDEX('All CCC'!U$7:U$736,MATCH(WatchList!$B257,'All CCC'!$B$7:$B$736,0)))</f>
        <v/>
      </c>
      <c r="V257" s="334" t="str">
        <f>IF($B257="","",INDEX('All CCC'!V$7:V$736,MATCH(WatchList!$B257,'All CCC'!$B$7:$B$736,0)))</f>
        <v/>
      </c>
      <c r="W257" s="334" t="str">
        <f>IF($B257="","",INDEX('All CCC'!W$7:W$736,MATCH(WatchList!$B257,'All CCC'!$B$7:$B$736,0)))</f>
        <v/>
      </c>
      <c r="X257" s="334" t="str">
        <f>IF($B257="","",INDEX('All CCC'!X$7:X$736,MATCH(WatchList!$B257,'All CCC'!$B$7:$B$736,0)))</f>
        <v/>
      </c>
      <c r="Y257" s="334" t="str">
        <f>IF($B257="","",INDEX('All CCC'!Y$7:Y$736,MATCH(WatchList!$B257,'All CCC'!$B$7:$B$736,0)))</f>
        <v/>
      </c>
      <c r="Z257" s="334" t="str">
        <f>IF($B257="","",INDEX('All CCC'!Z$7:Z$736,MATCH(WatchList!$B257,'All CCC'!$B$7:$B$736,0)))</f>
        <v/>
      </c>
      <c r="AA257" s="334" t="str">
        <f>IF($B257="","",INDEX('All CCC'!AA$7:AA$736,MATCH(WatchList!$B257,'All CCC'!$B$7:$B$736,0)))</f>
        <v/>
      </c>
      <c r="AB257" s="334" t="str">
        <f>IF($B257="","",INDEX('All CCC'!AB$7:AB$736,MATCH(WatchList!$B257,'All CCC'!$B$7:$B$736,0)))</f>
        <v/>
      </c>
      <c r="AC257" s="334" t="str">
        <f>IF($B257="","",INDEX('All CCC'!AC$7:AC$736,MATCH(WatchList!$B257,'All CCC'!$B$7:$B$736,0)))</f>
        <v/>
      </c>
      <c r="AD257" s="334" t="str">
        <f>IF($B257="","",INDEX('All CCC'!AD$7:AD$736,MATCH(WatchList!$B257,'All CCC'!$B$7:$B$736,0)))</f>
        <v/>
      </c>
      <c r="AE257" s="334" t="str">
        <f>IF($B257="","",INDEX('All CCC'!AE$7:AE$736,MATCH(WatchList!$B257,'All CCC'!$B$7:$B$736,0)))</f>
        <v/>
      </c>
      <c r="AF257" s="334" t="str">
        <f>IF($B257="","",INDEX('All CCC'!AF$7:AF$736,MATCH(WatchList!$B257,'All CCC'!$B$7:$B$736,0)))</f>
        <v/>
      </c>
      <c r="AG257" s="334" t="str">
        <f>IF($B257="","",INDEX('All CCC'!AG$7:AG$736,MATCH(WatchList!$B257,'All CCC'!$B$7:$B$736,0)))</f>
        <v/>
      </c>
      <c r="AH257" s="334" t="str">
        <f>IF($B257="","",INDEX('All CCC'!AH$7:AH$736,MATCH(WatchList!$B257,'All CCC'!$B$7:$B$736,0)))</f>
        <v/>
      </c>
      <c r="AI257" s="334" t="str">
        <f>IF($B257="","",INDEX('All CCC'!AI$7:AI$736,MATCH(WatchList!$B257,'All CCC'!$B$7:$B$736,0)))</f>
        <v/>
      </c>
      <c r="AJ257" s="334" t="str">
        <f>IF($B257="","",INDEX('All CCC'!AJ$7:AJ$736,MATCH(WatchList!$B257,'All CCC'!$B$7:$B$736,0)))</f>
        <v/>
      </c>
      <c r="AK257" s="334" t="str">
        <f>IF($B257="","",INDEX('All CCC'!AK$7:AK$736,MATCH(WatchList!$B257,'All CCC'!$B$7:$B$736,0)))</f>
        <v/>
      </c>
      <c r="AL257" s="334" t="str">
        <f>IF($B257="","",INDEX('All CCC'!AL$7:AL$736,MATCH(WatchList!$B257,'All CCC'!$B$7:$B$736,0)))</f>
        <v/>
      </c>
      <c r="AM257" s="334" t="str">
        <f>IF($B257="","",INDEX('All CCC'!AM$7:AM$736,MATCH(WatchList!$B257,'All CCC'!$B$7:$B$736,0)))</f>
        <v/>
      </c>
      <c r="AN257" s="334" t="str">
        <f>IF($B257="","",INDEX('All CCC'!AN$7:AN$736,MATCH(WatchList!$B257,'All CCC'!$B$7:$B$736,0)))</f>
        <v/>
      </c>
      <c r="AO257" s="334" t="str">
        <f>IF($B257="","",INDEX('All CCC'!AO$7:AO$736,MATCH(WatchList!$B257,'All CCC'!$B$7:$B$736,0)))</f>
        <v/>
      </c>
      <c r="AP257" s="334" t="str">
        <f>IF($B257="","",INDEX('All CCC'!AP$7:AP$736,MATCH(WatchList!$B257,'All CCC'!$B$7:$B$736,0)))</f>
        <v/>
      </c>
      <c r="AQ257" s="334" t="str">
        <f>IF($B257="","",INDEX('All CCC'!AQ$7:AQ$736,MATCH(WatchList!$B257,'All CCC'!$B$7:$B$736,0)))</f>
        <v/>
      </c>
      <c r="AR257" s="334" t="str">
        <f>IF($B257="","",INDEX('All CCC'!AR$7:AR$736,MATCH(WatchList!$B257,'All CCC'!$B$7:$B$736,0)))</f>
        <v/>
      </c>
      <c r="AS257" s="334" t="str">
        <f>IF($B257="","",INDEX('All CCC'!AS$7:AS$736,MATCH(WatchList!$B257,'All CCC'!$B$7:$B$736,0)))</f>
        <v/>
      </c>
      <c r="AT257" s="334" t="str">
        <f>IF($B257="","",INDEX('All CCC'!AT$7:AT$736,MATCH(WatchList!$B257,'All CCC'!$B$7:$B$736,0)))</f>
        <v/>
      </c>
      <c r="AU257" s="334" t="str">
        <f>IF($B257="","",INDEX('All CCC'!AU$7:AU$736,MATCH(WatchList!$B257,'All CCC'!$B$7:$B$736,0)))</f>
        <v/>
      </c>
      <c r="AV257" s="334" t="str">
        <f>IF($B257="","",INDEX('All CCC'!AV$7:AV$736,MATCH(WatchList!$B257,'All CCC'!$B$7:$B$736,0)))</f>
        <v/>
      </c>
      <c r="AW257" s="334" t="str">
        <f>IF($B257="","",INDEX('All CCC'!AW$7:AW$736,MATCH(WatchList!$B257,'All CCC'!$B$7:$B$736,0)))</f>
        <v/>
      </c>
      <c r="AX257" s="334" t="str">
        <f>IF($B257="","",INDEX('All CCC'!AX$7:AX$736,MATCH(WatchList!$B257,'All CCC'!$B$7:$B$736,0)))</f>
        <v/>
      </c>
      <c r="AY257" s="334" t="str">
        <f>IF($B257="","",INDEX('All CCC'!AY$7:AY$736,MATCH(WatchList!$B257,'All CCC'!$B$7:$B$736,0)))</f>
        <v/>
      </c>
      <c r="AZ257" s="334" t="str">
        <f>IF($B257="","",INDEX('All CCC'!AZ$7:AZ$736,MATCH(WatchList!$B257,'All CCC'!$B$7:$B$736,0)))</f>
        <v/>
      </c>
      <c r="BA257" s="334" t="str">
        <f>IF($B257="","",INDEX('All CCC'!BA$7:BA$736,MATCH(WatchList!$B257,'All CCC'!$B$7:$B$736,0)))</f>
        <v/>
      </c>
      <c r="BB257" s="334" t="str">
        <f>IF($B257="","",INDEX('All CCC'!BB$7:BB$736,MATCH(WatchList!$B257,'All CCC'!$B$7:$B$736,0)))</f>
        <v/>
      </c>
      <c r="BC257" s="334" t="str">
        <f>IF($B257="","",INDEX('All CCC'!BC$7:BC$736,MATCH(WatchList!$B257,'All CCC'!$B$7:$B$736,0)))</f>
        <v/>
      </c>
      <c r="BD257" s="334" t="str">
        <f>IF($B257="","",INDEX('All CCC'!BD$7:BD$736,MATCH(WatchList!$B257,'All CCC'!$B$7:$B$736,0)))</f>
        <v/>
      </c>
      <c r="BE257" s="334" t="str">
        <f>IF($B257="","",INDEX('All CCC'!BE$7:BE$736,MATCH(WatchList!$B257,'All CCC'!$B$7:$B$736,0)))</f>
        <v/>
      </c>
      <c r="BF257" s="334" t="str">
        <f>IF($B257="","",INDEX('All CCC'!BF$7:BF$736,MATCH(WatchList!$B257,'All CCC'!$B$7:$B$736,0)))</f>
        <v/>
      </c>
      <c r="BG257" s="334" t="str">
        <f>IF($B257="","",INDEX('All CCC'!BG$7:BG$736,MATCH(WatchList!$B257,'All CCC'!$B$7:$B$736,0)))</f>
        <v/>
      </c>
    </row>
    <row r="258" spans="1:59" x14ac:dyDescent="0.2">
      <c r="A258" s="333" t="str">
        <f>IF($B258="","",INDEX('All CCC'!A$7:A$736,MATCH(WatchList!$B258,'All CCC'!$B$7:$B$736,0)))</f>
        <v/>
      </c>
      <c r="B258" s="127"/>
      <c r="C258" s="334" t="str">
        <f>IF($B258="","",INDEX('All CCC'!C$7:C$736,MATCH(WatchList!$B258,'All CCC'!$B$7:$B$736,0)))</f>
        <v/>
      </c>
      <c r="D258" s="334" t="str">
        <f>IF($B258="","",INDEX('All CCC'!D$7:D$736,MATCH(WatchList!$B258,'All CCC'!$B$7:$B$736,0)))</f>
        <v/>
      </c>
      <c r="E258" s="334" t="str">
        <f>IF($B258="","",INDEX('All CCC'!E$7:E$736,MATCH(WatchList!$B258,'All CCC'!$B$7:$B$736,0)))</f>
        <v/>
      </c>
      <c r="F258" s="334" t="str">
        <f>IF($B258="","",INDEX('All CCC'!F$7:F$736,MATCH(WatchList!$B258,'All CCC'!$B$7:$B$736,0)))</f>
        <v/>
      </c>
      <c r="G258" s="334" t="str">
        <f>IF($B258="","",INDEX('All CCC'!G$7:G$736,MATCH(WatchList!$B258,'All CCC'!$B$7:$B$736,0)))</f>
        <v/>
      </c>
      <c r="H258" s="334" t="str">
        <f>IF($B258="","",INDEX('All CCC'!H$7:H$736,MATCH(WatchList!$B258,'All CCC'!$B$7:$B$736,0)))</f>
        <v/>
      </c>
      <c r="I258" s="334" t="str">
        <f>IF($B258="","",INDEX('All CCC'!I$7:I$736,MATCH(WatchList!$B258,'All CCC'!$B$7:$B$736,0)))</f>
        <v/>
      </c>
      <c r="J258" s="334" t="str">
        <f>IF($B258="","",INDEX('All CCC'!J$7:J$736,MATCH(WatchList!$B258,'All CCC'!$B$7:$B$736,0)))</f>
        <v/>
      </c>
      <c r="K258" s="334" t="str">
        <f>IF($B258="","",INDEX('All CCC'!K$7:K$736,MATCH(WatchList!$B258,'All CCC'!$B$7:$B$736,0)))</f>
        <v/>
      </c>
      <c r="L258" s="334" t="str">
        <f>IF($B258="","",INDEX('All CCC'!L$7:L$736,MATCH(WatchList!$B258,'All CCC'!$B$7:$B$736,0)))</f>
        <v/>
      </c>
      <c r="M258" s="334" t="str">
        <f>IF($B258="","",INDEX('All CCC'!M$7:M$736,MATCH(WatchList!$B258,'All CCC'!$B$7:$B$736,0)))</f>
        <v/>
      </c>
      <c r="N258" s="334" t="str">
        <f>IF($B258="","",INDEX('All CCC'!N$7:N$736,MATCH(WatchList!$B258,'All CCC'!$B$7:$B$736,0)))</f>
        <v/>
      </c>
      <c r="O258" s="334" t="str">
        <f>IF($B258="","",INDEX('All CCC'!O$7:O$736,MATCH(WatchList!$B258,'All CCC'!$B$7:$B$736,0)))</f>
        <v/>
      </c>
      <c r="P258" s="335" t="str">
        <f>IF($B258="","",INDEX('All CCC'!P$7:P$736,MATCH(WatchList!$B258,'All CCC'!$B$7:$B$736,0)))</f>
        <v/>
      </c>
      <c r="Q258" s="335" t="str">
        <f>IF($B258="","",INDEX('All CCC'!Q$7:Q$736,MATCH(WatchList!$B258,'All CCC'!$B$7:$B$736,0)))</f>
        <v/>
      </c>
      <c r="R258" s="334" t="str">
        <f>IF($B258="","",INDEX('All CCC'!R$7:R$736,MATCH(WatchList!$B258,'All CCC'!$B$7:$B$736,0)))</f>
        <v/>
      </c>
      <c r="S258" s="334" t="str">
        <f>IF($B258="","",INDEX('All CCC'!S$7:S$736,MATCH(WatchList!$B258,'All CCC'!$B$7:$B$736,0)))</f>
        <v/>
      </c>
      <c r="T258" s="334" t="str">
        <f>IF($B258="","",INDEX('All CCC'!T$7:T$736,MATCH(WatchList!$B258,'All CCC'!$B$7:$B$736,0)))</f>
        <v/>
      </c>
      <c r="U258" s="334" t="str">
        <f>IF($B258="","",INDEX('All CCC'!U$7:U$736,MATCH(WatchList!$B258,'All CCC'!$B$7:$B$736,0)))</f>
        <v/>
      </c>
      <c r="V258" s="334" t="str">
        <f>IF($B258="","",INDEX('All CCC'!V$7:V$736,MATCH(WatchList!$B258,'All CCC'!$B$7:$B$736,0)))</f>
        <v/>
      </c>
      <c r="W258" s="334" t="str">
        <f>IF($B258="","",INDEX('All CCC'!W$7:W$736,MATCH(WatchList!$B258,'All CCC'!$B$7:$B$736,0)))</f>
        <v/>
      </c>
      <c r="X258" s="334" t="str">
        <f>IF($B258="","",INDEX('All CCC'!X$7:X$736,MATCH(WatchList!$B258,'All CCC'!$B$7:$B$736,0)))</f>
        <v/>
      </c>
      <c r="Y258" s="334" t="str">
        <f>IF($B258="","",INDEX('All CCC'!Y$7:Y$736,MATCH(WatchList!$B258,'All CCC'!$B$7:$B$736,0)))</f>
        <v/>
      </c>
      <c r="Z258" s="334" t="str">
        <f>IF($B258="","",INDEX('All CCC'!Z$7:Z$736,MATCH(WatchList!$B258,'All CCC'!$B$7:$B$736,0)))</f>
        <v/>
      </c>
      <c r="AA258" s="334" t="str">
        <f>IF($B258="","",INDEX('All CCC'!AA$7:AA$736,MATCH(WatchList!$B258,'All CCC'!$B$7:$B$736,0)))</f>
        <v/>
      </c>
      <c r="AB258" s="334" t="str">
        <f>IF($B258="","",INDEX('All CCC'!AB$7:AB$736,MATCH(WatchList!$B258,'All CCC'!$B$7:$B$736,0)))</f>
        <v/>
      </c>
      <c r="AC258" s="334" t="str">
        <f>IF($B258="","",INDEX('All CCC'!AC$7:AC$736,MATCH(WatchList!$B258,'All CCC'!$B$7:$B$736,0)))</f>
        <v/>
      </c>
      <c r="AD258" s="334" t="str">
        <f>IF($B258="","",INDEX('All CCC'!AD$7:AD$736,MATCH(WatchList!$B258,'All CCC'!$B$7:$B$736,0)))</f>
        <v/>
      </c>
      <c r="AE258" s="334" t="str">
        <f>IF($B258="","",INDEX('All CCC'!AE$7:AE$736,MATCH(WatchList!$B258,'All CCC'!$B$7:$B$736,0)))</f>
        <v/>
      </c>
      <c r="AF258" s="334" t="str">
        <f>IF($B258="","",INDEX('All CCC'!AF$7:AF$736,MATCH(WatchList!$B258,'All CCC'!$B$7:$B$736,0)))</f>
        <v/>
      </c>
      <c r="AG258" s="334" t="str">
        <f>IF($B258="","",INDEX('All CCC'!AG$7:AG$736,MATCH(WatchList!$B258,'All CCC'!$B$7:$B$736,0)))</f>
        <v/>
      </c>
      <c r="AH258" s="334" t="str">
        <f>IF($B258="","",INDEX('All CCC'!AH$7:AH$736,MATCH(WatchList!$B258,'All CCC'!$B$7:$B$736,0)))</f>
        <v/>
      </c>
      <c r="AI258" s="334" t="str">
        <f>IF($B258="","",INDEX('All CCC'!AI$7:AI$736,MATCH(WatchList!$B258,'All CCC'!$B$7:$B$736,0)))</f>
        <v/>
      </c>
      <c r="AJ258" s="334" t="str">
        <f>IF($B258="","",INDEX('All CCC'!AJ$7:AJ$736,MATCH(WatchList!$B258,'All CCC'!$B$7:$B$736,0)))</f>
        <v/>
      </c>
      <c r="AK258" s="334" t="str">
        <f>IF($B258="","",INDEX('All CCC'!AK$7:AK$736,MATCH(WatchList!$B258,'All CCC'!$B$7:$B$736,0)))</f>
        <v/>
      </c>
      <c r="AL258" s="334" t="str">
        <f>IF($B258="","",INDEX('All CCC'!AL$7:AL$736,MATCH(WatchList!$B258,'All CCC'!$B$7:$B$736,0)))</f>
        <v/>
      </c>
      <c r="AM258" s="334" t="str">
        <f>IF($B258="","",INDEX('All CCC'!AM$7:AM$736,MATCH(WatchList!$B258,'All CCC'!$B$7:$B$736,0)))</f>
        <v/>
      </c>
      <c r="AN258" s="334" t="str">
        <f>IF($B258="","",INDEX('All CCC'!AN$7:AN$736,MATCH(WatchList!$B258,'All CCC'!$B$7:$B$736,0)))</f>
        <v/>
      </c>
      <c r="AO258" s="334" t="str">
        <f>IF($B258="","",INDEX('All CCC'!AO$7:AO$736,MATCH(WatchList!$B258,'All CCC'!$B$7:$B$736,0)))</f>
        <v/>
      </c>
      <c r="AP258" s="334" t="str">
        <f>IF($B258="","",INDEX('All CCC'!AP$7:AP$736,MATCH(WatchList!$B258,'All CCC'!$B$7:$B$736,0)))</f>
        <v/>
      </c>
      <c r="AQ258" s="334" t="str">
        <f>IF($B258="","",INDEX('All CCC'!AQ$7:AQ$736,MATCH(WatchList!$B258,'All CCC'!$B$7:$B$736,0)))</f>
        <v/>
      </c>
      <c r="AR258" s="334" t="str">
        <f>IF($B258="","",INDEX('All CCC'!AR$7:AR$736,MATCH(WatchList!$B258,'All CCC'!$B$7:$B$736,0)))</f>
        <v/>
      </c>
      <c r="AS258" s="334" t="str">
        <f>IF($B258="","",INDEX('All CCC'!AS$7:AS$736,MATCH(WatchList!$B258,'All CCC'!$B$7:$B$736,0)))</f>
        <v/>
      </c>
      <c r="AT258" s="334" t="str">
        <f>IF($B258="","",INDEX('All CCC'!AT$7:AT$736,MATCH(WatchList!$B258,'All CCC'!$B$7:$B$736,0)))</f>
        <v/>
      </c>
      <c r="AU258" s="334" t="str">
        <f>IF($B258="","",INDEX('All CCC'!AU$7:AU$736,MATCH(WatchList!$B258,'All CCC'!$B$7:$B$736,0)))</f>
        <v/>
      </c>
      <c r="AV258" s="334" t="str">
        <f>IF($B258="","",INDEX('All CCC'!AV$7:AV$736,MATCH(WatchList!$B258,'All CCC'!$B$7:$B$736,0)))</f>
        <v/>
      </c>
      <c r="AW258" s="334" t="str">
        <f>IF($B258="","",INDEX('All CCC'!AW$7:AW$736,MATCH(WatchList!$B258,'All CCC'!$B$7:$B$736,0)))</f>
        <v/>
      </c>
      <c r="AX258" s="334" t="str">
        <f>IF($B258="","",INDEX('All CCC'!AX$7:AX$736,MATCH(WatchList!$B258,'All CCC'!$B$7:$B$736,0)))</f>
        <v/>
      </c>
      <c r="AY258" s="334" t="str">
        <f>IF($B258="","",INDEX('All CCC'!AY$7:AY$736,MATCH(WatchList!$B258,'All CCC'!$B$7:$B$736,0)))</f>
        <v/>
      </c>
      <c r="AZ258" s="334" t="str">
        <f>IF($B258="","",INDEX('All CCC'!AZ$7:AZ$736,MATCH(WatchList!$B258,'All CCC'!$B$7:$B$736,0)))</f>
        <v/>
      </c>
      <c r="BA258" s="334" t="str">
        <f>IF($B258="","",INDEX('All CCC'!BA$7:BA$736,MATCH(WatchList!$B258,'All CCC'!$B$7:$B$736,0)))</f>
        <v/>
      </c>
      <c r="BB258" s="334" t="str">
        <f>IF($B258="","",INDEX('All CCC'!BB$7:BB$736,MATCH(WatchList!$B258,'All CCC'!$B$7:$B$736,0)))</f>
        <v/>
      </c>
      <c r="BC258" s="334" t="str">
        <f>IF($B258="","",INDEX('All CCC'!BC$7:BC$736,MATCH(WatchList!$B258,'All CCC'!$B$7:$B$736,0)))</f>
        <v/>
      </c>
      <c r="BD258" s="334" t="str">
        <f>IF($B258="","",INDEX('All CCC'!BD$7:BD$736,MATCH(WatchList!$B258,'All CCC'!$B$7:$B$736,0)))</f>
        <v/>
      </c>
      <c r="BE258" s="334" t="str">
        <f>IF($B258="","",INDEX('All CCC'!BE$7:BE$736,MATCH(WatchList!$B258,'All CCC'!$B$7:$B$736,0)))</f>
        <v/>
      </c>
      <c r="BF258" s="334" t="str">
        <f>IF($B258="","",INDEX('All CCC'!BF$7:BF$736,MATCH(WatchList!$B258,'All CCC'!$B$7:$B$736,0)))</f>
        <v/>
      </c>
      <c r="BG258" s="334" t="str">
        <f>IF($B258="","",INDEX('All CCC'!BG$7:BG$736,MATCH(WatchList!$B258,'All CCC'!$B$7:$B$736,0)))</f>
        <v/>
      </c>
    </row>
    <row r="259" spans="1:59" x14ac:dyDescent="0.2">
      <c r="A259" s="333" t="str">
        <f>IF($B259="","",INDEX('All CCC'!A$7:A$736,MATCH(WatchList!$B259,'All CCC'!$B$7:$B$736,0)))</f>
        <v/>
      </c>
      <c r="B259" s="127"/>
      <c r="C259" s="334" t="str">
        <f>IF($B259="","",INDEX('All CCC'!C$7:C$736,MATCH(WatchList!$B259,'All CCC'!$B$7:$B$736,0)))</f>
        <v/>
      </c>
      <c r="D259" s="334" t="str">
        <f>IF($B259="","",INDEX('All CCC'!D$7:D$736,MATCH(WatchList!$B259,'All CCC'!$B$7:$B$736,0)))</f>
        <v/>
      </c>
      <c r="E259" s="334" t="str">
        <f>IF($B259="","",INDEX('All CCC'!E$7:E$736,MATCH(WatchList!$B259,'All CCC'!$B$7:$B$736,0)))</f>
        <v/>
      </c>
      <c r="F259" s="334" t="str">
        <f>IF($B259="","",INDEX('All CCC'!F$7:F$736,MATCH(WatchList!$B259,'All CCC'!$B$7:$B$736,0)))</f>
        <v/>
      </c>
      <c r="G259" s="334" t="str">
        <f>IF($B259="","",INDEX('All CCC'!G$7:G$736,MATCH(WatchList!$B259,'All CCC'!$B$7:$B$736,0)))</f>
        <v/>
      </c>
      <c r="H259" s="334" t="str">
        <f>IF($B259="","",INDEX('All CCC'!H$7:H$736,MATCH(WatchList!$B259,'All CCC'!$B$7:$B$736,0)))</f>
        <v/>
      </c>
      <c r="I259" s="334" t="str">
        <f>IF($B259="","",INDEX('All CCC'!I$7:I$736,MATCH(WatchList!$B259,'All CCC'!$B$7:$B$736,0)))</f>
        <v/>
      </c>
      <c r="J259" s="334" t="str">
        <f>IF($B259="","",INDEX('All CCC'!J$7:J$736,MATCH(WatchList!$B259,'All CCC'!$B$7:$B$736,0)))</f>
        <v/>
      </c>
      <c r="K259" s="334" t="str">
        <f>IF($B259="","",INDEX('All CCC'!K$7:K$736,MATCH(WatchList!$B259,'All CCC'!$B$7:$B$736,0)))</f>
        <v/>
      </c>
      <c r="L259" s="334" t="str">
        <f>IF($B259="","",INDEX('All CCC'!L$7:L$736,MATCH(WatchList!$B259,'All CCC'!$B$7:$B$736,0)))</f>
        <v/>
      </c>
      <c r="M259" s="334" t="str">
        <f>IF($B259="","",INDEX('All CCC'!M$7:M$736,MATCH(WatchList!$B259,'All CCC'!$B$7:$B$736,0)))</f>
        <v/>
      </c>
      <c r="N259" s="334" t="str">
        <f>IF($B259="","",INDEX('All CCC'!N$7:N$736,MATCH(WatchList!$B259,'All CCC'!$B$7:$B$736,0)))</f>
        <v/>
      </c>
      <c r="O259" s="334" t="str">
        <f>IF($B259="","",INDEX('All CCC'!O$7:O$736,MATCH(WatchList!$B259,'All CCC'!$B$7:$B$736,0)))</f>
        <v/>
      </c>
      <c r="P259" s="335" t="str">
        <f>IF($B259="","",INDEX('All CCC'!P$7:P$736,MATCH(WatchList!$B259,'All CCC'!$B$7:$B$736,0)))</f>
        <v/>
      </c>
      <c r="Q259" s="335" t="str">
        <f>IF($B259="","",INDEX('All CCC'!Q$7:Q$736,MATCH(WatchList!$B259,'All CCC'!$B$7:$B$736,0)))</f>
        <v/>
      </c>
      <c r="R259" s="334" t="str">
        <f>IF($B259="","",INDEX('All CCC'!R$7:R$736,MATCH(WatchList!$B259,'All CCC'!$B$7:$B$736,0)))</f>
        <v/>
      </c>
      <c r="S259" s="334" t="str">
        <f>IF($B259="","",INDEX('All CCC'!S$7:S$736,MATCH(WatchList!$B259,'All CCC'!$B$7:$B$736,0)))</f>
        <v/>
      </c>
      <c r="T259" s="334" t="str">
        <f>IF($B259="","",INDEX('All CCC'!T$7:T$736,MATCH(WatchList!$B259,'All CCC'!$B$7:$B$736,0)))</f>
        <v/>
      </c>
      <c r="U259" s="334" t="str">
        <f>IF($B259="","",INDEX('All CCC'!U$7:U$736,MATCH(WatchList!$B259,'All CCC'!$B$7:$B$736,0)))</f>
        <v/>
      </c>
      <c r="V259" s="334" t="str">
        <f>IF($B259="","",INDEX('All CCC'!V$7:V$736,MATCH(WatchList!$B259,'All CCC'!$B$7:$B$736,0)))</f>
        <v/>
      </c>
      <c r="W259" s="334" t="str">
        <f>IF($B259="","",INDEX('All CCC'!W$7:W$736,MATCH(WatchList!$B259,'All CCC'!$B$7:$B$736,0)))</f>
        <v/>
      </c>
      <c r="X259" s="334" t="str">
        <f>IF($B259="","",INDEX('All CCC'!X$7:X$736,MATCH(WatchList!$B259,'All CCC'!$B$7:$B$736,0)))</f>
        <v/>
      </c>
      <c r="Y259" s="334" t="str">
        <f>IF($B259="","",INDEX('All CCC'!Y$7:Y$736,MATCH(WatchList!$B259,'All CCC'!$B$7:$B$736,0)))</f>
        <v/>
      </c>
      <c r="Z259" s="334" t="str">
        <f>IF($B259="","",INDEX('All CCC'!Z$7:Z$736,MATCH(WatchList!$B259,'All CCC'!$B$7:$B$736,0)))</f>
        <v/>
      </c>
      <c r="AA259" s="334" t="str">
        <f>IF($B259="","",INDEX('All CCC'!AA$7:AA$736,MATCH(WatchList!$B259,'All CCC'!$B$7:$B$736,0)))</f>
        <v/>
      </c>
      <c r="AB259" s="334" t="str">
        <f>IF($B259="","",INDEX('All CCC'!AB$7:AB$736,MATCH(WatchList!$B259,'All CCC'!$B$7:$B$736,0)))</f>
        <v/>
      </c>
      <c r="AC259" s="334" t="str">
        <f>IF($B259="","",INDEX('All CCC'!AC$7:AC$736,MATCH(WatchList!$B259,'All CCC'!$B$7:$B$736,0)))</f>
        <v/>
      </c>
      <c r="AD259" s="334" t="str">
        <f>IF($B259="","",INDEX('All CCC'!AD$7:AD$736,MATCH(WatchList!$B259,'All CCC'!$B$7:$B$736,0)))</f>
        <v/>
      </c>
      <c r="AE259" s="334" t="str">
        <f>IF($B259="","",INDEX('All CCC'!AE$7:AE$736,MATCH(WatchList!$B259,'All CCC'!$B$7:$B$736,0)))</f>
        <v/>
      </c>
      <c r="AF259" s="334" t="str">
        <f>IF($B259="","",INDEX('All CCC'!AF$7:AF$736,MATCH(WatchList!$B259,'All CCC'!$B$7:$B$736,0)))</f>
        <v/>
      </c>
      <c r="AG259" s="334" t="str">
        <f>IF($B259="","",INDEX('All CCC'!AG$7:AG$736,MATCH(WatchList!$B259,'All CCC'!$B$7:$B$736,0)))</f>
        <v/>
      </c>
      <c r="AH259" s="334" t="str">
        <f>IF($B259="","",INDEX('All CCC'!AH$7:AH$736,MATCH(WatchList!$B259,'All CCC'!$B$7:$B$736,0)))</f>
        <v/>
      </c>
      <c r="AI259" s="334" t="str">
        <f>IF($B259="","",INDEX('All CCC'!AI$7:AI$736,MATCH(WatchList!$B259,'All CCC'!$B$7:$B$736,0)))</f>
        <v/>
      </c>
      <c r="AJ259" s="334" t="str">
        <f>IF($B259="","",INDEX('All CCC'!AJ$7:AJ$736,MATCH(WatchList!$B259,'All CCC'!$B$7:$B$736,0)))</f>
        <v/>
      </c>
      <c r="AK259" s="334" t="str">
        <f>IF($B259="","",INDEX('All CCC'!AK$7:AK$736,MATCH(WatchList!$B259,'All CCC'!$B$7:$B$736,0)))</f>
        <v/>
      </c>
      <c r="AL259" s="334" t="str">
        <f>IF($B259="","",INDEX('All CCC'!AL$7:AL$736,MATCH(WatchList!$B259,'All CCC'!$B$7:$B$736,0)))</f>
        <v/>
      </c>
      <c r="AM259" s="334" t="str">
        <f>IF($B259="","",INDEX('All CCC'!AM$7:AM$736,MATCH(WatchList!$B259,'All CCC'!$B$7:$B$736,0)))</f>
        <v/>
      </c>
      <c r="AN259" s="334" t="str">
        <f>IF($B259="","",INDEX('All CCC'!AN$7:AN$736,MATCH(WatchList!$B259,'All CCC'!$B$7:$B$736,0)))</f>
        <v/>
      </c>
      <c r="AO259" s="334" t="str">
        <f>IF($B259="","",INDEX('All CCC'!AO$7:AO$736,MATCH(WatchList!$B259,'All CCC'!$B$7:$B$736,0)))</f>
        <v/>
      </c>
      <c r="AP259" s="334" t="str">
        <f>IF($B259="","",INDEX('All CCC'!AP$7:AP$736,MATCH(WatchList!$B259,'All CCC'!$B$7:$B$736,0)))</f>
        <v/>
      </c>
      <c r="AQ259" s="334" t="str">
        <f>IF($B259="","",INDEX('All CCC'!AQ$7:AQ$736,MATCH(WatchList!$B259,'All CCC'!$B$7:$B$736,0)))</f>
        <v/>
      </c>
      <c r="AR259" s="334" t="str">
        <f>IF($B259="","",INDEX('All CCC'!AR$7:AR$736,MATCH(WatchList!$B259,'All CCC'!$B$7:$B$736,0)))</f>
        <v/>
      </c>
      <c r="AS259" s="334" t="str">
        <f>IF($B259="","",INDEX('All CCC'!AS$7:AS$736,MATCH(WatchList!$B259,'All CCC'!$B$7:$B$736,0)))</f>
        <v/>
      </c>
      <c r="AT259" s="334" t="str">
        <f>IF($B259="","",INDEX('All CCC'!AT$7:AT$736,MATCH(WatchList!$B259,'All CCC'!$B$7:$B$736,0)))</f>
        <v/>
      </c>
      <c r="AU259" s="334" t="str">
        <f>IF($B259="","",INDEX('All CCC'!AU$7:AU$736,MATCH(WatchList!$B259,'All CCC'!$B$7:$B$736,0)))</f>
        <v/>
      </c>
      <c r="AV259" s="334" t="str">
        <f>IF($B259="","",INDEX('All CCC'!AV$7:AV$736,MATCH(WatchList!$B259,'All CCC'!$B$7:$B$736,0)))</f>
        <v/>
      </c>
      <c r="AW259" s="334" t="str">
        <f>IF($B259="","",INDEX('All CCC'!AW$7:AW$736,MATCH(WatchList!$B259,'All CCC'!$B$7:$B$736,0)))</f>
        <v/>
      </c>
      <c r="AX259" s="334" t="str">
        <f>IF($B259="","",INDEX('All CCC'!AX$7:AX$736,MATCH(WatchList!$B259,'All CCC'!$B$7:$B$736,0)))</f>
        <v/>
      </c>
      <c r="AY259" s="334" t="str">
        <f>IF($B259="","",INDEX('All CCC'!AY$7:AY$736,MATCH(WatchList!$B259,'All CCC'!$B$7:$B$736,0)))</f>
        <v/>
      </c>
      <c r="AZ259" s="334" t="str">
        <f>IF($B259="","",INDEX('All CCC'!AZ$7:AZ$736,MATCH(WatchList!$B259,'All CCC'!$B$7:$B$736,0)))</f>
        <v/>
      </c>
      <c r="BA259" s="334" t="str">
        <f>IF($B259="","",INDEX('All CCC'!BA$7:BA$736,MATCH(WatchList!$B259,'All CCC'!$B$7:$B$736,0)))</f>
        <v/>
      </c>
      <c r="BB259" s="334" t="str">
        <f>IF($B259="","",INDEX('All CCC'!BB$7:BB$736,MATCH(WatchList!$B259,'All CCC'!$B$7:$B$736,0)))</f>
        <v/>
      </c>
      <c r="BC259" s="334" t="str">
        <f>IF($B259="","",INDEX('All CCC'!BC$7:BC$736,MATCH(WatchList!$B259,'All CCC'!$B$7:$B$736,0)))</f>
        <v/>
      </c>
      <c r="BD259" s="334" t="str">
        <f>IF($B259="","",INDEX('All CCC'!BD$7:BD$736,MATCH(WatchList!$B259,'All CCC'!$B$7:$B$736,0)))</f>
        <v/>
      </c>
      <c r="BE259" s="334" t="str">
        <f>IF($B259="","",INDEX('All CCC'!BE$7:BE$736,MATCH(WatchList!$B259,'All CCC'!$B$7:$B$736,0)))</f>
        <v/>
      </c>
      <c r="BF259" s="334" t="str">
        <f>IF($B259="","",INDEX('All CCC'!BF$7:BF$736,MATCH(WatchList!$B259,'All CCC'!$B$7:$B$736,0)))</f>
        <v/>
      </c>
      <c r="BG259" s="334" t="str">
        <f>IF($B259="","",INDEX('All CCC'!BG$7:BG$736,MATCH(WatchList!$B259,'All CCC'!$B$7:$B$736,0)))</f>
        <v/>
      </c>
    </row>
    <row r="260" spans="1:59" x14ac:dyDescent="0.2">
      <c r="A260" s="333" t="str">
        <f>IF($B260="","",INDEX('All CCC'!A$7:A$736,MATCH(WatchList!$B260,'All CCC'!$B$7:$B$736,0)))</f>
        <v/>
      </c>
      <c r="B260" s="127"/>
      <c r="C260" s="334" t="str">
        <f>IF($B260="","",INDEX('All CCC'!C$7:C$736,MATCH(WatchList!$B260,'All CCC'!$B$7:$B$736,0)))</f>
        <v/>
      </c>
      <c r="D260" s="334" t="str">
        <f>IF($B260="","",INDEX('All CCC'!D$7:D$736,MATCH(WatchList!$B260,'All CCC'!$B$7:$B$736,0)))</f>
        <v/>
      </c>
      <c r="E260" s="334" t="str">
        <f>IF($B260="","",INDEX('All CCC'!E$7:E$736,MATCH(WatchList!$B260,'All CCC'!$B$7:$B$736,0)))</f>
        <v/>
      </c>
      <c r="F260" s="334" t="str">
        <f>IF($B260="","",INDEX('All CCC'!F$7:F$736,MATCH(WatchList!$B260,'All CCC'!$B$7:$B$736,0)))</f>
        <v/>
      </c>
      <c r="G260" s="334" t="str">
        <f>IF($B260="","",INDEX('All CCC'!G$7:G$736,MATCH(WatchList!$B260,'All CCC'!$B$7:$B$736,0)))</f>
        <v/>
      </c>
      <c r="H260" s="334" t="str">
        <f>IF($B260="","",INDEX('All CCC'!H$7:H$736,MATCH(WatchList!$B260,'All CCC'!$B$7:$B$736,0)))</f>
        <v/>
      </c>
      <c r="I260" s="334" t="str">
        <f>IF($B260="","",INDEX('All CCC'!I$7:I$736,MATCH(WatchList!$B260,'All CCC'!$B$7:$B$736,0)))</f>
        <v/>
      </c>
      <c r="J260" s="334" t="str">
        <f>IF($B260="","",INDEX('All CCC'!J$7:J$736,MATCH(WatchList!$B260,'All CCC'!$B$7:$B$736,0)))</f>
        <v/>
      </c>
      <c r="K260" s="334" t="str">
        <f>IF($B260="","",INDEX('All CCC'!K$7:K$736,MATCH(WatchList!$B260,'All CCC'!$B$7:$B$736,0)))</f>
        <v/>
      </c>
      <c r="L260" s="334" t="str">
        <f>IF($B260="","",INDEX('All CCC'!L$7:L$736,MATCH(WatchList!$B260,'All CCC'!$B$7:$B$736,0)))</f>
        <v/>
      </c>
      <c r="M260" s="334" t="str">
        <f>IF($B260="","",INDEX('All CCC'!M$7:M$736,MATCH(WatchList!$B260,'All CCC'!$B$7:$B$736,0)))</f>
        <v/>
      </c>
      <c r="N260" s="334" t="str">
        <f>IF($B260="","",INDEX('All CCC'!N$7:N$736,MATCH(WatchList!$B260,'All CCC'!$B$7:$B$736,0)))</f>
        <v/>
      </c>
      <c r="O260" s="334" t="str">
        <f>IF($B260="","",INDEX('All CCC'!O$7:O$736,MATCH(WatchList!$B260,'All CCC'!$B$7:$B$736,0)))</f>
        <v/>
      </c>
      <c r="P260" s="335" t="str">
        <f>IF($B260="","",INDEX('All CCC'!P$7:P$736,MATCH(WatchList!$B260,'All CCC'!$B$7:$B$736,0)))</f>
        <v/>
      </c>
      <c r="Q260" s="335" t="str">
        <f>IF($B260="","",INDEX('All CCC'!Q$7:Q$736,MATCH(WatchList!$B260,'All CCC'!$B$7:$B$736,0)))</f>
        <v/>
      </c>
      <c r="R260" s="334" t="str">
        <f>IF($B260="","",INDEX('All CCC'!R$7:R$736,MATCH(WatchList!$B260,'All CCC'!$B$7:$B$736,0)))</f>
        <v/>
      </c>
      <c r="S260" s="334" t="str">
        <f>IF($B260="","",INDEX('All CCC'!S$7:S$736,MATCH(WatchList!$B260,'All CCC'!$B$7:$B$736,0)))</f>
        <v/>
      </c>
      <c r="T260" s="334" t="str">
        <f>IF($B260="","",INDEX('All CCC'!T$7:T$736,MATCH(WatchList!$B260,'All CCC'!$B$7:$B$736,0)))</f>
        <v/>
      </c>
      <c r="U260" s="334" t="str">
        <f>IF($B260="","",INDEX('All CCC'!U$7:U$736,MATCH(WatchList!$B260,'All CCC'!$B$7:$B$736,0)))</f>
        <v/>
      </c>
      <c r="V260" s="334" t="str">
        <f>IF($B260="","",INDEX('All CCC'!V$7:V$736,MATCH(WatchList!$B260,'All CCC'!$B$7:$B$736,0)))</f>
        <v/>
      </c>
      <c r="W260" s="334" t="str">
        <f>IF($B260="","",INDEX('All CCC'!W$7:W$736,MATCH(WatchList!$B260,'All CCC'!$B$7:$B$736,0)))</f>
        <v/>
      </c>
      <c r="X260" s="334" t="str">
        <f>IF($B260="","",INDEX('All CCC'!X$7:X$736,MATCH(WatchList!$B260,'All CCC'!$B$7:$B$736,0)))</f>
        <v/>
      </c>
      <c r="Y260" s="334" t="str">
        <f>IF($B260="","",INDEX('All CCC'!Y$7:Y$736,MATCH(WatchList!$B260,'All CCC'!$B$7:$B$736,0)))</f>
        <v/>
      </c>
      <c r="Z260" s="334" t="str">
        <f>IF($B260="","",INDEX('All CCC'!Z$7:Z$736,MATCH(WatchList!$B260,'All CCC'!$B$7:$B$736,0)))</f>
        <v/>
      </c>
      <c r="AA260" s="334" t="str">
        <f>IF($B260="","",INDEX('All CCC'!AA$7:AA$736,MATCH(WatchList!$B260,'All CCC'!$B$7:$B$736,0)))</f>
        <v/>
      </c>
      <c r="AB260" s="334" t="str">
        <f>IF($B260="","",INDEX('All CCC'!AB$7:AB$736,MATCH(WatchList!$B260,'All CCC'!$B$7:$B$736,0)))</f>
        <v/>
      </c>
      <c r="AC260" s="334" t="str">
        <f>IF($B260="","",INDEX('All CCC'!AC$7:AC$736,MATCH(WatchList!$B260,'All CCC'!$B$7:$B$736,0)))</f>
        <v/>
      </c>
      <c r="AD260" s="334" t="str">
        <f>IF($B260="","",INDEX('All CCC'!AD$7:AD$736,MATCH(WatchList!$B260,'All CCC'!$B$7:$B$736,0)))</f>
        <v/>
      </c>
      <c r="AE260" s="334" t="str">
        <f>IF($B260="","",INDEX('All CCC'!AE$7:AE$736,MATCH(WatchList!$B260,'All CCC'!$B$7:$B$736,0)))</f>
        <v/>
      </c>
      <c r="AF260" s="334" t="str">
        <f>IF($B260="","",INDEX('All CCC'!AF$7:AF$736,MATCH(WatchList!$B260,'All CCC'!$B$7:$B$736,0)))</f>
        <v/>
      </c>
      <c r="AG260" s="334" t="str">
        <f>IF($B260="","",INDEX('All CCC'!AG$7:AG$736,MATCH(WatchList!$B260,'All CCC'!$B$7:$B$736,0)))</f>
        <v/>
      </c>
      <c r="AH260" s="334" t="str">
        <f>IF($B260="","",INDEX('All CCC'!AH$7:AH$736,MATCH(WatchList!$B260,'All CCC'!$B$7:$B$736,0)))</f>
        <v/>
      </c>
      <c r="AI260" s="334" t="str">
        <f>IF($B260="","",INDEX('All CCC'!AI$7:AI$736,MATCH(WatchList!$B260,'All CCC'!$B$7:$B$736,0)))</f>
        <v/>
      </c>
      <c r="AJ260" s="334" t="str">
        <f>IF($B260="","",INDEX('All CCC'!AJ$7:AJ$736,MATCH(WatchList!$B260,'All CCC'!$B$7:$B$736,0)))</f>
        <v/>
      </c>
      <c r="AK260" s="334" t="str">
        <f>IF($B260="","",INDEX('All CCC'!AK$7:AK$736,MATCH(WatchList!$B260,'All CCC'!$B$7:$B$736,0)))</f>
        <v/>
      </c>
      <c r="AL260" s="334" t="str">
        <f>IF($B260="","",INDEX('All CCC'!AL$7:AL$736,MATCH(WatchList!$B260,'All CCC'!$B$7:$B$736,0)))</f>
        <v/>
      </c>
      <c r="AM260" s="334" t="str">
        <f>IF($B260="","",INDEX('All CCC'!AM$7:AM$736,MATCH(WatchList!$B260,'All CCC'!$B$7:$B$736,0)))</f>
        <v/>
      </c>
      <c r="AN260" s="334" t="str">
        <f>IF($B260="","",INDEX('All CCC'!AN$7:AN$736,MATCH(WatchList!$B260,'All CCC'!$B$7:$B$736,0)))</f>
        <v/>
      </c>
      <c r="AO260" s="334" t="str">
        <f>IF($B260="","",INDEX('All CCC'!AO$7:AO$736,MATCH(WatchList!$B260,'All CCC'!$B$7:$B$736,0)))</f>
        <v/>
      </c>
      <c r="AP260" s="334" t="str">
        <f>IF($B260="","",INDEX('All CCC'!AP$7:AP$736,MATCH(WatchList!$B260,'All CCC'!$B$7:$B$736,0)))</f>
        <v/>
      </c>
      <c r="AQ260" s="334" t="str">
        <f>IF($B260="","",INDEX('All CCC'!AQ$7:AQ$736,MATCH(WatchList!$B260,'All CCC'!$B$7:$B$736,0)))</f>
        <v/>
      </c>
      <c r="AR260" s="334" t="str">
        <f>IF($B260="","",INDEX('All CCC'!AR$7:AR$736,MATCH(WatchList!$B260,'All CCC'!$B$7:$B$736,0)))</f>
        <v/>
      </c>
      <c r="AS260" s="334" t="str">
        <f>IF($B260="","",INDEX('All CCC'!AS$7:AS$736,MATCH(WatchList!$B260,'All CCC'!$B$7:$B$736,0)))</f>
        <v/>
      </c>
      <c r="AT260" s="334" t="str">
        <f>IF($B260="","",INDEX('All CCC'!AT$7:AT$736,MATCH(WatchList!$B260,'All CCC'!$B$7:$B$736,0)))</f>
        <v/>
      </c>
      <c r="AU260" s="334" t="str">
        <f>IF($B260="","",INDEX('All CCC'!AU$7:AU$736,MATCH(WatchList!$B260,'All CCC'!$B$7:$B$736,0)))</f>
        <v/>
      </c>
      <c r="AV260" s="334" t="str">
        <f>IF($B260="","",INDEX('All CCC'!AV$7:AV$736,MATCH(WatchList!$B260,'All CCC'!$B$7:$B$736,0)))</f>
        <v/>
      </c>
      <c r="AW260" s="334" t="str">
        <f>IF($B260="","",INDEX('All CCC'!AW$7:AW$736,MATCH(WatchList!$B260,'All CCC'!$B$7:$B$736,0)))</f>
        <v/>
      </c>
      <c r="AX260" s="334" t="str">
        <f>IF($B260="","",INDEX('All CCC'!AX$7:AX$736,MATCH(WatchList!$B260,'All CCC'!$B$7:$B$736,0)))</f>
        <v/>
      </c>
      <c r="AY260" s="334" t="str">
        <f>IF($B260="","",INDEX('All CCC'!AY$7:AY$736,MATCH(WatchList!$B260,'All CCC'!$B$7:$B$736,0)))</f>
        <v/>
      </c>
      <c r="AZ260" s="334" t="str">
        <f>IF($B260="","",INDEX('All CCC'!AZ$7:AZ$736,MATCH(WatchList!$B260,'All CCC'!$B$7:$B$736,0)))</f>
        <v/>
      </c>
      <c r="BA260" s="334" t="str">
        <f>IF($B260="","",INDEX('All CCC'!BA$7:BA$736,MATCH(WatchList!$B260,'All CCC'!$B$7:$B$736,0)))</f>
        <v/>
      </c>
      <c r="BB260" s="334" t="str">
        <f>IF($B260="","",INDEX('All CCC'!BB$7:BB$736,MATCH(WatchList!$B260,'All CCC'!$B$7:$B$736,0)))</f>
        <v/>
      </c>
      <c r="BC260" s="334" t="str">
        <f>IF($B260="","",INDEX('All CCC'!BC$7:BC$736,MATCH(WatchList!$B260,'All CCC'!$B$7:$B$736,0)))</f>
        <v/>
      </c>
      <c r="BD260" s="334" t="str">
        <f>IF($B260="","",INDEX('All CCC'!BD$7:BD$736,MATCH(WatchList!$B260,'All CCC'!$B$7:$B$736,0)))</f>
        <v/>
      </c>
      <c r="BE260" s="334" t="str">
        <f>IF($B260="","",INDEX('All CCC'!BE$7:BE$736,MATCH(WatchList!$B260,'All CCC'!$B$7:$B$736,0)))</f>
        <v/>
      </c>
      <c r="BF260" s="334" t="str">
        <f>IF($B260="","",INDEX('All CCC'!BF$7:BF$736,MATCH(WatchList!$B260,'All CCC'!$B$7:$B$736,0)))</f>
        <v/>
      </c>
      <c r="BG260" s="334" t="str">
        <f>IF($B260="","",INDEX('All CCC'!BG$7:BG$736,MATCH(WatchList!$B260,'All CCC'!$B$7:$B$736,0)))</f>
        <v/>
      </c>
    </row>
    <row r="261" spans="1:59" x14ac:dyDescent="0.2">
      <c r="A261" s="333" t="str">
        <f>IF($B261="","",INDEX('All CCC'!A$7:A$736,MATCH(WatchList!$B261,'All CCC'!$B$7:$B$736,0)))</f>
        <v/>
      </c>
      <c r="B261" s="127"/>
      <c r="C261" s="334" t="str">
        <f>IF($B261="","",INDEX('All CCC'!C$7:C$736,MATCH(WatchList!$B261,'All CCC'!$B$7:$B$736,0)))</f>
        <v/>
      </c>
      <c r="D261" s="334" t="str">
        <f>IF($B261="","",INDEX('All CCC'!D$7:D$736,MATCH(WatchList!$B261,'All CCC'!$B$7:$B$736,0)))</f>
        <v/>
      </c>
      <c r="E261" s="334" t="str">
        <f>IF($B261="","",INDEX('All CCC'!E$7:E$736,MATCH(WatchList!$B261,'All CCC'!$B$7:$B$736,0)))</f>
        <v/>
      </c>
      <c r="F261" s="334" t="str">
        <f>IF($B261="","",INDEX('All CCC'!F$7:F$736,MATCH(WatchList!$B261,'All CCC'!$B$7:$B$736,0)))</f>
        <v/>
      </c>
      <c r="G261" s="334" t="str">
        <f>IF($B261="","",INDEX('All CCC'!G$7:G$736,MATCH(WatchList!$B261,'All CCC'!$B$7:$B$736,0)))</f>
        <v/>
      </c>
      <c r="H261" s="334" t="str">
        <f>IF($B261="","",INDEX('All CCC'!H$7:H$736,MATCH(WatchList!$B261,'All CCC'!$B$7:$B$736,0)))</f>
        <v/>
      </c>
      <c r="I261" s="334" t="str">
        <f>IF($B261="","",INDEX('All CCC'!I$7:I$736,MATCH(WatchList!$B261,'All CCC'!$B$7:$B$736,0)))</f>
        <v/>
      </c>
      <c r="J261" s="334" t="str">
        <f>IF($B261="","",INDEX('All CCC'!J$7:J$736,MATCH(WatchList!$B261,'All CCC'!$B$7:$B$736,0)))</f>
        <v/>
      </c>
      <c r="K261" s="334" t="str">
        <f>IF($B261="","",INDEX('All CCC'!K$7:K$736,MATCH(WatchList!$B261,'All CCC'!$B$7:$B$736,0)))</f>
        <v/>
      </c>
      <c r="L261" s="334" t="str">
        <f>IF($B261="","",INDEX('All CCC'!L$7:L$736,MATCH(WatchList!$B261,'All CCC'!$B$7:$B$736,0)))</f>
        <v/>
      </c>
      <c r="M261" s="334" t="str">
        <f>IF($B261="","",INDEX('All CCC'!M$7:M$736,MATCH(WatchList!$B261,'All CCC'!$B$7:$B$736,0)))</f>
        <v/>
      </c>
      <c r="N261" s="334" t="str">
        <f>IF($B261="","",INDEX('All CCC'!N$7:N$736,MATCH(WatchList!$B261,'All CCC'!$B$7:$B$736,0)))</f>
        <v/>
      </c>
      <c r="O261" s="334" t="str">
        <f>IF($B261="","",INDEX('All CCC'!O$7:O$736,MATCH(WatchList!$B261,'All CCC'!$B$7:$B$736,0)))</f>
        <v/>
      </c>
      <c r="P261" s="335" t="str">
        <f>IF($B261="","",INDEX('All CCC'!P$7:P$736,MATCH(WatchList!$B261,'All CCC'!$B$7:$B$736,0)))</f>
        <v/>
      </c>
      <c r="Q261" s="335" t="str">
        <f>IF($B261="","",INDEX('All CCC'!Q$7:Q$736,MATCH(WatchList!$B261,'All CCC'!$B$7:$B$736,0)))</f>
        <v/>
      </c>
      <c r="R261" s="334" t="str">
        <f>IF($B261="","",INDEX('All CCC'!R$7:R$736,MATCH(WatchList!$B261,'All CCC'!$B$7:$B$736,0)))</f>
        <v/>
      </c>
      <c r="S261" s="334" t="str">
        <f>IF($B261="","",INDEX('All CCC'!S$7:S$736,MATCH(WatchList!$B261,'All CCC'!$B$7:$B$736,0)))</f>
        <v/>
      </c>
      <c r="T261" s="334" t="str">
        <f>IF($B261="","",INDEX('All CCC'!T$7:T$736,MATCH(WatchList!$B261,'All CCC'!$B$7:$B$736,0)))</f>
        <v/>
      </c>
      <c r="U261" s="334" t="str">
        <f>IF($B261="","",INDEX('All CCC'!U$7:U$736,MATCH(WatchList!$B261,'All CCC'!$B$7:$B$736,0)))</f>
        <v/>
      </c>
      <c r="V261" s="334" t="str">
        <f>IF($B261="","",INDEX('All CCC'!V$7:V$736,MATCH(WatchList!$B261,'All CCC'!$B$7:$B$736,0)))</f>
        <v/>
      </c>
      <c r="W261" s="334" t="str">
        <f>IF($B261="","",INDEX('All CCC'!W$7:W$736,MATCH(WatchList!$B261,'All CCC'!$B$7:$B$736,0)))</f>
        <v/>
      </c>
      <c r="X261" s="334" t="str">
        <f>IF($B261="","",INDEX('All CCC'!X$7:X$736,MATCH(WatchList!$B261,'All CCC'!$B$7:$B$736,0)))</f>
        <v/>
      </c>
      <c r="Y261" s="334" t="str">
        <f>IF($B261="","",INDEX('All CCC'!Y$7:Y$736,MATCH(WatchList!$B261,'All CCC'!$B$7:$B$736,0)))</f>
        <v/>
      </c>
      <c r="Z261" s="334" t="str">
        <f>IF($B261="","",INDEX('All CCC'!Z$7:Z$736,MATCH(WatchList!$B261,'All CCC'!$B$7:$B$736,0)))</f>
        <v/>
      </c>
      <c r="AA261" s="334" t="str">
        <f>IF($B261="","",INDEX('All CCC'!AA$7:AA$736,MATCH(WatchList!$B261,'All CCC'!$B$7:$B$736,0)))</f>
        <v/>
      </c>
      <c r="AB261" s="334" t="str">
        <f>IF($B261="","",INDEX('All CCC'!AB$7:AB$736,MATCH(WatchList!$B261,'All CCC'!$B$7:$B$736,0)))</f>
        <v/>
      </c>
      <c r="AC261" s="334" t="str">
        <f>IF($B261="","",INDEX('All CCC'!AC$7:AC$736,MATCH(WatchList!$B261,'All CCC'!$B$7:$B$736,0)))</f>
        <v/>
      </c>
      <c r="AD261" s="334" t="str">
        <f>IF($B261="","",INDEX('All CCC'!AD$7:AD$736,MATCH(WatchList!$B261,'All CCC'!$B$7:$B$736,0)))</f>
        <v/>
      </c>
      <c r="AE261" s="334" t="str">
        <f>IF($B261="","",INDEX('All CCC'!AE$7:AE$736,MATCH(WatchList!$B261,'All CCC'!$B$7:$B$736,0)))</f>
        <v/>
      </c>
      <c r="AF261" s="334" t="str">
        <f>IF($B261="","",INDEX('All CCC'!AF$7:AF$736,MATCH(WatchList!$B261,'All CCC'!$B$7:$B$736,0)))</f>
        <v/>
      </c>
      <c r="AG261" s="334" t="str">
        <f>IF($B261="","",INDEX('All CCC'!AG$7:AG$736,MATCH(WatchList!$B261,'All CCC'!$B$7:$B$736,0)))</f>
        <v/>
      </c>
      <c r="AH261" s="334" t="str">
        <f>IF($B261="","",INDEX('All CCC'!AH$7:AH$736,MATCH(WatchList!$B261,'All CCC'!$B$7:$B$736,0)))</f>
        <v/>
      </c>
      <c r="AI261" s="334" t="str">
        <f>IF($B261="","",INDEX('All CCC'!AI$7:AI$736,MATCH(WatchList!$B261,'All CCC'!$B$7:$B$736,0)))</f>
        <v/>
      </c>
      <c r="AJ261" s="334" t="str">
        <f>IF($B261="","",INDEX('All CCC'!AJ$7:AJ$736,MATCH(WatchList!$B261,'All CCC'!$B$7:$B$736,0)))</f>
        <v/>
      </c>
      <c r="AK261" s="334" t="str">
        <f>IF($B261="","",INDEX('All CCC'!AK$7:AK$736,MATCH(WatchList!$B261,'All CCC'!$B$7:$B$736,0)))</f>
        <v/>
      </c>
      <c r="AL261" s="334" t="str">
        <f>IF($B261="","",INDEX('All CCC'!AL$7:AL$736,MATCH(WatchList!$B261,'All CCC'!$B$7:$B$736,0)))</f>
        <v/>
      </c>
      <c r="AM261" s="334" t="str">
        <f>IF($B261="","",INDEX('All CCC'!AM$7:AM$736,MATCH(WatchList!$B261,'All CCC'!$B$7:$B$736,0)))</f>
        <v/>
      </c>
      <c r="AN261" s="334" t="str">
        <f>IF($B261="","",INDEX('All CCC'!AN$7:AN$736,MATCH(WatchList!$B261,'All CCC'!$B$7:$B$736,0)))</f>
        <v/>
      </c>
      <c r="AO261" s="334" t="str">
        <f>IF($B261="","",INDEX('All CCC'!AO$7:AO$736,MATCH(WatchList!$B261,'All CCC'!$B$7:$B$736,0)))</f>
        <v/>
      </c>
      <c r="AP261" s="334" t="str">
        <f>IF($B261="","",INDEX('All CCC'!AP$7:AP$736,MATCH(WatchList!$B261,'All CCC'!$B$7:$B$736,0)))</f>
        <v/>
      </c>
      <c r="AQ261" s="334" t="str">
        <f>IF($B261="","",INDEX('All CCC'!AQ$7:AQ$736,MATCH(WatchList!$B261,'All CCC'!$B$7:$B$736,0)))</f>
        <v/>
      </c>
      <c r="AR261" s="334" t="str">
        <f>IF($B261="","",INDEX('All CCC'!AR$7:AR$736,MATCH(WatchList!$B261,'All CCC'!$B$7:$B$736,0)))</f>
        <v/>
      </c>
      <c r="AS261" s="334" t="str">
        <f>IF($B261="","",INDEX('All CCC'!AS$7:AS$736,MATCH(WatchList!$B261,'All CCC'!$B$7:$B$736,0)))</f>
        <v/>
      </c>
      <c r="AT261" s="334" t="str">
        <f>IF($B261="","",INDEX('All CCC'!AT$7:AT$736,MATCH(WatchList!$B261,'All CCC'!$B$7:$B$736,0)))</f>
        <v/>
      </c>
      <c r="AU261" s="334" t="str">
        <f>IF($B261="","",INDEX('All CCC'!AU$7:AU$736,MATCH(WatchList!$B261,'All CCC'!$B$7:$B$736,0)))</f>
        <v/>
      </c>
      <c r="AV261" s="334" t="str">
        <f>IF($B261="","",INDEX('All CCC'!AV$7:AV$736,MATCH(WatchList!$B261,'All CCC'!$B$7:$B$736,0)))</f>
        <v/>
      </c>
      <c r="AW261" s="334" t="str">
        <f>IF($B261="","",INDEX('All CCC'!AW$7:AW$736,MATCH(WatchList!$B261,'All CCC'!$B$7:$B$736,0)))</f>
        <v/>
      </c>
      <c r="AX261" s="334" t="str">
        <f>IF($B261="","",INDEX('All CCC'!AX$7:AX$736,MATCH(WatchList!$B261,'All CCC'!$B$7:$B$736,0)))</f>
        <v/>
      </c>
      <c r="AY261" s="334" t="str">
        <f>IF($B261="","",INDEX('All CCC'!AY$7:AY$736,MATCH(WatchList!$B261,'All CCC'!$B$7:$B$736,0)))</f>
        <v/>
      </c>
      <c r="AZ261" s="334" t="str">
        <f>IF($B261="","",INDEX('All CCC'!AZ$7:AZ$736,MATCH(WatchList!$B261,'All CCC'!$B$7:$B$736,0)))</f>
        <v/>
      </c>
      <c r="BA261" s="334" t="str">
        <f>IF($B261="","",INDEX('All CCC'!BA$7:BA$736,MATCH(WatchList!$B261,'All CCC'!$B$7:$B$736,0)))</f>
        <v/>
      </c>
      <c r="BB261" s="334" t="str">
        <f>IF($B261="","",INDEX('All CCC'!BB$7:BB$736,MATCH(WatchList!$B261,'All CCC'!$B$7:$B$736,0)))</f>
        <v/>
      </c>
      <c r="BC261" s="334" t="str">
        <f>IF($B261="","",INDEX('All CCC'!BC$7:BC$736,MATCH(WatchList!$B261,'All CCC'!$B$7:$B$736,0)))</f>
        <v/>
      </c>
      <c r="BD261" s="334" t="str">
        <f>IF($B261="","",INDEX('All CCC'!BD$7:BD$736,MATCH(WatchList!$B261,'All CCC'!$B$7:$B$736,0)))</f>
        <v/>
      </c>
      <c r="BE261" s="334" t="str">
        <f>IF($B261="","",INDEX('All CCC'!BE$7:BE$736,MATCH(WatchList!$B261,'All CCC'!$B$7:$B$736,0)))</f>
        <v/>
      </c>
      <c r="BF261" s="334" t="str">
        <f>IF($B261="","",INDEX('All CCC'!BF$7:BF$736,MATCH(WatchList!$B261,'All CCC'!$B$7:$B$736,0)))</f>
        <v/>
      </c>
      <c r="BG261" s="334" t="str">
        <f>IF($B261="","",INDEX('All CCC'!BG$7:BG$736,MATCH(WatchList!$B261,'All CCC'!$B$7:$B$736,0)))</f>
        <v/>
      </c>
    </row>
    <row r="262" spans="1:59" x14ac:dyDescent="0.2">
      <c r="A262" s="333" t="str">
        <f>IF($B262="","",INDEX('All CCC'!A$7:A$736,MATCH(WatchList!$B262,'All CCC'!$B$7:$B$736,0)))</f>
        <v/>
      </c>
      <c r="B262" s="127"/>
      <c r="C262" s="334" t="str">
        <f>IF($B262="","",INDEX('All CCC'!C$7:C$736,MATCH(WatchList!$B262,'All CCC'!$B$7:$B$736,0)))</f>
        <v/>
      </c>
      <c r="D262" s="334" t="str">
        <f>IF($B262="","",INDEX('All CCC'!D$7:D$736,MATCH(WatchList!$B262,'All CCC'!$B$7:$B$736,0)))</f>
        <v/>
      </c>
      <c r="E262" s="334" t="str">
        <f>IF($B262="","",INDEX('All CCC'!E$7:E$736,MATCH(WatchList!$B262,'All CCC'!$B$7:$B$736,0)))</f>
        <v/>
      </c>
      <c r="F262" s="334" t="str">
        <f>IF($B262="","",INDEX('All CCC'!F$7:F$736,MATCH(WatchList!$B262,'All CCC'!$B$7:$B$736,0)))</f>
        <v/>
      </c>
      <c r="G262" s="334" t="str">
        <f>IF($B262="","",INDEX('All CCC'!G$7:G$736,MATCH(WatchList!$B262,'All CCC'!$B$7:$B$736,0)))</f>
        <v/>
      </c>
      <c r="H262" s="334" t="str">
        <f>IF($B262="","",INDEX('All CCC'!H$7:H$736,MATCH(WatchList!$B262,'All CCC'!$B$7:$B$736,0)))</f>
        <v/>
      </c>
      <c r="I262" s="334" t="str">
        <f>IF($B262="","",INDEX('All CCC'!I$7:I$736,MATCH(WatchList!$B262,'All CCC'!$B$7:$B$736,0)))</f>
        <v/>
      </c>
      <c r="J262" s="334" t="str">
        <f>IF($B262="","",INDEX('All CCC'!J$7:J$736,MATCH(WatchList!$B262,'All CCC'!$B$7:$B$736,0)))</f>
        <v/>
      </c>
      <c r="K262" s="334" t="str">
        <f>IF($B262="","",INDEX('All CCC'!K$7:K$736,MATCH(WatchList!$B262,'All CCC'!$B$7:$B$736,0)))</f>
        <v/>
      </c>
      <c r="L262" s="334" t="str">
        <f>IF($B262="","",INDEX('All CCC'!L$7:L$736,MATCH(WatchList!$B262,'All CCC'!$B$7:$B$736,0)))</f>
        <v/>
      </c>
      <c r="M262" s="334" t="str">
        <f>IF($B262="","",INDEX('All CCC'!M$7:M$736,MATCH(WatchList!$B262,'All CCC'!$B$7:$B$736,0)))</f>
        <v/>
      </c>
      <c r="N262" s="334" t="str">
        <f>IF($B262="","",INDEX('All CCC'!N$7:N$736,MATCH(WatchList!$B262,'All CCC'!$B$7:$B$736,0)))</f>
        <v/>
      </c>
      <c r="O262" s="334" t="str">
        <f>IF($B262="","",INDEX('All CCC'!O$7:O$736,MATCH(WatchList!$B262,'All CCC'!$B$7:$B$736,0)))</f>
        <v/>
      </c>
      <c r="P262" s="335" t="str">
        <f>IF($B262="","",INDEX('All CCC'!P$7:P$736,MATCH(WatchList!$B262,'All CCC'!$B$7:$B$736,0)))</f>
        <v/>
      </c>
      <c r="Q262" s="335" t="str">
        <f>IF($B262="","",INDEX('All CCC'!Q$7:Q$736,MATCH(WatchList!$B262,'All CCC'!$B$7:$B$736,0)))</f>
        <v/>
      </c>
      <c r="R262" s="334" t="str">
        <f>IF($B262="","",INDEX('All CCC'!R$7:R$736,MATCH(WatchList!$B262,'All CCC'!$B$7:$B$736,0)))</f>
        <v/>
      </c>
      <c r="S262" s="334" t="str">
        <f>IF($B262="","",INDEX('All CCC'!S$7:S$736,MATCH(WatchList!$B262,'All CCC'!$B$7:$B$736,0)))</f>
        <v/>
      </c>
      <c r="T262" s="334" t="str">
        <f>IF($B262="","",INDEX('All CCC'!T$7:T$736,MATCH(WatchList!$B262,'All CCC'!$B$7:$B$736,0)))</f>
        <v/>
      </c>
      <c r="U262" s="334" t="str">
        <f>IF($B262="","",INDEX('All CCC'!U$7:U$736,MATCH(WatchList!$B262,'All CCC'!$B$7:$B$736,0)))</f>
        <v/>
      </c>
      <c r="V262" s="334" t="str">
        <f>IF($B262="","",INDEX('All CCC'!V$7:V$736,MATCH(WatchList!$B262,'All CCC'!$B$7:$B$736,0)))</f>
        <v/>
      </c>
      <c r="W262" s="334" t="str">
        <f>IF($B262="","",INDEX('All CCC'!W$7:W$736,MATCH(WatchList!$B262,'All CCC'!$B$7:$B$736,0)))</f>
        <v/>
      </c>
      <c r="X262" s="334" t="str">
        <f>IF($B262="","",INDEX('All CCC'!X$7:X$736,MATCH(WatchList!$B262,'All CCC'!$B$7:$B$736,0)))</f>
        <v/>
      </c>
      <c r="Y262" s="334" t="str">
        <f>IF($B262="","",INDEX('All CCC'!Y$7:Y$736,MATCH(WatchList!$B262,'All CCC'!$B$7:$B$736,0)))</f>
        <v/>
      </c>
      <c r="Z262" s="334" t="str">
        <f>IF($B262="","",INDEX('All CCC'!Z$7:Z$736,MATCH(WatchList!$B262,'All CCC'!$B$7:$B$736,0)))</f>
        <v/>
      </c>
      <c r="AA262" s="334" t="str">
        <f>IF($B262="","",INDEX('All CCC'!AA$7:AA$736,MATCH(WatchList!$B262,'All CCC'!$B$7:$B$736,0)))</f>
        <v/>
      </c>
      <c r="AB262" s="334" t="str">
        <f>IF($B262="","",INDEX('All CCC'!AB$7:AB$736,MATCH(WatchList!$B262,'All CCC'!$B$7:$B$736,0)))</f>
        <v/>
      </c>
      <c r="AC262" s="334" t="str">
        <f>IF($B262="","",INDEX('All CCC'!AC$7:AC$736,MATCH(WatchList!$B262,'All CCC'!$B$7:$B$736,0)))</f>
        <v/>
      </c>
      <c r="AD262" s="334" t="str">
        <f>IF($B262="","",INDEX('All CCC'!AD$7:AD$736,MATCH(WatchList!$B262,'All CCC'!$B$7:$B$736,0)))</f>
        <v/>
      </c>
      <c r="AE262" s="334" t="str">
        <f>IF($B262="","",INDEX('All CCC'!AE$7:AE$736,MATCH(WatchList!$B262,'All CCC'!$B$7:$B$736,0)))</f>
        <v/>
      </c>
      <c r="AF262" s="334" t="str">
        <f>IF($B262="","",INDEX('All CCC'!AF$7:AF$736,MATCH(WatchList!$B262,'All CCC'!$B$7:$B$736,0)))</f>
        <v/>
      </c>
      <c r="AG262" s="334" t="str">
        <f>IF($B262="","",INDEX('All CCC'!AG$7:AG$736,MATCH(WatchList!$B262,'All CCC'!$B$7:$B$736,0)))</f>
        <v/>
      </c>
      <c r="AH262" s="334" t="str">
        <f>IF($B262="","",INDEX('All CCC'!AH$7:AH$736,MATCH(WatchList!$B262,'All CCC'!$B$7:$B$736,0)))</f>
        <v/>
      </c>
      <c r="AI262" s="334" t="str">
        <f>IF($B262="","",INDEX('All CCC'!AI$7:AI$736,MATCH(WatchList!$B262,'All CCC'!$B$7:$B$736,0)))</f>
        <v/>
      </c>
      <c r="AJ262" s="334" t="str">
        <f>IF($B262="","",INDEX('All CCC'!AJ$7:AJ$736,MATCH(WatchList!$B262,'All CCC'!$B$7:$B$736,0)))</f>
        <v/>
      </c>
      <c r="AK262" s="334" t="str">
        <f>IF($B262="","",INDEX('All CCC'!AK$7:AK$736,MATCH(WatchList!$B262,'All CCC'!$B$7:$B$736,0)))</f>
        <v/>
      </c>
      <c r="AL262" s="334" t="str">
        <f>IF($B262="","",INDEX('All CCC'!AL$7:AL$736,MATCH(WatchList!$B262,'All CCC'!$B$7:$B$736,0)))</f>
        <v/>
      </c>
      <c r="AM262" s="334" t="str">
        <f>IF($B262="","",INDEX('All CCC'!AM$7:AM$736,MATCH(WatchList!$B262,'All CCC'!$B$7:$B$736,0)))</f>
        <v/>
      </c>
      <c r="AN262" s="334" t="str">
        <f>IF($B262="","",INDEX('All CCC'!AN$7:AN$736,MATCH(WatchList!$B262,'All CCC'!$B$7:$B$736,0)))</f>
        <v/>
      </c>
      <c r="AO262" s="334" t="str">
        <f>IF($B262="","",INDEX('All CCC'!AO$7:AO$736,MATCH(WatchList!$B262,'All CCC'!$B$7:$B$736,0)))</f>
        <v/>
      </c>
      <c r="AP262" s="334" t="str">
        <f>IF($B262="","",INDEX('All CCC'!AP$7:AP$736,MATCH(WatchList!$B262,'All CCC'!$B$7:$B$736,0)))</f>
        <v/>
      </c>
      <c r="AQ262" s="334" t="str">
        <f>IF($B262="","",INDEX('All CCC'!AQ$7:AQ$736,MATCH(WatchList!$B262,'All CCC'!$B$7:$B$736,0)))</f>
        <v/>
      </c>
      <c r="AR262" s="334" t="str">
        <f>IF($B262="","",INDEX('All CCC'!AR$7:AR$736,MATCH(WatchList!$B262,'All CCC'!$B$7:$B$736,0)))</f>
        <v/>
      </c>
      <c r="AS262" s="334" t="str">
        <f>IF($B262="","",INDEX('All CCC'!AS$7:AS$736,MATCH(WatchList!$B262,'All CCC'!$B$7:$B$736,0)))</f>
        <v/>
      </c>
      <c r="AT262" s="334" t="str">
        <f>IF($B262="","",INDEX('All CCC'!AT$7:AT$736,MATCH(WatchList!$B262,'All CCC'!$B$7:$B$736,0)))</f>
        <v/>
      </c>
      <c r="AU262" s="334" t="str">
        <f>IF($B262="","",INDEX('All CCC'!AU$7:AU$736,MATCH(WatchList!$B262,'All CCC'!$B$7:$B$736,0)))</f>
        <v/>
      </c>
      <c r="AV262" s="334" t="str">
        <f>IF($B262="","",INDEX('All CCC'!AV$7:AV$736,MATCH(WatchList!$B262,'All CCC'!$B$7:$B$736,0)))</f>
        <v/>
      </c>
      <c r="AW262" s="334" t="str">
        <f>IF($B262="","",INDEX('All CCC'!AW$7:AW$736,MATCH(WatchList!$B262,'All CCC'!$B$7:$B$736,0)))</f>
        <v/>
      </c>
      <c r="AX262" s="334" t="str">
        <f>IF($B262="","",INDEX('All CCC'!AX$7:AX$736,MATCH(WatchList!$B262,'All CCC'!$B$7:$B$736,0)))</f>
        <v/>
      </c>
      <c r="AY262" s="334" t="str">
        <f>IF($B262="","",INDEX('All CCC'!AY$7:AY$736,MATCH(WatchList!$B262,'All CCC'!$B$7:$B$736,0)))</f>
        <v/>
      </c>
      <c r="AZ262" s="334" t="str">
        <f>IF($B262="","",INDEX('All CCC'!AZ$7:AZ$736,MATCH(WatchList!$B262,'All CCC'!$B$7:$B$736,0)))</f>
        <v/>
      </c>
      <c r="BA262" s="334" t="str">
        <f>IF($B262="","",INDEX('All CCC'!BA$7:BA$736,MATCH(WatchList!$B262,'All CCC'!$B$7:$B$736,0)))</f>
        <v/>
      </c>
      <c r="BB262" s="334" t="str">
        <f>IF($B262="","",INDEX('All CCC'!BB$7:BB$736,MATCH(WatchList!$B262,'All CCC'!$B$7:$B$736,0)))</f>
        <v/>
      </c>
      <c r="BC262" s="334" t="str">
        <f>IF($B262="","",INDEX('All CCC'!BC$7:BC$736,MATCH(WatchList!$B262,'All CCC'!$B$7:$B$736,0)))</f>
        <v/>
      </c>
      <c r="BD262" s="334" t="str">
        <f>IF($B262="","",INDEX('All CCC'!BD$7:BD$736,MATCH(WatchList!$B262,'All CCC'!$B$7:$B$736,0)))</f>
        <v/>
      </c>
      <c r="BE262" s="334" t="str">
        <f>IF($B262="","",INDEX('All CCC'!BE$7:BE$736,MATCH(WatchList!$B262,'All CCC'!$B$7:$B$736,0)))</f>
        <v/>
      </c>
      <c r="BF262" s="334" t="str">
        <f>IF($B262="","",INDEX('All CCC'!BF$7:BF$736,MATCH(WatchList!$B262,'All CCC'!$B$7:$B$736,0)))</f>
        <v/>
      </c>
      <c r="BG262" s="334" t="str">
        <f>IF($B262="","",INDEX('All CCC'!BG$7:BG$736,MATCH(WatchList!$B262,'All CCC'!$B$7:$B$736,0)))</f>
        <v/>
      </c>
    </row>
    <row r="263" spans="1:59" x14ac:dyDescent="0.2">
      <c r="A263" s="333" t="str">
        <f>IF($B263="","",INDEX('All CCC'!A$7:A$736,MATCH(WatchList!$B263,'All CCC'!$B$7:$B$736,0)))</f>
        <v/>
      </c>
      <c r="B263" s="127"/>
      <c r="C263" s="334" t="str">
        <f>IF($B263="","",INDEX('All CCC'!C$7:C$736,MATCH(WatchList!$B263,'All CCC'!$B$7:$B$736,0)))</f>
        <v/>
      </c>
      <c r="D263" s="334" t="str">
        <f>IF($B263="","",INDEX('All CCC'!D$7:D$736,MATCH(WatchList!$B263,'All CCC'!$B$7:$B$736,0)))</f>
        <v/>
      </c>
      <c r="E263" s="334" t="str">
        <f>IF($B263="","",INDEX('All CCC'!E$7:E$736,MATCH(WatchList!$B263,'All CCC'!$B$7:$B$736,0)))</f>
        <v/>
      </c>
      <c r="F263" s="334" t="str">
        <f>IF($B263="","",INDEX('All CCC'!F$7:F$736,MATCH(WatchList!$B263,'All CCC'!$B$7:$B$736,0)))</f>
        <v/>
      </c>
      <c r="G263" s="334" t="str">
        <f>IF($B263="","",INDEX('All CCC'!G$7:G$736,MATCH(WatchList!$B263,'All CCC'!$B$7:$B$736,0)))</f>
        <v/>
      </c>
      <c r="H263" s="334" t="str">
        <f>IF($B263="","",INDEX('All CCC'!H$7:H$736,MATCH(WatchList!$B263,'All CCC'!$B$7:$B$736,0)))</f>
        <v/>
      </c>
      <c r="I263" s="334" t="str">
        <f>IF($B263="","",INDEX('All CCC'!I$7:I$736,MATCH(WatchList!$B263,'All CCC'!$B$7:$B$736,0)))</f>
        <v/>
      </c>
      <c r="J263" s="334" t="str">
        <f>IF($B263="","",INDEX('All CCC'!J$7:J$736,MATCH(WatchList!$B263,'All CCC'!$B$7:$B$736,0)))</f>
        <v/>
      </c>
      <c r="K263" s="334" t="str">
        <f>IF($B263="","",INDEX('All CCC'!K$7:K$736,MATCH(WatchList!$B263,'All CCC'!$B$7:$B$736,0)))</f>
        <v/>
      </c>
      <c r="L263" s="334" t="str">
        <f>IF($B263="","",INDEX('All CCC'!L$7:L$736,MATCH(WatchList!$B263,'All CCC'!$B$7:$B$736,0)))</f>
        <v/>
      </c>
      <c r="M263" s="334" t="str">
        <f>IF($B263="","",INDEX('All CCC'!M$7:M$736,MATCH(WatchList!$B263,'All CCC'!$B$7:$B$736,0)))</f>
        <v/>
      </c>
      <c r="N263" s="334" t="str">
        <f>IF($B263="","",INDEX('All CCC'!N$7:N$736,MATCH(WatchList!$B263,'All CCC'!$B$7:$B$736,0)))</f>
        <v/>
      </c>
      <c r="O263" s="334" t="str">
        <f>IF($B263="","",INDEX('All CCC'!O$7:O$736,MATCH(WatchList!$B263,'All CCC'!$B$7:$B$736,0)))</f>
        <v/>
      </c>
      <c r="P263" s="335" t="str">
        <f>IF($B263="","",INDEX('All CCC'!P$7:P$736,MATCH(WatchList!$B263,'All CCC'!$B$7:$B$736,0)))</f>
        <v/>
      </c>
      <c r="Q263" s="335" t="str">
        <f>IF($B263="","",INDEX('All CCC'!Q$7:Q$736,MATCH(WatchList!$B263,'All CCC'!$B$7:$B$736,0)))</f>
        <v/>
      </c>
      <c r="R263" s="334" t="str">
        <f>IF($B263="","",INDEX('All CCC'!R$7:R$736,MATCH(WatchList!$B263,'All CCC'!$B$7:$B$736,0)))</f>
        <v/>
      </c>
      <c r="S263" s="334" t="str">
        <f>IF($B263="","",INDEX('All CCC'!S$7:S$736,MATCH(WatchList!$B263,'All CCC'!$B$7:$B$736,0)))</f>
        <v/>
      </c>
      <c r="T263" s="334" t="str">
        <f>IF($B263="","",INDEX('All CCC'!T$7:T$736,MATCH(WatchList!$B263,'All CCC'!$B$7:$B$736,0)))</f>
        <v/>
      </c>
      <c r="U263" s="334" t="str">
        <f>IF($B263="","",INDEX('All CCC'!U$7:U$736,MATCH(WatchList!$B263,'All CCC'!$B$7:$B$736,0)))</f>
        <v/>
      </c>
      <c r="V263" s="334" t="str">
        <f>IF($B263="","",INDEX('All CCC'!V$7:V$736,MATCH(WatchList!$B263,'All CCC'!$B$7:$B$736,0)))</f>
        <v/>
      </c>
      <c r="W263" s="334" t="str">
        <f>IF($B263="","",INDEX('All CCC'!W$7:W$736,MATCH(WatchList!$B263,'All CCC'!$B$7:$B$736,0)))</f>
        <v/>
      </c>
      <c r="X263" s="334" t="str">
        <f>IF($B263="","",INDEX('All CCC'!X$7:X$736,MATCH(WatchList!$B263,'All CCC'!$B$7:$B$736,0)))</f>
        <v/>
      </c>
      <c r="Y263" s="334" t="str">
        <f>IF($B263="","",INDEX('All CCC'!Y$7:Y$736,MATCH(WatchList!$B263,'All CCC'!$B$7:$B$736,0)))</f>
        <v/>
      </c>
      <c r="Z263" s="334" t="str">
        <f>IF($B263="","",INDEX('All CCC'!Z$7:Z$736,MATCH(WatchList!$B263,'All CCC'!$B$7:$B$736,0)))</f>
        <v/>
      </c>
      <c r="AA263" s="334" t="str">
        <f>IF($B263="","",INDEX('All CCC'!AA$7:AA$736,MATCH(WatchList!$B263,'All CCC'!$B$7:$B$736,0)))</f>
        <v/>
      </c>
      <c r="AB263" s="334" t="str">
        <f>IF($B263="","",INDEX('All CCC'!AB$7:AB$736,MATCH(WatchList!$B263,'All CCC'!$B$7:$B$736,0)))</f>
        <v/>
      </c>
      <c r="AC263" s="334" t="str">
        <f>IF($B263="","",INDEX('All CCC'!AC$7:AC$736,MATCH(WatchList!$B263,'All CCC'!$B$7:$B$736,0)))</f>
        <v/>
      </c>
      <c r="AD263" s="334" t="str">
        <f>IF($B263="","",INDEX('All CCC'!AD$7:AD$736,MATCH(WatchList!$B263,'All CCC'!$B$7:$B$736,0)))</f>
        <v/>
      </c>
      <c r="AE263" s="334" t="str">
        <f>IF($B263="","",INDEX('All CCC'!AE$7:AE$736,MATCH(WatchList!$B263,'All CCC'!$B$7:$B$736,0)))</f>
        <v/>
      </c>
      <c r="AF263" s="334" t="str">
        <f>IF($B263="","",INDEX('All CCC'!AF$7:AF$736,MATCH(WatchList!$B263,'All CCC'!$B$7:$B$736,0)))</f>
        <v/>
      </c>
      <c r="AG263" s="334" t="str">
        <f>IF($B263="","",INDEX('All CCC'!AG$7:AG$736,MATCH(WatchList!$B263,'All CCC'!$B$7:$B$736,0)))</f>
        <v/>
      </c>
      <c r="AH263" s="334" t="str">
        <f>IF($B263="","",INDEX('All CCC'!AH$7:AH$736,MATCH(WatchList!$B263,'All CCC'!$B$7:$B$736,0)))</f>
        <v/>
      </c>
      <c r="AI263" s="334" t="str">
        <f>IF($B263="","",INDEX('All CCC'!AI$7:AI$736,MATCH(WatchList!$B263,'All CCC'!$B$7:$B$736,0)))</f>
        <v/>
      </c>
      <c r="AJ263" s="334" t="str">
        <f>IF($B263="","",INDEX('All CCC'!AJ$7:AJ$736,MATCH(WatchList!$B263,'All CCC'!$B$7:$B$736,0)))</f>
        <v/>
      </c>
      <c r="AK263" s="334" t="str">
        <f>IF($B263="","",INDEX('All CCC'!AK$7:AK$736,MATCH(WatchList!$B263,'All CCC'!$B$7:$B$736,0)))</f>
        <v/>
      </c>
      <c r="AL263" s="334" t="str">
        <f>IF($B263="","",INDEX('All CCC'!AL$7:AL$736,MATCH(WatchList!$B263,'All CCC'!$B$7:$B$736,0)))</f>
        <v/>
      </c>
      <c r="AM263" s="334" t="str">
        <f>IF($B263="","",INDEX('All CCC'!AM$7:AM$736,MATCH(WatchList!$B263,'All CCC'!$B$7:$B$736,0)))</f>
        <v/>
      </c>
      <c r="AN263" s="334" t="str">
        <f>IF($B263="","",INDEX('All CCC'!AN$7:AN$736,MATCH(WatchList!$B263,'All CCC'!$B$7:$B$736,0)))</f>
        <v/>
      </c>
      <c r="AO263" s="334" t="str">
        <f>IF($B263="","",INDEX('All CCC'!AO$7:AO$736,MATCH(WatchList!$B263,'All CCC'!$B$7:$B$736,0)))</f>
        <v/>
      </c>
      <c r="AP263" s="334" t="str">
        <f>IF($B263="","",INDEX('All CCC'!AP$7:AP$736,MATCH(WatchList!$B263,'All CCC'!$B$7:$B$736,0)))</f>
        <v/>
      </c>
      <c r="AQ263" s="334" t="str">
        <f>IF($B263="","",INDEX('All CCC'!AQ$7:AQ$736,MATCH(WatchList!$B263,'All CCC'!$B$7:$B$736,0)))</f>
        <v/>
      </c>
      <c r="AR263" s="334" t="str">
        <f>IF($B263="","",INDEX('All CCC'!AR$7:AR$736,MATCH(WatchList!$B263,'All CCC'!$B$7:$B$736,0)))</f>
        <v/>
      </c>
      <c r="AS263" s="334" t="str">
        <f>IF($B263="","",INDEX('All CCC'!AS$7:AS$736,MATCH(WatchList!$B263,'All CCC'!$B$7:$B$736,0)))</f>
        <v/>
      </c>
      <c r="AT263" s="334" t="str">
        <f>IF($B263="","",INDEX('All CCC'!AT$7:AT$736,MATCH(WatchList!$B263,'All CCC'!$B$7:$B$736,0)))</f>
        <v/>
      </c>
      <c r="AU263" s="334" t="str">
        <f>IF($B263="","",INDEX('All CCC'!AU$7:AU$736,MATCH(WatchList!$B263,'All CCC'!$B$7:$B$736,0)))</f>
        <v/>
      </c>
      <c r="AV263" s="334" t="str">
        <f>IF($B263="","",INDEX('All CCC'!AV$7:AV$736,MATCH(WatchList!$B263,'All CCC'!$B$7:$B$736,0)))</f>
        <v/>
      </c>
      <c r="AW263" s="334" t="str">
        <f>IF($B263="","",INDEX('All CCC'!AW$7:AW$736,MATCH(WatchList!$B263,'All CCC'!$B$7:$B$736,0)))</f>
        <v/>
      </c>
      <c r="AX263" s="334" t="str">
        <f>IF($B263="","",INDEX('All CCC'!AX$7:AX$736,MATCH(WatchList!$B263,'All CCC'!$B$7:$B$736,0)))</f>
        <v/>
      </c>
      <c r="AY263" s="334" t="str">
        <f>IF($B263="","",INDEX('All CCC'!AY$7:AY$736,MATCH(WatchList!$B263,'All CCC'!$B$7:$B$736,0)))</f>
        <v/>
      </c>
      <c r="AZ263" s="334" t="str">
        <f>IF($B263="","",INDEX('All CCC'!AZ$7:AZ$736,MATCH(WatchList!$B263,'All CCC'!$B$7:$B$736,0)))</f>
        <v/>
      </c>
      <c r="BA263" s="334" t="str">
        <f>IF($B263="","",INDEX('All CCC'!BA$7:BA$736,MATCH(WatchList!$B263,'All CCC'!$B$7:$B$736,0)))</f>
        <v/>
      </c>
      <c r="BB263" s="334" t="str">
        <f>IF($B263="","",INDEX('All CCC'!BB$7:BB$736,MATCH(WatchList!$B263,'All CCC'!$B$7:$B$736,0)))</f>
        <v/>
      </c>
      <c r="BC263" s="334" t="str">
        <f>IF($B263="","",INDEX('All CCC'!BC$7:BC$736,MATCH(WatchList!$B263,'All CCC'!$B$7:$B$736,0)))</f>
        <v/>
      </c>
      <c r="BD263" s="334" t="str">
        <f>IF($B263="","",INDEX('All CCC'!BD$7:BD$736,MATCH(WatchList!$B263,'All CCC'!$B$7:$B$736,0)))</f>
        <v/>
      </c>
      <c r="BE263" s="334" t="str">
        <f>IF($B263="","",INDEX('All CCC'!BE$7:BE$736,MATCH(WatchList!$B263,'All CCC'!$B$7:$B$736,0)))</f>
        <v/>
      </c>
      <c r="BF263" s="334" t="str">
        <f>IF($B263="","",INDEX('All CCC'!BF$7:BF$736,MATCH(WatchList!$B263,'All CCC'!$B$7:$B$736,0)))</f>
        <v/>
      </c>
      <c r="BG263" s="334" t="str">
        <f>IF($B263="","",INDEX('All CCC'!BG$7:BG$736,MATCH(WatchList!$B263,'All CCC'!$B$7:$B$736,0)))</f>
        <v/>
      </c>
    </row>
    <row r="264" spans="1:59" x14ac:dyDescent="0.2">
      <c r="A264" s="333" t="str">
        <f>IF($B264="","",INDEX('All CCC'!A$7:A$736,MATCH(WatchList!$B264,'All CCC'!$B$7:$B$736,0)))</f>
        <v/>
      </c>
      <c r="B264" s="127"/>
      <c r="C264" s="334" t="str">
        <f>IF($B264="","",INDEX('All CCC'!C$7:C$736,MATCH(WatchList!$B264,'All CCC'!$B$7:$B$736,0)))</f>
        <v/>
      </c>
      <c r="D264" s="334" t="str">
        <f>IF($B264="","",INDEX('All CCC'!D$7:D$736,MATCH(WatchList!$B264,'All CCC'!$B$7:$B$736,0)))</f>
        <v/>
      </c>
      <c r="E264" s="334" t="str">
        <f>IF($B264="","",INDEX('All CCC'!E$7:E$736,MATCH(WatchList!$B264,'All CCC'!$B$7:$B$736,0)))</f>
        <v/>
      </c>
      <c r="F264" s="334" t="str">
        <f>IF($B264="","",INDEX('All CCC'!F$7:F$736,MATCH(WatchList!$B264,'All CCC'!$B$7:$B$736,0)))</f>
        <v/>
      </c>
      <c r="G264" s="334" t="str">
        <f>IF($B264="","",INDEX('All CCC'!G$7:G$736,MATCH(WatchList!$B264,'All CCC'!$B$7:$B$736,0)))</f>
        <v/>
      </c>
      <c r="H264" s="334" t="str">
        <f>IF($B264="","",INDEX('All CCC'!H$7:H$736,MATCH(WatchList!$B264,'All CCC'!$B$7:$B$736,0)))</f>
        <v/>
      </c>
      <c r="I264" s="334" t="str">
        <f>IF($B264="","",INDEX('All CCC'!I$7:I$736,MATCH(WatchList!$B264,'All CCC'!$B$7:$B$736,0)))</f>
        <v/>
      </c>
      <c r="J264" s="334" t="str">
        <f>IF($B264="","",INDEX('All CCC'!J$7:J$736,MATCH(WatchList!$B264,'All CCC'!$B$7:$B$736,0)))</f>
        <v/>
      </c>
      <c r="K264" s="334" t="str">
        <f>IF($B264="","",INDEX('All CCC'!K$7:K$736,MATCH(WatchList!$B264,'All CCC'!$B$7:$B$736,0)))</f>
        <v/>
      </c>
      <c r="L264" s="334" t="str">
        <f>IF($B264="","",INDEX('All CCC'!L$7:L$736,MATCH(WatchList!$B264,'All CCC'!$B$7:$B$736,0)))</f>
        <v/>
      </c>
      <c r="M264" s="334" t="str">
        <f>IF($B264="","",INDEX('All CCC'!M$7:M$736,MATCH(WatchList!$B264,'All CCC'!$B$7:$B$736,0)))</f>
        <v/>
      </c>
      <c r="N264" s="334" t="str">
        <f>IF($B264="","",INDEX('All CCC'!N$7:N$736,MATCH(WatchList!$B264,'All CCC'!$B$7:$B$736,0)))</f>
        <v/>
      </c>
      <c r="O264" s="334" t="str">
        <f>IF($B264="","",INDEX('All CCC'!O$7:O$736,MATCH(WatchList!$B264,'All CCC'!$B$7:$B$736,0)))</f>
        <v/>
      </c>
      <c r="P264" s="335" t="str">
        <f>IF($B264="","",INDEX('All CCC'!P$7:P$736,MATCH(WatchList!$B264,'All CCC'!$B$7:$B$736,0)))</f>
        <v/>
      </c>
      <c r="Q264" s="335" t="str">
        <f>IF($B264="","",INDEX('All CCC'!Q$7:Q$736,MATCH(WatchList!$B264,'All CCC'!$B$7:$B$736,0)))</f>
        <v/>
      </c>
      <c r="R264" s="334" t="str">
        <f>IF($B264="","",INDEX('All CCC'!R$7:R$736,MATCH(WatchList!$B264,'All CCC'!$B$7:$B$736,0)))</f>
        <v/>
      </c>
      <c r="S264" s="334" t="str">
        <f>IF($B264="","",INDEX('All CCC'!S$7:S$736,MATCH(WatchList!$B264,'All CCC'!$B$7:$B$736,0)))</f>
        <v/>
      </c>
      <c r="T264" s="334" t="str">
        <f>IF($B264="","",INDEX('All CCC'!T$7:T$736,MATCH(WatchList!$B264,'All CCC'!$B$7:$B$736,0)))</f>
        <v/>
      </c>
      <c r="U264" s="334" t="str">
        <f>IF($B264="","",INDEX('All CCC'!U$7:U$736,MATCH(WatchList!$B264,'All CCC'!$B$7:$B$736,0)))</f>
        <v/>
      </c>
      <c r="V264" s="334" t="str">
        <f>IF($B264="","",INDEX('All CCC'!V$7:V$736,MATCH(WatchList!$B264,'All CCC'!$B$7:$B$736,0)))</f>
        <v/>
      </c>
      <c r="W264" s="334" t="str">
        <f>IF($B264="","",INDEX('All CCC'!W$7:W$736,MATCH(WatchList!$B264,'All CCC'!$B$7:$B$736,0)))</f>
        <v/>
      </c>
      <c r="X264" s="334" t="str">
        <f>IF($B264="","",INDEX('All CCC'!X$7:X$736,MATCH(WatchList!$B264,'All CCC'!$B$7:$B$736,0)))</f>
        <v/>
      </c>
      <c r="Y264" s="334" t="str">
        <f>IF($B264="","",INDEX('All CCC'!Y$7:Y$736,MATCH(WatchList!$B264,'All CCC'!$B$7:$B$736,0)))</f>
        <v/>
      </c>
      <c r="Z264" s="334" t="str">
        <f>IF($B264="","",INDEX('All CCC'!Z$7:Z$736,MATCH(WatchList!$B264,'All CCC'!$B$7:$B$736,0)))</f>
        <v/>
      </c>
      <c r="AA264" s="334" t="str">
        <f>IF($B264="","",INDEX('All CCC'!AA$7:AA$736,MATCH(WatchList!$B264,'All CCC'!$B$7:$B$736,0)))</f>
        <v/>
      </c>
      <c r="AB264" s="334" t="str">
        <f>IF($B264="","",INDEX('All CCC'!AB$7:AB$736,MATCH(WatchList!$B264,'All CCC'!$B$7:$B$736,0)))</f>
        <v/>
      </c>
      <c r="AC264" s="334" t="str">
        <f>IF($B264="","",INDEX('All CCC'!AC$7:AC$736,MATCH(WatchList!$B264,'All CCC'!$B$7:$B$736,0)))</f>
        <v/>
      </c>
      <c r="AD264" s="334" t="str">
        <f>IF($B264="","",INDEX('All CCC'!AD$7:AD$736,MATCH(WatchList!$B264,'All CCC'!$B$7:$B$736,0)))</f>
        <v/>
      </c>
      <c r="AE264" s="334" t="str">
        <f>IF($B264="","",INDEX('All CCC'!AE$7:AE$736,MATCH(WatchList!$B264,'All CCC'!$B$7:$B$736,0)))</f>
        <v/>
      </c>
      <c r="AF264" s="334" t="str">
        <f>IF($B264="","",INDEX('All CCC'!AF$7:AF$736,MATCH(WatchList!$B264,'All CCC'!$B$7:$B$736,0)))</f>
        <v/>
      </c>
      <c r="AG264" s="334" t="str">
        <f>IF($B264="","",INDEX('All CCC'!AG$7:AG$736,MATCH(WatchList!$B264,'All CCC'!$B$7:$B$736,0)))</f>
        <v/>
      </c>
      <c r="AH264" s="334" t="str">
        <f>IF($B264="","",INDEX('All CCC'!AH$7:AH$736,MATCH(WatchList!$B264,'All CCC'!$B$7:$B$736,0)))</f>
        <v/>
      </c>
      <c r="AI264" s="334" t="str">
        <f>IF($B264="","",INDEX('All CCC'!AI$7:AI$736,MATCH(WatchList!$B264,'All CCC'!$B$7:$B$736,0)))</f>
        <v/>
      </c>
      <c r="AJ264" s="334" t="str">
        <f>IF($B264="","",INDEX('All CCC'!AJ$7:AJ$736,MATCH(WatchList!$B264,'All CCC'!$B$7:$B$736,0)))</f>
        <v/>
      </c>
      <c r="AK264" s="334" t="str">
        <f>IF($B264="","",INDEX('All CCC'!AK$7:AK$736,MATCH(WatchList!$B264,'All CCC'!$B$7:$B$736,0)))</f>
        <v/>
      </c>
      <c r="AL264" s="334" t="str">
        <f>IF($B264="","",INDEX('All CCC'!AL$7:AL$736,MATCH(WatchList!$B264,'All CCC'!$B$7:$B$736,0)))</f>
        <v/>
      </c>
      <c r="AM264" s="334" t="str">
        <f>IF($B264="","",INDEX('All CCC'!AM$7:AM$736,MATCH(WatchList!$B264,'All CCC'!$B$7:$B$736,0)))</f>
        <v/>
      </c>
      <c r="AN264" s="334" t="str">
        <f>IF($B264="","",INDEX('All CCC'!AN$7:AN$736,MATCH(WatchList!$B264,'All CCC'!$B$7:$B$736,0)))</f>
        <v/>
      </c>
      <c r="AO264" s="334" t="str">
        <f>IF($B264="","",INDEX('All CCC'!AO$7:AO$736,MATCH(WatchList!$B264,'All CCC'!$B$7:$B$736,0)))</f>
        <v/>
      </c>
      <c r="AP264" s="334" t="str">
        <f>IF($B264="","",INDEX('All CCC'!AP$7:AP$736,MATCH(WatchList!$B264,'All CCC'!$B$7:$B$736,0)))</f>
        <v/>
      </c>
      <c r="AQ264" s="334" t="str">
        <f>IF($B264="","",INDEX('All CCC'!AQ$7:AQ$736,MATCH(WatchList!$B264,'All CCC'!$B$7:$B$736,0)))</f>
        <v/>
      </c>
      <c r="AR264" s="334" t="str">
        <f>IF($B264="","",INDEX('All CCC'!AR$7:AR$736,MATCH(WatchList!$B264,'All CCC'!$B$7:$B$736,0)))</f>
        <v/>
      </c>
      <c r="AS264" s="334" t="str">
        <f>IF($B264="","",INDEX('All CCC'!AS$7:AS$736,MATCH(WatchList!$B264,'All CCC'!$B$7:$B$736,0)))</f>
        <v/>
      </c>
      <c r="AT264" s="334" t="str">
        <f>IF($B264="","",INDEX('All CCC'!AT$7:AT$736,MATCH(WatchList!$B264,'All CCC'!$B$7:$B$736,0)))</f>
        <v/>
      </c>
      <c r="AU264" s="334" t="str">
        <f>IF($B264="","",INDEX('All CCC'!AU$7:AU$736,MATCH(WatchList!$B264,'All CCC'!$B$7:$B$736,0)))</f>
        <v/>
      </c>
      <c r="AV264" s="334" t="str">
        <f>IF($B264="","",INDEX('All CCC'!AV$7:AV$736,MATCH(WatchList!$B264,'All CCC'!$B$7:$B$736,0)))</f>
        <v/>
      </c>
      <c r="AW264" s="334" t="str">
        <f>IF($B264="","",INDEX('All CCC'!AW$7:AW$736,MATCH(WatchList!$B264,'All CCC'!$B$7:$B$736,0)))</f>
        <v/>
      </c>
      <c r="AX264" s="334" t="str">
        <f>IF($B264="","",INDEX('All CCC'!AX$7:AX$736,MATCH(WatchList!$B264,'All CCC'!$B$7:$B$736,0)))</f>
        <v/>
      </c>
      <c r="AY264" s="334" t="str">
        <f>IF($B264="","",INDEX('All CCC'!AY$7:AY$736,MATCH(WatchList!$B264,'All CCC'!$B$7:$B$736,0)))</f>
        <v/>
      </c>
      <c r="AZ264" s="334" t="str">
        <f>IF($B264="","",INDEX('All CCC'!AZ$7:AZ$736,MATCH(WatchList!$B264,'All CCC'!$B$7:$B$736,0)))</f>
        <v/>
      </c>
      <c r="BA264" s="334" t="str">
        <f>IF($B264="","",INDEX('All CCC'!BA$7:BA$736,MATCH(WatchList!$B264,'All CCC'!$B$7:$B$736,0)))</f>
        <v/>
      </c>
      <c r="BB264" s="334" t="str">
        <f>IF($B264="","",INDEX('All CCC'!BB$7:BB$736,MATCH(WatchList!$B264,'All CCC'!$B$7:$B$736,0)))</f>
        <v/>
      </c>
      <c r="BC264" s="334" t="str">
        <f>IF($B264="","",INDEX('All CCC'!BC$7:BC$736,MATCH(WatchList!$B264,'All CCC'!$B$7:$B$736,0)))</f>
        <v/>
      </c>
      <c r="BD264" s="334" t="str">
        <f>IF($B264="","",INDEX('All CCC'!BD$7:BD$736,MATCH(WatchList!$B264,'All CCC'!$B$7:$B$736,0)))</f>
        <v/>
      </c>
      <c r="BE264" s="334" t="str">
        <f>IF($B264="","",INDEX('All CCC'!BE$7:BE$736,MATCH(WatchList!$B264,'All CCC'!$B$7:$B$736,0)))</f>
        <v/>
      </c>
      <c r="BF264" s="334" t="str">
        <f>IF($B264="","",INDEX('All CCC'!BF$7:BF$736,MATCH(WatchList!$B264,'All CCC'!$B$7:$B$736,0)))</f>
        <v/>
      </c>
      <c r="BG264" s="334" t="str">
        <f>IF($B264="","",INDEX('All CCC'!BG$7:BG$736,MATCH(WatchList!$B264,'All CCC'!$B$7:$B$736,0)))</f>
        <v/>
      </c>
    </row>
    <row r="265" spans="1:59" x14ac:dyDescent="0.2">
      <c r="A265" s="333" t="str">
        <f>IF($B265="","",INDEX('All CCC'!A$7:A$736,MATCH(WatchList!$B265,'All CCC'!$B$7:$B$736,0)))</f>
        <v/>
      </c>
      <c r="B265" s="127"/>
      <c r="C265" s="334" t="str">
        <f>IF($B265="","",INDEX('All CCC'!C$7:C$736,MATCH(WatchList!$B265,'All CCC'!$B$7:$B$736,0)))</f>
        <v/>
      </c>
      <c r="D265" s="334" t="str">
        <f>IF($B265="","",INDEX('All CCC'!D$7:D$736,MATCH(WatchList!$B265,'All CCC'!$B$7:$B$736,0)))</f>
        <v/>
      </c>
      <c r="E265" s="334" t="str">
        <f>IF($B265="","",INDEX('All CCC'!E$7:E$736,MATCH(WatchList!$B265,'All CCC'!$B$7:$B$736,0)))</f>
        <v/>
      </c>
      <c r="F265" s="334" t="str">
        <f>IF($B265="","",INDEX('All CCC'!F$7:F$736,MATCH(WatchList!$B265,'All CCC'!$B$7:$B$736,0)))</f>
        <v/>
      </c>
      <c r="G265" s="334" t="str">
        <f>IF($B265="","",INDEX('All CCC'!G$7:G$736,MATCH(WatchList!$B265,'All CCC'!$B$7:$B$736,0)))</f>
        <v/>
      </c>
      <c r="H265" s="334" t="str">
        <f>IF($B265="","",INDEX('All CCC'!H$7:H$736,MATCH(WatchList!$B265,'All CCC'!$B$7:$B$736,0)))</f>
        <v/>
      </c>
      <c r="I265" s="334" t="str">
        <f>IF($B265="","",INDEX('All CCC'!I$7:I$736,MATCH(WatchList!$B265,'All CCC'!$B$7:$B$736,0)))</f>
        <v/>
      </c>
      <c r="J265" s="334" t="str">
        <f>IF($B265="","",INDEX('All CCC'!J$7:J$736,MATCH(WatchList!$B265,'All CCC'!$B$7:$B$736,0)))</f>
        <v/>
      </c>
      <c r="K265" s="334" t="str">
        <f>IF($B265="","",INDEX('All CCC'!K$7:K$736,MATCH(WatchList!$B265,'All CCC'!$B$7:$B$736,0)))</f>
        <v/>
      </c>
      <c r="L265" s="334" t="str">
        <f>IF($B265="","",INDEX('All CCC'!L$7:L$736,MATCH(WatchList!$B265,'All CCC'!$B$7:$B$736,0)))</f>
        <v/>
      </c>
      <c r="M265" s="334" t="str">
        <f>IF($B265="","",INDEX('All CCC'!M$7:M$736,MATCH(WatchList!$B265,'All CCC'!$B$7:$B$736,0)))</f>
        <v/>
      </c>
      <c r="N265" s="334" t="str">
        <f>IF($B265="","",INDEX('All CCC'!N$7:N$736,MATCH(WatchList!$B265,'All CCC'!$B$7:$B$736,0)))</f>
        <v/>
      </c>
      <c r="O265" s="334" t="str">
        <f>IF($B265="","",INDEX('All CCC'!O$7:O$736,MATCH(WatchList!$B265,'All CCC'!$B$7:$B$736,0)))</f>
        <v/>
      </c>
      <c r="P265" s="335" t="str">
        <f>IF($B265="","",INDEX('All CCC'!P$7:P$736,MATCH(WatchList!$B265,'All CCC'!$B$7:$B$736,0)))</f>
        <v/>
      </c>
      <c r="Q265" s="335" t="str">
        <f>IF($B265="","",INDEX('All CCC'!Q$7:Q$736,MATCH(WatchList!$B265,'All CCC'!$B$7:$B$736,0)))</f>
        <v/>
      </c>
      <c r="R265" s="334" t="str">
        <f>IF($B265="","",INDEX('All CCC'!R$7:R$736,MATCH(WatchList!$B265,'All CCC'!$B$7:$B$736,0)))</f>
        <v/>
      </c>
      <c r="S265" s="334" t="str">
        <f>IF($B265="","",INDEX('All CCC'!S$7:S$736,MATCH(WatchList!$B265,'All CCC'!$B$7:$B$736,0)))</f>
        <v/>
      </c>
      <c r="T265" s="334" t="str">
        <f>IF($B265="","",INDEX('All CCC'!T$7:T$736,MATCH(WatchList!$B265,'All CCC'!$B$7:$B$736,0)))</f>
        <v/>
      </c>
      <c r="U265" s="334" t="str">
        <f>IF($B265="","",INDEX('All CCC'!U$7:U$736,MATCH(WatchList!$B265,'All CCC'!$B$7:$B$736,0)))</f>
        <v/>
      </c>
      <c r="V265" s="334" t="str">
        <f>IF($B265="","",INDEX('All CCC'!V$7:V$736,MATCH(WatchList!$B265,'All CCC'!$B$7:$B$736,0)))</f>
        <v/>
      </c>
      <c r="W265" s="334" t="str">
        <f>IF($B265="","",INDEX('All CCC'!W$7:W$736,MATCH(WatchList!$B265,'All CCC'!$B$7:$B$736,0)))</f>
        <v/>
      </c>
      <c r="X265" s="334" t="str">
        <f>IF($B265="","",INDEX('All CCC'!X$7:X$736,MATCH(WatchList!$B265,'All CCC'!$B$7:$B$736,0)))</f>
        <v/>
      </c>
      <c r="Y265" s="334" t="str">
        <f>IF($B265="","",INDEX('All CCC'!Y$7:Y$736,MATCH(WatchList!$B265,'All CCC'!$B$7:$B$736,0)))</f>
        <v/>
      </c>
      <c r="Z265" s="334" t="str">
        <f>IF($B265="","",INDEX('All CCC'!Z$7:Z$736,MATCH(WatchList!$B265,'All CCC'!$B$7:$B$736,0)))</f>
        <v/>
      </c>
      <c r="AA265" s="334" t="str">
        <f>IF($B265="","",INDEX('All CCC'!AA$7:AA$736,MATCH(WatchList!$B265,'All CCC'!$B$7:$B$736,0)))</f>
        <v/>
      </c>
      <c r="AB265" s="334" t="str">
        <f>IF($B265="","",INDEX('All CCC'!AB$7:AB$736,MATCH(WatchList!$B265,'All CCC'!$B$7:$B$736,0)))</f>
        <v/>
      </c>
      <c r="AC265" s="334" t="str">
        <f>IF($B265="","",INDEX('All CCC'!AC$7:AC$736,MATCH(WatchList!$B265,'All CCC'!$B$7:$B$736,0)))</f>
        <v/>
      </c>
      <c r="AD265" s="334" t="str">
        <f>IF($B265="","",INDEX('All CCC'!AD$7:AD$736,MATCH(WatchList!$B265,'All CCC'!$B$7:$B$736,0)))</f>
        <v/>
      </c>
      <c r="AE265" s="334" t="str">
        <f>IF($B265="","",INDEX('All CCC'!AE$7:AE$736,MATCH(WatchList!$B265,'All CCC'!$B$7:$B$736,0)))</f>
        <v/>
      </c>
      <c r="AF265" s="334" t="str">
        <f>IF($B265="","",INDEX('All CCC'!AF$7:AF$736,MATCH(WatchList!$B265,'All CCC'!$B$7:$B$736,0)))</f>
        <v/>
      </c>
      <c r="AG265" s="334" t="str">
        <f>IF($B265="","",INDEX('All CCC'!AG$7:AG$736,MATCH(WatchList!$B265,'All CCC'!$B$7:$B$736,0)))</f>
        <v/>
      </c>
      <c r="AH265" s="334" t="str">
        <f>IF($B265="","",INDEX('All CCC'!AH$7:AH$736,MATCH(WatchList!$B265,'All CCC'!$B$7:$B$736,0)))</f>
        <v/>
      </c>
      <c r="AI265" s="334" t="str">
        <f>IF($B265="","",INDEX('All CCC'!AI$7:AI$736,MATCH(WatchList!$B265,'All CCC'!$B$7:$B$736,0)))</f>
        <v/>
      </c>
      <c r="AJ265" s="334" t="str">
        <f>IF($B265="","",INDEX('All CCC'!AJ$7:AJ$736,MATCH(WatchList!$B265,'All CCC'!$B$7:$B$736,0)))</f>
        <v/>
      </c>
      <c r="AK265" s="334" t="str">
        <f>IF($B265="","",INDEX('All CCC'!AK$7:AK$736,MATCH(WatchList!$B265,'All CCC'!$B$7:$B$736,0)))</f>
        <v/>
      </c>
      <c r="AL265" s="334" t="str">
        <f>IF($B265="","",INDEX('All CCC'!AL$7:AL$736,MATCH(WatchList!$B265,'All CCC'!$B$7:$B$736,0)))</f>
        <v/>
      </c>
      <c r="AM265" s="334" t="str">
        <f>IF($B265="","",INDEX('All CCC'!AM$7:AM$736,MATCH(WatchList!$B265,'All CCC'!$B$7:$B$736,0)))</f>
        <v/>
      </c>
      <c r="AN265" s="334" t="str">
        <f>IF($B265="","",INDEX('All CCC'!AN$7:AN$736,MATCH(WatchList!$B265,'All CCC'!$B$7:$B$736,0)))</f>
        <v/>
      </c>
      <c r="AO265" s="334" t="str">
        <f>IF($B265="","",INDEX('All CCC'!AO$7:AO$736,MATCH(WatchList!$B265,'All CCC'!$B$7:$B$736,0)))</f>
        <v/>
      </c>
      <c r="AP265" s="334" t="str">
        <f>IF($B265="","",INDEX('All CCC'!AP$7:AP$736,MATCH(WatchList!$B265,'All CCC'!$B$7:$B$736,0)))</f>
        <v/>
      </c>
      <c r="AQ265" s="334" t="str">
        <f>IF($B265="","",INDEX('All CCC'!AQ$7:AQ$736,MATCH(WatchList!$B265,'All CCC'!$B$7:$B$736,0)))</f>
        <v/>
      </c>
      <c r="AR265" s="334" t="str">
        <f>IF($B265="","",INDEX('All CCC'!AR$7:AR$736,MATCH(WatchList!$B265,'All CCC'!$B$7:$B$736,0)))</f>
        <v/>
      </c>
      <c r="AS265" s="334" t="str">
        <f>IF($B265="","",INDEX('All CCC'!AS$7:AS$736,MATCH(WatchList!$B265,'All CCC'!$B$7:$B$736,0)))</f>
        <v/>
      </c>
      <c r="AT265" s="334" t="str">
        <f>IF($B265="","",INDEX('All CCC'!AT$7:AT$736,MATCH(WatchList!$B265,'All CCC'!$B$7:$B$736,0)))</f>
        <v/>
      </c>
      <c r="AU265" s="334" t="str">
        <f>IF($B265="","",INDEX('All CCC'!AU$7:AU$736,MATCH(WatchList!$B265,'All CCC'!$B$7:$B$736,0)))</f>
        <v/>
      </c>
      <c r="AV265" s="334" t="str">
        <f>IF($B265="","",INDEX('All CCC'!AV$7:AV$736,MATCH(WatchList!$B265,'All CCC'!$B$7:$B$736,0)))</f>
        <v/>
      </c>
      <c r="AW265" s="334" t="str">
        <f>IF($B265="","",INDEX('All CCC'!AW$7:AW$736,MATCH(WatchList!$B265,'All CCC'!$B$7:$B$736,0)))</f>
        <v/>
      </c>
      <c r="AX265" s="334" t="str">
        <f>IF($B265="","",INDEX('All CCC'!AX$7:AX$736,MATCH(WatchList!$B265,'All CCC'!$B$7:$B$736,0)))</f>
        <v/>
      </c>
      <c r="AY265" s="334" t="str">
        <f>IF($B265="","",INDEX('All CCC'!AY$7:AY$736,MATCH(WatchList!$B265,'All CCC'!$B$7:$B$736,0)))</f>
        <v/>
      </c>
      <c r="AZ265" s="334" t="str">
        <f>IF($B265="","",INDEX('All CCC'!AZ$7:AZ$736,MATCH(WatchList!$B265,'All CCC'!$B$7:$B$736,0)))</f>
        <v/>
      </c>
      <c r="BA265" s="334" t="str">
        <f>IF($B265="","",INDEX('All CCC'!BA$7:BA$736,MATCH(WatchList!$B265,'All CCC'!$B$7:$B$736,0)))</f>
        <v/>
      </c>
      <c r="BB265" s="334" t="str">
        <f>IF($B265="","",INDEX('All CCC'!BB$7:BB$736,MATCH(WatchList!$B265,'All CCC'!$B$7:$B$736,0)))</f>
        <v/>
      </c>
      <c r="BC265" s="334" t="str">
        <f>IF($B265="","",INDEX('All CCC'!BC$7:BC$736,MATCH(WatchList!$B265,'All CCC'!$B$7:$B$736,0)))</f>
        <v/>
      </c>
      <c r="BD265" s="334" t="str">
        <f>IF($B265="","",INDEX('All CCC'!BD$7:BD$736,MATCH(WatchList!$B265,'All CCC'!$B$7:$B$736,0)))</f>
        <v/>
      </c>
      <c r="BE265" s="334" t="str">
        <f>IF($B265="","",INDEX('All CCC'!BE$7:BE$736,MATCH(WatchList!$B265,'All CCC'!$B$7:$B$736,0)))</f>
        <v/>
      </c>
      <c r="BF265" s="334" t="str">
        <f>IF($B265="","",INDEX('All CCC'!BF$7:BF$736,MATCH(WatchList!$B265,'All CCC'!$B$7:$B$736,0)))</f>
        <v/>
      </c>
      <c r="BG265" s="334" t="str">
        <f>IF($B265="","",INDEX('All CCC'!BG$7:BG$736,MATCH(WatchList!$B265,'All CCC'!$B$7:$B$736,0)))</f>
        <v/>
      </c>
    </row>
    <row r="266" spans="1:59" x14ac:dyDescent="0.2">
      <c r="A266" s="333" t="str">
        <f>IF($B266="","",INDEX('All CCC'!A$7:A$736,MATCH(WatchList!$B266,'All CCC'!$B$7:$B$736,0)))</f>
        <v/>
      </c>
      <c r="B266" s="127"/>
      <c r="C266" s="334" t="str">
        <f>IF($B266="","",INDEX('All CCC'!C$7:C$736,MATCH(WatchList!$B266,'All CCC'!$B$7:$B$736,0)))</f>
        <v/>
      </c>
      <c r="D266" s="334" t="str">
        <f>IF($B266="","",INDEX('All CCC'!D$7:D$736,MATCH(WatchList!$B266,'All CCC'!$B$7:$B$736,0)))</f>
        <v/>
      </c>
      <c r="E266" s="334" t="str">
        <f>IF($B266="","",INDEX('All CCC'!E$7:E$736,MATCH(WatchList!$B266,'All CCC'!$B$7:$B$736,0)))</f>
        <v/>
      </c>
      <c r="F266" s="334" t="str">
        <f>IF($B266="","",INDEX('All CCC'!F$7:F$736,MATCH(WatchList!$B266,'All CCC'!$B$7:$B$736,0)))</f>
        <v/>
      </c>
      <c r="G266" s="334" t="str">
        <f>IF($B266="","",INDEX('All CCC'!G$7:G$736,MATCH(WatchList!$B266,'All CCC'!$B$7:$B$736,0)))</f>
        <v/>
      </c>
      <c r="H266" s="334" t="str">
        <f>IF($B266="","",INDEX('All CCC'!H$7:H$736,MATCH(WatchList!$B266,'All CCC'!$B$7:$B$736,0)))</f>
        <v/>
      </c>
      <c r="I266" s="334" t="str">
        <f>IF($B266="","",INDEX('All CCC'!I$7:I$736,MATCH(WatchList!$B266,'All CCC'!$B$7:$B$736,0)))</f>
        <v/>
      </c>
      <c r="J266" s="334" t="str">
        <f>IF($B266="","",INDEX('All CCC'!J$7:J$736,MATCH(WatchList!$B266,'All CCC'!$B$7:$B$736,0)))</f>
        <v/>
      </c>
      <c r="K266" s="334" t="str">
        <f>IF($B266="","",INDEX('All CCC'!K$7:K$736,MATCH(WatchList!$B266,'All CCC'!$B$7:$B$736,0)))</f>
        <v/>
      </c>
      <c r="L266" s="334" t="str">
        <f>IF($B266="","",INDEX('All CCC'!L$7:L$736,MATCH(WatchList!$B266,'All CCC'!$B$7:$B$736,0)))</f>
        <v/>
      </c>
      <c r="M266" s="334" t="str">
        <f>IF($B266="","",INDEX('All CCC'!M$7:M$736,MATCH(WatchList!$B266,'All CCC'!$B$7:$B$736,0)))</f>
        <v/>
      </c>
      <c r="N266" s="334" t="str">
        <f>IF($B266="","",INDEX('All CCC'!N$7:N$736,MATCH(WatchList!$B266,'All CCC'!$B$7:$B$736,0)))</f>
        <v/>
      </c>
      <c r="O266" s="334" t="str">
        <f>IF($B266="","",INDEX('All CCC'!O$7:O$736,MATCH(WatchList!$B266,'All CCC'!$B$7:$B$736,0)))</f>
        <v/>
      </c>
      <c r="P266" s="335" t="str">
        <f>IF($B266="","",INDEX('All CCC'!P$7:P$736,MATCH(WatchList!$B266,'All CCC'!$B$7:$B$736,0)))</f>
        <v/>
      </c>
      <c r="Q266" s="335" t="str">
        <f>IF($B266="","",INDEX('All CCC'!Q$7:Q$736,MATCH(WatchList!$B266,'All CCC'!$B$7:$B$736,0)))</f>
        <v/>
      </c>
      <c r="R266" s="334" t="str">
        <f>IF($B266="","",INDEX('All CCC'!R$7:R$736,MATCH(WatchList!$B266,'All CCC'!$B$7:$B$736,0)))</f>
        <v/>
      </c>
      <c r="S266" s="334" t="str">
        <f>IF($B266="","",INDEX('All CCC'!S$7:S$736,MATCH(WatchList!$B266,'All CCC'!$B$7:$B$736,0)))</f>
        <v/>
      </c>
      <c r="T266" s="334" t="str">
        <f>IF($B266="","",INDEX('All CCC'!T$7:T$736,MATCH(WatchList!$B266,'All CCC'!$B$7:$B$736,0)))</f>
        <v/>
      </c>
      <c r="U266" s="334" t="str">
        <f>IF($B266="","",INDEX('All CCC'!U$7:U$736,MATCH(WatchList!$B266,'All CCC'!$B$7:$B$736,0)))</f>
        <v/>
      </c>
      <c r="V266" s="334" t="str">
        <f>IF($B266="","",INDEX('All CCC'!V$7:V$736,MATCH(WatchList!$B266,'All CCC'!$B$7:$B$736,0)))</f>
        <v/>
      </c>
      <c r="W266" s="334" t="str">
        <f>IF($B266="","",INDEX('All CCC'!W$7:W$736,MATCH(WatchList!$B266,'All CCC'!$B$7:$B$736,0)))</f>
        <v/>
      </c>
      <c r="X266" s="334" t="str">
        <f>IF($B266="","",INDEX('All CCC'!X$7:X$736,MATCH(WatchList!$B266,'All CCC'!$B$7:$B$736,0)))</f>
        <v/>
      </c>
      <c r="Y266" s="334" t="str">
        <f>IF($B266="","",INDEX('All CCC'!Y$7:Y$736,MATCH(WatchList!$B266,'All CCC'!$B$7:$B$736,0)))</f>
        <v/>
      </c>
      <c r="Z266" s="334" t="str">
        <f>IF($B266="","",INDEX('All CCC'!Z$7:Z$736,MATCH(WatchList!$B266,'All CCC'!$B$7:$B$736,0)))</f>
        <v/>
      </c>
      <c r="AA266" s="334" t="str">
        <f>IF($B266="","",INDEX('All CCC'!AA$7:AA$736,MATCH(WatchList!$B266,'All CCC'!$B$7:$B$736,0)))</f>
        <v/>
      </c>
      <c r="AB266" s="334" t="str">
        <f>IF($B266="","",INDEX('All CCC'!AB$7:AB$736,MATCH(WatchList!$B266,'All CCC'!$B$7:$B$736,0)))</f>
        <v/>
      </c>
      <c r="AC266" s="334" t="str">
        <f>IF($B266="","",INDEX('All CCC'!AC$7:AC$736,MATCH(WatchList!$B266,'All CCC'!$B$7:$B$736,0)))</f>
        <v/>
      </c>
      <c r="AD266" s="334" t="str">
        <f>IF($B266="","",INDEX('All CCC'!AD$7:AD$736,MATCH(WatchList!$B266,'All CCC'!$B$7:$B$736,0)))</f>
        <v/>
      </c>
      <c r="AE266" s="334" t="str">
        <f>IF($B266="","",INDEX('All CCC'!AE$7:AE$736,MATCH(WatchList!$B266,'All CCC'!$B$7:$B$736,0)))</f>
        <v/>
      </c>
      <c r="AF266" s="334" t="str">
        <f>IF($B266="","",INDEX('All CCC'!AF$7:AF$736,MATCH(WatchList!$B266,'All CCC'!$B$7:$B$736,0)))</f>
        <v/>
      </c>
      <c r="AG266" s="334" t="str">
        <f>IF($B266="","",INDEX('All CCC'!AG$7:AG$736,MATCH(WatchList!$B266,'All CCC'!$B$7:$B$736,0)))</f>
        <v/>
      </c>
      <c r="AH266" s="334" t="str">
        <f>IF($B266="","",INDEX('All CCC'!AH$7:AH$736,MATCH(WatchList!$B266,'All CCC'!$B$7:$B$736,0)))</f>
        <v/>
      </c>
      <c r="AI266" s="334" t="str">
        <f>IF($B266="","",INDEX('All CCC'!AI$7:AI$736,MATCH(WatchList!$B266,'All CCC'!$B$7:$B$736,0)))</f>
        <v/>
      </c>
      <c r="AJ266" s="334" t="str">
        <f>IF($B266="","",INDEX('All CCC'!AJ$7:AJ$736,MATCH(WatchList!$B266,'All CCC'!$B$7:$B$736,0)))</f>
        <v/>
      </c>
      <c r="AK266" s="334" t="str">
        <f>IF($B266="","",INDEX('All CCC'!AK$7:AK$736,MATCH(WatchList!$B266,'All CCC'!$B$7:$B$736,0)))</f>
        <v/>
      </c>
      <c r="AL266" s="334" t="str">
        <f>IF($B266="","",INDEX('All CCC'!AL$7:AL$736,MATCH(WatchList!$B266,'All CCC'!$B$7:$B$736,0)))</f>
        <v/>
      </c>
      <c r="AM266" s="334" t="str">
        <f>IF($B266="","",INDEX('All CCC'!AM$7:AM$736,MATCH(WatchList!$B266,'All CCC'!$B$7:$B$736,0)))</f>
        <v/>
      </c>
      <c r="AN266" s="334" t="str">
        <f>IF($B266="","",INDEX('All CCC'!AN$7:AN$736,MATCH(WatchList!$B266,'All CCC'!$B$7:$B$736,0)))</f>
        <v/>
      </c>
      <c r="AO266" s="334" t="str">
        <f>IF($B266="","",INDEX('All CCC'!AO$7:AO$736,MATCH(WatchList!$B266,'All CCC'!$B$7:$B$736,0)))</f>
        <v/>
      </c>
      <c r="AP266" s="334" t="str">
        <f>IF($B266="","",INDEX('All CCC'!AP$7:AP$736,MATCH(WatchList!$B266,'All CCC'!$B$7:$B$736,0)))</f>
        <v/>
      </c>
      <c r="AQ266" s="334" t="str">
        <f>IF($B266="","",INDEX('All CCC'!AQ$7:AQ$736,MATCH(WatchList!$B266,'All CCC'!$B$7:$B$736,0)))</f>
        <v/>
      </c>
      <c r="AR266" s="334" t="str">
        <f>IF($B266="","",INDEX('All CCC'!AR$7:AR$736,MATCH(WatchList!$B266,'All CCC'!$B$7:$B$736,0)))</f>
        <v/>
      </c>
      <c r="AS266" s="334" t="str">
        <f>IF($B266="","",INDEX('All CCC'!AS$7:AS$736,MATCH(WatchList!$B266,'All CCC'!$B$7:$B$736,0)))</f>
        <v/>
      </c>
      <c r="AT266" s="334" t="str">
        <f>IF($B266="","",INDEX('All CCC'!AT$7:AT$736,MATCH(WatchList!$B266,'All CCC'!$B$7:$B$736,0)))</f>
        <v/>
      </c>
      <c r="AU266" s="334" t="str">
        <f>IF($B266="","",INDEX('All CCC'!AU$7:AU$736,MATCH(WatchList!$B266,'All CCC'!$B$7:$B$736,0)))</f>
        <v/>
      </c>
      <c r="AV266" s="334" t="str">
        <f>IF($B266="","",INDEX('All CCC'!AV$7:AV$736,MATCH(WatchList!$B266,'All CCC'!$B$7:$B$736,0)))</f>
        <v/>
      </c>
      <c r="AW266" s="334" t="str">
        <f>IF($B266="","",INDEX('All CCC'!AW$7:AW$736,MATCH(WatchList!$B266,'All CCC'!$B$7:$B$736,0)))</f>
        <v/>
      </c>
      <c r="AX266" s="334" t="str">
        <f>IF($B266="","",INDEX('All CCC'!AX$7:AX$736,MATCH(WatchList!$B266,'All CCC'!$B$7:$B$736,0)))</f>
        <v/>
      </c>
      <c r="AY266" s="334" t="str">
        <f>IF($B266="","",INDEX('All CCC'!AY$7:AY$736,MATCH(WatchList!$B266,'All CCC'!$B$7:$B$736,0)))</f>
        <v/>
      </c>
      <c r="AZ266" s="334" t="str">
        <f>IF($B266="","",INDEX('All CCC'!AZ$7:AZ$736,MATCH(WatchList!$B266,'All CCC'!$B$7:$B$736,0)))</f>
        <v/>
      </c>
      <c r="BA266" s="334" t="str">
        <f>IF($B266="","",INDEX('All CCC'!BA$7:BA$736,MATCH(WatchList!$B266,'All CCC'!$B$7:$B$736,0)))</f>
        <v/>
      </c>
      <c r="BB266" s="334" t="str">
        <f>IF($B266="","",INDEX('All CCC'!BB$7:BB$736,MATCH(WatchList!$B266,'All CCC'!$B$7:$B$736,0)))</f>
        <v/>
      </c>
      <c r="BC266" s="334" t="str">
        <f>IF($B266="","",INDEX('All CCC'!BC$7:BC$736,MATCH(WatchList!$B266,'All CCC'!$B$7:$B$736,0)))</f>
        <v/>
      </c>
      <c r="BD266" s="334" t="str">
        <f>IF($B266="","",INDEX('All CCC'!BD$7:BD$736,MATCH(WatchList!$B266,'All CCC'!$B$7:$B$736,0)))</f>
        <v/>
      </c>
      <c r="BE266" s="334" t="str">
        <f>IF($B266="","",INDEX('All CCC'!BE$7:BE$736,MATCH(WatchList!$B266,'All CCC'!$B$7:$B$736,0)))</f>
        <v/>
      </c>
      <c r="BF266" s="334" t="str">
        <f>IF($B266="","",INDEX('All CCC'!BF$7:BF$736,MATCH(WatchList!$B266,'All CCC'!$B$7:$B$736,0)))</f>
        <v/>
      </c>
      <c r="BG266" s="334" t="str">
        <f>IF($B266="","",INDEX('All CCC'!BG$7:BG$736,MATCH(WatchList!$B266,'All CCC'!$B$7:$B$736,0)))</f>
        <v/>
      </c>
    </row>
    <row r="267" spans="1:59" x14ac:dyDescent="0.2">
      <c r="A267" s="333" t="str">
        <f>IF($B267="","",INDEX('All CCC'!A$7:A$736,MATCH(WatchList!$B267,'All CCC'!$B$7:$B$736,0)))</f>
        <v/>
      </c>
      <c r="B267" s="127"/>
      <c r="C267" s="334" t="str">
        <f>IF($B267="","",INDEX('All CCC'!C$7:C$736,MATCH(WatchList!$B267,'All CCC'!$B$7:$B$736,0)))</f>
        <v/>
      </c>
      <c r="D267" s="334" t="str">
        <f>IF($B267="","",INDEX('All CCC'!D$7:D$736,MATCH(WatchList!$B267,'All CCC'!$B$7:$B$736,0)))</f>
        <v/>
      </c>
      <c r="E267" s="334" t="str">
        <f>IF($B267="","",INDEX('All CCC'!E$7:E$736,MATCH(WatchList!$B267,'All CCC'!$B$7:$B$736,0)))</f>
        <v/>
      </c>
      <c r="F267" s="334" t="str">
        <f>IF($B267="","",INDEX('All CCC'!F$7:F$736,MATCH(WatchList!$B267,'All CCC'!$B$7:$B$736,0)))</f>
        <v/>
      </c>
      <c r="G267" s="334" t="str">
        <f>IF($B267="","",INDEX('All CCC'!G$7:G$736,MATCH(WatchList!$B267,'All CCC'!$B$7:$B$736,0)))</f>
        <v/>
      </c>
      <c r="H267" s="334" t="str">
        <f>IF($B267="","",INDEX('All CCC'!H$7:H$736,MATCH(WatchList!$B267,'All CCC'!$B$7:$B$736,0)))</f>
        <v/>
      </c>
      <c r="I267" s="334" t="str">
        <f>IF($B267="","",INDEX('All CCC'!I$7:I$736,MATCH(WatchList!$B267,'All CCC'!$B$7:$B$736,0)))</f>
        <v/>
      </c>
      <c r="J267" s="334" t="str">
        <f>IF($B267="","",INDEX('All CCC'!J$7:J$736,MATCH(WatchList!$B267,'All CCC'!$B$7:$B$736,0)))</f>
        <v/>
      </c>
      <c r="K267" s="334" t="str">
        <f>IF($B267="","",INDEX('All CCC'!K$7:K$736,MATCH(WatchList!$B267,'All CCC'!$B$7:$B$736,0)))</f>
        <v/>
      </c>
      <c r="L267" s="334" t="str">
        <f>IF($B267="","",INDEX('All CCC'!L$7:L$736,MATCH(WatchList!$B267,'All CCC'!$B$7:$B$736,0)))</f>
        <v/>
      </c>
      <c r="M267" s="334" t="str">
        <f>IF($B267="","",INDEX('All CCC'!M$7:M$736,MATCH(WatchList!$B267,'All CCC'!$B$7:$B$736,0)))</f>
        <v/>
      </c>
      <c r="N267" s="334" t="str">
        <f>IF($B267="","",INDEX('All CCC'!N$7:N$736,MATCH(WatchList!$B267,'All CCC'!$B$7:$B$736,0)))</f>
        <v/>
      </c>
      <c r="O267" s="334" t="str">
        <f>IF($B267="","",INDEX('All CCC'!O$7:O$736,MATCH(WatchList!$B267,'All CCC'!$B$7:$B$736,0)))</f>
        <v/>
      </c>
      <c r="P267" s="335" t="str">
        <f>IF($B267="","",INDEX('All CCC'!P$7:P$736,MATCH(WatchList!$B267,'All CCC'!$B$7:$B$736,0)))</f>
        <v/>
      </c>
      <c r="Q267" s="335" t="str">
        <f>IF($B267="","",INDEX('All CCC'!Q$7:Q$736,MATCH(WatchList!$B267,'All CCC'!$B$7:$B$736,0)))</f>
        <v/>
      </c>
      <c r="R267" s="334" t="str">
        <f>IF($B267="","",INDEX('All CCC'!R$7:R$736,MATCH(WatchList!$B267,'All CCC'!$B$7:$B$736,0)))</f>
        <v/>
      </c>
      <c r="S267" s="334" t="str">
        <f>IF($B267="","",INDEX('All CCC'!S$7:S$736,MATCH(WatchList!$B267,'All CCC'!$B$7:$B$736,0)))</f>
        <v/>
      </c>
      <c r="T267" s="334" t="str">
        <f>IF($B267="","",INDEX('All CCC'!T$7:T$736,MATCH(WatchList!$B267,'All CCC'!$B$7:$B$736,0)))</f>
        <v/>
      </c>
      <c r="U267" s="334" t="str">
        <f>IF($B267="","",INDEX('All CCC'!U$7:U$736,MATCH(WatchList!$B267,'All CCC'!$B$7:$B$736,0)))</f>
        <v/>
      </c>
      <c r="V267" s="334" t="str">
        <f>IF($B267="","",INDEX('All CCC'!V$7:V$736,MATCH(WatchList!$B267,'All CCC'!$B$7:$B$736,0)))</f>
        <v/>
      </c>
      <c r="W267" s="334" t="str">
        <f>IF($B267="","",INDEX('All CCC'!W$7:W$736,MATCH(WatchList!$B267,'All CCC'!$B$7:$B$736,0)))</f>
        <v/>
      </c>
      <c r="X267" s="334" t="str">
        <f>IF($B267="","",INDEX('All CCC'!X$7:X$736,MATCH(WatchList!$B267,'All CCC'!$B$7:$B$736,0)))</f>
        <v/>
      </c>
      <c r="Y267" s="334" t="str">
        <f>IF($B267="","",INDEX('All CCC'!Y$7:Y$736,MATCH(WatchList!$B267,'All CCC'!$B$7:$B$736,0)))</f>
        <v/>
      </c>
      <c r="Z267" s="334" t="str">
        <f>IF($B267="","",INDEX('All CCC'!Z$7:Z$736,MATCH(WatchList!$B267,'All CCC'!$B$7:$B$736,0)))</f>
        <v/>
      </c>
      <c r="AA267" s="334" t="str">
        <f>IF($B267="","",INDEX('All CCC'!AA$7:AA$736,MATCH(WatchList!$B267,'All CCC'!$B$7:$B$736,0)))</f>
        <v/>
      </c>
      <c r="AB267" s="334" t="str">
        <f>IF($B267="","",INDEX('All CCC'!AB$7:AB$736,MATCH(WatchList!$B267,'All CCC'!$B$7:$B$736,0)))</f>
        <v/>
      </c>
      <c r="AC267" s="334" t="str">
        <f>IF($B267="","",INDEX('All CCC'!AC$7:AC$736,MATCH(WatchList!$B267,'All CCC'!$B$7:$B$736,0)))</f>
        <v/>
      </c>
      <c r="AD267" s="334" t="str">
        <f>IF($B267="","",INDEX('All CCC'!AD$7:AD$736,MATCH(WatchList!$B267,'All CCC'!$B$7:$B$736,0)))</f>
        <v/>
      </c>
      <c r="AE267" s="334" t="str">
        <f>IF($B267="","",INDEX('All CCC'!AE$7:AE$736,MATCH(WatchList!$B267,'All CCC'!$B$7:$B$736,0)))</f>
        <v/>
      </c>
      <c r="AF267" s="334" t="str">
        <f>IF($B267="","",INDEX('All CCC'!AF$7:AF$736,MATCH(WatchList!$B267,'All CCC'!$B$7:$B$736,0)))</f>
        <v/>
      </c>
      <c r="AG267" s="334" t="str">
        <f>IF($B267="","",INDEX('All CCC'!AG$7:AG$736,MATCH(WatchList!$B267,'All CCC'!$B$7:$B$736,0)))</f>
        <v/>
      </c>
      <c r="AH267" s="334" t="str">
        <f>IF($B267="","",INDEX('All CCC'!AH$7:AH$736,MATCH(WatchList!$B267,'All CCC'!$B$7:$B$736,0)))</f>
        <v/>
      </c>
      <c r="AI267" s="334" t="str">
        <f>IF($B267="","",INDEX('All CCC'!AI$7:AI$736,MATCH(WatchList!$B267,'All CCC'!$B$7:$B$736,0)))</f>
        <v/>
      </c>
      <c r="AJ267" s="334" t="str">
        <f>IF($B267="","",INDEX('All CCC'!AJ$7:AJ$736,MATCH(WatchList!$B267,'All CCC'!$B$7:$B$736,0)))</f>
        <v/>
      </c>
      <c r="AK267" s="334" t="str">
        <f>IF($B267="","",INDEX('All CCC'!AK$7:AK$736,MATCH(WatchList!$B267,'All CCC'!$B$7:$B$736,0)))</f>
        <v/>
      </c>
      <c r="AL267" s="334" t="str">
        <f>IF($B267="","",INDEX('All CCC'!AL$7:AL$736,MATCH(WatchList!$B267,'All CCC'!$B$7:$B$736,0)))</f>
        <v/>
      </c>
      <c r="AM267" s="334" t="str">
        <f>IF($B267="","",INDEX('All CCC'!AM$7:AM$736,MATCH(WatchList!$B267,'All CCC'!$B$7:$B$736,0)))</f>
        <v/>
      </c>
      <c r="AN267" s="334" t="str">
        <f>IF($B267="","",INDEX('All CCC'!AN$7:AN$736,MATCH(WatchList!$B267,'All CCC'!$B$7:$B$736,0)))</f>
        <v/>
      </c>
      <c r="AO267" s="334" t="str">
        <f>IF($B267="","",INDEX('All CCC'!AO$7:AO$736,MATCH(WatchList!$B267,'All CCC'!$B$7:$B$736,0)))</f>
        <v/>
      </c>
      <c r="AP267" s="334" t="str">
        <f>IF($B267="","",INDEX('All CCC'!AP$7:AP$736,MATCH(WatchList!$B267,'All CCC'!$B$7:$B$736,0)))</f>
        <v/>
      </c>
      <c r="AQ267" s="334" t="str">
        <f>IF($B267="","",INDEX('All CCC'!AQ$7:AQ$736,MATCH(WatchList!$B267,'All CCC'!$B$7:$B$736,0)))</f>
        <v/>
      </c>
      <c r="AR267" s="334" t="str">
        <f>IF($B267="","",INDEX('All CCC'!AR$7:AR$736,MATCH(WatchList!$B267,'All CCC'!$B$7:$B$736,0)))</f>
        <v/>
      </c>
      <c r="AS267" s="334" t="str">
        <f>IF($B267="","",INDEX('All CCC'!AS$7:AS$736,MATCH(WatchList!$B267,'All CCC'!$B$7:$B$736,0)))</f>
        <v/>
      </c>
      <c r="AT267" s="334" t="str">
        <f>IF($B267="","",INDEX('All CCC'!AT$7:AT$736,MATCH(WatchList!$B267,'All CCC'!$B$7:$B$736,0)))</f>
        <v/>
      </c>
      <c r="AU267" s="334" t="str">
        <f>IF($B267="","",INDEX('All CCC'!AU$7:AU$736,MATCH(WatchList!$B267,'All CCC'!$B$7:$B$736,0)))</f>
        <v/>
      </c>
      <c r="AV267" s="334" t="str">
        <f>IF($B267="","",INDEX('All CCC'!AV$7:AV$736,MATCH(WatchList!$B267,'All CCC'!$B$7:$B$736,0)))</f>
        <v/>
      </c>
      <c r="AW267" s="334" t="str">
        <f>IF($B267="","",INDEX('All CCC'!AW$7:AW$736,MATCH(WatchList!$B267,'All CCC'!$B$7:$B$736,0)))</f>
        <v/>
      </c>
      <c r="AX267" s="334" t="str">
        <f>IF($B267="","",INDEX('All CCC'!AX$7:AX$736,MATCH(WatchList!$B267,'All CCC'!$B$7:$B$736,0)))</f>
        <v/>
      </c>
      <c r="AY267" s="334" t="str">
        <f>IF($B267="","",INDEX('All CCC'!AY$7:AY$736,MATCH(WatchList!$B267,'All CCC'!$B$7:$B$736,0)))</f>
        <v/>
      </c>
      <c r="AZ267" s="334" t="str">
        <f>IF($B267="","",INDEX('All CCC'!AZ$7:AZ$736,MATCH(WatchList!$B267,'All CCC'!$B$7:$B$736,0)))</f>
        <v/>
      </c>
      <c r="BA267" s="334" t="str">
        <f>IF($B267="","",INDEX('All CCC'!BA$7:BA$736,MATCH(WatchList!$B267,'All CCC'!$B$7:$B$736,0)))</f>
        <v/>
      </c>
      <c r="BB267" s="334" t="str">
        <f>IF($B267="","",INDEX('All CCC'!BB$7:BB$736,MATCH(WatchList!$B267,'All CCC'!$B$7:$B$736,0)))</f>
        <v/>
      </c>
      <c r="BC267" s="334" t="str">
        <f>IF($B267="","",INDEX('All CCC'!BC$7:BC$736,MATCH(WatchList!$B267,'All CCC'!$B$7:$B$736,0)))</f>
        <v/>
      </c>
      <c r="BD267" s="334" t="str">
        <f>IF($B267="","",INDEX('All CCC'!BD$7:BD$736,MATCH(WatchList!$B267,'All CCC'!$B$7:$B$736,0)))</f>
        <v/>
      </c>
      <c r="BE267" s="334" t="str">
        <f>IF($B267="","",INDEX('All CCC'!BE$7:BE$736,MATCH(WatchList!$B267,'All CCC'!$B$7:$B$736,0)))</f>
        <v/>
      </c>
      <c r="BF267" s="334" t="str">
        <f>IF($B267="","",INDEX('All CCC'!BF$7:BF$736,MATCH(WatchList!$B267,'All CCC'!$B$7:$B$736,0)))</f>
        <v/>
      </c>
      <c r="BG267" s="334" t="str">
        <f>IF($B267="","",INDEX('All CCC'!BG$7:BG$736,MATCH(WatchList!$B267,'All CCC'!$B$7:$B$736,0)))</f>
        <v/>
      </c>
    </row>
    <row r="268" spans="1:59" x14ac:dyDescent="0.2">
      <c r="A268" s="333" t="str">
        <f>IF($B268="","",INDEX('All CCC'!A$7:A$736,MATCH(WatchList!$B268,'All CCC'!$B$7:$B$736,0)))</f>
        <v/>
      </c>
      <c r="B268" s="127"/>
      <c r="C268" s="334" t="str">
        <f>IF($B268="","",INDEX('All CCC'!C$7:C$736,MATCH(WatchList!$B268,'All CCC'!$B$7:$B$736,0)))</f>
        <v/>
      </c>
      <c r="D268" s="334" t="str">
        <f>IF($B268="","",INDEX('All CCC'!D$7:D$736,MATCH(WatchList!$B268,'All CCC'!$B$7:$B$736,0)))</f>
        <v/>
      </c>
      <c r="E268" s="334" t="str">
        <f>IF($B268="","",INDEX('All CCC'!E$7:E$736,MATCH(WatchList!$B268,'All CCC'!$B$7:$B$736,0)))</f>
        <v/>
      </c>
      <c r="F268" s="334" t="str">
        <f>IF($B268="","",INDEX('All CCC'!F$7:F$736,MATCH(WatchList!$B268,'All CCC'!$B$7:$B$736,0)))</f>
        <v/>
      </c>
      <c r="G268" s="334" t="str">
        <f>IF($B268="","",INDEX('All CCC'!G$7:G$736,MATCH(WatchList!$B268,'All CCC'!$B$7:$B$736,0)))</f>
        <v/>
      </c>
      <c r="H268" s="334" t="str">
        <f>IF($B268="","",INDEX('All CCC'!H$7:H$736,MATCH(WatchList!$B268,'All CCC'!$B$7:$B$736,0)))</f>
        <v/>
      </c>
      <c r="I268" s="334" t="str">
        <f>IF($B268="","",INDEX('All CCC'!I$7:I$736,MATCH(WatchList!$B268,'All CCC'!$B$7:$B$736,0)))</f>
        <v/>
      </c>
      <c r="J268" s="334" t="str">
        <f>IF($B268="","",INDEX('All CCC'!J$7:J$736,MATCH(WatchList!$B268,'All CCC'!$B$7:$B$736,0)))</f>
        <v/>
      </c>
      <c r="K268" s="334" t="str">
        <f>IF($B268="","",INDEX('All CCC'!K$7:K$736,MATCH(WatchList!$B268,'All CCC'!$B$7:$B$736,0)))</f>
        <v/>
      </c>
      <c r="L268" s="334" t="str">
        <f>IF($B268="","",INDEX('All CCC'!L$7:L$736,MATCH(WatchList!$B268,'All CCC'!$B$7:$B$736,0)))</f>
        <v/>
      </c>
      <c r="M268" s="334" t="str">
        <f>IF($B268="","",INDEX('All CCC'!M$7:M$736,MATCH(WatchList!$B268,'All CCC'!$B$7:$B$736,0)))</f>
        <v/>
      </c>
      <c r="N268" s="334" t="str">
        <f>IF($B268="","",INDEX('All CCC'!N$7:N$736,MATCH(WatchList!$B268,'All CCC'!$B$7:$B$736,0)))</f>
        <v/>
      </c>
      <c r="O268" s="334" t="str">
        <f>IF($B268="","",INDEX('All CCC'!O$7:O$736,MATCH(WatchList!$B268,'All CCC'!$B$7:$B$736,0)))</f>
        <v/>
      </c>
      <c r="P268" s="335" t="str">
        <f>IF($B268="","",INDEX('All CCC'!P$7:P$736,MATCH(WatchList!$B268,'All CCC'!$B$7:$B$736,0)))</f>
        <v/>
      </c>
      <c r="Q268" s="335" t="str">
        <f>IF($B268="","",INDEX('All CCC'!Q$7:Q$736,MATCH(WatchList!$B268,'All CCC'!$B$7:$B$736,0)))</f>
        <v/>
      </c>
      <c r="R268" s="334" t="str">
        <f>IF($B268="","",INDEX('All CCC'!R$7:R$736,MATCH(WatchList!$B268,'All CCC'!$B$7:$B$736,0)))</f>
        <v/>
      </c>
      <c r="S268" s="334" t="str">
        <f>IF($B268="","",INDEX('All CCC'!S$7:S$736,MATCH(WatchList!$B268,'All CCC'!$B$7:$B$736,0)))</f>
        <v/>
      </c>
      <c r="T268" s="334" t="str">
        <f>IF($B268="","",INDEX('All CCC'!T$7:T$736,MATCH(WatchList!$B268,'All CCC'!$B$7:$B$736,0)))</f>
        <v/>
      </c>
      <c r="U268" s="334" t="str">
        <f>IF($B268="","",INDEX('All CCC'!U$7:U$736,MATCH(WatchList!$B268,'All CCC'!$B$7:$B$736,0)))</f>
        <v/>
      </c>
      <c r="V268" s="334" t="str">
        <f>IF($B268="","",INDEX('All CCC'!V$7:V$736,MATCH(WatchList!$B268,'All CCC'!$B$7:$B$736,0)))</f>
        <v/>
      </c>
      <c r="W268" s="334" t="str">
        <f>IF($B268="","",INDEX('All CCC'!W$7:W$736,MATCH(WatchList!$B268,'All CCC'!$B$7:$B$736,0)))</f>
        <v/>
      </c>
      <c r="X268" s="334" t="str">
        <f>IF($B268="","",INDEX('All CCC'!X$7:X$736,MATCH(WatchList!$B268,'All CCC'!$B$7:$B$736,0)))</f>
        <v/>
      </c>
      <c r="Y268" s="334" t="str">
        <f>IF($B268="","",INDEX('All CCC'!Y$7:Y$736,MATCH(WatchList!$B268,'All CCC'!$B$7:$B$736,0)))</f>
        <v/>
      </c>
      <c r="Z268" s="334" t="str">
        <f>IF($B268="","",INDEX('All CCC'!Z$7:Z$736,MATCH(WatchList!$B268,'All CCC'!$B$7:$B$736,0)))</f>
        <v/>
      </c>
      <c r="AA268" s="334" t="str">
        <f>IF($B268="","",INDEX('All CCC'!AA$7:AA$736,MATCH(WatchList!$B268,'All CCC'!$B$7:$B$736,0)))</f>
        <v/>
      </c>
      <c r="AB268" s="334" t="str">
        <f>IF($B268="","",INDEX('All CCC'!AB$7:AB$736,MATCH(WatchList!$B268,'All CCC'!$B$7:$B$736,0)))</f>
        <v/>
      </c>
      <c r="AC268" s="334" t="str">
        <f>IF($B268="","",INDEX('All CCC'!AC$7:AC$736,MATCH(WatchList!$B268,'All CCC'!$B$7:$B$736,0)))</f>
        <v/>
      </c>
      <c r="AD268" s="334" t="str">
        <f>IF($B268="","",INDEX('All CCC'!AD$7:AD$736,MATCH(WatchList!$B268,'All CCC'!$B$7:$B$736,0)))</f>
        <v/>
      </c>
      <c r="AE268" s="334" t="str">
        <f>IF($B268="","",INDEX('All CCC'!AE$7:AE$736,MATCH(WatchList!$B268,'All CCC'!$B$7:$B$736,0)))</f>
        <v/>
      </c>
      <c r="AF268" s="334" t="str">
        <f>IF($B268="","",INDEX('All CCC'!AF$7:AF$736,MATCH(WatchList!$B268,'All CCC'!$B$7:$B$736,0)))</f>
        <v/>
      </c>
      <c r="AG268" s="334" t="str">
        <f>IF($B268="","",INDEX('All CCC'!AG$7:AG$736,MATCH(WatchList!$B268,'All CCC'!$B$7:$B$736,0)))</f>
        <v/>
      </c>
      <c r="AH268" s="334" t="str">
        <f>IF($B268="","",INDEX('All CCC'!AH$7:AH$736,MATCH(WatchList!$B268,'All CCC'!$B$7:$B$736,0)))</f>
        <v/>
      </c>
      <c r="AI268" s="334" t="str">
        <f>IF($B268="","",INDEX('All CCC'!AI$7:AI$736,MATCH(WatchList!$B268,'All CCC'!$B$7:$B$736,0)))</f>
        <v/>
      </c>
      <c r="AJ268" s="334" t="str">
        <f>IF($B268="","",INDEX('All CCC'!AJ$7:AJ$736,MATCH(WatchList!$B268,'All CCC'!$B$7:$B$736,0)))</f>
        <v/>
      </c>
      <c r="AK268" s="334" t="str">
        <f>IF($B268="","",INDEX('All CCC'!AK$7:AK$736,MATCH(WatchList!$B268,'All CCC'!$B$7:$B$736,0)))</f>
        <v/>
      </c>
      <c r="AL268" s="334" t="str">
        <f>IF($B268="","",INDEX('All CCC'!AL$7:AL$736,MATCH(WatchList!$B268,'All CCC'!$B$7:$B$736,0)))</f>
        <v/>
      </c>
      <c r="AM268" s="334" t="str">
        <f>IF($B268="","",INDEX('All CCC'!AM$7:AM$736,MATCH(WatchList!$B268,'All CCC'!$B$7:$B$736,0)))</f>
        <v/>
      </c>
      <c r="AN268" s="334" t="str">
        <f>IF($B268="","",INDEX('All CCC'!AN$7:AN$736,MATCH(WatchList!$B268,'All CCC'!$B$7:$B$736,0)))</f>
        <v/>
      </c>
      <c r="AO268" s="334" t="str">
        <f>IF($B268="","",INDEX('All CCC'!AO$7:AO$736,MATCH(WatchList!$B268,'All CCC'!$B$7:$B$736,0)))</f>
        <v/>
      </c>
      <c r="AP268" s="334" t="str">
        <f>IF($B268="","",INDEX('All CCC'!AP$7:AP$736,MATCH(WatchList!$B268,'All CCC'!$B$7:$B$736,0)))</f>
        <v/>
      </c>
      <c r="AQ268" s="334" t="str">
        <f>IF($B268="","",INDEX('All CCC'!AQ$7:AQ$736,MATCH(WatchList!$B268,'All CCC'!$B$7:$B$736,0)))</f>
        <v/>
      </c>
      <c r="AR268" s="334" t="str">
        <f>IF($B268="","",INDEX('All CCC'!AR$7:AR$736,MATCH(WatchList!$B268,'All CCC'!$B$7:$B$736,0)))</f>
        <v/>
      </c>
      <c r="AS268" s="334" t="str">
        <f>IF($B268="","",INDEX('All CCC'!AS$7:AS$736,MATCH(WatchList!$B268,'All CCC'!$B$7:$B$736,0)))</f>
        <v/>
      </c>
      <c r="AT268" s="334" t="str">
        <f>IF($B268="","",INDEX('All CCC'!AT$7:AT$736,MATCH(WatchList!$B268,'All CCC'!$B$7:$B$736,0)))</f>
        <v/>
      </c>
      <c r="AU268" s="334" t="str">
        <f>IF($B268="","",INDEX('All CCC'!AU$7:AU$736,MATCH(WatchList!$B268,'All CCC'!$B$7:$B$736,0)))</f>
        <v/>
      </c>
      <c r="AV268" s="334" t="str">
        <f>IF($B268="","",INDEX('All CCC'!AV$7:AV$736,MATCH(WatchList!$B268,'All CCC'!$B$7:$B$736,0)))</f>
        <v/>
      </c>
      <c r="AW268" s="334" t="str">
        <f>IF($B268="","",INDEX('All CCC'!AW$7:AW$736,MATCH(WatchList!$B268,'All CCC'!$B$7:$B$736,0)))</f>
        <v/>
      </c>
      <c r="AX268" s="334" t="str">
        <f>IF($B268="","",INDEX('All CCC'!AX$7:AX$736,MATCH(WatchList!$B268,'All CCC'!$B$7:$B$736,0)))</f>
        <v/>
      </c>
      <c r="AY268" s="334" t="str">
        <f>IF($B268="","",INDEX('All CCC'!AY$7:AY$736,MATCH(WatchList!$B268,'All CCC'!$B$7:$B$736,0)))</f>
        <v/>
      </c>
      <c r="AZ268" s="334" t="str">
        <f>IF($B268="","",INDEX('All CCC'!AZ$7:AZ$736,MATCH(WatchList!$B268,'All CCC'!$B$7:$B$736,0)))</f>
        <v/>
      </c>
      <c r="BA268" s="334" t="str">
        <f>IF($B268="","",INDEX('All CCC'!BA$7:BA$736,MATCH(WatchList!$B268,'All CCC'!$B$7:$B$736,0)))</f>
        <v/>
      </c>
      <c r="BB268" s="334" t="str">
        <f>IF($B268="","",INDEX('All CCC'!BB$7:BB$736,MATCH(WatchList!$B268,'All CCC'!$B$7:$B$736,0)))</f>
        <v/>
      </c>
      <c r="BC268" s="334" t="str">
        <f>IF($B268="","",INDEX('All CCC'!BC$7:BC$736,MATCH(WatchList!$B268,'All CCC'!$B$7:$B$736,0)))</f>
        <v/>
      </c>
      <c r="BD268" s="334" t="str">
        <f>IF($B268="","",INDEX('All CCC'!BD$7:BD$736,MATCH(WatchList!$B268,'All CCC'!$B$7:$B$736,0)))</f>
        <v/>
      </c>
      <c r="BE268" s="334" t="str">
        <f>IF($B268="","",INDEX('All CCC'!BE$7:BE$736,MATCH(WatchList!$B268,'All CCC'!$B$7:$B$736,0)))</f>
        <v/>
      </c>
      <c r="BF268" s="334" t="str">
        <f>IF($B268="","",INDEX('All CCC'!BF$7:BF$736,MATCH(WatchList!$B268,'All CCC'!$B$7:$B$736,0)))</f>
        <v/>
      </c>
      <c r="BG268" s="334" t="str">
        <f>IF($B268="","",INDEX('All CCC'!BG$7:BG$736,MATCH(WatchList!$B268,'All CCC'!$B$7:$B$736,0)))</f>
        <v/>
      </c>
    </row>
    <row r="269" spans="1:59" x14ac:dyDescent="0.2">
      <c r="A269" s="333" t="str">
        <f>IF($B269="","",INDEX('All CCC'!A$7:A$736,MATCH(WatchList!$B269,'All CCC'!$B$7:$B$736,0)))</f>
        <v/>
      </c>
      <c r="B269" s="127"/>
      <c r="C269" s="334" t="str">
        <f>IF($B269="","",INDEX('All CCC'!C$7:C$736,MATCH(WatchList!$B269,'All CCC'!$B$7:$B$736,0)))</f>
        <v/>
      </c>
      <c r="D269" s="334" t="str">
        <f>IF($B269="","",INDEX('All CCC'!D$7:D$736,MATCH(WatchList!$B269,'All CCC'!$B$7:$B$736,0)))</f>
        <v/>
      </c>
      <c r="E269" s="334" t="str">
        <f>IF($B269="","",INDEX('All CCC'!E$7:E$736,MATCH(WatchList!$B269,'All CCC'!$B$7:$B$736,0)))</f>
        <v/>
      </c>
      <c r="F269" s="334" t="str">
        <f>IF($B269="","",INDEX('All CCC'!F$7:F$736,MATCH(WatchList!$B269,'All CCC'!$B$7:$B$736,0)))</f>
        <v/>
      </c>
      <c r="G269" s="334" t="str">
        <f>IF($B269="","",INDEX('All CCC'!G$7:G$736,MATCH(WatchList!$B269,'All CCC'!$B$7:$B$736,0)))</f>
        <v/>
      </c>
      <c r="H269" s="334" t="str">
        <f>IF($B269="","",INDEX('All CCC'!H$7:H$736,MATCH(WatchList!$B269,'All CCC'!$B$7:$B$736,0)))</f>
        <v/>
      </c>
      <c r="I269" s="334" t="str">
        <f>IF($B269="","",INDEX('All CCC'!I$7:I$736,MATCH(WatchList!$B269,'All CCC'!$B$7:$B$736,0)))</f>
        <v/>
      </c>
      <c r="J269" s="334" t="str">
        <f>IF($B269="","",INDEX('All CCC'!J$7:J$736,MATCH(WatchList!$B269,'All CCC'!$B$7:$B$736,0)))</f>
        <v/>
      </c>
      <c r="K269" s="334" t="str">
        <f>IF($B269="","",INDEX('All CCC'!K$7:K$736,MATCH(WatchList!$B269,'All CCC'!$B$7:$B$736,0)))</f>
        <v/>
      </c>
      <c r="L269" s="334" t="str">
        <f>IF($B269="","",INDEX('All CCC'!L$7:L$736,MATCH(WatchList!$B269,'All CCC'!$B$7:$B$736,0)))</f>
        <v/>
      </c>
      <c r="M269" s="334" t="str">
        <f>IF($B269="","",INDEX('All CCC'!M$7:M$736,MATCH(WatchList!$B269,'All CCC'!$B$7:$B$736,0)))</f>
        <v/>
      </c>
      <c r="N269" s="334" t="str">
        <f>IF($B269="","",INDEX('All CCC'!N$7:N$736,MATCH(WatchList!$B269,'All CCC'!$B$7:$B$736,0)))</f>
        <v/>
      </c>
      <c r="O269" s="334" t="str">
        <f>IF($B269="","",INDEX('All CCC'!O$7:O$736,MATCH(WatchList!$B269,'All CCC'!$B$7:$B$736,0)))</f>
        <v/>
      </c>
      <c r="P269" s="335" t="str">
        <f>IF($B269="","",INDEX('All CCC'!P$7:P$736,MATCH(WatchList!$B269,'All CCC'!$B$7:$B$736,0)))</f>
        <v/>
      </c>
      <c r="Q269" s="335" t="str">
        <f>IF($B269="","",INDEX('All CCC'!Q$7:Q$736,MATCH(WatchList!$B269,'All CCC'!$B$7:$B$736,0)))</f>
        <v/>
      </c>
      <c r="R269" s="334" t="str">
        <f>IF($B269="","",INDEX('All CCC'!R$7:R$736,MATCH(WatchList!$B269,'All CCC'!$B$7:$B$736,0)))</f>
        <v/>
      </c>
      <c r="S269" s="334" t="str">
        <f>IF($B269="","",INDEX('All CCC'!S$7:S$736,MATCH(WatchList!$B269,'All CCC'!$B$7:$B$736,0)))</f>
        <v/>
      </c>
      <c r="T269" s="334" t="str">
        <f>IF($B269="","",INDEX('All CCC'!T$7:T$736,MATCH(WatchList!$B269,'All CCC'!$B$7:$B$736,0)))</f>
        <v/>
      </c>
      <c r="U269" s="334" t="str">
        <f>IF($B269="","",INDEX('All CCC'!U$7:U$736,MATCH(WatchList!$B269,'All CCC'!$B$7:$B$736,0)))</f>
        <v/>
      </c>
      <c r="V269" s="334" t="str">
        <f>IF($B269="","",INDEX('All CCC'!V$7:V$736,MATCH(WatchList!$B269,'All CCC'!$B$7:$B$736,0)))</f>
        <v/>
      </c>
      <c r="W269" s="334" t="str">
        <f>IF($B269="","",INDEX('All CCC'!W$7:W$736,MATCH(WatchList!$B269,'All CCC'!$B$7:$B$736,0)))</f>
        <v/>
      </c>
      <c r="X269" s="334" t="str">
        <f>IF($B269="","",INDEX('All CCC'!X$7:X$736,MATCH(WatchList!$B269,'All CCC'!$B$7:$B$736,0)))</f>
        <v/>
      </c>
      <c r="Y269" s="334" t="str">
        <f>IF($B269="","",INDEX('All CCC'!Y$7:Y$736,MATCH(WatchList!$B269,'All CCC'!$B$7:$B$736,0)))</f>
        <v/>
      </c>
      <c r="Z269" s="334" t="str">
        <f>IF($B269="","",INDEX('All CCC'!Z$7:Z$736,MATCH(WatchList!$B269,'All CCC'!$B$7:$B$736,0)))</f>
        <v/>
      </c>
      <c r="AA269" s="334" t="str">
        <f>IF($B269="","",INDEX('All CCC'!AA$7:AA$736,MATCH(WatchList!$B269,'All CCC'!$B$7:$B$736,0)))</f>
        <v/>
      </c>
      <c r="AB269" s="334" t="str">
        <f>IF($B269="","",INDEX('All CCC'!AB$7:AB$736,MATCH(WatchList!$B269,'All CCC'!$B$7:$B$736,0)))</f>
        <v/>
      </c>
      <c r="AC269" s="334" t="str">
        <f>IF($B269="","",INDEX('All CCC'!AC$7:AC$736,MATCH(WatchList!$B269,'All CCC'!$B$7:$B$736,0)))</f>
        <v/>
      </c>
      <c r="AD269" s="334" t="str">
        <f>IF($B269="","",INDEX('All CCC'!AD$7:AD$736,MATCH(WatchList!$B269,'All CCC'!$B$7:$B$736,0)))</f>
        <v/>
      </c>
      <c r="AE269" s="334" t="str">
        <f>IF($B269="","",INDEX('All CCC'!AE$7:AE$736,MATCH(WatchList!$B269,'All CCC'!$B$7:$B$736,0)))</f>
        <v/>
      </c>
      <c r="AF269" s="334" t="str">
        <f>IF($B269="","",INDEX('All CCC'!AF$7:AF$736,MATCH(WatchList!$B269,'All CCC'!$B$7:$B$736,0)))</f>
        <v/>
      </c>
      <c r="AG269" s="334" t="str">
        <f>IF($B269="","",INDEX('All CCC'!AG$7:AG$736,MATCH(WatchList!$B269,'All CCC'!$B$7:$B$736,0)))</f>
        <v/>
      </c>
      <c r="AH269" s="334" t="str">
        <f>IF($B269="","",INDEX('All CCC'!AH$7:AH$736,MATCH(WatchList!$B269,'All CCC'!$B$7:$B$736,0)))</f>
        <v/>
      </c>
      <c r="AI269" s="334" t="str">
        <f>IF($B269="","",INDEX('All CCC'!AI$7:AI$736,MATCH(WatchList!$B269,'All CCC'!$B$7:$B$736,0)))</f>
        <v/>
      </c>
      <c r="AJ269" s="334" t="str">
        <f>IF($B269="","",INDEX('All CCC'!AJ$7:AJ$736,MATCH(WatchList!$B269,'All CCC'!$B$7:$B$736,0)))</f>
        <v/>
      </c>
      <c r="AK269" s="334" t="str">
        <f>IF($B269="","",INDEX('All CCC'!AK$7:AK$736,MATCH(WatchList!$B269,'All CCC'!$B$7:$B$736,0)))</f>
        <v/>
      </c>
      <c r="AL269" s="334" t="str">
        <f>IF($B269="","",INDEX('All CCC'!AL$7:AL$736,MATCH(WatchList!$B269,'All CCC'!$B$7:$B$736,0)))</f>
        <v/>
      </c>
      <c r="AM269" s="334" t="str">
        <f>IF($B269="","",INDEX('All CCC'!AM$7:AM$736,MATCH(WatchList!$B269,'All CCC'!$B$7:$B$736,0)))</f>
        <v/>
      </c>
      <c r="AN269" s="334" t="str">
        <f>IF($B269="","",INDEX('All CCC'!AN$7:AN$736,MATCH(WatchList!$B269,'All CCC'!$B$7:$B$736,0)))</f>
        <v/>
      </c>
      <c r="AO269" s="334" t="str">
        <f>IF($B269="","",INDEX('All CCC'!AO$7:AO$736,MATCH(WatchList!$B269,'All CCC'!$B$7:$B$736,0)))</f>
        <v/>
      </c>
      <c r="AP269" s="334" t="str">
        <f>IF($B269="","",INDEX('All CCC'!AP$7:AP$736,MATCH(WatchList!$B269,'All CCC'!$B$7:$B$736,0)))</f>
        <v/>
      </c>
      <c r="AQ269" s="334" t="str">
        <f>IF($B269="","",INDEX('All CCC'!AQ$7:AQ$736,MATCH(WatchList!$B269,'All CCC'!$B$7:$B$736,0)))</f>
        <v/>
      </c>
      <c r="AR269" s="334" t="str">
        <f>IF($B269="","",INDEX('All CCC'!AR$7:AR$736,MATCH(WatchList!$B269,'All CCC'!$B$7:$B$736,0)))</f>
        <v/>
      </c>
      <c r="AS269" s="334" t="str">
        <f>IF($B269="","",INDEX('All CCC'!AS$7:AS$736,MATCH(WatchList!$B269,'All CCC'!$B$7:$B$736,0)))</f>
        <v/>
      </c>
      <c r="AT269" s="334" t="str">
        <f>IF($B269="","",INDEX('All CCC'!AT$7:AT$736,MATCH(WatchList!$B269,'All CCC'!$B$7:$B$736,0)))</f>
        <v/>
      </c>
      <c r="AU269" s="334" t="str">
        <f>IF($B269="","",INDEX('All CCC'!AU$7:AU$736,MATCH(WatchList!$B269,'All CCC'!$B$7:$B$736,0)))</f>
        <v/>
      </c>
      <c r="AV269" s="334" t="str">
        <f>IF($B269="","",INDEX('All CCC'!AV$7:AV$736,MATCH(WatchList!$B269,'All CCC'!$B$7:$B$736,0)))</f>
        <v/>
      </c>
      <c r="AW269" s="334" t="str">
        <f>IF($B269="","",INDEX('All CCC'!AW$7:AW$736,MATCH(WatchList!$B269,'All CCC'!$B$7:$B$736,0)))</f>
        <v/>
      </c>
      <c r="AX269" s="334" t="str">
        <f>IF($B269="","",INDEX('All CCC'!AX$7:AX$736,MATCH(WatchList!$B269,'All CCC'!$B$7:$B$736,0)))</f>
        <v/>
      </c>
      <c r="AY269" s="334" t="str">
        <f>IF($B269="","",INDEX('All CCC'!AY$7:AY$736,MATCH(WatchList!$B269,'All CCC'!$B$7:$B$736,0)))</f>
        <v/>
      </c>
      <c r="AZ269" s="334" t="str">
        <f>IF($B269="","",INDEX('All CCC'!AZ$7:AZ$736,MATCH(WatchList!$B269,'All CCC'!$B$7:$B$736,0)))</f>
        <v/>
      </c>
      <c r="BA269" s="334" t="str">
        <f>IF($B269="","",INDEX('All CCC'!BA$7:BA$736,MATCH(WatchList!$B269,'All CCC'!$B$7:$B$736,0)))</f>
        <v/>
      </c>
      <c r="BB269" s="334" t="str">
        <f>IF($B269="","",INDEX('All CCC'!BB$7:BB$736,MATCH(WatchList!$B269,'All CCC'!$B$7:$B$736,0)))</f>
        <v/>
      </c>
      <c r="BC269" s="334" t="str">
        <f>IF($B269="","",INDEX('All CCC'!BC$7:BC$736,MATCH(WatchList!$B269,'All CCC'!$B$7:$B$736,0)))</f>
        <v/>
      </c>
      <c r="BD269" s="334" t="str">
        <f>IF($B269="","",INDEX('All CCC'!BD$7:BD$736,MATCH(WatchList!$B269,'All CCC'!$B$7:$B$736,0)))</f>
        <v/>
      </c>
      <c r="BE269" s="334" t="str">
        <f>IF($B269="","",INDEX('All CCC'!BE$7:BE$736,MATCH(WatchList!$B269,'All CCC'!$B$7:$B$736,0)))</f>
        <v/>
      </c>
      <c r="BF269" s="334" t="str">
        <f>IF($B269="","",INDEX('All CCC'!BF$7:BF$736,MATCH(WatchList!$B269,'All CCC'!$B$7:$B$736,0)))</f>
        <v/>
      </c>
      <c r="BG269" s="334" t="str">
        <f>IF($B269="","",INDEX('All CCC'!BG$7:BG$736,MATCH(WatchList!$B269,'All CCC'!$B$7:$B$736,0)))</f>
        <v/>
      </c>
    </row>
    <row r="270" spans="1:59" x14ac:dyDescent="0.2">
      <c r="A270" s="333" t="str">
        <f>IF($B270="","",INDEX('All CCC'!A$7:A$736,MATCH(WatchList!$B270,'All CCC'!$B$7:$B$736,0)))</f>
        <v/>
      </c>
      <c r="B270" s="127"/>
      <c r="C270" s="334" t="str">
        <f>IF($B270="","",INDEX('All CCC'!C$7:C$736,MATCH(WatchList!$B270,'All CCC'!$B$7:$B$736,0)))</f>
        <v/>
      </c>
      <c r="D270" s="334" t="str">
        <f>IF($B270="","",INDEX('All CCC'!D$7:D$736,MATCH(WatchList!$B270,'All CCC'!$B$7:$B$736,0)))</f>
        <v/>
      </c>
      <c r="E270" s="334" t="str">
        <f>IF($B270="","",INDEX('All CCC'!E$7:E$736,MATCH(WatchList!$B270,'All CCC'!$B$7:$B$736,0)))</f>
        <v/>
      </c>
      <c r="F270" s="334" t="str">
        <f>IF($B270="","",INDEX('All CCC'!F$7:F$736,MATCH(WatchList!$B270,'All CCC'!$B$7:$B$736,0)))</f>
        <v/>
      </c>
      <c r="G270" s="334" t="str">
        <f>IF($B270="","",INDEX('All CCC'!G$7:G$736,MATCH(WatchList!$B270,'All CCC'!$B$7:$B$736,0)))</f>
        <v/>
      </c>
      <c r="H270" s="334" t="str">
        <f>IF($B270="","",INDEX('All CCC'!H$7:H$736,MATCH(WatchList!$B270,'All CCC'!$B$7:$B$736,0)))</f>
        <v/>
      </c>
      <c r="I270" s="334" t="str">
        <f>IF($B270="","",INDEX('All CCC'!I$7:I$736,MATCH(WatchList!$B270,'All CCC'!$B$7:$B$736,0)))</f>
        <v/>
      </c>
      <c r="J270" s="334" t="str">
        <f>IF($B270="","",INDEX('All CCC'!J$7:J$736,MATCH(WatchList!$B270,'All CCC'!$B$7:$B$736,0)))</f>
        <v/>
      </c>
      <c r="K270" s="334" t="str">
        <f>IF($B270="","",INDEX('All CCC'!K$7:K$736,MATCH(WatchList!$B270,'All CCC'!$B$7:$B$736,0)))</f>
        <v/>
      </c>
      <c r="L270" s="334" t="str">
        <f>IF($B270="","",INDEX('All CCC'!L$7:L$736,MATCH(WatchList!$B270,'All CCC'!$B$7:$B$736,0)))</f>
        <v/>
      </c>
      <c r="M270" s="334" t="str">
        <f>IF($B270="","",INDEX('All CCC'!M$7:M$736,MATCH(WatchList!$B270,'All CCC'!$B$7:$B$736,0)))</f>
        <v/>
      </c>
      <c r="N270" s="334" t="str">
        <f>IF($B270="","",INDEX('All CCC'!N$7:N$736,MATCH(WatchList!$B270,'All CCC'!$B$7:$B$736,0)))</f>
        <v/>
      </c>
      <c r="O270" s="334" t="str">
        <f>IF($B270="","",INDEX('All CCC'!O$7:O$736,MATCH(WatchList!$B270,'All CCC'!$B$7:$B$736,0)))</f>
        <v/>
      </c>
      <c r="P270" s="335" t="str">
        <f>IF($B270="","",INDEX('All CCC'!P$7:P$736,MATCH(WatchList!$B270,'All CCC'!$B$7:$B$736,0)))</f>
        <v/>
      </c>
      <c r="Q270" s="335" t="str">
        <f>IF($B270="","",INDEX('All CCC'!Q$7:Q$736,MATCH(WatchList!$B270,'All CCC'!$B$7:$B$736,0)))</f>
        <v/>
      </c>
      <c r="R270" s="334" t="str">
        <f>IF($B270="","",INDEX('All CCC'!R$7:R$736,MATCH(WatchList!$B270,'All CCC'!$B$7:$B$736,0)))</f>
        <v/>
      </c>
      <c r="S270" s="334" t="str">
        <f>IF($B270="","",INDEX('All CCC'!S$7:S$736,MATCH(WatchList!$B270,'All CCC'!$B$7:$B$736,0)))</f>
        <v/>
      </c>
      <c r="T270" s="334" t="str">
        <f>IF($B270="","",INDEX('All CCC'!T$7:T$736,MATCH(WatchList!$B270,'All CCC'!$B$7:$B$736,0)))</f>
        <v/>
      </c>
      <c r="U270" s="334" t="str">
        <f>IF($B270="","",INDEX('All CCC'!U$7:U$736,MATCH(WatchList!$B270,'All CCC'!$B$7:$B$736,0)))</f>
        <v/>
      </c>
      <c r="V270" s="334" t="str">
        <f>IF($B270="","",INDEX('All CCC'!V$7:V$736,MATCH(WatchList!$B270,'All CCC'!$B$7:$B$736,0)))</f>
        <v/>
      </c>
      <c r="W270" s="334" t="str">
        <f>IF($B270="","",INDEX('All CCC'!W$7:W$736,MATCH(WatchList!$B270,'All CCC'!$B$7:$B$736,0)))</f>
        <v/>
      </c>
      <c r="X270" s="334" t="str">
        <f>IF($B270="","",INDEX('All CCC'!X$7:X$736,MATCH(WatchList!$B270,'All CCC'!$B$7:$B$736,0)))</f>
        <v/>
      </c>
      <c r="Y270" s="334" t="str">
        <f>IF($B270="","",INDEX('All CCC'!Y$7:Y$736,MATCH(WatchList!$B270,'All CCC'!$B$7:$B$736,0)))</f>
        <v/>
      </c>
      <c r="Z270" s="334" t="str">
        <f>IF($B270="","",INDEX('All CCC'!Z$7:Z$736,MATCH(WatchList!$B270,'All CCC'!$B$7:$B$736,0)))</f>
        <v/>
      </c>
      <c r="AA270" s="334" t="str">
        <f>IF($B270="","",INDEX('All CCC'!AA$7:AA$736,MATCH(WatchList!$B270,'All CCC'!$B$7:$B$736,0)))</f>
        <v/>
      </c>
      <c r="AB270" s="334" t="str">
        <f>IF($B270="","",INDEX('All CCC'!AB$7:AB$736,MATCH(WatchList!$B270,'All CCC'!$B$7:$B$736,0)))</f>
        <v/>
      </c>
      <c r="AC270" s="334" t="str">
        <f>IF($B270="","",INDEX('All CCC'!AC$7:AC$736,MATCH(WatchList!$B270,'All CCC'!$B$7:$B$736,0)))</f>
        <v/>
      </c>
      <c r="AD270" s="334" t="str">
        <f>IF($B270="","",INDEX('All CCC'!AD$7:AD$736,MATCH(WatchList!$B270,'All CCC'!$B$7:$B$736,0)))</f>
        <v/>
      </c>
      <c r="AE270" s="334" t="str">
        <f>IF($B270="","",INDEX('All CCC'!AE$7:AE$736,MATCH(WatchList!$B270,'All CCC'!$B$7:$B$736,0)))</f>
        <v/>
      </c>
      <c r="AF270" s="334" t="str">
        <f>IF($B270="","",INDEX('All CCC'!AF$7:AF$736,MATCH(WatchList!$B270,'All CCC'!$B$7:$B$736,0)))</f>
        <v/>
      </c>
      <c r="AG270" s="334" t="str">
        <f>IF($B270="","",INDEX('All CCC'!AG$7:AG$736,MATCH(WatchList!$B270,'All CCC'!$B$7:$B$736,0)))</f>
        <v/>
      </c>
      <c r="AH270" s="334" t="str">
        <f>IF($B270="","",INDEX('All CCC'!AH$7:AH$736,MATCH(WatchList!$B270,'All CCC'!$B$7:$B$736,0)))</f>
        <v/>
      </c>
      <c r="AI270" s="334" t="str">
        <f>IF($B270="","",INDEX('All CCC'!AI$7:AI$736,MATCH(WatchList!$B270,'All CCC'!$B$7:$B$736,0)))</f>
        <v/>
      </c>
      <c r="AJ270" s="334" t="str">
        <f>IF($B270="","",INDEX('All CCC'!AJ$7:AJ$736,MATCH(WatchList!$B270,'All CCC'!$B$7:$B$736,0)))</f>
        <v/>
      </c>
      <c r="AK270" s="334" t="str">
        <f>IF($B270="","",INDEX('All CCC'!AK$7:AK$736,MATCH(WatchList!$B270,'All CCC'!$B$7:$B$736,0)))</f>
        <v/>
      </c>
      <c r="AL270" s="334" t="str">
        <f>IF($B270="","",INDEX('All CCC'!AL$7:AL$736,MATCH(WatchList!$B270,'All CCC'!$B$7:$B$736,0)))</f>
        <v/>
      </c>
      <c r="AM270" s="334" t="str">
        <f>IF($B270="","",INDEX('All CCC'!AM$7:AM$736,MATCH(WatchList!$B270,'All CCC'!$B$7:$B$736,0)))</f>
        <v/>
      </c>
      <c r="AN270" s="334" t="str">
        <f>IF($B270="","",INDEX('All CCC'!AN$7:AN$736,MATCH(WatchList!$B270,'All CCC'!$B$7:$B$736,0)))</f>
        <v/>
      </c>
      <c r="AO270" s="334" t="str">
        <f>IF($B270="","",INDEX('All CCC'!AO$7:AO$736,MATCH(WatchList!$B270,'All CCC'!$B$7:$B$736,0)))</f>
        <v/>
      </c>
      <c r="AP270" s="334" t="str">
        <f>IF($B270="","",INDEX('All CCC'!AP$7:AP$736,MATCH(WatchList!$B270,'All CCC'!$B$7:$B$736,0)))</f>
        <v/>
      </c>
      <c r="AQ270" s="334" t="str">
        <f>IF($B270="","",INDEX('All CCC'!AQ$7:AQ$736,MATCH(WatchList!$B270,'All CCC'!$B$7:$B$736,0)))</f>
        <v/>
      </c>
      <c r="AR270" s="334" t="str">
        <f>IF($B270="","",INDEX('All CCC'!AR$7:AR$736,MATCH(WatchList!$B270,'All CCC'!$B$7:$B$736,0)))</f>
        <v/>
      </c>
      <c r="AS270" s="334" t="str">
        <f>IF($B270="","",INDEX('All CCC'!AS$7:AS$736,MATCH(WatchList!$B270,'All CCC'!$B$7:$B$736,0)))</f>
        <v/>
      </c>
      <c r="AT270" s="334" t="str">
        <f>IF($B270="","",INDEX('All CCC'!AT$7:AT$736,MATCH(WatchList!$B270,'All CCC'!$B$7:$B$736,0)))</f>
        <v/>
      </c>
      <c r="AU270" s="334" t="str">
        <f>IF($B270="","",INDEX('All CCC'!AU$7:AU$736,MATCH(WatchList!$B270,'All CCC'!$B$7:$B$736,0)))</f>
        <v/>
      </c>
      <c r="AV270" s="334" t="str">
        <f>IF($B270="","",INDEX('All CCC'!AV$7:AV$736,MATCH(WatchList!$B270,'All CCC'!$B$7:$B$736,0)))</f>
        <v/>
      </c>
      <c r="AW270" s="334" t="str">
        <f>IF($B270="","",INDEX('All CCC'!AW$7:AW$736,MATCH(WatchList!$B270,'All CCC'!$B$7:$B$736,0)))</f>
        <v/>
      </c>
      <c r="AX270" s="334" t="str">
        <f>IF($B270="","",INDEX('All CCC'!AX$7:AX$736,MATCH(WatchList!$B270,'All CCC'!$B$7:$B$736,0)))</f>
        <v/>
      </c>
      <c r="AY270" s="334" t="str">
        <f>IF($B270="","",INDEX('All CCC'!AY$7:AY$736,MATCH(WatchList!$B270,'All CCC'!$B$7:$B$736,0)))</f>
        <v/>
      </c>
      <c r="AZ270" s="334" t="str">
        <f>IF($B270="","",INDEX('All CCC'!AZ$7:AZ$736,MATCH(WatchList!$B270,'All CCC'!$B$7:$B$736,0)))</f>
        <v/>
      </c>
      <c r="BA270" s="334" t="str">
        <f>IF($B270="","",INDEX('All CCC'!BA$7:BA$736,MATCH(WatchList!$B270,'All CCC'!$B$7:$B$736,0)))</f>
        <v/>
      </c>
      <c r="BB270" s="334" t="str">
        <f>IF($B270="","",INDEX('All CCC'!BB$7:BB$736,MATCH(WatchList!$B270,'All CCC'!$B$7:$B$736,0)))</f>
        <v/>
      </c>
      <c r="BC270" s="334" t="str">
        <f>IF($B270="","",INDEX('All CCC'!BC$7:BC$736,MATCH(WatchList!$B270,'All CCC'!$B$7:$B$736,0)))</f>
        <v/>
      </c>
      <c r="BD270" s="334" t="str">
        <f>IF($B270="","",INDEX('All CCC'!BD$7:BD$736,MATCH(WatchList!$B270,'All CCC'!$B$7:$B$736,0)))</f>
        <v/>
      </c>
      <c r="BE270" s="334" t="str">
        <f>IF($B270="","",INDEX('All CCC'!BE$7:BE$736,MATCH(WatchList!$B270,'All CCC'!$B$7:$B$736,0)))</f>
        <v/>
      </c>
      <c r="BF270" s="334" t="str">
        <f>IF($B270="","",INDEX('All CCC'!BF$7:BF$736,MATCH(WatchList!$B270,'All CCC'!$B$7:$B$736,0)))</f>
        <v/>
      </c>
      <c r="BG270" s="334" t="str">
        <f>IF($B270="","",INDEX('All CCC'!BG$7:BG$736,MATCH(WatchList!$B270,'All CCC'!$B$7:$B$736,0)))</f>
        <v/>
      </c>
    </row>
    <row r="271" spans="1:59" x14ac:dyDescent="0.2">
      <c r="A271" s="333" t="str">
        <f>IF($B271="","",INDEX('All CCC'!A$7:A$736,MATCH(WatchList!$B271,'All CCC'!$B$7:$B$736,0)))</f>
        <v/>
      </c>
      <c r="B271" s="127"/>
      <c r="C271" s="334" t="str">
        <f>IF($B271="","",INDEX('All CCC'!C$7:C$736,MATCH(WatchList!$B271,'All CCC'!$B$7:$B$736,0)))</f>
        <v/>
      </c>
      <c r="D271" s="334" t="str">
        <f>IF($B271="","",INDEX('All CCC'!D$7:D$736,MATCH(WatchList!$B271,'All CCC'!$B$7:$B$736,0)))</f>
        <v/>
      </c>
      <c r="E271" s="334" t="str">
        <f>IF($B271="","",INDEX('All CCC'!E$7:E$736,MATCH(WatchList!$B271,'All CCC'!$B$7:$B$736,0)))</f>
        <v/>
      </c>
      <c r="F271" s="334" t="str">
        <f>IF($B271="","",INDEX('All CCC'!F$7:F$736,MATCH(WatchList!$B271,'All CCC'!$B$7:$B$736,0)))</f>
        <v/>
      </c>
      <c r="G271" s="334" t="str">
        <f>IF($B271="","",INDEX('All CCC'!G$7:G$736,MATCH(WatchList!$B271,'All CCC'!$B$7:$B$736,0)))</f>
        <v/>
      </c>
      <c r="H271" s="334" t="str">
        <f>IF($B271="","",INDEX('All CCC'!H$7:H$736,MATCH(WatchList!$B271,'All CCC'!$B$7:$B$736,0)))</f>
        <v/>
      </c>
      <c r="I271" s="334" t="str">
        <f>IF($B271="","",INDEX('All CCC'!I$7:I$736,MATCH(WatchList!$B271,'All CCC'!$B$7:$B$736,0)))</f>
        <v/>
      </c>
      <c r="J271" s="334" t="str">
        <f>IF($B271="","",INDEX('All CCC'!J$7:J$736,MATCH(WatchList!$B271,'All CCC'!$B$7:$B$736,0)))</f>
        <v/>
      </c>
      <c r="K271" s="334" t="str">
        <f>IF($B271="","",INDEX('All CCC'!K$7:K$736,MATCH(WatchList!$B271,'All CCC'!$B$7:$B$736,0)))</f>
        <v/>
      </c>
      <c r="L271" s="334" t="str">
        <f>IF($B271="","",INDEX('All CCC'!L$7:L$736,MATCH(WatchList!$B271,'All CCC'!$B$7:$B$736,0)))</f>
        <v/>
      </c>
      <c r="M271" s="334" t="str">
        <f>IF($B271="","",INDEX('All CCC'!M$7:M$736,MATCH(WatchList!$B271,'All CCC'!$B$7:$B$736,0)))</f>
        <v/>
      </c>
      <c r="N271" s="334" t="str">
        <f>IF($B271="","",INDEX('All CCC'!N$7:N$736,MATCH(WatchList!$B271,'All CCC'!$B$7:$B$736,0)))</f>
        <v/>
      </c>
      <c r="O271" s="334" t="str">
        <f>IF($B271="","",INDEX('All CCC'!O$7:O$736,MATCH(WatchList!$B271,'All CCC'!$B$7:$B$736,0)))</f>
        <v/>
      </c>
      <c r="P271" s="335" t="str">
        <f>IF($B271="","",INDEX('All CCC'!P$7:P$736,MATCH(WatchList!$B271,'All CCC'!$B$7:$B$736,0)))</f>
        <v/>
      </c>
      <c r="Q271" s="335" t="str">
        <f>IF($B271="","",INDEX('All CCC'!Q$7:Q$736,MATCH(WatchList!$B271,'All CCC'!$B$7:$B$736,0)))</f>
        <v/>
      </c>
      <c r="R271" s="334" t="str">
        <f>IF($B271="","",INDEX('All CCC'!R$7:R$736,MATCH(WatchList!$B271,'All CCC'!$B$7:$B$736,0)))</f>
        <v/>
      </c>
      <c r="S271" s="334" t="str">
        <f>IF($B271="","",INDEX('All CCC'!S$7:S$736,MATCH(WatchList!$B271,'All CCC'!$B$7:$B$736,0)))</f>
        <v/>
      </c>
      <c r="T271" s="334" t="str">
        <f>IF($B271="","",INDEX('All CCC'!T$7:T$736,MATCH(WatchList!$B271,'All CCC'!$B$7:$B$736,0)))</f>
        <v/>
      </c>
      <c r="U271" s="334" t="str">
        <f>IF($B271="","",INDEX('All CCC'!U$7:U$736,MATCH(WatchList!$B271,'All CCC'!$B$7:$B$736,0)))</f>
        <v/>
      </c>
      <c r="V271" s="334" t="str">
        <f>IF($B271="","",INDEX('All CCC'!V$7:V$736,MATCH(WatchList!$B271,'All CCC'!$B$7:$B$736,0)))</f>
        <v/>
      </c>
      <c r="W271" s="334" t="str">
        <f>IF($B271="","",INDEX('All CCC'!W$7:W$736,MATCH(WatchList!$B271,'All CCC'!$B$7:$B$736,0)))</f>
        <v/>
      </c>
      <c r="X271" s="334" t="str">
        <f>IF($B271="","",INDEX('All CCC'!X$7:X$736,MATCH(WatchList!$B271,'All CCC'!$B$7:$B$736,0)))</f>
        <v/>
      </c>
      <c r="Y271" s="334" t="str">
        <f>IF($B271="","",INDEX('All CCC'!Y$7:Y$736,MATCH(WatchList!$B271,'All CCC'!$B$7:$B$736,0)))</f>
        <v/>
      </c>
      <c r="Z271" s="334" t="str">
        <f>IF($B271="","",INDEX('All CCC'!Z$7:Z$736,MATCH(WatchList!$B271,'All CCC'!$B$7:$B$736,0)))</f>
        <v/>
      </c>
      <c r="AA271" s="334" t="str">
        <f>IF($B271="","",INDEX('All CCC'!AA$7:AA$736,MATCH(WatchList!$B271,'All CCC'!$B$7:$B$736,0)))</f>
        <v/>
      </c>
      <c r="AB271" s="334" t="str">
        <f>IF($B271="","",INDEX('All CCC'!AB$7:AB$736,MATCH(WatchList!$B271,'All CCC'!$B$7:$B$736,0)))</f>
        <v/>
      </c>
      <c r="AC271" s="334" t="str">
        <f>IF($B271="","",INDEX('All CCC'!AC$7:AC$736,MATCH(WatchList!$B271,'All CCC'!$B$7:$B$736,0)))</f>
        <v/>
      </c>
      <c r="AD271" s="334" t="str">
        <f>IF($B271="","",INDEX('All CCC'!AD$7:AD$736,MATCH(WatchList!$B271,'All CCC'!$B$7:$B$736,0)))</f>
        <v/>
      </c>
      <c r="AE271" s="334" t="str">
        <f>IF($B271="","",INDEX('All CCC'!AE$7:AE$736,MATCH(WatchList!$B271,'All CCC'!$B$7:$B$736,0)))</f>
        <v/>
      </c>
      <c r="AF271" s="334" t="str">
        <f>IF($B271="","",INDEX('All CCC'!AF$7:AF$736,MATCH(WatchList!$B271,'All CCC'!$B$7:$B$736,0)))</f>
        <v/>
      </c>
      <c r="AG271" s="334" t="str">
        <f>IF($B271="","",INDEX('All CCC'!AG$7:AG$736,MATCH(WatchList!$B271,'All CCC'!$B$7:$B$736,0)))</f>
        <v/>
      </c>
      <c r="AH271" s="334" t="str">
        <f>IF($B271="","",INDEX('All CCC'!AH$7:AH$736,MATCH(WatchList!$B271,'All CCC'!$B$7:$B$736,0)))</f>
        <v/>
      </c>
      <c r="AI271" s="334" t="str">
        <f>IF($B271="","",INDEX('All CCC'!AI$7:AI$736,MATCH(WatchList!$B271,'All CCC'!$B$7:$B$736,0)))</f>
        <v/>
      </c>
      <c r="AJ271" s="334" t="str">
        <f>IF($B271="","",INDEX('All CCC'!AJ$7:AJ$736,MATCH(WatchList!$B271,'All CCC'!$B$7:$B$736,0)))</f>
        <v/>
      </c>
      <c r="AK271" s="334" t="str">
        <f>IF($B271="","",INDEX('All CCC'!AK$7:AK$736,MATCH(WatchList!$B271,'All CCC'!$B$7:$B$736,0)))</f>
        <v/>
      </c>
      <c r="AL271" s="334" t="str">
        <f>IF($B271="","",INDEX('All CCC'!AL$7:AL$736,MATCH(WatchList!$B271,'All CCC'!$B$7:$B$736,0)))</f>
        <v/>
      </c>
      <c r="AM271" s="334" t="str">
        <f>IF($B271="","",INDEX('All CCC'!AM$7:AM$736,MATCH(WatchList!$B271,'All CCC'!$B$7:$B$736,0)))</f>
        <v/>
      </c>
      <c r="AN271" s="334" t="str">
        <f>IF($B271="","",INDEX('All CCC'!AN$7:AN$736,MATCH(WatchList!$B271,'All CCC'!$B$7:$B$736,0)))</f>
        <v/>
      </c>
      <c r="AO271" s="334" t="str">
        <f>IF($B271="","",INDEX('All CCC'!AO$7:AO$736,MATCH(WatchList!$B271,'All CCC'!$B$7:$B$736,0)))</f>
        <v/>
      </c>
      <c r="AP271" s="334" t="str">
        <f>IF($B271="","",INDEX('All CCC'!AP$7:AP$736,MATCH(WatchList!$B271,'All CCC'!$B$7:$B$736,0)))</f>
        <v/>
      </c>
      <c r="AQ271" s="334" t="str">
        <f>IF($B271="","",INDEX('All CCC'!AQ$7:AQ$736,MATCH(WatchList!$B271,'All CCC'!$B$7:$B$736,0)))</f>
        <v/>
      </c>
      <c r="AR271" s="334" t="str">
        <f>IF($B271="","",INDEX('All CCC'!AR$7:AR$736,MATCH(WatchList!$B271,'All CCC'!$B$7:$B$736,0)))</f>
        <v/>
      </c>
      <c r="AS271" s="334" t="str">
        <f>IF($B271="","",INDEX('All CCC'!AS$7:AS$736,MATCH(WatchList!$B271,'All CCC'!$B$7:$B$736,0)))</f>
        <v/>
      </c>
      <c r="AT271" s="334" t="str">
        <f>IF($B271="","",INDEX('All CCC'!AT$7:AT$736,MATCH(WatchList!$B271,'All CCC'!$B$7:$B$736,0)))</f>
        <v/>
      </c>
      <c r="AU271" s="334" t="str">
        <f>IF($B271="","",INDEX('All CCC'!AU$7:AU$736,MATCH(WatchList!$B271,'All CCC'!$B$7:$B$736,0)))</f>
        <v/>
      </c>
      <c r="AV271" s="334" t="str">
        <f>IF($B271="","",INDEX('All CCC'!AV$7:AV$736,MATCH(WatchList!$B271,'All CCC'!$B$7:$B$736,0)))</f>
        <v/>
      </c>
      <c r="AW271" s="334" t="str">
        <f>IF($B271="","",INDEX('All CCC'!AW$7:AW$736,MATCH(WatchList!$B271,'All CCC'!$B$7:$B$736,0)))</f>
        <v/>
      </c>
      <c r="AX271" s="334" t="str">
        <f>IF($B271="","",INDEX('All CCC'!AX$7:AX$736,MATCH(WatchList!$B271,'All CCC'!$B$7:$B$736,0)))</f>
        <v/>
      </c>
      <c r="AY271" s="334" t="str">
        <f>IF($B271="","",INDEX('All CCC'!AY$7:AY$736,MATCH(WatchList!$B271,'All CCC'!$B$7:$B$736,0)))</f>
        <v/>
      </c>
      <c r="AZ271" s="334" t="str">
        <f>IF($B271="","",INDEX('All CCC'!AZ$7:AZ$736,MATCH(WatchList!$B271,'All CCC'!$B$7:$B$736,0)))</f>
        <v/>
      </c>
      <c r="BA271" s="334" t="str">
        <f>IF($B271="","",INDEX('All CCC'!BA$7:BA$736,MATCH(WatchList!$B271,'All CCC'!$B$7:$B$736,0)))</f>
        <v/>
      </c>
      <c r="BB271" s="334" t="str">
        <f>IF($B271="","",INDEX('All CCC'!BB$7:BB$736,MATCH(WatchList!$B271,'All CCC'!$B$7:$B$736,0)))</f>
        <v/>
      </c>
      <c r="BC271" s="334" t="str">
        <f>IF($B271="","",INDEX('All CCC'!BC$7:BC$736,MATCH(WatchList!$B271,'All CCC'!$B$7:$B$736,0)))</f>
        <v/>
      </c>
      <c r="BD271" s="334" t="str">
        <f>IF($B271="","",INDEX('All CCC'!BD$7:BD$736,MATCH(WatchList!$B271,'All CCC'!$B$7:$B$736,0)))</f>
        <v/>
      </c>
      <c r="BE271" s="334" t="str">
        <f>IF($B271="","",INDEX('All CCC'!BE$7:BE$736,MATCH(WatchList!$B271,'All CCC'!$B$7:$B$736,0)))</f>
        <v/>
      </c>
      <c r="BF271" s="334" t="str">
        <f>IF($B271="","",INDEX('All CCC'!BF$7:BF$736,MATCH(WatchList!$B271,'All CCC'!$B$7:$B$736,0)))</f>
        <v/>
      </c>
      <c r="BG271" s="334" t="str">
        <f>IF($B271="","",INDEX('All CCC'!BG$7:BG$736,MATCH(WatchList!$B271,'All CCC'!$B$7:$B$736,0)))</f>
        <v/>
      </c>
    </row>
    <row r="272" spans="1:59" x14ac:dyDescent="0.2">
      <c r="A272" s="333" t="str">
        <f>IF($B272="","",INDEX('All CCC'!A$7:A$736,MATCH(WatchList!$B272,'All CCC'!$B$7:$B$736,0)))</f>
        <v/>
      </c>
      <c r="B272" s="127"/>
      <c r="C272" s="334" t="str">
        <f>IF($B272="","",INDEX('All CCC'!C$7:C$736,MATCH(WatchList!$B272,'All CCC'!$B$7:$B$736,0)))</f>
        <v/>
      </c>
      <c r="D272" s="334" t="str">
        <f>IF($B272="","",INDEX('All CCC'!D$7:D$736,MATCH(WatchList!$B272,'All CCC'!$B$7:$B$736,0)))</f>
        <v/>
      </c>
      <c r="E272" s="334" t="str">
        <f>IF($B272="","",INDEX('All CCC'!E$7:E$736,MATCH(WatchList!$B272,'All CCC'!$B$7:$B$736,0)))</f>
        <v/>
      </c>
      <c r="F272" s="334" t="str">
        <f>IF($B272="","",INDEX('All CCC'!F$7:F$736,MATCH(WatchList!$B272,'All CCC'!$B$7:$B$736,0)))</f>
        <v/>
      </c>
      <c r="G272" s="334" t="str">
        <f>IF($B272="","",INDEX('All CCC'!G$7:G$736,MATCH(WatchList!$B272,'All CCC'!$B$7:$B$736,0)))</f>
        <v/>
      </c>
      <c r="H272" s="334" t="str">
        <f>IF($B272="","",INDEX('All CCC'!H$7:H$736,MATCH(WatchList!$B272,'All CCC'!$B$7:$B$736,0)))</f>
        <v/>
      </c>
      <c r="I272" s="334" t="str">
        <f>IF($B272="","",INDEX('All CCC'!I$7:I$736,MATCH(WatchList!$B272,'All CCC'!$B$7:$B$736,0)))</f>
        <v/>
      </c>
      <c r="J272" s="334" t="str">
        <f>IF($B272="","",INDEX('All CCC'!J$7:J$736,MATCH(WatchList!$B272,'All CCC'!$B$7:$B$736,0)))</f>
        <v/>
      </c>
      <c r="K272" s="334" t="str">
        <f>IF($B272="","",INDEX('All CCC'!K$7:K$736,MATCH(WatchList!$B272,'All CCC'!$B$7:$B$736,0)))</f>
        <v/>
      </c>
      <c r="L272" s="334" t="str">
        <f>IF($B272="","",INDEX('All CCC'!L$7:L$736,MATCH(WatchList!$B272,'All CCC'!$B$7:$B$736,0)))</f>
        <v/>
      </c>
      <c r="M272" s="334" t="str">
        <f>IF($B272="","",INDEX('All CCC'!M$7:M$736,MATCH(WatchList!$B272,'All CCC'!$B$7:$B$736,0)))</f>
        <v/>
      </c>
      <c r="N272" s="334" t="str">
        <f>IF($B272="","",INDEX('All CCC'!N$7:N$736,MATCH(WatchList!$B272,'All CCC'!$B$7:$B$736,0)))</f>
        <v/>
      </c>
      <c r="O272" s="334" t="str">
        <f>IF($B272="","",INDEX('All CCC'!O$7:O$736,MATCH(WatchList!$B272,'All CCC'!$B$7:$B$736,0)))</f>
        <v/>
      </c>
      <c r="P272" s="335" t="str">
        <f>IF($B272="","",INDEX('All CCC'!P$7:P$736,MATCH(WatchList!$B272,'All CCC'!$B$7:$B$736,0)))</f>
        <v/>
      </c>
      <c r="Q272" s="335" t="str">
        <f>IF($B272="","",INDEX('All CCC'!Q$7:Q$736,MATCH(WatchList!$B272,'All CCC'!$B$7:$B$736,0)))</f>
        <v/>
      </c>
      <c r="R272" s="334" t="str">
        <f>IF($B272="","",INDEX('All CCC'!R$7:R$736,MATCH(WatchList!$B272,'All CCC'!$B$7:$B$736,0)))</f>
        <v/>
      </c>
      <c r="S272" s="334" t="str">
        <f>IF($B272="","",INDEX('All CCC'!S$7:S$736,MATCH(WatchList!$B272,'All CCC'!$B$7:$B$736,0)))</f>
        <v/>
      </c>
      <c r="T272" s="334" t="str">
        <f>IF($B272="","",INDEX('All CCC'!T$7:T$736,MATCH(WatchList!$B272,'All CCC'!$B$7:$B$736,0)))</f>
        <v/>
      </c>
      <c r="U272" s="334" t="str">
        <f>IF($B272="","",INDEX('All CCC'!U$7:U$736,MATCH(WatchList!$B272,'All CCC'!$B$7:$B$736,0)))</f>
        <v/>
      </c>
      <c r="V272" s="334" t="str">
        <f>IF($B272="","",INDEX('All CCC'!V$7:V$736,MATCH(WatchList!$B272,'All CCC'!$B$7:$B$736,0)))</f>
        <v/>
      </c>
      <c r="W272" s="334" t="str">
        <f>IF($B272="","",INDEX('All CCC'!W$7:W$736,MATCH(WatchList!$B272,'All CCC'!$B$7:$B$736,0)))</f>
        <v/>
      </c>
      <c r="X272" s="334" t="str">
        <f>IF($B272="","",INDEX('All CCC'!X$7:X$736,MATCH(WatchList!$B272,'All CCC'!$B$7:$B$736,0)))</f>
        <v/>
      </c>
      <c r="Y272" s="334" t="str">
        <f>IF($B272="","",INDEX('All CCC'!Y$7:Y$736,MATCH(WatchList!$B272,'All CCC'!$B$7:$B$736,0)))</f>
        <v/>
      </c>
      <c r="Z272" s="334" t="str">
        <f>IF($B272="","",INDEX('All CCC'!Z$7:Z$736,MATCH(WatchList!$B272,'All CCC'!$B$7:$B$736,0)))</f>
        <v/>
      </c>
      <c r="AA272" s="334" t="str">
        <f>IF($B272="","",INDEX('All CCC'!AA$7:AA$736,MATCH(WatchList!$B272,'All CCC'!$B$7:$B$736,0)))</f>
        <v/>
      </c>
      <c r="AB272" s="334" t="str">
        <f>IF($B272="","",INDEX('All CCC'!AB$7:AB$736,MATCH(WatchList!$B272,'All CCC'!$B$7:$B$736,0)))</f>
        <v/>
      </c>
      <c r="AC272" s="334" t="str">
        <f>IF($B272="","",INDEX('All CCC'!AC$7:AC$736,MATCH(WatchList!$B272,'All CCC'!$B$7:$B$736,0)))</f>
        <v/>
      </c>
      <c r="AD272" s="334" t="str">
        <f>IF($B272="","",INDEX('All CCC'!AD$7:AD$736,MATCH(WatchList!$B272,'All CCC'!$B$7:$B$736,0)))</f>
        <v/>
      </c>
      <c r="AE272" s="334" t="str">
        <f>IF($B272="","",INDEX('All CCC'!AE$7:AE$736,MATCH(WatchList!$B272,'All CCC'!$B$7:$B$736,0)))</f>
        <v/>
      </c>
      <c r="AF272" s="334" t="str">
        <f>IF($B272="","",INDEX('All CCC'!AF$7:AF$736,MATCH(WatchList!$B272,'All CCC'!$B$7:$B$736,0)))</f>
        <v/>
      </c>
      <c r="AG272" s="334" t="str">
        <f>IF($B272="","",INDEX('All CCC'!AG$7:AG$736,MATCH(WatchList!$B272,'All CCC'!$B$7:$B$736,0)))</f>
        <v/>
      </c>
      <c r="AH272" s="334" t="str">
        <f>IF($B272="","",INDEX('All CCC'!AH$7:AH$736,MATCH(WatchList!$B272,'All CCC'!$B$7:$B$736,0)))</f>
        <v/>
      </c>
      <c r="AI272" s="334" t="str">
        <f>IF($B272="","",INDEX('All CCC'!AI$7:AI$736,MATCH(WatchList!$B272,'All CCC'!$B$7:$B$736,0)))</f>
        <v/>
      </c>
      <c r="AJ272" s="334" t="str">
        <f>IF($B272="","",INDEX('All CCC'!AJ$7:AJ$736,MATCH(WatchList!$B272,'All CCC'!$B$7:$B$736,0)))</f>
        <v/>
      </c>
      <c r="AK272" s="334" t="str">
        <f>IF($B272="","",INDEX('All CCC'!AK$7:AK$736,MATCH(WatchList!$B272,'All CCC'!$B$7:$B$736,0)))</f>
        <v/>
      </c>
      <c r="AL272" s="334" t="str">
        <f>IF($B272="","",INDEX('All CCC'!AL$7:AL$736,MATCH(WatchList!$B272,'All CCC'!$B$7:$B$736,0)))</f>
        <v/>
      </c>
      <c r="AM272" s="334" t="str">
        <f>IF($B272="","",INDEX('All CCC'!AM$7:AM$736,MATCH(WatchList!$B272,'All CCC'!$B$7:$B$736,0)))</f>
        <v/>
      </c>
      <c r="AN272" s="334" t="str">
        <f>IF($B272="","",INDEX('All CCC'!AN$7:AN$736,MATCH(WatchList!$B272,'All CCC'!$B$7:$B$736,0)))</f>
        <v/>
      </c>
      <c r="AO272" s="334" t="str">
        <f>IF($B272="","",INDEX('All CCC'!AO$7:AO$736,MATCH(WatchList!$B272,'All CCC'!$B$7:$B$736,0)))</f>
        <v/>
      </c>
      <c r="AP272" s="334" t="str">
        <f>IF($B272="","",INDEX('All CCC'!AP$7:AP$736,MATCH(WatchList!$B272,'All CCC'!$B$7:$B$736,0)))</f>
        <v/>
      </c>
      <c r="AQ272" s="334" t="str">
        <f>IF($B272="","",INDEX('All CCC'!AQ$7:AQ$736,MATCH(WatchList!$B272,'All CCC'!$B$7:$B$736,0)))</f>
        <v/>
      </c>
      <c r="AR272" s="334" t="str">
        <f>IF($B272="","",INDEX('All CCC'!AR$7:AR$736,MATCH(WatchList!$B272,'All CCC'!$B$7:$B$736,0)))</f>
        <v/>
      </c>
      <c r="AS272" s="334" t="str">
        <f>IF($B272="","",INDEX('All CCC'!AS$7:AS$736,MATCH(WatchList!$B272,'All CCC'!$B$7:$B$736,0)))</f>
        <v/>
      </c>
      <c r="AT272" s="334" t="str">
        <f>IF($B272="","",INDEX('All CCC'!AT$7:AT$736,MATCH(WatchList!$B272,'All CCC'!$B$7:$B$736,0)))</f>
        <v/>
      </c>
      <c r="AU272" s="334" t="str">
        <f>IF($B272="","",INDEX('All CCC'!AU$7:AU$736,MATCH(WatchList!$B272,'All CCC'!$B$7:$B$736,0)))</f>
        <v/>
      </c>
      <c r="AV272" s="334" t="str">
        <f>IF($B272="","",INDEX('All CCC'!AV$7:AV$736,MATCH(WatchList!$B272,'All CCC'!$B$7:$B$736,0)))</f>
        <v/>
      </c>
      <c r="AW272" s="334" t="str">
        <f>IF($B272="","",INDEX('All CCC'!AW$7:AW$736,MATCH(WatchList!$B272,'All CCC'!$B$7:$B$736,0)))</f>
        <v/>
      </c>
      <c r="AX272" s="334" t="str">
        <f>IF($B272="","",INDEX('All CCC'!AX$7:AX$736,MATCH(WatchList!$B272,'All CCC'!$B$7:$B$736,0)))</f>
        <v/>
      </c>
      <c r="AY272" s="334" t="str">
        <f>IF($B272="","",INDEX('All CCC'!AY$7:AY$736,MATCH(WatchList!$B272,'All CCC'!$B$7:$B$736,0)))</f>
        <v/>
      </c>
      <c r="AZ272" s="334" t="str">
        <f>IF($B272="","",INDEX('All CCC'!AZ$7:AZ$736,MATCH(WatchList!$B272,'All CCC'!$B$7:$B$736,0)))</f>
        <v/>
      </c>
      <c r="BA272" s="334" t="str">
        <f>IF($B272="","",INDEX('All CCC'!BA$7:BA$736,MATCH(WatchList!$B272,'All CCC'!$B$7:$B$736,0)))</f>
        <v/>
      </c>
      <c r="BB272" s="334" t="str">
        <f>IF($B272="","",INDEX('All CCC'!BB$7:BB$736,MATCH(WatchList!$B272,'All CCC'!$B$7:$B$736,0)))</f>
        <v/>
      </c>
      <c r="BC272" s="334" t="str">
        <f>IF($B272="","",INDEX('All CCC'!BC$7:BC$736,MATCH(WatchList!$B272,'All CCC'!$B$7:$B$736,0)))</f>
        <v/>
      </c>
      <c r="BD272" s="334" t="str">
        <f>IF($B272="","",INDEX('All CCC'!BD$7:BD$736,MATCH(WatchList!$B272,'All CCC'!$B$7:$B$736,0)))</f>
        <v/>
      </c>
      <c r="BE272" s="334" t="str">
        <f>IF($B272="","",INDEX('All CCC'!BE$7:BE$736,MATCH(WatchList!$B272,'All CCC'!$B$7:$B$736,0)))</f>
        <v/>
      </c>
      <c r="BF272" s="334" t="str">
        <f>IF($B272="","",INDEX('All CCC'!BF$7:BF$736,MATCH(WatchList!$B272,'All CCC'!$B$7:$B$736,0)))</f>
        <v/>
      </c>
      <c r="BG272" s="334" t="str">
        <f>IF($B272="","",INDEX('All CCC'!BG$7:BG$736,MATCH(WatchList!$B272,'All CCC'!$B$7:$B$736,0)))</f>
        <v/>
      </c>
    </row>
    <row r="273" spans="1:59" x14ac:dyDescent="0.2">
      <c r="A273" s="333" t="str">
        <f>IF($B273="","",INDEX('All CCC'!A$7:A$736,MATCH(WatchList!$B273,'All CCC'!$B$7:$B$736,0)))</f>
        <v/>
      </c>
      <c r="B273" s="127"/>
      <c r="C273" s="334" t="str">
        <f>IF($B273="","",INDEX('All CCC'!C$7:C$736,MATCH(WatchList!$B273,'All CCC'!$B$7:$B$736,0)))</f>
        <v/>
      </c>
      <c r="D273" s="334" t="str">
        <f>IF($B273="","",INDEX('All CCC'!D$7:D$736,MATCH(WatchList!$B273,'All CCC'!$B$7:$B$736,0)))</f>
        <v/>
      </c>
      <c r="E273" s="334" t="str">
        <f>IF($B273="","",INDEX('All CCC'!E$7:E$736,MATCH(WatchList!$B273,'All CCC'!$B$7:$B$736,0)))</f>
        <v/>
      </c>
      <c r="F273" s="334" t="str">
        <f>IF($B273="","",INDEX('All CCC'!F$7:F$736,MATCH(WatchList!$B273,'All CCC'!$B$7:$B$736,0)))</f>
        <v/>
      </c>
      <c r="G273" s="334" t="str">
        <f>IF($B273="","",INDEX('All CCC'!G$7:G$736,MATCH(WatchList!$B273,'All CCC'!$B$7:$B$736,0)))</f>
        <v/>
      </c>
      <c r="H273" s="334" t="str">
        <f>IF($B273="","",INDEX('All CCC'!H$7:H$736,MATCH(WatchList!$B273,'All CCC'!$B$7:$B$736,0)))</f>
        <v/>
      </c>
      <c r="I273" s="334" t="str">
        <f>IF($B273="","",INDEX('All CCC'!I$7:I$736,MATCH(WatchList!$B273,'All CCC'!$B$7:$B$736,0)))</f>
        <v/>
      </c>
      <c r="J273" s="334" t="str">
        <f>IF($B273="","",INDEX('All CCC'!J$7:J$736,MATCH(WatchList!$B273,'All CCC'!$B$7:$B$736,0)))</f>
        <v/>
      </c>
      <c r="K273" s="334" t="str">
        <f>IF($B273="","",INDEX('All CCC'!K$7:K$736,MATCH(WatchList!$B273,'All CCC'!$B$7:$B$736,0)))</f>
        <v/>
      </c>
      <c r="L273" s="334" t="str">
        <f>IF($B273="","",INDEX('All CCC'!L$7:L$736,MATCH(WatchList!$B273,'All CCC'!$B$7:$B$736,0)))</f>
        <v/>
      </c>
      <c r="M273" s="334" t="str">
        <f>IF($B273="","",INDEX('All CCC'!M$7:M$736,MATCH(WatchList!$B273,'All CCC'!$B$7:$B$736,0)))</f>
        <v/>
      </c>
      <c r="N273" s="334" t="str">
        <f>IF($B273="","",INDEX('All CCC'!N$7:N$736,MATCH(WatchList!$B273,'All CCC'!$B$7:$B$736,0)))</f>
        <v/>
      </c>
      <c r="O273" s="334" t="str">
        <f>IF($B273="","",INDEX('All CCC'!O$7:O$736,MATCH(WatchList!$B273,'All CCC'!$B$7:$B$736,0)))</f>
        <v/>
      </c>
      <c r="P273" s="335" t="str">
        <f>IF($B273="","",INDEX('All CCC'!P$7:P$736,MATCH(WatchList!$B273,'All CCC'!$B$7:$B$736,0)))</f>
        <v/>
      </c>
      <c r="Q273" s="335" t="str">
        <f>IF($B273="","",INDEX('All CCC'!Q$7:Q$736,MATCH(WatchList!$B273,'All CCC'!$B$7:$B$736,0)))</f>
        <v/>
      </c>
      <c r="R273" s="334" t="str">
        <f>IF($B273="","",INDEX('All CCC'!R$7:R$736,MATCH(WatchList!$B273,'All CCC'!$B$7:$B$736,0)))</f>
        <v/>
      </c>
      <c r="S273" s="334" t="str">
        <f>IF($B273="","",INDEX('All CCC'!S$7:S$736,MATCH(WatchList!$B273,'All CCC'!$B$7:$B$736,0)))</f>
        <v/>
      </c>
      <c r="T273" s="334" t="str">
        <f>IF($B273="","",INDEX('All CCC'!T$7:T$736,MATCH(WatchList!$B273,'All CCC'!$B$7:$B$736,0)))</f>
        <v/>
      </c>
      <c r="U273" s="334" t="str">
        <f>IF($B273="","",INDEX('All CCC'!U$7:U$736,MATCH(WatchList!$B273,'All CCC'!$B$7:$B$736,0)))</f>
        <v/>
      </c>
      <c r="V273" s="334" t="str">
        <f>IF($B273="","",INDEX('All CCC'!V$7:V$736,MATCH(WatchList!$B273,'All CCC'!$B$7:$B$736,0)))</f>
        <v/>
      </c>
      <c r="W273" s="334" t="str">
        <f>IF($B273="","",INDEX('All CCC'!W$7:W$736,MATCH(WatchList!$B273,'All CCC'!$B$7:$B$736,0)))</f>
        <v/>
      </c>
      <c r="X273" s="334" t="str">
        <f>IF($B273="","",INDEX('All CCC'!X$7:X$736,MATCH(WatchList!$B273,'All CCC'!$B$7:$B$736,0)))</f>
        <v/>
      </c>
      <c r="Y273" s="334" t="str">
        <f>IF($B273="","",INDEX('All CCC'!Y$7:Y$736,MATCH(WatchList!$B273,'All CCC'!$B$7:$B$736,0)))</f>
        <v/>
      </c>
      <c r="Z273" s="334" t="str">
        <f>IF($B273="","",INDEX('All CCC'!Z$7:Z$736,MATCH(WatchList!$B273,'All CCC'!$B$7:$B$736,0)))</f>
        <v/>
      </c>
      <c r="AA273" s="334" t="str">
        <f>IF($B273="","",INDEX('All CCC'!AA$7:AA$736,MATCH(WatchList!$B273,'All CCC'!$B$7:$B$736,0)))</f>
        <v/>
      </c>
      <c r="AB273" s="334" t="str">
        <f>IF($B273="","",INDEX('All CCC'!AB$7:AB$736,MATCH(WatchList!$B273,'All CCC'!$B$7:$B$736,0)))</f>
        <v/>
      </c>
      <c r="AC273" s="334" t="str">
        <f>IF($B273="","",INDEX('All CCC'!AC$7:AC$736,MATCH(WatchList!$B273,'All CCC'!$B$7:$B$736,0)))</f>
        <v/>
      </c>
      <c r="AD273" s="334" t="str">
        <f>IF($B273="","",INDEX('All CCC'!AD$7:AD$736,MATCH(WatchList!$B273,'All CCC'!$B$7:$B$736,0)))</f>
        <v/>
      </c>
      <c r="AE273" s="334" t="str">
        <f>IF($B273="","",INDEX('All CCC'!AE$7:AE$736,MATCH(WatchList!$B273,'All CCC'!$B$7:$B$736,0)))</f>
        <v/>
      </c>
      <c r="AF273" s="334" t="str">
        <f>IF($B273="","",INDEX('All CCC'!AF$7:AF$736,MATCH(WatchList!$B273,'All CCC'!$B$7:$B$736,0)))</f>
        <v/>
      </c>
      <c r="AG273" s="334" t="str">
        <f>IF($B273="","",INDEX('All CCC'!AG$7:AG$736,MATCH(WatchList!$B273,'All CCC'!$B$7:$B$736,0)))</f>
        <v/>
      </c>
      <c r="AH273" s="334" t="str">
        <f>IF($B273="","",INDEX('All CCC'!AH$7:AH$736,MATCH(WatchList!$B273,'All CCC'!$B$7:$B$736,0)))</f>
        <v/>
      </c>
      <c r="AI273" s="334" t="str">
        <f>IF($B273="","",INDEX('All CCC'!AI$7:AI$736,MATCH(WatchList!$B273,'All CCC'!$B$7:$B$736,0)))</f>
        <v/>
      </c>
      <c r="AJ273" s="334" t="str">
        <f>IF($B273="","",INDEX('All CCC'!AJ$7:AJ$736,MATCH(WatchList!$B273,'All CCC'!$B$7:$B$736,0)))</f>
        <v/>
      </c>
      <c r="AK273" s="334" t="str">
        <f>IF($B273="","",INDEX('All CCC'!AK$7:AK$736,MATCH(WatchList!$B273,'All CCC'!$B$7:$B$736,0)))</f>
        <v/>
      </c>
      <c r="AL273" s="334" t="str">
        <f>IF($B273="","",INDEX('All CCC'!AL$7:AL$736,MATCH(WatchList!$B273,'All CCC'!$B$7:$B$736,0)))</f>
        <v/>
      </c>
      <c r="AM273" s="334" t="str">
        <f>IF($B273="","",INDEX('All CCC'!AM$7:AM$736,MATCH(WatchList!$B273,'All CCC'!$B$7:$B$736,0)))</f>
        <v/>
      </c>
      <c r="AN273" s="334" t="str">
        <f>IF($B273="","",INDEX('All CCC'!AN$7:AN$736,MATCH(WatchList!$B273,'All CCC'!$B$7:$B$736,0)))</f>
        <v/>
      </c>
      <c r="AO273" s="334" t="str">
        <f>IF($B273="","",INDEX('All CCC'!AO$7:AO$736,MATCH(WatchList!$B273,'All CCC'!$B$7:$B$736,0)))</f>
        <v/>
      </c>
      <c r="AP273" s="334" t="str">
        <f>IF($B273="","",INDEX('All CCC'!AP$7:AP$736,MATCH(WatchList!$B273,'All CCC'!$B$7:$B$736,0)))</f>
        <v/>
      </c>
      <c r="AQ273" s="334" t="str">
        <f>IF($B273="","",INDEX('All CCC'!AQ$7:AQ$736,MATCH(WatchList!$B273,'All CCC'!$B$7:$B$736,0)))</f>
        <v/>
      </c>
      <c r="AR273" s="334" t="str">
        <f>IF($B273="","",INDEX('All CCC'!AR$7:AR$736,MATCH(WatchList!$B273,'All CCC'!$B$7:$B$736,0)))</f>
        <v/>
      </c>
      <c r="AS273" s="334" t="str">
        <f>IF($B273="","",INDEX('All CCC'!AS$7:AS$736,MATCH(WatchList!$B273,'All CCC'!$B$7:$B$736,0)))</f>
        <v/>
      </c>
      <c r="AT273" s="334" t="str">
        <f>IF($B273="","",INDEX('All CCC'!AT$7:AT$736,MATCH(WatchList!$B273,'All CCC'!$B$7:$B$736,0)))</f>
        <v/>
      </c>
      <c r="AU273" s="334" t="str">
        <f>IF($B273="","",INDEX('All CCC'!AU$7:AU$736,MATCH(WatchList!$B273,'All CCC'!$B$7:$B$736,0)))</f>
        <v/>
      </c>
      <c r="AV273" s="334" t="str">
        <f>IF($B273="","",INDEX('All CCC'!AV$7:AV$736,MATCH(WatchList!$B273,'All CCC'!$B$7:$B$736,0)))</f>
        <v/>
      </c>
      <c r="AW273" s="334" t="str">
        <f>IF($B273="","",INDEX('All CCC'!AW$7:AW$736,MATCH(WatchList!$B273,'All CCC'!$B$7:$B$736,0)))</f>
        <v/>
      </c>
      <c r="AX273" s="334" t="str">
        <f>IF($B273="","",INDEX('All CCC'!AX$7:AX$736,MATCH(WatchList!$B273,'All CCC'!$B$7:$B$736,0)))</f>
        <v/>
      </c>
      <c r="AY273" s="334" t="str">
        <f>IF($B273="","",INDEX('All CCC'!AY$7:AY$736,MATCH(WatchList!$B273,'All CCC'!$B$7:$B$736,0)))</f>
        <v/>
      </c>
      <c r="AZ273" s="334" t="str">
        <f>IF($B273="","",INDEX('All CCC'!AZ$7:AZ$736,MATCH(WatchList!$B273,'All CCC'!$B$7:$B$736,0)))</f>
        <v/>
      </c>
      <c r="BA273" s="334" t="str">
        <f>IF($B273="","",INDEX('All CCC'!BA$7:BA$736,MATCH(WatchList!$B273,'All CCC'!$B$7:$B$736,0)))</f>
        <v/>
      </c>
      <c r="BB273" s="334" t="str">
        <f>IF($B273="","",INDEX('All CCC'!BB$7:BB$736,MATCH(WatchList!$B273,'All CCC'!$B$7:$B$736,0)))</f>
        <v/>
      </c>
      <c r="BC273" s="334" t="str">
        <f>IF($B273="","",INDEX('All CCC'!BC$7:BC$736,MATCH(WatchList!$B273,'All CCC'!$B$7:$B$736,0)))</f>
        <v/>
      </c>
      <c r="BD273" s="334" t="str">
        <f>IF($B273="","",INDEX('All CCC'!BD$7:BD$736,MATCH(WatchList!$B273,'All CCC'!$B$7:$B$736,0)))</f>
        <v/>
      </c>
      <c r="BE273" s="334" t="str">
        <f>IF($B273="","",INDEX('All CCC'!BE$7:BE$736,MATCH(WatchList!$B273,'All CCC'!$B$7:$B$736,0)))</f>
        <v/>
      </c>
      <c r="BF273" s="334" t="str">
        <f>IF($B273="","",INDEX('All CCC'!BF$7:BF$736,MATCH(WatchList!$B273,'All CCC'!$B$7:$B$736,0)))</f>
        <v/>
      </c>
      <c r="BG273" s="334" t="str">
        <f>IF($B273="","",INDEX('All CCC'!BG$7:BG$736,MATCH(WatchList!$B273,'All CCC'!$B$7:$B$736,0)))</f>
        <v/>
      </c>
    </row>
    <row r="274" spans="1:59" x14ac:dyDescent="0.2">
      <c r="A274" s="333" t="str">
        <f>IF($B274="","",INDEX('All CCC'!A$7:A$736,MATCH(WatchList!$B274,'All CCC'!$B$7:$B$736,0)))</f>
        <v/>
      </c>
      <c r="B274" s="127"/>
      <c r="C274" s="334" t="str">
        <f>IF($B274="","",INDEX('All CCC'!C$7:C$736,MATCH(WatchList!$B274,'All CCC'!$B$7:$B$736,0)))</f>
        <v/>
      </c>
      <c r="D274" s="334" t="str">
        <f>IF($B274="","",INDEX('All CCC'!D$7:D$736,MATCH(WatchList!$B274,'All CCC'!$B$7:$B$736,0)))</f>
        <v/>
      </c>
      <c r="E274" s="334" t="str">
        <f>IF($B274="","",INDEX('All CCC'!E$7:E$736,MATCH(WatchList!$B274,'All CCC'!$B$7:$B$736,0)))</f>
        <v/>
      </c>
      <c r="F274" s="334" t="str">
        <f>IF($B274="","",INDEX('All CCC'!F$7:F$736,MATCH(WatchList!$B274,'All CCC'!$B$7:$B$736,0)))</f>
        <v/>
      </c>
      <c r="G274" s="334" t="str">
        <f>IF($B274="","",INDEX('All CCC'!G$7:G$736,MATCH(WatchList!$B274,'All CCC'!$B$7:$B$736,0)))</f>
        <v/>
      </c>
      <c r="H274" s="334" t="str">
        <f>IF($B274="","",INDEX('All CCC'!H$7:H$736,MATCH(WatchList!$B274,'All CCC'!$B$7:$B$736,0)))</f>
        <v/>
      </c>
      <c r="I274" s="334" t="str">
        <f>IF($B274="","",INDEX('All CCC'!I$7:I$736,MATCH(WatchList!$B274,'All CCC'!$B$7:$B$736,0)))</f>
        <v/>
      </c>
      <c r="J274" s="334" t="str">
        <f>IF($B274="","",INDEX('All CCC'!J$7:J$736,MATCH(WatchList!$B274,'All CCC'!$B$7:$B$736,0)))</f>
        <v/>
      </c>
      <c r="K274" s="334" t="str">
        <f>IF($B274="","",INDEX('All CCC'!K$7:K$736,MATCH(WatchList!$B274,'All CCC'!$B$7:$B$736,0)))</f>
        <v/>
      </c>
      <c r="L274" s="334" t="str">
        <f>IF($B274="","",INDEX('All CCC'!L$7:L$736,MATCH(WatchList!$B274,'All CCC'!$B$7:$B$736,0)))</f>
        <v/>
      </c>
      <c r="M274" s="334" t="str">
        <f>IF($B274="","",INDEX('All CCC'!M$7:M$736,MATCH(WatchList!$B274,'All CCC'!$B$7:$B$736,0)))</f>
        <v/>
      </c>
      <c r="N274" s="334" t="str">
        <f>IF($B274="","",INDEX('All CCC'!N$7:N$736,MATCH(WatchList!$B274,'All CCC'!$B$7:$B$736,0)))</f>
        <v/>
      </c>
      <c r="O274" s="334" t="str">
        <f>IF($B274="","",INDEX('All CCC'!O$7:O$736,MATCH(WatchList!$B274,'All CCC'!$B$7:$B$736,0)))</f>
        <v/>
      </c>
      <c r="P274" s="335" t="str">
        <f>IF($B274="","",INDEX('All CCC'!P$7:P$736,MATCH(WatchList!$B274,'All CCC'!$B$7:$B$736,0)))</f>
        <v/>
      </c>
      <c r="Q274" s="335" t="str">
        <f>IF($B274="","",INDEX('All CCC'!Q$7:Q$736,MATCH(WatchList!$B274,'All CCC'!$B$7:$B$736,0)))</f>
        <v/>
      </c>
      <c r="R274" s="334" t="str">
        <f>IF($B274="","",INDEX('All CCC'!R$7:R$736,MATCH(WatchList!$B274,'All CCC'!$B$7:$B$736,0)))</f>
        <v/>
      </c>
      <c r="S274" s="334" t="str">
        <f>IF($B274="","",INDEX('All CCC'!S$7:S$736,MATCH(WatchList!$B274,'All CCC'!$B$7:$B$736,0)))</f>
        <v/>
      </c>
      <c r="T274" s="334" t="str">
        <f>IF($B274="","",INDEX('All CCC'!T$7:T$736,MATCH(WatchList!$B274,'All CCC'!$B$7:$B$736,0)))</f>
        <v/>
      </c>
      <c r="U274" s="334" t="str">
        <f>IF($B274="","",INDEX('All CCC'!U$7:U$736,MATCH(WatchList!$B274,'All CCC'!$B$7:$B$736,0)))</f>
        <v/>
      </c>
      <c r="V274" s="334" t="str">
        <f>IF($B274="","",INDEX('All CCC'!V$7:V$736,MATCH(WatchList!$B274,'All CCC'!$B$7:$B$736,0)))</f>
        <v/>
      </c>
      <c r="W274" s="334" t="str">
        <f>IF($B274="","",INDEX('All CCC'!W$7:W$736,MATCH(WatchList!$B274,'All CCC'!$B$7:$B$736,0)))</f>
        <v/>
      </c>
      <c r="X274" s="334" t="str">
        <f>IF($B274="","",INDEX('All CCC'!X$7:X$736,MATCH(WatchList!$B274,'All CCC'!$B$7:$B$736,0)))</f>
        <v/>
      </c>
      <c r="Y274" s="334" t="str">
        <f>IF($B274="","",INDEX('All CCC'!Y$7:Y$736,MATCH(WatchList!$B274,'All CCC'!$B$7:$B$736,0)))</f>
        <v/>
      </c>
      <c r="Z274" s="334" t="str">
        <f>IF($B274="","",INDEX('All CCC'!Z$7:Z$736,MATCH(WatchList!$B274,'All CCC'!$B$7:$B$736,0)))</f>
        <v/>
      </c>
      <c r="AA274" s="334" t="str">
        <f>IF($B274="","",INDEX('All CCC'!AA$7:AA$736,MATCH(WatchList!$B274,'All CCC'!$B$7:$B$736,0)))</f>
        <v/>
      </c>
      <c r="AB274" s="334" t="str">
        <f>IF($B274="","",INDEX('All CCC'!AB$7:AB$736,MATCH(WatchList!$B274,'All CCC'!$B$7:$B$736,0)))</f>
        <v/>
      </c>
      <c r="AC274" s="334" t="str">
        <f>IF($B274="","",INDEX('All CCC'!AC$7:AC$736,MATCH(WatchList!$B274,'All CCC'!$B$7:$B$736,0)))</f>
        <v/>
      </c>
      <c r="AD274" s="334" t="str">
        <f>IF($B274="","",INDEX('All CCC'!AD$7:AD$736,MATCH(WatchList!$B274,'All CCC'!$B$7:$B$736,0)))</f>
        <v/>
      </c>
      <c r="AE274" s="334" t="str">
        <f>IF($B274="","",INDEX('All CCC'!AE$7:AE$736,MATCH(WatchList!$B274,'All CCC'!$B$7:$B$736,0)))</f>
        <v/>
      </c>
      <c r="AF274" s="334" t="str">
        <f>IF($B274="","",INDEX('All CCC'!AF$7:AF$736,MATCH(WatchList!$B274,'All CCC'!$B$7:$B$736,0)))</f>
        <v/>
      </c>
      <c r="AG274" s="334" t="str">
        <f>IF($B274="","",INDEX('All CCC'!AG$7:AG$736,MATCH(WatchList!$B274,'All CCC'!$B$7:$B$736,0)))</f>
        <v/>
      </c>
      <c r="AH274" s="334" t="str">
        <f>IF($B274="","",INDEX('All CCC'!AH$7:AH$736,MATCH(WatchList!$B274,'All CCC'!$B$7:$B$736,0)))</f>
        <v/>
      </c>
      <c r="AI274" s="334" t="str">
        <f>IF($B274="","",INDEX('All CCC'!AI$7:AI$736,MATCH(WatchList!$B274,'All CCC'!$B$7:$B$736,0)))</f>
        <v/>
      </c>
      <c r="AJ274" s="334" t="str">
        <f>IF($B274="","",INDEX('All CCC'!AJ$7:AJ$736,MATCH(WatchList!$B274,'All CCC'!$B$7:$B$736,0)))</f>
        <v/>
      </c>
      <c r="AK274" s="334" t="str">
        <f>IF($B274="","",INDEX('All CCC'!AK$7:AK$736,MATCH(WatchList!$B274,'All CCC'!$B$7:$B$736,0)))</f>
        <v/>
      </c>
      <c r="AL274" s="334" t="str">
        <f>IF($B274="","",INDEX('All CCC'!AL$7:AL$736,MATCH(WatchList!$B274,'All CCC'!$B$7:$B$736,0)))</f>
        <v/>
      </c>
      <c r="AM274" s="334" t="str">
        <f>IF($B274="","",INDEX('All CCC'!AM$7:AM$736,MATCH(WatchList!$B274,'All CCC'!$B$7:$B$736,0)))</f>
        <v/>
      </c>
      <c r="AN274" s="334" t="str">
        <f>IF($B274="","",INDEX('All CCC'!AN$7:AN$736,MATCH(WatchList!$B274,'All CCC'!$B$7:$B$736,0)))</f>
        <v/>
      </c>
      <c r="AO274" s="334" t="str">
        <f>IF($B274="","",INDEX('All CCC'!AO$7:AO$736,MATCH(WatchList!$B274,'All CCC'!$B$7:$B$736,0)))</f>
        <v/>
      </c>
      <c r="AP274" s="334" t="str">
        <f>IF($B274="","",INDEX('All CCC'!AP$7:AP$736,MATCH(WatchList!$B274,'All CCC'!$B$7:$B$736,0)))</f>
        <v/>
      </c>
      <c r="AQ274" s="334" t="str">
        <f>IF($B274="","",INDEX('All CCC'!AQ$7:AQ$736,MATCH(WatchList!$B274,'All CCC'!$B$7:$B$736,0)))</f>
        <v/>
      </c>
      <c r="AR274" s="334" t="str">
        <f>IF($B274="","",INDEX('All CCC'!AR$7:AR$736,MATCH(WatchList!$B274,'All CCC'!$B$7:$B$736,0)))</f>
        <v/>
      </c>
      <c r="AS274" s="334" t="str">
        <f>IF($B274="","",INDEX('All CCC'!AS$7:AS$736,MATCH(WatchList!$B274,'All CCC'!$B$7:$B$736,0)))</f>
        <v/>
      </c>
      <c r="AT274" s="334" t="str">
        <f>IF($B274="","",INDEX('All CCC'!AT$7:AT$736,MATCH(WatchList!$B274,'All CCC'!$B$7:$B$736,0)))</f>
        <v/>
      </c>
      <c r="AU274" s="334" t="str">
        <f>IF($B274="","",INDEX('All CCC'!AU$7:AU$736,MATCH(WatchList!$B274,'All CCC'!$B$7:$B$736,0)))</f>
        <v/>
      </c>
      <c r="AV274" s="334" t="str">
        <f>IF($B274="","",INDEX('All CCC'!AV$7:AV$736,MATCH(WatchList!$B274,'All CCC'!$B$7:$B$736,0)))</f>
        <v/>
      </c>
      <c r="AW274" s="334" t="str">
        <f>IF($B274="","",INDEX('All CCC'!AW$7:AW$736,MATCH(WatchList!$B274,'All CCC'!$B$7:$B$736,0)))</f>
        <v/>
      </c>
      <c r="AX274" s="334" t="str">
        <f>IF($B274="","",INDEX('All CCC'!AX$7:AX$736,MATCH(WatchList!$B274,'All CCC'!$B$7:$B$736,0)))</f>
        <v/>
      </c>
      <c r="AY274" s="334" t="str">
        <f>IF($B274="","",INDEX('All CCC'!AY$7:AY$736,MATCH(WatchList!$B274,'All CCC'!$B$7:$B$736,0)))</f>
        <v/>
      </c>
      <c r="AZ274" s="334" t="str">
        <f>IF($B274="","",INDEX('All CCC'!AZ$7:AZ$736,MATCH(WatchList!$B274,'All CCC'!$B$7:$B$736,0)))</f>
        <v/>
      </c>
      <c r="BA274" s="334" t="str">
        <f>IF($B274="","",INDEX('All CCC'!BA$7:BA$736,MATCH(WatchList!$B274,'All CCC'!$B$7:$B$736,0)))</f>
        <v/>
      </c>
      <c r="BB274" s="334" t="str">
        <f>IF($B274="","",INDEX('All CCC'!BB$7:BB$736,MATCH(WatchList!$B274,'All CCC'!$B$7:$B$736,0)))</f>
        <v/>
      </c>
      <c r="BC274" s="334" t="str">
        <f>IF($B274="","",INDEX('All CCC'!BC$7:BC$736,MATCH(WatchList!$B274,'All CCC'!$B$7:$B$736,0)))</f>
        <v/>
      </c>
      <c r="BD274" s="334" t="str">
        <f>IF($B274="","",INDEX('All CCC'!BD$7:BD$736,MATCH(WatchList!$B274,'All CCC'!$B$7:$B$736,0)))</f>
        <v/>
      </c>
      <c r="BE274" s="334" t="str">
        <f>IF($B274="","",INDEX('All CCC'!BE$7:BE$736,MATCH(WatchList!$B274,'All CCC'!$B$7:$B$736,0)))</f>
        <v/>
      </c>
      <c r="BF274" s="334" t="str">
        <f>IF($B274="","",INDEX('All CCC'!BF$7:BF$736,MATCH(WatchList!$B274,'All CCC'!$B$7:$B$736,0)))</f>
        <v/>
      </c>
      <c r="BG274" s="334" t="str">
        <f>IF($B274="","",INDEX('All CCC'!BG$7:BG$736,MATCH(WatchList!$B274,'All CCC'!$B$7:$B$736,0)))</f>
        <v/>
      </c>
    </row>
    <row r="275" spans="1:59" x14ac:dyDescent="0.2">
      <c r="A275" s="333" t="str">
        <f>IF($B275="","",INDEX('All CCC'!A$7:A$736,MATCH(WatchList!$B275,'All CCC'!$B$7:$B$736,0)))</f>
        <v/>
      </c>
      <c r="B275" s="127"/>
      <c r="C275" s="334" t="str">
        <f>IF($B275="","",INDEX('All CCC'!C$7:C$736,MATCH(WatchList!$B275,'All CCC'!$B$7:$B$736,0)))</f>
        <v/>
      </c>
      <c r="D275" s="334" t="str">
        <f>IF($B275="","",INDEX('All CCC'!D$7:D$736,MATCH(WatchList!$B275,'All CCC'!$B$7:$B$736,0)))</f>
        <v/>
      </c>
      <c r="E275" s="334" t="str">
        <f>IF($B275="","",INDEX('All CCC'!E$7:E$736,MATCH(WatchList!$B275,'All CCC'!$B$7:$B$736,0)))</f>
        <v/>
      </c>
      <c r="F275" s="334" t="str">
        <f>IF($B275="","",INDEX('All CCC'!F$7:F$736,MATCH(WatchList!$B275,'All CCC'!$B$7:$B$736,0)))</f>
        <v/>
      </c>
      <c r="G275" s="334" t="str">
        <f>IF($B275="","",INDEX('All CCC'!G$7:G$736,MATCH(WatchList!$B275,'All CCC'!$B$7:$B$736,0)))</f>
        <v/>
      </c>
      <c r="H275" s="334" t="str">
        <f>IF($B275="","",INDEX('All CCC'!H$7:H$736,MATCH(WatchList!$B275,'All CCC'!$B$7:$B$736,0)))</f>
        <v/>
      </c>
      <c r="I275" s="334" t="str">
        <f>IF($B275="","",INDEX('All CCC'!I$7:I$736,MATCH(WatchList!$B275,'All CCC'!$B$7:$B$736,0)))</f>
        <v/>
      </c>
      <c r="J275" s="334" t="str">
        <f>IF($B275="","",INDEX('All CCC'!J$7:J$736,MATCH(WatchList!$B275,'All CCC'!$B$7:$B$736,0)))</f>
        <v/>
      </c>
      <c r="K275" s="334" t="str">
        <f>IF($B275="","",INDEX('All CCC'!K$7:K$736,MATCH(WatchList!$B275,'All CCC'!$B$7:$B$736,0)))</f>
        <v/>
      </c>
      <c r="L275" s="334" t="str">
        <f>IF($B275="","",INDEX('All CCC'!L$7:L$736,MATCH(WatchList!$B275,'All CCC'!$B$7:$B$736,0)))</f>
        <v/>
      </c>
      <c r="M275" s="334" t="str">
        <f>IF($B275="","",INDEX('All CCC'!M$7:M$736,MATCH(WatchList!$B275,'All CCC'!$B$7:$B$736,0)))</f>
        <v/>
      </c>
      <c r="N275" s="334" t="str">
        <f>IF($B275="","",INDEX('All CCC'!N$7:N$736,MATCH(WatchList!$B275,'All CCC'!$B$7:$B$736,0)))</f>
        <v/>
      </c>
      <c r="O275" s="334" t="str">
        <f>IF($B275="","",INDEX('All CCC'!O$7:O$736,MATCH(WatchList!$B275,'All CCC'!$B$7:$B$736,0)))</f>
        <v/>
      </c>
      <c r="P275" s="335" t="str">
        <f>IF($B275="","",INDEX('All CCC'!P$7:P$736,MATCH(WatchList!$B275,'All CCC'!$B$7:$B$736,0)))</f>
        <v/>
      </c>
      <c r="Q275" s="335" t="str">
        <f>IF($B275="","",INDEX('All CCC'!Q$7:Q$736,MATCH(WatchList!$B275,'All CCC'!$B$7:$B$736,0)))</f>
        <v/>
      </c>
      <c r="R275" s="334" t="str">
        <f>IF($B275="","",INDEX('All CCC'!R$7:R$736,MATCH(WatchList!$B275,'All CCC'!$B$7:$B$736,0)))</f>
        <v/>
      </c>
      <c r="S275" s="334" t="str">
        <f>IF($B275="","",INDEX('All CCC'!S$7:S$736,MATCH(WatchList!$B275,'All CCC'!$B$7:$B$736,0)))</f>
        <v/>
      </c>
      <c r="T275" s="334" t="str">
        <f>IF($B275="","",INDEX('All CCC'!T$7:T$736,MATCH(WatchList!$B275,'All CCC'!$B$7:$B$736,0)))</f>
        <v/>
      </c>
      <c r="U275" s="334" t="str">
        <f>IF($B275="","",INDEX('All CCC'!U$7:U$736,MATCH(WatchList!$B275,'All CCC'!$B$7:$B$736,0)))</f>
        <v/>
      </c>
      <c r="V275" s="334" t="str">
        <f>IF($B275="","",INDEX('All CCC'!V$7:V$736,MATCH(WatchList!$B275,'All CCC'!$B$7:$B$736,0)))</f>
        <v/>
      </c>
      <c r="W275" s="334" t="str">
        <f>IF($B275="","",INDEX('All CCC'!W$7:W$736,MATCH(WatchList!$B275,'All CCC'!$B$7:$B$736,0)))</f>
        <v/>
      </c>
      <c r="X275" s="334" t="str">
        <f>IF($B275="","",INDEX('All CCC'!X$7:X$736,MATCH(WatchList!$B275,'All CCC'!$B$7:$B$736,0)))</f>
        <v/>
      </c>
      <c r="Y275" s="334" t="str">
        <f>IF($B275="","",INDEX('All CCC'!Y$7:Y$736,MATCH(WatchList!$B275,'All CCC'!$B$7:$B$736,0)))</f>
        <v/>
      </c>
      <c r="Z275" s="334" t="str">
        <f>IF($B275="","",INDEX('All CCC'!Z$7:Z$736,MATCH(WatchList!$B275,'All CCC'!$B$7:$B$736,0)))</f>
        <v/>
      </c>
      <c r="AA275" s="334" t="str">
        <f>IF($B275="","",INDEX('All CCC'!AA$7:AA$736,MATCH(WatchList!$B275,'All CCC'!$B$7:$B$736,0)))</f>
        <v/>
      </c>
      <c r="AB275" s="334" t="str">
        <f>IF($B275="","",INDEX('All CCC'!AB$7:AB$736,MATCH(WatchList!$B275,'All CCC'!$B$7:$B$736,0)))</f>
        <v/>
      </c>
      <c r="AC275" s="334" t="str">
        <f>IF($B275="","",INDEX('All CCC'!AC$7:AC$736,MATCH(WatchList!$B275,'All CCC'!$B$7:$B$736,0)))</f>
        <v/>
      </c>
      <c r="AD275" s="334" t="str">
        <f>IF($B275="","",INDEX('All CCC'!AD$7:AD$736,MATCH(WatchList!$B275,'All CCC'!$B$7:$B$736,0)))</f>
        <v/>
      </c>
      <c r="AE275" s="334" t="str">
        <f>IF($B275="","",INDEX('All CCC'!AE$7:AE$736,MATCH(WatchList!$B275,'All CCC'!$B$7:$B$736,0)))</f>
        <v/>
      </c>
      <c r="AF275" s="334" t="str">
        <f>IF($B275="","",INDEX('All CCC'!AF$7:AF$736,MATCH(WatchList!$B275,'All CCC'!$B$7:$B$736,0)))</f>
        <v/>
      </c>
      <c r="AG275" s="334" t="str">
        <f>IF($B275="","",INDEX('All CCC'!AG$7:AG$736,MATCH(WatchList!$B275,'All CCC'!$B$7:$B$736,0)))</f>
        <v/>
      </c>
      <c r="AH275" s="334" t="str">
        <f>IF($B275="","",INDEX('All CCC'!AH$7:AH$736,MATCH(WatchList!$B275,'All CCC'!$B$7:$B$736,0)))</f>
        <v/>
      </c>
      <c r="AI275" s="334" t="str">
        <f>IF($B275="","",INDEX('All CCC'!AI$7:AI$736,MATCH(WatchList!$B275,'All CCC'!$B$7:$B$736,0)))</f>
        <v/>
      </c>
      <c r="AJ275" s="334" t="str">
        <f>IF($B275="","",INDEX('All CCC'!AJ$7:AJ$736,MATCH(WatchList!$B275,'All CCC'!$B$7:$B$736,0)))</f>
        <v/>
      </c>
      <c r="AK275" s="334" t="str">
        <f>IF($B275="","",INDEX('All CCC'!AK$7:AK$736,MATCH(WatchList!$B275,'All CCC'!$B$7:$B$736,0)))</f>
        <v/>
      </c>
      <c r="AL275" s="334" t="str">
        <f>IF($B275="","",INDEX('All CCC'!AL$7:AL$736,MATCH(WatchList!$B275,'All CCC'!$B$7:$B$736,0)))</f>
        <v/>
      </c>
      <c r="AM275" s="334" t="str">
        <f>IF($B275="","",INDEX('All CCC'!AM$7:AM$736,MATCH(WatchList!$B275,'All CCC'!$B$7:$B$736,0)))</f>
        <v/>
      </c>
      <c r="AN275" s="334" t="str">
        <f>IF($B275="","",INDEX('All CCC'!AN$7:AN$736,MATCH(WatchList!$B275,'All CCC'!$B$7:$B$736,0)))</f>
        <v/>
      </c>
      <c r="AO275" s="334" t="str">
        <f>IF($B275="","",INDEX('All CCC'!AO$7:AO$736,MATCH(WatchList!$B275,'All CCC'!$B$7:$B$736,0)))</f>
        <v/>
      </c>
      <c r="AP275" s="334" t="str">
        <f>IF($B275="","",INDEX('All CCC'!AP$7:AP$736,MATCH(WatchList!$B275,'All CCC'!$B$7:$B$736,0)))</f>
        <v/>
      </c>
      <c r="AQ275" s="334" t="str">
        <f>IF($B275="","",INDEX('All CCC'!AQ$7:AQ$736,MATCH(WatchList!$B275,'All CCC'!$B$7:$B$736,0)))</f>
        <v/>
      </c>
      <c r="AR275" s="334" t="str">
        <f>IF($B275="","",INDEX('All CCC'!AR$7:AR$736,MATCH(WatchList!$B275,'All CCC'!$B$7:$B$736,0)))</f>
        <v/>
      </c>
      <c r="AS275" s="334" t="str">
        <f>IF($B275="","",INDEX('All CCC'!AS$7:AS$736,MATCH(WatchList!$B275,'All CCC'!$B$7:$B$736,0)))</f>
        <v/>
      </c>
      <c r="AT275" s="334" t="str">
        <f>IF($B275="","",INDEX('All CCC'!AT$7:AT$736,MATCH(WatchList!$B275,'All CCC'!$B$7:$B$736,0)))</f>
        <v/>
      </c>
      <c r="AU275" s="334" t="str">
        <f>IF($B275="","",INDEX('All CCC'!AU$7:AU$736,MATCH(WatchList!$B275,'All CCC'!$B$7:$B$736,0)))</f>
        <v/>
      </c>
      <c r="AV275" s="334" t="str">
        <f>IF($B275="","",INDEX('All CCC'!AV$7:AV$736,MATCH(WatchList!$B275,'All CCC'!$B$7:$B$736,0)))</f>
        <v/>
      </c>
      <c r="AW275" s="334" t="str">
        <f>IF($B275="","",INDEX('All CCC'!AW$7:AW$736,MATCH(WatchList!$B275,'All CCC'!$B$7:$B$736,0)))</f>
        <v/>
      </c>
      <c r="AX275" s="334" t="str">
        <f>IF($B275="","",INDEX('All CCC'!AX$7:AX$736,MATCH(WatchList!$B275,'All CCC'!$B$7:$B$736,0)))</f>
        <v/>
      </c>
      <c r="AY275" s="334" t="str">
        <f>IF($B275="","",INDEX('All CCC'!AY$7:AY$736,MATCH(WatchList!$B275,'All CCC'!$B$7:$B$736,0)))</f>
        <v/>
      </c>
      <c r="AZ275" s="334" t="str">
        <f>IF($B275="","",INDEX('All CCC'!AZ$7:AZ$736,MATCH(WatchList!$B275,'All CCC'!$B$7:$B$736,0)))</f>
        <v/>
      </c>
      <c r="BA275" s="334" t="str">
        <f>IF($B275="","",INDEX('All CCC'!BA$7:BA$736,MATCH(WatchList!$B275,'All CCC'!$B$7:$B$736,0)))</f>
        <v/>
      </c>
      <c r="BB275" s="334" t="str">
        <f>IF($B275="","",INDEX('All CCC'!BB$7:BB$736,MATCH(WatchList!$B275,'All CCC'!$B$7:$B$736,0)))</f>
        <v/>
      </c>
      <c r="BC275" s="334" t="str">
        <f>IF($B275="","",INDEX('All CCC'!BC$7:BC$736,MATCH(WatchList!$B275,'All CCC'!$B$7:$B$736,0)))</f>
        <v/>
      </c>
      <c r="BD275" s="334" t="str">
        <f>IF($B275="","",INDEX('All CCC'!BD$7:BD$736,MATCH(WatchList!$B275,'All CCC'!$B$7:$B$736,0)))</f>
        <v/>
      </c>
      <c r="BE275" s="334" t="str">
        <f>IF($B275="","",INDEX('All CCC'!BE$7:BE$736,MATCH(WatchList!$B275,'All CCC'!$B$7:$B$736,0)))</f>
        <v/>
      </c>
      <c r="BF275" s="334" t="str">
        <f>IF($B275="","",INDEX('All CCC'!BF$7:BF$736,MATCH(WatchList!$B275,'All CCC'!$B$7:$B$736,0)))</f>
        <v/>
      </c>
      <c r="BG275" s="334" t="str">
        <f>IF($B275="","",INDEX('All CCC'!BG$7:BG$736,MATCH(WatchList!$B275,'All CCC'!$B$7:$B$736,0)))</f>
        <v/>
      </c>
    </row>
    <row r="276" spans="1:59" x14ac:dyDescent="0.2">
      <c r="A276" s="333" t="str">
        <f>IF($B276="","",INDEX('All CCC'!A$7:A$736,MATCH(WatchList!$B276,'All CCC'!$B$7:$B$736,0)))</f>
        <v/>
      </c>
      <c r="B276" s="127"/>
      <c r="C276" s="334" t="str">
        <f>IF($B276="","",INDEX('All CCC'!C$7:C$736,MATCH(WatchList!$B276,'All CCC'!$B$7:$B$736,0)))</f>
        <v/>
      </c>
      <c r="D276" s="334" t="str">
        <f>IF($B276="","",INDEX('All CCC'!D$7:D$736,MATCH(WatchList!$B276,'All CCC'!$B$7:$B$736,0)))</f>
        <v/>
      </c>
      <c r="E276" s="334" t="str">
        <f>IF($B276="","",INDEX('All CCC'!E$7:E$736,MATCH(WatchList!$B276,'All CCC'!$B$7:$B$736,0)))</f>
        <v/>
      </c>
      <c r="F276" s="334" t="str">
        <f>IF($B276="","",INDEX('All CCC'!F$7:F$736,MATCH(WatchList!$B276,'All CCC'!$B$7:$B$736,0)))</f>
        <v/>
      </c>
      <c r="G276" s="334" t="str">
        <f>IF($B276="","",INDEX('All CCC'!G$7:G$736,MATCH(WatchList!$B276,'All CCC'!$B$7:$B$736,0)))</f>
        <v/>
      </c>
      <c r="H276" s="334" t="str">
        <f>IF($B276="","",INDEX('All CCC'!H$7:H$736,MATCH(WatchList!$B276,'All CCC'!$B$7:$B$736,0)))</f>
        <v/>
      </c>
      <c r="I276" s="334" t="str">
        <f>IF($B276="","",INDEX('All CCC'!I$7:I$736,MATCH(WatchList!$B276,'All CCC'!$B$7:$B$736,0)))</f>
        <v/>
      </c>
      <c r="J276" s="334" t="str">
        <f>IF($B276="","",INDEX('All CCC'!J$7:J$736,MATCH(WatchList!$B276,'All CCC'!$B$7:$B$736,0)))</f>
        <v/>
      </c>
      <c r="K276" s="334" t="str">
        <f>IF($B276="","",INDEX('All CCC'!K$7:K$736,MATCH(WatchList!$B276,'All CCC'!$B$7:$B$736,0)))</f>
        <v/>
      </c>
      <c r="L276" s="334" t="str">
        <f>IF($B276="","",INDEX('All CCC'!L$7:L$736,MATCH(WatchList!$B276,'All CCC'!$B$7:$B$736,0)))</f>
        <v/>
      </c>
      <c r="M276" s="334" t="str">
        <f>IF($B276="","",INDEX('All CCC'!M$7:M$736,MATCH(WatchList!$B276,'All CCC'!$B$7:$B$736,0)))</f>
        <v/>
      </c>
      <c r="N276" s="334" t="str">
        <f>IF($B276="","",INDEX('All CCC'!N$7:N$736,MATCH(WatchList!$B276,'All CCC'!$B$7:$B$736,0)))</f>
        <v/>
      </c>
      <c r="O276" s="334" t="str">
        <f>IF($B276="","",INDEX('All CCC'!O$7:O$736,MATCH(WatchList!$B276,'All CCC'!$B$7:$B$736,0)))</f>
        <v/>
      </c>
      <c r="P276" s="335" t="str">
        <f>IF($B276="","",INDEX('All CCC'!P$7:P$736,MATCH(WatchList!$B276,'All CCC'!$B$7:$B$736,0)))</f>
        <v/>
      </c>
      <c r="Q276" s="335" t="str">
        <f>IF($B276="","",INDEX('All CCC'!Q$7:Q$736,MATCH(WatchList!$B276,'All CCC'!$B$7:$B$736,0)))</f>
        <v/>
      </c>
      <c r="R276" s="334" t="str">
        <f>IF($B276="","",INDEX('All CCC'!R$7:R$736,MATCH(WatchList!$B276,'All CCC'!$B$7:$B$736,0)))</f>
        <v/>
      </c>
      <c r="S276" s="334" t="str">
        <f>IF($B276="","",INDEX('All CCC'!S$7:S$736,MATCH(WatchList!$B276,'All CCC'!$B$7:$B$736,0)))</f>
        <v/>
      </c>
      <c r="T276" s="334" t="str">
        <f>IF($B276="","",INDEX('All CCC'!T$7:T$736,MATCH(WatchList!$B276,'All CCC'!$B$7:$B$736,0)))</f>
        <v/>
      </c>
      <c r="U276" s="334" t="str">
        <f>IF($B276="","",INDEX('All CCC'!U$7:U$736,MATCH(WatchList!$B276,'All CCC'!$B$7:$B$736,0)))</f>
        <v/>
      </c>
      <c r="V276" s="334" t="str">
        <f>IF($B276="","",INDEX('All CCC'!V$7:V$736,MATCH(WatchList!$B276,'All CCC'!$B$7:$B$736,0)))</f>
        <v/>
      </c>
      <c r="W276" s="334" t="str">
        <f>IF($B276="","",INDEX('All CCC'!W$7:W$736,MATCH(WatchList!$B276,'All CCC'!$B$7:$B$736,0)))</f>
        <v/>
      </c>
      <c r="X276" s="334" t="str">
        <f>IF($B276="","",INDEX('All CCC'!X$7:X$736,MATCH(WatchList!$B276,'All CCC'!$B$7:$B$736,0)))</f>
        <v/>
      </c>
      <c r="Y276" s="334" t="str">
        <f>IF($B276="","",INDEX('All CCC'!Y$7:Y$736,MATCH(WatchList!$B276,'All CCC'!$B$7:$B$736,0)))</f>
        <v/>
      </c>
      <c r="Z276" s="334" t="str">
        <f>IF($B276="","",INDEX('All CCC'!Z$7:Z$736,MATCH(WatchList!$B276,'All CCC'!$B$7:$B$736,0)))</f>
        <v/>
      </c>
      <c r="AA276" s="334" t="str">
        <f>IF($B276="","",INDEX('All CCC'!AA$7:AA$736,MATCH(WatchList!$B276,'All CCC'!$B$7:$B$736,0)))</f>
        <v/>
      </c>
      <c r="AB276" s="334" t="str">
        <f>IF($B276="","",INDEX('All CCC'!AB$7:AB$736,MATCH(WatchList!$B276,'All CCC'!$B$7:$B$736,0)))</f>
        <v/>
      </c>
      <c r="AC276" s="334" t="str">
        <f>IF($B276="","",INDEX('All CCC'!AC$7:AC$736,MATCH(WatchList!$B276,'All CCC'!$B$7:$B$736,0)))</f>
        <v/>
      </c>
      <c r="AD276" s="334" t="str">
        <f>IF($B276="","",INDEX('All CCC'!AD$7:AD$736,MATCH(WatchList!$B276,'All CCC'!$B$7:$B$736,0)))</f>
        <v/>
      </c>
      <c r="AE276" s="334" t="str">
        <f>IF($B276="","",INDEX('All CCC'!AE$7:AE$736,MATCH(WatchList!$B276,'All CCC'!$B$7:$B$736,0)))</f>
        <v/>
      </c>
      <c r="AF276" s="334" t="str">
        <f>IF($B276="","",INDEX('All CCC'!AF$7:AF$736,MATCH(WatchList!$B276,'All CCC'!$B$7:$B$736,0)))</f>
        <v/>
      </c>
      <c r="AG276" s="334" t="str">
        <f>IF($B276="","",INDEX('All CCC'!AG$7:AG$736,MATCH(WatchList!$B276,'All CCC'!$B$7:$B$736,0)))</f>
        <v/>
      </c>
      <c r="AH276" s="334" t="str">
        <f>IF($B276="","",INDEX('All CCC'!AH$7:AH$736,MATCH(WatchList!$B276,'All CCC'!$B$7:$B$736,0)))</f>
        <v/>
      </c>
      <c r="AI276" s="334" t="str">
        <f>IF($B276="","",INDEX('All CCC'!AI$7:AI$736,MATCH(WatchList!$B276,'All CCC'!$B$7:$B$736,0)))</f>
        <v/>
      </c>
      <c r="AJ276" s="334" t="str">
        <f>IF($B276="","",INDEX('All CCC'!AJ$7:AJ$736,MATCH(WatchList!$B276,'All CCC'!$B$7:$B$736,0)))</f>
        <v/>
      </c>
      <c r="AK276" s="334" t="str">
        <f>IF($B276="","",INDEX('All CCC'!AK$7:AK$736,MATCH(WatchList!$B276,'All CCC'!$B$7:$B$736,0)))</f>
        <v/>
      </c>
      <c r="AL276" s="334" t="str">
        <f>IF($B276="","",INDEX('All CCC'!AL$7:AL$736,MATCH(WatchList!$B276,'All CCC'!$B$7:$B$736,0)))</f>
        <v/>
      </c>
      <c r="AM276" s="334" t="str">
        <f>IF($B276="","",INDEX('All CCC'!AM$7:AM$736,MATCH(WatchList!$B276,'All CCC'!$B$7:$B$736,0)))</f>
        <v/>
      </c>
      <c r="AN276" s="334" t="str">
        <f>IF($B276="","",INDEX('All CCC'!AN$7:AN$736,MATCH(WatchList!$B276,'All CCC'!$B$7:$B$736,0)))</f>
        <v/>
      </c>
      <c r="AO276" s="334" t="str">
        <f>IF($B276="","",INDEX('All CCC'!AO$7:AO$736,MATCH(WatchList!$B276,'All CCC'!$B$7:$B$736,0)))</f>
        <v/>
      </c>
      <c r="AP276" s="334" t="str">
        <f>IF($B276="","",INDEX('All CCC'!AP$7:AP$736,MATCH(WatchList!$B276,'All CCC'!$B$7:$B$736,0)))</f>
        <v/>
      </c>
      <c r="AQ276" s="334" t="str">
        <f>IF($B276="","",INDEX('All CCC'!AQ$7:AQ$736,MATCH(WatchList!$B276,'All CCC'!$B$7:$B$736,0)))</f>
        <v/>
      </c>
      <c r="AR276" s="334" t="str">
        <f>IF($B276="","",INDEX('All CCC'!AR$7:AR$736,MATCH(WatchList!$B276,'All CCC'!$B$7:$B$736,0)))</f>
        <v/>
      </c>
      <c r="AS276" s="334" t="str">
        <f>IF($B276="","",INDEX('All CCC'!AS$7:AS$736,MATCH(WatchList!$B276,'All CCC'!$B$7:$B$736,0)))</f>
        <v/>
      </c>
      <c r="AT276" s="334" t="str">
        <f>IF($B276="","",INDEX('All CCC'!AT$7:AT$736,MATCH(WatchList!$B276,'All CCC'!$B$7:$B$736,0)))</f>
        <v/>
      </c>
      <c r="AU276" s="334" t="str">
        <f>IF($B276="","",INDEX('All CCC'!AU$7:AU$736,MATCH(WatchList!$B276,'All CCC'!$B$7:$B$736,0)))</f>
        <v/>
      </c>
      <c r="AV276" s="334" t="str">
        <f>IF($B276="","",INDEX('All CCC'!AV$7:AV$736,MATCH(WatchList!$B276,'All CCC'!$B$7:$B$736,0)))</f>
        <v/>
      </c>
      <c r="AW276" s="334" t="str">
        <f>IF($B276="","",INDEX('All CCC'!AW$7:AW$736,MATCH(WatchList!$B276,'All CCC'!$B$7:$B$736,0)))</f>
        <v/>
      </c>
      <c r="AX276" s="334" t="str">
        <f>IF($B276="","",INDEX('All CCC'!AX$7:AX$736,MATCH(WatchList!$B276,'All CCC'!$B$7:$B$736,0)))</f>
        <v/>
      </c>
      <c r="AY276" s="334" t="str">
        <f>IF($B276="","",INDEX('All CCC'!AY$7:AY$736,MATCH(WatchList!$B276,'All CCC'!$B$7:$B$736,0)))</f>
        <v/>
      </c>
      <c r="AZ276" s="334" t="str">
        <f>IF($B276="","",INDEX('All CCC'!AZ$7:AZ$736,MATCH(WatchList!$B276,'All CCC'!$B$7:$B$736,0)))</f>
        <v/>
      </c>
      <c r="BA276" s="334" t="str">
        <f>IF($B276="","",INDEX('All CCC'!BA$7:BA$736,MATCH(WatchList!$B276,'All CCC'!$B$7:$B$736,0)))</f>
        <v/>
      </c>
      <c r="BB276" s="334" t="str">
        <f>IF($B276="","",INDEX('All CCC'!BB$7:BB$736,MATCH(WatchList!$B276,'All CCC'!$B$7:$B$736,0)))</f>
        <v/>
      </c>
      <c r="BC276" s="334" t="str">
        <f>IF($B276="","",INDEX('All CCC'!BC$7:BC$736,MATCH(WatchList!$B276,'All CCC'!$B$7:$B$736,0)))</f>
        <v/>
      </c>
      <c r="BD276" s="334" t="str">
        <f>IF($B276="","",INDEX('All CCC'!BD$7:BD$736,MATCH(WatchList!$B276,'All CCC'!$B$7:$B$736,0)))</f>
        <v/>
      </c>
      <c r="BE276" s="334" t="str">
        <f>IF($B276="","",INDEX('All CCC'!BE$7:BE$736,MATCH(WatchList!$B276,'All CCC'!$B$7:$B$736,0)))</f>
        <v/>
      </c>
      <c r="BF276" s="334" t="str">
        <f>IF($B276="","",INDEX('All CCC'!BF$7:BF$736,MATCH(WatchList!$B276,'All CCC'!$B$7:$B$736,0)))</f>
        <v/>
      </c>
      <c r="BG276" s="334" t="str">
        <f>IF($B276="","",INDEX('All CCC'!BG$7:BG$736,MATCH(WatchList!$B276,'All CCC'!$B$7:$B$736,0)))</f>
        <v/>
      </c>
    </row>
    <row r="277" spans="1:59" x14ac:dyDescent="0.2">
      <c r="A277" s="333" t="str">
        <f>IF($B277="","",INDEX('All CCC'!A$7:A$736,MATCH(WatchList!$B277,'All CCC'!$B$7:$B$736,0)))</f>
        <v/>
      </c>
      <c r="B277" s="127"/>
      <c r="C277" s="334" t="str">
        <f>IF($B277="","",INDEX('All CCC'!C$7:C$736,MATCH(WatchList!$B277,'All CCC'!$B$7:$B$736,0)))</f>
        <v/>
      </c>
      <c r="D277" s="334" t="str">
        <f>IF($B277="","",INDEX('All CCC'!D$7:D$736,MATCH(WatchList!$B277,'All CCC'!$B$7:$B$736,0)))</f>
        <v/>
      </c>
      <c r="E277" s="334" t="str">
        <f>IF($B277="","",INDEX('All CCC'!E$7:E$736,MATCH(WatchList!$B277,'All CCC'!$B$7:$B$736,0)))</f>
        <v/>
      </c>
      <c r="F277" s="334" t="str">
        <f>IF($B277="","",INDEX('All CCC'!F$7:F$736,MATCH(WatchList!$B277,'All CCC'!$B$7:$B$736,0)))</f>
        <v/>
      </c>
      <c r="G277" s="334" t="str">
        <f>IF($B277="","",INDEX('All CCC'!G$7:G$736,MATCH(WatchList!$B277,'All CCC'!$B$7:$B$736,0)))</f>
        <v/>
      </c>
      <c r="H277" s="334" t="str">
        <f>IF($B277="","",INDEX('All CCC'!H$7:H$736,MATCH(WatchList!$B277,'All CCC'!$B$7:$B$736,0)))</f>
        <v/>
      </c>
      <c r="I277" s="334" t="str">
        <f>IF($B277="","",INDEX('All CCC'!I$7:I$736,MATCH(WatchList!$B277,'All CCC'!$B$7:$B$736,0)))</f>
        <v/>
      </c>
      <c r="J277" s="334" t="str">
        <f>IF($B277="","",INDEX('All CCC'!J$7:J$736,MATCH(WatchList!$B277,'All CCC'!$B$7:$B$736,0)))</f>
        <v/>
      </c>
      <c r="K277" s="334" t="str">
        <f>IF($B277="","",INDEX('All CCC'!K$7:K$736,MATCH(WatchList!$B277,'All CCC'!$B$7:$B$736,0)))</f>
        <v/>
      </c>
      <c r="L277" s="334" t="str">
        <f>IF($B277="","",INDEX('All CCC'!L$7:L$736,MATCH(WatchList!$B277,'All CCC'!$B$7:$B$736,0)))</f>
        <v/>
      </c>
      <c r="M277" s="334" t="str">
        <f>IF($B277="","",INDEX('All CCC'!M$7:M$736,MATCH(WatchList!$B277,'All CCC'!$B$7:$B$736,0)))</f>
        <v/>
      </c>
      <c r="N277" s="334" t="str">
        <f>IF($B277="","",INDEX('All CCC'!N$7:N$736,MATCH(WatchList!$B277,'All CCC'!$B$7:$B$736,0)))</f>
        <v/>
      </c>
      <c r="O277" s="334" t="str">
        <f>IF($B277="","",INDEX('All CCC'!O$7:O$736,MATCH(WatchList!$B277,'All CCC'!$B$7:$B$736,0)))</f>
        <v/>
      </c>
      <c r="P277" s="335" t="str">
        <f>IF($B277="","",INDEX('All CCC'!P$7:P$736,MATCH(WatchList!$B277,'All CCC'!$B$7:$B$736,0)))</f>
        <v/>
      </c>
      <c r="Q277" s="335" t="str">
        <f>IF($B277="","",INDEX('All CCC'!Q$7:Q$736,MATCH(WatchList!$B277,'All CCC'!$B$7:$B$736,0)))</f>
        <v/>
      </c>
      <c r="R277" s="334" t="str">
        <f>IF($B277="","",INDEX('All CCC'!R$7:R$736,MATCH(WatchList!$B277,'All CCC'!$B$7:$B$736,0)))</f>
        <v/>
      </c>
      <c r="S277" s="334" t="str">
        <f>IF($B277="","",INDEX('All CCC'!S$7:S$736,MATCH(WatchList!$B277,'All CCC'!$B$7:$B$736,0)))</f>
        <v/>
      </c>
      <c r="T277" s="334" t="str">
        <f>IF($B277="","",INDEX('All CCC'!T$7:T$736,MATCH(WatchList!$B277,'All CCC'!$B$7:$B$736,0)))</f>
        <v/>
      </c>
      <c r="U277" s="334" t="str">
        <f>IF($B277="","",INDEX('All CCC'!U$7:U$736,MATCH(WatchList!$B277,'All CCC'!$B$7:$B$736,0)))</f>
        <v/>
      </c>
      <c r="V277" s="334" t="str">
        <f>IF($B277="","",INDEX('All CCC'!V$7:V$736,MATCH(WatchList!$B277,'All CCC'!$B$7:$B$736,0)))</f>
        <v/>
      </c>
      <c r="W277" s="334" t="str">
        <f>IF($B277="","",INDEX('All CCC'!W$7:W$736,MATCH(WatchList!$B277,'All CCC'!$B$7:$B$736,0)))</f>
        <v/>
      </c>
      <c r="X277" s="334" t="str">
        <f>IF($B277="","",INDEX('All CCC'!X$7:X$736,MATCH(WatchList!$B277,'All CCC'!$B$7:$B$736,0)))</f>
        <v/>
      </c>
      <c r="Y277" s="334" t="str">
        <f>IF($B277="","",INDEX('All CCC'!Y$7:Y$736,MATCH(WatchList!$B277,'All CCC'!$B$7:$B$736,0)))</f>
        <v/>
      </c>
      <c r="Z277" s="334" t="str">
        <f>IF($B277="","",INDEX('All CCC'!Z$7:Z$736,MATCH(WatchList!$B277,'All CCC'!$B$7:$B$736,0)))</f>
        <v/>
      </c>
      <c r="AA277" s="334" t="str">
        <f>IF($B277="","",INDEX('All CCC'!AA$7:AA$736,MATCH(WatchList!$B277,'All CCC'!$B$7:$B$736,0)))</f>
        <v/>
      </c>
      <c r="AB277" s="334" t="str">
        <f>IF($B277="","",INDEX('All CCC'!AB$7:AB$736,MATCH(WatchList!$B277,'All CCC'!$B$7:$B$736,0)))</f>
        <v/>
      </c>
      <c r="AC277" s="334" t="str">
        <f>IF($B277="","",INDEX('All CCC'!AC$7:AC$736,MATCH(WatchList!$B277,'All CCC'!$B$7:$B$736,0)))</f>
        <v/>
      </c>
      <c r="AD277" s="334" t="str">
        <f>IF($B277="","",INDEX('All CCC'!AD$7:AD$736,MATCH(WatchList!$B277,'All CCC'!$B$7:$B$736,0)))</f>
        <v/>
      </c>
      <c r="AE277" s="334" t="str">
        <f>IF($B277="","",INDEX('All CCC'!AE$7:AE$736,MATCH(WatchList!$B277,'All CCC'!$B$7:$B$736,0)))</f>
        <v/>
      </c>
      <c r="AF277" s="334" t="str">
        <f>IF($B277="","",INDEX('All CCC'!AF$7:AF$736,MATCH(WatchList!$B277,'All CCC'!$B$7:$B$736,0)))</f>
        <v/>
      </c>
      <c r="AG277" s="334" t="str">
        <f>IF($B277="","",INDEX('All CCC'!AG$7:AG$736,MATCH(WatchList!$B277,'All CCC'!$B$7:$B$736,0)))</f>
        <v/>
      </c>
      <c r="AH277" s="334" t="str">
        <f>IF($B277="","",INDEX('All CCC'!AH$7:AH$736,MATCH(WatchList!$B277,'All CCC'!$B$7:$B$736,0)))</f>
        <v/>
      </c>
      <c r="AI277" s="334" t="str">
        <f>IF($B277="","",INDEX('All CCC'!AI$7:AI$736,MATCH(WatchList!$B277,'All CCC'!$B$7:$B$736,0)))</f>
        <v/>
      </c>
      <c r="AJ277" s="334" t="str">
        <f>IF($B277="","",INDEX('All CCC'!AJ$7:AJ$736,MATCH(WatchList!$B277,'All CCC'!$B$7:$B$736,0)))</f>
        <v/>
      </c>
      <c r="AK277" s="334" t="str">
        <f>IF($B277="","",INDEX('All CCC'!AK$7:AK$736,MATCH(WatchList!$B277,'All CCC'!$B$7:$B$736,0)))</f>
        <v/>
      </c>
      <c r="AL277" s="334" t="str">
        <f>IF($B277="","",INDEX('All CCC'!AL$7:AL$736,MATCH(WatchList!$B277,'All CCC'!$B$7:$B$736,0)))</f>
        <v/>
      </c>
      <c r="AM277" s="334" t="str">
        <f>IF($B277="","",INDEX('All CCC'!AM$7:AM$736,MATCH(WatchList!$B277,'All CCC'!$B$7:$B$736,0)))</f>
        <v/>
      </c>
      <c r="AN277" s="334" t="str">
        <f>IF($B277="","",INDEX('All CCC'!AN$7:AN$736,MATCH(WatchList!$B277,'All CCC'!$B$7:$B$736,0)))</f>
        <v/>
      </c>
      <c r="AO277" s="334" t="str">
        <f>IF($B277="","",INDEX('All CCC'!AO$7:AO$736,MATCH(WatchList!$B277,'All CCC'!$B$7:$B$736,0)))</f>
        <v/>
      </c>
      <c r="AP277" s="334" t="str">
        <f>IF($B277="","",INDEX('All CCC'!AP$7:AP$736,MATCH(WatchList!$B277,'All CCC'!$B$7:$B$736,0)))</f>
        <v/>
      </c>
      <c r="AQ277" s="334" t="str">
        <f>IF($B277="","",INDEX('All CCC'!AQ$7:AQ$736,MATCH(WatchList!$B277,'All CCC'!$B$7:$B$736,0)))</f>
        <v/>
      </c>
      <c r="AR277" s="334" t="str">
        <f>IF($B277="","",INDEX('All CCC'!AR$7:AR$736,MATCH(WatchList!$B277,'All CCC'!$B$7:$B$736,0)))</f>
        <v/>
      </c>
      <c r="AS277" s="334" t="str">
        <f>IF($B277="","",INDEX('All CCC'!AS$7:AS$736,MATCH(WatchList!$B277,'All CCC'!$B$7:$B$736,0)))</f>
        <v/>
      </c>
      <c r="AT277" s="334" t="str">
        <f>IF($B277="","",INDEX('All CCC'!AT$7:AT$736,MATCH(WatchList!$B277,'All CCC'!$B$7:$B$736,0)))</f>
        <v/>
      </c>
      <c r="AU277" s="334" t="str">
        <f>IF($B277="","",INDEX('All CCC'!AU$7:AU$736,MATCH(WatchList!$B277,'All CCC'!$B$7:$B$736,0)))</f>
        <v/>
      </c>
      <c r="AV277" s="334" t="str">
        <f>IF($B277="","",INDEX('All CCC'!AV$7:AV$736,MATCH(WatchList!$B277,'All CCC'!$B$7:$B$736,0)))</f>
        <v/>
      </c>
      <c r="AW277" s="334" t="str">
        <f>IF($B277="","",INDEX('All CCC'!AW$7:AW$736,MATCH(WatchList!$B277,'All CCC'!$B$7:$B$736,0)))</f>
        <v/>
      </c>
      <c r="AX277" s="334" t="str">
        <f>IF($B277="","",INDEX('All CCC'!AX$7:AX$736,MATCH(WatchList!$B277,'All CCC'!$B$7:$B$736,0)))</f>
        <v/>
      </c>
      <c r="AY277" s="334" t="str">
        <f>IF($B277="","",INDEX('All CCC'!AY$7:AY$736,MATCH(WatchList!$B277,'All CCC'!$B$7:$B$736,0)))</f>
        <v/>
      </c>
      <c r="AZ277" s="334" t="str">
        <f>IF($B277="","",INDEX('All CCC'!AZ$7:AZ$736,MATCH(WatchList!$B277,'All CCC'!$B$7:$B$736,0)))</f>
        <v/>
      </c>
      <c r="BA277" s="334" t="str">
        <f>IF($B277="","",INDEX('All CCC'!BA$7:BA$736,MATCH(WatchList!$B277,'All CCC'!$B$7:$B$736,0)))</f>
        <v/>
      </c>
      <c r="BB277" s="334" t="str">
        <f>IF($B277="","",INDEX('All CCC'!BB$7:BB$736,MATCH(WatchList!$B277,'All CCC'!$B$7:$B$736,0)))</f>
        <v/>
      </c>
      <c r="BC277" s="334" t="str">
        <f>IF($B277="","",INDEX('All CCC'!BC$7:BC$736,MATCH(WatchList!$B277,'All CCC'!$B$7:$B$736,0)))</f>
        <v/>
      </c>
      <c r="BD277" s="334" t="str">
        <f>IF($B277="","",INDEX('All CCC'!BD$7:BD$736,MATCH(WatchList!$B277,'All CCC'!$B$7:$B$736,0)))</f>
        <v/>
      </c>
      <c r="BE277" s="334" t="str">
        <f>IF($B277="","",INDEX('All CCC'!BE$7:BE$736,MATCH(WatchList!$B277,'All CCC'!$B$7:$B$736,0)))</f>
        <v/>
      </c>
      <c r="BF277" s="334" t="str">
        <f>IF($B277="","",INDEX('All CCC'!BF$7:BF$736,MATCH(WatchList!$B277,'All CCC'!$B$7:$B$736,0)))</f>
        <v/>
      </c>
      <c r="BG277" s="334" t="str">
        <f>IF($B277="","",INDEX('All CCC'!BG$7:BG$736,MATCH(WatchList!$B277,'All CCC'!$B$7:$B$736,0)))</f>
        <v/>
      </c>
    </row>
    <row r="278" spans="1:59" x14ac:dyDescent="0.2">
      <c r="A278" s="333" t="str">
        <f>IF($B278="","",INDEX('All CCC'!A$7:A$736,MATCH(WatchList!$B278,'All CCC'!$B$7:$B$736,0)))</f>
        <v/>
      </c>
      <c r="B278" s="127"/>
      <c r="C278" s="334" t="str">
        <f>IF($B278="","",INDEX('All CCC'!C$7:C$736,MATCH(WatchList!$B278,'All CCC'!$B$7:$B$736,0)))</f>
        <v/>
      </c>
      <c r="D278" s="334" t="str">
        <f>IF($B278="","",INDEX('All CCC'!D$7:D$736,MATCH(WatchList!$B278,'All CCC'!$B$7:$B$736,0)))</f>
        <v/>
      </c>
      <c r="E278" s="334" t="str">
        <f>IF($B278="","",INDEX('All CCC'!E$7:E$736,MATCH(WatchList!$B278,'All CCC'!$B$7:$B$736,0)))</f>
        <v/>
      </c>
      <c r="F278" s="334" t="str">
        <f>IF($B278="","",INDEX('All CCC'!F$7:F$736,MATCH(WatchList!$B278,'All CCC'!$B$7:$B$736,0)))</f>
        <v/>
      </c>
      <c r="G278" s="334" t="str">
        <f>IF($B278="","",INDEX('All CCC'!G$7:G$736,MATCH(WatchList!$B278,'All CCC'!$B$7:$B$736,0)))</f>
        <v/>
      </c>
      <c r="H278" s="334" t="str">
        <f>IF($B278="","",INDEX('All CCC'!H$7:H$736,MATCH(WatchList!$B278,'All CCC'!$B$7:$B$736,0)))</f>
        <v/>
      </c>
      <c r="I278" s="334" t="str">
        <f>IF($B278="","",INDEX('All CCC'!I$7:I$736,MATCH(WatchList!$B278,'All CCC'!$B$7:$B$736,0)))</f>
        <v/>
      </c>
      <c r="J278" s="334" t="str">
        <f>IF($B278="","",INDEX('All CCC'!J$7:J$736,MATCH(WatchList!$B278,'All CCC'!$B$7:$B$736,0)))</f>
        <v/>
      </c>
      <c r="K278" s="334" t="str">
        <f>IF($B278="","",INDEX('All CCC'!K$7:K$736,MATCH(WatchList!$B278,'All CCC'!$B$7:$B$736,0)))</f>
        <v/>
      </c>
      <c r="L278" s="334" t="str">
        <f>IF($B278="","",INDEX('All CCC'!L$7:L$736,MATCH(WatchList!$B278,'All CCC'!$B$7:$B$736,0)))</f>
        <v/>
      </c>
      <c r="M278" s="334" t="str">
        <f>IF($B278="","",INDEX('All CCC'!M$7:M$736,MATCH(WatchList!$B278,'All CCC'!$B$7:$B$736,0)))</f>
        <v/>
      </c>
      <c r="N278" s="334" t="str">
        <f>IF($B278="","",INDEX('All CCC'!N$7:N$736,MATCH(WatchList!$B278,'All CCC'!$B$7:$B$736,0)))</f>
        <v/>
      </c>
      <c r="O278" s="334" t="str">
        <f>IF($B278="","",INDEX('All CCC'!O$7:O$736,MATCH(WatchList!$B278,'All CCC'!$B$7:$B$736,0)))</f>
        <v/>
      </c>
      <c r="P278" s="335" t="str">
        <f>IF($B278="","",INDEX('All CCC'!P$7:P$736,MATCH(WatchList!$B278,'All CCC'!$B$7:$B$736,0)))</f>
        <v/>
      </c>
      <c r="Q278" s="335" t="str">
        <f>IF($B278="","",INDEX('All CCC'!Q$7:Q$736,MATCH(WatchList!$B278,'All CCC'!$B$7:$B$736,0)))</f>
        <v/>
      </c>
      <c r="R278" s="334" t="str">
        <f>IF($B278="","",INDEX('All CCC'!R$7:R$736,MATCH(WatchList!$B278,'All CCC'!$B$7:$B$736,0)))</f>
        <v/>
      </c>
      <c r="S278" s="334" t="str">
        <f>IF($B278="","",INDEX('All CCC'!S$7:S$736,MATCH(WatchList!$B278,'All CCC'!$B$7:$B$736,0)))</f>
        <v/>
      </c>
      <c r="T278" s="334" t="str">
        <f>IF($B278="","",INDEX('All CCC'!T$7:T$736,MATCH(WatchList!$B278,'All CCC'!$B$7:$B$736,0)))</f>
        <v/>
      </c>
      <c r="U278" s="334" t="str">
        <f>IF($B278="","",INDEX('All CCC'!U$7:U$736,MATCH(WatchList!$B278,'All CCC'!$B$7:$B$736,0)))</f>
        <v/>
      </c>
      <c r="V278" s="334" t="str">
        <f>IF($B278="","",INDEX('All CCC'!V$7:V$736,MATCH(WatchList!$B278,'All CCC'!$B$7:$B$736,0)))</f>
        <v/>
      </c>
      <c r="W278" s="334" t="str">
        <f>IF($B278="","",INDEX('All CCC'!W$7:W$736,MATCH(WatchList!$B278,'All CCC'!$B$7:$B$736,0)))</f>
        <v/>
      </c>
      <c r="X278" s="334" t="str">
        <f>IF($B278="","",INDEX('All CCC'!X$7:X$736,MATCH(WatchList!$B278,'All CCC'!$B$7:$B$736,0)))</f>
        <v/>
      </c>
      <c r="Y278" s="334" t="str">
        <f>IF($B278="","",INDEX('All CCC'!Y$7:Y$736,MATCH(WatchList!$B278,'All CCC'!$B$7:$B$736,0)))</f>
        <v/>
      </c>
      <c r="Z278" s="334" t="str">
        <f>IF($B278="","",INDEX('All CCC'!Z$7:Z$736,MATCH(WatchList!$B278,'All CCC'!$B$7:$B$736,0)))</f>
        <v/>
      </c>
      <c r="AA278" s="334" t="str">
        <f>IF($B278="","",INDEX('All CCC'!AA$7:AA$736,MATCH(WatchList!$B278,'All CCC'!$B$7:$B$736,0)))</f>
        <v/>
      </c>
      <c r="AB278" s="334" t="str">
        <f>IF($B278="","",INDEX('All CCC'!AB$7:AB$736,MATCH(WatchList!$B278,'All CCC'!$B$7:$B$736,0)))</f>
        <v/>
      </c>
      <c r="AC278" s="334" t="str">
        <f>IF($B278="","",INDEX('All CCC'!AC$7:AC$736,MATCH(WatchList!$B278,'All CCC'!$B$7:$B$736,0)))</f>
        <v/>
      </c>
      <c r="AD278" s="334" t="str">
        <f>IF($B278="","",INDEX('All CCC'!AD$7:AD$736,MATCH(WatchList!$B278,'All CCC'!$B$7:$B$736,0)))</f>
        <v/>
      </c>
      <c r="AE278" s="334" t="str">
        <f>IF($B278="","",INDEX('All CCC'!AE$7:AE$736,MATCH(WatchList!$B278,'All CCC'!$B$7:$B$736,0)))</f>
        <v/>
      </c>
      <c r="AF278" s="334" t="str">
        <f>IF($B278="","",INDEX('All CCC'!AF$7:AF$736,MATCH(WatchList!$B278,'All CCC'!$B$7:$B$736,0)))</f>
        <v/>
      </c>
      <c r="AG278" s="334" t="str">
        <f>IF($B278="","",INDEX('All CCC'!AG$7:AG$736,MATCH(WatchList!$B278,'All CCC'!$B$7:$B$736,0)))</f>
        <v/>
      </c>
      <c r="AH278" s="334" t="str">
        <f>IF($B278="","",INDEX('All CCC'!AH$7:AH$736,MATCH(WatchList!$B278,'All CCC'!$B$7:$B$736,0)))</f>
        <v/>
      </c>
      <c r="AI278" s="334" t="str">
        <f>IF($B278="","",INDEX('All CCC'!AI$7:AI$736,MATCH(WatchList!$B278,'All CCC'!$B$7:$B$736,0)))</f>
        <v/>
      </c>
      <c r="AJ278" s="334" t="str">
        <f>IF($B278="","",INDEX('All CCC'!AJ$7:AJ$736,MATCH(WatchList!$B278,'All CCC'!$B$7:$B$736,0)))</f>
        <v/>
      </c>
      <c r="AK278" s="334" t="str">
        <f>IF($B278="","",INDEX('All CCC'!AK$7:AK$736,MATCH(WatchList!$B278,'All CCC'!$B$7:$B$736,0)))</f>
        <v/>
      </c>
      <c r="AL278" s="334" t="str">
        <f>IF($B278="","",INDEX('All CCC'!AL$7:AL$736,MATCH(WatchList!$B278,'All CCC'!$B$7:$B$736,0)))</f>
        <v/>
      </c>
      <c r="AM278" s="334" t="str">
        <f>IF($B278="","",INDEX('All CCC'!AM$7:AM$736,MATCH(WatchList!$B278,'All CCC'!$B$7:$B$736,0)))</f>
        <v/>
      </c>
      <c r="AN278" s="334" t="str">
        <f>IF($B278="","",INDEX('All CCC'!AN$7:AN$736,MATCH(WatchList!$B278,'All CCC'!$B$7:$B$736,0)))</f>
        <v/>
      </c>
      <c r="AO278" s="334" t="str">
        <f>IF($B278="","",INDEX('All CCC'!AO$7:AO$736,MATCH(WatchList!$B278,'All CCC'!$B$7:$B$736,0)))</f>
        <v/>
      </c>
      <c r="AP278" s="334" t="str">
        <f>IF($B278="","",INDEX('All CCC'!AP$7:AP$736,MATCH(WatchList!$B278,'All CCC'!$B$7:$B$736,0)))</f>
        <v/>
      </c>
      <c r="AQ278" s="334" t="str">
        <f>IF($B278="","",INDEX('All CCC'!AQ$7:AQ$736,MATCH(WatchList!$B278,'All CCC'!$B$7:$B$736,0)))</f>
        <v/>
      </c>
      <c r="AR278" s="334" t="str">
        <f>IF($B278="","",INDEX('All CCC'!AR$7:AR$736,MATCH(WatchList!$B278,'All CCC'!$B$7:$B$736,0)))</f>
        <v/>
      </c>
      <c r="AS278" s="334" t="str">
        <f>IF($B278="","",INDEX('All CCC'!AS$7:AS$736,MATCH(WatchList!$B278,'All CCC'!$B$7:$B$736,0)))</f>
        <v/>
      </c>
      <c r="AT278" s="334" t="str">
        <f>IF($B278="","",INDEX('All CCC'!AT$7:AT$736,MATCH(WatchList!$B278,'All CCC'!$B$7:$B$736,0)))</f>
        <v/>
      </c>
      <c r="AU278" s="334" t="str">
        <f>IF($B278="","",INDEX('All CCC'!AU$7:AU$736,MATCH(WatchList!$B278,'All CCC'!$B$7:$B$736,0)))</f>
        <v/>
      </c>
      <c r="AV278" s="334" t="str">
        <f>IF($B278="","",INDEX('All CCC'!AV$7:AV$736,MATCH(WatchList!$B278,'All CCC'!$B$7:$B$736,0)))</f>
        <v/>
      </c>
      <c r="AW278" s="334" t="str">
        <f>IF($B278="","",INDEX('All CCC'!AW$7:AW$736,MATCH(WatchList!$B278,'All CCC'!$B$7:$B$736,0)))</f>
        <v/>
      </c>
      <c r="AX278" s="334" t="str">
        <f>IF($B278="","",INDEX('All CCC'!AX$7:AX$736,MATCH(WatchList!$B278,'All CCC'!$B$7:$B$736,0)))</f>
        <v/>
      </c>
      <c r="AY278" s="334" t="str">
        <f>IF($B278="","",INDEX('All CCC'!AY$7:AY$736,MATCH(WatchList!$B278,'All CCC'!$B$7:$B$736,0)))</f>
        <v/>
      </c>
      <c r="AZ278" s="334" t="str">
        <f>IF($B278="","",INDEX('All CCC'!AZ$7:AZ$736,MATCH(WatchList!$B278,'All CCC'!$B$7:$B$736,0)))</f>
        <v/>
      </c>
      <c r="BA278" s="334" t="str">
        <f>IF($B278="","",INDEX('All CCC'!BA$7:BA$736,MATCH(WatchList!$B278,'All CCC'!$B$7:$B$736,0)))</f>
        <v/>
      </c>
      <c r="BB278" s="334" t="str">
        <f>IF($B278="","",INDEX('All CCC'!BB$7:BB$736,MATCH(WatchList!$B278,'All CCC'!$B$7:$B$736,0)))</f>
        <v/>
      </c>
      <c r="BC278" s="334" t="str">
        <f>IF($B278="","",INDEX('All CCC'!BC$7:BC$736,MATCH(WatchList!$B278,'All CCC'!$B$7:$B$736,0)))</f>
        <v/>
      </c>
      <c r="BD278" s="334" t="str">
        <f>IF($B278="","",INDEX('All CCC'!BD$7:BD$736,MATCH(WatchList!$B278,'All CCC'!$B$7:$B$736,0)))</f>
        <v/>
      </c>
      <c r="BE278" s="334" t="str">
        <f>IF($B278="","",INDEX('All CCC'!BE$7:BE$736,MATCH(WatchList!$B278,'All CCC'!$B$7:$B$736,0)))</f>
        <v/>
      </c>
      <c r="BF278" s="334" t="str">
        <f>IF($B278="","",INDEX('All CCC'!BF$7:BF$736,MATCH(WatchList!$B278,'All CCC'!$B$7:$B$736,0)))</f>
        <v/>
      </c>
      <c r="BG278" s="334" t="str">
        <f>IF($B278="","",INDEX('All CCC'!BG$7:BG$736,MATCH(WatchList!$B278,'All CCC'!$B$7:$B$736,0)))</f>
        <v/>
      </c>
    </row>
    <row r="279" spans="1:59" x14ac:dyDescent="0.2">
      <c r="A279" s="333" t="str">
        <f>IF($B279="","",INDEX('All CCC'!A$7:A$736,MATCH(WatchList!$B279,'All CCC'!$B$7:$B$736,0)))</f>
        <v/>
      </c>
      <c r="B279" s="127"/>
      <c r="C279" s="334" t="str">
        <f>IF($B279="","",INDEX('All CCC'!C$7:C$736,MATCH(WatchList!$B279,'All CCC'!$B$7:$B$736,0)))</f>
        <v/>
      </c>
      <c r="D279" s="334" t="str">
        <f>IF($B279="","",INDEX('All CCC'!D$7:D$736,MATCH(WatchList!$B279,'All CCC'!$B$7:$B$736,0)))</f>
        <v/>
      </c>
      <c r="E279" s="334" t="str">
        <f>IF($B279="","",INDEX('All CCC'!E$7:E$736,MATCH(WatchList!$B279,'All CCC'!$B$7:$B$736,0)))</f>
        <v/>
      </c>
      <c r="F279" s="334" t="str">
        <f>IF($B279="","",INDEX('All CCC'!F$7:F$736,MATCH(WatchList!$B279,'All CCC'!$B$7:$B$736,0)))</f>
        <v/>
      </c>
      <c r="G279" s="334" t="str">
        <f>IF($B279="","",INDEX('All CCC'!G$7:G$736,MATCH(WatchList!$B279,'All CCC'!$B$7:$B$736,0)))</f>
        <v/>
      </c>
      <c r="H279" s="334" t="str">
        <f>IF($B279="","",INDEX('All CCC'!H$7:H$736,MATCH(WatchList!$B279,'All CCC'!$B$7:$B$736,0)))</f>
        <v/>
      </c>
      <c r="I279" s="334" t="str">
        <f>IF($B279="","",INDEX('All CCC'!I$7:I$736,MATCH(WatchList!$B279,'All CCC'!$B$7:$B$736,0)))</f>
        <v/>
      </c>
      <c r="J279" s="334" t="str">
        <f>IF($B279="","",INDEX('All CCC'!J$7:J$736,MATCH(WatchList!$B279,'All CCC'!$B$7:$B$736,0)))</f>
        <v/>
      </c>
      <c r="K279" s="334" t="str">
        <f>IF($B279="","",INDEX('All CCC'!K$7:K$736,MATCH(WatchList!$B279,'All CCC'!$B$7:$B$736,0)))</f>
        <v/>
      </c>
      <c r="L279" s="334" t="str">
        <f>IF($B279="","",INDEX('All CCC'!L$7:L$736,MATCH(WatchList!$B279,'All CCC'!$B$7:$B$736,0)))</f>
        <v/>
      </c>
      <c r="M279" s="334" t="str">
        <f>IF($B279="","",INDEX('All CCC'!M$7:M$736,MATCH(WatchList!$B279,'All CCC'!$B$7:$B$736,0)))</f>
        <v/>
      </c>
      <c r="N279" s="334" t="str">
        <f>IF($B279="","",INDEX('All CCC'!N$7:N$736,MATCH(WatchList!$B279,'All CCC'!$B$7:$B$736,0)))</f>
        <v/>
      </c>
      <c r="O279" s="334" t="str">
        <f>IF($B279="","",INDEX('All CCC'!O$7:O$736,MATCH(WatchList!$B279,'All CCC'!$B$7:$B$736,0)))</f>
        <v/>
      </c>
      <c r="P279" s="335" t="str">
        <f>IF($B279="","",INDEX('All CCC'!P$7:P$736,MATCH(WatchList!$B279,'All CCC'!$B$7:$B$736,0)))</f>
        <v/>
      </c>
      <c r="Q279" s="335" t="str">
        <f>IF($B279="","",INDEX('All CCC'!Q$7:Q$736,MATCH(WatchList!$B279,'All CCC'!$B$7:$B$736,0)))</f>
        <v/>
      </c>
      <c r="R279" s="334" t="str">
        <f>IF($B279="","",INDEX('All CCC'!R$7:R$736,MATCH(WatchList!$B279,'All CCC'!$B$7:$B$736,0)))</f>
        <v/>
      </c>
      <c r="S279" s="334" t="str">
        <f>IF($B279="","",INDEX('All CCC'!S$7:S$736,MATCH(WatchList!$B279,'All CCC'!$B$7:$B$736,0)))</f>
        <v/>
      </c>
      <c r="T279" s="334" t="str">
        <f>IF($B279="","",INDEX('All CCC'!T$7:T$736,MATCH(WatchList!$B279,'All CCC'!$B$7:$B$736,0)))</f>
        <v/>
      </c>
      <c r="U279" s="334" t="str">
        <f>IF($B279="","",INDEX('All CCC'!U$7:U$736,MATCH(WatchList!$B279,'All CCC'!$B$7:$B$736,0)))</f>
        <v/>
      </c>
      <c r="V279" s="334" t="str">
        <f>IF($B279="","",INDEX('All CCC'!V$7:V$736,MATCH(WatchList!$B279,'All CCC'!$B$7:$B$736,0)))</f>
        <v/>
      </c>
      <c r="W279" s="334" t="str">
        <f>IF($B279="","",INDEX('All CCC'!W$7:W$736,MATCH(WatchList!$B279,'All CCC'!$B$7:$B$736,0)))</f>
        <v/>
      </c>
      <c r="X279" s="334" t="str">
        <f>IF($B279="","",INDEX('All CCC'!X$7:X$736,MATCH(WatchList!$B279,'All CCC'!$B$7:$B$736,0)))</f>
        <v/>
      </c>
      <c r="Y279" s="334" t="str">
        <f>IF($B279="","",INDEX('All CCC'!Y$7:Y$736,MATCH(WatchList!$B279,'All CCC'!$B$7:$B$736,0)))</f>
        <v/>
      </c>
      <c r="Z279" s="334" t="str">
        <f>IF($B279="","",INDEX('All CCC'!Z$7:Z$736,MATCH(WatchList!$B279,'All CCC'!$B$7:$B$736,0)))</f>
        <v/>
      </c>
      <c r="AA279" s="334" t="str">
        <f>IF($B279="","",INDEX('All CCC'!AA$7:AA$736,MATCH(WatchList!$B279,'All CCC'!$B$7:$B$736,0)))</f>
        <v/>
      </c>
      <c r="AB279" s="334" t="str">
        <f>IF($B279="","",INDEX('All CCC'!AB$7:AB$736,MATCH(WatchList!$B279,'All CCC'!$B$7:$B$736,0)))</f>
        <v/>
      </c>
      <c r="AC279" s="334" t="str">
        <f>IF($B279="","",INDEX('All CCC'!AC$7:AC$736,MATCH(WatchList!$B279,'All CCC'!$B$7:$B$736,0)))</f>
        <v/>
      </c>
      <c r="AD279" s="334" t="str">
        <f>IF($B279="","",INDEX('All CCC'!AD$7:AD$736,MATCH(WatchList!$B279,'All CCC'!$B$7:$B$736,0)))</f>
        <v/>
      </c>
      <c r="AE279" s="334" t="str">
        <f>IF($B279="","",INDEX('All CCC'!AE$7:AE$736,MATCH(WatchList!$B279,'All CCC'!$B$7:$B$736,0)))</f>
        <v/>
      </c>
      <c r="AF279" s="334" t="str">
        <f>IF($B279="","",INDEX('All CCC'!AF$7:AF$736,MATCH(WatchList!$B279,'All CCC'!$B$7:$B$736,0)))</f>
        <v/>
      </c>
      <c r="AG279" s="334" t="str">
        <f>IF($B279="","",INDEX('All CCC'!AG$7:AG$736,MATCH(WatchList!$B279,'All CCC'!$B$7:$B$736,0)))</f>
        <v/>
      </c>
      <c r="AH279" s="334" t="str">
        <f>IF($B279="","",INDEX('All CCC'!AH$7:AH$736,MATCH(WatchList!$B279,'All CCC'!$B$7:$B$736,0)))</f>
        <v/>
      </c>
      <c r="AI279" s="334" t="str">
        <f>IF($B279="","",INDEX('All CCC'!AI$7:AI$736,MATCH(WatchList!$B279,'All CCC'!$B$7:$B$736,0)))</f>
        <v/>
      </c>
      <c r="AJ279" s="334" t="str">
        <f>IF($B279="","",INDEX('All CCC'!AJ$7:AJ$736,MATCH(WatchList!$B279,'All CCC'!$B$7:$B$736,0)))</f>
        <v/>
      </c>
      <c r="AK279" s="334" t="str">
        <f>IF($B279="","",INDEX('All CCC'!AK$7:AK$736,MATCH(WatchList!$B279,'All CCC'!$B$7:$B$736,0)))</f>
        <v/>
      </c>
      <c r="AL279" s="334" t="str">
        <f>IF($B279="","",INDEX('All CCC'!AL$7:AL$736,MATCH(WatchList!$B279,'All CCC'!$B$7:$B$736,0)))</f>
        <v/>
      </c>
      <c r="AM279" s="334" t="str">
        <f>IF($B279="","",INDEX('All CCC'!AM$7:AM$736,MATCH(WatchList!$B279,'All CCC'!$B$7:$B$736,0)))</f>
        <v/>
      </c>
      <c r="AN279" s="334" t="str">
        <f>IF($B279="","",INDEX('All CCC'!AN$7:AN$736,MATCH(WatchList!$B279,'All CCC'!$B$7:$B$736,0)))</f>
        <v/>
      </c>
      <c r="AO279" s="334" t="str">
        <f>IF($B279="","",INDEX('All CCC'!AO$7:AO$736,MATCH(WatchList!$B279,'All CCC'!$B$7:$B$736,0)))</f>
        <v/>
      </c>
      <c r="AP279" s="334" t="str">
        <f>IF($B279="","",INDEX('All CCC'!AP$7:AP$736,MATCH(WatchList!$B279,'All CCC'!$B$7:$B$736,0)))</f>
        <v/>
      </c>
      <c r="AQ279" s="334" t="str">
        <f>IF($B279="","",INDEX('All CCC'!AQ$7:AQ$736,MATCH(WatchList!$B279,'All CCC'!$B$7:$B$736,0)))</f>
        <v/>
      </c>
      <c r="AR279" s="334" t="str">
        <f>IF($B279="","",INDEX('All CCC'!AR$7:AR$736,MATCH(WatchList!$B279,'All CCC'!$B$7:$B$736,0)))</f>
        <v/>
      </c>
      <c r="AS279" s="334" t="str">
        <f>IF($B279="","",INDEX('All CCC'!AS$7:AS$736,MATCH(WatchList!$B279,'All CCC'!$B$7:$B$736,0)))</f>
        <v/>
      </c>
      <c r="AT279" s="334" t="str">
        <f>IF($B279="","",INDEX('All CCC'!AT$7:AT$736,MATCH(WatchList!$B279,'All CCC'!$B$7:$B$736,0)))</f>
        <v/>
      </c>
      <c r="AU279" s="334" t="str">
        <f>IF($B279="","",INDEX('All CCC'!AU$7:AU$736,MATCH(WatchList!$B279,'All CCC'!$B$7:$B$736,0)))</f>
        <v/>
      </c>
      <c r="AV279" s="334" t="str">
        <f>IF($B279="","",INDEX('All CCC'!AV$7:AV$736,MATCH(WatchList!$B279,'All CCC'!$B$7:$B$736,0)))</f>
        <v/>
      </c>
      <c r="AW279" s="334" t="str">
        <f>IF($B279="","",INDEX('All CCC'!AW$7:AW$736,MATCH(WatchList!$B279,'All CCC'!$B$7:$B$736,0)))</f>
        <v/>
      </c>
      <c r="AX279" s="334" t="str">
        <f>IF($B279="","",INDEX('All CCC'!AX$7:AX$736,MATCH(WatchList!$B279,'All CCC'!$B$7:$B$736,0)))</f>
        <v/>
      </c>
      <c r="AY279" s="334" t="str">
        <f>IF($B279="","",INDEX('All CCC'!AY$7:AY$736,MATCH(WatchList!$B279,'All CCC'!$B$7:$B$736,0)))</f>
        <v/>
      </c>
      <c r="AZ279" s="334" t="str">
        <f>IF($B279="","",INDEX('All CCC'!AZ$7:AZ$736,MATCH(WatchList!$B279,'All CCC'!$B$7:$B$736,0)))</f>
        <v/>
      </c>
      <c r="BA279" s="334" t="str">
        <f>IF($B279="","",INDEX('All CCC'!BA$7:BA$736,MATCH(WatchList!$B279,'All CCC'!$B$7:$B$736,0)))</f>
        <v/>
      </c>
      <c r="BB279" s="334" t="str">
        <f>IF($B279="","",INDEX('All CCC'!BB$7:BB$736,MATCH(WatchList!$B279,'All CCC'!$B$7:$B$736,0)))</f>
        <v/>
      </c>
      <c r="BC279" s="334" t="str">
        <f>IF($B279="","",INDEX('All CCC'!BC$7:BC$736,MATCH(WatchList!$B279,'All CCC'!$B$7:$B$736,0)))</f>
        <v/>
      </c>
      <c r="BD279" s="334" t="str">
        <f>IF($B279="","",INDEX('All CCC'!BD$7:BD$736,MATCH(WatchList!$B279,'All CCC'!$B$7:$B$736,0)))</f>
        <v/>
      </c>
      <c r="BE279" s="334" t="str">
        <f>IF($B279="","",INDEX('All CCC'!BE$7:BE$736,MATCH(WatchList!$B279,'All CCC'!$B$7:$B$736,0)))</f>
        <v/>
      </c>
      <c r="BF279" s="334" t="str">
        <f>IF($B279="","",INDEX('All CCC'!BF$7:BF$736,MATCH(WatchList!$B279,'All CCC'!$B$7:$B$736,0)))</f>
        <v/>
      </c>
      <c r="BG279" s="334" t="str">
        <f>IF($B279="","",INDEX('All CCC'!BG$7:BG$736,MATCH(WatchList!$B279,'All CCC'!$B$7:$B$736,0)))</f>
        <v/>
      </c>
    </row>
    <row r="280" spans="1:59" x14ac:dyDescent="0.2">
      <c r="A280" s="333" t="str">
        <f>IF($B280="","",INDEX('All CCC'!A$7:A$736,MATCH(WatchList!$B280,'All CCC'!$B$7:$B$736,0)))</f>
        <v/>
      </c>
      <c r="B280" s="127"/>
      <c r="C280" s="334" t="str">
        <f>IF($B280="","",INDEX('All CCC'!C$7:C$736,MATCH(WatchList!$B280,'All CCC'!$B$7:$B$736,0)))</f>
        <v/>
      </c>
      <c r="D280" s="334" t="str">
        <f>IF($B280="","",INDEX('All CCC'!D$7:D$736,MATCH(WatchList!$B280,'All CCC'!$B$7:$B$736,0)))</f>
        <v/>
      </c>
      <c r="E280" s="334" t="str">
        <f>IF($B280="","",INDEX('All CCC'!E$7:E$736,MATCH(WatchList!$B280,'All CCC'!$B$7:$B$736,0)))</f>
        <v/>
      </c>
      <c r="F280" s="334" t="str">
        <f>IF($B280="","",INDEX('All CCC'!F$7:F$736,MATCH(WatchList!$B280,'All CCC'!$B$7:$B$736,0)))</f>
        <v/>
      </c>
      <c r="G280" s="334" t="str">
        <f>IF($B280="","",INDEX('All CCC'!G$7:G$736,MATCH(WatchList!$B280,'All CCC'!$B$7:$B$736,0)))</f>
        <v/>
      </c>
      <c r="H280" s="334" t="str">
        <f>IF($B280="","",INDEX('All CCC'!H$7:H$736,MATCH(WatchList!$B280,'All CCC'!$B$7:$B$736,0)))</f>
        <v/>
      </c>
      <c r="I280" s="334" t="str">
        <f>IF($B280="","",INDEX('All CCC'!I$7:I$736,MATCH(WatchList!$B280,'All CCC'!$B$7:$B$736,0)))</f>
        <v/>
      </c>
      <c r="J280" s="334" t="str">
        <f>IF($B280="","",INDEX('All CCC'!J$7:J$736,MATCH(WatchList!$B280,'All CCC'!$B$7:$B$736,0)))</f>
        <v/>
      </c>
      <c r="K280" s="334" t="str">
        <f>IF($B280="","",INDEX('All CCC'!K$7:K$736,MATCH(WatchList!$B280,'All CCC'!$B$7:$B$736,0)))</f>
        <v/>
      </c>
      <c r="L280" s="334" t="str">
        <f>IF($B280="","",INDEX('All CCC'!L$7:L$736,MATCH(WatchList!$B280,'All CCC'!$B$7:$B$736,0)))</f>
        <v/>
      </c>
      <c r="M280" s="334" t="str">
        <f>IF($B280="","",INDEX('All CCC'!M$7:M$736,MATCH(WatchList!$B280,'All CCC'!$B$7:$B$736,0)))</f>
        <v/>
      </c>
      <c r="N280" s="334" t="str">
        <f>IF($B280="","",INDEX('All CCC'!N$7:N$736,MATCH(WatchList!$B280,'All CCC'!$B$7:$B$736,0)))</f>
        <v/>
      </c>
      <c r="O280" s="334" t="str">
        <f>IF($B280="","",INDEX('All CCC'!O$7:O$736,MATCH(WatchList!$B280,'All CCC'!$B$7:$B$736,0)))</f>
        <v/>
      </c>
      <c r="P280" s="335" t="str">
        <f>IF($B280="","",INDEX('All CCC'!P$7:P$736,MATCH(WatchList!$B280,'All CCC'!$B$7:$B$736,0)))</f>
        <v/>
      </c>
      <c r="Q280" s="335" t="str">
        <f>IF($B280="","",INDEX('All CCC'!Q$7:Q$736,MATCH(WatchList!$B280,'All CCC'!$B$7:$B$736,0)))</f>
        <v/>
      </c>
      <c r="R280" s="334" t="str">
        <f>IF($B280="","",INDEX('All CCC'!R$7:R$736,MATCH(WatchList!$B280,'All CCC'!$B$7:$B$736,0)))</f>
        <v/>
      </c>
      <c r="S280" s="334" t="str">
        <f>IF($B280="","",INDEX('All CCC'!S$7:S$736,MATCH(WatchList!$B280,'All CCC'!$B$7:$B$736,0)))</f>
        <v/>
      </c>
      <c r="T280" s="334" t="str">
        <f>IF($B280="","",INDEX('All CCC'!T$7:T$736,MATCH(WatchList!$B280,'All CCC'!$B$7:$B$736,0)))</f>
        <v/>
      </c>
      <c r="U280" s="334" t="str">
        <f>IF($B280="","",INDEX('All CCC'!U$7:U$736,MATCH(WatchList!$B280,'All CCC'!$B$7:$B$736,0)))</f>
        <v/>
      </c>
      <c r="V280" s="334" t="str">
        <f>IF($B280="","",INDEX('All CCC'!V$7:V$736,MATCH(WatchList!$B280,'All CCC'!$B$7:$B$736,0)))</f>
        <v/>
      </c>
      <c r="W280" s="334" t="str">
        <f>IF($B280="","",INDEX('All CCC'!W$7:W$736,MATCH(WatchList!$B280,'All CCC'!$B$7:$B$736,0)))</f>
        <v/>
      </c>
      <c r="X280" s="334" t="str">
        <f>IF($B280="","",INDEX('All CCC'!X$7:X$736,MATCH(WatchList!$B280,'All CCC'!$B$7:$B$736,0)))</f>
        <v/>
      </c>
      <c r="Y280" s="334" t="str">
        <f>IF($B280="","",INDEX('All CCC'!Y$7:Y$736,MATCH(WatchList!$B280,'All CCC'!$B$7:$B$736,0)))</f>
        <v/>
      </c>
      <c r="Z280" s="334" t="str">
        <f>IF($B280="","",INDEX('All CCC'!Z$7:Z$736,MATCH(WatchList!$B280,'All CCC'!$B$7:$B$736,0)))</f>
        <v/>
      </c>
      <c r="AA280" s="334" t="str">
        <f>IF($B280="","",INDEX('All CCC'!AA$7:AA$736,MATCH(WatchList!$B280,'All CCC'!$B$7:$B$736,0)))</f>
        <v/>
      </c>
      <c r="AB280" s="334" t="str">
        <f>IF($B280="","",INDEX('All CCC'!AB$7:AB$736,MATCH(WatchList!$B280,'All CCC'!$B$7:$B$736,0)))</f>
        <v/>
      </c>
      <c r="AC280" s="334" t="str">
        <f>IF($B280="","",INDEX('All CCC'!AC$7:AC$736,MATCH(WatchList!$B280,'All CCC'!$B$7:$B$736,0)))</f>
        <v/>
      </c>
      <c r="AD280" s="334" t="str">
        <f>IF($B280="","",INDEX('All CCC'!AD$7:AD$736,MATCH(WatchList!$B280,'All CCC'!$B$7:$B$736,0)))</f>
        <v/>
      </c>
      <c r="AE280" s="334" t="str">
        <f>IF($B280="","",INDEX('All CCC'!AE$7:AE$736,MATCH(WatchList!$B280,'All CCC'!$B$7:$B$736,0)))</f>
        <v/>
      </c>
      <c r="AF280" s="334" t="str">
        <f>IF($B280="","",INDEX('All CCC'!AF$7:AF$736,MATCH(WatchList!$B280,'All CCC'!$B$7:$B$736,0)))</f>
        <v/>
      </c>
      <c r="AG280" s="334" t="str">
        <f>IF($B280="","",INDEX('All CCC'!AG$7:AG$736,MATCH(WatchList!$B280,'All CCC'!$B$7:$B$736,0)))</f>
        <v/>
      </c>
      <c r="AH280" s="334" t="str">
        <f>IF($B280="","",INDEX('All CCC'!AH$7:AH$736,MATCH(WatchList!$B280,'All CCC'!$B$7:$B$736,0)))</f>
        <v/>
      </c>
      <c r="AI280" s="334" t="str">
        <f>IF($B280="","",INDEX('All CCC'!AI$7:AI$736,MATCH(WatchList!$B280,'All CCC'!$B$7:$B$736,0)))</f>
        <v/>
      </c>
      <c r="AJ280" s="334" t="str">
        <f>IF($B280="","",INDEX('All CCC'!AJ$7:AJ$736,MATCH(WatchList!$B280,'All CCC'!$B$7:$B$736,0)))</f>
        <v/>
      </c>
      <c r="AK280" s="334" t="str">
        <f>IF($B280="","",INDEX('All CCC'!AK$7:AK$736,MATCH(WatchList!$B280,'All CCC'!$B$7:$B$736,0)))</f>
        <v/>
      </c>
      <c r="AL280" s="334" t="str">
        <f>IF($B280="","",INDEX('All CCC'!AL$7:AL$736,MATCH(WatchList!$B280,'All CCC'!$B$7:$B$736,0)))</f>
        <v/>
      </c>
      <c r="AM280" s="334" t="str">
        <f>IF($B280="","",INDEX('All CCC'!AM$7:AM$736,MATCH(WatchList!$B280,'All CCC'!$B$7:$B$736,0)))</f>
        <v/>
      </c>
      <c r="AN280" s="334" t="str">
        <f>IF($B280="","",INDEX('All CCC'!AN$7:AN$736,MATCH(WatchList!$B280,'All CCC'!$B$7:$B$736,0)))</f>
        <v/>
      </c>
      <c r="AO280" s="334" t="str">
        <f>IF($B280="","",INDEX('All CCC'!AO$7:AO$736,MATCH(WatchList!$B280,'All CCC'!$B$7:$B$736,0)))</f>
        <v/>
      </c>
      <c r="AP280" s="334" t="str">
        <f>IF($B280="","",INDEX('All CCC'!AP$7:AP$736,MATCH(WatchList!$B280,'All CCC'!$B$7:$B$736,0)))</f>
        <v/>
      </c>
      <c r="AQ280" s="334" t="str">
        <f>IF($B280="","",INDEX('All CCC'!AQ$7:AQ$736,MATCH(WatchList!$B280,'All CCC'!$B$7:$B$736,0)))</f>
        <v/>
      </c>
      <c r="AR280" s="334" t="str">
        <f>IF($B280="","",INDEX('All CCC'!AR$7:AR$736,MATCH(WatchList!$B280,'All CCC'!$B$7:$B$736,0)))</f>
        <v/>
      </c>
      <c r="AS280" s="334" t="str">
        <f>IF($B280="","",INDEX('All CCC'!AS$7:AS$736,MATCH(WatchList!$B280,'All CCC'!$B$7:$B$736,0)))</f>
        <v/>
      </c>
      <c r="AT280" s="334" t="str">
        <f>IF($B280="","",INDEX('All CCC'!AT$7:AT$736,MATCH(WatchList!$B280,'All CCC'!$B$7:$B$736,0)))</f>
        <v/>
      </c>
      <c r="AU280" s="334" t="str">
        <f>IF($B280="","",INDEX('All CCC'!AU$7:AU$736,MATCH(WatchList!$B280,'All CCC'!$B$7:$B$736,0)))</f>
        <v/>
      </c>
      <c r="AV280" s="334" t="str">
        <f>IF($B280="","",INDEX('All CCC'!AV$7:AV$736,MATCH(WatchList!$B280,'All CCC'!$B$7:$B$736,0)))</f>
        <v/>
      </c>
      <c r="AW280" s="334" t="str">
        <f>IF($B280="","",INDEX('All CCC'!AW$7:AW$736,MATCH(WatchList!$B280,'All CCC'!$B$7:$B$736,0)))</f>
        <v/>
      </c>
      <c r="AX280" s="334" t="str">
        <f>IF($B280="","",INDEX('All CCC'!AX$7:AX$736,MATCH(WatchList!$B280,'All CCC'!$B$7:$B$736,0)))</f>
        <v/>
      </c>
      <c r="AY280" s="334" t="str">
        <f>IF($B280="","",INDEX('All CCC'!AY$7:AY$736,MATCH(WatchList!$B280,'All CCC'!$B$7:$B$736,0)))</f>
        <v/>
      </c>
      <c r="AZ280" s="334" t="str">
        <f>IF($B280="","",INDEX('All CCC'!AZ$7:AZ$736,MATCH(WatchList!$B280,'All CCC'!$B$7:$B$736,0)))</f>
        <v/>
      </c>
      <c r="BA280" s="334" t="str">
        <f>IF($B280="","",INDEX('All CCC'!BA$7:BA$736,MATCH(WatchList!$B280,'All CCC'!$B$7:$B$736,0)))</f>
        <v/>
      </c>
      <c r="BB280" s="334" t="str">
        <f>IF($B280="","",INDEX('All CCC'!BB$7:BB$736,MATCH(WatchList!$B280,'All CCC'!$B$7:$B$736,0)))</f>
        <v/>
      </c>
      <c r="BC280" s="334" t="str">
        <f>IF($B280="","",INDEX('All CCC'!BC$7:BC$736,MATCH(WatchList!$B280,'All CCC'!$B$7:$B$736,0)))</f>
        <v/>
      </c>
      <c r="BD280" s="334" t="str">
        <f>IF($B280="","",INDEX('All CCC'!BD$7:BD$736,MATCH(WatchList!$B280,'All CCC'!$B$7:$B$736,0)))</f>
        <v/>
      </c>
      <c r="BE280" s="334" t="str">
        <f>IF($B280="","",INDEX('All CCC'!BE$7:BE$736,MATCH(WatchList!$B280,'All CCC'!$B$7:$B$736,0)))</f>
        <v/>
      </c>
      <c r="BF280" s="334" t="str">
        <f>IF($B280="","",INDEX('All CCC'!BF$7:BF$736,MATCH(WatchList!$B280,'All CCC'!$B$7:$B$736,0)))</f>
        <v/>
      </c>
      <c r="BG280" s="334" t="str">
        <f>IF($B280="","",INDEX('All CCC'!BG$7:BG$736,MATCH(WatchList!$B280,'All CCC'!$B$7:$B$736,0)))</f>
        <v/>
      </c>
    </row>
    <row r="281" spans="1:59" x14ac:dyDescent="0.2">
      <c r="A281" s="333" t="str">
        <f>IF($B281="","",INDEX('All CCC'!A$7:A$736,MATCH(WatchList!$B281,'All CCC'!$B$7:$B$736,0)))</f>
        <v/>
      </c>
      <c r="B281" s="127"/>
      <c r="C281" s="334" t="str">
        <f>IF($B281="","",INDEX('All CCC'!C$7:C$736,MATCH(WatchList!$B281,'All CCC'!$B$7:$B$736,0)))</f>
        <v/>
      </c>
      <c r="D281" s="334" t="str">
        <f>IF($B281="","",INDEX('All CCC'!D$7:D$736,MATCH(WatchList!$B281,'All CCC'!$B$7:$B$736,0)))</f>
        <v/>
      </c>
      <c r="E281" s="334" t="str">
        <f>IF($B281="","",INDEX('All CCC'!E$7:E$736,MATCH(WatchList!$B281,'All CCC'!$B$7:$B$736,0)))</f>
        <v/>
      </c>
      <c r="F281" s="334" t="str">
        <f>IF($B281="","",INDEX('All CCC'!F$7:F$736,MATCH(WatchList!$B281,'All CCC'!$B$7:$B$736,0)))</f>
        <v/>
      </c>
      <c r="G281" s="334" t="str">
        <f>IF($B281="","",INDEX('All CCC'!G$7:G$736,MATCH(WatchList!$B281,'All CCC'!$B$7:$B$736,0)))</f>
        <v/>
      </c>
      <c r="H281" s="334" t="str">
        <f>IF($B281="","",INDEX('All CCC'!H$7:H$736,MATCH(WatchList!$B281,'All CCC'!$B$7:$B$736,0)))</f>
        <v/>
      </c>
      <c r="I281" s="334" t="str">
        <f>IF($B281="","",INDEX('All CCC'!I$7:I$736,MATCH(WatchList!$B281,'All CCC'!$B$7:$B$736,0)))</f>
        <v/>
      </c>
      <c r="J281" s="334" t="str">
        <f>IF($B281="","",INDEX('All CCC'!J$7:J$736,MATCH(WatchList!$B281,'All CCC'!$B$7:$B$736,0)))</f>
        <v/>
      </c>
      <c r="K281" s="334" t="str">
        <f>IF($B281="","",INDEX('All CCC'!K$7:K$736,MATCH(WatchList!$B281,'All CCC'!$B$7:$B$736,0)))</f>
        <v/>
      </c>
      <c r="L281" s="334" t="str">
        <f>IF($B281="","",INDEX('All CCC'!L$7:L$736,MATCH(WatchList!$B281,'All CCC'!$B$7:$B$736,0)))</f>
        <v/>
      </c>
      <c r="M281" s="334" t="str">
        <f>IF($B281="","",INDEX('All CCC'!M$7:M$736,MATCH(WatchList!$B281,'All CCC'!$B$7:$B$736,0)))</f>
        <v/>
      </c>
      <c r="N281" s="334" t="str">
        <f>IF($B281="","",INDEX('All CCC'!N$7:N$736,MATCH(WatchList!$B281,'All CCC'!$B$7:$B$736,0)))</f>
        <v/>
      </c>
      <c r="O281" s="334" t="str">
        <f>IF($B281="","",INDEX('All CCC'!O$7:O$736,MATCH(WatchList!$B281,'All CCC'!$B$7:$B$736,0)))</f>
        <v/>
      </c>
      <c r="P281" s="335" t="str">
        <f>IF($B281="","",INDEX('All CCC'!P$7:P$736,MATCH(WatchList!$B281,'All CCC'!$B$7:$B$736,0)))</f>
        <v/>
      </c>
      <c r="Q281" s="335" t="str">
        <f>IF($B281="","",INDEX('All CCC'!Q$7:Q$736,MATCH(WatchList!$B281,'All CCC'!$B$7:$B$736,0)))</f>
        <v/>
      </c>
      <c r="R281" s="334" t="str">
        <f>IF($B281="","",INDEX('All CCC'!R$7:R$736,MATCH(WatchList!$B281,'All CCC'!$B$7:$B$736,0)))</f>
        <v/>
      </c>
      <c r="S281" s="334" t="str">
        <f>IF($B281="","",INDEX('All CCC'!S$7:S$736,MATCH(WatchList!$B281,'All CCC'!$B$7:$B$736,0)))</f>
        <v/>
      </c>
      <c r="T281" s="334" t="str">
        <f>IF($B281="","",INDEX('All CCC'!T$7:T$736,MATCH(WatchList!$B281,'All CCC'!$B$7:$B$736,0)))</f>
        <v/>
      </c>
      <c r="U281" s="334" t="str">
        <f>IF($B281="","",INDEX('All CCC'!U$7:U$736,MATCH(WatchList!$B281,'All CCC'!$B$7:$B$736,0)))</f>
        <v/>
      </c>
      <c r="V281" s="334" t="str">
        <f>IF($B281="","",INDEX('All CCC'!V$7:V$736,MATCH(WatchList!$B281,'All CCC'!$B$7:$B$736,0)))</f>
        <v/>
      </c>
      <c r="W281" s="334" t="str">
        <f>IF($B281="","",INDEX('All CCC'!W$7:W$736,MATCH(WatchList!$B281,'All CCC'!$B$7:$B$736,0)))</f>
        <v/>
      </c>
      <c r="X281" s="334" t="str">
        <f>IF($B281="","",INDEX('All CCC'!X$7:X$736,MATCH(WatchList!$B281,'All CCC'!$B$7:$B$736,0)))</f>
        <v/>
      </c>
      <c r="Y281" s="334" t="str">
        <f>IF($B281="","",INDEX('All CCC'!Y$7:Y$736,MATCH(WatchList!$B281,'All CCC'!$B$7:$B$736,0)))</f>
        <v/>
      </c>
      <c r="Z281" s="334" t="str">
        <f>IF($B281="","",INDEX('All CCC'!Z$7:Z$736,MATCH(WatchList!$B281,'All CCC'!$B$7:$B$736,0)))</f>
        <v/>
      </c>
      <c r="AA281" s="334" t="str">
        <f>IF($B281="","",INDEX('All CCC'!AA$7:AA$736,MATCH(WatchList!$B281,'All CCC'!$B$7:$B$736,0)))</f>
        <v/>
      </c>
      <c r="AB281" s="334" t="str">
        <f>IF($B281="","",INDEX('All CCC'!AB$7:AB$736,MATCH(WatchList!$B281,'All CCC'!$B$7:$B$736,0)))</f>
        <v/>
      </c>
      <c r="AC281" s="334" t="str">
        <f>IF($B281="","",INDEX('All CCC'!AC$7:AC$736,MATCH(WatchList!$B281,'All CCC'!$B$7:$B$736,0)))</f>
        <v/>
      </c>
      <c r="AD281" s="334" t="str">
        <f>IF($B281="","",INDEX('All CCC'!AD$7:AD$736,MATCH(WatchList!$B281,'All CCC'!$B$7:$B$736,0)))</f>
        <v/>
      </c>
      <c r="AE281" s="334" t="str">
        <f>IF($B281="","",INDEX('All CCC'!AE$7:AE$736,MATCH(WatchList!$B281,'All CCC'!$B$7:$B$736,0)))</f>
        <v/>
      </c>
      <c r="AF281" s="334" t="str">
        <f>IF($B281="","",INDEX('All CCC'!AF$7:AF$736,MATCH(WatchList!$B281,'All CCC'!$B$7:$B$736,0)))</f>
        <v/>
      </c>
      <c r="AG281" s="334" t="str">
        <f>IF($B281="","",INDEX('All CCC'!AG$7:AG$736,MATCH(WatchList!$B281,'All CCC'!$B$7:$B$736,0)))</f>
        <v/>
      </c>
      <c r="AH281" s="334" t="str">
        <f>IF($B281="","",INDEX('All CCC'!AH$7:AH$736,MATCH(WatchList!$B281,'All CCC'!$B$7:$B$736,0)))</f>
        <v/>
      </c>
      <c r="AI281" s="334" t="str">
        <f>IF($B281="","",INDEX('All CCC'!AI$7:AI$736,MATCH(WatchList!$B281,'All CCC'!$B$7:$B$736,0)))</f>
        <v/>
      </c>
      <c r="AJ281" s="334" t="str">
        <f>IF($B281="","",INDEX('All CCC'!AJ$7:AJ$736,MATCH(WatchList!$B281,'All CCC'!$B$7:$B$736,0)))</f>
        <v/>
      </c>
      <c r="AK281" s="334" t="str">
        <f>IF($B281="","",INDEX('All CCC'!AK$7:AK$736,MATCH(WatchList!$B281,'All CCC'!$B$7:$B$736,0)))</f>
        <v/>
      </c>
      <c r="AL281" s="334" t="str">
        <f>IF($B281="","",INDEX('All CCC'!AL$7:AL$736,MATCH(WatchList!$B281,'All CCC'!$B$7:$B$736,0)))</f>
        <v/>
      </c>
      <c r="AM281" s="334" t="str">
        <f>IF($B281="","",INDEX('All CCC'!AM$7:AM$736,MATCH(WatchList!$B281,'All CCC'!$B$7:$B$736,0)))</f>
        <v/>
      </c>
      <c r="AN281" s="334" t="str">
        <f>IF($B281="","",INDEX('All CCC'!AN$7:AN$736,MATCH(WatchList!$B281,'All CCC'!$B$7:$B$736,0)))</f>
        <v/>
      </c>
      <c r="AO281" s="334" t="str">
        <f>IF($B281="","",INDEX('All CCC'!AO$7:AO$736,MATCH(WatchList!$B281,'All CCC'!$B$7:$B$736,0)))</f>
        <v/>
      </c>
      <c r="AP281" s="334" t="str">
        <f>IF($B281="","",INDEX('All CCC'!AP$7:AP$736,MATCH(WatchList!$B281,'All CCC'!$B$7:$B$736,0)))</f>
        <v/>
      </c>
      <c r="AQ281" s="334" t="str">
        <f>IF($B281="","",INDEX('All CCC'!AQ$7:AQ$736,MATCH(WatchList!$B281,'All CCC'!$B$7:$B$736,0)))</f>
        <v/>
      </c>
      <c r="AR281" s="334" t="str">
        <f>IF($B281="","",INDEX('All CCC'!AR$7:AR$736,MATCH(WatchList!$B281,'All CCC'!$B$7:$B$736,0)))</f>
        <v/>
      </c>
      <c r="AS281" s="334" t="str">
        <f>IF($B281="","",INDEX('All CCC'!AS$7:AS$736,MATCH(WatchList!$B281,'All CCC'!$B$7:$B$736,0)))</f>
        <v/>
      </c>
      <c r="AT281" s="334" t="str">
        <f>IF($B281="","",INDEX('All CCC'!AT$7:AT$736,MATCH(WatchList!$B281,'All CCC'!$B$7:$B$736,0)))</f>
        <v/>
      </c>
      <c r="AU281" s="334" t="str">
        <f>IF($B281="","",INDEX('All CCC'!AU$7:AU$736,MATCH(WatchList!$B281,'All CCC'!$B$7:$B$736,0)))</f>
        <v/>
      </c>
      <c r="AV281" s="334" t="str">
        <f>IF($B281="","",INDEX('All CCC'!AV$7:AV$736,MATCH(WatchList!$B281,'All CCC'!$B$7:$B$736,0)))</f>
        <v/>
      </c>
      <c r="AW281" s="334" t="str">
        <f>IF($B281="","",INDEX('All CCC'!AW$7:AW$736,MATCH(WatchList!$B281,'All CCC'!$B$7:$B$736,0)))</f>
        <v/>
      </c>
      <c r="AX281" s="334" t="str">
        <f>IF($B281="","",INDEX('All CCC'!AX$7:AX$736,MATCH(WatchList!$B281,'All CCC'!$B$7:$B$736,0)))</f>
        <v/>
      </c>
      <c r="AY281" s="334" t="str">
        <f>IF($B281="","",INDEX('All CCC'!AY$7:AY$736,MATCH(WatchList!$B281,'All CCC'!$B$7:$B$736,0)))</f>
        <v/>
      </c>
      <c r="AZ281" s="334" t="str">
        <f>IF($B281="","",INDEX('All CCC'!AZ$7:AZ$736,MATCH(WatchList!$B281,'All CCC'!$B$7:$B$736,0)))</f>
        <v/>
      </c>
      <c r="BA281" s="334" t="str">
        <f>IF($B281="","",INDEX('All CCC'!BA$7:BA$736,MATCH(WatchList!$B281,'All CCC'!$B$7:$B$736,0)))</f>
        <v/>
      </c>
      <c r="BB281" s="334" t="str">
        <f>IF($B281="","",INDEX('All CCC'!BB$7:BB$736,MATCH(WatchList!$B281,'All CCC'!$B$7:$B$736,0)))</f>
        <v/>
      </c>
      <c r="BC281" s="334" t="str">
        <f>IF($B281="","",INDEX('All CCC'!BC$7:BC$736,MATCH(WatchList!$B281,'All CCC'!$B$7:$B$736,0)))</f>
        <v/>
      </c>
      <c r="BD281" s="334" t="str">
        <f>IF($B281="","",INDEX('All CCC'!BD$7:BD$736,MATCH(WatchList!$B281,'All CCC'!$B$7:$B$736,0)))</f>
        <v/>
      </c>
      <c r="BE281" s="334" t="str">
        <f>IF($B281="","",INDEX('All CCC'!BE$7:BE$736,MATCH(WatchList!$B281,'All CCC'!$B$7:$B$736,0)))</f>
        <v/>
      </c>
      <c r="BF281" s="334" t="str">
        <f>IF($B281="","",INDEX('All CCC'!BF$7:BF$736,MATCH(WatchList!$B281,'All CCC'!$B$7:$B$736,0)))</f>
        <v/>
      </c>
      <c r="BG281" s="334" t="str">
        <f>IF($B281="","",INDEX('All CCC'!BG$7:BG$736,MATCH(WatchList!$B281,'All CCC'!$B$7:$B$736,0)))</f>
        <v/>
      </c>
    </row>
    <row r="282" spans="1:59" x14ac:dyDescent="0.2">
      <c r="A282" s="333" t="str">
        <f>IF($B282="","",INDEX('All CCC'!A$7:A$736,MATCH(WatchList!$B282,'All CCC'!$B$7:$B$736,0)))</f>
        <v/>
      </c>
      <c r="B282" s="127"/>
      <c r="C282" s="334" t="str">
        <f>IF($B282="","",INDEX('All CCC'!C$7:C$736,MATCH(WatchList!$B282,'All CCC'!$B$7:$B$736,0)))</f>
        <v/>
      </c>
      <c r="D282" s="334" t="str">
        <f>IF($B282="","",INDEX('All CCC'!D$7:D$736,MATCH(WatchList!$B282,'All CCC'!$B$7:$B$736,0)))</f>
        <v/>
      </c>
      <c r="E282" s="334" t="str">
        <f>IF($B282="","",INDEX('All CCC'!E$7:E$736,MATCH(WatchList!$B282,'All CCC'!$B$7:$B$736,0)))</f>
        <v/>
      </c>
      <c r="F282" s="334" t="str">
        <f>IF($B282="","",INDEX('All CCC'!F$7:F$736,MATCH(WatchList!$B282,'All CCC'!$B$7:$B$736,0)))</f>
        <v/>
      </c>
      <c r="G282" s="334" t="str">
        <f>IF($B282="","",INDEX('All CCC'!G$7:G$736,MATCH(WatchList!$B282,'All CCC'!$B$7:$B$736,0)))</f>
        <v/>
      </c>
      <c r="H282" s="334" t="str">
        <f>IF($B282="","",INDEX('All CCC'!H$7:H$736,MATCH(WatchList!$B282,'All CCC'!$B$7:$B$736,0)))</f>
        <v/>
      </c>
      <c r="I282" s="334" t="str">
        <f>IF($B282="","",INDEX('All CCC'!I$7:I$736,MATCH(WatchList!$B282,'All CCC'!$B$7:$B$736,0)))</f>
        <v/>
      </c>
      <c r="J282" s="334" t="str">
        <f>IF($B282="","",INDEX('All CCC'!J$7:J$736,MATCH(WatchList!$B282,'All CCC'!$B$7:$B$736,0)))</f>
        <v/>
      </c>
      <c r="K282" s="334" t="str">
        <f>IF($B282="","",INDEX('All CCC'!K$7:K$736,MATCH(WatchList!$B282,'All CCC'!$B$7:$B$736,0)))</f>
        <v/>
      </c>
      <c r="L282" s="334" t="str">
        <f>IF($B282="","",INDEX('All CCC'!L$7:L$736,MATCH(WatchList!$B282,'All CCC'!$B$7:$B$736,0)))</f>
        <v/>
      </c>
      <c r="M282" s="334" t="str">
        <f>IF($B282="","",INDEX('All CCC'!M$7:M$736,MATCH(WatchList!$B282,'All CCC'!$B$7:$B$736,0)))</f>
        <v/>
      </c>
      <c r="N282" s="334" t="str">
        <f>IF($B282="","",INDEX('All CCC'!N$7:N$736,MATCH(WatchList!$B282,'All CCC'!$B$7:$B$736,0)))</f>
        <v/>
      </c>
      <c r="O282" s="334" t="str">
        <f>IF($B282="","",INDEX('All CCC'!O$7:O$736,MATCH(WatchList!$B282,'All CCC'!$B$7:$B$736,0)))</f>
        <v/>
      </c>
      <c r="P282" s="335" t="str">
        <f>IF($B282="","",INDEX('All CCC'!P$7:P$736,MATCH(WatchList!$B282,'All CCC'!$B$7:$B$736,0)))</f>
        <v/>
      </c>
      <c r="Q282" s="335" t="str">
        <f>IF($B282="","",INDEX('All CCC'!Q$7:Q$736,MATCH(WatchList!$B282,'All CCC'!$B$7:$B$736,0)))</f>
        <v/>
      </c>
      <c r="R282" s="334" t="str">
        <f>IF($B282="","",INDEX('All CCC'!R$7:R$736,MATCH(WatchList!$B282,'All CCC'!$B$7:$B$736,0)))</f>
        <v/>
      </c>
      <c r="S282" s="334" t="str">
        <f>IF($B282="","",INDEX('All CCC'!S$7:S$736,MATCH(WatchList!$B282,'All CCC'!$B$7:$B$736,0)))</f>
        <v/>
      </c>
      <c r="T282" s="334" t="str">
        <f>IF($B282="","",INDEX('All CCC'!T$7:T$736,MATCH(WatchList!$B282,'All CCC'!$B$7:$B$736,0)))</f>
        <v/>
      </c>
      <c r="U282" s="334" t="str">
        <f>IF($B282="","",INDEX('All CCC'!U$7:U$736,MATCH(WatchList!$B282,'All CCC'!$B$7:$B$736,0)))</f>
        <v/>
      </c>
      <c r="V282" s="334" t="str">
        <f>IF($B282="","",INDEX('All CCC'!V$7:V$736,MATCH(WatchList!$B282,'All CCC'!$B$7:$B$736,0)))</f>
        <v/>
      </c>
      <c r="W282" s="334" t="str">
        <f>IF($B282="","",INDEX('All CCC'!W$7:W$736,MATCH(WatchList!$B282,'All CCC'!$B$7:$B$736,0)))</f>
        <v/>
      </c>
      <c r="X282" s="334" t="str">
        <f>IF($B282="","",INDEX('All CCC'!X$7:X$736,MATCH(WatchList!$B282,'All CCC'!$B$7:$B$736,0)))</f>
        <v/>
      </c>
      <c r="Y282" s="334" t="str">
        <f>IF($B282="","",INDEX('All CCC'!Y$7:Y$736,MATCH(WatchList!$B282,'All CCC'!$B$7:$B$736,0)))</f>
        <v/>
      </c>
      <c r="Z282" s="334" t="str">
        <f>IF($B282="","",INDEX('All CCC'!Z$7:Z$736,MATCH(WatchList!$B282,'All CCC'!$B$7:$B$736,0)))</f>
        <v/>
      </c>
      <c r="AA282" s="334" t="str">
        <f>IF($B282="","",INDEX('All CCC'!AA$7:AA$736,MATCH(WatchList!$B282,'All CCC'!$B$7:$B$736,0)))</f>
        <v/>
      </c>
      <c r="AB282" s="334" t="str">
        <f>IF($B282="","",INDEX('All CCC'!AB$7:AB$736,MATCH(WatchList!$B282,'All CCC'!$B$7:$B$736,0)))</f>
        <v/>
      </c>
      <c r="AC282" s="334" t="str">
        <f>IF($B282="","",INDEX('All CCC'!AC$7:AC$736,MATCH(WatchList!$B282,'All CCC'!$B$7:$B$736,0)))</f>
        <v/>
      </c>
      <c r="AD282" s="334" t="str">
        <f>IF($B282="","",INDEX('All CCC'!AD$7:AD$736,MATCH(WatchList!$B282,'All CCC'!$B$7:$B$736,0)))</f>
        <v/>
      </c>
      <c r="AE282" s="334" t="str">
        <f>IF($B282="","",INDEX('All CCC'!AE$7:AE$736,MATCH(WatchList!$B282,'All CCC'!$B$7:$B$736,0)))</f>
        <v/>
      </c>
      <c r="AF282" s="334" t="str">
        <f>IF($B282="","",INDEX('All CCC'!AF$7:AF$736,MATCH(WatchList!$B282,'All CCC'!$B$7:$B$736,0)))</f>
        <v/>
      </c>
      <c r="AG282" s="334" t="str">
        <f>IF($B282="","",INDEX('All CCC'!AG$7:AG$736,MATCH(WatchList!$B282,'All CCC'!$B$7:$B$736,0)))</f>
        <v/>
      </c>
      <c r="AH282" s="334" t="str">
        <f>IF($B282="","",INDEX('All CCC'!AH$7:AH$736,MATCH(WatchList!$B282,'All CCC'!$B$7:$B$736,0)))</f>
        <v/>
      </c>
      <c r="AI282" s="334" t="str">
        <f>IF($B282="","",INDEX('All CCC'!AI$7:AI$736,MATCH(WatchList!$B282,'All CCC'!$B$7:$B$736,0)))</f>
        <v/>
      </c>
      <c r="AJ282" s="334" t="str">
        <f>IF($B282="","",INDEX('All CCC'!AJ$7:AJ$736,MATCH(WatchList!$B282,'All CCC'!$B$7:$B$736,0)))</f>
        <v/>
      </c>
      <c r="AK282" s="334" t="str">
        <f>IF($B282="","",INDEX('All CCC'!AK$7:AK$736,MATCH(WatchList!$B282,'All CCC'!$B$7:$B$736,0)))</f>
        <v/>
      </c>
      <c r="AL282" s="334" t="str">
        <f>IF($B282="","",INDEX('All CCC'!AL$7:AL$736,MATCH(WatchList!$B282,'All CCC'!$B$7:$B$736,0)))</f>
        <v/>
      </c>
      <c r="AM282" s="334" t="str">
        <f>IF($B282="","",INDEX('All CCC'!AM$7:AM$736,MATCH(WatchList!$B282,'All CCC'!$B$7:$B$736,0)))</f>
        <v/>
      </c>
      <c r="AN282" s="334" t="str">
        <f>IF($B282="","",INDEX('All CCC'!AN$7:AN$736,MATCH(WatchList!$B282,'All CCC'!$B$7:$B$736,0)))</f>
        <v/>
      </c>
      <c r="AO282" s="334" t="str">
        <f>IF($B282="","",INDEX('All CCC'!AO$7:AO$736,MATCH(WatchList!$B282,'All CCC'!$B$7:$B$736,0)))</f>
        <v/>
      </c>
      <c r="AP282" s="334" t="str">
        <f>IF($B282="","",INDEX('All CCC'!AP$7:AP$736,MATCH(WatchList!$B282,'All CCC'!$B$7:$B$736,0)))</f>
        <v/>
      </c>
      <c r="AQ282" s="334" t="str">
        <f>IF($B282="","",INDEX('All CCC'!AQ$7:AQ$736,MATCH(WatchList!$B282,'All CCC'!$B$7:$B$736,0)))</f>
        <v/>
      </c>
      <c r="AR282" s="334" t="str">
        <f>IF($B282="","",INDEX('All CCC'!AR$7:AR$736,MATCH(WatchList!$B282,'All CCC'!$B$7:$B$736,0)))</f>
        <v/>
      </c>
      <c r="AS282" s="334" t="str">
        <f>IF($B282="","",INDEX('All CCC'!AS$7:AS$736,MATCH(WatchList!$B282,'All CCC'!$B$7:$B$736,0)))</f>
        <v/>
      </c>
      <c r="AT282" s="334" t="str">
        <f>IF($B282="","",INDEX('All CCC'!AT$7:AT$736,MATCH(WatchList!$B282,'All CCC'!$B$7:$B$736,0)))</f>
        <v/>
      </c>
      <c r="AU282" s="334" t="str">
        <f>IF($B282="","",INDEX('All CCC'!AU$7:AU$736,MATCH(WatchList!$B282,'All CCC'!$B$7:$B$736,0)))</f>
        <v/>
      </c>
      <c r="AV282" s="334" t="str">
        <f>IF($B282="","",INDEX('All CCC'!AV$7:AV$736,MATCH(WatchList!$B282,'All CCC'!$B$7:$B$736,0)))</f>
        <v/>
      </c>
      <c r="AW282" s="334" t="str">
        <f>IF($B282="","",INDEX('All CCC'!AW$7:AW$736,MATCH(WatchList!$B282,'All CCC'!$B$7:$B$736,0)))</f>
        <v/>
      </c>
      <c r="AX282" s="334" t="str">
        <f>IF($B282="","",INDEX('All CCC'!AX$7:AX$736,MATCH(WatchList!$B282,'All CCC'!$B$7:$B$736,0)))</f>
        <v/>
      </c>
      <c r="AY282" s="334" t="str">
        <f>IF($B282="","",INDEX('All CCC'!AY$7:AY$736,MATCH(WatchList!$B282,'All CCC'!$B$7:$B$736,0)))</f>
        <v/>
      </c>
      <c r="AZ282" s="334" t="str">
        <f>IF($B282="","",INDEX('All CCC'!AZ$7:AZ$736,MATCH(WatchList!$B282,'All CCC'!$B$7:$B$736,0)))</f>
        <v/>
      </c>
      <c r="BA282" s="334" t="str">
        <f>IF($B282="","",INDEX('All CCC'!BA$7:BA$736,MATCH(WatchList!$B282,'All CCC'!$B$7:$B$736,0)))</f>
        <v/>
      </c>
      <c r="BB282" s="334" t="str">
        <f>IF($B282="","",INDEX('All CCC'!BB$7:BB$736,MATCH(WatchList!$B282,'All CCC'!$B$7:$B$736,0)))</f>
        <v/>
      </c>
      <c r="BC282" s="334" t="str">
        <f>IF($B282="","",INDEX('All CCC'!BC$7:BC$736,MATCH(WatchList!$B282,'All CCC'!$B$7:$B$736,0)))</f>
        <v/>
      </c>
      <c r="BD282" s="334" t="str">
        <f>IF($B282="","",INDEX('All CCC'!BD$7:BD$736,MATCH(WatchList!$B282,'All CCC'!$B$7:$B$736,0)))</f>
        <v/>
      </c>
      <c r="BE282" s="334" t="str">
        <f>IF($B282="","",INDEX('All CCC'!BE$7:BE$736,MATCH(WatchList!$B282,'All CCC'!$B$7:$B$736,0)))</f>
        <v/>
      </c>
      <c r="BF282" s="334" t="str">
        <f>IF($B282="","",INDEX('All CCC'!BF$7:BF$736,MATCH(WatchList!$B282,'All CCC'!$B$7:$B$736,0)))</f>
        <v/>
      </c>
      <c r="BG282" s="334" t="str">
        <f>IF($B282="","",INDEX('All CCC'!BG$7:BG$736,MATCH(WatchList!$B282,'All CCC'!$B$7:$B$736,0)))</f>
        <v/>
      </c>
    </row>
    <row r="283" spans="1:59" x14ac:dyDescent="0.2">
      <c r="A283" s="333" t="str">
        <f>IF($B283="","",INDEX('All CCC'!A$7:A$736,MATCH(WatchList!$B283,'All CCC'!$B$7:$B$736,0)))</f>
        <v/>
      </c>
      <c r="B283" s="127"/>
      <c r="C283" s="334" t="str">
        <f>IF($B283="","",INDEX('All CCC'!C$7:C$736,MATCH(WatchList!$B283,'All CCC'!$B$7:$B$736,0)))</f>
        <v/>
      </c>
      <c r="D283" s="334" t="str">
        <f>IF($B283="","",INDEX('All CCC'!D$7:D$736,MATCH(WatchList!$B283,'All CCC'!$B$7:$B$736,0)))</f>
        <v/>
      </c>
      <c r="E283" s="334" t="str">
        <f>IF($B283="","",INDEX('All CCC'!E$7:E$736,MATCH(WatchList!$B283,'All CCC'!$B$7:$B$736,0)))</f>
        <v/>
      </c>
      <c r="F283" s="334" t="str">
        <f>IF($B283="","",INDEX('All CCC'!F$7:F$736,MATCH(WatchList!$B283,'All CCC'!$B$7:$B$736,0)))</f>
        <v/>
      </c>
      <c r="G283" s="334" t="str">
        <f>IF($B283="","",INDEX('All CCC'!G$7:G$736,MATCH(WatchList!$B283,'All CCC'!$B$7:$B$736,0)))</f>
        <v/>
      </c>
      <c r="H283" s="334" t="str">
        <f>IF($B283="","",INDEX('All CCC'!H$7:H$736,MATCH(WatchList!$B283,'All CCC'!$B$7:$B$736,0)))</f>
        <v/>
      </c>
      <c r="I283" s="334" t="str">
        <f>IF($B283="","",INDEX('All CCC'!I$7:I$736,MATCH(WatchList!$B283,'All CCC'!$B$7:$B$736,0)))</f>
        <v/>
      </c>
      <c r="J283" s="334" t="str">
        <f>IF($B283="","",INDEX('All CCC'!J$7:J$736,MATCH(WatchList!$B283,'All CCC'!$B$7:$B$736,0)))</f>
        <v/>
      </c>
      <c r="K283" s="334" t="str">
        <f>IF($B283="","",INDEX('All CCC'!K$7:K$736,MATCH(WatchList!$B283,'All CCC'!$B$7:$B$736,0)))</f>
        <v/>
      </c>
      <c r="L283" s="334" t="str">
        <f>IF($B283="","",INDEX('All CCC'!L$7:L$736,MATCH(WatchList!$B283,'All CCC'!$B$7:$B$736,0)))</f>
        <v/>
      </c>
      <c r="M283" s="334" t="str">
        <f>IF($B283="","",INDEX('All CCC'!M$7:M$736,MATCH(WatchList!$B283,'All CCC'!$B$7:$B$736,0)))</f>
        <v/>
      </c>
      <c r="N283" s="334" t="str">
        <f>IF($B283="","",INDEX('All CCC'!N$7:N$736,MATCH(WatchList!$B283,'All CCC'!$B$7:$B$736,0)))</f>
        <v/>
      </c>
      <c r="O283" s="334" t="str">
        <f>IF($B283="","",INDEX('All CCC'!O$7:O$736,MATCH(WatchList!$B283,'All CCC'!$B$7:$B$736,0)))</f>
        <v/>
      </c>
      <c r="P283" s="335" t="str">
        <f>IF($B283="","",INDEX('All CCC'!P$7:P$736,MATCH(WatchList!$B283,'All CCC'!$B$7:$B$736,0)))</f>
        <v/>
      </c>
      <c r="Q283" s="335" t="str">
        <f>IF($B283="","",INDEX('All CCC'!Q$7:Q$736,MATCH(WatchList!$B283,'All CCC'!$B$7:$B$736,0)))</f>
        <v/>
      </c>
      <c r="R283" s="334" t="str">
        <f>IF($B283="","",INDEX('All CCC'!R$7:R$736,MATCH(WatchList!$B283,'All CCC'!$B$7:$B$736,0)))</f>
        <v/>
      </c>
      <c r="S283" s="334" t="str">
        <f>IF($B283="","",INDEX('All CCC'!S$7:S$736,MATCH(WatchList!$B283,'All CCC'!$B$7:$B$736,0)))</f>
        <v/>
      </c>
      <c r="T283" s="334" t="str">
        <f>IF($B283="","",INDEX('All CCC'!T$7:T$736,MATCH(WatchList!$B283,'All CCC'!$B$7:$B$736,0)))</f>
        <v/>
      </c>
      <c r="U283" s="334" t="str">
        <f>IF($B283="","",INDEX('All CCC'!U$7:U$736,MATCH(WatchList!$B283,'All CCC'!$B$7:$B$736,0)))</f>
        <v/>
      </c>
      <c r="V283" s="334" t="str">
        <f>IF($B283="","",INDEX('All CCC'!V$7:V$736,MATCH(WatchList!$B283,'All CCC'!$B$7:$B$736,0)))</f>
        <v/>
      </c>
      <c r="W283" s="334" t="str">
        <f>IF($B283="","",INDEX('All CCC'!W$7:W$736,MATCH(WatchList!$B283,'All CCC'!$B$7:$B$736,0)))</f>
        <v/>
      </c>
      <c r="X283" s="334" t="str">
        <f>IF($B283="","",INDEX('All CCC'!X$7:X$736,MATCH(WatchList!$B283,'All CCC'!$B$7:$B$736,0)))</f>
        <v/>
      </c>
      <c r="Y283" s="334" t="str">
        <f>IF($B283="","",INDEX('All CCC'!Y$7:Y$736,MATCH(WatchList!$B283,'All CCC'!$B$7:$B$736,0)))</f>
        <v/>
      </c>
      <c r="Z283" s="334" t="str">
        <f>IF($B283="","",INDEX('All CCC'!Z$7:Z$736,MATCH(WatchList!$B283,'All CCC'!$B$7:$B$736,0)))</f>
        <v/>
      </c>
      <c r="AA283" s="334" t="str">
        <f>IF($B283="","",INDEX('All CCC'!AA$7:AA$736,MATCH(WatchList!$B283,'All CCC'!$B$7:$B$736,0)))</f>
        <v/>
      </c>
      <c r="AB283" s="334" t="str">
        <f>IF($B283="","",INDEX('All CCC'!AB$7:AB$736,MATCH(WatchList!$B283,'All CCC'!$B$7:$B$736,0)))</f>
        <v/>
      </c>
      <c r="AC283" s="334" t="str">
        <f>IF($B283="","",INDEX('All CCC'!AC$7:AC$736,MATCH(WatchList!$B283,'All CCC'!$B$7:$B$736,0)))</f>
        <v/>
      </c>
      <c r="AD283" s="334" t="str">
        <f>IF($B283="","",INDEX('All CCC'!AD$7:AD$736,MATCH(WatchList!$B283,'All CCC'!$B$7:$B$736,0)))</f>
        <v/>
      </c>
      <c r="AE283" s="334" t="str">
        <f>IF($B283="","",INDEX('All CCC'!AE$7:AE$736,MATCH(WatchList!$B283,'All CCC'!$B$7:$B$736,0)))</f>
        <v/>
      </c>
      <c r="AF283" s="334" t="str">
        <f>IF($B283="","",INDEX('All CCC'!AF$7:AF$736,MATCH(WatchList!$B283,'All CCC'!$B$7:$B$736,0)))</f>
        <v/>
      </c>
      <c r="AG283" s="334" t="str">
        <f>IF($B283="","",INDEX('All CCC'!AG$7:AG$736,MATCH(WatchList!$B283,'All CCC'!$B$7:$B$736,0)))</f>
        <v/>
      </c>
      <c r="AH283" s="334" t="str">
        <f>IF($B283="","",INDEX('All CCC'!AH$7:AH$736,MATCH(WatchList!$B283,'All CCC'!$B$7:$B$736,0)))</f>
        <v/>
      </c>
      <c r="AI283" s="334" t="str">
        <f>IF($B283="","",INDEX('All CCC'!AI$7:AI$736,MATCH(WatchList!$B283,'All CCC'!$B$7:$B$736,0)))</f>
        <v/>
      </c>
      <c r="AJ283" s="334" t="str">
        <f>IF($B283="","",INDEX('All CCC'!AJ$7:AJ$736,MATCH(WatchList!$B283,'All CCC'!$B$7:$B$736,0)))</f>
        <v/>
      </c>
      <c r="AK283" s="334" t="str">
        <f>IF($B283="","",INDEX('All CCC'!AK$7:AK$736,MATCH(WatchList!$B283,'All CCC'!$B$7:$B$736,0)))</f>
        <v/>
      </c>
      <c r="AL283" s="334" t="str">
        <f>IF($B283="","",INDEX('All CCC'!AL$7:AL$736,MATCH(WatchList!$B283,'All CCC'!$B$7:$B$736,0)))</f>
        <v/>
      </c>
      <c r="AM283" s="334" t="str">
        <f>IF($B283="","",INDEX('All CCC'!AM$7:AM$736,MATCH(WatchList!$B283,'All CCC'!$B$7:$B$736,0)))</f>
        <v/>
      </c>
      <c r="AN283" s="334" t="str">
        <f>IF($B283="","",INDEX('All CCC'!AN$7:AN$736,MATCH(WatchList!$B283,'All CCC'!$B$7:$B$736,0)))</f>
        <v/>
      </c>
      <c r="AO283" s="334" t="str">
        <f>IF($B283="","",INDEX('All CCC'!AO$7:AO$736,MATCH(WatchList!$B283,'All CCC'!$B$7:$B$736,0)))</f>
        <v/>
      </c>
      <c r="AP283" s="334" t="str">
        <f>IF($B283="","",INDEX('All CCC'!AP$7:AP$736,MATCH(WatchList!$B283,'All CCC'!$B$7:$B$736,0)))</f>
        <v/>
      </c>
      <c r="AQ283" s="334" t="str">
        <f>IF($B283="","",INDEX('All CCC'!AQ$7:AQ$736,MATCH(WatchList!$B283,'All CCC'!$B$7:$B$736,0)))</f>
        <v/>
      </c>
      <c r="AR283" s="334" t="str">
        <f>IF($B283="","",INDEX('All CCC'!AR$7:AR$736,MATCH(WatchList!$B283,'All CCC'!$B$7:$B$736,0)))</f>
        <v/>
      </c>
      <c r="AS283" s="334" t="str">
        <f>IF($B283="","",INDEX('All CCC'!AS$7:AS$736,MATCH(WatchList!$B283,'All CCC'!$B$7:$B$736,0)))</f>
        <v/>
      </c>
      <c r="AT283" s="334" t="str">
        <f>IF($B283="","",INDEX('All CCC'!AT$7:AT$736,MATCH(WatchList!$B283,'All CCC'!$B$7:$B$736,0)))</f>
        <v/>
      </c>
      <c r="AU283" s="334" t="str">
        <f>IF($B283="","",INDEX('All CCC'!AU$7:AU$736,MATCH(WatchList!$B283,'All CCC'!$B$7:$B$736,0)))</f>
        <v/>
      </c>
      <c r="AV283" s="334" t="str">
        <f>IF($B283="","",INDEX('All CCC'!AV$7:AV$736,MATCH(WatchList!$B283,'All CCC'!$B$7:$B$736,0)))</f>
        <v/>
      </c>
      <c r="AW283" s="334" t="str">
        <f>IF($B283="","",INDEX('All CCC'!AW$7:AW$736,MATCH(WatchList!$B283,'All CCC'!$B$7:$B$736,0)))</f>
        <v/>
      </c>
      <c r="AX283" s="334" t="str">
        <f>IF($B283="","",INDEX('All CCC'!AX$7:AX$736,MATCH(WatchList!$B283,'All CCC'!$B$7:$B$736,0)))</f>
        <v/>
      </c>
      <c r="AY283" s="334" t="str">
        <f>IF($B283="","",INDEX('All CCC'!AY$7:AY$736,MATCH(WatchList!$B283,'All CCC'!$B$7:$B$736,0)))</f>
        <v/>
      </c>
      <c r="AZ283" s="334" t="str">
        <f>IF($B283="","",INDEX('All CCC'!AZ$7:AZ$736,MATCH(WatchList!$B283,'All CCC'!$B$7:$B$736,0)))</f>
        <v/>
      </c>
      <c r="BA283" s="334" t="str">
        <f>IF($B283="","",INDEX('All CCC'!BA$7:BA$736,MATCH(WatchList!$B283,'All CCC'!$B$7:$B$736,0)))</f>
        <v/>
      </c>
      <c r="BB283" s="334" t="str">
        <f>IF($B283="","",INDEX('All CCC'!BB$7:BB$736,MATCH(WatchList!$B283,'All CCC'!$B$7:$B$736,0)))</f>
        <v/>
      </c>
      <c r="BC283" s="334" t="str">
        <f>IF($B283="","",INDEX('All CCC'!BC$7:BC$736,MATCH(WatchList!$B283,'All CCC'!$B$7:$B$736,0)))</f>
        <v/>
      </c>
      <c r="BD283" s="334" t="str">
        <f>IF($B283="","",INDEX('All CCC'!BD$7:BD$736,MATCH(WatchList!$B283,'All CCC'!$B$7:$B$736,0)))</f>
        <v/>
      </c>
      <c r="BE283" s="334" t="str">
        <f>IF($B283="","",INDEX('All CCC'!BE$7:BE$736,MATCH(WatchList!$B283,'All CCC'!$B$7:$B$736,0)))</f>
        <v/>
      </c>
      <c r="BF283" s="334" t="str">
        <f>IF($B283="","",INDEX('All CCC'!BF$7:BF$736,MATCH(WatchList!$B283,'All CCC'!$B$7:$B$736,0)))</f>
        <v/>
      </c>
      <c r="BG283" s="334" t="str">
        <f>IF($B283="","",INDEX('All CCC'!BG$7:BG$736,MATCH(WatchList!$B283,'All CCC'!$B$7:$B$736,0)))</f>
        <v/>
      </c>
    </row>
    <row r="284" spans="1:59" x14ac:dyDescent="0.2">
      <c r="A284" s="333" t="str">
        <f>IF($B284="","",INDEX('All CCC'!A$7:A$736,MATCH(WatchList!$B284,'All CCC'!$B$7:$B$736,0)))</f>
        <v/>
      </c>
      <c r="B284" s="127"/>
      <c r="C284" s="334" t="str">
        <f>IF($B284="","",INDEX('All CCC'!C$7:C$736,MATCH(WatchList!$B284,'All CCC'!$B$7:$B$736,0)))</f>
        <v/>
      </c>
      <c r="D284" s="334" t="str">
        <f>IF($B284="","",INDEX('All CCC'!D$7:D$736,MATCH(WatchList!$B284,'All CCC'!$B$7:$B$736,0)))</f>
        <v/>
      </c>
      <c r="E284" s="334" t="str">
        <f>IF($B284="","",INDEX('All CCC'!E$7:E$736,MATCH(WatchList!$B284,'All CCC'!$B$7:$B$736,0)))</f>
        <v/>
      </c>
      <c r="F284" s="334" t="str">
        <f>IF($B284="","",INDEX('All CCC'!F$7:F$736,MATCH(WatchList!$B284,'All CCC'!$B$7:$B$736,0)))</f>
        <v/>
      </c>
      <c r="G284" s="334" t="str">
        <f>IF($B284="","",INDEX('All CCC'!G$7:G$736,MATCH(WatchList!$B284,'All CCC'!$B$7:$B$736,0)))</f>
        <v/>
      </c>
      <c r="H284" s="334" t="str">
        <f>IF($B284="","",INDEX('All CCC'!H$7:H$736,MATCH(WatchList!$B284,'All CCC'!$B$7:$B$736,0)))</f>
        <v/>
      </c>
      <c r="I284" s="334" t="str">
        <f>IF($B284="","",INDEX('All CCC'!I$7:I$736,MATCH(WatchList!$B284,'All CCC'!$B$7:$B$736,0)))</f>
        <v/>
      </c>
      <c r="J284" s="334" t="str">
        <f>IF($B284="","",INDEX('All CCC'!J$7:J$736,MATCH(WatchList!$B284,'All CCC'!$B$7:$B$736,0)))</f>
        <v/>
      </c>
      <c r="K284" s="334" t="str">
        <f>IF($B284="","",INDEX('All CCC'!K$7:K$736,MATCH(WatchList!$B284,'All CCC'!$B$7:$B$736,0)))</f>
        <v/>
      </c>
      <c r="L284" s="334" t="str">
        <f>IF($B284="","",INDEX('All CCC'!L$7:L$736,MATCH(WatchList!$B284,'All CCC'!$B$7:$B$736,0)))</f>
        <v/>
      </c>
      <c r="M284" s="334" t="str">
        <f>IF($B284="","",INDEX('All CCC'!M$7:M$736,MATCH(WatchList!$B284,'All CCC'!$B$7:$B$736,0)))</f>
        <v/>
      </c>
      <c r="N284" s="334" t="str">
        <f>IF($B284="","",INDEX('All CCC'!N$7:N$736,MATCH(WatchList!$B284,'All CCC'!$B$7:$B$736,0)))</f>
        <v/>
      </c>
      <c r="O284" s="334" t="str">
        <f>IF($B284="","",INDEX('All CCC'!O$7:O$736,MATCH(WatchList!$B284,'All CCC'!$B$7:$B$736,0)))</f>
        <v/>
      </c>
      <c r="P284" s="335" t="str">
        <f>IF($B284="","",INDEX('All CCC'!P$7:P$736,MATCH(WatchList!$B284,'All CCC'!$B$7:$B$736,0)))</f>
        <v/>
      </c>
      <c r="Q284" s="335" t="str">
        <f>IF($B284="","",INDEX('All CCC'!Q$7:Q$736,MATCH(WatchList!$B284,'All CCC'!$B$7:$B$736,0)))</f>
        <v/>
      </c>
      <c r="R284" s="334" t="str">
        <f>IF($B284="","",INDEX('All CCC'!R$7:R$736,MATCH(WatchList!$B284,'All CCC'!$B$7:$B$736,0)))</f>
        <v/>
      </c>
      <c r="S284" s="334" t="str">
        <f>IF($B284="","",INDEX('All CCC'!S$7:S$736,MATCH(WatchList!$B284,'All CCC'!$B$7:$B$736,0)))</f>
        <v/>
      </c>
      <c r="T284" s="334" t="str">
        <f>IF($B284="","",INDEX('All CCC'!T$7:T$736,MATCH(WatchList!$B284,'All CCC'!$B$7:$B$736,0)))</f>
        <v/>
      </c>
      <c r="U284" s="334" t="str">
        <f>IF($B284="","",INDEX('All CCC'!U$7:U$736,MATCH(WatchList!$B284,'All CCC'!$B$7:$B$736,0)))</f>
        <v/>
      </c>
      <c r="V284" s="334" t="str">
        <f>IF($B284="","",INDEX('All CCC'!V$7:V$736,MATCH(WatchList!$B284,'All CCC'!$B$7:$B$736,0)))</f>
        <v/>
      </c>
      <c r="W284" s="334" t="str">
        <f>IF($B284="","",INDEX('All CCC'!W$7:W$736,MATCH(WatchList!$B284,'All CCC'!$B$7:$B$736,0)))</f>
        <v/>
      </c>
      <c r="X284" s="334" t="str">
        <f>IF($B284="","",INDEX('All CCC'!X$7:X$736,MATCH(WatchList!$B284,'All CCC'!$B$7:$B$736,0)))</f>
        <v/>
      </c>
      <c r="Y284" s="334" t="str">
        <f>IF($B284="","",INDEX('All CCC'!Y$7:Y$736,MATCH(WatchList!$B284,'All CCC'!$B$7:$B$736,0)))</f>
        <v/>
      </c>
      <c r="Z284" s="334" t="str">
        <f>IF($B284="","",INDEX('All CCC'!Z$7:Z$736,MATCH(WatchList!$B284,'All CCC'!$B$7:$B$736,0)))</f>
        <v/>
      </c>
      <c r="AA284" s="334" t="str">
        <f>IF($B284="","",INDEX('All CCC'!AA$7:AA$736,MATCH(WatchList!$B284,'All CCC'!$B$7:$B$736,0)))</f>
        <v/>
      </c>
      <c r="AB284" s="334" t="str">
        <f>IF($B284="","",INDEX('All CCC'!AB$7:AB$736,MATCH(WatchList!$B284,'All CCC'!$B$7:$B$736,0)))</f>
        <v/>
      </c>
      <c r="AC284" s="334" t="str">
        <f>IF($B284="","",INDEX('All CCC'!AC$7:AC$736,MATCH(WatchList!$B284,'All CCC'!$B$7:$B$736,0)))</f>
        <v/>
      </c>
      <c r="AD284" s="334" t="str">
        <f>IF($B284="","",INDEX('All CCC'!AD$7:AD$736,MATCH(WatchList!$B284,'All CCC'!$B$7:$B$736,0)))</f>
        <v/>
      </c>
      <c r="AE284" s="334" t="str">
        <f>IF($B284="","",INDEX('All CCC'!AE$7:AE$736,MATCH(WatchList!$B284,'All CCC'!$B$7:$B$736,0)))</f>
        <v/>
      </c>
      <c r="AF284" s="334" t="str">
        <f>IF($B284="","",INDEX('All CCC'!AF$7:AF$736,MATCH(WatchList!$B284,'All CCC'!$B$7:$B$736,0)))</f>
        <v/>
      </c>
      <c r="AG284" s="334" t="str">
        <f>IF($B284="","",INDEX('All CCC'!AG$7:AG$736,MATCH(WatchList!$B284,'All CCC'!$B$7:$B$736,0)))</f>
        <v/>
      </c>
      <c r="AH284" s="334" t="str">
        <f>IF($B284="","",INDEX('All CCC'!AH$7:AH$736,MATCH(WatchList!$B284,'All CCC'!$B$7:$B$736,0)))</f>
        <v/>
      </c>
      <c r="AI284" s="334" t="str">
        <f>IF($B284="","",INDEX('All CCC'!AI$7:AI$736,MATCH(WatchList!$B284,'All CCC'!$B$7:$B$736,0)))</f>
        <v/>
      </c>
      <c r="AJ284" s="334" t="str">
        <f>IF($B284="","",INDEX('All CCC'!AJ$7:AJ$736,MATCH(WatchList!$B284,'All CCC'!$B$7:$B$736,0)))</f>
        <v/>
      </c>
      <c r="AK284" s="334" t="str">
        <f>IF($B284="","",INDEX('All CCC'!AK$7:AK$736,MATCH(WatchList!$B284,'All CCC'!$B$7:$B$736,0)))</f>
        <v/>
      </c>
      <c r="AL284" s="334" t="str">
        <f>IF($B284="","",INDEX('All CCC'!AL$7:AL$736,MATCH(WatchList!$B284,'All CCC'!$B$7:$B$736,0)))</f>
        <v/>
      </c>
      <c r="AM284" s="334" t="str">
        <f>IF($B284="","",INDEX('All CCC'!AM$7:AM$736,MATCH(WatchList!$B284,'All CCC'!$B$7:$B$736,0)))</f>
        <v/>
      </c>
      <c r="AN284" s="334" t="str">
        <f>IF($B284="","",INDEX('All CCC'!AN$7:AN$736,MATCH(WatchList!$B284,'All CCC'!$B$7:$B$736,0)))</f>
        <v/>
      </c>
      <c r="AO284" s="334" t="str">
        <f>IF($B284="","",INDEX('All CCC'!AO$7:AO$736,MATCH(WatchList!$B284,'All CCC'!$B$7:$B$736,0)))</f>
        <v/>
      </c>
      <c r="AP284" s="334" t="str">
        <f>IF($B284="","",INDEX('All CCC'!AP$7:AP$736,MATCH(WatchList!$B284,'All CCC'!$B$7:$B$736,0)))</f>
        <v/>
      </c>
      <c r="AQ284" s="334" t="str">
        <f>IF($B284="","",INDEX('All CCC'!AQ$7:AQ$736,MATCH(WatchList!$B284,'All CCC'!$B$7:$B$736,0)))</f>
        <v/>
      </c>
      <c r="AR284" s="334" t="str">
        <f>IF($B284="","",INDEX('All CCC'!AR$7:AR$736,MATCH(WatchList!$B284,'All CCC'!$B$7:$B$736,0)))</f>
        <v/>
      </c>
      <c r="AS284" s="334" t="str">
        <f>IF($B284="","",INDEX('All CCC'!AS$7:AS$736,MATCH(WatchList!$B284,'All CCC'!$B$7:$B$736,0)))</f>
        <v/>
      </c>
      <c r="AT284" s="334" t="str">
        <f>IF($B284="","",INDEX('All CCC'!AT$7:AT$736,MATCH(WatchList!$B284,'All CCC'!$B$7:$B$736,0)))</f>
        <v/>
      </c>
      <c r="AU284" s="334" t="str">
        <f>IF($B284="","",INDEX('All CCC'!AU$7:AU$736,MATCH(WatchList!$B284,'All CCC'!$B$7:$B$736,0)))</f>
        <v/>
      </c>
      <c r="AV284" s="334" t="str">
        <f>IF($B284="","",INDEX('All CCC'!AV$7:AV$736,MATCH(WatchList!$B284,'All CCC'!$B$7:$B$736,0)))</f>
        <v/>
      </c>
      <c r="AW284" s="334" t="str">
        <f>IF($B284="","",INDEX('All CCC'!AW$7:AW$736,MATCH(WatchList!$B284,'All CCC'!$B$7:$B$736,0)))</f>
        <v/>
      </c>
      <c r="AX284" s="334" t="str">
        <f>IF($B284="","",INDEX('All CCC'!AX$7:AX$736,MATCH(WatchList!$B284,'All CCC'!$B$7:$B$736,0)))</f>
        <v/>
      </c>
      <c r="AY284" s="334" t="str">
        <f>IF($B284="","",INDEX('All CCC'!AY$7:AY$736,MATCH(WatchList!$B284,'All CCC'!$B$7:$B$736,0)))</f>
        <v/>
      </c>
      <c r="AZ284" s="334" t="str">
        <f>IF($B284="","",INDEX('All CCC'!AZ$7:AZ$736,MATCH(WatchList!$B284,'All CCC'!$B$7:$B$736,0)))</f>
        <v/>
      </c>
      <c r="BA284" s="334" t="str">
        <f>IF($B284="","",INDEX('All CCC'!BA$7:BA$736,MATCH(WatchList!$B284,'All CCC'!$B$7:$B$736,0)))</f>
        <v/>
      </c>
      <c r="BB284" s="334" t="str">
        <f>IF($B284="","",INDEX('All CCC'!BB$7:BB$736,MATCH(WatchList!$B284,'All CCC'!$B$7:$B$736,0)))</f>
        <v/>
      </c>
      <c r="BC284" s="334" t="str">
        <f>IF($B284="","",INDEX('All CCC'!BC$7:BC$736,MATCH(WatchList!$B284,'All CCC'!$B$7:$B$736,0)))</f>
        <v/>
      </c>
      <c r="BD284" s="334" t="str">
        <f>IF($B284="","",INDEX('All CCC'!BD$7:BD$736,MATCH(WatchList!$B284,'All CCC'!$B$7:$B$736,0)))</f>
        <v/>
      </c>
      <c r="BE284" s="334" t="str">
        <f>IF($B284="","",INDEX('All CCC'!BE$7:BE$736,MATCH(WatchList!$B284,'All CCC'!$B$7:$B$736,0)))</f>
        <v/>
      </c>
      <c r="BF284" s="334" t="str">
        <f>IF($B284="","",INDEX('All CCC'!BF$7:BF$736,MATCH(WatchList!$B284,'All CCC'!$B$7:$B$736,0)))</f>
        <v/>
      </c>
      <c r="BG284" s="334" t="str">
        <f>IF($B284="","",INDEX('All CCC'!BG$7:BG$736,MATCH(WatchList!$B284,'All CCC'!$B$7:$B$736,0)))</f>
        <v/>
      </c>
    </row>
    <row r="285" spans="1:59" x14ac:dyDescent="0.2">
      <c r="A285" s="333" t="str">
        <f>IF($B285="","",INDEX('All CCC'!A$7:A$736,MATCH(WatchList!$B285,'All CCC'!$B$7:$B$736,0)))</f>
        <v/>
      </c>
      <c r="B285" s="127"/>
      <c r="C285" s="334" t="str">
        <f>IF($B285="","",INDEX('All CCC'!C$7:C$736,MATCH(WatchList!$B285,'All CCC'!$B$7:$B$736,0)))</f>
        <v/>
      </c>
      <c r="D285" s="334" t="str">
        <f>IF($B285="","",INDEX('All CCC'!D$7:D$736,MATCH(WatchList!$B285,'All CCC'!$B$7:$B$736,0)))</f>
        <v/>
      </c>
      <c r="E285" s="334" t="str">
        <f>IF($B285="","",INDEX('All CCC'!E$7:E$736,MATCH(WatchList!$B285,'All CCC'!$B$7:$B$736,0)))</f>
        <v/>
      </c>
      <c r="F285" s="334" t="str">
        <f>IF($B285="","",INDEX('All CCC'!F$7:F$736,MATCH(WatchList!$B285,'All CCC'!$B$7:$B$736,0)))</f>
        <v/>
      </c>
      <c r="G285" s="334" t="str">
        <f>IF($B285="","",INDEX('All CCC'!G$7:G$736,MATCH(WatchList!$B285,'All CCC'!$B$7:$B$736,0)))</f>
        <v/>
      </c>
      <c r="H285" s="334" t="str">
        <f>IF($B285="","",INDEX('All CCC'!H$7:H$736,MATCH(WatchList!$B285,'All CCC'!$B$7:$B$736,0)))</f>
        <v/>
      </c>
      <c r="I285" s="334" t="str">
        <f>IF($B285="","",INDEX('All CCC'!I$7:I$736,MATCH(WatchList!$B285,'All CCC'!$B$7:$B$736,0)))</f>
        <v/>
      </c>
      <c r="J285" s="334" t="str">
        <f>IF($B285="","",INDEX('All CCC'!J$7:J$736,MATCH(WatchList!$B285,'All CCC'!$B$7:$B$736,0)))</f>
        <v/>
      </c>
      <c r="K285" s="334" t="str">
        <f>IF($B285="","",INDEX('All CCC'!K$7:K$736,MATCH(WatchList!$B285,'All CCC'!$B$7:$B$736,0)))</f>
        <v/>
      </c>
      <c r="L285" s="334" t="str">
        <f>IF($B285="","",INDEX('All CCC'!L$7:L$736,MATCH(WatchList!$B285,'All CCC'!$B$7:$B$736,0)))</f>
        <v/>
      </c>
      <c r="M285" s="334" t="str">
        <f>IF($B285="","",INDEX('All CCC'!M$7:M$736,MATCH(WatchList!$B285,'All CCC'!$B$7:$B$736,0)))</f>
        <v/>
      </c>
      <c r="N285" s="334" t="str">
        <f>IF($B285="","",INDEX('All CCC'!N$7:N$736,MATCH(WatchList!$B285,'All CCC'!$B$7:$B$736,0)))</f>
        <v/>
      </c>
      <c r="O285" s="334" t="str">
        <f>IF($B285="","",INDEX('All CCC'!O$7:O$736,MATCH(WatchList!$B285,'All CCC'!$B$7:$B$736,0)))</f>
        <v/>
      </c>
      <c r="P285" s="335" t="str">
        <f>IF($B285="","",INDEX('All CCC'!P$7:P$736,MATCH(WatchList!$B285,'All CCC'!$B$7:$B$736,0)))</f>
        <v/>
      </c>
      <c r="Q285" s="335" t="str">
        <f>IF($B285="","",INDEX('All CCC'!Q$7:Q$736,MATCH(WatchList!$B285,'All CCC'!$B$7:$B$736,0)))</f>
        <v/>
      </c>
      <c r="R285" s="334" t="str">
        <f>IF($B285="","",INDEX('All CCC'!R$7:R$736,MATCH(WatchList!$B285,'All CCC'!$B$7:$B$736,0)))</f>
        <v/>
      </c>
      <c r="S285" s="334" t="str">
        <f>IF($B285="","",INDEX('All CCC'!S$7:S$736,MATCH(WatchList!$B285,'All CCC'!$B$7:$B$736,0)))</f>
        <v/>
      </c>
      <c r="T285" s="334" t="str">
        <f>IF($B285="","",INDEX('All CCC'!T$7:T$736,MATCH(WatchList!$B285,'All CCC'!$B$7:$B$736,0)))</f>
        <v/>
      </c>
      <c r="U285" s="334" t="str">
        <f>IF($B285="","",INDEX('All CCC'!U$7:U$736,MATCH(WatchList!$B285,'All CCC'!$B$7:$B$736,0)))</f>
        <v/>
      </c>
      <c r="V285" s="334" t="str">
        <f>IF($B285="","",INDEX('All CCC'!V$7:V$736,MATCH(WatchList!$B285,'All CCC'!$B$7:$B$736,0)))</f>
        <v/>
      </c>
      <c r="W285" s="334" t="str">
        <f>IF($B285="","",INDEX('All CCC'!W$7:W$736,MATCH(WatchList!$B285,'All CCC'!$B$7:$B$736,0)))</f>
        <v/>
      </c>
      <c r="X285" s="334" t="str">
        <f>IF($B285="","",INDEX('All CCC'!X$7:X$736,MATCH(WatchList!$B285,'All CCC'!$B$7:$B$736,0)))</f>
        <v/>
      </c>
      <c r="Y285" s="334" t="str">
        <f>IF($B285="","",INDEX('All CCC'!Y$7:Y$736,MATCH(WatchList!$B285,'All CCC'!$B$7:$B$736,0)))</f>
        <v/>
      </c>
      <c r="Z285" s="334" t="str">
        <f>IF($B285="","",INDEX('All CCC'!Z$7:Z$736,MATCH(WatchList!$B285,'All CCC'!$B$7:$B$736,0)))</f>
        <v/>
      </c>
      <c r="AA285" s="334" t="str">
        <f>IF($B285="","",INDEX('All CCC'!AA$7:AA$736,MATCH(WatchList!$B285,'All CCC'!$B$7:$B$736,0)))</f>
        <v/>
      </c>
      <c r="AB285" s="334" t="str">
        <f>IF($B285="","",INDEX('All CCC'!AB$7:AB$736,MATCH(WatchList!$B285,'All CCC'!$B$7:$B$736,0)))</f>
        <v/>
      </c>
      <c r="AC285" s="334" t="str">
        <f>IF($B285="","",INDEX('All CCC'!AC$7:AC$736,MATCH(WatchList!$B285,'All CCC'!$B$7:$B$736,0)))</f>
        <v/>
      </c>
      <c r="AD285" s="334" t="str">
        <f>IF($B285="","",INDEX('All CCC'!AD$7:AD$736,MATCH(WatchList!$B285,'All CCC'!$B$7:$B$736,0)))</f>
        <v/>
      </c>
      <c r="AE285" s="334" t="str">
        <f>IF($B285="","",INDEX('All CCC'!AE$7:AE$736,MATCH(WatchList!$B285,'All CCC'!$B$7:$B$736,0)))</f>
        <v/>
      </c>
      <c r="AF285" s="334" t="str">
        <f>IF($B285="","",INDEX('All CCC'!AF$7:AF$736,MATCH(WatchList!$B285,'All CCC'!$B$7:$B$736,0)))</f>
        <v/>
      </c>
      <c r="AG285" s="334" t="str">
        <f>IF($B285="","",INDEX('All CCC'!AG$7:AG$736,MATCH(WatchList!$B285,'All CCC'!$B$7:$B$736,0)))</f>
        <v/>
      </c>
      <c r="AH285" s="334" t="str">
        <f>IF($B285="","",INDEX('All CCC'!AH$7:AH$736,MATCH(WatchList!$B285,'All CCC'!$B$7:$B$736,0)))</f>
        <v/>
      </c>
      <c r="AI285" s="334" t="str">
        <f>IF($B285="","",INDEX('All CCC'!AI$7:AI$736,MATCH(WatchList!$B285,'All CCC'!$B$7:$B$736,0)))</f>
        <v/>
      </c>
      <c r="AJ285" s="334" t="str">
        <f>IF($B285="","",INDEX('All CCC'!AJ$7:AJ$736,MATCH(WatchList!$B285,'All CCC'!$B$7:$B$736,0)))</f>
        <v/>
      </c>
      <c r="AK285" s="334" t="str">
        <f>IF($B285="","",INDEX('All CCC'!AK$7:AK$736,MATCH(WatchList!$B285,'All CCC'!$B$7:$B$736,0)))</f>
        <v/>
      </c>
      <c r="AL285" s="334" t="str">
        <f>IF($B285="","",INDEX('All CCC'!AL$7:AL$736,MATCH(WatchList!$B285,'All CCC'!$B$7:$B$736,0)))</f>
        <v/>
      </c>
      <c r="AM285" s="334" t="str">
        <f>IF($B285="","",INDEX('All CCC'!AM$7:AM$736,MATCH(WatchList!$B285,'All CCC'!$B$7:$B$736,0)))</f>
        <v/>
      </c>
      <c r="AN285" s="334" t="str">
        <f>IF($B285="","",INDEX('All CCC'!AN$7:AN$736,MATCH(WatchList!$B285,'All CCC'!$B$7:$B$736,0)))</f>
        <v/>
      </c>
      <c r="AO285" s="334" t="str">
        <f>IF($B285="","",INDEX('All CCC'!AO$7:AO$736,MATCH(WatchList!$B285,'All CCC'!$B$7:$B$736,0)))</f>
        <v/>
      </c>
      <c r="AP285" s="334" t="str">
        <f>IF($B285="","",INDEX('All CCC'!AP$7:AP$736,MATCH(WatchList!$B285,'All CCC'!$B$7:$B$736,0)))</f>
        <v/>
      </c>
      <c r="AQ285" s="334" t="str">
        <f>IF($B285="","",INDEX('All CCC'!AQ$7:AQ$736,MATCH(WatchList!$B285,'All CCC'!$B$7:$B$736,0)))</f>
        <v/>
      </c>
      <c r="AR285" s="334" t="str">
        <f>IF($B285="","",INDEX('All CCC'!AR$7:AR$736,MATCH(WatchList!$B285,'All CCC'!$B$7:$B$736,0)))</f>
        <v/>
      </c>
      <c r="AS285" s="334" t="str">
        <f>IF($B285="","",INDEX('All CCC'!AS$7:AS$736,MATCH(WatchList!$B285,'All CCC'!$B$7:$B$736,0)))</f>
        <v/>
      </c>
      <c r="AT285" s="334" t="str">
        <f>IF($B285="","",INDEX('All CCC'!AT$7:AT$736,MATCH(WatchList!$B285,'All CCC'!$B$7:$B$736,0)))</f>
        <v/>
      </c>
      <c r="AU285" s="334" t="str">
        <f>IF($B285="","",INDEX('All CCC'!AU$7:AU$736,MATCH(WatchList!$B285,'All CCC'!$B$7:$B$736,0)))</f>
        <v/>
      </c>
      <c r="AV285" s="334" t="str">
        <f>IF($B285="","",INDEX('All CCC'!AV$7:AV$736,MATCH(WatchList!$B285,'All CCC'!$B$7:$B$736,0)))</f>
        <v/>
      </c>
      <c r="AW285" s="334" t="str">
        <f>IF($B285="","",INDEX('All CCC'!AW$7:AW$736,MATCH(WatchList!$B285,'All CCC'!$B$7:$B$736,0)))</f>
        <v/>
      </c>
      <c r="AX285" s="334" t="str">
        <f>IF($B285="","",INDEX('All CCC'!AX$7:AX$736,MATCH(WatchList!$B285,'All CCC'!$B$7:$B$736,0)))</f>
        <v/>
      </c>
      <c r="AY285" s="334" t="str">
        <f>IF($B285="","",INDEX('All CCC'!AY$7:AY$736,MATCH(WatchList!$B285,'All CCC'!$B$7:$B$736,0)))</f>
        <v/>
      </c>
      <c r="AZ285" s="334" t="str">
        <f>IF($B285="","",INDEX('All CCC'!AZ$7:AZ$736,MATCH(WatchList!$B285,'All CCC'!$B$7:$B$736,0)))</f>
        <v/>
      </c>
      <c r="BA285" s="334" t="str">
        <f>IF($B285="","",INDEX('All CCC'!BA$7:BA$736,MATCH(WatchList!$B285,'All CCC'!$B$7:$B$736,0)))</f>
        <v/>
      </c>
      <c r="BB285" s="334" t="str">
        <f>IF($B285="","",INDEX('All CCC'!BB$7:BB$736,MATCH(WatchList!$B285,'All CCC'!$B$7:$B$736,0)))</f>
        <v/>
      </c>
      <c r="BC285" s="334" t="str">
        <f>IF($B285="","",INDEX('All CCC'!BC$7:BC$736,MATCH(WatchList!$B285,'All CCC'!$B$7:$B$736,0)))</f>
        <v/>
      </c>
      <c r="BD285" s="334" t="str">
        <f>IF($B285="","",INDEX('All CCC'!BD$7:BD$736,MATCH(WatchList!$B285,'All CCC'!$B$7:$B$736,0)))</f>
        <v/>
      </c>
      <c r="BE285" s="334" t="str">
        <f>IF($B285="","",INDEX('All CCC'!BE$7:BE$736,MATCH(WatchList!$B285,'All CCC'!$B$7:$B$736,0)))</f>
        <v/>
      </c>
      <c r="BF285" s="334" t="str">
        <f>IF($B285="","",INDEX('All CCC'!BF$7:BF$736,MATCH(WatchList!$B285,'All CCC'!$B$7:$B$736,0)))</f>
        <v/>
      </c>
      <c r="BG285" s="334" t="str">
        <f>IF($B285="","",INDEX('All CCC'!BG$7:BG$736,MATCH(WatchList!$B285,'All CCC'!$B$7:$B$736,0)))</f>
        <v/>
      </c>
    </row>
    <row r="286" spans="1:59" x14ac:dyDescent="0.2">
      <c r="A286" s="333" t="str">
        <f>IF($B286="","",INDEX('All CCC'!A$7:A$736,MATCH(WatchList!$B286,'All CCC'!$B$7:$B$736,0)))</f>
        <v/>
      </c>
      <c r="B286" s="127"/>
      <c r="C286" s="334" t="str">
        <f>IF($B286="","",INDEX('All CCC'!C$7:C$736,MATCH(WatchList!$B286,'All CCC'!$B$7:$B$736,0)))</f>
        <v/>
      </c>
      <c r="D286" s="334" t="str">
        <f>IF($B286="","",INDEX('All CCC'!D$7:D$736,MATCH(WatchList!$B286,'All CCC'!$B$7:$B$736,0)))</f>
        <v/>
      </c>
      <c r="E286" s="334" t="str">
        <f>IF($B286="","",INDEX('All CCC'!E$7:E$736,MATCH(WatchList!$B286,'All CCC'!$B$7:$B$736,0)))</f>
        <v/>
      </c>
      <c r="F286" s="334" t="str">
        <f>IF($B286="","",INDEX('All CCC'!F$7:F$736,MATCH(WatchList!$B286,'All CCC'!$B$7:$B$736,0)))</f>
        <v/>
      </c>
      <c r="G286" s="334" t="str">
        <f>IF($B286="","",INDEX('All CCC'!G$7:G$736,MATCH(WatchList!$B286,'All CCC'!$B$7:$B$736,0)))</f>
        <v/>
      </c>
      <c r="H286" s="334" t="str">
        <f>IF($B286="","",INDEX('All CCC'!H$7:H$736,MATCH(WatchList!$B286,'All CCC'!$B$7:$B$736,0)))</f>
        <v/>
      </c>
      <c r="I286" s="334" t="str">
        <f>IF($B286="","",INDEX('All CCC'!I$7:I$736,MATCH(WatchList!$B286,'All CCC'!$B$7:$B$736,0)))</f>
        <v/>
      </c>
      <c r="J286" s="334" t="str">
        <f>IF($B286="","",INDEX('All CCC'!J$7:J$736,MATCH(WatchList!$B286,'All CCC'!$B$7:$B$736,0)))</f>
        <v/>
      </c>
      <c r="K286" s="334" t="str">
        <f>IF($B286="","",INDEX('All CCC'!K$7:K$736,MATCH(WatchList!$B286,'All CCC'!$B$7:$B$736,0)))</f>
        <v/>
      </c>
      <c r="L286" s="334" t="str">
        <f>IF($B286="","",INDEX('All CCC'!L$7:L$736,MATCH(WatchList!$B286,'All CCC'!$B$7:$B$736,0)))</f>
        <v/>
      </c>
      <c r="M286" s="334" t="str">
        <f>IF($B286="","",INDEX('All CCC'!M$7:M$736,MATCH(WatchList!$B286,'All CCC'!$B$7:$B$736,0)))</f>
        <v/>
      </c>
      <c r="N286" s="334" t="str">
        <f>IF($B286="","",INDEX('All CCC'!N$7:N$736,MATCH(WatchList!$B286,'All CCC'!$B$7:$B$736,0)))</f>
        <v/>
      </c>
      <c r="O286" s="334" t="str">
        <f>IF($B286="","",INDEX('All CCC'!O$7:O$736,MATCH(WatchList!$B286,'All CCC'!$B$7:$B$736,0)))</f>
        <v/>
      </c>
      <c r="P286" s="335" t="str">
        <f>IF($B286="","",INDEX('All CCC'!P$7:P$736,MATCH(WatchList!$B286,'All CCC'!$B$7:$B$736,0)))</f>
        <v/>
      </c>
      <c r="Q286" s="335" t="str">
        <f>IF($B286="","",INDEX('All CCC'!Q$7:Q$736,MATCH(WatchList!$B286,'All CCC'!$B$7:$B$736,0)))</f>
        <v/>
      </c>
      <c r="R286" s="334" t="str">
        <f>IF($B286="","",INDEX('All CCC'!R$7:R$736,MATCH(WatchList!$B286,'All CCC'!$B$7:$B$736,0)))</f>
        <v/>
      </c>
      <c r="S286" s="334" t="str">
        <f>IF($B286="","",INDEX('All CCC'!S$7:S$736,MATCH(WatchList!$B286,'All CCC'!$B$7:$B$736,0)))</f>
        <v/>
      </c>
      <c r="T286" s="334" t="str">
        <f>IF($B286="","",INDEX('All CCC'!T$7:T$736,MATCH(WatchList!$B286,'All CCC'!$B$7:$B$736,0)))</f>
        <v/>
      </c>
      <c r="U286" s="334" t="str">
        <f>IF($B286="","",INDEX('All CCC'!U$7:U$736,MATCH(WatchList!$B286,'All CCC'!$B$7:$B$736,0)))</f>
        <v/>
      </c>
      <c r="V286" s="334" t="str">
        <f>IF($B286="","",INDEX('All CCC'!V$7:V$736,MATCH(WatchList!$B286,'All CCC'!$B$7:$B$736,0)))</f>
        <v/>
      </c>
      <c r="W286" s="334" t="str">
        <f>IF($B286="","",INDEX('All CCC'!W$7:W$736,MATCH(WatchList!$B286,'All CCC'!$B$7:$B$736,0)))</f>
        <v/>
      </c>
      <c r="X286" s="334" t="str">
        <f>IF($B286="","",INDEX('All CCC'!X$7:X$736,MATCH(WatchList!$B286,'All CCC'!$B$7:$B$736,0)))</f>
        <v/>
      </c>
      <c r="Y286" s="334" t="str">
        <f>IF($B286="","",INDEX('All CCC'!Y$7:Y$736,MATCH(WatchList!$B286,'All CCC'!$B$7:$B$736,0)))</f>
        <v/>
      </c>
      <c r="Z286" s="334" t="str">
        <f>IF($B286="","",INDEX('All CCC'!Z$7:Z$736,MATCH(WatchList!$B286,'All CCC'!$B$7:$B$736,0)))</f>
        <v/>
      </c>
      <c r="AA286" s="334" t="str">
        <f>IF($B286="","",INDEX('All CCC'!AA$7:AA$736,MATCH(WatchList!$B286,'All CCC'!$B$7:$B$736,0)))</f>
        <v/>
      </c>
      <c r="AB286" s="334" t="str">
        <f>IF($B286="","",INDEX('All CCC'!AB$7:AB$736,MATCH(WatchList!$B286,'All CCC'!$B$7:$B$736,0)))</f>
        <v/>
      </c>
      <c r="AC286" s="334" t="str">
        <f>IF($B286="","",INDEX('All CCC'!AC$7:AC$736,MATCH(WatchList!$B286,'All CCC'!$B$7:$B$736,0)))</f>
        <v/>
      </c>
      <c r="AD286" s="334" t="str">
        <f>IF($B286="","",INDEX('All CCC'!AD$7:AD$736,MATCH(WatchList!$B286,'All CCC'!$B$7:$B$736,0)))</f>
        <v/>
      </c>
      <c r="AE286" s="334" t="str">
        <f>IF($B286="","",INDEX('All CCC'!AE$7:AE$736,MATCH(WatchList!$B286,'All CCC'!$B$7:$B$736,0)))</f>
        <v/>
      </c>
      <c r="AF286" s="334" t="str">
        <f>IF($B286="","",INDEX('All CCC'!AF$7:AF$736,MATCH(WatchList!$B286,'All CCC'!$B$7:$B$736,0)))</f>
        <v/>
      </c>
      <c r="AG286" s="334" t="str">
        <f>IF($B286="","",INDEX('All CCC'!AG$7:AG$736,MATCH(WatchList!$B286,'All CCC'!$B$7:$B$736,0)))</f>
        <v/>
      </c>
      <c r="AH286" s="334" t="str">
        <f>IF($B286="","",INDEX('All CCC'!AH$7:AH$736,MATCH(WatchList!$B286,'All CCC'!$B$7:$B$736,0)))</f>
        <v/>
      </c>
      <c r="AI286" s="334" t="str">
        <f>IF($B286="","",INDEX('All CCC'!AI$7:AI$736,MATCH(WatchList!$B286,'All CCC'!$B$7:$B$736,0)))</f>
        <v/>
      </c>
      <c r="AJ286" s="334" t="str">
        <f>IF($B286="","",INDEX('All CCC'!AJ$7:AJ$736,MATCH(WatchList!$B286,'All CCC'!$B$7:$B$736,0)))</f>
        <v/>
      </c>
      <c r="AK286" s="334" t="str">
        <f>IF($B286="","",INDEX('All CCC'!AK$7:AK$736,MATCH(WatchList!$B286,'All CCC'!$B$7:$B$736,0)))</f>
        <v/>
      </c>
      <c r="AL286" s="334" t="str">
        <f>IF($B286="","",INDEX('All CCC'!AL$7:AL$736,MATCH(WatchList!$B286,'All CCC'!$B$7:$B$736,0)))</f>
        <v/>
      </c>
      <c r="AM286" s="334" t="str">
        <f>IF($B286="","",INDEX('All CCC'!AM$7:AM$736,MATCH(WatchList!$B286,'All CCC'!$B$7:$B$736,0)))</f>
        <v/>
      </c>
      <c r="AN286" s="334" t="str">
        <f>IF($B286="","",INDEX('All CCC'!AN$7:AN$736,MATCH(WatchList!$B286,'All CCC'!$B$7:$B$736,0)))</f>
        <v/>
      </c>
      <c r="AO286" s="334" t="str">
        <f>IF($B286="","",INDEX('All CCC'!AO$7:AO$736,MATCH(WatchList!$B286,'All CCC'!$B$7:$B$736,0)))</f>
        <v/>
      </c>
      <c r="AP286" s="334" t="str">
        <f>IF($B286="","",INDEX('All CCC'!AP$7:AP$736,MATCH(WatchList!$B286,'All CCC'!$B$7:$B$736,0)))</f>
        <v/>
      </c>
      <c r="AQ286" s="334" t="str">
        <f>IF($B286="","",INDEX('All CCC'!AQ$7:AQ$736,MATCH(WatchList!$B286,'All CCC'!$B$7:$B$736,0)))</f>
        <v/>
      </c>
      <c r="AR286" s="334" t="str">
        <f>IF($B286="","",INDEX('All CCC'!AR$7:AR$736,MATCH(WatchList!$B286,'All CCC'!$B$7:$B$736,0)))</f>
        <v/>
      </c>
      <c r="AS286" s="334" t="str">
        <f>IF($B286="","",INDEX('All CCC'!AS$7:AS$736,MATCH(WatchList!$B286,'All CCC'!$B$7:$B$736,0)))</f>
        <v/>
      </c>
      <c r="AT286" s="334" t="str">
        <f>IF($B286="","",INDEX('All CCC'!AT$7:AT$736,MATCH(WatchList!$B286,'All CCC'!$B$7:$B$736,0)))</f>
        <v/>
      </c>
      <c r="AU286" s="334" t="str">
        <f>IF($B286="","",INDEX('All CCC'!AU$7:AU$736,MATCH(WatchList!$B286,'All CCC'!$B$7:$B$736,0)))</f>
        <v/>
      </c>
      <c r="AV286" s="334" t="str">
        <f>IF($B286="","",INDEX('All CCC'!AV$7:AV$736,MATCH(WatchList!$B286,'All CCC'!$B$7:$B$736,0)))</f>
        <v/>
      </c>
      <c r="AW286" s="334" t="str">
        <f>IF($B286="","",INDEX('All CCC'!AW$7:AW$736,MATCH(WatchList!$B286,'All CCC'!$B$7:$B$736,0)))</f>
        <v/>
      </c>
      <c r="AX286" s="334" t="str">
        <f>IF($B286="","",INDEX('All CCC'!AX$7:AX$736,MATCH(WatchList!$B286,'All CCC'!$B$7:$B$736,0)))</f>
        <v/>
      </c>
      <c r="AY286" s="334" t="str">
        <f>IF($B286="","",INDEX('All CCC'!AY$7:AY$736,MATCH(WatchList!$B286,'All CCC'!$B$7:$B$736,0)))</f>
        <v/>
      </c>
      <c r="AZ286" s="334" t="str">
        <f>IF($B286="","",INDEX('All CCC'!AZ$7:AZ$736,MATCH(WatchList!$B286,'All CCC'!$B$7:$B$736,0)))</f>
        <v/>
      </c>
      <c r="BA286" s="334" t="str">
        <f>IF($B286="","",INDEX('All CCC'!BA$7:BA$736,MATCH(WatchList!$B286,'All CCC'!$B$7:$B$736,0)))</f>
        <v/>
      </c>
      <c r="BB286" s="334" t="str">
        <f>IF($B286="","",INDEX('All CCC'!BB$7:BB$736,MATCH(WatchList!$B286,'All CCC'!$B$7:$B$736,0)))</f>
        <v/>
      </c>
      <c r="BC286" s="334" t="str">
        <f>IF($B286="","",INDEX('All CCC'!BC$7:BC$736,MATCH(WatchList!$B286,'All CCC'!$B$7:$B$736,0)))</f>
        <v/>
      </c>
      <c r="BD286" s="334" t="str">
        <f>IF($B286="","",INDEX('All CCC'!BD$7:BD$736,MATCH(WatchList!$B286,'All CCC'!$B$7:$B$736,0)))</f>
        <v/>
      </c>
      <c r="BE286" s="334" t="str">
        <f>IF($B286="","",INDEX('All CCC'!BE$7:BE$736,MATCH(WatchList!$B286,'All CCC'!$B$7:$B$736,0)))</f>
        <v/>
      </c>
      <c r="BF286" s="334" t="str">
        <f>IF($B286="","",INDEX('All CCC'!BF$7:BF$736,MATCH(WatchList!$B286,'All CCC'!$B$7:$B$736,0)))</f>
        <v/>
      </c>
      <c r="BG286" s="334" t="str">
        <f>IF($B286="","",INDEX('All CCC'!BG$7:BG$736,MATCH(WatchList!$B286,'All CCC'!$B$7:$B$736,0)))</f>
        <v/>
      </c>
    </row>
    <row r="287" spans="1:59" x14ac:dyDescent="0.2">
      <c r="A287" s="333" t="str">
        <f>IF($B287="","",INDEX('All CCC'!A$7:A$736,MATCH(WatchList!$B287,'All CCC'!$B$7:$B$736,0)))</f>
        <v/>
      </c>
      <c r="B287" s="127"/>
      <c r="C287" s="334" t="str">
        <f>IF($B287="","",INDEX('All CCC'!C$7:C$736,MATCH(WatchList!$B287,'All CCC'!$B$7:$B$736,0)))</f>
        <v/>
      </c>
      <c r="D287" s="334" t="str">
        <f>IF($B287="","",INDEX('All CCC'!D$7:D$736,MATCH(WatchList!$B287,'All CCC'!$B$7:$B$736,0)))</f>
        <v/>
      </c>
      <c r="E287" s="334" t="str">
        <f>IF($B287="","",INDEX('All CCC'!E$7:E$736,MATCH(WatchList!$B287,'All CCC'!$B$7:$B$736,0)))</f>
        <v/>
      </c>
      <c r="F287" s="334" t="str">
        <f>IF($B287="","",INDEX('All CCC'!F$7:F$736,MATCH(WatchList!$B287,'All CCC'!$B$7:$B$736,0)))</f>
        <v/>
      </c>
      <c r="G287" s="334" t="str">
        <f>IF($B287="","",INDEX('All CCC'!G$7:G$736,MATCH(WatchList!$B287,'All CCC'!$B$7:$B$736,0)))</f>
        <v/>
      </c>
      <c r="H287" s="334" t="str">
        <f>IF($B287="","",INDEX('All CCC'!H$7:H$736,MATCH(WatchList!$B287,'All CCC'!$B$7:$B$736,0)))</f>
        <v/>
      </c>
      <c r="I287" s="334" t="str">
        <f>IF($B287="","",INDEX('All CCC'!I$7:I$736,MATCH(WatchList!$B287,'All CCC'!$B$7:$B$736,0)))</f>
        <v/>
      </c>
      <c r="J287" s="334" t="str">
        <f>IF($B287="","",INDEX('All CCC'!J$7:J$736,MATCH(WatchList!$B287,'All CCC'!$B$7:$B$736,0)))</f>
        <v/>
      </c>
      <c r="K287" s="334" t="str">
        <f>IF($B287="","",INDEX('All CCC'!K$7:K$736,MATCH(WatchList!$B287,'All CCC'!$B$7:$B$736,0)))</f>
        <v/>
      </c>
      <c r="L287" s="334" t="str">
        <f>IF($B287="","",INDEX('All CCC'!L$7:L$736,MATCH(WatchList!$B287,'All CCC'!$B$7:$B$736,0)))</f>
        <v/>
      </c>
      <c r="M287" s="334" t="str">
        <f>IF($B287="","",INDEX('All CCC'!M$7:M$736,MATCH(WatchList!$B287,'All CCC'!$B$7:$B$736,0)))</f>
        <v/>
      </c>
      <c r="N287" s="334" t="str">
        <f>IF($B287="","",INDEX('All CCC'!N$7:N$736,MATCH(WatchList!$B287,'All CCC'!$B$7:$B$736,0)))</f>
        <v/>
      </c>
      <c r="O287" s="334" t="str">
        <f>IF($B287="","",INDEX('All CCC'!O$7:O$736,MATCH(WatchList!$B287,'All CCC'!$B$7:$B$736,0)))</f>
        <v/>
      </c>
      <c r="P287" s="335" t="str">
        <f>IF($B287="","",INDEX('All CCC'!P$7:P$736,MATCH(WatchList!$B287,'All CCC'!$B$7:$B$736,0)))</f>
        <v/>
      </c>
      <c r="Q287" s="335" t="str">
        <f>IF($B287="","",INDEX('All CCC'!Q$7:Q$736,MATCH(WatchList!$B287,'All CCC'!$B$7:$B$736,0)))</f>
        <v/>
      </c>
      <c r="R287" s="334" t="str">
        <f>IF($B287="","",INDEX('All CCC'!R$7:R$736,MATCH(WatchList!$B287,'All CCC'!$B$7:$B$736,0)))</f>
        <v/>
      </c>
      <c r="S287" s="334" t="str">
        <f>IF($B287="","",INDEX('All CCC'!S$7:S$736,MATCH(WatchList!$B287,'All CCC'!$B$7:$B$736,0)))</f>
        <v/>
      </c>
      <c r="T287" s="334" t="str">
        <f>IF($B287="","",INDEX('All CCC'!T$7:T$736,MATCH(WatchList!$B287,'All CCC'!$B$7:$B$736,0)))</f>
        <v/>
      </c>
      <c r="U287" s="334" t="str">
        <f>IF($B287="","",INDEX('All CCC'!U$7:U$736,MATCH(WatchList!$B287,'All CCC'!$B$7:$B$736,0)))</f>
        <v/>
      </c>
      <c r="V287" s="334" t="str">
        <f>IF($B287="","",INDEX('All CCC'!V$7:V$736,MATCH(WatchList!$B287,'All CCC'!$B$7:$B$736,0)))</f>
        <v/>
      </c>
      <c r="W287" s="334" t="str">
        <f>IF($B287="","",INDEX('All CCC'!W$7:W$736,MATCH(WatchList!$B287,'All CCC'!$B$7:$B$736,0)))</f>
        <v/>
      </c>
      <c r="X287" s="334" t="str">
        <f>IF($B287="","",INDEX('All CCC'!X$7:X$736,MATCH(WatchList!$B287,'All CCC'!$B$7:$B$736,0)))</f>
        <v/>
      </c>
      <c r="Y287" s="334" t="str">
        <f>IF($B287="","",INDEX('All CCC'!Y$7:Y$736,MATCH(WatchList!$B287,'All CCC'!$B$7:$B$736,0)))</f>
        <v/>
      </c>
      <c r="Z287" s="334" t="str">
        <f>IF($B287="","",INDEX('All CCC'!Z$7:Z$736,MATCH(WatchList!$B287,'All CCC'!$B$7:$B$736,0)))</f>
        <v/>
      </c>
      <c r="AA287" s="334" t="str">
        <f>IF($B287="","",INDEX('All CCC'!AA$7:AA$736,MATCH(WatchList!$B287,'All CCC'!$B$7:$B$736,0)))</f>
        <v/>
      </c>
      <c r="AB287" s="334" t="str">
        <f>IF($B287="","",INDEX('All CCC'!AB$7:AB$736,MATCH(WatchList!$B287,'All CCC'!$B$7:$B$736,0)))</f>
        <v/>
      </c>
      <c r="AC287" s="334" t="str">
        <f>IF($B287="","",INDEX('All CCC'!AC$7:AC$736,MATCH(WatchList!$B287,'All CCC'!$B$7:$B$736,0)))</f>
        <v/>
      </c>
      <c r="AD287" s="334" t="str">
        <f>IF($B287="","",INDEX('All CCC'!AD$7:AD$736,MATCH(WatchList!$B287,'All CCC'!$B$7:$B$736,0)))</f>
        <v/>
      </c>
      <c r="AE287" s="334" t="str">
        <f>IF($B287="","",INDEX('All CCC'!AE$7:AE$736,MATCH(WatchList!$B287,'All CCC'!$B$7:$B$736,0)))</f>
        <v/>
      </c>
      <c r="AF287" s="334" t="str">
        <f>IF($B287="","",INDEX('All CCC'!AF$7:AF$736,MATCH(WatchList!$B287,'All CCC'!$B$7:$B$736,0)))</f>
        <v/>
      </c>
      <c r="AG287" s="334" t="str">
        <f>IF($B287="","",INDEX('All CCC'!AG$7:AG$736,MATCH(WatchList!$B287,'All CCC'!$B$7:$B$736,0)))</f>
        <v/>
      </c>
      <c r="AH287" s="334" t="str">
        <f>IF($B287="","",INDEX('All CCC'!AH$7:AH$736,MATCH(WatchList!$B287,'All CCC'!$B$7:$B$736,0)))</f>
        <v/>
      </c>
      <c r="AI287" s="334" t="str">
        <f>IF($B287="","",INDEX('All CCC'!AI$7:AI$736,MATCH(WatchList!$B287,'All CCC'!$B$7:$B$736,0)))</f>
        <v/>
      </c>
      <c r="AJ287" s="334" t="str">
        <f>IF($B287="","",INDEX('All CCC'!AJ$7:AJ$736,MATCH(WatchList!$B287,'All CCC'!$B$7:$B$736,0)))</f>
        <v/>
      </c>
      <c r="AK287" s="334" t="str">
        <f>IF($B287="","",INDEX('All CCC'!AK$7:AK$736,MATCH(WatchList!$B287,'All CCC'!$B$7:$B$736,0)))</f>
        <v/>
      </c>
      <c r="AL287" s="334" t="str">
        <f>IF($B287="","",INDEX('All CCC'!AL$7:AL$736,MATCH(WatchList!$B287,'All CCC'!$B$7:$B$736,0)))</f>
        <v/>
      </c>
      <c r="AM287" s="334" t="str">
        <f>IF($B287="","",INDEX('All CCC'!AM$7:AM$736,MATCH(WatchList!$B287,'All CCC'!$B$7:$B$736,0)))</f>
        <v/>
      </c>
      <c r="AN287" s="334" t="str">
        <f>IF($B287="","",INDEX('All CCC'!AN$7:AN$736,MATCH(WatchList!$B287,'All CCC'!$B$7:$B$736,0)))</f>
        <v/>
      </c>
      <c r="AO287" s="334" t="str">
        <f>IF($B287="","",INDEX('All CCC'!AO$7:AO$736,MATCH(WatchList!$B287,'All CCC'!$B$7:$B$736,0)))</f>
        <v/>
      </c>
      <c r="AP287" s="334" t="str">
        <f>IF($B287="","",INDEX('All CCC'!AP$7:AP$736,MATCH(WatchList!$B287,'All CCC'!$B$7:$B$736,0)))</f>
        <v/>
      </c>
      <c r="AQ287" s="334" t="str">
        <f>IF($B287="","",INDEX('All CCC'!AQ$7:AQ$736,MATCH(WatchList!$B287,'All CCC'!$B$7:$B$736,0)))</f>
        <v/>
      </c>
      <c r="AR287" s="334" t="str">
        <f>IF($B287="","",INDEX('All CCC'!AR$7:AR$736,MATCH(WatchList!$B287,'All CCC'!$B$7:$B$736,0)))</f>
        <v/>
      </c>
      <c r="AS287" s="334" t="str">
        <f>IF($B287="","",INDEX('All CCC'!AS$7:AS$736,MATCH(WatchList!$B287,'All CCC'!$B$7:$B$736,0)))</f>
        <v/>
      </c>
      <c r="AT287" s="334" t="str">
        <f>IF($B287="","",INDEX('All CCC'!AT$7:AT$736,MATCH(WatchList!$B287,'All CCC'!$B$7:$B$736,0)))</f>
        <v/>
      </c>
      <c r="AU287" s="334" t="str">
        <f>IF($B287="","",INDEX('All CCC'!AU$7:AU$736,MATCH(WatchList!$B287,'All CCC'!$B$7:$B$736,0)))</f>
        <v/>
      </c>
      <c r="AV287" s="334" t="str">
        <f>IF($B287="","",INDEX('All CCC'!AV$7:AV$736,MATCH(WatchList!$B287,'All CCC'!$B$7:$B$736,0)))</f>
        <v/>
      </c>
      <c r="AW287" s="334" t="str">
        <f>IF($B287="","",INDEX('All CCC'!AW$7:AW$736,MATCH(WatchList!$B287,'All CCC'!$B$7:$B$736,0)))</f>
        <v/>
      </c>
      <c r="AX287" s="334" t="str">
        <f>IF($B287="","",INDEX('All CCC'!AX$7:AX$736,MATCH(WatchList!$B287,'All CCC'!$B$7:$B$736,0)))</f>
        <v/>
      </c>
      <c r="AY287" s="334" t="str">
        <f>IF($B287="","",INDEX('All CCC'!AY$7:AY$736,MATCH(WatchList!$B287,'All CCC'!$B$7:$B$736,0)))</f>
        <v/>
      </c>
      <c r="AZ287" s="334" t="str">
        <f>IF($B287="","",INDEX('All CCC'!AZ$7:AZ$736,MATCH(WatchList!$B287,'All CCC'!$B$7:$B$736,0)))</f>
        <v/>
      </c>
      <c r="BA287" s="334" t="str">
        <f>IF($B287="","",INDEX('All CCC'!BA$7:BA$736,MATCH(WatchList!$B287,'All CCC'!$B$7:$B$736,0)))</f>
        <v/>
      </c>
      <c r="BB287" s="334" t="str">
        <f>IF($B287="","",INDEX('All CCC'!BB$7:BB$736,MATCH(WatchList!$B287,'All CCC'!$B$7:$B$736,0)))</f>
        <v/>
      </c>
      <c r="BC287" s="334" t="str">
        <f>IF($B287="","",INDEX('All CCC'!BC$7:BC$736,MATCH(WatchList!$B287,'All CCC'!$B$7:$B$736,0)))</f>
        <v/>
      </c>
      <c r="BD287" s="334" t="str">
        <f>IF($B287="","",INDEX('All CCC'!BD$7:BD$736,MATCH(WatchList!$B287,'All CCC'!$B$7:$B$736,0)))</f>
        <v/>
      </c>
      <c r="BE287" s="334" t="str">
        <f>IF($B287="","",INDEX('All CCC'!BE$7:BE$736,MATCH(WatchList!$B287,'All CCC'!$B$7:$B$736,0)))</f>
        <v/>
      </c>
      <c r="BF287" s="334" t="str">
        <f>IF($B287="","",INDEX('All CCC'!BF$7:BF$736,MATCH(WatchList!$B287,'All CCC'!$B$7:$B$736,0)))</f>
        <v/>
      </c>
      <c r="BG287" s="334" t="str">
        <f>IF($B287="","",INDEX('All CCC'!BG$7:BG$736,MATCH(WatchList!$B287,'All CCC'!$B$7:$B$736,0)))</f>
        <v/>
      </c>
    </row>
    <row r="288" spans="1:59" x14ac:dyDescent="0.2">
      <c r="A288" s="333" t="str">
        <f>IF($B288="","",INDEX('All CCC'!A$7:A$736,MATCH(WatchList!$B288,'All CCC'!$B$7:$B$736,0)))</f>
        <v/>
      </c>
      <c r="B288" s="127"/>
      <c r="C288" s="334" t="str">
        <f>IF($B288="","",INDEX('All CCC'!C$7:C$736,MATCH(WatchList!$B288,'All CCC'!$B$7:$B$736,0)))</f>
        <v/>
      </c>
      <c r="D288" s="334" t="str">
        <f>IF($B288="","",INDEX('All CCC'!D$7:D$736,MATCH(WatchList!$B288,'All CCC'!$B$7:$B$736,0)))</f>
        <v/>
      </c>
      <c r="E288" s="334" t="str">
        <f>IF($B288="","",INDEX('All CCC'!E$7:E$736,MATCH(WatchList!$B288,'All CCC'!$B$7:$B$736,0)))</f>
        <v/>
      </c>
      <c r="F288" s="334" t="str">
        <f>IF($B288="","",INDEX('All CCC'!F$7:F$736,MATCH(WatchList!$B288,'All CCC'!$B$7:$B$736,0)))</f>
        <v/>
      </c>
      <c r="G288" s="334" t="str">
        <f>IF($B288="","",INDEX('All CCC'!G$7:G$736,MATCH(WatchList!$B288,'All CCC'!$B$7:$B$736,0)))</f>
        <v/>
      </c>
      <c r="H288" s="334" t="str">
        <f>IF($B288="","",INDEX('All CCC'!H$7:H$736,MATCH(WatchList!$B288,'All CCC'!$B$7:$B$736,0)))</f>
        <v/>
      </c>
      <c r="I288" s="334" t="str">
        <f>IF($B288="","",INDEX('All CCC'!I$7:I$736,MATCH(WatchList!$B288,'All CCC'!$B$7:$B$736,0)))</f>
        <v/>
      </c>
      <c r="J288" s="334" t="str">
        <f>IF($B288="","",INDEX('All CCC'!J$7:J$736,MATCH(WatchList!$B288,'All CCC'!$B$7:$B$736,0)))</f>
        <v/>
      </c>
      <c r="K288" s="334" t="str">
        <f>IF($B288="","",INDEX('All CCC'!K$7:K$736,MATCH(WatchList!$B288,'All CCC'!$B$7:$B$736,0)))</f>
        <v/>
      </c>
      <c r="L288" s="334" t="str">
        <f>IF($B288="","",INDEX('All CCC'!L$7:L$736,MATCH(WatchList!$B288,'All CCC'!$B$7:$B$736,0)))</f>
        <v/>
      </c>
      <c r="M288" s="334" t="str">
        <f>IF($B288="","",INDEX('All CCC'!M$7:M$736,MATCH(WatchList!$B288,'All CCC'!$B$7:$B$736,0)))</f>
        <v/>
      </c>
      <c r="N288" s="334" t="str">
        <f>IF($B288="","",INDEX('All CCC'!N$7:N$736,MATCH(WatchList!$B288,'All CCC'!$B$7:$B$736,0)))</f>
        <v/>
      </c>
      <c r="O288" s="334" t="str">
        <f>IF($B288="","",INDEX('All CCC'!O$7:O$736,MATCH(WatchList!$B288,'All CCC'!$B$7:$B$736,0)))</f>
        <v/>
      </c>
      <c r="P288" s="335" t="str">
        <f>IF($B288="","",INDEX('All CCC'!P$7:P$736,MATCH(WatchList!$B288,'All CCC'!$B$7:$B$736,0)))</f>
        <v/>
      </c>
      <c r="Q288" s="335" t="str">
        <f>IF($B288="","",INDEX('All CCC'!Q$7:Q$736,MATCH(WatchList!$B288,'All CCC'!$B$7:$B$736,0)))</f>
        <v/>
      </c>
      <c r="R288" s="334" t="str">
        <f>IF($B288="","",INDEX('All CCC'!R$7:R$736,MATCH(WatchList!$B288,'All CCC'!$B$7:$B$736,0)))</f>
        <v/>
      </c>
      <c r="S288" s="334" t="str">
        <f>IF($B288="","",INDEX('All CCC'!S$7:S$736,MATCH(WatchList!$B288,'All CCC'!$B$7:$B$736,0)))</f>
        <v/>
      </c>
      <c r="T288" s="334" t="str">
        <f>IF($B288="","",INDEX('All CCC'!T$7:T$736,MATCH(WatchList!$B288,'All CCC'!$B$7:$B$736,0)))</f>
        <v/>
      </c>
      <c r="U288" s="334" t="str">
        <f>IF($B288="","",INDEX('All CCC'!U$7:U$736,MATCH(WatchList!$B288,'All CCC'!$B$7:$B$736,0)))</f>
        <v/>
      </c>
      <c r="V288" s="334" t="str">
        <f>IF($B288="","",INDEX('All CCC'!V$7:V$736,MATCH(WatchList!$B288,'All CCC'!$B$7:$B$736,0)))</f>
        <v/>
      </c>
      <c r="W288" s="334" t="str">
        <f>IF($B288="","",INDEX('All CCC'!W$7:W$736,MATCH(WatchList!$B288,'All CCC'!$B$7:$B$736,0)))</f>
        <v/>
      </c>
      <c r="X288" s="334" t="str">
        <f>IF($B288="","",INDEX('All CCC'!X$7:X$736,MATCH(WatchList!$B288,'All CCC'!$B$7:$B$736,0)))</f>
        <v/>
      </c>
      <c r="Y288" s="334" t="str">
        <f>IF($B288="","",INDEX('All CCC'!Y$7:Y$736,MATCH(WatchList!$B288,'All CCC'!$B$7:$B$736,0)))</f>
        <v/>
      </c>
      <c r="Z288" s="334" t="str">
        <f>IF($B288="","",INDEX('All CCC'!Z$7:Z$736,MATCH(WatchList!$B288,'All CCC'!$B$7:$B$736,0)))</f>
        <v/>
      </c>
      <c r="AA288" s="334" t="str">
        <f>IF($B288="","",INDEX('All CCC'!AA$7:AA$736,MATCH(WatchList!$B288,'All CCC'!$B$7:$B$736,0)))</f>
        <v/>
      </c>
      <c r="AB288" s="334" t="str">
        <f>IF($B288="","",INDEX('All CCC'!AB$7:AB$736,MATCH(WatchList!$B288,'All CCC'!$B$7:$B$736,0)))</f>
        <v/>
      </c>
      <c r="AC288" s="334" t="str">
        <f>IF($B288="","",INDEX('All CCC'!AC$7:AC$736,MATCH(WatchList!$B288,'All CCC'!$B$7:$B$736,0)))</f>
        <v/>
      </c>
      <c r="AD288" s="334" t="str">
        <f>IF($B288="","",INDEX('All CCC'!AD$7:AD$736,MATCH(WatchList!$B288,'All CCC'!$B$7:$B$736,0)))</f>
        <v/>
      </c>
      <c r="AE288" s="334" t="str">
        <f>IF($B288="","",INDEX('All CCC'!AE$7:AE$736,MATCH(WatchList!$B288,'All CCC'!$B$7:$B$736,0)))</f>
        <v/>
      </c>
      <c r="AF288" s="334" t="str">
        <f>IF($B288="","",INDEX('All CCC'!AF$7:AF$736,MATCH(WatchList!$B288,'All CCC'!$B$7:$B$736,0)))</f>
        <v/>
      </c>
      <c r="AG288" s="334" t="str">
        <f>IF($B288="","",INDEX('All CCC'!AG$7:AG$736,MATCH(WatchList!$B288,'All CCC'!$B$7:$B$736,0)))</f>
        <v/>
      </c>
      <c r="AH288" s="334" t="str">
        <f>IF($B288="","",INDEX('All CCC'!AH$7:AH$736,MATCH(WatchList!$B288,'All CCC'!$B$7:$B$736,0)))</f>
        <v/>
      </c>
      <c r="AI288" s="334" t="str">
        <f>IF($B288="","",INDEX('All CCC'!AI$7:AI$736,MATCH(WatchList!$B288,'All CCC'!$B$7:$B$736,0)))</f>
        <v/>
      </c>
      <c r="AJ288" s="334" t="str">
        <f>IF($B288="","",INDEX('All CCC'!AJ$7:AJ$736,MATCH(WatchList!$B288,'All CCC'!$B$7:$B$736,0)))</f>
        <v/>
      </c>
      <c r="AK288" s="334" t="str">
        <f>IF($B288="","",INDEX('All CCC'!AK$7:AK$736,MATCH(WatchList!$B288,'All CCC'!$B$7:$B$736,0)))</f>
        <v/>
      </c>
      <c r="AL288" s="334" t="str">
        <f>IF($B288="","",INDEX('All CCC'!AL$7:AL$736,MATCH(WatchList!$B288,'All CCC'!$B$7:$B$736,0)))</f>
        <v/>
      </c>
      <c r="AM288" s="334" t="str">
        <f>IF($B288="","",INDEX('All CCC'!AM$7:AM$736,MATCH(WatchList!$B288,'All CCC'!$B$7:$B$736,0)))</f>
        <v/>
      </c>
      <c r="AN288" s="334" t="str">
        <f>IF($B288="","",INDEX('All CCC'!AN$7:AN$736,MATCH(WatchList!$B288,'All CCC'!$B$7:$B$736,0)))</f>
        <v/>
      </c>
      <c r="AO288" s="334" t="str">
        <f>IF($B288="","",INDEX('All CCC'!AO$7:AO$736,MATCH(WatchList!$B288,'All CCC'!$B$7:$B$736,0)))</f>
        <v/>
      </c>
      <c r="AP288" s="334" t="str">
        <f>IF($B288="","",INDEX('All CCC'!AP$7:AP$736,MATCH(WatchList!$B288,'All CCC'!$B$7:$B$736,0)))</f>
        <v/>
      </c>
      <c r="AQ288" s="334" t="str">
        <f>IF($B288="","",INDEX('All CCC'!AQ$7:AQ$736,MATCH(WatchList!$B288,'All CCC'!$B$7:$B$736,0)))</f>
        <v/>
      </c>
      <c r="AR288" s="334" t="str">
        <f>IF($B288="","",INDEX('All CCC'!AR$7:AR$736,MATCH(WatchList!$B288,'All CCC'!$B$7:$B$736,0)))</f>
        <v/>
      </c>
      <c r="AS288" s="334" t="str">
        <f>IF($B288="","",INDEX('All CCC'!AS$7:AS$736,MATCH(WatchList!$B288,'All CCC'!$B$7:$B$736,0)))</f>
        <v/>
      </c>
      <c r="AT288" s="334" t="str">
        <f>IF($B288="","",INDEX('All CCC'!AT$7:AT$736,MATCH(WatchList!$B288,'All CCC'!$B$7:$B$736,0)))</f>
        <v/>
      </c>
      <c r="AU288" s="334" t="str">
        <f>IF($B288="","",INDEX('All CCC'!AU$7:AU$736,MATCH(WatchList!$B288,'All CCC'!$B$7:$B$736,0)))</f>
        <v/>
      </c>
      <c r="AV288" s="334" t="str">
        <f>IF($B288="","",INDEX('All CCC'!AV$7:AV$736,MATCH(WatchList!$B288,'All CCC'!$B$7:$B$736,0)))</f>
        <v/>
      </c>
      <c r="AW288" s="334" t="str">
        <f>IF($B288="","",INDEX('All CCC'!AW$7:AW$736,MATCH(WatchList!$B288,'All CCC'!$B$7:$B$736,0)))</f>
        <v/>
      </c>
      <c r="AX288" s="334" t="str">
        <f>IF($B288="","",INDEX('All CCC'!AX$7:AX$736,MATCH(WatchList!$B288,'All CCC'!$B$7:$B$736,0)))</f>
        <v/>
      </c>
      <c r="AY288" s="334" t="str">
        <f>IF($B288="","",INDEX('All CCC'!AY$7:AY$736,MATCH(WatchList!$B288,'All CCC'!$B$7:$B$736,0)))</f>
        <v/>
      </c>
      <c r="AZ288" s="334" t="str">
        <f>IF($B288="","",INDEX('All CCC'!AZ$7:AZ$736,MATCH(WatchList!$B288,'All CCC'!$B$7:$B$736,0)))</f>
        <v/>
      </c>
      <c r="BA288" s="334" t="str">
        <f>IF($B288="","",INDEX('All CCC'!BA$7:BA$736,MATCH(WatchList!$B288,'All CCC'!$B$7:$B$736,0)))</f>
        <v/>
      </c>
      <c r="BB288" s="334" t="str">
        <f>IF($B288="","",INDEX('All CCC'!BB$7:BB$736,MATCH(WatchList!$B288,'All CCC'!$B$7:$B$736,0)))</f>
        <v/>
      </c>
      <c r="BC288" s="334" t="str">
        <f>IF($B288="","",INDEX('All CCC'!BC$7:BC$736,MATCH(WatchList!$B288,'All CCC'!$B$7:$B$736,0)))</f>
        <v/>
      </c>
      <c r="BD288" s="334" t="str">
        <f>IF($B288="","",INDEX('All CCC'!BD$7:BD$736,MATCH(WatchList!$B288,'All CCC'!$B$7:$B$736,0)))</f>
        <v/>
      </c>
      <c r="BE288" s="334" t="str">
        <f>IF($B288="","",INDEX('All CCC'!BE$7:BE$736,MATCH(WatchList!$B288,'All CCC'!$B$7:$B$736,0)))</f>
        <v/>
      </c>
      <c r="BF288" s="334" t="str">
        <f>IF($B288="","",INDEX('All CCC'!BF$7:BF$736,MATCH(WatchList!$B288,'All CCC'!$B$7:$B$736,0)))</f>
        <v/>
      </c>
      <c r="BG288" s="334" t="str">
        <f>IF($B288="","",INDEX('All CCC'!BG$7:BG$736,MATCH(WatchList!$B288,'All CCC'!$B$7:$B$736,0)))</f>
        <v/>
      </c>
    </row>
    <row r="289" spans="1:59" x14ac:dyDescent="0.2">
      <c r="A289" s="333" t="str">
        <f>IF($B289="","",INDEX('All CCC'!A$7:A$736,MATCH(WatchList!$B289,'All CCC'!$B$7:$B$736,0)))</f>
        <v/>
      </c>
      <c r="B289" s="127"/>
      <c r="C289" s="334" t="str">
        <f>IF($B289="","",INDEX('All CCC'!C$7:C$736,MATCH(WatchList!$B289,'All CCC'!$B$7:$B$736,0)))</f>
        <v/>
      </c>
      <c r="D289" s="334" t="str">
        <f>IF($B289="","",INDEX('All CCC'!D$7:D$736,MATCH(WatchList!$B289,'All CCC'!$B$7:$B$736,0)))</f>
        <v/>
      </c>
      <c r="E289" s="334" t="str">
        <f>IF($B289="","",INDEX('All CCC'!E$7:E$736,MATCH(WatchList!$B289,'All CCC'!$B$7:$B$736,0)))</f>
        <v/>
      </c>
      <c r="F289" s="334" t="str">
        <f>IF($B289="","",INDEX('All CCC'!F$7:F$736,MATCH(WatchList!$B289,'All CCC'!$B$7:$B$736,0)))</f>
        <v/>
      </c>
      <c r="G289" s="334" t="str">
        <f>IF($B289="","",INDEX('All CCC'!G$7:G$736,MATCH(WatchList!$B289,'All CCC'!$B$7:$B$736,0)))</f>
        <v/>
      </c>
      <c r="H289" s="334" t="str">
        <f>IF($B289="","",INDEX('All CCC'!H$7:H$736,MATCH(WatchList!$B289,'All CCC'!$B$7:$B$736,0)))</f>
        <v/>
      </c>
      <c r="I289" s="334" t="str">
        <f>IF($B289="","",INDEX('All CCC'!I$7:I$736,MATCH(WatchList!$B289,'All CCC'!$B$7:$B$736,0)))</f>
        <v/>
      </c>
      <c r="J289" s="334" t="str">
        <f>IF($B289="","",INDEX('All CCC'!J$7:J$736,MATCH(WatchList!$B289,'All CCC'!$B$7:$B$736,0)))</f>
        <v/>
      </c>
      <c r="K289" s="334" t="str">
        <f>IF($B289="","",INDEX('All CCC'!K$7:K$736,MATCH(WatchList!$B289,'All CCC'!$B$7:$B$736,0)))</f>
        <v/>
      </c>
      <c r="L289" s="334" t="str">
        <f>IF($B289="","",INDEX('All CCC'!L$7:L$736,MATCH(WatchList!$B289,'All CCC'!$B$7:$B$736,0)))</f>
        <v/>
      </c>
      <c r="M289" s="334" t="str">
        <f>IF($B289="","",INDEX('All CCC'!M$7:M$736,MATCH(WatchList!$B289,'All CCC'!$B$7:$B$736,0)))</f>
        <v/>
      </c>
      <c r="N289" s="334" t="str">
        <f>IF($B289="","",INDEX('All CCC'!N$7:N$736,MATCH(WatchList!$B289,'All CCC'!$B$7:$B$736,0)))</f>
        <v/>
      </c>
      <c r="O289" s="334" t="str">
        <f>IF($B289="","",INDEX('All CCC'!O$7:O$736,MATCH(WatchList!$B289,'All CCC'!$B$7:$B$736,0)))</f>
        <v/>
      </c>
      <c r="P289" s="335" t="str">
        <f>IF($B289="","",INDEX('All CCC'!P$7:P$736,MATCH(WatchList!$B289,'All CCC'!$B$7:$B$736,0)))</f>
        <v/>
      </c>
      <c r="Q289" s="335" t="str">
        <f>IF($B289="","",INDEX('All CCC'!Q$7:Q$736,MATCH(WatchList!$B289,'All CCC'!$B$7:$B$736,0)))</f>
        <v/>
      </c>
      <c r="R289" s="334" t="str">
        <f>IF($B289="","",INDEX('All CCC'!R$7:R$736,MATCH(WatchList!$B289,'All CCC'!$B$7:$B$736,0)))</f>
        <v/>
      </c>
      <c r="S289" s="334" t="str">
        <f>IF($B289="","",INDEX('All CCC'!S$7:S$736,MATCH(WatchList!$B289,'All CCC'!$B$7:$B$736,0)))</f>
        <v/>
      </c>
      <c r="T289" s="334" t="str">
        <f>IF($B289="","",INDEX('All CCC'!T$7:T$736,MATCH(WatchList!$B289,'All CCC'!$B$7:$B$736,0)))</f>
        <v/>
      </c>
      <c r="U289" s="334" t="str">
        <f>IF($B289="","",INDEX('All CCC'!U$7:U$736,MATCH(WatchList!$B289,'All CCC'!$B$7:$B$736,0)))</f>
        <v/>
      </c>
      <c r="V289" s="334" t="str">
        <f>IF($B289="","",INDEX('All CCC'!V$7:V$736,MATCH(WatchList!$B289,'All CCC'!$B$7:$B$736,0)))</f>
        <v/>
      </c>
      <c r="W289" s="334" t="str">
        <f>IF($B289="","",INDEX('All CCC'!W$7:W$736,MATCH(WatchList!$B289,'All CCC'!$B$7:$B$736,0)))</f>
        <v/>
      </c>
      <c r="X289" s="334" t="str">
        <f>IF($B289="","",INDEX('All CCC'!X$7:X$736,MATCH(WatchList!$B289,'All CCC'!$B$7:$B$736,0)))</f>
        <v/>
      </c>
      <c r="Y289" s="334" t="str">
        <f>IF($B289="","",INDEX('All CCC'!Y$7:Y$736,MATCH(WatchList!$B289,'All CCC'!$B$7:$B$736,0)))</f>
        <v/>
      </c>
      <c r="Z289" s="334" t="str">
        <f>IF($B289="","",INDEX('All CCC'!Z$7:Z$736,MATCH(WatchList!$B289,'All CCC'!$B$7:$B$736,0)))</f>
        <v/>
      </c>
      <c r="AA289" s="334" t="str">
        <f>IF($B289="","",INDEX('All CCC'!AA$7:AA$736,MATCH(WatchList!$B289,'All CCC'!$B$7:$B$736,0)))</f>
        <v/>
      </c>
      <c r="AB289" s="334" t="str">
        <f>IF($B289="","",INDEX('All CCC'!AB$7:AB$736,MATCH(WatchList!$B289,'All CCC'!$B$7:$B$736,0)))</f>
        <v/>
      </c>
      <c r="AC289" s="334" t="str">
        <f>IF($B289="","",INDEX('All CCC'!AC$7:AC$736,MATCH(WatchList!$B289,'All CCC'!$B$7:$B$736,0)))</f>
        <v/>
      </c>
      <c r="AD289" s="334" t="str">
        <f>IF($B289="","",INDEX('All CCC'!AD$7:AD$736,MATCH(WatchList!$B289,'All CCC'!$B$7:$B$736,0)))</f>
        <v/>
      </c>
      <c r="AE289" s="334" t="str">
        <f>IF($B289="","",INDEX('All CCC'!AE$7:AE$736,MATCH(WatchList!$B289,'All CCC'!$B$7:$B$736,0)))</f>
        <v/>
      </c>
      <c r="AF289" s="334" t="str">
        <f>IF($B289="","",INDEX('All CCC'!AF$7:AF$736,MATCH(WatchList!$B289,'All CCC'!$B$7:$B$736,0)))</f>
        <v/>
      </c>
      <c r="AG289" s="334" t="str">
        <f>IF($B289="","",INDEX('All CCC'!AG$7:AG$736,MATCH(WatchList!$B289,'All CCC'!$B$7:$B$736,0)))</f>
        <v/>
      </c>
      <c r="AH289" s="334" t="str">
        <f>IF($B289="","",INDEX('All CCC'!AH$7:AH$736,MATCH(WatchList!$B289,'All CCC'!$B$7:$B$736,0)))</f>
        <v/>
      </c>
      <c r="AI289" s="334" t="str">
        <f>IF($B289="","",INDEX('All CCC'!AI$7:AI$736,MATCH(WatchList!$B289,'All CCC'!$B$7:$B$736,0)))</f>
        <v/>
      </c>
      <c r="AJ289" s="334" t="str">
        <f>IF($B289="","",INDEX('All CCC'!AJ$7:AJ$736,MATCH(WatchList!$B289,'All CCC'!$B$7:$B$736,0)))</f>
        <v/>
      </c>
      <c r="AK289" s="334" t="str">
        <f>IF($B289="","",INDEX('All CCC'!AK$7:AK$736,MATCH(WatchList!$B289,'All CCC'!$B$7:$B$736,0)))</f>
        <v/>
      </c>
      <c r="AL289" s="334" t="str">
        <f>IF($B289="","",INDEX('All CCC'!AL$7:AL$736,MATCH(WatchList!$B289,'All CCC'!$B$7:$B$736,0)))</f>
        <v/>
      </c>
      <c r="AM289" s="334" t="str">
        <f>IF($B289="","",INDEX('All CCC'!AM$7:AM$736,MATCH(WatchList!$B289,'All CCC'!$B$7:$B$736,0)))</f>
        <v/>
      </c>
      <c r="AN289" s="334" t="str">
        <f>IF($B289="","",INDEX('All CCC'!AN$7:AN$736,MATCH(WatchList!$B289,'All CCC'!$B$7:$B$736,0)))</f>
        <v/>
      </c>
      <c r="AO289" s="334" t="str">
        <f>IF($B289="","",INDEX('All CCC'!AO$7:AO$736,MATCH(WatchList!$B289,'All CCC'!$B$7:$B$736,0)))</f>
        <v/>
      </c>
      <c r="AP289" s="334" t="str">
        <f>IF($B289="","",INDEX('All CCC'!AP$7:AP$736,MATCH(WatchList!$B289,'All CCC'!$B$7:$B$736,0)))</f>
        <v/>
      </c>
      <c r="AQ289" s="334" t="str">
        <f>IF($B289="","",INDEX('All CCC'!AQ$7:AQ$736,MATCH(WatchList!$B289,'All CCC'!$B$7:$B$736,0)))</f>
        <v/>
      </c>
      <c r="AR289" s="334" t="str">
        <f>IF($B289="","",INDEX('All CCC'!AR$7:AR$736,MATCH(WatchList!$B289,'All CCC'!$B$7:$B$736,0)))</f>
        <v/>
      </c>
      <c r="AS289" s="334" t="str">
        <f>IF($B289="","",INDEX('All CCC'!AS$7:AS$736,MATCH(WatchList!$B289,'All CCC'!$B$7:$B$736,0)))</f>
        <v/>
      </c>
      <c r="AT289" s="334" t="str">
        <f>IF($B289="","",INDEX('All CCC'!AT$7:AT$736,MATCH(WatchList!$B289,'All CCC'!$B$7:$B$736,0)))</f>
        <v/>
      </c>
      <c r="AU289" s="334" t="str">
        <f>IF($B289="","",INDEX('All CCC'!AU$7:AU$736,MATCH(WatchList!$B289,'All CCC'!$B$7:$B$736,0)))</f>
        <v/>
      </c>
      <c r="AV289" s="334" t="str">
        <f>IF($B289="","",INDEX('All CCC'!AV$7:AV$736,MATCH(WatchList!$B289,'All CCC'!$B$7:$B$736,0)))</f>
        <v/>
      </c>
      <c r="AW289" s="334" t="str">
        <f>IF($B289="","",INDEX('All CCC'!AW$7:AW$736,MATCH(WatchList!$B289,'All CCC'!$B$7:$B$736,0)))</f>
        <v/>
      </c>
      <c r="AX289" s="334" t="str">
        <f>IF($B289="","",INDEX('All CCC'!AX$7:AX$736,MATCH(WatchList!$B289,'All CCC'!$B$7:$B$736,0)))</f>
        <v/>
      </c>
      <c r="AY289" s="334" t="str">
        <f>IF($B289="","",INDEX('All CCC'!AY$7:AY$736,MATCH(WatchList!$B289,'All CCC'!$B$7:$B$736,0)))</f>
        <v/>
      </c>
      <c r="AZ289" s="334" t="str">
        <f>IF($B289="","",INDEX('All CCC'!AZ$7:AZ$736,MATCH(WatchList!$B289,'All CCC'!$B$7:$B$736,0)))</f>
        <v/>
      </c>
      <c r="BA289" s="334" t="str">
        <f>IF($B289="","",INDEX('All CCC'!BA$7:BA$736,MATCH(WatchList!$B289,'All CCC'!$B$7:$B$736,0)))</f>
        <v/>
      </c>
      <c r="BB289" s="334" t="str">
        <f>IF($B289="","",INDEX('All CCC'!BB$7:BB$736,MATCH(WatchList!$B289,'All CCC'!$B$7:$B$736,0)))</f>
        <v/>
      </c>
      <c r="BC289" s="334" t="str">
        <f>IF($B289="","",INDEX('All CCC'!BC$7:BC$736,MATCH(WatchList!$B289,'All CCC'!$B$7:$B$736,0)))</f>
        <v/>
      </c>
      <c r="BD289" s="334" t="str">
        <f>IF($B289="","",INDEX('All CCC'!BD$7:BD$736,MATCH(WatchList!$B289,'All CCC'!$B$7:$B$736,0)))</f>
        <v/>
      </c>
      <c r="BE289" s="334" t="str">
        <f>IF($B289="","",INDEX('All CCC'!BE$7:BE$736,MATCH(WatchList!$B289,'All CCC'!$B$7:$B$736,0)))</f>
        <v/>
      </c>
      <c r="BF289" s="334" t="str">
        <f>IF($B289="","",INDEX('All CCC'!BF$7:BF$736,MATCH(WatchList!$B289,'All CCC'!$B$7:$B$736,0)))</f>
        <v/>
      </c>
      <c r="BG289" s="334" t="str">
        <f>IF($B289="","",INDEX('All CCC'!BG$7:BG$736,MATCH(WatchList!$B289,'All CCC'!$B$7:$B$736,0)))</f>
        <v/>
      </c>
    </row>
    <row r="290" spans="1:59" x14ac:dyDescent="0.2">
      <c r="A290" s="333" t="str">
        <f>IF($B290="","",INDEX('All CCC'!A$7:A$736,MATCH(WatchList!$B290,'All CCC'!$B$7:$B$736,0)))</f>
        <v/>
      </c>
      <c r="B290" s="127"/>
      <c r="C290" s="334" t="str">
        <f>IF($B290="","",INDEX('All CCC'!C$7:C$736,MATCH(WatchList!$B290,'All CCC'!$B$7:$B$736,0)))</f>
        <v/>
      </c>
      <c r="D290" s="334" t="str">
        <f>IF($B290="","",INDEX('All CCC'!D$7:D$736,MATCH(WatchList!$B290,'All CCC'!$B$7:$B$736,0)))</f>
        <v/>
      </c>
      <c r="E290" s="334" t="str">
        <f>IF($B290="","",INDEX('All CCC'!E$7:E$736,MATCH(WatchList!$B290,'All CCC'!$B$7:$B$736,0)))</f>
        <v/>
      </c>
      <c r="F290" s="334" t="str">
        <f>IF($B290="","",INDEX('All CCC'!F$7:F$736,MATCH(WatchList!$B290,'All CCC'!$B$7:$B$736,0)))</f>
        <v/>
      </c>
      <c r="G290" s="334" t="str">
        <f>IF($B290="","",INDEX('All CCC'!G$7:G$736,MATCH(WatchList!$B290,'All CCC'!$B$7:$B$736,0)))</f>
        <v/>
      </c>
      <c r="H290" s="334" t="str">
        <f>IF($B290="","",INDEX('All CCC'!H$7:H$736,MATCH(WatchList!$B290,'All CCC'!$B$7:$B$736,0)))</f>
        <v/>
      </c>
      <c r="I290" s="334" t="str">
        <f>IF($B290="","",INDEX('All CCC'!I$7:I$736,MATCH(WatchList!$B290,'All CCC'!$B$7:$B$736,0)))</f>
        <v/>
      </c>
      <c r="J290" s="334" t="str">
        <f>IF($B290="","",INDEX('All CCC'!J$7:J$736,MATCH(WatchList!$B290,'All CCC'!$B$7:$B$736,0)))</f>
        <v/>
      </c>
      <c r="K290" s="334" t="str">
        <f>IF($B290="","",INDEX('All CCC'!K$7:K$736,MATCH(WatchList!$B290,'All CCC'!$B$7:$B$736,0)))</f>
        <v/>
      </c>
      <c r="L290" s="334" t="str">
        <f>IF($B290="","",INDEX('All CCC'!L$7:L$736,MATCH(WatchList!$B290,'All CCC'!$B$7:$B$736,0)))</f>
        <v/>
      </c>
      <c r="M290" s="334" t="str">
        <f>IF($B290="","",INDEX('All CCC'!M$7:M$736,MATCH(WatchList!$B290,'All CCC'!$B$7:$B$736,0)))</f>
        <v/>
      </c>
      <c r="N290" s="334" t="str">
        <f>IF($B290="","",INDEX('All CCC'!N$7:N$736,MATCH(WatchList!$B290,'All CCC'!$B$7:$B$736,0)))</f>
        <v/>
      </c>
      <c r="O290" s="334" t="str">
        <f>IF($B290="","",INDEX('All CCC'!O$7:O$736,MATCH(WatchList!$B290,'All CCC'!$B$7:$B$736,0)))</f>
        <v/>
      </c>
      <c r="P290" s="335" t="str">
        <f>IF($B290="","",INDEX('All CCC'!P$7:P$736,MATCH(WatchList!$B290,'All CCC'!$B$7:$B$736,0)))</f>
        <v/>
      </c>
      <c r="Q290" s="335" t="str">
        <f>IF($B290="","",INDEX('All CCC'!Q$7:Q$736,MATCH(WatchList!$B290,'All CCC'!$B$7:$B$736,0)))</f>
        <v/>
      </c>
      <c r="R290" s="334" t="str">
        <f>IF($B290="","",INDEX('All CCC'!R$7:R$736,MATCH(WatchList!$B290,'All CCC'!$B$7:$B$736,0)))</f>
        <v/>
      </c>
      <c r="S290" s="334" t="str">
        <f>IF($B290="","",INDEX('All CCC'!S$7:S$736,MATCH(WatchList!$B290,'All CCC'!$B$7:$B$736,0)))</f>
        <v/>
      </c>
      <c r="T290" s="334" t="str">
        <f>IF($B290="","",INDEX('All CCC'!T$7:T$736,MATCH(WatchList!$B290,'All CCC'!$B$7:$B$736,0)))</f>
        <v/>
      </c>
      <c r="U290" s="334" t="str">
        <f>IF($B290="","",INDEX('All CCC'!U$7:U$736,MATCH(WatchList!$B290,'All CCC'!$B$7:$B$736,0)))</f>
        <v/>
      </c>
      <c r="V290" s="334" t="str">
        <f>IF($B290="","",INDEX('All CCC'!V$7:V$736,MATCH(WatchList!$B290,'All CCC'!$B$7:$B$736,0)))</f>
        <v/>
      </c>
      <c r="W290" s="334" t="str">
        <f>IF($B290="","",INDEX('All CCC'!W$7:W$736,MATCH(WatchList!$B290,'All CCC'!$B$7:$B$736,0)))</f>
        <v/>
      </c>
      <c r="X290" s="334" t="str">
        <f>IF($B290="","",INDEX('All CCC'!X$7:X$736,MATCH(WatchList!$B290,'All CCC'!$B$7:$B$736,0)))</f>
        <v/>
      </c>
      <c r="Y290" s="334" t="str">
        <f>IF($B290="","",INDEX('All CCC'!Y$7:Y$736,MATCH(WatchList!$B290,'All CCC'!$B$7:$B$736,0)))</f>
        <v/>
      </c>
      <c r="Z290" s="334" t="str">
        <f>IF($B290="","",INDEX('All CCC'!Z$7:Z$736,MATCH(WatchList!$B290,'All CCC'!$B$7:$B$736,0)))</f>
        <v/>
      </c>
      <c r="AA290" s="334" t="str">
        <f>IF($B290="","",INDEX('All CCC'!AA$7:AA$736,MATCH(WatchList!$B290,'All CCC'!$B$7:$B$736,0)))</f>
        <v/>
      </c>
      <c r="AB290" s="334" t="str">
        <f>IF($B290="","",INDEX('All CCC'!AB$7:AB$736,MATCH(WatchList!$B290,'All CCC'!$B$7:$B$736,0)))</f>
        <v/>
      </c>
      <c r="AC290" s="334" t="str">
        <f>IF($B290="","",INDEX('All CCC'!AC$7:AC$736,MATCH(WatchList!$B290,'All CCC'!$B$7:$B$736,0)))</f>
        <v/>
      </c>
      <c r="AD290" s="334" t="str">
        <f>IF($B290="","",INDEX('All CCC'!AD$7:AD$736,MATCH(WatchList!$B290,'All CCC'!$B$7:$B$736,0)))</f>
        <v/>
      </c>
      <c r="AE290" s="334" t="str">
        <f>IF($B290="","",INDEX('All CCC'!AE$7:AE$736,MATCH(WatchList!$B290,'All CCC'!$B$7:$B$736,0)))</f>
        <v/>
      </c>
      <c r="AF290" s="334" t="str">
        <f>IF($B290="","",INDEX('All CCC'!AF$7:AF$736,MATCH(WatchList!$B290,'All CCC'!$B$7:$B$736,0)))</f>
        <v/>
      </c>
      <c r="AG290" s="334" t="str">
        <f>IF($B290="","",INDEX('All CCC'!AG$7:AG$736,MATCH(WatchList!$B290,'All CCC'!$B$7:$B$736,0)))</f>
        <v/>
      </c>
      <c r="AH290" s="334" t="str">
        <f>IF($B290="","",INDEX('All CCC'!AH$7:AH$736,MATCH(WatchList!$B290,'All CCC'!$B$7:$B$736,0)))</f>
        <v/>
      </c>
      <c r="AI290" s="334" t="str">
        <f>IF($B290="","",INDEX('All CCC'!AI$7:AI$736,MATCH(WatchList!$B290,'All CCC'!$B$7:$B$736,0)))</f>
        <v/>
      </c>
      <c r="AJ290" s="334" t="str">
        <f>IF($B290="","",INDEX('All CCC'!AJ$7:AJ$736,MATCH(WatchList!$B290,'All CCC'!$B$7:$B$736,0)))</f>
        <v/>
      </c>
      <c r="AK290" s="334" t="str">
        <f>IF($B290="","",INDEX('All CCC'!AK$7:AK$736,MATCH(WatchList!$B290,'All CCC'!$B$7:$B$736,0)))</f>
        <v/>
      </c>
      <c r="AL290" s="334" t="str">
        <f>IF($B290="","",INDEX('All CCC'!AL$7:AL$736,MATCH(WatchList!$B290,'All CCC'!$B$7:$B$736,0)))</f>
        <v/>
      </c>
      <c r="AM290" s="334" t="str">
        <f>IF($B290="","",INDEX('All CCC'!AM$7:AM$736,MATCH(WatchList!$B290,'All CCC'!$B$7:$B$736,0)))</f>
        <v/>
      </c>
      <c r="AN290" s="334" t="str">
        <f>IF($B290="","",INDEX('All CCC'!AN$7:AN$736,MATCH(WatchList!$B290,'All CCC'!$B$7:$B$736,0)))</f>
        <v/>
      </c>
      <c r="AO290" s="334" t="str">
        <f>IF($B290="","",INDEX('All CCC'!AO$7:AO$736,MATCH(WatchList!$B290,'All CCC'!$B$7:$B$736,0)))</f>
        <v/>
      </c>
      <c r="AP290" s="334" t="str">
        <f>IF($B290="","",INDEX('All CCC'!AP$7:AP$736,MATCH(WatchList!$B290,'All CCC'!$B$7:$B$736,0)))</f>
        <v/>
      </c>
      <c r="AQ290" s="334" t="str">
        <f>IF($B290="","",INDEX('All CCC'!AQ$7:AQ$736,MATCH(WatchList!$B290,'All CCC'!$B$7:$B$736,0)))</f>
        <v/>
      </c>
      <c r="AR290" s="334" t="str">
        <f>IF($B290="","",INDEX('All CCC'!AR$7:AR$736,MATCH(WatchList!$B290,'All CCC'!$B$7:$B$736,0)))</f>
        <v/>
      </c>
      <c r="AS290" s="334" t="str">
        <f>IF($B290="","",INDEX('All CCC'!AS$7:AS$736,MATCH(WatchList!$B290,'All CCC'!$B$7:$B$736,0)))</f>
        <v/>
      </c>
      <c r="AT290" s="334" t="str">
        <f>IF($B290="","",INDEX('All CCC'!AT$7:AT$736,MATCH(WatchList!$B290,'All CCC'!$B$7:$B$736,0)))</f>
        <v/>
      </c>
      <c r="AU290" s="334" t="str">
        <f>IF($B290="","",INDEX('All CCC'!AU$7:AU$736,MATCH(WatchList!$B290,'All CCC'!$B$7:$B$736,0)))</f>
        <v/>
      </c>
      <c r="AV290" s="334" t="str">
        <f>IF($B290="","",INDEX('All CCC'!AV$7:AV$736,MATCH(WatchList!$B290,'All CCC'!$B$7:$B$736,0)))</f>
        <v/>
      </c>
      <c r="AW290" s="334" t="str">
        <f>IF($B290="","",INDEX('All CCC'!AW$7:AW$736,MATCH(WatchList!$B290,'All CCC'!$B$7:$B$736,0)))</f>
        <v/>
      </c>
      <c r="AX290" s="334" t="str">
        <f>IF($B290="","",INDEX('All CCC'!AX$7:AX$736,MATCH(WatchList!$B290,'All CCC'!$B$7:$B$736,0)))</f>
        <v/>
      </c>
      <c r="AY290" s="334" t="str">
        <f>IF($B290="","",INDEX('All CCC'!AY$7:AY$736,MATCH(WatchList!$B290,'All CCC'!$B$7:$B$736,0)))</f>
        <v/>
      </c>
      <c r="AZ290" s="334" t="str">
        <f>IF($B290="","",INDEX('All CCC'!AZ$7:AZ$736,MATCH(WatchList!$B290,'All CCC'!$B$7:$B$736,0)))</f>
        <v/>
      </c>
      <c r="BA290" s="334" t="str">
        <f>IF($B290="","",INDEX('All CCC'!BA$7:BA$736,MATCH(WatchList!$B290,'All CCC'!$B$7:$B$736,0)))</f>
        <v/>
      </c>
      <c r="BB290" s="334" t="str">
        <f>IF($B290="","",INDEX('All CCC'!BB$7:BB$736,MATCH(WatchList!$B290,'All CCC'!$B$7:$B$736,0)))</f>
        <v/>
      </c>
      <c r="BC290" s="334" t="str">
        <f>IF($B290="","",INDEX('All CCC'!BC$7:BC$736,MATCH(WatchList!$B290,'All CCC'!$B$7:$B$736,0)))</f>
        <v/>
      </c>
      <c r="BD290" s="334" t="str">
        <f>IF($B290="","",INDEX('All CCC'!BD$7:BD$736,MATCH(WatchList!$B290,'All CCC'!$B$7:$B$736,0)))</f>
        <v/>
      </c>
      <c r="BE290" s="334" t="str">
        <f>IF($B290="","",INDEX('All CCC'!BE$7:BE$736,MATCH(WatchList!$B290,'All CCC'!$B$7:$B$736,0)))</f>
        <v/>
      </c>
      <c r="BF290" s="334" t="str">
        <f>IF($B290="","",INDEX('All CCC'!BF$7:BF$736,MATCH(WatchList!$B290,'All CCC'!$B$7:$B$736,0)))</f>
        <v/>
      </c>
      <c r="BG290" s="334" t="str">
        <f>IF($B290="","",INDEX('All CCC'!BG$7:BG$736,MATCH(WatchList!$B290,'All CCC'!$B$7:$B$736,0)))</f>
        <v/>
      </c>
    </row>
    <row r="291" spans="1:59" x14ac:dyDescent="0.2">
      <c r="A291" s="333" t="str">
        <f>IF($B291="","",INDEX('All CCC'!A$7:A$736,MATCH(WatchList!$B291,'All CCC'!$B$7:$B$736,0)))</f>
        <v/>
      </c>
      <c r="B291" s="127"/>
      <c r="C291" s="334" t="str">
        <f>IF($B291="","",INDEX('All CCC'!C$7:C$736,MATCH(WatchList!$B291,'All CCC'!$B$7:$B$736,0)))</f>
        <v/>
      </c>
      <c r="D291" s="334" t="str">
        <f>IF($B291="","",INDEX('All CCC'!D$7:D$736,MATCH(WatchList!$B291,'All CCC'!$B$7:$B$736,0)))</f>
        <v/>
      </c>
      <c r="E291" s="334" t="str">
        <f>IF($B291="","",INDEX('All CCC'!E$7:E$736,MATCH(WatchList!$B291,'All CCC'!$B$7:$B$736,0)))</f>
        <v/>
      </c>
      <c r="F291" s="334" t="str">
        <f>IF($B291="","",INDEX('All CCC'!F$7:F$736,MATCH(WatchList!$B291,'All CCC'!$B$7:$B$736,0)))</f>
        <v/>
      </c>
      <c r="G291" s="334" t="str">
        <f>IF($B291="","",INDEX('All CCC'!G$7:G$736,MATCH(WatchList!$B291,'All CCC'!$B$7:$B$736,0)))</f>
        <v/>
      </c>
      <c r="H291" s="334" t="str">
        <f>IF($B291="","",INDEX('All CCC'!H$7:H$736,MATCH(WatchList!$B291,'All CCC'!$B$7:$B$736,0)))</f>
        <v/>
      </c>
      <c r="I291" s="334" t="str">
        <f>IF($B291="","",INDEX('All CCC'!I$7:I$736,MATCH(WatchList!$B291,'All CCC'!$B$7:$B$736,0)))</f>
        <v/>
      </c>
      <c r="J291" s="334" t="str">
        <f>IF($B291="","",INDEX('All CCC'!J$7:J$736,MATCH(WatchList!$B291,'All CCC'!$B$7:$B$736,0)))</f>
        <v/>
      </c>
      <c r="K291" s="334" t="str">
        <f>IF($B291="","",INDEX('All CCC'!K$7:K$736,MATCH(WatchList!$B291,'All CCC'!$B$7:$B$736,0)))</f>
        <v/>
      </c>
      <c r="L291" s="334" t="str">
        <f>IF($B291="","",INDEX('All CCC'!L$7:L$736,MATCH(WatchList!$B291,'All CCC'!$B$7:$B$736,0)))</f>
        <v/>
      </c>
      <c r="M291" s="334" t="str">
        <f>IF($B291="","",INDEX('All CCC'!M$7:M$736,MATCH(WatchList!$B291,'All CCC'!$B$7:$B$736,0)))</f>
        <v/>
      </c>
      <c r="N291" s="334" t="str">
        <f>IF($B291="","",INDEX('All CCC'!N$7:N$736,MATCH(WatchList!$B291,'All CCC'!$B$7:$B$736,0)))</f>
        <v/>
      </c>
      <c r="O291" s="334" t="str">
        <f>IF($B291="","",INDEX('All CCC'!O$7:O$736,MATCH(WatchList!$B291,'All CCC'!$B$7:$B$736,0)))</f>
        <v/>
      </c>
      <c r="P291" s="335" t="str">
        <f>IF($B291="","",INDEX('All CCC'!P$7:P$736,MATCH(WatchList!$B291,'All CCC'!$B$7:$B$736,0)))</f>
        <v/>
      </c>
      <c r="Q291" s="335" t="str">
        <f>IF($B291="","",INDEX('All CCC'!Q$7:Q$736,MATCH(WatchList!$B291,'All CCC'!$B$7:$B$736,0)))</f>
        <v/>
      </c>
      <c r="R291" s="334" t="str">
        <f>IF($B291="","",INDEX('All CCC'!R$7:R$736,MATCH(WatchList!$B291,'All CCC'!$B$7:$B$736,0)))</f>
        <v/>
      </c>
      <c r="S291" s="334" t="str">
        <f>IF($B291="","",INDEX('All CCC'!S$7:S$736,MATCH(WatchList!$B291,'All CCC'!$B$7:$B$736,0)))</f>
        <v/>
      </c>
      <c r="T291" s="334" t="str">
        <f>IF($B291="","",INDEX('All CCC'!T$7:T$736,MATCH(WatchList!$B291,'All CCC'!$B$7:$B$736,0)))</f>
        <v/>
      </c>
      <c r="U291" s="334" t="str">
        <f>IF($B291="","",INDEX('All CCC'!U$7:U$736,MATCH(WatchList!$B291,'All CCC'!$B$7:$B$736,0)))</f>
        <v/>
      </c>
      <c r="V291" s="334" t="str">
        <f>IF($B291="","",INDEX('All CCC'!V$7:V$736,MATCH(WatchList!$B291,'All CCC'!$B$7:$B$736,0)))</f>
        <v/>
      </c>
      <c r="W291" s="334" t="str">
        <f>IF($B291="","",INDEX('All CCC'!W$7:W$736,MATCH(WatchList!$B291,'All CCC'!$B$7:$B$736,0)))</f>
        <v/>
      </c>
      <c r="X291" s="334" t="str">
        <f>IF($B291="","",INDEX('All CCC'!X$7:X$736,MATCH(WatchList!$B291,'All CCC'!$B$7:$B$736,0)))</f>
        <v/>
      </c>
      <c r="Y291" s="334" t="str">
        <f>IF($B291="","",INDEX('All CCC'!Y$7:Y$736,MATCH(WatchList!$B291,'All CCC'!$B$7:$B$736,0)))</f>
        <v/>
      </c>
      <c r="Z291" s="334" t="str">
        <f>IF($B291="","",INDEX('All CCC'!Z$7:Z$736,MATCH(WatchList!$B291,'All CCC'!$B$7:$B$736,0)))</f>
        <v/>
      </c>
      <c r="AA291" s="334" t="str">
        <f>IF($B291="","",INDEX('All CCC'!AA$7:AA$736,MATCH(WatchList!$B291,'All CCC'!$B$7:$B$736,0)))</f>
        <v/>
      </c>
      <c r="AB291" s="334" t="str">
        <f>IF($B291="","",INDEX('All CCC'!AB$7:AB$736,MATCH(WatchList!$B291,'All CCC'!$B$7:$B$736,0)))</f>
        <v/>
      </c>
      <c r="AC291" s="334" t="str">
        <f>IF($B291="","",INDEX('All CCC'!AC$7:AC$736,MATCH(WatchList!$B291,'All CCC'!$B$7:$B$736,0)))</f>
        <v/>
      </c>
      <c r="AD291" s="334" t="str">
        <f>IF($B291="","",INDEX('All CCC'!AD$7:AD$736,MATCH(WatchList!$B291,'All CCC'!$B$7:$B$736,0)))</f>
        <v/>
      </c>
      <c r="AE291" s="334" t="str">
        <f>IF($B291="","",INDEX('All CCC'!AE$7:AE$736,MATCH(WatchList!$B291,'All CCC'!$B$7:$B$736,0)))</f>
        <v/>
      </c>
      <c r="AF291" s="334" t="str">
        <f>IF($B291="","",INDEX('All CCC'!AF$7:AF$736,MATCH(WatchList!$B291,'All CCC'!$B$7:$B$736,0)))</f>
        <v/>
      </c>
      <c r="AG291" s="334" t="str">
        <f>IF($B291="","",INDEX('All CCC'!AG$7:AG$736,MATCH(WatchList!$B291,'All CCC'!$B$7:$B$736,0)))</f>
        <v/>
      </c>
      <c r="AH291" s="334" t="str">
        <f>IF($B291="","",INDEX('All CCC'!AH$7:AH$736,MATCH(WatchList!$B291,'All CCC'!$B$7:$B$736,0)))</f>
        <v/>
      </c>
      <c r="AI291" s="334" t="str">
        <f>IF($B291="","",INDEX('All CCC'!AI$7:AI$736,MATCH(WatchList!$B291,'All CCC'!$B$7:$B$736,0)))</f>
        <v/>
      </c>
      <c r="AJ291" s="334" t="str">
        <f>IF($B291="","",INDEX('All CCC'!AJ$7:AJ$736,MATCH(WatchList!$B291,'All CCC'!$B$7:$B$736,0)))</f>
        <v/>
      </c>
      <c r="AK291" s="334" t="str">
        <f>IF($B291="","",INDEX('All CCC'!AK$7:AK$736,MATCH(WatchList!$B291,'All CCC'!$B$7:$B$736,0)))</f>
        <v/>
      </c>
      <c r="AL291" s="334" t="str">
        <f>IF($B291="","",INDEX('All CCC'!AL$7:AL$736,MATCH(WatchList!$B291,'All CCC'!$B$7:$B$736,0)))</f>
        <v/>
      </c>
      <c r="AM291" s="334" t="str">
        <f>IF($B291="","",INDEX('All CCC'!AM$7:AM$736,MATCH(WatchList!$B291,'All CCC'!$B$7:$B$736,0)))</f>
        <v/>
      </c>
      <c r="AN291" s="334" t="str">
        <f>IF($B291="","",INDEX('All CCC'!AN$7:AN$736,MATCH(WatchList!$B291,'All CCC'!$B$7:$B$736,0)))</f>
        <v/>
      </c>
      <c r="AO291" s="334" t="str">
        <f>IF($B291="","",INDEX('All CCC'!AO$7:AO$736,MATCH(WatchList!$B291,'All CCC'!$B$7:$B$736,0)))</f>
        <v/>
      </c>
      <c r="AP291" s="334" t="str">
        <f>IF($B291="","",INDEX('All CCC'!AP$7:AP$736,MATCH(WatchList!$B291,'All CCC'!$B$7:$B$736,0)))</f>
        <v/>
      </c>
      <c r="AQ291" s="334" t="str">
        <f>IF($B291="","",INDEX('All CCC'!AQ$7:AQ$736,MATCH(WatchList!$B291,'All CCC'!$B$7:$B$736,0)))</f>
        <v/>
      </c>
      <c r="AR291" s="334" t="str">
        <f>IF($B291="","",INDEX('All CCC'!AR$7:AR$736,MATCH(WatchList!$B291,'All CCC'!$B$7:$B$736,0)))</f>
        <v/>
      </c>
      <c r="AS291" s="334" t="str">
        <f>IF($B291="","",INDEX('All CCC'!AS$7:AS$736,MATCH(WatchList!$B291,'All CCC'!$B$7:$B$736,0)))</f>
        <v/>
      </c>
      <c r="AT291" s="334" t="str">
        <f>IF($B291="","",INDEX('All CCC'!AT$7:AT$736,MATCH(WatchList!$B291,'All CCC'!$B$7:$B$736,0)))</f>
        <v/>
      </c>
      <c r="AU291" s="334" t="str">
        <f>IF($B291="","",INDEX('All CCC'!AU$7:AU$736,MATCH(WatchList!$B291,'All CCC'!$B$7:$B$736,0)))</f>
        <v/>
      </c>
      <c r="AV291" s="334" t="str">
        <f>IF($B291="","",INDEX('All CCC'!AV$7:AV$736,MATCH(WatchList!$B291,'All CCC'!$B$7:$B$736,0)))</f>
        <v/>
      </c>
      <c r="AW291" s="334" t="str">
        <f>IF($B291="","",INDEX('All CCC'!AW$7:AW$736,MATCH(WatchList!$B291,'All CCC'!$B$7:$B$736,0)))</f>
        <v/>
      </c>
      <c r="AX291" s="334" t="str">
        <f>IF($B291="","",INDEX('All CCC'!AX$7:AX$736,MATCH(WatchList!$B291,'All CCC'!$B$7:$B$736,0)))</f>
        <v/>
      </c>
      <c r="AY291" s="334" t="str">
        <f>IF($B291="","",INDEX('All CCC'!AY$7:AY$736,MATCH(WatchList!$B291,'All CCC'!$B$7:$B$736,0)))</f>
        <v/>
      </c>
      <c r="AZ291" s="334" t="str">
        <f>IF($B291="","",INDEX('All CCC'!AZ$7:AZ$736,MATCH(WatchList!$B291,'All CCC'!$B$7:$B$736,0)))</f>
        <v/>
      </c>
      <c r="BA291" s="334" t="str">
        <f>IF($B291="","",INDEX('All CCC'!BA$7:BA$736,MATCH(WatchList!$B291,'All CCC'!$B$7:$B$736,0)))</f>
        <v/>
      </c>
      <c r="BB291" s="334" t="str">
        <f>IF($B291="","",INDEX('All CCC'!BB$7:BB$736,MATCH(WatchList!$B291,'All CCC'!$B$7:$B$736,0)))</f>
        <v/>
      </c>
      <c r="BC291" s="334" t="str">
        <f>IF($B291="","",INDEX('All CCC'!BC$7:BC$736,MATCH(WatchList!$B291,'All CCC'!$B$7:$B$736,0)))</f>
        <v/>
      </c>
      <c r="BD291" s="334" t="str">
        <f>IF($B291="","",INDEX('All CCC'!BD$7:BD$736,MATCH(WatchList!$B291,'All CCC'!$B$7:$B$736,0)))</f>
        <v/>
      </c>
      <c r="BE291" s="334" t="str">
        <f>IF($B291="","",INDEX('All CCC'!BE$7:BE$736,MATCH(WatchList!$B291,'All CCC'!$B$7:$B$736,0)))</f>
        <v/>
      </c>
      <c r="BF291" s="334" t="str">
        <f>IF($B291="","",INDEX('All CCC'!BF$7:BF$736,MATCH(WatchList!$B291,'All CCC'!$B$7:$B$736,0)))</f>
        <v/>
      </c>
      <c r="BG291" s="334" t="str">
        <f>IF($B291="","",INDEX('All CCC'!BG$7:BG$736,MATCH(WatchList!$B291,'All CCC'!$B$7:$B$736,0)))</f>
        <v/>
      </c>
    </row>
    <row r="292" spans="1:59" x14ac:dyDescent="0.2">
      <c r="A292" s="333" t="str">
        <f>IF($B292="","",INDEX('All CCC'!A$7:A$736,MATCH(WatchList!$B292,'All CCC'!$B$7:$B$736,0)))</f>
        <v/>
      </c>
      <c r="B292" s="127"/>
      <c r="C292" s="334" t="str">
        <f>IF($B292="","",INDEX('All CCC'!C$7:C$736,MATCH(WatchList!$B292,'All CCC'!$B$7:$B$736,0)))</f>
        <v/>
      </c>
      <c r="D292" s="334" t="str">
        <f>IF($B292="","",INDEX('All CCC'!D$7:D$736,MATCH(WatchList!$B292,'All CCC'!$B$7:$B$736,0)))</f>
        <v/>
      </c>
      <c r="E292" s="334" t="str">
        <f>IF($B292="","",INDEX('All CCC'!E$7:E$736,MATCH(WatchList!$B292,'All CCC'!$B$7:$B$736,0)))</f>
        <v/>
      </c>
      <c r="F292" s="334" t="str">
        <f>IF($B292="","",INDEX('All CCC'!F$7:F$736,MATCH(WatchList!$B292,'All CCC'!$B$7:$B$736,0)))</f>
        <v/>
      </c>
      <c r="G292" s="334" t="str">
        <f>IF($B292="","",INDEX('All CCC'!G$7:G$736,MATCH(WatchList!$B292,'All CCC'!$B$7:$B$736,0)))</f>
        <v/>
      </c>
      <c r="H292" s="334" t="str">
        <f>IF($B292="","",INDEX('All CCC'!H$7:H$736,MATCH(WatchList!$B292,'All CCC'!$B$7:$B$736,0)))</f>
        <v/>
      </c>
      <c r="I292" s="334" t="str">
        <f>IF($B292="","",INDEX('All CCC'!I$7:I$736,MATCH(WatchList!$B292,'All CCC'!$B$7:$B$736,0)))</f>
        <v/>
      </c>
      <c r="J292" s="334" t="str">
        <f>IF($B292="","",INDEX('All CCC'!J$7:J$736,MATCH(WatchList!$B292,'All CCC'!$B$7:$B$736,0)))</f>
        <v/>
      </c>
      <c r="K292" s="334" t="str">
        <f>IF($B292="","",INDEX('All CCC'!K$7:K$736,MATCH(WatchList!$B292,'All CCC'!$B$7:$B$736,0)))</f>
        <v/>
      </c>
      <c r="L292" s="334" t="str">
        <f>IF($B292="","",INDEX('All CCC'!L$7:L$736,MATCH(WatchList!$B292,'All CCC'!$B$7:$B$736,0)))</f>
        <v/>
      </c>
      <c r="M292" s="334" t="str">
        <f>IF($B292="","",INDEX('All CCC'!M$7:M$736,MATCH(WatchList!$B292,'All CCC'!$B$7:$B$736,0)))</f>
        <v/>
      </c>
      <c r="N292" s="334" t="str">
        <f>IF($B292="","",INDEX('All CCC'!N$7:N$736,MATCH(WatchList!$B292,'All CCC'!$B$7:$B$736,0)))</f>
        <v/>
      </c>
      <c r="O292" s="334" t="str">
        <f>IF($B292="","",INDEX('All CCC'!O$7:O$736,MATCH(WatchList!$B292,'All CCC'!$B$7:$B$736,0)))</f>
        <v/>
      </c>
      <c r="P292" s="335" t="str">
        <f>IF($B292="","",INDEX('All CCC'!P$7:P$736,MATCH(WatchList!$B292,'All CCC'!$B$7:$B$736,0)))</f>
        <v/>
      </c>
      <c r="Q292" s="335" t="str">
        <f>IF($B292="","",INDEX('All CCC'!Q$7:Q$736,MATCH(WatchList!$B292,'All CCC'!$B$7:$B$736,0)))</f>
        <v/>
      </c>
      <c r="R292" s="334" t="str">
        <f>IF($B292="","",INDEX('All CCC'!R$7:R$736,MATCH(WatchList!$B292,'All CCC'!$B$7:$B$736,0)))</f>
        <v/>
      </c>
      <c r="S292" s="334" t="str">
        <f>IF($B292="","",INDEX('All CCC'!S$7:S$736,MATCH(WatchList!$B292,'All CCC'!$B$7:$B$736,0)))</f>
        <v/>
      </c>
      <c r="T292" s="334" t="str">
        <f>IF($B292="","",INDEX('All CCC'!T$7:T$736,MATCH(WatchList!$B292,'All CCC'!$B$7:$B$736,0)))</f>
        <v/>
      </c>
      <c r="U292" s="334" t="str">
        <f>IF($B292="","",INDEX('All CCC'!U$7:U$736,MATCH(WatchList!$B292,'All CCC'!$B$7:$B$736,0)))</f>
        <v/>
      </c>
      <c r="V292" s="334" t="str">
        <f>IF($B292="","",INDEX('All CCC'!V$7:V$736,MATCH(WatchList!$B292,'All CCC'!$B$7:$B$736,0)))</f>
        <v/>
      </c>
      <c r="W292" s="334" t="str">
        <f>IF($B292="","",INDEX('All CCC'!W$7:W$736,MATCH(WatchList!$B292,'All CCC'!$B$7:$B$736,0)))</f>
        <v/>
      </c>
      <c r="X292" s="334" t="str">
        <f>IF($B292="","",INDEX('All CCC'!X$7:X$736,MATCH(WatchList!$B292,'All CCC'!$B$7:$B$736,0)))</f>
        <v/>
      </c>
      <c r="Y292" s="334" t="str">
        <f>IF($B292="","",INDEX('All CCC'!Y$7:Y$736,MATCH(WatchList!$B292,'All CCC'!$B$7:$B$736,0)))</f>
        <v/>
      </c>
      <c r="Z292" s="334" t="str">
        <f>IF($B292="","",INDEX('All CCC'!Z$7:Z$736,MATCH(WatchList!$B292,'All CCC'!$B$7:$B$736,0)))</f>
        <v/>
      </c>
      <c r="AA292" s="334" t="str">
        <f>IF($B292="","",INDEX('All CCC'!AA$7:AA$736,MATCH(WatchList!$B292,'All CCC'!$B$7:$B$736,0)))</f>
        <v/>
      </c>
      <c r="AB292" s="334" t="str">
        <f>IF($B292="","",INDEX('All CCC'!AB$7:AB$736,MATCH(WatchList!$B292,'All CCC'!$B$7:$B$736,0)))</f>
        <v/>
      </c>
      <c r="AC292" s="334" t="str">
        <f>IF($B292="","",INDEX('All CCC'!AC$7:AC$736,MATCH(WatchList!$B292,'All CCC'!$B$7:$B$736,0)))</f>
        <v/>
      </c>
      <c r="AD292" s="334" t="str">
        <f>IF($B292="","",INDEX('All CCC'!AD$7:AD$736,MATCH(WatchList!$B292,'All CCC'!$B$7:$B$736,0)))</f>
        <v/>
      </c>
      <c r="AE292" s="334" t="str">
        <f>IF($B292="","",INDEX('All CCC'!AE$7:AE$736,MATCH(WatchList!$B292,'All CCC'!$B$7:$B$736,0)))</f>
        <v/>
      </c>
      <c r="AF292" s="334" t="str">
        <f>IF($B292="","",INDEX('All CCC'!AF$7:AF$736,MATCH(WatchList!$B292,'All CCC'!$B$7:$B$736,0)))</f>
        <v/>
      </c>
      <c r="AG292" s="334" t="str">
        <f>IF($B292="","",INDEX('All CCC'!AG$7:AG$736,MATCH(WatchList!$B292,'All CCC'!$B$7:$B$736,0)))</f>
        <v/>
      </c>
      <c r="AH292" s="334" t="str">
        <f>IF($B292="","",INDEX('All CCC'!AH$7:AH$736,MATCH(WatchList!$B292,'All CCC'!$B$7:$B$736,0)))</f>
        <v/>
      </c>
      <c r="AI292" s="334" t="str">
        <f>IF($B292="","",INDEX('All CCC'!AI$7:AI$736,MATCH(WatchList!$B292,'All CCC'!$B$7:$B$736,0)))</f>
        <v/>
      </c>
      <c r="AJ292" s="334" t="str">
        <f>IF($B292="","",INDEX('All CCC'!AJ$7:AJ$736,MATCH(WatchList!$B292,'All CCC'!$B$7:$B$736,0)))</f>
        <v/>
      </c>
      <c r="AK292" s="334" t="str">
        <f>IF($B292="","",INDEX('All CCC'!AK$7:AK$736,MATCH(WatchList!$B292,'All CCC'!$B$7:$B$736,0)))</f>
        <v/>
      </c>
      <c r="AL292" s="334" t="str">
        <f>IF($B292="","",INDEX('All CCC'!AL$7:AL$736,MATCH(WatchList!$B292,'All CCC'!$B$7:$B$736,0)))</f>
        <v/>
      </c>
      <c r="AM292" s="334" t="str">
        <f>IF($B292="","",INDEX('All CCC'!AM$7:AM$736,MATCH(WatchList!$B292,'All CCC'!$B$7:$B$736,0)))</f>
        <v/>
      </c>
      <c r="AN292" s="334" t="str">
        <f>IF($B292="","",INDEX('All CCC'!AN$7:AN$736,MATCH(WatchList!$B292,'All CCC'!$B$7:$B$736,0)))</f>
        <v/>
      </c>
      <c r="AO292" s="334" t="str">
        <f>IF($B292="","",INDEX('All CCC'!AO$7:AO$736,MATCH(WatchList!$B292,'All CCC'!$B$7:$B$736,0)))</f>
        <v/>
      </c>
      <c r="AP292" s="334" t="str">
        <f>IF($B292="","",INDEX('All CCC'!AP$7:AP$736,MATCH(WatchList!$B292,'All CCC'!$B$7:$B$736,0)))</f>
        <v/>
      </c>
      <c r="AQ292" s="334" t="str">
        <f>IF($B292="","",INDEX('All CCC'!AQ$7:AQ$736,MATCH(WatchList!$B292,'All CCC'!$B$7:$B$736,0)))</f>
        <v/>
      </c>
      <c r="AR292" s="334" t="str">
        <f>IF($B292="","",INDEX('All CCC'!AR$7:AR$736,MATCH(WatchList!$B292,'All CCC'!$B$7:$B$736,0)))</f>
        <v/>
      </c>
      <c r="AS292" s="334" t="str">
        <f>IF($B292="","",INDEX('All CCC'!AS$7:AS$736,MATCH(WatchList!$B292,'All CCC'!$B$7:$B$736,0)))</f>
        <v/>
      </c>
      <c r="AT292" s="334" t="str">
        <f>IF($B292="","",INDEX('All CCC'!AT$7:AT$736,MATCH(WatchList!$B292,'All CCC'!$B$7:$B$736,0)))</f>
        <v/>
      </c>
      <c r="AU292" s="334" t="str">
        <f>IF($B292="","",INDEX('All CCC'!AU$7:AU$736,MATCH(WatchList!$B292,'All CCC'!$B$7:$B$736,0)))</f>
        <v/>
      </c>
      <c r="AV292" s="334" t="str">
        <f>IF($B292="","",INDEX('All CCC'!AV$7:AV$736,MATCH(WatchList!$B292,'All CCC'!$B$7:$B$736,0)))</f>
        <v/>
      </c>
      <c r="AW292" s="334" t="str">
        <f>IF($B292="","",INDEX('All CCC'!AW$7:AW$736,MATCH(WatchList!$B292,'All CCC'!$B$7:$B$736,0)))</f>
        <v/>
      </c>
      <c r="AX292" s="334" t="str">
        <f>IF($B292="","",INDEX('All CCC'!AX$7:AX$736,MATCH(WatchList!$B292,'All CCC'!$B$7:$B$736,0)))</f>
        <v/>
      </c>
      <c r="AY292" s="334" t="str">
        <f>IF($B292="","",INDEX('All CCC'!AY$7:AY$736,MATCH(WatchList!$B292,'All CCC'!$B$7:$B$736,0)))</f>
        <v/>
      </c>
      <c r="AZ292" s="334" t="str">
        <f>IF($B292="","",INDEX('All CCC'!AZ$7:AZ$736,MATCH(WatchList!$B292,'All CCC'!$B$7:$B$736,0)))</f>
        <v/>
      </c>
      <c r="BA292" s="334" t="str">
        <f>IF($B292="","",INDEX('All CCC'!BA$7:BA$736,MATCH(WatchList!$B292,'All CCC'!$B$7:$B$736,0)))</f>
        <v/>
      </c>
      <c r="BB292" s="334" t="str">
        <f>IF($B292="","",INDEX('All CCC'!BB$7:BB$736,MATCH(WatchList!$B292,'All CCC'!$B$7:$B$736,0)))</f>
        <v/>
      </c>
      <c r="BC292" s="334" t="str">
        <f>IF($B292="","",INDEX('All CCC'!BC$7:BC$736,MATCH(WatchList!$B292,'All CCC'!$B$7:$B$736,0)))</f>
        <v/>
      </c>
      <c r="BD292" s="334" t="str">
        <f>IF($B292="","",INDEX('All CCC'!BD$7:BD$736,MATCH(WatchList!$B292,'All CCC'!$B$7:$B$736,0)))</f>
        <v/>
      </c>
      <c r="BE292" s="334" t="str">
        <f>IF($B292="","",INDEX('All CCC'!BE$7:BE$736,MATCH(WatchList!$B292,'All CCC'!$B$7:$B$736,0)))</f>
        <v/>
      </c>
      <c r="BF292" s="334" t="str">
        <f>IF($B292="","",INDEX('All CCC'!BF$7:BF$736,MATCH(WatchList!$B292,'All CCC'!$B$7:$B$736,0)))</f>
        <v/>
      </c>
      <c r="BG292" s="334" t="str">
        <f>IF($B292="","",INDEX('All CCC'!BG$7:BG$736,MATCH(WatchList!$B292,'All CCC'!$B$7:$B$736,0)))</f>
        <v/>
      </c>
    </row>
    <row r="293" spans="1:59" x14ac:dyDescent="0.2">
      <c r="A293" s="333" t="str">
        <f>IF($B293="","",INDEX('All CCC'!A$7:A$736,MATCH(WatchList!$B293,'All CCC'!$B$7:$B$736,0)))</f>
        <v/>
      </c>
      <c r="B293" s="127"/>
      <c r="C293" s="334" t="str">
        <f>IF($B293="","",INDEX('All CCC'!C$7:C$736,MATCH(WatchList!$B293,'All CCC'!$B$7:$B$736,0)))</f>
        <v/>
      </c>
      <c r="D293" s="334" t="str">
        <f>IF($B293="","",INDEX('All CCC'!D$7:D$736,MATCH(WatchList!$B293,'All CCC'!$B$7:$B$736,0)))</f>
        <v/>
      </c>
      <c r="E293" s="334" t="str">
        <f>IF($B293="","",INDEX('All CCC'!E$7:E$736,MATCH(WatchList!$B293,'All CCC'!$B$7:$B$736,0)))</f>
        <v/>
      </c>
      <c r="F293" s="334" t="str">
        <f>IF($B293="","",INDEX('All CCC'!F$7:F$736,MATCH(WatchList!$B293,'All CCC'!$B$7:$B$736,0)))</f>
        <v/>
      </c>
      <c r="G293" s="334" t="str">
        <f>IF($B293="","",INDEX('All CCC'!G$7:G$736,MATCH(WatchList!$B293,'All CCC'!$B$7:$B$736,0)))</f>
        <v/>
      </c>
      <c r="H293" s="334" t="str">
        <f>IF($B293="","",INDEX('All CCC'!H$7:H$736,MATCH(WatchList!$B293,'All CCC'!$B$7:$B$736,0)))</f>
        <v/>
      </c>
      <c r="I293" s="334" t="str">
        <f>IF($B293="","",INDEX('All CCC'!I$7:I$736,MATCH(WatchList!$B293,'All CCC'!$B$7:$B$736,0)))</f>
        <v/>
      </c>
      <c r="J293" s="334" t="str">
        <f>IF($B293="","",INDEX('All CCC'!J$7:J$736,MATCH(WatchList!$B293,'All CCC'!$B$7:$B$736,0)))</f>
        <v/>
      </c>
      <c r="K293" s="334" t="str">
        <f>IF($B293="","",INDEX('All CCC'!K$7:K$736,MATCH(WatchList!$B293,'All CCC'!$B$7:$B$736,0)))</f>
        <v/>
      </c>
      <c r="L293" s="334" t="str">
        <f>IF($B293="","",INDEX('All CCC'!L$7:L$736,MATCH(WatchList!$B293,'All CCC'!$B$7:$B$736,0)))</f>
        <v/>
      </c>
      <c r="M293" s="334" t="str">
        <f>IF($B293="","",INDEX('All CCC'!M$7:M$736,MATCH(WatchList!$B293,'All CCC'!$B$7:$B$736,0)))</f>
        <v/>
      </c>
      <c r="N293" s="334" t="str">
        <f>IF($B293="","",INDEX('All CCC'!N$7:N$736,MATCH(WatchList!$B293,'All CCC'!$B$7:$B$736,0)))</f>
        <v/>
      </c>
      <c r="O293" s="334" t="str">
        <f>IF($B293="","",INDEX('All CCC'!O$7:O$736,MATCH(WatchList!$B293,'All CCC'!$B$7:$B$736,0)))</f>
        <v/>
      </c>
      <c r="P293" s="335" t="str">
        <f>IF($B293="","",INDEX('All CCC'!P$7:P$736,MATCH(WatchList!$B293,'All CCC'!$B$7:$B$736,0)))</f>
        <v/>
      </c>
      <c r="Q293" s="335" t="str">
        <f>IF($B293="","",INDEX('All CCC'!Q$7:Q$736,MATCH(WatchList!$B293,'All CCC'!$B$7:$B$736,0)))</f>
        <v/>
      </c>
      <c r="R293" s="334" t="str">
        <f>IF($B293="","",INDEX('All CCC'!R$7:R$736,MATCH(WatchList!$B293,'All CCC'!$B$7:$B$736,0)))</f>
        <v/>
      </c>
      <c r="S293" s="334" t="str">
        <f>IF($B293="","",INDEX('All CCC'!S$7:S$736,MATCH(WatchList!$B293,'All CCC'!$B$7:$B$736,0)))</f>
        <v/>
      </c>
      <c r="T293" s="334" t="str">
        <f>IF($B293="","",INDEX('All CCC'!T$7:T$736,MATCH(WatchList!$B293,'All CCC'!$B$7:$B$736,0)))</f>
        <v/>
      </c>
      <c r="U293" s="334" t="str">
        <f>IF($B293="","",INDEX('All CCC'!U$7:U$736,MATCH(WatchList!$B293,'All CCC'!$B$7:$B$736,0)))</f>
        <v/>
      </c>
      <c r="V293" s="334" t="str">
        <f>IF($B293="","",INDEX('All CCC'!V$7:V$736,MATCH(WatchList!$B293,'All CCC'!$B$7:$B$736,0)))</f>
        <v/>
      </c>
      <c r="W293" s="334" t="str">
        <f>IF($B293="","",INDEX('All CCC'!W$7:W$736,MATCH(WatchList!$B293,'All CCC'!$B$7:$B$736,0)))</f>
        <v/>
      </c>
      <c r="X293" s="334" t="str">
        <f>IF($B293="","",INDEX('All CCC'!X$7:X$736,MATCH(WatchList!$B293,'All CCC'!$B$7:$B$736,0)))</f>
        <v/>
      </c>
      <c r="Y293" s="334" t="str">
        <f>IF($B293="","",INDEX('All CCC'!Y$7:Y$736,MATCH(WatchList!$B293,'All CCC'!$B$7:$B$736,0)))</f>
        <v/>
      </c>
      <c r="Z293" s="334" t="str">
        <f>IF($B293="","",INDEX('All CCC'!Z$7:Z$736,MATCH(WatchList!$B293,'All CCC'!$B$7:$B$736,0)))</f>
        <v/>
      </c>
      <c r="AA293" s="334" t="str">
        <f>IF($B293="","",INDEX('All CCC'!AA$7:AA$736,MATCH(WatchList!$B293,'All CCC'!$B$7:$B$736,0)))</f>
        <v/>
      </c>
      <c r="AB293" s="334" t="str">
        <f>IF($B293="","",INDEX('All CCC'!AB$7:AB$736,MATCH(WatchList!$B293,'All CCC'!$B$7:$B$736,0)))</f>
        <v/>
      </c>
      <c r="AC293" s="334" t="str">
        <f>IF($B293="","",INDEX('All CCC'!AC$7:AC$736,MATCH(WatchList!$B293,'All CCC'!$B$7:$B$736,0)))</f>
        <v/>
      </c>
      <c r="AD293" s="334" t="str">
        <f>IF($B293="","",INDEX('All CCC'!AD$7:AD$736,MATCH(WatchList!$B293,'All CCC'!$B$7:$B$736,0)))</f>
        <v/>
      </c>
      <c r="AE293" s="334" t="str">
        <f>IF($B293="","",INDEX('All CCC'!AE$7:AE$736,MATCH(WatchList!$B293,'All CCC'!$B$7:$B$736,0)))</f>
        <v/>
      </c>
      <c r="AF293" s="334" t="str">
        <f>IF($B293="","",INDEX('All CCC'!AF$7:AF$736,MATCH(WatchList!$B293,'All CCC'!$B$7:$B$736,0)))</f>
        <v/>
      </c>
      <c r="AG293" s="334" t="str">
        <f>IF($B293="","",INDEX('All CCC'!AG$7:AG$736,MATCH(WatchList!$B293,'All CCC'!$B$7:$B$736,0)))</f>
        <v/>
      </c>
      <c r="AH293" s="334" t="str">
        <f>IF($B293="","",INDEX('All CCC'!AH$7:AH$736,MATCH(WatchList!$B293,'All CCC'!$B$7:$B$736,0)))</f>
        <v/>
      </c>
      <c r="AI293" s="334" t="str">
        <f>IF($B293="","",INDEX('All CCC'!AI$7:AI$736,MATCH(WatchList!$B293,'All CCC'!$B$7:$B$736,0)))</f>
        <v/>
      </c>
      <c r="AJ293" s="334" t="str">
        <f>IF($B293="","",INDEX('All CCC'!AJ$7:AJ$736,MATCH(WatchList!$B293,'All CCC'!$B$7:$B$736,0)))</f>
        <v/>
      </c>
      <c r="AK293" s="334" t="str">
        <f>IF($B293="","",INDEX('All CCC'!AK$7:AK$736,MATCH(WatchList!$B293,'All CCC'!$B$7:$B$736,0)))</f>
        <v/>
      </c>
      <c r="AL293" s="334" t="str">
        <f>IF($B293="","",INDEX('All CCC'!AL$7:AL$736,MATCH(WatchList!$B293,'All CCC'!$B$7:$B$736,0)))</f>
        <v/>
      </c>
      <c r="AM293" s="334" t="str">
        <f>IF($B293="","",INDEX('All CCC'!AM$7:AM$736,MATCH(WatchList!$B293,'All CCC'!$B$7:$B$736,0)))</f>
        <v/>
      </c>
      <c r="AN293" s="334" t="str">
        <f>IF($B293="","",INDEX('All CCC'!AN$7:AN$736,MATCH(WatchList!$B293,'All CCC'!$B$7:$B$736,0)))</f>
        <v/>
      </c>
      <c r="AO293" s="334" t="str">
        <f>IF($B293="","",INDEX('All CCC'!AO$7:AO$736,MATCH(WatchList!$B293,'All CCC'!$B$7:$B$736,0)))</f>
        <v/>
      </c>
      <c r="AP293" s="334" t="str">
        <f>IF($B293="","",INDEX('All CCC'!AP$7:AP$736,MATCH(WatchList!$B293,'All CCC'!$B$7:$B$736,0)))</f>
        <v/>
      </c>
      <c r="AQ293" s="334" t="str">
        <f>IF($B293="","",INDEX('All CCC'!AQ$7:AQ$736,MATCH(WatchList!$B293,'All CCC'!$B$7:$B$736,0)))</f>
        <v/>
      </c>
      <c r="AR293" s="334" t="str">
        <f>IF($B293="","",INDEX('All CCC'!AR$7:AR$736,MATCH(WatchList!$B293,'All CCC'!$B$7:$B$736,0)))</f>
        <v/>
      </c>
      <c r="AS293" s="334" t="str">
        <f>IF($B293="","",INDEX('All CCC'!AS$7:AS$736,MATCH(WatchList!$B293,'All CCC'!$B$7:$B$736,0)))</f>
        <v/>
      </c>
      <c r="AT293" s="334" t="str">
        <f>IF($B293="","",INDEX('All CCC'!AT$7:AT$736,MATCH(WatchList!$B293,'All CCC'!$B$7:$B$736,0)))</f>
        <v/>
      </c>
      <c r="AU293" s="334" t="str">
        <f>IF($B293="","",INDEX('All CCC'!AU$7:AU$736,MATCH(WatchList!$B293,'All CCC'!$B$7:$B$736,0)))</f>
        <v/>
      </c>
      <c r="AV293" s="334" t="str">
        <f>IF($B293="","",INDEX('All CCC'!AV$7:AV$736,MATCH(WatchList!$B293,'All CCC'!$B$7:$B$736,0)))</f>
        <v/>
      </c>
      <c r="AW293" s="334" t="str">
        <f>IF($B293="","",INDEX('All CCC'!AW$7:AW$736,MATCH(WatchList!$B293,'All CCC'!$B$7:$B$736,0)))</f>
        <v/>
      </c>
      <c r="AX293" s="334" t="str">
        <f>IF($B293="","",INDEX('All CCC'!AX$7:AX$736,MATCH(WatchList!$B293,'All CCC'!$B$7:$B$736,0)))</f>
        <v/>
      </c>
      <c r="AY293" s="334" t="str">
        <f>IF($B293="","",INDEX('All CCC'!AY$7:AY$736,MATCH(WatchList!$B293,'All CCC'!$B$7:$B$736,0)))</f>
        <v/>
      </c>
      <c r="AZ293" s="334" t="str">
        <f>IF($B293="","",INDEX('All CCC'!AZ$7:AZ$736,MATCH(WatchList!$B293,'All CCC'!$B$7:$B$736,0)))</f>
        <v/>
      </c>
      <c r="BA293" s="334" t="str">
        <f>IF($B293="","",INDEX('All CCC'!BA$7:BA$736,MATCH(WatchList!$B293,'All CCC'!$B$7:$B$736,0)))</f>
        <v/>
      </c>
      <c r="BB293" s="334" t="str">
        <f>IF($B293="","",INDEX('All CCC'!BB$7:BB$736,MATCH(WatchList!$B293,'All CCC'!$B$7:$B$736,0)))</f>
        <v/>
      </c>
      <c r="BC293" s="334" t="str">
        <f>IF($B293="","",INDEX('All CCC'!BC$7:BC$736,MATCH(WatchList!$B293,'All CCC'!$B$7:$B$736,0)))</f>
        <v/>
      </c>
      <c r="BD293" s="334" t="str">
        <f>IF($B293="","",INDEX('All CCC'!BD$7:BD$736,MATCH(WatchList!$B293,'All CCC'!$B$7:$B$736,0)))</f>
        <v/>
      </c>
      <c r="BE293" s="334" t="str">
        <f>IF($B293="","",INDEX('All CCC'!BE$7:BE$736,MATCH(WatchList!$B293,'All CCC'!$B$7:$B$736,0)))</f>
        <v/>
      </c>
      <c r="BF293" s="334" t="str">
        <f>IF($B293="","",INDEX('All CCC'!BF$7:BF$736,MATCH(WatchList!$B293,'All CCC'!$B$7:$B$736,0)))</f>
        <v/>
      </c>
      <c r="BG293" s="334" t="str">
        <f>IF($B293="","",INDEX('All CCC'!BG$7:BG$736,MATCH(WatchList!$B293,'All CCC'!$B$7:$B$736,0)))</f>
        <v/>
      </c>
    </row>
    <row r="294" spans="1:59" x14ac:dyDescent="0.2">
      <c r="A294" s="333" t="str">
        <f>IF($B294="","",INDEX('All CCC'!A$7:A$736,MATCH(WatchList!$B294,'All CCC'!$B$7:$B$736,0)))</f>
        <v/>
      </c>
      <c r="B294" s="127"/>
      <c r="C294" s="334" t="str">
        <f>IF($B294="","",INDEX('All CCC'!C$7:C$736,MATCH(WatchList!$B294,'All CCC'!$B$7:$B$736,0)))</f>
        <v/>
      </c>
      <c r="D294" s="334" t="str">
        <f>IF($B294="","",INDEX('All CCC'!D$7:D$736,MATCH(WatchList!$B294,'All CCC'!$B$7:$B$736,0)))</f>
        <v/>
      </c>
      <c r="E294" s="334" t="str">
        <f>IF($B294="","",INDEX('All CCC'!E$7:E$736,MATCH(WatchList!$B294,'All CCC'!$B$7:$B$736,0)))</f>
        <v/>
      </c>
      <c r="F294" s="334" t="str">
        <f>IF($B294="","",INDEX('All CCC'!F$7:F$736,MATCH(WatchList!$B294,'All CCC'!$B$7:$B$736,0)))</f>
        <v/>
      </c>
      <c r="G294" s="334" t="str">
        <f>IF($B294="","",INDEX('All CCC'!G$7:G$736,MATCH(WatchList!$B294,'All CCC'!$B$7:$B$736,0)))</f>
        <v/>
      </c>
      <c r="H294" s="334" t="str">
        <f>IF($B294="","",INDEX('All CCC'!H$7:H$736,MATCH(WatchList!$B294,'All CCC'!$B$7:$B$736,0)))</f>
        <v/>
      </c>
      <c r="I294" s="334" t="str">
        <f>IF($B294="","",INDEX('All CCC'!I$7:I$736,MATCH(WatchList!$B294,'All CCC'!$B$7:$B$736,0)))</f>
        <v/>
      </c>
      <c r="J294" s="334" t="str">
        <f>IF($B294="","",INDEX('All CCC'!J$7:J$736,MATCH(WatchList!$B294,'All CCC'!$B$7:$B$736,0)))</f>
        <v/>
      </c>
      <c r="K294" s="334" t="str">
        <f>IF($B294="","",INDEX('All CCC'!K$7:K$736,MATCH(WatchList!$B294,'All CCC'!$B$7:$B$736,0)))</f>
        <v/>
      </c>
      <c r="L294" s="334" t="str">
        <f>IF($B294="","",INDEX('All CCC'!L$7:L$736,MATCH(WatchList!$B294,'All CCC'!$B$7:$B$736,0)))</f>
        <v/>
      </c>
      <c r="M294" s="334" t="str">
        <f>IF($B294="","",INDEX('All CCC'!M$7:M$736,MATCH(WatchList!$B294,'All CCC'!$B$7:$B$736,0)))</f>
        <v/>
      </c>
      <c r="N294" s="334" t="str">
        <f>IF($B294="","",INDEX('All CCC'!N$7:N$736,MATCH(WatchList!$B294,'All CCC'!$B$7:$B$736,0)))</f>
        <v/>
      </c>
      <c r="O294" s="334" t="str">
        <f>IF($B294="","",INDEX('All CCC'!O$7:O$736,MATCH(WatchList!$B294,'All CCC'!$B$7:$B$736,0)))</f>
        <v/>
      </c>
      <c r="P294" s="335" t="str">
        <f>IF($B294="","",INDEX('All CCC'!P$7:P$736,MATCH(WatchList!$B294,'All CCC'!$B$7:$B$736,0)))</f>
        <v/>
      </c>
      <c r="Q294" s="335" t="str">
        <f>IF($B294="","",INDEX('All CCC'!Q$7:Q$736,MATCH(WatchList!$B294,'All CCC'!$B$7:$B$736,0)))</f>
        <v/>
      </c>
      <c r="R294" s="334" t="str">
        <f>IF($B294="","",INDEX('All CCC'!R$7:R$736,MATCH(WatchList!$B294,'All CCC'!$B$7:$B$736,0)))</f>
        <v/>
      </c>
      <c r="S294" s="334" t="str">
        <f>IF($B294="","",INDEX('All CCC'!S$7:S$736,MATCH(WatchList!$B294,'All CCC'!$B$7:$B$736,0)))</f>
        <v/>
      </c>
      <c r="T294" s="334" t="str">
        <f>IF($B294="","",INDEX('All CCC'!T$7:T$736,MATCH(WatchList!$B294,'All CCC'!$B$7:$B$736,0)))</f>
        <v/>
      </c>
      <c r="U294" s="334" t="str">
        <f>IF($B294="","",INDEX('All CCC'!U$7:U$736,MATCH(WatchList!$B294,'All CCC'!$B$7:$B$736,0)))</f>
        <v/>
      </c>
      <c r="V294" s="334" t="str">
        <f>IF($B294="","",INDEX('All CCC'!V$7:V$736,MATCH(WatchList!$B294,'All CCC'!$B$7:$B$736,0)))</f>
        <v/>
      </c>
      <c r="W294" s="334" t="str">
        <f>IF($B294="","",INDEX('All CCC'!W$7:W$736,MATCH(WatchList!$B294,'All CCC'!$B$7:$B$736,0)))</f>
        <v/>
      </c>
      <c r="X294" s="334" t="str">
        <f>IF($B294="","",INDEX('All CCC'!X$7:X$736,MATCH(WatchList!$B294,'All CCC'!$B$7:$B$736,0)))</f>
        <v/>
      </c>
      <c r="Y294" s="334" t="str">
        <f>IF($B294="","",INDEX('All CCC'!Y$7:Y$736,MATCH(WatchList!$B294,'All CCC'!$B$7:$B$736,0)))</f>
        <v/>
      </c>
      <c r="Z294" s="334" t="str">
        <f>IF($B294="","",INDEX('All CCC'!Z$7:Z$736,MATCH(WatchList!$B294,'All CCC'!$B$7:$B$736,0)))</f>
        <v/>
      </c>
      <c r="AA294" s="334" t="str">
        <f>IF($B294="","",INDEX('All CCC'!AA$7:AA$736,MATCH(WatchList!$B294,'All CCC'!$B$7:$B$736,0)))</f>
        <v/>
      </c>
      <c r="AB294" s="334" t="str">
        <f>IF($B294="","",INDEX('All CCC'!AB$7:AB$736,MATCH(WatchList!$B294,'All CCC'!$B$7:$B$736,0)))</f>
        <v/>
      </c>
      <c r="AC294" s="334" t="str">
        <f>IF($B294="","",INDEX('All CCC'!AC$7:AC$736,MATCH(WatchList!$B294,'All CCC'!$B$7:$B$736,0)))</f>
        <v/>
      </c>
      <c r="AD294" s="334" t="str">
        <f>IF($B294="","",INDEX('All CCC'!AD$7:AD$736,MATCH(WatchList!$B294,'All CCC'!$B$7:$B$736,0)))</f>
        <v/>
      </c>
      <c r="AE294" s="334" t="str">
        <f>IF($B294="","",INDEX('All CCC'!AE$7:AE$736,MATCH(WatchList!$B294,'All CCC'!$B$7:$B$736,0)))</f>
        <v/>
      </c>
      <c r="AF294" s="334" t="str">
        <f>IF($B294="","",INDEX('All CCC'!AF$7:AF$736,MATCH(WatchList!$B294,'All CCC'!$B$7:$B$736,0)))</f>
        <v/>
      </c>
      <c r="AG294" s="334" t="str">
        <f>IF($B294="","",INDEX('All CCC'!AG$7:AG$736,MATCH(WatchList!$B294,'All CCC'!$B$7:$B$736,0)))</f>
        <v/>
      </c>
      <c r="AH294" s="334" t="str">
        <f>IF($B294="","",INDEX('All CCC'!AH$7:AH$736,MATCH(WatchList!$B294,'All CCC'!$B$7:$B$736,0)))</f>
        <v/>
      </c>
      <c r="AI294" s="334" t="str">
        <f>IF($B294="","",INDEX('All CCC'!AI$7:AI$736,MATCH(WatchList!$B294,'All CCC'!$B$7:$B$736,0)))</f>
        <v/>
      </c>
      <c r="AJ294" s="334" t="str">
        <f>IF($B294="","",INDEX('All CCC'!AJ$7:AJ$736,MATCH(WatchList!$B294,'All CCC'!$B$7:$B$736,0)))</f>
        <v/>
      </c>
      <c r="AK294" s="334" t="str">
        <f>IF($B294="","",INDEX('All CCC'!AK$7:AK$736,MATCH(WatchList!$B294,'All CCC'!$B$7:$B$736,0)))</f>
        <v/>
      </c>
      <c r="AL294" s="334" t="str">
        <f>IF($B294="","",INDEX('All CCC'!AL$7:AL$736,MATCH(WatchList!$B294,'All CCC'!$B$7:$B$736,0)))</f>
        <v/>
      </c>
      <c r="AM294" s="334" t="str">
        <f>IF($B294="","",INDEX('All CCC'!AM$7:AM$736,MATCH(WatchList!$B294,'All CCC'!$B$7:$B$736,0)))</f>
        <v/>
      </c>
      <c r="AN294" s="334" t="str">
        <f>IF($B294="","",INDEX('All CCC'!AN$7:AN$736,MATCH(WatchList!$B294,'All CCC'!$B$7:$B$736,0)))</f>
        <v/>
      </c>
      <c r="AO294" s="334" t="str">
        <f>IF($B294="","",INDEX('All CCC'!AO$7:AO$736,MATCH(WatchList!$B294,'All CCC'!$B$7:$B$736,0)))</f>
        <v/>
      </c>
      <c r="AP294" s="334" t="str">
        <f>IF($B294="","",INDEX('All CCC'!AP$7:AP$736,MATCH(WatchList!$B294,'All CCC'!$B$7:$B$736,0)))</f>
        <v/>
      </c>
      <c r="AQ294" s="334" t="str">
        <f>IF($B294="","",INDEX('All CCC'!AQ$7:AQ$736,MATCH(WatchList!$B294,'All CCC'!$B$7:$B$736,0)))</f>
        <v/>
      </c>
      <c r="AR294" s="334" t="str">
        <f>IF($B294="","",INDEX('All CCC'!AR$7:AR$736,MATCH(WatchList!$B294,'All CCC'!$B$7:$B$736,0)))</f>
        <v/>
      </c>
      <c r="AS294" s="334" t="str">
        <f>IF($B294="","",INDEX('All CCC'!AS$7:AS$736,MATCH(WatchList!$B294,'All CCC'!$B$7:$B$736,0)))</f>
        <v/>
      </c>
      <c r="AT294" s="334" t="str">
        <f>IF($B294="","",INDEX('All CCC'!AT$7:AT$736,MATCH(WatchList!$B294,'All CCC'!$B$7:$B$736,0)))</f>
        <v/>
      </c>
      <c r="AU294" s="334" t="str">
        <f>IF($B294="","",INDEX('All CCC'!AU$7:AU$736,MATCH(WatchList!$B294,'All CCC'!$B$7:$B$736,0)))</f>
        <v/>
      </c>
      <c r="AV294" s="334" t="str">
        <f>IF($B294="","",INDEX('All CCC'!AV$7:AV$736,MATCH(WatchList!$B294,'All CCC'!$B$7:$B$736,0)))</f>
        <v/>
      </c>
      <c r="AW294" s="334" t="str">
        <f>IF($B294="","",INDEX('All CCC'!AW$7:AW$736,MATCH(WatchList!$B294,'All CCC'!$B$7:$B$736,0)))</f>
        <v/>
      </c>
      <c r="AX294" s="334" t="str">
        <f>IF($B294="","",INDEX('All CCC'!AX$7:AX$736,MATCH(WatchList!$B294,'All CCC'!$B$7:$B$736,0)))</f>
        <v/>
      </c>
      <c r="AY294" s="334" t="str">
        <f>IF($B294="","",INDEX('All CCC'!AY$7:AY$736,MATCH(WatchList!$B294,'All CCC'!$B$7:$B$736,0)))</f>
        <v/>
      </c>
      <c r="AZ294" s="334" t="str">
        <f>IF($B294="","",INDEX('All CCC'!AZ$7:AZ$736,MATCH(WatchList!$B294,'All CCC'!$B$7:$B$736,0)))</f>
        <v/>
      </c>
      <c r="BA294" s="334" t="str">
        <f>IF($B294="","",INDEX('All CCC'!BA$7:BA$736,MATCH(WatchList!$B294,'All CCC'!$B$7:$B$736,0)))</f>
        <v/>
      </c>
      <c r="BB294" s="334" t="str">
        <f>IF($B294="","",INDEX('All CCC'!BB$7:BB$736,MATCH(WatchList!$B294,'All CCC'!$B$7:$B$736,0)))</f>
        <v/>
      </c>
      <c r="BC294" s="334" t="str">
        <f>IF($B294="","",INDEX('All CCC'!BC$7:BC$736,MATCH(WatchList!$B294,'All CCC'!$B$7:$B$736,0)))</f>
        <v/>
      </c>
      <c r="BD294" s="334" t="str">
        <f>IF($B294="","",INDEX('All CCC'!BD$7:BD$736,MATCH(WatchList!$B294,'All CCC'!$B$7:$B$736,0)))</f>
        <v/>
      </c>
      <c r="BE294" s="334" t="str">
        <f>IF($B294="","",INDEX('All CCC'!BE$7:BE$736,MATCH(WatchList!$B294,'All CCC'!$B$7:$B$736,0)))</f>
        <v/>
      </c>
      <c r="BF294" s="334" t="str">
        <f>IF($B294="","",INDEX('All CCC'!BF$7:BF$736,MATCH(WatchList!$B294,'All CCC'!$B$7:$B$736,0)))</f>
        <v/>
      </c>
      <c r="BG294" s="334" t="str">
        <f>IF($B294="","",INDEX('All CCC'!BG$7:BG$736,MATCH(WatchList!$B294,'All CCC'!$B$7:$B$736,0)))</f>
        <v/>
      </c>
    </row>
    <row r="295" spans="1:59" x14ac:dyDescent="0.2">
      <c r="A295" s="333" t="str">
        <f>IF($B295="","",INDEX('All CCC'!A$7:A$736,MATCH(WatchList!$B295,'All CCC'!$B$7:$B$736,0)))</f>
        <v/>
      </c>
      <c r="B295" s="127"/>
      <c r="C295" s="334" t="str">
        <f>IF($B295="","",INDEX('All CCC'!C$7:C$736,MATCH(WatchList!$B295,'All CCC'!$B$7:$B$736,0)))</f>
        <v/>
      </c>
      <c r="D295" s="334" t="str">
        <f>IF($B295="","",INDEX('All CCC'!D$7:D$736,MATCH(WatchList!$B295,'All CCC'!$B$7:$B$736,0)))</f>
        <v/>
      </c>
      <c r="E295" s="334" t="str">
        <f>IF($B295="","",INDEX('All CCC'!E$7:E$736,MATCH(WatchList!$B295,'All CCC'!$B$7:$B$736,0)))</f>
        <v/>
      </c>
      <c r="F295" s="334" t="str">
        <f>IF($B295="","",INDEX('All CCC'!F$7:F$736,MATCH(WatchList!$B295,'All CCC'!$B$7:$B$736,0)))</f>
        <v/>
      </c>
      <c r="G295" s="334" t="str">
        <f>IF($B295="","",INDEX('All CCC'!G$7:G$736,MATCH(WatchList!$B295,'All CCC'!$B$7:$B$736,0)))</f>
        <v/>
      </c>
      <c r="H295" s="334" t="str">
        <f>IF($B295="","",INDEX('All CCC'!H$7:H$736,MATCH(WatchList!$B295,'All CCC'!$B$7:$B$736,0)))</f>
        <v/>
      </c>
      <c r="I295" s="334" t="str">
        <f>IF($B295="","",INDEX('All CCC'!I$7:I$736,MATCH(WatchList!$B295,'All CCC'!$B$7:$B$736,0)))</f>
        <v/>
      </c>
      <c r="J295" s="334" t="str">
        <f>IF($B295="","",INDEX('All CCC'!J$7:J$736,MATCH(WatchList!$B295,'All CCC'!$B$7:$B$736,0)))</f>
        <v/>
      </c>
      <c r="K295" s="334" t="str">
        <f>IF($B295="","",INDEX('All CCC'!K$7:K$736,MATCH(WatchList!$B295,'All CCC'!$B$7:$B$736,0)))</f>
        <v/>
      </c>
      <c r="L295" s="334" t="str">
        <f>IF($B295="","",INDEX('All CCC'!L$7:L$736,MATCH(WatchList!$B295,'All CCC'!$B$7:$B$736,0)))</f>
        <v/>
      </c>
      <c r="M295" s="334" t="str">
        <f>IF($B295="","",INDEX('All CCC'!M$7:M$736,MATCH(WatchList!$B295,'All CCC'!$B$7:$B$736,0)))</f>
        <v/>
      </c>
      <c r="N295" s="334" t="str">
        <f>IF($B295="","",INDEX('All CCC'!N$7:N$736,MATCH(WatchList!$B295,'All CCC'!$B$7:$B$736,0)))</f>
        <v/>
      </c>
      <c r="O295" s="334" t="str">
        <f>IF($B295="","",INDEX('All CCC'!O$7:O$736,MATCH(WatchList!$B295,'All CCC'!$B$7:$B$736,0)))</f>
        <v/>
      </c>
      <c r="P295" s="335" t="str">
        <f>IF($B295="","",INDEX('All CCC'!P$7:P$736,MATCH(WatchList!$B295,'All CCC'!$B$7:$B$736,0)))</f>
        <v/>
      </c>
      <c r="Q295" s="335" t="str">
        <f>IF($B295="","",INDEX('All CCC'!Q$7:Q$736,MATCH(WatchList!$B295,'All CCC'!$B$7:$B$736,0)))</f>
        <v/>
      </c>
      <c r="R295" s="334" t="str">
        <f>IF($B295="","",INDEX('All CCC'!R$7:R$736,MATCH(WatchList!$B295,'All CCC'!$B$7:$B$736,0)))</f>
        <v/>
      </c>
      <c r="S295" s="334" t="str">
        <f>IF($B295="","",INDEX('All CCC'!S$7:S$736,MATCH(WatchList!$B295,'All CCC'!$B$7:$B$736,0)))</f>
        <v/>
      </c>
      <c r="T295" s="334" t="str">
        <f>IF($B295="","",INDEX('All CCC'!T$7:T$736,MATCH(WatchList!$B295,'All CCC'!$B$7:$B$736,0)))</f>
        <v/>
      </c>
      <c r="U295" s="334" t="str">
        <f>IF($B295="","",INDEX('All CCC'!U$7:U$736,MATCH(WatchList!$B295,'All CCC'!$B$7:$B$736,0)))</f>
        <v/>
      </c>
      <c r="V295" s="334" t="str">
        <f>IF($B295="","",INDEX('All CCC'!V$7:V$736,MATCH(WatchList!$B295,'All CCC'!$B$7:$B$736,0)))</f>
        <v/>
      </c>
      <c r="W295" s="334" t="str">
        <f>IF($B295="","",INDEX('All CCC'!W$7:W$736,MATCH(WatchList!$B295,'All CCC'!$B$7:$B$736,0)))</f>
        <v/>
      </c>
      <c r="X295" s="334" t="str">
        <f>IF($B295="","",INDEX('All CCC'!X$7:X$736,MATCH(WatchList!$B295,'All CCC'!$B$7:$B$736,0)))</f>
        <v/>
      </c>
      <c r="Y295" s="334" t="str">
        <f>IF($B295="","",INDEX('All CCC'!Y$7:Y$736,MATCH(WatchList!$B295,'All CCC'!$B$7:$B$736,0)))</f>
        <v/>
      </c>
      <c r="Z295" s="334" t="str">
        <f>IF($B295="","",INDEX('All CCC'!Z$7:Z$736,MATCH(WatchList!$B295,'All CCC'!$B$7:$B$736,0)))</f>
        <v/>
      </c>
      <c r="AA295" s="334" t="str">
        <f>IF($B295="","",INDEX('All CCC'!AA$7:AA$736,MATCH(WatchList!$B295,'All CCC'!$B$7:$B$736,0)))</f>
        <v/>
      </c>
      <c r="AB295" s="334" t="str">
        <f>IF($B295="","",INDEX('All CCC'!AB$7:AB$736,MATCH(WatchList!$B295,'All CCC'!$B$7:$B$736,0)))</f>
        <v/>
      </c>
      <c r="AC295" s="334" t="str">
        <f>IF($B295="","",INDEX('All CCC'!AC$7:AC$736,MATCH(WatchList!$B295,'All CCC'!$B$7:$B$736,0)))</f>
        <v/>
      </c>
      <c r="AD295" s="334" t="str">
        <f>IF($B295="","",INDEX('All CCC'!AD$7:AD$736,MATCH(WatchList!$B295,'All CCC'!$B$7:$B$736,0)))</f>
        <v/>
      </c>
      <c r="AE295" s="334" t="str">
        <f>IF($B295="","",INDEX('All CCC'!AE$7:AE$736,MATCH(WatchList!$B295,'All CCC'!$B$7:$B$736,0)))</f>
        <v/>
      </c>
      <c r="AF295" s="334" t="str">
        <f>IF($B295="","",INDEX('All CCC'!AF$7:AF$736,MATCH(WatchList!$B295,'All CCC'!$B$7:$B$736,0)))</f>
        <v/>
      </c>
      <c r="AG295" s="334" t="str">
        <f>IF($B295="","",INDEX('All CCC'!AG$7:AG$736,MATCH(WatchList!$B295,'All CCC'!$B$7:$B$736,0)))</f>
        <v/>
      </c>
      <c r="AH295" s="334" t="str">
        <f>IF($B295="","",INDEX('All CCC'!AH$7:AH$736,MATCH(WatchList!$B295,'All CCC'!$B$7:$B$736,0)))</f>
        <v/>
      </c>
      <c r="AI295" s="334" t="str">
        <f>IF($B295="","",INDEX('All CCC'!AI$7:AI$736,MATCH(WatchList!$B295,'All CCC'!$B$7:$B$736,0)))</f>
        <v/>
      </c>
      <c r="AJ295" s="334" t="str">
        <f>IF($B295="","",INDEX('All CCC'!AJ$7:AJ$736,MATCH(WatchList!$B295,'All CCC'!$B$7:$B$736,0)))</f>
        <v/>
      </c>
      <c r="AK295" s="334" t="str">
        <f>IF($B295="","",INDEX('All CCC'!AK$7:AK$736,MATCH(WatchList!$B295,'All CCC'!$B$7:$B$736,0)))</f>
        <v/>
      </c>
      <c r="AL295" s="334" t="str">
        <f>IF($B295="","",INDEX('All CCC'!AL$7:AL$736,MATCH(WatchList!$B295,'All CCC'!$B$7:$B$736,0)))</f>
        <v/>
      </c>
      <c r="AM295" s="334" t="str">
        <f>IF($B295="","",INDEX('All CCC'!AM$7:AM$736,MATCH(WatchList!$B295,'All CCC'!$B$7:$B$736,0)))</f>
        <v/>
      </c>
      <c r="AN295" s="334" t="str">
        <f>IF($B295="","",INDEX('All CCC'!AN$7:AN$736,MATCH(WatchList!$B295,'All CCC'!$B$7:$B$736,0)))</f>
        <v/>
      </c>
      <c r="AO295" s="334" t="str">
        <f>IF($B295="","",INDEX('All CCC'!AO$7:AO$736,MATCH(WatchList!$B295,'All CCC'!$B$7:$B$736,0)))</f>
        <v/>
      </c>
      <c r="AP295" s="334" t="str">
        <f>IF($B295="","",INDEX('All CCC'!AP$7:AP$736,MATCH(WatchList!$B295,'All CCC'!$B$7:$B$736,0)))</f>
        <v/>
      </c>
      <c r="AQ295" s="334" t="str">
        <f>IF($B295="","",INDEX('All CCC'!AQ$7:AQ$736,MATCH(WatchList!$B295,'All CCC'!$B$7:$B$736,0)))</f>
        <v/>
      </c>
      <c r="AR295" s="334" t="str">
        <f>IF($B295="","",INDEX('All CCC'!AR$7:AR$736,MATCH(WatchList!$B295,'All CCC'!$B$7:$B$736,0)))</f>
        <v/>
      </c>
      <c r="AS295" s="334" t="str">
        <f>IF($B295="","",INDEX('All CCC'!AS$7:AS$736,MATCH(WatchList!$B295,'All CCC'!$B$7:$B$736,0)))</f>
        <v/>
      </c>
      <c r="AT295" s="334" t="str">
        <f>IF($B295="","",INDEX('All CCC'!AT$7:AT$736,MATCH(WatchList!$B295,'All CCC'!$B$7:$B$736,0)))</f>
        <v/>
      </c>
      <c r="AU295" s="334" t="str">
        <f>IF($B295="","",INDEX('All CCC'!AU$7:AU$736,MATCH(WatchList!$B295,'All CCC'!$B$7:$B$736,0)))</f>
        <v/>
      </c>
      <c r="AV295" s="334" t="str">
        <f>IF($B295="","",INDEX('All CCC'!AV$7:AV$736,MATCH(WatchList!$B295,'All CCC'!$B$7:$B$736,0)))</f>
        <v/>
      </c>
      <c r="AW295" s="334" t="str">
        <f>IF($B295="","",INDEX('All CCC'!AW$7:AW$736,MATCH(WatchList!$B295,'All CCC'!$B$7:$B$736,0)))</f>
        <v/>
      </c>
      <c r="AX295" s="334" t="str">
        <f>IF($B295="","",INDEX('All CCC'!AX$7:AX$736,MATCH(WatchList!$B295,'All CCC'!$B$7:$B$736,0)))</f>
        <v/>
      </c>
      <c r="AY295" s="334" t="str">
        <f>IF($B295="","",INDEX('All CCC'!AY$7:AY$736,MATCH(WatchList!$B295,'All CCC'!$B$7:$B$736,0)))</f>
        <v/>
      </c>
      <c r="AZ295" s="334" t="str">
        <f>IF($B295="","",INDEX('All CCC'!AZ$7:AZ$736,MATCH(WatchList!$B295,'All CCC'!$B$7:$B$736,0)))</f>
        <v/>
      </c>
      <c r="BA295" s="334" t="str">
        <f>IF($B295="","",INDEX('All CCC'!BA$7:BA$736,MATCH(WatchList!$B295,'All CCC'!$B$7:$B$736,0)))</f>
        <v/>
      </c>
      <c r="BB295" s="334" t="str">
        <f>IF($B295="","",INDEX('All CCC'!BB$7:BB$736,MATCH(WatchList!$B295,'All CCC'!$B$7:$B$736,0)))</f>
        <v/>
      </c>
      <c r="BC295" s="334" t="str">
        <f>IF($B295="","",INDEX('All CCC'!BC$7:BC$736,MATCH(WatchList!$B295,'All CCC'!$B$7:$B$736,0)))</f>
        <v/>
      </c>
      <c r="BD295" s="334" t="str">
        <f>IF($B295="","",INDEX('All CCC'!BD$7:BD$736,MATCH(WatchList!$B295,'All CCC'!$B$7:$B$736,0)))</f>
        <v/>
      </c>
      <c r="BE295" s="334" t="str">
        <f>IF($B295="","",INDEX('All CCC'!BE$7:BE$736,MATCH(WatchList!$B295,'All CCC'!$B$7:$B$736,0)))</f>
        <v/>
      </c>
      <c r="BF295" s="334" t="str">
        <f>IF($B295="","",INDEX('All CCC'!BF$7:BF$736,MATCH(WatchList!$B295,'All CCC'!$B$7:$B$736,0)))</f>
        <v/>
      </c>
      <c r="BG295" s="334" t="str">
        <f>IF($B295="","",INDEX('All CCC'!BG$7:BG$736,MATCH(WatchList!$B295,'All CCC'!$B$7:$B$736,0)))</f>
        <v/>
      </c>
    </row>
    <row r="296" spans="1:59" x14ac:dyDescent="0.2">
      <c r="A296" s="333" t="str">
        <f>IF($B296="","",INDEX('All CCC'!A$7:A$736,MATCH(WatchList!$B296,'All CCC'!$B$7:$B$736,0)))</f>
        <v/>
      </c>
      <c r="B296" s="127"/>
      <c r="C296" s="334" t="str">
        <f>IF($B296="","",INDEX('All CCC'!C$7:C$736,MATCH(WatchList!$B296,'All CCC'!$B$7:$B$736,0)))</f>
        <v/>
      </c>
      <c r="D296" s="334" t="str">
        <f>IF($B296="","",INDEX('All CCC'!D$7:D$736,MATCH(WatchList!$B296,'All CCC'!$B$7:$B$736,0)))</f>
        <v/>
      </c>
      <c r="E296" s="334" t="str">
        <f>IF($B296="","",INDEX('All CCC'!E$7:E$736,MATCH(WatchList!$B296,'All CCC'!$B$7:$B$736,0)))</f>
        <v/>
      </c>
      <c r="F296" s="334" t="str">
        <f>IF($B296="","",INDEX('All CCC'!F$7:F$736,MATCH(WatchList!$B296,'All CCC'!$B$7:$B$736,0)))</f>
        <v/>
      </c>
      <c r="G296" s="334" t="str">
        <f>IF($B296="","",INDEX('All CCC'!G$7:G$736,MATCH(WatchList!$B296,'All CCC'!$B$7:$B$736,0)))</f>
        <v/>
      </c>
      <c r="H296" s="334" t="str">
        <f>IF($B296="","",INDEX('All CCC'!H$7:H$736,MATCH(WatchList!$B296,'All CCC'!$B$7:$B$736,0)))</f>
        <v/>
      </c>
      <c r="I296" s="334" t="str">
        <f>IF($B296="","",INDEX('All CCC'!I$7:I$736,MATCH(WatchList!$B296,'All CCC'!$B$7:$B$736,0)))</f>
        <v/>
      </c>
      <c r="J296" s="334" t="str">
        <f>IF($B296="","",INDEX('All CCC'!J$7:J$736,MATCH(WatchList!$B296,'All CCC'!$B$7:$B$736,0)))</f>
        <v/>
      </c>
      <c r="K296" s="334" t="str">
        <f>IF($B296="","",INDEX('All CCC'!K$7:K$736,MATCH(WatchList!$B296,'All CCC'!$B$7:$B$736,0)))</f>
        <v/>
      </c>
      <c r="L296" s="334" t="str">
        <f>IF($B296="","",INDEX('All CCC'!L$7:L$736,MATCH(WatchList!$B296,'All CCC'!$B$7:$B$736,0)))</f>
        <v/>
      </c>
      <c r="M296" s="334" t="str">
        <f>IF($B296="","",INDEX('All CCC'!M$7:M$736,MATCH(WatchList!$B296,'All CCC'!$B$7:$B$736,0)))</f>
        <v/>
      </c>
      <c r="N296" s="334" t="str">
        <f>IF($B296="","",INDEX('All CCC'!N$7:N$736,MATCH(WatchList!$B296,'All CCC'!$B$7:$B$736,0)))</f>
        <v/>
      </c>
      <c r="O296" s="334" t="str">
        <f>IF($B296="","",INDEX('All CCC'!O$7:O$736,MATCH(WatchList!$B296,'All CCC'!$B$7:$B$736,0)))</f>
        <v/>
      </c>
      <c r="P296" s="335" t="str">
        <f>IF($B296="","",INDEX('All CCC'!P$7:P$736,MATCH(WatchList!$B296,'All CCC'!$B$7:$B$736,0)))</f>
        <v/>
      </c>
      <c r="Q296" s="335" t="str">
        <f>IF($B296="","",INDEX('All CCC'!Q$7:Q$736,MATCH(WatchList!$B296,'All CCC'!$B$7:$B$736,0)))</f>
        <v/>
      </c>
      <c r="R296" s="334" t="str">
        <f>IF($B296="","",INDEX('All CCC'!R$7:R$736,MATCH(WatchList!$B296,'All CCC'!$B$7:$B$736,0)))</f>
        <v/>
      </c>
      <c r="S296" s="334" t="str">
        <f>IF($B296="","",INDEX('All CCC'!S$7:S$736,MATCH(WatchList!$B296,'All CCC'!$B$7:$B$736,0)))</f>
        <v/>
      </c>
      <c r="T296" s="334" t="str">
        <f>IF($B296="","",INDEX('All CCC'!T$7:T$736,MATCH(WatchList!$B296,'All CCC'!$B$7:$B$736,0)))</f>
        <v/>
      </c>
      <c r="U296" s="334" t="str">
        <f>IF($B296="","",INDEX('All CCC'!U$7:U$736,MATCH(WatchList!$B296,'All CCC'!$B$7:$B$736,0)))</f>
        <v/>
      </c>
      <c r="V296" s="334" t="str">
        <f>IF($B296="","",INDEX('All CCC'!V$7:V$736,MATCH(WatchList!$B296,'All CCC'!$B$7:$B$736,0)))</f>
        <v/>
      </c>
      <c r="W296" s="334" t="str">
        <f>IF($B296="","",INDEX('All CCC'!W$7:W$736,MATCH(WatchList!$B296,'All CCC'!$B$7:$B$736,0)))</f>
        <v/>
      </c>
      <c r="X296" s="334" t="str">
        <f>IF($B296="","",INDEX('All CCC'!X$7:X$736,MATCH(WatchList!$B296,'All CCC'!$B$7:$B$736,0)))</f>
        <v/>
      </c>
      <c r="Y296" s="334" t="str">
        <f>IF($B296="","",INDEX('All CCC'!Y$7:Y$736,MATCH(WatchList!$B296,'All CCC'!$B$7:$B$736,0)))</f>
        <v/>
      </c>
      <c r="Z296" s="334" t="str">
        <f>IF($B296="","",INDEX('All CCC'!Z$7:Z$736,MATCH(WatchList!$B296,'All CCC'!$B$7:$B$736,0)))</f>
        <v/>
      </c>
      <c r="AA296" s="334" t="str">
        <f>IF($B296="","",INDEX('All CCC'!AA$7:AA$736,MATCH(WatchList!$B296,'All CCC'!$B$7:$B$736,0)))</f>
        <v/>
      </c>
      <c r="AB296" s="334" t="str">
        <f>IF($B296="","",INDEX('All CCC'!AB$7:AB$736,MATCH(WatchList!$B296,'All CCC'!$B$7:$B$736,0)))</f>
        <v/>
      </c>
      <c r="AC296" s="334" t="str">
        <f>IF($B296="","",INDEX('All CCC'!AC$7:AC$736,MATCH(WatchList!$B296,'All CCC'!$B$7:$B$736,0)))</f>
        <v/>
      </c>
      <c r="AD296" s="334" t="str">
        <f>IF($B296="","",INDEX('All CCC'!AD$7:AD$736,MATCH(WatchList!$B296,'All CCC'!$B$7:$B$736,0)))</f>
        <v/>
      </c>
      <c r="AE296" s="334" t="str">
        <f>IF($B296="","",INDEX('All CCC'!AE$7:AE$736,MATCH(WatchList!$B296,'All CCC'!$B$7:$B$736,0)))</f>
        <v/>
      </c>
      <c r="AF296" s="334" t="str">
        <f>IF($B296="","",INDEX('All CCC'!AF$7:AF$736,MATCH(WatchList!$B296,'All CCC'!$B$7:$B$736,0)))</f>
        <v/>
      </c>
      <c r="AG296" s="334" t="str">
        <f>IF($B296="","",INDEX('All CCC'!AG$7:AG$736,MATCH(WatchList!$B296,'All CCC'!$B$7:$B$736,0)))</f>
        <v/>
      </c>
      <c r="AH296" s="334" t="str">
        <f>IF($B296="","",INDEX('All CCC'!AH$7:AH$736,MATCH(WatchList!$B296,'All CCC'!$B$7:$B$736,0)))</f>
        <v/>
      </c>
      <c r="AI296" s="334" t="str">
        <f>IF($B296="","",INDEX('All CCC'!AI$7:AI$736,MATCH(WatchList!$B296,'All CCC'!$B$7:$B$736,0)))</f>
        <v/>
      </c>
      <c r="AJ296" s="334" t="str">
        <f>IF($B296="","",INDEX('All CCC'!AJ$7:AJ$736,MATCH(WatchList!$B296,'All CCC'!$B$7:$B$736,0)))</f>
        <v/>
      </c>
      <c r="AK296" s="334" t="str">
        <f>IF($B296="","",INDEX('All CCC'!AK$7:AK$736,MATCH(WatchList!$B296,'All CCC'!$B$7:$B$736,0)))</f>
        <v/>
      </c>
      <c r="AL296" s="334" t="str">
        <f>IF($B296="","",INDEX('All CCC'!AL$7:AL$736,MATCH(WatchList!$B296,'All CCC'!$B$7:$B$736,0)))</f>
        <v/>
      </c>
      <c r="AM296" s="334" t="str">
        <f>IF($B296="","",INDEX('All CCC'!AM$7:AM$736,MATCH(WatchList!$B296,'All CCC'!$B$7:$B$736,0)))</f>
        <v/>
      </c>
      <c r="AN296" s="334" t="str">
        <f>IF($B296="","",INDEX('All CCC'!AN$7:AN$736,MATCH(WatchList!$B296,'All CCC'!$B$7:$B$736,0)))</f>
        <v/>
      </c>
      <c r="AO296" s="334" t="str">
        <f>IF($B296="","",INDEX('All CCC'!AO$7:AO$736,MATCH(WatchList!$B296,'All CCC'!$B$7:$B$736,0)))</f>
        <v/>
      </c>
      <c r="AP296" s="334" t="str">
        <f>IF($B296="","",INDEX('All CCC'!AP$7:AP$736,MATCH(WatchList!$B296,'All CCC'!$B$7:$B$736,0)))</f>
        <v/>
      </c>
      <c r="AQ296" s="334" t="str">
        <f>IF($B296="","",INDEX('All CCC'!AQ$7:AQ$736,MATCH(WatchList!$B296,'All CCC'!$B$7:$B$736,0)))</f>
        <v/>
      </c>
      <c r="AR296" s="334" t="str">
        <f>IF($B296="","",INDEX('All CCC'!AR$7:AR$736,MATCH(WatchList!$B296,'All CCC'!$B$7:$B$736,0)))</f>
        <v/>
      </c>
      <c r="AS296" s="334" t="str">
        <f>IF($B296="","",INDEX('All CCC'!AS$7:AS$736,MATCH(WatchList!$B296,'All CCC'!$B$7:$B$736,0)))</f>
        <v/>
      </c>
      <c r="AT296" s="334" t="str">
        <f>IF($B296="","",INDEX('All CCC'!AT$7:AT$736,MATCH(WatchList!$B296,'All CCC'!$B$7:$B$736,0)))</f>
        <v/>
      </c>
      <c r="AU296" s="334" t="str">
        <f>IF($B296="","",INDEX('All CCC'!AU$7:AU$736,MATCH(WatchList!$B296,'All CCC'!$B$7:$B$736,0)))</f>
        <v/>
      </c>
      <c r="AV296" s="334" t="str">
        <f>IF($B296="","",INDEX('All CCC'!AV$7:AV$736,MATCH(WatchList!$B296,'All CCC'!$B$7:$B$736,0)))</f>
        <v/>
      </c>
      <c r="AW296" s="334" t="str">
        <f>IF($B296="","",INDEX('All CCC'!AW$7:AW$736,MATCH(WatchList!$B296,'All CCC'!$B$7:$B$736,0)))</f>
        <v/>
      </c>
      <c r="AX296" s="334" t="str">
        <f>IF($B296="","",INDEX('All CCC'!AX$7:AX$736,MATCH(WatchList!$B296,'All CCC'!$B$7:$B$736,0)))</f>
        <v/>
      </c>
      <c r="AY296" s="334" t="str">
        <f>IF($B296="","",INDEX('All CCC'!AY$7:AY$736,MATCH(WatchList!$B296,'All CCC'!$B$7:$B$736,0)))</f>
        <v/>
      </c>
      <c r="AZ296" s="334" t="str">
        <f>IF($B296="","",INDEX('All CCC'!AZ$7:AZ$736,MATCH(WatchList!$B296,'All CCC'!$B$7:$B$736,0)))</f>
        <v/>
      </c>
      <c r="BA296" s="334" t="str">
        <f>IF($B296="","",INDEX('All CCC'!BA$7:BA$736,MATCH(WatchList!$B296,'All CCC'!$B$7:$B$736,0)))</f>
        <v/>
      </c>
      <c r="BB296" s="334" t="str">
        <f>IF($B296="","",INDEX('All CCC'!BB$7:BB$736,MATCH(WatchList!$B296,'All CCC'!$B$7:$B$736,0)))</f>
        <v/>
      </c>
      <c r="BC296" s="334" t="str">
        <f>IF($B296="","",INDEX('All CCC'!BC$7:BC$736,MATCH(WatchList!$B296,'All CCC'!$B$7:$B$736,0)))</f>
        <v/>
      </c>
      <c r="BD296" s="334" t="str">
        <f>IF($B296="","",INDEX('All CCC'!BD$7:BD$736,MATCH(WatchList!$B296,'All CCC'!$B$7:$B$736,0)))</f>
        <v/>
      </c>
      <c r="BE296" s="334" t="str">
        <f>IF($B296="","",INDEX('All CCC'!BE$7:BE$736,MATCH(WatchList!$B296,'All CCC'!$B$7:$B$736,0)))</f>
        <v/>
      </c>
      <c r="BF296" s="334" t="str">
        <f>IF($B296="","",INDEX('All CCC'!BF$7:BF$736,MATCH(WatchList!$B296,'All CCC'!$B$7:$B$736,0)))</f>
        <v/>
      </c>
      <c r="BG296" s="334" t="str">
        <f>IF($B296="","",INDEX('All CCC'!BG$7:BG$736,MATCH(WatchList!$B296,'All CCC'!$B$7:$B$736,0)))</f>
        <v/>
      </c>
    </row>
    <row r="297" spans="1:59" x14ac:dyDescent="0.2">
      <c r="A297" s="333" t="str">
        <f>IF($B297="","",INDEX('All CCC'!A$7:A$736,MATCH(WatchList!$B297,'All CCC'!$B$7:$B$736,0)))</f>
        <v/>
      </c>
      <c r="B297" s="127"/>
      <c r="C297" s="334" t="str">
        <f>IF($B297="","",INDEX('All CCC'!C$7:C$736,MATCH(WatchList!$B297,'All CCC'!$B$7:$B$736,0)))</f>
        <v/>
      </c>
      <c r="D297" s="334" t="str">
        <f>IF($B297="","",INDEX('All CCC'!D$7:D$736,MATCH(WatchList!$B297,'All CCC'!$B$7:$B$736,0)))</f>
        <v/>
      </c>
      <c r="E297" s="334" t="str">
        <f>IF($B297="","",INDEX('All CCC'!E$7:E$736,MATCH(WatchList!$B297,'All CCC'!$B$7:$B$736,0)))</f>
        <v/>
      </c>
      <c r="F297" s="334" t="str">
        <f>IF($B297="","",INDEX('All CCC'!F$7:F$736,MATCH(WatchList!$B297,'All CCC'!$B$7:$B$736,0)))</f>
        <v/>
      </c>
      <c r="G297" s="334" t="str">
        <f>IF($B297="","",INDEX('All CCC'!G$7:G$736,MATCH(WatchList!$B297,'All CCC'!$B$7:$B$736,0)))</f>
        <v/>
      </c>
      <c r="H297" s="334" t="str">
        <f>IF($B297="","",INDEX('All CCC'!H$7:H$736,MATCH(WatchList!$B297,'All CCC'!$B$7:$B$736,0)))</f>
        <v/>
      </c>
      <c r="I297" s="334" t="str">
        <f>IF($B297="","",INDEX('All CCC'!I$7:I$736,MATCH(WatchList!$B297,'All CCC'!$B$7:$B$736,0)))</f>
        <v/>
      </c>
      <c r="J297" s="334" t="str">
        <f>IF($B297="","",INDEX('All CCC'!J$7:J$736,MATCH(WatchList!$B297,'All CCC'!$B$7:$B$736,0)))</f>
        <v/>
      </c>
      <c r="K297" s="334" t="str">
        <f>IF($B297="","",INDEX('All CCC'!K$7:K$736,MATCH(WatchList!$B297,'All CCC'!$B$7:$B$736,0)))</f>
        <v/>
      </c>
      <c r="L297" s="334" t="str">
        <f>IF($B297="","",INDEX('All CCC'!L$7:L$736,MATCH(WatchList!$B297,'All CCC'!$B$7:$B$736,0)))</f>
        <v/>
      </c>
      <c r="M297" s="334" t="str">
        <f>IF($B297="","",INDEX('All CCC'!M$7:M$736,MATCH(WatchList!$B297,'All CCC'!$B$7:$B$736,0)))</f>
        <v/>
      </c>
      <c r="N297" s="334" t="str">
        <f>IF($B297="","",INDEX('All CCC'!N$7:N$736,MATCH(WatchList!$B297,'All CCC'!$B$7:$B$736,0)))</f>
        <v/>
      </c>
      <c r="O297" s="334" t="str">
        <f>IF($B297="","",INDEX('All CCC'!O$7:O$736,MATCH(WatchList!$B297,'All CCC'!$B$7:$B$736,0)))</f>
        <v/>
      </c>
      <c r="P297" s="335" t="str">
        <f>IF($B297="","",INDEX('All CCC'!P$7:P$736,MATCH(WatchList!$B297,'All CCC'!$B$7:$B$736,0)))</f>
        <v/>
      </c>
      <c r="Q297" s="335" t="str">
        <f>IF($B297="","",INDEX('All CCC'!Q$7:Q$736,MATCH(WatchList!$B297,'All CCC'!$B$7:$B$736,0)))</f>
        <v/>
      </c>
      <c r="R297" s="334" t="str">
        <f>IF($B297="","",INDEX('All CCC'!R$7:R$736,MATCH(WatchList!$B297,'All CCC'!$B$7:$B$736,0)))</f>
        <v/>
      </c>
      <c r="S297" s="334" t="str">
        <f>IF($B297="","",INDEX('All CCC'!S$7:S$736,MATCH(WatchList!$B297,'All CCC'!$B$7:$B$736,0)))</f>
        <v/>
      </c>
      <c r="T297" s="334" t="str">
        <f>IF($B297="","",INDEX('All CCC'!T$7:T$736,MATCH(WatchList!$B297,'All CCC'!$B$7:$B$736,0)))</f>
        <v/>
      </c>
      <c r="U297" s="334" t="str">
        <f>IF($B297="","",INDEX('All CCC'!U$7:U$736,MATCH(WatchList!$B297,'All CCC'!$B$7:$B$736,0)))</f>
        <v/>
      </c>
      <c r="V297" s="334" t="str">
        <f>IF($B297="","",INDEX('All CCC'!V$7:V$736,MATCH(WatchList!$B297,'All CCC'!$B$7:$B$736,0)))</f>
        <v/>
      </c>
      <c r="W297" s="334" t="str">
        <f>IF($B297="","",INDEX('All CCC'!W$7:W$736,MATCH(WatchList!$B297,'All CCC'!$B$7:$B$736,0)))</f>
        <v/>
      </c>
      <c r="X297" s="334" t="str">
        <f>IF($B297="","",INDEX('All CCC'!X$7:X$736,MATCH(WatchList!$B297,'All CCC'!$B$7:$B$736,0)))</f>
        <v/>
      </c>
      <c r="Y297" s="334" t="str">
        <f>IF($B297="","",INDEX('All CCC'!Y$7:Y$736,MATCH(WatchList!$B297,'All CCC'!$B$7:$B$736,0)))</f>
        <v/>
      </c>
      <c r="Z297" s="334" t="str">
        <f>IF($B297="","",INDEX('All CCC'!Z$7:Z$736,MATCH(WatchList!$B297,'All CCC'!$B$7:$B$736,0)))</f>
        <v/>
      </c>
      <c r="AA297" s="334" t="str">
        <f>IF($B297="","",INDEX('All CCC'!AA$7:AA$736,MATCH(WatchList!$B297,'All CCC'!$B$7:$B$736,0)))</f>
        <v/>
      </c>
      <c r="AB297" s="334" t="str">
        <f>IF($B297="","",INDEX('All CCC'!AB$7:AB$736,MATCH(WatchList!$B297,'All CCC'!$B$7:$B$736,0)))</f>
        <v/>
      </c>
      <c r="AC297" s="334" t="str">
        <f>IF($B297="","",INDEX('All CCC'!AC$7:AC$736,MATCH(WatchList!$B297,'All CCC'!$B$7:$B$736,0)))</f>
        <v/>
      </c>
      <c r="AD297" s="334" t="str">
        <f>IF($B297="","",INDEX('All CCC'!AD$7:AD$736,MATCH(WatchList!$B297,'All CCC'!$B$7:$B$736,0)))</f>
        <v/>
      </c>
      <c r="AE297" s="334" t="str">
        <f>IF($B297="","",INDEX('All CCC'!AE$7:AE$736,MATCH(WatchList!$B297,'All CCC'!$B$7:$B$736,0)))</f>
        <v/>
      </c>
      <c r="AF297" s="334" t="str">
        <f>IF($B297="","",INDEX('All CCC'!AF$7:AF$736,MATCH(WatchList!$B297,'All CCC'!$B$7:$B$736,0)))</f>
        <v/>
      </c>
      <c r="AG297" s="334" t="str">
        <f>IF($B297="","",INDEX('All CCC'!AG$7:AG$736,MATCH(WatchList!$B297,'All CCC'!$B$7:$B$736,0)))</f>
        <v/>
      </c>
      <c r="AH297" s="334" t="str">
        <f>IF($B297="","",INDEX('All CCC'!AH$7:AH$736,MATCH(WatchList!$B297,'All CCC'!$B$7:$B$736,0)))</f>
        <v/>
      </c>
      <c r="AI297" s="334" t="str">
        <f>IF($B297="","",INDEX('All CCC'!AI$7:AI$736,MATCH(WatchList!$B297,'All CCC'!$B$7:$B$736,0)))</f>
        <v/>
      </c>
      <c r="AJ297" s="334" t="str">
        <f>IF($B297="","",INDEX('All CCC'!AJ$7:AJ$736,MATCH(WatchList!$B297,'All CCC'!$B$7:$B$736,0)))</f>
        <v/>
      </c>
      <c r="AK297" s="334" t="str">
        <f>IF($B297="","",INDEX('All CCC'!AK$7:AK$736,MATCH(WatchList!$B297,'All CCC'!$B$7:$B$736,0)))</f>
        <v/>
      </c>
      <c r="AL297" s="334" t="str">
        <f>IF($B297="","",INDEX('All CCC'!AL$7:AL$736,MATCH(WatchList!$B297,'All CCC'!$B$7:$B$736,0)))</f>
        <v/>
      </c>
      <c r="AM297" s="334" t="str">
        <f>IF($B297="","",INDEX('All CCC'!AM$7:AM$736,MATCH(WatchList!$B297,'All CCC'!$B$7:$B$736,0)))</f>
        <v/>
      </c>
      <c r="AN297" s="334" t="str">
        <f>IF($B297="","",INDEX('All CCC'!AN$7:AN$736,MATCH(WatchList!$B297,'All CCC'!$B$7:$B$736,0)))</f>
        <v/>
      </c>
      <c r="AO297" s="334" t="str">
        <f>IF($B297="","",INDEX('All CCC'!AO$7:AO$736,MATCH(WatchList!$B297,'All CCC'!$B$7:$B$736,0)))</f>
        <v/>
      </c>
      <c r="AP297" s="334" t="str">
        <f>IF($B297="","",INDEX('All CCC'!AP$7:AP$736,MATCH(WatchList!$B297,'All CCC'!$B$7:$B$736,0)))</f>
        <v/>
      </c>
      <c r="AQ297" s="334" t="str">
        <f>IF($B297="","",INDEX('All CCC'!AQ$7:AQ$736,MATCH(WatchList!$B297,'All CCC'!$B$7:$B$736,0)))</f>
        <v/>
      </c>
      <c r="AR297" s="334" t="str">
        <f>IF($B297="","",INDEX('All CCC'!AR$7:AR$736,MATCH(WatchList!$B297,'All CCC'!$B$7:$B$736,0)))</f>
        <v/>
      </c>
      <c r="AS297" s="334" t="str">
        <f>IF($B297="","",INDEX('All CCC'!AS$7:AS$736,MATCH(WatchList!$B297,'All CCC'!$B$7:$B$736,0)))</f>
        <v/>
      </c>
      <c r="AT297" s="334" t="str">
        <f>IF($B297="","",INDEX('All CCC'!AT$7:AT$736,MATCH(WatchList!$B297,'All CCC'!$B$7:$B$736,0)))</f>
        <v/>
      </c>
      <c r="AU297" s="334" t="str">
        <f>IF($B297="","",INDEX('All CCC'!AU$7:AU$736,MATCH(WatchList!$B297,'All CCC'!$B$7:$B$736,0)))</f>
        <v/>
      </c>
      <c r="AV297" s="334" t="str">
        <f>IF($B297="","",INDEX('All CCC'!AV$7:AV$736,MATCH(WatchList!$B297,'All CCC'!$B$7:$B$736,0)))</f>
        <v/>
      </c>
      <c r="AW297" s="334" t="str">
        <f>IF($B297="","",INDEX('All CCC'!AW$7:AW$736,MATCH(WatchList!$B297,'All CCC'!$B$7:$B$736,0)))</f>
        <v/>
      </c>
      <c r="AX297" s="334" t="str">
        <f>IF($B297="","",INDEX('All CCC'!AX$7:AX$736,MATCH(WatchList!$B297,'All CCC'!$B$7:$B$736,0)))</f>
        <v/>
      </c>
      <c r="AY297" s="334" t="str">
        <f>IF($B297="","",INDEX('All CCC'!AY$7:AY$736,MATCH(WatchList!$B297,'All CCC'!$B$7:$B$736,0)))</f>
        <v/>
      </c>
      <c r="AZ297" s="334" t="str">
        <f>IF($B297="","",INDEX('All CCC'!AZ$7:AZ$736,MATCH(WatchList!$B297,'All CCC'!$B$7:$B$736,0)))</f>
        <v/>
      </c>
      <c r="BA297" s="334" t="str">
        <f>IF($B297="","",INDEX('All CCC'!BA$7:BA$736,MATCH(WatchList!$B297,'All CCC'!$B$7:$B$736,0)))</f>
        <v/>
      </c>
      <c r="BB297" s="334" t="str">
        <f>IF($B297="","",INDEX('All CCC'!BB$7:BB$736,MATCH(WatchList!$B297,'All CCC'!$B$7:$B$736,0)))</f>
        <v/>
      </c>
      <c r="BC297" s="334" t="str">
        <f>IF($B297="","",INDEX('All CCC'!BC$7:BC$736,MATCH(WatchList!$B297,'All CCC'!$B$7:$B$736,0)))</f>
        <v/>
      </c>
      <c r="BD297" s="334" t="str">
        <f>IF($B297="","",INDEX('All CCC'!BD$7:BD$736,MATCH(WatchList!$B297,'All CCC'!$B$7:$B$736,0)))</f>
        <v/>
      </c>
      <c r="BE297" s="334" t="str">
        <f>IF($B297="","",INDEX('All CCC'!BE$7:BE$736,MATCH(WatchList!$B297,'All CCC'!$B$7:$B$736,0)))</f>
        <v/>
      </c>
      <c r="BF297" s="334" t="str">
        <f>IF($B297="","",INDEX('All CCC'!BF$7:BF$736,MATCH(WatchList!$B297,'All CCC'!$B$7:$B$736,0)))</f>
        <v/>
      </c>
      <c r="BG297" s="334" t="str">
        <f>IF($B297="","",INDEX('All CCC'!BG$7:BG$736,MATCH(WatchList!$B297,'All CCC'!$B$7:$B$736,0)))</f>
        <v/>
      </c>
    </row>
    <row r="298" spans="1:59" x14ac:dyDescent="0.2">
      <c r="A298" s="333" t="str">
        <f>IF($B298="","",INDEX('All CCC'!A$7:A$736,MATCH(WatchList!$B298,'All CCC'!$B$7:$B$736,0)))</f>
        <v/>
      </c>
      <c r="B298" s="127"/>
      <c r="C298" s="334" t="str">
        <f>IF($B298="","",INDEX('All CCC'!C$7:C$736,MATCH(WatchList!$B298,'All CCC'!$B$7:$B$736,0)))</f>
        <v/>
      </c>
      <c r="D298" s="334" t="str">
        <f>IF($B298="","",INDEX('All CCC'!D$7:D$736,MATCH(WatchList!$B298,'All CCC'!$B$7:$B$736,0)))</f>
        <v/>
      </c>
      <c r="E298" s="334" t="str">
        <f>IF($B298="","",INDEX('All CCC'!E$7:E$736,MATCH(WatchList!$B298,'All CCC'!$B$7:$B$736,0)))</f>
        <v/>
      </c>
      <c r="F298" s="334" t="str">
        <f>IF($B298="","",INDEX('All CCC'!F$7:F$736,MATCH(WatchList!$B298,'All CCC'!$B$7:$B$736,0)))</f>
        <v/>
      </c>
      <c r="G298" s="334" t="str">
        <f>IF($B298="","",INDEX('All CCC'!G$7:G$736,MATCH(WatchList!$B298,'All CCC'!$B$7:$B$736,0)))</f>
        <v/>
      </c>
      <c r="H298" s="334" t="str">
        <f>IF($B298="","",INDEX('All CCC'!H$7:H$736,MATCH(WatchList!$B298,'All CCC'!$B$7:$B$736,0)))</f>
        <v/>
      </c>
      <c r="I298" s="334" t="str">
        <f>IF($B298="","",INDEX('All CCC'!I$7:I$736,MATCH(WatchList!$B298,'All CCC'!$B$7:$B$736,0)))</f>
        <v/>
      </c>
      <c r="J298" s="334" t="str">
        <f>IF($B298="","",INDEX('All CCC'!J$7:J$736,MATCH(WatchList!$B298,'All CCC'!$B$7:$B$736,0)))</f>
        <v/>
      </c>
      <c r="K298" s="334" t="str">
        <f>IF($B298="","",INDEX('All CCC'!K$7:K$736,MATCH(WatchList!$B298,'All CCC'!$B$7:$B$736,0)))</f>
        <v/>
      </c>
      <c r="L298" s="334" t="str">
        <f>IF($B298="","",INDEX('All CCC'!L$7:L$736,MATCH(WatchList!$B298,'All CCC'!$B$7:$B$736,0)))</f>
        <v/>
      </c>
      <c r="M298" s="334" t="str">
        <f>IF($B298="","",INDEX('All CCC'!M$7:M$736,MATCH(WatchList!$B298,'All CCC'!$B$7:$B$736,0)))</f>
        <v/>
      </c>
      <c r="N298" s="334" t="str">
        <f>IF($B298="","",INDEX('All CCC'!N$7:N$736,MATCH(WatchList!$B298,'All CCC'!$B$7:$B$736,0)))</f>
        <v/>
      </c>
      <c r="O298" s="334" t="str">
        <f>IF($B298="","",INDEX('All CCC'!O$7:O$736,MATCH(WatchList!$B298,'All CCC'!$B$7:$B$736,0)))</f>
        <v/>
      </c>
      <c r="P298" s="335" t="str">
        <f>IF($B298="","",INDEX('All CCC'!P$7:P$736,MATCH(WatchList!$B298,'All CCC'!$B$7:$B$736,0)))</f>
        <v/>
      </c>
      <c r="Q298" s="335" t="str">
        <f>IF($B298="","",INDEX('All CCC'!Q$7:Q$736,MATCH(WatchList!$B298,'All CCC'!$B$7:$B$736,0)))</f>
        <v/>
      </c>
      <c r="R298" s="334" t="str">
        <f>IF($B298="","",INDEX('All CCC'!R$7:R$736,MATCH(WatchList!$B298,'All CCC'!$B$7:$B$736,0)))</f>
        <v/>
      </c>
      <c r="S298" s="334" t="str">
        <f>IF($B298="","",INDEX('All CCC'!S$7:S$736,MATCH(WatchList!$B298,'All CCC'!$B$7:$B$736,0)))</f>
        <v/>
      </c>
      <c r="T298" s="334" t="str">
        <f>IF($B298="","",INDEX('All CCC'!T$7:T$736,MATCH(WatchList!$B298,'All CCC'!$B$7:$B$736,0)))</f>
        <v/>
      </c>
      <c r="U298" s="334" t="str">
        <f>IF($B298="","",INDEX('All CCC'!U$7:U$736,MATCH(WatchList!$B298,'All CCC'!$B$7:$B$736,0)))</f>
        <v/>
      </c>
      <c r="V298" s="334" t="str">
        <f>IF($B298="","",INDEX('All CCC'!V$7:V$736,MATCH(WatchList!$B298,'All CCC'!$B$7:$B$736,0)))</f>
        <v/>
      </c>
      <c r="W298" s="334" t="str">
        <f>IF($B298="","",INDEX('All CCC'!W$7:W$736,MATCH(WatchList!$B298,'All CCC'!$B$7:$B$736,0)))</f>
        <v/>
      </c>
      <c r="X298" s="334" t="str">
        <f>IF($B298="","",INDEX('All CCC'!X$7:X$736,MATCH(WatchList!$B298,'All CCC'!$B$7:$B$736,0)))</f>
        <v/>
      </c>
      <c r="Y298" s="334" t="str">
        <f>IF($B298="","",INDEX('All CCC'!Y$7:Y$736,MATCH(WatchList!$B298,'All CCC'!$B$7:$B$736,0)))</f>
        <v/>
      </c>
      <c r="Z298" s="334" t="str">
        <f>IF($B298="","",INDEX('All CCC'!Z$7:Z$736,MATCH(WatchList!$B298,'All CCC'!$B$7:$B$736,0)))</f>
        <v/>
      </c>
      <c r="AA298" s="334" t="str">
        <f>IF($B298="","",INDEX('All CCC'!AA$7:AA$736,MATCH(WatchList!$B298,'All CCC'!$B$7:$B$736,0)))</f>
        <v/>
      </c>
      <c r="AB298" s="334" t="str">
        <f>IF($B298="","",INDEX('All CCC'!AB$7:AB$736,MATCH(WatchList!$B298,'All CCC'!$B$7:$B$736,0)))</f>
        <v/>
      </c>
      <c r="AC298" s="334" t="str">
        <f>IF($B298="","",INDEX('All CCC'!AC$7:AC$736,MATCH(WatchList!$B298,'All CCC'!$B$7:$B$736,0)))</f>
        <v/>
      </c>
      <c r="AD298" s="334" t="str">
        <f>IF($B298="","",INDEX('All CCC'!AD$7:AD$736,MATCH(WatchList!$B298,'All CCC'!$B$7:$B$736,0)))</f>
        <v/>
      </c>
      <c r="AE298" s="334" t="str">
        <f>IF($B298="","",INDEX('All CCC'!AE$7:AE$736,MATCH(WatchList!$B298,'All CCC'!$B$7:$B$736,0)))</f>
        <v/>
      </c>
      <c r="AF298" s="334" t="str">
        <f>IF($B298="","",INDEX('All CCC'!AF$7:AF$736,MATCH(WatchList!$B298,'All CCC'!$B$7:$B$736,0)))</f>
        <v/>
      </c>
      <c r="AG298" s="334" t="str">
        <f>IF($B298="","",INDEX('All CCC'!AG$7:AG$736,MATCH(WatchList!$B298,'All CCC'!$B$7:$B$736,0)))</f>
        <v/>
      </c>
      <c r="AH298" s="334" t="str">
        <f>IF($B298="","",INDEX('All CCC'!AH$7:AH$736,MATCH(WatchList!$B298,'All CCC'!$B$7:$B$736,0)))</f>
        <v/>
      </c>
      <c r="AI298" s="334" t="str">
        <f>IF($B298="","",INDEX('All CCC'!AI$7:AI$736,MATCH(WatchList!$B298,'All CCC'!$B$7:$B$736,0)))</f>
        <v/>
      </c>
      <c r="AJ298" s="334" t="str">
        <f>IF($B298="","",INDEX('All CCC'!AJ$7:AJ$736,MATCH(WatchList!$B298,'All CCC'!$B$7:$B$736,0)))</f>
        <v/>
      </c>
      <c r="AK298" s="334" t="str">
        <f>IF($B298="","",INDEX('All CCC'!AK$7:AK$736,MATCH(WatchList!$B298,'All CCC'!$B$7:$B$736,0)))</f>
        <v/>
      </c>
      <c r="AL298" s="334" t="str">
        <f>IF($B298="","",INDEX('All CCC'!AL$7:AL$736,MATCH(WatchList!$B298,'All CCC'!$B$7:$B$736,0)))</f>
        <v/>
      </c>
      <c r="AM298" s="334" t="str">
        <f>IF($B298="","",INDEX('All CCC'!AM$7:AM$736,MATCH(WatchList!$B298,'All CCC'!$B$7:$B$736,0)))</f>
        <v/>
      </c>
      <c r="AN298" s="334" t="str">
        <f>IF($B298="","",INDEX('All CCC'!AN$7:AN$736,MATCH(WatchList!$B298,'All CCC'!$B$7:$B$736,0)))</f>
        <v/>
      </c>
      <c r="AO298" s="334" t="str">
        <f>IF($B298="","",INDEX('All CCC'!AO$7:AO$736,MATCH(WatchList!$B298,'All CCC'!$B$7:$B$736,0)))</f>
        <v/>
      </c>
      <c r="AP298" s="334" t="str">
        <f>IF($B298="","",INDEX('All CCC'!AP$7:AP$736,MATCH(WatchList!$B298,'All CCC'!$B$7:$B$736,0)))</f>
        <v/>
      </c>
      <c r="AQ298" s="334" t="str">
        <f>IF($B298="","",INDEX('All CCC'!AQ$7:AQ$736,MATCH(WatchList!$B298,'All CCC'!$B$7:$B$736,0)))</f>
        <v/>
      </c>
      <c r="AR298" s="334" t="str">
        <f>IF($B298="","",INDEX('All CCC'!AR$7:AR$736,MATCH(WatchList!$B298,'All CCC'!$B$7:$B$736,0)))</f>
        <v/>
      </c>
      <c r="AS298" s="334" t="str">
        <f>IF($B298="","",INDEX('All CCC'!AS$7:AS$736,MATCH(WatchList!$B298,'All CCC'!$B$7:$B$736,0)))</f>
        <v/>
      </c>
      <c r="AT298" s="334" t="str">
        <f>IF($B298="","",INDEX('All CCC'!AT$7:AT$736,MATCH(WatchList!$B298,'All CCC'!$B$7:$B$736,0)))</f>
        <v/>
      </c>
      <c r="AU298" s="334" t="str">
        <f>IF($B298="","",INDEX('All CCC'!AU$7:AU$736,MATCH(WatchList!$B298,'All CCC'!$B$7:$B$736,0)))</f>
        <v/>
      </c>
      <c r="AV298" s="334" t="str">
        <f>IF($B298="","",INDEX('All CCC'!AV$7:AV$736,MATCH(WatchList!$B298,'All CCC'!$B$7:$B$736,0)))</f>
        <v/>
      </c>
      <c r="AW298" s="334" t="str">
        <f>IF($B298="","",INDEX('All CCC'!AW$7:AW$736,MATCH(WatchList!$B298,'All CCC'!$B$7:$B$736,0)))</f>
        <v/>
      </c>
      <c r="AX298" s="334" t="str">
        <f>IF($B298="","",INDEX('All CCC'!AX$7:AX$736,MATCH(WatchList!$B298,'All CCC'!$B$7:$B$736,0)))</f>
        <v/>
      </c>
      <c r="AY298" s="334" t="str">
        <f>IF($B298="","",INDEX('All CCC'!AY$7:AY$736,MATCH(WatchList!$B298,'All CCC'!$B$7:$B$736,0)))</f>
        <v/>
      </c>
      <c r="AZ298" s="334" t="str">
        <f>IF($B298="","",INDEX('All CCC'!AZ$7:AZ$736,MATCH(WatchList!$B298,'All CCC'!$B$7:$B$736,0)))</f>
        <v/>
      </c>
      <c r="BA298" s="334" t="str">
        <f>IF($B298="","",INDEX('All CCC'!BA$7:BA$736,MATCH(WatchList!$B298,'All CCC'!$B$7:$B$736,0)))</f>
        <v/>
      </c>
      <c r="BB298" s="334" t="str">
        <f>IF($B298="","",INDEX('All CCC'!BB$7:BB$736,MATCH(WatchList!$B298,'All CCC'!$B$7:$B$736,0)))</f>
        <v/>
      </c>
      <c r="BC298" s="334" t="str">
        <f>IF($B298="","",INDEX('All CCC'!BC$7:BC$736,MATCH(WatchList!$B298,'All CCC'!$B$7:$B$736,0)))</f>
        <v/>
      </c>
      <c r="BD298" s="334" t="str">
        <f>IF($B298="","",INDEX('All CCC'!BD$7:BD$736,MATCH(WatchList!$B298,'All CCC'!$B$7:$B$736,0)))</f>
        <v/>
      </c>
      <c r="BE298" s="334" t="str">
        <f>IF($B298="","",INDEX('All CCC'!BE$7:BE$736,MATCH(WatchList!$B298,'All CCC'!$B$7:$B$736,0)))</f>
        <v/>
      </c>
      <c r="BF298" s="334" t="str">
        <f>IF($B298="","",INDEX('All CCC'!BF$7:BF$736,MATCH(WatchList!$B298,'All CCC'!$B$7:$B$736,0)))</f>
        <v/>
      </c>
      <c r="BG298" s="334" t="str">
        <f>IF($B298="","",INDEX('All CCC'!BG$7:BG$736,MATCH(WatchList!$B298,'All CCC'!$B$7:$B$736,0)))</f>
        <v/>
      </c>
    </row>
    <row r="299" spans="1:59" x14ac:dyDescent="0.2">
      <c r="A299" s="333" t="str">
        <f>IF($B299="","",INDEX('All CCC'!A$7:A$736,MATCH(WatchList!$B299,'All CCC'!$B$7:$B$736,0)))</f>
        <v/>
      </c>
      <c r="B299" s="127"/>
      <c r="C299" s="334" t="str">
        <f>IF($B299="","",INDEX('All CCC'!C$7:C$736,MATCH(WatchList!$B299,'All CCC'!$B$7:$B$736,0)))</f>
        <v/>
      </c>
      <c r="D299" s="334" t="str">
        <f>IF($B299="","",INDEX('All CCC'!D$7:D$736,MATCH(WatchList!$B299,'All CCC'!$B$7:$B$736,0)))</f>
        <v/>
      </c>
      <c r="E299" s="334" t="str">
        <f>IF($B299="","",INDEX('All CCC'!E$7:E$736,MATCH(WatchList!$B299,'All CCC'!$B$7:$B$736,0)))</f>
        <v/>
      </c>
      <c r="F299" s="334" t="str">
        <f>IF($B299="","",INDEX('All CCC'!F$7:F$736,MATCH(WatchList!$B299,'All CCC'!$B$7:$B$736,0)))</f>
        <v/>
      </c>
      <c r="G299" s="334" t="str">
        <f>IF($B299="","",INDEX('All CCC'!G$7:G$736,MATCH(WatchList!$B299,'All CCC'!$B$7:$B$736,0)))</f>
        <v/>
      </c>
      <c r="H299" s="334" t="str">
        <f>IF($B299="","",INDEX('All CCC'!H$7:H$736,MATCH(WatchList!$B299,'All CCC'!$B$7:$B$736,0)))</f>
        <v/>
      </c>
      <c r="I299" s="334" t="str">
        <f>IF($B299="","",INDEX('All CCC'!I$7:I$736,MATCH(WatchList!$B299,'All CCC'!$B$7:$B$736,0)))</f>
        <v/>
      </c>
      <c r="J299" s="334" t="str">
        <f>IF($B299="","",INDEX('All CCC'!J$7:J$736,MATCH(WatchList!$B299,'All CCC'!$B$7:$B$736,0)))</f>
        <v/>
      </c>
      <c r="K299" s="334" t="str">
        <f>IF($B299="","",INDEX('All CCC'!K$7:K$736,MATCH(WatchList!$B299,'All CCC'!$B$7:$B$736,0)))</f>
        <v/>
      </c>
      <c r="L299" s="334" t="str">
        <f>IF($B299="","",INDEX('All CCC'!L$7:L$736,MATCH(WatchList!$B299,'All CCC'!$B$7:$B$736,0)))</f>
        <v/>
      </c>
      <c r="M299" s="334" t="str">
        <f>IF($B299="","",INDEX('All CCC'!M$7:M$736,MATCH(WatchList!$B299,'All CCC'!$B$7:$B$736,0)))</f>
        <v/>
      </c>
      <c r="N299" s="334" t="str">
        <f>IF($B299="","",INDEX('All CCC'!N$7:N$736,MATCH(WatchList!$B299,'All CCC'!$B$7:$B$736,0)))</f>
        <v/>
      </c>
      <c r="O299" s="334" t="str">
        <f>IF($B299="","",INDEX('All CCC'!O$7:O$736,MATCH(WatchList!$B299,'All CCC'!$B$7:$B$736,0)))</f>
        <v/>
      </c>
      <c r="P299" s="335" t="str">
        <f>IF($B299="","",INDEX('All CCC'!P$7:P$736,MATCH(WatchList!$B299,'All CCC'!$B$7:$B$736,0)))</f>
        <v/>
      </c>
      <c r="Q299" s="335" t="str">
        <f>IF($B299="","",INDEX('All CCC'!Q$7:Q$736,MATCH(WatchList!$B299,'All CCC'!$B$7:$B$736,0)))</f>
        <v/>
      </c>
      <c r="R299" s="334" t="str">
        <f>IF($B299="","",INDEX('All CCC'!R$7:R$736,MATCH(WatchList!$B299,'All CCC'!$B$7:$B$736,0)))</f>
        <v/>
      </c>
      <c r="S299" s="334" t="str">
        <f>IF($B299="","",INDEX('All CCC'!S$7:S$736,MATCH(WatchList!$B299,'All CCC'!$B$7:$B$736,0)))</f>
        <v/>
      </c>
      <c r="T299" s="334" t="str">
        <f>IF($B299="","",INDEX('All CCC'!T$7:T$736,MATCH(WatchList!$B299,'All CCC'!$B$7:$B$736,0)))</f>
        <v/>
      </c>
      <c r="U299" s="334" t="str">
        <f>IF($B299="","",INDEX('All CCC'!U$7:U$736,MATCH(WatchList!$B299,'All CCC'!$B$7:$B$736,0)))</f>
        <v/>
      </c>
      <c r="V299" s="334" t="str">
        <f>IF($B299="","",INDEX('All CCC'!V$7:V$736,MATCH(WatchList!$B299,'All CCC'!$B$7:$B$736,0)))</f>
        <v/>
      </c>
      <c r="W299" s="334" t="str">
        <f>IF($B299="","",INDEX('All CCC'!W$7:W$736,MATCH(WatchList!$B299,'All CCC'!$B$7:$B$736,0)))</f>
        <v/>
      </c>
      <c r="X299" s="334" t="str">
        <f>IF($B299="","",INDEX('All CCC'!X$7:X$736,MATCH(WatchList!$B299,'All CCC'!$B$7:$B$736,0)))</f>
        <v/>
      </c>
      <c r="Y299" s="334" t="str">
        <f>IF($B299="","",INDEX('All CCC'!Y$7:Y$736,MATCH(WatchList!$B299,'All CCC'!$B$7:$B$736,0)))</f>
        <v/>
      </c>
      <c r="Z299" s="334" t="str">
        <f>IF($B299="","",INDEX('All CCC'!Z$7:Z$736,MATCH(WatchList!$B299,'All CCC'!$B$7:$B$736,0)))</f>
        <v/>
      </c>
      <c r="AA299" s="334" t="str">
        <f>IF($B299="","",INDEX('All CCC'!AA$7:AA$736,MATCH(WatchList!$B299,'All CCC'!$B$7:$B$736,0)))</f>
        <v/>
      </c>
      <c r="AB299" s="334" t="str">
        <f>IF($B299="","",INDEX('All CCC'!AB$7:AB$736,MATCH(WatchList!$B299,'All CCC'!$B$7:$B$736,0)))</f>
        <v/>
      </c>
      <c r="AC299" s="334" t="str">
        <f>IF($B299="","",INDEX('All CCC'!AC$7:AC$736,MATCH(WatchList!$B299,'All CCC'!$B$7:$B$736,0)))</f>
        <v/>
      </c>
      <c r="AD299" s="334" t="str">
        <f>IF($B299="","",INDEX('All CCC'!AD$7:AD$736,MATCH(WatchList!$B299,'All CCC'!$B$7:$B$736,0)))</f>
        <v/>
      </c>
      <c r="AE299" s="334" t="str">
        <f>IF($B299="","",INDEX('All CCC'!AE$7:AE$736,MATCH(WatchList!$B299,'All CCC'!$B$7:$B$736,0)))</f>
        <v/>
      </c>
      <c r="AF299" s="334" t="str">
        <f>IF($B299="","",INDEX('All CCC'!AF$7:AF$736,MATCH(WatchList!$B299,'All CCC'!$B$7:$B$736,0)))</f>
        <v/>
      </c>
      <c r="AG299" s="334" t="str">
        <f>IF($B299="","",INDEX('All CCC'!AG$7:AG$736,MATCH(WatchList!$B299,'All CCC'!$B$7:$B$736,0)))</f>
        <v/>
      </c>
      <c r="AH299" s="334" t="str">
        <f>IF($B299="","",INDEX('All CCC'!AH$7:AH$736,MATCH(WatchList!$B299,'All CCC'!$B$7:$B$736,0)))</f>
        <v/>
      </c>
      <c r="AI299" s="334" t="str">
        <f>IF($B299="","",INDEX('All CCC'!AI$7:AI$736,MATCH(WatchList!$B299,'All CCC'!$B$7:$B$736,0)))</f>
        <v/>
      </c>
      <c r="AJ299" s="334" t="str">
        <f>IF($B299="","",INDEX('All CCC'!AJ$7:AJ$736,MATCH(WatchList!$B299,'All CCC'!$B$7:$B$736,0)))</f>
        <v/>
      </c>
      <c r="AK299" s="334" t="str">
        <f>IF($B299="","",INDEX('All CCC'!AK$7:AK$736,MATCH(WatchList!$B299,'All CCC'!$B$7:$B$736,0)))</f>
        <v/>
      </c>
      <c r="AL299" s="334" t="str">
        <f>IF($B299="","",INDEX('All CCC'!AL$7:AL$736,MATCH(WatchList!$B299,'All CCC'!$B$7:$B$736,0)))</f>
        <v/>
      </c>
      <c r="AM299" s="334" t="str">
        <f>IF($B299="","",INDEX('All CCC'!AM$7:AM$736,MATCH(WatchList!$B299,'All CCC'!$B$7:$B$736,0)))</f>
        <v/>
      </c>
      <c r="AN299" s="334" t="str">
        <f>IF($B299="","",INDEX('All CCC'!AN$7:AN$736,MATCH(WatchList!$B299,'All CCC'!$B$7:$B$736,0)))</f>
        <v/>
      </c>
      <c r="AO299" s="334" t="str">
        <f>IF($B299="","",INDEX('All CCC'!AO$7:AO$736,MATCH(WatchList!$B299,'All CCC'!$B$7:$B$736,0)))</f>
        <v/>
      </c>
      <c r="AP299" s="334" t="str">
        <f>IF($B299="","",INDEX('All CCC'!AP$7:AP$736,MATCH(WatchList!$B299,'All CCC'!$B$7:$B$736,0)))</f>
        <v/>
      </c>
      <c r="AQ299" s="334" t="str">
        <f>IF($B299="","",INDEX('All CCC'!AQ$7:AQ$736,MATCH(WatchList!$B299,'All CCC'!$B$7:$B$736,0)))</f>
        <v/>
      </c>
      <c r="AR299" s="334" t="str">
        <f>IF($B299="","",INDEX('All CCC'!AR$7:AR$736,MATCH(WatchList!$B299,'All CCC'!$B$7:$B$736,0)))</f>
        <v/>
      </c>
      <c r="AS299" s="334" t="str">
        <f>IF($B299="","",INDEX('All CCC'!AS$7:AS$736,MATCH(WatchList!$B299,'All CCC'!$B$7:$B$736,0)))</f>
        <v/>
      </c>
      <c r="AT299" s="334" t="str">
        <f>IF($B299="","",INDEX('All CCC'!AT$7:AT$736,MATCH(WatchList!$B299,'All CCC'!$B$7:$B$736,0)))</f>
        <v/>
      </c>
      <c r="AU299" s="334" t="str">
        <f>IF($B299="","",INDEX('All CCC'!AU$7:AU$736,MATCH(WatchList!$B299,'All CCC'!$B$7:$B$736,0)))</f>
        <v/>
      </c>
      <c r="AV299" s="334" t="str">
        <f>IF($B299="","",INDEX('All CCC'!AV$7:AV$736,MATCH(WatchList!$B299,'All CCC'!$B$7:$B$736,0)))</f>
        <v/>
      </c>
      <c r="AW299" s="334" t="str">
        <f>IF($B299="","",INDEX('All CCC'!AW$7:AW$736,MATCH(WatchList!$B299,'All CCC'!$B$7:$B$736,0)))</f>
        <v/>
      </c>
      <c r="AX299" s="334" t="str">
        <f>IF($B299="","",INDEX('All CCC'!AX$7:AX$736,MATCH(WatchList!$B299,'All CCC'!$B$7:$B$736,0)))</f>
        <v/>
      </c>
      <c r="AY299" s="334" t="str">
        <f>IF($B299="","",INDEX('All CCC'!AY$7:AY$736,MATCH(WatchList!$B299,'All CCC'!$B$7:$B$736,0)))</f>
        <v/>
      </c>
      <c r="AZ299" s="334" t="str">
        <f>IF($B299="","",INDEX('All CCC'!AZ$7:AZ$736,MATCH(WatchList!$B299,'All CCC'!$B$7:$B$736,0)))</f>
        <v/>
      </c>
      <c r="BA299" s="334" t="str">
        <f>IF($B299="","",INDEX('All CCC'!BA$7:BA$736,MATCH(WatchList!$B299,'All CCC'!$B$7:$B$736,0)))</f>
        <v/>
      </c>
      <c r="BB299" s="334" t="str">
        <f>IF($B299="","",INDEX('All CCC'!BB$7:BB$736,MATCH(WatchList!$B299,'All CCC'!$B$7:$B$736,0)))</f>
        <v/>
      </c>
      <c r="BC299" s="334" t="str">
        <f>IF($B299="","",INDEX('All CCC'!BC$7:BC$736,MATCH(WatchList!$B299,'All CCC'!$B$7:$B$736,0)))</f>
        <v/>
      </c>
      <c r="BD299" s="334" t="str">
        <f>IF($B299="","",INDEX('All CCC'!BD$7:BD$736,MATCH(WatchList!$B299,'All CCC'!$B$7:$B$736,0)))</f>
        <v/>
      </c>
      <c r="BE299" s="334" t="str">
        <f>IF($B299="","",INDEX('All CCC'!BE$7:BE$736,MATCH(WatchList!$B299,'All CCC'!$B$7:$B$736,0)))</f>
        <v/>
      </c>
      <c r="BF299" s="334" t="str">
        <f>IF($B299="","",INDEX('All CCC'!BF$7:BF$736,MATCH(WatchList!$B299,'All CCC'!$B$7:$B$736,0)))</f>
        <v/>
      </c>
      <c r="BG299" s="334" t="str">
        <f>IF($B299="","",INDEX('All CCC'!BG$7:BG$736,MATCH(WatchList!$B299,'All CCC'!$B$7:$B$736,0)))</f>
        <v/>
      </c>
    </row>
    <row r="300" spans="1:59" x14ac:dyDescent="0.2">
      <c r="A300" s="333" t="str">
        <f>IF($B300="","",INDEX('All CCC'!A$7:A$736,MATCH(WatchList!$B300,'All CCC'!$B$7:$B$736,0)))</f>
        <v/>
      </c>
      <c r="B300" s="127"/>
      <c r="C300" s="334" t="str">
        <f>IF($B300="","",INDEX('All CCC'!C$7:C$736,MATCH(WatchList!$B300,'All CCC'!$B$7:$B$736,0)))</f>
        <v/>
      </c>
      <c r="D300" s="334" t="str">
        <f>IF($B300="","",INDEX('All CCC'!D$7:D$736,MATCH(WatchList!$B300,'All CCC'!$B$7:$B$736,0)))</f>
        <v/>
      </c>
      <c r="E300" s="334" t="str">
        <f>IF($B300="","",INDEX('All CCC'!E$7:E$736,MATCH(WatchList!$B300,'All CCC'!$B$7:$B$736,0)))</f>
        <v/>
      </c>
      <c r="F300" s="334" t="str">
        <f>IF($B300="","",INDEX('All CCC'!F$7:F$736,MATCH(WatchList!$B300,'All CCC'!$B$7:$B$736,0)))</f>
        <v/>
      </c>
      <c r="G300" s="334" t="str">
        <f>IF($B300="","",INDEX('All CCC'!G$7:G$736,MATCH(WatchList!$B300,'All CCC'!$B$7:$B$736,0)))</f>
        <v/>
      </c>
      <c r="H300" s="334" t="str">
        <f>IF($B300="","",INDEX('All CCC'!H$7:H$736,MATCH(WatchList!$B300,'All CCC'!$B$7:$B$736,0)))</f>
        <v/>
      </c>
      <c r="I300" s="334" t="str">
        <f>IF($B300="","",INDEX('All CCC'!I$7:I$736,MATCH(WatchList!$B300,'All CCC'!$B$7:$B$736,0)))</f>
        <v/>
      </c>
      <c r="J300" s="334" t="str">
        <f>IF($B300="","",INDEX('All CCC'!J$7:J$736,MATCH(WatchList!$B300,'All CCC'!$B$7:$B$736,0)))</f>
        <v/>
      </c>
      <c r="K300" s="334" t="str">
        <f>IF($B300="","",INDEX('All CCC'!K$7:K$736,MATCH(WatchList!$B300,'All CCC'!$B$7:$B$736,0)))</f>
        <v/>
      </c>
      <c r="L300" s="334" t="str">
        <f>IF($B300="","",INDEX('All CCC'!L$7:L$736,MATCH(WatchList!$B300,'All CCC'!$B$7:$B$736,0)))</f>
        <v/>
      </c>
      <c r="M300" s="334" t="str">
        <f>IF($B300="","",INDEX('All CCC'!M$7:M$736,MATCH(WatchList!$B300,'All CCC'!$B$7:$B$736,0)))</f>
        <v/>
      </c>
      <c r="N300" s="334" t="str">
        <f>IF($B300="","",INDEX('All CCC'!N$7:N$736,MATCH(WatchList!$B300,'All CCC'!$B$7:$B$736,0)))</f>
        <v/>
      </c>
      <c r="O300" s="334" t="str">
        <f>IF($B300="","",INDEX('All CCC'!O$7:O$736,MATCH(WatchList!$B300,'All CCC'!$B$7:$B$736,0)))</f>
        <v/>
      </c>
      <c r="P300" s="335" t="str">
        <f>IF($B300="","",INDEX('All CCC'!P$7:P$736,MATCH(WatchList!$B300,'All CCC'!$B$7:$B$736,0)))</f>
        <v/>
      </c>
      <c r="Q300" s="335" t="str">
        <f>IF($B300="","",INDEX('All CCC'!Q$7:Q$736,MATCH(WatchList!$B300,'All CCC'!$B$7:$B$736,0)))</f>
        <v/>
      </c>
      <c r="R300" s="334" t="str">
        <f>IF($B300="","",INDEX('All CCC'!R$7:R$736,MATCH(WatchList!$B300,'All CCC'!$B$7:$B$736,0)))</f>
        <v/>
      </c>
      <c r="S300" s="334" t="str">
        <f>IF($B300="","",INDEX('All CCC'!S$7:S$736,MATCH(WatchList!$B300,'All CCC'!$B$7:$B$736,0)))</f>
        <v/>
      </c>
      <c r="T300" s="334" t="str">
        <f>IF($B300="","",INDEX('All CCC'!T$7:T$736,MATCH(WatchList!$B300,'All CCC'!$B$7:$B$736,0)))</f>
        <v/>
      </c>
      <c r="U300" s="334" t="str">
        <f>IF($B300="","",INDEX('All CCC'!U$7:U$736,MATCH(WatchList!$B300,'All CCC'!$B$7:$B$736,0)))</f>
        <v/>
      </c>
      <c r="V300" s="334" t="str">
        <f>IF($B300="","",INDEX('All CCC'!V$7:V$736,MATCH(WatchList!$B300,'All CCC'!$B$7:$B$736,0)))</f>
        <v/>
      </c>
      <c r="W300" s="334" t="str">
        <f>IF($B300="","",INDEX('All CCC'!W$7:W$736,MATCH(WatchList!$B300,'All CCC'!$B$7:$B$736,0)))</f>
        <v/>
      </c>
      <c r="X300" s="334" t="str">
        <f>IF($B300="","",INDEX('All CCC'!X$7:X$736,MATCH(WatchList!$B300,'All CCC'!$B$7:$B$736,0)))</f>
        <v/>
      </c>
      <c r="Y300" s="334" t="str">
        <f>IF($B300="","",INDEX('All CCC'!Y$7:Y$736,MATCH(WatchList!$B300,'All CCC'!$B$7:$B$736,0)))</f>
        <v/>
      </c>
      <c r="Z300" s="334" t="str">
        <f>IF($B300="","",INDEX('All CCC'!Z$7:Z$736,MATCH(WatchList!$B300,'All CCC'!$B$7:$B$736,0)))</f>
        <v/>
      </c>
      <c r="AA300" s="334" t="str">
        <f>IF($B300="","",INDEX('All CCC'!AA$7:AA$736,MATCH(WatchList!$B300,'All CCC'!$B$7:$B$736,0)))</f>
        <v/>
      </c>
      <c r="AB300" s="334" t="str">
        <f>IF($B300="","",INDEX('All CCC'!AB$7:AB$736,MATCH(WatchList!$B300,'All CCC'!$B$7:$B$736,0)))</f>
        <v/>
      </c>
      <c r="AC300" s="334" t="str">
        <f>IF($B300="","",INDEX('All CCC'!AC$7:AC$736,MATCH(WatchList!$B300,'All CCC'!$B$7:$B$736,0)))</f>
        <v/>
      </c>
      <c r="AD300" s="334" t="str">
        <f>IF($B300="","",INDEX('All CCC'!AD$7:AD$736,MATCH(WatchList!$B300,'All CCC'!$B$7:$B$736,0)))</f>
        <v/>
      </c>
      <c r="AE300" s="334" t="str">
        <f>IF($B300="","",INDEX('All CCC'!AE$7:AE$736,MATCH(WatchList!$B300,'All CCC'!$B$7:$B$736,0)))</f>
        <v/>
      </c>
      <c r="AF300" s="334" t="str">
        <f>IF($B300="","",INDEX('All CCC'!AF$7:AF$736,MATCH(WatchList!$B300,'All CCC'!$B$7:$B$736,0)))</f>
        <v/>
      </c>
      <c r="AG300" s="334" t="str">
        <f>IF($B300="","",INDEX('All CCC'!AG$7:AG$736,MATCH(WatchList!$B300,'All CCC'!$B$7:$B$736,0)))</f>
        <v/>
      </c>
      <c r="AH300" s="334" t="str">
        <f>IF($B300="","",INDEX('All CCC'!AH$7:AH$736,MATCH(WatchList!$B300,'All CCC'!$B$7:$B$736,0)))</f>
        <v/>
      </c>
      <c r="AI300" s="334" t="str">
        <f>IF($B300="","",INDEX('All CCC'!AI$7:AI$736,MATCH(WatchList!$B300,'All CCC'!$B$7:$B$736,0)))</f>
        <v/>
      </c>
      <c r="AJ300" s="334" t="str">
        <f>IF($B300="","",INDEX('All CCC'!AJ$7:AJ$736,MATCH(WatchList!$B300,'All CCC'!$B$7:$B$736,0)))</f>
        <v/>
      </c>
      <c r="AK300" s="334" t="str">
        <f>IF($B300="","",INDEX('All CCC'!AK$7:AK$736,MATCH(WatchList!$B300,'All CCC'!$B$7:$B$736,0)))</f>
        <v/>
      </c>
      <c r="AL300" s="334" t="str">
        <f>IF($B300="","",INDEX('All CCC'!AL$7:AL$736,MATCH(WatchList!$B300,'All CCC'!$B$7:$B$736,0)))</f>
        <v/>
      </c>
      <c r="AM300" s="334" t="str">
        <f>IF($B300="","",INDEX('All CCC'!AM$7:AM$736,MATCH(WatchList!$B300,'All CCC'!$B$7:$B$736,0)))</f>
        <v/>
      </c>
      <c r="AN300" s="334" t="str">
        <f>IF($B300="","",INDEX('All CCC'!AN$7:AN$736,MATCH(WatchList!$B300,'All CCC'!$B$7:$B$736,0)))</f>
        <v/>
      </c>
      <c r="AO300" s="334" t="str">
        <f>IF($B300="","",INDEX('All CCC'!AO$7:AO$736,MATCH(WatchList!$B300,'All CCC'!$B$7:$B$736,0)))</f>
        <v/>
      </c>
      <c r="AP300" s="334" t="str">
        <f>IF($B300="","",INDEX('All CCC'!AP$7:AP$736,MATCH(WatchList!$B300,'All CCC'!$B$7:$B$736,0)))</f>
        <v/>
      </c>
      <c r="AQ300" s="334" t="str">
        <f>IF($B300="","",INDEX('All CCC'!AQ$7:AQ$736,MATCH(WatchList!$B300,'All CCC'!$B$7:$B$736,0)))</f>
        <v/>
      </c>
      <c r="AR300" s="334" t="str">
        <f>IF($B300="","",INDEX('All CCC'!AR$7:AR$736,MATCH(WatchList!$B300,'All CCC'!$B$7:$B$736,0)))</f>
        <v/>
      </c>
      <c r="AS300" s="334" t="str">
        <f>IF($B300="","",INDEX('All CCC'!AS$7:AS$736,MATCH(WatchList!$B300,'All CCC'!$B$7:$B$736,0)))</f>
        <v/>
      </c>
      <c r="AT300" s="334" t="str">
        <f>IF($B300="","",INDEX('All CCC'!AT$7:AT$736,MATCH(WatchList!$B300,'All CCC'!$B$7:$B$736,0)))</f>
        <v/>
      </c>
      <c r="AU300" s="334" t="str">
        <f>IF($B300="","",INDEX('All CCC'!AU$7:AU$736,MATCH(WatchList!$B300,'All CCC'!$B$7:$B$736,0)))</f>
        <v/>
      </c>
      <c r="AV300" s="334" t="str">
        <f>IF($B300="","",INDEX('All CCC'!AV$7:AV$736,MATCH(WatchList!$B300,'All CCC'!$B$7:$B$736,0)))</f>
        <v/>
      </c>
      <c r="AW300" s="334" t="str">
        <f>IF($B300="","",INDEX('All CCC'!AW$7:AW$736,MATCH(WatchList!$B300,'All CCC'!$B$7:$B$736,0)))</f>
        <v/>
      </c>
      <c r="AX300" s="334" t="str">
        <f>IF($B300="","",INDEX('All CCC'!AX$7:AX$736,MATCH(WatchList!$B300,'All CCC'!$B$7:$B$736,0)))</f>
        <v/>
      </c>
      <c r="AY300" s="334" t="str">
        <f>IF($B300="","",INDEX('All CCC'!AY$7:AY$736,MATCH(WatchList!$B300,'All CCC'!$B$7:$B$736,0)))</f>
        <v/>
      </c>
      <c r="AZ300" s="334" t="str">
        <f>IF($B300="","",INDEX('All CCC'!AZ$7:AZ$736,MATCH(WatchList!$B300,'All CCC'!$B$7:$B$736,0)))</f>
        <v/>
      </c>
      <c r="BA300" s="334" t="str">
        <f>IF($B300="","",INDEX('All CCC'!BA$7:BA$736,MATCH(WatchList!$B300,'All CCC'!$B$7:$B$736,0)))</f>
        <v/>
      </c>
      <c r="BB300" s="334" t="str">
        <f>IF($B300="","",INDEX('All CCC'!BB$7:BB$736,MATCH(WatchList!$B300,'All CCC'!$B$7:$B$736,0)))</f>
        <v/>
      </c>
      <c r="BC300" s="334" t="str">
        <f>IF($B300="","",INDEX('All CCC'!BC$7:BC$736,MATCH(WatchList!$B300,'All CCC'!$B$7:$B$736,0)))</f>
        <v/>
      </c>
      <c r="BD300" s="334" t="str">
        <f>IF($B300="","",INDEX('All CCC'!BD$7:BD$736,MATCH(WatchList!$B300,'All CCC'!$B$7:$B$736,0)))</f>
        <v/>
      </c>
      <c r="BE300" s="334" t="str">
        <f>IF($B300="","",INDEX('All CCC'!BE$7:BE$736,MATCH(WatchList!$B300,'All CCC'!$B$7:$B$736,0)))</f>
        <v/>
      </c>
      <c r="BF300" s="334" t="str">
        <f>IF($B300="","",INDEX('All CCC'!BF$7:BF$736,MATCH(WatchList!$B300,'All CCC'!$B$7:$B$736,0)))</f>
        <v/>
      </c>
      <c r="BG300" s="334" t="str">
        <f>IF($B300="","",INDEX('All CCC'!BG$7:BG$736,MATCH(WatchList!$B300,'All CCC'!$B$7:$B$736,0)))</f>
        <v/>
      </c>
    </row>
    <row r="301" spans="1:59" x14ac:dyDescent="0.2">
      <c r="A301" s="333" t="str">
        <f>IF($B301="","",INDEX('All CCC'!A$7:A$736,MATCH(WatchList!$B301,'All CCC'!$B$7:$B$736,0)))</f>
        <v/>
      </c>
      <c r="B301" s="127"/>
      <c r="C301" s="334" t="str">
        <f>IF($B301="","",INDEX('All CCC'!C$7:C$736,MATCH(WatchList!$B301,'All CCC'!$B$7:$B$736,0)))</f>
        <v/>
      </c>
      <c r="D301" s="334" t="str">
        <f>IF($B301="","",INDEX('All CCC'!D$7:D$736,MATCH(WatchList!$B301,'All CCC'!$B$7:$B$736,0)))</f>
        <v/>
      </c>
      <c r="E301" s="334" t="str">
        <f>IF($B301="","",INDEX('All CCC'!E$7:E$736,MATCH(WatchList!$B301,'All CCC'!$B$7:$B$736,0)))</f>
        <v/>
      </c>
      <c r="F301" s="334" t="str">
        <f>IF($B301="","",INDEX('All CCC'!F$7:F$736,MATCH(WatchList!$B301,'All CCC'!$B$7:$B$736,0)))</f>
        <v/>
      </c>
      <c r="G301" s="334" t="str">
        <f>IF($B301="","",INDEX('All CCC'!G$7:G$736,MATCH(WatchList!$B301,'All CCC'!$B$7:$B$736,0)))</f>
        <v/>
      </c>
      <c r="H301" s="334" t="str">
        <f>IF($B301="","",INDEX('All CCC'!H$7:H$736,MATCH(WatchList!$B301,'All CCC'!$B$7:$B$736,0)))</f>
        <v/>
      </c>
      <c r="I301" s="334" t="str">
        <f>IF($B301="","",INDEX('All CCC'!I$7:I$736,MATCH(WatchList!$B301,'All CCC'!$B$7:$B$736,0)))</f>
        <v/>
      </c>
      <c r="J301" s="334" t="str">
        <f>IF($B301="","",INDEX('All CCC'!J$7:J$736,MATCH(WatchList!$B301,'All CCC'!$B$7:$B$736,0)))</f>
        <v/>
      </c>
      <c r="K301" s="334" t="str">
        <f>IF($B301="","",INDEX('All CCC'!K$7:K$736,MATCH(WatchList!$B301,'All CCC'!$B$7:$B$736,0)))</f>
        <v/>
      </c>
      <c r="L301" s="334" t="str">
        <f>IF($B301="","",INDEX('All CCC'!L$7:L$736,MATCH(WatchList!$B301,'All CCC'!$B$7:$B$736,0)))</f>
        <v/>
      </c>
      <c r="M301" s="334" t="str">
        <f>IF($B301="","",INDEX('All CCC'!M$7:M$736,MATCH(WatchList!$B301,'All CCC'!$B$7:$B$736,0)))</f>
        <v/>
      </c>
      <c r="N301" s="334" t="str">
        <f>IF($B301="","",INDEX('All CCC'!N$7:N$736,MATCH(WatchList!$B301,'All CCC'!$B$7:$B$736,0)))</f>
        <v/>
      </c>
      <c r="O301" s="334" t="str">
        <f>IF($B301="","",INDEX('All CCC'!O$7:O$736,MATCH(WatchList!$B301,'All CCC'!$B$7:$B$736,0)))</f>
        <v/>
      </c>
      <c r="P301" s="335" t="str">
        <f>IF($B301="","",INDEX('All CCC'!P$7:P$736,MATCH(WatchList!$B301,'All CCC'!$B$7:$B$736,0)))</f>
        <v/>
      </c>
      <c r="Q301" s="335" t="str">
        <f>IF($B301="","",INDEX('All CCC'!Q$7:Q$736,MATCH(WatchList!$B301,'All CCC'!$B$7:$B$736,0)))</f>
        <v/>
      </c>
      <c r="R301" s="334" t="str">
        <f>IF($B301="","",INDEX('All CCC'!R$7:R$736,MATCH(WatchList!$B301,'All CCC'!$B$7:$B$736,0)))</f>
        <v/>
      </c>
      <c r="S301" s="334" t="str">
        <f>IF($B301="","",INDEX('All CCC'!S$7:S$736,MATCH(WatchList!$B301,'All CCC'!$B$7:$B$736,0)))</f>
        <v/>
      </c>
      <c r="T301" s="334" t="str">
        <f>IF($B301="","",INDEX('All CCC'!T$7:T$736,MATCH(WatchList!$B301,'All CCC'!$B$7:$B$736,0)))</f>
        <v/>
      </c>
      <c r="U301" s="334" t="str">
        <f>IF($B301="","",INDEX('All CCC'!U$7:U$736,MATCH(WatchList!$B301,'All CCC'!$B$7:$B$736,0)))</f>
        <v/>
      </c>
      <c r="V301" s="334" t="str">
        <f>IF($B301="","",INDEX('All CCC'!V$7:V$736,MATCH(WatchList!$B301,'All CCC'!$B$7:$B$736,0)))</f>
        <v/>
      </c>
      <c r="W301" s="334" t="str">
        <f>IF($B301="","",INDEX('All CCC'!W$7:W$736,MATCH(WatchList!$B301,'All CCC'!$B$7:$B$736,0)))</f>
        <v/>
      </c>
      <c r="X301" s="334" t="str">
        <f>IF($B301="","",INDEX('All CCC'!X$7:X$736,MATCH(WatchList!$B301,'All CCC'!$B$7:$B$736,0)))</f>
        <v/>
      </c>
      <c r="Y301" s="334" t="str">
        <f>IF($B301="","",INDEX('All CCC'!Y$7:Y$736,MATCH(WatchList!$B301,'All CCC'!$B$7:$B$736,0)))</f>
        <v/>
      </c>
      <c r="Z301" s="334" t="str">
        <f>IF($B301="","",INDEX('All CCC'!Z$7:Z$736,MATCH(WatchList!$B301,'All CCC'!$B$7:$B$736,0)))</f>
        <v/>
      </c>
      <c r="AA301" s="334" t="str">
        <f>IF($B301="","",INDEX('All CCC'!AA$7:AA$736,MATCH(WatchList!$B301,'All CCC'!$B$7:$B$736,0)))</f>
        <v/>
      </c>
      <c r="AB301" s="334" t="str">
        <f>IF($B301="","",INDEX('All CCC'!AB$7:AB$736,MATCH(WatchList!$B301,'All CCC'!$B$7:$B$736,0)))</f>
        <v/>
      </c>
      <c r="AC301" s="334" t="str">
        <f>IF($B301="","",INDEX('All CCC'!AC$7:AC$736,MATCH(WatchList!$B301,'All CCC'!$B$7:$B$736,0)))</f>
        <v/>
      </c>
      <c r="AD301" s="334" t="str">
        <f>IF($B301="","",INDEX('All CCC'!AD$7:AD$736,MATCH(WatchList!$B301,'All CCC'!$B$7:$B$736,0)))</f>
        <v/>
      </c>
      <c r="AE301" s="334" t="str">
        <f>IF($B301="","",INDEX('All CCC'!AE$7:AE$736,MATCH(WatchList!$B301,'All CCC'!$B$7:$B$736,0)))</f>
        <v/>
      </c>
      <c r="AF301" s="334" t="str">
        <f>IF($B301="","",INDEX('All CCC'!AF$7:AF$736,MATCH(WatchList!$B301,'All CCC'!$B$7:$B$736,0)))</f>
        <v/>
      </c>
      <c r="AG301" s="334" t="str">
        <f>IF($B301="","",INDEX('All CCC'!AG$7:AG$736,MATCH(WatchList!$B301,'All CCC'!$B$7:$B$736,0)))</f>
        <v/>
      </c>
      <c r="AH301" s="334" t="str">
        <f>IF($B301="","",INDEX('All CCC'!AH$7:AH$736,MATCH(WatchList!$B301,'All CCC'!$B$7:$B$736,0)))</f>
        <v/>
      </c>
      <c r="AI301" s="334" t="str">
        <f>IF($B301="","",INDEX('All CCC'!AI$7:AI$736,MATCH(WatchList!$B301,'All CCC'!$B$7:$B$736,0)))</f>
        <v/>
      </c>
      <c r="AJ301" s="334" t="str">
        <f>IF($B301="","",INDEX('All CCC'!AJ$7:AJ$736,MATCH(WatchList!$B301,'All CCC'!$B$7:$B$736,0)))</f>
        <v/>
      </c>
      <c r="AK301" s="334" t="str">
        <f>IF($B301="","",INDEX('All CCC'!AK$7:AK$736,MATCH(WatchList!$B301,'All CCC'!$B$7:$B$736,0)))</f>
        <v/>
      </c>
      <c r="AL301" s="334" t="str">
        <f>IF($B301="","",INDEX('All CCC'!AL$7:AL$736,MATCH(WatchList!$B301,'All CCC'!$B$7:$B$736,0)))</f>
        <v/>
      </c>
      <c r="AM301" s="334" t="str">
        <f>IF($B301="","",INDEX('All CCC'!AM$7:AM$736,MATCH(WatchList!$B301,'All CCC'!$B$7:$B$736,0)))</f>
        <v/>
      </c>
      <c r="AN301" s="334" t="str">
        <f>IF($B301="","",INDEX('All CCC'!AN$7:AN$736,MATCH(WatchList!$B301,'All CCC'!$B$7:$B$736,0)))</f>
        <v/>
      </c>
      <c r="AO301" s="334" t="str">
        <f>IF($B301="","",INDEX('All CCC'!AO$7:AO$736,MATCH(WatchList!$B301,'All CCC'!$B$7:$B$736,0)))</f>
        <v/>
      </c>
      <c r="AP301" s="334" t="str">
        <f>IF($B301="","",INDEX('All CCC'!AP$7:AP$736,MATCH(WatchList!$B301,'All CCC'!$B$7:$B$736,0)))</f>
        <v/>
      </c>
      <c r="AQ301" s="334" t="str">
        <f>IF($B301="","",INDEX('All CCC'!AQ$7:AQ$736,MATCH(WatchList!$B301,'All CCC'!$B$7:$B$736,0)))</f>
        <v/>
      </c>
      <c r="AR301" s="334" t="str">
        <f>IF($B301="","",INDEX('All CCC'!AR$7:AR$736,MATCH(WatchList!$B301,'All CCC'!$B$7:$B$736,0)))</f>
        <v/>
      </c>
      <c r="AS301" s="334" t="str">
        <f>IF($B301="","",INDEX('All CCC'!AS$7:AS$736,MATCH(WatchList!$B301,'All CCC'!$B$7:$B$736,0)))</f>
        <v/>
      </c>
      <c r="AT301" s="334" t="str">
        <f>IF($B301="","",INDEX('All CCC'!AT$7:AT$736,MATCH(WatchList!$B301,'All CCC'!$B$7:$B$736,0)))</f>
        <v/>
      </c>
      <c r="AU301" s="334" t="str">
        <f>IF($B301="","",INDEX('All CCC'!AU$7:AU$736,MATCH(WatchList!$B301,'All CCC'!$B$7:$B$736,0)))</f>
        <v/>
      </c>
      <c r="AV301" s="334" t="str">
        <f>IF($B301="","",INDEX('All CCC'!AV$7:AV$736,MATCH(WatchList!$B301,'All CCC'!$B$7:$B$736,0)))</f>
        <v/>
      </c>
      <c r="AW301" s="334" t="str">
        <f>IF($B301="","",INDEX('All CCC'!AW$7:AW$736,MATCH(WatchList!$B301,'All CCC'!$B$7:$B$736,0)))</f>
        <v/>
      </c>
      <c r="AX301" s="334" t="str">
        <f>IF($B301="","",INDEX('All CCC'!AX$7:AX$736,MATCH(WatchList!$B301,'All CCC'!$B$7:$B$736,0)))</f>
        <v/>
      </c>
      <c r="AY301" s="334" t="str">
        <f>IF($B301="","",INDEX('All CCC'!AY$7:AY$736,MATCH(WatchList!$B301,'All CCC'!$B$7:$B$736,0)))</f>
        <v/>
      </c>
      <c r="AZ301" s="334" t="str">
        <f>IF($B301="","",INDEX('All CCC'!AZ$7:AZ$736,MATCH(WatchList!$B301,'All CCC'!$B$7:$B$736,0)))</f>
        <v/>
      </c>
      <c r="BA301" s="334" t="str">
        <f>IF($B301="","",INDEX('All CCC'!BA$7:BA$736,MATCH(WatchList!$B301,'All CCC'!$B$7:$B$736,0)))</f>
        <v/>
      </c>
      <c r="BB301" s="334" t="str">
        <f>IF($B301="","",INDEX('All CCC'!BB$7:BB$736,MATCH(WatchList!$B301,'All CCC'!$B$7:$B$736,0)))</f>
        <v/>
      </c>
      <c r="BC301" s="334" t="str">
        <f>IF($B301="","",INDEX('All CCC'!BC$7:BC$736,MATCH(WatchList!$B301,'All CCC'!$B$7:$B$736,0)))</f>
        <v/>
      </c>
      <c r="BD301" s="334" t="str">
        <f>IF($B301="","",INDEX('All CCC'!BD$7:BD$736,MATCH(WatchList!$B301,'All CCC'!$B$7:$B$736,0)))</f>
        <v/>
      </c>
      <c r="BE301" s="334" t="str">
        <f>IF($B301="","",INDEX('All CCC'!BE$7:BE$736,MATCH(WatchList!$B301,'All CCC'!$B$7:$B$736,0)))</f>
        <v/>
      </c>
      <c r="BF301" s="334" t="str">
        <f>IF($B301="","",INDEX('All CCC'!BF$7:BF$736,MATCH(WatchList!$B301,'All CCC'!$B$7:$B$736,0)))</f>
        <v/>
      </c>
      <c r="BG301" s="334" t="str">
        <f>IF($B301="","",INDEX('All CCC'!BG$7:BG$736,MATCH(WatchList!$B301,'All CCC'!$B$7:$B$736,0)))</f>
        <v/>
      </c>
    </row>
    <row r="302" spans="1:59" x14ac:dyDescent="0.2">
      <c r="A302" s="333" t="str">
        <f>IF($B302="","",INDEX('All CCC'!A$7:A$736,MATCH(WatchList!$B302,'All CCC'!$B$7:$B$736,0)))</f>
        <v/>
      </c>
      <c r="B302" s="127"/>
      <c r="C302" s="334" t="str">
        <f>IF($B302="","",INDEX('All CCC'!C$7:C$736,MATCH(WatchList!$B302,'All CCC'!$B$7:$B$736,0)))</f>
        <v/>
      </c>
      <c r="D302" s="334" t="str">
        <f>IF($B302="","",INDEX('All CCC'!D$7:D$736,MATCH(WatchList!$B302,'All CCC'!$B$7:$B$736,0)))</f>
        <v/>
      </c>
      <c r="E302" s="334" t="str">
        <f>IF($B302="","",INDEX('All CCC'!E$7:E$736,MATCH(WatchList!$B302,'All CCC'!$B$7:$B$736,0)))</f>
        <v/>
      </c>
      <c r="F302" s="334" t="str">
        <f>IF($B302="","",INDEX('All CCC'!F$7:F$736,MATCH(WatchList!$B302,'All CCC'!$B$7:$B$736,0)))</f>
        <v/>
      </c>
      <c r="G302" s="334" t="str">
        <f>IF($B302="","",INDEX('All CCC'!G$7:G$736,MATCH(WatchList!$B302,'All CCC'!$B$7:$B$736,0)))</f>
        <v/>
      </c>
      <c r="H302" s="334" t="str">
        <f>IF($B302="","",INDEX('All CCC'!H$7:H$736,MATCH(WatchList!$B302,'All CCC'!$B$7:$B$736,0)))</f>
        <v/>
      </c>
      <c r="I302" s="334" t="str">
        <f>IF($B302="","",INDEX('All CCC'!I$7:I$736,MATCH(WatchList!$B302,'All CCC'!$B$7:$B$736,0)))</f>
        <v/>
      </c>
      <c r="J302" s="334" t="str">
        <f>IF($B302="","",INDEX('All CCC'!J$7:J$736,MATCH(WatchList!$B302,'All CCC'!$B$7:$B$736,0)))</f>
        <v/>
      </c>
      <c r="K302" s="334" t="str">
        <f>IF($B302="","",INDEX('All CCC'!K$7:K$736,MATCH(WatchList!$B302,'All CCC'!$B$7:$B$736,0)))</f>
        <v/>
      </c>
      <c r="L302" s="334" t="str">
        <f>IF($B302="","",INDEX('All CCC'!L$7:L$736,MATCH(WatchList!$B302,'All CCC'!$B$7:$B$736,0)))</f>
        <v/>
      </c>
      <c r="M302" s="334" t="str">
        <f>IF($B302="","",INDEX('All CCC'!M$7:M$736,MATCH(WatchList!$B302,'All CCC'!$B$7:$B$736,0)))</f>
        <v/>
      </c>
      <c r="N302" s="334" t="str">
        <f>IF($B302="","",INDEX('All CCC'!N$7:N$736,MATCH(WatchList!$B302,'All CCC'!$B$7:$B$736,0)))</f>
        <v/>
      </c>
      <c r="O302" s="334" t="str">
        <f>IF($B302="","",INDEX('All CCC'!O$7:O$736,MATCH(WatchList!$B302,'All CCC'!$B$7:$B$736,0)))</f>
        <v/>
      </c>
      <c r="P302" s="335" t="str">
        <f>IF($B302="","",INDEX('All CCC'!P$7:P$736,MATCH(WatchList!$B302,'All CCC'!$B$7:$B$736,0)))</f>
        <v/>
      </c>
      <c r="Q302" s="335" t="str">
        <f>IF($B302="","",INDEX('All CCC'!Q$7:Q$736,MATCH(WatchList!$B302,'All CCC'!$B$7:$B$736,0)))</f>
        <v/>
      </c>
      <c r="R302" s="334" t="str">
        <f>IF($B302="","",INDEX('All CCC'!R$7:R$736,MATCH(WatchList!$B302,'All CCC'!$B$7:$B$736,0)))</f>
        <v/>
      </c>
      <c r="S302" s="334" t="str">
        <f>IF($B302="","",INDEX('All CCC'!S$7:S$736,MATCH(WatchList!$B302,'All CCC'!$B$7:$B$736,0)))</f>
        <v/>
      </c>
      <c r="T302" s="334" t="str">
        <f>IF($B302="","",INDEX('All CCC'!T$7:T$736,MATCH(WatchList!$B302,'All CCC'!$B$7:$B$736,0)))</f>
        <v/>
      </c>
      <c r="U302" s="334" t="str">
        <f>IF($B302="","",INDEX('All CCC'!U$7:U$736,MATCH(WatchList!$B302,'All CCC'!$B$7:$B$736,0)))</f>
        <v/>
      </c>
      <c r="V302" s="334" t="str">
        <f>IF($B302="","",INDEX('All CCC'!V$7:V$736,MATCH(WatchList!$B302,'All CCC'!$B$7:$B$736,0)))</f>
        <v/>
      </c>
      <c r="W302" s="334" t="str">
        <f>IF($B302="","",INDEX('All CCC'!W$7:W$736,MATCH(WatchList!$B302,'All CCC'!$B$7:$B$736,0)))</f>
        <v/>
      </c>
      <c r="X302" s="334" t="str">
        <f>IF($B302="","",INDEX('All CCC'!X$7:X$736,MATCH(WatchList!$B302,'All CCC'!$B$7:$B$736,0)))</f>
        <v/>
      </c>
      <c r="Y302" s="334" t="str">
        <f>IF($B302="","",INDEX('All CCC'!Y$7:Y$736,MATCH(WatchList!$B302,'All CCC'!$B$7:$B$736,0)))</f>
        <v/>
      </c>
      <c r="Z302" s="334" t="str">
        <f>IF($B302="","",INDEX('All CCC'!Z$7:Z$736,MATCH(WatchList!$B302,'All CCC'!$B$7:$B$736,0)))</f>
        <v/>
      </c>
      <c r="AA302" s="334" t="str">
        <f>IF($B302="","",INDEX('All CCC'!AA$7:AA$736,MATCH(WatchList!$B302,'All CCC'!$B$7:$B$736,0)))</f>
        <v/>
      </c>
      <c r="AB302" s="334" t="str">
        <f>IF($B302="","",INDEX('All CCC'!AB$7:AB$736,MATCH(WatchList!$B302,'All CCC'!$B$7:$B$736,0)))</f>
        <v/>
      </c>
      <c r="AC302" s="334" t="str">
        <f>IF($B302="","",INDEX('All CCC'!AC$7:AC$736,MATCH(WatchList!$B302,'All CCC'!$B$7:$B$736,0)))</f>
        <v/>
      </c>
      <c r="AD302" s="334" t="str">
        <f>IF($B302="","",INDEX('All CCC'!AD$7:AD$736,MATCH(WatchList!$B302,'All CCC'!$B$7:$B$736,0)))</f>
        <v/>
      </c>
      <c r="AE302" s="334" t="str">
        <f>IF($B302="","",INDEX('All CCC'!AE$7:AE$736,MATCH(WatchList!$B302,'All CCC'!$B$7:$B$736,0)))</f>
        <v/>
      </c>
      <c r="AF302" s="334" t="str">
        <f>IF($B302="","",INDEX('All CCC'!AF$7:AF$736,MATCH(WatchList!$B302,'All CCC'!$B$7:$B$736,0)))</f>
        <v/>
      </c>
      <c r="AG302" s="334" t="str">
        <f>IF($B302="","",INDEX('All CCC'!AG$7:AG$736,MATCH(WatchList!$B302,'All CCC'!$B$7:$B$736,0)))</f>
        <v/>
      </c>
      <c r="AH302" s="334" t="str">
        <f>IF($B302="","",INDEX('All CCC'!AH$7:AH$736,MATCH(WatchList!$B302,'All CCC'!$B$7:$B$736,0)))</f>
        <v/>
      </c>
      <c r="AI302" s="334" t="str">
        <f>IF($B302="","",INDEX('All CCC'!AI$7:AI$736,MATCH(WatchList!$B302,'All CCC'!$B$7:$B$736,0)))</f>
        <v/>
      </c>
      <c r="AJ302" s="334" t="str">
        <f>IF($B302="","",INDEX('All CCC'!AJ$7:AJ$736,MATCH(WatchList!$B302,'All CCC'!$B$7:$B$736,0)))</f>
        <v/>
      </c>
      <c r="AK302" s="334" t="str">
        <f>IF($B302="","",INDEX('All CCC'!AK$7:AK$736,MATCH(WatchList!$B302,'All CCC'!$B$7:$B$736,0)))</f>
        <v/>
      </c>
      <c r="AL302" s="334" t="str">
        <f>IF($B302="","",INDEX('All CCC'!AL$7:AL$736,MATCH(WatchList!$B302,'All CCC'!$B$7:$B$736,0)))</f>
        <v/>
      </c>
      <c r="AM302" s="334" t="str">
        <f>IF($B302="","",INDEX('All CCC'!AM$7:AM$736,MATCH(WatchList!$B302,'All CCC'!$B$7:$B$736,0)))</f>
        <v/>
      </c>
      <c r="AN302" s="334" t="str">
        <f>IF($B302="","",INDEX('All CCC'!AN$7:AN$736,MATCH(WatchList!$B302,'All CCC'!$B$7:$B$736,0)))</f>
        <v/>
      </c>
      <c r="AO302" s="334" t="str">
        <f>IF($B302="","",INDEX('All CCC'!AO$7:AO$736,MATCH(WatchList!$B302,'All CCC'!$B$7:$B$736,0)))</f>
        <v/>
      </c>
      <c r="AP302" s="334" t="str">
        <f>IF($B302="","",INDEX('All CCC'!AP$7:AP$736,MATCH(WatchList!$B302,'All CCC'!$B$7:$B$736,0)))</f>
        <v/>
      </c>
      <c r="AQ302" s="334" t="str">
        <f>IF($B302="","",INDEX('All CCC'!AQ$7:AQ$736,MATCH(WatchList!$B302,'All CCC'!$B$7:$B$736,0)))</f>
        <v/>
      </c>
      <c r="AR302" s="334" t="str">
        <f>IF($B302="","",INDEX('All CCC'!AR$7:AR$736,MATCH(WatchList!$B302,'All CCC'!$B$7:$B$736,0)))</f>
        <v/>
      </c>
      <c r="AS302" s="334" t="str">
        <f>IF($B302="","",INDEX('All CCC'!AS$7:AS$736,MATCH(WatchList!$B302,'All CCC'!$B$7:$B$736,0)))</f>
        <v/>
      </c>
      <c r="AT302" s="334" t="str">
        <f>IF($B302="","",INDEX('All CCC'!AT$7:AT$736,MATCH(WatchList!$B302,'All CCC'!$B$7:$B$736,0)))</f>
        <v/>
      </c>
      <c r="AU302" s="334" t="str">
        <f>IF($B302="","",INDEX('All CCC'!AU$7:AU$736,MATCH(WatchList!$B302,'All CCC'!$B$7:$B$736,0)))</f>
        <v/>
      </c>
      <c r="AV302" s="334" t="str">
        <f>IF($B302="","",INDEX('All CCC'!AV$7:AV$736,MATCH(WatchList!$B302,'All CCC'!$B$7:$B$736,0)))</f>
        <v/>
      </c>
      <c r="AW302" s="334" t="str">
        <f>IF($B302="","",INDEX('All CCC'!AW$7:AW$736,MATCH(WatchList!$B302,'All CCC'!$B$7:$B$736,0)))</f>
        <v/>
      </c>
      <c r="AX302" s="334" t="str">
        <f>IF($B302="","",INDEX('All CCC'!AX$7:AX$736,MATCH(WatchList!$B302,'All CCC'!$B$7:$B$736,0)))</f>
        <v/>
      </c>
      <c r="AY302" s="334" t="str">
        <f>IF($B302="","",INDEX('All CCC'!AY$7:AY$736,MATCH(WatchList!$B302,'All CCC'!$B$7:$B$736,0)))</f>
        <v/>
      </c>
      <c r="AZ302" s="334" t="str">
        <f>IF($B302="","",INDEX('All CCC'!AZ$7:AZ$736,MATCH(WatchList!$B302,'All CCC'!$B$7:$B$736,0)))</f>
        <v/>
      </c>
      <c r="BA302" s="334" t="str">
        <f>IF($B302="","",INDEX('All CCC'!BA$7:BA$736,MATCH(WatchList!$B302,'All CCC'!$B$7:$B$736,0)))</f>
        <v/>
      </c>
      <c r="BB302" s="334" t="str">
        <f>IF($B302="","",INDEX('All CCC'!BB$7:BB$736,MATCH(WatchList!$B302,'All CCC'!$B$7:$B$736,0)))</f>
        <v/>
      </c>
      <c r="BC302" s="334" t="str">
        <f>IF($B302="","",INDEX('All CCC'!BC$7:BC$736,MATCH(WatchList!$B302,'All CCC'!$B$7:$B$736,0)))</f>
        <v/>
      </c>
      <c r="BD302" s="334" t="str">
        <f>IF($B302="","",INDEX('All CCC'!BD$7:BD$736,MATCH(WatchList!$B302,'All CCC'!$B$7:$B$736,0)))</f>
        <v/>
      </c>
      <c r="BE302" s="334" t="str">
        <f>IF($B302="","",INDEX('All CCC'!BE$7:BE$736,MATCH(WatchList!$B302,'All CCC'!$B$7:$B$736,0)))</f>
        <v/>
      </c>
      <c r="BF302" s="334" t="str">
        <f>IF($B302="","",INDEX('All CCC'!BF$7:BF$736,MATCH(WatchList!$B302,'All CCC'!$B$7:$B$736,0)))</f>
        <v/>
      </c>
      <c r="BG302" s="334" t="str">
        <f>IF($B302="","",INDEX('All CCC'!BG$7:BG$736,MATCH(WatchList!$B302,'All CCC'!$B$7:$B$736,0)))</f>
        <v/>
      </c>
    </row>
    <row r="303" spans="1:59" x14ac:dyDescent="0.2">
      <c r="A303" s="333" t="str">
        <f>IF($B303="","",INDEX('All CCC'!A$7:A$736,MATCH(WatchList!$B303,'All CCC'!$B$7:$B$736,0)))</f>
        <v/>
      </c>
      <c r="B303" s="127"/>
      <c r="C303" s="334" t="str">
        <f>IF($B303="","",INDEX('All CCC'!C$7:C$736,MATCH(WatchList!$B303,'All CCC'!$B$7:$B$736,0)))</f>
        <v/>
      </c>
      <c r="D303" s="334" t="str">
        <f>IF($B303="","",INDEX('All CCC'!D$7:D$736,MATCH(WatchList!$B303,'All CCC'!$B$7:$B$736,0)))</f>
        <v/>
      </c>
      <c r="E303" s="334" t="str">
        <f>IF($B303="","",INDEX('All CCC'!E$7:E$736,MATCH(WatchList!$B303,'All CCC'!$B$7:$B$736,0)))</f>
        <v/>
      </c>
      <c r="F303" s="334" t="str">
        <f>IF($B303="","",INDEX('All CCC'!F$7:F$736,MATCH(WatchList!$B303,'All CCC'!$B$7:$B$736,0)))</f>
        <v/>
      </c>
      <c r="G303" s="334" t="str">
        <f>IF($B303="","",INDEX('All CCC'!G$7:G$736,MATCH(WatchList!$B303,'All CCC'!$B$7:$B$736,0)))</f>
        <v/>
      </c>
      <c r="H303" s="334" t="str">
        <f>IF($B303="","",INDEX('All CCC'!H$7:H$736,MATCH(WatchList!$B303,'All CCC'!$B$7:$B$736,0)))</f>
        <v/>
      </c>
      <c r="I303" s="334" t="str">
        <f>IF($B303="","",INDEX('All CCC'!I$7:I$736,MATCH(WatchList!$B303,'All CCC'!$B$7:$B$736,0)))</f>
        <v/>
      </c>
      <c r="J303" s="334" t="str">
        <f>IF($B303="","",INDEX('All CCC'!J$7:J$736,MATCH(WatchList!$B303,'All CCC'!$B$7:$B$736,0)))</f>
        <v/>
      </c>
      <c r="K303" s="334" t="str">
        <f>IF($B303="","",INDEX('All CCC'!K$7:K$736,MATCH(WatchList!$B303,'All CCC'!$B$7:$B$736,0)))</f>
        <v/>
      </c>
      <c r="L303" s="334" t="str">
        <f>IF($B303="","",INDEX('All CCC'!L$7:L$736,MATCH(WatchList!$B303,'All CCC'!$B$7:$B$736,0)))</f>
        <v/>
      </c>
      <c r="M303" s="334" t="str">
        <f>IF($B303="","",INDEX('All CCC'!M$7:M$736,MATCH(WatchList!$B303,'All CCC'!$B$7:$B$736,0)))</f>
        <v/>
      </c>
      <c r="N303" s="334" t="str">
        <f>IF($B303="","",INDEX('All CCC'!N$7:N$736,MATCH(WatchList!$B303,'All CCC'!$B$7:$B$736,0)))</f>
        <v/>
      </c>
      <c r="O303" s="334" t="str">
        <f>IF($B303="","",INDEX('All CCC'!O$7:O$736,MATCH(WatchList!$B303,'All CCC'!$B$7:$B$736,0)))</f>
        <v/>
      </c>
      <c r="P303" s="335" t="str">
        <f>IF($B303="","",INDEX('All CCC'!P$7:P$736,MATCH(WatchList!$B303,'All CCC'!$B$7:$B$736,0)))</f>
        <v/>
      </c>
      <c r="Q303" s="335" t="str">
        <f>IF($B303="","",INDEX('All CCC'!Q$7:Q$736,MATCH(WatchList!$B303,'All CCC'!$B$7:$B$736,0)))</f>
        <v/>
      </c>
      <c r="R303" s="334" t="str">
        <f>IF($B303="","",INDEX('All CCC'!R$7:R$736,MATCH(WatchList!$B303,'All CCC'!$B$7:$B$736,0)))</f>
        <v/>
      </c>
      <c r="S303" s="334" t="str">
        <f>IF($B303="","",INDEX('All CCC'!S$7:S$736,MATCH(WatchList!$B303,'All CCC'!$B$7:$B$736,0)))</f>
        <v/>
      </c>
      <c r="T303" s="334" t="str">
        <f>IF($B303="","",INDEX('All CCC'!T$7:T$736,MATCH(WatchList!$B303,'All CCC'!$B$7:$B$736,0)))</f>
        <v/>
      </c>
      <c r="U303" s="334" t="str">
        <f>IF($B303="","",INDEX('All CCC'!U$7:U$736,MATCH(WatchList!$B303,'All CCC'!$B$7:$B$736,0)))</f>
        <v/>
      </c>
      <c r="V303" s="334" t="str">
        <f>IF($B303="","",INDEX('All CCC'!V$7:V$736,MATCH(WatchList!$B303,'All CCC'!$B$7:$B$736,0)))</f>
        <v/>
      </c>
      <c r="W303" s="334" t="str">
        <f>IF($B303="","",INDEX('All CCC'!W$7:W$736,MATCH(WatchList!$B303,'All CCC'!$B$7:$B$736,0)))</f>
        <v/>
      </c>
      <c r="X303" s="334" t="str">
        <f>IF($B303="","",INDEX('All CCC'!X$7:X$736,MATCH(WatchList!$B303,'All CCC'!$B$7:$B$736,0)))</f>
        <v/>
      </c>
      <c r="Y303" s="334" t="str">
        <f>IF($B303="","",INDEX('All CCC'!Y$7:Y$736,MATCH(WatchList!$B303,'All CCC'!$B$7:$B$736,0)))</f>
        <v/>
      </c>
      <c r="Z303" s="334" t="str">
        <f>IF($B303="","",INDEX('All CCC'!Z$7:Z$736,MATCH(WatchList!$B303,'All CCC'!$B$7:$B$736,0)))</f>
        <v/>
      </c>
      <c r="AA303" s="334" t="str">
        <f>IF($B303="","",INDEX('All CCC'!AA$7:AA$736,MATCH(WatchList!$B303,'All CCC'!$B$7:$B$736,0)))</f>
        <v/>
      </c>
      <c r="AB303" s="334" t="str">
        <f>IF($B303="","",INDEX('All CCC'!AB$7:AB$736,MATCH(WatchList!$B303,'All CCC'!$B$7:$B$736,0)))</f>
        <v/>
      </c>
      <c r="AC303" s="334" t="str">
        <f>IF($B303="","",INDEX('All CCC'!AC$7:AC$736,MATCH(WatchList!$B303,'All CCC'!$B$7:$B$736,0)))</f>
        <v/>
      </c>
      <c r="AD303" s="334" t="str">
        <f>IF($B303="","",INDEX('All CCC'!AD$7:AD$736,MATCH(WatchList!$B303,'All CCC'!$B$7:$B$736,0)))</f>
        <v/>
      </c>
      <c r="AE303" s="334" t="str">
        <f>IF($B303="","",INDEX('All CCC'!AE$7:AE$736,MATCH(WatchList!$B303,'All CCC'!$B$7:$B$736,0)))</f>
        <v/>
      </c>
      <c r="AF303" s="334" t="str">
        <f>IF($B303="","",INDEX('All CCC'!AF$7:AF$736,MATCH(WatchList!$B303,'All CCC'!$B$7:$B$736,0)))</f>
        <v/>
      </c>
      <c r="AG303" s="334" t="str">
        <f>IF($B303="","",INDEX('All CCC'!AG$7:AG$736,MATCH(WatchList!$B303,'All CCC'!$B$7:$B$736,0)))</f>
        <v/>
      </c>
      <c r="AH303" s="334" t="str">
        <f>IF($B303="","",INDEX('All CCC'!AH$7:AH$736,MATCH(WatchList!$B303,'All CCC'!$B$7:$B$736,0)))</f>
        <v/>
      </c>
      <c r="AI303" s="334" t="str">
        <f>IF($B303="","",INDEX('All CCC'!AI$7:AI$736,MATCH(WatchList!$B303,'All CCC'!$B$7:$B$736,0)))</f>
        <v/>
      </c>
      <c r="AJ303" s="334" t="str">
        <f>IF($B303="","",INDEX('All CCC'!AJ$7:AJ$736,MATCH(WatchList!$B303,'All CCC'!$B$7:$B$736,0)))</f>
        <v/>
      </c>
      <c r="AK303" s="334" t="str">
        <f>IF($B303="","",INDEX('All CCC'!AK$7:AK$736,MATCH(WatchList!$B303,'All CCC'!$B$7:$B$736,0)))</f>
        <v/>
      </c>
      <c r="AL303" s="334" t="str">
        <f>IF($B303="","",INDEX('All CCC'!AL$7:AL$736,MATCH(WatchList!$B303,'All CCC'!$B$7:$B$736,0)))</f>
        <v/>
      </c>
      <c r="AM303" s="334" t="str">
        <f>IF($B303="","",INDEX('All CCC'!AM$7:AM$736,MATCH(WatchList!$B303,'All CCC'!$B$7:$B$736,0)))</f>
        <v/>
      </c>
      <c r="AN303" s="334" t="str">
        <f>IF($B303="","",INDEX('All CCC'!AN$7:AN$736,MATCH(WatchList!$B303,'All CCC'!$B$7:$B$736,0)))</f>
        <v/>
      </c>
      <c r="AO303" s="334" t="str">
        <f>IF($B303="","",INDEX('All CCC'!AO$7:AO$736,MATCH(WatchList!$B303,'All CCC'!$B$7:$B$736,0)))</f>
        <v/>
      </c>
      <c r="AP303" s="334" t="str">
        <f>IF($B303="","",INDEX('All CCC'!AP$7:AP$736,MATCH(WatchList!$B303,'All CCC'!$B$7:$B$736,0)))</f>
        <v/>
      </c>
      <c r="AQ303" s="334" t="str">
        <f>IF($B303="","",INDEX('All CCC'!AQ$7:AQ$736,MATCH(WatchList!$B303,'All CCC'!$B$7:$B$736,0)))</f>
        <v/>
      </c>
      <c r="AR303" s="334" t="str">
        <f>IF($B303="","",INDEX('All CCC'!AR$7:AR$736,MATCH(WatchList!$B303,'All CCC'!$B$7:$B$736,0)))</f>
        <v/>
      </c>
      <c r="AS303" s="334" t="str">
        <f>IF($B303="","",INDEX('All CCC'!AS$7:AS$736,MATCH(WatchList!$B303,'All CCC'!$B$7:$B$736,0)))</f>
        <v/>
      </c>
      <c r="AT303" s="334" t="str">
        <f>IF($B303="","",INDEX('All CCC'!AT$7:AT$736,MATCH(WatchList!$B303,'All CCC'!$B$7:$B$736,0)))</f>
        <v/>
      </c>
      <c r="AU303" s="334" t="str">
        <f>IF($B303="","",INDEX('All CCC'!AU$7:AU$736,MATCH(WatchList!$B303,'All CCC'!$B$7:$B$736,0)))</f>
        <v/>
      </c>
      <c r="AV303" s="334" t="str">
        <f>IF($B303="","",INDEX('All CCC'!AV$7:AV$736,MATCH(WatchList!$B303,'All CCC'!$B$7:$B$736,0)))</f>
        <v/>
      </c>
      <c r="AW303" s="334" t="str">
        <f>IF($B303="","",INDEX('All CCC'!AW$7:AW$736,MATCH(WatchList!$B303,'All CCC'!$B$7:$B$736,0)))</f>
        <v/>
      </c>
      <c r="AX303" s="334" t="str">
        <f>IF($B303="","",INDEX('All CCC'!AX$7:AX$736,MATCH(WatchList!$B303,'All CCC'!$B$7:$B$736,0)))</f>
        <v/>
      </c>
      <c r="AY303" s="334" t="str">
        <f>IF($B303="","",INDEX('All CCC'!AY$7:AY$736,MATCH(WatchList!$B303,'All CCC'!$B$7:$B$736,0)))</f>
        <v/>
      </c>
      <c r="AZ303" s="334" t="str">
        <f>IF($B303="","",INDEX('All CCC'!AZ$7:AZ$736,MATCH(WatchList!$B303,'All CCC'!$B$7:$B$736,0)))</f>
        <v/>
      </c>
      <c r="BA303" s="334" t="str">
        <f>IF($B303="","",INDEX('All CCC'!BA$7:BA$736,MATCH(WatchList!$B303,'All CCC'!$B$7:$B$736,0)))</f>
        <v/>
      </c>
      <c r="BB303" s="334" t="str">
        <f>IF($B303="","",INDEX('All CCC'!BB$7:BB$736,MATCH(WatchList!$B303,'All CCC'!$B$7:$B$736,0)))</f>
        <v/>
      </c>
      <c r="BC303" s="334" t="str">
        <f>IF($B303="","",INDEX('All CCC'!BC$7:BC$736,MATCH(WatchList!$B303,'All CCC'!$B$7:$B$736,0)))</f>
        <v/>
      </c>
      <c r="BD303" s="334" t="str">
        <f>IF($B303="","",INDEX('All CCC'!BD$7:BD$736,MATCH(WatchList!$B303,'All CCC'!$B$7:$B$736,0)))</f>
        <v/>
      </c>
      <c r="BE303" s="334" t="str">
        <f>IF($B303="","",INDEX('All CCC'!BE$7:BE$736,MATCH(WatchList!$B303,'All CCC'!$B$7:$B$736,0)))</f>
        <v/>
      </c>
      <c r="BF303" s="334" t="str">
        <f>IF($B303="","",INDEX('All CCC'!BF$7:BF$736,MATCH(WatchList!$B303,'All CCC'!$B$7:$B$736,0)))</f>
        <v/>
      </c>
      <c r="BG303" s="334" t="str">
        <f>IF($B303="","",INDEX('All CCC'!BG$7:BG$736,MATCH(WatchList!$B303,'All CCC'!$B$7:$B$736,0)))</f>
        <v/>
      </c>
    </row>
    <row r="304" spans="1:59" x14ac:dyDescent="0.2">
      <c r="A304" s="333" t="str">
        <f>IF($B304="","",INDEX('All CCC'!A$7:A$736,MATCH(WatchList!$B304,'All CCC'!$B$7:$B$736,0)))</f>
        <v/>
      </c>
      <c r="B304" s="127"/>
      <c r="C304" s="334" t="str">
        <f>IF($B304="","",INDEX('All CCC'!C$7:C$736,MATCH(WatchList!$B304,'All CCC'!$B$7:$B$736,0)))</f>
        <v/>
      </c>
      <c r="D304" s="334" t="str">
        <f>IF($B304="","",INDEX('All CCC'!D$7:D$736,MATCH(WatchList!$B304,'All CCC'!$B$7:$B$736,0)))</f>
        <v/>
      </c>
      <c r="E304" s="334" t="str">
        <f>IF($B304="","",INDEX('All CCC'!E$7:E$736,MATCH(WatchList!$B304,'All CCC'!$B$7:$B$736,0)))</f>
        <v/>
      </c>
      <c r="F304" s="334" t="str">
        <f>IF($B304="","",INDEX('All CCC'!F$7:F$736,MATCH(WatchList!$B304,'All CCC'!$B$7:$B$736,0)))</f>
        <v/>
      </c>
      <c r="G304" s="334" t="str">
        <f>IF($B304="","",INDEX('All CCC'!G$7:G$736,MATCH(WatchList!$B304,'All CCC'!$B$7:$B$736,0)))</f>
        <v/>
      </c>
      <c r="H304" s="334" t="str">
        <f>IF($B304="","",INDEX('All CCC'!H$7:H$736,MATCH(WatchList!$B304,'All CCC'!$B$7:$B$736,0)))</f>
        <v/>
      </c>
      <c r="I304" s="334" t="str">
        <f>IF($B304="","",INDEX('All CCC'!I$7:I$736,MATCH(WatchList!$B304,'All CCC'!$B$7:$B$736,0)))</f>
        <v/>
      </c>
      <c r="J304" s="334" t="str">
        <f>IF($B304="","",INDEX('All CCC'!J$7:J$736,MATCH(WatchList!$B304,'All CCC'!$B$7:$B$736,0)))</f>
        <v/>
      </c>
      <c r="K304" s="334" t="str">
        <f>IF($B304="","",INDEX('All CCC'!K$7:K$736,MATCH(WatchList!$B304,'All CCC'!$B$7:$B$736,0)))</f>
        <v/>
      </c>
      <c r="L304" s="334" t="str">
        <f>IF($B304="","",INDEX('All CCC'!L$7:L$736,MATCH(WatchList!$B304,'All CCC'!$B$7:$B$736,0)))</f>
        <v/>
      </c>
      <c r="M304" s="334" t="str">
        <f>IF($B304="","",INDEX('All CCC'!M$7:M$736,MATCH(WatchList!$B304,'All CCC'!$B$7:$B$736,0)))</f>
        <v/>
      </c>
      <c r="N304" s="334" t="str">
        <f>IF($B304="","",INDEX('All CCC'!N$7:N$736,MATCH(WatchList!$B304,'All CCC'!$B$7:$B$736,0)))</f>
        <v/>
      </c>
      <c r="O304" s="334" t="str">
        <f>IF($B304="","",INDEX('All CCC'!O$7:O$736,MATCH(WatchList!$B304,'All CCC'!$B$7:$B$736,0)))</f>
        <v/>
      </c>
      <c r="P304" s="335" t="str">
        <f>IF($B304="","",INDEX('All CCC'!P$7:P$736,MATCH(WatchList!$B304,'All CCC'!$B$7:$B$736,0)))</f>
        <v/>
      </c>
      <c r="Q304" s="335" t="str">
        <f>IF($B304="","",INDEX('All CCC'!Q$7:Q$736,MATCH(WatchList!$B304,'All CCC'!$B$7:$B$736,0)))</f>
        <v/>
      </c>
      <c r="R304" s="334" t="str">
        <f>IF($B304="","",INDEX('All CCC'!R$7:R$736,MATCH(WatchList!$B304,'All CCC'!$B$7:$B$736,0)))</f>
        <v/>
      </c>
      <c r="S304" s="334" t="str">
        <f>IF($B304="","",INDEX('All CCC'!S$7:S$736,MATCH(WatchList!$B304,'All CCC'!$B$7:$B$736,0)))</f>
        <v/>
      </c>
      <c r="T304" s="334" t="str">
        <f>IF($B304="","",INDEX('All CCC'!T$7:T$736,MATCH(WatchList!$B304,'All CCC'!$B$7:$B$736,0)))</f>
        <v/>
      </c>
      <c r="U304" s="334" t="str">
        <f>IF($B304="","",INDEX('All CCC'!U$7:U$736,MATCH(WatchList!$B304,'All CCC'!$B$7:$B$736,0)))</f>
        <v/>
      </c>
      <c r="V304" s="334" t="str">
        <f>IF($B304="","",INDEX('All CCC'!V$7:V$736,MATCH(WatchList!$B304,'All CCC'!$B$7:$B$736,0)))</f>
        <v/>
      </c>
      <c r="W304" s="334" t="str">
        <f>IF($B304="","",INDEX('All CCC'!W$7:W$736,MATCH(WatchList!$B304,'All CCC'!$B$7:$B$736,0)))</f>
        <v/>
      </c>
      <c r="X304" s="334" t="str">
        <f>IF($B304="","",INDEX('All CCC'!X$7:X$736,MATCH(WatchList!$B304,'All CCC'!$B$7:$B$736,0)))</f>
        <v/>
      </c>
      <c r="Y304" s="334" t="str">
        <f>IF($B304="","",INDEX('All CCC'!Y$7:Y$736,MATCH(WatchList!$B304,'All CCC'!$B$7:$B$736,0)))</f>
        <v/>
      </c>
      <c r="Z304" s="334" t="str">
        <f>IF($B304="","",INDEX('All CCC'!Z$7:Z$736,MATCH(WatchList!$B304,'All CCC'!$B$7:$B$736,0)))</f>
        <v/>
      </c>
      <c r="AA304" s="334" t="str">
        <f>IF($B304="","",INDEX('All CCC'!AA$7:AA$736,MATCH(WatchList!$B304,'All CCC'!$B$7:$B$736,0)))</f>
        <v/>
      </c>
      <c r="AB304" s="334" t="str">
        <f>IF($B304="","",INDEX('All CCC'!AB$7:AB$736,MATCH(WatchList!$B304,'All CCC'!$B$7:$B$736,0)))</f>
        <v/>
      </c>
      <c r="AC304" s="334" t="str">
        <f>IF($B304="","",INDEX('All CCC'!AC$7:AC$736,MATCH(WatchList!$B304,'All CCC'!$B$7:$B$736,0)))</f>
        <v/>
      </c>
      <c r="AD304" s="334" t="str">
        <f>IF($B304="","",INDEX('All CCC'!AD$7:AD$736,MATCH(WatchList!$B304,'All CCC'!$B$7:$B$736,0)))</f>
        <v/>
      </c>
      <c r="AE304" s="334" t="str">
        <f>IF($B304="","",INDEX('All CCC'!AE$7:AE$736,MATCH(WatchList!$B304,'All CCC'!$B$7:$B$736,0)))</f>
        <v/>
      </c>
      <c r="AF304" s="334" t="str">
        <f>IF($B304="","",INDEX('All CCC'!AF$7:AF$736,MATCH(WatchList!$B304,'All CCC'!$B$7:$B$736,0)))</f>
        <v/>
      </c>
      <c r="AG304" s="334" t="str">
        <f>IF($B304="","",INDEX('All CCC'!AG$7:AG$736,MATCH(WatchList!$B304,'All CCC'!$B$7:$B$736,0)))</f>
        <v/>
      </c>
      <c r="AH304" s="334" t="str">
        <f>IF($B304="","",INDEX('All CCC'!AH$7:AH$736,MATCH(WatchList!$B304,'All CCC'!$B$7:$B$736,0)))</f>
        <v/>
      </c>
      <c r="AI304" s="334" t="str">
        <f>IF($B304="","",INDEX('All CCC'!AI$7:AI$736,MATCH(WatchList!$B304,'All CCC'!$B$7:$B$736,0)))</f>
        <v/>
      </c>
      <c r="AJ304" s="334" t="str">
        <f>IF($B304="","",INDEX('All CCC'!AJ$7:AJ$736,MATCH(WatchList!$B304,'All CCC'!$B$7:$B$736,0)))</f>
        <v/>
      </c>
      <c r="AK304" s="334" t="str">
        <f>IF($B304="","",INDEX('All CCC'!AK$7:AK$736,MATCH(WatchList!$B304,'All CCC'!$B$7:$B$736,0)))</f>
        <v/>
      </c>
      <c r="AL304" s="334" t="str">
        <f>IF($B304="","",INDEX('All CCC'!AL$7:AL$736,MATCH(WatchList!$B304,'All CCC'!$B$7:$B$736,0)))</f>
        <v/>
      </c>
      <c r="AM304" s="334" t="str">
        <f>IF($B304="","",INDEX('All CCC'!AM$7:AM$736,MATCH(WatchList!$B304,'All CCC'!$B$7:$B$736,0)))</f>
        <v/>
      </c>
      <c r="AN304" s="334" t="str">
        <f>IF($B304="","",INDEX('All CCC'!AN$7:AN$736,MATCH(WatchList!$B304,'All CCC'!$B$7:$B$736,0)))</f>
        <v/>
      </c>
      <c r="AO304" s="334" t="str">
        <f>IF($B304="","",INDEX('All CCC'!AO$7:AO$736,MATCH(WatchList!$B304,'All CCC'!$B$7:$B$736,0)))</f>
        <v/>
      </c>
      <c r="AP304" s="334" t="str">
        <f>IF($B304="","",INDEX('All CCC'!AP$7:AP$736,MATCH(WatchList!$B304,'All CCC'!$B$7:$B$736,0)))</f>
        <v/>
      </c>
      <c r="AQ304" s="334" t="str">
        <f>IF($B304="","",INDEX('All CCC'!AQ$7:AQ$736,MATCH(WatchList!$B304,'All CCC'!$B$7:$B$736,0)))</f>
        <v/>
      </c>
      <c r="AR304" s="334" t="str">
        <f>IF($B304="","",INDEX('All CCC'!AR$7:AR$736,MATCH(WatchList!$B304,'All CCC'!$B$7:$B$736,0)))</f>
        <v/>
      </c>
      <c r="AS304" s="334" t="str">
        <f>IF($B304="","",INDEX('All CCC'!AS$7:AS$736,MATCH(WatchList!$B304,'All CCC'!$B$7:$B$736,0)))</f>
        <v/>
      </c>
      <c r="AT304" s="334" t="str">
        <f>IF($B304="","",INDEX('All CCC'!AT$7:AT$736,MATCH(WatchList!$B304,'All CCC'!$B$7:$B$736,0)))</f>
        <v/>
      </c>
      <c r="AU304" s="334" t="str">
        <f>IF($B304="","",INDEX('All CCC'!AU$7:AU$736,MATCH(WatchList!$B304,'All CCC'!$B$7:$B$736,0)))</f>
        <v/>
      </c>
      <c r="AV304" s="334" t="str">
        <f>IF($B304="","",INDEX('All CCC'!AV$7:AV$736,MATCH(WatchList!$B304,'All CCC'!$B$7:$B$736,0)))</f>
        <v/>
      </c>
      <c r="AW304" s="334" t="str">
        <f>IF($B304="","",INDEX('All CCC'!AW$7:AW$736,MATCH(WatchList!$B304,'All CCC'!$B$7:$B$736,0)))</f>
        <v/>
      </c>
      <c r="AX304" s="334" t="str">
        <f>IF($B304="","",INDEX('All CCC'!AX$7:AX$736,MATCH(WatchList!$B304,'All CCC'!$B$7:$B$736,0)))</f>
        <v/>
      </c>
      <c r="AY304" s="334" t="str">
        <f>IF($B304="","",INDEX('All CCC'!AY$7:AY$736,MATCH(WatchList!$B304,'All CCC'!$B$7:$B$736,0)))</f>
        <v/>
      </c>
      <c r="AZ304" s="334" t="str">
        <f>IF($B304="","",INDEX('All CCC'!AZ$7:AZ$736,MATCH(WatchList!$B304,'All CCC'!$B$7:$B$736,0)))</f>
        <v/>
      </c>
      <c r="BA304" s="334" t="str">
        <f>IF($B304="","",INDEX('All CCC'!BA$7:BA$736,MATCH(WatchList!$B304,'All CCC'!$B$7:$B$736,0)))</f>
        <v/>
      </c>
      <c r="BB304" s="334" t="str">
        <f>IF($B304="","",INDEX('All CCC'!BB$7:BB$736,MATCH(WatchList!$B304,'All CCC'!$B$7:$B$736,0)))</f>
        <v/>
      </c>
      <c r="BC304" s="334" t="str">
        <f>IF($B304="","",INDEX('All CCC'!BC$7:BC$736,MATCH(WatchList!$B304,'All CCC'!$B$7:$B$736,0)))</f>
        <v/>
      </c>
      <c r="BD304" s="334" t="str">
        <f>IF($B304="","",INDEX('All CCC'!BD$7:BD$736,MATCH(WatchList!$B304,'All CCC'!$B$7:$B$736,0)))</f>
        <v/>
      </c>
      <c r="BE304" s="334" t="str">
        <f>IF($B304="","",INDEX('All CCC'!BE$7:BE$736,MATCH(WatchList!$B304,'All CCC'!$B$7:$B$736,0)))</f>
        <v/>
      </c>
      <c r="BF304" s="334" t="str">
        <f>IF($B304="","",INDEX('All CCC'!BF$7:BF$736,MATCH(WatchList!$B304,'All CCC'!$B$7:$B$736,0)))</f>
        <v/>
      </c>
      <c r="BG304" s="334" t="str">
        <f>IF($B304="","",INDEX('All CCC'!BG$7:BG$736,MATCH(WatchList!$B304,'All CCC'!$B$7:$B$736,0)))</f>
        <v/>
      </c>
    </row>
    <row r="305" spans="1:59" x14ac:dyDescent="0.2">
      <c r="A305" s="336" t="str">
        <f>IF($B305="","",INDEX('All CCC'!A$7:A$736,MATCH(WatchList!$B305,'All CCC'!$B$7:$B$736,0)))</f>
        <v/>
      </c>
      <c r="B305" s="208"/>
      <c r="C305" s="337" t="str">
        <f>IF($B305="","",INDEX('All CCC'!C$7:C$736,MATCH(WatchList!$B305,'All CCC'!$B$7:$B$736,0)))</f>
        <v/>
      </c>
      <c r="D305" s="337" t="str">
        <f>IF($B305="","",INDEX('All CCC'!D$7:D$736,MATCH(WatchList!$B305,'All CCC'!$B$7:$B$736,0)))</f>
        <v/>
      </c>
      <c r="E305" s="337" t="str">
        <f>IF($B305="","",INDEX('All CCC'!E$7:E$736,MATCH(WatchList!$B305,'All CCC'!$B$7:$B$736,0)))</f>
        <v/>
      </c>
      <c r="F305" s="337" t="str">
        <f>IF($B305="","",INDEX('All CCC'!F$7:F$736,MATCH(WatchList!$B305,'All CCC'!$B$7:$B$736,0)))</f>
        <v/>
      </c>
      <c r="G305" s="337" t="str">
        <f>IF($B305="","",INDEX('All CCC'!G$7:G$736,MATCH(WatchList!$B305,'All CCC'!$B$7:$B$736,0)))</f>
        <v/>
      </c>
      <c r="H305" s="337" t="str">
        <f>IF($B305="","",INDEX('All CCC'!H$7:H$736,MATCH(WatchList!$B305,'All CCC'!$B$7:$B$736,0)))</f>
        <v/>
      </c>
      <c r="I305" s="337" t="str">
        <f>IF($B305="","",INDEX('All CCC'!I$7:I$736,MATCH(WatchList!$B305,'All CCC'!$B$7:$B$736,0)))</f>
        <v/>
      </c>
      <c r="J305" s="337" t="str">
        <f>IF($B305="","",INDEX('All CCC'!J$7:J$736,MATCH(WatchList!$B305,'All CCC'!$B$7:$B$736,0)))</f>
        <v/>
      </c>
      <c r="K305" s="337" t="str">
        <f>IF($B305="","",INDEX('All CCC'!K$7:K$736,MATCH(WatchList!$B305,'All CCC'!$B$7:$B$736,0)))</f>
        <v/>
      </c>
      <c r="L305" s="337" t="str">
        <f>IF($B305="","",INDEX('All CCC'!L$7:L$736,MATCH(WatchList!$B305,'All CCC'!$B$7:$B$736,0)))</f>
        <v/>
      </c>
      <c r="M305" s="337" t="str">
        <f>IF($B305="","",INDEX('All CCC'!M$7:M$736,MATCH(WatchList!$B305,'All CCC'!$B$7:$B$736,0)))</f>
        <v/>
      </c>
      <c r="N305" s="337" t="str">
        <f>IF($B305="","",INDEX('All CCC'!N$7:N$736,MATCH(WatchList!$B305,'All CCC'!$B$7:$B$736,0)))</f>
        <v/>
      </c>
      <c r="O305" s="337" t="str">
        <f>IF($B305="","",INDEX('All CCC'!O$7:O$736,MATCH(WatchList!$B305,'All CCC'!$B$7:$B$736,0)))</f>
        <v/>
      </c>
      <c r="P305" s="338" t="str">
        <f>IF($B305="","",INDEX('All CCC'!P$7:P$736,MATCH(WatchList!$B305,'All CCC'!$B$7:$B$736,0)))</f>
        <v/>
      </c>
      <c r="Q305" s="338" t="str">
        <f>IF($B305="","",INDEX('All CCC'!Q$7:Q$736,MATCH(WatchList!$B305,'All CCC'!$B$7:$B$736,0)))</f>
        <v/>
      </c>
      <c r="R305" s="337" t="str">
        <f>IF($B305="","",INDEX('All CCC'!R$7:R$736,MATCH(WatchList!$B305,'All CCC'!$B$7:$B$736,0)))</f>
        <v/>
      </c>
      <c r="S305" s="337" t="str">
        <f>IF($B305="","",INDEX('All CCC'!S$7:S$736,MATCH(WatchList!$B305,'All CCC'!$B$7:$B$736,0)))</f>
        <v/>
      </c>
      <c r="T305" s="337" t="str">
        <f>IF($B305="","",INDEX('All CCC'!T$7:T$736,MATCH(WatchList!$B305,'All CCC'!$B$7:$B$736,0)))</f>
        <v/>
      </c>
      <c r="U305" s="337" t="str">
        <f>IF($B305="","",INDEX('All CCC'!U$7:U$736,MATCH(WatchList!$B305,'All CCC'!$B$7:$B$736,0)))</f>
        <v/>
      </c>
      <c r="V305" s="337" t="str">
        <f>IF($B305="","",INDEX('All CCC'!V$7:V$736,MATCH(WatchList!$B305,'All CCC'!$B$7:$B$736,0)))</f>
        <v/>
      </c>
      <c r="W305" s="337" t="str">
        <f>IF($B305="","",INDEX('All CCC'!W$7:W$736,MATCH(WatchList!$B305,'All CCC'!$B$7:$B$736,0)))</f>
        <v/>
      </c>
      <c r="X305" s="337" t="str">
        <f>IF($B305="","",INDEX('All CCC'!X$7:X$736,MATCH(WatchList!$B305,'All CCC'!$B$7:$B$736,0)))</f>
        <v/>
      </c>
      <c r="Y305" s="337" t="str">
        <f>IF($B305="","",INDEX('All CCC'!Y$7:Y$736,MATCH(WatchList!$B305,'All CCC'!$B$7:$B$736,0)))</f>
        <v/>
      </c>
      <c r="Z305" s="337" t="str">
        <f>IF($B305="","",INDEX('All CCC'!Z$7:Z$736,MATCH(WatchList!$B305,'All CCC'!$B$7:$B$736,0)))</f>
        <v/>
      </c>
      <c r="AA305" s="337" t="str">
        <f>IF($B305="","",INDEX('All CCC'!AA$7:AA$736,MATCH(WatchList!$B305,'All CCC'!$B$7:$B$736,0)))</f>
        <v/>
      </c>
      <c r="AB305" s="337" t="str">
        <f>IF($B305="","",INDEX('All CCC'!AB$7:AB$736,MATCH(WatchList!$B305,'All CCC'!$B$7:$B$736,0)))</f>
        <v/>
      </c>
      <c r="AC305" s="337" t="str">
        <f>IF($B305="","",INDEX('All CCC'!AC$7:AC$736,MATCH(WatchList!$B305,'All CCC'!$B$7:$B$736,0)))</f>
        <v/>
      </c>
      <c r="AD305" s="337" t="str">
        <f>IF($B305="","",INDEX('All CCC'!AD$7:AD$736,MATCH(WatchList!$B305,'All CCC'!$B$7:$B$736,0)))</f>
        <v/>
      </c>
      <c r="AE305" s="337" t="str">
        <f>IF($B305="","",INDEX('All CCC'!AE$7:AE$736,MATCH(WatchList!$B305,'All CCC'!$B$7:$B$736,0)))</f>
        <v/>
      </c>
      <c r="AF305" s="337" t="str">
        <f>IF($B305="","",INDEX('All CCC'!AF$7:AF$736,MATCH(WatchList!$B305,'All CCC'!$B$7:$B$736,0)))</f>
        <v/>
      </c>
      <c r="AG305" s="337" t="str">
        <f>IF($B305="","",INDEX('All CCC'!AG$7:AG$736,MATCH(WatchList!$B305,'All CCC'!$B$7:$B$736,0)))</f>
        <v/>
      </c>
      <c r="AH305" s="337" t="str">
        <f>IF($B305="","",INDEX('All CCC'!AH$7:AH$736,MATCH(WatchList!$B305,'All CCC'!$B$7:$B$736,0)))</f>
        <v/>
      </c>
      <c r="AI305" s="337" t="str">
        <f>IF($B305="","",INDEX('All CCC'!AI$7:AI$736,MATCH(WatchList!$B305,'All CCC'!$B$7:$B$736,0)))</f>
        <v/>
      </c>
      <c r="AJ305" s="337" t="str">
        <f>IF($B305="","",INDEX('All CCC'!AJ$7:AJ$736,MATCH(WatchList!$B305,'All CCC'!$B$7:$B$736,0)))</f>
        <v/>
      </c>
      <c r="AK305" s="337" t="str">
        <f>IF($B305="","",INDEX('All CCC'!AK$7:AK$736,MATCH(WatchList!$B305,'All CCC'!$B$7:$B$736,0)))</f>
        <v/>
      </c>
      <c r="AL305" s="337" t="str">
        <f>IF($B305="","",INDEX('All CCC'!AL$7:AL$736,MATCH(WatchList!$B305,'All CCC'!$B$7:$B$736,0)))</f>
        <v/>
      </c>
      <c r="AM305" s="337" t="str">
        <f>IF($B305="","",INDEX('All CCC'!AM$7:AM$736,MATCH(WatchList!$B305,'All CCC'!$B$7:$B$736,0)))</f>
        <v/>
      </c>
      <c r="AN305" s="337" t="str">
        <f>IF($B305="","",INDEX('All CCC'!AN$7:AN$736,MATCH(WatchList!$B305,'All CCC'!$B$7:$B$736,0)))</f>
        <v/>
      </c>
      <c r="AO305" s="337" t="str">
        <f>IF($B305="","",INDEX('All CCC'!AO$7:AO$736,MATCH(WatchList!$B305,'All CCC'!$B$7:$B$736,0)))</f>
        <v/>
      </c>
      <c r="AP305" s="337" t="str">
        <f>IF($B305="","",INDEX('All CCC'!AP$7:AP$736,MATCH(WatchList!$B305,'All CCC'!$B$7:$B$736,0)))</f>
        <v/>
      </c>
      <c r="AQ305" s="337" t="str">
        <f>IF($B305="","",INDEX('All CCC'!AQ$7:AQ$736,MATCH(WatchList!$B305,'All CCC'!$B$7:$B$736,0)))</f>
        <v/>
      </c>
      <c r="AR305" s="337" t="str">
        <f>IF($B305="","",INDEX('All CCC'!AR$7:AR$736,MATCH(WatchList!$B305,'All CCC'!$B$7:$B$736,0)))</f>
        <v/>
      </c>
      <c r="AS305" s="337" t="str">
        <f>IF($B305="","",INDEX('All CCC'!AS$7:AS$736,MATCH(WatchList!$B305,'All CCC'!$B$7:$B$736,0)))</f>
        <v/>
      </c>
      <c r="AT305" s="337" t="str">
        <f>IF($B305="","",INDEX('All CCC'!AT$7:AT$736,MATCH(WatchList!$B305,'All CCC'!$B$7:$B$736,0)))</f>
        <v/>
      </c>
      <c r="AU305" s="337" t="str">
        <f>IF($B305="","",INDEX('All CCC'!AU$7:AU$736,MATCH(WatchList!$B305,'All CCC'!$B$7:$B$736,0)))</f>
        <v/>
      </c>
      <c r="AV305" s="337" t="str">
        <f>IF($B305="","",INDEX('All CCC'!AV$7:AV$736,MATCH(WatchList!$B305,'All CCC'!$B$7:$B$736,0)))</f>
        <v/>
      </c>
      <c r="AW305" s="337" t="str">
        <f>IF($B305="","",INDEX('All CCC'!AW$7:AW$736,MATCH(WatchList!$B305,'All CCC'!$B$7:$B$736,0)))</f>
        <v/>
      </c>
      <c r="AX305" s="337" t="str">
        <f>IF($B305="","",INDEX('All CCC'!AX$7:AX$736,MATCH(WatchList!$B305,'All CCC'!$B$7:$B$736,0)))</f>
        <v/>
      </c>
      <c r="AY305" s="337" t="str">
        <f>IF($B305="","",INDEX('All CCC'!AY$7:AY$736,MATCH(WatchList!$B305,'All CCC'!$B$7:$B$736,0)))</f>
        <v/>
      </c>
      <c r="AZ305" s="337" t="str">
        <f>IF($B305="","",INDEX('All CCC'!AZ$7:AZ$736,MATCH(WatchList!$B305,'All CCC'!$B$7:$B$736,0)))</f>
        <v/>
      </c>
      <c r="BA305" s="337" t="str">
        <f>IF($B305="","",INDEX('All CCC'!BA$7:BA$736,MATCH(WatchList!$B305,'All CCC'!$B$7:$B$736,0)))</f>
        <v/>
      </c>
      <c r="BB305" s="337" t="str">
        <f>IF($B305="","",INDEX('All CCC'!BB$7:BB$736,MATCH(WatchList!$B305,'All CCC'!$B$7:$B$736,0)))</f>
        <v/>
      </c>
      <c r="BC305" s="337" t="str">
        <f>IF($B305="","",INDEX('All CCC'!BC$7:BC$736,MATCH(WatchList!$B305,'All CCC'!$B$7:$B$736,0)))</f>
        <v/>
      </c>
      <c r="BD305" s="337" t="str">
        <f>IF($B305="","",INDEX('All CCC'!BD$7:BD$736,MATCH(WatchList!$B305,'All CCC'!$B$7:$B$736,0)))</f>
        <v/>
      </c>
      <c r="BE305" s="337" t="str">
        <f>IF($B305="","",INDEX('All CCC'!BE$7:BE$736,MATCH(WatchList!$B305,'All CCC'!$B$7:$B$736,0)))</f>
        <v/>
      </c>
      <c r="BF305" s="337" t="str">
        <f>IF($B305="","",INDEX('All CCC'!BF$7:BF$736,MATCH(WatchList!$B305,'All CCC'!$B$7:$B$736,0)))</f>
        <v/>
      </c>
      <c r="BG305" s="337" t="str">
        <f>IF($B305="","",INDEX('All CCC'!BG$7:BG$736,MATCH(WatchList!$B305,'All CCC'!$B$7:$B$736,0)))</f>
        <v/>
      </c>
    </row>
    <row r="306" spans="1:59" x14ac:dyDescent="0.2">
      <c r="A306" t="s">
        <v>2145</v>
      </c>
    </row>
  </sheetData>
  <mergeCells count="4">
    <mergeCell ref="AW3:AX3"/>
    <mergeCell ref="AZ3:BC3"/>
    <mergeCell ref="P4:Q4"/>
    <mergeCell ref="AW4:AX4"/>
  </mergeCells>
  <pageMargins left="0.3" right="0.2" top="0.50972222222222197" bottom="0.52986111111111101" header="0.511811023622047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312"/>
  <sheetViews>
    <sheetView zoomScaleNormal="100" workbookViewId="0"/>
  </sheetViews>
  <sheetFormatPr defaultColWidth="8.85546875" defaultRowHeight="12.75" customHeight="1" x14ac:dyDescent="0.2"/>
  <cols>
    <col min="1" max="1" width="19.5703125" customWidth="1"/>
    <col min="2" max="2" width="6.5703125" customWidth="1"/>
    <col min="3" max="3" width="7.140625" customWidth="1"/>
    <col min="4" max="4" width="7.5703125" customWidth="1"/>
    <col min="5" max="8" width="5.5703125" customWidth="1"/>
    <col min="9" max="9" width="37.5703125" customWidth="1"/>
    <col min="10" max="10" width="10.7109375" customWidth="1"/>
    <col min="11" max="12" width="10.28515625" customWidth="1"/>
  </cols>
  <sheetData>
    <row r="1" spans="1:9" x14ac:dyDescent="0.2">
      <c r="A1" s="339" t="s">
        <v>2146</v>
      </c>
      <c r="B1" s="55"/>
      <c r="C1" s="55"/>
      <c r="D1" s="55"/>
      <c r="E1" s="55"/>
      <c r="F1" s="123" t="s">
        <v>2147</v>
      </c>
      <c r="G1" s="55"/>
      <c r="H1" s="55"/>
      <c r="I1" s="55"/>
    </row>
    <row r="2" spans="1:9" ht="10.5" customHeight="1" x14ac:dyDescent="0.2">
      <c r="A2" s="340" t="s">
        <v>2148</v>
      </c>
      <c r="B2" s="55"/>
      <c r="C2" s="55"/>
      <c r="D2" s="55"/>
      <c r="E2" s="55"/>
      <c r="F2" s="123"/>
      <c r="G2" s="55"/>
      <c r="H2" s="55"/>
      <c r="I2" s="55"/>
    </row>
    <row r="3" spans="1:9" ht="10.5" customHeight="1" x14ac:dyDescent="0.2">
      <c r="A3" s="341" t="s">
        <v>2149</v>
      </c>
      <c r="B3" s="55"/>
      <c r="C3" s="55"/>
      <c r="D3" s="55"/>
      <c r="E3" s="55"/>
      <c r="F3" s="123"/>
      <c r="G3" s="55"/>
      <c r="H3" s="55"/>
      <c r="I3" s="55"/>
    </row>
    <row r="4" spans="1:9" ht="10.5" customHeight="1" x14ac:dyDescent="0.2">
      <c r="A4" s="342" t="s">
        <v>2150</v>
      </c>
      <c r="B4" s="55"/>
      <c r="C4" s="55"/>
      <c r="D4" s="55"/>
      <c r="E4" s="55"/>
      <c r="F4" s="123"/>
      <c r="G4" s="55"/>
      <c r="H4" s="55"/>
      <c r="I4" s="55"/>
    </row>
    <row r="5" spans="1:9" ht="10.5" customHeight="1" x14ac:dyDescent="0.2">
      <c r="A5" s="343" t="s">
        <v>2151</v>
      </c>
      <c r="B5" s="55"/>
      <c r="C5" s="55"/>
      <c r="D5" s="55"/>
      <c r="E5" s="55"/>
      <c r="F5" s="123"/>
      <c r="G5" s="55"/>
      <c r="H5" s="55"/>
      <c r="I5" s="55"/>
    </row>
    <row r="6" spans="1:9" x14ac:dyDescent="0.2">
      <c r="A6" s="203"/>
      <c r="B6" s="186"/>
      <c r="C6" s="344" t="s">
        <v>30</v>
      </c>
      <c r="D6" s="3" t="s">
        <v>2152</v>
      </c>
      <c r="E6" s="131" t="s">
        <v>2153</v>
      </c>
      <c r="F6" s="3" t="s">
        <v>2154</v>
      </c>
      <c r="G6" s="121" t="s">
        <v>2155</v>
      </c>
      <c r="H6" s="3"/>
      <c r="I6" s="119"/>
    </row>
    <row r="7" spans="1:9" x14ac:dyDescent="0.2">
      <c r="A7" s="233" t="s">
        <v>28</v>
      </c>
      <c r="B7" s="199" t="s">
        <v>66</v>
      </c>
      <c r="C7" s="345" t="s">
        <v>69</v>
      </c>
      <c r="D7" s="209" t="s">
        <v>2156</v>
      </c>
      <c r="E7" s="209" t="s">
        <v>2157</v>
      </c>
      <c r="F7" s="209" t="s">
        <v>2158</v>
      </c>
      <c r="G7" s="198" t="s">
        <v>2159</v>
      </c>
      <c r="H7" s="209" t="s">
        <v>14</v>
      </c>
      <c r="I7" s="114" t="s">
        <v>87</v>
      </c>
    </row>
    <row r="8" spans="1:9" x14ac:dyDescent="0.2">
      <c r="A8" s="146" t="s">
        <v>591</v>
      </c>
      <c r="B8" s="97" t="s">
        <v>592</v>
      </c>
      <c r="C8" s="99">
        <v>13</v>
      </c>
      <c r="D8" s="346">
        <v>46142</v>
      </c>
      <c r="E8" s="2"/>
      <c r="F8" s="2"/>
      <c r="G8" s="2" t="s">
        <v>2160</v>
      </c>
      <c r="H8" s="2"/>
      <c r="I8" s="114" t="s">
        <v>5637</v>
      </c>
    </row>
    <row r="9" spans="1:9" x14ac:dyDescent="0.2">
      <c r="A9" s="146" t="s">
        <v>1018</v>
      </c>
      <c r="B9" s="97" t="s">
        <v>1019</v>
      </c>
      <c r="C9" s="99">
        <v>15</v>
      </c>
      <c r="D9" s="346">
        <v>46080</v>
      </c>
      <c r="E9" s="2" t="s">
        <v>2160</v>
      </c>
      <c r="F9" s="2"/>
      <c r="G9" s="2"/>
      <c r="H9" s="2"/>
      <c r="I9" s="114"/>
    </row>
    <row r="10" spans="1:9" x14ac:dyDescent="0.2">
      <c r="A10" s="146" t="s">
        <v>1365</v>
      </c>
      <c r="B10" s="97" t="s">
        <v>1366</v>
      </c>
      <c r="C10" s="99">
        <v>14</v>
      </c>
      <c r="D10" s="346">
        <v>46080</v>
      </c>
      <c r="E10" s="2" t="s">
        <v>2160</v>
      </c>
      <c r="F10" s="2"/>
      <c r="G10" s="2"/>
      <c r="H10" s="2"/>
      <c r="I10" s="114" t="s">
        <v>2198</v>
      </c>
    </row>
    <row r="11" spans="1:9" x14ac:dyDescent="0.2">
      <c r="A11" s="55" t="s">
        <v>687</v>
      </c>
      <c r="B11" s="97" t="s">
        <v>688</v>
      </c>
      <c r="C11" s="99">
        <v>12</v>
      </c>
      <c r="D11" s="346">
        <v>46080</v>
      </c>
      <c r="E11" s="2"/>
      <c r="F11" s="2"/>
      <c r="G11" s="2" t="s">
        <v>2160</v>
      </c>
      <c r="H11" s="2"/>
      <c r="I11" s="114" t="s">
        <v>2711</v>
      </c>
    </row>
    <row r="12" spans="1:9" x14ac:dyDescent="0.2">
      <c r="A12" s="146" t="s">
        <v>862</v>
      </c>
      <c r="B12" s="97" t="s">
        <v>863</v>
      </c>
      <c r="C12" s="99">
        <v>12</v>
      </c>
      <c r="D12" s="346">
        <v>46080</v>
      </c>
      <c r="E12" s="2"/>
      <c r="F12" s="2"/>
      <c r="G12" s="2" t="s">
        <v>2160</v>
      </c>
      <c r="H12" s="2"/>
      <c r="I12" s="114" t="s">
        <v>5580</v>
      </c>
    </row>
    <row r="13" spans="1:9" x14ac:dyDescent="0.2">
      <c r="A13" s="146" t="s">
        <v>905</v>
      </c>
      <c r="B13" s="97" t="s">
        <v>906</v>
      </c>
      <c r="C13" s="99">
        <v>19</v>
      </c>
      <c r="D13" s="346">
        <v>46080</v>
      </c>
      <c r="E13" s="2"/>
      <c r="F13" s="2"/>
      <c r="G13" s="2" t="s">
        <v>2160</v>
      </c>
      <c r="H13" s="2"/>
      <c r="I13" s="114" t="s">
        <v>5581</v>
      </c>
    </row>
    <row r="14" spans="1:9" x14ac:dyDescent="0.2">
      <c r="A14" s="146" t="s">
        <v>1223</v>
      </c>
      <c r="B14" s="97" t="s">
        <v>1224</v>
      </c>
      <c r="C14" s="99">
        <v>12</v>
      </c>
      <c r="D14" s="346">
        <v>46052</v>
      </c>
      <c r="E14" s="2"/>
      <c r="F14" s="2"/>
      <c r="G14" s="2" t="s">
        <v>2160</v>
      </c>
      <c r="H14" s="2"/>
      <c r="I14" s="114" t="s">
        <v>5578</v>
      </c>
    </row>
    <row r="15" spans="1:9" x14ac:dyDescent="0.2">
      <c r="A15" s="146" t="s">
        <v>594</v>
      </c>
      <c r="B15" s="97" t="s">
        <v>595</v>
      </c>
      <c r="C15" s="99">
        <v>15</v>
      </c>
      <c r="D15" s="346">
        <v>46022</v>
      </c>
      <c r="E15" s="2"/>
      <c r="F15" s="2"/>
      <c r="G15" s="2" t="s">
        <v>2160</v>
      </c>
      <c r="H15" s="2"/>
      <c r="I15" s="114" t="s">
        <v>2161</v>
      </c>
    </row>
    <row r="16" spans="1:9" x14ac:dyDescent="0.2">
      <c r="A16" s="146" t="s">
        <v>624</v>
      </c>
      <c r="B16" s="97" t="s">
        <v>625</v>
      </c>
      <c r="C16" s="99">
        <v>15</v>
      </c>
      <c r="D16" s="346">
        <v>46022</v>
      </c>
      <c r="E16" s="2" t="s">
        <v>2160</v>
      </c>
      <c r="F16" s="2"/>
      <c r="G16" s="2"/>
      <c r="H16" s="2"/>
      <c r="I16" s="114"/>
    </row>
    <row r="17" spans="1:14" x14ac:dyDescent="0.2">
      <c r="A17" s="146" t="s">
        <v>1405</v>
      </c>
      <c r="B17" s="97" t="s">
        <v>1406</v>
      </c>
      <c r="C17" s="99">
        <v>9</v>
      </c>
      <c r="D17" s="346">
        <v>46022</v>
      </c>
      <c r="E17" s="2"/>
      <c r="F17" s="2"/>
      <c r="G17" s="2"/>
      <c r="H17" s="2" t="s">
        <v>2160</v>
      </c>
      <c r="I17" s="114" t="s">
        <v>2162</v>
      </c>
    </row>
    <row r="18" spans="1:14" x14ac:dyDescent="0.2">
      <c r="A18" s="146" t="s">
        <v>1407</v>
      </c>
      <c r="B18" s="97" t="s">
        <v>1408</v>
      </c>
      <c r="C18" s="99">
        <v>5</v>
      </c>
      <c r="D18" s="346">
        <v>46022</v>
      </c>
      <c r="E18" s="2"/>
      <c r="F18" s="2" t="s">
        <v>2160</v>
      </c>
      <c r="G18" s="2"/>
      <c r="H18" s="2"/>
      <c r="I18" s="114"/>
    </row>
    <row r="19" spans="1:14" x14ac:dyDescent="0.2">
      <c r="A19" s="146" t="s">
        <v>1425</v>
      </c>
      <c r="B19" s="97" t="s">
        <v>1426</v>
      </c>
      <c r="C19" s="99">
        <v>9</v>
      </c>
      <c r="D19" s="346">
        <v>46022</v>
      </c>
      <c r="E19" s="2"/>
      <c r="F19" s="2" t="s">
        <v>2160</v>
      </c>
      <c r="G19" s="2"/>
      <c r="H19" s="2"/>
      <c r="I19" s="114"/>
      <c r="M19" s="55"/>
      <c r="N19" s="55"/>
    </row>
    <row r="20" spans="1:14" x14ac:dyDescent="0.2">
      <c r="A20" s="146" t="s">
        <v>1505</v>
      </c>
      <c r="B20" s="97" t="s">
        <v>1506</v>
      </c>
      <c r="C20" s="99">
        <v>8</v>
      </c>
      <c r="D20" s="346">
        <v>46022</v>
      </c>
      <c r="E20" s="2" t="s">
        <v>2160</v>
      </c>
      <c r="F20" s="2"/>
      <c r="G20" s="2"/>
      <c r="H20" s="2"/>
      <c r="I20" s="114"/>
    </row>
    <row r="21" spans="1:14" x14ac:dyDescent="0.2">
      <c r="A21" s="146" t="s">
        <v>972</v>
      </c>
      <c r="B21" s="97" t="s">
        <v>973</v>
      </c>
      <c r="C21" s="99">
        <v>22</v>
      </c>
      <c r="D21" s="346">
        <v>46022</v>
      </c>
      <c r="E21" s="2"/>
      <c r="F21" s="2"/>
      <c r="G21" s="2" t="s">
        <v>2160</v>
      </c>
      <c r="H21" s="2"/>
      <c r="I21" s="114" t="s">
        <v>2163</v>
      </c>
    </row>
    <row r="22" spans="1:14" x14ac:dyDescent="0.2">
      <c r="A22" s="146" t="s">
        <v>1542</v>
      </c>
      <c r="B22" s="97" t="s">
        <v>1543</v>
      </c>
      <c r="C22" s="99">
        <v>7</v>
      </c>
      <c r="D22" s="346">
        <v>46022</v>
      </c>
      <c r="E22" s="2"/>
      <c r="F22" s="2" t="s">
        <v>2160</v>
      </c>
      <c r="G22" s="2"/>
      <c r="H22" s="2"/>
      <c r="I22" s="114"/>
    </row>
    <row r="23" spans="1:14" x14ac:dyDescent="0.2">
      <c r="A23" s="146" t="s">
        <v>468</v>
      </c>
      <c r="B23" s="97" t="s">
        <v>469</v>
      </c>
      <c r="C23" s="99">
        <v>30</v>
      </c>
      <c r="D23" s="346">
        <v>46022</v>
      </c>
      <c r="E23" s="2"/>
      <c r="F23" s="2" t="s">
        <v>2160</v>
      </c>
      <c r="G23" s="2"/>
      <c r="H23" s="2"/>
      <c r="I23" s="114"/>
    </row>
    <row r="24" spans="1:14" x14ac:dyDescent="0.2">
      <c r="A24" s="146" t="s">
        <v>1255</v>
      </c>
      <c r="B24" s="97" t="s">
        <v>1256</v>
      </c>
      <c r="C24" s="99">
        <v>11</v>
      </c>
      <c r="D24" s="346">
        <v>46022</v>
      </c>
      <c r="E24" s="2"/>
      <c r="F24" s="2"/>
      <c r="G24" s="2"/>
      <c r="H24" s="2" t="s">
        <v>2160</v>
      </c>
      <c r="I24" s="114" t="s">
        <v>2162</v>
      </c>
    </row>
    <row r="25" spans="1:14" x14ac:dyDescent="0.2">
      <c r="A25" s="146" t="s">
        <v>2164</v>
      </c>
      <c r="B25" s="97" t="s">
        <v>2165</v>
      </c>
      <c r="C25" s="99">
        <v>14</v>
      </c>
      <c r="D25" s="346">
        <v>45989</v>
      </c>
      <c r="E25" s="2" t="s">
        <v>2160</v>
      </c>
      <c r="F25" s="2"/>
      <c r="G25" s="2"/>
      <c r="H25" s="2"/>
      <c r="I25" s="114"/>
    </row>
    <row r="26" spans="1:14" x14ac:dyDescent="0.2">
      <c r="A26" s="123" t="s">
        <v>2166</v>
      </c>
      <c r="B26" s="97" t="s">
        <v>2167</v>
      </c>
      <c r="C26" s="99">
        <v>12</v>
      </c>
      <c r="D26" s="346">
        <v>45989</v>
      </c>
      <c r="E26" s="2"/>
      <c r="F26" s="2"/>
      <c r="G26" s="2" t="s">
        <v>2160</v>
      </c>
      <c r="H26" s="2"/>
      <c r="I26" s="114" t="s">
        <v>2168</v>
      </c>
    </row>
    <row r="27" spans="1:14" x14ac:dyDescent="0.2">
      <c r="A27" s="123" t="s">
        <v>2169</v>
      </c>
      <c r="B27" s="97" t="s">
        <v>2170</v>
      </c>
      <c r="C27" s="99">
        <v>12</v>
      </c>
      <c r="D27" s="346">
        <v>45961</v>
      </c>
      <c r="E27" s="2"/>
      <c r="F27" s="2" t="s">
        <v>2160</v>
      </c>
      <c r="G27" s="2"/>
      <c r="H27" s="2"/>
      <c r="I27" s="114"/>
    </row>
    <row r="28" spans="1:14" x14ac:dyDescent="0.2">
      <c r="A28" s="123" t="s">
        <v>2171</v>
      </c>
      <c r="B28" s="97" t="s">
        <v>2172</v>
      </c>
      <c r="C28" s="99">
        <v>10</v>
      </c>
      <c r="D28" s="346">
        <v>45961</v>
      </c>
      <c r="E28" s="2"/>
      <c r="F28" s="2" t="s">
        <v>2160</v>
      </c>
      <c r="G28" s="2"/>
      <c r="H28" s="2"/>
      <c r="I28" s="114"/>
    </row>
    <row r="29" spans="1:14" x14ac:dyDescent="0.2">
      <c r="A29" s="123" t="s">
        <v>2173</v>
      </c>
      <c r="B29" s="97" t="s">
        <v>2174</v>
      </c>
      <c r="C29" s="99">
        <v>9</v>
      </c>
      <c r="D29" s="346">
        <v>45961</v>
      </c>
      <c r="E29" s="2"/>
      <c r="F29" s="2"/>
      <c r="G29" s="2" t="s">
        <v>2160</v>
      </c>
      <c r="H29" s="2"/>
      <c r="I29" s="114" t="s">
        <v>2175</v>
      </c>
    </row>
    <row r="30" spans="1:14" x14ac:dyDescent="0.2">
      <c r="A30" s="123" t="s">
        <v>2176</v>
      </c>
      <c r="B30" s="97" t="s">
        <v>2177</v>
      </c>
      <c r="C30" s="99">
        <v>15</v>
      </c>
      <c r="D30" s="346">
        <v>45961</v>
      </c>
      <c r="E30" s="2"/>
      <c r="F30" s="2" t="s">
        <v>2160</v>
      </c>
      <c r="G30" s="2"/>
      <c r="H30" s="2"/>
      <c r="I30" s="114"/>
    </row>
    <row r="31" spans="1:14" x14ac:dyDescent="0.2">
      <c r="A31" s="123" t="s">
        <v>2178</v>
      </c>
      <c r="B31" s="97" t="s">
        <v>2179</v>
      </c>
      <c r="C31" s="99">
        <v>14</v>
      </c>
      <c r="D31" s="346">
        <v>45961</v>
      </c>
      <c r="E31" s="2"/>
      <c r="F31" s="2" t="s">
        <v>2160</v>
      </c>
      <c r="G31" s="2"/>
      <c r="H31" s="2"/>
      <c r="I31" s="114"/>
    </row>
    <row r="32" spans="1:14" x14ac:dyDescent="0.2">
      <c r="A32" s="123" t="s">
        <v>2180</v>
      </c>
      <c r="B32" s="97" t="s">
        <v>2181</v>
      </c>
      <c r="C32" s="99">
        <v>12</v>
      </c>
      <c r="D32" s="346">
        <v>45961</v>
      </c>
      <c r="E32" s="2"/>
      <c r="F32" s="2" t="s">
        <v>2160</v>
      </c>
      <c r="G32" s="2"/>
      <c r="H32" s="2"/>
      <c r="I32" s="114"/>
    </row>
    <row r="33" spans="1:9" x14ac:dyDescent="0.2">
      <c r="A33" s="123" t="s">
        <v>2182</v>
      </c>
      <c r="B33" s="97" t="s">
        <v>2183</v>
      </c>
      <c r="C33" s="99">
        <v>7</v>
      </c>
      <c r="D33" s="346">
        <v>45961</v>
      </c>
      <c r="E33" s="2"/>
      <c r="F33" s="2" t="s">
        <v>2160</v>
      </c>
      <c r="G33" s="2"/>
      <c r="H33" s="2"/>
      <c r="I33" s="114"/>
    </row>
    <row r="34" spans="1:9" x14ac:dyDescent="0.2">
      <c r="A34" s="123" t="s">
        <v>2184</v>
      </c>
      <c r="B34" s="97" t="s">
        <v>2185</v>
      </c>
      <c r="C34" s="99">
        <v>37</v>
      </c>
      <c r="D34" s="346">
        <v>45961</v>
      </c>
      <c r="E34" s="2"/>
      <c r="F34" s="2" t="s">
        <v>2160</v>
      </c>
      <c r="G34" s="2"/>
      <c r="H34" s="2"/>
      <c r="I34" s="114"/>
    </row>
    <row r="35" spans="1:9" x14ac:dyDescent="0.2">
      <c r="A35" s="123" t="s">
        <v>2186</v>
      </c>
      <c r="B35" s="97" t="s">
        <v>2187</v>
      </c>
      <c r="C35" s="99">
        <v>11</v>
      </c>
      <c r="D35" s="346">
        <v>45961</v>
      </c>
      <c r="E35" s="2"/>
      <c r="F35" s="2" t="s">
        <v>2160</v>
      </c>
      <c r="G35" s="2"/>
      <c r="H35" s="2"/>
      <c r="I35" s="114"/>
    </row>
    <row r="36" spans="1:9" x14ac:dyDescent="0.2">
      <c r="A36" s="123" t="s">
        <v>2188</v>
      </c>
      <c r="B36" s="97" t="s">
        <v>2189</v>
      </c>
      <c r="C36" s="99">
        <v>15</v>
      </c>
      <c r="D36" s="346">
        <v>45930</v>
      </c>
      <c r="E36" s="2"/>
      <c r="F36" s="2"/>
      <c r="G36" s="2" t="s">
        <v>2160</v>
      </c>
      <c r="H36" s="2"/>
      <c r="I36" s="114" t="s">
        <v>2190</v>
      </c>
    </row>
    <row r="37" spans="1:9" x14ac:dyDescent="0.2">
      <c r="A37" s="123" t="s">
        <v>2191</v>
      </c>
      <c r="B37" s="97" t="s">
        <v>2192</v>
      </c>
      <c r="C37" s="99">
        <v>33</v>
      </c>
      <c r="D37" s="346">
        <v>45869</v>
      </c>
      <c r="E37" s="2"/>
      <c r="F37" s="2"/>
      <c r="G37" s="2" t="s">
        <v>2160</v>
      </c>
      <c r="H37" s="2"/>
      <c r="I37" s="114" t="s">
        <v>2193</v>
      </c>
    </row>
    <row r="38" spans="1:9" x14ac:dyDescent="0.2">
      <c r="A38" s="123" t="s">
        <v>2194</v>
      </c>
      <c r="B38" s="97" t="s">
        <v>2195</v>
      </c>
      <c r="C38" s="99">
        <v>13</v>
      </c>
      <c r="D38" s="346">
        <v>45807</v>
      </c>
      <c r="E38" s="2" t="s">
        <v>2160</v>
      </c>
      <c r="F38" s="2"/>
      <c r="G38" s="2"/>
      <c r="H38" s="2"/>
      <c r="I38" s="114"/>
    </row>
    <row r="39" spans="1:9" x14ac:dyDescent="0.2">
      <c r="A39" s="123" t="s">
        <v>2196</v>
      </c>
      <c r="B39" s="97" t="s">
        <v>2197</v>
      </c>
      <c r="C39" s="99">
        <v>10</v>
      </c>
      <c r="D39" s="346">
        <v>45807</v>
      </c>
      <c r="E39" s="2" t="s">
        <v>2160</v>
      </c>
      <c r="F39" s="2"/>
      <c r="G39" s="2"/>
      <c r="H39" s="2"/>
      <c r="I39" s="114" t="s">
        <v>2198</v>
      </c>
    </row>
    <row r="40" spans="1:9" x14ac:dyDescent="0.2">
      <c r="A40" s="123" t="s">
        <v>2199</v>
      </c>
      <c r="B40" s="97" t="s">
        <v>2200</v>
      </c>
      <c r="C40" s="99">
        <v>14</v>
      </c>
      <c r="D40" s="346">
        <v>45807</v>
      </c>
      <c r="E40" s="2"/>
      <c r="F40" s="2"/>
      <c r="G40" s="2" t="s">
        <v>2160</v>
      </c>
      <c r="H40" s="2"/>
      <c r="I40" s="114" t="s">
        <v>2201</v>
      </c>
    </row>
    <row r="41" spans="1:9" x14ac:dyDescent="0.2">
      <c r="A41" s="123" t="s">
        <v>2202</v>
      </c>
      <c r="B41" s="97" t="s">
        <v>2203</v>
      </c>
      <c r="C41" s="157">
        <v>14</v>
      </c>
      <c r="D41" s="346">
        <v>45807</v>
      </c>
      <c r="E41" s="2" t="s">
        <v>2160</v>
      </c>
      <c r="F41" s="2"/>
      <c r="G41" s="2"/>
      <c r="H41" s="2"/>
      <c r="I41" s="114"/>
    </row>
    <row r="42" spans="1:9" x14ac:dyDescent="0.2">
      <c r="A42" s="123" t="s">
        <v>2204</v>
      </c>
      <c r="B42" s="97" t="s">
        <v>2205</v>
      </c>
      <c r="C42" s="99">
        <v>7</v>
      </c>
      <c r="D42" s="346">
        <v>45777</v>
      </c>
      <c r="E42" s="2"/>
      <c r="F42" s="2"/>
      <c r="G42" s="2" t="s">
        <v>2160</v>
      </c>
      <c r="H42" s="2"/>
      <c r="I42" s="114" t="s">
        <v>2206</v>
      </c>
    </row>
    <row r="43" spans="1:9" x14ac:dyDescent="0.2">
      <c r="A43" s="146" t="s">
        <v>2207</v>
      </c>
      <c r="B43" s="97" t="s">
        <v>2208</v>
      </c>
      <c r="C43" s="99">
        <v>12</v>
      </c>
      <c r="D43" s="346">
        <v>45716</v>
      </c>
      <c r="E43" s="2"/>
      <c r="F43" s="2"/>
      <c r="G43" s="2" t="s">
        <v>2160</v>
      </c>
      <c r="H43" s="2"/>
      <c r="I43" s="114" t="s">
        <v>2209</v>
      </c>
    </row>
    <row r="44" spans="1:9" x14ac:dyDescent="0.2">
      <c r="A44" s="123" t="s">
        <v>2210</v>
      </c>
      <c r="B44" s="97" t="s">
        <v>2211</v>
      </c>
      <c r="C44" s="99">
        <v>11</v>
      </c>
      <c r="D44" s="346">
        <v>45688</v>
      </c>
      <c r="E44" s="2" t="s">
        <v>2160</v>
      </c>
      <c r="F44" s="2"/>
      <c r="G44" s="2"/>
      <c r="H44" s="2"/>
      <c r="I44" s="114" t="s">
        <v>2198</v>
      </c>
    </row>
    <row r="45" spans="1:9" x14ac:dyDescent="0.2">
      <c r="A45" s="123" t="s">
        <v>2212</v>
      </c>
      <c r="B45" s="97" t="s">
        <v>2213</v>
      </c>
      <c r="C45" s="99">
        <v>14</v>
      </c>
      <c r="D45" s="346">
        <v>45657</v>
      </c>
      <c r="E45" s="2"/>
      <c r="F45" s="2" t="s">
        <v>2160</v>
      </c>
      <c r="G45" s="2"/>
      <c r="H45" s="2"/>
      <c r="I45" s="114"/>
    </row>
    <row r="46" spans="1:9" x14ac:dyDescent="0.2">
      <c r="A46" s="123" t="s">
        <v>2214</v>
      </c>
      <c r="B46" s="97" t="s">
        <v>2215</v>
      </c>
      <c r="C46" s="99">
        <v>22</v>
      </c>
      <c r="D46" s="346">
        <v>45625</v>
      </c>
      <c r="E46" s="2"/>
      <c r="F46" s="2" t="s">
        <v>2160</v>
      </c>
      <c r="I46" s="114"/>
    </row>
    <row r="47" spans="1:9" x14ac:dyDescent="0.2">
      <c r="A47" s="123" t="s">
        <v>2216</v>
      </c>
      <c r="B47" s="97" t="s">
        <v>2217</v>
      </c>
      <c r="C47" s="99">
        <v>7</v>
      </c>
      <c r="D47" s="346">
        <v>45625</v>
      </c>
      <c r="E47" s="2"/>
      <c r="F47" s="2"/>
      <c r="G47" s="2" t="s">
        <v>2160</v>
      </c>
      <c r="H47" s="2"/>
      <c r="I47" s="114" t="s">
        <v>2218</v>
      </c>
    </row>
    <row r="48" spans="1:9" x14ac:dyDescent="0.2">
      <c r="A48" s="123" t="s">
        <v>2219</v>
      </c>
      <c r="B48" s="97" t="s">
        <v>2220</v>
      </c>
      <c r="C48" s="99">
        <v>10</v>
      </c>
      <c r="D48" s="346">
        <v>45625</v>
      </c>
      <c r="E48" s="2"/>
      <c r="F48" s="2" t="s">
        <v>2160</v>
      </c>
      <c r="G48" s="2"/>
      <c r="H48" s="2"/>
      <c r="I48" s="114"/>
    </row>
    <row r="49" spans="1:9" x14ac:dyDescent="0.2">
      <c r="A49" s="123" t="s">
        <v>2221</v>
      </c>
      <c r="B49" s="97" t="s">
        <v>2222</v>
      </c>
      <c r="C49" s="99">
        <v>11</v>
      </c>
      <c r="D49" s="346">
        <v>45625</v>
      </c>
      <c r="E49" s="2"/>
      <c r="F49" s="2" t="s">
        <v>2160</v>
      </c>
      <c r="G49" s="2"/>
      <c r="H49" s="2"/>
      <c r="I49" s="114"/>
    </row>
    <row r="50" spans="1:9" x14ac:dyDescent="0.2">
      <c r="A50" s="123" t="s">
        <v>2223</v>
      </c>
      <c r="B50" s="97" t="s">
        <v>2224</v>
      </c>
      <c r="C50" s="99">
        <v>14</v>
      </c>
      <c r="D50" s="346">
        <v>45625</v>
      </c>
      <c r="E50" s="2"/>
      <c r="F50" s="2" t="s">
        <v>2160</v>
      </c>
      <c r="G50" s="2"/>
      <c r="H50" s="2"/>
      <c r="I50" s="114"/>
    </row>
    <row r="51" spans="1:9" x14ac:dyDescent="0.2">
      <c r="A51" s="123" t="s">
        <v>2225</v>
      </c>
      <c r="B51" s="97" t="s">
        <v>2226</v>
      </c>
      <c r="C51" s="99">
        <v>7</v>
      </c>
      <c r="D51" s="346">
        <v>45625</v>
      </c>
      <c r="E51" s="2"/>
      <c r="F51" s="2"/>
      <c r="G51" s="2" t="s">
        <v>2160</v>
      </c>
      <c r="H51" s="2"/>
      <c r="I51" s="114" t="s">
        <v>2227</v>
      </c>
    </row>
    <row r="52" spans="1:9" x14ac:dyDescent="0.2">
      <c r="A52" s="123" t="s">
        <v>2228</v>
      </c>
      <c r="B52" s="97" t="s">
        <v>2229</v>
      </c>
      <c r="C52" s="99">
        <v>8</v>
      </c>
      <c r="D52" s="346">
        <v>45625</v>
      </c>
      <c r="E52" s="2"/>
      <c r="F52" s="2" t="s">
        <v>2160</v>
      </c>
      <c r="G52" s="2"/>
      <c r="H52" s="2"/>
      <c r="I52" s="114"/>
    </row>
    <row r="53" spans="1:9" x14ac:dyDescent="0.2">
      <c r="A53" s="123" t="s">
        <v>2230</v>
      </c>
      <c r="B53" s="97" t="s">
        <v>2231</v>
      </c>
      <c r="C53" s="99">
        <v>13</v>
      </c>
      <c r="D53" s="346">
        <v>45625</v>
      </c>
      <c r="E53" s="2"/>
      <c r="F53" s="2" t="s">
        <v>2160</v>
      </c>
      <c r="G53" s="2"/>
      <c r="H53" s="2"/>
      <c r="I53" s="114"/>
    </row>
    <row r="54" spans="1:9" x14ac:dyDescent="0.2">
      <c r="A54" s="123" t="s">
        <v>2232</v>
      </c>
      <c r="B54" s="97" t="s">
        <v>2233</v>
      </c>
      <c r="C54" s="99">
        <v>8</v>
      </c>
      <c r="D54" s="346">
        <v>45625</v>
      </c>
      <c r="E54" s="2"/>
      <c r="F54" s="2" t="s">
        <v>2160</v>
      </c>
      <c r="G54" s="2"/>
      <c r="H54" s="2"/>
      <c r="I54" s="114"/>
    </row>
    <row r="55" spans="1:9" x14ac:dyDescent="0.2">
      <c r="A55" s="123" t="s">
        <v>2234</v>
      </c>
      <c r="B55" s="97" t="s">
        <v>2235</v>
      </c>
      <c r="C55" s="99">
        <v>6</v>
      </c>
      <c r="D55" s="346">
        <v>45625</v>
      </c>
      <c r="E55" s="2"/>
      <c r="F55" s="2" t="s">
        <v>2160</v>
      </c>
      <c r="G55" s="2"/>
      <c r="H55" s="2"/>
      <c r="I55" s="114"/>
    </row>
    <row r="56" spans="1:9" x14ac:dyDescent="0.2">
      <c r="A56" s="123" t="s">
        <v>2236</v>
      </c>
      <c r="B56" s="97" t="s">
        <v>2237</v>
      </c>
      <c r="C56" s="99">
        <v>19</v>
      </c>
      <c r="D56" s="346">
        <v>45625</v>
      </c>
      <c r="E56" s="2"/>
      <c r="F56" s="2" t="s">
        <v>2160</v>
      </c>
      <c r="G56" s="2"/>
      <c r="H56" s="2"/>
      <c r="I56" s="114"/>
    </row>
    <row r="57" spans="1:9" x14ac:dyDescent="0.2">
      <c r="A57" s="123" t="s">
        <v>2238</v>
      </c>
      <c r="B57" s="97" t="s">
        <v>2239</v>
      </c>
      <c r="C57" s="99">
        <v>5</v>
      </c>
      <c r="D57" s="346">
        <v>45625</v>
      </c>
      <c r="E57" s="2"/>
      <c r="F57" s="2" t="s">
        <v>2160</v>
      </c>
      <c r="G57" s="2"/>
      <c r="H57" s="2"/>
      <c r="I57" s="114"/>
    </row>
    <row r="58" spans="1:9" x14ac:dyDescent="0.2">
      <c r="A58" s="123" t="s">
        <v>2240</v>
      </c>
      <c r="B58" s="97" t="s">
        <v>2241</v>
      </c>
      <c r="C58" s="99">
        <v>11</v>
      </c>
      <c r="D58" s="346">
        <v>45625</v>
      </c>
      <c r="E58" s="2"/>
      <c r="F58" s="2" t="s">
        <v>2160</v>
      </c>
      <c r="G58" s="2"/>
      <c r="H58" s="2"/>
      <c r="I58" s="114"/>
    </row>
    <row r="59" spans="1:9" x14ac:dyDescent="0.2">
      <c r="A59" s="123" t="s">
        <v>2242</v>
      </c>
      <c r="B59" s="97" t="s">
        <v>2243</v>
      </c>
      <c r="C59" s="99">
        <v>14</v>
      </c>
      <c r="D59" s="346">
        <v>45625</v>
      </c>
      <c r="E59" s="2"/>
      <c r="F59" s="2" t="s">
        <v>2160</v>
      </c>
      <c r="G59" s="2"/>
      <c r="H59" s="2"/>
      <c r="I59" s="114"/>
    </row>
    <row r="60" spans="1:9" x14ac:dyDescent="0.2">
      <c r="A60" s="123" t="s">
        <v>2244</v>
      </c>
      <c r="B60" s="97" t="s">
        <v>2245</v>
      </c>
      <c r="C60" s="99">
        <v>13</v>
      </c>
      <c r="D60" s="346">
        <v>45625</v>
      </c>
      <c r="E60" s="2"/>
      <c r="F60" s="2" t="s">
        <v>2160</v>
      </c>
      <c r="G60" s="2"/>
      <c r="H60" s="2"/>
      <c r="I60" s="114"/>
    </row>
    <row r="61" spans="1:9" x14ac:dyDescent="0.2">
      <c r="A61" s="123" t="s">
        <v>2246</v>
      </c>
      <c r="B61" s="97" t="s">
        <v>2247</v>
      </c>
      <c r="C61" s="99">
        <v>8</v>
      </c>
      <c r="D61" s="346">
        <v>45625</v>
      </c>
      <c r="E61" s="2"/>
      <c r="F61" s="2" t="s">
        <v>2160</v>
      </c>
      <c r="G61" s="2"/>
      <c r="H61" s="2"/>
      <c r="I61" s="114"/>
    </row>
    <row r="62" spans="1:9" x14ac:dyDescent="0.2">
      <c r="A62" s="123" t="s">
        <v>2248</v>
      </c>
      <c r="B62" s="97" t="s">
        <v>2249</v>
      </c>
      <c r="C62" s="99">
        <v>21</v>
      </c>
      <c r="D62" s="346">
        <v>45596</v>
      </c>
      <c r="E62" s="2"/>
      <c r="F62" s="2" t="s">
        <v>2160</v>
      </c>
      <c r="G62" s="2"/>
      <c r="H62" s="2"/>
      <c r="I62" s="114"/>
    </row>
    <row r="63" spans="1:9" x14ac:dyDescent="0.2">
      <c r="A63" s="123" t="s">
        <v>2250</v>
      </c>
      <c r="B63" s="97" t="s">
        <v>2251</v>
      </c>
      <c r="C63" s="99">
        <v>7</v>
      </c>
      <c r="D63" s="346">
        <v>45596</v>
      </c>
      <c r="E63" s="2"/>
      <c r="F63" s="2" t="s">
        <v>2160</v>
      </c>
      <c r="G63" s="2"/>
      <c r="H63" s="2"/>
      <c r="I63" s="114"/>
    </row>
    <row r="64" spans="1:9" x14ac:dyDescent="0.2">
      <c r="A64" s="123" t="s">
        <v>2252</v>
      </c>
      <c r="B64" s="97" t="s">
        <v>2253</v>
      </c>
      <c r="C64" s="99">
        <v>19</v>
      </c>
      <c r="D64" s="346">
        <v>45596</v>
      </c>
      <c r="E64" s="2"/>
      <c r="F64" s="2" t="s">
        <v>2160</v>
      </c>
      <c r="G64" s="2"/>
      <c r="H64" s="2"/>
      <c r="I64" s="114"/>
    </row>
    <row r="65" spans="1:9" x14ac:dyDescent="0.2">
      <c r="A65" s="123" t="s">
        <v>2254</v>
      </c>
      <c r="B65" s="97" t="s">
        <v>2255</v>
      </c>
      <c r="C65" s="99">
        <v>6</v>
      </c>
      <c r="D65" s="346">
        <v>45596</v>
      </c>
      <c r="E65" s="2"/>
      <c r="F65" s="2" t="s">
        <v>2160</v>
      </c>
      <c r="G65" s="2"/>
      <c r="H65" s="2"/>
      <c r="I65" s="114"/>
    </row>
    <row r="66" spans="1:9" x14ac:dyDescent="0.2">
      <c r="A66" s="123" t="s">
        <v>2256</v>
      </c>
      <c r="B66" s="97" t="s">
        <v>2257</v>
      </c>
      <c r="C66" s="99">
        <v>6</v>
      </c>
      <c r="D66" s="346">
        <v>45596</v>
      </c>
      <c r="E66" s="2"/>
      <c r="F66" s="2" t="s">
        <v>2160</v>
      </c>
      <c r="G66" s="2"/>
      <c r="H66" s="2"/>
      <c r="I66" s="114"/>
    </row>
    <row r="67" spans="1:9" x14ac:dyDescent="0.2">
      <c r="A67" s="123" t="s">
        <v>2258</v>
      </c>
      <c r="B67" s="97" t="s">
        <v>2259</v>
      </c>
      <c r="C67" s="99">
        <v>7</v>
      </c>
      <c r="D67" s="346">
        <v>45596</v>
      </c>
      <c r="E67" s="2"/>
      <c r="F67" s="2" t="s">
        <v>2160</v>
      </c>
      <c r="G67" s="2"/>
      <c r="H67" s="2"/>
      <c r="I67" s="114"/>
    </row>
    <row r="68" spans="1:9" x14ac:dyDescent="0.2">
      <c r="A68" s="123" t="s">
        <v>2260</v>
      </c>
      <c r="B68" s="97" t="s">
        <v>2261</v>
      </c>
      <c r="C68" s="157">
        <v>14</v>
      </c>
      <c r="D68" s="346">
        <v>45596</v>
      </c>
      <c r="E68" s="2"/>
      <c r="F68" s="2" t="s">
        <v>2160</v>
      </c>
      <c r="G68" s="2"/>
      <c r="H68" s="2"/>
      <c r="I68" s="114"/>
    </row>
    <row r="69" spans="1:9" x14ac:dyDescent="0.2">
      <c r="A69" s="123" t="s">
        <v>2262</v>
      </c>
      <c r="B69" s="97" t="s">
        <v>2263</v>
      </c>
      <c r="C69" s="99">
        <v>19</v>
      </c>
      <c r="D69" s="346">
        <v>45596</v>
      </c>
      <c r="E69" s="2"/>
      <c r="F69" s="2" t="s">
        <v>2160</v>
      </c>
      <c r="G69" s="2"/>
      <c r="H69" s="2"/>
      <c r="I69" s="114"/>
    </row>
    <row r="70" spans="1:9" x14ac:dyDescent="0.2">
      <c r="A70" s="123" t="s">
        <v>2264</v>
      </c>
      <c r="B70" s="97" t="s">
        <v>2265</v>
      </c>
      <c r="C70" s="157">
        <v>6</v>
      </c>
      <c r="D70" s="346">
        <v>45596</v>
      </c>
      <c r="E70" s="2"/>
      <c r="F70" s="2" t="s">
        <v>2160</v>
      </c>
      <c r="G70" s="2"/>
      <c r="H70" s="2"/>
      <c r="I70" s="114"/>
    </row>
    <row r="71" spans="1:9" x14ac:dyDescent="0.2">
      <c r="A71" s="123" t="s">
        <v>2266</v>
      </c>
      <c r="B71" s="97" t="s">
        <v>2267</v>
      </c>
      <c r="C71" s="157">
        <v>14</v>
      </c>
      <c r="D71" s="346">
        <v>45596</v>
      </c>
      <c r="E71" s="2"/>
      <c r="F71" s="2" t="s">
        <v>2160</v>
      </c>
      <c r="G71" s="2"/>
      <c r="H71" s="2"/>
      <c r="I71" s="114"/>
    </row>
    <row r="72" spans="1:9" x14ac:dyDescent="0.2">
      <c r="A72" s="123" t="s">
        <v>2268</v>
      </c>
      <c r="B72" s="97" t="s">
        <v>2269</v>
      </c>
      <c r="C72" s="157">
        <v>28</v>
      </c>
      <c r="D72" s="346">
        <v>45596</v>
      </c>
      <c r="E72" s="2"/>
      <c r="F72" s="2" t="s">
        <v>2160</v>
      </c>
      <c r="G72" s="2"/>
      <c r="H72" s="2"/>
      <c r="I72" s="114"/>
    </row>
    <row r="73" spans="1:9" x14ac:dyDescent="0.2">
      <c r="A73" s="123" t="s">
        <v>2270</v>
      </c>
      <c r="B73" s="97" t="s">
        <v>2271</v>
      </c>
      <c r="C73" s="157">
        <v>5</v>
      </c>
      <c r="D73" s="346">
        <v>45596</v>
      </c>
      <c r="E73" s="2"/>
      <c r="F73" s="2" t="s">
        <v>2160</v>
      </c>
      <c r="G73" s="2"/>
      <c r="H73" s="2"/>
      <c r="I73" s="114"/>
    </row>
    <row r="74" spans="1:9" x14ac:dyDescent="0.2">
      <c r="A74" s="123" t="s">
        <v>2272</v>
      </c>
      <c r="B74" s="97" t="s">
        <v>2273</v>
      </c>
      <c r="C74" s="157">
        <v>12</v>
      </c>
      <c r="D74" s="346">
        <v>45596</v>
      </c>
      <c r="E74" s="2"/>
      <c r="F74" s="2" t="s">
        <v>2160</v>
      </c>
      <c r="G74" s="2"/>
      <c r="H74" s="2"/>
      <c r="I74" s="114"/>
    </row>
    <row r="75" spans="1:9" x14ac:dyDescent="0.2">
      <c r="A75" s="123" t="s">
        <v>2274</v>
      </c>
      <c r="B75" s="97" t="s">
        <v>2275</v>
      </c>
      <c r="C75" s="157">
        <v>13</v>
      </c>
      <c r="D75" s="346">
        <v>45596</v>
      </c>
      <c r="E75" s="2"/>
      <c r="F75" s="2" t="s">
        <v>2160</v>
      </c>
      <c r="G75" s="2"/>
      <c r="H75" s="2"/>
      <c r="I75" s="114"/>
    </row>
    <row r="76" spans="1:9" x14ac:dyDescent="0.2">
      <c r="A76" s="123" t="s">
        <v>2276</v>
      </c>
      <c r="B76" s="97" t="s">
        <v>2277</v>
      </c>
      <c r="C76" s="157">
        <v>10</v>
      </c>
      <c r="D76" s="346">
        <v>45596</v>
      </c>
      <c r="E76" s="2"/>
      <c r="F76" s="2" t="s">
        <v>2160</v>
      </c>
      <c r="G76" s="2"/>
      <c r="H76" s="2"/>
      <c r="I76" s="114"/>
    </row>
    <row r="77" spans="1:9" x14ac:dyDescent="0.2">
      <c r="A77" s="123" t="s">
        <v>2278</v>
      </c>
      <c r="B77" s="97" t="s">
        <v>2279</v>
      </c>
      <c r="C77" s="157">
        <v>13</v>
      </c>
      <c r="D77" s="346">
        <v>45596</v>
      </c>
      <c r="E77" s="2"/>
      <c r="F77" s="2" t="s">
        <v>2160</v>
      </c>
      <c r="G77" s="2"/>
      <c r="H77" s="2"/>
      <c r="I77" s="114"/>
    </row>
    <row r="78" spans="1:9" x14ac:dyDescent="0.2">
      <c r="A78" s="123" t="s">
        <v>2280</v>
      </c>
      <c r="B78" s="97" t="s">
        <v>2281</v>
      </c>
      <c r="C78" s="157">
        <v>16</v>
      </c>
      <c r="D78" s="346">
        <v>45596</v>
      </c>
      <c r="E78" s="2"/>
      <c r="F78" s="2" t="s">
        <v>2160</v>
      </c>
      <c r="G78" s="2"/>
      <c r="H78" s="2"/>
      <c r="I78" s="114"/>
    </row>
    <row r="79" spans="1:9" x14ac:dyDescent="0.2">
      <c r="A79" s="123" t="s">
        <v>2282</v>
      </c>
      <c r="B79" s="97" t="s">
        <v>2283</v>
      </c>
      <c r="C79" s="99">
        <v>7</v>
      </c>
      <c r="D79" s="346">
        <v>45596</v>
      </c>
      <c r="E79" s="2"/>
      <c r="F79" s="2" t="s">
        <v>2160</v>
      </c>
      <c r="G79" s="2"/>
      <c r="H79" s="2"/>
      <c r="I79" s="114"/>
    </row>
    <row r="80" spans="1:9" x14ac:dyDescent="0.2">
      <c r="A80" s="123" t="s">
        <v>2284</v>
      </c>
      <c r="B80" s="97" t="s">
        <v>2285</v>
      </c>
      <c r="C80" s="99">
        <v>8</v>
      </c>
      <c r="D80" s="346">
        <v>45596</v>
      </c>
      <c r="E80" s="2"/>
      <c r="F80" s="2" t="s">
        <v>2160</v>
      </c>
      <c r="G80" s="2"/>
      <c r="H80" s="2"/>
      <c r="I80" s="114"/>
    </row>
    <row r="81" spans="1:9" x14ac:dyDescent="0.2">
      <c r="A81" s="123" t="s">
        <v>2286</v>
      </c>
      <c r="B81" s="97" t="s">
        <v>2287</v>
      </c>
      <c r="C81" s="99">
        <v>10</v>
      </c>
      <c r="D81" s="346">
        <v>45596</v>
      </c>
      <c r="E81" s="2"/>
      <c r="F81" s="2" t="s">
        <v>2160</v>
      </c>
      <c r="G81" s="2"/>
      <c r="H81" s="2"/>
      <c r="I81" s="114"/>
    </row>
    <row r="82" spans="1:9" x14ac:dyDescent="0.2">
      <c r="A82" s="123" t="s">
        <v>2288</v>
      </c>
      <c r="B82" s="97" t="s">
        <v>2289</v>
      </c>
      <c r="C82" s="99">
        <v>13</v>
      </c>
      <c r="D82" s="346">
        <v>45596</v>
      </c>
      <c r="E82" s="2"/>
      <c r="F82" s="2" t="s">
        <v>2160</v>
      </c>
      <c r="G82" s="2"/>
      <c r="H82" s="2"/>
      <c r="I82" s="114"/>
    </row>
    <row r="83" spans="1:9" x14ac:dyDescent="0.2">
      <c r="A83" s="123" t="s">
        <v>2290</v>
      </c>
      <c r="B83" s="97" t="s">
        <v>2291</v>
      </c>
      <c r="C83" s="99">
        <v>7</v>
      </c>
      <c r="D83" s="346">
        <v>45596</v>
      </c>
      <c r="E83" s="2"/>
      <c r="F83" s="2" t="s">
        <v>2160</v>
      </c>
      <c r="G83" s="2"/>
      <c r="H83" s="2"/>
      <c r="I83" s="114"/>
    </row>
    <row r="84" spans="1:9" x14ac:dyDescent="0.2">
      <c r="A84" s="123" t="s">
        <v>2292</v>
      </c>
      <c r="B84" s="97" t="s">
        <v>2293</v>
      </c>
      <c r="C84" s="99">
        <v>6</v>
      </c>
      <c r="D84" s="346">
        <v>45596</v>
      </c>
      <c r="E84" s="2"/>
      <c r="F84" s="2" t="s">
        <v>2160</v>
      </c>
      <c r="G84" s="2"/>
      <c r="H84" s="2"/>
      <c r="I84" s="114"/>
    </row>
    <row r="85" spans="1:9" x14ac:dyDescent="0.2">
      <c r="A85" s="123" t="s">
        <v>2294</v>
      </c>
      <c r="B85" s="97" t="s">
        <v>2295</v>
      </c>
      <c r="C85" s="99">
        <v>13</v>
      </c>
      <c r="D85" s="346">
        <v>45596</v>
      </c>
      <c r="E85" s="2"/>
      <c r="F85" s="2" t="s">
        <v>2160</v>
      </c>
      <c r="G85" s="2"/>
      <c r="H85" s="2"/>
      <c r="I85" s="114"/>
    </row>
    <row r="86" spans="1:9" x14ac:dyDescent="0.2">
      <c r="A86" s="123" t="s">
        <v>2296</v>
      </c>
      <c r="B86" s="97" t="s">
        <v>2297</v>
      </c>
      <c r="C86" s="99">
        <v>16</v>
      </c>
      <c r="D86" s="346">
        <v>45596</v>
      </c>
      <c r="E86" s="2"/>
      <c r="F86" s="2" t="s">
        <v>2160</v>
      </c>
      <c r="G86" s="2"/>
      <c r="H86" s="2"/>
      <c r="I86" s="114"/>
    </row>
    <row r="87" spans="1:9" x14ac:dyDescent="0.2">
      <c r="A87" s="123" t="s">
        <v>2298</v>
      </c>
      <c r="B87" s="97" t="s">
        <v>2299</v>
      </c>
      <c r="C87" s="99">
        <v>19</v>
      </c>
      <c r="D87" s="346">
        <v>45596</v>
      </c>
      <c r="E87" s="2"/>
      <c r="F87" s="2" t="s">
        <v>2160</v>
      </c>
      <c r="G87" s="2"/>
      <c r="H87" s="2"/>
      <c r="I87" s="114"/>
    </row>
    <row r="88" spans="1:9" x14ac:dyDescent="0.2">
      <c r="A88" s="123" t="s">
        <v>2300</v>
      </c>
      <c r="B88" s="97" t="s">
        <v>2301</v>
      </c>
      <c r="C88" s="99">
        <v>17</v>
      </c>
      <c r="D88" s="346">
        <v>45596</v>
      </c>
      <c r="E88" s="2"/>
      <c r="F88" s="2" t="s">
        <v>2160</v>
      </c>
      <c r="G88" s="2"/>
      <c r="H88" s="2"/>
      <c r="I88" s="114"/>
    </row>
    <row r="89" spans="1:9" x14ac:dyDescent="0.2">
      <c r="A89" s="123" t="s">
        <v>2302</v>
      </c>
      <c r="B89" s="97" t="s">
        <v>2303</v>
      </c>
      <c r="C89" s="99">
        <v>13</v>
      </c>
      <c r="D89" s="346">
        <v>45596</v>
      </c>
      <c r="E89" s="2"/>
      <c r="F89" s="2" t="s">
        <v>2160</v>
      </c>
      <c r="G89" s="2"/>
      <c r="H89" s="2"/>
      <c r="I89" s="114"/>
    </row>
    <row r="90" spans="1:9" x14ac:dyDescent="0.2">
      <c r="A90" s="123" t="s">
        <v>2304</v>
      </c>
      <c r="B90" s="97" t="s">
        <v>2305</v>
      </c>
      <c r="C90" s="99">
        <v>11</v>
      </c>
      <c r="D90" s="346">
        <v>45596</v>
      </c>
      <c r="E90" s="2"/>
      <c r="F90" s="2" t="s">
        <v>2160</v>
      </c>
      <c r="G90" s="2"/>
      <c r="H90" s="2"/>
      <c r="I90" s="114"/>
    </row>
    <row r="91" spans="1:9" x14ac:dyDescent="0.2">
      <c r="A91" s="123" t="s">
        <v>2306</v>
      </c>
      <c r="B91" s="97" t="s">
        <v>2307</v>
      </c>
      <c r="C91" s="99">
        <v>12</v>
      </c>
      <c r="D91" s="346">
        <v>45596</v>
      </c>
      <c r="E91" s="2"/>
      <c r="F91" s="2" t="s">
        <v>2160</v>
      </c>
      <c r="G91" s="2"/>
      <c r="H91" s="2"/>
      <c r="I91" s="114"/>
    </row>
    <row r="92" spans="1:9" x14ac:dyDescent="0.2">
      <c r="A92" s="123" t="s">
        <v>2308</v>
      </c>
      <c r="B92" s="97" t="s">
        <v>2309</v>
      </c>
      <c r="C92" s="99">
        <v>10</v>
      </c>
      <c r="D92" s="346">
        <v>45596</v>
      </c>
      <c r="E92" s="2"/>
      <c r="F92" s="2" t="s">
        <v>2160</v>
      </c>
      <c r="G92" s="2"/>
      <c r="H92" s="2"/>
      <c r="I92" s="114"/>
    </row>
    <row r="93" spans="1:9" x14ac:dyDescent="0.2">
      <c r="A93" s="123" t="s">
        <v>2310</v>
      </c>
      <c r="B93" s="97" t="s">
        <v>2311</v>
      </c>
      <c r="C93" s="99">
        <v>21</v>
      </c>
      <c r="D93" s="346">
        <v>45565</v>
      </c>
      <c r="E93" s="2"/>
      <c r="F93" s="2"/>
      <c r="G93" s="2" t="s">
        <v>2160</v>
      </c>
      <c r="H93" s="2"/>
      <c r="I93" s="114" t="s">
        <v>2312</v>
      </c>
    </row>
    <row r="94" spans="1:9" x14ac:dyDescent="0.2">
      <c r="A94" s="123" t="s">
        <v>2313</v>
      </c>
      <c r="B94" s="97" t="s">
        <v>2314</v>
      </c>
      <c r="C94" s="99">
        <v>12</v>
      </c>
      <c r="D94" s="346">
        <v>45565</v>
      </c>
      <c r="E94" s="2"/>
      <c r="F94" s="2" t="s">
        <v>2160</v>
      </c>
      <c r="G94" s="2"/>
      <c r="H94" s="2"/>
      <c r="I94" s="114"/>
    </row>
    <row r="95" spans="1:9" x14ac:dyDescent="0.2">
      <c r="A95" s="123" t="s">
        <v>2315</v>
      </c>
      <c r="B95" s="97" t="s">
        <v>2316</v>
      </c>
      <c r="C95" s="99">
        <v>25</v>
      </c>
      <c r="D95" s="346">
        <v>45534</v>
      </c>
      <c r="E95" s="2" t="s">
        <v>2160</v>
      </c>
      <c r="F95" s="2"/>
      <c r="G95" s="2"/>
      <c r="H95" s="2"/>
      <c r="I95" s="114"/>
    </row>
    <row r="96" spans="1:9" x14ac:dyDescent="0.2">
      <c r="A96" s="123" t="s">
        <v>2317</v>
      </c>
      <c r="B96" s="97" t="s">
        <v>2318</v>
      </c>
      <c r="C96" s="99">
        <v>25</v>
      </c>
      <c r="D96" s="346">
        <v>45504</v>
      </c>
      <c r="E96" s="2"/>
      <c r="F96" s="2"/>
      <c r="G96" s="2" t="s">
        <v>2160</v>
      </c>
      <c r="H96" s="2"/>
      <c r="I96" s="150" t="s">
        <v>2319</v>
      </c>
    </row>
    <row r="97" spans="1:9" x14ac:dyDescent="0.2">
      <c r="A97" s="123" t="s">
        <v>2320</v>
      </c>
      <c r="B97" s="127" t="s">
        <v>2321</v>
      </c>
      <c r="C97" s="157">
        <v>8</v>
      </c>
      <c r="D97" s="346">
        <v>45504</v>
      </c>
      <c r="E97" s="2"/>
      <c r="F97" s="2"/>
      <c r="G97" s="2" t="s">
        <v>2160</v>
      </c>
      <c r="H97" s="2"/>
      <c r="I97" s="150" t="s">
        <v>2322</v>
      </c>
    </row>
    <row r="98" spans="1:9" x14ac:dyDescent="0.2">
      <c r="A98" s="123" t="s">
        <v>2323</v>
      </c>
      <c r="B98" s="127" t="s">
        <v>2324</v>
      </c>
      <c r="C98" s="99">
        <v>11</v>
      </c>
      <c r="D98" s="346">
        <v>45471</v>
      </c>
      <c r="E98" s="2" t="s">
        <v>2160</v>
      </c>
      <c r="F98" s="2"/>
      <c r="G98" s="2"/>
      <c r="H98" s="2"/>
      <c r="I98" s="150" t="s">
        <v>2198</v>
      </c>
    </row>
    <row r="99" spans="1:9" x14ac:dyDescent="0.2">
      <c r="A99" s="123" t="s">
        <v>2325</v>
      </c>
      <c r="B99" s="127" t="s">
        <v>2326</v>
      </c>
      <c r="C99" s="157">
        <v>9</v>
      </c>
      <c r="D99" s="346">
        <v>45471</v>
      </c>
      <c r="E99" s="2" t="s">
        <v>2160</v>
      </c>
      <c r="F99" s="2"/>
      <c r="G99" s="2"/>
      <c r="H99" s="2"/>
      <c r="I99" s="150"/>
    </row>
    <row r="100" spans="1:9" x14ac:dyDescent="0.2">
      <c r="A100" s="123" t="s">
        <v>2327</v>
      </c>
      <c r="B100" s="127" t="s">
        <v>2328</v>
      </c>
      <c r="C100" s="157">
        <v>13</v>
      </c>
      <c r="D100" s="346">
        <v>45443</v>
      </c>
      <c r="E100" s="2"/>
      <c r="F100" s="2"/>
      <c r="G100" s="2" t="s">
        <v>2160</v>
      </c>
      <c r="H100" s="2"/>
      <c r="I100" s="150" t="s">
        <v>2329</v>
      </c>
    </row>
    <row r="101" spans="1:9" x14ac:dyDescent="0.2">
      <c r="A101" s="123" t="s">
        <v>2330</v>
      </c>
      <c r="B101" s="127" t="s">
        <v>2331</v>
      </c>
      <c r="C101" s="157">
        <v>52</v>
      </c>
      <c r="D101" s="346">
        <v>45443</v>
      </c>
      <c r="E101" s="2" t="s">
        <v>2160</v>
      </c>
      <c r="F101" s="2"/>
      <c r="G101" s="2"/>
      <c r="H101" s="2"/>
      <c r="I101" s="150"/>
    </row>
    <row r="102" spans="1:9" x14ac:dyDescent="0.2">
      <c r="A102" s="123" t="s">
        <v>2332</v>
      </c>
      <c r="B102" s="127" t="s">
        <v>2333</v>
      </c>
      <c r="C102" s="99">
        <v>66</v>
      </c>
      <c r="D102" s="346">
        <v>45443</v>
      </c>
      <c r="E102" s="2" t="s">
        <v>2160</v>
      </c>
      <c r="F102" s="2"/>
      <c r="G102" s="2"/>
      <c r="H102" s="2"/>
      <c r="I102" s="150"/>
    </row>
    <row r="103" spans="1:9" x14ac:dyDescent="0.2">
      <c r="A103" s="123" t="s">
        <v>2334</v>
      </c>
      <c r="B103" s="127" t="s">
        <v>2335</v>
      </c>
      <c r="C103" s="99">
        <v>9</v>
      </c>
      <c r="D103" s="346">
        <v>45443</v>
      </c>
      <c r="E103" s="2"/>
      <c r="F103" s="2"/>
      <c r="G103" s="2" t="s">
        <v>2160</v>
      </c>
      <c r="H103" s="2"/>
      <c r="I103" s="150" t="s">
        <v>2336</v>
      </c>
    </row>
    <row r="104" spans="1:9" x14ac:dyDescent="0.2">
      <c r="A104" s="55" t="s">
        <v>2337</v>
      </c>
      <c r="B104" s="127" t="s">
        <v>2338</v>
      </c>
      <c r="C104" s="347">
        <v>50</v>
      </c>
      <c r="D104" s="346">
        <v>45443</v>
      </c>
      <c r="E104" s="2" t="s">
        <v>2160</v>
      </c>
      <c r="F104" s="2"/>
      <c r="G104" s="2"/>
      <c r="H104" s="2"/>
      <c r="I104" s="150"/>
    </row>
    <row r="105" spans="1:9" x14ac:dyDescent="0.2">
      <c r="A105" s="123" t="s">
        <v>2339</v>
      </c>
      <c r="B105" s="127" t="s">
        <v>2340</v>
      </c>
      <c r="C105" s="347">
        <v>9</v>
      </c>
      <c r="D105" s="346">
        <v>45412</v>
      </c>
      <c r="E105" s="2"/>
      <c r="F105" s="2"/>
      <c r="G105" s="2" t="s">
        <v>2160</v>
      </c>
      <c r="H105" s="2"/>
      <c r="I105" s="150" t="s">
        <v>2341</v>
      </c>
    </row>
    <row r="106" spans="1:9" x14ac:dyDescent="0.2">
      <c r="A106" s="123" t="s">
        <v>2342</v>
      </c>
      <c r="B106" s="127" t="s">
        <v>2343</v>
      </c>
      <c r="C106" s="347">
        <v>6</v>
      </c>
      <c r="D106" s="346">
        <v>45412</v>
      </c>
      <c r="E106" s="2"/>
      <c r="F106" s="2"/>
      <c r="G106" s="2" t="s">
        <v>2160</v>
      </c>
      <c r="H106" s="2"/>
      <c r="I106" s="150" t="s">
        <v>2344</v>
      </c>
    </row>
    <row r="107" spans="1:9" x14ac:dyDescent="0.2">
      <c r="A107" s="116" t="s">
        <v>2345</v>
      </c>
      <c r="B107" s="127" t="s">
        <v>2346</v>
      </c>
      <c r="C107" s="347">
        <v>9</v>
      </c>
      <c r="D107" s="346">
        <v>45379</v>
      </c>
      <c r="E107" s="2" t="s">
        <v>2160</v>
      </c>
      <c r="F107" s="2"/>
      <c r="G107" s="2"/>
      <c r="H107" s="2"/>
      <c r="I107" s="150"/>
    </row>
    <row r="108" spans="1:9" x14ac:dyDescent="0.2">
      <c r="A108" s="123" t="s">
        <v>2347</v>
      </c>
      <c r="B108" s="127" t="s">
        <v>2348</v>
      </c>
      <c r="C108" s="99">
        <v>21</v>
      </c>
      <c r="D108" s="346">
        <v>45351</v>
      </c>
      <c r="E108" s="2" t="s">
        <v>2160</v>
      </c>
      <c r="F108" s="2"/>
      <c r="G108" s="2"/>
      <c r="H108" s="2"/>
      <c r="I108" s="150"/>
    </row>
    <row r="109" spans="1:9" x14ac:dyDescent="0.2">
      <c r="A109" s="123" t="s">
        <v>2349</v>
      </c>
      <c r="B109" s="97" t="s">
        <v>2350</v>
      </c>
      <c r="C109" s="157">
        <v>23</v>
      </c>
      <c r="D109" s="346">
        <v>45351</v>
      </c>
      <c r="E109" s="2" t="s">
        <v>2160</v>
      </c>
      <c r="F109" s="2"/>
      <c r="G109" s="2"/>
      <c r="H109" s="2"/>
      <c r="I109" s="150"/>
    </row>
    <row r="110" spans="1:9" x14ac:dyDescent="0.2">
      <c r="A110" s="123" t="s">
        <v>2351</v>
      </c>
      <c r="B110" s="97" t="s">
        <v>2352</v>
      </c>
      <c r="C110" s="157">
        <v>8</v>
      </c>
      <c r="D110" s="346">
        <v>45322</v>
      </c>
      <c r="E110" s="2" t="s">
        <v>2160</v>
      </c>
      <c r="F110" s="2"/>
      <c r="G110" s="2"/>
      <c r="H110" s="2"/>
      <c r="I110" s="150" t="s">
        <v>2198</v>
      </c>
    </row>
    <row r="111" spans="1:9" x14ac:dyDescent="0.2">
      <c r="A111" s="123" t="s">
        <v>2353</v>
      </c>
      <c r="B111" s="97" t="s">
        <v>2354</v>
      </c>
      <c r="C111" s="157">
        <v>48</v>
      </c>
      <c r="D111" s="346">
        <v>45322</v>
      </c>
      <c r="E111" s="2" t="s">
        <v>2160</v>
      </c>
      <c r="F111" s="2"/>
      <c r="G111" s="2"/>
      <c r="H111" s="2"/>
      <c r="I111" s="150"/>
    </row>
    <row r="112" spans="1:9" x14ac:dyDescent="0.2">
      <c r="A112" s="123" t="s">
        <v>2355</v>
      </c>
      <c r="B112" s="97" t="s">
        <v>2356</v>
      </c>
      <c r="C112" s="157">
        <v>20</v>
      </c>
      <c r="D112" s="346">
        <v>45289</v>
      </c>
      <c r="E112" s="2"/>
      <c r="F112" s="2"/>
      <c r="G112" s="2" t="s">
        <v>2160</v>
      </c>
      <c r="H112" s="2"/>
      <c r="I112" s="150" t="s">
        <v>2357</v>
      </c>
    </row>
    <row r="113" spans="1:9" x14ac:dyDescent="0.2">
      <c r="A113" s="123" t="s">
        <v>2358</v>
      </c>
      <c r="B113" s="97" t="s">
        <v>2359</v>
      </c>
      <c r="C113" s="157">
        <v>11</v>
      </c>
      <c r="D113" s="346">
        <v>45289</v>
      </c>
      <c r="E113" s="2"/>
      <c r="F113" s="2" t="s">
        <v>2160</v>
      </c>
      <c r="G113" s="2"/>
      <c r="H113" s="2"/>
      <c r="I113" s="150"/>
    </row>
    <row r="114" spans="1:9" x14ac:dyDescent="0.2">
      <c r="A114" s="123" t="s">
        <v>2360</v>
      </c>
      <c r="B114" s="97" t="s">
        <v>2361</v>
      </c>
      <c r="C114" s="157">
        <v>9</v>
      </c>
      <c r="D114" s="346">
        <v>45289</v>
      </c>
      <c r="E114" s="2"/>
      <c r="F114" s="2" t="s">
        <v>2160</v>
      </c>
      <c r="G114" s="2"/>
      <c r="H114" s="2"/>
      <c r="I114" s="150"/>
    </row>
    <row r="115" spans="1:9" x14ac:dyDescent="0.2">
      <c r="A115" s="123" t="s">
        <v>2362</v>
      </c>
      <c r="B115" s="97" t="s">
        <v>2363</v>
      </c>
      <c r="C115" s="157">
        <v>6</v>
      </c>
      <c r="D115" s="346">
        <v>45289</v>
      </c>
      <c r="E115" s="2"/>
      <c r="F115" s="2" t="s">
        <v>2160</v>
      </c>
      <c r="G115" s="2"/>
      <c r="H115" s="2"/>
      <c r="I115" s="150"/>
    </row>
    <row r="116" spans="1:9" x14ac:dyDescent="0.2">
      <c r="A116" s="123" t="s">
        <v>2364</v>
      </c>
      <c r="B116" s="97" t="s">
        <v>2365</v>
      </c>
      <c r="C116" s="120">
        <v>22</v>
      </c>
      <c r="D116" s="346">
        <v>45289</v>
      </c>
      <c r="E116" s="2"/>
      <c r="F116" s="2"/>
      <c r="G116" s="2" t="s">
        <v>2160</v>
      </c>
      <c r="H116" s="2"/>
      <c r="I116" s="150" t="s">
        <v>2366</v>
      </c>
    </row>
    <row r="117" spans="1:9" x14ac:dyDescent="0.2">
      <c r="A117" s="123" t="s">
        <v>2367</v>
      </c>
      <c r="B117" s="97" t="s">
        <v>2368</v>
      </c>
      <c r="C117" s="157">
        <v>26</v>
      </c>
      <c r="D117" s="346">
        <v>45289</v>
      </c>
      <c r="E117" s="2" t="s">
        <v>2160</v>
      </c>
      <c r="F117" s="2"/>
      <c r="G117" s="2"/>
      <c r="H117" s="2"/>
      <c r="I117" s="150" t="s">
        <v>2369</v>
      </c>
    </row>
    <row r="118" spans="1:9" x14ac:dyDescent="0.2">
      <c r="A118" s="123" t="s">
        <v>2370</v>
      </c>
      <c r="B118" s="97" t="s">
        <v>2371</v>
      </c>
      <c r="C118" s="157">
        <v>7</v>
      </c>
      <c r="D118" s="346">
        <v>45260</v>
      </c>
      <c r="E118" s="2"/>
      <c r="F118" s="2" t="s">
        <v>2160</v>
      </c>
      <c r="G118" s="2"/>
      <c r="H118" s="2"/>
      <c r="I118" s="150"/>
    </row>
    <row r="119" spans="1:9" x14ac:dyDescent="0.2">
      <c r="A119" s="123" t="s">
        <v>2372</v>
      </c>
      <c r="B119" s="97" t="s">
        <v>2373</v>
      </c>
      <c r="C119" s="157">
        <v>12</v>
      </c>
      <c r="D119" s="346">
        <v>45260</v>
      </c>
      <c r="E119" s="2"/>
      <c r="F119" s="2" t="s">
        <v>2160</v>
      </c>
      <c r="G119" s="2"/>
      <c r="H119" s="2"/>
      <c r="I119" s="150"/>
    </row>
    <row r="120" spans="1:9" x14ac:dyDescent="0.2">
      <c r="A120" s="116" t="s">
        <v>2374</v>
      </c>
      <c r="B120" s="97" t="s">
        <v>2375</v>
      </c>
      <c r="C120" s="157">
        <v>7</v>
      </c>
      <c r="D120" s="346">
        <v>45260</v>
      </c>
      <c r="E120" s="2"/>
      <c r="F120" s="2" t="s">
        <v>2160</v>
      </c>
      <c r="G120" s="2"/>
      <c r="H120" s="2"/>
      <c r="I120" s="150"/>
    </row>
    <row r="121" spans="1:9" x14ac:dyDescent="0.2">
      <c r="A121" s="123" t="s">
        <v>2376</v>
      </c>
      <c r="B121" s="97" t="s">
        <v>2377</v>
      </c>
      <c r="C121" s="157">
        <v>10</v>
      </c>
      <c r="D121" s="346">
        <v>45260</v>
      </c>
      <c r="E121" s="2"/>
      <c r="F121" s="2" t="s">
        <v>2160</v>
      </c>
      <c r="G121" s="2"/>
      <c r="H121" s="2"/>
      <c r="I121" s="150"/>
    </row>
    <row r="122" spans="1:9" x14ac:dyDescent="0.2">
      <c r="A122" s="123" t="s">
        <v>2378</v>
      </c>
      <c r="B122" s="97" t="s">
        <v>2379</v>
      </c>
      <c r="C122" s="157">
        <v>8</v>
      </c>
      <c r="D122" s="346">
        <v>45260</v>
      </c>
      <c r="E122" s="2"/>
      <c r="F122" s="2" t="s">
        <v>2160</v>
      </c>
      <c r="G122" s="2"/>
      <c r="H122" s="2"/>
      <c r="I122" s="150"/>
    </row>
    <row r="123" spans="1:9" x14ac:dyDescent="0.2">
      <c r="A123" s="123" t="s">
        <v>2380</v>
      </c>
      <c r="B123" s="97" t="s">
        <v>2381</v>
      </c>
      <c r="C123" s="99">
        <v>10</v>
      </c>
      <c r="D123" s="346">
        <v>45260</v>
      </c>
      <c r="E123" s="2"/>
      <c r="F123" s="2" t="s">
        <v>2160</v>
      </c>
      <c r="G123" s="2"/>
      <c r="H123" s="2"/>
      <c r="I123" s="150"/>
    </row>
    <row r="124" spans="1:9" x14ac:dyDescent="0.2">
      <c r="A124" s="123" t="s">
        <v>2382</v>
      </c>
      <c r="B124" s="97" t="s">
        <v>2383</v>
      </c>
      <c r="C124" s="99">
        <v>8</v>
      </c>
      <c r="D124" s="346">
        <v>45260</v>
      </c>
      <c r="E124" s="2"/>
      <c r="F124" s="2" t="s">
        <v>2160</v>
      </c>
      <c r="G124" s="2"/>
      <c r="H124" s="2"/>
      <c r="I124" s="150"/>
    </row>
    <row r="125" spans="1:9" x14ac:dyDescent="0.2">
      <c r="A125" s="123" t="s">
        <v>2384</v>
      </c>
      <c r="B125" s="97" t="s">
        <v>2385</v>
      </c>
      <c r="C125" s="99">
        <v>7</v>
      </c>
      <c r="D125" s="346">
        <v>45260</v>
      </c>
      <c r="E125" s="2"/>
      <c r="F125" s="2" t="s">
        <v>2160</v>
      </c>
      <c r="G125" s="2"/>
      <c r="H125" s="2"/>
      <c r="I125" s="150"/>
    </row>
    <row r="126" spans="1:9" x14ac:dyDescent="0.2">
      <c r="A126" s="123" t="s">
        <v>2386</v>
      </c>
      <c r="B126" s="97" t="s">
        <v>2387</v>
      </c>
      <c r="C126" s="99">
        <v>9</v>
      </c>
      <c r="D126" s="346">
        <v>45260</v>
      </c>
      <c r="E126" s="2"/>
      <c r="F126" s="2" t="s">
        <v>2160</v>
      </c>
      <c r="G126" s="2"/>
      <c r="H126" s="2"/>
      <c r="I126" s="150"/>
    </row>
    <row r="127" spans="1:9" x14ac:dyDescent="0.2">
      <c r="A127" s="123" t="s">
        <v>2388</v>
      </c>
      <c r="B127" s="97" t="s">
        <v>2389</v>
      </c>
      <c r="C127" s="99">
        <v>11</v>
      </c>
      <c r="D127" s="346">
        <v>45260</v>
      </c>
      <c r="E127" s="2"/>
      <c r="F127" s="2" t="s">
        <v>2160</v>
      </c>
      <c r="G127" s="2"/>
      <c r="H127" s="2"/>
      <c r="I127" s="150"/>
    </row>
    <row r="128" spans="1:9" x14ac:dyDescent="0.2">
      <c r="A128" s="123" t="s">
        <v>2390</v>
      </c>
      <c r="B128" s="97" t="s">
        <v>2391</v>
      </c>
      <c r="C128" s="99">
        <v>12</v>
      </c>
      <c r="D128" s="346">
        <v>45260</v>
      </c>
      <c r="E128" s="2"/>
      <c r="F128" s="2" t="s">
        <v>2160</v>
      </c>
      <c r="G128" s="2"/>
      <c r="H128" s="2"/>
      <c r="I128" s="150"/>
    </row>
    <row r="129" spans="1:9" x14ac:dyDescent="0.2">
      <c r="A129" s="123" t="s">
        <v>2392</v>
      </c>
      <c r="B129" s="97" t="s">
        <v>2393</v>
      </c>
      <c r="C129" s="99">
        <v>6</v>
      </c>
      <c r="D129" s="346">
        <v>45260</v>
      </c>
      <c r="E129" s="2"/>
      <c r="F129" s="2" t="s">
        <v>2160</v>
      </c>
      <c r="G129" s="2"/>
      <c r="H129" s="2"/>
      <c r="I129" s="150"/>
    </row>
    <row r="130" spans="1:9" x14ac:dyDescent="0.2">
      <c r="A130" s="123" t="s">
        <v>2394</v>
      </c>
      <c r="B130" s="97" t="s">
        <v>2395</v>
      </c>
      <c r="C130" s="99">
        <v>12</v>
      </c>
      <c r="D130" s="346">
        <v>45260</v>
      </c>
      <c r="E130" s="2"/>
      <c r="F130" s="2" t="s">
        <v>2160</v>
      </c>
      <c r="G130" s="2"/>
      <c r="H130" s="2"/>
      <c r="I130" s="150"/>
    </row>
    <row r="131" spans="1:9" x14ac:dyDescent="0.2">
      <c r="A131" s="123" t="s">
        <v>2396</v>
      </c>
      <c r="B131" s="97" t="s">
        <v>2397</v>
      </c>
      <c r="C131" s="99">
        <v>13</v>
      </c>
      <c r="D131" s="346">
        <v>45260</v>
      </c>
      <c r="E131" s="2"/>
      <c r="F131" s="2" t="s">
        <v>2160</v>
      </c>
      <c r="G131" s="2"/>
      <c r="H131" s="2"/>
      <c r="I131" s="150"/>
    </row>
    <row r="132" spans="1:9" x14ac:dyDescent="0.2">
      <c r="A132" s="123" t="s">
        <v>2398</v>
      </c>
      <c r="B132" s="97" t="s">
        <v>2399</v>
      </c>
      <c r="C132" s="99">
        <v>9</v>
      </c>
      <c r="D132" s="346">
        <v>45260</v>
      </c>
      <c r="E132" s="2"/>
      <c r="F132" s="2" t="s">
        <v>2160</v>
      </c>
      <c r="G132" s="2"/>
      <c r="H132" s="2"/>
      <c r="I132" s="150"/>
    </row>
    <row r="133" spans="1:9" x14ac:dyDescent="0.2">
      <c r="A133" s="123" t="s">
        <v>2400</v>
      </c>
      <c r="B133" s="97" t="s">
        <v>2401</v>
      </c>
      <c r="C133" s="99">
        <v>7</v>
      </c>
      <c r="D133" s="346">
        <v>45260</v>
      </c>
      <c r="E133" s="2"/>
      <c r="F133" s="2" t="s">
        <v>2160</v>
      </c>
      <c r="G133" s="2"/>
      <c r="H133" s="2"/>
      <c r="I133" s="150"/>
    </row>
    <row r="134" spans="1:9" x14ac:dyDescent="0.2">
      <c r="A134" s="123" t="s">
        <v>2402</v>
      </c>
      <c r="B134" s="97" t="s">
        <v>2403</v>
      </c>
      <c r="C134" s="99">
        <v>12</v>
      </c>
      <c r="D134" s="346">
        <v>45260</v>
      </c>
      <c r="E134" s="2"/>
      <c r="F134" s="2" t="s">
        <v>2160</v>
      </c>
      <c r="G134" s="2"/>
      <c r="H134" s="2"/>
      <c r="I134" s="150"/>
    </row>
    <row r="135" spans="1:9" x14ac:dyDescent="0.2">
      <c r="A135" s="55" t="s">
        <v>2404</v>
      </c>
      <c r="B135" s="97" t="s">
        <v>2405</v>
      </c>
      <c r="C135" s="99">
        <v>12</v>
      </c>
      <c r="D135" s="346">
        <v>45260</v>
      </c>
      <c r="E135" s="2"/>
      <c r="F135" s="2" t="s">
        <v>2160</v>
      </c>
      <c r="G135" s="2"/>
      <c r="H135" s="2"/>
      <c r="I135" s="150"/>
    </row>
    <row r="136" spans="1:9" x14ac:dyDescent="0.2">
      <c r="A136" s="116" t="s">
        <v>2406</v>
      </c>
      <c r="B136" s="97" t="s">
        <v>2407</v>
      </c>
      <c r="C136" s="120">
        <v>7</v>
      </c>
      <c r="D136" s="346">
        <v>45230</v>
      </c>
      <c r="E136" s="2"/>
      <c r="F136" s="2" t="s">
        <v>2160</v>
      </c>
      <c r="G136" s="2"/>
      <c r="H136" s="2"/>
      <c r="I136" s="150"/>
    </row>
    <row r="137" spans="1:9" x14ac:dyDescent="0.2">
      <c r="A137" s="116" t="s">
        <v>2408</v>
      </c>
      <c r="B137" s="97" t="s">
        <v>2409</v>
      </c>
      <c r="C137" s="157">
        <v>8</v>
      </c>
      <c r="D137" s="346">
        <v>45230</v>
      </c>
      <c r="E137" s="2"/>
      <c r="F137" s="2" t="s">
        <v>2160</v>
      </c>
      <c r="G137" s="2"/>
      <c r="H137" s="2"/>
      <c r="I137" s="150"/>
    </row>
    <row r="138" spans="1:9" x14ac:dyDescent="0.2">
      <c r="A138" s="116" t="s">
        <v>2410</v>
      </c>
      <c r="B138" s="97" t="s">
        <v>2411</v>
      </c>
      <c r="C138" s="99">
        <v>6</v>
      </c>
      <c r="D138" s="346">
        <v>45230</v>
      </c>
      <c r="E138" s="2"/>
      <c r="F138" s="2" t="s">
        <v>2160</v>
      </c>
      <c r="G138" s="2"/>
      <c r="H138" s="2"/>
      <c r="I138" s="150"/>
    </row>
    <row r="139" spans="1:9" x14ac:dyDescent="0.2">
      <c r="A139" s="116" t="s">
        <v>2412</v>
      </c>
      <c r="B139" s="97" t="s">
        <v>2413</v>
      </c>
      <c r="C139" s="157">
        <v>8</v>
      </c>
      <c r="D139" s="346">
        <v>45230</v>
      </c>
      <c r="E139" s="2"/>
      <c r="F139" s="2" t="s">
        <v>2160</v>
      </c>
      <c r="G139" s="2"/>
      <c r="H139" s="2"/>
      <c r="I139" s="150"/>
    </row>
    <row r="140" spans="1:9" x14ac:dyDescent="0.2">
      <c r="A140" s="123" t="s">
        <v>2414</v>
      </c>
      <c r="B140" s="97" t="s">
        <v>2415</v>
      </c>
      <c r="C140" s="157">
        <v>22</v>
      </c>
      <c r="D140" s="346">
        <v>45230</v>
      </c>
      <c r="E140" s="2"/>
      <c r="F140" s="2"/>
      <c r="G140" s="2" t="s">
        <v>2160</v>
      </c>
      <c r="H140" s="2"/>
      <c r="I140" s="150" t="s">
        <v>2416</v>
      </c>
    </row>
    <row r="141" spans="1:9" x14ac:dyDescent="0.2">
      <c r="A141" s="123" t="s">
        <v>2417</v>
      </c>
      <c r="B141" s="97" t="s">
        <v>2418</v>
      </c>
      <c r="C141" s="157">
        <v>9</v>
      </c>
      <c r="D141" s="346">
        <v>45230</v>
      </c>
      <c r="E141" s="2"/>
      <c r="F141" s="2" t="s">
        <v>2160</v>
      </c>
      <c r="G141" s="2"/>
      <c r="H141" s="2"/>
      <c r="I141" s="150"/>
    </row>
    <row r="142" spans="1:9" x14ac:dyDescent="0.2">
      <c r="A142" s="123" t="s">
        <v>2419</v>
      </c>
      <c r="B142" s="97" t="s">
        <v>2420</v>
      </c>
      <c r="C142" s="99">
        <v>9</v>
      </c>
      <c r="D142" s="346">
        <v>45230</v>
      </c>
      <c r="E142" s="2"/>
      <c r="F142" s="2"/>
      <c r="G142" s="2" t="s">
        <v>2160</v>
      </c>
      <c r="H142" s="2"/>
      <c r="I142" s="150" t="s">
        <v>2421</v>
      </c>
    </row>
    <row r="143" spans="1:9" x14ac:dyDescent="0.2">
      <c r="A143" s="123" t="s">
        <v>2422</v>
      </c>
      <c r="B143" s="97" t="s">
        <v>2423</v>
      </c>
      <c r="C143" s="99">
        <v>10</v>
      </c>
      <c r="D143" s="346">
        <v>45230</v>
      </c>
      <c r="E143" s="2"/>
      <c r="F143" s="2" t="s">
        <v>2160</v>
      </c>
      <c r="G143" s="2"/>
      <c r="H143" s="2"/>
      <c r="I143" s="150"/>
    </row>
    <row r="144" spans="1:9" x14ac:dyDescent="0.2">
      <c r="A144" s="123" t="s">
        <v>2424</v>
      </c>
      <c r="B144" s="97" t="s">
        <v>2425</v>
      </c>
      <c r="C144" s="99">
        <v>10</v>
      </c>
      <c r="D144" s="346">
        <v>45230</v>
      </c>
      <c r="E144" s="2"/>
      <c r="F144" s="2" t="s">
        <v>2160</v>
      </c>
      <c r="G144" s="2"/>
      <c r="H144" s="2"/>
      <c r="I144" s="150"/>
    </row>
    <row r="145" spans="1:9" x14ac:dyDescent="0.2">
      <c r="A145" s="123" t="s">
        <v>2426</v>
      </c>
      <c r="B145" s="97" t="s">
        <v>2427</v>
      </c>
      <c r="C145" s="99">
        <v>13</v>
      </c>
      <c r="D145" s="346">
        <v>45230</v>
      </c>
      <c r="E145" s="2"/>
      <c r="F145" s="2" t="s">
        <v>2160</v>
      </c>
      <c r="G145" s="2"/>
      <c r="H145" s="2"/>
      <c r="I145" s="150"/>
    </row>
    <row r="146" spans="1:9" x14ac:dyDescent="0.2">
      <c r="A146" s="123" t="s">
        <v>2428</v>
      </c>
      <c r="B146" s="97" t="s">
        <v>2429</v>
      </c>
      <c r="C146" s="99">
        <v>13</v>
      </c>
      <c r="D146" s="346">
        <v>45230</v>
      </c>
      <c r="E146" s="2"/>
      <c r="F146" s="2" t="s">
        <v>2160</v>
      </c>
      <c r="G146" s="2"/>
      <c r="H146" s="2"/>
      <c r="I146" s="150"/>
    </row>
    <row r="147" spans="1:9" x14ac:dyDescent="0.2">
      <c r="A147" s="123" t="s">
        <v>2430</v>
      </c>
      <c r="B147" s="97" t="s">
        <v>2431</v>
      </c>
      <c r="C147" s="99">
        <v>14</v>
      </c>
      <c r="D147" s="346">
        <v>45230</v>
      </c>
      <c r="E147" s="2" t="s">
        <v>2160</v>
      </c>
      <c r="F147" s="2"/>
      <c r="G147" s="2"/>
      <c r="H147" s="2"/>
      <c r="I147" s="150" t="s">
        <v>2198</v>
      </c>
    </row>
    <row r="148" spans="1:9" x14ac:dyDescent="0.2">
      <c r="A148" s="123" t="s">
        <v>2432</v>
      </c>
      <c r="B148" s="97" t="s">
        <v>2433</v>
      </c>
      <c r="C148" s="99">
        <v>17</v>
      </c>
      <c r="D148" s="346">
        <v>45230</v>
      </c>
      <c r="E148" s="2"/>
      <c r="F148" s="2" t="s">
        <v>2160</v>
      </c>
      <c r="G148" s="2"/>
      <c r="H148" s="2"/>
      <c r="I148" s="150"/>
    </row>
    <row r="149" spans="1:9" x14ac:dyDescent="0.2">
      <c r="A149" s="126" t="s">
        <v>2434</v>
      </c>
      <c r="B149" s="119" t="s">
        <v>2435</v>
      </c>
      <c r="C149" s="120">
        <v>7</v>
      </c>
      <c r="D149" s="346">
        <v>45230</v>
      </c>
      <c r="E149" s="2"/>
      <c r="F149" s="2"/>
      <c r="G149" s="2" t="s">
        <v>2160</v>
      </c>
      <c r="H149" s="2"/>
      <c r="I149" s="150" t="s">
        <v>2436</v>
      </c>
    </row>
    <row r="150" spans="1:9" x14ac:dyDescent="0.2">
      <c r="A150" s="123" t="s">
        <v>2437</v>
      </c>
      <c r="B150" s="97" t="s">
        <v>2438</v>
      </c>
      <c r="C150" s="99">
        <v>5</v>
      </c>
      <c r="D150" s="346">
        <v>45169</v>
      </c>
      <c r="E150" s="2" t="s">
        <v>2160</v>
      </c>
      <c r="F150" s="2"/>
      <c r="G150" s="2"/>
      <c r="H150" s="2"/>
      <c r="I150" s="150" t="s">
        <v>2198</v>
      </c>
    </row>
    <row r="151" spans="1:9" x14ac:dyDescent="0.2">
      <c r="A151" s="123" t="s">
        <v>2439</v>
      </c>
      <c r="B151" s="97" t="s">
        <v>2440</v>
      </c>
      <c r="C151" s="99">
        <v>31</v>
      </c>
      <c r="D151" s="346">
        <v>45169</v>
      </c>
      <c r="E151" s="2" t="s">
        <v>2160</v>
      </c>
      <c r="F151" s="2"/>
      <c r="G151" s="2"/>
      <c r="H151" s="2"/>
      <c r="I151" s="150" t="s">
        <v>2441</v>
      </c>
    </row>
    <row r="152" spans="1:9" x14ac:dyDescent="0.2">
      <c r="A152" s="123" t="s">
        <v>2442</v>
      </c>
      <c r="B152" s="97" t="s">
        <v>2443</v>
      </c>
      <c r="C152" s="99">
        <v>9</v>
      </c>
      <c r="D152" s="346">
        <v>45169</v>
      </c>
      <c r="E152" s="2" t="s">
        <v>2160</v>
      </c>
      <c r="F152" s="2"/>
      <c r="G152" s="2"/>
      <c r="H152" s="2"/>
      <c r="I152" s="150"/>
    </row>
    <row r="153" spans="1:9" x14ac:dyDescent="0.2">
      <c r="A153" s="123" t="s">
        <v>2444</v>
      </c>
      <c r="B153" s="97" t="s">
        <v>2445</v>
      </c>
      <c r="C153" s="157">
        <v>8</v>
      </c>
      <c r="D153" s="346">
        <v>45077</v>
      </c>
      <c r="E153" s="2" t="s">
        <v>2160</v>
      </c>
      <c r="F153" s="2"/>
      <c r="G153" s="2"/>
      <c r="H153" s="2"/>
      <c r="I153" s="150" t="s">
        <v>2198</v>
      </c>
    </row>
    <row r="154" spans="1:9" x14ac:dyDescent="0.2">
      <c r="A154" s="123" t="s">
        <v>2446</v>
      </c>
      <c r="B154" s="97" t="s">
        <v>2447</v>
      </c>
      <c r="C154" s="157">
        <v>11</v>
      </c>
      <c r="D154" s="346">
        <v>45044</v>
      </c>
      <c r="E154" s="2" t="s">
        <v>2160</v>
      </c>
      <c r="F154" s="2"/>
      <c r="G154" s="2"/>
      <c r="H154" s="2"/>
      <c r="I154" s="150" t="s">
        <v>2198</v>
      </c>
    </row>
    <row r="155" spans="1:9" x14ac:dyDescent="0.2">
      <c r="A155" s="123" t="s">
        <v>2448</v>
      </c>
      <c r="B155" s="97" t="s">
        <v>2449</v>
      </c>
      <c r="C155" s="99">
        <v>6</v>
      </c>
      <c r="D155" s="346">
        <v>45044</v>
      </c>
      <c r="E155" s="2" t="s">
        <v>2160</v>
      </c>
      <c r="F155" s="2"/>
      <c r="G155" s="2"/>
      <c r="H155" s="2"/>
      <c r="I155" s="150" t="s">
        <v>2198</v>
      </c>
    </row>
    <row r="156" spans="1:9" x14ac:dyDescent="0.2">
      <c r="A156" s="123" t="s">
        <v>2450</v>
      </c>
      <c r="B156" s="97" t="s">
        <v>2451</v>
      </c>
      <c r="C156" s="99">
        <v>11</v>
      </c>
      <c r="D156" s="346">
        <v>44985</v>
      </c>
      <c r="E156" s="2"/>
      <c r="F156" s="2"/>
      <c r="G156" s="2" t="s">
        <v>2160</v>
      </c>
      <c r="H156" s="2"/>
      <c r="I156" s="150" t="s">
        <v>2452</v>
      </c>
    </row>
    <row r="157" spans="1:9" x14ac:dyDescent="0.2">
      <c r="A157" s="123" t="s">
        <v>2453</v>
      </c>
      <c r="B157" s="97" t="s">
        <v>2454</v>
      </c>
      <c r="C157" s="99">
        <v>20</v>
      </c>
      <c r="D157" s="346">
        <v>44985</v>
      </c>
      <c r="E157" s="2" t="s">
        <v>2160</v>
      </c>
      <c r="F157" s="2"/>
      <c r="G157" s="2"/>
      <c r="H157" s="2"/>
      <c r="I157" s="150" t="s">
        <v>2198</v>
      </c>
    </row>
    <row r="158" spans="1:9" x14ac:dyDescent="0.2">
      <c r="A158" s="123" t="s">
        <v>2455</v>
      </c>
      <c r="B158" s="97" t="s">
        <v>2456</v>
      </c>
      <c r="C158" s="99">
        <v>8</v>
      </c>
      <c r="D158" s="346">
        <v>44985</v>
      </c>
      <c r="E158" s="2" t="s">
        <v>2160</v>
      </c>
      <c r="F158" s="2"/>
      <c r="G158" s="2"/>
      <c r="H158" s="2"/>
      <c r="I158" s="150"/>
    </row>
    <row r="159" spans="1:9" x14ac:dyDescent="0.2">
      <c r="A159" s="123" t="s">
        <v>2457</v>
      </c>
      <c r="B159" s="127" t="s">
        <v>2458</v>
      </c>
      <c r="C159" s="99">
        <v>24</v>
      </c>
      <c r="D159" s="346">
        <v>44985</v>
      </c>
      <c r="E159" s="2"/>
      <c r="F159" s="2"/>
      <c r="G159" s="2" t="s">
        <v>2160</v>
      </c>
      <c r="H159" s="2"/>
      <c r="I159" s="150" t="s">
        <v>2459</v>
      </c>
    </row>
    <row r="160" spans="1:9" x14ac:dyDescent="0.2">
      <c r="A160" s="123" t="s">
        <v>2460</v>
      </c>
      <c r="B160" s="127" t="s">
        <v>2461</v>
      </c>
      <c r="C160" s="99">
        <v>8</v>
      </c>
      <c r="D160" s="346">
        <v>44985</v>
      </c>
      <c r="E160" s="2"/>
      <c r="F160" s="2"/>
      <c r="G160" s="2" t="s">
        <v>2160</v>
      </c>
      <c r="H160" s="2"/>
      <c r="I160" s="150" t="s">
        <v>2462</v>
      </c>
    </row>
    <row r="161" spans="1:9" x14ac:dyDescent="0.2">
      <c r="A161" s="55" t="s">
        <v>2463</v>
      </c>
      <c r="B161" s="127" t="s">
        <v>2464</v>
      </c>
      <c r="C161" s="99">
        <v>50</v>
      </c>
      <c r="D161" s="346">
        <v>44985</v>
      </c>
      <c r="E161" s="2" t="s">
        <v>2160</v>
      </c>
      <c r="F161" s="2"/>
      <c r="G161" s="2"/>
      <c r="H161" s="2"/>
      <c r="I161" s="114"/>
    </row>
    <row r="162" spans="1:9" x14ac:dyDescent="0.2">
      <c r="A162" s="203" t="s">
        <v>2465</v>
      </c>
      <c r="B162" s="119" t="s">
        <v>2466</v>
      </c>
      <c r="C162" s="120">
        <v>14</v>
      </c>
      <c r="D162" s="346">
        <v>44957</v>
      </c>
      <c r="E162" s="2" t="s">
        <v>2160</v>
      </c>
      <c r="F162" s="207"/>
      <c r="G162" s="190"/>
      <c r="H162" s="121"/>
      <c r="I162" s="151"/>
    </row>
    <row r="163" spans="1:9" x14ac:dyDescent="0.2">
      <c r="A163" s="55" t="s">
        <v>2467</v>
      </c>
      <c r="B163" s="55" t="s">
        <v>2468</v>
      </c>
      <c r="C163" s="157">
        <v>10</v>
      </c>
      <c r="D163" s="346">
        <v>44925</v>
      </c>
      <c r="E163" s="2" t="s">
        <v>2160</v>
      </c>
      <c r="F163" s="207"/>
      <c r="G163" s="65"/>
      <c r="H163" s="2"/>
      <c r="I163" s="150" t="s">
        <v>2469</v>
      </c>
    </row>
    <row r="164" spans="1:9" x14ac:dyDescent="0.2">
      <c r="A164" s="55" t="s">
        <v>2470</v>
      </c>
      <c r="B164" s="55" t="s">
        <v>2471</v>
      </c>
      <c r="C164" s="99">
        <v>6</v>
      </c>
      <c r="D164" s="346">
        <v>44925</v>
      </c>
      <c r="E164" s="2"/>
      <c r="F164" s="207"/>
      <c r="G164" s="65"/>
      <c r="H164" s="2" t="s">
        <v>2160</v>
      </c>
      <c r="I164" s="150" t="s">
        <v>2162</v>
      </c>
    </row>
    <row r="165" spans="1:9" x14ac:dyDescent="0.2">
      <c r="A165" s="55" t="s">
        <v>2472</v>
      </c>
      <c r="B165" s="55" t="s">
        <v>2473</v>
      </c>
      <c r="C165" s="157">
        <v>10</v>
      </c>
      <c r="D165" s="346">
        <v>44925</v>
      </c>
      <c r="E165" s="2" t="s">
        <v>2160</v>
      </c>
      <c r="F165" s="207"/>
      <c r="G165" s="65"/>
      <c r="H165" s="2"/>
      <c r="I165" s="150"/>
    </row>
    <row r="166" spans="1:9" x14ac:dyDescent="0.2">
      <c r="A166" s="55" t="s">
        <v>2474</v>
      </c>
      <c r="B166" s="55" t="s">
        <v>2475</v>
      </c>
      <c r="C166" s="157">
        <v>7</v>
      </c>
      <c r="D166" s="346">
        <v>44925</v>
      </c>
      <c r="E166" s="2"/>
      <c r="F166" s="207"/>
      <c r="G166" s="65"/>
      <c r="H166" s="2" t="s">
        <v>2160</v>
      </c>
      <c r="I166" s="150" t="s">
        <v>2162</v>
      </c>
    </row>
    <row r="167" spans="1:9" x14ac:dyDescent="0.2">
      <c r="A167" s="55" t="s">
        <v>2476</v>
      </c>
      <c r="B167" s="55" t="s">
        <v>2477</v>
      </c>
      <c r="C167" s="157">
        <v>6</v>
      </c>
      <c r="D167" s="346">
        <v>44925</v>
      </c>
      <c r="E167" s="2" t="s">
        <v>2160</v>
      </c>
      <c r="F167" s="207"/>
      <c r="G167" s="65"/>
      <c r="H167" s="2"/>
      <c r="I167" s="150"/>
    </row>
    <row r="168" spans="1:9" x14ac:dyDescent="0.2">
      <c r="A168" s="55" t="s">
        <v>2478</v>
      </c>
      <c r="B168" s="55" t="s">
        <v>2479</v>
      </c>
      <c r="C168" s="157">
        <v>11</v>
      </c>
      <c r="D168" s="346">
        <v>44925</v>
      </c>
      <c r="E168" s="2" t="s">
        <v>2160</v>
      </c>
      <c r="F168" s="207"/>
      <c r="G168" s="65"/>
      <c r="H168" s="2"/>
      <c r="I168" s="150"/>
    </row>
    <row r="169" spans="1:9" x14ac:dyDescent="0.2">
      <c r="A169" s="55" t="s">
        <v>2480</v>
      </c>
      <c r="B169" s="55" t="s">
        <v>2481</v>
      </c>
      <c r="C169" s="157">
        <v>6</v>
      </c>
      <c r="D169" s="346">
        <v>44925</v>
      </c>
      <c r="E169" s="2"/>
      <c r="F169" s="207"/>
      <c r="G169" s="65"/>
      <c r="H169" s="2" t="s">
        <v>2160</v>
      </c>
      <c r="I169" s="150" t="s">
        <v>2162</v>
      </c>
    </row>
    <row r="170" spans="1:9" x14ac:dyDescent="0.2">
      <c r="A170" s="55" t="s">
        <v>2482</v>
      </c>
      <c r="B170" s="55" t="s">
        <v>2483</v>
      </c>
      <c r="C170" s="157">
        <v>5</v>
      </c>
      <c r="D170" s="346">
        <v>44925</v>
      </c>
      <c r="E170" s="2"/>
      <c r="F170" s="207"/>
      <c r="G170" s="65" t="s">
        <v>2160</v>
      </c>
      <c r="H170" s="2"/>
      <c r="I170" s="150" t="s">
        <v>2484</v>
      </c>
    </row>
    <row r="171" spans="1:9" x14ac:dyDescent="0.2">
      <c r="A171" s="55" t="s">
        <v>2485</v>
      </c>
      <c r="B171" s="55" t="s">
        <v>2486</v>
      </c>
      <c r="C171" s="157">
        <v>7</v>
      </c>
      <c r="D171" s="346">
        <v>44925</v>
      </c>
      <c r="E171" s="2"/>
      <c r="F171" s="207" t="s">
        <v>2160</v>
      </c>
      <c r="G171" s="65"/>
      <c r="H171" s="2"/>
      <c r="I171" s="150"/>
    </row>
    <row r="172" spans="1:9" x14ac:dyDescent="0.2">
      <c r="A172" s="55" t="s">
        <v>2487</v>
      </c>
      <c r="B172" s="55" t="s">
        <v>2488</v>
      </c>
      <c r="C172" s="157">
        <v>12</v>
      </c>
      <c r="D172" s="346">
        <v>44895</v>
      </c>
      <c r="E172" s="2"/>
      <c r="F172" s="207" t="s">
        <v>2160</v>
      </c>
      <c r="G172" s="65"/>
      <c r="H172" s="2"/>
      <c r="I172" s="150"/>
    </row>
    <row r="173" spans="1:9" x14ac:dyDescent="0.2">
      <c r="A173" s="55" t="s">
        <v>2489</v>
      </c>
      <c r="B173" s="55" t="s">
        <v>2490</v>
      </c>
      <c r="C173" s="157">
        <v>51</v>
      </c>
      <c r="D173" s="346">
        <v>44895</v>
      </c>
      <c r="E173" s="2"/>
      <c r="F173" s="207"/>
      <c r="G173" s="65" t="s">
        <v>2160</v>
      </c>
      <c r="H173" s="2"/>
      <c r="I173" s="150" t="s">
        <v>2491</v>
      </c>
    </row>
    <row r="174" spans="1:9" x14ac:dyDescent="0.2">
      <c r="A174" s="55" t="s">
        <v>2492</v>
      </c>
      <c r="B174" s="55" t="s">
        <v>2493</v>
      </c>
      <c r="C174" s="99">
        <v>26</v>
      </c>
      <c r="D174" s="346">
        <v>44895</v>
      </c>
      <c r="E174" s="2"/>
      <c r="F174" s="207"/>
      <c r="G174" s="65"/>
      <c r="H174" s="2" t="s">
        <v>2160</v>
      </c>
      <c r="I174" s="150" t="s">
        <v>2162</v>
      </c>
    </row>
    <row r="175" spans="1:9" x14ac:dyDescent="0.2">
      <c r="A175" s="55" t="s">
        <v>2494</v>
      </c>
      <c r="B175" s="55" t="s">
        <v>2495</v>
      </c>
      <c r="C175" s="99">
        <v>5</v>
      </c>
      <c r="D175" s="346">
        <v>44895</v>
      </c>
      <c r="E175" s="2"/>
      <c r="F175" s="207" t="s">
        <v>2160</v>
      </c>
      <c r="G175" s="65"/>
      <c r="H175" s="2"/>
      <c r="I175" s="150"/>
    </row>
    <row r="176" spans="1:9" x14ac:dyDescent="0.2">
      <c r="A176" s="55" t="s">
        <v>2496</v>
      </c>
      <c r="B176" s="55" t="s">
        <v>2497</v>
      </c>
      <c r="C176" s="99">
        <v>8</v>
      </c>
      <c r="D176" s="346">
        <v>44895</v>
      </c>
      <c r="E176" s="2"/>
      <c r="F176" s="207" t="s">
        <v>2160</v>
      </c>
      <c r="G176" s="65"/>
      <c r="H176" s="2"/>
      <c r="I176" s="150"/>
    </row>
    <row r="177" spans="1:9" x14ac:dyDescent="0.2">
      <c r="A177" s="116" t="s">
        <v>2498</v>
      </c>
      <c r="B177" s="55" t="s">
        <v>2499</v>
      </c>
      <c r="C177" s="99">
        <v>6</v>
      </c>
      <c r="D177" s="346">
        <v>44895</v>
      </c>
      <c r="E177" s="2"/>
      <c r="F177" s="207" t="s">
        <v>2160</v>
      </c>
      <c r="G177" s="65"/>
      <c r="H177" s="2"/>
      <c r="I177" s="150"/>
    </row>
    <row r="178" spans="1:9" x14ac:dyDescent="0.2">
      <c r="A178" s="55" t="s">
        <v>2500</v>
      </c>
      <c r="B178" s="97" t="s">
        <v>2501</v>
      </c>
      <c r="C178" s="99">
        <v>8</v>
      </c>
      <c r="D178" s="346">
        <v>44865</v>
      </c>
      <c r="E178" s="2"/>
      <c r="F178" s="207" t="s">
        <v>2160</v>
      </c>
      <c r="G178" s="65"/>
      <c r="H178" s="2"/>
      <c r="I178" s="150"/>
    </row>
    <row r="179" spans="1:9" x14ac:dyDescent="0.2">
      <c r="A179" s="55" t="s">
        <v>2502</v>
      </c>
      <c r="B179" s="55" t="s">
        <v>2503</v>
      </c>
      <c r="C179" s="347">
        <v>7</v>
      </c>
      <c r="D179" s="346">
        <v>44865</v>
      </c>
      <c r="E179" s="2"/>
      <c r="F179" s="207"/>
      <c r="G179" s="65" t="s">
        <v>2160</v>
      </c>
      <c r="H179" s="2"/>
      <c r="I179" s="150" t="s">
        <v>2504</v>
      </c>
    </row>
    <row r="180" spans="1:9" x14ac:dyDescent="0.2">
      <c r="A180" s="55" t="s">
        <v>2505</v>
      </c>
      <c r="B180" s="55" t="s">
        <v>2506</v>
      </c>
      <c r="C180" s="99">
        <v>9</v>
      </c>
      <c r="D180" s="346">
        <v>44865</v>
      </c>
      <c r="E180" s="2"/>
      <c r="F180" s="207" t="s">
        <v>2160</v>
      </c>
      <c r="G180" s="65"/>
      <c r="H180" s="2"/>
      <c r="I180" s="150"/>
    </row>
    <row r="181" spans="1:9" x14ac:dyDescent="0.2">
      <c r="A181" s="55" t="s">
        <v>2507</v>
      </c>
      <c r="B181" s="55" t="s">
        <v>2508</v>
      </c>
      <c r="C181" s="99">
        <v>10</v>
      </c>
      <c r="D181" s="346">
        <v>44834</v>
      </c>
      <c r="E181" s="2"/>
      <c r="F181" s="207" t="s">
        <v>2160</v>
      </c>
      <c r="G181" s="65"/>
      <c r="H181" s="2"/>
      <c r="I181" s="150"/>
    </row>
    <row r="182" spans="1:9" x14ac:dyDescent="0.2">
      <c r="A182" s="55" t="s">
        <v>2509</v>
      </c>
      <c r="B182" s="55" t="s">
        <v>2510</v>
      </c>
      <c r="C182" s="99">
        <v>11</v>
      </c>
      <c r="D182" s="346">
        <v>44834</v>
      </c>
      <c r="E182" s="2"/>
      <c r="F182" s="207" t="s">
        <v>2160</v>
      </c>
      <c r="G182" s="65"/>
      <c r="H182" s="2"/>
      <c r="I182" s="150"/>
    </row>
    <row r="183" spans="1:9" x14ac:dyDescent="0.2">
      <c r="A183" s="55" t="s">
        <v>2511</v>
      </c>
      <c r="B183" s="55" t="s">
        <v>2512</v>
      </c>
      <c r="C183" s="99">
        <v>12</v>
      </c>
      <c r="D183" s="346">
        <v>44834</v>
      </c>
      <c r="E183" s="2"/>
      <c r="F183" s="207" t="s">
        <v>2160</v>
      </c>
      <c r="G183" s="65"/>
      <c r="H183" s="2"/>
      <c r="I183" s="150"/>
    </row>
    <row r="184" spans="1:9" x14ac:dyDescent="0.2">
      <c r="A184" s="55" t="s">
        <v>2513</v>
      </c>
      <c r="B184" s="55" t="s">
        <v>2514</v>
      </c>
      <c r="C184" s="99">
        <v>10</v>
      </c>
      <c r="D184" s="346">
        <v>44834</v>
      </c>
      <c r="E184" s="2"/>
      <c r="F184" s="207" t="s">
        <v>2160</v>
      </c>
      <c r="G184" s="65"/>
      <c r="H184" s="2"/>
      <c r="I184" s="150"/>
    </row>
    <row r="185" spans="1:9" x14ac:dyDescent="0.2">
      <c r="A185" s="55" t="s">
        <v>2515</v>
      </c>
      <c r="B185" s="55" t="s">
        <v>2516</v>
      </c>
      <c r="C185" s="99">
        <v>11</v>
      </c>
      <c r="D185" s="346">
        <v>44834</v>
      </c>
      <c r="E185" s="2"/>
      <c r="F185" s="207" t="s">
        <v>2160</v>
      </c>
      <c r="G185" s="65"/>
      <c r="H185" s="2"/>
      <c r="I185" s="150"/>
    </row>
    <row r="186" spans="1:9" x14ac:dyDescent="0.2">
      <c r="A186" s="55" t="s">
        <v>2517</v>
      </c>
      <c r="B186" s="55" t="s">
        <v>2518</v>
      </c>
      <c r="C186" s="99">
        <v>5</v>
      </c>
      <c r="D186" s="346">
        <v>44834</v>
      </c>
      <c r="E186" s="2"/>
      <c r="F186" s="207"/>
      <c r="G186" s="65" t="s">
        <v>2160</v>
      </c>
      <c r="H186" s="2"/>
      <c r="I186" s="150" t="s">
        <v>2519</v>
      </c>
    </row>
    <row r="187" spans="1:9" x14ac:dyDescent="0.2">
      <c r="A187" s="55" t="s">
        <v>2520</v>
      </c>
      <c r="B187" s="55" t="s">
        <v>2521</v>
      </c>
      <c r="C187" s="347">
        <v>6</v>
      </c>
      <c r="D187" s="346">
        <v>44834</v>
      </c>
      <c r="E187" s="2"/>
      <c r="F187" s="207" t="s">
        <v>2160</v>
      </c>
      <c r="G187" s="65"/>
      <c r="H187" s="2"/>
      <c r="I187" s="150"/>
    </row>
    <row r="188" spans="1:9" x14ac:dyDescent="0.2">
      <c r="A188" s="55" t="s">
        <v>2522</v>
      </c>
      <c r="B188" s="55" t="s">
        <v>2523</v>
      </c>
      <c r="C188" s="347">
        <v>35</v>
      </c>
      <c r="D188" s="346">
        <v>44804</v>
      </c>
      <c r="E188" s="207" t="s">
        <v>2160</v>
      </c>
      <c r="F188" s="150"/>
      <c r="G188" s="65"/>
      <c r="H188" s="2"/>
      <c r="I188" s="150"/>
    </row>
    <row r="189" spans="1:9" x14ac:dyDescent="0.2">
      <c r="A189" s="55" t="s">
        <v>2524</v>
      </c>
      <c r="B189" s="55" t="s">
        <v>2525</v>
      </c>
      <c r="C189" s="347">
        <v>6</v>
      </c>
      <c r="D189" s="346">
        <v>44771</v>
      </c>
      <c r="E189" s="2"/>
      <c r="F189" s="207"/>
      <c r="G189" s="65" t="s">
        <v>2160</v>
      </c>
      <c r="H189" s="2"/>
      <c r="I189" s="150" t="s">
        <v>2526</v>
      </c>
    </row>
    <row r="190" spans="1:9" x14ac:dyDescent="0.2">
      <c r="A190" s="55" t="s">
        <v>2527</v>
      </c>
      <c r="B190" s="55" t="s">
        <v>2528</v>
      </c>
      <c r="C190" s="347">
        <v>11</v>
      </c>
      <c r="D190" s="346">
        <v>44771</v>
      </c>
      <c r="E190" s="2" t="s">
        <v>2160</v>
      </c>
      <c r="F190" s="207"/>
      <c r="G190" s="65"/>
      <c r="H190" s="2"/>
      <c r="I190" s="150" t="s">
        <v>2198</v>
      </c>
    </row>
    <row r="191" spans="1:9" x14ac:dyDescent="0.2">
      <c r="A191" s="55" t="s">
        <v>2529</v>
      </c>
      <c r="B191" s="55" t="s">
        <v>2530</v>
      </c>
      <c r="C191" s="347">
        <v>11</v>
      </c>
      <c r="D191" s="346">
        <v>44771</v>
      </c>
      <c r="E191" s="2"/>
      <c r="F191" s="207"/>
      <c r="G191" s="65" t="s">
        <v>2160</v>
      </c>
      <c r="H191" s="2"/>
      <c r="I191" s="150" t="s">
        <v>2531</v>
      </c>
    </row>
    <row r="192" spans="1:9" x14ac:dyDescent="0.2">
      <c r="A192" s="55" t="s">
        <v>2532</v>
      </c>
      <c r="B192" s="55" t="s">
        <v>2533</v>
      </c>
      <c r="C192" s="347">
        <v>7</v>
      </c>
      <c r="D192" s="346">
        <v>44712</v>
      </c>
      <c r="E192" s="2"/>
      <c r="F192" s="207"/>
      <c r="G192" s="65" t="s">
        <v>2160</v>
      </c>
      <c r="H192" s="2"/>
      <c r="I192" s="150" t="s">
        <v>2534</v>
      </c>
    </row>
    <row r="193" spans="1:9" x14ac:dyDescent="0.2">
      <c r="A193" s="55" t="s">
        <v>2535</v>
      </c>
      <c r="B193" s="55" t="s">
        <v>2536</v>
      </c>
      <c r="C193" s="347">
        <v>9</v>
      </c>
      <c r="D193" s="346">
        <v>44681</v>
      </c>
      <c r="E193" s="2"/>
      <c r="F193" s="207"/>
      <c r="G193" s="65" t="s">
        <v>2160</v>
      </c>
      <c r="H193" s="2"/>
      <c r="I193" s="150" t="s">
        <v>2537</v>
      </c>
    </row>
    <row r="194" spans="1:9" x14ac:dyDescent="0.2">
      <c r="A194" s="55" t="s">
        <v>2538</v>
      </c>
      <c r="B194" s="55" t="s">
        <v>2539</v>
      </c>
      <c r="C194" s="347">
        <v>11</v>
      </c>
      <c r="D194" s="346">
        <v>44681</v>
      </c>
      <c r="E194" s="2"/>
      <c r="F194" s="207"/>
      <c r="G194" s="65" t="s">
        <v>2160</v>
      </c>
      <c r="H194" s="2"/>
      <c r="I194" s="150" t="s">
        <v>2540</v>
      </c>
    </row>
    <row r="195" spans="1:9" x14ac:dyDescent="0.2">
      <c r="A195" s="55" t="s">
        <v>2541</v>
      </c>
      <c r="B195" s="55" t="s">
        <v>2542</v>
      </c>
      <c r="C195" s="347">
        <v>5</v>
      </c>
      <c r="D195" s="346">
        <v>44681</v>
      </c>
      <c r="E195" s="2"/>
      <c r="F195" s="207"/>
      <c r="G195" s="65" t="s">
        <v>2160</v>
      </c>
      <c r="H195" s="2"/>
      <c r="I195" s="150" t="s">
        <v>2543</v>
      </c>
    </row>
    <row r="196" spans="1:9" x14ac:dyDescent="0.2">
      <c r="A196" s="55" t="s">
        <v>2544</v>
      </c>
      <c r="B196" s="55" t="s">
        <v>2545</v>
      </c>
      <c r="C196" s="347">
        <v>29</v>
      </c>
      <c r="D196" s="346">
        <v>44681</v>
      </c>
      <c r="E196" s="2"/>
      <c r="F196" s="207"/>
      <c r="G196" s="65" t="s">
        <v>2160</v>
      </c>
      <c r="H196" s="2"/>
      <c r="I196" s="150" t="s">
        <v>2546</v>
      </c>
    </row>
    <row r="197" spans="1:9" x14ac:dyDescent="0.2">
      <c r="A197" s="55" t="s">
        <v>2547</v>
      </c>
      <c r="B197" s="55" t="s">
        <v>2548</v>
      </c>
      <c r="C197" s="347">
        <v>8</v>
      </c>
      <c r="D197" s="346">
        <v>44620</v>
      </c>
      <c r="E197" s="2"/>
      <c r="F197" s="207"/>
      <c r="G197" s="65" t="s">
        <v>2160</v>
      </c>
      <c r="H197" s="2"/>
      <c r="I197" s="150" t="s">
        <v>2549</v>
      </c>
    </row>
    <row r="198" spans="1:9" x14ac:dyDescent="0.2">
      <c r="A198" s="55" t="s">
        <v>2550</v>
      </c>
      <c r="B198" s="55" t="s">
        <v>2551</v>
      </c>
      <c r="C198" s="347">
        <v>20</v>
      </c>
      <c r="D198" s="346">
        <v>44620</v>
      </c>
      <c r="E198" s="2" t="s">
        <v>2160</v>
      </c>
      <c r="F198" s="207"/>
      <c r="G198" s="65"/>
      <c r="H198" s="2"/>
      <c r="I198" s="150"/>
    </row>
    <row r="199" spans="1:9" x14ac:dyDescent="0.2">
      <c r="A199" s="55" t="s">
        <v>2552</v>
      </c>
      <c r="B199" s="55" t="s">
        <v>2553</v>
      </c>
      <c r="C199" s="347">
        <v>11</v>
      </c>
      <c r="D199" s="346">
        <v>44592</v>
      </c>
      <c r="E199" s="2"/>
      <c r="F199" s="207"/>
      <c r="G199" s="65" t="s">
        <v>2160</v>
      </c>
      <c r="H199" s="2"/>
      <c r="I199" s="150" t="s">
        <v>2554</v>
      </c>
    </row>
    <row r="200" spans="1:9" x14ac:dyDescent="0.2">
      <c r="A200" s="123" t="s">
        <v>2555</v>
      </c>
      <c r="B200" s="127" t="s">
        <v>733</v>
      </c>
      <c r="C200" s="347">
        <v>11</v>
      </c>
      <c r="D200" s="346">
        <v>44592</v>
      </c>
      <c r="E200" s="2"/>
      <c r="F200" s="207"/>
      <c r="G200" s="65" t="s">
        <v>2160</v>
      </c>
      <c r="H200" s="2"/>
      <c r="I200" s="150" t="s">
        <v>2556</v>
      </c>
    </row>
    <row r="201" spans="1:9" x14ac:dyDescent="0.2">
      <c r="A201" s="116" t="s">
        <v>2557</v>
      </c>
      <c r="B201" s="127" t="s">
        <v>2558</v>
      </c>
      <c r="C201" s="347">
        <v>6</v>
      </c>
      <c r="D201" s="346">
        <v>44592</v>
      </c>
      <c r="E201" s="2"/>
      <c r="F201" s="207"/>
      <c r="G201" s="65" t="s">
        <v>2160</v>
      </c>
      <c r="H201" s="2"/>
      <c r="I201" s="150" t="s">
        <v>2559</v>
      </c>
    </row>
    <row r="202" spans="1:9" x14ac:dyDescent="0.2">
      <c r="A202" s="55" t="s">
        <v>2560</v>
      </c>
      <c r="B202" s="55" t="s">
        <v>2561</v>
      </c>
      <c r="C202" s="347">
        <v>6</v>
      </c>
      <c r="D202" s="346">
        <v>44561</v>
      </c>
      <c r="E202" s="2" t="s">
        <v>2160</v>
      </c>
      <c r="F202" s="207"/>
      <c r="G202" s="65"/>
      <c r="H202" s="2"/>
      <c r="I202" s="150"/>
    </row>
    <row r="203" spans="1:9" x14ac:dyDescent="0.2">
      <c r="A203" s="123" t="s">
        <v>2562</v>
      </c>
      <c r="B203" s="127" t="s">
        <v>2563</v>
      </c>
      <c r="C203" s="347">
        <v>10</v>
      </c>
      <c r="D203" s="346">
        <v>44561</v>
      </c>
      <c r="E203" s="2"/>
      <c r="F203" s="207"/>
      <c r="G203" s="65" t="s">
        <v>2160</v>
      </c>
      <c r="H203" s="2"/>
      <c r="I203" s="150" t="s">
        <v>2564</v>
      </c>
    </row>
    <row r="204" spans="1:9" x14ac:dyDescent="0.2">
      <c r="A204" s="55" t="s">
        <v>2565</v>
      </c>
      <c r="B204" s="127" t="s">
        <v>2566</v>
      </c>
      <c r="C204" s="347">
        <v>9</v>
      </c>
      <c r="D204" s="346">
        <v>44561</v>
      </c>
      <c r="E204" s="2"/>
      <c r="F204" s="207" t="s">
        <v>2160</v>
      </c>
      <c r="G204" s="65"/>
      <c r="H204" s="2"/>
      <c r="I204" s="150"/>
    </row>
    <row r="205" spans="1:9" x14ac:dyDescent="0.2">
      <c r="A205" s="123" t="s">
        <v>2567</v>
      </c>
      <c r="B205" s="97" t="s">
        <v>2568</v>
      </c>
      <c r="C205" s="99">
        <v>11</v>
      </c>
      <c r="D205" s="346">
        <v>44561</v>
      </c>
      <c r="E205" s="2"/>
      <c r="F205" s="207"/>
      <c r="G205" s="65" t="s">
        <v>2160</v>
      </c>
      <c r="H205" s="2"/>
      <c r="I205" s="150" t="s">
        <v>2569</v>
      </c>
    </row>
    <row r="206" spans="1:9" x14ac:dyDescent="0.2">
      <c r="A206" s="55" t="s">
        <v>2570</v>
      </c>
      <c r="B206" s="97" t="s">
        <v>2571</v>
      </c>
      <c r="C206" s="99">
        <v>16</v>
      </c>
      <c r="D206" s="346">
        <v>44561</v>
      </c>
      <c r="E206" s="207"/>
      <c r="F206" s="207" t="s">
        <v>2160</v>
      </c>
      <c r="G206" s="65"/>
      <c r="H206" s="2"/>
      <c r="I206" s="150"/>
    </row>
    <row r="207" spans="1:9" x14ac:dyDescent="0.2">
      <c r="A207" s="55" t="s">
        <v>2572</v>
      </c>
      <c r="B207" s="97" t="s">
        <v>2573</v>
      </c>
      <c r="C207" s="99">
        <v>10</v>
      </c>
      <c r="D207" s="346">
        <v>44561</v>
      </c>
      <c r="E207" s="2" t="s">
        <v>2160</v>
      </c>
      <c r="F207" s="207"/>
      <c r="G207" s="65"/>
      <c r="H207" s="2"/>
      <c r="I207" s="150"/>
    </row>
    <row r="208" spans="1:9" x14ac:dyDescent="0.2">
      <c r="A208" s="123" t="s">
        <v>2574</v>
      </c>
      <c r="B208" s="97" t="s">
        <v>2575</v>
      </c>
      <c r="C208" s="99">
        <v>8</v>
      </c>
      <c r="D208" s="346">
        <v>44530</v>
      </c>
      <c r="E208" s="2"/>
      <c r="F208" s="207" t="s">
        <v>2160</v>
      </c>
      <c r="G208" s="65"/>
      <c r="H208" s="2"/>
      <c r="I208" s="150"/>
    </row>
    <row r="209" spans="1:9" x14ac:dyDescent="0.2">
      <c r="A209" s="116" t="s">
        <v>2576</v>
      </c>
      <c r="B209" s="97" t="s">
        <v>2577</v>
      </c>
      <c r="C209" s="99">
        <v>6</v>
      </c>
      <c r="D209" s="346">
        <v>44530</v>
      </c>
      <c r="E209" s="2"/>
      <c r="F209" s="207" t="s">
        <v>2160</v>
      </c>
      <c r="G209" s="65"/>
      <c r="H209" s="2"/>
      <c r="I209" s="150"/>
    </row>
    <row r="210" spans="1:9" x14ac:dyDescent="0.2">
      <c r="A210" s="116" t="s">
        <v>2578</v>
      </c>
      <c r="B210" s="97" t="s">
        <v>2579</v>
      </c>
      <c r="C210" s="99">
        <v>7</v>
      </c>
      <c r="D210" s="346">
        <v>44530</v>
      </c>
      <c r="E210" s="2"/>
      <c r="F210" s="207"/>
      <c r="G210" s="65"/>
      <c r="H210" s="2" t="s">
        <v>2160</v>
      </c>
      <c r="I210" s="150" t="s">
        <v>2580</v>
      </c>
    </row>
    <row r="211" spans="1:9" x14ac:dyDescent="0.2">
      <c r="A211" s="116" t="s">
        <v>2581</v>
      </c>
      <c r="B211" s="97" t="s">
        <v>2582</v>
      </c>
      <c r="C211" s="99">
        <v>7</v>
      </c>
      <c r="D211" s="346">
        <v>44530</v>
      </c>
      <c r="E211" s="2"/>
      <c r="F211" s="207"/>
      <c r="G211" s="65" t="s">
        <v>2160</v>
      </c>
      <c r="H211" s="2"/>
      <c r="I211" s="150" t="s">
        <v>2583</v>
      </c>
    </row>
    <row r="212" spans="1:9" x14ac:dyDescent="0.2">
      <c r="A212" s="116" t="s">
        <v>2584</v>
      </c>
      <c r="B212" s="97" t="s">
        <v>2585</v>
      </c>
      <c r="C212" s="157">
        <v>5</v>
      </c>
      <c r="D212" s="346">
        <v>44530</v>
      </c>
      <c r="E212" s="2"/>
      <c r="F212" s="207" t="s">
        <v>2160</v>
      </c>
      <c r="G212" s="65"/>
      <c r="H212" s="2"/>
      <c r="I212" s="150"/>
    </row>
    <row r="213" spans="1:9" x14ac:dyDescent="0.2">
      <c r="A213" s="55" t="s">
        <v>2586</v>
      </c>
      <c r="B213" s="97" t="s">
        <v>2587</v>
      </c>
      <c r="C213" s="99">
        <v>10</v>
      </c>
      <c r="D213" s="346">
        <v>44530</v>
      </c>
      <c r="E213" s="2"/>
      <c r="F213" s="207" t="s">
        <v>2160</v>
      </c>
      <c r="G213" s="65"/>
      <c r="H213" s="2"/>
      <c r="I213" s="150"/>
    </row>
    <row r="214" spans="1:9" x14ac:dyDescent="0.2">
      <c r="A214" s="116" t="s">
        <v>2588</v>
      </c>
      <c r="B214" s="97" t="s">
        <v>2589</v>
      </c>
      <c r="C214" s="99">
        <v>5</v>
      </c>
      <c r="D214" s="346">
        <v>44530</v>
      </c>
      <c r="E214" s="2"/>
      <c r="F214" s="207" t="s">
        <v>2160</v>
      </c>
      <c r="G214" s="65"/>
      <c r="H214" s="2"/>
      <c r="I214" s="150"/>
    </row>
    <row r="215" spans="1:9" x14ac:dyDescent="0.2">
      <c r="A215" s="123" t="s">
        <v>2590</v>
      </c>
      <c r="B215" s="97" t="s">
        <v>2591</v>
      </c>
      <c r="C215" s="99">
        <v>8</v>
      </c>
      <c r="D215" s="346">
        <v>44530</v>
      </c>
      <c r="E215" s="2"/>
      <c r="F215" s="207" t="s">
        <v>2160</v>
      </c>
      <c r="G215" s="65"/>
      <c r="H215" s="2"/>
      <c r="I215" s="150"/>
    </row>
    <row r="216" spans="1:9" x14ac:dyDescent="0.2">
      <c r="A216" s="123" t="s">
        <v>2592</v>
      </c>
      <c r="B216" s="97" t="s">
        <v>2593</v>
      </c>
      <c r="C216" s="99">
        <v>7</v>
      </c>
      <c r="D216" s="346">
        <v>44530</v>
      </c>
      <c r="E216" s="2"/>
      <c r="F216" s="207" t="s">
        <v>2160</v>
      </c>
      <c r="G216" s="65"/>
      <c r="H216" s="2"/>
      <c r="I216" s="150"/>
    </row>
    <row r="217" spans="1:9" x14ac:dyDescent="0.2">
      <c r="A217" s="123" t="s">
        <v>2594</v>
      </c>
      <c r="B217" s="97" t="s">
        <v>2595</v>
      </c>
      <c r="C217" s="99">
        <v>8</v>
      </c>
      <c r="D217" s="346">
        <v>44530</v>
      </c>
      <c r="E217" s="2"/>
      <c r="F217" s="207" t="s">
        <v>2160</v>
      </c>
      <c r="G217" s="65"/>
      <c r="H217" s="2"/>
      <c r="I217" s="150"/>
    </row>
    <row r="218" spans="1:9" x14ac:dyDescent="0.2">
      <c r="A218" s="126" t="s">
        <v>2596</v>
      </c>
      <c r="B218" s="119" t="s">
        <v>2597</v>
      </c>
      <c r="C218" s="120">
        <v>13</v>
      </c>
      <c r="D218" s="346">
        <v>44530</v>
      </c>
      <c r="E218" s="2"/>
      <c r="F218" s="207" t="s">
        <v>2160</v>
      </c>
      <c r="G218" s="65"/>
      <c r="H218" s="2"/>
      <c r="I218" s="150"/>
    </row>
    <row r="219" spans="1:9" x14ac:dyDescent="0.2">
      <c r="A219" s="123" t="s">
        <v>2598</v>
      </c>
      <c r="B219" s="97" t="s">
        <v>2599</v>
      </c>
      <c r="C219" s="99">
        <v>7</v>
      </c>
      <c r="D219" s="346">
        <v>44530</v>
      </c>
      <c r="E219" s="2"/>
      <c r="F219" s="207" t="s">
        <v>2160</v>
      </c>
      <c r="G219" s="65"/>
      <c r="H219" s="2"/>
      <c r="I219" s="150"/>
    </row>
    <row r="220" spans="1:9" x14ac:dyDescent="0.2">
      <c r="A220" s="123" t="s">
        <v>2600</v>
      </c>
      <c r="B220" s="97" t="s">
        <v>2601</v>
      </c>
      <c r="C220" s="99">
        <v>10</v>
      </c>
      <c r="D220" s="346">
        <v>44530</v>
      </c>
      <c r="E220" s="2"/>
      <c r="F220" s="207" t="s">
        <v>2160</v>
      </c>
      <c r="G220" s="65"/>
      <c r="H220" s="2"/>
      <c r="I220" s="150"/>
    </row>
    <row r="221" spans="1:9" x14ac:dyDescent="0.2">
      <c r="A221" s="55" t="s">
        <v>2602</v>
      </c>
      <c r="B221" s="97" t="s">
        <v>2603</v>
      </c>
      <c r="C221" s="99">
        <v>9</v>
      </c>
      <c r="D221" s="346">
        <v>44530</v>
      </c>
      <c r="E221" s="2"/>
      <c r="F221" s="207" t="s">
        <v>2160</v>
      </c>
      <c r="G221" s="65"/>
      <c r="H221" s="2"/>
      <c r="I221" s="150"/>
    </row>
    <row r="222" spans="1:9" x14ac:dyDescent="0.2">
      <c r="A222" s="123" t="s">
        <v>2604</v>
      </c>
      <c r="B222" s="97" t="s">
        <v>2605</v>
      </c>
      <c r="C222" s="99">
        <v>8</v>
      </c>
      <c r="D222" s="346">
        <v>44530</v>
      </c>
      <c r="E222" s="2"/>
      <c r="F222" s="207" t="s">
        <v>2160</v>
      </c>
      <c r="G222" s="65"/>
      <c r="H222" s="2"/>
      <c r="I222" s="150"/>
    </row>
    <row r="223" spans="1:9" x14ac:dyDescent="0.2">
      <c r="A223" s="116" t="s">
        <v>2606</v>
      </c>
      <c r="B223" s="97" t="s">
        <v>2607</v>
      </c>
      <c r="C223" s="99">
        <v>6</v>
      </c>
      <c r="D223" s="346">
        <v>44530</v>
      </c>
      <c r="E223" s="2"/>
      <c r="F223" s="207" t="s">
        <v>2160</v>
      </c>
      <c r="G223" s="65"/>
      <c r="H223" s="2"/>
      <c r="I223" s="150"/>
    </row>
    <row r="224" spans="1:9" x14ac:dyDescent="0.2">
      <c r="A224" s="123" t="s">
        <v>2608</v>
      </c>
      <c r="B224" s="97" t="s">
        <v>2609</v>
      </c>
      <c r="C224" s="99">
        <v>11</v>
      </c>
      <c r="D224" s="346">
        <v>44530</v>
      </c>
      <c r="E224" s="2"/>
      <c r="F224" s="207" t="s">
        <v>2160</v>
      </c>
      <c r="G224" s="65"/>
      <c r="H224" s="2"/>
      <c r="I224" s="150"/>
    </row>
    <row r="225" spans="1:9" x14ac:dyDescent="0.2">
      <c r="A225" s="55" t="s">
        <v>2610</v>
      </c>
      <c r="B225" s="97" t="s">
        <v>2611</v>
      </c>
      <c r="C225" s="99">
        <v>10</v>
      </c>
      <c r="D225" s="346">
        <v>44530</v>
      </c>
      <c r="E225" s="2"/>
      <c r="F225" s="207" t="s">
        <v>2160</v>
      </c>
      <c r="G225" s="65"/>
      <c r="H225" s="2"/>
      <c r="I225" s="150"/>
    </row>
    <row r="226" spans="1:9" x14ac:dyDescent="0.2">
      <c r="A226" s="55" t="s">
        <v>2612</v>
      </c>
      <c r="B226" s="97" t="s">
        <v>2613</v>
      </c>
      <c r="C226" s="99">
        <v>39</v>
      </c>
      <c r="D226" s="346">
        <v>44530</v>
      </c>
      <c r="E226" s="2"/>
      <c r="F226" s="207" t="s">
        <v>2160</v>
      </c>
      <c r="G226" s="65"/>
      <c r="H226" s="2"/>
      <c r="I226" s="150"/>
    </row>
    <row r="227" spans="1:9" x14ac:dyDescent="0.2">
      <c r="A227" s="123" t="s">
        <v>2614</v>
      </c>
      <c r="B227" s="97" t="s">
        <v>2615</v>
      </c>
      <c r="C227" s="99">
        <v>7</v>
      </c>
      <c r="D227" s="346">
        <v>44530</v>
      </c>
      <c r="E227" s="2"/>
      <c r="F227" s="207" t="s">
        <v>2160</v>
      </c>
      <c r="G227" s="65"/>
      <c r="H227" s="2"/>
      <c r="I227" s="150"/>
    </row>
    <row r="228" spans="1:9" x14ac:dyDescent="0.2">
      <c r="A228" s="123" t="s">
        <v>2616</v>
      </c>
      <c r="B228" s="97" t="s">
        <v>2617</v>
      </c>
      <c r="C228" s="99">
        <v>8</v>
      </c>
      <c r="D228" s="346">
        <v>44530</v>
      </c>
      <c r="E228" s="2"/>
      <c r="F228" s="207" t="s">
        <v>2160</v>
      </c>
      <c r="G228" s="65"/>
      <c r="H228" s="2"/>
      <c r="I228" s="150"/>
    </row>
    <row r="229" spans="1:9" x14ac:dyDescent="0.2">
      <c r="A229" s="55" t="s">
        <v>2618</v>
      </c>
      <c r="B229" s="97" t="s">
        <v>2619</v>
      </c>
      <c r="C229" s="99">
        <v>7</v>
      </c>
      <c r="D229" s="346">
        <v>44498</v>
      </c>
      <c r="E229" s="2"/>
      <c r="F229" s="207"/>
      <c r="G229" s="65" t="s">
        <v>2160</v>
      </c>
      <c r="H229" s="2"/>
      <c r="I229" s="150" t="s">
        <v>2175</v>
      </c>
    </row>
    <row r="230" spans="1:9" x14ac:dyDescent="0.2">
      <c r="A230" s="55" t="s">
        <v>2620</v>
      </c>
      <c r="B230" s="97" t="s">
        <v>2621</v>
      </c>
      <c r="C230" s="99">
        <v>9</v>
      </c>
      <c r="D230" s="346">
        <v>44498</v>
      </c>
      <c r="E230" s="2"/>
      <c r="F230" s="207" t="s">
        <v>2160</v>
      </c>
      <c r="G230" s="65"/>
      <c r="H230" s="2"/>
      <c r="I230" s="150"/>
    </row>
    <row r="231" spans="1:9" x14ac:dyDescent="0.2">
      <c r="A231" s="146" t="s">
        <v>2622</v>
      </c>
      <c r="B231" s="97" t="s">
        <v>2623</v>
      </c>
      <c r="C231" s="99">
        <v>8</v>
      </c>
      <c r="D231" s="346">
        <v>44498</v>
      </c>
      <c r="E231" s="2"/>
      <c r="F231" s="207" t="s">
        <v>2160</v>
      </c>
      <c r="G231" s="65"/>
      <c r="H231" s="2"/>
      <c r="I231" s="150"/>
    </row>
    <row r="232" spans="1:9" x14ac:dyDescent="0.2">
      <c r="A232" s="116" t="s">
        <v>2624</v>
      </c>
      <c r="B232" s="97" t="s">
        <v>2625</v>
      </c>
      <c r="C232" s="99">
        <v>6</v>
      </c>
      <c r="D232" s="346">
        <v>44498</v>
      </c>
      <c r="E232" s="2"/>
      <c r="F232" s="207" t="s">
        <v>2160</v>
      </c>
      <c r="G232" s="65"/>
      <c r="H232" s="2"/>
      <c r="I232" s="150"/>
    </row>
    <row r="233" spans="1:9" x14ac:dyDescent="0.2">
      <c r="A233" s="123" t="s">
        <v>2626</v>
      </c>
      <c r="B233" s="97" t="s">
        <v>2627</v>
      </c>
      <c r="C233" s="99">
        <v>7</v>
      </c>
      <c r="D233" s="346">
        <v>44498</v>
      </c>
      <c r="E233" s="2"/>
      <c r="F233" s="207" t="s">
        <v>2160</v>
      </c>
      <c r="G233" s="65"/>
      <c r="H233" s="2"/>
      <c r="I233" s="150"/>
    </row>
    <row r="234" spans="1:9" x14ac:dyDescent="0.2">
      <c r="A234" s="123" t="s">
        <v>2628</v>
      </c>
      <c r="B234" s="97" t="s">
        <v>2629</v>
      </c>
      <c r="C234" s="99">
        <v>8</v>
      </c>
      <c r="D234" s="346">
        <v>44498</v>
      </c>
      <c r="E234" s="2"/>
      <c r="F234" s="207" t="s">
        <v>2160</v>
      </c>
      <c r="G234" s="65"/>
      <c r="H234" s="2"/>
      <c r="I234" s="150"/>
    </row>
    <row r="235" spans="1:9" x14ac:dyDescent="0.2">
      <c r="A235" s="146" t="s">
        <v>2630</v>
      </c>
      <c r="B235" s="97" t="s">
        <v>2631</v>
      </c>
      <c r="C235" s="99">
        <v>9</v>
      </c>
      <c r="D235" s="346">
        <v>44498</v>
      </c>
      <c r="E235" s="2"/>
      <c r="F235" s="207" t="s">
        <v>2160</v>
      </c>
      <c r="G235" s="65"/>
      <c r="H235" s="2"/>
      <c r="I235" s="150"/>
    </row>
    <row r="236" spans="1:9" x14ac:dyDescent="0.2">
      <c r="A236" s="123" t="s">
        <v>2632</v>
      </c>
      <c r="B236" s="97" t="s">
        <v>2633</v>
      </c>
      <c r="C236" s="157">
        <v>7</v>
      </c>
      <c r="D236" s="346">
        <v>44498</v>
      </c>
      <c r="E236" s="2"/>
      <c r="F236" s="207" t="s">
        <v>2160</v>
      </c>
      <c r="G236" s="65"/>
      <c r="H236" s="2"/>
      <c r="I236" s="150"/>
    </row>
    <row r="237" spans="1:9" x14ac:dyDescent="0.2">
      <c r="A237" s="146" t="s">
        <v>2634</v>
      </c>
      <c r="B237" s="97" t="s">
        <v>2635</v>
      </c>
      <c r="C237" s="99">
        <v>7</v>
      </c>
      <c r="D237" s="346">
        <v>44498</v>
      </c>
      <c r="E237" s="2"/>
      <c r="F237" s="207" t="s">
        <v>2160</v>
      </c>
      <c r="G237" s="65"/>
      <c r="H237" s="2"/>
      <c r="I237" s="150"/>
    </row>
    <row r="238" spans="1:9" x14ac:dyDescent="0.2">
      <c r="A238" s="123" t="s">
        <v>2636</v>
      </c>
      <c r="B238" s="97" t="s">
        <v>2637</v>
      </c>
      <c r="C238" s="99">
        <v>11</v>
      </c>
      <c r="D238" s="346">
        <v>44498</v>
      </c>
      <c r="E238" s="2" t="s">
        <v>2160</v>
      </c>
      <c r="F238" s="207"/>
      <c r="G238" s="65"/>
      <c r="H238" s="2"/>
      <c r="I238" s="150"/>
    </row>
    <row r="239" spans="1:9" x14ac:dyDescent="0.2">
      <c r="A239" s="148" t="s">
        <v>2638</v>
      </c>
      <c r="B239" s="119" t="s">
        <v>2639</v>
      </c>
      <c r="C239" s="120">
        <v>6</v>
      </c>
      <c r="D239" s="346">
        <v>44498</v>
      </c>
      <c r="E239" s="2"/>
      <c r="F239" s="207" t="s">
        <v>2160</v>
      </c>
      <c r="G239" s="65"/>
      <c r="H239" s="2"/>
      <c r="I239" s="150"/>
    </row>
    <row r="240" spans="1:9" x14ac:dyDescent="0.2">
      <c r="A240" s="123" t="s">
        <v>2640</v>
      </c>
      <c r="B240" s="97" t="s">
        <v>2641</v>
      </c>
      <c r="C240" s="99">
        <v>18</v>
      </c>
      <c r="D240" s="346">
        <v>44498</v>
      </c>
      <c r="E240" s="2"/>
      <c r="F240" s="207" t="s">
        <v>2160</v>
      </c>
      <c r="G240" s="65"/>
      <c r="H240" s="2"/>
      <c r="I240" s="150"/>
    </row>
    <row r="241" spans="1:9" x14ac:dyDescent="0.2">
      <c r="A241" s="123" t="s">
        <v>2642</v>
      </c>
      <c r="B241" s="97" t="s">
        <v>2643</v>
      </c>
      <c r="C241" s="99">
        <v>18</v>
      </c>
      <c r="D241" s="346">
        <v>44498</v>
      </c>
      <c r="E241" s="2"/>
      <c r="F241" s="207" t="s">
        <v>2160</v>
      </c>
      <c r="G241" s="65"/>
      <c r="H241" s="2"/>
      <c r="I241" s="150"/>
    </row>
    <row r="242" spans="1:9" x14ac:dyDescent="0.2">
      <c r="A242" s="123" t="s">
        <v>2644</v>
      </c>
      <c r="B242" s="97" t="s">
        <v>2645</v>
      </c>
      <c r="C242" s="99">
        <v>18</v>
      </c>
      <c r="D242" s="346">
        <v>44498</v>
      </c>
      <c r="E242" s="2"/>
      <c r="F242" s="207" t="s">
        <v>2160</v>
      </c>
      <c r="G242" s="65"/>
      <c r="H242" s="2"/>
      <c r="I242" s="150"/>
    </row>
    <row r="243" spans="1:9" x14ac:dyDescent="0.2">
      <c r="A243" s="123" t="s">
        <v>2646</v>
      </c>
      <c r="B243" s="97" t="s">
        <v>2647</v>
      </c>
      <c r="C243" s="99">
        <v>8</v>
      </c>
      <c r="D243" s="346">
        <v>44498</v>
      </c>
      <c r="E243" s="2"/>
      <c r="F243" s="207" t="s">
        <v>2160</v>
      </c>
      <c r="G243" s="65"/>
      <c r="H243" s="2"/>
      <c r="I243" s="150"/>
    </row>
    <row r="244" spans="1:9" x14ac:dyDescent="0.2">
      <c r="A244" s="118" t="s">
        <v>2648</v>
      </c>
      <c r="B244" s="119" t="s">
        <v>2649</v>
      </c>
      <c r="C244" s="120">
        <v>11</v>
      </c>
      <c r="D244" s="346">
        <v>44498</v>
      </c>
      <c r="E244" s="2"/>
      <c r="F244" s="207" t="s">
        <v>2160</v>
      </c>
      <c r="G244" s="65"/>
      <c r="H244" s="2"/>
      <c r="I244" s="150"/>
    </row>
    <row r="245" spans="1:9" x14ac:dyDescent="0.2">
      <c r="A245" s="116" t="s">
        <v>2650</v>
      </c>
      <c r="B245" s="97" t="s">
        <v>2651</v>
      </c>
      <c r="C245" s="99">
        <v>5</v>
      </c>
      <c r="D245" s="346">
        <v>44498</v>
      </c>
      <c r="E245" s="2"/>
      <c r="F245" s="207" t="s">
        <v>2160</v>
      </c>
      <c r="G245" s="65"/>
      <c r="H245" s="2"/>
      <c r="I245" s="150"/>
    </row>
    <row r="246" spans="1:9" x14ac:dyDescent="0.2">
      <c r="A246" s="55" t="s">
        <v>2652</v>
      </c>
      <c r="B246" s="97" t="s">
        <v>2653</v>
      </c>
      <c r="C246" s="99">
        <v>8</v>
      </c>
      <c r="D246" s="346">
        <v>44498</v>
      </c>
      <c r="E246" s="2" t="s">
        <v>2160</v>
      </c>
      <c r="F246" s="207"/>
      <c r="G246" s="65"/>
      <c r="H246" s="2"/>
      <c r="I246" s="150"/>
    </row>
    <row r="247" spans="1:9" x14ac:dyDescent="0.2">
      <c r="A247" s="146" t="s">
        <v>2654</v>
      </c>
      <c r="B247" s="97" t="s">
        <v>2655</v>
      </c>
      <c r="C247" s="99">
        <v>7</v>
      </c>
      <c r="D247" s="346">
        <v>44498</v>
      </c>
      <c r="E247" s="2"/>
      <c r="F247" s="207" t="s">
        <v>2160</v>
      </c>
      <c r="G247" s="65"/>
      <c r="H247" s="2"/>
      <c r="I247" s="150"/>
    </row>
    <row r="248" spans="1:9" x14ac:dyDescent="0.2">
      <c r="A248" s="118" t="s">
        <v>2656</v>
      </c>
      <c r="B248" s="119" t="s">
        <v>2657</v>
      </c>
      <c r="C248" s="120">
        <v>10</v>
      </c>
      <c r="D248" s="346">
        <v>44498</v>
      </c>
      <c r="E248" s="2"/>
      <c r="F248" s="207" t="s">
        <v>2160</v>
      </c>
      <c r="G248" s="65"/>
      <c r="H248" s="2"/>
      <c r="I248" s="150"/>
    </row>
    <row r="249" spans="1:9" x14ac:dyDescent="0.2">
      <c r="A249" s="123" t="s">
        <v>2658</v>
      </c>
      <c r="B249" s="97" t="s">
        <v>2659</v>
      </c>
      <c r="C249" s="99">
        <v>18</v>
      </c>
      <c r="D249" s="346">
        <v>44469</v>
      </c>
      <c r="E249" s="2"/>
      <c r="F249" s="207" t="s">
        <v>2160</v>
      </c>
      <c r="G249" s="65"/>
      <c r="H249" s="2"/>
      <c r="I249" s="150"/>
    </row>
    <row r="250" spans="1:9" x14ac:dyDescent="0.2">
      <c r="A250" s="123" t="s">
        <v>2660</v>
      </c>
      <c r="B250" s="97" t="s">
        <v>2661</v>
      </c>
      <c r="C250" s="99">
        <v>10</v>
      </c>
      <c r="D250" s="346">
        <v>44469</v>
      </c>
      <c r="E250" s="65"/>
      <c r="F250" s="65"/>
      <c r="G250" s="65" t="s">
        <v>2160</v>
      </c>
      <c r="H250" s="2"/>
      <c r="I250" s="150" t="s">
        <v>2662</v>
      </c>
    </row>
    <row r="251" spans="1:9" x14ac:dyDescent="0.2">
      <c r="A251" s="116" t="s">
        <v>2663</v>
      </c>
      <c r="B251" s="97" t="s">
        <v>2664</v>
      </c>
      <c r="C251" s="99">
        <v>8</v>
      </c>
      <c r="D251" s="346">
        <v>44469</v>
      </c>
      <c r="E251" s="65"/>
      <c r="F251" s="65" t="s">
        <v>2160</v>
      </c>
      <c r="G251" s="65"/>
      <c r="H251" s="2"/>
      <c r="I251" s="150"/>
    </row>
    <row r="252" spans="1:9" x14ac:dyDescent="0.2">
      <c r="A252" s="55" t="s">
        <v>2665</v>
      </c>
      <c r="B252" s="127" t="s">
        <v>2666</v>
      </c>
      <c r="C252" s="120">
        <v>10</v>
      </c>
      <c r="D252" s="346">
        <v>44469</v>
      </c>
      <c r="E252" s="65"/>
      <c r="F252" s="65" t="s">
        <v>2160</v>
      </c>
      <c r="G252" s="65"/>
      <c r="H252" s="2"/>
      <c r="I252" s="150"/>
    </row>
    <row r="253" spans="1:9" x14ac:dyDescent="0.2">
      <c r="A253" s="123" t="s">
        <v>2667</v>
      </c>
      <c r="B253" s="97" t="s">
        <v>2668</v>
      </c>
      <c r="C253" s="99">
        <v>8</v>
      </c>
      <c r="D253" s="346">
        <v>44469</v>
      </c>
      <c r="E253" s="65"/>
      <c r="F253" s="65" t="s">
        <v>2160</v>
      </c>
      <c r="G253" s="65"/>
      <c r="H253" s="2"/>
      <c r="I253" s="150"/>
    </row>
    <row r="254" spans="1:9" x14ac:dyDescent="0.2">
      <c r="A254" s="146" t="s">
        <v>2669</v>
      </c>
      <c r="B254" s="97" t="s">
        <v>2670</v>
      </c>
      <c r="C254" s="99">
        <v>8</v>
      </c>
      <c r="D254" s="346">
        <v>44469</v>
      </c>
      <c r="E254" s="65"/>
      <c r="F254" s="65" t="s">
        <v>2160</v>
      </c>
      <c r="G254" s="65"/>
      <c r="H254" s="2"/>
      <c r="I254" s="150"/>
    </row>
    <row r="255" spans="1:9" x14ac:dyDescent="0.2">
      <c r="A255" s="116" t="s">
        <v>2671</v>
      </c>
      <c r="B255" s="97" t="s">
        <v>2672</v>
      </c>
      <c r="C255" s="99">
        <v>6</v>
      </c>
      <c r="D255" s="346">
        <v>44469</v>
      </c>
      <c r="E255" s="65"/>
      <c r="F255" s="65"/>
      <c r="G255" s="65" t="s">
        <v>2160</v>
      </c>
      <c r="H255" s="2"/>
      <c r="I255" s="150" t="s">
        <v>2673</v>
      </c>
    </row>
    <row r="256" spans="1:9" x14ac:dyDescent="0.2">
      <c r="A256" s="55" t="s">
        <v>2674</v>
      </c>
      <c r="B256" s="97" t="s">
        <v>2675</v>
      </c>
      <c r="C256" s="99">
        <v>10</v>
      </c>
      <c r="D256" s="346">
        <v>44469</v>
      </c>
      <c r="E256" s="65"/>
      <c r="F256" s="65" t="s">
        <v>2160</v>
      </c>
      <c r="G256" s="65"/>
      <c r="H256" s="2"/>
      <c r="I256" s="150"/>
    </row>
    <row r="257" spans="1:9" x14ac:dyDescent="0.2">
      <c r="A257" s="116" t="s">
        <v>2676</v>
      </c>
      <c r="B257" s="97" t="s">
        <v>2677</v>
      </c>
      <c r="C257" s="99">
        <v>5</v>
      </c>
      <c r="D257" s="346">
        <v>44469</v>
      </c>
      <c r="E257" s="65"/>
      <c r="F257" s="65" t="s">
        <v>2160</v>
      </c>
      <c r="G257" s="65"/>
      <c r="H257" s="2"/>
      <c r="I257" s="150"/>
    </row>
    <row r="258" spans="1:9" x14ac:dyDescent="0.2">
      <c r="A258" s="55" t="s">
        <v>2678</v>
      </c>
      <c r="B258" s="97" t="s">
        <v>2679</v>
      </c>
      <c r="C258" s="99">
        <v>10</v>
      </c>
      <c r="D258" s="346">
        <v>44469</v>
      </c>
      <c r="E258" s="65"/>
      <c r="F258" s="65" t="s">
        <v>2160</v>
      </c>
      <c r="G258" s="65"/>
      <c r="H258" s="2"/>
      <c r="I258" s="150"/>
    </row>
    <row r="259" spans="1:9" x14ac:dyDescent="0.2">
      <c r="A259" s="123" t="s">
        <v>2680</v>
      </c>
      <c r="B259" s="97" t="s">
        <v>2681</v>
      </c>
      <c r="C259" s="99">
        <v>10</v>
      </c>
      <c r="D259" s="346">
        <v>44469</v>
      </c>
      <c r="E259" s="65"/>
      <c r="F259" s="65" t="s">
        <v>2160</v>
      </c>
      <c r="G259" s="65"/>
      <c r="H259" s="2"/>
      <c r="I259" s="150"/>
    </row>
    <row r="260" spans="1:9" x14ac:dyDescent="0.2">
      <c r="A260" s="55" t="s">
        <v>2682</v>
      </c>
      <c r="B260" s="97" t="s">
        <v>2683</v>
      </c>
      <c r="C260" s="99">
        <v>21</v>
      </c>
      <c r="D260" s="346">
        <v>44469</v>
      </c>
      <c r="E260" s="65"/>
      <c r="F260" s="65" t="s">
        <v>2160</v>
      </c>
      <c r="G260" s="65"/>
      <c r="H260" s="2"/>
      <c r="I260" s="150"/>
    </row>
    <row r="261" spans="1:9" x14ac:dyDescent="0.2">
      <c r="A261" s="146" t="s">
        <v>2684</v>
      </c>
      <c r="B261" s="97" t="s">
        <v>2685</v>
      </c>
      <c r="C261" s="99">
        <v>8</v>
      </c>
      <c r="D261" s="346">
        <v>44469</v>
      </c>
      <c r="E261" s="65"/>
      <c r="F261" s="65"/>
      <c r="G261" s="65" t="s">
        <v>2160</v>
      </c>
      <c r="H261" s="2"/>
      <c r="I261" s="150" t="s">
        <v>2686</v>
      </c>
    </row>
    <row r="262" spans="1:9" x14ac:dyDescent="0.2">
      <c r="A262" s="123" t="s">
        <v>2687</v>
      </c>
      <c r="B262" s="97" t="s">
        <v>2688</v>
      </c>
      <c r="C262" s="99">
        <v>17</v>
      </c>
      <c r="D262" s="346">
        <v>44469</v>
      </c>
      <c r="E262" s="65"/>
      <c r="F262" s="65" t="s">
        <v>2160</v>
      </c>
      <c r="G262" s="65"/>
      <c r="H262" s="2"/>
      <c r="I262" s="150"/>
    </row>
    <row r="263" spans="1:9" x14ac:dyDescent="0.2">
      <c r="A263" s="123" t="s">
        <v>2689</v>
      </c>
      <c r="B263" s="97" t="s">
        <v>2690</v>
      </c>
      <c r="C263" s="99">
        <v>9</v>
      </c>
      <c r="D263" s="346">
        <v>44469</v>
      </c>
      <c r="E263" s="65"/>
      <c r="F263" s="65" t="s">
        <v>2160</v>
      </c>
      <c r="G263" s="65"/>
      <c r="H263" s="2"/>
      <c r="I263" s="150"/>
    </row>
    <row r="264" spans="1:9" x14ac:dyDescent="0.2">
      <c r="A264" s="123" t="s">
        <v>2691</v>
      </c>
      <c r="B264" s="97" t="s">
        <v>2692</v>
      </c>
      <c r="C264" s="99">
        <v>7</v>
      </c>
      <c r="D264" s="346">
        <v>44469</v>
      </c>
      <c r="E264" s="65"/>
      <c r="F264" s="65" t="s">
        <v>2160</v>
      </c>
      <c r="G264" s="65"/>
      <c r="H264" s="2"/>
      <c r="I264" s="150"/>
    </row>
    <row r="265" spans="1:9" x14ac:dyDescent="0.2">
      <c r="A265" s="55" t="s">
        <v>2693</v>
      </c>
      <c r="B265" s="97" t="s">
        <v>2694</v>
      </c>
      <c r="C265" s="99">
        <v>8</v>
      </c>
      <c r="D265" s="346">
        <v>44469</v>
      </c>
      <c r="E265" s="65"/>
      <c r="F265" s="65"/>
      <c r="G265" s="65" t="s">
        <v>2160</v>
      </c>
      <c r="H265" s="2"/>
      <c r="I265" s="150" t="s">
        <v>2695</v>
      </c>
    </row>
    <row r="266" spans="1:9" x14ac:dyDescent="0.2">
      <c r="A266" s="55" t="s">
        <v>2696</v>
      </c>
      <c r="B266" s="97" t="s">
        <v>2697</v>
      </c>
      <c r="C266" s="99">
        <v>36</v>
      </c>
      <c r="D266" s="346">
        <v>44469</v>
      </c>
      <c r="E266" s="65"/>
      <c r="F266" s="65" t="s">
        <v>2160</v>
      </c>
      <c r="G266" s="65"/>
      <c r="H266" s="2"/>
      <c r="I266" s="150"/>
    </row>
    <row r="267" spans="1:9" x14ac:dyDescent="0.2">
      <c r="A267" s="123" t="s">
        <v>2698</v>
      </c>
      <c r="B267" s="97" t="s">
        <v>2699</v>
      </c>
      <c r="C267" s="99">
        <v>17</v>
      </c>
      <c r="D267" s="346">
        <v>44469</v>
      </c>
      <c r="E267" s="65"/>
      <c r="F267" s="65" t="s">
        <v>2160</v>
      </c>
      <c r="G267" s="65"/>
      <c r="H267" s="2"/>
      <c r="I267" s="150"/>
    </row>
    <row r="268" spans="1:9" x14ac:dyDescent="0.2">
      <c r="A268" s="123" t="s">
        <v>2700</v>
      </c>
      <c r="B268" s="97" t="s">
        <v>2701</v>
      </c>
      <c r="C268" s="99">
        <v>8</v>
      </c>
      <c r="D268" s="346">
        <v>44407</v>
      </c>
      <c r="E268" s="65"/>
      <c r="F268" s="65"/>
      <c r="G268" s="65" t="s">
        <v>2160</v>
      </c>
      <c r="H268" s="2"/>
      <c r="I268" s="150" t="s">
        <v>2702</v>
      </c>
    </row>
    <row r="269" spans="1:9" x14ac:dyDescent="0.2">
      <c r="A269" s="123" t="s">
        <v>2703</v>
      </c>
      <c r="B269" s="97" t="s">
        <v>2704</v>
      </c>
      <c r="C269" s="99">
        <v>17</v>
      </c>
      <c r="D269" s="346">
        <v>44407</v>
      </c>
      <c r="E269" s="65"/>
      <c r="F269" s="65" t="s">
        <v>2160</v>
      </c>
      <c r="G269" s="65"/>
      <c r="H269" s="2"/>
      <c r="I269" s="150"/>
    </row>
    <row r="270" spans="1:9" x14ac:dyDescent="0.2">
      <c r="A270" s="123" t="s">
        <v>2705</v>
      </c>
      <c r="B270" s="97" t="s">
        <v>2706</v>
      </c>
      <c r="C270" s="99">
        <v>6</v>
      </c>
      <c r="D270" s="346">
        <v>44407</v>
      </c>
      <c r="E270" s="65" t="s">
        <v>2160</v>
      </c>
      <c r="F270" s="65"/>
      <c r="G270" s="65"/>
      <c r="H270" s="2"/>
      <c r="I270" s="150"/>
    </row>
    <row r="271" spans="1:9" x14ac:dyDescent="0.2">
      <c r="A271" s="123" t="s">
        <v>2707</v>
      </c>
      <c r="B271" s="97" t="s">
        <v>2708</v>
      </c>
      <c r="C271" s="347">
        <v>18</v>
      </c>
      <c r="D271" s="346">
        <v>44377</v>
      </c>
      <c r="E271" s="65" t="s">
        <v>2160</v>
      </c>
      <c r="F271" s="65"/>
      <c r="G271" s="65"/>
      <c r="H271" s="2"/>
      <c r="I271" s="150"/>
    </row>
    <row r="272" spans="1:9" x14ac:dyDescent="0.2">
      <c r="A272" s="123" t="s">
        <v>2709</v>
      </c>
      <c r="B272" s="97" t="s">
        <v>2710</v>
      </c>
      <c r="C272" s="347">
        <v>9</v>
      </c>
      <c r="D272" s="346">
        <v>44377</v>
      </c>
      <c r="E272" s="65"/>
      <c r="F272" s="65"/>
      <c r="G272" s="65" t="s">
        <v>2160</v>
      </c>
      <c r="H272" s="2"/>
      <c r="I272" s="150" t="s">
        <v>2711</v>
      </c>
    </row>
    <row r="273" spans="1:14" x14ac:dyDescent="0.2">
      <c r="A273" s="123" t="s">
        <v>2712</v>
      </c>
      <c r="B273" s="97" t="s">
        <v>2713</v>
      </c>
      <c r="C273" s="347">
        <v>11</v>
      </c>
      <c r="D273" s="346">
        <v>44344</v>
      </c>
      <c r="E273" s="65"/>
      <c r="F273" s="65"/>
      <c r="G273" s="65" t="s">
        <v>2160</v>
      </c>
      <c r="H273" s="2"/>
      <c r="I273" s="150" t="s">
        <v>2714</v>
      </c>
    </row>
    <row r="274" spans="1:14" x14ac:dyDescent="0.2">
      <c r="A274" s="123" t="s">
        <v>2715</v>
      </c>
      <c r="B274" s="97" t="s">
        <v>2716</v>
      </c>
      <c r="C274" s="347">
        <v>17</v>
      </c>
      <c r="D274" s="346">
        <v>44286</v>
      </c>
      <c r="E274" s="65" t="s">
        <v>2160</v>
      </c>
      <c r="F274" s="65"/>
      <c r="G274" s="65"/>
      <c r="H274" s="2"/>
      <c r="I274" s="150" t="s">
        <v>2717</v>
      </c>
    </row>
    <row r="275" spans="1:14" x14ac:dyDescent="0.2">
      <c r="A275" s="123" t="s">
        <v>2718</v>
      </c>
      <c r="B275" s="127" t="s">
        <v>2719</v>
      </c>
      <c r="C275" s="347">
        <v>40</v>
      </c>
      <c r="D275" s="346">
        <v>44286</v>
      </c>
      <c r="E275" s="65"/>
      <c r="F275" s="65"/>
      <c r="G275" s="65" t="s">
        <v>2160</v>
      </c>
      <c r="H275" s="2"/>
      <c r="I275" s="150" t="s">
        <v>2720</v>
      </c>
    </row>
    <row r="276" spans="1:14" x14ac:dyDescent="0.2">
      <c r="A276" s="55" t="s">
        <v>2721</v>
      </c>
      <c r="B276" s="97" t="s">
        <v>2722</v>
      </c>
      <c r="C276" s="99">
        <v>18</v>
      </c>
      <c r="D276" s="346">
        <v>44253</v>
      </c>
      <c r="E276" s="65"/>
      <c r="F276" s="65"/>
      <c r="G276" s="65" t="s">
        <v>2160</v>
      </c>
      <c r="H276" s="2"/>
      <c r="I276" s="150" t="s">
        <v>2723</v>
      </c>
    </row>
    <row r="277" spans="1:14" x14ac:dyDescent="0.2">
      <c r="A277" s="123" t="s">
        <v>2724</v>
      </c>
      <c r="B277" s="127" t="s">
        <v>2725</v>
      </c>
      <c r="C277" s="99">
        <v>18</v>
      </c>
      <c r="D277" s="346">
        <v>44225</v>
      </c>
      <c r="E277" s="65"/>
      <c r="F277" s="65"/>
      <c r="G277" s="65" t="s">
        <v>2160</v>
      </c>
      <c r="H277" s="2"/>
      <c r="I277" s="150" t="s">
        <v>2726</v>
      </c>
    </row>
    <row r="278" spans="1:14" x14ac:dyDescent="0.2">
      <c r="A278" s="55" t="s">
        <v>2727</v>
      </c>
      <c r="B278" s="97" t="s">
        <v>2728</v>
      </c>
      <c r="C278" s="99">
        <v>7</v>
      </c>
      <c r="D278" s="346">
        <v>44165</v>
      </c>
      <c r="E278" s="65"/>
      <c r="F278" s="65" t="s">
        <v>2160</v>
      </c>
      <c r="G278" s="65"/>
      <c r="H278" s="2"/>
      <c r="I278" s="150"/>
    </row>
    <row r="279" spans="1:14" x14ac:dyDescent="0.2">
      <c r="A279" s="146" t="s">
        <v>2729</v>
      </c>
      <c r="B279" s="97" t="s">
        <v>2730</v>
      </c>
      <c r="C279" s="99">
        <v>6</v>
      </c>
      <c r="D279" s="346">
        <v>44165</v>
      </c>
      <c r="E279" s="65"/>
      <c r="F279" s="65" t="s">
        <v>2160</v>
      </c>
      <c r="G279" s="65"/>
      <c r="H279" s="2"/>
      <c r="I279" s="150"/>
    </row>
    <row r="280" spans="1:14" x14ac:dyDescent="0.2">
      <c r="A280" s="55" t="s">
        <v>2731</v>
      </c>
      <c r="B280" s="127" t="s">
        <v>2732</v>
      </c>
      <c r="C280" s="99">
        <v>6</v>
      </c>
      <c r="D280" s="346">
        <v>44165</v>
      </c>
      <c r="E280" s="65"/>
      <c r="F280" s="65" t="s">
        <v>2160</v>
      </c>
      <c r="G280" s="65"/>
      <c r="H280" s="2"/>
      <c r="I280" s="150"/>
      <c r="L280" s="55"/>
      <c r="M280" s="55"/>
    </row>
    <row r="281" spans="1:14" x14ac:dyDescent="0.2">
      <c r="A281" s="146" t="s">
        <v>2733</v>
      </c>
      <c r="B281" s="97" t="s">
        <v>2734</v>
      </c>
      <c r="C281" s="99">
        <v>7</v>
      </c>
      <c r="D281" s="346">
        <v>44165</v>
      </c>
      <c r="E281" s="65"/>
      <c r="F281" s="65" t="s">
        <v>2160</v>
      </c>
      <c r="G281" s="65"/>
      <c r="H281" s="2"/>
      <c r="I281" s="150"/>
      <c r="M281" s="123"/>
      <c r="N281" s="55"/>
    </row>
    <row r="282" spans="1:14" x14ac:dyDescent="0.2">
      <c r="A282" s="55" t="s">
        <v>2735</v>
      </c>
      <c r="B282" s="97" t="s">
        <v>2736</v>
      </c>
      <c r="C282" s="99">
        <v>9</v>
      </c>
      <c r="D282" s="346">
        <v>44165</v>
      </c>
      <c r="E282" s="65"/>
      <c r="F282" s="65" t="s">
        <v>2160</v>
      </c>
      <c r="G282" s="65"/>
      <c r="H282" s="2"/>
      <c r="I282" s="150"/>
    </row>
    <row r="283" spans="1:14" x14ac:dyDescent="0.2">
      <c r="A283" s="123" t="s">
        <v>2737</v>
      </c>
      <c r="B283" s="97" t="s">
        <v>2738</v>
      </c>
      <c r="C283" s="99">
        <v>17</v>
      </c>
      <c r="D283" s="346">
        <v>44165</v>
      </c>
      <c r="E283" s="65" t="s">
        <v>2160</v>
      </c>
      <c r="F283" s="65"/>
      <c r="G283" s="65"/>
      <c r="H283" s="2"/>
      <c r="I283" s="150"/>
    </row>
    <row r="284" spans="1:14" x14ac:dyDescent="0.2">
      <c r="A284" s="146" t="s">
        <v>2739</v>
      </c>
      <c r="B284" s="97" t="s">
        <v>2740</v>
      </c>
      <c r="C284" s="99">
        <v>5</v>
      </c>
      <c r="D284" s="346">
        <v>44165</v>
      </c>
      <c r="E284" s="207"/>
      <c r="F284" s="65" t="s">
        <v>2160</v>
      </c>
      <c r="G284" s="65"/>
      <c r="H284" s="2"/>
      <c r="I284" s="150"/>
    </row>
    <row r="285" spans="1:14" x14ac:dyDescent="0.2">
      <c r="A285" s="55" t="s">
        <v>2741</v>
      </c>
      <c r="B285" s="97" t="s">
        <v>2742</v>
      </c>
      <c r="C285" s="99">
        <v>6</v>
      </c>
      <c r="D285" s="346">
        <v>44165</v>
      </c>
      <c r="E285" s="207"/>
      <c r="F285" s="65" t="s">
        <v>2160</v>
      </c>
      <c r="G285" s="65"/>
      <c r="H285" s="2"/>
      <c r="I285" s="150"/>
    </row>
    <row r="286" spans="1:14" x14ac:dyDescent="0.2">
      <c r="A286" s="55" t="s">
        <v>2743</v>
      </c>
      <c r="B286" s="97" t="s">
        <v>2744</v>
      </c>
      <c r="C286" s="99">
        <v>9</v>
      </c>
      <c r="D286" s="346">
        <v>44165</v>
      </c>
      <c r="E286" s="207"/>
      <c r="F286" s="65" t="s">
        <v>2160</v>
      </c>
      <c r="G286" s="65"/>
      <c r="H286" s="2"/>
      <c r="I286" s="150"/>
    </row>
    <row r="287" spans="1:14" x14ac:dyDescent="0.2">
      <c r="A287" s="55" t="s">
        <v>2745</v>
      </c>
      <c r="B287" s="97" t="s">
        <v>2746</v>
      </c>
      <c r="C287" s="99">
        <v>18</v>
      </c>
      <c r="D287" s="346">
        <v>44165</v>
      </c>
      <c r="E287" s="207" t="s">
        <v>2160</v>
      </c>
      <c r="F287" s="65"/>
      <c r="G287" s="65"/>
      <c r="H287" s="2"/>
      <c r="I287" s="150"/>
    </row>
    <row r="288" spans="1:14" x14ac:dyDescent="0.2">
      <c r="A288" s="55" t="s">
        <v>2747</v>
      </c>
      <c r="B288" s="97" t="s">
        <v>2748</v>
      </c>
      <c r="C288" s="99">
        <v>11</v>
      </c>
      <c r="D288" s="346">
        <v>44165</v>
      </c>
      <c r="E288" s="207"/>
      <c r="F288" s="65" t="s">
        <v>2160</v>
      </c>
      <c r="G288" s="65"/>
      <c r="H288" s="2"/>
      <c r="I288" s="150"/>
    </row>
    <row r="289" spans="1:9" x14ac:dyDescent="0.2">
      <c r="A289" s="55" t="s">
        <v>2749</v>
      </c>
      <c r="B289" s="97" t="s">
        <v>2750</v>
      </c>
      <c r="C289" s="99">
        <v>20</v>
      </c>
      <c r="D289" s="346">
        <v>44165</v>
      </c>
      <c r="E289" s="207"/>
      <c r="F289" s="65" t="s">
        <v>2160</v>
      </c>
      <c r="G289" s="65"/>
      <c r="H289" s="2"/>
      <c r="I289" s="114"/>
    </row>
    <row r="290" spans="1:9" x14ac:dyDescent="0.2">
      <c r="A290" s="146" t="s">
        <v>2751</v>
      </c>
      <c r="B290" s="97" t="s">
        <v>2752</v>
      </c>
      <c r="C290" s="99">
        <v>8</v>
      </c>
      <c r="D290" s="346">
        <v>44165</v>
      </c>
      <c r="E290" s="207"/>
      <c r="F290" s="65" t="s">
        <v>2160</v>
      </c>
      <c r="G290" s="65"/>
      <c r="H290" s="2"/>
      <c r="I290" s="150"/>
    </row>
    <row r="291" spans="1:9" x14ac:dyDescent="0.2">
      <c r="A291" s="146" t="s">
        <v>2753</v>
      </c>
      <c r="B291" s="97" t="s">
        <v>2754</v>
      </c>
      <c r="C291" s="99">
        <v>6</v>
      </c>
      <c r="D291" s="346">
        <v>44165</v>
      </c>
      <c r="E291" s="207"/>
      <c r="F291" s="65" t="s">
        <v>2160</v>
      </c>
      <c r="G291" s="65"/>
      <c r="H291" s="2"/>
      <c r="I291" s="150"/>
    </row>
    <row r="292" spans="1:9" x14ac:dyDescent="0.2">
      <c r="A292" s="55" t="s">
        <v>2755</v>
      </c>
      <c r="B292" s="97" t="s">
        <v>2756</v>
      </c>
      <c r="C292" s="99">
        <v>9</v>
      </c>
      <c r="D292" s="346">
        <v>44165</v>
      </c>
      <c r="E292" s="207"/>
      <c r="F292" s="65" t="s">
        <v>2160</v>
      </c>
      <c r="G292" s="65"/>
      <c r="H292" s="2"/>
      <c r="I292" s="150"/>
    </row>
    <row r="293" spans="1:9" x14ac:dyDescent="0.2">
      <c r="A293" s="55" t="s">
        <v>2757</v>
      </c>
      <c r="B293" s="97" t="s">
        <v>2758</v>
      </c>
      <c r="C293" s="99">
        <v>6</v>
      </c>
      <c r="D293" s="346">
        <v>44165</v>
      </c>
      <c r="E293" s="207"/>
      <c r="F293" s="65" t="s">
        <v>2160</v>
      </c>
      <c r="G293" s="65"/>
      <c r="H293" s="2"/>
      <c r="I293" s="150"/>
    </row>
    <row r="294" spans="1:9" x14ac:dyDescent="0.2">
      <c r="A294" s="55" t="s">
        <v>2759</v>
      </c>
      <c r="B294" s="97" t="s">
        <v>2760</v>
      </c>
      <c r="C294" s="99">
        <v>26</v>
      </c>
      <c r="D294" s="346">
        <v>44165</v>
      </c>
      <c r="E294" s="207"/>
      <c r="F294" s="65" t="s">
        <v>2160</v>
      </c>
      <c r="G294" s="65"/>
      <c r="H294" s="2"/>
      <c r="I294" s="150"/>
    </row>
    <row r="295" spans="1:9" x14ac:dyDescent="0.2">
      <c r="A295" s="146" t="s">
        <v>2761</v>
      </c>
      <c r="B295" s="97" t="s">
        <v>2762</v>
      </c>
      <c r="C295" s="99">
        <v>9</v>
      </c>
      <c r="D295" s="346">
        <v>44165</v>
      </c>
      <c r="E295" s="207"/>
      <c r="F295" s="65" t="s">
        <v>2160</v>
      </c>
      <c r="G295" s="65"/>
      <c r="H295" s="2"/>
      <c r="I295" s="150"/>
    </row>
    <row r="296" spans="1:9" x14ac:dyDescent="0.2">
      <c r="A296" s="55" t="s">
        <v>2763</v>
      </c>
      <c r="B296" s="97" t="s">
        <v>2764</v>
      </c>
      <c r="C296" s="99">
        <v>6</v>
      </c>
      <c r="D296" s="346">
        <v>44165</v>
      </c>
      <c r="E296" s="207"/>
      <c r="F296" s="65" t="s">
        <v>2160</v>
      </c>
      <c r="G296" s="65"/>
      <c r="H296" s="2"/>
      <c r="I296" s="150"/>
    </row>
    <row r="297" spans="1:9" x14ac:dyDescent="0.2">
      <c r="A297" s="55" t="s">
        <v>2765</v>
      </c>
      <c r="B297" s="97" t="s">
        <v>2766</v>
      </c>
      <c r="C297" s="99">
        <v>8</v>
      </c>
      <c r="D297" s="346">
        <v>44165</v>
      </c>
      <c r="E297" s="207"/>
      <c r="F297" s="65" t="s">
        <v>2160</v>
      </c>
      <c r="G297" s="65"/>
      <c r="H297" s="2"/>
      <c r="I297" s="150"/>
    </row>
    <row r="298" spans="1:9" x14ac:dyDescent="0.2">
      <c r="A298" s="123" t="s">
        <v>2767</v>
      </c>
      <c r="B298" s="97" t="s">
        <v>2768</v>
      </c>
      <c r="C298" s="99">
        <v>7</v>
      </c>
      <c r="D298" s="346">
        <v>44165</v>
      </c>
      <c r="E298" s="207" t="s">
        <v>2160</v>
      </c>
      <c r="F298" s="65"/>
      <c r="G298" s="65"/>
      <c r="H298" s="2"/>
      <c r="I298" s="150"/>
    </row>
    <row r="299" spans="1:9" x14ac:dyDescent="0.2">
      <c r="A299" s="55" t="s">
        <v>2769</v>
      </c>
      <c r="B299" s="97" t="s">
        <v>2770</v>
      </c>
      <c r="C299" s="99">
        <v>9</v>
      </c>
      <c r="D299" s="346">
        <v>44165</v>
      </c>
      <c r="E299" s="207"/>
      <c r="F299" s="65" t="s">
        <v>2160</v>
      </c>
      <c r="G299" s="65"/>
      <c r="H299" s="2"/>
      <c r="I299" s="150"/>
    </row>
    <row r="300" spans="1:9" x14ac:dyDescent="0.2">
      <c r="A300" s="55" t="s">
        <v>2771</v>
      </c>
      <c r="B300" s="97" t="s">
        <v>2772</v>
      </c>
      <c r="C300" s="99">
        <v>10</v>
      </c>
      <c r="D300" s="346">
        <v>44134</v>
      </c>
      <c r="E300" s="207"/>
      <c r="F300" s="65"/>
      <c r="G300" s="65" t="s">
        <v>2160</v>
      </c>
      <c r="H300" s="2"/>
      <c r="I300" s="150" t="s">
        <v>2773</v>
      </c>
    </row>
    <row r="301" spans="1:9" x14ac:dyDescent="0.2">
      <c r="A301" s="55" t="s">
        <v>2774</v>
      </c>
      <c r="B301" s="97" t="s">
        <v>2775</v>
      </c>
      <c r="C301" s="99">
        <v>9</v>
      </c>
      <c r="D301" s="346">
        <v>44134</v>
      </c>
      <c r="E301" s="207"/>
      <c r="F301" s="65" t="s">
        <v>2160</v>
      </c>
      <c r="G301" s="65"/>
      <c r="H301" s="2"/>
      <c r="I301" s="150"/>
    </row>
    <row r="302" spans="1:9" x14ac:dyDescent="0.2">
      <c r="A302" s="123" t="s">
        <v>2776</v>
      </c>
      <c r="B302" s="97" t="s">
        <v>2777</v>
      </c>
      <c r="C302" s="99">
        <v>8</v>
      </c>
      <c r="D302" s="346">
        <v>44134</v>
      </c>
      <c r="E302" s="207" t="s">
        <v>2160</v>
      </c>
      <c r="F302" s="65"/>
      <c r="G302" s="65"/>
      <c r="H302" s="2"/>
      <c r="I302" s="150"/>
    </row>
    <row r="303" spans="1:9" x14ac:dyDescent="0.2">
      <c r="A303" s="123" t="s">
        <v>2778</v>
      </c>
      <c r="B303" s="97" t="s">
        <v>2779</v>
      </c>
      <c r="C303" s="99">
        <v>6</v>
      </c>
      <c r="D303" s="346">
        <v>44134</v>
      </c>
      <c r="E303" s="207"/>
      <c r="F303" s="65" t="s">
        <v>2160</v>
      </c>
      <c r="G303" s="65"/>
      <c r="H303" s="2"/>
      <c r="I303" s="150"/>
    </row>
    <row r="304" spans="1:9" x14ac:dyDescent="0.2">
      <c r="A304" s="55" t="s">
        <v>2780</v>
      </c>
      <c r="B304" s="97" t="s">
        <v>2781</v>
      </c>
      <c r="C304" s="99">
        <v>8</v>
      </c>
      <c r="D304" s="346">
        <v>44134</v>
      </c>
      <c r="E304" s="207"/>
      <c r="F304" s="65" t="s">
        <v>2160</v>
      </c>
      <c r="G304" s="65"/>
      <c r="H304" s="2"/>
      <c r="I304" s="150"/>
    </row>
    <row r="305" spans="1:13" x14ac:dyDescent="0.2">
      <c r="A305" s="123" t="s">
        <v>2782</v>
      </c>
      <c r="B305" s="97" t="s">
        <v>2783</v>
      </c>
      <c r="C305" s="99">
        <v>9</v>
      </c>
      <c r="D305" s="346">
        <v>44134</v>
      </c>
      <c r="E305" s="207"/>
      <c r="F305" s="65" t="s">
        <v>2160</v>
      </c>
      <c r="G305" s="65"/>
      <c r="H305" s="2"/>
      <c r="I305" s="150"/>
    </row>
    <row r="306" spans="1:13" x14ac:dyDescent="0.2">
      <c r="A306" s="123" t="s">
        <v>2784</v>
      </c>
      <c r="B306" s="97" t="s">
        <v>2785</v>
      </c>
      <c r="C306" s="99">
        <v>6</v>
      </c>
      <c r="D306" s="346">
        <v>44134</v>
      </c>
      <c r="E306" s="207"/>
      <c r="F306" s="65" t="s">
        <v>2160</v>
      </c>
      <c r="G306" s="65"/>
      <c r="H306" s="2"/>
      <c r="I306" s="150"/>
    </row>
    <row r="307" spans="1:13" x14ac:dyDescent="0.2">
      <c r="A307" s="55" t="s">
        <v>1663</v>
      </c>
      <c r="B307" s="97" t="s">
        <v>1664</v>
      </c>
      <c r="C307" s="99">
        <v>8</v>
      </c>
      <c r="D307" s="346">
        <v>44134</v>
      </c>
      <c r="E307" s="207"/>
      <c r="F307" s="65" t="s">
        <v>2160</v>
      </c>
      <c r="G307" s="65"/>
      <c r="H307" s="2"/>
      <c r="I307" s="150"/>
    </row>
    <row r="308" spans="1:13" x14ac:dyDescent="0.2">
      <c r="A308" s="123" t="s">
        <v>2786</v>
      </c>
      <c r="B308" s="114" t="s">
        <v>1377</v>
      </c>
      <c r="C308" s="99">
        <v>16</v>
      </c>
      <c r="D308" s="346">
        <v>44104</v>
      </c>
      <c r="E308" s="207"/>
      <c r="F308" s="65" t="s">
        <v>2160</v>
      </c>
      <c r="G308" s="65"/>
      <c r="H308" s="2"/>
      <c r="I308" s="150"/>
      <c r="M308" s="348"/>
    </row>
    <row r="309" spans="1:13" x14ac:dyDescent="0.2">
      <c r="A309" s="123" t="s">
        <v>2787</v>
      </c>
      <c r="B309" s="97" t="s">
        <v>2788</v>
      </c>
      <c r="C309" s="99">
        <v>6</v>
      </c>
      <c r="D309" s="346">
        <v>44104</v>
      </c>
      <c r="E309" s="207"/>
      <c r="F309" s="65" t="s">
        <v>2160</v>
      </c>
      <c r="G309" s="65"/>
      <c r="H309" s="2"/>
      <c r="I309" s="150"/>
    </row>
    <row r="310" spans="1:13" x14ac:dyDescent="0.2">
      <c r="A310" s="123" t="s">
        <v>2789</v>
      </c>
      <c r="B310" s="97" t="s">
        <v>1399</v>
      </c>
      <c r="C310" s="99">
        <v>19</v>
      </c>
      <c r="D310" s="346">
        <v>44104</v>
      </c>
      <c r="E310" s="207"/>
      <c r="F310" s="65" t="s">
        <v>2160</v>
      </c>
      <c r="G310" s="65"/>
      <c r="H310" s="2"/>
      <c r="I310" s="150"/>
    </row>
    <row r="311" spans="1:13" x14ac:dyDescent="0.2">
      <c r="A311" s="55" t="s">
        <v>2790</v>
      </c>
      <c r="B311" s="97" t="s">
        <v>2791</v>
      </c>
      <c r="C311" s="349">
        <v>9</v>
      </c>
      <c r="D311" s="346">
        <v>44104</v>
      </c>
      <c r="E311" s="207"/>
      <c r="F311" s="65" t="s">
        <v>2160</v>
      </c>
      <c r="G311" s="65"/>
      <c r="H311" s="2"/>
      <c r="I311" s="150"/>
    </row>
    <row r="312" spans="1:13" x14ac:dyDescent="0.2">
      <c r="A312" s="55" t="s">
        <v>2792</v>
      </c>
      <c r="B312" s="97" t="s">
        <v>2793</v>
      </c>
      <c r="C312" s="99">
        <v>6</v>
      </c>
      <c r="D312" s="346">
        <v>44104</v>
      </c>
      <c r="E312" s="207" t="s">
        <v>2160</v>
      </c>
      <c r="F312" s="65"/>
      <c r="G312" s="65"/>
      <c r="H312" s="2"/>
      <c r="I312" s="150"/>
    </row>
    <row r="313" spans="1:13" x14ac:dyDescent="0.2">
      <c r="A313" s="118" t="s">
        <v>2794</v>
      </c>
      <c r="B313" s="119" t="s">
        <v>1476</v>
      </c>
      <c r="C313" s="120">
        <v>18</v>
      </c>
      <c r="D313" s="346">
        <v>44104</v>
      </c>
      <c r="E313" s="207"/>
      <c r="F313" s="65" t="s">
        <v>2160</v>
      </c>
      <c r="G313" s="65"/>
      <c r="H313" s="2"/>
      <c r="I313" s="150"/>
    </row>
    <row r="314" spans="1:13" x14ac:dyDescent="0.2">
      <c r="A314" s="123" t="s">
        <v>2795</v>
      </c>
      <c r="B314" s="97" t="s">
        <v>2796</v>
      </c>
      <c r="C314" s="99">
        <v>7</v>
      </c>
      <c r="D314" s="346">
        <v>44104</v>
      </c>
      <c r="E314" s="207"/>
      <c r="F314" s="65" t="s">
        <v>2160</v>
      </c>
      <c r="G314" s="65"/>
      <c r="H314" s="2"/>
      <c r="I314" s="150"/>
    </row>
    <row r="315" spans="1:13" x14ac:dyDescent="0.2">
      <c r="A315" s="55" t="s">
        <v>2797</v>
      </c>
      <c r="B315" s="97" t="s">
        <v>2798</v>
      </c>
      <c r="C315" s="99">
        <v>9</v>
      </c>
      <c r="D315" s="346">
        <v>44104</v>
      </c>
      <c r="E315" s="207"/>
      <c r="F315" s="65" t="s">
        <v>2160</v>
      </c>
      <c r="G315" s="65"/>
      <c r="H315" s="2"/>
      <c r="I315" s="150"/>
    </row>
    <row r="316" spans="1:13" x14ac:dyDescent="0.2">
      <c r="A316" s="148" t="s">
        <v>2799</v>
      </c>
      <c r="B316" s="119" t="s">
        <v>2800</v>
      </c>
      <c r="C316" s="120">
        <v>5</v>
      </c>
      <c r="D316" s="346">
        <v>44104</v>
      </c>
      <c r="E316" s="207"/>
      <c r="F316" s="65" t="s">
        <v>2160</v>
      </c>
      <c r="G316" s="65"/>
      <c r="H316" s="2"/>
      <c r="I316" s="150"/>
    </row>
    <row r="317" spans="1:13" x14ac:dyDescent="0.2">
      <c r="A317" s="55" t="s">
        <v>2801</v>
      </c>
      <c r="B317" s="97" t="s">
        <v>2802</v>
      </c>
      <c r="C317" s="99">
        <v>9</v>
      </c>
      <c r="D317" s="346">
        <v>44104</v>
      </c>
      <c r="E317" s="207"/>
      <c r="F317" s="65" t="s">
        <v>2160</v>
      </c>
      <c r="G317" s="65"/>
      <c r="H317" s="2"/>
      <c r="I317" s="150"/>
    </row>
    <row r="318" spans="1:13" x14ac:dyDescent="0.2">
      <c r="A318" s="55" t="s">
        <v>1598</v>
      </c>
      <c r="B318" s="97" t="s">
        <v>1599</v>
      </c>
      <c r="C318" s="99">
        <v>6</v>
      </c>
      <c r="D318" s="346">
        <v>44104</v>
      </c>
      <c r="E318" s="207"/>
      <c r="F318" s="65" t="s">
        <v>2160</v>
      </c>
      <c r="G318" s="65"/>
      <c r="H318" s="2"/>
      <c r="I318" s="150"/>
    </row>
    <row r="319" spans="1:13" x14ac:dyDescent="0.2">
      <c r="A319" s="123" t="s">
        <v>2803</v>
      </c>
      <c r="B319" s="97" t="s">
        <v>2804</v>
      </c>
      <c r="C319" s="99">
        <v>9</v>
      </c>
      <c r="D319" s="346">
        <v>44104</v>
      </c>
      <c r="E319" s="207"/>
      <c r="F319" s="65" t="s">
        <v>2160</v>
      </c>
      <c r="G319" s="65"/>
      <c r="H319" s="2"/>
      <c r="I319" s="150"/>
    </row>
    <row r="320" spans="1:13" x14ac:dyDescent="0.2">
      <c r="A320" s="116" t="s">
        <v>2805</v>
      </c>
      <c r="B320" s="97" t="s">
        <v>2806</v>
      </c>
      <c r="C320" s="99">
        <v>5</v>
      </c>
      <c r="D320" s="346">
        <v>44104</v>
      </c>
      <c r="E320" s="207"/>
      <c r="F320" s="65" t="s">
        <v>2160</v>
      </c>
      <c r="G320" s="65"/>
      <c r="H320" s="2"/>
      <c r="I320" s="150"/>
    </row>
    <row r="321" spans="1:9" x14ac:dyDescent="0.2">
      <c r="A321" s="123" t="s">
        <v>2807</v>
      </c>
      <c r="B321" s="97" t="s">
        <v>2808</v>
      </c>
      <c r="C321" s="99">
        <v>9</v>
      </c>
      <c r="D321" s="346">
        <v>44074</v>
      </c>
      <c r="E321" s="207"/>
      <c r="F321" s="65"/>
      <c r="G321" s="65" t="s">
        <v>2160</v>
      </c>
      <c r="H321" s="2"/>
      <c r="I321" s="150" t="s">
        <v>2809</v>
      </c>
    </row>
    <row r="322" spans="1:9" x14ac:dyDescent="0.2">
      <c r="A322" s="123" t="s">
        <v>2810</v>
      </c>
      <c r="B322" s="97" t="s">
        <v>2811</v>
      </c>
      <c r="C322" s="99">
        <v>9</v>
      </c>
      <c r="D322" s="346">
        <v>44043</v>
      </c>
      <c r="E322" s="207" t="s">
        <v>2160</v>
      </c>
      <c r="F322" s="65"/>
      <c r="G322" s="65"/>
      <c r="H322" s="2"/>
      <c r="I322" s="150"/>
    </row>
    <row r="323" spans="1:9" x14ac:dyDescent="0.2">
      <c r="A323" s="55" t="s">
        <v>2812</v>
      </c>
      <c r="B323" s="97" t="s">
        <v>2813</v>
      </c>
      <c r="C323" s="99">
        <v>10</v>
      </c>
      <c r="D323" s="346">
        <v>44043</v>
      </c>
      <c r="E323" s="207"/>
      <c r="F323" s="65"/>
      <c r="G323" s="65" t="s">
        <v>2160</v>
      </c>
      <c r="H323" s="2"/>
      <c r="I323" s="150" t="s">
        <v>2814</v>
      </c>
    </row>
    <row r="324" spans="1:9" x14ac:dyDescent="0.2">
      <c r="A324" s="116" t="s">
        <v>2815</v>
      </c>
      <c r="B324" s="97" t="s">
        <v>2816</v>
      </c>
      <c r="C324" s="99">
        <v>5</v>
      </c>
      <c r="D324" s="346">
        <v>44043</v>
      </c>
      <c r="E324" s="207"/>
      <c r="F324" s="65"/>
      <c r="G324" s="65" t="s">
        <v>2160</v>
      </c>
      <c r="H324" s="2"/>
      <c r="I324" s="150" t="s">
        <v>2817</v>
      </c>
    </row>
    <row r="325" spans="1:9" x14ac:dyDescent="0.2">
      <c r="A325" s="55" t="s">
        <v>2818</v>
      </c>
      <c r="B325" s="97" t="s">
        <v>2819</v>
      </c>
      <c r="C325" s="99">
        <v>9</v>
      </c>
      <c r="D325" s="346">
        <v>44043</v>
      </c>
      <c r="E325" s="207" t="s">
        <v>2160</v>
      </c>
      <c r="F325" s="65"/>
      <c r="G325" s="65"/>
      <c r="H325" s="2"/>
      <c r="I325" s="150"/>
    </row>
    <row r="326" spans="1:9" x14ac:dyDescent="0.2">
      <c r="A326" s="123" t="s">
        <v>2820</v>
      </c>
      <c r="B326" s="97" t="s">
        <v>2821</v>
      </c>
      <c r="C326" s="99">
        <v>7</v>
      </c>
      <c r="D326" s="346">
        <v>44043</v>
      </c>
      <c r="E326" s="207"/>
      <c r="F326" s="65"/>
      <c r="G326" s="65" t="s">
        <v>2160</v>
      </c>
      <c r="H326" s="2"/>
      <c r="I326" s="150" t="s">
        <v>2822</v>
      </c>
    </row>
    <row r="327" spans="1:9" x14ac:dyDescent="0.2">
      <c r="A327" s="55" t="s">
        <v>2823</v>
      </c>
      <c r="B327" s="97" t="s">
        <v>2824</v>
      </c>
      <c r="C327" s="99">
        <v>18</v>
      </c>
      <c r="D327" s="346">
        <v>44043</v>
      </c>
      <c r="E327" s="207"/>
      <c r="F327" s="65"/>
      <c r="G327" s="65" t="s">
        <v>2160</v>
      </c>
      <c r="H327" s="2"/>
      <c r="I327" s="150" t="s">
        <v>2825</v>
      </c>
    </row>
    <row r="328" spans="1:9" x14ac:dyDescent="0.2">
      <c r="A328" s="123" t="s">
        <v>2826</v>
      </c>
      <c r="B328" s="97" t="s">
        <v>2827</v>
      </c>
      <c r="C328" s="99">
        <v>9</v>
      </c>
      <c r="D328" s="346">
        <v>44043</v>
      </c>
      <c r="E328" s="207" t="s">
        <v>2160</v>
      </c>
      <c r="F328" s="65"/>
      <c r="G328" s="65"/>
      <c r="H328" s="2"/>
      <c r="I328" s="150"/>
    </row>
    <row r="329" spans="1:9" x14ac:dyDescent="0.2">
      <c r="A329" s="146" t="s">
        <v>2828</v>
      </c>
      <c r="B329" s="127" t="s">
        <v>2829</v>
      </c>
      <c r="C329" s="99">
        <v>11</v>
      </c>
      <c r="D329" s="346">
        <v>44043</v>
      </c>
      <c r="E329" s="207" t="s">
        <v>2160</v>
      </c>
      <c r="F329" s="65"/>
      <c r="G329" s="65"/>
      <c r="H329" s="2"/>
      <c r="I329" s="150"/>
    </row>
    <row r="330" spans="1:9" x14ac:dyDescent="0.2">
      <c r="A330" s="123" t="s">
        <v>2830</v>
      </c>
      <c r="B330" s="127" t="s">
        <v>2831</v>
      </c>
      <c r="C330" s="99">
        <v>15</v>
      </c>
      <c r="D330" s="346">
        <v>44012</v>
      </c>
      <c r="E330" s="207" t="s">
        <v>2160</v>
      </c>
      <c r="F330" s="65"/>
      <c r="G330" s="65"/>
      <c r="H330" s="2"/>
      <c r="I330" s="150"/>
    </row>
    <row r="331" spans="1:9" x14ac:dyDescent="0.2">
      <c r="A331" s="116" t="s">
        <v>2832</v>
      </c>
      <c r="B331" s="127" t="s">
        <v>2833</v>
      </c>
      <c r="C331" s="99">
        <v>6</v>
      </c>
      <c r="D331" s="346">
        <v>44012</v>
      </c>
      <c r="E331" s="207"/>
      <c r="F331" s="65"/>
      <c r="G331" s="65" t="s">
        <v>2160</v>
      </c>
      <c r="H331" s="2"/>
      <c r="I331" s="150" t="s">
        <v>2834</v>
      </c>
    </row>
    <row r="332" spans="1:9" x14ac:dyDescent="0.2">
      <c r="A332" s="55" t="s">
        <v>2835</v>
      </c>
      <c r="B332" s="127" t="s">
        <v>2836</v>
      </c>
      <c r="C332" s="99">
        <v>10</v>
      </c>
      <c r="D332" s="346">
        <v>44012</v>
      </c>
      <c r="E332" s="207" t="s">
        <v>2160</v>
      </c>
      <c r="F332" s="65"/>
      <c r="G332" s="65"/>
      <c r="H332" s="2"/>
      <c r="I332" s="150"/>
    </row>
    <row r="333" spans="1:9" x14ac:dyDescent="0.2">
      <c r="A333" s="123" t="s">
        <v>2837</v>
      </c>
      <c r="B333" s="97" t="s">
        <v>2838</v>
      </c>
      <c r="C333" s="99">
        <v>10</v>
      </c>
      <c r="D333" s="346">
        <v>44012</v>
      </c>
      <c r="E333" s="207" t="s">
        <v>2160</v>
      </c>
      <c r="F333" s="65"/>
      <c r="G333" s="65"/>
      <c r="H333" s="2"/>
      <c r="I333" s="150"/>
    </row>
    <row r="334" spans="1:9" x14ac:dyDescent="0.2">
      <c r="A334" s="123" t="s">
        <v>2839</v>
      </c>
      <c r="B334" s="127" t="s">
        <v>2840</v>
      </c>
      <c r="C334" s="99">
        <v>26</v>
      </c>
      <c r="D334" s="346">
        <v>44012</v>
      </c>
      <c r="E334" s="207" t="s">
        <v>2160</v>
      </c>
      <c r="F334" s="65"/>
      <c r="G334" s="65"/>
      <c r="H334" s="2"/>
      <c r="I334" s="150"/>
    </row>
    <row r="335" spans="1:9" x14ac:dyDescent="0.2">
      <c r="A335" s="116" t="s">
        <v>2841</v>
      </c>
      <c r="B335" s="127" t="s">
        <v>2842</v>
      </c>
      <c r="C335" s="99">
        <v>5</v>
      </c>
      <c r="D335" s="346">
        <v>44012</v>
      </c>
      <c r="E335" s="207" t="s">
        <v>2160</v>
      </c>
      <c r="F335" s="65"/>
      <c r="G335" s="65"/>
      <c r="H335" s="2"/>
      <c r="I335" s="150"/>
    </row>
    <row r="336" spans="1:9" x14ac:dyDescent="0.2">
      <c r="A336" s="55" t="s">
        <v>2843</v>
      </c>
      <c r="B336" s="97" t="s">
        <v>2844</v>
      </c>
      <c r="C336" s="99">
        <v>9</v>
      </c>
      <c r="D336" s="346">
        <v>44012</v>
      </c>
      <c r="E336" s="207" t="s">
        <v>2160</v>
      </c>
      <c r="F336" s="65"/>
      <c r="G336" s="65"/>
      <c r="H336" s="2"/>
      <c r="I336" s="150"/>
    </row>
    <row r="337" spans="1:9" x14ac:dyDescent="0.2">
      <c r="A337" s="149" t="s">
        <v>2845</v>
      </c>
      <c r="B337" s="97" t="s">
        <v>2846</v>
      </c>
      <c r="C337" s="99">
        <v>6</v>
      </c>
      <c r="D337" s="346">
        <v>44012</v>
      </c>
      <c r="E337" s="207"/>
      <c r="F337" s="65"/>
      <c r="G337" s="65" t="s">
        <v>2160</v>
      </c>
      <c r="H337" s="2"/>
      <c r="I337" s="150" t="s">
        <v>2847</v>
      </c>
    </row>
    <row r="338" spans="1:9" x14ac:dyDescent="0.2">
      <c r="A338" s="55" t="s">
        <v>2848</v>
      </c>
      <c r="B338" s="97" t="s">
        <v>2849</v>
      </c>
      <c r="C338" s="99">
        <v>8</v>
      </c>
      <c r="D338" s="346">
        <v>43980</v>
      </c>
      <c r="E338" s="207" t="s">
        <v>2160</v>
      </c>
      <c r="F338" s="65"/>
      <c r="G338" s="65"/>
      <c r="H338" s="2"/>
      <c r="I338" s="150"/>
    </row>
    <row r="339" spans="1:9" x14ac:dyDescent="0.2">
      <c r="A339" s="55" t="s">
        <v>2850</v>
      </c>
      <c r="B339" s="127" t="s">
        <v>2851</v>
      </c>
      <c r="C339" s="99">
        <v>5</v>
      </c>
      <c r="D339" s="346">
        <v>43980</v>
      </c>
      <c r="E339" s="207" t="s">
        <v>2160</v>
      </c>
      <c r="F339" s="65"/>
      <c r="G339" s="65"/>
      <c r="H339" s="2"/>
      <c r="I339" s="150"/>
    </row>
    <row r="340" spans="1:9" x14ac:dyDescent="0.2">
      <c r="A340" s="55" t="s">
        <v>2852</v>
      </c>
      <c r="B340" s="127" t="s">
        <v>2853</v>
      </c>
      <c r="C340" s="99">
        <v>7</v>
      </c>
      <c r="D340" s="346">
        <v>43980</v>
      </c>
      <c r="E340" s="207" t="s">
        <v>2160</v>
      </c>
      <c r="F340" s="65"/>
      <c r="G340" s="65"/>
      <c r="H340" s="2"/>
      <c r="I340" s="150"/>
    </row>
    <row r="341" spans="1:9" x14ac:dyDescent="0.2">
      <c r="A341" s="55" t="s">
        <v>2854</v>
      </c>
      <c r="B341" s="127" t="s">
        <v>2855</v>
      </c>
      <c r="C341" s="99">
        <v>9</v>
      </c>
      <c r="D341" s="346">
        <v>43980</v>
      </c>
      <c r="E341" s="207" t="s">
        <v>2160</v>
      </c>
      <c r="F341" s="65"/>
      <c r="G341" s="65"/>
      <c r="H341" s="2"/>
      <c r="I341" s="114"/>
    </row>
    <row r="342" spans="1:9" x14ac:dyDescent="0.2">
      <c r="A342" s="55" t="s">
        <v>2856</v>
      </c>
      <c r="B342" s="127" t="s">
        <v>1410</v>
      </c>
      <c r="C342" s="99">
        <v>7</v>
      </c>
      <c r="D342" s="346">
        <v>43980</v>
      </c>
      <c r="E342" s="207" t="s">
        <v>2160</v>
      </c>
      <c r="F342" s="65"/>
      <c r="G342" s="65"/>
      <c r="H342" s="2"/>
      <c r="I342" s="114"/>
    </row>
    <row r="343" spans="1:9" x14ac:dyDescent="0.2">
      <c r="A343" s="55" t="s">
        <v>2857</v>
      </c>
      <c r="B343" s="97" t="s">
        <v>2858</v>
      </c>
      <c r="C343" s="99">
        <v>8</v>
      </c>
      <c r="D343" s="350">
        <v>43980</v>
      </c>
      <c r="E343" s="207" t="s">
        <v>2160</v>
      </c>
      <c r="F343" s="65"/>
      <c r="G343" s="65"/>
      <c r="H343" s="2"/>
      <c r="I343" s="114"/>
    </row>
    <row r="344" spans="1:9" x14ac:dyDescent="0.2">
      <c r="A344" s="55" t="s">
        <v>2859</v>
      </c>
      <c r="B344" s="97" t="s">
        <v>2860</v>
      </c>
      <c r="C344" s="99">
        <v>8</v>
      </c>
      <c r="D344" s="350">
        <v>43980</v>
      </c>
      <c r="E344" s="207"/>
      <c r="F344" s="65"/>
      <c r="G344" s="65" t="s">
        <v>2160</v>
      </c>
      <c r="H344" s="2"/>
      <c r="I344" s="150" t="s">
        <v>2861</v>
      </c>
    </row>
    <row r="345" spans="1:9" x14ac:dyDescent="0.2">
      <c r="A345" s="55" t="s">
        <v>2862</v>
      </c>
      <c r="B345" s="97" t="s">
        <v>2863</v>
      </c>
      <c r="C345" s="99">
        <v>11</v>
      </c>
      <c r="D345" s="350">
        <v>43980</v>
      </c>
      <c r="E345" s="207" t="s">
        <v>2160</v>
      </c>
      <c r="F345" s="65"/>
      <c r="G345" s="65"/>
      <c r="H345" s="2"/>
      <c r="I345" s="150"/>
    </row>
    <row r="346" spans="1:9" x14ac:dyDescent="0.2">
      <c r="A346" s="55" t="s">
        <v>2864</v>
      </c>
      <c r="B346" s="97" t="s">
        <v>2865</v>
      </c>
      <c r="C346" s="99">
        <v>11</v>
      </c>
      <c r="D346" s="350">
        <v>43980</v>
      </c>
      <c r="E346" s="207" t="s">
        <v>2160</v>
      </c>
      <c r="F346" s="65"/>
      <c r="G346" s="65"/>
      <c r="H346" s="2"/>
      <c r="I346" s="150"/>
    </row>
    <row r="347" spans="1:9" x14ac:dyDescent="0.2">
      <c r="A347" s="55" t="s">
        <v>2866</v>
      </c>
      <c r="B347" s="97" t="s">
        <v>2867</v>
      </c>
      <c r="C347" s="99">
        <v>8</v>
      </c>
      <c r="D347" s="350">
        <v>43980</v>
      </c>
      <c r="E347" s="207" t="s">
        <v>2160</v>
      </c>
      <c r="F347" s="65"/>
      <c r="G347" s="65"/>
      <c r="H347" s="2"/>
      <c r="I347" s="114"/>
    </row>
    <row r="348" spans="1:9" x14ac:dyDescent="0.2">
      <c r="A348" s="55" t="s">
        <v>2868</v>
      </c>
      <c r="B348" s="97" t="s">
        <v>2869</v>
      </c>
      <c r="C348" s="99">
        <v>9</v>
      </c>
      <c r="D348" s="350">
        <v>43980</v>
      </c>
      <c r="E348" s="207" t="s">
        <v>2160</v>
      </c>
      <c r="F348" s="65"/>
      <c r="G348" s="65"/>
      <c r="H348" s="2"/>
      <c r="I348" s="114"/>
    </row>
    <row r="349" spans="1:9" x14ac:dyDescent="0.2">
      <c r="A349" s="55" t="s">
        <v>2870</v>
      </c>
      <c r="B349" s="97" t="s">
        <v>2871</v>
      </c>
      <c r="C349" s="99">
        <v>10</v>
      </c>
      <c r="D349" s="350">
        <v>43980</v>
      </c>
      <c r="E349" s="207" t="s">
        <v>2160</v>
      </c>
      <c r="F349" s="65"/>
      <c r="G349" s="65"/>
      <c r="H349" s="2"/>
      <c r="I349" s="114"/>
    </row>
    <row r="350" spans="1:9" x14ac:dyDescent="0.2">
      <c r="A350" s="55" t="s">
        <v>2872</v>
      </c>
      <c r="B350" s="97" t="s">
        <v>2873</v>
      </c>
      <c r="C350" s="99">
        <v>8</v>
      </c>
      <c r="D350" s="350">
        <v>43980</v>
      </c>
      <c r="E350" s="207" t="s">
        <v>2160</v>
      </c>
      <c r="F350" s="65"/>
      <c r="G350" s="65"/>
      <c r="H350" s="2"/>
      <c r="I350" s="150"/>
    </row>
    <row r="351" spans="1:9" x14ac:dyDescent="0.2">
      <c r="A351" s="55" t="s">
        <v>2874</v>
      </c>
      <c r="B351" s="97" t="s">
        <v>2875</v>
      </c>
      <c r="C351" s="99">
        <v>10</v>
      </c>
      <c r="D351" s="350">
        <v>43980</v>
      </c>
      <c r="E351" s="207" t="s">
        <v>2160</v>
      </c>
      <c r="F351" s="65"/>
      <c r="G351" s="65"/>
      <c r="H351" s="2"/>
      <c r="I351" s="114"/>
    </row>
    <row r="352" spans="1:9" x14ac:dyDescent="0.2">
      <c r="A352" s="55" t="s">
        <v>2876</v>
      </c>
      <c r="B352" s="97" t="s">
        <v>2877</v>
      </c>
      <c r="C352" s="99">
        <v>10</v>
      </c>
      <c r="D352" s="350">
        <v>43980</v>
      </c>
      <c r="E352" s="207" t="s">
        <v>2160</v>
      </c>
      <c r="F352" s="65"/>
      <c r="G352" s="65"/>
      <c r="H352" s="2"/>
      <c r="I352" s="150"/>
    </row>
    <row r="353" spans="1:9" x14ac:dyDescent="0.2">
      <c r="A353" s="55" t="s">
        <v>2878</v>
      </c>
      <c r="B353" s="97" t="s">
        <v>1491</v>
      </c>
      <c r="C353" s="99">
        <v>6</v>
      </c>
      <c r="D353" s="350">
        <v>43980</v>
      </c>
      <c r="E353" s="207" t="s">
        <v>2160</v>
      </c>
      <c r="F353" s="65"/>
      <c r="G353" s="65"/>
      <c r="H353" s="2"/>
      <c r="I353" s="114"/>
    </row>
    <row r="354" spans="1:9" x14ac:dyDescent="0.2">
      <c r="A354" s="55" t="s">
        <v>2879</v>
      </c>
      <c r="B354" s="97" t="s">
        <v>933</v>
      </c>
      <c r="C354" s="99">
        <v>10</v>
      </c>
      <c r="D354" s="350">
        <v>43980</v>
      </c>
      <c r="E354" s="207" t="s">
        <v>2160</v>
      </c>
      <c r="F354" s="65"/>
      <c r="G354" s="65"/>
      <c r="H354" s="2"/>
      <c r="I354" s="114"/>
    </row>
    <row r="355" spans="1:9" x14ac:dyDescent="0.2">
      <c r="A355" s="55" t="s">
        <v>2880</v>
      </c>
      <c r="B355" s="97" t="s">
        <v>2881</v>
      </c>
      <c r="C355" s="99">
        <v>10</v>
      </c>
      <c r="D355" s="350">
        <v>43980</v>
      </c>
      <c r="E355" s="207" t="s">
        <v>2160</v>
      </c>
      <c r="F355" s="65"/>
      <c r="G355" s="65"/>
      <c r="H355" s="2"/>
      <c r="I355" s="114"/>
    </row>
    <row r="356" spans="1:9" x14ac:dyDescent="0.2">
      <c r="A356" s="55" t="s">
        <v>2882</v>
      </c>
      <c r="B356" s="97" t="s">
        <v>2883</v>
      </c>
      <c r="C356" s="99">
        <v>11</v>
      </c>
      <c r="D356" s="350">
        <v>43980</v>
      </c>
      <c r="E356" s="207" t="s">
        <v>2160</v>
      </c>
      <c r="F356" s="65"/>
      <c r="G356" s="65"/>
      <c r="H356" s="2"/>
      <c r="I356" s="150"/>
    </row>
    <row r="357" spans="1:9" x14ac:dyDescent="0.2">
      <c r="A357" s="55" t="s">
        <v>2884</v>
      </c>
      <c r="B357" s="97" t="s">
        <v>2885</v>
      </c>
      <c r="C357" s="99">
        <v>5</v>
      </c>
      <c r="D357" s="350">
        <v>43980</v>
      </c>
      <c r="E357" s="207" t="s">
        <v>2160</v>
      </c>
      <c r="F357" s="65"/>
      <c r="G357" s="65"/>
      <c r="H357" s="2"/>
      <c r="I357" s="114"/>
    </row>
    <row r="358" spans="1:9" x14ac:dyDescent="0.2">
      <c r="A358" s="55" t="s">
        <v>2886</v>
      </c>
      <c r="B358" s="97" t="s">
        <v>2887</v>
      </c>
      <c r="C358" s="99">
        <v>7</v>
      </c>
      <c r="D358" s="350">
        <v>43980</v>
      </c>
      <c r="E358" s="207" t="s">
        <v>2160</v>
      </c>
      <c r="F358" s="65"/>
      <c r="G358" s="65"/>
      <c r="H358" s="2"/>
      <c r="I358" s="114"/>
    </row>
    <row r="359" spans="1:9" x14ac:dyDescent="0.2">
      <c r="A359" s="55" t="s">
        <v>2888</v>
      </c>
      <c r="B359" s="97" t="s">
        <v>2889</v>
      </c>
      <c r="C359" s="99">
        <v>6</v>
      </c>
      <c r="D359" s="350">
        <v>43980</v>
      </c>
      <c r="E359" s="207" t="s">
        <v>2160</v>
      </c>
      <c r="F359" s="65"/>
      <c r="G359" s="65"/>
      <c r="H359" s="2"/>
      <c r="I359" s="114"/>
    </row>
    <row r="360" spans="1:9" x14ac:dyDescent="0.2">
      <c r="A360" s="55" t="s">
        <v>2890</v>
      </c>
      <c r="B360" s="97" t="s">
        <v>1590</v>
      </c>
      <c r="C360" s="99">
        <v>10</v>
      </c>
      <c r="D360" s="350">
        <v>43980</v>
      </c>
      <c r="E360" s="207" t="s">
        <v>2160</v>
      </c>
      <c r="F360" s="65"/>
      <c r="G360" s="65"/>
      <c r="H360" s="2"/>
      <c r="I360" s="114"/>
    </row>
    <row r="361" spans="1:9" x14ac:dyDescent="0.2">
      <c r="A361" s="55" t="s">
        <v>2891</v>
      </c>
      <c r="B361" s="97" t="s">
        <v>2892</v>
      </c>
      <c r="C361" s="99">
        <v>6</v>
      </c>
      <c r="D361" s="350">
        <v>43980</v>
      </c>
      <c r="E361" s="207" t="s">
        <v>2160</v>
      </c>
      <c r="F361" s="65"/>
      <c r="G361" s="65"/>
      <c r="H361" s="2"/>
      <c r="I361" s="114"/>
    </row>
    <row r="362" spans="1:9" x14ac:dyDescent="0.2">
      <c r="A362" s="55" t="s">
        <v>2893</v>
      </c>
      <c r="B362" s="97" t="s">
        <v>2894</v>
      </c>
      <c r="C362" s="99">
        <v>6</v>
      </c>
      <c r="D362" s="350">
        <v>43980</v>
      </c>
      <c r="E362" s="207" t="s">
        <v>2160</v>
      </c>
      <c r="F362" s="65"/>
      <c r="G362" s="65"/>
      <c r="H362" s="2"/>
      <c r="I362" s="150"/>
    </row>
    <row r="363" spans="1:9" x14ac:dyDescent="0.2">
      <c r="A363" s="55" t="s">
        <v>2895</v>
      </c>
      <c r="B363" s="97" t="s">
        <v>2896</v>
      </c>
      <c r="C363" s="99">
        <v>9</v>
      </c>
      <c r="D363" s="350">
        <v>43980</v>
      </c>
      <c r="E363" s="207" t="s">
        <v>2160</v>
      </c>
      <c r="F363" s="65"/>
      <c r="G363" s="65"/>
      <c r="H363" s="2"/>
      <c r="I363" s="114"/>
    </row>
    <row r="364" spans="1:9" x14ac:dyDescent="0.2">
      <c r="A364" s="55" t="s">
        <v>2897</v>
      </c>
      <c r="B364" s="97" t="s">
        <v>1621</v>
      </c>
      <c r="C364" s="99">
        <v>26</v>
      </c>
      <c r="D364" s="350">
        <v>43980</v>
      </c>
      <c r="E364" s="207" t="s">
        <v>2160</v>
      </c>
      <c r="F364" s="65"/>
      <c r="G364" s="65"/>
      <c r="H364" s="2"/>
      <c r="I364" s="114"/>
    </row>
    <row r="365" spans="1:9" x14ac:dyDescent="0.2">
      <c r="A365" s="116" t="s">
        <v>2898</v>
      </c>
      <c r="B365" s="97" t="s">
        <v>2899</v>
      </c>
      <c r="C365" s="99">
        <v>5</v>
      </c>
      <c r="D365" s="350">
        <v>43980</v>
      </c>
      <c r="E365" s="207" t="s">
        <v>2160</v>
      </c>
      <c r="F365" s="65"/>
      <c r="G365" s="65"/>
      <c r="H365" s="2"/>
      <c r="I365" s="150"/>
    </row>
    <row r="366" spans="1:9" x14ac:dyDescent="0.2">
      <c r="A366" s="55" t="s">
        <v>2900</v>
      </c>
      <c r="B366" s="97" t="s">
        <v>1635</v>
      </c>
      <c r="C366" s="99">
        <v>27</v>
      </c>
      <c r="D366" s="350">
        <v>43980</v>
      </c>
      <c r="E366" s="207" t="s">
        <v>2160</v>
      </c>
      <c r="F366" s="65"/>
      <c r="G366" s="65"/>
      <c r="H366" s="2"/>
      <c r="I366" s="114"/>
    </row>
    <row r="367" spans="1:9" x14ac:dyDescent="0.2">
      <c r="A367" s="55" t="s">
        <v>2901</v>
      </c>
      <c r="B367" s="97" t="s">
        <v>2902</v>
      </c>
      <c r="C367" s="99">
        <v>11</v>
      </c>
      <c r="D367" s="350">
        <v>43980</v>
      </c>
      <c r="E367" s="207" t="s">
        <v>2160</v>
      </c>
      <c r="F367" s="65"/>
      <c r="G367" s="65"/>
      <c r="H367" s="2"/>
      <c r="I367" s="150"/>
    </row>
    <row r="368" spans="1:9" x14ac:dyDescent="0.2">
      <c r="A368" s="55" t="s">
        <v>2903</v>
      </c>
      <c r="B368" s="97" t="s">
        <v>2904</v>
      </c>
      <c r="C368" s="157">
        <v>6</v>
      </c>
      <c r="D368" s="350">
        <v>43980</v>
      </c>
      <c r="E368" s="207" t="s">
        <v>2160</v>
      </c>
      <c r="F368" s="65"/>
      <c r="G368" s="65"/>
      <c r="H368" s="2"/>
      <c r="I368" s="114"/>
    </row>
    <row r="369" spans="1:9" x14ac:dyDescent="0.2">
      <c r="A369" s="55" t="s">
        <v>2905</v>
      </c>
      <c r="B369" s="97" t="s">
        <v>2906</v>
      </c>
      <c r="C369" s="157">
        <v>18</v>
      </c>
      <c r="D369" s="350">
        <v>43980</v>
      </c>
      <c r="E369" s="207" t="s">
        <v>2160</v>
      </c>
      <c r="F369" s="207"/>
      <c r="G369" s="65"/>
      <c r="H369" s="2"/>
      <c r="I369" s="150"/>
    </row>
    <row r="370" spans="1:9" x14ac:dyDescent="0.2">
      <c r="A370" s="55" t="s">
        <v>2907</v>
      </c>
      <c r="B370" s="97" t="s">
        <v>1656</v>
      </c>
      <c r="C370" s="157">
        <v>23</v>
      </c>
      <c r="D370" s="350">
        <v>43980</v>
      </c>
      <c r="E370" s="207" t="s">
        <v>2160</v>
      </c>
      <c r="F370" s="65"/>
      <c r="G370" s="65"/>
      <c r="H370" s="2"/>
      <c r="I370" s="114"/>
    </row>
    <row r="371" spans="1:9" x14ac:dyDescent="0.2">
      <c r="A371" s="55" t="s">
        <v>2908</v>
      </c>
      <c r="B371" s="97" t="s">
        <v>2909</v>
      </c>
      <c r="C371" s="157">
        <v>10</v>
      </c>
      <c r="D371" s="350">
        <v>43980</v>
      </c>
      <c r="E371" s="207" t="s">
        <v>2160</v>
      </c>
      <c r="F371" s="207"/>
      <c r="G371" s="65"/>
      <c r="H371" s="2"/>
      <c r="I371" s="114"/>
    </row>
    <row r="372" spans="1:9" x14ac:dyDescent="0.2">
      <c r="A372" s="149" t="s">
        <v>2910</v>
      </c>
      <c r="B372" s="97" t="s">
        <v>2911</v>
      </c>
      <c r="C372" s="157">
        <v>7</v>
      </c>
      <c r="D372" s="350">
        <v>43980</v>
      </c>
      <c r="E372" s="207" t="s">
        <v>2160</v>
      </c>
      <c r="F372" s="207"/>
      <c r="G372" s="65"/>
      <c r="H372" s="2"/>
      <c r="I372" s="150"/>
    </row>
    <row r="373" spans="1:9" x14ac:dyDescent="0.2">
      <c r="A373" s="55" t="s">
        <v>2912</v>
      </c>
      <c r="B373" s="97" t="s">
        <v>2913</v>
      </c>
      <c r="C373" s="157">
        <v>10</v>
      </c>
      <c r="D373" s="350">
        <v>43980</v>
      </c>
      <c r="E373" s="207" t="s">
        <v>2160</v>
      </c>
      <c r="F373" s="207"/>
      <c r="G373" s="65"/>
      <c r="H373" s="2"/>
      <c r="I373" s="114"/>
    </row>
    <row r="374" spans="1:9" x14ac:dyDescent="0.2">
      <c r="A374" s="55" t="s">
        <v>2914</v>
      </c>
      <c r="B374" s="97" t="s">
        <v>2915</v>
      </c>
      <c r="C374" s="157">
        <v>11</v>
      </c>
      <c r="D374" s="350">
        <v>43980</v>
      </c>
      <c r="E374" s="207" t="s">
        <v>2160</v>
      </c>
      <c r="F374" s="207"/>
      <c r="G374" s="65"/>
      <c r="H374" s="2"/>
      <c r="I374" s="150"/>
    </row>
    <row r="375" spans="1:9" x14ac:dyDescent="0.2">
      <c r="A375" s="55" t="s">
        <v>2916</v>
      </c>
      <c r="B375" s="97" t="s">
        <v>2917</v>
      </c>
      <c r="C375" s="347">
        <v>9</v>
      </c>
      <c r="D375" s="350">
        <v>43980</v>
      </c>
      <c r="E375" s="207" t="s">
        <v>2160</v>
      </c>
      <c r="F375" s="207"/>
      <c r="G375" s="65"/>
      <c r="H375" s="2"/>
      <c r="I375" s="114"/>
    </row>
    <row r="376" spans="1:9" x14ac:dyDescent="0.2">
      <c r="A376" s="55" t="s">
        <v>2918</v>
      </c>
      <c r="B376" s="97" t="s">
        <v>2919</v>
      </c>
      <c r="C376" s="99">
        <v>9</v>
      </c>
      <c r="D376" s="350">
        <v>43951</v>
      </c>
      <c r="E376" s="207" t="s">
        <v>2160</v>
      </c>
      <c r="F376" s="207"/>
      <c r="G376" s="65"/>
      <c r="H376" s="2"/>
      <c r="I376" s="114"/>
    </row>
    <row r="377" spans="1:9" x14ac:dyDescent="0.2">
      <c r="A377" s="55" t="s">
        <v>2920</v>
      </c>
      <c r="B377" s="97" t="s">
        <v>1708</v>
      </c>
      <c r="C377" s="347">
        <v>10</v>
      </c>
      <c r="D377" s="350">
        <v>43951</v>
      </c>
      <c r="E377" s="207" t="s">
        <v>2160</v>
      </c>
      <c r="F377" s="207"/>
      <c r="G377" s="65"/>
      <c r="H377" s="2"/>
      <c r="I377" s="114"/>
    </row>
    <row r="378" spans="1:9" x14ac:dyDescent="0.2">
      <c r="A378" s="55" t="s">
        <v>2921</v>
      </c>
      <c r="B378" s="97" t="s">
        <v>2922</v>
      </c>
      <c r="C378" s="99">
        <v>9</v>
      </c>
      <c r="D378" s="350">
        <v>43951</v>
      </c>
      <c r="E378" s="207"/>
      <c r="F378" s="65"/>
      <c r="G378" s="65" t="s">
        <v>2160</v>
      </c>
      <c r="H378" s="2"/>
      <c r="I378" s="13" t="s">
        <v>2923</v>
      </c>
    </row>
    <row r="379" spans="1:9" x14ac:dyDescent="0.2">
      <c r="A379" s="55" t="s">
        <v>2924</v>
      </c>
      <c r="B379" s="97" t="s">
        <v>2925</v>
      </c>
      <c r="C379" s="99">
        <v>9</v>
      </c>
      <c r="D379" s="350">
        <v>43951</v>
      </c>
      <c r="E379" s="207" t="s">
        <v>2160</v>
      </c>
      <c r="F379" s="65"/>
      <c r="G379" s="65"/>
      <c r="H379" s="2"/>
      <c r="I379" s="114"/>
    </row>
    <row r="380" spans="1:9" x14ac:dyDescent="0.2">
      <c r="A380" s="55" t="s">
        <v>2926</v>
      </c>
      <c r="B380" s="97" t="s">
        <v>2927</v>
      </c>
      <c r="C380" s="347">
        <v>5</v>
      </c>
      <c r="D380" s="350">
        <v>43951</v>
      </c>
      <c r="E380" s="207" t="s">
        <v>2160</v>
      </c>
      <c r="F380" s="207"/>
      <c r="G380" s="65"/>
      <c r="H380" s="2"/>
      <c r="I380" s="114"/>
    </row>
    <row r="381" spans="1:9" x14ac:dyDescent="0.2">
      <c r="A381" s="55" t="s">
        <v>2928</v>
      </c>
      <c r="B381" s="97" t="s">
        <v>1714</v>
      </c>
      <c r="C381" s="99">
        <v>15</v>
      </c>
      <c r="D381" s="350">
        <v>43951</v>
      </c>
      <c r="E381" s="207" t="s">
        <v>2160</v>
      </c>
      <c r="F381" s="65"/>
      <c r="G381" s="65"/>
      <c r="H381" s="2"/>
      <c r="I381" s="114"/>
    </row>
    <row r="382" spans="1:9" x14ac:dyDescent="0.2">
      <c r="A382" s="55" t="s">
        <v>2929</v>
      </c>
      <c r="B382" s="97" t="s">
        <v>2930</v>
      </c>
      <c r="C382" s="99">
        <v>6</v>
      </c>
      <c r="D382" s="350">
        <v>43951</v>
      </c>
      <c r="E382" s="207" t="s">
        <v>2160</v>
      </c>
      <c r="F382" s="65"/>
      <c r="G382" s="65"/>
      <c r="H382" s="2"/>
      <c r="I382" s="114"/>
    </row>
    <row r="383" spans="1:9" x14ac:dyDescent="0.2">
      <c r="A383" s="55" t="s">
        <v>2931</v>
      </c>
      <c r="B383" s="97" t="s">
        <v>2932</v>
      </c>
      <c r="C383" s="99">
        <v>15</v>
      </c>
      <c r="D383" s="350">
        <v>43951</v>
      </c>
      <c r="E383" s="207" t="s">
        <v>2160</v>
      </c>
      <c r="F383" s="65"/>
      <c r="G383" s="65"/>
      <c r="H383" s="2"/>
      <c r="I383" s="114"/>
    </row>
    <row r="384" spans="1:9" x14ac:dyDescent="0.2">
      <c r="A384" s="55" t="s">
        <v>2933</v>
      </c>
      <c r="B384" s="97" t="s">
        <v>2934</v>
      </c>
      <c r="C384" s="99">
        <v>6</v>
      </c>
      <c r="D384" s="350">
        <v>43951</v>
      </c>
      <c r="E384" s="207" t="s">
        <v>2160</v>
      </c>
      <c r="F384" s="65"/>
      <c r="G384" s="65"/>
      <c r="H384" s="2"/>
      <c r="I384" s="114"/>
    </row>
    <row r="385" spans="1:9" x14ac:dyDescent="0.2">
      <c r="A385" s="55" t="s">
        <v>2935</v>
      </c>
      <c r="B385" s="97" t="s">
        <v>2936</v>
      </c>
      <c r="C385" s="99">
        <v>9</v>
      </c>
      <c r="D385" s="350">
        <v>43951</v>
      </c>
      <c r="E385" s="207" t="s">
        <v>2160</v>
      </c>
      <c r="F385" s="65"/>
      <c r="G385" s="65"/>
      <c r="H385" s="2"/>
      <c r="I385" s="114"/>
    </row>
    <row r="386" spans="1:9" x14ac:dyDescent="0.2">
      <c r="A386" s="55" t="s">
        <v>2937</v>
      </c>
      <c r="B386" s="97" t="s">
        <v>2938</v>
      </c>
      <c r="C386" s="99">
        <v>10</v>
      </c>
      <c r="D386" s="350">
        <v>43951</v>
      </c>
      <c r="E386" s="207" t="s">
        <v>2160</v>
      </c>
      <c r="F386" s="65"/>
      <c r="G386" s="65"/>
      <c r="H386" s="2"/>
      <c r="I386" s="114"/>
    </row>
    <row r="387" spans="1:9" x14ac:dyDescent="0.2">
      <c r="A387" s="55" t="s">
        <v>2939</v>
      </c>
      <c r="B387" s="97" t="s">
        <v>2940</v>
      </c>
      <c r="C387" s="99">
        <v>9</v>
      </c>
      <c r="D387" s="350">
        <v>43951</v>
      </c>
      <c r="E387" s="207" t="s">
        <v>2160</v>
      </c>
      <c r="F387" s="65"/>
      <c r="G387" s="65"/>
      <c r="H387" s="2"/>
      <c r="I387" s="114"/>
    </row>
    <row r="388" spans="1:9" x14ac:dyDescent="0.2">
      <c r="A388" s="55" t="s">
        <v>2941</v>
      </c>
      <c r="B388" s="97" t="s">
        <v>2942</v>
      </c>
      <c r="C388" s="99">
        <v>11</v>
      </c>
      <c r="D388" s="350">
        <v>43951</v>
      </c>
      <c r="E388" s="207" t="s">
        <v>2160</v>
      </c>
      <c r="F388" s="65"/>
      <c r="G388" s="65"/>
      <c r="H388" s="2"/>
      <c r="I388" s="114"/>
    </row>
    <row r="389" spans="1:9" x14ac:dyDescent="0.2">
      <c r="A389" s="55" t="s">
        <v>2943</v>
      </c>
      <c r="B389" s="97" t="s">
        <v>2944</v>
      </c>
      <c r="C389" s="99">
        <v>5</v>
      </c>
      <c r="D389" s="350">
        <v>43951</v>
      </c>
      <c r="E389" s="207" t="s">
        <v>2160</v>
      </c>
      <c r="F389" s="65"/>
      <c r="G389" s="65"/>
      <c r="H389" s="2"/>
      <c r="I389" s="114"/>
    </row>
    <row r="390" spans="1:9" x14ac:dyDescent="0.2">
      <c r="A390" s="55" t="s">
        <v>2945</v>
      </c>
      <c r="B390" s="97" t="s">
        <v>2946</v>
      </c>
      <c r="C390" s="99">
        <v>7</v>
      </c>
      <c r="D390" s="350">
        <v>43951</v>
      </c>
      <c r="E390" s="207" t="s">
        <v>2160</v>
      </c>
      <c r="F390" s="65"/>
      <c r="G390" s="65"/>
      <c r="H390" s="2"/>
      <c r="I390" s="114"/>
    </row>
    <row r="391" spans="1:9" x14ac:dyDescent="0.2">
      <c r="A391" s="55" t="s">
        <v>2947</v>
      </c>
      <c r="B391" s="97" t="s">
        <v>2948</v>
      </c>
      <c r="C391" s="99">
        <v>5</v>
      </c>
      <c r="D391" s="350">
        <v>43951</v>
      </c>
      <c r="E391" s="207" t="s">
        <v>2160</v>
      </c>
      <c r="F391" s="65"/>
      <c r="G391" s="65"/>
      <c r="H391" s="2"/>
      <c r="I391" s="114"/>
    </row>
    <row r="392" spans="1:9" x14ac:dyDescent="0.2">
      <c r="A392" s="55" t="s">
        <v>2949</v>
      </c>
      <c r="B392" s="97" t="s">
        <v>2950</v>
      </c>
      <c r="C392" s="99">
        <v>15</v>
      </c>
      <c r="D392" s="350">
        <v>43951</v>
      </c>
      <c r="E392" s="207" t="s">
        <v>2160</v>
      </c>
      <c r="F392" s="65"/>
      <c r="G392" s="65"/>
      <c r="H392" s="2"/>
      <c r="I392" s="114"/>
    </row>
    <row r="393" spans="1:9" x14ac:dyDescent="0.2">
      <c r="A393" s="55" t="s">
        <v>2951</v>
      </c>
      <c r="B393" s="97" t="s">
        <v>2952</v>
      </c>
      <c r="C393" s="99">
        <v>10</v>
      </c>
      <c r="D393" s="350">
        <v>43951</v>
      </c>
      <c r="E393" s="207" t="s">
        <v>2160</v>
      </c>
      <c r="F393" s="65"/>
      <c r="G393" s="65"/>
      <c r="H393" s="2"/>
      <c r="I393" s="114"/>
    </row>
    <row r="394" spans="1:9" x14ac:dyDescent="0.2">
      <c r="A394" s="55" t="s">
        <v>2953</v>
      </c>
      <c r="B394" s="97" t="s">
        <v>2954</v>
      </c>
      <c r="C394" s="157">
        <v>47</v>
      </c>
      <c r="D394" s="350">
        <v>43951</v>
      </c>
      <c r="E394" s="207" t="s">
        <v>2160</v>
      </c>
      <c r="F394" s="65"/>
      <c r="G394" s="65"/>
      <c r="H394" s="2"/>
      <c r="I394" s="114"/>
    </row>
    <row r="395" spans="1:9" x14ac:dyDescent="0.2">
      <c r="A395" s="55" t="s">
        <v>2955</v>
      </c>
      <c r="B395" s="97" t="s">
        <v>2956</v>
      </c>
      <c r="C395" s="157">
        <v>5</v>
      </c>
      <c r="D395" s="350">
        <v>43951</v>
      </c>
      <c r="E395" s="207" t="s">
        <v>2160</v>
      </c>
      <c r="F395" s="207"/>
      <c r="G395" s="65"/>
      <c r="H395" s="2"/>
      <c r="I395" s="114"/>
    </row>
    <row r="396" spans="1:9" x14ac:dyDescent="0.2">
      <c r="A396" s="55" t="s">
        <v>2957</v>
      </c>
      <c r="B396" s="97" t="s">
        <v>2958</v>
      </c>
      <c r="C396" s="157">
        <v>10</v>
      </c>
      <c r="D396" s="350">
        <v>43951</v>
      </c>
      <c r="E396" s="207" t="s">
        <v>2160</v>
      </c>
      <c r="F396" s="65"/>
      <c r="G396" s="65"/>
      <c r="H396" s="2"/>
      <c r="I396" s="114"/>
    </row>
    <row r="397" spans="1:9" x14ac:dyDescent="0.2">
      <c r="A397" s="55" t="s">
        <v>2959</v>
      </c>
      <c r="B397" s="97" t="s">
        <v>2960</v>
      </c>
      <c r="C397" s="157">
        <v>10</v>
      </c>
      <c r="D397" s="350">
        <v>43951</v>
      </c>
      <c r="E397" s="207" t="s">
        <v>2160</v>
      </c>
      <c r="F397" s="207"/>
      <c r="G397" s="65"/>
      <c r="H397" s="2"/>
      <c r="I397" s="114"/>
    </row>
    <row r="398" spans="1:9" x14ac:dyDescent="0.2">
      <c r="A398" s="116" t="s">
        <v>2961</v>
      </c>
      <c r="B398" s="97" t="s">
        <v>2962</v>
      </c>
      <c r="C398" s="157">
        <v>8</v>
      </c>
      <c r="D398" s="350">
        <v>43951</v>
      </c>
      <c r="E398" s="207" t="s">
        <v>2160</v>
      </c>
      <c r="F398" s="207"/>
      <c r="G398" s="65"/>
      <c r="H398" s="2"/>
      <c r="I398" s="150"/>
    </row>
    <row r="399" spans="1:9" x14ac:dyDescent="0.2">
      <c r="A399" s="55" t="s">
        <v>2963</v>
      </c>
      <c r="B399" s="97" t="s">
        <v>2964</v>
      </c>
      <c r="C399" s="157">
        <v>9</v>
      </c>
      <c r="D399" s="350">
        <v>43951</v>
      </c>
      <c r="E399" s="207" t="s">
        <v>2160</v>
      </c>
      <c r="F399" s="207"/>
      <c r="G399" s="65"/>
      <c r="H399" s="2"/>
      <c r="I399" s="114"/>
    </row>
    <row r="400" spans="1:9" x14ac:dyDescent="0.2">
      <c r="A400" s="55" t="s">
        <v>2965</v>
      </c>
      <c r="B400" s="97" t="s">
        <v>2966</v>
      </c>
      <c r="C400" s="157">
        <v>7</v>
      </c>
      <c r="D400" s="350">
        <v>43951</v>
      </c>
      <c r="E400" s="207" t="s">
        <v>2160</v>
      </c>
      <c r="F400" s="207"/>
      <c r="G400" s="65"/>
      <c r="H400" s="2"/>
      <c r="I400" s="114"/>
    </row>
    <row r="401" spans="1:9" x14ac:dyDescent="0.2">
      <c r="A401" s="55" t="s">
        <v>2967</v>
      </c>
      <c r="B401" s="97" t="s">
        <v>2968</v>
      </c>
      <c r="C401" s="347">
        <v>7</v>
      </c>
      <c r="D401" s="350">
        <v>43951</v>
      </c>
      <c r="E401" s="207" t="s">
        <v>2160</v>
      </c>
      <c r="F401" s="207"/>
      <c r="G401" s="65"/>
      <c r="H401" s="2"/>
      <c r="I401" s="114"/>
    </row>
    <row r="402" spans="1:9" x14ac:dyDescent="0.2">
      <c r="A402" s="55" t="s">
        <v>2969</v>
      </c>
      <c r="B402" s="97" t="s">
        <v>2970</v>
      </c>
      <c r="C402" s="99">
        <v>27</v>
      </c>
      <c r="D402" s="350">
        <v>43951</v>
      </c>
      <c r="E402" s="207" t="s">
        <v>2160</v>
      </c>
      <c r="F402" s="207"/>
      <c r="G402" s="65"/>
      <c r="H402" s="2"/>
      <c r="I402" s="114"/>
    </row>
    <row r="403" spans="1:9" x14ac:dyDescent="0.2">
      <c r="A403" s="55" t="s">
        <v>2971</v>
      </c>
      <c r="B403" s="97" t="s">
        <v>2972</v>
      </c>
      <c r="C403" s="347">
        <v>9</v>
      </c>
      <c r="D403" s="350">
        <v>43951</v>
      </c>
      <c r="E403" s="207" t="s">
        <v>2160</v>
      </c>
      <c r="F403" s="207"/>
      <c r="G403" s="65"/>
      <c r="H403" s="2"/>
      <c r="I403" s="114"/>
    </row>
    <row r="404" spans="1:9" x14ac:dyDescent="0.2">
      <c r="A404" s="55" t="s">
        <v>2973</v>
      </c>
      <c r="B404" s="97" t="s">
        <v>2974</v>
      </c>
      <c r="C404" s="347">
        <v>6</v>
      </c>
      <c r="D404" s="350">
        <v>43951</v>
      </c>
      <c r="E404" s="207"/>
      <c r="F404" s="207"/>
      <c r="G404" s="65" t="s">
        <v>2160</v>
      </c>
      <c r="H404" s="2"/>
      <c r="I404" s="150" t="s">
        <v>2975</v>
      </c>
    </row>
    <row r="405" spans="1:9" x14ac:dyDescent="0.2">
      <c r="A405" s="55" t="s">
        <v>2976</v>
      </c>
      <c r="B405" s="97" t="s">
        <v>2977</v>
      </c>
      <c r="C405" s="157">
        <v>8</v>
      </c>
      <c r="D405" s="350">
        <v>43951</v>
      </c>
      <c r="E405" s="207" t="s">
        <v>2160</v>
      </c>
      <c r="F405" s="207"/>
      <c r="G405" s="65"/>
      <c r="H405" s="2"/>
      <c r="I405" s="114"/>
    </row>
    <row r="406" spans="1:9" x14ac:dyDescent="0.2">
      <c r="A406" s="55" t="s">
        <v>2978</v>
      </c>
      <c r="B406" s="97" t="s">
        <v>2979</v>
      </c>
      <c r="C406" s="157">
        <v>5</v>
      </c>
      <c r="D406" s="350">
        <v>43951</v>
      </c>
      <c r="E406" s="207" t="s">
        <v>2160</v>
      </c>
      <c r="F406" s="207"/>
      <c r="G406" s="65"/>
      <c r="H406" s="2"/>
      <c r="I406" s="114"/>
    </row>
    <row r="407" spans="1:9" x14ac:dyDescent="0.2">
      <c r="A407" s="55" t="s">
        <v>2980</v>
      </c>
      <c r="B407" s="97" t="s">
        <v>2981</v>
      </c>
      <c r="C407" s="157">
        <v>9</v>
      </c>
      <c r="D407" s="350">
        <v>43951</v>
      </c>
      <c r="E407" s="207" t="s">
        <v>2160</v>
      </c>
      <c r="F407" s="207"/>
      <c r="G407" s="65"/>
      <c r="H407" s="2"/>
      <c r="I407" s="114"/>
    </row>
    <row r="408" spans="1:9" x14ac:dyDescent="0.2">
      <c r="A408" s="55" t="s">
        <v>2982</v>
      </c>
      <c r="B408" s="97" t="s">
        <v>2983</v>
      </c>
      <c r="C408" s="157">
        <v>11</v>
      </c>
      <c r="D408" s="350">
        <v>43951</v>
      </c>
      <c r="E408" s="207" t="s">
        <v>2160</v>
      </c>
      <c r="F408" s="207"/>
      <c r="G408" s="65"/>
      <c r="H408" s="2"/>
      <c r="I408" s="114"/>
    </row>
    <row r="409" spans="1:9" x14ac:dyDescent="0.2">
      <c r="A409" s="55" t="s">
        <v>2984</v>
      </c>
      <c r="B409" s="97" t="s">
        <v>1619</v>
      </c>
      <c r="C409" s="347">
        <v>18</v>
      </c>
      <c r="D409" s="350">
        <v>43951</v>
      </c>
      <c r="E409" s="207" t="s">
        <v>2160</v>
      </c>
      <c r="F409" s="207"/>
      <c r="G409" s="65"/>
      <c r="H409" s="2"/>
      <c r="I409" s="114"/>
    </row>
    <row r="410" spans="1:9" x14ac:dyDescent="0.2">
      <c r="A410" s="55" t="s">
        <v>2985</v>
      </c>
      <c r="B410" s="97" t="s">
        <v>2986</v>
      </c>
      <c r="C410" s="99">
        <v>15</v>
      </c>
      <c r="D410" s="350">
        <v>43951</v>
      </c>
      <c r="E410" s="207"/>
      <c r="F410" s="207"/>
      <c r="G410" s="65" t="s">
        <v>2160</v>
      </c>
      <c r="H410" s="2"/>
      <c r="I410" s="114" t="s">
        <v>2987</v>
      </c>
    </row>
    <row r="411" spans="1:9" x14ac:dyDescent="0.2">
      <c r="A411" s="55" t="s">
        <v>2988</v>
      </c>
      <c r="B411" s="97" t="s">
        <v>2989</v>
      </c>
      <c r="C411" s="347">
        <v>8</v>
      </c>
      <c r="D411" s="350">
        <v>43951</v>
      </c>
      <c r="E411" s="207" t="s">
        <v>2160</v>
      </c>
      <c r="F411" s="207"/>
      <c r="G411" s="65"/>
      <c r="H411" s="2"/>
      <c r="I411" s="114"/>
    </row>
    <row r="412" spans="1:9" x14ac:dyDescent="0.2">
      <c r="A412" s="55" t="s">
        <v>2990</v>
      </c>
      <c r="B412" s="97" t="s">
        <v>2991</v>
      </c>
      <c r="C412" s="347">
        <v>8</v>
      </c>
      <c r="D412" s="350">
        <v>43951</v>
      </c>
      <c r="E412" s="207"/>
      <c r="F412" s="207"/>
      <c r="G412" s="65" t="s">
        <v>2160</v>
      </c>
      <c r="H412" s="2"/>
      <c r="I412" s="150" t="s">
        <v>2992</v>
      </c>
    </row>
    <row r="413" spans="1:9" x14ac:dyDescent="0.2">
      <c r="A413" s="55" t="s">
        <v>2993</v>
      </c>
      <c r="B413" s="97" t="s">
        <v>2994</v>
      </c>
      <c r="C413" s="157">
        <v>5</v>
      </c>
      <c r="D413" s="350">
        <v>43951</v>
      </c>
      <c r="E413" s="207" t="s">
        <v>2160</v>
      </c>
      <c r="F413" s="207"/>
      <c r="G413" s="65"/>
      <c r="H413" s="2"/>
      <c r="I413" s="114"/>
    </row>
    <row r="414" spans="1:9" x14ac:dyDescent="0.2">
      <c r="A414" s="55" t="s">
        <v>2995</v>
      </c>
      <c r="B414" s="97" t="s">
        <v>2996</v>
      </c>
      <c r="C414" s="157">
        <v>8</v>
      </c>
      <c r="D414" s="350">
        <v>43951</v>
      </c>
      <c r="E414" s="207" t="s">
        <v>2160</v>
      </c>
      <c r="F414" s="207"/>
      <c r="G414" s="65"/>
      <c r="H414" s="2"/>
      <c r="I414" s="114"/>
    </row>
    <row r="415" spans="1:9" x14ac:dyDescent="0.2">
      <c r="A415" s="55" t="s">
        <v>2997</v>
      </c>
      <c r="B415" s="97" t="s">
        <v>2998</v>
      </c>
      <c r="C415" s="157">
        <v>5</v>
      </c>
      <c r="D415" s="350">
        <v>43951</v>
      </c>
      <c r="E415" s="207"/>
      <c r="F415" s="207"/>
      <c r="G415" s="65" t="s">
        <v>2160</v>
      </c>
      <c r="H415" s="2"/>
      <c r="I415" s="150" t="s">
        <v>2999</v>
      </c>
    </row>
    <row r="416" spans="1:9" x14ac:dyDescent="0.2">
      <c r="A416" s="55" t="s">
        <v>3000</v>
      </c>
      <c r="B416" s="97" t="s">
        <v>3001</v>
      </c>
      <c r="C416" s="157">
        <v>6</v>
      </c>
      <c r="D416" s="350">
        <v>43951</v>
      </c>
      <c r="E416" s="207" t="s">
        <v>2160</v>
      </c>
      <c r="F416" s="207"/>
      <c r="G416" s="65"/>
      <c r="H416" s="2"/>
      <c r="I416" s="114"/>
    </row>
    <row r="417" spans="1:9" x14ac:dyDescent="0.2">
      <c r="A417" t="s">
        <v>3002</v>
      </c>
      <c r="B417" s="150" t="s">
        <v>3003</v>
      </c>
      <c r="C417" s="347">
        <v>10</v>
      </c>
      <c r="D417" s="350">
        <v>43951</v>
      </c>
      <c r="E417" s="207" t="s">
        <v>2160</v>
      </c>
      <c r="F417" s="207"/>
      <c r="G417" s="65"/>
      <c r="H417" s="2"/>
      <c r="I417" s="150"/>
    </row>
    <row r="418" spans="1:9" x14ac:dyDescent="0.2">
      <c r="A418" s="55" t="s">
        <v>3004</v>
      </c>
      <c r="B418" s="97" t="s">
        <v>3005</v>
      </c>
      <c r="C418" s="99">
        <v>8</v>
      </c>
      <c r="D418" s="350">
        <v>43951</v>
      </c>
      <c r="E418" s="207" t="s">
        <v>2160</v>
      </c>
      <c r="F418" s="207"/>
      <c r="G418" s="65"/>
      <c r="H418" s="2"/>
      <c r="I418" s="114"/>
    </row>
    <row r="419" spans="1:9" x14ac:dyDescent="0.2">
      <c r="A419" s="55" t="s">
        <v>3006</v>
      </c>
      <c r="B419" s="97" t="s">
        <v>3007</v>
      </c>
      <c r="C419" s="347">
        <v>10</v>
      </c>
      <c r="D419" s="350">
        <v>43951</v>
      </c>
      <c r="E419" s="207" t="s">
        <v>2160</v>
      </c>
      <c r="F419" s="207"/>
      <c r="G419" s="65"/>
      <c r="H419" s="2"/>
      <c r="I419" s="114"/>
    </row>
    <row r="420" spans="1:9" x14ac:dyDescent="0.2">
      <c r="A420" s="55" t="s">
        <v>3008</v>
      </c>
      <c r="B420" s="97" t="s">
        <v>3009</v>
      </c>
      <c r="C420" s="99">
        <v>6</v>
      </c>
      <c r="D420" s="350">
        <v>43951</v>
      </c>
      <c r="E420" s="207" t="s">
        <v>2160</v>
      </c>
      <c r="F420" s="207"/>
      <c r="G420" s="65"/>
      <c r="H420" s="2"/>
      <c r="I420" s="114"/>
    </row>
    <row r="421" spans="1:9" x14ac:dyDescent="0.2">
      <c r="A421" s="55" t="s">
        <v>3010</v>
      </c>
      <c r="B421" s="97" t="s">
        <v>3011</v>
      </c>
      <c r="C421" s="347">
        <v>8</v>
      </c>
      <c r="D421" s="350">
        <v>43921</v>
      </c>
      <c r="E421" s="207" t="s">
        <v>2160</v>
      </c>
      <c r="F421" s="207"/>
      <c r="G421" s="65"/>
      <c r="H421" s="2"/>
      <c r="I421" s="114"/>
    </row>
    <row r="422" spans="1:9" x14ac:dyDescent="0.2">
      <c r="A422" s="55" t="s">
        <v>3012</v>
      </c>
      <c r="B422" s="97" t="s">
        <v>3013</v>
      </c>
      <c r="C422" s="157">
        <v>8</v>
      </c>
      <c r="D422" s="346">
        <v>43921</v>
      </c>
      <c r="E422" s="207" t="s">
        <v>2160</v>
      </c>
      <c r="F422" s="207"/>
      <c r="G422" s="65"/>
      <c r="H422" s="2"/>
      <c r="I422" s="114"/>
    </row>
    <row r="423" spans="1:9" x14ac:dyDescent="0.2">
      <c r="A423" s="55" t="s">
        <v>3014</v>
      </c>
      <c r="B423" s="97" t="s">
        <v>3015</v>
      </c>
      <c r="C423" s="157">
        <v>6</v>
      </c>
      <c r="D423" s="346">
        <v>43921</v>
      </c>
      <c r="E423" s="207" t="s">
        <v>2160</v>
      </c>
      <c r="F423" s="207"/>
      <c r="G423" s="65"/>
      <c r="H423" s="2"/>
      <c r="I423" s="114"/>
    </row>
    <row r="424" spans="1:9" x14ac:dyDescent="0.2">
      <c r="A424" s="55" t="s">
        <v>3016</v>
      </c>
      <c r="B424" s="97" t="s">
        <v>3017</v>
      </c>
      <c r="C424" s="157">
        <v>17</v>
      </c>
      <c r="D424" s="346">
        <v>43921</v>
      </c>
      <c r="E424" s="207" t="s">
        <v>2160</v>
      </c>
      <c r="F424" s="207"/>
      <c r="G424" s="65"/>
      <c r="H424" s="2"/>
      <c r="I424" s="114"/>
    </row>
    <row r="425" spans="1:9" x14ac:dyDescent="0.2">
      <c r="A425" s="55" t="s">
        <v>3018</v>
      </c>
      <c r="B425" s="97" t="s">
        <v>3019</v>
      </c>
      <c r="C425" s="347">
        <v>7</v>
      </c>
      <c r="D425" s="346">
        <v>43921</v>
      </c>
      <c r="E425" s="207" t="s">
        <v>2160</v>
      </c>
      <c r="F425" s="207"/>
      <c r="G425" s="65"/>
      <c r="H425" s="2"/>
      <c r="I425" s="114"/>
    </row>
    <row r="426" spans="1:9" x14ac:dyDescent="0.2">
      <c r="A426" s="55" t="s">
        <v>3020</v>
      </c>
      <c r="B426" s="97" t="s">
        <v>3021</v>
      </c>
      <c r="C426" s="99">
        <v>8</v>
      </c>
      <c r="D426" s="346">
        <v>43921</v>
      </c>
      <c r="E426" s="207" t="s">
        <v>2160</v>
      </c>
      <c r="F426" s="207"/>
      <c r="G426" s="65"/>
      <c r="H426" s="2"/>
      <c r="I426" s="114"/>
    </row>
    <row r="427" spans="1:9" x14ac:dyDescent="0.2">
      <c r="A427" s="55" t="s">
        <v>3022</v>
      </c>
      <c r="B427" s="97" t="s">
        <v>3023</v>
      </c>
      <c r="C427" s="347">
        <v>10</v>
      </c>
      <c r="D427" s="346">
        <v>43921</v>
      </c>
      <c r="E427" s="207" t="s">
        <v>2160</v>
      </c>
      <c r="F427" s="207"/>
      <c r="G427" s="65"/>
      <c r="H427" s="2"/>
      <c r="I427" s="114"/>
    </row>
    <row r="428" spans="1:9" x14ac:dyDescent="0.2">
      <c r="A428" s="55" t="s">
        <v>3024</v>
      </c>
      <c r="B428" s="97" t="s">
        <v>3025</v>
      </c>
      <c r="C428" s="347">
        <v>8</v>
      </c>
      <c r="D428" s="346">
        <v>43921</v>
      </c>
      <c r="E428" s="207" t="s">
        <v>2160</v>
      </c>
      <c r="F428" s="207"/>
      <c r="G428" s="65"/>
      <c r="H428" s="2"/>
      <c r="I428" s="114"/>
    </row>
    <row r="429" spans="1:9" x14ac:dyDescent="0.2">
      <c r="A429" s="55" t="s">
        <v>3026</v>
      </c>
      <c r="B429" s="97" t="s">
        <v>3027</v>
      </c>
      <c r="C429" s="347">
        <v>10</v>
      </c>
      <c r="D429" s="346">
        <v>43921</v>
      </c>
      <c r="E429" s="207" t="s">
        <v>2160</v>
      </c>
      <c r="F429" s="207"/>
      <c r="G429" s="65"/>
      <c r="H429" s="2"/>
      <c r="I429" s="114"/>
    </row>
    <row r="430" spans="1:9" x14ac:dyDescent="0.2">
      <c r="A430" s="55" t="s">
        <v>3028</v>
      </c>
      <c r="B430" s="97" t="s">
        <v>3029</v>
      </c>
      <c r="C430" s="347">
        <v>10</v>
      </c>
      <c r="D430" s="346">
        <v>43921</v>
      </c>
      <c r="E430" s="207" t="s">
        <v>2160</v>
      </c>
      <c r="F430" s="207"/>
      <c r="G430" s="65"/>
      <c r="H430" s="2"/>
      <c r="I430" s="114"/>
    </row>
    <row r="431" spans="1:9" x14ac:dyDescent="0.2">
      <c r="A431" s="55" t="s">
        <v>3030</v>
      </c>
      <c r="B431" s="97" t="s">
        <v>1588</v>
      </c>
      <c r="C431" s="347">
        <v>9</v>
      </c>
      <c r="D431" s="346">
        <v>43921</v>
      </c>
      <c r="E431" s="207" t="s">
        <v>2160</v>
      </c>
      <c r="F431" s="207"/>
      <c r="G431" s="65"/>
      <c r="H431" s="2"/>
      <c r="I431" s="114"/>
    </row>
    <row r="432" spans="1:9" x14ac:dyDescent="0.2">
      <c r="A432" s="55" t="s">
        <v>3031</v>
      </c>
      <c r="B432" s="97" t="s">
        <v>3032</v>
      </c>
      <c r="C432" s="347">
        <v>16</v>
      </c>
      <c r="D432" s="346">
        <v>43921</v>
      </c>
      <c r="E432" s="207" t="s">
        <v>2160</v>
      </c>
      <c r="F432" s="207"/>
      <c r="G432" s="65"/>
      <c r="H432" s="2"/>
      <c r="I432" s="114"/>
    </row>
    <row r="433" spans="1:9" x14ac:dyDescent="0.2">
      <c r="A433" s="55" t="s">
        <v>3033</v>
      </c>
      <c r="B433" s="97" t="s">
        <v>3034</v>
      </c>
      <c r="C433" s="347">
        <v>8</v>
      </c>
      <c r="D433" s="346">
        <v>43921</v>
      </c>
      <c r="E433" s="207" t="s">
        <v>2160</v>
      </c>
      <c r="F433" s="207"/>
      <c r="G433" s="65"/>
      <c r="H433" s="2"/>
      <c r="I433" s="114"/>
    </row>
    <row r="434" spans="1:9" x14ac:dyDescent="0.2">
      <c r="A434" s="55" t="s">
        <v>3035</v>
      </c>
      <c r="B434" s="97" t="s">
        <v>3036</v>
      </c>
      <c r="C434" s="347">
        <v>9</v>
      </c>
      <c r="D434" s="346">
        <v>43921</v>
      </c>
      <c r="E434" s="207" t="s">
        <v>2160</v>
      </c>
      <c r="F434" s="207"/>
      <c r="G434" s="65"/>
      <c r="H434" s="2"/>
      <c r="I434" s="114"/>
    </row>
    <row r="435" spans="1:9" x14ac:dyDescent="0.2">
      <c r="A435" s="55" t="s">
        <v>3037</v>
      </c>
      <c r="B435" s="97" t="s">
        <v>3038</v>
      </c>
      <c r="C435" s="347">
        <v>9</v>
      </c>
      <c r="D435" s="346">
        <v>43921</v>
      </c>
      <c r="E435" s="207" t="s">
        <v>2160</v>
      </c>
      <c r="F435" s="207"/>
      <c r="G435" s="65"/>
      <c r="H435" s="2"/>
      <c r="I435" s="114"/>
    </row>
    <row r="436" spans="1:9" x14ac:dyDescent="0.2">
      <c r="A436" s="55" t="s">
        <v>3039</v>
      </c>
      <c r="B436" s="97" t="s">
        <v>1639</v>
      </c>
      <c r="C436" s="347">
        <v>7</v>
      </c>
      <c r="D436" s="346">
        <v>43921</v>
      </c>
      <c r="E436" s="207" t="s">
        <v>2160</v>
      </c>
      <c r="F436" s="207"/>
      <c r="G436" s="65"/>
      <c r="H436" s="2"/>
      <c r="I436" s="114"/>
    </row>
    <row r="437" spans="1:9" x14ac:dyDescent="0.2">
      <c r="A437" s="55" t="s">
        <v>3040</v>
      </c>
      <c r="B437" s="97" t="s">
        <v>3041</v>
      </c>
      <c r="C437" s="347">
        <v>9</v>
      </c>
      <c r="D437" s="346">
        <v>43921</v>
      </c>
      <c r="E437" s="207" t="s">
        <v>2160</v>
      </c>
      <c r="F437" s="207"/>
      <c r="G437" s="65"/>
      <c r="H437" s="2"/>
      <c r="I437" s="114"/>
    </row>
    <row r="438" spans="1:9" x14ac:dyDescent="0.2">
      <c r="A438" s="55" t="s">
        <v>3042</v>
      </c>
      <c r="B438" s="97" t="s">
        <v>3043</v>
      </c>
      <c r="C438" s="347">
        <v>8</v>
      </c>
      <c r="D438" s="346">
        <v>43921</v>
      </c>
      <c r="E438" s="207" t="s">
        <v>2160</v>
      </c>
      <c r="F438" s="207"/>
      <c r="G438" s="65"/>
      <c r="H438" s="2"/>
      <c r="I438" s="114"/>
    </row>
    <row r="439" spans="1:9" x14ac:dyDescent="0.2">
      <c r="A439" s="55" t="s">
        <v>3044</v>
      </c>
      <c r="B439" s="97" t="s">
        <v>3045</v>
      </c>
      <c r="C439" s="347">
        <v>9</v>
      </c>
      <c r="D439" s="346">
        <v>43921</v>
      </c>
      <c r="E439" s="207" t="s">
        <v>2160</v>
      </c>
      <c r="F439" s="207"/>
      <c r="G439" s="65"/>
      <c r="H439" s="2"/>
      <c r="I439" s="114"/>
    </row>
    <row r="440" spans="1:9" x14ac:dyDescent="0.2">
      <c r="A440" s="55" t="s">
        <v>3046</v>
      </c>
      <c r="B440" s="97" t="s">
        <v>3047</v>
      </c>
      <c r="C440" s="347">
        <v>20</v>
      </c>
      <c r="D440" s="346">
        <v>43921</v>
      </c>
      <c r="E440" s="207" t="s">
        <v>2160</v>
      </c>
      <c r="F440" s="207"/>
      <c r="G440" s="65"/>
      <c r="H440" s="2"/>
      <c r="I440" s="114"/>
    </row>
    <row r="441" spans="1:9" x14ac:dyDescent="0.2">
      <c r="A441" s="55" t="s">
        <v>3048</v>
      </c>
      <c r="B441" s="97" t="s">
        <v>3049</v>
      </c>
      <c r="C441" s="347">
        <v>5</v>
      </c>
      <c r="D441" s="346">
        <v>43889</v>
      </c>
      <c r="E441" s="207" t="s">
        <v>2160</v>
      </c>
      <c r="F441" s="207"/>
      <c r="G441" s="65"/>
      <c r="H441" s="2"/>
      <c r="I441" s="114"/>
    </row>
    <row r="442" spans="1:9" x14ac:dyDescent="0.2">
      <c r="A442" s="55" t="s">
        <v>3050</v>
      </c>
      <c r="B442" s="97" t="s">
        <v>3051</v>
      </c>
      <c r="C442" s="347">
        <v>6</v>
      </c>
      <c r="D442" s="346">
        <v>43889</v>
      </c>
      <c r="E442" s="207" t="s">
        <v>2160</v>
      </c>
      <c r="F442" s="207"/>
      <c r="G442" s="65"/>
      <c r="H442" s="2"/>
      <c r="I442" s="114"/>
    </row>
    <row r="443" spans="1:9" x14ac:dyDescent="0.2">
      <c r="A443" s="55" t="s">
        <v>3052</v>
      </c>
      <c r="B443" s="97" t="s">
        <v>3053</v>
      </c>
      <c r="C443" s="347">
        <v>6</v>
      </c>
      <c r="D443" s="346">
        <v>43889</v>
      </c>
      <c r="E443" s="207" t="s">
        <v>2160</v>
      </c>
      <c r="F443" s="207"/>
      <c r="G443" s="65"/>
      <c r="H443" s="2"/>
      <c r="I443" s="114"/>
    </row>
    <row r="444" spans="1:9" x14ac:dyDescent="0.2">
      <c r="A444" s="55" t="s">
        <v>3054</v>
      </c>
      <c r="B444" s="97" t="s">
        <v>3055</v>
      </c>
      <c r="C444" s="347">
        <v>7</v>
      </c>
      <c r="D444" s="346">
        <v>43889</v>
      </c>
      <c r="E444" s="207" t="s">
        <v>2160</v>
      </c>
      <c r="F444" s="207"/>
      <c r="G444" s="65"/>
      <c r="H444" s="2"/>
      <c r="I444" s="114"/>
    </row>
    <row r="445" spans="1:9" x14ac:dyDescent="0.2">
      <c r="A445" s="55" t="s">
        <v>3056</v>
      </c>
      <c r="B445" s="97" t="s">
        <v>3057</v>
      </c>
      <c r="C445" s="347">
        <v>10</v>
      </c>
      <c r="D445" s="346">
        <v>43889</v>
      </c>
      <c r="E445" s="207" t="s">
        <v>2160</v>
      </c>
      <c r="F445" s="207"/>
      <c r="G445" s="65"/>
      <c r="H445" s="2"/>
      <c r="I445" s="114"/>
    </row>
    <row r="446" spans="1:9" x14ac:dyDescent="0.2">
      <c r="A446" s="55" t="s">
        <v>3058</v>
      </c>
      <c r="B446" s="97" t="s">
        <v>3059</v>
      </c>
      <c r="C446" s="347">
        <v>6</v>
      </c>
      <c r="D446" s="346">
        <v>43889</v>
      </c>
      <c r="E446" s="207"/>
      <c r="F446" s="207"/>
      <c r="G446" s="65" t="s">
        <v>2160</v>
      </c>
      <c r="H446" s="2"/>
      <c r="I446" s="114" t="s">
        <v>3060</v>
      </c>
    </row>
    <row r="447" spans="1:9" x14ac:dyDescent="0.2">
      <c r="A447" s="55" t="s">
        <v>3061</v>
      </c>
      <c r="B447" s="97" t="s">
        <v>3062</v>
      </c>
      <c r="C447" s="347">
        <v>17</v>
      </c>
      <c r="D447" s="346">
        <v>43889</v>
      </c>
      <c r="E447" s="207" t="s">
        <v>2160</v>
      </c>
      <c r="F447" s="207"/>
      <c r="G447" s="65"/>
      <c r="H447" s="2"/>
      <c r="I447" s="114"/>
    </row>
    <row r="448" spans="1:9" x14ac:dyDescent="0.2">
      <c r="A448" s="55" t="s">
        <v>3063</v>
      </c>
      <c r="B448" s="97" t="s">
        <v>3064</v>
      </c>
      <c r="C448" s="347">
        <v>7</v>
      </c>
      <c r="D448" s="346">
        <v>43861</v>
      </c>
      <c r="E448" s="207"/>
      <c r="F448" s="207"/>
      <c r="G448" s="65" t="s">
        <v>2160</v>
      </c>
      <c r="H448" s="2"/>
      <c r="I448" s="114" t="s">
        <v>3065</v>
      </c>
    </row>
    <row r="449" spans="1:13" x14ac:dyDescent="0.2">
      <c r="A449" s="55" t="s">
        <v>3066</v>
      </c>
      <c r="B449" s="97" t="s">
        <v>3067</v>
      </c>
      <c r="C449" s="347">
        <v>5</v>
      </c>
      <c r="D449" s="346">
        <v>43830</v>
      </c>
      <c r="E449" s="207"/>
      <c r="F449" s="207" t="s">
        <v>2160</v>
      </c>
      <c r="G449" s="65"/>
      <c r="H449" s="2"/>
      <c r="I449" s="114"/>
    </row>
    <row r="450" spans="1:13" x14ac:dyDescent="0.2">
      <c r="A450" s="191" t="s">
        <v>3068</v>
      </c>
      <c r="B450" s="55" t="s">
        <v>3069</v>
      </c>
      <c r="C450" s="347">
        <v>8</v>
      </c>
      <c r="D450" s="351">
        <v>43830</v>
      </c>
      <c r="E450" s="2"/>
      <c r="F450" s="207" t="s">
        <v>2160</v>
      </c>
      <c r="G450" s="65"/>
      <c r="H450" s="2"/>
      <c r="I450" s="114"/>
    </row>
    <row r="451" spans="1:13" x14ac:dyDescent="0.2">
      <c r="A451" s="191" t="s">
        <v>3070</v>
      </c>
      <c r="B451" s="191" t="s">
        <v>3071</v>
      </c>
      <c r="C451" s="352">
        <v>6</v>
      </c>
      <c r="D451" s="351">
        <v>43830</v>
      </c>
      <c r="E451" s="2" t="s">
        <v>2160</v>
      </c>
      <c r="F451" s="207"/>
      <c r="G451" s="65"/>
      <c r="H451" s="2"/>
      <c r="I451" s="114"/>
    </row>
    <row r="452" spans="1:13" x14ac:dyDescent="0.2">
      <c r="A452" s="191" t="s">
        <v>1538</v>
      </c>
      <c r="B452" s="191" t="s">
        <v>1539</v>
      </c>
      <c r="C452" s="352">
        <v>5</v>
      </c>
      <c r="D452" s="351">
        <v>43830</v>
      </c>
      <c r="E452" s="2"/>
      <c r="F452" s="207" t="s">
        <v>2160</v>
      </c>
      <c r="G452" s="65"/>
      <c r="H452" s="2"/>
      <c r="I452" s="114"/>
    </row>
    <row r="453" spans="1:13" x14ac:dyDescent="0.2">
      <c r="A453" s="191" t="s">
        <v>3072</v>
      </c>
      <c r="B453" s="191" t="s">
        <v>3073</v>
      </c>
      <c r="C453" s="352">
        <v>8</v>
      </c>
      <c r="D453" s="351">
        <v>43830</v>
      </c>
      <c r="E453" s="2"/>
      <c r="F453" s="207" t="s">
        <v>2160</v>
      </c>
      <c r="G453" s="65"/>
      <c r="H453" s="2"/>
      <c r="I453" s="114"/>
    </row>
    <row r="454" spans="1:13" x14ac:dyDescent="0.2">
      <c r="A454" s="191" t="s">
        <v>3074</v>
      </c>
      <c r="B454" s="191" t="s">
        <v>3075</v>
      </c>
      <c r="C454" s="352">
        <v>5</v>
      </c>
      <c r="D454" s="351">
        <v>43830</v>
      </c>
      <c r="E454" s="2"/>
      <c r="F454" s="207" t="s">
        <v>2160</v>
      </c>
      <c r="G454" s="65"/>
      <c r="H454" s="2"/>
      <c r="I454" s="114"/>
    </row>
    <row r="455" spans="1:13" x14ac:dyDescent="0.2">
      <c r="A455" s="191" t="s">
        <v>3076</v>
      </c>
      <c r="B455" s="191" t="s">
        <v>3077</v>
      </c>
      <c r="C455" s="352">
        <v>5</v>
      </c>
      <c r="D455" s="351">
        <v>43830</v>
      </c>
      <c r="E455" s="2" t="s">
        <v>2160</v>
      </c>
      <c r="F455" s="207"/>
      <c r="G455" s="65"/>
      <c r="H455" s="2"/>
      <c r="I455" s="114"/>
    </row>
    <row r="456" spans="1:13" x14ac:dyDescent="0.2">
      <c r="A456" s="191" t="s">
        <v>3078</v>
      </c>
      <c r="B456" s="191" t="s">
        <v>3079</v>
      </c>
      <c r="C456" s="352">
        <v>6</v>
      </c>
      <c r="D456" s="351">
        <v>43830</v>
      </c>
      <c r="E456" s="2"/>
      <c r="F456" s="207"/>
      <c r="G456" s="65" t="s">
        <v>2160</v>
      </c>
      <c r="H456" s="2"/>
      <c r="I456" s="114" t="s">
        <v>3080</v>
      </c>
      <c r="L456" s="123"/>
      <c r="M456" s="55"/>
    </row>
    <row r="457" spans="1:13" x14ac:dyDescent="0.2">
      <c r="A457" s="191" t="s">
        <v>3081</v>
      </c>
      <c r="B457" s="191" t="s">
        <v>3082</v>
      </c>
      <c r="C457" s="352">
        <v>9</v>
      </c>
      <c r="D457" s="351">
        <v>43830</v>
      </c>
      <c r="E457" s="2"/>
      <c r="F457" s="207"/>
      <c r="G457" s="65" t="s">
        <v>2160</v>
      </c>
      <c r="H457" s="2"/>
      <c r="I457" s="114" t="s">
        <v>3083</v>
      </c>
    </row>
    <row r="458" spans="1:13" x14ac:dyDescent="0.2">
      <c r="A458" s="191" t="s">
        <v>3084</v>
      </c>
      <c r="B458" s="191" t="s">
        <v>3085</v>
      </c>
      <c r="C458" s="352">
        <v>8</v>
      </c>
      <c r="D458" s="351">
        <v>43830</v>
      </c>
      <c r="E458" s="2"/>
      <c r="F458" s="207" t="s">
        <v>2160</v>
      </c>
      <c r="G458" s="65"/>
      <c r="H458" s="2"/>
      <c r="I458" s="114"/>
    </row>
    <row r="459" spans="1:13" x14ac:dyDescent="0.2">
      <c r="A459" s="191" t="s">
        <v>3086</v>
      </c>
      <c r="B459" s="191" t="s">
        <v>3087</v>
      </c>
      <c r="C459" s="352">
        <v>5</v>
      </c>
      <c r="D459" s="351">
        <v>43798</v>
      </c>
      <c r="E459" s="2"/>
      <c r="F459" s="207" t="s">
        <v>2160</v>
      </c>
      <c r="G459" s="65"/>
      <c r="H459" s="2"/>
      <c r="I459" s="114"/>
    </row>
    <row r="460" spans="1:13" x14ac:dyDescent="0.2">
      <c r="A460" s="191" t="s">
        <v>3088</v>
      </c>
      <c r="B460" s="191" t="s">
        <v>3089</v>
      </c>
      <c r="C460" s="352">
        <v>6</v>
      </c>
      <c r="D460" s="351">
        <v>43798</v>
      </c>
      <c r="E460" s="2"/>
      <c r="F460" s="207" t="s">
        <v>2160</v>
      </c>
      <c r="G460" s="65"/>
      <c r="H460" s="2"/>
      <c r="I460" s="114"/>
    </row>
    <row r="461" spans="1:13" x14ac:dyDescent="0.2">
      <c r="A461" s="353" t="s">
        <v>3090</v>
      </c>
      <c r="B461" s="191" t="s">
        <v>3091</v>
      </c>
      <c r="C461" s="347">
        <v>6</v>
      </c>
      <c r="D461" s="351">
        <v>43798</v>
      </c>
      <c r="E461" s="2"/>
      <c r="F461" s="207" t="s">
        <v>2160</v>
      </c>
      <c r="G461" s="65"/>
      <c r="H461" s="2"/>
      <c r="I461" s="114"/>
    </row>
    <row r="462" spans="1:13" x14ac:dyDescent="0.2">
      <c r="A462" s="236" t="s">
        <v>3092</v>
      </c>
      <c r="B462" s="97" t="s">
        <v>3093</v>
      </c>
      <c r="C462" s="157">
        <v>5</v>
      </c>
      <c r="D462" s="350">
        <v>43798</v>
      </c>
      <c r="E462" s="69"/>
      <c r="F462" s="207" t="s">
        <v>2160</v>
      </c>
      <c r="G462" s="65"/>
      <c r="H462" s="2"/>
      <c r="I462" s="114"/>
    </row>
    <row r="463" spans="1:13" x14ac:dyDescent="0.2">
      <c r="A463" s="225" t="s">
        <v>3094</v>
      </c>
      <c r="B463" s="97" t="s">
        <v>1442</v>
      </c>
      <c r="C463" s="157">
        <v>6</v>
      </c>
      <c r="D463" s="350">
        <v>43798</v>
      </c>
      <c r="E463" s="69"/>
      <c r="F463" s="207" t="s">
        <v>2160</v>
      </c>
      <c r="G463" s="65"/>
      <c r="H463" s="2"/>
      <c r="I463" s="114"/>
    </row>
    <row r="464" spans="1:13" x14ac:dyDescent="0.2">
      <c r="A464" s="55" t="s">
        <v>3095</v>
      </c>
      <c r="B464" s="97" t="s">
        <v>3096</v>
      </c>
      <c r="C464" s="157">
        <v>9</v>
      </c>
      <c r="D464" s="350">
        <v>43798</v>
      </c>
      <c r="E464" s="69"/>
      <c r="F464" s="207" t="s">
        <v>2160</v>
      </c>
      <c r="G464" s="65"/>
      <c r="H464" s="2"/>
      <c r="I464" s="114"/>
    </row>
    <row r="465" spans="1:13" x14ac:dyDescent="0.2">
      <c r="A465" s="123" t="s">
        <v>3097</v>
      </c>
      <c r="B465" s="97" t="s">
        <v>3098</v>
      </c>
      <c r="C465" s="99">
        <v>13</v>
      </c>
      <c r="D465" s="350">
        <v>43798</v>
      </c>
      <c r="E465" s="69"/>
      <c r="F465" s="207" t="s">
        <v>2160</v>
      </c>
      <c r="G465" s="65"/>
      <c r="H465" s="2"/>
      <c r="I465" s="114"/>
    </row>
    <row r="466" spans="1:13" x14ac:dyDescent="0.2">
      <c r="A466" s="146" t="s">
        <v>3099</v>
      </c>
      <c r="B466" s="97" t="s">
        <v>3100</v>
      </c>
      <c r="C466" s="157">
        <v>6</v>
      </c>
      <c r="D466" s="350">
        <v>43798</v>
      </c>
      <c r="E466" s="69"/>
      <c r="F466" s="207" t="s">
        <v>2160</v>
      </c>
      <c r="G466" s="65"/>
      <c r="H466" s="2"/>
      <c r="I466" s="114"/>
    </row>
    <row r="467" spans="1:13" x14ac:dyDescent="0.2">
      <c r="A467" s="123" t="s">
        <v>3101</v>
      </c>
      <c r="B467" s="127" t="s">
        <v>3102</v>
      </c>
      <c r="C467" s="99">
        <v>6</v>
      </c>
      <c r="D467" s="350">
        <v>43798</v>
      </c>
      <c r="E467" s="69"/>
      <c r="F467" s="207" t="s">
        <v>2160</v>
      </c>
      <c r="G467" s="65"/>
      <c r="H467" s="2"/>
      <c r="I467" s="114"/>
    </row>
    <row r="468" spans="1:13" x14ac:dyDescent="0.2">
      <c r="A468" s="123" t="s">
        <v>3103</v>
      </c>
      <c r="B468" s="97" t="s">
        <v>3104</v>
      </c>
      <c r="C468" s="157">
        <v>5</v>
      </c>
      <c r="D468" s="350">
        <v>43798</v>
      </c>
      <c r="E468" s="69"/>
      <c r="F468" s="207" t="s">
        <v>2160</v>
      </c>
      <c r="G468" s="65"/>
      <c r="H468" s="2"/>
      <c r="I468" s="114"/>
    </row>
    <row r="469" spans="1:13" x14ac:dyDescent="0.2">
      <c r="A469" s="123" t="s">
        <v>3105</v>
      </c>
      <c r="B469" s="97" t="s">
        <v>1522</v>
      </c>
      <c r="C469" s="157">
        <v>7</v>
      </c>
      <c r="D469" s="350">
        <v>43798</v>
      </c>
      <c r="E469" s="69"/>
      <c r="F469" s="207" t="s">
        <v>2160</v>
      </c>
      <c r="G469" s="65"/>
      <c r="H469" s="2"/>
      <c r="I469" s="114"/>
    </row>
    <row r="470" spans="1:13" x14ac:dyDescent="0.2">
      <c r="A470" s="55" t="s">
        <v>3106</v>
      </c>
      <c r="B470" s="97" t="s">
        <v>3107</v>
      </c>
      <c r="C470" s="99">
        <v>8</v>
      </c>
      <c r="D470" s="350">
        <v>43798</v>
      </c>
      <c r="E470" s="69"/>
      <c r="F470" s="207" t="s">
        <v>2160</v>
      </c>
      <c r="G470" s="65"/>
      <c r="H470" s="2"/>
      <c r="I470" s="114"/>
    </row>
    <row r="471" spans="1:13" x14ac:dyDescent="0.2">
      <c r="A471" s="55" t="s">
        <v>3108</v>
      </c>
      <c r="B471" s="97" t="s">
        <v>3109</v>
      </c>
      <c r="C471" s="99">
        <v>9</v>
      </c>
      <c r="D471" s="350">
        <v>43798</v>
      </c>
      <c r="E471" s="69"/>
      <c r="F471" s="207"/>
      <c r="G471" s="65" t="s">
        <v>2160</v>
      </c>
      <c r="H471" s="2"/>
      <c r="I471" s="114" t="s">
        <v>3110</v>
      </c>
      <c r="L471" s="123"/>
      <c r="M471" s="55"/>
    </row>
    <row r="472" spans="1:13" x14ac:dyDescent="0.2">
      <c r="A472" s="116" t="s">
        <v>3111</v>
      </c>
      <c r="B472" s="97" t="s">
        <v>3112</v>
      </c>
      <c r="C472" s="99">
        <v>6</v>
      </c>
      <c r="D472" s="350">
        <v>43798</v>
      </c>
      <c r="E472" s="69" t="s">
        <v>2160</v>
      </c>
      <c r="F472" s="207"/>
      <c r="G472" s="65"/>
      <c r="H472" s="2"/>
      <c r="I472" s="114"/>
      <c r="L472" s="123"/>
      <c r="M472" s="55"/>
    </row>
    <row r="473" spans="1:13" x14ac:dyDescent="0.2">
      <c r="A473" s="191" t="s">
        <v>3113</v>
      </c>
      <c r="B473" s="191" t="s">
        <v>3114</v>
      </c>
      <c r="C473" s="352">
        <v>8</v>
      </c>
      <c r="D473" s="350">
        <v>43798</v>
      </c>
      <c r="E473" s="69"/>
      <c r="F473" s="207" t="s">
        <v>2160</v>
      </c>
      <c r="G473" s="65"/>
      <c r="H473" s="2"/>
      <c r="I473" s="114"/>
    </row>
    <row r="474" spans="1:13" x14ac:dyDescent="0.2">
      <c r="A474" s="123" t="s">
        <v>3115</v>
      </c>
      <c r="B474" s="97" t="s">
        <v>3116</v>
      </c>
      <c r="C474" s="347">
        <v>5</v>
      </c>
      <c r="D474" s="350">
        <v>43798</v>
      </c>
      <c r="E474" s="69"/>
      <c r="F474" s="207" t="s">
        <v>2160</v>
      </c>
      <c r="G474" s="65"/>
      <c r="H474" s="2"/>
      <c r="I474" s="114"/>
    </row>
    <row r="475" spans="1:13" x14ac:dyDescent="0.2">
      <c r="A475" s="149" t="s">
        <v>3117</v>
      </c>
      <c r="B475" s="97" t="s">
        <v>3118</v>
      </c>
      <c r="C475" s="347">
        <v>7</v>
      </c>
      <c r="D475" s="350">
        <v>43798</v>
      </c>
      <c r="E475" s="69"/>
      <c r="F475" s="207" t="s">
        <v>2160</v>
      </c>
      <c r="G475" s="65"/>
      <c r="H475" s="2"/>
      <c r="I475" s="114"/>
    </row>
    <row r="476" spans="1:13" x14ac:dyDescent="0.2">
      <c r="A476" s="146" t="s">
        <v>3119</v>
      </c>
      <c r="B476" s="97" t="s">
        <v>3120</v>
      </c>
      <c r="C476" s="99">
        <v>9</v>
      </c>
      <c r="D476" s="350">
        <v>43798</v>
      </c>
      <c r="E476" s="69"/>
      <c r="F476" s="207" t="s">
        <v>2160</v>
      </c>
      <c r="G476" s="65"/>
      <c r="H476" s="2"/>
      <c r="I476" s="114"/>
    </row>
    <row r="477" spans="1:13" x14ac:dyDescent="0.2">
      <c r="A477" s="55" t="s">
        <v>3121</v>
      </c>
      <c r="B477" s="97" t="s">
        <v>3122</v>
      </c>
      <c r="C477" s="99">
        <v>9</v>
      </c>
      <c r="D477" s="350">
        <v>43769</v>
      </c>
      <c r="E477" s="69"/>
      <c r="F477" s="207" t="s">
        <v>2160</v>
      </c>
      <c r="G477" s="65"/>
      <c r="H477" s="2"/>
      <c r="I477" s="114"/>
    </row>
    <row r="478" spans="1:13" x14ac:dyDescent="0.2">
      <c r="A478" s="55" t="s">
        <v>3123</v>
      </c>
      <c r="B478" s="97" t="s">
        <v>3124</v>
      </c>
      <c r="C478" s="99">
        <v>50</v>
      </c>
      <c r="D478" s="350">
        <v>43769</v>
      </c>
      <c r="E478" s="69"/>
      <c r="F478" s="207"/>
      <c r="G478" s="65" t="s">
        <v>2160</v>
      </c>
      <c r="H478" s="2"/>
      <c r="I478" s="114" t="s">
        <v>3125</v>
      </c>
    </row>
    <row r="479" spans="1:13" x14ac:dyDescent="0.2">
      <c r="A479" s="55" t="s">
        <v>3126</v>
      </c>
      <c r="B479" s="97" t="s">
        <v>3127</v>
      </c>
      <c r="C479" s="99">
        <v>13</v>
      </c>
      <c r="D479" s="350">
        <v>43769</v>
      </c>
      <c r="E479" s="69"/>
      <c r="F479" s="207" t="s">
        <v>2160</v>
      </c>
      <c r="G479" s="65"/>
      <c r="H479" s="2"/>
      <c r="I479" s="114"/>
    </row>
    <row r="480" spans="1:13" x14ac:dyDescent="0.2">
      <c r="A480" s="55" t="s">
        <v>3128</v>
      </c>
      <c r="B480" s="97" t="s">
        <v>3129</v>
      </c>
      <c r="C480" s="99">
        <v>14</v>
      </c>
      <c r="D480" s="350">
        <v>43769</v>
      </c>
      <c r="E480" s="69"/>
      <c r="F480" s="207"/>
      <c r="G480" s="65" t="s">
        <v>2160</v>
      </c>
      <c r="H480" s="2"/>
      <c r="I480" s="114" t="s">
        <v>3130</v>
      </c>
      <c r="L480" s="123"/>
      <c r="M480" s="55"/>
    </row>
    <row r="481" spans="1:9" x14ac:dyDescent="0.2">
      <c r="A481" s="123" t="s">
        <v>3131</v>
      </c>
      <c r="B481" s="97" t="s">
        <v>3132</v>
      </c>
      <c r="C481" s="99">
        <v>6</v>
      </c>
      <c r="D481" s="350">
        <v>43769</v>
      </c>
      <c r="E481" s="69"/>
      <c r="F481" s="207" t="s">
        <v>2160</v>
      </c>
      <c r="G481" s="65"/>
      <c r="H481" s="2"/>
      <c r="I481" s="114"/>
    </row>
    <row r="482" spans="1:9" x14ac:dyDescent="0.2">
      <c r="A482" s="55" t="s">
        <v>3133</v>
      </c>
      <c r="B482" s="97" t="s">
        <v>3134</v>
      </c>
      <c r="C482" s="347">
        <v>8</v>
      </c>
      <c r="D482" s="354">
        <v>43769</v>
      </c>
      <c r="E482" s="69"/>
      <c r="F482" s="207" t="s">
        <v>2160</v>
      </c>
      <c r="G482" s="65"/>
      <c r="H482" s="2"/>
      <c r="I482" s="114"/>
    </row>
    <row r="483" spans="1:9" x14ac:dyDescent="0.2">
      <c r="A483" s="127" t="s">
        <v>3135</v>
      </c>
      <c r="B483" s="97" t="s">
        <v>3136</v>
      </c>
      <c r="C483" s="157">
        <v>6</v>
      </c>
      <c r="D483" s="350">
        <v>43769</v>
      </c>
      <c r="E483" s="69"/>
      <c r="F483" s="207" t="s">
        <v>2160</v>
      </c>
      <c r="G483" s="65"/>
      <c r="H483" s="2"/>
      <c r="I483" s="114"/>
    </row>
    <row r="484" spans="1:9" x14ac:dyDescent="0.2">
      <c r="A484" s="127" t="s">
        <v>3137</v>
      </c>
      <c r="B484" s="97" t="s">
        <v>3138</v>
      </c>
      <c r="C484" s="157">
        <v>6</v>
      </c>
      <c r="D484" s="350">
        <v>43769</v>
      </c>
      <c r="E484" s="69"/>
      <c r="F484" s="207" t="s">
        <v>2160</v>
      </c>
      <c r="G484" s="65"/>
      <c r="H484" s="2"/>
      <c r="I484" s="114"/>
    </row>
    <row r="485" spans="1:9" x14ac:dyDescent="0.2">
      <c r="A485" s="127" t="s">
        <v>3139</v>
      </c>
      <c r="B485" s="97" t="s">
        <v>3140</v>
      </c>
      <c r="C485" s="157">
        <v>8</v>
      </c>
      <c r="D485" s="350">
        <v>43769</v>
      </c>
      <c r="E485" s="69"/>
      <c r="F485" s="207" t="s">
        <v>2160</v>
      </c>
      <c r="G485" s="65"/>
      <c r="H485" s="2"/>
      <c r="I485" s="114"/>
    </row>
    <row r="486" spans="1:9" x14ac:dyDescent="0.2">
      <c r="A486" s="127" t="s">
        <v>3141</v>
      </c>
      <c r="B486" s="97" t="s">
        <v>3142</v>
      </c>
      <c r="C486" s="157">
        <v>9</v>
      </c>
      <c r="D486" s="350">
        <v>43769</v>
      </c>
      <c r="E486" s="69"/>
      <c r="F486" s="207" t="s">
        <v>2160</v>
      </c>
      <c r="G486" s="65"/>
      <c r="H486" s="2"/>
      <c r="I486" s="114"/>
    </row>
    <row r="487" spans="1:9" x14ac:dyDescent="0.2">
      <c r="A487" s="127" t="s">
        <v>3143</v>
      </c>
      <c r="B487" s="97" t="s">
        <v>3144</v>
      </c>
      <c r="C487" s="157">
        <v>7</v>
      </c>
      <c r="D487" s="350">
        <v>43769</v>
      </c>
      <c r="E487" s="69"/>
      <c r="F487" s="207"/>
      <c r="G487" s="65" t="s">
        <v>2160</v>
      </c>
      <c r="H487" s="2"/>
      <c r="I487" s="114" t="s">
        <v>3145</v>
      </c>
    </row>
    <row r="488" spans="1:9" x14ac:dyDescent="0.2">
      <c r="A488" s="127" t="s">
        <v>3146</v>
      </c>
      <c r="B488" s="97" t="s">
        <v>3147</v>
      </c>
      <c r="C488" s="157">
        <v>8</v>
      </c>
      <c r="D488" s="350">
        <v>43769</v>
      </c>
      <c r="E488" s="69"/>
      <c r="F488" s="207" t="s">
        <v>2160</v>
      </c>
      <c r="G488" s="65"/>
      <c r="H488" s="2"/>
      <c r="I488" s="114"/>
    </row>
    <row r="489" spans="1:9" x14ac:dyDescent="0.2">
      <c r="A489" s="127" t="s">
        <v>3148</v>
      </c>
      <c r="B489" s="97" t="s">
        <v>3149</v>
      </c>
      <c r="C489" s="157">
        <v>7</v>
      </c>
      <c r="D489" s="350">
        <v>43738</v>
      </c>
      <c r="E489" s="69"/>
      <c r="F489" s="207" t="s">
        <v>2160</v>
      </c>
      <c r="G489" s="65"/>
      <c r="H489" s="2"/>
      <c r="I489" s="114"/>
    </row>
    <row r="490" spans="1:9" x14ac:dyDescent="0.2">
      <c r="A490" s="127" t="s">
        <v>3150</v>
      </c>
      <c r="B490" s="97" t="s">
        <v>3151</v>
      </c>
      <c r="C490" s="157">
        <v>14</v>
      </c>
      <c r="D490" s="350">
        <v>43738</v>
      </c>
      <c r="E490" s="69"/>
      <c r="F490" s="207"/>
      <c r="G490" s="65" t="s">
        <v>2160</v>
      </c>
      <c r="H490" s="2"/>
      <c r="I490" s="114" t="s">
        <v>3152</v>
      </c>
    </row>
    <row r="491" spans="1:9" x14ac:dyDescent="0.2">
      <c r="A491" s="127" t="s">
        <v>3153</v>
      </c>
      <c r="B491" s="97" t="s">
        <v>3154</v>
      </c>
      <c r="C491" s="157">
        <v>9</v>
      </c>
      <c r="D491" s="350">
        <v>43738</v>
      </c>
      <c r="E491" s="69"/>
      <c r="F491" s="207"/>
      <c r="G491" s="65" t="s">
        <v>2160</v>
      </c>
      <c r="H491" s="2"/>
      <c r="I491" s="114" t="s">
        <v>3155</v>
      </c>
    </row>
    <row r="492" spans="1:9" x14ac:dyDescent="0.2">
      <c r="A492" s="127" t="s">
        <v>3156</v>
      </c>
      <c r="B492" s="97" t="s">
        <v>1489</v>
      </c>
      <c r="C492" s="157">
        <v>15</v>
      </c>
      <c r="D492" s="350">
        <v>43738</v>
      </c>
      <c r="E492" s="69"/>
      <c r="F492" s="207" t="s">
        <v>2160</v>
      </c>
      <c r="G492" s="65"/>
      <c r="H492" s="2"/>
      <c r="I492" s="114"/>
    </row>
    <row r="493" spans="1:9" x14ac:dyDescent="0.2">
      <c r="A493" s="127" t="s">
        <v>3157</v>
      </c>
      <c r="B493" s="97" t="s">
        <v>3158</v>
      </c>
      <c r="C493" s="157">
        <v>6</v>
      </c>
      <c r="D493" s="350">
        <v>43738</v>
      </c>
      <c r="E493" s="69"/>
      <c r="F493" s="207" t="s">
        <v>2160</v>
      </c>
      <c r="G493" s="65"/>
      <c r="H493" s="2"/>
      <c r="I493" s="114"/>
    </row>
    <row r="494" spans="1:9" x14ac:dyDescent="0.2">
      <c r="A494" s="127" t="s">
        <v>3159</v>
      </c>
      <c r="B494" s="97" t="s">
        <v>3160</v>
      </c>
      <c r="C494" s="157">
        <v>6</v>
      </c>
      <c r="D494" s="350">
        <v>43738</v>
      </c>
      <c r="E494" s="69"/>
      <c r="F494" s="207" t="s">
        <v>2160</v>
      </c>
      <c r="G494" s="65"/>
      <c r="H494" s="2"/>
      <c r="I494" s="114"/>
    </row>
    <row r="495" spans="1:9" x14ac:dyDescent="0.2">
      <c r="A495" s="127" t="s">
        <v>3161</v>
      </c>
      <c r="B495" s="97" t="s">
        <v>3162</v>
      </c>
      <c r="C495" s="157">
        <v>6</v>
      </c>
      <c r="D495" s="350">
        <v>43738</v>
      </c>
      <c r="E495" s="69"/>
      <c r="F495" s="207" t="s">
        <v>2160</v>
      </c>
      <c r="G495" s="65"/>
      <c r="H495" s="2"/>
      <c r="I495" s="114"/>
    </row>
    <row r="496" spans="1:9" x14ac:dyDescent="0.2">
      <c r="A496" s="127" t="s">
        <v>3163</v>
      </c>
      <c r="B496" s="97" t="s">
        <v>3164</v>
      </c>
      <c r="C496" s="157">
        <v>9</v>
      </c>
      <c r="D496" s="350">
        <v>43738</v>
      </c>
      <c r="E496" s="69"/>
      <c r="F496" s="207" t="s">
        <v>2160</v>
      </c>
      <c r="G496" s="65"/>
      <c r="H496" s="2"/>
      <c r="I496" s="114"/>
    </row>
    <row r="497" spans="1:12" x14ac:dyDescent="0.2">
      <c r="A497" s="127" t="s">
        <v>3165</v>
      </c>
      <c r="B497" s="97" t="s">
        <v>3166</v>
      </c>
      <c r="C497" s="157">
        <v>6</v>
      </c>
      <c r="D497" s="350">
        <v>43738</v>
      </c>
      <c r="E497" s="69"/>
      <c r="F497" s="207" t="s">
        <v>2160</v>
      </c>
      <c r="G497" s="65"/>
      <c r="H497" s="2"/>
      <c r="I497" s="114"/>
    </row>
    <row r="498" spans="1:12" x14ac:dyDescent="0.2">
      <c r="A498" s="127" t="s">
        <v>3167</v>
      </c>
      <c r="B498" s="97" t="s">
        <v>3168</v>
      </c>
      <c r="C498" s="157">
        <v>8</v>
      </c>
      <c r="D498" s="350">
        <v>43708</v>
      </c>
      <c r="E498" s="69"/>
      <c r="F498" s="207"/>
      <c r="G498" s="65" t="s">
        <v>2160</v>
      </c>
      <c r="H498" s="2"/>
      <c r="I498" s="114" t="s">
        <v>3169</v>
      </c>
    </row>
    <row r="499" spans="1:12" x14ac:dyDescent="0.2">
      <c r="A499" s="127" t="s">
        <v>3170</v>
      </c>
      <c r="B499" s="97" t="s">
        <v>3171</v>
      </c>
      <c r="C499" s="157">
        <v>6</v>
      </c>
      <c r="D499" s="350">
        <v>43708</v>
      </c>
      <c r="E499" s="69" t="s">
        <v>2160</v>
      </c>
      <c r="F499" s="207"/>
      <c r="G499" s="65"/>
      <c r="H499" s="2"/>
      <c r="I499" s="114" t="s">
        <v>3172</v>
      </c>
    </row>
    <row r="500" spans="1:12" x14ac:dyDescent="0.2">
      <c r="A500" s="127" t="s">
        <v>3173</v>
      </c>
      <c r="B500" s="97" t="s">
        <v>3174</v>
      </c>
      <c r="C500" s="157">
        <v>8</v>
      </c>
      <c r="D500" s="350">
        <v>43708</v>
      </c>
      <c r="E500" s="69" t="s">
        <v>2160</v>
      </c>
      <c r="F500" s="207"/>
      <c r="G500" s="65"/>
      <c r="H500" s="2"/>
      <c r="I500" s="114"/>
    </row>
    <row r="501" spans="1:12" x14ac:dyDescent="0.2">
      <c r="A501" s="127" t="s">
        <v>3175</v>
      </c>
      <c r="B501" s="97" t="s">
        <v>3176</v>
      </c>
      <c r="C501" s="99">
        <v>16</v>
      </c>
      <c r="D501" s="350">
        <v>43677</v>
      </c>
      <c r="E501" s="69"/>
      <c r="F501" s="207"/>
      <c r="G501" s="65" t="s">
        <v>2160</v>
      </c>
      <c r="H501" s="2"/>
      <c r="I501" s="114" t="s">
        <v>3177</v>
      </c>
    </row>
    <row r="502" spans="1:12" x14ac:dyDescent="0.2">
      <c r="A502" s="225" t="s">
        <v>3178</v>
      </c>
      <c r="B502" s="97" t="s">
        <v>3179</v>
      </c>
      <c r="C502" s="99">
        <v>36</v>
      </c>
      <c r="D502" s="350">
        <v>43644</v>
      </c>
      <c r="E502" s="69"/>
      <c r="F502" s="207"/>
      <c r="G502" s="65" t="s">
        <v>2160</v>
      </c>
      <c r="H502" s="2"/>
      <c r="I502" s="114" t="s">
        <v>3180</v>
      </c>
      <c r="K502" s="55"/>
      <c r="L502" s="55"/>
    </row>
    <row r="503" spans="1:12" x14ac:dyDescent="0.2">
      <c r="A503" s="127" t="s">
        <v>3181</v>
      </c>
      <c r="B503" s="97" t="s">
        <v>3182</v>
      </c>
      <c r="C503" s="99">
        <v>9</v>
      </c>
      <c r="D503" s="350">
        <v>43616</v>
      </c>
      <c r="E503" s="69" t="s">
        <v>2160</v>
      </c>
      <c r="F503" s="207"/>
      <c r="G503" s="65"/>
      <c r="H503" s="2"/>
      <c r="I503" s="114"/>
    </row>
    <row r="504" spans="1:12" x14ac:dyDescent="0.2">
      <c r="A504" s="225" t="s">
        <v>3183</v>
      </c>
      <c r="B504" s="97" t="s">
        <v>3184</v>
      </c>
      <c r="C504" s="99">
        <v>7</v>
      </c>
      <c r="D504" s="350">
        <v>43585</v>
      </c>
      <c r="E504" s="69" t="s">
        <v>2160</v>
      </c>
      <c r="F504" s="207"/>
      <c r="G504" s="65"/>
      <c r="H504" s="2"/>
      <c r="I504" s="114"/>
    </row>
    <row r="505" spans="1:12" x14ac:dyDescent="0.2">
      <c r="A505" s="248" t="s">
        <v>3185</v>
      </c>
      <c r="B505" s="97" t="s">
        <v>3186</v>
      </c>
      <c r="C505" s="99">
        <v>7</v>
      </c>
      <c r="D505" s="350">
        <v>43585</v>
      </c>
      <c r="E505" s="69"/>
      <c r="F505" s="207"/>
      <c r="G505" s="65" t="s">
        <v>2160</v>
      </c>
      <c r="H505" s="2"/>
      <c r="I505" s="97" t="s">
        <v>3187</v>
      </c>
    </row>
    <row r="506" spans="1:12" x14ac:dyDescent="0.2">
      <c r="A506" s="55" t="s">
        <v>3188</v>
      </c>
      <c r="B506" s="97" t="s">
        <v>1555</v>
      </c>
      <c r="C506" s="99">
        <v>9</v>
      </c>
      <c r="D506" s="350">
        <v>43555</v>
      </c>
      <c r="E506" s="69" t="s">
        <v>2160</v>
      </c>
      <c r="F506" s="207"/>
      <c r="G506" s="65"/>
      <c r="H506" s="2"/>
      <c r="I506" s="114"/>
    </row>
    <row r="507" spans="1:12" x14ac:dyDescent="0.2">
      <c r="A507" s="123" t="s">
        <v>3189</v>
      </c>
      <c r="B507" s="97" t="s">
        <v>3190</v>
      </c>
      <c r="C507" s="99">
        <v>7</v>
      </c>
      <c r="D507" s="350">
        <v>43555</v>
      </c>
      <c r="E507" s="69"/>
      <c r="F507" s="207"/>
      <c r="G507" s="65" t="s">
        <v>2160</v>
      </c>
      <c r="H507" s="2"/>
      <c r="I507" s="114" t="s">
        <v>3191</v>
      </c>
    </row>
    <row r="508" spans="1:12" x14ac:dyDescent="0.2">
      <c r="A508" s="123" t="s">
        <v>3192</v>
      </c>
      <c r="B508" s="97" t="s">
        <v>3193</v>
      </c>
      <c r="C508" s="157">
        <v>14</v>
      </c>
      <c r="D508" s="350">
        <v>43555</v>
      </c>
      <c r="E508" s="69"/>
      <c r="F508" s="207"/>
      <c r="G508" s="65" t="s">
        <v>2160</v>
      </c>
      <c r="H508" s="2"/>
      <c r="I508" s="114" t="s">
        <v>3194</v>
      </c>
    </row>
    <row r="509" spans="1:12" x14ac:dyDescent="0.2">
      <c r="A509" s="55" t="s">
        <v>3195</v>
      </c>
      <c r="B509" s="97" t="s">
        <v>1440</v>
      </c>
      <c r="C509" s="157">
        <v>6</v>
      </c>
      <c r="D509" s="350">
        <v>43524</v>
      </c>
      <c r="E509" s="69" t="s">
        <v>2160</v>
      </c>
      <c r="F509" s="207"/>
      <c r="G509" s="65"/>
      <c r="H509" s="2"/>
      <c r="I509" s="97"/>
    </row>
    <row r="510" spans="1:12" x14ac:dyDescent="0.2">
      <c r="A510" s="118" t="s">
        <v>3196</v>
      </c>
      <c r="B510" s="119" t="s">
        <v>3197</v>
      </c>
      <c r="C510" s="157">
        <v>6</v>
      </c>
      <c r="D510" s="350">
        <v>43524</v>
      </c>
      <c r="E510" s="69" t="s">
        <v>2160</v>
      </c>
      <c r="F510" s="207"/>
      <c r="G510" s="65"/>
      <c r="H510" s="2"/>
      <c r="I510" s="97"/>
    </row>
    <row r="511" spans="1:12" x14ac:dyDescent="0.2">
      <c r="A511" s="118" t="s">
        <v>3198</v>
      </c>
      <c r="B511" s="119" t="s">
        <v>3199</v>
      </c>
      <c r="C511" s="120">
        <v>59</v>
      </c>
      <c r="D511" s="350">
        <v>43524</v>
      </c>
      <c r="E511" s="69"/>
      <c r="F511" s="207"/>
      <c r="G511" s="65" t="s">
        <v>2160</v>
      </c>
      <c r="H511" s="2"/>
      <c r="I511" s="97" t="s">
        <v>3200</v>
      </c>
    </row>
    <row r="512" spans="1:12" x14ac:dyDescent="0.2">
      <c r="A512" s="55" t="s">
        <v>3201</v>
      </c>
      <c r="B512" s="97" t="s">
        <v>3005</v>
      </c>
      <c r="C512" s="157">
        <v>12</v>
      </c>
      <c r="D512" s="350">
        <v>43524</v>
      </c>
      <c r="E512" s="69"/>
      <c r="F512" s="207"/>
      <c r="G512" s="65" t="s">
        <v>2160</v>
      </c>
      <c r="H512" s="2"/>
      <c r="I512" s="97" t="s">
        <v>3202</v>
      </c>
    </row>
    <row r="513" spans="1:9" x14ac:dyDescent="0.2">
      <c r="A513" s="55" t="s">
        <v>3203</v>
      </c>
      <c r="B513" s="97" t="s">
        <v>3204</v>
      </c>
      <c r="C513" s="99">
        <v>8</v>
      </c>
      <c r="D513" s="350">
        <v>43496</v>
      </c>
      <c r="E513" s="69"/>
      <c r="F513" s="207" t="s">
        <v>2160</v>
      </c>
      <c r="G513" s="65"/>
      <c r="H513" s="2"/>
      <c r="I513" s="122"/>
    </row>
    <row r="514" spans="1:9" x14ac:dyDescent="0.2">
      <c r="A514" s="55" t="s">
        <v>3205</v>
      </c>
      <c r="B514" s="97" t="s">
        <v>3206</v>
      </c>
      <c r="C514" s="99">
        <v>7</v>
      </c>
      <c r="D514" s="350">
        <v>43496</v>
      </c>
      <c r="E514" s="69"/>
      <c r="F514" s="207" t="s">
        <v>2160</v>
      </c>
      <c r="G514" s="65"/>
      <c r="H514" s="2"/>
      <c r="I514" s="122"/>
    </row>
    <row r="515" spans="1:9" x14ac:dyDescent="0.2">
      <c r="A515" s="123" t="s">
        <v>3207</v>
      </c>
      <c r="B515" s="97" t="s">
        <v>3208</v>
      </c>
      <c r="C515" s="99">
        <v>12</v>
      </c>
      <c r="D515" s="350">
        <v>43496</v>
      </c>
      <c r="E515" s="69"/>
      <c r="F515" s="207"/>
      <c r="G515" s="65"/>
      <c r="H515" s="2" t="s">
        <v>2160</v>
      </c>
      <c r="I515" s="114" t="s">
        <v>3209</v>
      </c>
    </row>
    <row r="516" spans="1:9" x14ac:dyDescent="0.2">
      <c r="A516" s="123" t="s">
        <v>3210</v>
      </c>
      <c r="B516" s="97" t="s">
        <v>3211</v>
      </c>
      <c r="C516" s="157">
        <v>6</v>
      </c>
      <c r="D516" s="350">
        <v>43496</v>
      </c>
      <c r="E516" s="69"/>
      <c r="F516" s="207"/>
      <c r="G516" s="65" t="s">
        <v>2160</v>
      </c>
      <c r="H516" s="2"/>
      <c r="I516" s="114" t="s">
        <v>3212</v>
      </c>
    </row>
    <row r="517" spans="1:9" x14ac:dyDescent="0.2">
      <c r="A517" s="55" t="s">
        <v>3213</v>
      </c>
      <c r="B517" s="97" t="s">
        <v>3214</v>
      </c>
      <c r="C517" s="157">
        <v>15</v>
      </c>
      <c r="D517" s="350">
        <v>43496</v>
      </c>
      <c r="E517" s="69"/>
      <c r="F517" s="207"/>
      <c r="G517" s="65" t="s">
        <v>2160</v>
      </c>
      <c r="H517" s="2"/>
      <c r="I517" s="114" t="s">
        <v>3215</v>
      </c>
    </row>
    <row r="518" spans="1:9" x14ac:dyDescent="0.2">
      <c r="A518" s="55" t="s">
        <v>3216</v>
      </c>
      <c r="B518" s="97" t="s">
        <v>3217</v>
      </c>
      <c r="C518" s="157">
        <v>5</v>
      </c>
      <c r="D518" s="350">
        <v>43496</v>
      </c>
      <c r="E518" s="69"/>
      <c r="F518" s="207"/>
      <c r="G518" s="65" t="s">
        <v>2160</v>
      </c>
      <c r="H518" s="2"/>
      <c r="I518" s="114" t="s">
        <v>3218</v>
      </c>
    </row>
    <row r="519" spans="1:9" x14ac:dyDescent="0.2">
      <c r="A519" s="123" t="s">
        <v>3219</v>
      </c>
      <c r="B519" s="355" t="s">
        <v>3220</v>
      </c>
      <c r="C519" s="356">
        <v>6</v>
      </c>
      <c r="D519" s="350">
        <v>43465</v>
      </c>
      <c r="E519" s="69" t="s">
        <v>2160</v>
      </c>
      <c r="F519" s="207"/>
      <c r="G519" s="65"/>
      <c r="H519" s="2"/>
      <c r="I519" s="114" t="s">
        <v>2198</v>
      </c>
    </row>
    <row r="520" spans="1:9" x14ac:dyDescent="0.2">
      <c r="A520" s="123" t="s">
        <v>3221</v>
      </c>
      <c r="B520" s="97" t="s">
        <v>3222</v>
      </c>
      <c r="C520" s="99">
        <v>12</v>
      </c>
      <c r="D520" s="350">
        <v>43465</v>
      </c>
      <c r="E520" s="69"/>
      <c r="F520" s="207"/>
      <c r="G520" s="65" t="s">
        <v>2160</v>
      </c>
      <c r="H520" s="2"/>
      <c r="I520" s="114" t="s">
        <v>3223</v>
      </c>
    </row>
    <row r="521" spans="1:9" x14ac:dyDescent="0.2">
      <c r="A521" s="123" t="s">
        <v>3224</v>
      </c>
      <c r="B521" s="97" t="s">
        <v>3225</v>
      </c>
      <c r="C521" s="99">
        <v>7</v>
      </c>
      <c r="D521" s="350">
        <v>43465</v>
      </c>
      <c r="E521" s="69"/>
      <c r="F521" s="207" t="s">
        <v>2160</v>
      </c>
      <c r="G521" s="65"/>
      <c r="H521" s="2"/>
      <c r="I521" s="114"/>
    </row>
    <row r="522" spans="1:9" x14ac:dyDescent="0.2">
      <c r="A522" s="55" t="s">
        <v>3226</v>
      </c>
      <c r="B522" s="97" t="s">
        <v>3227</v>
      </c>
      <c r="C522" s="99">
        <v>22</v>
      </c>
      <c r="D522" s="350">
        <v>43434</v>
      </c>
      <c r="E522" s="69" t="s">
        <v>2160</v>
      </c>
      <c r="F522" s="207"/>
      <c r="G522" s="65"/>
      <c r="H522" s="2"/>
      <c r="I522" s="114"/>
    </row>
    <row r="523" spans="1:9" x14ac:dyDescent="0.2">
      <c r="A523" s="123" t="s">
        <v>3228</v>
      </c>
      <c r="B523" s="97" t="s">
        <v>3229</v>
      </c>
      <c r="C523" s="99">
        <v>7</v>
      </c>
      <c r="D523" s="350">
        <v>43434</v>
      </c>
      <c r="E523" s="69"/>
      <c r="F523" s="207" t="s">
        <v>2160</v>
      </c>
      <c r="G523" s="65"/>
      <c r="H523" s="2"/>
      <c r="I523" s="114"/>
    </row>
    <row r="524" spans="1:9" x14ac:dyDescent="0.2">
      <c r="A524" s="55" t="s">
        <v>3230</v>
      </c>
      <c r="B524" s="97" t="s">
        <v>3231</v>
      </c>
      <c r="C524" s="99">
        <v>8</v>
      </c>
      <c r="D524" s="350">
        <v>43434</v>
      </c>
      <c r="E524" s="69"/>
      <c r="F524" s="207" t="s">
        <v>2160</v>
      </c>
      <c r="G524" s="65"/>
      <c r="H524" s="2"/>
      <c r="I524" s="114"/>
    </row>
    <row r="525" spans="1:9" x14ac:dyDescent="0.2">
      <c r="A525" s="123" t="s">
        <v>3232</v>
      </c>
      <c r="B525" s="97" t="s">
        <v>3233</v>
      </c>
      <c r="C525" s="99">
        <v>14</v>
      </c>
      <c r="D525" s="350">
        <v>43434</v>
      </c>
      <c r="E525" s="69"/>
      <c r="F525" s="207" t="s">
        <v>2160</v>
      </c>
      <c r="G525" s="65"/>
      <c r="H525" s="2"/>
      <c r="I525" s="114"/>
    </row>
    <row r="526" spans="1:9" x14ac:dyDescent="0.2">
      <c r="A526" s="123" t="s">
        <v>3234</v>
      </c>
      <c r="B526" s="97" t="s">
        <v>3235</v>
      </c>
      <c r="C526" s="99">
        <v>8</v>
      </c>
      <c r="D526" s="350">
        <v>43434</v>
      </c>
      <c r="E526" s="69"/>
      <c r="F526" s="207" t="s">
        <v>2160</v>
      </c>
      <c r="G526" s="65"/>
      <c r="H526" s="2"/>
      <c r="I526" s="114"/>
    </row>
    <row r="527" spans="1:9" x14ac:dyDescent="0.2">
      <c r="A527" s="126" t="s">
        <v>3236</v>
      </c>
      <c r="B527" s="119" t="s">
        <v>3237</v>
      </c>
      <c r="C527" s="120">
        <v>16</v>
      </c>
      <c r="D527" s="350">
        <v>43434</v>
      </c>
      <c r="E527" s="69"/>
      <c r="F527" s="207" t="s">
        <v>2160</v>
      </c>
      <c r="G527" s="65"/>
      <c r="H527" s="2"/>
      <c r="I527" s="114"/>
    </row>
    <row r="528" spans="1:9" x14ac:dyDescent="0.2">
      <c r="A528" s="123" t="s">
        <v>3238</v>
      </c>
      <c r="B528" s="97" t="s">
        <v>3239</v>
      </c>
      <c r="C528" s="99">
        <v>6</v>
      </c>
      <c r="D528" s="350">
        <v>43434</v>
      </c>
      <c r="E528" s="69"/>
      <c r="F528" s="207" t="s">
        <v>2160</v>
      </c>
      <c r="G528" s="65"/>
      <c r="H528" s="2"/>
      <c r="I528" s="114"/>
    </row>
    <row r="529" spans="1:12" x14ac:dyDescent="0.2">
      <c r="A529" s="55" t="s">
        <v>3240</v>
      </c>
      <c r="B529" s="97" t="s">
        <v>3241</v>
      </c>
      <c r="C529" s="99">
        <v>8</v>
      </c>
      <c r="D529" s="350">
        <v>43434</v>
      </c>
      <c r="E529" s="69"/>
      <c r="F529" s="207" t="s">
        <v>2160</v>
      </c>
      <c r="G529" s="65"/>
      <c r="H529" s="2"/>
      <c r="I529" s="114"/>
    </row>
    <row r="530" spans="1:12" x14ac:dyDescent="0.2">
      <c r="A530" s="126" t="s">
        <v>3242</v>
      </c>
      <c r="B530" s="119" t="s">
        <v>3243</v>
      </c>
      <c r="C530" s="120">
        <v>8</v>
      </c>
      <c r="D530" s="350">
        <v>43434</v>
      </c>
      <c r="E530" s="69"/>
      <c r="F530" s="207" t="s">
        <v>2160</v>
      </c>
      <c r="G530" s="65"/>
      <c r="H530" s="2"/>
      <c r="I530" s="114"/>
    </row>
    <row r="531" spans="1:12" x14ac:dyDescent="0.2">
      <c r="A531" s="126" t="s">
        <v>3244</v>
      </c>
      <c r="B531" s="119" t="s">
        <v>3245</v>
      </c>
      <c r="C531" s="99">
        <v>5</v>
      </c>
      <c r="D531" s="350">
        <v>43434</v>
      </c>
      <c r="E531" s="69"/>
      <c r="F531" s="207" t="s">
        <v>2160</v>
      </c>
      <c r="G531" s="65"/>
      <c r="H531" s="2"/>
      <c r="I531" s="114"/>
    </row>
    <row r="532" spans="1:12" x14ac:dyDescent="0.2">
      <c r="A532" s="123" t="s">
        <v>3246</v>
      </c>
      <c r="B532" s="97" t="s">
        <v>3247</v>
      </c>
      <c r="C532" s="99">
        <v>5</v>
      </c>
      <c r="D532" s="350">
        <v>43434</v>
      </c>
      <c r="E532" s="69"/>
      <c r="F532" s="207"/>
      <c r="G532" s="65" t="s">
        <v>2160</v>
      </c>
      <c r="H532" s="2"/>
      <c r="I532" s="114" t="s">
        <v>3248</v>
      </c>
    </row>
    <row r="533" spans="1:12" x14ac:dyDescent="0.2">
      <c r="A533" s="55" t="s">
        <v>3249</v>
      </c>
      <c r="B533" s="97" t="s">
        <v>3250</v>
      </c>
      <c r="C533" s="99">
        <v>5</v>
      </c>
      <c r="D533" s="350">
        <v>43434</v>
      </c>
      <c r="E533" s="69"/>
      <c r="F533" s="207" t="s">
        <v>2160</v>
      </c>
      <c r="G533" s="65"/>
      <c r="H533" s="2"/>
      <c r="I533" s="114"/>
    </row>
    <row r="534" spans="1:12" x14ac:dyDescent="0.2">
      <c r="A534" s="55" t="s">
        <v>3251</v>
      </c>
      <c r="B534" s="97" t="s">
        <v>3252</v>
      </c>
      <c r="C534" s="99">
        <v>14</v>
      </c>
      <c r="D534" s="350">
        <v>43434</v>
      </c>
      <c r="E534" s="69"/>
      <c r="F534" s="207" t="s">
        <v>2160</v>
      </c>
      <c r="G534" s="65"/>
      <c r="H534" s="2"/>
      <c r="I534" s="114"/>
    </row>
    <row r="535" spans="1:12" x14ac:dyDescent="0.2">
      <c r="A535" s="123" t="s">
        <v>3253</v>
      </c>
      <c r="B535" s="97" t="s">
        <v>3254</v>
      </c>
      <c r="C535" s="99">
        <v>12</v>
      </c>
      <c r="D535" s="350">
        <v>43404</v>
      </c>
      <c r="E535" s="69" t="s">
        <v>2160</v>
      </c>
      <c r="F535" s="207"/>
      <c r="G535" s="65"/>
      <c r="H535" s="2"/>
      <c r="I535" s="114"/>
      <c r="K535" s="55"/>
      <c r="L535" s="55"/>
    </row>
    <row r="536" spans="1:12" x14ac:dyDescent="0.2">
      <c r="A536" s="123" t="s">
        <v>3255</v>
      </c>
      <c r="B536" s="97" t="s">
        <v>3256</v>
      </c>
      <c r="C536" s="99">
        <v>6</v>
      </c>
      <c r="D536" s="350">
        <v>43404</v>
      </c>
      <c r="E536" s="69"/>
      <c r="F536" s="207"/>
      <c r="G536" s="65" t="s">
        <v>2160</v>
      </c>
      <c r="H536" s="2"/>
      <c r="I536" s="114" t="s">
        <v>3257</v>
      </c>
    </row>
    <row r="537" spans="1:12" x14ac:dyDescent="0.2">
      <c r="A537" s="146" t="s">
        <v>3258</v>
      </c>
      <c r="B537" s="97" t="s">
        <v>3259</v>
      </c>
      <c r="C537" s="99">
        <v>5</v>
      </c>
      <c r="D537" s="350">
        <v>43404</v>
      </c>
      <c r="E537" s="69" t="s">
        <v>2160</v>
      </c>
      <c r="F537" s="150"/>
      <c r="G537" s="65"/>
      <c r="H537" s="2"/>
      <c r="I537" s="114"/>
    </row>
    <row r="538" spans="1:12" x14ac:dyDescent="0.2">
      <c r="A538" s="146" t="s">
        <v>3260</v>
      </c>
      <c r="B538" s="97" t="s">
        <v>3261</v>
      </c>
      <c r="C538" s="99">
        <v>6</v>
      </c>
      <c r="D538" s="350">
        <v>43404</v>
      </c>
      <c r="E538" s="69"/>
      <c r="F538" s="207" t="s">
        <v>2160</v>
      </c>
      <c r="G538" s="65"/>
      <c r="H538" s="2"/>
      <c r="I538" s="114" t="s">
        <v>3262</v>
      </c>
    </row>
    <row r="539" spans="1:12" x14ac:dyDescent="0.2">
      <c r="A539" s="123" t="s">
        <v>3263</v>
      </c>
      <c r="B539" s="97" t="s">
        <v>3264</v>
      </c>
      <c r="C539" s="99">
        <v>6</v>
      </c>
      <c r="D539" s="350">
        <v>43404</v>
      </c>
      <c r="E539" s="69"/>
      <c r="F539" s="207" t="s">
        <v>2160</v>
      </c>
      <c r="G539" s="65"/>
      <c r="H539" s="2"/>
      <c r="I539" s="114" t="s">
        <v>3262</v>
      </c>
    </row>
    <row r="540" spans="1:12" x14ac:dyDescent="0.2">
      <c r="A540" s="123" t="s">
        <v>3265</v>
      </c>
      <c r="B540" s="97" t="s">
        <v>3266</v>
      </c>
      <c r="C540" s="99">
        <v>7</v>
      </c>
      <c r="D540" s="350">
        <v>43404</v>
      </c>
      <c r="E540" s="69"/>
      <c r="F540" s="207"/>
      <c r="G540" s="65" t="s">
        <v>2160</v>
      </c>
      <c r="H540" s="2"/>
      <c r="I540" s="114" t="s">
        <v>3267</v>
      </c>
    </row>
    <row r="541" spans="1:12" x14ac:dyDescent="0.2">
      <c r="A541" s="149" t="s">
        <v>3268</v>
      </c>
      <c r="B541" s="97" t="s">
        <v>3269</v>
      </c>
      <c r="C541" s="99">
        <v>5</v>
      </c>
      <c r="D541" s="350">
        <v>43404</v>
      </c>
      <c r="E541" s="69"/>
      <c r="F541" s="207"/>
      <c r="G541" s="65" t="s">
        <v>2160</v>
      </c>
      <c r="H541" s="2"/>
      <c r="I541" s="114" t="s">
        <v>3270</v>
      </c>
    </row>
    <row r="542" spans="1:12" x14ac:dyDescent="0.2">
      <c r="A542" s="123" t="s">
        <v>3271</v>
      </c>
      <c r="B542" s="97" t="s">
        <v>3272</v>
      </c>
      <c r="C542" s="99">
        <v>7</v>
      </c>
      <c r="D542" s="350">
        <v>43404</v>
      </c>
      <c r="E542" s="69"/>
      <c r="F542" s="207"/>
      <c r="G542" s="65" t="s">
        <v>2160</v>
      </c>
      <c r="H542" s="2"/>
      <c r="I542" s="114" t="s">
        <v>3273</v>
      </c>
    </row>
    <row r="543" spans="1:12" x14ac:dyDescent="0.2">
      <c r="A543" s="123" t="s">
        <v>3274</v>
      </c>
      <c r="B543" s="97" t="s">
        <v>3275</v>
      </c>
      <c r="C543" s="99">
        <v>14</v>
      </c>
      <c r="D543" s="350">
        <v>43404</v>
      </c>
      <c r="E543" s="69"/>
      <c r="F543" s="207" t="s">
        <v>2160</v>
      </c>
      <c r="G543" s="65"/>
      <c r="H543" s="2"/>
      <c r="I543" s="114" t="s">
        <v>3262</v>
      </c>
    </row>
    <row r="544" spans="1:12" x14ac:dyDescent="0.2">
      <c r="A544" s="55" t="s">
        <v>3276</v>
      </c>
      <c r="B544" s="97" t="s">
        <v>3277</v>
      </c>
      <c r="C544" s="99">
        <v>7</v>
      </c>
      <c r="D544" s="350">
        <v>43404</v>
      </c>
      <c r="E544" s="69"/>
      <c r="F544" s="207"/>
      <c r="G544" s="65" t="s">
        <v>2160</v>
      </c>
      <c r="H544" s="2"/>
      <c r="I544" s="114" t="s">
        <v>3278</v>
      </c>
    </row>
    <row r="545" spans="1:9" x14ac:dyDescent="0.2">
      <c r="A545" s="123" t="s">
        <v>3279</v>
      </c>
      <c r="B545" s="97" t="s">
        <v>3280</v>
      </c>
      <c r="C545" s="99">
        <v>7</v>
      </c>
      <c r="D545" s="350">
        <v>43404</v>
      </c>
      <c r="E545" s="69"/>
      <c r="F545" s="207" t="s">
        <v>2160</v>
      </c>
      <c r="G545" s="65"/>
      <c r="H545" s="2"/>
      <c r="I545" s="114" t="s">
        <v>3262</v>
      </c>
    </row>
    <row r="546" spans="1:9" x14ac:dyDescent="0.2">
      <c r="A546" s="55" t="s">
        <v>3281</v>
      </c>
      <c r="B546" s="97" t="s">
        <v>3282</v>
      </c>
      <c r="C546" s="99">
        <v>16</v>
      </c>
      <c r="D546" s="350">
        <v>43404</v>
      </c>
      <c r="E546" s="69"/>
      <c r="F546" s="207"/>
      <c r="G546" s="65" t="s">
        <v>2160</v>
      </c>
      <c r="H546" s="2"/>
      <c r="I546" s="114" t="s">
        <v>3283</v>
      </c>
    </row>
    <row r="547" spans="1:9" x14ac:dyDescent="0.2">
      <c r="A547" s="123" t="s">
        <v>3284</v>
      </c>
      <c r="B547" s="97" t="s">
        <v>3285</v>
      </c>
      <c r="C547" s="99">
        <v>5</v>
      </c>
      <c r="D547" s="350">
        <v>43404</v>
      </c>
      <c r="E547" s="69"/>
      <c r="F547" s="207"/>
      <c r="G547" s="65" t="s">
        <v>2160</v>
      </c>
      <c r="H547" s="2"/>
      <c r="I547" s="114" t="s">
        <v>3286</v>
      </c>
    </row>
    <row r="548" spans="1:9" x14ac:dyDescent="0.2">
      <c r="A548" s="123" t="s">
        <v>3287</v>
      </c>
      <c r="B548" s="97" t="s">
        <v>3288</v>
      </c>
      <c r="C548" s="157">
        <v>11</v>
      </c>
      <c r="D548" s="350">
        <v>43404</v>
      </c>
      <c r="E548" s="69"/>
      <c r="F548" s="207" t="s">
        <v>2160</v>
      </c>
      <c r="G548" s="65"/>
      <c r="H548" s="2"/>
      <c r="I548" s="114" t="s">
        <v>3262</v>
      </c>
    </row>
    <row r="549" spans="1:9" x14ac:dyDescent="0.2">
      <c r="A549" s="123" t="s">
        <v>3289</v>
      </c>
      <c r="B549" s="97" t="s">
        <v>3290</v>
      </c>
      <c r="C549" s="157">
        <v>7</v>
      </c>
      <c r="D549" s="350">
        <v>43404</v>
      </c>
      <c r="E549" s="69"/>
      <c r="F549" s="207" t="s">
        <v>2160</v>
      </c>
      <c r="G549" s="65"/>
      <c r="H549" s="2"/>
      <c r="I549" s="114" t="s">
        <v>3262</v>
      </c>
    </row>
    <row r="550" spans="1:9" x14ac:dyDescent="0.2">
      <c r="A550" s="123" t="s">
        <v>3291</v>
      </c>
      <c r="B550" s="114" t="s">
        <v>3292</v>
      </c>
      <c r="C550" s="99">
        <v>6</v>
      </c>
      <c r="D550" s="350">
        <v>43404</v>
      </c>
      <c r="E550" s="69"/>
      <c r="F550" s="207" t="s">
        <v>2160</v>
      </c>
      <c r="G550" s="65"/>
      <c r="H550" s="2"/>
      <c r="I550" s="114" t="s">
        <v>3262</v>
      </c>
    </row>
    <row r="551" spans="1:9" x14ac:dyDescent="0.2">
      <c r="A551" s="123" t="s">
        <v>3293</v>
      </c>
      <c r="B551" s="97" t="s">
        <v>1497</v>
      </c>
      <c r="C551" s="99">
        <v>5</v>
      </c>
      <c r="D551" s="350">
        <v>43404</v>
      </c>
      <c r="E551" s="69"/>
      <c r="F551" s="207" t="s">
        <v>2160</v>
      </c>
      <c r="G551" s="65"/>
      <c r="H551" s="2"/>
      <c r="I551" s="114" t="s">
        <v>3262</v>
      </c>
    </row>
    <row r="552" spans="1:9" x14ac:dyDescent="0.2">
      <c r="A552" s="126" t="s">
        <v>3294</v>
      </c>
      <c r="B552" s="119" t="s">
        <v>3295</v>
      </c>
      <c r="C552" s="120">
        <v>5</v>
      </c>
      <c r="D552" s="350">
        <v>43404</v>
      </c>
      <c r="E552" s="69"/>
      <c r="F552" s="207" t="s">
        <v>2160</v>
      </c>
      <c r="G552" s="65"/>
      <c r="H552" s="2"/>
      <c r="I552" s="114" t="s">
        <v>3262</v>
      </c>
    </row>
    <row r="553" spans="1:9" x14ac:dyDescent="0.2">
      <c r="A553" s="118" t="s">
        <v>3296</v>
      </c>
      <c r="B553" s="119" t="s">
        <v>3297</v>
      </c>
      <c r="C553" s="120">
        <v>7</v>
      </c>
      <c r="D553" s="350">
        <v>43404</v>
      </c>
      <c r="E553" s="69"/>
      <c r="F553" s="207" t="s">
        <v>2160</v>
      </c>
      <c r="G553" s="65"/>
      <c r="H553" s="2"/>
      <c r="I553" s="114" t="s">
        <v>3262</v>
      </c>
    </row>
    <row r="554" spans="1:9" x14ac:dyDescent="0.2">
      <c r="A554" s="123" t="s">
        <v>3298</v>
      </c>
      <c r="B554" s="97" t="s">
        <v>3299</v>
      </c>
      <c r="C554" s="99">
        <v>5</v>
      </c>
      <c r="D554" s="350">
        <v>43404</v>
      </c>
      <c r="E554" s="69"/>
      <c r="F554" s="207" t="s">
        <v>2160</v>
      </c>
      <c r="G554" s="65"/>
      <c r="H554" s="2"/>
      <c r="I554" s="114" t="s">
        <v>3262</v>
      </c>
    </row>
    <row r="555" spans="1:9" x14ac:dyDescent="0.2">
      <c r="A555" s="55" t="s">
        <v>3300</v>
      </c>
      <c r="B555" s="97" t="s">
        <v>3301</v>
      </c>
      <c r="C555" s="99">
        <v>21</v>
      </c>
      <c r="D555" s="350">
        <v>43404</v>
      </c>
      <c r="E555" s="69" t="s">
        <v>2160</v>
      </c>
      <c r="F555" s="207"/>
      <c r="G555" s="65"/>
      <c r="H555" s="2"/>
      <c r="I555" s="122"/>
    </row>
    <row r="556" spans="1:9" x14ac:dyDescent="0.2">
      <c r="A556" s="123" t="s">
        <v>3302</v>
      </c>
      <c r="B556" s="97" t="s">
        <v>3303</v>
      </c>
      <c r="C556" s="99">
        <v>5</v>
      </c>
      <c r="D556" s="350">
        <v>43404</v>
      </c>
      <c r="E556" s="69"/>
      <c r="F556" s="207" t="s">
        <v>2160</v>
      </c>
      <c r="G556" s="65"/>
      <c r="H556" s="2"/>
      <c r="I556" s="114" t="s">
        <v>3262</v>
      </c>
    </row>
    <row r="557" spans="1:9" x14ac:dyDescent="0.2">
      <c r="A557" s="126" t="s">
        <v>3304</v>
      </c>
      <c r="B557" s="119" t="s">
        <v>3305</v>
      </c>
      <c r="C557" s="120">
        <v>8</v>
      </c>
      <c r="D557" s="350">
        <v>43404</v>
      </c>
      <c r="E557" s="69"/>
      <c r="F557" s="207" t="s">
        <v>2160</v>
      </c>
      <c r="G557" s="65"/>
      <c r="H557" s="2"/>
      <c r="I557" s="114" t="s">
        <v>3262</v>
      </c>
    </row>
    <row r="558" spans="1:9" x14ac:dyDescent="0.2">
      <c r="A558" s="126" t="s">
        <v>3306</v>
      </c>
      <c r="B558" s="119" t="s">
        <v>3307</v>
      </c>
      <c r="C558" s="120">
        <v>5</v>
      </c>
      <c r="D558" s="350">
        <v>43404</v>
      </c>
      <c r="E558" s="69"/>
      <c r="F558" s="207" t="s">
        <v>2160</v>
      </c>
      <c r="G558" s="65"/>
      <c r="H558" s="2"/>
      <c r="I558" s="114" t="s">
        <v>3262</v>
      </c>
    </row>
    <row r="559" spans="1:9" x14ac:dyDescent="0.2">
      <c r="A559" s="123" t="s">
        <v>3308</v>
      </c>
      <c r="B559" s="97" t="s">
        <v>3309</v>
      </c>
      <c r="C559" s="99">
        <v>6</v>
      </c>
      <c r="D559" s="350">
        <v>43404</v>
      </c>
      <c r="E559" s="69"/>
      <c r="F559" s="207" t="s">
        <v>2160</v>
      </c>
      <c r="G559" s="65"/>
      <c r="H559" s="2"/>
      <c r="I559" s="114" t="s">
        <v>3262</v>
      </c>
    </row>
    <row r="560" spans="1:9" x14ac:dyDescent="0.2">
      <c r="A560" s="55" t="s">
        <v>3310</v>
      </c>
      <c r="B560" s="97" t="s">
        <v>3311</v>
      </c>
      <c r="C560" s="99">
        <v>6</v>
      </c>
      <c r="D560" s="350">
        <v>43404</v>
      </c>
      <c r="E560" s="69"/>
      <c r="F560" s="207" t="s">
        <v>2160</v>
      </c>
      <c r="G560" s="65"/>
      <c r="H560" s="2"/>
      <c r="I560" s="114" t="s">
        <v>3262</v>
      </c>
    </row>
    <row r="561" spans="1:12" x14ac:dyDescent="0.2">
      <c r="A561" s="123" t="s">
        <v>3312</v>
      </c>
      <c r="B561" s="97" t="s">
        <v>3313</v>
      </c>
      <c r="C561" s="99">
        <v>6</v>
      </c>
      <c r="D561" s="350">
        <v>43404</v>
      </c>
      <c r="E561" s="69"/>
      <c r="F561" s="207" t="s">
        <v>2160</v>
      </c>
      <c r="G561" s="65"/>
      <c r="H561" s="2"/>
      <c r="I561" s="114" t="s">
        <v>3262</v>
      </c>
    </row>
    <row r="562" spans="1:12" x14ac:dyDescent="0.2">
      <c r="A562" s="146" t="s">
        <v>3314</v>
      </c>
      <c r="B562" s="97" t="s">
        <v>3315</v>
      </c>
      <c r="C562" s="99">
        <v>6</v>
      </c>
      <c r="D562" s="350">
        <v>43404</v>
      </c>
      <c r="E562" s="69"/>
      <c r="F562" s="207" t="s">
        <v>2160</v>
      </c>
      <c r="G562" s="65"/>
      <c r="H562" s="2"/>
      <c r="I562" s="114" t="s">
        <v>3262</v>
      </c>
    </row>
    <row r="563" spans="1:12" x14ac:dyDescent="0.2">
      <c r="A563" s="123" t="s">
        <v>3316</v>
      </c>
      <c r="B563" s="97" t="s">
        <v>3317</v>
      </c>
      <c r="C563" s="99">
        <v>5</v>
      </c>
      <c r="D563" s="350">
        <v>43371</v>
      </c>
      <c r="E563" s="69"/>
      <c r="F563" s="207"/>
      <c r="G563" s="65" t="s">
        <v>2160</v>
      </c>
      <c r="H563" s="2"/>
      <c r="I563" s="114" t="s">
        <v>3318</v>
      </c>
    </row>
    <row r="564" spans="1:12" x14ac:dyDescent="0.2">
      <c r="A564" s="118" t="s">
        <v>3319</v>
      </c>
      <c r="B564" s="119" t="s">
        <v>3320</v>
      </c>
      <c r="C564" s="120">
        <v>8</v>
      </c>
      <c r="D564" s="350">
        <v>43371</v>
      </c>
      <c r="E564" s="207"/>
      <c r="F564" s="2"/>
      <c r="G564" s="207" t="s">
        <v>2160</v>
      </c>
      <c r="H564" s="2"/>
      <c r="I564" s="114" t="s">
        <v>3321</v>
      </c>
    </row>
    <row r="565" spans="1:12" x14ac:dyDescent="0.2">
      <c r="A565" s="13" t="s">
        <v>3322</v>
      </c>
      <c r="B565" s="97" t="s">
        <v>3323</v>
      </c>
      <c r="C565" s="99">
        <v>5</v>
      </c>
      <c r="D565" s="350">
        <v>43371</v>
      </c>
      <c r="E565" s="69" t="s">
        <v>2160</v>
      </c>
      <c r="F565" s="207"/>
      <c r="G565" s="65"/>
      <c r="H565" s="2"/>
      <c r="I565" s="114" t="s">
        <v>3324</v>
      </c>
    </row>
    <row r="566" spans="1:12" x14ac:dyDescent="0.2">
      <c r="A566" s="248" t="s">
        <v>3325</v>
      </c>
      <c r="B566" s="97" t="s">
        <v>3326</v>
      </c>
      <c r="C566" s="99">
        <v>5</v>
      </c>
      <c r="D566" s="350">
        <v>43371</v>
      </c>
      <c r="E566" s="69"/>
      <c r="F566" s="207"/>
      <c r="G566" s="65" t="s">
        <v>2160</v>
      </c>
      <c r="H566" s="2"/>
      <c r="I566" s="114" t="s">
        <v>3327</v>
      </c>
    </row>
    <row r="567" spans="1:12" x14ac:dyDescent="0.2">
      <c r="A567" s="225" t="s">
        <v>3328</v>
      </c>
      <c r="B567" s="97" t="s">
        <v>3329</v>
      </c>
      <c r="C567" s="99">
        <v>5</v>
      </c>
      <c r="D567" s="350">
        <v>43343</v>
      </c>
      <c r="E567" s="69"/>
      <c r="F567" s="207"/>
      <c r="G567" s="65" t="s">
        <v>2160</v>
      </c>
      <c r="H567" s="2"/>
      <c r="I567" s="114" t="s">
        <v>3330</v>
      </c>
    </row>
    <row r="568" spans="1:12" x14ac:dyDescent="0.2">
      <c r="A568" s="123" t="s">
        <v>3331</v>
      </c>
      <c r="B568" s="97" t="s">
        <v>3332</v>
      </c>
      <c r="C568" s="99">
        <v>5</v>
      </c>
      <c r="D568" s="350">
        <v>43343</v>
      </c>
      <c r="E568" s="69"/>
      <c r="F568" s="207"/>
      <c r="G568" s="65" t="s">
        <v>2160</v>
      </c>
      <c r="H568" s="2"/>
      <c r="I568" s="114" t="s">
        <v>3333</v>
      </c>
    </row>
    <row r="569" spans="1:12" x14ac:dyDescent="0.2">
      <c r="A569" s="123" t="s">
        <v>3334</v>
      </c>
      <c r="B569" s="97" t="s">
        <v>3335</v>
      </c>
      <c r="C569" s="99">
        <v>9</v>
      </c>
      <c r="D569" s="350">
        <v>43343</v>
      </c>
      <c r="E569" s="69" t="s">
        <v>2160</v>
      </c>
      <c r="F569" s="207"/>
      <c r="G569" s="65"/>
      <c r="H569" s="2"/>
      <c r="I569" s="114"/>
    </row>
    <row r="570" spans="1:12" x14ac:dyDescent="0.2">
      <c r="A570" s="55" t="s">
        <v>3336</v>
      </c>
      <c r="B570" s="97" t="s">
        <v>3337</v>
      </c>
      <c r="C570" s="99">
        <v>8</v>
      </c>
      <c r="D570" s="350">
        <v>43312</v>
      </c>
      <c r="E570" s="69"/>
      <c r="F570" s="207"/>
      <c r="G570" s="65" t="s">
        <v>2160</v>
      </c>
      <c r="H570" s="2"/>
      <c r="I570" s="114" t="s">
        <v>3338</v>
      </c>
    </row>
    <row r="571" spans="1:12" x14ac:dyDescent="0.2">
      <c r="A571" s="123" t="s">
        <v>3339</v>
      </c>
      <c r="B571" s="97" t="s">
        <v>3340</v>
      </c>
      <c r="C571" s="99">
        <v>11</v>
      </c>
      <c r="D571" s="350">
        <v>43312</v>
      </c>
      <c r="E571" s="69"/>
      <c r="F571" s="207"/>
      <c r="G571" s="65" t="s">
        <v>2160</v>
      </c>
      <c r="H571" s="2"/>
      <c r="I571" s="114" t="s">
        <v>3341</v>
      </c>
    </row>
    <row r="572" spans="1:12" x14ac:dyDescent="0.2">
      <c r="A572" s="127" t="s">
        <v>3342</v>
      </c>
      <c r="B572" s="97" t="s">
        <v>3343</v>
      </c>
      <c r="C572" s="99">
        <v>7</v>
      </c>
      <c r="D572" s="350">
        <v>43312</v>
      </c>
      <c r="E572" s="69"/>
      <c r="F572" s="207"/>
      <c r="G572" s="65" t="s">
        <v>2160</v>
      </c>
      <c r="H572" s="2"/>
      <c r="I572" s="114" t="s">
        <v>3344</v>
      </c>
      <c r="K572" s="55"/>
      <c r="L572" s="55"/>
    </row>
    <row r="573" spans="1:12" x14ac:dyDescent="0.2">
      <c r="A573" s="225" t="s">
        <v>3345</v>
      </c>
      <c r="B573" s="97" t="s">
        <v>3346</v>
      </c>
      <c r="C573" s="99">
        <v>15</v>
      </c>
      <c r="D573" s="350">
        <v>43312</v>
      </c>
      <c r="E573" s="69"/>
      <c r="F573" s="207"/>
      <c r="G573" s="65" t="s">
        <v>2160</v>
      </c>
      <c r="H573" s="2"/>
      <c r="I573" s="114" t="s">
        <v>3347</v>
      </c>
    </row>
    <row r="574" spans="1:12" x14ac:dyDescent="0.2">
      <c r="A574" s="234" t="s">
        <v>3348</v>
      </c>
      <c r="B574" s="240" t="s">
        <v>3349</v>
      </c>
      <c r="C574" s="99">
        <v>6</v>
      </c>
      <c r="D574" s="350">
        <v>43312</v>
      </c>
      <c r="E574" s="69"/>
      <c r="F574" s="207"/>
      <c r="G574" s="65" t="s">
        <v>2160</v>
      </c>
      <c r="H574" s="2"/>
      <c r="I574" s="114" t="s">
        <v>3350</v>
      </c>
    </row>
    <row r="575" spans="1:12" x14ac:dyDescent="0.2">
      <c r="A575" s="127" t="s">
        <v>3351</v>
      </c>
      <c r="B575" s="97" t="s">
        <v>3352</v>
      </c>
      <c r="C575" s="99">
        <v>43</v>
      </c>
      <c r="D575" s="350">
        <v>43312</v>
      </c>
      <c r="E575" s="69"/>
      <c r="F575" s="207"/>
      <c r="G575" s="65" t="s">
        <v>2160</v>
      </c>
      <c r="H575" s="2"/>
      <c r="I575" s="114" t="s">
        <v>3353</v>
      </c>
    </row>
    <row r="576" spans="1:12" x14ac:dyDescent="0.2">
      <c r="A576" s="114" t="s">
        <v>3354</v>
      </c>
      <c r="B576" s="191" t="s">
        <v>3355</v>
      </c>
      <c r="C576" s="99">
        <v>7</v>
      </c>
      <c r="D576" s="350">
        <v>43281</v>
      </c>
      <c r="E576" s="69"/>
      <c r="F576" s="207"/>
      <c r="G576" s="65" t="s">
        <v>2160</v>
      </c>
      <c r="H576" s="2"/>
      <c r="I576" s="114" t="s">
        <v>3356</v>
      </c>
    </row>
    <row r="577" spans="1:9" x14ac:dyDescent="0.2">
      <c r="A577" s="208" t="s">
        <v>3357</v>
      </c>
      <c r="B577" s="240" t="s">
        <v>3358</v>
      </c>
      <c r="C577" s="99">
        <v>17</v>
      </c>
      <c r="D577" s="350">
        <v>43281</v>
      </c>
      <c r="E577" s="69" t="s">
        <v>2160</v>
      </c>
      <c r="F577" s="207"/>
      <c r="G577" s="65"/>
      <c r="H577" s="2"/>
      <c r="I577" s="114"/>
    </row>
    <row r="578" spans="1:9" x14ac:dyDescent="0.2">
      <c r="A578" s="240" t="s">
        <v>3359</v>
      </c>
      <c r="B578" s="206" t="s">
        <v>3360</v>
      </c>
      <c r="C578" s="99">
        <v>13</v>
      </c>
      <c r="D578" s="350">
        <v>43281</v>
      </c>
      <c r="E578" s="69"/>
      <c r="F578" s="207"/>
      <c r="G578" s="65" t="s">
        <v>2160</v>
      </c>
      <c r="H578" s="2"/>
      <c r="I578" s="114" t="s">
        <v>3361</v>
      </c>
    </row>
    <row r="579" spans="1:9" x14ac:dyDescent="0.2">
      <c r="A579" s="225" t="s">
        <v>3362</v>
      </c>
      <c r="B579" s="97" t="s">
        <v>3363</v>
      </c>
      <c r="C579" s="99">
        <v>7</v>
      </c>
      <c r="D579" s="350">
        <v>43255</v>
      </c>
      <c r="E579" s="69"/>
      <c r="F579" s="207" t="s">
        <v>2160</v>
      </c>
      <c r="G579" s="65"/>
      <c r="H579" s="2"/>
      <c r="I579" s="114" t="s">
        <v>3364</v>
      </c>
    </row>
    <row r="580" spans="1:9" x14ac:dyDescent="0.2">
      <c r="A580" s="119" t="s">
        <v>3365</v>
      </c>
      <c r="B580" s="147" t="s">
        <v>3366</v>
      </c>
      <c r="C580" s="99">
        <v>18</v>
      </c>
      <c r="D580" s="350">
        <v>43255</v>
      </c>
      <c r="E580" s="69" t="s">
        <v>2160</v>
      </c>
      <c r="F580" s="207"/>
      <c r="G580" s="65"/>
      <c r="H580" s="2"/>
      <c r="I580" s="114"/>
    </row>
    <row r="581" spans="1:9" x14ac:dyDescent="0.2">
      <c r="A581" s="265" t="s">
        <v>3367</v>
      </c>
      <c r="B581" s="191" t="s">
        <v>3368</v>
      </c>
      <c r="C581" s="99">
        <v>5</v>
      </c>
      <c r="D581" s="350">
        <v>43255</v>
      </c>
      <c r="E581" s="69" t="s">
        <v>2160</v>
      </c>
      <c r="F581" s="207"/>
      <c r="G581" s="65"/>
      <c r="H581" s="2"/>
      <c r="I581" s="114"/>
    </row>
    <row r="582" spans="1:9" x14ac:dyDescent="0.2">
      <c r="A582" s="114" t="s">
        <v>3369</v>
      </c>
      <c r="B582" s="97" t="s">
        <v>3370</v>
      </c>
      <c r="C582" s="99">
        <v>5</v>
      </c>
      <c r="D582" s="350">
        <v>43220</v>
      </c>
      <c r="E582" s="69"/>
      <c r="F582" s="207"/>
      <c r="G582" s="65" t="s">
        <v>2160</v>
      </c>
      <c r="H582" s="2"/>
      <c r="I582" s="114" t="s">
        <v>3371</v>
      </c>
    </row>
    <row r="583" spans="1:9" x14ac:dyDescent="0.2">
      <c r="A583" s="225" t="s">
        <v>3372</v>
      </c>
      <c r="B583" s="97" t="s">
        <v>3373</v>
      </c>
      <c r="C583" s="99">
        <v>6</v>
      </c>
      <c r="D583" s="350">
        <v>43191</v>
      </c>
      <c r="E583" s="69"/>
      <c r="F583" s="207"/>
      <c r="G583" s="65" t="s">
        <v>2160</v>
      </c>
      <c r="H583" s="2"/>
      <c r="I583" s="114" t="s">
        <v>3374</v>
      </c>
    </row>
    <row r="584" spans="1:9" x14ac:dyDescent="0.2">
      <c r="A584" s="225" t="s">
        <v>3375</v>
      </c>
      <c r="B584" s="97" t="s">
        <v>3376</v>
      </c>
      <c r="C584" s="99">
        <v>13</v>
      </c>
      <c r="D584" s="350">
        <v>43168</v>
      </c>
      <c r="E584" s="69" t="s">
        <v>2160</v>
      </c>
      <c r="F584" s="207"/>
      <c r="G584" s="65"/>
      <c r="H584" s="2"/>
      <c r="I584" s="114"/>
    </row>
    <row r="585" spans="1:9" x14ac:dyDescent="0.2">
      <c r="A585" s="225" t="s">
        <v>3377</v>
      </c>
      <c r="B585" s="97" t="s">
        <v>3378</v>
      </c>
      <c r="C585" s="99">
        <v>7</v>
      </c>
      <c r="D585" s="350">
        <v>43165</v>
      </c>
      <c r="E585" s="69"/>
      <c r="F585" s="207"/>
      <c r="G585" s="65" t="s">
        <v>2160</v>
      </c>
      <c r="H585" s="2"/>
      <c r="I585" s="97" t="s">
        <v>3379</v>
      </c>
    </row>
    <row r="586" spans="1:9" x14ac:dyDescent="0.2">
      <c r="A586" s="233" t="s">
        <v>3380</v>
      </c>
      <c r="B586" s="240" t="s">
        <v>3381</v>
      </c>
      <c r="C586" s="357">
        <v>7</v>
      </c>
      <c r="D586" s="358">
        <v>43162</v>
      </c>
      <c r="E586" s="359" t="s">
        <v>2160</v>
      </c>
      <c r="F586" s="209"/>
      <c r="G586" s="199"/>
      <c r="H586" s="198"/>
      <c r="I586" s="240" t="s">
        <v>3382</v>
      </c>
    </row>
    <row r="587" spans="1:9" x14ac:dyDescent="0.2">
      <c r="A587" s="203" t="s">
        <v>3383</v>
      </c>
      <c r="B587" s="119" t="s">
        <v>3384</v>
      </c>
      <c r="C587" s="120">
        <v>15</v>
      </c>
      <c r="D587" s="360">
        <v>43102</v>
      </c>
      <c r="E587" s="131"/>
      <c r="F587" s="3"/>
      <c r="G587" s="190" t="s">
        <v>2160</v>
      </c>
      <c r="H587" s="190"/>
      <c r="I587" s="191" t="s">
        <v>3385</v>
      </c>
    </row>
    <row r="588" spans="1:9" x14ac:dyDescent="0.2">
      <c r="A588" s="127" t="s">
        <v>3386</v>
      </c>
      <c r="B588" s="97" t="s">
        <v>3387</v>
      </c>
      <c r="C588" s="99">
        <v>46</v>
      </c>
      <c r="D588" s="350">
        <v>43098</v>
      </c>
      <c r="E588" s="69"/>
      <c r="F588" s="207"/>
      <c r="G588" s="65" t="s">
        <v>2160</v>
      </c>
      <c r="H588" s="65"/>
      <c r="I588" s="292" t="s">
        <v>3388</v>
      </c>
    </row>
    <row r="589" spans="1:9" x14ac:dyDescent="0.2">
      <c r="A589" s="225" t="s">
        <v>3389</v>
      </c>
      <c r="B589" s="97" t="s">
        <v>3390</v>
      </c>
      <c r="C589" s="99">
        <v>11</v>
      </c>
      <c r="D589" s="350">
        <v>43067</v>
      </c>
      <c r="E589" s="69"/>
      <c r="F589" s="207" t="s">
        <v>2160</v>
      </c>
      <c r="G589" s="65"/>
      <c r="H589" s="65"/>
      <c r="I589" s="292" t="s">
        <v>3391</v>
      </c>
    </row>
    <row r="590" spans="1:9" x14ac:dyDescent="0.2">
      <c r="A590" s="361" t="s">
        <v>3392</v>
      </c>
      <c r="B590" s="108" t="s">
        <v>3393</v>
      </c>
      <c r="C590" s="99">
        <v>6</v>
      </c>
      <c r="D590" s="350">
        <v>43060</v>
      </c>
      <c r="E590" s="69"/>
      <c r="F590" s="207" t="s">
        <v>2160</v>
      </c>
      <c r="G590" s="65"/>
      <c r="H590" s="65"/>
      <c r="I590" s="292" t="s">
        <v>3394</v>
      </c>
    </row>
    <row r="591" spans="1:9" x14ac:dyDescent="0.2">
      <c r="A591" s="257" t="s">
        <v>3395</v>
      </c>
      <c r="B591" s="240" t="s">
        <v>3396</v>
      </c>
      <c r="C591" s="357">
        <v>5</v>
      </c>
      <c r="D591" s="358">
        <v>43055</v>
      </c>
      <c r="E591" s="359"/>
      <c r="F591" s="209" t="s">
        <v>2160</v>
      </c>
      <c r="G591" s="199"/>
      <c r="H591" s="199"/>
      <c r="I591" s="191" t="s">
        <v>3364</v>
      </c>
    </row>
    <row r="592" spans="1:9" x14ac:dyDescent="0.2">
      <c r="A592" s="362" t="s">
        <v>3397</v>
      </c>
      <c r="B592" s="125" t="s">
        <v>3398</v>
      </c>
      <c r="C592" s="120">
        <v>5</v>
      </c>
      <c r="D592" s="360">
        <v>43054</v>
      </c>
      <c r="E592" s="131"/>
      <c r="F592" s="3" t="s">
        <v>2160</v>
      </c>
      <c r="G592" s="190"/>
      <c r="H592" s="121"/>
      <c r="I592" s="119" t="s">
        <v>3394</v>
      </c>
    </row>
    <row r="593" spans="1:9" x14ac:dyDescent="0.2">
      <c r="A593" s="127" t="s">
        <v>3399</v>
      </c>
      <c r="B593" s="97" t="s">
        <v>3400</v>
      </c>
      <c r="C593" s="99">
        <v>6</v>
      </c>
      <c r="D593" s="350">
        <v>43049</v>
      </c>
      <c r="E593" s="69"/>
      <c r="F593" s="207" t="s">
        <v>2160</v>
      </c>
      <c r="G593" s="65"/>
      <c r="H593" s="2"/>
      <c r="I593" s="114" t="s">
        <v>3364</v>
      </c>
    </row>
    <row r="594" spans="1:9" x14ac:dyDescent="0.2">
      <c r="A594" s="127" t="s">
        <v>3401</v>
      </c>
      <c r="B594" s="97" t="s">
        <v>3402</v>
      </c>
      <c r="C594" s="99">
        <v>7</v>
      </c>
      <c r="D594" s="350">
        <v>43049</v>
      </c>
      <c r="E594" s="69"/>
      <c r="F594" s="207" t="s">
        <v>2160</v>
      </c>
      <c r="G594" s="65"/>
      <c r="H594" s="2"/>
      <c r="I594" s="114" t="s">
        <v>3364</v>
      </c>
    </row>
    <row r="595" spans="1:9" x14ac:dyDescent="0.2">
      <c r="A595" s="225" t="s">
        <v>3403</v>
      </c>
      <c r="B595" s="97" t="s">
        <v>3404</v>
      </c>
      <c r="C595" s="99">
        <v>6</v>
      </c>
      <c r="D595" s="350">
        <v>43048</v>
      </c>
      <c r="E595" s="69"/>
      <c r="F595" s="207" t="s">
        <v>2160</v>
      </c>
      <c r="G595" s="65"/>
      <c r="H595" s="2"/>
      <c r="I595" s="114" t="s">
        <v>3364</v>
      </c>
    </row>
    <row r="596" spans="1:9" x14ac:dyDescent="0.2">
      <c r="A596" s="208" t="s">
        <v>3405</v>
      </c>
      <c r="B596" s="240" t="s">
        <v>3406</v>
      </c>
      <c r="C596" s="357">
        <v>6</v>
      </c>
      <c r="D596" s="358">
        <v>43042</v>
      </c>
      <c r="E596" s="359"/>
      <c r="F596" s="209" t="s">
        <v>2160</v>
      </c>
      <c r="G596" s="199"/>
      <c r="H596" s="198"/>
      <c r="I596" s="240" t="s">
        <v>3364</v>
      </c>
    </row>
    <row r="597" spans="1:9" x14ac:dyDescent="0.2">
      <c r="A597" s="203" t="s">
        <v>3407</v>
      </c>
      <c r="B597" s="119" t="s">
        <v>3408</v>
      </c>
      <c r="C597" s="120">
        <v>6</v>
      </c>
      <c r="D597" s="360">
        <v>43040</v>
      </c>
      <c r="E597" s="131"/>
      <c r="F597" s="3" t="s">
        <v>2160</v>
      </c>
      <c r="G597" s="190"/>
      <c r="H597" s="190"/>
      <c r="I597" s="147" t="s">
        <v>3364</v>
      </c>
    </row>
    <row r="598" spans="1:9" x14ac:dyDescent="0.2">
      <c r="A598" s="127" t="s">
        <v>3409</v>
      </c>
      <c r="B598" s="97" t="s">
        <v>3410</v>
      </c>
      <c r="C598" s="99">
        <v>6</v>
      </c>
      <c r="D598" s="350">
        <v>43039</v>
      </c>
      <c r="E598" s="69"/>
      <c r="F598" s="207"/>
      <c r="G598" s="65" t="s">
        <v>2160</v>
      </c>
      <c r="H598" s="65"/>
      <c r="I598" s="114" t="s">
        <v>3411</v>
      </c>
    </row>
    <row r="599" spans="1:9" x14ac:dyDescent="0.2">
      <c r="A599" s="363" t="s">
        <v>3412</v>
      </c>
      <c r="B599" s="364" t="s">
        <v>3413</v>
      </c>
      <c r="C599" s="99">
        <v>7</v>
      </c>
      <c r="D599" s="350">
        <v>43038</v>
      </c>
      <c r="E599" s="69"/>
      <c r="F599" s="207"/>
      <c r="G599" s="65"/>
      <c r="H599" s="65" t="s">
        <v>2160</v>
      </c>
      <c r="I599" s="114"/>
    </row>
    <row r="600" spans="1:9" x14ac:dyDescent="0.2">
      <c r="A600" s="127" t="s">
        <v>3414</v>
      </c>
      <c r="B600" s="97" t="s">
        <v>3415</v>
      </c>
      <c r="C600" s="99">
        <v>5</v>
      </c>
      <c r="D600" s="350">
        <v>43035</v>
      </c>
      <c r="E600" s="69"/>
      <c r="F600" s="207" t="s">
        <v>2160</v>
      </c>
      <c r="G600" s="65"/>
      <c r="H600" s="65"/>
      <c r="I600" s="114" t="s">
        <v>3364</v>
      </c>
    </row>
    <row r="601" spans="1:9" x14ac:dyDescent="0.2">
      <c r="A601" s="208" t="s">
        <v>3416</v>
      </c>
      <c r="B601" s="240" t="s">
        <v>3417</v>
      </c>
      <c r="C601" s="357">
        <v>6</v>
      </c>
      <c r="D601" s="358">
        <v>43034</v>
      </c>
      <c r="E601" s="359"/>
      <c r="F601" s="209" t="s">
        <v>2160</v>
      </c>
      <c r="G601" s="199"/>
      <c r="H601" s="199"/>
      <c r="I601" s="234" t="s">
        <v>3364</v>
      </c>
    </row>
    <row r="602" spans="1:9" x14ac:dyDescent="0.2">
      <c r="A602" s="252" t="s">
        <v>3418</v>
      </c>
      <c r="B602" s="119" t="s">
        <v>3419</v>
      </c>
      <c r="C602" s="120">
        <v>6</v>
      </c>
      <c r="D602" s="360">
        <v>43034</v>
      </c>
      <c r="E602" s="131"/>
      <c r="F602" s="3" t="s">
        <v>2160</v>
      </c>
      <c r="G602" s="190"/>
      <c r="H602" s="190"/>
      <c r="I602" s="186" t="s">
        <v>3364</v>
      </c>
    </row>
    <row r="603" spans="1:9" x14ac:dyDescent="0.2">
      <c r="A603" s="361" t="s">
        <v>3420</v>
      </c>
      <c r="B603" s="108" t="s">
        <v>3421</v>
      </c>
      <c r="C603" s="99">
        <v>6</v>
      </c>
      <c r="D603" s="350">
        <v>43028</v>
      </c>
      <c r="E603" s="69"/>
      <c r="F603" s="207" t="s">
        <v>2160</v>
      </c>
      <c r="G603" s="65"/>
      <c r="H603" s="65"/>
      <c r="I603" s="292" t="s">
        <v>3394</v>
      </c>
    </row>
    <row r="604" spans="1:9" x14ac:dyDescent="0.2">
      <c r="A604" s="225" t="s">
        <v>3422</v>
      </c>
      <c r="B604" s="97" t="s">
        <v>3423</v>
      </c>
      <c r="C604" s="99">
        <v>6</v>
      </c>
      <c r="D604" s="350">
        <v>43028</v>
      </c>
      <c r="E604" s="69"/>
      <c r="F604" s="207" t="s">
        <v>2160</v>
      </c>
      <c r="G604" s="65"/>
      <c r="H604" s="65"/>
      <c r="I604" s="292" t="s">
        <v>3364</v>
      </c>
    </row>
    <row r="605" spans="1:9" x14ac:dyDescent="0.2">
      <c r="A605" s="127" t="s">
        <v>3424</v>
      </c>
      <c r="B605" s="97" t="s">
        <v>3425</v>
      </c>
      <c r="C605" s="99">
        <v>6</v>
      </c>
      <c r="D605" s="350">
        <v>43027</v>
      </c>
      <c r="E605" s="69"/>
      <c r="F605" s="207" t="s">
        <v>2160</v>
      </c>
      <c r="G605" s="65"/>
      <c r="H605" s="65"/>
      <c r="I605" s="292" t="s">
        <v>3364</v>
      </c>
    </row>
    <row r="606" spans="1:9" x14ac:dyDescent="0.2">
      <c r="A606" s="208" t="s">
        <v>3426</v>
      </c>
      <c r="B606" s="240" t="s">
        <v>3427</v>
      </c>
      <c r="C606" s="357">
        <v>5</v>
      </c>
      <c r="D606" s="358">
        <v>43026</v>
      </c>
      <c r="E606" s="359"/>
      <c r="F606" s="209" t="s">
        <v>2160</v>
      </c>
      <c r="G606" s="199"/>
      <c r="H606" s="199"/>
      <c r="I606" s="206" t="s">
        <v>3364</v>
      </c>
    </row>
    <row r="607" spans="1:9" x14ac:dyDescent="0.2">
      <c r="A607" s="203" t="s">
        <v>3428</v>
      </c>
      <c r="B607" s="119" t="s">
        <v>3429</v>
      </c>
      <c r="C607" s="120">
        <v>6</v>
      </c>
      <c r="D607" s="360">
        <v>43026</v>
      </c>
      <c r="E607" s="131"/>
      <c r="F607" s="3" t="s">
        <v>2160</v>
      </c>
      <c r="G607" s="190"/>
      <c r="H607" s="190"/>
      <c r="I607" s="186" t="s">
        <v>3364</v>
      </c>
    </row>
    <row r="608" spans="1:9" x14ac:dyDescent="0.2">
      <c r="A608" s="365" t="s">
        <v>3430</v>
      </c>
      <c r="B608" s="129" t="s">
        <v>3431</v>
      </c>
      <c r="C608" s="99">
        <v>14</v>
      </c>
      <c r="D608" s="350">
        <v>43020</v>
      </c>
      <c r="E608" s="69" t="s">
        <v>2160</v>
      </c>
      <c r="F608" s="207"/>
      <c r="G608" s="65"/>
      <c r="H608" s="65"/>
      <c r="I608" s="191" t="s">
        <v>3432</v>
      </c>
    </row>
    <row r="609" spans="1:12" x14ac:dyDescent="0.2">
      <c r="A609" s="127" t="s">
        <v>3433</v>
      </c>
      <c r="B609" s="97" t="s">
        <v>3434</v>
      </c>
      <c r="C609" s="99">
        <v>6</v>
      </c>
      <c r="D609" s="350">
        <v>43010</v>
      </c>
      <c r="E609" s="69" t="s">
        <v>2160</v>
      </c>
      <c r="F609" s="207"/>
      <c r="G609" s="65"/>
      <c r="H609" s="65"/>
      <c r="I609" s="292" t="s">
        <v>3435</v>
      </c>
    </row>
    <row r="610" spans="1:12" x14ac:dyDescent="0.2">
      <c r="A610" s="127" t="s">
        <v>3436</v>
      </c>
      <c r="B610" s="97" t="s">
        <v>3437</v>
      </c>
      <c r="C610" s="99">
        <v>6</v>
      </c>
      <c r="D610" s="350">
        <v>43010</v>
      </c>
      <c r="E610" s="69"/>
      <c r="F610" s="207" t="s">
        <v>2160</v>
      </c>
      <c r="G610" s="65"/>
      <c r="H610" s="65"/>
      <c r="I610" s="292" t="s">
        <v>3438</v>
      </c>
    </row>
    <row r="611" spans="1:12" x14ac:dyDescent="0.2">
      <c r="A611" s="208" t="s">
        <v>3439</v>
      </c>
      <c r="B611" s="240" t="s">
        <v>3440</v>
      </c>
      <c r="C611" s="357">
        <v>7</v>
      </c>
      <c r="D611" s="358">
        <v>43007</v>
      </c>
      <c r="E611" s="359"/>
      <c r="F611" s="209" t="s">
        <v>2160</v>
      </c>
      <c r="G611" s="199"/>
      <c r="H611" s="199"/>
      <c r="I611" s="206" t="s">
        <v>3441</v>
      </c>
    </row>
    <row r="612" spans="1:12" x14ac:dyDescent="0.2">
      <c r="A612" s="252" t="s">
        <v>3442</v>
      </c>
      <c r="B612" s="119" t="s">
        <v>3443</v>
      </c>
      <c r="C612" s="120">
        <v>5</v>
      </c>
      <c r="D612" s="360">
        <v>43005</v>
      </c>
      <c r="E612" s="131"/>
      <c r="F612" s="3" t="s">
        <v>2160</v>
      </c>
      <c r="G612" s="190"/>
      <c r="H612" s="190"/>
      <c r="I612" s="366" t="s">
        <v>3364</v>
      </c>
    </row>
    <row r="613" spans="1:12" x14ac:dyDescent="0.2">
      <c r="A613" s="225" t="s">
        <v>3444</v>
      </c>
      <c r="B613" s="97" t="s">
        <v>3445</v>
      </c>
      <c r="C613" s="99">
        <v>12</v>
      </c>
      <c r="D613" s="350">
        <v>42998</v>
      </c>
      <c r="E613" s="69"/>
      <c r="F613" s="207"/>
      <c r="G613" s="65" t="s">
        <v>2160</v>
      </c>
      <c r="H613" s="65"/>
      <c r="I613" s="292" t="s">
        <v>3446</v>
      </c>
    </row>
    <row r="614" spans="1:12" x14ac:dyDescent="0.2">
      <c r="A614" s="127" t="s">
        <v>3447</v>
      </c>
      <c r="B614" s="97" t="s">
        <v>3448</v>
      </c>
      <c r="C614" s="99">
        <v>7</v>
      </c>
      <c r="D614" s="350">
        <v>42996</v>
      </c>
      <c r="E614" s="69"/>
      <c r="F614" s="207" t="s">
        <v>2160</v>
      </c>
      <c r="G614" s="65"/>
      <c r="H614" s="65"/>
      <c r="I614" s="292" t="s">
        <v>3364</v>
      </c>
    </row>
    <row r="615" spans="1:12" x14ac:dyDescent="0.2">
      <c r="A615" s="225" t="s">
        <v>3449</v>
      </c>
      <c r="B615" s="97" t="s">
        <v>3450</v>
      </c>
      <c r="C615" s="99">
        <v>5</v>
      </c>
      <c r="D615" s="350">
        <v>42996</v>
      </c>
      <c r="E615" s="69"/>
      <c r="F615" s="207" t="s">
        <v>2160</v>
      </c>
      <c r="G615" s="65"/>
      <c r="H615" s="65"/>
      <c r="I615" s="191" t="s">
        <v>3364</v>
      </c>
    </row>
    <row r="616" spans="1:12" x14ac:dyDescent="0.2">
      <c r="A616" s="233" t="s">
        <v>3451</v>
      </c>
      <c r="B616" s="240" t="s">
        <v>3452</v>
      </c>
      <c r="C616" s="357">
        <v>19</v>
      </c>
      <c r="D616" s="358">
        <v>42993</v>
      </c>
      <c r="E616" s="359" t="s">
        <v>2160</v>
      </c>
      <c r="F616" s="209"/>
      <c r="G616" s="199"/>
      <c r="H616" s="199"/>
      <c r="I616" s="206"/>
    </row>
    <row r="617" spans="1:12" x14ac:dyDescent="0.2">
      <c r="A617" s="203" t="s">
        <v>3453</v>
      </c>
      <c r="B617" s="119" t="s">
        <v>3454</v>
      </c>
      <c r="C617" s="120">
        <v>7</v>
      </c>
      <c r="D617" s="360">
        <v>42993</v>
      </c>
      <c r="E617" s="131"/>
      <c r="F617" s="3" t="s">
        <v>2160</v>
      </c>
      <c r="G617" s="190"/>
      <c r="H617" s="190"/>
      <c r="I617" s="367" t="s">
        <v>3455</v>
      </c>
    </row>
    <row r="618" spans="1:12" x14ac:dyDescent="0.2">
      <c r="A618" s="127" t="s">
        <v>3456</v>
      </c>
      <c r="B618" s="97" t="s">
        <v>3457</v>
      </c>
      <c r="C618" s="99">
        <v>7</v>
      </c>
      <c r="D618" s="350">
        <v>42993</v>
      </c>
      <c r="E618" s="69"/>
      <c r="F618" s="207" t="s">
        <v>2160</v>
      </c>
      <c r="G618" s="65"/>
      <c r="H618" s="65"/>
      <c r="I618" s="191" t="s">
        <v>3364</v>
      </c>
    </row>
    <row r="619" spans="1:12" x14ac:dyDescent="0.2">
      <c r="A619" s="225" t="s">
        <v>3458</v>
      </c>
      <c r="B619" s="97" t="s">
        <v>3459</v>
      </c>
      <c r="C619" s="99">
        <v>8</v>
      </c>
      <c r="D619" s="350">
        <v>42992</v>
      </c>
      <c r="E619" s="69"/>
      <c r="F619" s="207"/>
      <c r="G619" s="65" t="s">
        <v>2160</v>
      </c>
      <c r="H619" s="65"/>
      <c r="I619" s="292" t="s">
        <v>3460</v>
      </c>
    </row>
    <row r="620" spans="1:12" x14ac:dyDescent="0.2">
      <c r="A620" s="225" t="s">
        <v>3461</v>
      </c>
      <c r="B620" s="97" t="s">
        <v>3462</v>
      </c>
      <c r="C620" s="99">
        <v>6</v>
      </c>
      <c r="D620" s="350">
        <v>42983</v>
      </c>
      <c r="E620" s="69"/>
      <c r="F620" s="207" t="s">
        <v>2160</v>
      </c>
      <c r="G620" s="65"/>
      <c r="H620" s="65"/>
      <c r="I620" s="191" t="s">
        <v>3364</v>
      </c>
    </row>
    <row r="621" spans="1:12" x14ac:dyDescent="0.2">
      <c r="A621" s="368" t="s">
        <v>3463</v>
      </c>
      <c r="B621" s="369" t="s">
        <v>3464</v>
      </c>
      <c r="C621" s="357">
        <v>11</v>
      </c>
      <c r="D621" s="358">
        <v>42983</v>
      </c>
      <c r="E621" s="359"/>
      <c r="F621" s="209"/>
      <c r="G621" s="199"/>
      <c r="H621" s="199" t="s">
        <v>2160</v>
      </c>
      <c r="I621" s="206"/>
    </row>
    <row r="622" spans="1:12" x14ac:dyDescent="0.2">
      <c r="A622" s="203" t="s">
        <v>1378</v>
      </c>
      <c r="B622" s="119" t="s">
        <v>1379</v>
      </c>
      <c r="C622" s="120">
        <v>6</v>
      </c>
      <c r="D622" s="360">
        <v>42978</v>
      </c>
      <c r="E622" s="131"/>
      <c r="F622" s="3" t="s">
        <v>2160</v>
      </c>
      <c r="G622" s="190"/>
      <c r="H622" s="190"/>
      <c r="I622" s="186" t="s">
        <v>3364</v>
      </c>
      <c r="K622" s="55"/>
      <c r="L622" s="55"/>
    </row>
    <row r="623" spans="1:12" x14ac:dyDescent="0.2">
      <c r="A623" s="127" t="s">
        <v>3465</v>
      </c>
      <c r="B623" s="97" t="s">
        <v>3466</v>
      </c>
      <c r="C623" s="99">
        <v>5</v>
      </c>
      <c r="D623" s="350">
        <v>42978</v>
      </c>
      <c r="E623" s="69"/>
      <c r="F623" s="207"/>
      <c r="G623" s="65" t="s">
        <v>2160</v>
      </c>
      <c r="H623" s="65"/>
      <c r="I623" s="191" t="s">
        <v>3467</v>
      </c>
    </row>
    <row r="624" spans="1:12" x14ac:dyDescent="0.2">
      <c r="A624" s="127" t="s">
        <v>3468</v>
      </c>
      <c r="B624" s="97" t="s">
        <v>3469</v>
      </c>
      <c r="C624" s="99">
        <v>7</v>
      </c>
      <c r="D624" s="350">
        <v>42975</v>
      </c>
      <c r="E624" s="69"/>
      <c r="F624" s="207"/>
      <c r="G624" s="65" t="s">
        <v>2160</v>
      </c>
      <c r="H624" s="65"/>
      <c r="I624" s="292" t="s">
        <v>3470</v>
      </c>
    </row>
    <row r="625" spans="1:9" x14ac:dyDescent="0.2">
      <c r="A625" s="370" t="s">
        <v>3471</v>
      </c>
      <c r="B625" s="108" t="s">
        <v>3472</v>
      </c>
      <c r="C625" s="99">
        <v>12</v>
      </c>
      <c r="D625" s="350">
        <v>42957</v>
      </c>
      <c r="E625" s="69"/>
      <c r="F625" s="207" t="s">
        <v>2160</v>
      </c>
      <c r="G625" s="65"/>
      <c r="H625" s="65"/>
      <c r="I625" s="292" t="s">
        <v>3394</v>
      </c>
    </row>
    <row r="626" spans="1:9" x14ac:dyDescent="0.2">
      <c r="A626" s="233" t="s">
        <v>3473</v>
      </c>
      <c r="B626" s="240" t="s">
        <v>3474</v>
      </c>
      <c r="C626" s="357">
        <v>16</v>
      </c>
      <c r="D626" s="358">
        <v>42957</v>
      </c>
      <c r="E626" s="359"/>
      <c r="F626" s="209" t="s">
        <v>2160</v>
      </c>
      <c r="G626" s="199"/>
      <c r="H626" s="199"/>
      <c r="I626" s="206" t="s">
        <v>3475</v>
      </c>
    </row>
    <row r="627" spans="1:9" x14ac:dyDescent="0.2">
      <c r="A627" s="371" t="s">
        <v>3476</v>
      </c>
      <c r="B627" s="372" t="s">
        <v>3477</v>
      </c>
      <c r="C627" s="120">
        <v>7</v>
      </c>
      <c r="D627" s="360">
        <v>42956</v>
      </c>
      <c r="E627" s="131"/>
      <c r="F627" s="3"/>
      <c r="G627" s="190"/>
      <c r="H627" s="190" t="s">
        <v>2160</v>
      </c>
      <c r="I627" s="119"/>
    </row>
    <row r="628" spans="1:9" x14ac:dyDescent="0.2">
      <c r="A628" s="127" t="s">
        <v>3478</v>
      </c>
      <c r="B628" s="97" t="s">
        <v>3479</v>
      </c>
      <c r="C628" s="99">
        <v>6</v>
      </c>
      <c r="D628" s="350">
        <v>42955</v>
      </c>
      <c r="E628" s="69"/>
      <c r="F628" s="207" t="s">
        <v>2160</v>
      </c>
      <c r="G628" s="65"/>
      <c r="H628" s="65"/>
      <c r="I628" s="97" t="s">
        <v>3364</v>
      </c>
    </row>
    <row r="629" spans="1:9" x14ac:dyDescent="0.2">
      <c r="A629" s="361" t="s">
        <v>3480</v>
      </c>
      <c r="B629" s="108" t="s">
        <v>3118</v>
      </c>
      <c r="C629" s="99">
        <v>6</v>
      </c>
      <c r="D629" s="350">
        <v>42955</v>
      </c>
      <c r="E629" s="69"/>
      <c r="F629" s="207" t="s">
        <v>2160</v>
      </c>
      <c r="G629" s="65"/>
      <c r="H629" s="65"/>
      <c r="I629" s="97" t="s">
        <v>3481</v>
      </c>
    </row>
    <row r="630" spans="1:9" x14ac:dyDescent="0.2">
      <c r="A630" s="127" t="s">
        <v>3482</v>
      </c>
      <c r="B630" s="97" t="s">
        <v>3483</v>
      </c>
      <c r="C630" s="99">
        <v>7</v>
      </c>
      <c r="D630" s="350">
        <v>42954</v>
      </c>
      <c r="E630" s="69"/>
      <c r="F630" s="207" t="s">
        <v>2160</v>
      </c>
      <c r="G630" s="65"/>
      <c r="H630" s="65"/>
      <c r="I630" s="97" t="s">
        <v>3364</v>
      </c>
    </row>
    <row r="631" spans="1:9" x14ac:dyDescent="0.2">
      <c r="A631" s="208" t="s">
        <v>3484</v>
      </c>
      <c r="B631" s="240" t="s">
        <v>2271</v>
      </c>
      <c r="C631" s="357">
        <v>6</v>
      </c>
      <c r="D631" s="358">
        <v>42951</v>
      </c>
      <c r="E631" s="359"/>
      <c r="F631" s="209" t="s">
        <v>2160</v>
      </c>
      <c r="G631" s="199"/>
      <c r="H631" s="199"/>
      <c r="I631" s="240" t="s">
        <v>3364</v>
      </c>
    </row>
    <row r="632" spans="1:9" x14ac:dyDescent="0.2">
      <c r="A632" s="373" t="s">
        <v>1494</v>
      </c>
      <c r="B632" s="125" t="s">
        <v>1495</v>
      </c>
      <c r="C632" s="120">
        <v>7</v>
      </c>
      <c r="D632" s="360">
        <v>42951</v>
      </c>
      <c r="E632" s="131"/>
      <c r="F632" s="3" t="s">
        <v>2160</v>
      </c>
      <c r="G632" s="190"/>
      <c r="H632" s="190"/>
      <c r="I632" s="186" t="s">
        <v>3394</v>
      </c>
    </row>
    <row r="633" spans="1:9" x14ac:dyDescent="0.2">
      <c r="A633" s="127" t="s">
        <v>3485</v>
      </c>
      <c r="B633" s="97" t="s">
        <v>3486</v>
      </c>
      <c r="C633" s="99">
        <v>6</v>
      </c>
      <c r="D633" s="350">
        <v>42951</v>
      </c>
      <c r="E633" s="69"/>
      <c r="F633" s="207" t="s">
        <v>2160</v>
      </c>
      <c r="G633" s="65"/>
      <c r="H633" s="65"/>
      <c r="I633" s="191" t="s">
        <v>3364</v>
      </c>
    </row>
    <row r="634" spans="1:9" x14ac:dyDescent="0.2">
      <c r="A634" s="225" t="s">
        <v>3487</v>
      </c>
      <c r="B634" s="97" t="s">
        <v>3488</v>
      </c>
      <c r="C634" s="99">
        <v>6</v>
      </c>
      <c r="D634" s="350">
        <v>42951</v>
      </c>
      <c r="E634" s="69"/>
      <c r="F634" s="207" t="s">
        <v>2160</v>
      </c>
      <c r="G634" s="65"/>
      <c r="H634" s="65"/>
      <c r="I634" s="191" t="s">
        <v>3364</v>
      </c>
    </row>
    <row r="635" spans="1:9" x14ac:dyDescent="0.2">
      <c r="A635" s="225" t="s">
        <v>3489</v>
      </c>
      <c r="B635" s="97" t="s">
        <v>3490</v>
      </c>
      <c r="C635" s="99">
        <v>5</v>
      </c>
      <c r="D635" s="350">
        <v>42950</v>
      </c>
      <c r="E635" s="69"/>
      <c r="F635" s="207" t="s">
        <v>2160</v>
      </c>
      <c r="G635" s="65"/>
      <c r="H635" s="65"/>
      <c r="I635" s="191" t="s">
        <v>3364</v>
      </c>
    </row>
    <row r="636" spans="1:9" x14ac:dyDescent="0.2">
      <c r="A636" s="208" t="s">
        <v>3491</v>
      </c>
      <c r="B636" s="240" t="s">
        <v>3492</v>
      </c>
      <c r="C636" s="357">
        <v>6</v>
      </c>
      <c r="D636" s="358">
        <v>42949</v>
      </c>
      <c r="E636" s="359"/>
      <c r="F636" s="209" t="s">
        <v>2160</v>
      </c>
      <c r="G636" s="199"/>
      <c r="H636" s="199"/>
      <c r="I636" s="206" t="s">
        <v>3364</v>
      </c>
    </row>
    <row r="637" spans="1:9" x14ac:dyDescent="0.2">
      <c r="A637" s="252" t="s">
        <v>3493</v>
      </c>
      <c r="B637" s="119" t="s">
        <v>3494</v>
      </c>
      <c r="C637" s="120">
        <v>13</v>
      </c>
      <c r="D637" s="360">
        <v>42948</v>
      </c>
      <c r="E637" s="131"/>
      <c r="F637" s="3"/>
      <c r="G637" s="190" t="s">
        <v>2160</v>
      </c>
      <c r="H637" s="190"/>
      <c r="I637" s="119" t="s">
        <v>3495</v>
      </c>
    </row>
    <row r="638" spans="1:9" x14ac:dyDescent="0.2">
      <c r="A638" s="225" t="s">
        <v>3496</v>
      </c>
      <c r="B638" s="97" t="s">
        <v>3497</v>
      </c>
      <c r="C638" s="99">
        <v>11</v>
      </c>
      <c r="D638" s="350">
        <v>42916</v>
      </c>
      <c r="E638" s="69"/>
      <c r="F638" s="207"/>
      <c r="G638" s="65" t="s">
        <v>2160</v>
      </c>
      <c r="H638" s="65"/>
      <c r="I638" s="114" t="s">
        <v>3498</v>
      </c>
    </row>
    <row r="639" spans="1:9" x14ac:dyDescent="0.2">
      <c r="A639" s="225" t="s">
        <v>3499</v>
      </c>
      <c r="B639" s="97" t="s">
        <v>3500</v>
      </c>
      <c r="C639" s="99">
        <v>5</v>
      </c>
      <c r="D639" s="350">
        <v>42909</v>
      </c>
      <c r="E639" s="69"/>
      <c r="F639" s="207"/>
      <c r="G639" s="65" t="s">
        <v>3501</v>
      </c>
      <c r="H639" s="65"/>
      <c r="I639" s="114" t="s">
        <v>3502</v>
      </c>
    </row>
    <row r="640" spans="1:9" x14ac:dyDescent="0.2">
      <c r="A640" s="225" t="s">
        <v>3503</v>
      </c>
      <c r="B640" s="97" t="s">
        <v>3504</v>
      </c>
      <c r="C640" s="99">
        <v>18</v>
      </c>
      <c r="D640" s="350">
        <v>42902</v>
      </c>
      <c r="E640" s="69"/>
      <c r="F640" s="207"/>
      <c r="G640" s="65" t="s">
        <v>2160</v>
      </c>
      <c r="H640" s="65"/>
      <c r="I640" s="114" t="s">
        <v>3505</v>
      </c>
    </row>
    <row r="641" spans="1:9" x14ac:dyDescent="0.2">
      <c r="A641" s="233" t="s">
        <v>3506</v>
      </c>
      <c r="B641" s="240" t="s">
        <v>3507</v>
      </c>
      <c r="C641" s="357">
        <v>8</v>
      </c>
      <c r="D641" s="358">
        <v>42900</v>
      </c>
      <c r="E641" s="359"/>
      <c r="F641" s="209"/>
      <c r="G641" s="199" t="s">
        <v>2160</v>
      </c>
      <c r="H641" s="199"/>
      <c r="I641" s="234" t="s">
        <v>3508</v>
      </c>
    </row>
    <row r="642" spans="1:9" x14ac:dyDescent="0.2">
      <c r="A642" s="252" t="s">
        <v>3509</v>
      </c>
      <c r="B642" s="119" t="s">
        <v>3510</v>
      </c>
      <c r="C642" s="120">
        <v>6</v>
      </c>
      <c r="D642" s="360">
        <v>42887</v>
      </c>
      <c r="E642" s="131"/>
      <c r="F642" s="3"/>
      <c r="G642" s="190" t="s">
        <v>2160</v>
      </c>
      <c r="H642" s="3"/>
      <c r="I642" s="366" t="s">
        <v>3511</v>
      </c>
    </row>
    <row r="643" spans="1:9" x14ac:dyDescent="0.2">
      <c r="A643" s="225" t="s">
        <v>3512</v>
      </c>
      <c r="B643" s="97" t="s">
        <v>3513</v>
      </c>
      <c r="C643" s="99">
        <v>39</v>
      </c>
      <c r="D643" s="350">
        <v>42886</v>
      </c>
      <c r="E643" s="69"/>
      <c r="F643" s="207"/>
      <c r="G643" s="65" t="s">
        <v>2160</v>
      </c>
      <c r="H643" s="207"/>
      <c r="I643" s="292" t="s">
        <v>3514</v>
      </c>
    </row>
    <row r="644" spans="1:9" x14ac:dyDescent="0.2">
      <c r="A644" s="225" t="s">
        <v>3515</v>
      </c>
      <c r="B644" s="97" t="s">
        <v>3516</v>
      </c>
      <c r="C644" s="99">
        <v>5</v>
      </c>
      <c r="D644" s="350">
        <v>42886</v>
      </c>
      <c r="E644" s="69"/>
      <c r="F644" s="207"/>
      <c r="G644" s="65" t="s">
        <v>2160</v>
      </c>
      <c r="H644" s="207"/>
      <c r="I644" s="292" t="s">
        <v>3517</v>
      </c>
    </row>
    <row r="645" spans="1:9" x14ac:dyDescent="0.2">
      <c r="A645" s="123" t="s">
        <v>3518</v>
      </c>
      <c r="B645" s="97" t="s">
        <v>3519</v>
      </c>
      <c r="C645" s="347">
        <v>7</v>
      </c>
      <c r="D645" s="346">
        <v>42873</v>
      </c>
      <c r="E645" s="207" t="s">
        <v>2160</v>
      </c>
      <c r="F645" s="207"/>
      <c r="G645" s="207"/>
      <c r="H645" s="207"/>
      <c r="I645" s="97"/>
    </row>
    <row r="646" spans="1:9" x14ac:dyDescent="0.2">
      <c r="A646" s="233" t="s">
        <v>3520</v>
      </c>
      <c r="B646" s="240" t="s">
        <v>3521</v>
      </c>
      <c r="C646" s="357">
        <v>6</v>
      </c>
      <c r="D646" s="358">
        <v>42856</v>
      </c>
      <c r="E646" s="359"/>
      <c r="F646" s="209"/>
      <c r="G646" s="199" t="s">
        <v>2160</v>
      </c>
      <c r="H646" s="209"/>
      <c r="I646" s="374" t="s">
        <v>3522</v>
      </c>
    </row>
    <row r="647" spans="1:9" x14ac:dyDescent="0.2">
      <c r="A647" s="252" t="s">
        <v>3523</v>
      </c>
      <c r="B647" s="119" t="s">
        <v>3524</v>
      </c>
      <c r="C647" s="120">
        <v>10</v>
      </c>
      <c r="D647" s="360">
        <v>42853</v>
      </c>
      <c r="E647" s="131" t="s">
        <v>2160</v>
      </c>
      <c r="F647" s="3"/>
      <c r="G647" s="190"/>
      <c r="H647" s="190"/>
      <c r="I647" s="186"/>
    </row>
    <row r="648" spans="1:9" x14ac:dyDescent="0.2">
      <c r="A648" s="225" t="s">
        <v>3525</v>
      </c>
      <c r="B648" s="97" t="s">
        <v>3526</v>
      </c>
      <c r="C648" s="99">
        <v>8</v>
      </c>
      <c r="D648" s="350">
        <v>42849</v>
      </c>
      <c r="E648" s="69"/>
      <c r="F648" s="207"/>
      <c r="G648" s="65" t="s">
        <v>2160</v>
      </c>
      <c r="H648" s="65"/>
      <c r="I648" s="292" t="s">
        <v>2861</v>
      </c>
    </row>
    <row r="649" spans="1:9" x14ac:dyDescent="0.2">
      <c r="A649" s="225" t="s">
        <v>3527</v>
      </c>
      <c r="B649" s="97" t="s">
        <v>3528</v>
      </c>
      <c r="C649" s="99">
        <v>6</v>
      </c>
      <c r="D649" s="350">
        <v>42836</v>
      </c>
      <c r="E649" s="69" t="s">
        <v>2160</v>
      </c>
      <c r="F649" s="207"/>
      <c r="G649" s="65"/>
      <c r="H649" s="65"/>
      <c r="I649" s="191"/>
    </row>
    <row r="650" spans="1:9" x14ac:dyDescent="0.2">
      <c r="A650" s="225" t="s">
        <v>3529</v>
      </c>
      <c r="B650" s="97" t="s">
        <v>3530</v>
      </c>
      <c r="C650" s="99">
        <v>6</v>
      </c>
      <c r="D650" s="350">
        <v>42832</v>
      </c>
      <c r="E650" s="69"/>
      <c r="F650" s="207"/>
      <c r="G650" s="65" t="s">
        <v>2160</v>
      </c>
      <c r="H650" s="65"/>
      <c r="I650" s="292" t="s">
        <v>3531</v>
      </c>
    </row>
    <row r="651" spans="1:9" x14ac:dyDescent="0.2">
      <c r="A651" s="233" t="s">
        <v>3532</v>
      </c>
      <c r="B651" s="240" t="s">
        <v>3533</v>
      </c>
      <c r="C651" s="357">
        <v>11</v>
      </c>
      <c r="D651" s="358">
        <v>42828</v>
      </c>
      <c r="E651" s="359"/>
      <c r="F651" s="209"/>
      <c r="G651" s="199" t="s">
        <v>2160</v>
      </c>
      <c r="H651" s="199"/>
      <c r="I651" s="292" t="s">
        <v>3534</v>
      </c>
    </row>
    <row r="652" spans="1:9" x14ac:dyDescent="0.2">
      <c r="A652" s="252" t="s">
        <v>3535</v>
      </c>
      <c r="B652" s="119" t="s">
        <v>3536</v>
      </c>
      <c r="C652" s="120">
        <v>6</v>
      </c>
      <c r="D652" s="360">
        <v>42822</v>
      </c>
      <c r="E652" s="131"/>
      <c r="F652" s="3"/>
      <c r="G652" s="190" t="s">
        <v>2160</v>
      </c>
      <c r="H652" s="121"/>
      <c r="I652" s="147" t="s">
        <v>3537</v>
      </c>
    </row>
    <row r="653" spans="1:9" x14ac:dyDescent="0.2">
      <c r="A653" s="225" t="s">
        <v>3538</v>
      </c>
      <c r="B653" s="97" t="s">
        <v>3539</v>
      </c>
      <c r="C653" s="347">
        <v>6</v>
      </c>
      <c r="D653" s="350">
        <v>42804</v>
      </c>
      <c r="E653" s="69"/>
      <c r="F653" s="207"/>
      <c r="G653" s="65" t="s">
        <v>2160</v>
      </c>
      <c r="H653" s="2"/>
      <c r="I653" s="114" t="s">
        <v>3540</v>
      </c>
    </row>
    <row r="654" spans="1:9" x14ac:dyDescent="0.2">
      <c r="A654" s="225" t="s">
        <v>3541</v>
      </c>
      <c r="B654" s="97" t="s">
        <v>3542</v>
      </c>
      <c r="C654" s="347">
        <v>25</v>
      </c>
      <c r="D654" s="350">
        <v>42804</v>
      </c>
      <c r="E654" s="69"/>
      <c r="F654" s="207"/>
      <c r="G654" s="65" t="s">
        <v>2160</v>
      </c>
      <c r="H654" s="2"/>
      <c r="I654" s="114" t="s">
        <v>2825</v>
      </c>
    </row>
    <row r="655" spans="1:9" x14ac:dyDescent="0.2">
      <c r="A655" s="225" t="s">
        <v>3543</v>
      </c>
      <c r="B655" s="97" t="s">
        <v>3544</v>
      </c>
      <c r="C655" s="347">
        <v>33</v>
      </c>
      <c r="D655" s="350">
        <v>42795</v>
      </c>
      <c r="E655" s="69"/>
      <c r="F655" s="207"/>
      <c r="G655" s="65" t="s">
        <v>2160</v>
      </c>
      <c r="H655" s="2"/>
      <c r="I655" s="114" t="s">
        <v>3545</v>
      </c>
    </row>
    <row r="656" spans="1:9" x14ac:dyDescent="0.2">
      <c r="A656" s="233" t="s">
        <v>3546</v>
      </c>
      <c r="B656" s="240" t="s">
        <v>3547</v>
      </c>
      <c r="C656" s="345">
        <v>7</v>
      </c>
      <c r="D656" s="358">
        <v>42793</v>
      </c>
      <c r="E656" s="359"/>
      <c r="F656" s="209"/>
      <c r="G656" s="199" t="s">
        <v>2160</v>
      </c>
      <c r="H656" s="198"/>
      <c r="I656" s="240" t="s">
        <v>3223</v>
      </c>
    </row>
    <row r="657" spans="1:12" x14ac:dyDescent="0.2">
      <c r="A657" s="252" t="s">
        <v>3548</v>
      </c>
      <c r="B657" s="119" t="s">
        <v>3549</v>
      </c>
      <c r="C657" s="344">
        <v>5</v>
      </c>
      <c r="D657" s="360">
        <v>42782</v>
      </c>
      <c r="E657" s="131" t="s">
        <v>2160</v>
      </c>
      <c r="F657" s="3"/>
      <c r="G657" s="190"/>
      <c r="H657" s="190"/>
      <c r="I657" s="191" t="s">
        <v>3550</v>
      </c>
    </row>
    <row r="658" spans="1:12" x14ac:dyDescent="0.2">
      <c r="A658" s="225" t="s">
        <v>3551</v>
      </c>
      <c r="B658" s="97" t="s">
        <v>3552</v>
      </c>
      <c r="C658" s="347">
        <v>5</v>
      </c>
      <c r="D658" s="350">
        <v>42754</v>
      </c>
      <c r="E658" s="69" t="s">
        <v>2160</v>
      </c>
      <c r="F658" s="207"/>
      <c r="G658" s="65"/>
      <c r="H658" s="65"/>
      <c r="I658" s="292"/>
    </row>
    <row r="659" spans="1:12" x14ac:dyDescent="0.2">
      <c r="A659" s="225" t="s">
        <v>3553</v>
      </c>
      <c r="B659" s="97" t="s">
        <v>3554</v>
      </c>
      <c r="C659" s="347">
        <v>7</v>
      </c>
      <c r="D659" s="350">
        <v>42745</v>
      </c>
      <c r="E659" s="69"/>
      <c r="F659" s="207"/>
      <c r="G659" s="65" t="s">
        <v>2160</v>
      </c>
      <c r="H659" s="65"/>
      <c r="I659" s="292" t="s">
        <v>3555</v>
      </c>
    </row>
    <row r="660" spans="1:12" x14ac:dyDescent="0.2">
      <c r="A660" s="225" t="s">
        <v>3556</v>
      </c>
      <c r="B660" s="97" t="s">
        <v>3557</v>
      </c>
      <c r="C660" s="347">
        <v>6</v>
      </c>
      <c r="D660" s="350">
        <v>42739</v>
      </c>
      <c r="E660" s="69"/>
      <c r="F660" s="207"/>
      <c r="G660" s="65" t="s">
        <v>2160</v>
      </c>
      <c r="H660" s="65"/>
      <c r="I660" s="292" t="s">
        <v>3558</v>
      </c>
      <c r="K660" s="55"/>
      <c r="L660" s="55"/>
    </row>
    <row r="661" spans="1:12" x14ac:dyDescent="0.2">
      <c r="A661" s="375" t="s">
        <v>3559</v>
      </c>
      <c r="B661" s="376" t="s">
        <v>1702</v>
      </c>
      <c r="C661" s="345">
        <v>13</v>
      </c>
      <c r="D661" s="358">
        <v>42725</v>
      </c>
      <c r="E661" s="359"/>
      <c r="F661" s="209"/>
      <c r="G661" s="199"/>
      <c r="H661" s="199" t="s">
        <v>2160</v>
      </c>
      <c r="I661" s="374" t="s">
        <v>3560</v>
      </c>
    </row>
    <row r="662" spans="1:12" x14ac:dyDescent="0.2">
      <c r="A662" s="252" t="s">
        <v>3561</v>
      </c>
      <c r="B662" s="119" t="s">
        <v>3562</v>
      </c>
      <c r="C662" s="344">
        <v>5</v>
      </c>
      <c r="D662" s="360">
        <v>42712</v>
      </c>
      <c r="E662" s="131" t="s">
        <v>2160</v>
      </c>
      <c r="F662" s="3"/>
      <c r="G662" s="190"/>
      <c r="H662" s="190"/>
      <c r="I662" s="186"/>
    </row>
    <row r="663" spans="1:12" x14ac:dyDescent="0.2">
      <c r="A663" s="127" t="s">
        <v>3563</v>
      </c>
      <c r="B663" s="97" t="s">
        <v>3564</v>
      </c>
      <c r="C663" s="347">
        <v>6</v>
      </c>
      <c r="D663" s="350">
        <v>42705</v>
      </c>
      <c r="E663" s="69"/>
      <c r="F663" s="207"/>
      <c r="G663" s="65" t="s">
        <v>2160</v>
      </c>
      <c r="H663" s="65"/>
      <c r="I663" s="292" t="s">
        <v>3565</v>
      </c>
    </row>
    <row r="664" spans="1:12" x14ac:dyDescent="0.2">
      <c r="A664" s="225" t="s">
        <v>3566</v>
      </c>
      <c r="B664" s="97" t="s">
        <v>3567</v>
      </c>
      <c r="C664" s="347">
        <v>15</v>
      </c>
      <c r="D664" s="350">
        <v>42697</v>
      </c>
      <c r="E664" s="69"/>
      <c r="F664" s="207" t="s">
        <v>2160</v>
      </c>
      <c r="G664" s="65"/>
      <c r="H664" s="65"/>
      <c r="I664" s="292" t="s">
        <v>3568</v>
      </c>
    </row>
    <row r="665" spans="1:12" x14ac:dyDescent="0.2">
      <c r="A665" s="370" t="s">
        <v>3569</v>
      </c>
      <c r="B665" s="108" t="s">
        <v>3570</v>
      </c>
      <c r="C665" s="347">
        <v>5</v>
      </c>
      <c r="D665" s="350">
        <v>42696</v>
      </c>
      <c r="E665" s="69"/>
      <c r="F665" s="207" t="s">
        <v>2160</v>
      </c>
      <c r="G665" s="65"/>
      <c r="H665" s="65"/>
      <c r="I665" s="292" t="s">
        <v>3571</v>
      </c>
    </row>
    <row r="666" spans="1:12" x14ac:dyDescent="0.2">
      <c r="A666" s="233" t="s">
        <v>3572</v>
      </c>
      <c r="B666" s="240" t="s">
        <v>3573</v>
      </c>
      <c r="C666" s="345">
        <v>6</v>
      </c>
      <c r="D666" s="358">
        <v>42690</v>
      </c>
      <c r="E666" s="359"/>
      <c r="F666" s="209" t="s">
        <v>2160</v>
      </c>
      <c r="G666" s="199"/>
      <c r="H666" s="199"/>
      <c r="I666" s="374" t="s">
        <v>3568</v>
      </c>
    </row>
    <row r="667" spans="1:12" x14ac:dyDescent="0.2">
      <c r="A667" s="252" t="s">
        <v>3574</v>
      </c>
      <c r="B667" s="119" t="s">
        <v>3575</v>
      </c>
      <c r="C667" s="344">
        <v>10</v>
      </c>
      <c r="D667" s="360">
        <v>42690</v>
      </c>
      <c r="E667" s="131"/>
      <c r="F667" s="3" t="s">
        <v>2160</v>
      </c>
      <c r="G667" s="190"/>
      <c r="H667" s="190"/>
      <c r="I667" s="366" t="s">
        <v>3568</v>
      </c>
    </row>
    <row r="668" spans="1:12" x14ac:dyDescent="0.2">
      <c r="A668" s="225" t="s">
        <v>3576</v>
      </c>
      <c r="B668" s="97" t="s">
        <v>3577</v>
      </c>
      <c r="C668" s="347">
        <v>5</v>
      </c>
      <c r="D668" s="350">
        <v>42688</v>
      </c>
      <c r="E668" s="69"/>
      <c r="F668" s="207" t="s">
        <v>2160</v>
      </c>
      <c r="G668" s="65"/>
      <c r="H668" s="65"/>
      <c r="I668" s="292" t="s">
        <v>3568</v>
      </c>
    </row>
    <row r="669" spans="1:12" x14ac:dyDescent="0.2">
      <c r="A669" s="225" t="s">
        <v>3578</v>
      </c>
      <c r="B669" s="97" t="s">
        <v>3579</v>
      </c>
      <c r="C669" s="347">
        <v>10</v>
      </c>
      <c r="D669" s="350">
        <v>42688</v>
      </c>
      <c r="E669" s="69"/>
      <c r="F669" s="207" t="s">
        <v>2160</v>
      </c>
      <c r="G669" s="65"/>
      <c r="H669" s="65"/>
      <c r="I669" s="292" t="s">
        <v>3568</v>
      </c>
    </row>
    <row r="670" spans="1:12" x14ac:dyDescent="0.2">
      <c r="A670" s="370" t="s">
        <v>3580</v>
      </c>
      <c r="B670" s="108" t="s">
        <v>3581</v>
      </c>
      <c r="C670" s="347">
        <v>6</v>
      </c>
      <c r="D670" s="350">
        <v>42685</v>
      </c>
      <c r="E670" s="69"/>
      <c r="F670" s="207" t="s">
        <v>2160</v>
      </c>
      <c r="G670" s="65"/>
      <c r="H670" s="65"/>
      <c r="I670" s="292" t="s">
        <v>3582</v>
      </c>
    </row>
    <row r="671" spans="1:12" x14ac:dyDescent="0.2">
      <c r="A671" s="233" t="s">
        <v>3583</v>
      </c>
      <c r="B671" s="240" t="s">
        <v>3584</v>
      </c>
      <c r="C671" s="345">
        <v>12</v>
      </c>
      <c r="D671" s="358">
        <v>42684</v>
      </c>
      <c r="E671" s="359"/>
      <c r="F671" s="209"/>
      <c r="G671" s="199" t="s">
        <v>2160</v>
      </c>
      <c r="H671" s="199"/>
      <c r="I671" s="374" t="s">
        <v>3585</v>
      </c>
    </row>
    <row r="672" spans="1:12" x14ac:dyDescent="0.2">
      <c r="A672" s="252" t="s">
        <v>3586</v>
      </c>
      <c r="B672" s="119" t="s">
        <v>3587</v>
      </c>
      <c r="C672" s="344">
        <v>5</v>
      </c>
      <c r="D672" s="360">
        <v>42684</v>
      </c>
      <c r="E672" s="131"/>
      <c r="F672" s="3" t="s">
        <v>2160</v>
      </c>
      <c r="G672" s="190"/>
      <c r="H672" s="190"/>
      <c r="I672" s="366" t="s">
        <v>3588</v>
      </c>
    </row>
    <row r="673" spans="1:12" x14ac:dyDescent="0.2">
      <c r="A673" s="370" t="s">
        <v>3589</v>
      </c>
      <c r="B673" s="108" t="s">
        <v>3590</v>
      </c>
      <c r="C673" s="347">
        <v>5</v>
      </c>
      <c r="D673" s="350">
        <v>42682</v>
      </c>
      <c r="E673" s="69"/>
      <c r="F673" s="207" t="s">
        <v>2160</v>
      </c>
      <c r="G673" s="65"/>
      <c r="H673" s="65"/>
      <c r="I673" s="292" t="s">
        <v>3591</v>
      </c>
    </row>
    <row r="674" spans="1:12" x14ac:dyDescent="0.2">
      <c r="A674" s="225" t="s">
        <v>3592</v>
      </c>
      <c r="B674" s="97" t="s">
        <v>3593</v>
      </c>
      <c r="C674" s="347">
        <v>5</v>
      </c>
      <c r="D674" s="350">
        <v>42681</v>
      </c>
      <c r="E674" s="69"/>
      <c r="F674" s="207" t="s">
        <v>2160</v>
      </c>
      <c r="G674" s="65"/>
      <c r="H674" s="65"/>
      <c r="I674" s="114" t="s">
        <v>3594</v>
      </c>
    </row>
    <row r="675" spans="1:12" x14ac:dyDescent="0.2">
      <c r="A675" s="225" t="s">
        <v>3595</v>
      </c>
      <c r="B675" s="97" t="s">
        <v>3596</v>
      </c>
      <c r="C675" s="347">
        <v>31</v>
      </c>
      <c r="D675" s="350">
        <v>42678</v>
      </c>
      <c r="E675" s="69"/>
      <c r="F675" s="207"/>
      <c r="G675" s="65"/>
      <c r="H675" s="65" t="s">
        <v>2160</v>
      </c>
      <c r="I675" s="191" t="s">
        <v>3597</v>
      </c>
    </row>
    <row r="676" spans="1:12" x14ac:dyDescent="0.2">
      <c r="A676" s="377" t="s">
        <v>3598</v>
      </c>
      <c r="B676" s="378" t="s">
        <v>1387</v>
      </c>
      <c r="C676" s="345">
        <v>6</v>
      </c>
      <c r="D676" s="358">
        <v>42677</v>
      </c>
      <c r="E676" s="359"/>
      <c r="F676" s="209" t="s">
        <v>2160</v>
      </c>
      <c r="G676" s="199"/>
      <c r="H676" s="199"/>
      <c r="I676" s="374" t="s">
        <v>3599</v>
      </c>
    </row>
    <row r="677" spans="1:12" x14ac:dyDescent="0.2">
      <c r="A677" s="147" t="s">
        <v>3600</v>
      </c>
      <c r="B677" s="186" t="s">
        <v>3601</v>
      </c>
      <c r="C677" s="344">
        <v>5</v>
      </c>
      <c r="D677" s="360">
        <v>42676</v>
      </c>
      <c r="E677" s="131"/>
      <c r="F677" s="3" t="s">
        <v>2160</v>
      </c>
      <c r="G677" s="190"/>
      <c r="H677" s="190"/>
      <c r="I677" s="147" t="s">
        <v>3568</v>
      </c>
      <c r="K677" s="55"/>
      <c r="L677" s="55"/>
    </row>
    <row r="678" spans="1:12" x14ac:dyDescent="0.2">
      <c r="A678" s="114" t="s">
        <v>3602</v>
      </c>
      <c r="B678" s="55" t="s">
        <v>3603</v>
      </c>
      <c r="C678" s="347">
        <v>5</v>
      </c>
      <c r="D678" s="350">
        <v>42675</v>
      </c>
      <c r="E678" s="69"/>
      <c r="F678" s="207" t="s">
        <v>2160</v>
      </c>
      <c r="G678" s="65"/>
      <c r="H678" s="65"/>
      <c r="I678" s="114" t="s">
        <v>3568</v>
      </c>
    </row>
    <row r="679" spans="1:12" x14ac:dyDescent="0.2">
      <c r="A679" s="114" t="s">
        <v>3604</v>
      </c>
      <c r="B679" s="55" t="s">
        <v>3605</v>
      </c>
      <c r="C679" s="347">
        <v>5</v>
      </c>
      <c r="D679" s="350">
        <v>42675</v>
      </c>
      <c r="E679" s="69"/>
      <c r="F679" s="207" t="s">
        <v>2160</v>
      </c>
      <c r="G679" s="65"/>
      <c r="H679" s="65"/>
      <c r="I679" s="114" t="s">
        <v>3568</v>
      </c>
    </row>
    <row r="680" spans="1:12" x14ac:dyDescent="0.2">
      <c r="A680" s="114" t="s">
        <v>3606</v>
      </c>
      <c r="B680" s="191" t="s">
        <v>3607</v>
      </c>
      <c r="C680" s="347">
        <v>6</v>
      </c>
      <c r="D680" s="350">
        <v>42675</v>
      </c>
      <c r="E680" s="69"/>
      <c r="F680" s="207" t="s">
        <v>2160</v>
      </c>
      <c r="G680" s="65"/>
      <c r="H680" s="65"/>
      <c r="I680" s="114" t="s">
        <v>3608</v>
      </c>
    </row>
    <row r="681" spans="1:12" x14ac:dyDescent="0.2">
      <c r="A681" s="234" t="s">
        <v>3609</v>
      </c>
      <c r="B681" s="201" t="s">
        <v>3610</v>
      </c>
      <c r="C681" s="345">
        <v>8</v>
      </c>
      <c r="D681" s="358">
        <v>42674</v>
      </c>
      <c r="E681" s="359"/>
      <c r="F681" s="209" t="s">
        <v>2160</v>
      </c>
      <c r="G681" s="199"/>
      <c r="H681" s="199"/>
      <c r="I681" s="234" t="s">
        <v>3568</v>
      </c>
    </row>
    <row r="682" spans="1:12" x14ac:dyDescent="0.2">
      <c r="A682" s="147" t="s">
        <v>3611</v>
      </c>
      <c r="B682" s="186" t="s">
        <v>3612</v>
      </c>
      <c r="C682" s="344">
        <v>5</v>
      </c>
      <c r="D682" s="360">
        <v>42671</v>
      </c>
      <c r="E682" s="131"/>
      <c r="F682" s="3" t="s">
        <v>2160</v>
      </c>
      <c r="G682" s="190"/>
      <c r="H682" s="190"/>
      <c r="I682" s="366" t="s">
        <v>3568</v>
      </c>
    </row>
    <row r="683" spans="1:12" x14ac:dyDescent="0.2">
      <c r="A683" s="114" t="s">
        <v>3613</v>
      </c>
      <c r="B683" s="55" t="s">
        <v>3614</v>
      </c>
      <c r="C683" s="347">
        <v>6</v>
      </c>
      <c r="D683" s="350">
        <v>42670</v>
      </c>
      <c r="E683" s="69"/>
      <c r="F683" s="207" t="s">
        <v>2160</v>
      </c>
      <c r="G683" s="65"/>
      <c r="H683" s="65"/>
      <c r="I683" s="292" t="s">
        <v>3568</v>
      </c>
    </row>
    <row r="684" spans="1:12" x14ac:dyDescent="0.2">
      <c r="A684" s="114" t="s">
        <v>3615</v>
      </c>
      <c r="B684" s="191" t="s">
        <v>3616</v>
      </c>
      <c r="C684" s="347">
        <v>10</v>
      </c>
      <c r="D684" s="350">
        <v>42670</v>
      </c>
      <c r="E684" s="69"/>
      <c r="F684" s="207" t="s">
        <v>2160</v>
      </c>
      <c r="G684" s="65"/>
      <c r="H684" s="65"/>
      <c r="I684" s="292" t="s">
        <v>3568</v>
      </c>
    </row>
    <row r="685" spans="1:12" x14ac:dyDescent="0.2">
      <c r="A685" s="114" t="s">
        <v>3617</v>
      </c>
      <c r="B685" s="191" t="s">
        <v>3618</v>
      </c>
      <c r="C685" s="347">
        <v>5</v>
      </c>
      <c r="D685" s="350">
        <v>42670</v>
      </c>
      <c r="E685" s="69" t="s">
        <v>2160</v>
      </c>
      <c r="F685" s="207"/>
      <c r="G685" s="65"/>
      <c r="H685" s="65"/>
      <c r="I685" s="191"/>
    </row>
    <row r="686" spans="1:12" x14ac:dyDescent="0.2">
      <c r="A686" s="234" t="s">
        <v>3619</v>
      </c>
      <c r="B686" s="206" t="s">
        <v>3620</v>
      </c>
      <c r="C686" s="345">
        <v>11</v>
      </c>
      <c r="D686" s="358">
        <v>42670</v>
      </c>
      <c r="E686" s="359" t="s">
        <v>2160</v>
      </c>
      <c r="F686" s="209"/>
      <c r="G686" s="199"/>
      <c r="H686" s="199"/>
      <c r="I686" s="206"/>
    </row>
    <row r="687" spans="1:12" x14ac:dyDescent="0.2">
      <c r="A687" s="147" t="s">
        <v>3621</v>
      </c>
      <c r="B687" s="186" t="s">
        <v>3622</v>
      </c>
      <c r="C687" s="344">
        <v>5</v>
      </c>
      <c r="D687" s="360">
        <v>42669</v>
      </c>
      <c r="E687" s="131" t="s">
        <v>2160</v>
      </c>
      <c r="F687" s="3"/>
      <c r="G687" s="190"/>
      <c r="H687" s="190"/>
      <c r="I687" s="186"/>
    </row>
    <row r="688" spans="1:12" x14ac:dyDescent="0.2">
      <c r="A688" s="97" t="s">
        <v>3623</v>
      </c>
      <c r="B688" s="191" t="s">
        <v>3624</v>
      </c>
      <c r="C688" s="347">
        <v>11</v>
      </c>
      <c r="D688" s="350">
        <v>42668</v>
      </c>
      <c r="E688" s="69"/>
      <c r="F688" s="207" t="s">
        <v>2160</v>
      </c>
      <c r="G688" s="65"/>
      <c r="H688" s="65"/>
      <c r="I688" s="292" t="s">
        <v>3568</v>
      </c>
    </row>
    <row r="689" spans="1:9" x14ac:dyDescent="0.2">
      <c r="A689" s="122" t="s">
        <v>3625</v>
      </c>
      <c r="B689" s="379" t="s">
        <v>2291</v>
      </c>
      <c r="C689" s="347">
        <v>14</v>
      </c>
      <c r="D689" s="350">
        <v>42668</v>
      </c>
      <c r="E689" s="69"/>
      <c r="F689" s="207" t="s">
        <v>2160</v>
      </c>
      <c r="G689" s="65"/>
      <c r="H689" s="65"/>
      <c r="I689" s="292" t="s">
        <v>3626</v>
      </c>
    </row>
    <row r="690" spans="1:9" x14ac:dyDescent="0.2">
      <c r="A690" s="114" t="s">
        <v>3627</v>
      </c>
      <c r="B690" s="191" t="s">
        <v>3628</v>
      </c>
      <c r="C690" s="347">
        <v>5</v>
      </c>
      <c r="D690" s="350">
        <v>42668</v>
      </c>
      <c r="E690" s="69"/>
      <c r="F690" s="207" t="s">
        <v>2160</v>
      </c>
      <c r="G690" s="65"/>
      <c r="H690" s="65"/>
      <c r="I690" s="292" t="s">
        <v>3629</v>
      </c>
    </row>
    <row r="691" spans="1:9" x14ac:dyDescent="0.2">
      <c r="A691" s="380" t="s">
        <v>3630</v>
      </c>
      <c r="B691" s="381" t="s">
        <v>3631</v>
      </c>
      <c r="C691" s="345">
        <v>6</v>
      </c>
      <c r="D691" s="358">
        <v>42668</v>
      </c>
      <c r="E691" s="359"/>
      <c r="F691" s="209" t="s">
        <v>2160</v>
      </c>
      <c r="G691" s="199"/>
      <c r="H691" s="199"/>
      <c r="I691" s="374" t="s">
        <v>3632</v>
      </c>
    </row>
    <row r="692" spans="1:9" x14ac:dyDescent="0.2">
      <c r="A692" s="147" t="s">
        <v>3633</v>
      </c>
      <c r="B692" s="118" t="s">
        <v>3634</v>
      </c>
      <c r="C692" s="344">
        <v>5</v>
      </c>
      <c r="D692" s="360">
        <v>42662</v>
      </c>
      <c r="E692" s="131"/>
      <c r="F692" s="3" t="s">
        <v>2160</v>
      </c>
      <c r="G692" s="190"/>
      <c r="H692" s="190"/>
      <c r="I692" s="366" t="s">
        <v>3568</v>
      </c>
    </row>
    <row r="693" spans="1:9" x14ac:dyDescent="0.2">
      <c r="A693" s="114" t="s">
        <v>3635</v>
      </c>
      <c r="B693" s="55" t="s">
        <v>1464</v>
      </c>
      <c r="C693" s="347">
        <v>5</v>
      </c>
      <c r="D693" s="350">
        <v>42662</v>
      </c>
      <c r="E693" s="69"/>
      <c r="F693" s="207" t="s">
        <v>2160</v>
      </c>
      <c r="G693" s="65"/>
      <c r="H693" s="65"/>
      <c r="I693" s="292" t="s">
        <v>3568</v>
      </c>
    </row>
    <row r="694" spans="1:9" x14ac:dyDescent="0.2">
      <c r="A694" s="225" t="s">
        <v>3636</v>
      </c>
      <c r="B694" s="97" t="s">
        <v>3637</v>
      </c>
      <c r="C694" s="347">
        <v>10</v>
      </c>
      <c r="D694" s="350">
        <v>42662</v>
      </c>
      <c r="E694" s="69"/>
      <c r="F694" s="207" t="s">
        <v>2160</v>
      </c>
      <c r="G694" s="65"/>
      <c r="H694" s="65"/>
      <c r="I694" s="292" t="s">
        <v>3638</v>
      </c>
    </row>
    <row r="695" spans="1:9" x14ac:dyDescent="0.2">
      <c r="A695" s="114" t="s">
        <v>3639</v>
      </c>
      <c r="B695" s="55" t="s">
        <v>3640</v>
      </c>
      <c r="C695" s="347">
        <v>8</v>
      </c>
      <c r="D695" s="350">
        <v>42657</v>
      </c>
      <c r="E695" s="69"/>
      <c r="F695" s="207" t="s">
        <v>2160</v>
      </c>
      <c r="G695" s="65"/>
      <c r="H695" s="65"/>
      <c r="I695" s="292" t="s">
        <v>3641</v>
      </c>
    </row>
    <row r="696" spans="1:9" x14ac:dyDescent="0.2">
      <c r="A696" s="382" t="s">
        <v>3642</v>
      </c>
      <c r="B696" s="383" t="s">
        <v>3643</v>
      </c>
      <c r="C696" s="345">
        <v>6</v>
      </c>
      <c r="D696" s="358">
        <v>42656</v>
      </c>
      <c r="E696" s="359"/>
      <c r="F696" s="209" t="s">
        <v>2160</v>
      </c>
      <c r="G696" s="199"/>
      <c r="H696" s="199"/>
      <c r="I696" s="374" t="s">
        <v>3644</v>
      </c>
    </row>
    <row r="697" spans="1:9" x14ac:dyDescent="0.2">
      <c r="A697" s="252" t="s">
        <v>3645</v>
      </c>
      <c r="B697" s="119" t="s">
        <v>3646</v>
      </c>
      <c r="C697" s="384">
        <v>12</v>
      </c>
      <c r="D697" s="360">
        <v>42655</v>
      </c>
      <c r="E697" s="131"/>
      <c r="F697" s="3"/>
      <c r="G697" s="190" t="s">
        <v>2160</v>
      </c>
      <c r="H697" s="190"/>
      <c r="I697" s="186" t="s">
        <v>3647</v>
      </c>
    </row>
    <row r="698" spans="1:9" x14ac:dyDescent="0.2">
      <c r="A698" s="225" t="s">
        <v>3648</v>
      </c>
      <c r="B698" s="97" t="s">
        <v>3649</v>
      </c>
      <c r="C698" s="352">
        <v>8</v>
      </c>
      <c r="D698" s="350">
        <v>42654</v>
      </c>
      <c r="E698" s="69"/>
      <c r="F698" s="207" t="s">
        <v>2160</v>
      </c>
      <c r="G698" s="65"/>
      <c r="H698" s="65"/>
      <c r="I698" s="114" t="s">
        <v>3568</v>
      </c>
    </row>
    <row r="699" spans="1:9" x14ac:dyDescent="0.2">
      <c r="A699" s="225" t="s">
        <v>3650</v>
      </c>
      <c r="B699" s="97" t="s">
        <v>3651</v>
      </c>
      <c r="C699" s="352">
        <v>8</v>
      </c>
      <c r="D699" s="350">
        <v>42653</v>
      </c>
      <c r="E699" s="69"/>
      <c r="F699" s="207" t="s">
        <v>2160</v>
      </c>
      <c r="G699" s="65"/>
      <c r="H699" s="65"/>
      <c r="I699" s="292" t="s">
        <v>3568</v>
      </c>
    </row>
    <row r="700" spans="1:9" x14ac:dyDescent="0.2">
      <c r="A700" s="225" t="s">
        <v>3652</v>
      </c>
      <c r="B700" s="97" t="s">
        <v>3653</v>
      </c>
      <c r="C700" s="352">
        <v>13</v>
      </c>
      <c r="D700" s="350">
        <v>42646</v>
      </c>
      <c r="E700" s="69"/>
      <c r="F700" s="207" t="s">
        <v>2160</v>
      </c>
      <c r="G700" s="65"/>
      <c r="H700" s="65"/>
      <c r="I700" s="114" t="s">
        <v>3568</v>
      </c>
    </row>
    <row r="701" spans="1:9" x14ac:dyDescent="0.2">
      <c r="A701" s="233" t="s">
        <v>3654</v>
      </c>
      <c r="B701" s="240" t="s">
        <v>3655</v>
      </c>
      <c r="C701" s="385">
        <v>38</v>
      </c>
      <c r="D701" s="358">
        <v>42646</v>
      </c>
      <c r="E701" s="359"/>
      <c r="F701" s="209"/>
      <c r="G701" s="199" t="s">
        <v>2160</v>
      </c>
      <c r="H701" s="199"/>
      <c r="I701" s="374" t="s">
        <v>3656</v>
      </c>
    </row>
    <row r="702" spans="1:9" x14ac:dyDescent="0.2">
      <c r="A702" s="362" t="s">
        <v>3657</v>
      </c>
      <c r="B702" s="125" t="s">
        <v>3658</v>
      </c>
      <c r="C702" s="344">
        <v>5</v>
      </c>
      <c r="D702" s="360">
        <v>42643</v>
      </c>
      <c r="E702" s="131"/>
      <c r="F702" s="3" t="s">
        <v>2160</v>
      </c>
      <c r="G702" s="190"/>
      <c r="H702" s="190"/>
      <c r="I702" s="366" t="s">
        <v>3659</v>
      </c>
    </row>
    <row r="703" spans="1:9" x14ac:dyDescent="0.2">
      <c r="A703" s="370" t="s">
        <v>3660</v>
      </c>
      <c r="B703" s="108" t="s">
        <v>1454</v>
      </c>
      <c r="C703" s="352">
        <v>15</v>
      </c>
      <c r="D703" s="350">
        <v>42641</v>
      </c>
      <c r="E703" s="69"/>
      <c r="F703" s="207" t="s">
        <v>2160</v>
      </c>
      <c r="G703" s="65"/>
      <c r="H703" s="65"/>
      <c r="I703" s="292" t="s">
        <v>3661</v>
      </c>
    </row>
    <row r="704" spans="1:9" x14ac:dyDescent="0.2">
      <c r="A704" s="370" t="s">
        <v>3662</v>
      </c>
      <c r="B704" s="108" t="s">
        <v>3663</v>
      </c>
      <c r="C704" s="352">
        <v>5</v>
      </c>
      <c r="D704" s="350">
        <v>42641</v>
      </c>
      <c r="E704" s="69"/>
      <c r="F704" s="207" t="s">
        <v>2160</v>
      </c>
      <c r="G704" s="65"/>
      <c r="H704" s="65"/>
      <c r="I704" s="292" t="s">
        <v>3664</v>
      </c>
    </row>
    <row r="705" spans="1:9" x14ac:dyDescent="0.2">
      <c r="A705" s="225" t="s">
        <v>3665</v>
      </c>
      <c r="B705" s="97" t="s">
        <v>3666</v>
      </c>
      <c r="C705" s="352">
        <v>9</v>
      </c>
      <c r="D705" s="350">
        <v>42635</v>
      </c>
      <c r="E705" s="69"/>
      <c r="F705" s="207"/>
      <c r="G705" s="65"/>
      <c r="H705" s="65" t="s">
        <v>2160</v>
      </c>
      <c r="I705" s="292" t="s">
        <v>3667</v>
      </c>
    </row>
    <row r="706" spans="1:9" x14ac:dyDescent="0.2">
      <c r="A706" s="233" t="s">
        <v>3668</v>
      </c>
      <c r="B706" s="240" t="s">
        <v>3669</v>
      </c>
      <c r="C706" s="385">
        <v>5</v>
      </c>
      <c r="D706" s="358">
        <v>42635</v>
      </c>
      <c r="E706" s="359"/>
      <c r="F706" s="209" t="s">
        <v>2160</v>
      </c>
      <c r="G706" s="199"/>
      <c r="H706" s="199"/>
      <c r="I706" s="374" t="s">
        <v>3568</v>
      </c>
    </row>
    <row r="707" spans="1:9" x14ac:dyDescent="0.2">
      <c r="A707" s="362" t="s">
        <v>3670</v>
      </c>
      <c r="B707" s="125" t="s">
        <v>3671</v>
      </c>
      <c r="C707" s="384">
        <v>5</v>
      </c>
      <c r="D707" s="360">
        <v>42635</v>
      </c>
      <c r="E707" s="131"/>
      <c r="F707" s="3" t="s">
        <v>2160</v>
      </c>
      <c r="G707" s="190"/>
      <c r="H707" s="190"/>
      <c r="I707" s="366" t="s">
        <v>3661</v>
      </c>
    </row>
    <row r="708" spans="1:9" x14ac:dyDescent="0.2">
      <c r="A708" s="225" t="s">
        <v>3672</v>
      </c>
      <c r="B708" s="97" t="s">
        <v>3673</v>
      </c>
      <c r="C708" s="352">
        <v>7</v>
      </c>
      <c r="D708" s="350">
        <v>42634</v>
      </c>
      <c r="E708" s="69"/>
      <c r="F708" s="207"/>
      <c r="G708" s="65" t="s">
        <v>2160</v>
      </c>
      <c r="H708" s="65"/>
      <c r="I708" s="292" t="s">
        <v>3674</v>
      </c>
    </row>
    <row r="709" spans="1:9" x14ac:dyDescent="0.2">
      <c r="A709" s="225" t="s">
        <v>3675</v>
      </c>
      <c r="B709" s="97" t="s">
        <v>3676</v>
      </c>
      <c r="C709" s="352">
        <v>6</v>
      </c>
      <c r="D709" s="350">
        <v>42634</v>
      </c>
      <c r="E709" s="69" t="s">
        <v>2160</v>
      </c>
      <c r="F709" s="207"/>
      <c r="G709" s="65"/>
      <c r="H709" s="65"/>
      <c r="I709" s="292" t="s">
        <v>3677</v>
      </c>
    </row>
    <row r="710" spans="1:9" x14ac:dyDescent="0.2">
      <c r="A710" s="370" t="s">
        <v>837</v>
      </c>
      <c r="B710" s="108" t="s">
        <v>838</v>
      </c>
      <c r="C710" s="352">
        <v>5</v>
      </c>
      <c r="D710" s="350">
        <v>42633</v>
      </c>
      <c r="E710" s="69"/>
      <c r="F710" s="207" t="s">
        <v>2160</v>
      </c>
      <c r="G710" s="65"/>
      <c r="H710" s="65"/>
      <c r="I710" s="292" t="s">
        <v>3664</v>
      </c>
    </row>
    <row r="711" spans="1:9" x14ac:dyDescent="0.2">
      <c r="A711" s="233" t="s">
        <v>3678</v>
      </c>
      <c r="B711" s="240" t="s">
        <v>3679</v>
      </c>
      <c r="C711" s="385">
        <v>43</v>
      </c>
      <c r="D711" s="358">
        <v>42632</v>
      </c>
      <c r="E711" s="359">
        <v>43</v>
      </c>
      <c r="F711" s="209" t="s">
        <v>2160</v>
      </c>
      <c r="G711" s="199"/>
      <c r="H711" s="199"/>
      <c r="I711" s="374" t="s">
        <v>3680</v>
      </c>
    </row>
    <row r="712" spans="1:9" x14ac:dyDescent="0.2">
      <c r="A712" s="147" t="s">
        <v>3681</v>
      </c>
      <c r="B712" s="186" t="s">
        <v>3682</v>
      </c>
      <c r="C712" s="384">
        <v>14</v>
      </c>
      <c r="D712" s="360">
        <v>42630</v>
      </c>
      <c r="E712" s="131" t="s">
        <v>2160</v>
      </c>
      <c r="F712" s="3"/>
      <c r="G712" s="190"/>
      <c r="H712" s="190"/>
      <c r="I712" s="119" t="s">
        <v>3683</v>
      </c>
    </row>
    <row r="713" spans="1:9" x14ac:dyDescent="0.2">
      <c r="A713" s="114" t="s">
        <v>3684</v>
      </c>
      <c r="B713" s="191" t="s">
        <v>3685</v>
      </c>
      <c r="C713" s="352">
        <v>37</v>
      </c>
      <c r="D713" s="350">
        <v>42629</v>
      </c>
      <c r="E713" s="69"/>
      <c r="F713" s="207"/>
      <c r="G713" s="65" t="s">
        <v>2160</v>
      </c>
      <c r="H713" s="65"/>
      <c r="I713" s="114" t="s">
        <v>3686</v>
      </c>
    </row>
    <row r="714" spans="1:9" x14ac:dyDescent="0.2">
      <c r="A714" s="114" t="s">
        <v>3687</v>
      </c>
      <c r="B714" s="191" t="s">
        <v>3688</v>
      </c>
      <c r="C714" s="352">
        <v>5</v>
      </c>
      <c r="D714" s="350">
        <v>42628</v>
      </c>
      <c r="E714" s="69"/>
      <c r="F714" s="207" t="s">
        <v>2160</v>
      </c>
      <c r="G714" s="65"/>
      <c r="H714" s="65"/>
      <c r="I714" s="292" t="s">
        <v>3568</v>
      </c>
    </row>
    <row r="715" spans="1:9" x14ac:dyDescent="0.2">
      <c r="A715" s="114" t="s">
        <v>3689</v>
      </c>
      <c r="B715" s="191" t="s">
        <v>3690</v>
      </c>
      <c r="C715" s="352">
        <v>5</v>
      </c>
      <c r="D715" s="350">
        <v>42628</v>
      </c>
      <c r="E715" s="69"/>
      <c r="F715" s="207" t="s">
        <v>2160</v>
      </c>
      <c r="G715" s="65"/>
      <c r="H715" s="65"/>
      <c r="I715" s="292" t="s">
        <v>3568</v>
      </c>
    </row>
    <row r="716" spans="1:9" x14ac:dyDescent="0.2">
      <c r="A716" s="382" t="s">
        <v>3691</v>
      </c>
      <c r="B716" s="386" t="s">
        <v>3692</v>
      </c>
      <c r="C716" s="385">
        <v>5</v>
      </c>
      <c r="D716" s="358">
        <v>42622</v>
      </c>
      <c r="E716" s="359"/>
      <c r="F716" s="209" t="s">
        <v>2160</v>
      </c>
      <c r="G716" s="199"/>
      <c r="H716" s="199"/>
      <c r="I716" s="234" t="s">
        <v>3693</v>
      </c>
    </row>
    <row r="717" spans="1:9" x14ac:dyDescent="0.2">
      <c r="A717" s="147" t="s">
        <v>3694</v>
      </c>
      <c r="B717" s="118" t="s">
        <v>3695</v>
      </c>
      <c r="C717" s="344">
        <v>7</v>
      </c>
      <c r="D717" s="360">
        <v>42621</v>
      </c>
      <c r="E717" s="131"/>
      <c r="F717" s="3"/>
      <c r="G717" s="190" t="s">
        <v>2160</v>
      </c>
      <c r="H717" s="190"/>
      <c r="I717" s="366" t="s">
        <v>3696</v>
      </c>
    </row>
    <row r="718" spans="1:9" x14ac:dyDescent="0.2">
      <c r="A718" s="114" t="s">
        <v>2090</v>
      </c>
      <c r="B718" s="55" t="s">
        <v>1275</v>
      </c>
      <c r="C718" s="347">
        <v>5</v>
      </c>
      <c r="D718" s="350">
        <v>42621</v>
      </c>
      <c r="E718" s="387" t="s">
        <v>2160</v>
      </c>
      <c r="F718" s="207"/>
      <c r="G718" s="65"/>
      <c r="H718" s="65"/>
      <c r="I718" s="237" t="s">
        <v>3697</v>
      </c>
    </row>
    <row r="719" spans="1:9" x14ac:dyDescent="0.2">
      <c r="A719" s="225" t="s">
        <v>3698</v>
      </c>
      <c r="B719" s="97" t="s">
        <v>3699</v>
      </c>
      <c r="C719" s="347">
        <v>5</v>
      </c>
      <c r="D719" s="350">
        <v>42620</v>
      </c>
      <c r="E719" s="69"/>
      <c r="F719" s="207" t="s">
        <v>2160</v>
      </c>
      <c r="G719" s="65"/>
      <c r="H719" s="65"/>
      <c r="I719" s="292" t="s">
        <v>3700</v>
      </c>
    </row>
    <row r="720" spans="1:9" x14ac:dyDescent="0.2">
      <c r="A720" s="225" t="s">
        <v>3701</v>
      </c>
      <c r="B720" s="97" t="s">
        <v>1672</v>
      </c>
      <c r="C720" s="347">
        <v>14</v>
      </c>
      <c r="D720" s="350">
        <v>42620</v>
      </c>
      <c r="E720" s="69"/>
      <c r="F720" s="207" t="s">
        <v>2160</v>
      </c>
      <c r="G720" s="65"/>
      <c r="H720" s="65"/>
      <c r="I720" s="292" t="s">
        <v>3568</v>
      </c>
    </row>
    <row r="721" spans="1:16" x14ac:dyDescent="0.2">
      <c r="A721" s="234" t="s">
        <v>3702</v>
      </c>
      <c r="B721" s="201" t="s">
        <v>3703</v>
      </c>
      <c r="C721" s="345">
        <v>5</v>
      </c>
      <c r="D721" s="358">
        <v>42615</v>
      </c>
      <c r="E721" s="359"/>
      <c r="F721" s="209" t="s">
        <v>2160</v>
      </c>
      <c r="G721" s="199"/>
      <c r="H721" s="199"/>
      <c r="I721" s="374" t="s">
        <v>3568</v>
      </c>
    </row>
    <row r="722" spans="1:16" x14ac:dyDescent="0.2">
      <c r="A722" s="252" t="s">
        <v>3704</v>
      </c>
      <c r="B722" s="119" t="s">
        <v>3705</v>
      </c>
      <c r="C722" s="344">
        <v>12</v>
      </c>
      <c r="D722" s="360">
        <v>42615</v>
      </c>
      <c r="E722" s="131"/>
      <c r="F722" s="3" t="s">
        <v>2160</v>
      </c>
      <c r="G722" s="190"/>
      <c r="H722" s="190"/>
      <c r="I722" s="366" t="s">
        <v>3568</v>
      </c>
    </row>
    <row r="723" spans="1:16" x14ac:dyDescent="0.2">
      <c r="A723" s="370" t="s">
        <v>1879</v>
      </c>
      <c r="B723" s="108" t="s">
        <v>835</v>
      </c>
      <c r="C723" s="347">
        <v>5</v>
      </c>
      <c r="D723" s="350">
        <v>42615</v>
      </c>
      <c r="E723" s="69"/>
      <c r="F723" s="207" t="s">
        <v>2160</v>
      </c>
      <c r="G723" s="65"/>
      <c r="H723" s="65"/>
      <c r="I723" s="292" t="s">
        <v>3644</v>
      </c>
    </row>
    <row r="724" spans="1:16" x14ac:dyDescent="0.2">
      <c r="A724" s="225" t="s">
        <v>3706</v>
      </c>
      <c r="B724" s="97" t="s">
        <v>3707</v>
      </c>
      <c r="C724" s="347">
        <v>29</v>
      </c>
      <c r="D724" s="350">
        <v>42615</v>
      </c>
      <c r="E724" s="69"/>
      <c r="F724" s="207" t="s">
        <v>2160</v>
      </c>
      <c r="G724" s="65"/>
      <c r="H724" s="65"/>
      <c r="I724" s="292" t="s">
        <v>3568</v>
      </c>
      <c r="K724" s="55"/>
      <c r="L724" s="55"/>
    </row>
    <row r="725" spans="1:16" x14ac:dyDescent="0.2">
      <c r="A725" s="225" t="s">
        <v>3708</v>
      </c>
      <c r="B725" s="97" t="s">
        <v>3709</v>
      </c>
      <c r="C725" s="347">
        <v>7</v>
      </c>
      <c r="D725" s="350">
        <v>42615</v>
      </c>
      <c r="E725" s="69"/>
      <c r="F725" s="207" t="s">
        <v>2160</v>
      </c>
      <c r="G725" s="65"/>
      <c r="H725" s="65"/>
      <c r="I725" s="292" t="s">
        <v>3568</v>
      </c>
      <c r="K725" s="55"/>
      <c r="L725" s="55"/>
      <c r="O725" s="123"/>
      <c r="P725" s="55"/>
    </row>
    <row r="726" spans="1:16" x14ac:dyDescent="0.2">
      <c r="A726" s="233" t="s">
        <v>3710</v>
      </c>
      <c r="B726" s="240" t="s">
        <v>3711</v>
      </c>
      <c r="C726" s="345">
        <v>6</v>
      </c>
      <c r="D726" s="358">
        <v>42615</v>
      </c>
      <c r="E726" s="359"/>
      <c r="F726" s="209" t="s">
        <v>2160</v>
      </c>
      <c r="G726" s="199"/>
      <c r="H726" s="199"/>
      <c r="I726" s="374" t="s">
        <v>3568</v>
      </c>
    </row>
    <row r="727" spans="1:16" x14ac:dyDescent="0.2">
      <c r="A727" s="252" t="s">
        <v>3712</v>
      </c>
      <c r="B727" s="119" t="s">
        <v>3713</v>
      </c>
      <c r="C727" s="344">
        <v>9</v>
      </c>
      <c r="D727" s="360">
        <v>42613</v>
      </c>
      <c r="E727" s="131"/>
      <c r="F727" s="3"/>
      <c r="G727" s="190" t="s">
        <v>2160</v>
      </c>
      <c r="H727" s="190"/>
      <c r="I727" s="147" t="s">
        <v>3714</v>
      </c>
    </row>
    <row r="728" spans="1:16" x14ac:dyDescent="0.2">
      <c r="A728" s="127" t="s">
        <v>3715</v>
      </c>
      <c r="B728" s="97" t="s">
        <v>3716</v>
      </c>
      <c r="C728" s="347">
        <v>19</v>
      </c>
      <c r="D728" s="350">
        <v>42585</v>
      </c>
      <c r="E728" s="69" t="s">
        <v>2160</v>
      </c>
      <c r="F728" s="207"/>
      <c r="G728" s="65"/>
      <c r="H728" s="65"/>
      <c r="I728" s="97"/>
    </row>
    <row r="729" spans="1:16" x14ac:dyDescent="0.2">
      <c r="A729" s="388" t="s">
        <v>3717</v>
      </c>
      <c r="B729" s="388" t="s">
        <v>1695</v>
      </c>
      <c r="C729" s="347">
        <v>12</v>
      </c>
      <c r="D729" s="350">
        <v>42585</v>
      </c>
      <c r="E729" s="69" t="s">
        <v>2160</v>
      </c>
      <c r="F729" s="207"/>
      <c r="G729" s="65"/>
      <c r="H729" s="65"/>
      <c r="I729" s="114" t="s">
        <v>3718</v>
      </c>
    </row>
    <row r="730" spans="1:16" x14ac:dyDescent="0.2">
      <c r="A730" s="225" t="s">
        <v>3719</v>
      </c>
      <c r="B730" s="127" t="s">
        <v>3720</v>
      </c>
      <c r="C730" s="347">
        <v>5</v>
      </c>
      <c r="D730" s="350">
        <v>42584</v>
      </c>
      <c r="E730" s="69" t="s">
        <v>2160</v>
      </c>
      <c r="F730" s="207"/>
      <c r="G730" s="65"/>
      <c r="H730" s="65"/>
      <c r="I730" s="97"/>
    </row>
    <row r="731" spans="1:16" x14ac:dyDescent="0.2">
      <c r="A731" s="368" t="s">
        <v>3721</v>
      </c>
      <c r="B731" s="369" t="s">
        <v>3722</v>
      </c>
      <c r="C731" s="345">
        <v>6</v>
      </c>
      <c r="D731" s="358">
        <v>42583</v>
      </c>
      <c r="E731" s="359"/>
      <c r="F731" s="209"/>
      <c r="G731" s="199"/>
      <c r="H731" s="199" t="s">
        <v>2160</v>
      </c>
      <c r="I731" s="240"/>
    </row>
    <row r="732" spans="1:16" x14ac:dyDescent="0.2">
      <c r="A732" s="252" t="s">
        <v>3723</v>
      </c>
      <c r="B732" s="119" t="s">
        <v>3724</v>
      </c>
      <c r="C732" s="344">
        <v>5</v>
      </c>
      <c r="D732" s="360">
        <v>42552</v>
      </c>
      <c r="E732" s="131"/>
      <c r="F732" s="3"/>
      <c r="G732" s="190" t="s">
        <v>2160</v>
      </c>
      <c r="H732" s="3"/>
      <c r="I732" s="366" t="s">
        <v>3725</v>
      </c>
    </row>
    <row r="733" spans="1:16" x14ac:dyDescent="0.2">
      <c r="A733" s="225" t="s">
        <v>3726</v>
      </c>
      <c r="B733" s="97" t="s">
        <v>3727</v>
      </c>
      <c r="C733" s="347">
        <v>14</v>
      </c>
      <c r="D733" s="350">
        <v>42551</v>
      </c>
      <c r="E733" s="69"/>
      <c r="F733" s="207"/>
      <c r="G733" s="65" t="s">
        <v>2160</v>
      </c>
      <c r="H733" s="207"/>
      <c r="I733" s="292" t="s">
        <v>3728</v>
      </c>
    </row>
    <row r="734" spans="1:16" x14ac:dyDescent="0.2">
      <c r="A734" s="225" t="s">
        <v>3729</v>
      </c>
      <c r="B734" s="97" t="s">
        <v>3730</v>
      </c>
      <c r="C734" s="347">
        <v>6</v>
      </c>
      <c r="D734" s="350">
        <v>42545</v>
      </c>
      <c r="E734" s="69"/>
      <c r="F734" s="207"/>
      <c r="G734" s="65" t="s">
        <v>2160</v>
      </c>
      <c r="H734" s="207"/>
      <c r="I734" s="292" t="s">
        <v>2452</v>
      </c>
    </row>
    <row r="735" spans="1:16" x14ac:dyDescent="0.2">
      <c r="A735" s="225" t="s">
        <v>3731</v>
      </c>
      <c r="B735" s="97" t="s">
        <v>3732</v>
      </c>
      <c r="C735" s="347">
        <v>11</v>
      </c>
      <c r="D735" s="350">
        <v>42538</v>
      </c>
      <c r="E735" s="69" t="s">
        <v>2160</v>
      </c>
      <c r="F735" s="207"/>
      <c r="G735" s="65"/>
      <c r="H735" s="207"/>
      <c r="I735" s="292" t="s">
        <v>3733</v>
      </c>
    </row>
    <row r="736" spans="1:16" x14ac:dyDescent="0.2">
      <c r="A736" s="208" t="s">
        <v>3734</v>
      </c>
      <c r="B736" s="240" t="s">
        <v>3735</v>
      </c>
      <c r="C736" s="345">
        <v>13</v>
      </c>
      <c r="D736" s="358">
        <v>42513</v>
      </c>
      <c r="E736" s="359"/>
      <c r="F736" s="209"/>
      <c r="G736" s="199" t="s">
        <v>2160</v>
      </c>
      <c r="H736" s="209"/>
      <c r="I736" s="374" t="s">
        <v>3736</v>
      </c>
    </row>
    <row r="737" spans="1:12" x14ac:dyDescent="0.2">
      <c r="A737" s="252" t="s">
        <v>3737</v>
      </c>
      <c r="B737" s="119" t="s">
        <v>3738</v>
      </c>
      <c r="C737" s="344">
        <v>9</v>
      </c>
      <c r="D737" s="360">
        <v>42494</v>
      </c>
      <c r="E737" s="131" t="s">
        <v>2160</v>
      </c>
      <c r="F737" s="3"/>
      <c r="G737" s="190"/>
      <c r="H737" s="3"/>
      <c r="I737" s="186" t="s">
        <v>3739</v>
      </c>
    </row>
    <row r="738" spans="1:12" x14ac:dyDescent="0.2">
      <c r="A738" s="225" t="s">
        <v>3740</v>
      </c>
      <c r="B738" s="97" t="s">
        <v>3741</v>
      </c>
      <c r="C738" s="347">
        <v>9</v>
      </c>
      <c r="D738" s="350">
        <v>42493</v>
      </c>
      <c r="E738" s="69" t="s">
        <v>2160</v>
      </c>
      <c r="F738" s="207"/>
      <c r="G738" s="65"/>
      <c r="H738" s="207"/>
      <c r="I738" s="191"/>
    </row>
    <row r="739" spans="1:12" x14ac:dyDescent="0.2">
      <c r="A739" s="225" t="s">
        <v>3742</v>
      </c>
      <c r="B739" s="97" t="s">
        <v>3743</v>
      </c>
      <c r="C739" s="347">
        <v>5</v>
      </c>
      <c r="D739" s="350">
        <v>42489</v>
      </c>
      <c r="E739" s="69"/>
      <c r="F739" s="207"/>
      <c r="G739" s="65" t="s">
        <v>2160</v>
      </c>
      <c r="H739" s="207"/>
      <c r="I739" s="292" t="s">
        <v>3744</v>
      </c>
    </row>
    <row r="740" spans="1:12" x14ac:dyDescent="0.2">
      <c r="A740" s="365" t="s">
        <v>3745</v>
      </c>
      <c r="B740" s="129" t="s">
        <v>3746</v>
      </c>
      <c r="C740" s="347">
        <v>10</v>
      </c>
      <c r="D740" s="350">
        <v>42486</v>
      </c>
      <c r="E740" s="69" t="s">
        <v>2160</v>
      </c>
      <c r="F740" s="207"/>
      <c r="G740" s="65"/>
      <c r="H740" s="207"/>
      <c r="I740" s="191" t="s">
        <v>3747</v>
      </c>
    </row>
    <row r="741" spans="1:12" x14ac:dyDescent="0.2">
      <c r="A741" s="375" t="s">
        <v>3748</v>
      </c>
      <c r="B741" s="376" t="s">
        <v>3749</v>
      </c>
      <c r="C741" s="345">
        <v>13</v>
      </c>
      <c r="D741" s="358">
        <v>42486</v>
      </c>
      <c r="E741" s="359" t="s">
        <v>2160</v>
      </c>
      <c r="F741" s="209"/>
      <c r="G741" s="199"/>
      <c r="H741" s="209"/>
      <c r="I741" s="206" t="s">
        <v>3747</v>
      </c>
    </row>
    <row r="742" spans="1:12" x14ac:dyDescent="0.2">
      <c r="A742" s="252" t="s">
        <v>3750</v>
      </c>
      <c r="B742" s="119" t="s">
        <v>3751</v>
      </c>
      <c r="C742" s="344">
        <v>5</v>
      </c>
      <c r="D742" s="360">
        <v>42485</v>
      </c>
      <c r="E742" s="131" t="s">
        <v>2160</v>
      </c>
      <c r="F742" s="3"/>
      <c r="G742" s="190"/>
      <c r="H742" s="190"/>
      <c r="I742" s="186"/>
    </row>
    <row r="743" spans="1:12" x14ac:dyDescent="0.2">
      <c r="A743" s="225" t="s">
        <v>3752</v>
      </c>
      <c r="B743" s="97" t="s">
        <v>3753</v>
      </c>
      <c r="C743" s="347">
        <v>5</v>
      </c>
      <c r="D743" s="350">
        <v>42482</v>
      </c>
      <c r="E743" s="69"/>
      <c r="F743" s="207"/>
      <c r="G743" s="65" t="s">
        <v>2160</v>
      </c>
      <c r="H743" s="65"/>
      <c r="I743" s="292" t="s">
        <v>3754</v>
      </c>
    </row>
    <row r="744" spans="1:12" x14ac:dyDescent="0.2">
      <c r="A744" s="225" t="s">
        <v>3755</v>
      </c>
      <c r="B744" s="97" t="s">
        <v>3756</v>
      </c>
      <c r="C744" s="347">
        <v>5</v>
      </c>
      <c r="D744" s="350">
        <v>42481</v>
      </c>
      <c r="E744" s="69" t="s">
        <v>2160</v>
      </c>
      <c r="F744" s="207"/>
      <c r="G744" s="65"/>
      <c r="H744" s="65"/>
      <c r="I744" s="191"/>
    </row>
    <row r="745" spans="1:12" x14ac:dyDescent="0.2">
      <c r="A745" s="225" t="s">
        <v>3757</v>
      </c>
      <c r="B745" s="97" t="s">
        <v>3758</v>
      </c>
      <c r="C745" s="347">
        <v>6</v>
      </c>
      <c r="D745" s="350">
        <v>42480</v>
      </c>
      <c r="E745" s="69" t="s">
        <v>2160</v>
      </c>
      <c r="F745" s="207"/>
      <c r="G745" s="65"/>
      <c r="H745" s="65"/>
      <c r="I745" s="191"/>
    </row>
    <row r="746" spans="1:12" x14ac:dyDescent="0.2">
      <c r="A746" s="233" t="s">
        <v>3759</v>
      </c>
      <c r="B746" s="240" t="s">
        <v>3760</v>
      </c>
      <c r="C746" s="345">
        <v>6</v>
      </c>
      <c r="D746" s="358">
        <v>42473</v>
      </c>
      <c r="E746" s="359"/>
      <c r="F746" s="209"/>
      <c r="G746" s="199" t="s">
        <v>3501</v>
      </c>
      <c r="H746" s="199"/>
      <c r="I746" s="374" t="s">
        <v>3761</v>
      </c>
    </row>
    <row r="747" spans="1:12" x14ac:dyDescent="0.2">
      <c r="A747" s="252" t="s">
        <v>3762</v>
      </c>
      <c r="B747" s="119" t="s">
        <v>3763</v>
      </c>
      <c r="C747" s="344">
        <v>7</v>
      </c>
      <c r="D747" s="360">
        <v>42472</v>
      </c>
      <c r="E747" s="131" t="s">
        <v>2160</v>
      </c>
      <c r="F747" s="3"/>
      <c r="G747" s="190"/>
      <c r="H747" s="190"/>
      <c r="I747" s="186"/>
    </row>
    <row r="748" spans="1:12" x14ac:dyDescent="0.2">
      <c r="A748" s="225" t="s">
        <v>3764</v>
      </c>
      <c r="B748" s="97" t="s">
        <v>3765</v>
      </c>
      <c r="C748" s="347">
        <v>22</v>
      </c>
      <c r="D748" s="350">
        <v>42447</v>
      </c>
      <c r="E748" s="69"/>
      <c r="F748" s="207"/>
      <c r="G748" s="65" t="s">
        <v>2160</v>
      </c>
      <c r="H748" s="65"/>
      <c r="I748" s="292" t="s">
        <v>3766</v>
      </c>
    </row>
    <row r="749" spans="1:12" x14ac:dyDescent="0.2">
      <c r="A749" s="225" t="s">
        <v>3767</v>
      </c>
      <c r="B749" s="97" t="s">
        <v>3768</v>
      </c>
      <c r="C749" s="347">
        <v>17</v>
      </c>
      <c r="D749" s="350">
        <v>42436</v>
      </c>
      <c r="E749" s="69"/>
      <c r="F749" s="207"/>
      <c r="G749" s="65" t="s">
        <v>2160</v>
      </c>
      <c r="H749" s="65"/>
      <c r="I749" s="191" t="s">
        <v>3769</v>
      </c>
    </row>
    <row r="750" spans="1:12" x14ac:dyDescent="0.2">
      <c r="A750" s="225" t="s">
        <v>3770</v>
      </c>
      <c r="B750" s="97" t="s">
        <v>3771</v>
      </c>
      <c r="C750" s="347">
        <v>7</v>
      </c>
      <c r="D750" s="350">
        <v>42432</v>
      </c>
      <c r="E750" s="69"/>
      <c r="F750" s="207"/>
      <c r="G750" s="65" t="s">
        <v>2160</v>
      </c>
      <c r="H750" s="65"/>
      <c r="I750" s="292" t="s">
        <v>3772</v>
      </c>
    </row>
    <row r="751" spans="1:12" x14ac:dyDescent="0.2">
      <c r="A751" s="233" t="s">
        <v>3773</v>
      </c>
      <c r="B751" s="240" t="s">
        <v>3774</v>
      </c>
      <c r="C751" s="345">
        <v>6</v>
      </c>
      <c r="D751" s="358">
        <v>42423</v>
      </c>
      <c r="E751" s="359" t="s">
        <v>2160</v>
      </c>
      <c r="F751" s="209"/>
      <c r="G751" s="199"/>
      <c r="H751" s="199"/>
      <c r="I751" s="206"/>
      <c r="K751" s="55"/>
      <c r="L751" s="55"/>
    </row>
    <row r="752" spans="1:12" x14ac:dyDescent="0.2">
      <c r="A752" s="389" t="s">
        <v>3775</v>
      </c>
      <c r="B752" s="390" t="s">
        <v>3776</v>
      </c>
      <c r="C752" s="344">
        <v>13</v>
      </c>
      <c r="D752" s="360">
        <v>42422</v>
      </c>
      <c r="E752" s="131" t="s">
        <v>2160</v>
      </c>
      <c r="F752" s="3"/>
      <c r="G752" s="190"/>
      <c r="H752" s="190"/>
      <c r="I752" s="186" t="s">
        <v>3777</v>
      </c>
    </row>
    <row r="753" spans="1:9" x14ac:dyDescent="0.2">
      <c r="A753" s="365" t="s">
        <v>3778</v>
      </c>
      <c r="B753" s="129" t="s">
        <v>3779</v>
      </c>
      <c r="C753" s="347">
        <v>13</v>
      </c>
      <c r="D753" s="350">
        <v>42422</v>
      </c>
      <c r="E753" s="69" t="s">
        <v>2160</v>
      </c>
      <c r="F753" s="207"/>
      <c r="G753" s="65"/>
      <c r="H753" s="65"/>
      <c r="I753" s="191" t="s">
        <v>3777</v>
      </c>
    </row>
    <row r="754" spans="1:9" x14ac:dyDescent="0.2">
      <c r="A754" s="225" t="s">
        <v>3780</v>
      </c>
      <c r="B754" s="97" t="s">
        <v>3781</v>
      </c>
      <c r="C754" s="347">
        <v>14</v>
      </c>
      <c r="D754" s="350">
        <v>42422</v>
      </c>
      <c r="E754" s="69"/>
      <c r="F754" s="207"/>
      <c r="G754" s="65" t="s">
        <v>2160</v>
      </c>
      <c r="H754" s="65"/>
      <c r="I754" s="292" t="s">
        <v>3782</v>
      </c>
    </row>
    <row r="755" spans="1:9" x14ac:dyDescent="0.2">
      <c r="A755" s="225" t="s">
        <v>3783</v>
      </c>
      <c r="B755" s="97" t="s">
        <v>3784</v>
      </c>
      <c r="C755" s="347">
        <v>9</v>
      </c>
      <c r="D755" s="350">
        <v>42417</v>
      </c>
      <c r="E755" s="69"/>
      <c r="F755" s="207"/>
      <c r="G755" s="65" t="s">
        <v>2160</v>
      </c>
      <c r="H755" s="65"/>
      <c r="I755" s="292" t="s">
        <v>3785</v>
      </c>
    </row>
    <row r="756" spans="1:9" x14ac:dyDescent="0.2">
      <c r="A756" s="375" t="s">
        <v>3786</v>
      </c>
      <c r="B756" s="376" t="s">
        <v>1447</v>
      </c>
      <c r="C756" s="345">
        <v>5</v>
      </c>
      <c r="D756" s="358">
        <v>42416</v>
      </c>
      <c r="E756" s="359" t="s">
        <v>2160</v>
      </c>
      <c r="F756" s="209"/>
      <c r="G756" s="199"/>
      <c r="H756" s="199"/>
      <c r="I756" s="206" t="s">
        <v>3787</v>
      </c>
    </row>
    <row r="757" spans="1:9" x14ac:dyDescent="0.2">
      <c r="A757" s="252" t="s">
        <v>3788</v>
      </c>
      <c r="B757" s="119" t="s">
        <v>3789</v>
      </c>
      <c r="C757" s="344">
        <v>6</v>
      </c>
      <c r="D757" s="360">
        <v>42412</v>
      </c>
      <c r="E757" s="131"/>
      <c r="F757" s="3"/>
      <c r="G757" s="190" t="s">
        <v>2160</v>
      </c>
      <c r="H757" s="190"/>
      <c r="I757" s="186" t="s">
        <v>3790</v>
      </c>
    </row>
    <row r="758" spans="1:9" x14ac:dyDescent="0.2">
      <c r="A758" s="127" t="s">
        <v>3791</v>
      </c>
      <c r="B758" s="97" t="s">
        <v>3792</v>
      </c>
      <c r="C758" s="347">
        <v>5</v>
      </c>
      <c r="D758" s="350">
        <v>42409</v>
      </c>
      <c r="E758" s="69" t="s">
        <v>2160</v>
      </c>
      <c r="F758" s="207"/>
      <c r="G758" s="65"/>
      <c r="H758" s="65"/>
      <c r="I758" s="191" t="s">
        <v>3793</v>
      </c>
    </row>
    <row r="759" spans="1:9" x14ac:dyDescent="0.2">
      <c r="A759" s="365" t="s">
        <v>1423</v>
      </c>
      <c r="B759" s="129" t="s">
        <v>1424</v>
      </c>
      <c r="C759" s="347">
        <v>15</v>
      </c>
      <c r="D759" s="350">
        <v>42404</v>
      </c>
      <c r="E759" s="69" t="s">
        <v>2160</v>
      </c>
      <c r="F759" s="207"/>
      <c r="G759" s="65"/>
      <c r="H759" s="65"/>
      <c r="I759" s="191" t="s">
        <v>3747</v>
      </c>
    </row>
    <row r="760" spans="1:9" x14ac:dyDescent="0.2">
      <c r="A760" s="225" t="s">
        <v>3794</v>
      </c>
      <c r="B760" s="97" t="s">
        <v>3795</v>
      </c>
      <c r="C760" s="347">
        <v>6</v>
      </c>
      <c r="D760" s="350">
        <v>42401</v>
      </c>
      <c r="E760" s="69" t="s">
        <v>2160</v>
      </c>
      <c r="F760" s="207"/>
      <c r="G760" s="65"/>
      <c r="H760" s="65"/>
      <c r="I760" s="191"/>
    </row>
    <row r="761" spans="1:9" x14ac:dyDescent="0.2">
      <c r="A761" s="208" t="s">
        <v>3796</v>
      </c>
      <c r="B761" s="240" t="s">
        <v>3797</v>
      </c>
      <c r="C761" s="345">
        <v>6</v>
      </c>
      <c r="D761" s="358">
        <v>42398</v>
      </c>
      <c r="E761" s="359"/>
      <c r="F761" s="209"/>
      <c r="G761" s="199" t="s">
        <v>2160</v>
      </c>
      <c r="H761" s="199"/>
      <c r="I761" s="374" t="s">
        <v>3798</v>
      </c>
    </row>
    <row r="762" spans="1:9" x14ac:dyDescent="0.2">
      <c r="A762" s="252" t="s">
        <v>3799</v>
      </c>
      <c r="B762" s="119" t="s">
        <v>3800</v>
      </c>
      <c r="C762" s="344">
        <v>6</v>
      </c>
      <c r="D762" s="360">
        <v>42397</v>
      </c>
      <c r="E762" s="131" t="s">
        <v>2160</v>
      </c>
      <c r="F762" s="3"/>
      <c r="G762" s="190"/>
      <c r="H762" s="190"/>
      <c r="I762" s="186"/>
    </row>
    <row r="763" spans="1:9" x14ac:dyDescent="0.2">
      <c r="A763" s="225" t="s">
        <v>3801</v>
      </c>
      <c r="B763" s="97" t="s">
        <v>3802</v>
      </c>
      <c r="C763" s="347">
        <v>5</v>
      </c>
      <c r="D763" s="350">
        <v>42396</v>
      </c>
      <c r="E763" s="69"/>
      <c r="F763" s="207"/>
      <c r="G763" s="65" t="s">
        <v>2160</v>
      </c>
      <c r="H763" s="65"/>
      <c r="I763" s="191" t="s">
        <v>3278</v>
      </c>
    </row>
    <row r="764" spans="1:9" x14ac:dyDescent="0.2">
      <c r="A764" s="388" t="s">
        <v>3803</v>
      </c>
      <c r="B764" s="129" t="s">
        <v>3804</v>
      </c>
      <c r="C764" s="347">
        <v>5</v>
      </c>
      <c r="D764" s="350">
        <v>42395</v>
      </c>
      <c r="E764" s="69" t="s">
        <v>2160</v>
      </c>
      <c r="F764" s="207"/>
      <c r="G764" s="65"/>
      <c r="H764" s="65"/>
      <c r="I764" s="191" t="s">
        <v>3787</v>
      </c>
    </row>
    <row r="765" spans="1:9" x14ac:dyDescent="0.2">
      <c r="A765" s="225" t="s">
        <v>3805</v>
      </c>
      <c r="B765" s="97" t="s">
        <v>3806</v>
      </c>
      <c r="C765" s="347">
        <v>5</v>
      </c>
      <c r="D765" s="350">
        <v>42391</v>
      </c>
      <c r="E765" s="69" t="s">
        <v>2160</v>
      </c>
      <c r="F765" s="207"/>
      <c r="G765" s="65"/>
      <c r="H765" s="65"/>
      <c r="I765" s="191" t="s">
        <v>3807</v>
      </c>
    </row>
    <row r="766" spans="1:9" x14ac:dyDescent="0.2">
      <c r="A766" s="208" t="s">
        <v>3808</v>
      </c>
      <c r="B766" s="240" t="s">
        <v>218</v>
      </c>
      <c r="C766" s="345">
        <v>33</v>
      </c>
      <c r="D766" s="358">
        <v>42383</v>
      </c>
      <c r="E766" s="359"/>
      <c r="F766" s="209"/>
      <c r="G766" s="199" t="s">
        <v>2160</v>
      </c>
      <c r="H766" s="199"/>
      <c r="I766" s="206" t="s">
        <v>3809</v>
      </c>
    </row>
    <row r="767" spans="1:9" x14ac:dyDescent="0.2">
      <c r="A767" s="203" t="s">
        <v>3810</v>
      </c>
      <c r="B767" s="119" t="s">
        <v>3811</v>
      </c>
      <c r="C767" s="344">
        <v>9</v>
      </c>
      <c r="D767" s="360">
        <v>42366</v>
      </c>
      <c r="E767" s="131"/>
      <c r="F767" s="3"/>
      <c r="G767" s="190" t="s">
        <v>2160</v>
      </c>
      <c r="H767" s="190"/>
      <c r="I767" s="186" t="s">
        <v>3812</v>
      </c>
    </row>
    <row r="768" spans="1:9" x14ac:dyDescent="0.2">
      <c r="A768" s="225" t="s">
        <v>3813</v>
      </c>
      <c r="B768" s="97" t="s">
        <v>3814</v>
      </c>
      <c r="C768" s="347">
        <v>11</v>
      </c>
      <c r="D768" s="350">
        <v>42355</v>
      </c>
      <c r="E768" s="69" t="s">
        <v>2160</v>
      </c>
      <c r="F768" s="207"/>
      <c r="G768" s="65"/>
      <c r="H768" s="65"/>
      <c r="I768" s="191"/>
    </row>
    <row r="769" spans="1:9" x14ac:dyDescent="0.2">
      <c r="A769" s="225" t="s">
        <v>3815</v>
      </c>
      <c r="B769" s="97" t="s">
        <v>3816</v>
      </c>
      <c r="C769" s="347">
        <v>9</v>
      </c>
      <c r="D769" s="350">
        <v>42355</v>
      </c>
      <c r="E769" s="69" t="s">
        <v>2160</v>
      </c>
      <c r="F769" s="207"/>
      <c r="G769" s="65"/>
      <c r="H769" s="65"/>
      <c r="I769" s="191"/>
    </row>
    <row r="770" spans="1:9" x14ac:dyDescent="0.2">
      <c r="A770" s="127" t="s">
        <v>3817</v>
      </c>
      <c r="B770" s="97" t="s">
        <v>3818</v>
      </c>
      <c r="C770" s="347">
        <v>5</v>
      </c>
      <c r="D770" s="350">
        <v>42354</v>
      </c>
      <c r="E770" s="69"/>
      <c r="F770" s="207" t="s">
        <v>2160</v>
      </c>
      <c r="G770" s="65"/>
      <c r="H770" s="65"/>
      <c r="I770" s="191" t="s">
        <v>3680</v>
      </c>
    </row>
    <row r="771" spans="1:9" x14ac:dyDescent="0.2">
      <c r="A771" s="391" t="s">
        <v>3819</v>
      </c>
      <c r="B771" s="378" t="s">
        <v>3820</v>
      </c>
      <c r="C771" s="345">
        <v>13</v>
      </c>
      <c r="D771" s="358">
        <v>42352</v>
      </c>
      <c r="E771" s="359"/>
      <c r="F771" s="209" t="s">
        <v>2160</v>
      </c>
      <c r="G771" s="199"/>
      <c r="H771" s="199"/>
      <c r="I771" s="374" t="s">
        <v>3821</v>
      </c>
    </row>
    <row r="772" spans="1:9" x14ac:dyDescent="0.2">
      <c r="A772" s="252" t="s">
        <v>3822</v>
      </c>
      <c r="B772" s="119" t="s">
        <v>3823</v>
      </c>
      <c r="C772" s="344">
        <v>5</v>
      </c>
      <c r="D772" s="360">
        <v>42348</v>
      </c>
      <c r="E772" s="131"/>
      <c r="F772" s="3"/>
      <c r="G772" s="190" t="s">
        <v>2160</v>
      </c>
      <c r="H772" s="190"/>
      <c r="I772" s="147" t="s">
        <v>3824</v>
      </c>
    </row>
    <row r="773" spans="1:9" x14ac:dyDescent="0.2">
      <c r="A773" s="365" t="s">
        <v>3825</v>
      </c>
      <c r="B773" s="129" t="s">
        <v>1535</v>
      </c>
      <c r="C773" s="347">
        <v>5</v>
      </c>
      <c r="D773" s="350">
        <v>42346</v>
      </c>
      <c r="E773" s="69" t="s">
        <v>2160</v>
      </c>
      <c r="F773" s="207"/>
      <c r="G773" s="65"/>
      <c r="H773" s="65"/>
      <c r="I773" s="97" t="s">
        <v>3826</v>
      </c>
    </row>
    <row r="774" spans="1:9" x14ac:dyDescent="0.2">
      <c r="A774" s="225" t="s">
        <v>3827</v>
      </c>
      <c r="B774" s="97" t="s">
        <v>3828</v>
      </c>
      <c r="C774" s="347">
        <v>5</v>
      </c>
      <c r="D774" s="350">
        <v>42346</v>
      </c>
      <c r="E774" s="69" t="s">
        <v>2160</v>
      </c>
      <c r="F774" s="207"/>
      <c r="G774" s="65"/>
      <c r="H774" s="65"/>
      <c r="I774" s="114" t="s">
        <v>3829</v>
      </c>
    </row>
    <row r="775" spans="1:9" x14ac:dyDescent="0.2">
      <c r="A775" s="225" t="s">
        <v>3830</v>
      </c>
      <c r="B775" s="97" t="s">
        <v>3831</v>
      </c>
      <c r="C775" s="347">
        <v>5</v>
      </c>
      <c r="D775" s="350">
        <v>42342</v>
      </c>
      <c r="E775" s="69"/>
      <c r="F775" s="207"/>
      <c r="G775" s="65" t="s">
        <v>2160</v>
      </c>
      <c r="H775" s="65"/>
      <c r="I775" s="97" t="s">
        <v>3832</v>
      </c>
    </row>
    <row r="776" spans="1:9" x14ac:dyDescent="0.2">
      <c r="A776" s="233" t="s">
        <v>3833</v>
      </c>
      <c r="B776" s="240" t="s">
        <v>3834</v>
      </c>
      <c r="C776" s="345">
        <v>38</v>
      </c>
      <c r="D776" s="358">
        <v>42331</v>
      </c>
      <c r="E776" s="359"/>
      <c r="F776" s="209"/>
      <c r="G776" s="199" t="s">
        <v>2160</v>
      </c>
      <c r="H776" s="199"/>
      <c r="I776" s="240" t="s">
        <v>3835</v>
      </c>
    </row>
    <row r="777" spans="1:9" x14ac:dyDescent="0.2">
      <c r="A777" s="372" t="s">
        <v>3836</v>
      </c>
      <c r="B777" s="372" t="s">
        <v>3837</v>
      </c>
      <c r="C777" s="344">
        <v>9</v>
      </c>
      <c r="D777" s="360">
        <v>42325</v>
      </c>
      <c r="E777" s="131"/>
      <c r="F777" s="3"/>
      <c r="G777" s="190"/>
      <c r="H777" s="190" t="s">
        <v>2160</v>
      </c>
      <c r="I777" s="119"/>
    </row>
    <row r="778" spans="1:9" x14ac:dyDescent="0.2">
      <c r="A778" s="364" t="s">
        <v>3838</v>
      </c>
      <c r="B778" s="364" t="s">
        <v>3839</v>
      </c>
      <c r="C778" s="347">
        <v>7</v>
      </c>
      <c r="D778" s="350">
        <v>42320</v>
      </c>
      <c r="E778" s="69"/>
      <c r="F778" s="207"/>
      <c r="G778" s="65"/>
      <c r="H778" s="65" t="s">
        <v>2160</v>
      </c>
      <c r="I778" s="97"/>
    </row>
    <row r="779" spans="1:9" x14ac:dyDescent="0.2">
      <c r="A779" s="97" t="s">
        <v>3840</v>
      </c>
      <c r="B779" s="97" t="s">
        <v>3841</v>
      </c>
      <c r="C779" s="347">
        <v>6</v>
      </c>
      <c r="D779" s="350">
        <v>42320</v>
      </c>
      <c r="E779" s="69"/>
      <c r="F779" s="207" t="s">
        <v>2160</v>
      </c>
      <c r="G779" s="65"/>
      <c r="H779" s="65"/>
      <c r="I779" s="114" t="s">
        <v>3842</v>
      </c>
    </row>
    <row r="780" spans="1:9" x14ac:dyDescent="0.2">
      <c r="A780" s="114" t="s">
        <v>3843</v>
      </c>
      <c r="B780" s="97" t="s">
        <v>3844</v>
      </c>
      <c r="C780" s="347">
        <v>5</v>
      </c>
      <c r="D780" s="350">
        <v>42313</v>
      </c>
      <c r="E780" s="69" t="s">
        <v>2160</v>
      </c>
      <c r="F780" s="207"/>
      <c r="G780" s="65"/>
      <c r="H780" s="65"/>
      <c r="I780" s="97"/>
    </row>
    <row r="781" spans="1:9" x14ac:dyDescent="0.2">
      <c r="A781" s="234" t="s">
        <v>3845</v>
      </c>
      <c r="B781" s="240" t="s">
        <v>3846</v>
      </c>
      <c r="C781" s="345">
        <v>5</v>
      </c>
      <c r="D781" s="358">
        <v>42313</v>
      </c>
      <c r="E781" s="359" t="s">
        <v>2160</v>
      </c>
      <c r="F781" s="209"/>
      <c r="G781" s="199"/>
      <c r="H781" s="199"/>
      <c r="I781" s="240"/>
    </row>
    <row r="782" spans="1:9" x14ac:dyDescent="0.2">
      <c r="A782" s="147" t="s">
        <v>3847</v>
      </c>
      <c r="B782" s="119" t="s">
        <v>3848</v>
      </c>
      <c r="C782" s="344">
        <v>8</v>
      </c>
      <c r="D782" s="360">
        <v>42311</v>
      </c>
      <c r="E782" s="131" t="s">
        <v>2160</v>
      </c>
      <c r="F782" s="3"/>
      <c r="G782" s="190"/>
      <c r="H782" s="190"/>
      <c r="I782" s="119" t="s">
        <v>3849</v>
      </c>
    </row>
    <row r="783" spans="1:9" x14ac:dyDescent="0.2">
      <c r="A783" s="364" t="s">
        <v>3850</v>
      </c>
      <c r="B783" s="364" t="s">
        <v>3851</v>
      </c>
      <c r="C783" s="347">
        <v>5</v>
      </c>
      <c r="D783" s="350">
        <v>42307</v>
      </c>
      <c r="E783" s="69"/>
      <c r="F783" s="207"/>
      <c r="G783" s="65"/>
      <c r="H783" s="65" t="s">
        <v>2160</v>
      </c>
      <c r="I783" s="97"/>
    </row>
    <row r="784" spans="1:9" x14ac:dyDescent="0.2">
      <c r="A784" s="114" t="s">
        <v>3852</v>
      </c>
      <c r="B784" s="97" t="s">
        <v>1531</v>
      </c>
      <c r="C784" s="347">
        <v>5</v>
      </c>
      <c r="D784" s="350">
        <v>42306</v>
      </c>
      <c r="E784" s="69" t="s">
        <v>2160</v>
      </c>
      <c r="F784" s="207"/>
      <c r="G784" s="65"/>
      <c r="H784" s="65"/>
      <c r="I784" s="97" t="s">
        <v>3853</v>
      </c>
    </row>
    <row r="785" spans="1:9" x14ac:dyDescent="0.2">
      <c r="A785" s="97" t="s">
        <v>3854</v>
      </c>
      <c r="B785" s="97" t="s">
        <v>3855</v>
      </c>
      <c r="C785" s="347">
        <v>5</v>
      </c>
      <c r="D785" s="350">
        <v>42306</v>
      </c>
      <c r="E785" s="69" t="s">
        <v>2160</v>
      </c>
      <c r="F785" s="207"/>
      <c r="G785" s="65"/>
      <c r="H785" s="65"/>
      <c r="I785" s="97"/>
    </row>
    <row r="786" spans="1:9" x14ac:dyDescent="0.2">
      <c r="A786" s="392" t="s">
        <v>3856</v>
      </c>
      <c r="B786" s="369" t="s">
        <v>3857</v>
      </c>
      <c r="C786" s="345">
        <v>15</v>
      </c>
      <c r="D786" s="358">
        <v>42306</v>
      </c>
      <c r="E786" s="359"/>
      <c r="F786" s="209"/>
      <c r="G786" s="199"/>
      <c r="H786" s="199" t="s">
        <v>2160</v>
      </c>
      <c r="I786" s="240" t="s">
        <v>3858</v>
      </c>
    </row>
    <row r="787" spans="1:9" x14ac:dyDescent="0.2">
      <c r="A787" s="119" t="s">
        <v>3859</v>
      </c>
      <c r="B787" s="119" t="s">
        <v>3860</v>
      </c>
      <c r="C787" s="344">
        <v>18</v>
      </c>
      <c r="D787" s="360">
        <v>42304</v>
      </c>
      <c r="E787" s="131"/>
      <c r="F787" s="3"/>
      <c r="G787" s="190" t="s">
        <v>2160</v>
      </c>
      <c r="H787" s="190"/>
      <c r="I787" s="186" t="s">
        <v>3861</v>
      </c>
    </row>
    <row r="788" spans="1:9" x14ac:dyDescent="0.2">
      <c r="A788" s="108" t="s">
        <v>3862</v>
      </c>
      <c r="B788" s="108" t="s">
        <v>3863</v>
      </c>
      <c r="C788" s="347">
        <v>6</v>
      </c>
      <c r="D788" s="350">
        <v>42303</v>
      </c>
      <c r="E788" s="69"/>
      <c r="F788" s="207" t="s">
        <v>2160</v>
      </c>
      <c r="G788" s="65"/>
      <c r="H788" s="65"/>
      <c r="I788" s="292" t="s">
        <v>3864</v>
      </c>
    </row>
    <row r="789" spans="1:9" x14ac:dyDescent="0.2">
      <c r="A789" s="97" t="s">
        <v>3865</v>
      </c>
      <c r="B789" s="97" t="s">
        <v>3866</v>
      </c>
      <c r="C789" s="347">
        <v>6</v>
      </c>
      <c r="D789" s="350">
        <v>42303</v>
      </c>
      <c r="E789" s="69"/>
      <c r="F789" s="207" t="s">
        <v>2160</v>
      </c>
      <c r="G789" s="65"/>
      <c r="H789" s="65"/>
      <c r="I789" s="292" t="s">
        <v>3867</v>
      </c>
    </row>
    <row r="790" spans="1:9" x14ac:dyDescent="0.2">
      <c r="A790" s="114" t="s">
        <v>3868</v>
      </c>
      <c r="B790" s="97" t="s">
        <v>3869</v>
      </c>
      <c r="C790" s="347">
        <v>5</v>
      </c>
      <c r="D790" s="350">
        <v>42300</v>
      </c>
      <c r="E790" s="69"/>
      <c r="F790" s="207" t="s">
        <v>2160</v>
      </c>
      <c r="G790" s="65"/>
      <c r="H790" s="65"/>
      <c r="I790" s="292" t="s">
        <v>3867</v>
      </c>
    </row>
    <row r="791" spans="1:9" x14ac:dyDescent="0.2">
      <c r="A791" s="240" t="s">
        <v>3870</v>
      </c>
      <c r="B791" s="240" t="s">
        <v>3871</v>
      </c>
      <c r="C791" s="345">
        <v>5</v>
      </c>
      <c r="D791" s="358">
        <v>42292</v>
      </c>
      <c r="E791" s="359"/>
      <c r="F791" s="209" t="s">
        <v>2160</v>
      </c>
      <c r="G791" s="199"/>
      <c r="H791" s="199"/>
      <c r="I791" s="374" t="s">
        <v>3872</v>
      </c>
    </row>
    <row r="792" spans="1:9" x14ac:dyDescent="0.2">
      <c r="A792" s="119" t="s">
        <v>3873</v>
      </c>
      <c r="B792" s="119" t="s">
        <v>3874</v>
      </c>
      <c r="C792" s="344">
        <v>5</v>
      </c>
      <c r="D792" s="360">
        <v>42284</v>
      </c>
      <c r="E792" s="131"/>
      <c r="F792" s="3"/>
      <c r="G792" s="190" t="s">
        <v>2160</v>
      </c>
      <c r="H792" s="3"/>
      <c r="I792" s="186" t="s">
        <v>3875</v>
      </c>
    </row>
    <row r="793" spans="1:9" x14ac:dyDescent="0.2">
      <c r="A793" s="393" t="s">
        <v>1197</v>
      </c>
      <c r="B793" s="364" t="s">
        <v>1198</v>
      </c>
      <c r="C793" s="347">
        <v>5</v>
      </c>
      <c r="D793" s="350">
        <v>42279</v>
      </c>
      <c r="E793" s="69"/>
      <c r="F793" s="207"/>
      <c r="G793" s="65"/>
      <c r="H793" s="207" t="s">
        <v>2160</v>
      </c>
      <c r="I793" s="191"/>
    </row>
    <row r="794" spans="1:9" x14ac:dyDescent="0.2">
      <c r="A794" s="114" t="s">
        <v>3876</v>
      </c>
      <c r="B794" s="97" t="s">
        <v>3877</v>
      </c>
      <c r="C794" s="347">
        <v>5</v>
      </c>
      <c r="D794" s="350">
        <v>42268</v>
      </c>
      <c r="E794" s="69" t="s">
        <v>2160</v>
      </c>
      <c r="F794" s="207"/>
      <c r="G794" s="65"/>
      <c r="H794" s="207"/>
      <c r="I794" s="191"/>
    </row>
    <row r="795" spans="1:9" x14ac:dyDescent="0.2">
      <c r="A795" s="114" t="s">
        <v>3878</v>
      </c>
      <c r="B795" s="97" t="s">
        <v>1444</v>
      </c>
      <c r="C795" s="347">
        <v>10</v>
      </c>
      <c r="D795" s="350">
        <v>42264</v>
      </c>
      <c r="E795" s="69"/>
      <c r="F795" s="207" t="s">
        <v>2160</v>
      </c>
      <c r="G795" s="65"/>
      <c r="H795" s="207"/>
      <c r="I795" s="292" t="s">
        <v>3879</v>
      </c>
    </row>
    <row r="796" spans="1:9" x14ac:dyDescent="0.2">
      <c r="A796" s="240" t="s">
        <v>3880</v>
      </c>
      <c r="B796" s="240" t="s">
        <v>1383</v>
      </c>
      <c r="C796" s="345">
        <v>5</v>
      </c>
      <c r="D796" s="358">
        <v>42257</v>
      </c>
      <c r="E796" s="359"/>
      <c r="F796" s="209" t="s">
        <v>2160</v>
      </c>
      <c r="G796" s="199"/>
      <c r="H796" s="209"/>
      <c r="I796" s="374" t="s">
        <v>3867</v>
      </c>
    </row>
    <row r="797" spans="1:9" x14ac:dyDescent="0.2">
      <c r="A797" s="125" t="s">
        <v>3881</v>
      </c>
      <c r="B797" s="125" t="s">
        <v>3882</v>
      </c>
      <c r="C797" s="344">
        <v>12</v>
      </c>
      <c r="D797" s="360">
        <v>42249</v>
      </c>
      <c r="E797" s="131"/>
      <c r="F797" s="3" t="s">
        <v>2160</v>
      </c>
      <c r="G797" s="190"/>
      <c r="H797" s="3"/>
      <c r="I797" s="366" t="s">
        <v>3883</v>
      </c>
    </row>
    <row r="798" spans="1:9" x14ac:dyDescent="0.2">
      <c r="A798" s="114" t="s">
        <v>3884</v>
      </c>
      <c r="B798" s="97" t="s">
        <v>3885</v>
      </c>
      <c r="C798" s="347">
        <v>5</v>
      </c>
      <c r="D798" s="350">
        <v>42249</v>
      </c>
      <c r="E798" s="69"/>
      <c r="F798" s="207" t="s">
        <v>2160</v>
      </c>
      <c r="G798" s="65"/>
      <c r="H798" s="207"/>
      <c r="I798" s="292" t="s">
        <v>3886</v>
      </c>
    </row>
    <row r="799" spans="1:9" x14ac:dyDescent="0.2">
      <c r="A799" s="97" t="s">
        <v>3887</v>
      </c>
      <c r="B799" s="97" t="s">
        <v>3888</v>
      </c>
      <c r="C799" s="347">
        <v>10</v>
      </c>
      <c r="D799" s="350">
        <v>42248</v>
      </c>
      <c r="E799" s="69"/>
      <c r="F799" s="207"/>
      <c r="G799" s="65" t="s">
        <v>2160</v>
      </c>
      <c r="H799" s="207"/>
      <c r="I799" s="191" t="s">
        <v>3889</v>
      </c>
    </row>
    <row r="800" spans="1:9" x14ac:dyDescent="0.2">
      <c r="A800" s="364" t="s">
        <v>3890</v>
      </c>
      <c r="B800" s="364" t="s">
        <v>3891</v>
      </c>
      <c r="C800" s="347">
        <v>6</v>
      </c>
      <c r="D800" s="350">
        <v>42247</v>
      </c>
      <c r="E800" s="69"/>
      <c r="F800" s="207"/>
      <c r="G800" s="65"/>
      <c r="H800" s="207" t="s">
        <v>2160</v>
      </c>
      <c r="I800" s="191"/>
    </row>
    <row r="801" spans="1:12" x14ac:dyDescent="0.2">
      <c r="A801" s="369" t="s">
        <v>3892</v>
      </c>
      <c r="B801" s="369" t="s">
        <v>3893</v>
      </c>
      <c r="C801" s="345">
        <v>6</v>
      </c>
      <c r="D801" s="358">
        <v>42247</v>
      </c>
      <c r="E801" s="359"/>
      <c r="F801" s="209"/>
      <c r="G801" s="199"/>
      <c r="H801" s="209" t="s">
        <v>2160</v>
      </c>
      <c r="I801" s="206"/>
      <c r="K801" s="55"/>
      <c r="L801" s="55"/>
    </row>
    <row r="802" spans="1:12" x14ac:dyDescent="0.2">
      <c r="A802" s="372" t="s">
        <v>3894</v>
      </c>
      <c r="B802" s="372" t="s">
        <v>1406</v>
      </c>
      <c r="C802" s="344">
        <v>5</v>
      </c>
      <c r="D802" s="360">
        <v>42247</v>
      </c>
      <c r="E802" s="131"/>
      <c r="F802" s="3"/>
      <c r="G802" s="190"/>
      <c r="H802" s="190" t="s">
        <v>2160</v>
      </c>
      <c r="I802" s="119"/>
    </row>
    <row r="803" spans="1:12" x14ac:dyDescent="0.2">
      <c r="A803" s="97" t="s">
        <v>3895</v>
      </c>
      <c r="B803" s="97" t="s">
        <v>3896</v>
      </c>
      <c r="C803" s="347">
        <v>8</v>
      </c>
      <c r="D803" s="350">
        <v>42242</v>
      </c>
      <c r="E803" s="69"/>
      <c r="F803" s="207"/>
      <c r="G803" s="65" t="s">
        <v>2160</v>
      </c>
      <c r="H803" s="65"/>
      <c r="I803" s="97" t="s">
        <v>3897</v>
      </c>
    </row>
    <row r="804" spans="1:12" x14ac:dyDescent="0.2">
      <c r="A804" s="97" t="s">
        <v>3898</v>
      </c>
      <c r="B804" s="97" t="s">
        <v>3899</v>
      </c>
      <c r="C804" s="347">
        <v>5</v>
      </c>
      <c r="D804" s="350">
        <v>42234</v>
      </c>
      <c r="E804" s="69"/>
      <c r="F804" s="207"/>
      <c r="G804" s="65" t="s">
        <v>2160</v>
      </c>
      <c r="H804" s="65"/>
      <c r="I804" s="114" t="s">
        <v>3900</v>
      </c>
    </row>
    <row r="805" spans="1:12" x14ac:dyDescent="0.2">
      <c r="A805" s="364" t="s">
        <v>3901</v>
      </c>
      <c r="B805" s="364" t="s">
        <v>3902</v>
      </c>
      <c r="C805" s="347">
        <v>5</v>
      </c>
      <c r="D805" s="350">
        <v>42223</v>
      </c>
      <c r="E805" s="69"/>
      <c r="F805" s="207"/>
      <c r="G805" s="65"/>
      <c r="H805" s="65" t="s">
        <v>2160</v>
      </c>
      <c r="I805" s="97"/>
    </row>
    <row r="806" spans="1:12" x14ac:dyDescent="0.2">
      <c r="A806" s="392" t="s">
        <v>3903</v>
      </c>
      <c r="B806" s="369" t="s">
        <v>3904</v>
      </c>
      <c r="C806" s="345">
        <v>14</v>
      </c>
      <c r="D806" s="358">
        <v>42222</v>
      </c>
      <c r="E806" s="359"/>
      <c r="F806" s="209"/>
      <c r="G806" s="199"/>
      <c r="H806" s="199" t="s">
        <v>2160</v>
      </c>
      <c r="I806" s="240"/>
    </row>
    <row r="807" spans="1:12" x14ac:dyDescent="0.2">
      <c r="A807" s="372" t="s">
        <v>3905</v>
      </c>
      <c r="B807" s="372" t="s">
        <v>3906</v>
      </c>
      <c r="C807" s="344">
        <v>10</v>
      </c>
      <c r="D807" s="360">
        <v>42217</v>
      </c>
      <c r="E807" s="131"/>
      <c r="F807" s="3"/>
      <c r="G807" s="190"/>
      <c r="H807" s="190" t="s">
        <v>2160</v>
      </c>
      <c r="I807" s="366"/>
    </row>
    <row r="808" spans="1:12" x14ac:dyDescent="0.2">
      <c r="A808" s="97" t="s">
        <v>3907</v>
      </c>
      <c r="B808" s="97" t="s">
        <v>3908</v>
      </c>
      <c r="C808" s="347">
        <v>7</v>
      </c>
      <c r="D808" s="350">
        <v>42217</v>
      </c>
      <c r="E808" s="69"/>
      <c r="F808" s="207"/>
      <c r="G808" s="65" t="s">
        <v>2160</v>
      </c>
      <c r="H808" s="65"/>
      <c r="I808" s="292" t="s">
        <v>3909</v>
      </c>
    </row>
    <row r="809" spans="1:12" x14ac:dyDescent="0.2">
      <c r="A809" s="364" t="s">
        <v>3910</v>
      </c>
      <c r="B809" s="364" t="s">
        <v>3911</v>
      </c>
      <c r="C809" s="347">
        <v>22</v>
      </c>
      <c r="D809" s="350">
        <v>42217</v>
      </c>
      <c r="E809" s="69"/>
      <c r="F809" s="207"/>
      <c r="G809" s="65"/>
      <c r="H809" s="65" t="s">
        <v>2160</v>
      </c>
      <c r="I809" s="191" t="s">
        <v>3912</v>
      </c>
    </row>
    <row r="810" spans="1:12" x14ac:dyDescent="0.2">
      <c r="A810" s="114" t="s">
        <v>3913</v>
      </c>
      <c r="B810" s="97" t="s">
        <v>3914</v>
      </c>
      <c r="C810" s="347">
        <v>5</v>
      </c>
      <c r="D810" s="350">
        <v>42217</v>
      </c>
      <c r="E810" s="69"/>
      <c r="F810" s="207"/>
      <c r="G810" s="65" t="s">
        <v>2160</v>
      </c>
      <c r="H810" s="65"/>
      <c r="I810" s="191" t="s">
        <v>3915</v>
      </c>
    </row>
    <row r="811" spans="1:12" x14ac:dyDescent="0.2">
      <c r="A811" s="240" t="s">
        <v>3916</v>
      </c>
      <c r="B811" s="240" t="s">
        <v>3917</v>
      </c>
      <c r="C811" s="345">
        <v>6</v>
      </c>
      <c r="D811" s="358">
        <v>42215</v>
      </c>
      <c r="E811" s="359" t="s">
        <v>2160</v>
      </c>
      <c r="F811" s="209"/>
      <c r="G811" s="199"/>
      <c r="H811" s="199"/>
      <c r="I811" s="240" t="s">
        <v>3849</v>
      </c>
    </row>
    <row r="812" spans="1:12" x14ac:dyDescent="0.2">
      <c r="A812" s="119" t="s">
        <v>2250</v>
      </c>
      <c r="B812" s="119" t="s">
        <v>2251</v>
      </c>
      <c r="C812" s="344">
        <v>8</v>
      </c>
      <c r="D812" s="360">
        <v>42214</v>
      </c>
      <c r="E812" s="131"/>
      <c r="F812" s="3"/>
      <c r="G812" s="190"/>
      <c r="H812" s="190" t="s">
        <v>2160</v>
      </c>
      <c r="I812" s="366" t="s">
        <v>3918</v>
      </c>
    </row>
    <row r="813" spans="1:12" x14ac:dyDescent="0.2">
      <c r="A813" s="97" t="s">
        <v>3919</v>
      </c>
      <c r="B813" s="97" t="s">
        <v>3920</v>
      </c>
      <c r="C813" s="347">
        <v>8</v>
      </c>
      <c r="D813" s="350">
        <v>42167</v>
      </c>
      <c r="E813" s="69"/>
      <c r="F813" s="207"/>
      <c r="G813" s="65" t="s">
        <v>2160</v>
      </c>
      <c r="H813" s="65"/>
      <c r="I813" s="191" t="s">
        <v>3921</v>
      </c>
    </row>
    <row r="814" spans="1:12" x14ac:dyDescent="0.2">
      <c r="A814" s="393" t="s">
        <v>3922</v>
      </c>
      <c r="B814" s="364" t="s">
        <v>3923</v>
      </c>
      <c r="C814" s="347">
        <v>5</v>
      </c>
      <c r="D814" s="350">
        <v>42139</v>
      </c>
      <c r="E814" s="69"/>
      <c r="F814" s="207"/>
      <c r="G814" s="65"/>
      <c r="H814" s="65" t="s">
        <v>2160</v>
      </c>
      <c r="I814" s="191"/>
    </row>
    <row r="815" spans="1:12" x14ac:dyDescent="0.2">
      <c r="A815" s="393" t="s">
        <v>3924</v>
      </c>
      <c r="B815" s="364" t="s">
        <v>3925</v>
      </c>
      <c r="C815" s="347">
        <v>5</v>
      </c>
      <c r="D815" s="350">
        <v>42139</v>
      </c>
      <c r="E815" s="69"/>
      <c r="F815" s="207"/>
      <c r="G815" s="65"/>
      <c r="H815" s="65" t="s">
        <v>2160</v>
      </c>
      <c r="I815" s="191"/>
    </row>
    <row r="816" spans="1:12" x14ac:dyDescent="0.2">
      <c r="A816" s="392" t="s">
        <v>3926</v>
      </c>
      <c r="B816" s="369" t="s">
        <v>3927</v>
      </c>
      <c r="C816" s="345">
        <v>5</v>
      </c>
      <c r="D816" s="358">
        <v>42117</v>
      </c>
      <c r="E816" s="359"/>
      <c r="F816" s="209"/>
      <c r="G816" s="199"/>
      <c r="H816" s="199" t="s">
        <v>2160</v>
      </c>
      <c r="I816" s="374"/>
    </row>
    <row r="817" spans="1:9" x14ac:dyDescent="0.2">
      <c r="A817" s="372" t="s">
        <v>3928</v>
      </c>
      <c r="B817" s="372" t="s">
        <v>3929</v>
      </c>
      <c r="C817" s="344">
        <v>5</v>
      </c>
      <c r="D817" s="360">
        <v>42117</v>
      </c>
      <c r="E817" s="131"/>
      <c r="F817" s="3"/>
      <c r="G817" s="190"/>
      <c r="H817" s="190" t="s">
        <v>2160</v>
      </c>
      <c r="I817" s="186"/>
    </row>
    <row r="818" spans="1:9" x14ac:dyDescent="0.2">
      <c r="A818" s="393" t="s">
        <v>3930</v>
      </c>
      <c r="B818" s="364" t="s">
        <v>3931</v>
      </c>
      <c r="C818" s="347">
        <v>14</v>
      </c>
      <c r="D818" s="350">
        <v>42117</v>
      </c>
      <c r="E818" s="69"/>
      <c r="F818" s="207"/>
      <c r="G818" s="65"/>
      <c r="H818" s="65" t="s">
        <v>2160</v>
      </c>
      <c r="I818" s="191"/>
    </row>
    <row r="819" spans="1:9" x14ac:dyDescent="0.2">
      <c r="A819" s="364" t="s">
        <v>3932</v>
      </c>
      <c r="B819" s="364" t="s">
        <v>3933</v>
      </c>
      <c r="C819" s="347">
        <v>14</v>
      </c>
      <c r="D819" s="350">
        <v>42094</v>
      </c>
      <c r="E819" s="69"/>
      <c r="F819" s="207"/>
      <c r="G819" s="65"/>
      <c r="H819" s="65" t="s">
        <v>2160</v>
      </c>
      <c r="I819" s="191"/>
    </row>
    <row r="820" spans="1:9" x14ac:dyDescent="0.2">
      <c r="A820" s="114" t="s">
        <v>3934</v>
      </c>
      <c r="B820" s="97" t="s">
        <v>3935</v>
      </c>
      <c r="C820" s="347">
        <v>14</v>
      </c>
      <c r="D820" s="350">
        <v>42080</v>
      </c>
      <c r="E820" s="69" t="s">
        <v>2160</v>
      </c>
      <c r="F820" s="207"/>
      <c r="G820" s="65"/>
      <c r="H820" s="65"/>
      <c r="I820" s="292" t="s">
        <v>3936</v>
      </c>
    </row>
    <row r="821" spans="1:9" x14ac:dyDescent="0.2">
      <c r="A821" s="240" t="s">
        <v>3937</v>
      </c>
      <c r="B821" s="240" t="s">
        <v>3938</v>
      </c>
      <c r="C821" s="345">
        <v>6</v>
      </c>
      <c r="D821" s="358">
        <v>42074</v>
      </c>
      <c r="E821" s="359"/>
      <c r="F821" s="209"/>
      <c r="G821" s="199" t="s">
        <v>2160</v>
      </c>
      <c r="H821" s="199"/>
      <c r="I821" s="206" t="s">
        <v>3939</v>
      </c>
    </row>
    <row r="822" spans="1:9" x14ac:dyDescent="0.2">
      <c r="A822" s="119" t="s">
        <v>3940</v>
      </c>
      <c r="B822" s="119" t="s">
        <v>3941</v>
      </c>
      <c r="C822" s="344">
        <v>5</v>
      </c>
      <c r="D822" s="360">
        <v>42067</v>
      </c>
      <c r="E822" s="131" t="s">
        <v>2160</v>
      </c>
      <c r="F822" s="3"/>
      <c r="G822" s="190"/>
      <c r="H822" s="190"/>
      <c r="I822" s="186"/>
    </row>
    <row r="823" spans="1:9" x14ac:dyDescent="0.2">
      <c r="A823" s="97" t="s">
        <v>3942</v>
      </c>
      <c r="B823" s="97" t="s">
        <v>3943</v>
      </c>
      <c r="C823" s="347">
        <v>5</v>
      </c>
      <c r="D823" s="350">
        <v>42061</v>
      </c>
      <c r="E823" s="69" t="s">
        <v>2160</v>
      </c>
      <c r="F823" s="207"/>
      <c r="G823" s="65"/>
      <c r="H823" s="65"/>
      <c r="I823" s="191" t="s">
        <v>3849</v>
      </c>
    </row>
    <row r="824" spans="1:9" x14ac:dyDescent="0.2">
      <c r="A824" s="97" t="s">
        <v>3944</v>
      </c>
      <c r="B824" s="97" t="s">
        <v>3945</v>
      </c>
      <c r="C824" s="347">
        <v>7</v>
      </c>
      <c r="D824" s="350">
        <v>42052</v>
      </c>
      <c r="E824" s="69" t="s">
        <v>2160</v>
      </c>
      <c r="F824" s="207"/>
      <c r="G824" s="65"/>
      <c r="H824" s="65"/>
      <c r="I824" s="191" t="s">
        <v>3946</v>
      </c>
    </row>
    <row r="825" spans="1:9" x14ac:dyDescent="0.2">
      <c r="A825" s="129" t="s">
        <v>3947</v>
      </c>
      <c r="B825" s="129" t="s">
        <v>3948</v>
      </c>
      <c r="C825" s="347">
        <v>5</v>
      </c>
      <c r="D825" s="350">
        <v>42046</v>
      </c>
      <c r="E825" s="69" t="s">
        <v>2160</v>
      </c>
      <c r="F825" s="207"/>
      <c r="G825" s="65"/>
      <c r="H825" s="65"/>
      <c r="I825" s="191" t="s">
        <v>3949</v>
      </c>
    </row>
    <row r="826" spans="1:9" x14ac:dyDescent="0.2">
      <c r="A826" s="240" t="s">
        <v>3950</v>
      </c>
      <c r="B826" s="240" t="s">
        <v>3951</v>
      </c>
      <c r="C826" s="345">
        <v>8</v>
      </c>
      <c r="D826" s="358">
        <v>42037</v>
      </c>
      <c r="E826" s="359" t="s">
        <v>2160</v>
      </c>
      <c r="F826" s="209"/>
      <c r="G826" s="199"/>
      <c r="H826" s="199"/>
      <c r="I826" s="206" t="s">
        <v>3849</v>
      </c>
    </row>
    <row r="827" spans="1:9" x14ac:dyDescent="0.2">
      <c r="A827" s="119" t="s">
        <v>3952</v>
      </c>
      <c r="B827" s="119" t="s">
        <v>3953</v>
      </c>
      <c r="C827" s="344">
        <v>38</v>
      </c>
      <c r="D827" s="360">
        <v>42037</v>
      </c>
      <c r="E827" s="131"/>
      <c r="F827" s="3"/>
      <c r="G827" s="190" t="s">
        <v>2160</v>
      </c>
      <c r="H827" s="190"/>
      <c r="I827" s="186" t="s">
        <v>3954</v>
      </c>
    </row>
    <row r="828" spans="1:9" x14ac:dyDescent="0.2">
      <c r="A828" s="114" t="s">
        <v>3955</v>
      </c>
      <c r="B828" s="97" t="s">
        <v>3956</v>
      </c>
      <c r="C828" s="347">
        <v>5</v>
      </c>
      <c r="D828" s="350">
        <v>42037</v>
      </c>
      <c r="E828" s="69"/>
      <c r="F828" s="207"/>
      <c r="G828" s="65" t="s">
        <v>2160</v>
      </c>
      <c r="H828" s="65"/>
      <c r="I828" s="292" t="s">
        <v>3957</v>
      </c>
    </row>
    <row r="829" spans="1:9" x14ac:dyDescent="0.2">
      <c r="A829" s="97" t="s">
        <v>3958</v>
      </c>
      <c r="B829" s="97" t="s">
        <v>3959</v>
      </c>
      <c r="C829" s="347">
        <v>10</v>
      </c>
      <c r="D829" s="350">
        <v>42037</v>
      </c>
      <c r="E829" s="69"/>
      <c r="F829" s="207"/>
      <c r="G829" s="65" t="s">
        <v>2160</v>
      </c>
      <c r="H829" s="65"/>
      <c r="I829" s="292" t="s">
        <v>3960</v>
      </c>
    </row>
    <row r="830" spans="1:9" x14ac:dyDescent="0.2">
      <c r="A830" s="97" t="s">
        <v>3961</v>
      </c>
      <c r="B830" s="97" t="s">
        <v>3631</v>
      </c>
      <c r="C830" s="347">
        <v>10</v>
      </c>
      <c r="D830" s="350">
        <v>42037</v>
      </c>
      <c r="E830" s="69"/>
      <c r="F830" s="207"/>
      <c r="G830" s="65" t="s">
        <v>2160</v>
      </c>
      <c r="H830" s="65"/>
      <c r="I830" s="191" t="s">
        <v>3962</v>
      </c>
    </row>
    <row r="831" spans="1:9" x14ac:dyDescent="0.2">
      <c r="A831" s="240" t="s">
        <v>3963</v>
      </c>
      <c r="B831" s="240" t="s">
        <v>3964</v>
      </c>
      <c r="C831" s="345">
        <v>8</v>
      </c>
      <c r="D831" s="358">
        <v>42032</v>
      </c>
      <c r="E831" s="359"/>
      <c r="F831" s="209"/>
      <c r="G831" s="199" t="s">
        <v>2160</v>
      </c>
      <c r="H831" s="199"/>
      <c r="I831" s="206" t="s">
        <v>3965</v>
      </c>
    </row>
    <row r="832" spans="1:9" x14ac:dyDescent="0.2">
      <c r="A832" s="119" t="s">
        <v>3966</v>
      </c>
      <c r="B832" s="119" t="s">
        <v>3967</v>
      </c>
      <c r="C832" s="344">
        <v>6</v>
      </c>
      <c r="D832" s="360">
        <v>42008</v>
      </c>
      <c r="E832" s="131"/>
      <c r="F832" s="3" t="s">
        <v>2160</v>
      </c>
      <c r="G832" s="190"/>
      <c r="H832" s="190"/>
      <c r="I832" s="366" t="s">
        <v>3968</v>
      </c>
    </row>
    <row r="833" spans="1:12" x14ac:dyDescent="0.2">
      <c r="A833" s="97" t="s">
        <v>3969</v>
      </c>
      <c r="B833" s="97" t="s">
        <v>3970</v>
      </c>
      <c r="C833" s="347">
        <v>6</v>
      </c>
      <c r="D833" s="350">
        <v>42006</v>
      </c>
      <c r="E833" s="69" t="s">
        <v>2160</v>
      </c>
      <c r="F833" s="207"/>
      <c r="G833" s="65"/>
      <c r="H833" s="65"/>
      <c r="I833" s="191" t="s">
        <v>3946</v>
      </c>
    </row>
    <row r="834" spans="1:12" x14ac:dyDescent="0.2">
      <c r="A834" s="97" t="s">
        <v>3971</v>
      </c>
      <c r="B834" s="97" t="s">
        <v>3972</v>
      </c>
      <c r="C834" s="347">
        <v>6</v>
      </c>
      <c r="D834" s="350">
        <v>41985</v>
      </c>
      <c r="E834" s="69"/>
      <c r="F834" s="207" t="s">
        <v>2160</v>
      </c>
      <c r="G834" s="65"/>
      <c r="H834" s="65"/>
      <c r="I834" s="292" t="s">
        <v>3973</v>
      </c>
    </row>
    <row r="835" spans="1:12" x14ac:dyDescent="0.2">
      <c r="A835" s="97" t="s">
        <v>3974</v>
      </c>
      <c r="B835" s="97" t="s">
        <v>3975</v>
      </c>
      <c r="C835" s="347">
        <v>9</v>
      </c>
      <c r="D835" s="350">
        <v>41985</v>
      </c>
      <c r="E835" s="69"/>
      <c r="F835" s="207"/>
      <c r="G835" s="65" t="s">
        <v>2160</v>
      </c>
      <c r="H835" s="65"/>
      <c r="I835" s="191" t="s">
        <v>3976</v>
      </c>
    </row>
    <row r="836" spans="1:12" x14ac:dyDescent="0.2">
      <c r="A836" s="369" t="s">
        <v>3977</v>
      </c>
      <c r="B836" s="369" t="s">
        <v>3978</v>
      </c>
      <c r="C836" s="345">
        <v>11</v>
      </c>
      <c r="D836" s="358">
        <v>41984</v>
      </c>
      <c r="E836" s="359"/>
      <c r="F836" s="209"/>
      <c r="G836" s="199"/>
      <c r="H836" s="199" t="s">
        <v>2160</v>
      </c>
      <c r="I836" s="206"/>
    </row>
    <row r="837" spans="1:12" x14ac:dyDescent="0.2">
      <c r="A837" s="132" t="s">
        <v>3979</v>
      </c>
      <c r="B837" s="132" t="s">
        <v>3980</v>
      </c>
      <c r="C837" s="344">
        <v>5</v>
      </c>
      <c r="D837" s="360">
        <v>41981</v>
      </c>
      <c r="E837" s="394" t="s">
        <v>2160</v>
      </c>
      <c r="F837" s="3"/>
      <c r="G837" s="190"/>
      <c r="H837" s="190"/>
      <c r="I837" s="367" t="s">
        <v>3981</v>
      </c>
    </row>
    <row r="838" spans="1:12" x14ac:dyDescent="0.2">
      <c r="A838" s="122" t="s">
        <v>3982</v>
      </c>
      <c r="B838" s="108" t="s">
        <v>2486</v>
      </c>
      <c r="C838" s="347">
        <v>5</v>
      </c>
      <c r="D838" s="350">
        <v>41978</v>
      </c>
      <c r="E838" s="69"/>
      <c r="F838" s="207" t="s">
        <v>2160</v>
      </c>
      <c r="G838" s="65"/>
      <c r="H838" s="65"/>
      <c r="I838" s="292" t="s">
        <v>3983</v>
      </c>
    </row>
    <row r="839" spans="1:12" x14ac:dyDescent="0.2">
      <c r="A839" s="97" t="s">
        <v>3984</v>
      </c>
      <c r="B839" s="97" t="s">
        <v>3985</v>
      </c>
      <c r="C839" s="347">
        <v>6</v>
      </c>
      <c r="D839" s="350">
        <v>41969</v>
      </c>
      <c r="E839" s="69"/>
      <c r="F839" s="207"/>
      <c r="G839" s="65" t="s">
        <v>2160</v>
      </c>
      <c r="H839" s="65"/>
      <c r="I839" s="292" t="s">
        <v>3986</v>
      </c>
    </row>
    <row r="840" spans="1:12" x14ac:dyDescent="0.2">
      <c r="A840" s="97" t="s">
        <v>3987</v>
      </c>
      <c r="B840" s="97" t="s">
        <v>3988</v>
      </c>
      <c r="C840" s="347">
        <v>18</v>
      </c>
      <c r="D840" s="350">
        <v>41969</v>
      </c>
      <c r="E840" s="69"/>
      <c r="F840" s="207"/>
      <c r="G840" s="65" t="s">
        <v>2160</v>
      </c>
      <c r="H840" s="2"/>
      <c r="I840" s="114" t="s">
        <v>3986</v>
      </c>
    </row>
    <row r="841" spans="1:12" x14ac:dyDescent="0.2">
      <c r="A841" s="97" t="s">
        <v>3989</v>
      </c>
      <c r="B841" s="97" t="s">
        <v>3990</v>
      </c>
      <c r="C841" s="347">
        <v>5</v>
      </c>
      <c r="D841" s="350">
        <v>41969</v>
      </c>
      <c r="E841" s="69" t="s">
        <v>2160</v>
      </c>
      <c r="F841" s="207"/>
      <c r="G841" s="65"/>
      <c r="H841" s="65"/>
      <c r="I841" s="292"/>
    </row>
    <row r="842" spans="1:12" x14ac:dyDescent="0.2">
      <c r="A842" s="234" t="s">
        <v>3991</v>
      </c>
      <c r="B842" s="240" t="s">
        <v>3992</v>
      </c>
      <c r="C842" s="345">
        <v>5</v>
      </c>
      <c r="D842" s="358">
        <v>41967</v>
      </c>
      <c r="E842" s="359" t="s">
        <v>2160</v>
      </c>
      <c r="F842" s="209"/>
      <c r="G842" s="199"/>
      <c r="H842" s="199"/>
      <c r="I842" s="292"/>
    </row>
    <row r="843" spans="1:12" x14ac:dyDescent="0.2">
      <c r="A843" s="119" t="s">
        <v>3993</v>
      </c>
      <c r="B843" s="119" t="s">
        <v>3994</v>
      </c>
      <c r="C843" s="344">
        <v>6</v>
      </c>
      <c r="D843" s="360">
        <v>41949</v>
      </c>
      <c r="E843" s="131"/>
      <c r="F843" s="3" t="s">
        <v>2160</v>
      </c>
      <c r="G843" s="190"/>
      <c r="H843" s="121"/>
      <c r="I843" s="147" t="s">
        <v>3995</v>
      </c>
    </row>
    <row r="844" spans="1:12" x14ac:dyDescent="0.2">
      <c r="A844" s="97" t="s">
        <v>3996</v>
      </c>
      <c r="B844" s="97" t="s">
        <v>3997</v>
      </c>
      <c r="C844" s="347">
        <v>8</v>
      </c>
      <c r="D844" s="350">
        <v>41943</v>
      </c>
      <c r="E844" s="69"/>
      <c r="F844" s="207" t="s">
        <v>2160</v>
      </c>
      <c r="G844" s="65"/>
      <c r="H844" s="2"/>
      <c r="I844" s="114" t="s">
        <v>3998</v>
      </c>
      <c r="K844" s="55"/>
      <c r="L844" s="55"/>
    </row>
    <row r="845" spans="1:12" x14ac:dyDescent="0.2">
      <c r="A845" s="130" t="s">
        <v>3999</v>
      </c>
      <c r="B845" s="129" t="s">
        <v>4000</v>
      </c>
      <c r="C845" s="347">
        <v>5</v>
      </c>
      <c r="D845" s="350">
        <v>41941</v>
      </c>
      <c r="E845" s="69" t="s">
        <v>2160</v>
      </c>
      <c r="F845" s="207"/>
      <c r="G845" s="65"/>
      <c r="H845" s="2"/>
      <c r="I845" s="114" t="s">
        <v>4001</v>
      </c>
    </row>
    <row r="846" spans="1:12" x14ac:dyDescent="0.2">
      <c r="A846" s="240" t="s">
        <v>4002</v>
      </c>
      <c r="B846" s="240" t="s">
        <v>4003</v>
      </c>
      <c r="C846" s="345">
        <v>6</v>
      </c>
      <c r="D846" s="358">
        <v>41935</v>
      </c>
      <c r="E846" s="359"/>
      <c r="F846" s="209" t="s">
        <v>2160</v>
      </c>
      <c r="G846" s="199"/>
      <c r="H846" s="198"/>
      <c r="I846" s="234" t="s">
        <v>3995</v>
      </c>
    </row>
    <row r="847" spans="1:12" x14ac:dyDescent="0.2">
      <c r="A847" s="147" t="s">
        <v>4004</v>
      </c>
      <c r="B847" s="119" t="s">
        <v>4005</v>
      </c>
      <c r="C847" s="344">
        <v>32</v>
      </c>
      <c r="D847" s="360">
        <v>41933</v>
      </c>
      <c r="E847" s="131" t="s">
        <v>2160</v>
      </c>
      <c r="F847" s="3"/>
      <c r="G847" s="190"/>
      <c r="H847" s="190"/>
      <c r="I847" s="292" t="s">
        <v>4006</v>
      </c>
    </row>
    <row r="848" spans="1:12" x14ac:dyDescent="0.2">
      <c r="A848" s="97" t="s">
        <v>4007</v>
      </c>
      <c r="B848" s="97" t="s">
        <v>4008</v>
      </c>
      <c r="C848" s="347">
        <v>60</v>
      </c>
      <c r="D848" s="350">
        <v>41928</v>
      </c>
      <c r="E848" s="69"/>
      <c r="F848" s="207" t="s">
        <v>2160</v>
      </c>
      <c r="G848" s="65"/>
      <c r="H848" s="65"/>
      <c r="I848" s="292" t="s">
        <v>4009</v>
      </c>
    </row>
    <row r="849" spans="1:9" x14ac:dyDescent="0.2">
      <c r="A849" s="114" t="s">
        <v>4010</v>
      </c>
      <c r="B849" s="97" t="s">
        <v>4011</v>
      </c>
      <c r="C849" s="347">
        <v>6</v>
      </c>
      <c r="D849" s="350">
        <v>41928</v>
      </c>
      <c r="E849" s="69"/>
      <c r="F849" s="207"/>
      <c r="G849" s="65" t="s">
        <v>2160</v>
      </c>
      <c r="H849" s="65"/>
      <c r="I849" s="292" t="s">
        <v>4012</v>
      </c>
    </row>
    <row r="850" spans="1:9" x14ac:dyDescent="0.2">
      <c r="A850" s="97" t="s">
        <v>4013</v>
      </c>
      <c r="B850" s="97" t="s">
        <v>4014</v>
      </c>
      <c r="C850" s="347">
        <v>10</v>
      </c>
      <c r="D850" s="350">
        <v>41918</v>
      </c>
      <c r="E850" s="69"/>
      <c r="F850" s="207" t="s">
        <v>2160</v>
      </c>
      <c r="G850" s="65"/>
      <c r="H850" s="65"/>
      <c r="I850" s="292" t="s">
        <v>3995</v>
      </c>
    </row>
    <row r="851" spans="1:9" x14ac:dyDescent="0.2">
      <c r="A851" s="234" t="s">
        <v>4015</v>
      </c>
      <c r="B851" s="240" t="s">
        <v>4016</v>
      </c>
      <c r="C851" s="345">
        <v>8</v>
      </c>
      <c r="D851" s="358">
        <v>41904</v>
      </c>
      <c r="E851" s="359" t="s">
        <v>2160</v>
      </c>
      <c r="F851" s="209"/>
      <c r="G851" s="199"/>
      <c r="H851" s="199"/>
      <c r="I851" s="374"/>
    </row>
    <row r="852" spans="1:9" x14ac:dyDescent="0.2">
      <c r="A852" s="119" t="s">
        <v>4017</v>
      </c>
      <c r="B852" s="119" t="s">
        <v>4018</v>
      </c>
      <c r="C852" s="344">
        <v>5</v>
      </c>
      <c r="D852" s="360">
        <v>41904</v>
      </c>
      <c r="E852" s="131" t="s">
        <v>2160</v>
      </c>
      <c r="F852" s="3"/>
      <c r="G852" s="190"/>
      <c r="H852" s="190"/>
      <c r="I852" s="366"/>
    </row>
    <row r="853" spans="1:9" x14ac:dyDescent="0.2">
      <c r="A853" s="364" t="s">
        <v>4019</v>
      </c>
      <c r="B853" s="364" t="s">
        <v>4020</v>
      </c>
      <c r="C853" s="347">
        <v>5</v>
      </c>
      <c r="D853" s="350">
        <v>41898</v>
      </c>
      <c r="E853" s="69"/>
      <c r="F853" s="207"/>
      <c r="G853" s="65"/>
      <c r="H853" s="65" t="s">
        <v>2160</v>
      </c>
      <c r="I853" s="292"/>
    </row>
    <row r="854" spans="1:9" x14ac:dyDescent="0.2">
      <c r="A854" s="364" t="s">
        <v>4021</v>
      </c>
      <c r="B854" s="364" t="s">
        <v>4022</v>
      </c>
      <c r="C854" s="347">
        <v>9</v>
      </c>
      <c r="D854" s="350">
        <v>41898</v>
      </c>
      <c r="E854" s="69"/>
      <c r="F854" s="207"/>
      <c r="G854" s="65"/>
      <c r="H854" s="65" t="s">
        <v>2160</v>
      </c>
      <c r="I854" s="292"/>
    </row>
    <row r="855" spans="1:9" x14ac:dyDescent="0.2">
      <c r="A855" s="114" t="s">
        <v>4023</v>
      </c>
      <c r="B855" s="97" t="s">
        <v>4024</v>
      </c>
      <c r="C855" s="347">
        <v>11</v>
      </c>
      <c r="D855" s="350">
        <v>41898</v>
      </c>
      <c r="E855" s="69"/>
      <c r="F855" s="207"/>
      <c r="G855" s="65" t="s">
        <v>2160</v>
      </c>
      <c r="H855" s="65"/>
      <c r="I855" s="292" t="s">
        <v>4025</v>
      </c>
    </row>
    <row r="856" spans="1:9" x14ac:dyDescent="0.2">
      <c r="A856" s="378" t="s">
        <v>4026</v>
      </c>
      <c r="B856" s="378" t="s">
        <v>2456</v>
      </c>
      <c r="C856" s="345">
        <v>10</v>
      </c>
      <c r="D856" s="358">
        <v>41894</v>
      </c>
      <c r="E856" s="359"/>
      <c r="F856" s="209" t="s">
        <v>2160</v>
      </c>
      <c r="G856" s="199"/>
      <c r="H856" s="199"/>
      <c r="I856" s="374" t="s">
        <v>4027</v>
      </c>
    </row>
    <row r="857" spans="1:9" x14ac:dyDescent="0.2">
      <c r="A857" s="119" t="s">
        <v>4028</v>
      </c>
      <c r="B857" s="119" t="s">
        <v>4029</v>
      </c>
      <c r="C857" s="344">
        <v>11</v>
      </c>
      <c r="D857" s="360">
        <v>41885</v>
      </c>
      <c r="E857" s="131"/>
      <c r="F857" s="3" t="s">
        <v>2160</v>
      </c>
      <c r="G857" s="190"/>
      <c r="H857" s="190"/>
      <c r="I857" s="147" t="s">
        <v>4030</v>
      </c>
    </row>
    <row r="858" spans="1:9" x14ac:dyDescent="0.2">
      <c r="A858" s="114" t="s">
        <v>4031</v>
      </c>
      <c r="B858" s="97" t="s">
        <v>4032</v>
      </c>
      <c r="C858" s="347">
        <v>15</v>
      </c>
      <c r="D858" s="350">
        <v>41880</v>
      </c>
      <c r="E858" s="69"/>
      <c r="F858" s="207"/>
      <c r="G858" s="65" t="s">
        <v>2160</v>
      </c>
      <c r="H858" s="65"/>
      <c r="I858" s="114" t="s">
        <v>4033</v>
      </c>
    </row>
    <row r="859" spans="1:9" x14ac:dyDescent="0.2">
      <c r="A859" s="97" t="s">
        <v>4034</v>
      </c>
      <c r="B859" s="97" t="s">
        <v>4035</v>
      </c>
      <c r="C859" s="347">
        <v>7</v>
      </c>
      <c r="D859" s="350">
        <v>41853</v>
      </c>
      <c r="E859" s="69"/>
      <c r="F859" s="207" t="s">
        <v>2160</v>
      </c>
      <c r="G859" s="65"/>
      <c r="H859" s="65"/>
      <c r="I859" s="114" t="s">
        <v>3995</v>
      </c>
    </row>
    <row r="860" spans="1:9" x14ac:dyDescent="0.2">
      <c r="A860" s="124" t="s">
        <v>3213</v>
      </c>
      <c r="B860" s="124" t="s">
        <v>3214</v>
      </c>
      <c r="C860" s="347">
        <v>11</v>
      </c>
      <c r="D860" s="350">
        <v>41849</v>
      </c>
      <c r="E860" s="69"/>
      <c r="F860" s="207"/>
      <c r="G860" s="395" t="s">
        <v>2160</v>
      </c>
      <c r="H860" s="65"/>
      <c r="I860" s="117" t="s">
        <v>4036</v>
      </c>
    </row>
    <row r="861" spans="1:9" x14ac:dyDescent="0.2">
      <c r="A861" s="240" t="s">
        <v>4037</v>
      </c>
      <c r="B861" s="240" t="s">
        <v>4038</v>
      </c>
      <c r="C861" s="345">
        <v>12</v>
      </c>
      <c r="D861" s="358">
        <v>41791</v>
      </c>
      <c r="E861" s="359"/>
      <c r="F861" s="209"/>
      <c r="G861" s="199" t="s">
        <v>2160</v>
      </c>
      <c r="H861" s="199"/>
      <c r="I861" s="234" t="s">
        <v>4039</v>
      </c>
    </row>
    <row r="862" spans="1:9" x14ac:dyDescent="0.2">
      <c r="A862" s="132" t="s">
        <v>4040</v>
      </c>
      <c r="B862" s="132" t="s">
        <v>4041</v>
      </c>
      <c r="C862" s="344">
        <v>8</v>
      </c>
      <c r="D862" s="360">
        <v>41765</v>
      </c>
      <c r="E862" s="131"/>
      <c r="F862" s="396" t="s">
        <v>2160</v>
      </c>
      <c r="G862" s="190"/>
      <c r="H862" s="190"/>
      <c r="I862" s="270" t="s">
        <v>4042</v>
      </c>
    </row>
    <row r="863" spans="1:9" x14ac:dyDescent="0.2">
      <c r="A863" s="97" t="s">
        <v>4043</v>
      </c>
      <c r="B863" s="97" t="s">
        <v>4044</v>
      </c>
      <c r="C863" s="347">
        <v>6</v>
      </c>
      <c r="D863" s="350">
        <v>41761</v>
      </c>
      <c r="E863" s="69"/>
      <c r="F863" s="207"/>
      <c r="G863" s="65" t="s">
        <v>2160</v>
      </c>
      <c r="H863" s="65"/>
      <c r="I863" s="292" t="s">
        <v>4045</v>
      </c>
    </row>
    <row r="864" spans="1:9" x14ac:dyDescent="0.2">
      <c r="A864" s="122" t="s">
        <v>4046</v>
      </c>
      <c r="B864" s="108" t="s">
        <v>4047</v>
      </c>
      <c r="C864" s="347">
        <v>7</v>
      </c>
      <c r="D864" s="350">
        <v>41751</v>
      </c>
      <c r="E864" s="69"/>
      <c r="F864" s="207" t="s">
        <v>2160</v>
      </c>
      <c r="G864" s="65"/>
      <c r="H864" s="65"/>
      <c r="I864" s="292" t="s">
        <v>3983</v>
      </c>
    </row>
    <row r="865" spans="1:12" x14ac:dyDescent="0.2">
      <c r="A865" s="97" t="s">
        <v>4048</v>
      </c>
      <c r="B865" s="97" t="s">
        <v>4049</v>
      </c>
      <c r="C865" s="347">
        <v>8</v>
      </c>
      <c r="D865" s="350">
        <v>41680</v>
      </c>
      <c r="E865" s="69" t="s">
        <v>2160</v>
      </c>
      <c r="F865" s="207"/>
      <c r="G865" s="65"/>
      <c r="H865" s="65"/>
      <c r="I865" s="292"/>
    </row>
    <row r="866" spans="1:12" x14ac:dyDescent="0.2">
      <c r="A866" s="240" t="s">
        <v>4050</v>
      </c>
      <c r="B866" s="240" t="s">
        <v>4051</v>
      </c>
      <c r="C866" s="345">
        <v>5</v>
      </c>
      <c r="D866" s="358">
        <v>41675</v>
      </c>
      <c r="E866" s="359"/>
      <c r="F866" s="209" t="s">
        <v>2160</v>
      </c>
      <c r="G866" s="199"/>
      <c r="H866" s="199"/>
      <c r="I866" s="206" t="s">
        <v>4052</v>
      </c>
    </row>
    <row r="867" spans="1:12" x14ac:dyDescent="0.2">
      <c r="A867" s="203" t="s">
        <v>4053</v>
      </c>
      <c r="B867" s="119" t="s">
        <v>4054</v>
      </c>
      <c r="C867" s="397">
        <v>5</v>
      </c>
      <c r="D867" s="398">
        <v>41631</v>
      </c>
      <c r="E867" s="121"/>
      <c r="F867" s="3"/>
      <c r="G867" s="121" t="s">
        <v>2160</v>
      </c>
      <c r="H867" s="3"/>
      <c r="I867" s="186" t="s">
        <v>4055</v>
      </c>
    </row>
    <row r="868" spans="1:12" x14ac:dyDescent="0.2">
      <c r="A868" s="127" t="s">
        <v>4056</v>
      </c>
      <c r="B868" s="97" t="s">
        <v>4057</v>
      </c>
      <c r="C868" s="157">
        <v>7</v>
      </c>
      <c r="D868" s="346">
        <v>41627</v>
      </c>
      <c r="E868" s="2"/>
      <c r="F868" s="207"/>
      <c r="G868" s="2" t="s">
        <v>2160</v>
      </c>
      <c r="H868" s="207"/>
      <c r="I868" s="191" t="s">
        <v>4058</v>
      </c>
    </row>
    <row r="869" spans="1:12" x14ac:dyDescent="0.2">
      <c r="A869" s="399" t="s">
        <v>4059</v>
      </c>
      <c r="B869" s="364" t="s">
        <v>4060</v>
      </c>
      <c r="C869" s="157">
        <v>11</v>
      </c>
      <c r="D869" s="346">
        <v>41618</v>
      </c>
      <c r="E869" s="2"/>
      <c r="F869" s="207"/>
      <c r="G869" s="2"/>
      <c r="H869" s="207" t="s">
        <v>2160</v>
      </c>
      <c r="I869" s="292"/>
    </row>
    <row r="870" spans="1:12" x14ac:dyDescent="0.2">
      <c r="A870" s="127" t="s">
        <v>4061</v>
      </c>
      <c r="B870" s="97" t="s">
        <v>4062</v>
      </c>
      <c r="C870" s="157">
        <v>10</v>
      </c>
      <c r="D870" s="346">
        <v>41617</v>
      </c>
      <c r="E870" s="2"/>
      <c r="F870" s="207"/>
      <c r="G870" s="2" t="s">
        <v>2160</v>
      </c>
      <c r="H870" s="207"/>
      <c r="I870" s="191" t="s">
        <v>4063</v>
      </c>
    </row>
    <row r="871" spans="1:12" x14ac:dyDescent="0.2">
      <c r="A871" s="400" t="s">
        <v>4064</v>
      </c>
      <c r="B871" s="369" t="s">
        <v>4065</v>
      </c>
      <c r="C871" s="401">
        <v>11</v>
      </c>
      <c r="D871" s="402">
        <v>41607</v>
      </c>
      <c r="E871" s="198"/>
      <c r="F871" s="209"/>
      <c r="G871" s="198"/>
      <c r="H871" s="209" t="s">
        <v>2160</v>
      </c>
      <c r="I871" s="206"/>
    </row>
    <row r="872" spans="1:12" x14ac:dyDescent="0.2">
      <c r="A872" s="108" t="s">
        <v>4066</v>
      </c>
      <c r="B872" s="108" t="s">
        <v>1654</v>
      </c>
      <c r="C872" s="347">
        <v>5</v>
      </c>
      <c r="D872" s="350">
        <v>41592</v>
      </c>
      <c r="E872" s="69"/>
      <c r="F872" s="207" t="s">
        <v>2160</v>
      </c>
      <c r="G872" s="65"/>
      <c r="H872" s="65"/>
      <c r="I872" s="292" t="s">
        <v>4067</v>
      </c>
    </row>
    <row r="873" spans="1:12" x14ac:dyDescent="0.2">
      <c r="A873" s="97" t="s">
        <v>4068</v>
      </c>
      <c r="B873" s="97" t="s">
        <v>4069</v>
      </c>
      <c r="C873" s="347">
        <v>5</v>
      </c>
      <c r="D873" s="350">
        <v>41586</v>
      </c>
      <c r="E873" s="69"/>
      <c r="F873" s="207" t="s">
        <v>2160</v>
      </c>
      <c r="G873" s="65"/>
      <c r="H873" s="65"/>
      <c r="I873" s="292" t="s">
        <v>4070</v>
      </c>
    </row>
    <row r="874" spans="1:12" x14ac:dyDescent="0.2">
      <c r="A874" s="97" t="s">
        <v>4071</v>
      </c>
      <c r="B874" s="97" t="s">
        <v>4072</v>
      </c>
      <c r="C874" s="347">
        <v>22</v>
      </c>
      <c r="D874" s="350">
        <v>41578</v>
      </c>
      <c r="E874" s="69"/>
      <c r="F874" s="207" t="s">
        <v>2160</v>
      </c>
      <c r="G874" s="65"/>
      <c r="H874" s="65"/>
      <c r="I874" s="292" t="s">
        <v>4070</v>
      </c>
    </row>
    <row r="875" spans="1:12" x14ac:dyDescent="0.2">
      <c r="A875" s="108" t="s">
        <v>4073</v>
      </c>
      <c r="B875" s="108" t="s">
        <v>2420</v>
      </c>
      <c r="C875" s="347">
        <v>10</v>
      </c>
      <c r="D875" s="350">
        <v>41578</v>
      </c>
      <c r="E875" s="69"/>
      <c r="F875" s="207" t="s">
        <v>2160</v>
      </c>
      <c r="G875" s="65"/>
      <c r="H875" s="65"/>
      <c r="I875" s="292" t="s">
        <v>4074</v>
      </c>
    </row>
    <row r="876" spans="1:12" x14ac:dyDescent="0.2">
      <c r="A876" s="240" t="s">
        <v>4075</v>
      </c>
      <c r="B876" s="240" t="s">
        <v>4076</v>
      </c>
      <c r="C876" s="345">
        <v>6</v>
      </c>
      <c r="D876" s="358">
        <v>41578</v>
      </c>
      <c r="E876" s="359"/>
      <c r="F876" s="209" t="s">
        <v>2160</v>
      </c>
      <c r="G876" s="199"/>
      <c r="H876" s="199"/>
      <c r="I876" s="374" t="s">
        <v>4077</v>
      </c>
    </row>
    <row r="877" spans="1:12" x14ac:dyDescent="0.2">
      <c r="A877" s="119" t="s">
        <v>4078</v>
      </c>
      <c r="B877" s="119" t="s">
        <v>4079</v>
      </c>
      <c r="C877" s="344">
        <v>12</v>
      </c>
      <c r="D877" s="360">
        <v>41578</v>
      </c>
      <c r="E877" s="131"/>
      <c r="F877" s="3" t="s">
        <v>2160</v>
      </c>
      <c r="G877" s="190"/>
      <c r="H877" s="190"/>
      <c r="I877" s="366" t="s">
        <v>4080</v>
      </c>
    </row>
    <row r="878" spans="1:12" x14ac:dyDescent="0.2">
      <c r="A878" s="108" t="s">
        <v>4081</v>
      </c>
      <c r="B878" s="108" t="s">
        <v>4082</v>
      </c>
      <c r="C878" s="347">
        <v>6</v>
      </c>
      <c r="D878" s="350">
        <v>41577</v>
      </c>
      <c r="E878" s="69"/>
      <c r="F878" s="207" t="s">
        <v>2160</v>
      </c>
      <c r="G878" s="65"/>
      <c r="H878" s="65"/>
      <c r="I878" s="292" t="s">
        <v>4083</v>
      </c>
      <c r="K878" s="55"/>
      <c r="L878" s="55"/>
    </row>
    <row r="879" spans="1:12" x14ac:dyDescent="0.2">
      <c r="A879" s="114" t="s">
        <v>4084</v>
      </c>
      <c r="B879" s="97" t="s">
        <v>4085</v>
      </c>
      <c r="C879" s="347">
        <v>10</v>
      </c>
      <c r="D879" s="350">
        <v>41569</v>
      </c>
      <c r="E879" s="69"/>
      <c r="F879" s="207" t="s">
        <v>2160</v>
      </c>
      <c r="G879" s="65"/>
      <c r="H879" s="65"/>
      <c r="I879" s="292" t="s">
        <v>4086</v>
      </c>
    </row>
    <row r="880" spans="1:12" x14ac:dyDescent="0.2">
      <c r="A880" s="114" t="s">
        <v>4087</v>
      </c>
      <c r="B880" s="97" t="s">
        <v>4088</v>
      </c>
      <c r="C880" s="347">
        <v>6</v>
      </c>
      <c r="D880" s="350">
        <v>41554</v>
      </c>
      <c r="E880" s="69"/>
      <c r="F880" s="207"/>
      <c r="G880" s="65" t="s">
        <v>2160</v>
      </c>
      <c r="H880" s="65"/>
      <c r="I880" s="292" t="s">
        <v>4089</v>
      </c>
    </row>
    <row r="881" spans="1:12" x14ac:dyDescent="0.2">
      <c r="A881" s="240" t="s">
        <v>4090</v>
      </c>
      <c r="B881" s="240" t="s">
        <v>4091</v>
      </c>
      <c r="C881" s="345">
        <v>9</v>
      </c>
      <c r="D881" s="358">
        <v>41535</v>
      </c>
      <c r="E881" s="359"/>
      <c r="F881" s="209" t="s">
        <v>2160</v>
      </c>
      <c r="G881" s="199"/>
      <c r="H881" s="199"/>
      <c r="I881" s="374" t="s">
        <v>4070</v>
      </c>
    </row>
    <row r="882" spans="1:12" x14ac:dyDescent="0.2">
      <c r="A882" s="119" t="s">
        <v>4092</v>
      </c>
      <c r="B882" s="186" t="s">
        <v>4093</v>
      </c>
      <c r="C882" s="344">
        <v>5</v>
      </c>
      <c r="D882" s="360">
        <v>41534</v>
      </c>
      <c r="E882" s="131" t="s">
        <v>2160</v>
      </c>
      <c r="F882" s="3"/>
      <c r="G882" s="190"/>
      <c r="H882" s="190"/>
      <c r="I882" s="366" t="s">
        <v>4094</v>
      </c>
    </row>
    <row r="883" spans="1:12" x14ac:dyDescent="0.2">
      <c r="A883" s="97" t="s">
        <v>4095</v>
      </c>
      <c r="B883" s="191" t="s">
        <v>4096</v>
      </c>
      <c r="C883" s="347">
        <v>6</v>
      </c>
      <c r="D883" s="350">
        <v>41526</v>
      </c>
      <c r="E883" s="69"/>
      <c r="F883" s="207" t="s">
        <v>2160</v>
      </c>
      <c r="G883" s="65"/>
      <c r="H883" s="65"/>
      <c r="I883" s="292" t="s">
        <v>4097</v>
      </c>
    </row>
    <row r="884" spans="1:12" x14ac:dyDescent="0.2">
      <c r="A884" s="114" t="s">
        <v>4098</v>
      </c>
      <c r="B884" s="191" t="s">
        <v>4099</v>
      </c>
      <c r="C884" s="347">
        <v>6</v>
      </c>
      <c r="D884" s="350">
        <v>41521</v>
      </c>
      <c r="E884" s="69"/>
      <c r="F884" s="207" t="s">
        <v>2160</v>
      </c>
      <c r="G884" s="65"/>
      <c r="H884" s="65"/>
      <c r="I884" s="292" t="s">
        <v>4100</v>
      </c>
      <c r="K884" s="55"/>
      <c r="L884" s="55"/>
    </row>
    <row r="885" spans="1:12" x14ac:dyDescent="0.2">
      <c r="A885" s="97" t="s">
        <v>4101</v>
      </c>
      <c r="B885" s="191" t="s">
        <v>4102</v>
      </c>
      <c r="C885" s="347">
        <v>12</v>
      </c>
      <c r="D885" s="350">
        <v>41518</v>
      </c>
      <c r="E885" s="69"/>
      <c r="F885" s="207"/>
      <c r="G885" s="65" t="s">
        <v>2160</v>
      </c>
      <c r="H885" s="65"/>
      <c r="I885" s="191" t="s">
        <v>4103</v>
      </c>
    </row>
    <row r="886" spans="1:12" x14ac:dyDescent="0.2">
      <c r="A886" s="240" t="s">
        <v>4104</v>
      </c>
      <c r="B886" s="206" t="s">
        <v>4105</v>
      </c>
      <c r="C886" s="345">
        <v>5</v>
      </c>
      <c r="D886" s="358">
        <v>41495</v>
      </c>
      <c r="E886" s="359" t="s">
        <v>2160</v>
      </c>
      <c r="F886" s="209"/>
      <c r="G886" s="199"/>
      <c r="H886" s="199"/>
      <c r="I886" s="206"/>
    </row>
    <row r="887" spans="1:12" x14ac:dyDescent="0.2">
      <c r="A887" s="119" t="s">
        <v>4106</v>
      </c>
      <c r="B887" s="186" t="s">
        <v>4107</v>
      </c>
      <c r="C887" s="344">
        <v>9</v>
      </c>
      <c r="D887" s="360">
        <v>41488</v>
      </c>
      <c r="E887" s="131" t="s">
        <v>2160</v>
      </c>
      <c r="F887" s="3"/>
      <c r="G887" s="190"/>
      <c r="H887" s="190"/>
      <c r="I887" s="366"/>
    </row>
    <row r="888" spans="1:12" x14ac:dyDescent="0.2">
      <c r="A888" s="97" t="s">
        <v>4108</v>
      </c>
      <c r="B888" s="191" t="s">
        <v>4109</v>
      </c>
      <c r="C888" s="347">
        <v>6</v>
      </c>
      <c r="D888" s="350">
        <v>41452</v>
      </c>
      <c r="E888" s="69"/>
      <c r="F888" s="207"/>
      <c r="G888" s="65" t="s">
        <v>2160</v>
      </c>
      <c r="H888" s="65"/>
      <c r="I888" s="191" t="s">
        <v>4110</v>
      </c>
    </row>
    <row r="889" spans="1:12" x14ac:dyDescent="0.2">
      <c r="A889" s="114" t="s">
        <v>4111</v>
      </c>
      <c r="B889" s="191" t="s">
        <v>4112</v>
      </c>
      <c r="C889" s="347">
        <v>9</v>
      </c>
      <c r="D889" s="350">
        <v>41449</v>
      </c>
      <c r="E889" s="69"/>
      <c r="F889" s="207"/>
      <c r="G889" s="65"/>
      <c r="H889" s="65" t="s">
        <v>2160</v>
      </c>
      <c r="I889" s="292" t="s">
        <v>4113</v>
      </c>
    </row>
    <row r="890" spans="1:12" x14ac:dyDescent="0.2">
      <c r="A890" s="97" t="s">
        <v>4114</v>
      </c>
      <c r="B890" s="191" t="s">
        <v>4115</v>
      </c>
      <c r="C890" s="347">
        <v>9</v>
      </c>
      <c r="D890" s="350">
        <v>41432</v>
      </c>
      <c r="E890" s="69"/>
      <c r="F890" s="207"/>
      <c r="G890" s="65" t="s">
        <v>2160</v>
      </c>
      <c r="H890" s="65"/>
      <c r="I890" s="292" t="s">
        <v>4116</v>
      </c>
    </row>
    <row r="891" spans="1:12" x14ac:dyDescent="0.2">
      <c r="A891" s="240" t="s">
        <v>4117</v>
      </c>
      <c r="B891" s="206" t="s">
        <v>4118</v>
      </c>
      <c r="C891" s="345">
        <v>8</v>
      </c>
      <c r="D891" s="358">
        <v>41426</v>
      </c>
      <c r="E891" s="359"/>
      <c r="F891" s="209"/>
      <c r="G891" s="199" t="s">
        <v>2160</v>
      </c>
      <c r="H891" s="199"/>
      <c r="I891" s="206" t="s">
        <v>2559</v>
      </c>
    </row>
    <row r="892" spans="1:12" x14ac:dyDescent="0.2">
      <c r="A892" s="125" t="s">
        <v>4119</v>
      </c>
      <c r="B892" s="403" t="s">
        <v>4120</v>
      </c>
      <c r="C892" s="344">
        <v>8</v>
      </c>
      <c r="D892" s="360">
        <v>41418</v>
      </c>
      <c r="E892" s="131"/>
      <c r="F892" s="3" t="s">
        <v>2160</v>
      </c>
      <c r="G892" s="190"/>
      <c r="H892" s="190"/>
      <c r="I892" s="366" t="s">
        <v>4121</v>
      </c>
    </row>
    <row r="893" spans="1:12" x14ac:dyDescent="0.2">
      <c r="A893" s="97" t="s">
        <v>4122</v>
      </c>
      <c r="B893" s="191" t="s">
        <v>4123</v>
      </c>
      <c r="C893" s="347">
        <v>9</v>
      </c>
      <c r="D893" s="350">
        <v>41409</v>
      </c>
      <c r="E893" s="69"/>
      <c r="F893" s="207" t="s">
        <v>2160</v>
      </c>
      <c r="G893" s="65"/>
      <c r="H893" s="65"/>
      <c r="I893" s="292" t="s">
        <v>4124</v>
      </c>
    </row>
    <row r="894" spans="1:12" x14ac:dyDescent="0.2">
      <c r="A894" s="97" t="s">
        <v>4125</v>
      </c>
      <c r="B894" s="191" t="s">
        <v>4126</v>
      </c>
      <c r="C894" s="347">
        <v>12</v>
      </c>
      <c r="D894" s="350">
        <v>41395</v>
      </c>
      <c r="E894" s="69"/>
      <c r="F894" s="207"/>
      <c r="G894" s="65" t="s">
        <v>2160</v>
      </c>
      <c r="H894" s="65"/>
      <c r="I894" s="191" t="s">
        <v>4127</v>
      </c>
    </row>
    <row r="895" spans="1:12" x14ac:dyDescent="0.2">
      <c r="A895" s="97" t="s">
        <v>4128</v>
      </c>
      <c r="B895" s="191" t="s">
        <v>4129</v>
      </c>
      <c r="C895" s="347">
        <v>30</v>
      </c>
      <c r="D895" s="350">
        <v>41394</v>
      </c>
      <c r="E895" s="69" t="s">
        <v>2160</v>
      </c>
      <c r="F895" s="207"/>
      <c r="G895" s="65"/>
      <c r="H895" s="65"/>
      <c r="I895" s="191"/>
    </row>
    <row r="896" spans="1:12" x14ac:dyDescent="0.2">
      <c r="A896" s="240" t="s">
        <v>4130</v>
      </c>
      <c r="B896" s="206" t="s">
        <v>2423</v>
      </c>
      <c r="C896" s="345">
        <v>5</v>
      </c>
      <c r="D896" s="358">
        <v>41389</v>
      </c>
      <c r="E896" s="359"/>
      <c r="F896" s="209"/>
      <c r="G896" s="199"/>
      <c r="H896" s="199" t="s">
        <v>2160</v>
      </c>
      <c r="I896" s="374" t="s">
        <v>4131</v>
      </c>
    </row>
    <row r="897" spans="1:9" x14ac:dyDescent="0.2">
      <c r="A897" s="147" t="s">
        <v>4132</v>
      </c>
      <c r="B897" s="186" t="s">
        <v>4133</v>
      </c>
      <c r="C897" s="344">
        <v>9</v>
      </c>
      <c r="D897" s="360">
        <v>41381</v>
      </c>
      <c r="E897" s="131" t="s">
        <v>2160</v>
      </c>
      <c r="F897" s="3"/>
      <c r="G897" s="190"/>
      <c r="H897" s="190"/>
      <c r="I897" s="186"/>
    </row>
    <row r="898" spans="1:9" x14ac:dyDescent="0.2">
      <c r="A898" s="393" t="s">
        <v>1572</v>
      </c>
      <c r="B898" s="404" t="s">
        <v>1573</v>
      </c>
      <c r="C898" s="347">
        <v>12</v>
      </c>
      <c r="D898" s="350">
        <v>41370</v>
      </c>
      <c r="E898" s="69"/>
      <c r="F898" s="207"/>
      <c r="G898" s="65"/>
      <c r="H898" s="65" t="s">
        <v>2160</v>
      </c>
      <c r="I898" s="292" t="s">
        <v>4134</v>
      </c>
    </row>
    <row r="899" spans="1:9" x14ac:dyDescent="0.2">
      <c r="A899" s="97" t="s">
        <v>4135</v>
      </c>
      <c r="B899" s="191" t="s">
        <v>4136</v>
      </c>
      <c r="C899" s="347">
        <v>6</v>
      </c>
      <c r="D899" s="350">
        <v>41366</v>
      </c>
      <c r="E899" s="69"/>
      <c r="F899" s="207"/>
      <c r="G899" s="65" t="s">
        <v>2160</v>
      </c>
      <c r="H899" s="65"/>
      <c r="I899" s="191" t="s">
        <v>4137</v>
      </c>
    </row>
    <row r="900" spans="1:9" x14ac:dyDescent="0.2">
      <c r="A900" s="114" t="s">
        <v>4138</v>
      </c>
      <c r="B900" s="191" t="s">
        <v>4139</v>
      </c>
      <c r="C900" s="347">
        <v>7</v>
      </c>
      <c r="D900" s="350">
        <v>41341</v>
      </c>
      <c r="E900" s="69"/>
      <c r="F900" s="207"/>
      <c r="G900" s="65" t="s">
        <v>2160</v>
      </c>
      <c r="H900" s="65"/>
      <c r="I900" s="292" t="s">
        <v>4140</v>
      </c>
    </row>
    <row r="901" spans="1:9" x14ac:dyDescent="0.2">
      <c r="A901" s="234" t="s">
        <v>4141</v>
      </c>
      <c r="B901" s="206" t="s">
        <v>4142</v>
      </c>
      <c r="C901" s="345">
        <v>6</v>
      </c>
      <c r="D901" s="358">
        <v>41325</v>
      </c>
      <c r="E901" s="359"/>
      <c r="F901" s="209"/>
      <c r="G901" s="199" t="s">
        <v>2160</v>
      </c>
      <c r="H901" s="199"/>
      <c r="I901" s="374" t="s">
        <v>4143</v>
      </c>
    </row>
    <row r="902" spans="1:9" x14ac:dyDescent="0.2">
      <c r="A902" s="119" t="s">
        <v>306</v>
      </c>
      <c r="B902" s="186" t="s">
        <v>307</v>
      </c>
      <c r="C902" s="344">
        <v>13</v>
      </c>
      <c r="D902" s="360">
        <v>41290</v>
      </c>
      <c r="E902" s="394" t="s">
        <v>2160</v>
      </c>
      <c r="F902" s="3"/>
      <c r="G902" s="190"/>
      <c r="H902" s="190"/>
      <c r="I902" s="367" t="s">
        <v>4144</v>
      </c>
    </row>
    <row r="903" spans="1:9" x14ac:dyDescent="0.2">
      <c r="A903" s="130" t="s">
        <v>2131</v>
      </c>
      <c r="B903" s="405" t="s">
        <v>1357</v>
      </c>
      <c r="C903" s="347">
        <v>11</v>
      </c>
      <c r="D903" s="350">
        <v>41285</v>
      </c>
      <c r="E903" s="69" t="s">
        <v>2160</v>
      </c>
      <c r="F903" s="207"/>
      <c r="G903" s="65"/>
      <c r="H903" s="65"/>
      <c r="I903" s="406" t="s">
        <v>4145</v>
      </c>
    </row>
    <row r="904" spans="1:9" x14ac:dyDescent="0.2">
      <c r="A904" s="97" t="s">
        <v>555</v>
      </c>
      <c r="B904" s="191" t="s">
        <v>556</v>
      </c>
      <c r="C904" s="347">
        <v>40</v>
      </c>
      <c r="D904" s="350">
        <v>41262</v>
      </c>
      <c r="E904" s="69"/>
      <c r="F904" s="207"/>
      <c r="G904" s="65"/>
      <c r="H904" s="65" t="s">
        <v>2160</v>
      </c>
      <c r="I904" s="406" t="s">
        <v>4146</v>
      </c>
    </row>
    <row r="905" spans="1:9" x14ac:dyDescent="0.2">
      <c r="A905" s="393" t="s">
        <v>4147</v>
      </c>
      <c r="B905" s="404" t="s">
        <v>4148</v>
      </c>
      <c r="C905" s="347">
        <v>13</v>
      </c>
      <c r="D905" s="350">
        <v>41259</v>
      </c>
      <c r="E905" s="69"/>
      <c r="F905" s="207"/>
      <c r="G905" s="65"/>
      <c r="H905" s="65" t="s">
        <v>2160</v>
      </c>
      <c r="I905" s="191"/>
    </row>
    <row r="906" spans="1:9" x14ac:dyDescent="0.2">
      <c r="A906" s="234" t="s">
        <v>4149</v>
      </c>
      <c r="B906" s="206" t="s">
        <v>4150</v>
      </c>
      <c r="C906" s="345">
        <v>5</v>
      </c>
      <c r="D906" s="358">
        <v>41254</v>
      </c>
      <c r="E906" s="359"/>
      <c r="F906" s="209"/>
      <c r="G906" s="199" t="s">
        <v>2160</v>
      </c>
      <c r="H906" s="199"/>
      <c r="I906" s="206" t="s">
        <v>4151</v>
      </c>
    </row>
    <row r="907" spans="1:9" x14ac:dyDescent="0.2">
      <c r="A907" s="147" t="s">
        <v>4152</v>
      </c>
      <c r="B907" s="186" t="s">
        <v>4153</v>
      </c>
      <c r="C907" s="344">
        <v>8</v>
      </c>
      <c r="D907" s="360">
        <v>41250</v>
      </c>
      <c r="E907" s="131"/>
      <c r="F907" s="3" t="s">
        <v>2160</v>
      </c>
      <c r="G907" s="190"/>
      <c r="H907" s="190"/>
      <c r="I907" s="366" t="s">
        <v>4154</v>
      </c>
    </row>
    <row r="908" spans="1:9" x14ac:dyDescent="0.2">
      <c r="A908" s="364" t="s">
        <v>4155</v>
      </c>
      <c r="B908" s="404" t="s">
        <v>4156</v>
      </c>
      <c r="C908" s="347">
        <v>12</v>
      </c>
      <c r="D908" s="350">
        <v>41250</v>
      </c>
      <c r="E908" s="69"/>
      <c r="F908" s="207"/>
      <c r="G908" s="65"/>
      <c r="H908" s="65" t="s">
        <v>2160</v>
      </c>
      <c r="I908" s="292" t="s">
        <v>4157</v>
      </c>
    </row>
    <row r="909" spans="1:9" x14ac:dyDescent="0.2">
      <c r="A909" s="364" t="s">
        <v>4158</v>
      </c>
      <c r="B909" s="404" t="s">
        <v>4159</v>
      </c>
      <c r="C909" s="347">
        <v>12</v>
      </c>
      <c r="D909" s="350">
        <v>41250</v>
      </c>
      <c r="E909" s="69"/>
      <c r="F909" s="207"/>
      <c r="G909" s="65"/>
      <c r="H909" s="65" t="s">
        <v>2160</v>
      </c>
      <c r="I909" s="292" t="s">
        <v>4157</v>
      </c>
    </row>
    <row r="910" spans="1:9" x14ac:dyDescent="0.2">
      <c r="A910" s="129" t="s">
        <v>4160</v>
      </c>
      <c r="B910" s="405" t="s">
        <v>4161</v>
      </c>
      <c r="C910" s="347">
        <v>8</v>
      </c>
      <c r="D910" s="350">
        <v>41247</v>
      </c>
      <c r="E910" s="69" t="s">
        <v>2160</v>
      </c>
      <c r="F910" s="207"/>
      <c r="G910" s="65"/>
      <c r="H910" s="65"/>
      <c r="I910" s="292" t="s">
        <v>3787</v>
      </c>
    </row>
    <row r="911" spans="1:9" x14ac:dyDescent="0.2">
      <c r="A911" s="240" t="s">
        <v>4162</v>
      </c>
      <c r="B911" s="206" t="s">
        <v>4163</v>
      </c>
      <c r="C911" s="345">
        <v>6</v>
      </c>
      <c r="D911" s="358">
        <v>41247</v>
      </c>
      <c r="E911" s="359"/>
      <c r="F911" s="209" t="s">
        <v>2160</v>
      </c>
      <c r="G911" s="199"/>
      <c r="H911" s="199"/>
      <c r="I911" s="374" t="s">
        <v>4164</v>
      </c>
    </row>
    <row r="912" spans="1:9" x14ac:dyDescent="0.2">
      <c r="A912" s="128" t="s">
        <v>4165</v>
      </c>
      <c r="B912" s="403" t="s">
        <v>4166</v>
      </c>
      <c r="C912" s="344">
        <v>11</v>
      </c>
      <c r="D912" s="360">
        <v>41243</v>
      </c>
      <c r="E912" s="131"/>
      <c r="F912" s="3" t="s">
        <v>2160</v>
      </c>
      <c r="G912" s="190"/>
      <c r="H912" s="190"/>
      <c r="I912" s="366" t="s">
        <v>4167</v>
      </c>
    </row>
    <row r="913" spans="1:9" x14ac:dyDescent="0.2">
      <c r="A913" s="97" t="s">
        <v>2682</v>
      </c>
      <c r="B913" s="191" t="s">
        <v>2683</v>
      </c>
      <c r="C913" s="347">
        <v>12</v>
      </c>
      <c r="D913" s="350">
        <v>41243</v>
      </c>
      <c r="E913" s="69"/>
      <c r="F913" s="207"/>
      <c r="G913" s="65"/>
      <c r="H913" s="395" t="s">
        <v>2160</v>
      </c>
      <c r="I913" s="407" t="s">
        <v>4168</v>
      </c>
    </row>
    <row r="914" spans="1:9" x14ac:dyDescent="0.2">
      <c r="A914" s="108" t="s">
        <v>4169</v>
      </c>
      <c r="B914" s="379" t="s">
        <v>4170</v>
      </c>
      <c r="C914" s="347">
        <v>6</v>
      </c>
      <c r="D914" s="350">
        <v>41241</v>
      </c>
      <c r="E914" s="69"/>
      <c r="F914" s="207" t="s">
        <v>2160</v>
      </c>
      <c r="G914" s="65"/>
      <c r="H914" s="65"/>
      <c r="I914" s="292" t="s">
        <v>4171</v>
      </c>
    </row>
    <row r="915" spans="1:9" x14ac:dyDescent="0.2">
      <c r="A915" s="108" t="s">
        <v>4172</v>
      </c>
      <c r="B915" s="379" t="s">
        <v>2495</v>
      </c>
      <c r="C915" s="347">
        <v>10</v>
      </c>
      <c r="D915" s="350">
        <v>41234</v>
      </c>
      <c r="E915" s="69"/>
      <c r="F915" s="207" t="s">
        <v>2160</v>
      </c>
      <c r="G915" s="65"/>
      <c r="H915" s="65"/>
      <c r="I915" s="292" t="s">
        <v>4173</v>
      </c>
    </row>
    <row r="916" spans="1:9" x14ac:dyDescent="0.2">
      <c r="A916" s="369" t="s">
        <v>4174</v>
      </c>
      <c r="B916" s="408" t="s">
        <v>4175</v>
      </c>
      <c r="C916" s="345">
        <v>6</v>
      </c>
      <c r="D916" s="358">
        <v>41229</v>
      </c>
      <c r="E916" s="359"/>
      <c r="F916" s="209"/>
      <c r="G916" s="199"/>
      <c r="H916" s="199" t="s">
        <v>2160</v>
      </c>
      <c r="I916" s="206"/>
    </row>
    <row r="917" spans="1:9" x14ac:dyDescent="0.2">
      <c r="A917" s="390" t="s">
        <v>4176</v>
      </c>
      <c r="B917" s="409" t="s">
        <v>4177</v>
      </c>
      <c r="C917" s="344">
        <v>8</v>
      </c>
      <c r="D917" s="360">
        <v>41222</v>
      </c>
      <c r="E917" s="131"/>
      <c r="F917" s="3" t="s">
        <v>2160</v>
      </c>
      <c r="G917" s="190"/>
      <c r="H917" s="190"/>
      <c r="I917" s="366" t="s">
        <v>4178</v>
      </c>
    </row>
    <row r="918" spans="1:9" x14ac:dyDescent="0.2">
      <c r="A918" s="114" t="s">
        <v>4179</v>
      </c>
      <c r="B918" s="191" t="s">
        <v>1537</v>
      </c>
      <c r="C918" s="347">
        <v>7</v>
      </c>
      <c r="D918" s="350">
        <v>41221</v>
      </c>
      <c r="E918" s="69"/>
      <c r="F918" s="207" t="s">
        <v>2160</v>
      </c>
      <c r="G918" s="65"/>
      <c r="H918" s="65"/>
      <c r="I918" s="292" t="s">
        <v>4180</v>
      </c>
    </row>
    <row r="919" spans="1:9" x14ac:dyDescent="0.2">
      <c r="A919" s="114" t="s">
        <v>4181</v>
      </c>
      <c r="B919" s="191" t="s">
        <v>4182</v>
      </c>
      <c r="C919" s="347">
        <v>6</v>
      </c>
      <c r="D919" s="350">
        <v>41218</v>
      </c>
      <c r="E919" s="69"/>
      <c r="F919" s="207" t="s">
        <v>2160</v>
      </c>
      <c r="G919" s="65"/>
      <c r="H919" s="65"/>
      <c r="I919" s="292" t="s">
        <v>4183</v>
      </c>
    </row>
    <row r="920" spans="1:9" x14ac:dyDescent="0.2">
      <c r="A920" s="114" t="s">
        <v>4184</v>
      </c>
      <c r="B920" s="191" t="s">
        <v>4185</v>
      </c>
      <c r="C920" s="347">
        <v>14</v>
      </c>
      <c r="D920" s="350">
        <v>41215</v>
      </c>
      <c r="E920" s="69"/>
      <c r="F920" s="207" t="s">
        <v>2160</v>
      </c>
      <c r="G920" s="65"/>
      <c r="H920" s="65"/>
      <c r="I920" s="292" t="s">
        <v>4186</v>
      </c>
    </row>
    <row r="921" spans="1:9" x14ac:dyDescent="0.2">
      <c r="A921" s="240" t="s">
        <v>4187</v>
      </c>
      <c r="B921" s="206" t="s">
        <v>4188</v>
      </c>
      <c r="C921" s="345">
        <v>22</v>
      </c>
      <c r="D921" s="358">
        <v>41214</v>
      </c>
      <c r="E921" s="359" t="s">
        <v>2160</v>
      </c>
      <c r="F921" s="209"/>
      <c r="G921" s="199"/>
      <c r="H921" s="199"/>
      <c r="I921" s="374"/>
    </row>
    <row r="922" spans="1:9" x14ac:dyDescent="0.2">
      <c r="A922" s="410" t="s">
        <v>4189</v>
      </c>
      <c r="B922" s="409" t="s">
        <v>2449</v>
      </c>
      <c r="C922" s="344">
        <v>6</v>
      </c>
      <c r="D922" s="360">
        <v>41209</v>
      </c>
      <c r="E922" s="131" t="s">
        <v>2160</v>
      </c>
      <c r="F922" s="3"/>
      <c r="G922" s="190"/>
      <c r="H922" s="190"/>
      <c r="I922" s="366" t="s">
        <v>4190</v>
      </c>
    </row>
    <row r="923" spans="1:9" x14ac:dyDescent="0.2">
      <c r="A923" s="97" t="s">
        <v>4191</v>
      </c>
      <c r="B923" s="191" t="s">
        <v>4192</v>
      </c>
      <c r="C923" s="347">
        <v>6</v>
      </c>
      <c r="D923" s="350">
        <v>41180</v>
      </c>
      <c r="E923" s="69" t="s">
        <v>2160</v>
      </c>
      <c r="F923" s="207"/>
      <c r="G923" s="65"/>
      <c r="H923" s="65"/>
      <c r="I923" s="191" t="s">
        <v>4193</v>
      </c>
    </row>
    <row r="924" spans="1:9" x14ac:dyDescent="0.2">
      <c r="A924" s="108" t="s">
        <v>3165</v>
      </c>
      <c r="B924" s="379" t="s">
        <v>3166</v>
      </c>
      <c r="C924" s="347">
        <v>9</v>
      </c>
      <c r="D924" s="350">
        <v>41172</v>
      </c>
      <c r="E924" s="69"/>
      <c r="F924" s="207" t="s">
        <v>2160</v>
      </c>
      <c r="G924" s="65"/>
      <c r="H924" s="65"/>
      <c r="I924" s="406" t="s">
        <v>4194</v>
      </c>
    </row>
    <row r="925" spans="1:9" x14ac:dyDescent="0.2">
      <c r="A925" s="97" t="s">
        <v>4195</v>
      </c>
      <c r="B925" s="191" t="s">
        <v>4196</v>
      </c>
      <c r="C925" s="347">
        <v>6</v>
      </c>
      <c r="D925" s="350">
        <v>41171</v>
      </c>
      <c r="E925" s="69"/>
      <c r="F925" s="207" t="s">
        <v>2160</v>
      </c>
      <c r="G925" s="65"/>
      <c r="H925" s="65"/>
      <c r="I925" s="292" t="s">
        <v>4180</v>
      </c>
    </row>
    <row r="926" spans="1:9" x14ac:dyDescent="0.2">
      <c r="A926" s="234" t="s">
        <v>4197</v>
      </c>
      <c r="B926" s="206" t="s">
        <v>4198</v>
      </c>
      <c r="C926" s="345">
        <v>7</v>
      </c>
      <c r="D926" s="358">
        <v>41152</v>
      </c>
      <c r="E926" s="359"/>
      <c r="F926" s="209" t="s">
        <v>2160</v>
      </c>
      <c r="G926" s="199"/>
      <c r="H926" s="199"/>
      <c r="I926" s="374" t="s">
        <v>4199</v>
      </c>
    </row>
    <row r="927" spans="1:9" x14ac:dyDescent="0.2">
      <c r="A927" s="410" t="s">
        <v>4200</v>
      </c>
      <c r="B927" s="409" t="s">
        <v>4201</v>
      </c>
      <c r="C927" s="344">
        <v>7</v>
      </c>
      <c r="D927" s="360">
        <v>41149</v>
      </c>
      <c r="E927" s="131" t="s">
        <v>2160</v>
      </c>
      <c r="F927" s="3"/>
      <c r="G927" s="190"/>
      <c r="H927" s="190"/>
      <c r="I927" s="366" t="s">
        <v>4202</v>
      </c>
    </row>
    <row r="928" spans="1:9" x14ac:dyDescent="0.2">
      <c r="A928" s="97" t="s">
        <v>4203</v>
      </c>
      <c r="B928" s="191" t="s">
        <v>4204</v>
      </c>
      <c r="C928" s="347">
        <v>7</v>
      </c>
      <c r="D928" s="350">
        <v>41142</v>
      </c>
      <c r="E928" s="69"/>
      <c r="F928" s="207" t="s">
        <v>2160</v>
      </c>
      <c r="G928" s="65"/>
      <c r="H928" s="65"/>
      <c r="I928" s="292" t="s">
        <v>4199</v>
      </c>
    </row>
    <row r="929" spans="1:9" x14ac:dyDescent="0.2">
      <c r="A929" s="114" t="s">
        <v>4205</v>
      </c>
      <c r="B929" s="191" t="s">
        <v>4206</v>
      </c>
      <c r="C929" s="347">
        <v>8</v>
      </c>
      <c r="D929" s="350">
        <v>41122</v>
      </c>
      <c r="E929" s="69" t="s">
        <v>2160</v>
      </c>
      <c r="F929" s="207"/>
      <c r="G929" s="65"/>
      <c r="H929" s="65"/>
      <c r="I929" s="292"/>
    </row>
    <row r="930" spans="1:9" x14ac:dyDescent="0.2">
      <c r="A930" s="97" t="s">
        <v>4207</v>
      </c>
      <c r="B930" s="191" t="s">
        <v>4208</v>
      </c>
      <c r="C930" s="347">
        <v>21</v>
      </c>
      <c r="D930" s="350">
        <v>41121</v>
      </c>
      <c r="E930" s="69"/>
      <c r="F930" s="207"/>
      <c r="G930" s="65" t="s">
        <v>2160</v>
      </c>
      <c r="H930" s="65"/>
      <c r="I930" s="292" t="s">
        <v>4209</v>
      </c>
    </row>
    <row r="931" spans="1:9" x14ac:dyDescent="0.2">
      <c r="A931" s="240" t="s">
        <v>4210</v>
      </c>
      <c r="B931" s="206" t="s">
        <v>4211</v>
      </c>
      <c r="C931" s="345">
        <v>39</v>
      </c>
      <c r="D931" s="358">
        <v>41116</v>
      </c>
      <c r="E931" s="359" t="s">
        <v>2160</v>
      </c>
      <c r="F931" s="209"/>
      <c r="G931" s="199"/>
      <c r="H931" s="199"/>
      <c r="I931" s="374"/>
    </row>
    <row r="932" spans="1:9" x14ac:dyDescent="0.2">
      <c r="A932" s="119" t="s">
        <v>4212</v>
      </c>
      <c r="B932" s="119" t="s">
        <v>4213</v>
      </c>
      <c r="C932" s="344">
        <v>11</v>
      </c>
      <c r="D932" s="360">
        <v>41060</v>
      </c>
      <c r="E932" s="131"/>
      <c r="F932" s="3"/>
      <c r="G932" s="190" t="s">
        <v>2160</v>
      </c>
      <c r="H932" s="190"/>
      <c r="I932" s="186" t="s">
        <v>4214</v>
      </c>
    </row>
    <row r="933" spans="1:9" x14ac:dyDescent="0.2">
      <c r="A933" s="114" t="s">
        <v>4215</v>
      </c>
      <c r="B933" s="97" t="s">
        <v>4216</v>
      </c>
      <c r="C933" s="347">
        <v>8</v>
      </c>
      <c r="D933" s="350">
        <v>41031</v>
      </c>
      <c r="E933" s="69" t="s">
        <v>2160</v>
      </c>
      <c r="F933" s="207"/>
      <c r="G933" s="65"/>
      <c r="H933" s="65"/>
      <c r="I933" s="292"/>
    </row>
    <row r="934" spans="1:9" x14ac:dyDescent="0.2">
      <c r="A934" s="97" t="s">
        <v>4217</v>
      </c>
      <c r="B934" s="97" t="s">
        <v>4218</v>
      </c>
      <c r="C934" s="347">
        <v>8</v>
      </c>
      <c r="D934" s="350">
        <v>41030</v>
      </c>
      <c r="E934" s="69" t="s">
        <v>2160</v>
      </c>
      <c r="F934" s="207"/>
      <c r="G934" s="65"/>
      <c r="H934" s="65"/>
      <c r="I934" s="191" t="s">
        <v>4219</v>
      </c>
    </row>
    <row r="935" spans="1:9" x14ac:dyDescent="0.2">
      <c r="A935" s="97" t="s">
        <v>4220</v>
      </c>
      <c r="B935" s="97" t="s">
        <v>4221</v>
      </c>
      <c r="C935" s="347">
        <v>25</v>
      </c>
      <c r="D935" s="350">
        <v>41030</v>
      </c>
      <c r="E935" s="69"/>
      <c r="F935" s="207"/>
      <c r="G935" s="65" t="s">
        <v>2160</v>
      </c>
      <c r="H935" s="65"/>
      <c r="I935" s="292" t="s">
        <v>4222</v>
      </c>
    </row>
    <row r="936" spans="1:9" x14ac:dyDescent="0.2">
      <c r="A936" s="240" t="s">
        <v>4223</v>
      </c>
      <c r="B936" s="240" t="s">
        <v>4224</v>
      </c>
      <c r="C936" s="345">
        <v>10</v>
      </c>
      <c r="D936" s="358">
        <v>41025</v>
      </c>
      <c r="E936" s="359" t="s">
        <v>2160</v>
      </c>
      <c r="F936" s="209"/>
      <c r="G936" s="199"/>
      <c r="H936" s="199"/>
      <c r="I936" s="374" t="s">
        <v>4225</v>
      </c>
    </row>
    <row r="937" spans="1:9" x14ac:dyDescent="0.2">
      <c r="A937" s="119" t="s">
        <v>4226</v>
      </c>
      <c r="B937" s="119" t="s">
        <v>4227</v>
      </c>
      <c r="C937" s="344">
        <v>14</v>
      </c>
      <c r="D937" s="360">
        <v>41008</v>
      </c>
      <c r="E937" s="131"/>
      <c r="F937" s="3"/>
      <c r="G937" s="190" t="s">
        <v>2160</v>
      </c>
      <c r="H937" s="190"/>
      <c r="I937" s="186" t="s">
        <v>4228</v>
      </c>
    </row>
    <row r="938" spans="1:9" x14ac:dyDescent="0.2">
      <c r="A938" s="130" t="s">
        <v>4229</v>
      </c>
      <c r="B938" s="129" t="s">
        <v>4230</v>
      </c>
      <c r="C938" s="347">
        <v>8</v>
      </c>
      <c r="D938" s="350">
        <v>40962</v>
      </c>
      <c r="E938" s="69" t="s">
        <v>2160</v>
      </c>
      <c r="F938" s="207"/>
      <c r="G938" s="65"/>
      <c r="H938" s="65"/>
      <c r="I938" s="292" t="s">
        <v>4231</v>
      </c>
    </row>
    <row r="939" spans="1:9" x14ac:dyDescent="0.2">
      <c r="A939" s="130" t="s">
        <v>4232</v>
      </c>
      <c r="B939" s="129" t="s">
        <v>4233</v>
      </c>
      <c r="C939" s="347">
        <v>8</v>
      </c>
      <c r="D939" s="350">
        <v>40960</v>
      </c>
      <c r="E939" s="69" t="s">
        <v>2160</v>
      </c>
      <c r="F939" s="207"/>
      <c r="G939" s="65"/>
      <c r="H939" s="65"/>
      <c r="I939" s="292" t="s">
        <v>4234</v>
      </c>
    </row>
    <row r="940" spans="1:9" x14ac:dyDescent="0.2">
      <c r="A940" s="129" t="s">
        <v>4235</v>
      </c>
      <c r="B940" s="129" t="s">
        <v>4236</v>
      </c>
      <c r="C940" s="347">
        <v>8</v>
      </c>
      <c r="D940" s="350">
        <v>40942</v>
      </c>
      <c r="E940" s="69" t="s">
        <v>2160</v>
      </c>
      <c r="F940" s="207"/>
      <c r="G940" s="65"/>
      <c r="H940" s="65"/>
      <c r="I940" s="292" t="s">
        <v>4237</v>
      </c>
    </row>
    <row r="941" spans="1:9" x14ac:dyDescent="0.2">
      <c r="A941" s="234" t="s">
        <v>4238</v>
      </c>
      <c r="B941" s="240" t="s">
        <v>4239</v>
      </c>
      <c r="C941" s="345">
        <v>13</v>
      </c>
      <c r="D941" s="358">
        <v>40920</v>
      </c>
      <c r="E941" s="359" t="s">
        <v>2160</v>
      </c>
      <c r="F941" s="209"/>
      <c r="G941" s="199"/>
      <c r="H941" s="199"/>
      <c r="I941" s="206"/>
    </row>
    <row r="942" spans="1:9" x14ac:dyDescent="0.2">
      <c r="A942" s="147" t="s">
        <v>4240</v>
      </c>
      <c r="B942" s="119" t="s">
        <v>4241</v>
      </c>
      <c r="C942" s="344">
        <v>9</v>
      </c>
      <c r="D942" s="360">
        <v>40892</v>
      </c>
      <c r="E942" s="131" t="s">
        <v>2160</v>
      </c>
      <c r="F942" s="3"/>
      <c r="G942" s="190"/>
      <c r="H942" s="190"/>
      <c r="I942" s="366"/>
    </row>
    <row r="943" spans="1:9" x14ac:dyDescent="0.2">
      <c r="A943" s="114" t="s">
        <v>4242</v>
      </c>
      <c r="B943" s="97" t="s">
        <v>4243</v>
      </c>
      <c r="C943" s="347">
        <v>5</v>
      </c>
      <c r="D943" s="350">
        <v>40879</v>
      </c>
      <c r="E943" s="69"/>
      <c r="F943" s="207" t="s">
        <v>2160</v>
      </c>
      <c r="G943" s="65"/>
      <c r="H943" s="65"/>
      <c r="I943" s="292" t="s">
        <v>4244</v>
      </c>
    </row>
    <row r="944" spans="1:9" x14ac:dyDescent="0.2">
      <c r="A944" s="97" t="s">
        <v>4245</v>
      </c>
      <c r="B944" s="97" t="s">
        <v>4246</v>
      </c>
      <c r="C944" s="347">
        <v>15</v>
      </c>
      <c r="D944" s="350">
        <v>40879</v>
      </c>
      <c r="E944" s="69" t="s">
        <v>2160</v>
      </c>
      <c r="F944" s="207"/>
      <c r="G944" s="65"/>
      <c r="H944" s="65"/>
      <c r="I944" s="191"/>
    </row>
    <row r="945" spans="1:12" x14ac:dyDescent="0.2">
      <c r="A945" s="97" t="s">
        <v>4247</v>
      </c>
      <c r="B945" s="97" t="s">
        <v>4248</v>
      </c>
      <c r="C945" s="347">
        <v>6</v>
      </c>
      <c r="D945" s="350">
        <v>40877</v>
      </c>
      <c r="E945" s="69"/>
      <c r="F945" s="207"/>
      <c r="G945" s="65" t="s">
        <v>2160</v>
      </c>
      <c r="H945" s="65"/>
      <c r="I945" s="292" t="s">
        <v>4249</v>
      </c>
    </row>
    <row r="946" spans="1:12" x14ac:dyDescent="0.2">
      <c r="A946" s="240" t="s">
        <v>4250</v>
      </c>
      <c r="B946" s="240" t="s">
        <v>4251</v>
      </c>
      <c r="C946" s="345">
        <v>6</v>
      </c>
      <c r="D946" s="358">
        <v>40877</v>
      </c>
      <c r="E946" s="359"/>
      <c r="F946" s="209"/>
      <c r="G946" s="199" t="s">
        <v>2160</v>
      </c>
      <c r="H946" s="199"/>
      <c r="I946" s="374" t="s">
        <v>4252</v>
      </c>
    </row>
    <row r="947" spans="1:12" x14ac:dyDescent="0.2">
      <c r="A947" s="147" t="s">
        <v>4253</v>
      </c>
      <c r="B947" s="97" t="s">
        <v>4254</v>
      </c>
      <c r="C947" s="347">
        <v>37</v>
      </c>
      <c r="D947" s="350">
        <v>40862</v>
      </c>
      <c r="E947" s="69"/>
      <c r="F947" s="207" t="s">
        <v>2160</v>
      </c>
      <c r="G947" s="65"/>
      <c r="H947" s="65"/>
      <c r="I947" s="292" t="s">
        <v>4255</v>
      </c>
    </row>
    <row r="948" spans="1:12" x14ac:dyDescent="0.2">
      <c r="A948" s="122" t="s">
        <v>4256</v>
      </c>
      <c r="B948" s="108" t="s">
        <v>91</v>
      </c>
      <c r="C948" s="347">
        <v>7</v>
      </c>
      <c r="D948" s="350">
        <v>40862</v>
      </c>
      <c r="E948" s="69"/>
      <c r="F948" s="207" t="s">
        <v>2160</v>
      </c>
      <c r="G948" s="65"/>
      <c r="H948" s="65"/>
      <c r="I948" s="406" t="s">
        <v>4257</v>
      </c>
      <c r="K948" s="55"/>
      <c r="L948" s="55"/>
    </row>
    <row r="949" spans="1:12" x14ac:dyDescent="0.2">
      <c r="A949" s="114" t="s">
        <v>4258</v>
      </c>
      <c r="B949" s="97" t="s">
        <v>4259</v>
      </c>
      <c r="C949" s="347">
        <v>19</v>
      </c>
      <c r="D949" s="350">
        <v>40857</v>
      </c>
      <c r="E949" s="69"/>
      <c r="F949" s="207" t="s">
        <v>2160</v>
      </c>
      <c r="G949" s="65"/>
      <c r="H949" s="65"/>
      <c r="I949" s="292" t="s">
        <v>4260</v>
      </c>
    </row>
    <row r="950" spans="1:12" x14ac:dyDescent="0.2">
      <c r="A950" s="97" t="s">
        <v>1930</v>
      </c>
      <c r="B950" s="97" t="s">
        <v>965</v>
      </c>
      <c r="C950" s="347">
        <v>8</v>
      </c>
      <c r="D950" s="350">
        <v>40855</v>
      </c>
      <c r="E950" s="69"/>
      <c r="F950" s="207"/>
      <c r="G950" s="65"/>
      <c r="H950" s="65" t="s">
        <v>2160</v>
      </c>
      <c r="I950" s="406" t="s">
        <v>4261</v>
      </c>
    </row>
    <row r="951" spans="1:12" x14ac:dyDescent="0.2">
      <c r="A951" s="378" t="s">
        <v>1880</v>
      </c>
      <c r="B951" s="108" t="s">
        <v>840</v>
      </c>
      <c r="C951" s="347">
        <v>6</v>
      </c>
      <c r="D951" s="350">
        <v>40850</v>
      </c>
      <c r="E951" s="69"/>
      <c r="F951" s="207" t="s">
        <v>2160</v>
      </c>
      <c r="G951" s="65"/>
      <c r="H951" s="65"/>
      <c r="I951" s="406" t="s">
        <v>4194</v>
      </c>
    </row>
    <row r="952" spans="1:12" x14ac:dyDescent="0.2">
      <c r="A952" s="410" t="s">
        <v>4262</v>
      </c>
      <c r="B952" s="409" t="s">
        <v>1122</v>
      </c>
      <c r="C952" s="344">
        <v>11</v>
      </c>
      <c r="D952" s="360">
        <v>40848</v>
      </c>
      <c r="E952" s="131" t="s">
        <v>2160</v>
      </c>
      <c r="F952" s="3"/>
      <c r="G952" s="190"/>
      <c r="H952" s="190"/>
      <c r="I952" s="366" t="s">
        <v>4263</v>
      </c>
    </row>
    <row r="953" spans="1:12" x14ac:dyDescent="0.2">
      <c r="A953" s="122" t="s">
        <v>4264</v>
      </c>
      <c r="B953" s="379" t="s">
        <v>4265</v>
      </c>
      <c r="C953" s="347">
        <v>5</v>
      </c>
      <c r="D953" s="350">
        <v>40844</v>
      </c>
      <c r="E953" s="69"/>
      <c r="F953" s="207" t="s">
        <v>2160</v>
      </c>
      <c r="G953" s="65"/>
      <c r="H953" s="65"/>
      <c r="I953" s="292" t="s">
        <v>4266</v>
      </c>
    </row>
    <row r="954" spans="1:12" x14ac:dyDescent="0.2">
      <c r="A954" s="122" t="s">
        <v>4267</v>
      </c>
      <c r="B954" s="406" t="s">
        <v>4268</v>
      </c>
      <c r="C954" s="347">
        <v>5</v>
      </c>
      <c r="D954" s="350">
        <v>40844</v>
      </c>
      <c r="E954" s="69"/>
      <c r="F954" s="207" t="s">
        <v>2160</v>
      </c>
      <c r="G954" s="65"/>
      <c r="H954" s="65"/>
      <c r="I954" s="292" t="s">
        <v>4266</v>
      </c>
    </row>
    <row r="955" spans="1:12" x14ac:dyDescent="0.2">
      <c r="A955" s="108" t="s">
        <v>4269</v>
      </c>
      <c r="B955" s="379" t="s">
        <v>2653</v>
      </c>
      <c r="C955" s="347">
        <v>14</v>
      </c>
      <c r="D955" s="350">
        <v>40836</v>
      </c>
      <c r="E955" s="69"/>
      <c r="F955" s="207" t="s">
        <v>2160</v>
      </c>
      <c r="G955" s="65"/>
      <c r="H955" s="65"/>
      <c r="I955" s="406" t="s">
        <v>4194</v>
      </c>
    </row>
    <row r="956" spans="1:12" x14ac:dyDescent="0.2">
      <c r="A956" s="378" t="s">
        <v>4270</v>
      </c>
      <c r="B956" s="386" t="s">
        <v>4271</v>
      </c>
      <c r="C956" s="345">
        <v>22</v>
      </c>
      <c r="D956" s="358">
        <v>40835</v>
      </c>
      <c r="E956" s="359"/>
      <c r="F956" s="209" t="s">
        <v>2160</v>
      </c>
      <c r="G956" s="199"/>
      <c r="H956" s="199"/>
      <c r="I956" s="374" t="s">
        <v>4272</v>
      </c>
    </row>
    <row r="957" spans="1:12" x14ac:dyDescent="0.2">
      <c r="A957" s="119" t="s">
        <v>4273</v>
      </c>
      <c r="B957" s="186" t="s">
        <v>4274</v>
      </c>
      <c r="C957" s="344">
        <v>15</v>
      </c>
      <c r="D957" s="360">
        <v>40834</v>
      </c>
      <c r="E957" s="131"/>
      <c r="F957" s="3" t="s">
        <v>2160</v>
      </c>
      <c r="G957" s="190"/>
      <c r="H957" s="190"/>
      <c r="I957" s="366" t="s">
        <v>4275</v>
      </c>
    </row>
    <row r="958" spans="1:12" x14ac:dyDescent="0.2">
      <c r="A958" s="122" t="s">
        <v>4276</v>
      </c>
      <c r="B958" s="379" t="s">
        <v>1307</v>
      </c>
      <c r="C958" s="347">
        <v>16</v>
      </c>
      <c r="D958" s="350">
        <v>40830</v>
      </c>
      <c r="E958" s="69"/>
      <c r="F958" s="207" t="s">
        <v>2160</v>
      </c>
      <c r="G958" s="65"/>
      <c r="H958" s="65"/>
      <c r="I958" s="292" t="s">
        <v>4277</v>
      </c>
    </row>
    <row r="959" spans="1:12" x14ac:dyDescent="0.2">
      <c r="A959" s="108" t="s">
        <v>4278</v>
      </c>
      <c r="B959" s="379" t="s">
        <v>4279</v>
      </c>
      <c r="C959" s="347">
        <v>13</v>
      </c>
      <c r="D959" s="350">
        <v>40826</v>
      </c>
      <c r="E959" s="69"/>
      <c r="F959" s="207" t="s">
        <v>2160</v>
      </c>
      <c r="G959" s="65"/>
      <c r="H959" s="65"/>
      <c r="I959" s="191" t="s">
        <v>4280</v>
      </c>
    </row>
    <row r="960" spans="1:12" x14ac:dyDescent="0.2">
      <c r="A960" s="97" t="s">
        <v>4281</v>
      </c>
      <c r="B960" s="191" t="s">
        <v>4282</v>
      </c>
      <c r="C960" s="347">
        <v>16</v>
      </c>
      <c r="D960" s="350">
        <v>40826</v>
      </c>
      <c r="E960" s="69"/>
      <c r="F960" s="207" t="s">
        <v>2160</v>
      </c>
      <c r="G960" s="65"/>
      <c r="H960" s="65"/>
      <c r="I960" s="191" t="s">
        <v>4275</v>
      </c>
    </row>
    <row r="961" spans="1:9" x14ac:dyDescent="0.2">
      <c r="A961" s="376" t="s">
        <v>890</v>
      </c>
      <c r="B961" s="411" t="s">
        <v>891</v>
      </c>
      <c r="C961" s="345">
        <v>11</v>
      </c>
      <c r="D961" s="358">
        <v>40809</v>
      </c>
      <c r="E961" s="359" t="s">
        <v>2160</v>
      </c>
      <c r="F961" s="209"/>
      <c r="G961" s="199"/>
      <c r="H961" s="199"/>
      <c r="I961" s="412" t="s">
        <v>4194</v>
      </c>
    </row>
    <row r="962" spans="1:9" x14ac:dyDescent="0.2">
      <c r="A962" s="119" t="s">
        <v>4283</v>
      </c>
      <c r="B962" s="186" t="s">
        <v>4284</v>
      </c>
      <c r="C962" s="344">
        <v>6</v>
      </c>
      <c r="D962" s="360">
        <v>40807</v>
      </c>
      <c r="E962" s="131"/>
      <c r="F962" s="3"/>
      <c r="G962" s="190" t="s">
        <v>2160</v>
      </c>
      <c r="H962" s="190"/>
      <c r="I962" s="186" t="s">
        <v>4285</v>
      </c>
    </row>
    <row r="963" spans="1:9" x14ac:dyDescent="0.2">
      <c r="A963" s="114" t="s">
        <v>4286</v>
      </c>
      <c r="B963" s="191" t="s">
        <v>4287</v>
      </c>
      <c r="C963" s="347">
        <v>5</v>
      </c>
      <c r="D963" s="350">
        <v>40793</v>
      </c>
      <c r="E963" s="69"/>
      <c r="F963" s="207"/>
      <c r="G963" s="65" t="s">
        <v>2160</v>
      </c>
      <c r="H963" s="65"/>
      <c r="I963" s="292" t="s">
        <v>4288</v>
      </c>
    </row>
    <row r="964" spans="1:9" x14ac:dyDescent="0.2">
      <c r="A964" s="97" t="s">
        <v>4289</v>
      </c>
      <c r="B964" s="191" t="s">
        <v>3497</v>
      </c>
      <c r="C964" s="347">
        <v>5</v>
      </c>
      <c r="D964" s="350">
        <v>40773</v>
      </c>
      <c r="E964" s="69"/>
      <c r="F964" s="207"/>
      <c r="G964" s="65"/>
      <c r="H964" s="395" t="s">
        <v>2160</v>
      </c>
      <c r="I964" s="407" t="s">
        <v>4290</v>
      </c>
    </row>
    <row r="965" spans="1:9" x14ac:dyDescent="0.2">
      <c r="A965" s="114" t="s">
        <v>4291</v>
      </c>
      <c r="B965" s="191" t="s">
        <v>4292</v>
      </c>
      <c r="C965" s="347">
        <v>17</v>
      </c>
      <c r="D965" s="350">
        <v>40731</v>
      </c>
      <c r="E965" s="69"/>
      <c r="F965" s="207"/>
      <c r="G965" s="65" t="s">
        <v>2160</v>
      </c>
      <c r="H965" s="65"/>
      <c r="I965" s="292" t="s">
        <v>4293</v>
      </c>
    </row>
    <row r="966" spans="1:9" x14ac:dyDescent="0.2">
      <c r="A966" s="240" t="s">
        <v>4294</v>
      </c>
      <c r="B966" s="206" t="s">
        <v>4295</v>
      </c>
      <c r="C966" s="345">
        <v>39</v>
      </c>
      <c r="D966" s="358">
        <v>40724</v>
      </c>
      <c r="E966" s="359" t="s">
        <v>2160</v>
      </c>
      <c r="F966" s="209"/>
      <c r="G966" s="199"/>
      <c r="H966" s="199"/>
      <c r="I966" s="240"/>
    </row>
    <row r="967" spans="1:9" x14ac:dyDescent="0.2">
      <c r="A967" s="119" t="s">
        <v>4296</v>
      </c>
      <c r="B967" s="186" t="s">
        <v>4297</v>
      </c>
      <c r="C967" s="344">
        <v>39</v>
      </c>
      <c r="D967" s="360">
        <v>40718</v>
      </c>
      <c r="E967" s="131"/>
      <c r="F967" s="3"/>
      <c r="G967" s="190" t="s">
        <v>2160</v>
      </c>
      <c r="H967" s="190"/>
      <c r="I967" s="366" t="s">
        <v>4298</v>
      </c>
    </row>
    <row r="968" spans="1:9" x14ac:dyDescent="0.2">
      <c r="A968" s="97" t="s">
        <v>4299</v>
      </c>
      <c r="B968" s="191" t="s">
        <v>4300</v>
      </c>
      <c r="C968" s="347">
        <v>12</v>
      </c>
      <c r="D968" s="350">
        <v>40653</v>
      </c>
      <c r="E968" s="69" t="s">
        <v>2160</v>
      </c>
      <c r="F968" s="207"/>
      <c r="G968" s="65"/>
      <c r="H968" s="65"/>
      <c r="I968" s="191" t="s">
        <v>4193</v>
      </c>
    </row>
    <row r="969" spans="1:9" x14ac:dyDescent="0.2">
      <c r="A969" s="130" t="s">
        <v>4301</v>
      </c>
      <c r="B969" s="405" t="s">
        <v>4302</v>
      </c>
      <c r="C969" s="347">
        <v>8</v>
      </c>
      <c r="D969" s="350">
        <v>40620</v>
      </c>
      <c r="E969" s="69" t="s">
        <v>2160</v>
      </c>
      <c r="F969" s="207"/>
      <c r="G969" s="65"/>
      <c r="H969" s="65"/>
      <c r="I969" s="292" t="s">
        <v>4303</v>
      </c>
    </row>
    <row r="970" spans="1:9" x14ac:dyDescent="0.2">
      <c r="A970" s="129" t="s">
        <v>4304</v>
      </c>
      <c r="B970" s="405" t="s">
        <v>4305</v>
      </c>
      <c r="C970" s="347">
        <v>6</v>
      </c>
      <c r="D970" s="350">
        <v>40598</v>
      </c>
      <c r="E970" s="69" t="s">
        <v>2160</v>
      </c>
      <c r="F970" s="207"/>
      <c r="G970" s="65"/>
      <c r="H970" s="65"/>
      <c r="I970" s="292" t="s">
        <v>4306</v>
      </c>
    </row>
    <row r="971" spans="1:9" x14ac:dyDescent="0.2">
      <c r="A971" s="382" t="s">
        <v>2971</v>
      </c>
      <c r="B971" s="386" t="s">
        <v>2972</v>
      </c>
      <c r="C971" s="345">
        <v>7</v>
      </c>
      <c r="D971" s="358">
        <v>40506</v>
      </c>
      <c r="E971" s="359"/>
      <c r="F971" s="209" t="s">
        <v>2160</v>
      </c>
      <c r="G971" s="199"/>
      <c r="H971" s="199"/>
      <c r="I971" s="412" t="s">
        <v>4307</v>
      </c>
    </row>
    <row r="972" spans="1:9" x14ac:dyDescent="0.2">
      <c r="A972" s="119" t="s">
        <v>4308</v>
      </c>
      <c r="B972" s="186" t="s">
        <v>4309</v>
      </c>
      <c r="C972" s="344">
        <v>5</v>
      </c>
      <c r="D972" s="360">
        <v>40505</v>
      </c>
      <c r="E972" s="131"/>
      <c r="F972" s="3" t="s">
        <v>2160</v>
      </c>
      <c r="G972" s="190"/>
      <c r="H972" s="190"/>
      <c r="I972" s="366" t="s">
        <v>4310</v>
      </c>
    </row>
    <row r="973" spans="1:9" x14ac:dyDescent="0.2">
      <c r="A973" s="108" t="s">
        <v>2244</v>
      </c>
      <c r="B973" s="379" t="s">
        <v>2245</v>
      </c>
      <c r="C973" s="347">
        <v>14</v>
      </c>
      <c r="D973" s="350">
        <v>40505</v>
      </c>
      <c r="E973" s="69"/>
      <c r="F973" s="207" t="s">
        <v>2160</v>
      </c>
      <c r="G973" s="65"/>
      <c r="H973" s="65"/>
      <c r="I973" s="406" t="s">
        <v>4307</v>
      </c>
    </row>
    <row r="974" spans="1:9" x14ac:dyDescent="0.2">
      <c r="A974" s="108" t="s">
        <v>4311</v>
      </c>
      <c r="B974" s="379" t="s">
        <v>4312</v>
      </c>
      <c r="C974" s="347">
        <v>7</v>
      </c>
      <c r="D974" s="350">
        <v>40499</v>
      </c>
      <c r="E974" s="69"/>
      <c r="F974" s="207" t="s">
        <v>2160</v>
      </c>
      <c r="G974" s="65"/>
      <c r="H974" s="65"/>
      <c r="I974" s="292" t="s">
        <v>4313</v>
      </c>
    </row>
    <row r="975" spans="1:9" x14ac:dyDescent="0.2">
      <c r="A975" s="97" t="s">
        <v>4314</v>
      </c>
      <c r="B975" s="191" t="s">
        <v>4315</v>
      </c>
      <c r="C975" s="347">
        <v>15</v>
      </c>
      <c r="D975" s="350">
        <v>40497</v>
      </c>
      <c r="E975" s="69"/>
      <c r="F975" s="207" t="s">
        <v>2160</v>
      </c>
      <c r="G975" s="65"/>
      <c r="H975" s="65"/>
      <c r="I975" s="191" t="s">
        <v>4316</v>
      </c>
    </row>
    <row r="976" spans="1:9" x14ac:dyDescent="0.2">
      <c r="A976" s="234" t="s">
        <v>4317</v>
      </c>
      <c r="B976" s="206" t="s">
        <v>2688</v>
      </c>
      <c r="C976" s="345">
        <v>7</v>
      </c>
      <c r="D976" s="358">
        <v>40497</v>
      </c>
      <c r="E976" s="413" t="s">
        <v>2160</v>
      </c>
      <c r="F976" s="209"/>
      <c r="G976" s="199"/>
      <c r="H976" s="199"/>
      <c r="I976" s="286" t="s">
        <v>3697</v>
      </c>
    </row>
    <row r="977" spans="1:12" x14ac:dyDescent="0.2">
      <c r="A977" s="128" t="s">
        <v>4318</v>
      </c>
      <c r="B977" s="403" t="s">
        <v>1054</v>
      </c>
      <c r="C977" s="344">
        <v>16</v>
      </c>
      <c r="D977" s="360">
        <v>40493</v>
      </c>
      <c r="E977" s="131"/>
      <c r="F977" s="3" t="s">
        <v>2160</v>
      </c>
      <c r="G977" s="190"/>
      <c r="H977" s="121"/>
      <c r="I977" s="147" t="s">
        <v>4319</v>
      </c>
    </row>
    <row r="978" spans="1:12" x14ac:dyDescent="0.2">
      <c r="A978" s="97" t="s">
        <v>2102</v>
      </c>
      <c r="B978" s="191" t="s">
        <v>1301</v>
      </c>
      <c r="C978" s="347">
        <v>14</v>
      </c>
      <c r="D978" s="350">
        <v>40492</v>
      </c>
      <c r="E978" s="69"/>
      <c r="F978" s="207" t="s">
        <v>2160</v>
      </c>
      <c r="G978" s="65"/>
      <c r="H978" s="2"/>
      <c r="I978" s="114" t="s">
        <v>4320</v>
      </c>
    </row>
    <row r="979" spans="1:12" x14ac:dyDescent="0.2">
      <c r="A979" s="97" t="s">
        <v>4321</v>
      </c>
      <c r="B979" s="191" t="s">
        <v>4322</v>
      </c>
      <c r="C979" s="347">
        <v>18</v>
      </c>
      <c r="D979" s="350">
        <v>40491</v>
      </c>
      <c r="E979" s="69"/>
      <c r="F979" s="207" t="s">
        <v>2160</v>
      </c>
      <c r="G979" s="65"/>
      <c r="H979" s="2"/>
      <c r="I979" s="97" t="s">
        <v>4316</v>
      </c>
      <c r="K979" s="55"/>
      <c r="L979" s="55"/>
    </row>
    <row r="980" spans="1:12" x14ac:dyDescent="0.2">
      <c r="A980" s="108" t="s">
        <v>2025</v>
      </c>
      <c r="B980" s="379" t="s">
        <v>1150</v>
      </c>
      <c r="C980" s="347">
        <v>6</v>
      </c>
      <c r="D980" s="350">
        <v>40486</v>
      </c>
      <c r="E980" s="69"/>
      <c r="F980" s="207" t="s">
        <v>2160</v>
      </c>
      <c r="G980" s="65"/>
      <c r="H980" s="2"/>
      <c r="I980" s="122" t="s">
        <v>4307</v>
      </c>
    </row>
    <row r="981" spans="1:12" x14ac:dyDescent="0.2">
      <c r="A981" s="378" t="s">
        <v>4323</v>
      </c>
      <c r="B981" s="386" t="s">
        <v>920</v>
      </c>
      <c r="C981" s="345">
        <v>5</v>
      </c>
      <c r="D981" s="358">
        <v>40480</v>
      </c>
      <c r="E981" s="359"/>
      <c r="F981" s="209" t="s">
        <v>2160</v>
      </c>
      <c r="G981" s="199"/>
      <c r="H981" s="198"/>
      <c r="I981" s="382" t="s">
        <v>4307</v>
      </c>
    </row>
    <row r="982" spans="1:12" x14ac:dyDescent="0.2">
      <c r="A982" s="125" t="s">
        <v>4324</v>
      </c>
      <c r="B982" s="403" t="s">
        <v>2309</v>
      </c>
      <c r="C982" s="344">
        <v>10</v>
      </c>
      <c r="D982" s="360">
        <v>40480</v>
      </c>
      <c r="E982" s="131"/>
      <c r="F982" s="3" t="s">
        <v>2160</v>
      </c>
      <c r="G982" s="190"/>
      <c r="H982" s="121"/>
      <c r="I982" s="128" t="s">
        <v>4145</v>
      </c>
    </row>
    <row r="983" spans="1:12" x14ac:dyDescent="0.2">
      <c r="A983" s="108" t="s">
        <v>4325</v>
      </c>
      <c r="B983" s="379" t="s">
        <v>3282</v>
      </c>
      <c r="C983" s="347">
        <v>12</v>
      </c>
      <c r="D983" s="350">
        <v>40479</v>
      </c>
      <c r="E983" s="69"/>
      <c r="F983" s="207" t="s">
        <v>2160</v>
      </c>
      <c r="G983" s="65"/>
      <c r="H983" s="2"/>
      <c r="I983" s="114" t="s">
        <v>4326</v>
      </c>
    </row>
    <row r="984" spans="1:12" x14ac:dyDescent="0.2">
      <c r="A984" s="122" t="s">
        <v>4327</v>
      </c>
      <c r="B984" s="379" t="s">
        <v>4328</v>
      </c>
      <c r="C984" s="347">
        <v>13</v>
      </c>
      <c r="D984" s="350">
        <v>40479</v>
      </c>
      <c r="E984" s="69"/>
      <c r="F984" s="207" t="s">
        <v>2160</v>
      </c>
      <c r="G984" s="65"/>
      <c r="H984" s="2"/>
      <c r="I984" s="114" t="s">
        <v>4329</v>
      </c>
    </row>
    <row r="985" spans="1:12" x14ac:dyDescent="0.2">
      <c r="A985" s="108" t="s">
        <v>3830</v>
      </c>
      <c r="B985" s="379" t="s">
        <v>3831</v>
      </c>
      <c r="C985" s="347">
        <v>7</v>
      </c>
      <c r="D985" s="350">
        <v>40478</v>
      </c>
      <c r="E985" s="69"/>
      <c r="F985" s="207" t="s">
        <v>2160</v>
      </c>
      <c r="G985" s="65"/>
      <c r="H985" s="2"/>
      <c r="I985" s="122" t="s">
        <v>4307</v>
      </c>
    </row>
    <row r="986" spans="1:12" x14ac:dyDescent="0.2">
      <c r="A986" s="234" t="s">
        <v>4330</v>
      </c>
      <c r="B986" s="206" t="s">
        <v>4331</v>
      </c>
      <c r="C986" s="345">
        <v>7</v>
      </c>
      <c r="D986" s="358">
        <v>40478</v>
      </c>
      <c r="E986" s="359"/>
      <c r="F986" s="209" t="s">
        <v>2160</v>
      </c>
      <c r="G986" s="199"/>
      <c r="H986" s="198"/>
      <c r="I986" s="234" t="s">
        <v>4332</v>
      </c>
    </row>
    <row r="987" spans="1:12" x14ac:dyDescent="0.2">
      <c r="A987" s="125" t="s">
        <v>3621</v>
      </c>
      <c r="B987" s="403" t="s">
        <v>3622</v>
      </c>
      <c r="C987" s="344">
        <v>7</v>
      </c>
      <c r="D987" s="360">
        <v>40477</v>
      </c>
      <c r="E987" s="131"/>
      <c r="F987" s="3" t="s">
        <v>2160</v>
      </c>
      <c r="G987" s="190"/>
      <c r="H987" s="121"/>
      <c r="I987" s="128" t="s">
        <v>4307</v>
      </c>
    </row>
    <row r="988" spans="1:12" x14ac:dyDescent="0.2">
      <c r="A988" s="122" t="s">
        <v>3803</v>
      </c>
      <c r="B988" s="379" t="s">
        <v>3804</v>
      </c>
      <c r="C988" s="347">
        <v>7</v>
      </c>
      <c r="D988" s="350">
        <v>40477</v>
      </c>
      <c r="E988" s="69"/>
      <c r="F988" s="207" t="s">
        <v>2160</v>
      </c>
      <c r="G988" s="65"/>
      <c r="H988" s="2"/>
      <c r="I988" s="122" t="s">
        <v>4307</v>
      </c>
    </row>
    <row r="989" spans="1:12" x14ac:dyDescent="0.2">
      <c r="A989" s="97" t="s">
        <v>4333</v>
      </c>
      <c r="B989" s="191" t="s">
        <v>2651</v>
      </c>
      <c r="C989" s="347">
        <v>7</v>
      </c>
      <c r="D989" s="350">
        <v>40477</v>
      </c>
      <c r="E989" s="69"/>
      <c r="F989" s="207" t="s">
        <v>2160</v>
      </c>
      <c r="G989" s="65"/>
      <c r="H989" s="2"/>
      <c r="I989" s="97" t="s">
        <v>4316</v>
      </c>
    </row>
    <row r="990" spans="1:12" x14ac:dyDescent="0.2">
      <c r="A990" s="97" t="s">
        <v>4334</v>
      </c>
      <c r="B990" s="191" t="s">
        <v>4335</v>
      </c>
      <c r="C990" s="347">
        <v>31</v>
      </c>
      <c r="D990" s="350">
        <v>40477</v>
      </c>
      <c r="E990" s="69"/>
      <c r="F990" s="207" t="s">
        <v>2160</v>
      </c>
      <c r="G990" s="65"/>
      <c r="H990" s="2"/>
      <c r="I990" s="97" t="s">
        <v>4316</v>
      </c>
    </row>
    <row r="991" spans="1:12" x14ac:dyDescent="0.2">
      <c r="A991" s="378" t="s">
        <v>3012</v>
      </c>
      <c r="B991" s="386" t="s">
        <v>3013</v>
      </c>
      <c r="C991" s="345">
        <v>6</v>
      </c>
      <c r="D991" s="358">
        <v>40476</v>
      </c>
      <c r="E991" s="359"/>
      <c r="F991" s="209" t="s">
        <v>2160</v>
      </c>
      <c r="G991" s="199"/>
      <c r="H991" s="198"/>
      <c r="I991" s="382" t="s">
        <v>4257</v>
      </c>
    </row>
    <row r="992" spans="1:12" x14ac:dyDescent="0.2">
      <c r="A992" s="119" t="s">
        <v>4336</v>
      </c>
      <c r="B992" s="186" t="s">
        <v>2407</v>
      </c>
      <c r="C992" s="344">
        <v>30</v>
      </c>
      <c r="D992" s="360">
        <v>40476</v>
      </c>
      <c r="E992" s="131"/>
      <c r="F992" s="3" t="s">
        <v>2160</v>
      </c>
      <c r="G992" s="190"/>
      <c r="H992" s="121"/>
      <c r="I992" s="119" t="s">
        <v>4316</v>
      </c>
    </row>
    <row r="993" spans="1:12" x14ac:dyDescent="0.2">
      <c r="A993" s="108" t="s">
        <v>4337</v>
      </c>
      <c r="B993" s="379" t="s">
        <v>4338</v>
      </c>
      <c r="C993" s="347">
        <v>6</v>
      </c>
      <c r="D993" s="350">
        <v>40476</v>
      </c>
      <c r="E993" s="69"/>
      <c r="F993" s="207" t="s">
        <v>2160</v>
      </c>
      <c r="G993" s="65"/>
      <c r="H993" s="2"/>
      <c r="I993" s="114" t="s">
        <v>4339</v>
      </c>
    </row>
    <row r="994" spans="1:12" x14ac:dyDescent="0.2">
      <c r="A994" s="124" t="s">
        <v>1895</v>
      </c>
      <c r="B994" s="237" t="s">
        <v>4340</v>
      </c>
      <c r="C994" s="347">
        <v>5</v>
      </c>
      <c r="D994" s="350">
        <v>40473</v>
      </c>
      <c r="E994" s="69"/>
      <c r="F994" s="414" t="s">
        <v>2160</v>
      </c>
      <c r="G994" s="65"/>
      <c r="H994" s="2"/>
      <c r="I994" s="117" t="s">
        <v>4341</v>
      </c>
    </row>
    <row r="995" spans="1:12" x14ac:dyDescent="0.2">
      <c r="A995" s="108" t="s">
        <v>4342</v>
      </c>
      <c r="B995" s="379" t="s">
        <v>595</v>
      </c>
      <c r="C995" s="347">
        <v>8</v>
      </c>
      <c r="D995" s="350">
        <v>40471</v>
      </c>
      <c r="E995" s="69"/>
      <c r="F995" s="207" t="s">
        <v>2160</v>
      </c>
      <c r="G995" s="65"/>
      <c r="H995" s="2"/>
      <c r="I995" s="122" t="s">
        <v>4307</v>
      </c>
    </row>
    <row r="996" spans="1:12" x14ac:dyDescent="0.2">
      <c r="A996" s="378" t="s">
        <v>4343</v>
      </c>
      <c r="B996" s="386" t="s">
        <v>997</v>
      </c>
      <c r="C996" s="345">
        <v>13</v>
      </c>
      <c r="D996" s="358">
        <v>40471</v>
      </c>
      <c r="E996" s="359"/>
      <c r="F996" s="209" t="s">
        <v>2160</v>
      </c>
      <c r="G996" s="199"/>
      <c r="H996" s="198"/>
      <c r="I996" s="382" t="s">
        <v>4257</v>
      </c>
    </row>
    <row r="997" spans="1:12" x14ac:dyDescent="0.2">
      <c r="A997" s="125" t="s">
        <v>1948</v>
      </c>
      <c r="B997" s="403" t="s">
        <v>999</v>
      </c>
      <c r="C997" s="344">
        <v>42</v>
      </c>
      <c r="D997" s="360">
        <v>40469</v>
      </c>
      <c r="E997" s="131"/>
      <c r="F997" s="3" t="s">
        <v>2160</v>
      </c>
      <c r="G997" s="190"/>
      <c r="H997" s="190"/>
      <c r="I997" s="366" t="s">
        <v>4344</v>
      </c>
    </row>
    <row r="998" spans="1:12" x14ac:dyDescent="0.2">
      <c r="A998" s="97" t="s">
        <v>4345</v>
      </c>
      <c r="B998" s="191" t="s">
        <v>4346</v>
      </c>
      <c r="C998" s="347">
        <v>51</v>
      </c>
      <c r="D998" s="350">
        <v>40465</v>
      </c>
      <c r="E998" s="69"/>
      <c r="F998" s="207" t="s">
        <v>2160</v>
      </c>
      <c r="G998" s="65"/>
      <c r="H998" s="65"/>
      <c r="I998" s="292" t="s">
        <v>4347</v>
      </c>
    </row>
    <row r="999" spans="1:12" x14ac:dyDescent="0.2">
      <c r="A999" s="97" t="s">
        <v>4348</v>
      </c>
      <c r="B999" s="191" t="s">
        <v>4349</v>
      </c>
      <c r="C999" s="347">
        <v>5</v>
      </c>
      <c r="D999" s="350">
        <v>40464</v>
      </c>
      <c r="E999" s="69"/>
      <c r="F999" s="207" t="s">
        <v>2160</v>
      </c>
      <c r="G999" s="65"/>
      <c r="H999" s="65"/>
      <c r="I999" s="292" t="s">
        <v>4350</v>
      </c>
    </row>
    <row r="1000" spans="1:12" x14ac:dyDescent="0.2">
      <c r="A1000" s="108" t="s">
        <v>2012</v>
      </c>
      <c r="B1000" s="379" t="s">
        <v>1132</v>
      </c>
      <c r="C1000" s="347">
        <v>20</v>
      </c>
      <c r="D1000" s="350">
        <v>40464</v>
      </c>
      <c r="E1000" s="69"/>
      <c r="F1000" s="207" t="s">
        <v>2160</v>
      </c>
      <c r="G1000" s="65"/>
      <c r="H1000" s="65"/>
      <c r="I1000" s="406" t="s">
        <v>4307</v>
      </c>
      <c r="K1000" s="55"/>
      <c r="L1000" s="55"/>
    </row>
    <row r="1001" spans="1:12" x14ac:dyDescent="0.2">
      <c r="A1001" s="240" t="s">
        <v>4351</v>
      </c>
      <c r="B1001" s="206" t="s">
        <v>4352</v>
      </c>
      <c r="C1001" s="345">
        <v>6</v>
      </c>
      <c r="D1001" s="358">
        <v>40463</v>
      </c>
      <c r="E1001" s="359"/>
      <c r="F1001" s="209" t="s">
        <v>2160</v>
      </c>
      <c r="G1001" s="199"/>
      <c r="H1001" s="199"/>
      <c r="I1001" s="206" t="s">
        <v>4316</v>
      </c>
      <c r="K1001" s="55"/>
      <c r="L1001" s="55"/>
    </row>
    <row r="1002" spans="1:12" x14ac:dyDescent="0.2">
      <c r="A1002" s="125" t="s">
        <v>1814</v>
      </c>
      <c r="B1002" s="403" t="s">
        <v>705</v>
      </c>
      <c r="C1002" s="344">
        <v>7</v>
      </c>
      <c r="D1002" s="360">
        <v>40458</v>
      </c>
      <c r="E1002" s="131"/>
      <c r="F1002" s="3" t="s">
        <v>2160</v>
      </c>
      <c r="G1002" s="190"/>
      <c r="H1002" s="190"/>
      <c r="I1002" s="415" t="s">
        <v>4257</v>
      </c>
    </row>
    <row r="1003" spans="1:12" x14ac:dyDescent="0.2">
      <c r="A1003" s="108" t="s">
        <v>1770</v>
      </c>
      <c r="B1003" s="379" t="s">
        <v>623</v>
      </c>
      <c r="C1003" s="347">
        <v>8</v>
      </c>
      <c r="D1003" s="350">
        <v>40457</v>
      </c>
      <c r="E1003" s="69"/>
      <c r="F1003" s="207" t="s">
        <v>2160</v>
      </c>
      <c r="G1003" s="65"/>
      <c r="H1003" s="65"/>
      <c r="I1003" s="406" t="s">
        <v>4257</v>
      </c>
      <c r="K1003" s="55"/>
      <c r="L1003" s="55"/>
    </row>
    <row r="1004" spans="1:12" x14ac:dyDescent="0.2">
      <c r="A1004" s="97" t="s">
        <v>4353</v>
      </c>
      <c r="B1004" s="191" t="s">
        <v>4354</v>
      </c>
      <c r="C1004" s="347">
        <v>7</v>
      </c>
      <c r="D1004" s="350">
        <v>40456</v>
      </c>
      <c r="E1004" s="69"/>
      <c r="F1004" s="207" t="s">
        <v>2160</v>
      </c>
      <c r="G1004" s="65"/>
      <c r="H1004" s="65"/>
      <c r="I1004" s="292" t="s">
        <v>4355</v>
      </c>
    </row>
    <row r="1005" spans="1:12" x14ac:dyDescent="0.2">
      <c r="A1005" s="114" t="s">
        <v>4061</v>
      </c>
      <c r="B1005" s="191" t="s">
        <v>4062</v>
      </c>
      <c r="C1005" s="347">
        <v>5</v>
      </c>
      <c r="D1005" s="350">
        <v>40450</v>
      </c>
      <c r="E1005" s="69"/>
      <c r="F1005" s="414" t="s">
        <v>2160</v>
      </c>
      <c r="G1005" s="65"/>
      <c r="H1005" s="65"/>
      <c r="I1005" s="407" t="s">
        <v>4356</v>
      </c>
    </row>
    <row r="1006" spans="1:12" x14ac:dyDescent="0.2">
      <c r="A1006" s="240" t="s">
        <v>4357</v>
      </c>
      <c r="B1006" s="206" t="s">
        <v>4358</v>
      </c>
      <c r="C1006" s="345">
        <v>5</v>
      </c>
      <c r="D1006" s="358">
        <v>40444</v>
      </c>
      <c r="E1006" s="359"/>
      <c r="F1006" s="209"/>
      <c r="G1006" s="199" t="s">
        <v>2160</v>
      </c>
      <c r="H1006" s="199"/>
      <c r="I1006" s="374" t="s">
        <v>4359</v>
      </c>
    </row>
    <row r="1007" spans="1:12" x14ac:dyDescent="0.2">
      <c r="A1007" s="128" t="s">
        <v>4360</v>
      </c>
      <c r="B1007" s="403" t="s">
        <v>4361</v>
      </c>
      <c r="C1007" s="344">
        <v>6</v>
      </c>
      <c r="D1007" s="360">
        <v>40444</v>
      </c>
      <c r="E1007" s="131"/>
      <c r="F1007" s="3" t="s">
        <v>2160</v>
      </c>
      <c r="G1007" s="190"/>
      <c r="H1007" s="190"/>
      <c r="I1007" s="366" t="s">
        <v>4362</v>
      </c>
    </row>
    <row r="1008" spans="1:12" x14ac:dyDescent="0.2">
      <c r="A1008" s="122" t="s">
        <v>4363</v>
      </c>
      <c r="B1008" s="379" t="s">
        <v>4364</v>
      </c>
      <c r="C1008" s="347">
        <v>7</v>
      </c>
      <c r="D1008" s="350">
        <v>40442</v>
      </c>
      <c r="E1008" s="69"/>
      <c r="F1008" s="207" t="s">
        <v>2160</v>
      </c>
      <c r="G1008" s="65"/>
      <c r="H1008" s="65"/>
      <c r="I1008" s="292" t="s">
        <v>4365</v>
      </c>
    </row>
    <row r="1009" spans="1:9" x14ac:dyDescent="0.2">
      <c r="A1009" s="114" t="s">
        <v>4366</v>
      </c>
      <c r="B1009" s="191" t="s">
        <v>4367</v>
      </c>
      <c r="C1009" s="347">
        <v>9</v>
      </c>
      <c r="D1009" s="350">
        <v>40442</v>
      </c>
      <c r="E1009" s="69"/>
      <c r="F1009" s="207" t="s">
        <v>2160</v>
      </c>
      <c r="G1009" s="65"/>
      <c r="H1009" s="65"/>
      <c r="I1009" s="292" t="s">
        <v>4368</v>
      </c>
    </row>
    <row r="1010" spans="1:9" x14ac:dyDescent="0.2">
      <c r="A1010" s="124" t="s">
        <v>4369</v>
      </c>
      <c r="B1010" s="237" t="s">
        <v>4370</v>
      </c>
      <c r="C1010" s="347">
        <v>5</v>
      </c>
      <c r="D1010" s="350">
        <v>40442</v>
      </c>
      <c r="E1010" s="69"/>
      <c r="F1010" s="414" t="s">
        <v>2160</v>
      </c>
      <c r="G1010" s="65"/>
      <c r="H1010" s="65"/>
      <c r="I1010" s="407" t="s">
        <v>4371</v>
      </c>
    </row>
    <row r="1011" spans="1:9" x14ac:dyDescent="0.2">
      <c r="A1011" s="234" t="s">
        <v>4372</v>
      </c>
      <c r="B1011" s="206" t="s">
        <v>4373</v>
      </c>
      <c r="C1011" s="345">
        <v>21</v>
      </c>
      <c r="D1011" s="358">
        <v>40438</v>
      </c>
      <c r="E1011" s="359"/>
      <c r="F1011" s="209" t="s">
        <v>2160</v>
      </c>
      <c r="G1011" s="199"/>
      <c r="H1011" s="199"/>
      <c r="I1011" s="374" t="s">
        <v>4374</v>
      </c>
    </row>
    <row r="1012" spans="1:9" x14ac:dyDescent="0.2">
      <c r="A1012" s="128" t="s">
        <v>4375</v>
      </c>
      <c r="B1012" s="403" t="s">
        <v>2307</v>
      </c>
      <c r="C1012" s="344">
        <v>16</v>
      </c>
      <c r="D1012" s="360">
        <v>40438</v>
      </c>
      <c r="E1012" s="131"/>
      <c r="F1012" s="3" t="s">
        <v>2160</v>
      </c>
      <c r="G1012" s="190"/>
      <c r="H1012" s="190"/>
      <c r="I1012" s="415" t="s">
        <v>4307</v>
      </c>
    </row>
    <row r="1013" spans="1:9" x14ac:dyDescent="0.2">
      <c r="A1013" s="122" t="s">
        <v>4376</v>
      </c>
      <c r="B1013" s="379" t="s">
        <v>952</v>
      </c>
      <c r="C1013" s="347">
        <v>8</v>
      </c>
      <c r="D1013" s="350">
        <v>40437</v>
      </c>
      <c r="E1013" s="69"/>
      <c r="F1013" s="207" t="s">
        <v>2160</v>
      </c>
      <c r="G1013" s="65"/>
      <c r="H1013" s="65"/>
      <c r="I1013" s="406" t="s">
        <v>4307</v>
      </c>
    </row>
    <row r="1014" spans="1:9" x14ac:dyDescent="0.2">
      <c r="A1014" s="108" t="s">
        <v>1928</v>
      </c>
      <c r="B1014" s="379" t="s">
        <v>955</v>
      </c>
      <c r="C1014" s="347">
        <v>6</v>
      </c>
      <c r="D1014" s="350">
        <v>40436</v>
      </c>
      <c r="E1014" s="69"/>
      <c r="F1014" s="207" t="s">
        <v>2160</v>
      </c>
      <c r="G1014" s="65"/>
      <c r="H1014" s="65"/>
      <c r="I1014" s="406" t="s">
        <v>4307</v>
      </c>
    </row>
    <row r="1015" spans="1:9" x14ac:dyDescent="0.2">
      <c r="A1015" s="97" t="s">
        <v>4377</v>
      </c>
      <c r="B1015" s="191" t="s">
        <v>4378</v>
      </c>
      <c r="C1015" s="347">
        <v>6</v>
      </c>
      <c r="D1015" s="350">
        <v>40433</v>
      </c>
      <c r="E1015" s="69"/>
      <c r="F1015" s="207"/>
      <c r="G1015" s="65" t="s">
        <v>2160</v>
      </c>
      <c r="H1015" s="65"/>
      <c r="I1015" s="292" t="s">
        <v>4379</v>
      </c>
    </row>
    <row r="1016" spans="1:9" x14ac:dyDescent="0.2">
      <c r="A1016" s="240" t="s">
        <v>4380</v>
      </c>
      <c r="B1016" s="206" t="s">
        <v>4381</v>
      </c>
      <c r="C1016" s="345">
        <v>7</v>
      </c>
      <c r="D1016" s="358">
        <v>40431</v>
      </c>
      <c r="E1016" s="359"/>
      <c r="F1016" s="209" t="s">
        <v>2160</v>
      </c>
      <c r="G1016" s="199"/>
      <c r="H1016" s="199"/>
      <c r="I1016" s="374" t="s">
        <v>4382</v>
      </c>
    </row>
    <row r="1017" spans="1:9" x14ac:dyDescent="0.2">
      <c r="A1017" s="125" t="s">
        <v>1378</v>
      </c>
      <c r="B1017" s="403" t="s">
        <v>1379</v>
      </c>
      <c r="C1017" s="344">
        <v>8</v>
      </c>
      <c r="D1017" s="360">
        <v>40431</v>
      </c>
      <c r="E1017" s="131"/>
      <c r="F1017" s="3" t="s">
        <v>2160</v>
      </c>
      <c r="G1017" s="190"/>
      <c r="H1017" s="190"/>
      <c r="I1017" s="415" t="s">
        <v>4307</v>
      </c>
    </row>
    <row r="1018" spans="1:9" x14ac:dyDescent="0.2">
      <c r="A1018" s="108" t="s">
        <v>4383</v>
      </c>
      <c r="B1018" s="379" t="s">
        <v>4384</v>
      </c>
      <c r="C1018" s="347">
        <v>7</v>
      </c>
      <c r="D1018" s="350">
        <v>40431</v>
      </c>
      <c r="E1018" s="69"/>
      <c r="F1018" s="207" t="s">
        <v>2160</v>
      </c>
      <c r="G1018" s="65"/>
      <c r="H1018" s="65"/>
      <c r="I1018" s="292" t="s">
        <v>4385</v>
      </c>
    </row>
    <row r="1019" spans="1:9" x14ac:dyDescent="0.2">
      <c r="A1019" s="108" t="s">
        <v>2874</v>
      </c>
      <c r="B1019" s="379" t="s">
        <v>2875</v>
      </c>
      <c r="C1019" s="347">
        <v>7</v>
      </c>
      <c r="D1019" s="350">
        <v>40431</v>
      </c>
      <c r="E1019" s="69"/>
      <c r="F1019" s="207" t="s">
        <v>2160</v>
      </c>
      <c r="G1019" s="65"/>
      <c r="H1019" s="65"/>
      <c r="I1019" s="406" t="s">
        <v>4307</v>
      </c>
    </row>
    <row r="1020" spans="1:9" x14ac:dyDescent="0.2">
      <c r="A1020" s="108" t="s">
        <v>4386</v>
      </c>
      <c r="B1020" s="379" t="s">
        <v>2516</v>
      </c>
      <c r="C1020" s="347">
        <v>7</v>
      </c>
      <c r="D1020" s="350">
        <v>40431</v>
      </c>
      <c r="E1020" s="69"/>
      <c r="F1020" s="207" t="s">
        <v>2160</v>
      </c>
      <c r="G1020" s="65"/>
      <c r="H1020" s="65"/>
      <c r="I1020" s="406" t="s">
        <v>4307</v>
      </c>
    </row>
    <row r="1021" spans="1:9" x14ac:dyDescent="0.2">
      <c r="A1021" s="382" t="s">
        <v>4387</v>
      </c>
      <c r="B1021" s="386" t="s">
        <v>926</v>
      </c>
      <c r="C1021" s="345">
        <v>12</v>
      </c>
      <c r="D1021" s="358">
        <v>40431</v>
      </c>
      <c r="E1021" s="359"/>
      <c r="F1021" s="209" t="s">
        <v>2160</v>
      </c>
      <c r="G1021" s="199"/>
      <c r="H1021" s="199"/>
      <c r="I1021" s="374" t="s">
        <v>4388</v>
      </c>
    </row>
    <row r="1022" spans="1:9" x14ac:dyDescent="0.2">
      <c r="A1022" s="119" t="s">
        <v>4389</v>
      </c>
      <c r="B1022" s="186" t="s">
        <v>4390</v>
      </c>
      <c r="C1022" s="344">
        <v>8</v>
      </c>
      <c r="D1022" s="360">
        <v>40431</v>
      </c>
      <c r="E1022" s="131"/>
      <c r="F1022" s="3" t="s">
        <v>2160</v>
      </c>
      <c r="G1022" s="190"/>
      <c r="H1022" s="190"/>
      <c r="I1022" s="366" t="s">
        <v>4391</v>
      </c>
    </row>
    <row r="1023" spans="1:9" x14ac:dyDescent="0.2">
      <c r="A1023" s="108" t="s">
        <v>2090</v>
      </c>
      <c r="B1023" s="379" t="s">
        <v>1275</v>
      </c>
      <c r="C1023" s="347">
        <v>5</v>
      </c>
      <c r="D1023" s="350">
        <v>40431</v>
      </c>
      <c r="E1023" s="69"/>
      <c r="F1023" s="207" t="s">
        <v>2160</v>
      </c>
      <c r="G1023" s="65"/>
      <c r="H1023" s="65"/>
      <c r="I1023" s="406" t="s">
        <v>4307</v>
      </c>
    </row>
    <row r="1024" spans="1:9" x14ac:dyDescent="0.2">
      <c r="A1024" s="108" t="s">
        <v>4392</v>
      </c>
      <c r="B1024" s="379" t="s">
        <v>4393</v>
      </c>
      <c r="C1024" s="347">
        <v>7</v>
      </c>
      <c r="D1024" s="350">
        <v>40431</v>
      </c>
      <c r="E1024" s="69"/>
      <c r="F1024" s="207" t="s">
        <v>2160</v>
      </c>
      <c r="G1024" s="65"/>
      <c r="H1024" s="65"/>
      <c r="I1024" s="406" t="s">
        <v>4394</v>
      </c>
    </row>
    <row r="1025" spans="1:9" x14ac:dyDescent="0.2">
      <c r="A1025" s="122" t="s">
        <v>4395</v>
      </c>
      <c r="B1025" s="379" t="s">
        <v>4396</v>
      </c>
      <c r="C1025" s="347">
        <v>15</v>
      </c>
      <c r="D1025" s="350">
        <v>40431</v>
      </c>
      <c r="E1025" s="69"/>
      <c r="F1025" s="207" t="s">
        <v>2160</v>
      </c>
      <c r="G1025" s="65"/>
      <c r="H1025" s="65"/>
      <c r="I1025" s="292" t="s">
        <v>4397</v>
      </c>
    </row>
    <row r="1026" spans="1:9" x14ac:dyDescent="0.2">
      <c r="A1026" s="378" t="s">
        <v>4398</v>
      </c>
      <c r="B1026" s="386" t="s">
        <v>1366</v>
      </c>
      <c r="C1026" s="345">
        <v>7</v>
      </c>
      <c r="D1026" s="358">
        <v>40431</v>
      </c>
      <c r="E1026" s="359"/>
      <c r="F1026" s="209" t="s">
        <v>2160</v>
      </c>
      <c r="G1026" s="199"/>
      <c r="H1026" s="199"/>
      <c r="I1026" s="412" t="s">
        <v>4257</v>
      </c>
    </row>
    <row r="1027" spans="1:9" x14ac:dyDescent="0.2">
      <c r="A1027" s="390" t="s">
        <v>4399</v>
      </c>
      <c r="B1027" s="409" t="s">
        <v>4400</v>
      </c>
      <c r="C1027" s="344">
        <v>25</v>
      </c>
      <c r="D1027" s="360">
        <v>40426</v>
      </c>
      <c r="E1027" s="131"/>
      <c r="F1027" s="3" t="s">
        <v>2160</v>
      </c>
      <c r="G1027" s="190"/>
      <c r="H1027" s="190"/>
      <c r="I1027" s="366" t="s">
        <v>4401</v>
      </c>
    </row>
    <row r="1028" spans="1:9" x14ac:dyDescent="0.2">
      <c r="A1028" s="114" t="s">
        <v>4402</v>
      </c>
      <c r="B1028" s="191" t="s">
        <v>4403</v>
      </c>
      <c r="C1028" s="347">
        <v>5</v>
      </c>
      <c r="D1028" s="350">
        <v>40422</v>
      </c>
      <c r="E1028" s="69"/>
      <c r="F1028" s="207"/>
      <c r="G1028" s="65" t="s">
        <v>2160</v>
      </c>
      <c r="H1028" s="65"/>
      <c r="I1028" s="292" t="s">
        <v>4404</v>
      </c>
    </row>
    <row r="1029" spans="1:9" x14ac:dyDescent="0.2">
      <c r="A1029" s="97" t="s">
        <v>4405</v>
      </c>
      <c r="B1029" s="191" t="s">
        <v>1609</v>
      </c>
      <c r="C1029" s="347">
        <v>20</v>
      </c>
      <c r="D1029" s="350">
        <v>40412</v>
      </c>
      <c r="E1029" s="69"/>
      <c r="F1029" s="207" t="s">
        <v>2160</v>
      </c>
      <c r="G1029" s="65"/>
      <c r="H1029" s="65"/>
      <c r="I1029" s="191" t="s">
        <v>4406</v>
      </c>
    </row>
    <row r="1030" spans="1:9" x14ac:dyDescent="0.2">
      <c r="A1030" s="122" t="s">
        <v>2077</v>
      </c>
      <c r="B1030" s="379" t="s">
        <v>1252</v>
      </c>
      <c r="C1030" s="347">
        <v>13</v>
      </c>
      <c r="D1030" s="350">
        <v>40407</v>
      </c>
      <c r="E1030" s="69"/>
      <c r="F1030" s="207" t="s">
        <v>2160</v>
      </c>
      <c r="G1030" s="65"/>
      <c r="H1030" s="65"/>
      <c r="I1030" s="406" t="s">
        <v>4407</v>
      </c>
    </row>
    <row r="1031" spans="1:9" x14ac:dyDescent="0.2">
      <c r="A1031" s="234" t="s">
        <v>4408</v>
      </c>
      <c r="B1031" s="206" t="s">
        <v>4409</v>
      </c>
      <c r="C1031" s="345">
        <v>6</v>
      </c>
      <c r="D1031" s="358">
        <v>40400</v>
      </c>
      <c r="E1031" s="359"/>
      <c r="F1031" s="209"/>
      <c r="G1031" s="199" t="s">
        <v>2160</v>
      </c>
      <c r="H1031" s="199"/>
      <c r="I1031" s="374" t="s">
        <v>4410</v>
      </c>
    </row>
    <row r="1032" spans="1:9" x14ac:dyDescent="0.2">
      <c r="A1032" s="128" t="s">
        <v>4411</v>
      </c>
      <c r="B1032" s="403" t="s">
        <v>4412</v>
      </c>
      <c r="C1032" s="344">
        <v>16</v>
      </c>
      <c r="D1032" s="360">
        <v>40395</v>
      </c>
      <c r="E1032" s="131"/>
      <c r="F1032" s="3" t="s">
        <v>2160</v>
      </c>
      <c r="G1032" s="190"/>
      <c r="H1032" s="190"/>
      <c r="I1032" s="415" t="s">
        <v>4307</v>
      </c>
    </row>
    <row r="1033" spans="1:9" x14ac:dyDescent="0.2">
      <c r="A1033" s="122" t="s">
        <v>4413</v>
      </c>
      <c r="B1033" s="379" t="s">
        <v>833</v>
      </c>
      <c r="C1033" s="347">
        <v>23</v>
      </c>
      <c r="D1033" s="350">
        <v>40386</v>
      </c>
      <c r="E1033" s="69"/>
      <c r="F1033" s="207" t="s">
        <v>2160</v>
      </c>
      <c r="G1033" s="65"/>
      <c r="H1033" s="65"/>
      <c r="I1033" s="406" t="s">
        <v>4307</v>
      </c>
    </row>
    <row r="1034" spans="1:9" x14ac:dyDescent="0.2">
      <c r="A1034" s="122" t="s">
        <v>589</v>
      </c>
      <c r="B1034" s="379" t="s">
        <v>590</v>
      </c>
      <c r="C1034" s="347">
        <v>23</v>
      </c>
      <c r="D1034" s="350">
        <v>40382</v>
      </c>
      <c r="E1034" s="69"/>
      <c r="F1034" s="207" t="s">
        <v>2160</v>
      </c>
      <c r="G1034" s="65"/>
      <c r="H1034" s="65"/>
      <c r="I1034" s="406" t="s">
        <v>4307</v>
      </c>
    </row>
    <row r="1035" spans="1:9" x14ac:dyDescent="0.2">
      <c r="A1035" s="108" t="s">
        <v>4414</v>
      </c>
      <c r="B1035" s="379" t="s">
        <v>794</v>
      </c>
      <c r="C1035" s="347">
        <v>16</v>
      </c>
      <c r="D1035" s="350">
        <v>40375</v>
      </c>
      <c r="E1035" s="69"/>
      <c r="F1035" s="207" t="s">
        <v>2160</v>
      </c>
      <c r="G1035" s="65"/>
      <c r="H1035" s="65"/>
      <c r="I1035" s="406" t="s">
        <v>4257</v>
      </c>
    </row>
    <row r="1036" spans="1:9" x14ac:dyDescent="0.2">
      <c r="A1036" s="376" t="s">
        <v>4415</v>
      </c>
      <c r="B1036" s="411" t="s">
        <v>4416</v>
      </c>
      <c r="C1036" s="345">
        <v>18</v>
      </c>
      <c r="D1036" s="358">
        <v>40371</v>
      </c>
      <c r="E1036" s="359" t="s">
        <v>2160</v>
      </c>
      <c r="F1036" s="209"/>
      <c r="G1036" s="199"/>
      <c r="H1036" s="199"/>
      <c r="I1036" s="374" t="s">
        <v>4417</v>
      </c>
    </row>
    <row r="1037" spans="1:9" x14ac:dyDescent="0.2">
      <c r="A1037" s="125" t="s">
        <v>4418</v>
      </c>
      <c r="B1037" s="403" t="s">
        <v>2690</v>
      </c>
      <c r="C1037" s="344">
        <v>22</v>
      </c>
      <c r="D1037" s="360">
        <v>40147</v>
      </c>
      <c r="E1037" s="131"/>
      <c r="F1037" s="3" t="s">
        <v>2160</v>
      </c>
      <c r="G1037" s="190"/>
      <c r="H1037" s="190"/>
      <c r="I1037" s="415" t="s">
        <v>4257</v>
      </c>
    </row>
    <row r="1038" spans="1:9" x14ac:dyDescent="0.2">
      <c r="A1038" s="108" t="s">
        <v>1913</v>
      </c>
      <c r="B1038" s="379" t="s">
        <v>916</v>
      </c>
      <c r="C1038" s="347">
        <v>19</v>
      </c>
      <c r="D1038" s="350">
        <v>40135</v>
      </c>
      <c r="E1038" s="69"/>
      <c r="F1038" s="207" t="s">
        <v>2160</v>
      </c>
      <c r="G1038" s="65"/>
      <c r="H1038" s="65"/>
      <c r="I1038" s="406" t="s">
        <v>4307</v>
      </c>
    </row>
    <row r="1039" spans="1:9" x14ac:dyDescent="0.2">
      <c r="A1039" s="108" t="s">
        <v>4419</v>
      </c>
      <c r="B1039" s="379" t="s">
        <v>1563</v>
      </c>
      <c r="C1039" s="347">
        <v>27</v>
      </c>
      <c r="D1039" s="350">
        <v>40134</v>
      </c>
      <c r="E1039" s="69"/>
      <c r="F1039" s="207" t="s">
        <v>2160</v>
      </c>
      <c r="G1039" s="65"/>
      <c r="H1039" s="65"/>
      <c r="I1039" s="292" t="s">
        <v>4420</v>
      </c>
    </row>
    <row r="1040" spans="1:9" x14ac:dyDescent="0.2">
      <c r="A1040" s="97" t="s">
        <v>1542</v>
      </c>
      <c r="B1040" s="191" t="s">
        <v>1543</v>
      </c>
      <c r="C1040" s="347">
        <v>23</v>
      </c>
      <c r="D1040" s="350">
        <v>40127</v>
      </c>
      <c r="E1040" s="69"/>
      <c r="F1040" s="207" t="s">
        <v>2160</v>
      </c>
      <c r="G1040" s="65"/>
      <c r="H1040" s="65"/>
      <c r="I1040" s="191" t="s">
        <v>4406</v>
      </c>
    </row>
    <row r="1041" spans="1:9" x14ac:dyDescent="0.2">
      <c r="A1041" s="240" t="s">
        <v>4421</v>
      </c>
      <c r="B1041" s="206" t="s">
        <v>4422</v>
      </c>
      <c r="C1041" s="345">
        <v>16</v>
      </c>
      <c r="D1041" s="358">
        <v>40123</v>
      </c>
      <c r="E1041" s="359"/>
      <c r="F1041" s="209" t="s">
        <v>2160</v>
      </c>
      <c r="G1041" s="199"/>
      <c r="H1041" s="199"/>
      <c r="I1041" s="374" t="s">
        <v>4423</v>
      </c>
    </row>
    <row r="1042" spans="1:9" x14ac:dyDescent="0.2">
      <c r="A1042" s="125" t="s">
        <v>2011</v>
      </c>
      <c r="B1042" s="125" t="s">
        <v>1128</v>
      </c>
      <c r="C1042" s="344">
        <v>33</v>
      </c>
      <c r="D1042" s="398">
        <v>40116</v>
      </c>
      <c r="E1042" s="3"/>
      <c r="F1042" s="3" t="s">
        <v>2160</v>
      </c>
      <c r="G1042" s="3"/>
      <c r="H1042" s="3"/>
      <c r="I1042" s="147" t="s">
        <v>4424</v>
      </c>
    </row>
    <row r="1043" spans="1:9" x14ac:dyDescent="0.2">
      <c r="A1043" s="97" t="s">
        <v>4425</v>
      </c>
      <c r="B1043" s="97" t="s">
        <v>4426</v>
      </c>
      <c r="C1043" s="347">
        <v>25</v>
      </c>
      <c r="D1043" s="346">
        <v>40116</v>
      </c>
      <c r="E1043" s="207"/>
      <c r="F1043" s="207" t="s">
        <v>2160</v>
      </c>
      <c r="G1043" s="207"/>
      <c r="H1043" s="207"/>
      <c r="I1043" s="97" t="s">
        <v>4406</v>
      </c>
    </row>
    <row r="1044" spans="1:9" x14ac:dyDescent="0.2">
      <c r="A1044" s="97" t="s">
        <v>4427</v>
      </c>
      <c r="B1044" s="97" t="s">
        <v>4428</v>
      </c>
      <c r="C1044" s="347">
        <v>40</v>
      </c>
      <c r="D1044" s="346">
        <v>40115</v>
      </c>
      <c r="E1044" s="207"/>
      <c r="F1044" s="207"/>
      <c r="G1044" s="207" t="s">
        <v>2160</v>
      </c>
      <c r="H1044" s="207"/>
      <c r="I1044" s="114" t="s">
        <v>4429</v>
      </c>
    </row>
    <row r="1045" spans="1:9" x14ac:dyDescent="0.2">
      <c r="A1045" s="129" t="s">
        <v>4430</v>
      </c>
      <c r="B1045" s="129" t="s">
        <v>4431</v>
      </c>
      <c r="C1045" s="347">
        <v>34</v>
      </c>
      <c r="D1045" s="346">
        <v>40112</v>
      </c>
      <c r="E1045" s="207"/>
      <c r="F1045" s="207" t="s">
        <v>2160</v>
      </c>
      <c r="G1045" s="207"/>
      <c r="H1045" s="207"/>
      <c r="I1045" s="122" t="s">
        <v>4257</v>
      </c>
    </row>
    <row r="1046" spans="1:9" x14ac:dyDescent="0.2">
      <c r="A1046" s="240" t="s">
        <v>4432</v>
      </c>
      <c r="B1046" s="240" t="s">
        <v>4433</v>
      </c>
      <c r="C1046" s="345">
        <v>16</v>
      </c>
      <c r="D1046" s="402">
        <v>40112</v>
      </c>
      <c r="E1046" s="209"/>
      <c r="F1046" s="209"/>
      <c r="G1046" s="209" t="s">
        <v>2160</v>
      </c>
      <c r="H1046" s="209"/>
      <c r="I1046" s="234" t="s">
        <v>4434</v>
      </c>
    </row>
    <row r="1047" spans="1:9" x14ac:dyDescent="0.2">
      <c r="A1047" s="97" t="s">
        <v>4435</v>
      </c>
      <c r="B1047" s="97" t="s">
        <v>4436</v>
      </c>
      <c r="C1047" s="347">
        <v>35</v>
      </c>
      <c r="D1047" s="346">
        <v>40106</v>
      </c>
      <c r="E1047" s="207" t="s">
        <v>2160</v>
      </c>
      <c r="F1047" s="207"/>
      <c r="G1047" s="207"/>
      <c r="H1047" s="207"/>
      <c r="I1047" s="97" t="s">
        <v>4437</v>
      </c>
    </row>
    <row r="1048" spans="1:9" x14ac:dyDescent="0.2">
      <c r="A1048" s="108" t="s">
        <v>4438</v>
      </c>
      <c r="B1048" s="108" t="s">
        <v>2177</v>
      </c>
      <c r="C1048" s="347">
        <v>33</v>
      </c>
      <c r="D1048" s="346">
        <v>40105</v>
      </c>
      <c r="E1048" s="207"/>
      <c r="F1048" s="207" t="s">
        <v>2160</v>
      </c>
      <c r="G1048" s="207"/>
      <c r="H1048" s="207"/>
      <c r="I1048" s="122" t="s">
        <v>4407</v>
      </c>
    </row>
    <row r="1049" spans="1:9" x14ac:dyDescent="0.2">
      <c r="A1049" s="108" t="s">
        <v>4439</v>
      </c>
      <c r="B1049" s="108" t="s">
        <v>2359</v>
      </c>
      <c r="C1049" s="347">
        <v>16</v>
      </c>
      <c r="D1049" s="346">
        <v>40087</v>
      </c>
      <c r="E1049" s="207"/>
      <c r="F1049" s="207" t="s">
        <v>2160</v>
      </c>
      <c r="G1049" s="207"/>
      <c r="H1049" s="207"/>
      <c r="I1049" s="122" t="s">
        <v>4257</v>
      </c>
    </row>
    <row r="1050" spans="1:9" x14ac:dyDescent="0.2">
      <c r="A1050" s="108" t="s">
        <v>1848</v>
      </c>
      <c r="B1050" s="108" t="s">
        <v>774</v>
      </c>
      <c r="C1050" s="347">
        <v>15</v>
      </c>
      <c r="D1050" s="346">
        <v>40085</v>
      </c>
      <c r="E1050" s="207"/>
      <c r="F1050" s="207" t="s">
        <v>2160</v>
      </c>
      <c r="G1050" s="207"/>
      <c r="H1050" s="207"/>
      <c r="I1050" s="122" t="s">
        <v>4145</v>
      </c>
    </row>
    <row r="1051" spans="1:9" x14ac:dyDescent="0.2">
      <c r="A1051" s="108" t="s">
        <v>4440</v>
      </c>
      <c r="B1051" s="108" t="s">
        <v>1522</v>
      </c>
      <c r="C1051" s="347">
        <v>33</v>
      </c>
      <c r="D1051" s="346">
        <v>40085</v>
      </c>
      <c r="E1051" s="207"/>
      <c r="F1051" s="207" t="s">
        <v>2160</v>
      </c>
      <c r="G1051" s="207"/>
      <c r="H1051" s="207"/>
      <c r="I1051" s="122" t="s">
        <v>4307</v>
      </c>
    </row>
    <row r="1052" spans="1:9" x14ac:dyDescent="0.2">
      <c r="A1052" s="390" t="s">
        <v>4441</v>
      </c>
      <c r="B1052" s="390" t="s">
        <v>3107</v>
      </c>
      <c r="C1052" s="344">
        <v>15</v>
      </c>
      <c r="D1052" s="398">
        <v>40085</v>
      </c>
      <c r="E1052" s="3" t="s">
        <v>2160</v>
      </c>
      <c r="F1052" s="3"/>
      <c r="G1052" s="3"/>
      <c r="H1052" s="3"/>
      <c r="I1052" s="128" t="s">
        <v>4307</v>
      </c>
    </row>
    <row r="1053" spans="1:9" x14ac:dyDescent="0.2">
      <c r="A1053" s="108" t="s">
        <v>4442</v>
      </c>
      <c r="B1053" s="108" t="s">
        <v>3483</v>
      </c>
      <c r="C1053" s="347">
        <v>30</v>
      </c>
      <c r="D1053" s="346">
        <v>40085</v>
      </c>
      <c r="E1053" s="207"/>
      <c r="F1053" s="207" t="s">
        <v>2160</v>
      </c>
      <c r="G1053" s="207"/>
      <c r="H1053" s="207"/>
      <c r="I1053" s="122" t="s">
        <v>4407</v>
      </c>
    </row>
    <row r="1054" spans="1:9" x14ac:dyDescent="0.2">
      <c r="A1054" s="97" t="s">
        <v>4443</v>
      </c>
      <c r="B1054" s="97" t="s">
        <v>515</v>
      </c>
      <c r="C1054" s="347">
        <v>35</v>
      </c>
      <c r="D1054" s="346">
        <v>40085</v>
      </c>
      <c r="E1054" s="207"/>
      <c r="F1054" s="414" t="s">
        <v>2160</v>
      </c>
      <c r="G1054" s="207"/>
      <c r="H1054" s="207"/>
      <c r="I1054" s="117" t="s">
        <v>4444</v>
      </c>
    </row>
    <row r="1055" spans="1:9" x14ac:dyDescent="0.2">
      <c r="A1055" s="129" t="s">
        <v>4445</v>
      </c>
      <c r="B1055" s="129" t="s">
        <v>1238</v>
      </c>
      <c r="C1055" s="347">
        <v>18</v>
      </c>
      <c r="D1055" s="346">
        <v>40067</v>
      </c>
      <c r="E1055" s="207" t="s">
        <v>2160</v>
      </c>
      <c r="F1055" s="207"/>
      <c r="G1055" s="207"/>
      <c r="H1055" s="207"/>
      <c r="I1055" s="114" t="s">
        <v>4446</v>
      </c>
    </row>
    <row r="1056" spans="1:9" x14ac:dyDescent="0.2">
      <c r="A1056" s="376" t="s">
        <v>4447</v>
      </c>
      <c r="B1056" s="376" t="s">
        <v>1135</v>
      </c>
      <c r="C1056" s="345">
        <v>43</v>
      </c>
      <c r="D1056" s="402">
        <v>40054</v>
      </c>
      <c r="E1056" s="209" t="s">
        <v>2160</v>
      </c>
      <c r="F1056" s="209"/>
      <c r="G1056" s="209"/>
      <c r="H1056" s="209"/>
      <c r="I1056" s="234" t="s">
        <v>4448</v>
      </c>
    </row>
    <row r="1057" spans="1:9" x14ac:dyDescent="0.2">
      <c r="A1057" s="390" t="s">
        <v>4449</v>
      </c>
      <c r="B1057" s="390" t="s">
        <v>1353</v>
      </c>
      <c r="C1057" s="344">
        <v>22</v>
      </c>
      <c r="D1057" s="398">
        <v>40054</v>
      </c>
      <c r="E1057" s="3" t="s">
        <v>2160</v>
      </c>
      <c r="F1057" s="3"/>
      <c r="G1057" s="3"/>
      <c r="H1057" s="3"/>
      <c r="I1057" s="128" t="s">
        <v>4307</v>
      </c>
    </row>
    <row r="1058" spans="1:9" x14ac:dyDescent="0.2">
      <c r="A1058" s="129" t="s">
        <v>4450</v>
      </c>
      <c r="B1058" s="129" t="s">
        <v>642</v>
      </c>
      <c r="C1058" s="347">
        <v>32</v>
      </c>
      <c r="D1058" s="346">
        <v>40029</v>
      </c>
      <c r="E1058" s="207" t="s">
        <v>2160</v>
      </c>
      <c r="F1058" s="207"/>
      <c r="G1058" s="207"/>
      <c r="H1058" s="207"/>
      <c r="I1058" s="122" t="s">
        <v>4307</v>
      </c>
    </row>
    <row r="1059" spans="1:9" x14ac:dyDescent="0.2">
      <c r="A1059" s="129" t="s">
        <v>2116</v>
      </c>
      <c r="B1059" s="129" t="s">
        <v>1329</v>
      </c>
      <c r="C1059" s="347">
        <v>15</v>
      </c>
      <c r="D1059" s="346">
        <v>39975</v>
      </c>
      <c r="E1059" s="207" t="s">
        <v>2160</v>
      </c>
      <c r="F1059" s="207"/>
      <c r="G1059" s="207"/>
      <c r="H1059" s="207"/>
      <c r="I1059" s="114" t="s">
        <v>4451</v>
      </c>
    </row>
    <row r="1060" spans="1:9" x14ac:dyDescent="0.2">
      <c r="A1060" s="129" t="s">
        <v>2104</v>
      </c>
      <c r="B1060" s="129" t="s">
        <v>1305</v>
      </c>
      <c r="C1060" s="347">
        <v>32</v>
      </c>
      <c r="D1060" s="346">
        <v>39959</v>
      </c>
      <c r="E1060" s="207" t="s">
        <v>2160</v>
      </c>
      <c r="F1060" s="207"/>
      <c r="G1060" s="207"/>
      <c r="H1060" s="207"/>
      <c r="I1060" s="122" t="s">
        <v>4307</v>
      </c>
    </row>
    <row r="1061" spans="1:9" x14ac:dyDescent="0.2">
      <c r="A1061" s="376" t="s">
        <v>4452</v>
      </c>
      <c r="B1061" s="376" t="s">
        <v>4453</v>
      </c>
      <c r="C1061" s="345">
        <v>37</v>
      </c>
      <c r="D1061" s="402">
        <v>39944</v>
      </c>
      <c r="E1061" s="209" t="s">
        <v>2160</v>
      </c>
      <c r="F1061" s="209"/>
      <c r="G1061" s="209"/>
      <c r="H1061" s="209"/>
      <c r="I1061" s="382" t="s">
        <v>4257</v>
      </c>
    </row>
    <row r="1062" spans="1:9" x14ac:dyDescent="0.2">
      <c r="A1062" s="390" t="s">
        <v>4454</v>
      </c>
      <c r="B1062" s="390" t="s">
        <v>2808</v>
      </c>
      <c r="C1062" s="344">
        <v>27</v>
      </c>
      <c r="D1062" s="398">
        <v>39937</v>
      </c>
      <c r="E1062" s="3" t="s">
        <v>2160</v>
      </c>
      <c r="F1062" s="3"/>
      <c r="G1062" s="3"/>
      <c r="H1062" s="3"/>
      <c r="I1062" s="128" t="s">
        <v>4307</v>
      </c>
    </row>
    <row r="1063" spans="1:9" x14ac:dyDescent="0.2">
      <c r="A1063" s="129" t="s">
        <v>3414</v>
      </c>
      <c r="B1063" s="129" t="s">
        <v>3415</v>
      </c>
      <c r="C1063" s="347">
        <v>26</v>
      </c>
      <c r="D1063" s="346">
        <v>39930</v>
      </c>
      <c r="E1063" s="207" t="s">
        <v>2160</v>
      </c>
      <c r="F1063" s="207"/>
      <c r="G1063" s="207"/>
      <c r="H1063" s="207"/>
      <c r="I1063" s="122" t="s">
        <v>4257</v>
      </c>
    </row>
    <row r="1064" spans="1:9" x14ac:dyDescent="0.2">
      <c r="A1064" s="129" t="s">
        <v>4455</v>
      </c>
      <c r="B1064" s="129" t="s">
        <v>4456</v>
      </c>
      <c r="C1064" s="347">
        <v>31</v>
      </c>
      <c r="D1064" s="346">
        <v>39927</v>
      </c>
      <c r="E1064" s="207" t="s">
        <v>2160</v>
      </c>
      <c r="F1064" s="207"/>
      <c r="G1064" s="207"/>
      <c r="H1064" s="207"/>
      <c r="I1064" s="114" t="s">
        <v>4457</v>
      </c>
    </row>
    <row r="1065" spans="1:9" x14ac:dyDescent="0.2">
      <c r="A1065" s="129" t="s">
        <v>627</v>
      </c>
      <c r="B1065" s="129" t="s">
        <v>4458</v>
      </c>
      <c r="C1065" s="347">
        <v>38</v>
      </c>
      <c r="D1065" s="346">
        <v>39924</v>
      </c>
      <c r="E1065" s="207" t="s">
        <v>2160</v>
      </c>
      <c r="F1065" s="207"/>
      <c r="G1065" s="207"/>
      <c r="H1065" s="207"/>
      <c r="I1065" s="122" t="s">
        <v>4257</v>
      </c>
    </row>
    <row r="1066" spans="1:9" x14ac:dyDescent="0.2">
      <c r="A1066" s="376" t="s">
        <v>4459</v>
      </c>
      <c r="B1066" s="376" t="s">
        <v>4460</v>
      </c>
      <c r="C1066" s="345">
        <v>26</v>
      </c>
      <c r="D1066" s="402">
        <v>39918</v>
      </c>
      <c r="E1066" s="209" t="s">
        <v>2160</v>
      </c>
      <c r="F1066" s="209"/>
      <c r="G1066" s="209"/>
      <c r="H1066" s="209"/>
      <c r="I1066" s="234" t="s">
        <v>4461</v>
      </c>
    </row>
    <row r="1067" spans="1:9" x14ac:dyDescent="0.2">
      <c r="A1067" s="390" t="s">
        <v>4462</v>
      </c>
      <c r="B1067" s="390" t="s">
        <v>1027</v>
      </c>
      <c r="C1067" s="344">
        <v>50</v>
      </c>
      <c r="D1067" s="398">
        <v>39899</v>
      </c>
      <c r="E1067" s="3" t="s">
        <v>2160</v>
      </c>
      <c r="F1067" s="3"/>
      <c r="G1067" s="3"/>
      <c r="H1067" s="3"/>
      <c r="I1067" s="147" t="s">
        <v>4463</v>
      </c>
    </row>
    <row r="1068" spans="1:9" x14ac:dyDescent="0.2">
      <c r="A1068" s="129" t="s">
        <v>4464</v>
      </c>
      <c r="B1068" s="129" t="s">
        <v>869</v>
      </c>
      <c r="C1068" s="347">
        <v>32</v>
      </c>
      <c r="D1068" s="346">
        <v>39889</v>
      </c>
      <c r="E1068" s="207" t="s">
        <v>2160</v>
      </c>
      <c r="F1068" s="207"/>
      <c r="G1068" s="207"/>
      <c r="H1068" s="207"/>
      <c r="I1068" s="114" t="s">
        <v>4465</v>
      </c>
    </row>
    <row r="1069" spans="1:9" x14ac:dyDescent="0.2">
      <c r="A1069" s="97" t="s">
        <v>2939</v>
      </c>
      <c r="B1069" s="97" t="s">
        <v>2940</v>
      </c>
      <c r="C1069" s="347">
        <v>20</v>
      </c>
      <c r="D1069" s="346">
        <v>39881</v>
      </c>
      <c r="E1069" s="207" t="s">
        <v>2160</v>
      </c>
      <c r="F1069" s="207"/>
      <c r="G1069" s="207"/>
      <c r="H1069" s="207"/>
      <c r="I1069" s="114" t="s">
        <v>4466</v>
      </c>
    </row>
    <row r="1070" spans="1:9" x14ac:dyDescent="0.2">
      <c r="A1070" s="97" t="s">
        <v>4467</v>
      </c>
      <c r="B1070" s="97" t="s">
        <v>4468</v>
      </c>
      <c r="C1070" s="347">
        <v>31</v>
      </c>
      <c r="D1070" s="346">
        <v>39881</v>
      </c>
      <c r="E1070" s="207"/>
      <c r="F1070" s="207"/>
      <c r="G1070" s="207" t="s">
        <v>2160</v>
      </c>
      <c r="H1070" s="207"/>
      <c r="I1070" s="114" t="s">
        <v>4469</v>
      </c>
    </row>
    <row r="1071" spans="1:9" x14ac:dyDescent="0.2">
      <c r="A1071" s="376" t="s">
        <v>2826</v>
      </c>
      <c r="B1071" s="376" t="s">
        <v>2827</v>
      </c>
      <c r="C1071" s="345">
        <v>20</v>
      </c>
      <c r="D1071" s="402">
        <v>39878</v>
      </c>
      <c r="E1071" s="209" t="s">
        <v>2160</v>
      </c>
      <c r="F1071" s="209"/>
      <c r="G1071" s="209"/>
      <c r="H1071" s="209"/>
      <c r="I1071" s="382" t="s">
        <v>4307</v>
      </c>
    </row>
    <row r="1072" spans="1:9" x14ac:dyDescent="0.2">
      <c r="A1072" s="390" t="s">
        <v>1318</v>
      </c>
      <c r="B1072" s="390" t="s">
        <v>1319</v>
      </c>
      <c r="C1072" s="344">
        <v>36</v>
      </c>
      <c r="D1072" s="398">
        <v>39876</v>
      </c>
      <c r="E1072" s="3" t="s">
        <v>2160</v>
      </c>
      <c r="F1072" s="3"/>
      <c r="G1072" s="3"/>
      <c r="H1072" s="3"/>
      <c r="I1072" s="128" t="s">
        <v>4307</v>
      </c>
    </row>
    <row r="1073" spans="1:12" x14ac:dyDescent="0.2">
      <c r="A1073" s="130" t="s">
        <v>3691</v>
      </c>
      <c r="B1073" s="129" t="s">
        <v>3692</v>
      </c>
      <c r="C1073" s="347">
        <v>32</v>
      </c>
      <c r="D1073" s="346">
        <v>39871</v>
      </c>
      <c r="E1073" s="207" t="s">
        <v>2160</v>
      </c>
      <c r="F1073" s="207"/>
      <c r="G1073" s="207"/>
      <c r="H1073" s="207"/>
      <c r="I1073" s="122" t="s">
        <v>4307</v>
      </c>
    </row>
    <row r="1074" spans="1:12" x14ac:dyDescent="0.2">
      <c r="A1074" s="129" t="s">
        <v>4470</v>
      </c>
      <c r="B1074" s="129" t="s">
        <v>3051</v>
      </c>
      <c r="C1074" s="347">
        <v>39</v>
      </c>
      <c r="D1074" s="346">
        <v>39869</v>
      </c>
      <c r="E1074" s="207" t="s">
        <v>2160</v>
      </c>
      <c r="F1074" s="207"/>
      <c r="G1074" s="207"/>
      <c r="H1074" s="207"/>
      <c r="I1074" s="114" t="s">
        <v>4471</v>
      </c>
    </row>
    <row r="1075" spans="1:12" x14ac:dyDescent="0.2">
      <c r="A1075" s="97" t="s">
        <v>4472</v>
      </c>
      <c r="B1075" s="97" t="s">
        <v>4473</v>
      </c>
      <c r="C1075" s="347">
        <v>35</v>
      </c>
      <c r="D1075" s="346">
        <v>39862</v>
      </c>
      <c r="E1075" s="207" t="s">
        <v>2160</v>
      </c>
      <c r="F1075" s="207"/>
      <c r="G1075" s="207"/>
      <c r="H1075" s="207"/>
      <c r="I1075" s="97"/>
    </row>
    <row r="1076" spans="1:12" x14ac:dyDescent="0.2">
      <c r="A1076" s="376" t="s">
        <v>2072</v>
      </c>
      <c r="B1076" s="376" t="s">
        <v>1244</v>
      </c>
      <c r="C1076" s="345">
        <v>27</v>
      </c>
      <c r="D1076" s="402">
        <v>39849</v>
      </c>
      <c r="E1076" s="209" t="s">
        <v>2160</v>
      </c>
      <c r="F1076" s="209"/>
      <c r="G1076" s="209"/>
      <c r="H1076" s="209"/>
      <c r="I1076" s="382" t="s">
        <v>4307</v>
      </c>
    </row>
    <row r="1077" spans="1:12" x14ac:dyDescent="0.2">
      <c r="A1077" s="119" t="s">
        <v>4474</v>
      </c>
      <c r="B1077" s="119" t="s">
        <v>4475</v>
      </c>
      <c r="C1077" s="344">
        <v>27</v>
      </c>
      <c r="D1077" s="398">
        <v>39849</v>
      </c>
      <c r="E1077" s="3" t="s">
        <v>2160</v>
      </c>
      <c r="F1077" s="3"/>
      <c r="G1077" s="3"/>
      <c r="H1077" s="3"/>
      <c r="I1077" s="119" t="s">
        <v>4476</v>
      </c>
    </row>
    <row r="1078" spans="1:12" x14ac:dyDescent="0.2">
      <c r="A1078" s="129" t="s">
        <v>4477</v>
      </c>
      <c r="B1078" s="129" t="s">
        <v>4478</v>
      </c>
      <c r="C1078" s="347">
        <v>25</v>
      </c>
      <c r="D1078" s="346">
        <v>39843</v>
      </c>
      <c r="E1078" s="207" t="s">
        <v>2160</v>
      </c>
      <c r="F1078" s="207"/>
      <c r="G1078" s="207"/>
      <c r="H1078" s="207"/>
      <c r="I1078" s="122" t="s">
        <v>4307</v>
      </c>
    </row>
    <row r="1079" spans="1:12" x14ac:dyDescent="0.2">
      <c r="A1079" s="129" t="s">
        <v>1137</v>
      </c>
      <c r="B1079" s="129" t="s">
        <v>1138</v>
      </c>
      <c r="C1079" s="347">
        <v>41</v>
      </c>
      <c r="D1079" s="346">
        <v>39839</v>
      </c>
      <c r="E1079" s="207" t="s">
        <v>2160</v>
      </c>
      <c r="F1079" s="207"/>
      <c r="G1079" s="207"/>
      <c r="H1079" s="207"/>
      <c r="I1079" s="122" t="s">
        <v>4307</v>
      </c>
    </row>
    <row r="1080" spans="1:12" x14ac:dyDescent="0.2">
      <c r="A1080" s="129" t="s">
        <v>3081</v>
      </c>
      <c r="B1080" s="129" t="s">
        <v>3082</v>
      </c>
      <c r="C1080" s="347">
        <v>22</v>
      </c>
      <c r="D1080" s="346">
        <v>39835</v>
      </c>
      <c r="E1080" s="207" t="s">
        <v>2160</v>
      </c>
      <c r="F1080" s="207"/>
      <c r="G1080" s="207"/>
      <c r="H1080" s="207"/>
      <c r="I1080" s="122" t="s">
        <v>4307</v>
      </c>
      <c r="K1080" s="55"/>
      <c r="L1080" s="55"/>
    </row>
    <row r="1081" spans="1:12" x14ac:dyDescent="0.2">
      <c r="A1081" s="240" t="s">
        <v>4479</v>
      </c>
      <c r="B1081" s="240" t="s">
        <v>4480</v>
      </c>
      <c r="C1081" s="345">
        <v>36</v>
      </c>
      <c r="D1081" s="402">
        <v>39828</v>
      </c>
      <c r="E1081" s="209" t="s">
        <v>2160</v>
      </c>
      <c r="F1081" s="209"/>
      <c r="G1081" s="209"/>
      <c r="H1081" s="209"/>
      <c r="I1081" s="240" t="s">
        <v>4481</v>
      </c>
    </row>
    <row r="1082" spans="1:12" x14ac:dyDescent="0.2">
      <c r="A1082" s="125" t="s">
        <v>4482</v>
      </c>
      <c r="B1082" s="125" t="s">
        <v>4483</v>
      </c>
      <c r="C1082" s="344">
        <v>24</v>
      </c>
      <c r="D1082" s="398">
        <v>39772</v>
      </c>
      <c r="E1082" s="3"/>
      <c r="F1082" s="3" t="s">
        <v>2160</v>
      </c>
      <c r="G1082" s="3"/>
      <c r="H1082" s="3"/>
      <c r="I1082" s="147" t="s">
        <v>4484</v>
      </c>
    </row>
    <row r="1083" spans="1:12" x14ac:dyDescent="0.2">
      <c r="A1083" s="114" t="s">
        <v>4485</v>
      </c>
      <c r="B1083" s="97" t="s">
        <v>3413</v>
      </c>
      <c r="C1083" s="347">
        <v>31</v>
      </c>
      <c r="D1083" s="346">
        <v>39770</v>
      </c>
      <c r="E1083" s="207"/>
      <c r="F1083" s="207"/>
      <c r="G1083" s="207" t="s">
        <v>2160</v>
      </c>
      <c r="H1083" s="207"/>
      <c r="I1083" s="114" t="s">
        <v>4486</v>
      </c>
    </row>
    <row r="1084" spans="1:12" x14ac:dyDescent="0.2">
      <c r="A1084" s="97" t="s">
        <v>4487</v>
      </c>
      <c r="B1084" s="97" t="s">
        <v>4488</v>
      </c>
      <c r="C1084" s="347">
        <v>27</v>
      </c>
      <c r="D1084" s="346">
        <v>39769</v>
      </c>
      <c r="E1084" s="207"/>
      <c r="F1084" s="207" t="s">
        <v>2160</v>
      </c>
      <c r="G1084" s="207"/>
      <c r="H1084" s="207"/>
      <c r="I1084" s="114" t="s">
        <v>4489</v>
      </c>
    </row>
    <row r="1085" spans="1:12" x14ac:dyDescent="0.2">
      <c r="A1085" s="129" t="s">
        <v>4490</v>
      </c>
      <c r="B1085" s="129" t="s">
        <v>2391</v>
      </c>
      <c r="C1085" s="347">
        <v>25</v>
      </c>
      <c r="D1085" s="346">
        <v>39752</v>
      </c>
      <c r="E1085" s="207" t="s">
        <v>2160</v>
      </c>
      <c r="F1085" s="207"/>
      <c r="G1085" s="207"/>
      <c r="H1085" s="207"/>
      <c r="I1085" s="122" t="s">
        <v>4307</v>
      </c>
    </row>
    <row r="1086" spans="1:12" x14ac:dyDescent="0.2">
      <c r="A1086" s="240" t="s">
        <v>4491</v>
      </c>
      <c r="B1086" s="240" t="s">
        <v>4492</v>
      </c>
      <c r="C1086" s="345">
        <v>33</v>
      </c>
      <c r="D1086" s="402">
        <v>39729</v>
      </c>
      <c r="E1086" s="209"/>
      <c r="F1086" s="209"/>
      <c r="G1086" s="209" t="s">
        <v>2160</v>
      </c>
      <c r="H1086" s="209"/>
      <c r="I1086" s="234" t="s">
        <v>4493</v>
      </c>
    </row>
    <row r="1087" spans="1:12" x14ac:dyDescent="0.2">
      <c r="A1087" s="119" t="s">
        <v>4494</v>
      </c>
      <c r="B1087" s="119" t="s">
        <v>4495</v>
      </c>
      <c r="C1087" s="344">
        <v>28</v>
      </c>
      <c r="D1087" s="398">
        <v>39729</v>
      </c>
      <c r="E1087" s="3"/>
      <c r="F1087" s="3"/>
      <c r="G1087" s="3" t="s">
        <v>2160</v>
      </c>
      <c r="H1087" s="3"/>
      <c r="I1087" s="147" t="s">
        <v>4496</v>
      </c>
    </row>
    <row r="1088" spans="1:12" x14ac:dyDescent="0.2">
      <c r="A1088" s="129" t="s">
        <v>4497</v>
      </c>
      <c r="B1088" s="129" t="s">
        <v>646</v>
      </c>
      <c r="C1088" s="347">
        <v>30</v>
      </c>
      <c r="D1088" s="346">
        <v>39727</v>
      </c>
      <c r="E1088" s="207" t="s">
        <v>2160</v>
      </c>
      <c r="F1088" s="207"/>
      <c r="G1088" s="207"/>
      <c r="H1088" s="207"/>
      <c r="I1088" s="114" t="s">
        <v>4498</v>
      </c>
    </row>
    <row r="1089" spans="1:9" x14ac:dyDescent="0.2">
      <c r="A1089" s="129" t="s">
        <v>4499</v>
      </c>
      <c r="B1089" s="129" t="s">
        <v>2512</v>
      </c>
      <c r="C1089" s="347">
        <v>39</v>
      </c>
      <c r="D1089" s="346">
        <v>39727</v>
      </c>
      <c r="E1089" s="207" t="s">
        <v>2160</v>
      </c>
      <c r="F1089" s="207"/>
      <c r="G1089" s="207"/>
      <c r="H1089" s="207"/>
      <c r="I1089" s="122" t="s">
        <v>4307</v>
      </c>
    </row>
    <row r="1090" spans="1:9" x14ac:dyDescent="0.2">
      <c r="A1090" s="129" t="s">
        <v>2059</v>
      </c>
      <c r="B1090" s="129" t="s">
        <v>1224</v>
      </c>
      <c r="C1090" s="347">
        <v>30</v>
      </c>
      <c r="D1090" s="346">
        <v>39701</v>
      </c>
      <c r="E1090" s="207" t="s">
        <v>2160</v>
      </c>
      <c r="F1090" s="207"/>
      <c r="G1090" s="207"/>
      <c r="H1090" s="207"/>
      <c r="I1090" s="122" t="s">
        <v>4145</v>
      </c>
    </row>
    <row r="1091" spans="1:9" x14ac:dyDescent="0.2">
      <c r="A1091" s="376" t="s">
        <v>4500</v>
      </c>
      <c r="B1091" s="376" t="s">
        <v>1179</v>
      </c>
      <c r="C1091" s="345">
        <v>37</v>
      </c>
      <c r="D1091" s="402">
        <v>39651</v>
      </c>
      <c r="E1091" s="209" t="s">
        <v>2160</v>
      </c>
      <c r="F1091" s="209"/>
      <c r="G1091" s="209"/>
      <c r="H1091" s="209"/>
      <c r="I1091" s="234" t="s">
        <v>4501</v>
      </c>
    </row>
    <row r="1092" spans="1:9" x14ac:dyDescent="0.2">
      <c r="A1092" s="390" t="s">
        <v>837</v>
      </c>
      <c r="B1092" s="129" t="s">
        <v>838</v>
      </c>
      <c r="C1092" s="347">
        <v>34</v>
      </c>
      <c r="D1092" s="346">
        <v>39617</v>
      </c>
      <c r="E1092" s="207" t="s">
        <v>2160</v>
      </c>
      <c r="F1092" s="207"/>
      <c r="G1092" s="207"/>
      <c r="H1092" s="207"/>
      <c r="I1092" s="122" t="s">
        <v>4307</v>
      </c>
    </row>
    <row r="1093" spans="1:9" x14ac:dyDescent="0.2">
      <c r="A1093" s="129" t="s">
        <v>2230</v>
      </c>
      <c r="B1093" s="129" t="s">
        <v>2231</v>
      </c>
      <c r="C1093" s="347">
        <v>43</v>
      </c>
      <c r="D1093" s="346">
        <v>39617</v>
      </c>
      <c r="E1093" s="207" t="s">
        <v>2160</v>
      </c>
      <c r="F1093" s="207"/>
      <c r="G1093" s="207"/>
      <c r="H1093" s="207"/>
      <c r="I1093" s="122" t="s">
        <v>4307</v>
      </c>
    </row>
    <row r="1094" spans="1:9" x14ac:dyDescent="0.2">
      <c r="A1094" s="97" t="s">
        <v>4502</v>
      </c>
      <c r="B1094" s="97" t="s">
        <v>4503</v>
      </c>
      <c r="C1094" s="347">
        <v>35</v>
      </c>
      <c r="D1094" s="346">
        <v>39538</v>
      </c>
      <c r="E1094" s="207"/>
      <c r="F1094" s="207"/>
      <c r="G1094" s="207"/>
      <c r="H1094" s="207" t="s">
        <v>2160</v>
      </c>
      <c r="I1094" s="97" t="s">
        <v>4504</v>
      </c>
    </row>
    <row r="1095" spans="1:9" x14ac:dyDescent="0.2">
      <c r="A1095" s="129" t="s">
        <v>3024</v>
      </c>
      <c r="B1095" s="129" t="s">
        <v>3025</v>
      </c>
      <c r="C1095" s="347">
        <v>25</v>
      </c>
      <c r="D1095" s="346">
        <v>39497</v>
      </c>
      <c r="E1095" s="207" t="s">
        <v>2160</v>
      </c>
      <c r="F1095" s="207"/>
      <c r="G1095" s="207"/>
      <c r="H1095" s="207"/>
      <c r="I1095" s="122" t="s">
        <v>4257</v>
      </c>
    </row>
    <row r="1096" spans="1:9" x14ac:dyDescent="0.2">
      <c r="A1096" s="97" t="s">
        <v>4505</v>
      </c>
      <c r="B1096" s="97" t="s">
        <v>391</v>
      </c>
      <c r="C1096" s="347">
        <v>39</v>
      </c>
      <c r="D1096" s="346">
        <v>39477</v>
      </c>
      <c r="E1096" s="207"/>
      <c r="F1096" s="207"/>
      <c r="G1096" s="207"/>
      <c r="H1096" s="414" t="s">
        <v>2160</v>
      </c>
      <c r="I1096" s="117" t="s">
        <v>4506</v>
      </c>
    </row>
    <row r="1097" spans="1:9" x14ac:dyDescent="0.2">
      <c r="A1097" s="129" t="s">
        <v>4507</v>
      </c>
      <c r="B1097" s="129" t="s">
        <v>4508</v>
      </c>
      <c r="C1097" s="347">
        <v>36</v>
      </c>
      <c r="D1097" s="346">
        <v>39477</v>
      </c>
      <c r="E1097" s="207" t="s">
        <v>2160</v>
      </c>
      <c r="F1097" s="207"/>
      <c r="G1097" s="207"/>
      <c r="H1097" s="207"/>
      <c r="I1097" s="114" t="s">
        <v>4509</v>
      </c>
    </row>
    <row r="1098" spans="1:9" x14ac:dyDescent="0.2">
      <c r="A1098" s="416" t="s">
        <v>4510</v>
      </c>
      <c r="B1098" s="416" t="s">
        <v>4511</v>
      </c>
      <c r="C1098" s="345">
        <v>26</v>
      </c>
      <c r="D1098" s="402">
        <v>39448</v>
      </c>
      <c r="E1098" s="417" t="s">
        <v>2160</v>
      </c>
      <c r="F1098" s="209"/>
      <c r="G1098" s="209"/>
      <c r="H1098" s="209"/>
      <c r="I1098" s="418" t="s">
        <v>4512</v>
      </c>
    </row>
    <row r="1099" spans="1:9" x14ac:dyDescent="0.2">
      <c r="A1099" s="375"/>
      <c r="B1099" s="381"/>
      <c r="C1099" s="401"/>
      <c r="D1099" s="419"/>
      <c r="E1099" s="198"/>
      <c r="F1099" s="198"/>
      <c r="G1099" s="198"/>
      <c r="H1099" s="198"/>
      <c r="I1099" s="374"/>
    </row>
    <row r="1100" spans="1:9" x14ac:dyDescent="0.2">
      <c r="A1100" s="420" t="s">
        <v>4513</v>
      </c>
      <c r="B1100" s="421">
        <f>COUNTA(B162:B1098)</f>
        <v>937</v>
      </c>
      <c r="C1100" s="422"/>
      <c r="D1100" s="423"/>
      <c r="E1100" s="421">
        <f>COUNTA(E162:E1098)</f>
        <v>288</v>
      </c>
      <c r="F1100" s="421">
        <f>COUNTA(F162:F1098)</f>
        <v>401</v>
      </c>
      <c r="G1100" s="421">
        <f>COUNTA(G162:G1098)</f>
        <v>199</v>
      </c>
      <c r="H1100" s="421">
        <f>COUNTA(H162:H1098)</f>
        <v>50</v>
      </c>
      <c r="I1100" s="424" t="s">
        <v>4514</v>
      </c>
    </row>
    <row r="1101" spans="1:9" x14ac:dyDescent="0.2">
      <c r="A1101" s="233" t="s">
        <v>4515</v>
      </c>
      <c r="B1101" s="198">
        <f>B1100-5</f>
        <v>932</v>
      </c>
      <c r="C1101" s="401"/>
      <c r="D1101" s="419"/>
      <c r="E1101" s="198">
        <f>E1100-2</f>
        <v>286</v>
      </c>
      <c r="F1101" s="198">
        <f>F1100-3</f>
        <v>398</v>
      </c>
      <c r="G1101" s="198">
        <f>G1100</f>
        <v>199</v>
      </c>
      <c r="H1101" s="198">
        <f>H1100</f>
        <v>50</v>
      </c>
      <c r="I1101" s="425" t="s">
        <v>4516</v>
      </c>
    </row>
    <row r="1102" spans="1:9" x14ac:dyDescent="0.2">
      <c r="A1102" s="233" t="s">
        <v>4517</v>
      </c>
      <c r="B1102" s="198">
        <f>B1101-9</f>
        <v>923</v>
      </c>
      <c r="C1102" s="401"/>
      <c r="D1102" s="419"/>
      <c r="E1102" s="198">
        <f>E1101-3</f>
        <v>283</v>
      </c>
      <c r="F1102" s="198">
        <f>F1101-2</f>
        <v>396</v>
      </c>
      <c r="G1102" s="198">
        <f>G1101-1</f>
        <v>198</v>
      </c>
      <c r="H1102" s="198">
        <f>H1101-3</f>
        <v>47</v>
      </c>
      <c r="I1102" s="425" t="s">
        <v>4518</v>
      </c>
    </row>
    <row r="1103" spans="1:9" x14ac:dyDescent="0.2">
      <c r="A1103" s="208" t="s">
        <v>4519</v>
      </c>
      <c r="B1103" s="325">
        <v>100</v>
      </c>
      <c r="C1103" s="426"/>
      <c r="D1103" s="427"/>
      <c r="E1103" s="426">
        <f>E1102/$B1102*100</f>
        <v>30.660888407367281</v>
      </c>
      <c r="F1103" s="426">
        <f>F1102/$B1102*100</f>
        <v>42.903575297941494</v>
      </c>
      <c r="G1103" s="426">
        <f>G1102/$B1102*100</f>
        <v>21.451787648970747</v>
      </c>
      <c r="H1103" s="426">
        <f>H1102/$B1102*100</f>
        <v>5.0920910075839654</v>
      </c>
      <c r="I1103" s="206"/>
    </row>
    <row r="1104" spans="1:9" x14ac:dyDescent="0.2">
      <c r="A1104" s="208" t="s">
        <v>4520</v>
      </c>
      <c r="B1104" s="201"/>
      <c r="C1104" s="426">
        <f>AVERAGE(C162:C1098)</f>
        <v>11.294557097118464</v>
      </c>
      <c r="D1104" s="428">
        <f>AVERAGE(D162:D1098)</f>
        <v>42729.880469583775</v>
      </c>
      <c r="E1104" s="198"/>
      <c r="F1104" s="198"/>
      <c r="G1104" s="198"/>
      <c r="H1104" s="198"/>
      <c r="I1104" s="206"/>
    </row>
    <row r="1105" spans="1:15" x14ac:dyDescent="0.2">
      <c r="A1105" s="123" t="s">
        <v>4521</v>
      </c>
      <c r="B1105" s="55"/>
      <c r="C1105" s="157"/>
      <c r="D1105" s="354"/>
      <c r="E1105" s="2"/>
      <c r="F1105" s="2"/>
      <c r="G1105" s="2"/>
      <c r="H1105" s="2"/>
      <c r="I1105" s="55"/>
    </row>
    <row r="1106" spans="1:15" x14ac:dyDescent="0.2">
      <c r="A1106" s="123"/>
      <c r="B1106" s="55"/>
      <c r="C1106" s="157"/>
      <c r="D1106" s="354"/>
      <c r="E1106" s="2"/>
      <c r="F1106" s="2"/>
      <c r="G1106" s="2"/>
      <c r="H1106" s="2"/>
      <c r="I1106" s="55"/>
    </row>
    <row r="1107" spans="1:15" x14ac:dyDescent="0.2">
      <c r="A1107" s="429" t="s">
        <v>4522</v>
      </c>
      <c r="B1107" s="184"/>
      <c r="C1107" s="430" t="s">
        <v>30</v>
      </c>
      <c r="D1107" s="431" t="s">
        <v>4523</v>
      </c>
      <c r="E1107" s="432" t="s">
        <v>2157</v>
      </c>
      <c r="F1107" s="214" t="s">
        <v>4524</v>
      </c>
      <c r="G1107" s="433" t="s">
        <v>4525</v>
      </c>
      <c r="H1107" s="433" t="s">
        <v>14</v>
      </c>
      <c r="I1107" s="434" t="s">
        <v>87</v>
      </c>
    </row>
    <row r="1108" spans="1:15" x14ac:dyDescent="0.2">
      <c r="A1108" s="225" t="s">
        <v>4526</v>
      </c>
      <c r="B1108" s="55"/>
      <c r="C1108" s="99">
        <f>SUM(E1108:H1108)</f>
        <v>156</v>
      </c>
      <c r="D1108" s="435">
        <f>C1108/C1112*100</f>
        <v>16.901408450704224</v>
      </c>
      <c r="E1108" s="76">
        <v>61</v>
      </c>
      <c r="F1108" s="436">
        <v>92</v>
      </c>
      <c r="G1108" s="65">
        <v>0</v>
      </c>
      <c r="H1108" s="437">
        <v>3</v>
      </c>
      <c r="I1108" s="159" t="s">
        <v>4527</v>
      </c>
    </row>
    <row r="1109" spans="1:15" x14ac:dyDescent="0.2">
      <c r="A1109" s="225" t="s">
        <v>4528</v>
      </c>
      <c r="B1109" s="55"/>
      <c r="C1109" s="99">
        <f>SUM(E1109:H1109)</f>
        <v>30</v>
      </c>
      <c r="D1109" s="435">
        <f>C1109/C1112*100</f>
        <v>3.2502708559046587</v>
      </c>
      <c r="E1109" s="207" t="s">
        <v>4529</v>
      </c>
      <c r="F1109" s="207" t="s">
        <v>4529</v>
      </c>
      <c r="G1109" s="207" t="s">
        <v>4529</v>
      </c>
      <c r="H1109" s="438">
        <v>30</v>
      </c>
      <c r="I1109" s="439" t="s">
        <v>4530</v>
      </c>
    </row>
    <row r="1110" spans="1:15" x14ac:dyDescent="0.2">
      <c r="A1110" s="225" t="s">
        <v>4531</v>
      </c>
      <c r="B1110" s="55"/>
      <c r="C1110" s="99">
        <f>SUM(E1110:H1110)</f>
        <v>124</v>
      </c>
      <c r="D1110" s="435">
        <f>C1110/C1112*100</f>
        <v>13.434452871072589</v>
      </c>
      <c r="E1110" s="69">
        <v>3</v>
      </c>
      <c r="F1110" s="207">
        <v>7</v>
      </c>
      <c r="G1110" s="65">
        <v>112</v>
      </c>
      <c r="H1110" s="65">
        <v>2</v>
      </c>
      <c r="I1110" s="55"/>
    </row>
    <row r="1111" spans="1:15" x14ac:dyDescent="0.2">
      <c r="A1111" s="225" t="s">
        <v>4532</v>
      </c>
      <c r="B1111" s="55"/>
      <c r="C1111" s="99">
        <f>C1112-C1108-C1110-C1109</f>
        <v>613</v>
      </c>
      <c r="D1111" s="435">
        <f>D1112-D1108-D1110-D1109</f>
        <v>66.413867822318522</v>
      </c>
      <c r="E1111" s="69">
        <f>E1112-E1108-E1110</f>
        <v>219</v>
      </c>
      <c r="F1111" s="207">
        <f>F1112-F1108-F1110</f>
        <v>297</v>
      </c>
      <c r="G1111" s="207" t="s">
        <v>4529</v>
      </c>
      <c r="H1111" s="65">
        <f>H1112-H1108-H1110-H1109</f>
        <v>12</v>
      </c>
      <c r="I1111" s="55"/>
      <c r="J1111" s="157"/>
    </row>
    <row r="1112" spans="1:15" x14ac:dyDescent="0.2">
      <c r="A1112" s="420" t="s">
        <v>4513</v>
      </c>
      <c r="B1112" s="184"/>
      <c r="C1112" s="430">
        <f>B1102</f>
        <v>923</v>
      </c>
      <c r="D1112" s="224">
        <v>100</v>
      </c>
      <c r="E1112" s="430">
        <f>E1102</f>
        <v>283</v>
      </c>
      <c r="F1112" s="440">
        <f>F1102</f>
        <v>396</v>
      </c>
      <c r="G1112" s="441">
        <f>G1102</f>
        <v>198</v>
      </c>
      <c r="H1112" s="441">
        <f>H1102</f>
        <v>47</v>
      </c>
      <c r="I1112" s="55"/>
    </row>
    <row r="1113" spans="1:15" x14ac:dyDescent="0.2">
      <c r="A1113" s="123"/>
      <c r="B1113" s="55"/>
      <c r="C1113" s="157"/>
      <c r="D1113" s="354"/>
      <c r="E1113" s="2"/>
      <c r="F1113" s="2"/>
      <c r="G1113" s="2"/>
      <c r="H1113" s="2"/>
      <c r="I1113" s="55"/>
    </row>
    <row r="1114" spans="1:15" x14ac:dyDescent="0.2">
      <c r="A1114" s="429" t="s">
        <v>4533</v>
      </c>
      <c r="B1114" s="442"/>
      <c r="C1114" s="422" t="s">
        <v>30</v>
      </c>
      <c r="D1114" s="431" t="s">
        <v>4523</v>
      </c>
      <c r="E1114" s="214" t="s">
        <v>2157</v>
      </c>
      <c r="F1114" s="433" t="s">
        <v>4524</v>
      </c>
      <c r="G1114" s="433" t="s">
        <v>4525</v>
      </c>
      <c r="H1114" s="433" t="s">
        <v>14</v>
      </c>
      <c r="I1114" s="424" t="s">
        <v>87</v>
      </c>
      <c r="K1114" s="434" t="s">
        <v>1373</v>
      </c>
      <c r="L1114" s="424" t="s">
        <v>542</v>
      </c>
      <c r="M1114" s="424" t="s">
        <v>1725</v>
      </c>
      <c r="N1114" s="424" t="s">
        <v>4534</v>
      </c>
      <c r="O1114" s="123" t="s">
        <v>4535</v>
      </c>
    </row>
    <row r="1115" spans="1:15" x14ac:dyDescent="0.2">
      <c r="A1115" s="443">
        <v>2008</v>
      </c>
      <c r="B1115" s="118"/>
      <c r="C1115" s="120">
        <f t="shared" ref="C1115:C1131" si="0">SUM(E1115:H1115)</f>
        <v>17</v>
      </c>
      <c r="D1115" s="444">
        <f t="shared" ref="D1115:D1131" si="1">C1115/C$1132*100</f>
        <v>1.6129032258064515</v>
      </c>
      <c r="E1115" s="359">
        <f t="shared" ref="E1115:H1131" si="2">COUNTIFS($D$42:$D$1098,"&gt;=1/1/"&amp;$A1115,$D$42:$D$1098,"&lt;=12/31/"&amp;$A1115,E$42:E$1098,"X")</f>
        <v>10</v>
      </c>
      <c r="F1115" s="359">
        <f t="shared" si="2"/>
        <v>2</v>
      </c>
      <c r="G1115" s="359">
        <f t="shared" si="2"/>
        <v>3</v>
      </c>
      <c r="H1115" s="214">
        <f t="shared" si="2"/>
        <v>2</v>
      </c>
      <c r="I1115" s="123" t="s">
        <v>4536</v>
      </c>
      <c r="J1115">
        <v>2008</v>
      </c>
      <c r="K1115" s="214">
        <f t="shared" ref="K1115:K1131" si="3">COUNTIFS($D$42:$D$1098,"&gt;=1/1/"&amp;$A1115,$D$42:$D$1098,"&lt;=12/31/"&amp;$A1115,$C$42:$C$1098,"&gt;=5",$C$42:$C$1098,"&lt;10")</f>
        <v>0</v>
      </c>
      <c r="L1115" s="214">
        <f t="shared" ref="L1115:L1131" si="4">COUNTIFS($D$42:$D$1098,"&gt;=1/1/"&amp;$A1115,$D$42:$D$1098,"&lt;=12/31/"&amp;$A1115,$C$42:$C$1098,"&gt;=10",$C$42:$C$1098,"&lt;25")</f>
        <v>1</v>
      </c>
      <c r="M1115" s="214">
        <f t="shared" ref="M1115:M1131" si="5">COUNTIFS($D$42:$D$1098,"&gt;=1/1/"&amp;$A1115,$D$42:$D$1098,"&lt;=12/31/"&amp;$A1115,$C$42:$C$1098,"&gt;=25")</f>
        <v>16</v>
      </c>
      <c r="N1115" s="445">
        <f t="shared" ref="N1115:N1131" si="6">SUM(K1115:M1115)</f>
        <v>17</v>
      </c>
    </row>
    <row r="1116" spans="1:15" x14ac:dyDescent="0.2">
      <c r="A1116" s="446">
        <v>2009</v>
      </c>
      <c r="B1116" s="55"/>
      <c r="C1116" s="99">
        <f t="shared" si="0"/>
        <v>45</v>
      </c>
      <c r="D1116" s="435">
        <f t="shared" si="1"/>
        <v>4.269449715370019</v>
      </c>
      <c r="E1116" s="359">
        <f t="shared" si="2"/>
        <v>28</v>
      </c>
      <c r="F1116" s="359">
        <f t="shared" si="2"/>
        <v>14</v>
      </c>
      <c r="G1116" s="359">
        <f t="shared" si="2"/>
        <v>3</v>
      </c>
      <c r="H1116" s="214">
        <f t="shared" si="2"/>
        <v>0</v>
      </c>
      <c r="I1116" s="123" t="s">
        <v>4536</v>
      </c>
      <c r="J1116">
        <v>2009</v>
      </c>
      <c r="K1116" s="214">
        <f t="shared" si="3"/>
        <v>0</v>
      </c>
      <c r="L1116" s="214">
        <f t="shared" si="4"/>
        <v>14</v>
      </c>
      <c r="M1116" s="214">
        <f t="shared" si="5"/>
        <v>31</v>
      </c>
      <c r="N1116" s="445">
        <f t="shared" si="6"/>
        <v>45</v>
      </c>
    </row>
    <row r="1117" spans="1:15" x14ac:dyDescent="0.2">
      <c r="A1117" s="446">
        <v>2010</v>
      </c>
      <c r="B1117" s="55"/>
      <c r="C1117" s="99">
        <f t="shared" si="0"/>
        <v>66</v>
      </c>
      <c r="D1117" s="435">
        <f t="shared" si="1"/>
        <v>6.2618595825426944</v>
      </c>
      <c r="E1117" s="359">
        <f t="shared" si="2"/>
        <v>2</v>
      </c>
      <c r="F1117" s="359">
        <f t="shared" si="2"/>
        <v>60</v>
      </c>
      <c r="G1117" s="359">
        <f t="shared" si="2"/>
        <v>4</v>
      </c>
      <c r="H1117" s="214">
        <f t="shared" si="2"/>
        <v>0</v>
      </c>
      <c r="I1117" s="123" t="s">
        <v>4537</v>
      </c>
      <c r="J1117">
        <v>2010</v>
      </c>
      <c r="K1117" s="214">
        <f t="shared" si="3"/>
        <v>40</v>
      </c>
      <c r="L1117" s="214">
        <f t="shared" si="4"/>
        <v>21</v>
      </c>
      <c r="M1117" s="214">
        <f t="shared" si="5"/>
        <v>5</v>
      </c>
      <c r="N1117" s="445">
        <f t="shared" si="6"/>
        <v>66</v>
      </c>
    </row>
    <row r="1118" spans="1:15" x14ac:dyDescent="0.2">
      <c r="A1118" s="446">
        <v>2011</v>
      </c>
      <c r="B1118" s="55"/>
      <c r="C1118" s="99">
        <f t="shared" si="0"/>
        <v>29</v>
      </c>
      <c r="D1118" s="435">
        <f t="shared" si="1"/>
        <v>2.7514231499051234</v>
      </c>
      <c r="E1118" s="359">
        <f t="shared" si="2"/>
        <v>8</v>
      </c>
      <c r="F1118" s="359">
        <f t="shared" si="2"/>
        <v>13</v>
      </c>
      <c r="G1118" s="359">
        <f t="shared" si="2"/>
        <v>6</v>
      </c>
      <c r="H1118" s="214">
        <f t="shared" si="2"/>
        <v>2</v>
      </c>
      <c r="I1118" s="55"/>
      <c r="J1118">
        <v>2011</v>
      </c>
      <c r="K1118" s="214">
        <f t="shared" si="3"/>
        <v>14</v>
      </c>
      <c r="L1118" s="214">
        <f t="shared" si="4"/>
        <v>12</v>
      </c>
      <c r="M1118" s="214">
        <f t="shared" si="5"/>
        <v>3</v>
      </c>
      <c r="N1118" s="445">
        <f t="shared" si="6"/>
        <v>29</v>
      </c>
    </row>
    <row r="1119" spans="1:15" x14ac:dyDescent="0.2">
      <c r="A1119" s="446">
        <v>2012</v>
      </c>
      <c r="B1119" s="55"/>
      <c r="C1119" s="99">
        <f t="shared" si="0"/>
        <v>38</v>
      </c>
      <c r="D1119" s="435">
        <f t="shared" si="1"/>
        <v>3.6053130929791273</v>
      </c>
      <c r="E1119" s="359">
        <f t="shared" si="2"/>
        <v>14</v>
      </c>
      <c r="F1119" s="359">
        <f t="shared" si="2"/>
        <v>13</v>
      </c>
      <c r="G1119" s="359">
        <f t="shared" si="2"/>
        <v>5</v>
      </c>
      <c r="H1119" s="214">
        <f t="shared" si="2"/>
        <v>6</v>
      </c>
      <c r="I1119" s="55"/>
      <c r="J1119">
        <v>2012</v>
      </c>
      <c r="K1119" s="214">
        <f t="shared" si="3"/>
        <v>22</v>
      </c>
      <c r="L1119" s="214">
        <f t="shared" si="4"/>
        <v>13</v>
      </c>
      <c r="M1119" s="214">
        <f t="shared" si="5"/>
        <v>3</v>
      </c>
      <c r="N1119" s="445">
        <f t="shared" si="6"/>
        <v>38</v>
      </c>
    </row>
    <row r="1120" spans="1:15" x14ac:dyDescent="0.2">
      <c r="A1120" s="446">
        <v>2013</v>
      </c>
      <c r="B1120" s="55"/>
      <c r="C1120" s="99">
        <f t="shared" si="0"/>
        <v>37</v>
      </c>
      <c r="D1120" s="435">
        <f t="shared" si="1"/>
        <v>3.510436432637571</v>
      </c>
      <c r="E1120" s="359">
        <f t="shared" si="2"/>
        <v>7</v>
      </c>
      <c r="F1120" s="359">
        <f t="shared" si="2"/>
        <v>13</v>
      </c>
      <c r="G1120" s="359">
        <f t="shared" si="2"/>
        <v>12</v>
      </c>
      <c r="H1120" s="214">
        <f t="shared" si="2"/>
        <v>5</v>
      </c>
      <c r="I1120" s="55"/>
      <c r="J1120">
        <v>2013</v>
      </c>
      <c r="K1120" s="214">
        <f t="shared" si="3"/>
        <v>24</v>
      </c>
      <c r="L1120" s="214">
        <f t="shared" si="4"/>
        <v>12</v>
      </c>
      <c r="M1120" s="214">
        <f t="shared" si="5"/>
        <v>1</v>
      </c>
      <c r="N1120" s="445">
        <f t="shared" si="6"/>
        <v>37</v>
      </c>
    </row>
    <row r="1121" spans="1:14" x14ac:dyDescent="0.2">
      <c r="A1121" s="446">
        <v>2014</v>
      </c>
      <c r="B1121" s="55"/>
      <c r="C1121" s="99">
        <f t="shared" si="0"/>
        <v>33</v>
      </c>
      <c r="D1121" s="435">
        <f t="shared" si="1"/>
        <v>3.1309297912713472</v>
      </c>
      <c r="E1121" s="359">
        <f t="shared" si="2"/>
        <v>8</v>
      </c>
      <c r="F1121" s="359">
        <f t="shared" si="2"/>
        <v>13</v>
      </c>
      <c r="G1121" s="359">
        <f t="shared" si="2"/>
        <v>9</v>
      </c>
      <c r="H1121" s="214">
        <f t="shared" si="2"/>
        <v>3</v>
      </c>
      <c r="I1121" s="55"/>
      <c r="J1121">
        <v>2014</v>
      </c>
      <c r="K1121" s="214">
        <f t="shared" si="3"/>
        <v>22</v>
      </c>
      <c r="L1121" s="214">
        <f t="shared" si="4"/>
        <v>9</v>
      </c>
      <c r="M1121" s="214">
        <f t="shared" si="5"/>
        <v>2</v>
      </c>
      <c r="N1121" s="445">
        <f t="shared" si="6"/>
        <v>33</v>
      </c>
    </row>
    <row r="1122" spans="1:14" x14ac:dyDescent="0.2">
      <c r="A1122" s="446">
        <v>2015</v>
      </c>
      <c r="B1122" s="55"/>
      <c r="C1122" s="99">
        <f t="shared" si="0"/>
        <v>67</v>
      </c>
      <c r="D1122" s="435">
        <f t="shared" si="1"/>
        <v>6.3567362428842502</v>
      </c>
      <c r="E1122" s="359">
        <f t="shared" si="2"/>
        <v>18</v>
      </c>
      <c r="F1122" s="359">
        <f t="shared" si="2"/>
        <v>12</v>
      </c>
      <c r="G1122" s="359">
        <f t="shared" si="2"/>
        <v>18</v>
      </c>
      <c r="H1122" s="214">
        <f t="shared" si="2"/>
        <v>19</v>
      </c>
      <c r="I1122" s="55"/>
      <c r="J1122">
        <v>2015</v>
      </c>
      <c r="K1122" s="214">
        <f t="shared" si="3"/>
        <v>50</v>
      </c>
      <c r="L1122" s="214">
        <f t="shared" si="4"/>
        <v>15</v>
      </c>
      <c r="M1122" s="214">
        <f t="shared" si="5"/>
        <v>2</v>
      </c>
      <c r="N1122" s="445">
        <f t="shared" si="6"/>
        <v>67</v>
      </c>
    </row>
    <row r="1123" spans="1:14" x14ac:dyDescent="0.2">
      <c r="A1123" s="36">
        <v>2016</v>
      </c>
      <c r="B1123" s="127"/>
      <c r="C1123" s="347">
        <f t="shared" si="0"/>
        <v>106</v>
      </c>
      <c r="D1123" s="435">
        <f t="shared" si="1"/>
        <v>10.056925996204933</v>
      </c>
      <c r="E1123" s="359">
        <f t="shared" si="2"/>
        <v>29</v>
      </c>
      <c r="F1123" s="359">
        <f t="shared" si="2"/>
        <v>49</v>
      </c>
      <c r="G1123" s="359">
        <f t="shared" si="2"/>
        <v>24</v>
      </c>
      <c r="H1123" s="214">
        <f t="shared" si="2"/>
        <v>4</v>
      </c>
      <c r="I1123" s="55"/>
      <c r="J1123">
        <v>2016</v>
      </c>
      <c r="K1123" s="214">
        <f t="shared" si="3"/>
        <v>71</v>
      </c>
      <c r="L1123" s="214">
        <f t="shared" si="4"/>
        <v>29</v>
      </c>
      <c r="M1123" s="214">
        <f t="shared" si="5"/>
        <v>6</v>
      </c>
      <c r="N1123" s="445">
        <f t="shared" si="6"/>
        <v>106</v>
      </c>
    </row>
    <row r="1124" spans="1:14" x14ac:dyDescent="0.2">
      <c r="A1124" s="36">
        <v>2017</v>
      </c>
      <c r="B1124" s="127"/>
      <c r="C1124" s="347">
        <f t="shared" si="0"/>
        <v>73</v>
      </c>
      <c r="D1124" s="435">
        <f t="shared" si="1"/>
        <v>6.9259962049335861</v>
      </c>
      <c r="E1124" s="359">
        <f t="shared" si="2"/>
        <v>8</v>
      </c>
      <c r="F1124" s="359">
        <f t="shared" si="2"/>
        <v>37</v>
      </c>
      <c r="G1124" s="359">
        <f t="shared" si="2"/>
        <v>25</v>
      </c>
      <c r="H1124" s="214">
        <f t="shared" si="2"/>
        <v>3</v>
      </c>
      <c r="I1124" s="55"/>
      <c r="J1124">
        <v>2017</v>
      </c>
      <c r="K1124" s="214">
        <f t="shared" si="3"/>
        <v>57</v>
      </c>
      <c r="L1124" s="214">
        <f t="shared" si="4"/>
        <v>12</v>
      </c>
      <c r="M1124" s="214">
        <f t="shared" si="5"/>
        <v>4</v>
      </c>
      <c r="N1124" s="445">
        <f t="shared" si="6"/>
        <v>73</v>
      </c>
    </row>
    <row r="1125" spans="1:14" x14ac:dyDescent="0.2">
      <c r="A1125" s="36">
        <v>2018</v>
      </c>
      <c r="B1125" s="127"/>
      <c r="C1125" s="345">
        <f t="shared" si="0"/>
        <v>69</v>
      </c>
      <c r="D1125" s="447">
        <f t="shared" si="1"/>
        <v>6.5464895635673619</v>
      </c>
      <c r="E1125" s="359">
        <f t="shared" si="2"/>
        <v>12</v>
      </c>
      <c r="F1125" s="359">
        <f t="shared" si="2"/>
        <v>31</v>
      </c>
      <c r="G1125" s="359">
        <f t="shared" si="2"/>
        <v>26</v>
      </c>
      <c r="H1125" s="214">
        <f t="shared" si="2"/>
        <v>0</v>
      </c>
      <c r="I1125" s="127"/>
      <c r="J1125">
        <v>2018</v>
      </c>
      <c r="K1125" s="214">
        <f t="shared" si="3"/>
        <v>51</v>
      </c>
      <c r="L1125" s="214">
        <f t="shared" si="4"/>
        <v>17</v>
      </c>
      <c r="M1125" s="214">
        <f t="shared" si="5"/>
        <v>1</v>
      </c>
      <c r="N1125" s="445">
        <f t="shared" si="6"/>
        <v>69</v>
      </c>
    </row>
    <row r="1126" spans="1:14" x14ac:dyDescent="0.2">
      <c r="A1126" s="36">
        <v>2019</v>
      </c>
      <c r="B1126" s="127"/>
      <c r="C1126" s="345">
        <f t="shared" si="0"/>
        <v>70</v>
      </c>
      <c r="D1126" s="447">
        <f t="shared" si="1"/>
        <v>6.6413662239089177</v>
      </c>
      <c r="E1126" s="359">
        <f t="shared" si="2"/>
        <v>10</v>
      </c>
      <c r="F1126" s="359">
        <f t="shared" si="2"/>
        <v>40</v>
      </c>
      <c r="G1126" s="359">
        <f t="shared" si="2"/>
        <v>19</v>
      </c>
      <c r="H1126" s="214">
        <f t="shared" si="2"/>
        <v>1</v>
      </c>
      <c r="I1126" s="55"/>
      <c r="J1126">
        <v>2019</v>
      </c>
      <c r="K1126" s="214">
        <f t="shared" si="3"/>
        <v>57</v>
      </c>
      <c r="L1126" s="214">
        <f t="shared" si="4"/>
        <v>10</v>
      </c>
      <c r="M1126" s="214">
        <f t="shared" si="5"/>
        <v>3</v>
      </c>
      <c r="N1126" s="445">
        <f t="shared" si="6"/>
        <v>70</v>
      </c>
    </row>
    <row r="1127" spans="1:14" x14ac:dyDescent="0.2">
      <c r="A1127" s="36">
        <v>2020</v>
      </c>
      <c r="B1127" s="127"/>
      <c r="C1127" s="345">
        <f t="shared" si="0"/>
        <v>171</v>
      </c>
      <c r="D1127" s="447">
        <f t="shared" si="1"/>
        <v>16.223908918406071</v>
      </c>
      <c r="E1127" s="359">
        <f t="shared" si="2"/>
        <v>118</v>
      </c>
      <c r="F1127" s="359">
        <f t="shared" si="2"/>
        <v>37</v>
      </c>
      <c r="G1127" s="359">
        <f t="shared" si="2"/>
        <v>16</v>
      </c>
      <c r="H1127" s="214">
        <f t="shared" si="2"/>
        <v>0</v>
      </c>
      <c r="I1127" s="55"/>
      <c r="J1127">
        <v>2020</v>
      </c>
      <c r="K1127" s="214">
        <f t="shared" si="3"/>
        <v>114</v>
      </c>
      <c r="L1127" s="214">
        <f t="shared" si="4"/>
        <v>51</v>
      </c>
      <c r="M1127" s="214">
        <f t="shared" si="5"/>
        <v>6</v>
      </c>
      <c r="N1127" s="445">
        <f t="shared" si="6"/>
        <v>171</v>
      </c>
    </row>
    <row r="1128" spans="1:14" x14ac:dyDescent="0.2">
      <c r="A1128" s="36">
        <v>2021</v>
      </c>
      <c r="B1128" s="127"/>
      <c r="C1128" s="345">
        <f t="shared" si="0"/>
        <v>76</v>
      </c>
      <c r="D1128" s="447">
        <f t="shared" si="1"/>
        <v>7.2106261859582546</v>
      </c>
      <c r="E1128" s="359">
        <f t="shared" si="2"/>
        <v>7</v>
      </c>
      <c r="F1128" s="359">
        <f t="shared" si="2"/>
        <v>54</v>
      </c>
      <c r="G1128" s="359">
        <f t="shared" si="2"/>
        <v>14</v>
      </c>
      <c r="H1128" s="214">
        <f t="shared" si="2"/>
        <v>1</v>
      </c>
      <c r="I1128" s="55"/>
      <c r="J1128">
        <v>2021</v>
      </c>
      <c r="K1128" s="214">
        <f t="shared" si="3"/>
        <v>43</v>
      </c>
      <c r="L1128" s="214">
        <f t="shared" si="4"/>
        <v>30</v>
      </c>
      <c r="M1128" s="214">
        <f t="shared" si="5"/>
        <v>3</v>
      </c>
      <c r="N1128" s="445">
        <f t="shared" si="6"/>
        <v>76</v>
      </c>
    </row>
    <row r="1129" spans="1:14" x14ac:dyDescent="0.2">
      <c r="A1129" s="36">
        <v>2022</v>
      </c>
      <c r="B1129" s="127"/>
      <c r="C1129" s="345">
        <f t="shared" si="0"/>
        <v>39</v>
      </c>
      <c r="D1129" s="447">
        <f t="shared" si="1"/>
        <v>3.7001897533206831</v>
      </c>
      <c r="E1129" s="359">
        <f t="shared" si="2"/>
        <v>7</v>
      </c>
      <c r="F1129" s="359">
        <f t="shared" si="2"/>
        <v>13</v>
      </c>
      <c r="G1129" s="359">
        <f t="shared" si="2"/>
        <v>15</v>
      </c>
      <c r="H1129" s="214">
        <f t="shared" si="2"/>
        <v>4</v>
      </c>
      <c r="I1129" s="55"/>
      <c r="J1129">
        <v>2022</v>
      </c>
      <c r="K1129" s="214">
        <f t="shared" si="3"/>
        <v>20</v>
      </c>
      <c r="L1129" s="214">
        <f t="shared" si="4"/>
        <v>15</v>
      </c>
      <c r="M1129" s="214">
        <f t="shared" si="5"/>
        <v>4</v>
      </c>
      <c r="N1129" s="445">
        <f t="shared" si="6"/>
        <v>39</v>
      </c>
    </row>
    <row r="1130" spans="1:14" x14ac:dyDescent="0.2">
      <c r="A1130" s="36">
        <v>2023</v>
      </c>
      <c r="B1130" s="127"/>
      <c r="C1130" s="345">
        <f t="shared" si="0"/>
        <v>51</v>
      </c>
      <c r="D1130" s="447">
        <f t="shared" si="1"/>
        <v>4.838709677419355</v>
      </c>
      <c r="E1130" s="359">
        <f t="shared" si="2"/>
        <v>12</v>
      </c>
      <c r="F1130" s="359">
        <f t="shared" si="2"/>
        <v>31</v>
      </c>
      <c r="G1130" s="359">
        <f t="shared" si="2"/>
        <v>8</v>
      </c>
      <c r="H1130" s="214">
        <f t="shared" si="2"/>
        <v>0</v>
      </c>
      <c r="I1130" s="55"/>
      <c r="J1130">
        <v>2023</v>
      </c>
      <c r="K1130" s="214">
        <f t="shared" si="3"/>
        <v>24</v>
      </c>
      <c r="L1130" s="214">
        <f t="shared" si="4"/>
        <v>24</v>
      </c>
      <c r="M1130" s="214">
        <f t="shared" si="5"/>
        <v>3</v>
      </c>
      <c r="N1130" s="445">
        <f t="shared" si="6"/>
        <v>51</v>
      </c>
    </row>
    <row r="1131" spans="1:14" x14ac:dyDescent="0.2">
      <c r="A1131" s="36">
        <v>2024</v>
      </c>
      <c r="B1131" s="127"/>
      <c r="C1131" s="345">
        <f t="shared" si="0"/>
        <v>67</v>
      </c>
      <c r="D1131" s="447">
        <f t="shared" si="1"/>
        <v>6.3567362428842502</v>
      </c>
      <c r="E1131" s="359">
        <f t="shared" si="2"/>
        <v>11</v>
      </c>
      <c r="F1131" s="359">
        <f t="shared" si="2"/>
        <v>47</v>
      </c>
      <c r="G1131" s="359">
        <f t="shared" si="2"/>
        <v>9</v>
      </c>
      <c r="H1131" s="214">
        <f t="shared" si="2"/>
        <v>0</v>
      </c>
      <c r="I1131" s="55"/>
      <c r="J1131">
        <v>2024</v>
      </c>
      <c r="K1131" s="214">
        <f t="shared" si="3"/>
        <v>24</v>
      </c>
      <c r="L1131" s="214">
        <f t="shared" si="4"/>
        <v>36</v>
      </c>
      <c r="M1131" s="214">
        <f t="shared" si="5"/>
        <v>7</v>
      </c>
      <c r="N1131" s="445">
        <f t="shared" si="6"/>
        <v>67</v>
      </c>
    </row>
    <row r="1132" spans="1:14" x14ac:dyDescent="0.2">
      <c r="A1132" s="123" t="s">
        <v>4513</v>
      </c>
      <c r="B1132" s="127"/>
      <c r="C1132" s="440">
        <f t="shared" ref="C1132:H1132" si="7">SUM(C1115:C1131)</f>
        <v>1054</v>
      </c>
      <c r="D1132" s="448">
        <f t="shared" si="7"/>
        <v>100</v>
      </c>
      <c r="E1132" s="440">
        <f t="shared" si="7"/>
        <v>309</v>
      </c>
      <c r="F1132" s="440">
        <f t="shared" si="7"/>
        <v>479</v>
      </c>
      <c r="G1132" s="430">
        <f t="shared" si="7"/>
        <v>216</v>
      </c>
      <c r="H1132" s="345">
        <f t="shared" si="7"/>
        <v>50</v>
      </c>
      <c r="I1132" s="55"/>
    </row>
    <row r="1133" spans="1:14" x14ac:dyDescent="0.2">
      <c r="A1133" s="123"/>
      <c r="B1133" s="127"/>
      <c r="C1133" s="157"/>
      <c r="D1133" s="182"/>
      <c r="E1133" s="157"/>
      <c r="F1133" s="157"/>
      <c r="G1133" s="157"/>
      <c r="H1133" s="157"/>
      <c r="I1133" s="55"/>
    </row>
    <row r="1134" spans="1:14" x14ac:dyDescent="0.2">
      <c r="A1134" s="449" t="s">
        <v>4538</v>
      </c>
      <c r="B1134" s="127"/>
      <c r="C1134" s="440" t="s">
        <v>30</v>
      </c>
      <c r="D1134" s="450" t="s">
        <v>4523</v>
      </c>
      <c r="E1134" s="432" t="s">
        <v>2157</v>
      </c>
      <c r="F1134" s="214" t="s">
        <v>4524</v>
      </c>
      <c r="G1134" s="433" t="s">
        <v>4525</v>
      </c>
      <c r="H1134" s="433" t="s">
        <v>14</v>
      </c>
      <c r="I1134" s="55"/>
    </row>
    <row r="1135" spans="1:14" x14ac:dyDescent="0.2">
      <c r="A1135" s="36" t="s">
        <v>4539</v>
      </c>
      <c r="B1135" s="127"/>
      <c r="C1135" s="347">
        <f t="shared" ref="C1135:C1144" si="8">SUM(E1135:H1135)</f>
        <v>296</v>
      </c>
      <c r="D1135" s="435">
        <f t="shared" ref="D1135:D1144" si="9">C1135/C$1145*100</f>
        <v>58.846918489065601</v>
      </c>
      <c r="E1135" s="131">
        <v>63</v>
      </c>
      <c r="F1135" s="3">
        <v>143</v>
      </c>
      <c r="G1135" s="190">
        <v>67</v>
      </c>
      <c r="H1135" s="190">
        <v>23</v>
      </c>
      <c r="I1135" s="55"/>
    </row>
    <row r="1136" spans="1:14" x14ac:dyDescent="0.2">
      <c r="A1136" s="36" t="s">
        <v>4540</v>
      </c>
      <c r="B1136" s="127"/>
      <c r="C1136" s="347">
        <f t="shared" si="8"/>
        <v>84</v>
      </c>
      <c r="D1136" s="435">
        <f t="shared" si="9"/>
        <v>16.699801192842941</v>
      </c>
      <c r="E1136" s="69">
        <v>19</v>
      </c>
      <c r="F1136" s="207">
        <v>33</v>
      </c>
      <c r="G1136" s="65">
        <v>19</v>
      </c>
      <c r="H1136" s="65">
        <v>13</v>
      </c>
      <c r="I1136" s="55"/>
    </row>
    <row r="1137" spans="1:9" x14ac:dyDescent="0.2">
      <c r="A1137" s="36" t="s">
        <v>4541</v>
      </c>
      <c r="B1137" s="127"/>
      <c r="C1137" s="347">
        <f t="shared" si="8"/>
        <v>35</v>
      </c>
      <c r="D1137" s="435">
        <f t="shared" si="9"/>
        <v>6.9582504970178931</v>
      </c>
      <c r="E1137" s="69">
        <v>8</v>
      </c>
      <c r="F1137" s="207">
        <v>18</v>
      </c>
      <c r="G1137" s="65">
        <v>8</v>
      </c>
      <c r="H1137" s="65">
        <v>1</v>
      </c>
      <c r="I1137" s="55"/>
    </row>
    <row r="1138" spans="1:9" x14ac:dyDescent="0.2">
      <c r="A1138" s="36" t="s">
        <v>4542</v>
      </c>
      <c r="B1138" s="127"/>
      <c r="C1138" s="347">
        <f t="shared" si="8"/>
        <v>18</v>
      </c>
      <c r="D1138" s="435">
        <f t="shared" si="9"/>
        <v>3.5785288270377733</v>
      </c>
      <c r="E1138" s="69">
        <v>5</v>
      </c>
      <c r="F1138" s="207">
        <v>10</v>
      </c>
      <c r="G1138" s="65">
        <v>2</v>
      </c>
      <c r="H1138" s="65">
        <v>1</v>
      </c>
      <c r="I1138" s="55"/>
    </row>
    <row r="1139" spans="1:9" x14ac:dyDescent="0.2">
      <c r="A1139" s="36" t="s">
        <v>4543</v>
      </c>
      <c r="B1139" s="127"/>
      <c r="C1139" s="347">
        <f t="shared" si="8"/>
        <v>16</v>
      </c>
      <c r="D1139" s="435">
        <f t="shared" si="9"/>
        <v>3.180914512922465</v>
      </c>
      <c r="E1139" s="69">
        <v>8</v>
      </c>
      <c r="F1139" s="207">
        <v>5</v>
      </c>
      <c r="G1139" s="65">
        <v>3</v>
      </c>
      <c r="H1139" s="65">
        <v>0</v>
      </c>
      <c r="I1139" s="55"/>
    </row>
    <row r="1140" spans="1:9" x14ac:dyDescent="0.2">
      <c r="A1140" s="36" t="s">
        <v>4544</v>
      </c>
      <c r="B1140" s="127"/>
      <c r="C1140" s="347">
        <f t="shared" si="8"/>
        <v>23</v>
      </c>
      <c r="D1140" s="435">
        <f t="shared" si="9"/>
        <v>4.5725646123260439</v>
      </c>
      <c r="E1140" s="69">
        <v>10</v>
      </c>
      <c r="F1140" s="207">
        <v>7</v>
      </c>
      <c r="G1140" s="65">
        <v>5</v>
      </c>
      <c r="H1140" s="65">
        <v>1</v>
      </c>
      <c r="I1140" s="55"/>
    </row>
    <row r="1141" spans="1:9" x14ac:dyDescent="0.2">
      <c r="A1141" s="36" t="s">
        <v>4545</v>
      </c>
      <c r="B1141" s="127"/>
      <c r="C1141" s="347">
        <f t="shared" si="8"/>
        <v>20</v>
      </c>
      <c r="D1141" s="435">
        <f t="shared" si="9"/>
        <v>3.9761431411530817</v>
      </c>
      <c r="E1141" s="69">
        <v>12</v>
      </c>
      <c r="F1141" s="207">
        <v>1</v>
      </c>
      <c r="G1141" s="65">
        <v>6</v>
      </c>
      <c r="H1141" s="65">
        <v>1</v>
      </c>
      <c r="I1141" s="55"/>
    </row>
    <row r="1142" spans="1:9" x14ac:dyDescent="0.2">
      <c r="A1142" s="36" t="s">
        <v>4546</v>
      </c>
      <c r="B1142" s="127"/>
      <c r="C1142" s="347">
        <f t="shared" si="8"/>
        <v>7</v>
      </c>
      <c r="D1142" s="435">
        <f t="shared" si="9"/>
        <v>1.3916500994035785</v>
      </c>
      <c r="E1142" s="69">
        <v>3</v>
      </c>
      <c r="F1142" s="207">
        <v>2</v>
      </c>
      <c r="G1142" s="65">
        <v>1</v>
      </c>
      <c r="H1142" s="65">
        <v>1</v>
      </c>
      <c r="I1142" s="55"/>
    </row>
    <row r="1143" spans="1:9" x14ac:dyDescent="0.2">
      <c r="A1143" s="36" t="s">
        <v>4547</v>
      </c>
      <c r="B1143" s="127"/>
      <c r="C1143" s="347">
        <f t="shared" si="8"/>
        <v>1</v>
      </c>
      <c r="D1143" s="435">
        <f t="shared" si="9"/>
        <v>0.19880715705765406</v>
      </c>
      <c r="E1143" s="69">
        <v>0</v>
      </c>
      <c r="F1143" s="207">
        <v>0</v>
      </c>
      <c r="G1143" s="65">
        <v>1</v>
      </c>
      <c r="H1143" s="65">
        <v>0</v>
      </c>
      <c r="I1143" s="55"/>
    </row>
    <row r="1144" spans="1:9" x14ac:dyDescent="0.2">
      <c r="A1144" s="451" t="s">
        <v>4548</v>
      </c>
      <c r="B1144" s="208"/>
      <c r="C1144" s="99">
        <f t="shared" si="8"/>
        <v>3</v>
      </c>
      <c r="D1144" s="435">
        <f t="shared" si="9"/>
        <v>0.59642147117296218</v>
      </c>
      <c r="E1144" s="359">
        <v>1</v>
      </c>
      <c r="F1144" s="209">
        <v>2</v>
      </c>
      <c r="G1144" s="199">
        <v>0</v>
      </c>
      <c r="H1144" s="199">
        <v>0</v>
      </c>
      <c r="I1144" s="55"/>
    </row>
    <row r="1145" spans="1:9" x14ac:dyDescent="0.2">
      <c r="A1145" s="420" t="s">
        <v>4513</v>
      </c>
      <c r="B1145" s="452"/>
      <c r="C1145" s="440">
        <f t="shared" ref="C1145:H1145" si="10">SUM(C1135:C1144)</f>
        <v>503</v>
      </c>
      <c r="D1145" s="448">
        <f t="shared" si="10"/>
        <v>100.00000000000001</v>
      </c>
      <c r="E1145" s="430">
        <f t="shared" si="10"/>
        <v>129</v>
      </c>
      <c r="F1145" s="440">
        <f t="shared" si="10"/>
        <v>221</v>
      </c>
      <c r="G1145" s="441">
        <f t="shared" si="10"/>
        <v>112</v>
      </c>
      <c r="H1145" s="441">
        <f t="shared" si="10"/>
        <v>41</v>
      </c>
      <c r="I1145" s="55"/>
    </row>
    <row r="1146" spans="1:9" x14ac:dyDescent="0.2">
      <c r="A1146" s="429" t="s">
        <v>4549</v>
      </c>
      <c r="B1146" s="184"/>
      <c r="C1146" s="440" t="s">
        <v>30</v>
      </c>
      <c r="D1146" s="450" t="s">
        <v>4523</v>
      </c>
      <c r="E1146" s="432" t="s">
        <v>2157</v>
      </c>
      <c r="F1146" s="214" t="s">
        <v>4524</v>
      </c>
      <c r="G1146" s="433" t="s">
        <v>4525</v>
      </c>
      <c r="H1146" s="433" t="s">
        <v>14</v>
      </c>
      <c r="I1146" s="55"/>
    </row>
    <row r="1147" spans="1:9" x14ac:dyDescent="0.2">
      <c r="A1147" s="453" t="s">
        <v>1373</v>
      </c>
      <c r="B1147" s="118"/>
      <c r="C1147" s="99">
        <f>C1135</f>
        <v>296</v>
      </c>
      <c r="D1147" s="444">
        <f>C1147/C$1150*100</f>
        <v>58.846918489065601</v>
      </c>
      <c r="E1147" s="131">
        <f>E1135</f>
        <v>63</v>
      </c>
      <c r="F1147" s="131">
        <f>F1135</f>
        <v>143</v>
      </c>
      <c r="G1147" s="131">
        <f>G1135</f>
        <v>67</v>
      </c>
      <c r="H1147" s="3">
        <f>H1135</f>
        <v>23</v>
      </c>
      <c r="I1147" s="123" t="s">
        <v>4550</v>
      </c>
    </row>
    <row r="1148" spans="1:9" x14ac:dyDescent="0.2">
      <c r="A1148" s="454" t="s">
        <v>542</v>
      </c>
      <c r="B1148" s="55"/>
      <c r="C1148" s="99">
        <f>SUM(E1136:H1138)</f>
        <v>137</v>
      </c>
      <c r="D1148" s="435">
        <f>C1148/C$1145*100</f>
        <v>27.236580516898606</v>
      </c>
      <c r="E1148" s="69">
        <f>SUM(E1136:E1138)</f>
        <v>32</v>
      </c>
      <c r="F1148" s="69">
        <f>SUM(F1136:F1138)</f>
        <v>61</v>
      </c>
      <c r="G1148" s="69">
        <f>SUM(G1136:G1138)</f>
        <v>29</v>
      </c>
      <c r="H1148" s="207">
        <f>SUM(H1136:H1138)</f>
        <v>15</v>
      </c>
      <c r="I1148" s="123" t="s">
        <v>4551</v>
      </c>
    </row>
    <row r="1149" spans="1:9" x14ac:dyDescent="0.2">
      <c r="A1149" s="454" t="s">
        <v>1725</v>
      </c>
      <c r="B1149" s="55"/>
      <c r="C1149" s="99">
        <f>SUM(E1139:H1144)</f>
        <v>70</v>
      </c>
      <c r="D1149" s="447">
        <f>C1149/C$1145*100</f>
        <v>13.916500994035786</v>
      </c>
      <c r="E1149" s="359">
        <f>SUM(E1139:E1144)</f>
        <v>34</v>
      </c>
      <c r="F1149" s="359">
        <f>SUM(F1139:F1144)</f>
        <v>17</v>
      </c>
      <c r="G1149" s="359">
        <f>SUM(G1139:G1144)</f>
        <v>16</v>
      </c>
      <c r="H1149" s="209">
        <f>SUM(H1139:H1144)</f>
        <v>3</v>
      </c>
      <c r="I1149" s="123" t="s">
        <v>4552</v>
      </c>
    </row>
    <row r="1150" spans="1:9" x14ac:dyDescent="0.2">
      <c r="A1150" s="420" t="s">
        <v>4513</v>
      </c>
      <c r="B1150" s="184"/>
      <c r="C1150" s="440">
        <f t="shared" ref="C1150:H1150" si="11">SUM(C1147:C1149)</f>
        <v>503</v>
      </c>
      <c r="D1150" s="448">
        <f t="shared" si="11"/>
        <v>99.999999999999986</v>
      </c>
      <c r="E1150" s="430">
        <f t="shared" si="11"/>
        <v>129</v>
      </c>
      <c r="F1150" s="440">
        <f t="shared" si="11"/>
        <v>221</v>
      </c>
      <c r="G1150" s="440">
        <f t="shared" si="11"/>
        <v>112</v>
      </c>
      <c r="H1150" s="441">
        <f t="shared" si="11"/>
        <v>41</v>
      </c>
      <c r="I1150" s="55"/>
    </row>
    <row r="1151" spans="1:9" x14ac:dyDescent="0.2">
      <c r="A1151" s="123"/>
      <c r="B1151" s="55"/>
      <c r="C1151" s="157"/>
      <c r="D1151" s="182"/>
      <c r="E1151" s="157"/>
      <c r="F1151" s="157"/>
      <c r="G1151" s="157"/>
      <c r="H1151" s="157"/>
      <c r="I1151" s="55"/>
    </row>
    <row r="1152" spans="1:9" x14ac:dyDescent="0.2">
      <c r="A1152" s="455" t="s">
        <v>4553</v>
      </c>
      <c r="B1152" s="55"/>
      <c r="C1152" s="157"/>
      <c r="D1152" s="182"/>
      <c r="E1152" s="157"/>
      <c r="F1152" s="157"/>
      <c r="G1152" s="157"/>
      <c r="H1152" s="157"/>
      <c r="I1152" s="55"/>
    </row>
    <row r="1153" spans="1:9" x14ac:dyDescent="0.2">
      <c r="A1153" s="203" t="s">
        <v>28</v>
      </c>
      <c r="B1153" s="190" t="s">
        <v>29</v>
      </c>
      <c r="C1153" s="120" t="s">
        <v>4554</v>
      </c>
      <c r="D1153" s="3" t="s">
        <v>2152</v>
      </c>
      <c r="E1153" s="384" t="s">
        <v>4555</v>
      </c>
      <c r="F1153" s="120"/>
      <c r="G1153" s="397"/>
      <c r="H1153" s="397"/>
      <c r="I1153" s="186"/>
    </row>
    <row r="1154" spans="1:9" x14ac:dyDescent="0.2">
      <c r="A1154" s="233" t="s">
        <v>65</v>
      </c>
      <c r="B1154" s="199" t="s">
        <v>66</v>
      </c>
      <c r="C1154" s="357" t="s">
        <v>69</v>
      </c>
      <c r="D1154" s="209" t="s">
        <v>4556</v>
      </c>
      <c r="E1154" s="385" t="s">
        <v>69</v>
      </c>
      <c r="F1154" s="456" t="s">
        <v>4557</v>
      </c>
      <c r="G1154" s="401"/>
      <c r="H1154" s="401"/>
      <c r="I1154" s="206"/>
    </row>
    <row r="1155" spans="1:9" x14ac:dyDescent="0.2">
      <c r="A1155" s="147" t="s">
        <v>2715</v>
      </c>
      <c r="B1155" s="119" t="s">
        <v>2716</v>
      </c>
      <c r="C1155" s="120">
        <v>7</v>
      </c>
      <c r="D1155" s="457">
        <v>40856</v>
      </c>
      <c r="E1155" s="384">
        <v>9</v>
      </c>
      <c r="F1155" s="118" t="s">
        <v>4558</v>
      </c>
      <c r="G1155" s="397"/>
      <c r="H1155" s="397"/>
      <c r="I1155" s="186"/>
    </row>
    <row r="1156" spans="1:9" x14ac:dyDescent="0.2">
      <c r="A1156" s="114" t="s">
        <v>557</v>
      </c>
      <c r="B1156" s="97" t="s">
        <v>558</v>
      </c>
      <c r="C1156" s="99">
        <v>6</v>
      </c>
      <c r="D1156" s="458">
        <v>41091</v>
      </c>
      <c r="E1156" s="352">
        <v>7</v>
      </c>
      <c r="F1156" s="55" t="s">
        <v>4559</v>
      </c>
      <c r="G1156" s="157"/>
      <c r="H1156" s="157"/>
      <c r="I1156" s="191"/>
    </row>
    <row r="1157" spans="1:9" x14ac:dyDescent="0.2">
      <c r="A1157" s="114" t="s">
        <v>4505</v>
      </c>
      <c r="B1157" s="97" t="s">
        <v>391</v>
      </c>
      <c r="C1157" s="99">
        <v>45</v>
      </c>
      <c r="D1157" s="458">
        <v>41729</v>
      </c>
      <c r="E1157" s="352">
        <v>44</v>
      </c>
      <c r="F1157" s="123" t="s">
        <v>4560</v>
      </c>
      <c r="G1157" s="157"/>
      <c r="H1157" s="157"/>
      <c r="I1157" s="191"/>
    </row>
    <row r="1158" spans="1:9" x14ac:dyDescent="0.2">
      <c r="A1158" s="114" t="s">
        <v>1773</v>
      </c>
      <c r="B1158" s="97" t="s">
        <v>166</v>
      </c>
      <c r="C1158" s="99">
        <v>25</v>
      </c>
      <c r="D1158" s="458">
        <v>41308</v>
      </c>
      <c r="E1158" s="352">
        <v>29</v>
      </c>
      <c r="F1158" s="55" t="s">
        <v>4561</v>
      </c>
      <c r="G1158" s="157"/>
      <c r="H1158" s="157"/>
      <c r="I1158" s="191"/>
    </row>
    <row r="1159" spans="1:9" x14ac:dyDescent="0.2">
      <c r="A1159" s="234" t="s">
        <v>1786</v>
      </c>
      <c r="B1159" s="240" t="s">
        <v>650</v>
      </c>
      <c r="C1159" s="357">
        <v>15</v>
      </c>
      <c r="D1159" s="459">
        <v>43021</v>
      </c>
      <c r="E1159" s="385">
        <v>14</v>
      </c>
      <c r="F1159" s="201" t="s">
        <v>4558</v>
      </c>
      <c r="G1159" s="401"/>
      <c r="H1159" s="401"/>
      <c r="I1159" s="206"/>
    </row>
    <row r="1160" spans="1:9" x14ac:dyDescent="0.2">
      <c r="A1160" s="114" t="s">
        <v>3678</v>
      </c>
      <c r="B1160" s="97" t="s">
        <v>4562</v>
      </c>
      <c r="C1160" s="99">
        <v>39</v>
      </c>
      <c r="D1160" s="458">
        <v>41086</v>
      </c>
      <c r="E1160" s="352">
        <v>40</v>
      </c>
      <c r="F1160" s="123" t="s">
        <v>4563</v>
      </c>
      <c r="G1160" s="157"/>
      <c r="H1160" s="157"/>
      <c r="I1160" s="191"/>
    </row>
    <row r="1161" spans="1:9" x14ac:dyDescent="0.2">
      <c r="A1161" s="127" t="s">
        <v>1803</v>
      </c>
      <c r="B1161" s="97" t="s">
        <v>207</v>
      </c>
      <c r="C1161" s="99">
        <v>23</v>
      </c>
      <c r="D1161" s="458">
        <v>41032</v>
      </c>
      <c r="E1161" s="352">
        <v>16</v>
      </c>
      <c r="F1161" s="55" t="s">
        <v>4559</v>
      </c>
      <c r="G1161" s="157"/>
      <c r="H1161" s="157"/>
      <c r="I1161" s="191"/>
    </row>
    <row r="1162" spans="1:9" x14ac:dyDescent="0.2">
      <c r="A1162" s="114" t="s">
        <v>1832</v>
      </c>
      <c r="B1162" s="97" t="s">
        <v>252</v>
      </c>
      <c r="C1162" s="99">
        <v>24</v>
      </c>
      <c r="D1162" s="458">
        <v>42586</v>
      </c>
      <c r="E1162" s="352">
        <v>25</v>
      </c>
      <c r="F1162" s="123" t="s">
        <v>4564</v>
      </c>
      <c r="G1162" s="157"/>
      <c r="H1162" s="157"/>
      <c r="I1162" s="191"/>
    </row>
    <row r="1163" spans="1:9" x14ac:dyDescent="0.2">
      <c r="A1163" s="114" t="s">
        <v>3808</v>
      </c>
      <c r="B1163" s="97" t="s">
        <v>218</v>
      </c>
      <c r="C1163" s="99">
        <v>49</v>
      </c>
      <c r="D1163" s="458">
        <v>41701</v>
      </c>
      <c r="E1163" s="352">
        <v>32</v>
      </c>
      <c r="F1163" s="123" t="s">
        <v>4565</v>
      </c>
      <c r="G1163" s="157"/>
      <c r="H1163" s="157"/>
      <c r="I1163" s="191"/>
    </row>
    <row r="1164" spans="1:9" x14ac:dyDescent="0.2">
      <c r="A1164" s="114" t="s">
        <v>3543</v>
      </c>
      <c r="B1164" s="97" t="s">
        <v>3544</v>
      </c>
      <c r="C1164" s="99">
        <v>26</v>
      </c>
      <c r="D1164" s="458">
        <v>40308</v>
      </c>
      <c r="E1164" s="352">
        <v>45</v>
      </c>
      <c r="F1164" s="123" t="s">
        <v>4566</v>
      </c>
      <c r="G1164" s="157"/>
      <c r="H1164" s="157"/>
      <c r="I1164" s="191"/>
    </row>
    <row r="1165" spans="1:9" x14ac:dyDescent="0.2">
      <c r="A1165" s="147" t="s">
        <v>3543</v>
      </c>
      <c r="B1165" s="119" t="s">
        <v>3544</v>
      </c>
      <c r="C1165" s="120">
        <v>48</v>
      </c>
      <c r="D1165" s="457">
        <v>41548</v>
      </c>
      <c r="E1165" s="384">
        <v>30</v>
      </c>
      <c r="F1165" s="126" t="s">
        <v>4567</v>
      </c>
      <c r="G1165" s="397"/>
      <c r="H1165" s="397"/>
      <c r="I1165" s="186"/>
    </row>
    <row r="1166" spans="1:9" x14ac:dyDescent="0.2">
      <c r="A1166" s="55" t="s">
        <v>1826</v>
      </c>
      <c r="B1166" s="97" t="s">
        <v>247</v>
      </c>
      <c r="C1166" s="99">
        <v>21</v>
      </c>
      <c r="D1166" s="458">
        <v>43496</v>
      </c>
      <c r="E1166" s="352">
        <v>24</v>
      </c>
      <c r="F1166" s="123" t="s">
        <v>4558</v>
      </c>
      <c r="G1166" s="157"/>
      <c r="H1166" s="157"/>
      <c r="I1166" s="191"/>
    </row>
    <row r="1167" spans="1:9" x14ac:dyDescent="0.2">
      <c r="A1167" s="225" t="s">
        <v>4568</v>
      </c>
      <c r="B1167" s="97" t="s">
        <v>2490</v>
      </c>
      <c r="C1167" s="99">
        <v>25</v>
      </c>
      <c r="D1167" s="458">
        <v>41750</v>
      </c>
      <c r="E1167" s="352">
        <v>42</v>
      </c>
      <c r="F1167" s="123" t="s">
        <v>4560</v>
      </c>
      <c r="G1167" s="157"/>
      <c r="H1167" s="157"/>
      <c r="I1167" s="191"/>
    </row>
    <row r="1168" spans="1:9" x14ac:dyDescent="0.2">
      <c r="A1168" s="225" t="s">
        <v>1857</v>
      </c>
      <c r="B1168" s="97" t="s">
        <v>283</v>
      </c>
      <c r="C1168" s="99">
        <v>7</v>
      </c>
      <c r="D1168" s="458">
        <v>40832</v>
      </c>
      <c r="E1168" s="352">
        <v>24</v>
      </c>
      <c r="F1168" s="55" t="s">
        <v>4558</v>
      </c>
      <c r="G1168" s="157"/>
      <c r="H1168" s="157"/>
      <c r="I1168" s="191"/>
    </row>
    <row r="1169" spans="1:9" x14ac:dyDescent="0.2">
      <c r="A1169" s="114" t="s">
        <v>4569</v>
      </c>
      <c r="B1169" s="97" t="s">
        <v>2192</v>
      </c>
      <c r="C1169" s="99">
        <v>26</v>
      </c>
      <c r="D1169" s="458">
        <v>44074</v>
      </c>
      <c r="E1169" s="352">
        <v>28</v>
      </c>
      <c r="F1169" s="55" t="s">
        <v>4558</v>
      </c>
      <c r="G1169" s="157"/>
      <c r="H1169" s="157"/>
      <c r="I1169" s="191"/>
    </row>
    <row r="1170" spans="1:9" x14ac:dyDescent="0.2">
      <c r="A1170" s="225" t="s">
        <v>1878</v>
      </c>
      <c r="B1170" s="97" t="s">
        <v>317</v>
      </c>
      <c r="C1170" s="99">
        <v>14</v>
      </c>
      <c r="D1170" s="458">
        <v>44225</v>
      </c>
      <c r="E1170" s="352">
        <v>31</v>
      </c>
      <c r="F1170" s="55" t="s">
        <v>4559</v>
      </c>
      <c r="G1170" s="157"/>
      <c r="H1170" s="157"/>
      <c r="I1170" s="191"/>
    </row>
    <row r="1171" spans="1:9" x14ac:dyDescent="0.2">
      <c r="A1171" s="233" t="s">
        <v>318</v>
      </c>
      <c r="B1171" s="240" t="s">
        <v>319</v>
      </c>
      <c r="C1171" s="357">
        <v>17</v>
      </c>
      <c r="D1171" s="459">
        <v>42194</v>
      </c>
      <c r="E1171" s="385">
        <v>50</v>
      </c>
      <c r="F1171" s="204" t="s">
        <v>4560</v>
      </c>
      <c r="G1171" s="401"/>
      <c r="H1171" s="401"/>
      <c r="I1171" s="206"/>
    </row>
    <row r="1172" spans="1:9" x14ac:dyDescent="0.2">
      <c r="A1172" s="114" t="s">
        <v>2081</v>
      </c>
      <c r="B1172" s="97" t="s">
        <v>499</v>
      </c>
      <c r="C1172" s="99">
        <v>25</v>
      </c>
      <c r="D1172" s="458">
        <v>41780</v>
      </c>
      <c r="E1172" s="352">
        <v>26</v>
      </c>
      <c r="F1172" s="123" t="s">
        <v>4560</v>
      </c>
      <c r="G1172" s="157"/>
      <c r="H1172" s="157"/>
      <c r="I1172" s="191"/>
    </row>
    <row r="1173" spans="1:9" x14ac:dyDescent="0.2">
      <c r="A1173" s="114" t="s">
        <v>2081</v>
      </c>
      <c r="B1173" s="97" t="s">
        <v>499</v>
      </c>
      <c r="C1173" s="99">
        <v>27</v>
      </c>
      <c r="D1173" s="458">
        <v>42519</v>
      </c>
      <c r="E1173" s="352">
        <v>28</v>
      </c>
      <c r="F1173" s="123" t="s">
        <v>4560</v>
      </c>
      <c r="G1173" s="157"/>
      <c r="H1173" s="157"/>
      <c r="I1173" s="191"/>
    </row>
    <row r="1174" spans="1:9" x14ac:dyDescent="0.2">
      <c r="A1174" s="114" t="s">
        <v>1896</v>
      </c>
      <c r="B1174" s="97" t="s">
        <v>328</v>
      </c>
      <c r="C1174" s="99">
        <v>17</v>
      </c>
      <c r="D1174" s="458">
        <v>40393</v>
      </c>
      <c r="E1174" s="352">
        <v>19</v>
      </c>
      <c r="F1174" s="123" t="s">
        <v>4570</v>
      </c>
      <c r="G1174" s="157"/>
      <c r="H1174" s="157"/>
      <c r="I1174" s="191"/>
    </row>
    <row r="1175" spans="1:9" x14ac:dyDescent="0.2">
      <c r="A1175" s="127" t="s">
        <v>1901</v>
      </c>
      <c r="B1175" s="97" t="s">
        <v>338</v>
      </c>
      <c r="C1175" s="99">
        <v>35</v>
      </c>
      <c r="D1175" s="458">
        <v>40308</v>
      </c>
      <c r="E1175" s="352">
        <v>37</v>
      </c>
      <c r="F1175" s="55" t="s">
        <v>4560</v>
      </c>
      <c r="G1175" s="157"/>
      <c r="H1175" s="157"/>
      <c r="I1175" s="191"/>
    </row>
    <row r="1176" spans="1:9" x14ac:dyDescent="0.2">
      <c r="A1176" s="114" t="s">
        <v>4114</v>
      </c>
      <c r="B1176" s="97" t="s">
        <v>4115</v>
      </c>
      <c r="C1176" s="99">
        <v>7</v>
      </c>
      <c r="D1176" s="458">
        <v>40778</v>
      </c>
      <c r="E1176" s="352">
        <v>8</v>
      </c>
      <c r="F1176" s="123" t="s">
        <v>4566</v>
      </c>
      <c r="G1176" s="157"/>
      <c r="H1176" s="157"/>
      <c r="I1176" s="191"/>
    </row>
    <row r="1177" spans="1:9" x14ac:dyDescent="0.2">
      <c r="A1177" s="252" t="s">
        <v>2879</v>
      </c>
      <c r="B1177" s="119" t="s">
        <v>933</v>
      </c>
      <c r="C1177" s="120">
        <v>7</v>
      </c>
      <c r="D1177" s="457">
        <v>43160</v>
      </c>
      <c r="E1177" s="384">
        <v>9</v>
      </c>
      <c r="F1177" s="118" t="s">
        <v>4559</v>
      </c>
      <c r="G1177" s="397"/>
      <c r="H1177" s="397"/>
      <c r="I1177" s="186"/>
    </row>
    <row r="1178" spans="1:9" x14ac:dyDescent="0.2">
      <c r="A1178" s="114" t="s">
        <v>2745</v>
      </c>
      <c r="B1178" s="97" t="s">
        <v>2746</v>
      </c>
      <c r="C1178" s="99">
        <v>11</v>
      </c>
      <c r="D1178" s="458">
        <v>42144</v>
      </c>
      <c r="E1178" s="352">
        <v>14</v>
      </c>
      <c r="F1178" s="123" t="s">
        <v>4559</v>
      </c>
      <c r="G1178" s="157"/>
      <c r="H1178" s="157"/>
      <c r="I1178" s="191"/>
    </row>
    <row r="1179" spans="1:9" x14ac:dyDescent="0.2">
      <c r="A1179" s="114" t="s">
        <v>4571</v>
      </c>
      <c r="B1179" s="97" t="s">
        <v>4572</v>
      </c>
      <c r="C1179" s="99">
        <v>7</v>
      </c>
      <c r="D1179" s="458">
        <v>41794</v>
      </c>
      <c r="E1179" s="352">
        <v>11</v>
      </c>
      <c r="F1179" s="123" t="s">
        <v>4573</v>
      </c>
      <c r="G1179" s="157"/>
      <c r="H1179" s="157"/>
      <c r="I1179" s="191"/>
    </row>
    <row r="1180" spans="1:9" x14ac:dyDescent="0.2">
      <c r="A1180" s="225" t="s">
        <v>2280</v>
      </c>
      <c r="B1180" s="97" t="s">
        <v>2281</v>
      </c>
      <c r="C1180" s="99">
        <v>17</v>
      </c>
      <c r="D1180" s="458">
        <v>41074</v>
      </c>
      <c r="E1180" s="352">
        <v>18</v>
      </c>
      <c r="F1180" s="55" t="s">
        <v>4559</v>
      </c>
      <c r="G1180" s="157"/>
      <c r="H1180" s="157"/>
      <c r="I1180" s="191"/>
    </row>
    <row r="1181" spans="1:9" x14ac:dyDescent="0.2">
      <c r="A1181" s="234" t="s">
        <v>2280</v>
      </c>
      <c r="B1181" s="240" t="s">
        <v>2281</v>
      </c>
      <c r="C1181" s="357">
        <v>21</v>
      </c>
      <c r="D1181" s="459">
        <v>41969</v>
      </c>
      <c r="E1181" s="385">
        <v>7</v>
      </c>
      <c r="F1181" s="204" t="s">
        <v>4574</v>
      </c>
      <c r="G1181" s="401"/>
      <c r="H1181" s="401"/>
      <c r="I1181" s="206"/>
    </row>
    <row r="1182" spans="1:9" x14ac:dyDescent="0.2">
      <c r="A1182" s="127" t="s">
        <v>1931</v>
      </c>
      <c r="B1182" s="97" t="s">
        <v>351</v>
      </c>
      <c r="C1182" s="99">
        <v>49</v>
      </c>
      <c r="D1182" s="458">
        <v>41381</v>
      </c>
      <c r="E1182" s="352">
        <v>38</v>
      </c>
      <c r="F1182" s="55" t="s">
        <v>4561</v>
      </c>
      <c r="G1182" s="157"/>
      <c r="H1182" s="157"/>
      <c r="I1182" s="191"/>
    </row>
    <row r="1183" spans="1:9" x14ac:dyDescent="0.2">
      <c r="A1183" s="97" t="s">
        <v>2056</v>
      </c>
      <c r="B1183" s="97" t="s">
        <v>479</v>
      </c>
      <c r="C1183" s="99">
        <v>13</v>
      </c>
      <c r="D1183" s="458">
        <v>41142</v>
      </c>
      <c r="E1183" s="352">
        <v>15</v>
      </c>
      <c r="F1183" s="55" t="s">
        <v>4559</v>
      </c>
      <c r="G1183" s="157"/>
      <c r="H1183" s="157"/>
      <c r="I1183" s="191"/>
    </row>
    <row r="1184" spans="1:9" x14ac:dyDescent="0.2">
      <c r="A1184" s="114" t="s">
        <v>1934</v>
      </c>
      <c r="B1184" s="97" t="s">
        <v>353</v>
      </c>
      <c r="C1184" s="99">
        <v>24</v>
      </c>
      <c r="D1184" s="458">
        <v>42416</v>
      </c>
      <c r="E1184" s="352">
        <v>26</v>
      </c>
      <c r="F1184" s="123" t="s">
        <v>4575</v>
      </c>
      <c r="G1184" s="157"/>
      <c r="H1184" s="157"/>
      <c r="I1184" s="191"/>
    </row>
    <row r="1185" spans="1:9" x14ac:dyDescent="0.2">
      <c r="A1185" s="225" t="s">
        <v>4122</v>
      </c>
      <c r="B1185" s="97" t="s">
        <v>4123</v>
      </c>
      <c r="C1185" s="99">
        <v>10</v>
      </c>
      <c r="D1185" s="458">
        <v>41409</v>
      </c>
      <c r="E1185" s="352">
        <v>9</v>
      </c>
      <c r="F1185" s="123" t="s">
        <v>4576</v>
      </c>
      <c r="G1185" s="157"/>
      <c r="H1185" s="157"/>
      <c r="I1185" s="191"/>
    </row>
    <row r="1186" spans="1:9" x14ac:dyDescent="0.2">
      <c r="A1186" s="97" t="s">
        <v>3819</v>
      </c>
      <c r="B1186" s="97" t="s">
        <v>3820</v>
      </c>
      <c r="C1186" s="99">
        <v>10</v>
      </c>
      <c r="D1186" s="458">
        <v>41956</v>
      </c>
      <c r="E1186" s="352">
        <v>13</v>
      </c>
      <c r="F1186" s="123" t="s">
        <v>4566</v>
      </c>
      <c r="G1186" s="157"/>
      <c r="H1186" s="157"/>
      <c r="I1186" s="191"/>
    </row>
    <row r="1187" spans="1:9" x14ac:dyDescent="0.2">
      <c r="A1187" s="147" t="s">
        <v>1964</v>
      </c>
      <c r="B1187" s="119" t="s">
        <v>376</v>
      </c>
      <c r="C1187" s="120">
        <v>37</v>
      </c>
      <c r="D1187" s="457">
        <v>41535</v>
      </c>
      <c r="E1187" s="384">
        <v>38</v>
      </c>
      <c r="F1187" s="126" t="s">
        <v>4577</v>
      </c>
      <c r="G1187" s="397"/>
      <c r="H1187" s="397"/>
      <c r="I1187" s="186"/>
    </row>
    <row r="1188" spans="1:9" x14ac:dyDescent="0.2">
      <c r="A1188" s="114" t="s">
        <v>4578</v>
      </c>
      <c r="B1188" s="97" t="s">
        <v>383</v>
      </c>
      <c r="C1188" s="99">
        <v>37</v>
      </c>
      <c r="D1188" s="458">
        <v>41628</v>
      </c>
      <c r="E1188" s="352">
        <v>38</v>
      </c>
      <c r="F1188" s="123" t="s">
        <v>4560</v>
      </c>
      <c r="G1188" s="157"/>
      <c r="H1188" s="157"/>
      <c r="I1188" s="191"/>
    </row>
    <row r="1189" spans="1:9" x14ac:dyDescent="0.2">
      <c r="A1189" s="114" t="s">
        <v>1979</v>
      </c>
      <c r="B1189" s="97" t="s">
        <v>1072</v>
      </c>
      <c r="C1189" s="99">
        <v>8</v>
      </c>
      <c r="D1189" s="458">
        <v>41175</v>
      </c>
      <c r="E1189" s="352">
        <v>10</v>
      </c>
      <c r="F1189" s="55" t="s">
        <v>4575</v>
      </c>
      <c r="G1189" s="157"/>
      <c r="H1189" s="157"/>
      <c r="I1189" s="191"/>
    </row>
    <row r="1190" spans="1:9" x14ac:dyDescent="0.2">
      <c r="A1190" s="114" t="s">
        <v>1979</v>
      </c>
      <c r="B1190" s="97" t="s">
        <v>1072</v>
      </c>
      <c r="C1190" s="99">
        <v>12</v>
      </c>
      <c r="D1190" s="458">
        <v>42114</v>
      </c>
      <c r="E1190" s="352">
        <v>12</v>
      </c>
      <c r="F1190" s="123" t="s">
        <v>4575</v>
      </c>
      <c r="G1190" s="157"/>
      <c r="H1190" s="157"/>
      <c r="I1190" s="191"/>
    </row>
    <row r="1191" spans="1:9" x14ac:dyDescent="0.2">
      <c r="A1191" s="234" t="s">
        <v>1991</v>
      </c>
      <c r="B1191" s="240" t="s">
        <v>1091</v>
      </c>
      <c r="C1191" s="357">
        <v>11</v>
      </c>
      <c r="D1191" s="459">
        <v>41599</v>
      </c>
      <c r="E1191" s="385">
        <v>12</v>
      </c>
      <c r="F1191" s="204" t="s">
        <v>4560</v>
      </c>
      <c r="G1191" s="401"/>
      <c r="H1191" s="401"/>
      <c r="I1191" s="206"/>
    </row>
    <row r="1192" spans="1:9" x14ac:dyDescent="0.2">
      <c r="A1192" s="225" t="s">
        <v>2018</v>
      </c>
      <c r="B1192" s="97" t="s">
        <v>442</v>
      </c>
      <c r="C1192" s="99">
        <v>58</v>
      </c>
      <c r="D1192" s="458">
        <v>42116</v>
      </c>
      <c r="E1192" s="352">
        <v>59</v>
      </c>
      <c r="F1192" s="123" t="s">
        <v>4575</v>
      </c>
      <c r="G1192" s="157"/>
      <c r="H1192" s="157"/>
      <c r="I1192" s="191"/>
    </row>
    <row r="1193" spans="1:9" x14ac:dyDescent="0.2">
      <c r="A1193" s="114" t="s">
        <v>4579</v>
      </c>
      <c r="B1193" s="97" t="s">
        <v>2545</v>
      </c>
      <c r="C1193" s="99">
        <v>18</v>
      </c>
      <c r="D1193" s="458">
        <v>40655</v>
      </c>
      <c r="E1193" s="352">
        <v>19</v>
      </c>
      <c r="F1193" s="55" t="s">
        <v>4558</v>
      </c>
      <c r="G1193" s="157"/>
      <c r="H1193" s="157"/>
      <c r="I1193" s="191"/>
    </row>
    <row r="1194" spans="1:9" x14ac:dyDescent="0.2">
      <c r="A1194" s="114" t="s">
        <v>2031</v>
      </c>
      <c r="B1194" s="97" t="s">
        <v>452</v>
      </c>
      <c r="C1194" s="99">
        <v>9</v>
      </c>
      <c r="D1194" s="458">
        <v>41449</v>
      </c>
      <c r="E1194" s="352">
        <v>20</v>
      </c>
      <c r="F1194" s="55" t="s">
        <v>4560</v>
      </c>
      <c r="G1194" s="157"/>
      <c r="H1194" s="157"/>
      <c r="I1194" s="191"/>
    </row>
    <row r="1195" spans="1:9" x14ac:dyDescent="0.2">
      <c r="A1195" s="225" t="s">
        <v>4580</v>
      </c>
      <c r="B1195" s="97" t="s">
        <v>2653</v>
      </c>
      <c r="C1195" s="99">
        <v>10</v>
      </c>
      <c r="D1195" s="458">
        <v>40473</v>
      </c>
      <c r="E1195" s="352">
        <v>14</v>
      </c>
      <c r="F1195" s="123" t="s">
        <v>4566</v>
      </c>
      <c r="G1195" s="157"/>
      <c r="H1195" s="157"/>
      <c r="I1195" s="191"/>
    </row>
    <row r="1196" spans="1:9" x14ac:dyDescent="0.2">
      <c r="A1196" s="97" t="s">
        <v>2062</v>
      </c>
      <c r="B1196" s="97" t="s">
        <v>484</v>
      </c>
      <c r="C1196" s="99">
        <v>29</v>
      </c>
      <c r="D1196" s="458">
        <v>41017</v>
      </c>
      <c r="E1196" s="352">
        <v>30</v>
      </c>
      <c r="F1196" s="55" t="s">
        <v>4560</v>
      </c>
      <c r="G1196" s="157"/>
      <c r="H1196" s="157"/>
      <c r="I1196" s="191"/>
    </row>
    <row r="1197" spans="1:9" x14ac:dyDescent="0.2">
      <c r="A1197" s="147" t="s">
        <v>2060</v>
      </c>
      <c r="B1197" s="119" t="s">
        <v>481</v>
      </c>
      <c r="C1197" s="120">
        <v>13</v>
      </c>
      <c r="D1197" s="457">
        <v>42045</v>
      </c>
      <c r="E1197" s="384">
        <v>14</v>
      </c>
      <c r="F1197" s="126" t="s">
        <v>4581</v>
      </c>
      <c r="G1197" s="397"/>
      <c r="H1197" s="397"/>
      <c r="I1197" s="186"/>
    </row>
    <row r="1198" spans="1:9" x14ac:dyDescent="0.2">
      <c r="A1198" s="114" t="s">
        <v>4582</v>
      </c>
      <c r="B1198" s="97" t="s">
        <v>511</v>
      </c>
      <c r="C1198" s="99">
        <v>28</v>
      </c>
      <c r="D1198" s="458">
        <v>42054</v>
      </c>
      <c r="E1198" s="352">
        <v>29</v>
      </c>
      <c r="F1198" s="123" t="s">
        <v>4560</v>
      </c>
      <c r="G1198" s="157"/>
      <c r="H1198" s="157"/>
      <c r="I1198" s="191"/>
    </row>
    <row r="1199" spans="1:9" x14ac:dyDescent="0.2">
      <c r="A1199" s="114" t="s">
        <v>4240</v>
      </c>
      <c r="B1199" s="97" t="s">
        <v>4241</v>
      </c>
      <c r="C1199" s="99">
        <v>5</v>
      </c>
      <c r="D1199" s="458">
        <v>40553</v>
      </c>
      <c r="E1199" s="352">
        <v>8</v>
      </c>
      <c r="F1199" s="123" t="s">
        <v>4583</v>
      </c>
      <c r="G1199" s="157"/>
      <c r="H1199" s="157"/>
      <c r="I1199" s="191"/>
    </row>
    <row r="1200" spans="1:9" x14ac:dyDescent="0.2">
      <c r="A1200" s="114" t="s">
        <v>2087</v>
      </c>
      <c r="B1200" s="97" t="s">
        <v>1273</v>
      </c>
      <c r="C1200" s="99">
        <v>9</v>
      </c>
      <c r="D1200" s="458">
        <v>41614</v>
      </c>
      <c r="E1200" s="352">
        <v>10</v>
      </c>
      <c r="F1200" s="123" t="s">
        <v>4560</v>
      </c>
      <c r="G1200" s="157"/>
      <c r="H1200" s="157"/>
      <c r="I1200" s="191"/>
    </row>
    <row r="1201" spans="1:9" x14ac:dyDescent="0.2">
      <c r="A1201" s="234" t="s">
        <v>4584</v>
      </c>
      <c r="B1201" s="240" t="s">
        <v>2906</v>
      </c>
      <c r="C1201" s="357">
        <v>9</v>
      </c>
      <c r="D1201" s="459">
        <v>41075</v>
      </c>
      <c r="E1201" s="385">
        <v>13</v>
      </c>
      <c r="F1201" s="201" t="s">
        <v>4559</v>
      </c>
      <c r="G1201" s="401"/>
      <c r="H1201" s="401"/>
      <c r="I1201" s="206"/>
    </row>
    <row r="1202" spans="1:9" x14ac:dyDescent="0.2">
      <c r="A1202" s="114" t="s">
        <v>4584</v>
      </c>
      <c r="B1202" s="97" t="s">
        <v>2906</v>
      </c>
      <c r="C1202" s="99">
        <v>15</v>
      </c>
      <c r="D1202" s="458">
        <v>41782</v>
      </c>
      <c r="E1202" s="352">
        <v>13</v>
      </c>
      <c r="F1202" s="123" t="s">
        <v>4560</v>
      </c>
      <c r="G1202" s="157"/>
      <c r="H1202" s="157"/>
      <c r="I1202" s="191"/>
    </row>
    <row r="1203" spans="1:9" x14ac:dyDescent="0.2">
      <c r="A1203" s="225" t="s">
        <v>2094</v>
      </c>
      <c r="B1203" s="97" t="s">
        <v>1281</v>
      </c>
      <c r="C1203" s="99">
        <v>23</v>
      </c>
      <c r="D1203" s="458">
        <v>40412</v>
      </c>
      <c r="E1203" s="352">
        <v>6</v>
      </c>
      <c r="F1203" s="55" t="s">
        <v>4585</v>
      </c>
      <c r="G1203" s="157"/>
      <c r="H1203" s="157"/>
      <c r="I1203" s="191"/>
    </row>
    <row r="1204" spans="1:9" x14ac:dyDescent="0.2">
      <c r="A1204" s="225" t="s">
        <v>4586</v>
      </c>
      <c r="B1204" s="97" t="s">
        <v>4587</v>
      </c>
      <c r="C1204" s="99">
        <v>18</v>
      </c>
      <c r="D1204" s="458">
        <v>41074</v>
      </c>
      <c r="E1204" s="352">
        <v>19</v>
      </c>
      <c r="F1204" s="55" t="s">
        <v>4559</v>
      </c>
      <c r="G1204" s="157"/>
      <c r="H1204" s="157"/>
      <c r="I1204" s="191"/>
    </row>
    <row r="1205" spans="1:9" x14ac:dyDescent="0.2">
      <c r="A1205" s="114" t="s">
        <v>2106</v>
      </c>
      <c r="B1205" s="97" t="s">
        <v>517</v>
      </c>
      <c r="C1205" s="99">
        <v>24</v>
      </c>
      <c r="D1205" s="458">
        <v>41068</v>
      </c>
      <c r="E1205" s="352">
        <v>26</v>
      </c>
      <c r="F1205" s="55" t="s">
        <v>4559</v>
      </c>
      <c r="G1205" s="157"/>
      <c r="H1205" s="157"/>
      <c r="I1205" s="191"/>
    </row>
    <row r="1206" spans="1:9" x14ac:dyDescent="0.2">
      <c r="A1206" s="225" t="s">
        <v>2114</v>
      </c>
      <c r="B1206" s="97" t="s">
        <v>522</v>
      </c>
      <c r="C1206" s="99">
        <v>49</v>
      </c>
      <c r="D1206" s="458">
        <v>44225</v>
      </c>
      <c r="E1206" s="352">
        <v>50</v>
      </c>
      <c r="F1206" s="55" t="s">
        <v>4560</v>
      </c>
      <c r="G1206" s="157"/>
      <c r="H1206" s="157"/>
      <c r="I1206" s="191"/>
    </row>
    <row r="1207" spans="1:9" x14ac:dyDescent="0.2">
      <c r="A1207" s="225" t="s">
        <v>3512</v>
      </c>
      <c r="B1207" s="97" t="s">
        <v>3513</v>
      </c>
      <c r="C1207" s="99">
        <v>30</v>
      </c>
      <c r="D1207" s="458">
        <v>40869</v>
      </c>
      <c r="E1207" s="352">
        <v>33</v>
      </c>
      <c r="F1207" s="55" t="s">
        <v>4560</v>
      </c>
      <c r="G1207" s="157"/>
      <c r="H1207" s="157"/>
      <c r="I1207" s="191"/>
    </row>
    <row r="1208" spans="1:9" x14ac:dyDescent="0.2">
      <c r="A1208" s="233" t="s">
        <v>4588</v>
      </c>
      <c r="B1208" s="240" t="s">
        <v>531</v>
      </c>
      <c r="C1208" s="357">
        <v>40</v>
      </c>
      <c r="D1208" s="459">
        <v>41690</v>
      </c>
      <c r="E1208" s="385">
        <v>41</v>
      </c>
      <c r="F1208" s="204" t="s">
        <v>4560</v>
      </c>
      <c r="G1208" s="401"/>
      <c r="H1208" s="401"/>
      <c r="I1208" s="206"/>
    </row>
    <row r="1209" spans="1:9" x14ac:dyDescent="0.2">
      <c r="A1209" s="123" t="s">
        <v>4589</v>
      </c>
      <c r="B1209" s="55"/>
      <c r="C1209" s="157"/>
      <c r="D1209" s="103"/>
      <c r="E1209" s="157"/>
      <c r="F1209" s="123"/>
      <c r="G1209" s="157"/>
      <c r="H1209" s="157"/>
      <c r="I1209" s="55"/>
    </row>
    <row r="1210" spans="1:9" x14ac:dyDescent="0.2">
      <c r="A1210" s="123"/>
      <c r="B1210" s="55"/>
      <c r="C1210" s="157"/>
      <c r="D1210" s="182"/>
      <c r="E1210" s="157"/>
      <c r="F1210" s="55"/>
      <c r="G1210" s="157"/>
      <c r="H1210" s="157"/>
      <c r="I1210" s="55"/>
    </row>
    <row r="1211" spans="1:9" x14ac:dyDescent="0.2">
      <c r="A1211" s="455" t="s">
        <v>4590</v>
      </c>
      <c r="B1211" s="55"/>
      <c r="C1211" s="157"/>
      <c r="D1211" s="182"/>
      <c r="E1211" s="157"/>
      <c r="F1211" s="55"/>
      <c r="G1211" s="157"/>
      <c r="H1211" s="157"/>
      <c r="I1211" s="55"/>
    </row>
    <row r="1212" spans="1:9" x14ac:dyDescent="0.2">
      <c r="A1212" s="119" t="s">
        <v>4554</v>
      </c>
      <c r="B1212" s="3" t="s">
        <v>4554</v>
      </c>
      <c r="C1212" s="344"/>
      <c r="D1212" s="131" t="s">
        <v>2152</v>
      </c>
      <c r="E1212" s="3" t="s">
        <v>4555</v>
      </c>
      <c r="F1212" s="203" t="s">
        <v>4555</v>
      </c>
      <c r="G1212" s="397"/>
      <c r="H1212" s="397"/>
      <c r="I1212" s="119"/>
    </row>
    <row r="1213" spans="1:9" x14ac:dyDescent="0.2">
      <c r="A1213" s="234" t="s">
        <v>28</v>
      </c>
      <c r="B1213" s="209" t="s">
        <v>66</v>
      </c>
      <c r="C1213" s="345" t="s">
        <v>4591</v>
      </c>
      <c r="D1213" s="359" t="s">
        <v>4556</v>
      </c>
      <c r="E1213" s="460" t="s">
        <v>66</v>
      </c>
      <c r="F1213" s="208" t="s">
        <v>28</v>
      </c>
      <c r="G1213" s="401"/>
      <c r="H1213" s="401"/>
      <c r="I1213" s="240" t="s">
        <v>4592</v>
      </c>
    </row>
    <row r="1214" spans="1:9" x14ac:dyDescent="0.2">
      <c r="A1214" s="147" t="s">
        <v>4593</v>
      </c>
      <c r="B1214" s="119" t="s">
        <v>4594</v>
      </c>
      <c r="C1214" s="3" t="s">
        <v>4591</v>
      </c>
      <c r="D1214" s="461">
        <v>45168</v>
      </c>
      <c r="E1214" s="119" t="s">
        <v>733</v>
      </c>
      <c r="F1214" s="252" t="s">
        <v>732</v>
      </c>
      <c r="G1214" s="121"/>
      <c r="H1214" s="121"/>
      <c r="I1214" s="97" t="s">
        <v>4560</v>
      </c>
    </row>
    <row r="1215" spans="1:9" x14ac:dyDescent="0.2">
      <c r="A1215" s="147" t="s">
        <v>4595</v>
      </c>
      <c r="B1215" s="119" t="s">
        <v>4596</v>
      </c>
      <c r="C1215" s="3" t="s">
        <v>4591</v>
      </c>
      <c r="D1215" s="461">
        <v>42037</v>
      </c>
      <c r="E1215" s="119" t="s">
        <v>3631</v>
      </c>
      <c r="F1215" s="252" t="s">
        <v>3630</v>
      </c>
      <c r="G1215" s="121"/>
      <c r="H1215" s="121"/>
      <c r="I1215" s="119" t="s">
        <v>4597</v>
      </c>
    </row>
    <row r="1216" spans="1:9" x14ac:dyDescent="0.2">
      <c r="A1216" s="114" t="s">
        <v>4598</v>
      </c>
      <c r="B1216" s="97" t="s">
        <v>4599</v>
      </c>
      <c r="C1216" s="207"/>
      <c r="D1216" s="462">
        <v>42383</v>
      </c>
      <c r="E1216" s="97" t="s">
        <v>218</v>
      </c>
      <c r="F1216" s="225" t="s">
        <v>217</v>
      </c>
      <c r="G1216" s="2"/>
      <c r="H1216" s="2"/>
      <c r="I1216" s="97" t="s">
        <v>4600</v>
      </c>
    </row>
    <row r="1217" spans="1:9" x14ac:dyDescent="0.2">
      <c r="A1217" s="114" t="s">
        <v>4601</v>
      </c>
      <c r="B1217" s="97" t="s">
        <v>4602</v>
      </c>
      <c r="C1217" s="207"/>
      <c r="D1217" s="462">
        <v>44740</v>
      </c>
      <c r="E1217" s="97" t="s">
        <v>801</v>
      </c>
      <c r="F1217" s="225" t="s">
        <v>800</v>
      </c>
      <c r="G1217" s="2"/>
      <c r="H1217" s="2"/>
      <c r="I1217" s="97" t="s">
        <v>4560</v>
      </c>
    </row>
    <row r="1218" spans="1:9" x14ac:dyDescent="0.2">
      <c r="A1218" s="114" t="s">
        <v>4603</v>
      </c>
      <c r="B1218" s="97" t="s">
        <v>4604</v>
      </c>
      <c r="C1218" s="207"/>
      <c r="D1218" s="462">
        <v>43685</v>
      </c>
      <c r="E1218" s="97" t="s">
        <v>887</v>
      </c>
      <c r="F1218" s="225" t="s">
        <v>4605</v>
      </c>
      <c r="G1218" s="2"/>
      <c r="H1218" s="2"/>
      <c r="I1218" s="97"/>
    </row>
    <row r="1219" spans="1:9" x14ac:dyDescent="0.2">
      <c r="A1219" s="114" t="s">
        <v>4606</v>
      </c>
      <c r="B1219" s="97" t="s">
        <v>4431</v>
      </c>
      <c r="C1219" s="207"/>
      <c r="D1219" s="462">
        <v>43678</v>
      </c>
      <c r="E1219" s="97" t="s">
        <v>2710</v>
      </c>
      <c r="F1219" s="225" t="s">
        <v>2709</v>
      </c>
      <c r="G1219" s="2"/>
      <c r="H1219" s="2"/>
      <c r="I1219" s="97" t="s">
        <v>4597</v>
      </c>
    </row>
    <row r="1220" spans="1:9" x14ac:dyDescent="0.2">
      <c r="A1220" s="114" t="s">
        <v>4607</v>
      </c>
      <c r="B1220" s="97" t="s">
        <v>4608</v>
      </c>
      <c r="C1220" s="207"/>
      <c r="D1220" s="462">
        <v>44225</v>
      </c>
      <c r="E1220" s="97" t="s">
        <v>2373</v>
      </c>
      <c r="F1220" s="225" t="s">
        <v>2372</v>
      </c>
      <c r="G1220" s="2"/>
      <c r="H1220" s="2"/>
      <c r="I1220" s="97" t="s">
        <v>4609</v>
      </c>
    </row>
    <row r="1221" spans="1:9" x14ac:dyDescent="0.2">
      <c r="A1221" s="114" t="s">
        <v>3726</v>
      </c>
      <c r="B1221" s="97" t="s">
        <v>4610</v>
      </c>
      <c r="C1221" s="207" t="s">
        <v>4591</v>
      </c>
      <c r="D1221" s="462">
        <v>40893</v>
      </c>
      <c r="E1221" s="97" t="s">
        <v>3727</v>
      </c>
      <c r="F1221" s="225" t="s">
        <v>3726</v>
      </c>
      <c r="G1221" s="2"/>
      <c r="H1221" s="2"/>
      <c r="I1221" s="97" t="s">
        <v>4560</v>
      </c>
    </row>
    <row r="1222" spans="1:9" x14ac:dyDescent="0.2">
      <c r="A1222" s="97" t="s">
        <v>4611</v>
      </c>
      <c r="B1222" s="97" t="s">
        <v>3452</v>
      </c>
      <c r="C1222" s="207"/>
      <c r="D1222" s="462">
        <v>42612</v>
      </c>
      <c r="E1222" s="97" t="s">
        <v>3452</v>
      </c>
      <c r="F1222" s="97" t="s">
        <v>3451</v>
      </c>
      <c r="G1222" s="2"/>
      <c r="H1222" s="2"/>
      <c r="I1222" s="97" t="s">
        <v>4560</v>
      </c>
    </row>
    <row r="1223" spans="1:9" x14ac:dyDescent="0.2">
      <c r="A1223" s="240" t="s">
        <v>4612</v>
      </c>
      <c r="B1223" s="240" t="s">
        <v>630</v>
      </c>
      <c r="C1223" s="209"/>
      <c r="D1223" s="463">
        <v>42671</v>
      </c>
      <c r="E1223" s="240" t="s">
        <v>630</v>
      </c>
      <c r="F1223" s="240" t="s">
        <v>629</v>
      </c>
      <c r="G1223" s="198"/>
      <c r="H1223" s="198"/>
      <c r="I1223" s="240" t="s">
        <v>4560</v>
      </c>
    </row>
    <row r="1224" spans="1:9" x14ac:dyDescent="0.2">
      <c r="A1224" s="114" t="s">
        <v>4613</v>
      </c>
      <c r="B1224" s="97" t="s">
        <v>636</v>
      </c>
      <c r="C1224" s="207"/>
      <c r="D1224" s="462">
        <v>42398</v>
      </c>
      <c r="E1224" s="97" t="s">
        <v>636</v>
      </c>
      <c r="F1224" s="114" t="s">
        <v>1777</v>
      </c>
      <c r="G1224" s="2"/>
      <c r="H1224" s="2"/>
      <c r="I1224" s="114" t="s">
        <v>4614</v>
      </c>
    </row>
    <row r="1225" spans="1:9" x14ac:dyDescent="0.2">
      <c r="A1225" s="114" t="s">
        <v>4615</v>
      </c>
      <c r="B1225" s="97" t="s">
        <v>4453</v>
      </c>
      <c r="C1225" s="207"/>
      <c r="D1225" s="462">
        <v>43808</v>
      </c>
      <c r="E1225" s="97" t="s">
        <v>2303</v>
      </c>
      <c r="F1225" s="114" t="s">
        <v>4616</v>
      </c>
      <c r="G1225" s="2"/>
      <c r="H1225" s="2"/>
      <c r="I1225" s="114" t="s">
        <v>4597</v>
      </c>
    </row>
    <row r="1226" spans="1:9" x14ac:dyDescent="0.2">
      <c r="A1226" s="114" t="s">
        <v>193</v>
      </c>
      <c r="B1226" s="97" t="s">
        <v>4617</v>
      </c>
      <c r="C1226" s="207"/>
      <c r="D1226" s="462">
        <v>42175</v>
      </c>
      <c r="E1226" s="97" t="s">
        <v>194</v>
      </c>
      <c r="F1226" s="114" t="s">
        <v>193</v>
      </c>
      <c r="G1226" s="2"/>
      <c r="H1226" s="2"/>
      <c r="I1226" s="97" t="s">
        <v>4560</v>
      </c>
    </row>
    <row r="1227" spans="1:9" x14ac:dyDescent="0.2">
      <c r="A1227" s="225" t="s">
        <v>3678</v>
      </c>
      <c r="B1227" s="97" t="s">
        <v>3679</v>
      </c>
      <c r="C1227" s="207" t="s">
        <v>4591</v>
      </c>
      <c r="D1227" s="462">
        <v>40982</v>
      </c>
      <c r="E1227" s="97" t="s">
        <v>4562</v>
      </c>
      <c r="F1227" s="225" t="s">
        <v>3678</v>
      </c>
      <c r="G1227" s="2"/>
      <c r="H1227" s="2"/>
      <c r="I1227" s="97" t="s">
        <v>4618</v>
      </c>
    </row>
    <row r="1228" spans="1:9" x14ac:dyDescent="0.2">
      <c r="A1228" s="225" t="s">
        <v>4619</v>
      </c>
      <c r="B1228" s="97" t="s">
        <v>4400</v>
      </c>
      <c r="C1228" s="207"/>
      <c r="D1228" s="462">
        <v>44498</v>
      </c>
      <c r="E1228" s="97" t="s">
        <v>688</v>
      </c>
      <c r="F1228" s="225" t="s">
        <v>687</v>
      </c>
      <c r="G1228" s="2"/>
      <c r="H1228" s="2"/>
      <c r="I1228" s="97" t="s">
        <v>4597</v>
      </c>
    </row>
    <row r="1229" spans="1:9" x14ac:dyDescent="0.2">
      <c r="A1229" s="225" t="s">
        <v>2864</v>
      </c>
      <c r="B1229" s="97" t="s">
        <v>4620</v>
      </c>
      <c r="C1229" s="207"/>
      <c r="D1229" s="462">
        <v>42709</v>
      </c>
      <c r="E1229" s="97" t="s">
        <v>2865</v>
      </c>
      <c r="F1229" s="225" t="s">
        <v>2864</v>
      </c>
      <c r="G1229" s="2"/>
      <c r="H1229" s="2"/>
      <c r="I1229" s="97" t="s">
        <v>4560</v>
      </c>
    </row>
    <row r="1230" spans="1:9" x14ac:dyDescent="0.2">
      <c r="A1230" s="225" t="s">
        <v>4621</v>
      </c>
      <c r="B1230" s="97" t="s">
        <v>4254</v>
      </c>
      <c r="C1230" s="207" t="s">
        <v>4591</v>
      </c>
      <c r="D1230" s="462">
        <v>39995</v>
      </c>
      <c r="E1230" s="97" t="s">
        <v>4254</v>
      </c>
      <c r="F1230" s="127" t="s">
        <v>4253</v>
      </c>
      <c r="G1230" s="2"/>
      <c r="H1230" s="2"/>
      <c r="I1230" s="97" t="s">
        <v>4622</v>
      </c>
    </row>
    <row r="1231" spans="1:9" x14ac:dyDescent="0.2">
      <c r="A1231" s="203" t="s">
        <v>4623</v>
      </c>
      <c r="B1231" s="119" t="s">
        <v>3666</v>
      </c>
      <c r="C1231" s="3" t="s">
        <v>4591</v>
      </c>
      <c r="D1231" s="461">
        <v>42522</v>
      </c>
      <c r="E1231" s="119" t="s">
        <v>3666</v>
      </c>
      <c r="F1231" s="252" t="s">
        <v>3665</v>
      </c>
      <c r="G1231" s="121"/>
      <c r="H1231" s="121"/>
      <c r="I1231" s="119" t="s">
        <v>4624</v>
      </c>
    </row>
    <row r="1232" spans="1:9" x14ac:dyDescent="0.2">
      <c r="A1232" s="127" t="s">
        <v>4625</v>
      </c>
      <c r="B1232" s="97" t="s">
        <v>228</v>
      </c>
      <c r="C1232" s="207"/>
      <c r="D1232" s="462">
        <v>45241</v>
      </c>
      <c r="E1232" s="97" t="s">
        <v>228</v>
      </c>
      <c r="F1232" s="225" t="s">
        <v>227</v>
      </c>
      <c r="G1232" s="2"/>
      <c r="H1232" s="2"/>
      <c r="I1232" s="97" t="s">
        <v>4597</v>
      </c>
    </row>
    <row r="1233" spans="1:9" x14ac:dyDescent="0.2">
      <c r="A1233" s="225" t="s">
        <v>4626</v>
      </c>
      <c r="B1233" s="97" t="s">
        <v>3554</v>
      </c>
      <c r="C1233" s="207" t="s">
        <v>4591</v>
      </c>
      <c r="D1233" s="462">
        <v>42132</v>
      </c>
      <c r="E1233" s="97" t="s">
        <v>3554</v>
      </c>
      <c r="F1233" s="225" t="s">
        <v>3553</v>
      </c>
      <c r="G1233" s="2"/>
      <c r="H1233" s="2"/>
      <c r="I1233" s="97" t="s">
        <v>4560</v>
      </c>
    </row>
    <row r="1234" spans="1:9" x14ac:dyDescent="0.2">
      <c r="A1234" s="225" t="s">
        <v>4627</v>
      </c>
      <c r="B1234" s="97" t="s">
        <v>2222</v>
      </c>
      <c r="C1234" s="207"/>
      <c r="D1234" s="462">
        <v>43962</v>
      </c>
      <c r="E1234" s="97" t="s">
        <v>2222</v>
      </c>
      <c r="F1234" s="225" t="s">
        <v>2221</v>
      </c>
      <c r="G1234" s="2"/>
      <c r="H1234" s="2"/>
      <c r="I1234" s="97" t="s">
        <v>4560</v>
      </c>
    </row>
    <row r="1235" spans="1:9" x14ac:dyDescent="0.2">
      <c r="A1235" s="127" t="s">
        <v>4628</v>
      </c>
      <c r="B1235" s="97" t="s">
        <v>4629</v>
      </c>
      <c r="C1235" s="207"/>
      <c r="D1235" s="462">
        <v>42941</v>
      </c>
      <c r="E1235" s="97" t="s">
        <v>2528</v>
      </c>
      <c r="F1235" s="127" t="s">
        <v>4628</v>
      </c>
      <c r="G1235" s="2"/>
      <c r="H1235" s="2"/>
      <c r="I1235" s="97" t="s">
        <v>4560</v>
      </c>
    </row>
    <row r="1236" spans="1:9" x14ac:dyDescent="0.2">
      <c r="A1236" s="127" t="s">
        <v>1429</v>
      </c>
      <c r="B1236" s="97" t="s">
        <v>4630</v>
      </c>
      <c r="C1236" s="207"/>
      <c r="D1236" s="462">
        <v>45817</v>
      </c>
      <c r="E1236" s="97" t="s">
        <v>1430</v>
      </c>
      <c r="F1236" s="127" t="s">
        <v>1429</v>
      </c>
      <c r="G1236" s="2"/>
      <c r="H1236" s="2"/>
      <c r="I1236" s="97" t="s">
        <v>4560</v>
      </c>
    </row>
    <row r="1237" spans="1:9" x14ac:dyDescent="0.2">
      <c r="A1237" s="225" t="s">
        <v>4631</v>
      </c>
      <c r="B1237" s="97" t="s">
        <v>3275</v>
      </c>
      <c r="C1237" s="207"/>
      <c r="D1237" s="462">
        <v>41891</v>
      </c>
      <c r="E1237" s="97" t="s">
        <v>3275</v>
      </c>
      <c r="F1237" s="225" t="s">
        <v>3274</v>
      </c>
      <c r="G1237" s="2"/>
      <c r="H1237" s="2"/>
      <c r="I1237" s="97" t="s">
        <v>4560</v>
      </c>
    </row>
    <row r="1238" spans="1:9" x14ac:dyDescent="0.2">
      <c r="A1238" s="234" t="s">
        <v>4632</v>
      </c>
      <c r="B1238" s="240" t="s">
        <v>3579</v>
      </c>
      <c r="C1238" s="209" t="s">
        <v>4591</v>
      </c>
      <c r="D1238" s="463">
        <v>41950</v>
      </c>
      <c r="E1238" s="240" t="s">
        <v>3579</v>
      </c>
      <c r="F1238" s="233" t="s">
        <v>3578</v>
      </c>
      <c r="G1238" s="198"/>
      <c r="H1238" s="198"/>
      <c r="I1238" s="240" t="s">
        <v>4560</v>
      </c>
    </row>
    <row r="1239" spans="1:9" x14ac:dyDescent="0.2">
      <c r="A1239" s="114" t="s">
        <v>4633</v>
      </c>
      <c r="B1239" s="97" t="s">
        <v>2738</v>
      </c>
      <c r="C1239" s="207"/>
      <c r="D1239" s="462">
        <v>42865</v>
      </c>
      <c r="E1239" s="97" t="s">
        <v>2738</v>
      </c>
      <c r="F1239" s="97" t="s">
        <v>2737</v>
      </c>
      <c r="G1239" s="2"/>
      <c r="H1239" s="2"/>
      <c r="I1239" s="97" t="s">
        <v>4560</v>
      </c>
    </row>
    <row r="1240" spans="1:9" x14ac:dyDescent="0.2">
      <c r="A1240" s="114" t="s">
        <v>4634</v>
      </c>
      <c r="B1240" s="97" t="s">
        <v>4635</v>
      </c>
      <c r="C1240" s="207" t="s">
        <v>4591</v>
      </c>
      <c r="D1240" s="462">
        <v>42312</v>
      </c>
      <c r="E1240" s="97" t="s">
        <v>3741</v>
      </c>
      <c r="F1240" s="225" t="s">
        <v>3740</v>
      </c>
      <c r="G1240" s="2"/>
      <c r="H1240" s="2"/>
      <c r="I1240" s="97" t="s">
        <v>4560</v>
      </c>
    </row>
    <row r="1241" spans="1:9" x14ac:dyDescent="0.2">
      <c r="A1241" s="114" t="s">
        <v>4636</v>
      </c>
      <c r="B1241" s="97" t="s">
        <v>4637</v>
      </c>
      <c r="C1241" s="207"/>
      <c r="D1241" s="462">
        <v>44001</v>
      </c>
      <c r="E1241" s="97" t="s">
        <v>2295</v>
      </c>
      <c r="F1241" s="225" t="s">
        <v>4638</v>
      </c>
      <c r="G1241" s="2"/>
      <c r="H1241" s="2"/>
      <c r="I1241" s="97" t="s">
        <v>4560</v>
      </c>
    </row>
    <row r="1242" spans="1:9" x14ac:dyDescent="0.2">
      <c r="A1242" s="114" t="s">
        <v>4639</v>
      </c>
      <c r="B1242" s="97" t="s">
        <v>4640</v>
      </c>
      <c r="C1242" s="207"/>
      <c r="D1242" s="462">
        <v>40352</v>
      </c>
      <c r="E1242" s="97" t="s">
        <v>406</v>
      </c>
      <c r="F1242" s="127" t="s">
        <v>1986</v>
      </c>
      <c r="G1242" s="2"/>
      <c r="H1242" s="2"/>
      <c r="I1242" s="97" t="s">
        <v>4560</v>
      </c>
    </row>
    <row r="1243" spans="1:9" x14ac:dyDescent="0.2">
      <c r="A1243" s="114" t="s">
        <v>3532</v>
      </c>
      <c r="B1243" s="97" t="s">
        <v>4641</v>
      </c>
      <c r="C1243" s="207" t="s">
        <v>4591</v>
      </c>
      <c r="D1243" s="462">
        <v>41267</v>
      </c>
      <c r="E1243" s="97" t="s">
        <v>3533</v>
      </c>
      <c r="F1243" s="225" t="s">
        <v>3532</v>
      </c>
      <c r="G1243" s="2"/>
      <c r="H1243" s="2"/>
      <c r="I1243" s="97" t="s">
        <v>4560</v>
      </c>
    </row>
    <row r="1244" spans="1:9" x14ac:dyDescent="0.2">
      <c r="A1244" s="97" t="s">
        <v>1895</v>
      </c>
      <c r="B1244" s="97" t="s">
        <v>4340</v>
      </c>
      <c r="C1244" s="207"/>
      <c r="D1244" s="462">
        <v>42552</v>
      </c>
      <c r="E1244" s="97" t="s">
        <v>876</v>
      </c>
      <c r="F1244" s="127" t="s">
        <v>1895</v>
      </c>
      <c r="G1244" s="2"/>
      <c r="H1244" s="2"/>
      <c r="I1244" s="97" t="s">
        <v>4560</v>
      </c>
    </row>
    <row r="1245" spans="1:9" x14ac:dyDescent="0.2">
      <c r="A1245" s="97" t="s">
        <v>4642</v>
      </c>
      <c r="B1245" s="97" t="s">
        <v>3355</v>
      </c>
      <c r="C1245" s="207"/>
      <c r="D1245" s="462">
        <v>43256</v>
      </c>
      <c r="E1245" s="97" t="s">
        <v>815</v>
      </c>
      <c r="F1245" s="127" t="s">
        <v>1868</v>
      </c>
      <c r="G1245" s="2"/>
      <c r="H1245" s="2"/>
      <c r="I1245" s="97" t="s">
        <v>4643</v>
      </c>
    </row>
    <row r="1246" spans="1:9" x14ac:dyDescent="0.2">
      <c r="A1246" s="147" t="s">
        <v>4160</v>
      </c>
      <c r="B1246" s="119" t="s">
        <v>4644</v>
      </c>
      <c r="C1246" s="3" t="s">
        <v>4591</v>
      </c>
      <c r="D1246" s="461">
        <v>40982</v>
      </c>
      <c r="E1246" s="119" t="s">
        <v>4161</v>
      </c>
      <c r="F1246" s="252" t="s">
        <v>4160</v>
      </c>
      <c r="G1246" s="121"/>
      <c r="H1246" s="121"/>
      <c r="I1246" s="119" t="s">
        <v>4618</v>
      </c>
    </row>
    <row r="1247" spans="1:9" x14ac:dyDescent="0.2">
      <c r="A1247" s="114" t="s">
        <v>4571</v>
      </c>
      <c r="B1247" s="97" t="s">
        <v>4572</v>
      </c>
      <c r="C1247" s="207"/>
      <c r="D1247" s="462">
        <v>42291</v>
      </c>
      <c r="E1247" s="97" t="s">
        <v>4572</v>
      </c>
      <c r="F1247" s="225" t="s">
        <v>3251</v>
      </c>
      <c r="G1247" s="2"/>
      <c r="H1247" s="2"/>
      <c r="I1247" s="97" t="s">
        <v>4560</v>
      </c>
    </row>
    <row r="1248" spans="1:9" x14ac:dyDescent="0.2">
      <c r="A1248" s="114" t="s">
        <v>4645</v>
      </c>
      <c r="B1248" s="97" t="s">
        <v>4646</v>
      </c>
      <c r="C1248" s="207"/>
      <c r="D1248" s="462">
        <v>43102</v>
      </c>
      <c r="E1248" s="97" t="s">
        <v>2668</v>
      </c>
      <c r="F1248" s="225" t="s">
        <v>4647</v>
      </c>
      <c r="G1248" s="2"/>
      <c r="H1248" s="2"/>
      <c r="I1248" s="97" t="s">
        <v>4560</v>
      </c>
    </row>
    <row r="1249" spans="1:9" x14ac:dyDescent="0.2">
      <c r="A1249" s="114" t="s">
        <v>4648</v>
      </c>
      <c r="B1249" s="97" t="s">
        <v>924</v>
      </c>
      <c r="C1249" s="207"/>
      <c r="D1249" s="462">
        <v>42310</v>
      </c>
      <c r="E1249" s="97" t="s">
        <v>924</v>
      </c>
      <c r="F1249" s="225" t="s">
        <v>923</v>
      </c>
      <c r="G1249" s="2"/>
      <c r="H1249" s="2"/>
      <c r="I1249" s="97" t="s">
        <v>4560</v>
      </c>
    </row>
    <row r="1250" spans="1:9" x14ac:dyDescent="0.2">
      <c r="A1250" s="114" t="s">
        <v>4649</v>
      </c>
      <c r="B1250" s="97" t="s">
        <v>4650</v>
      </c>
      <c r="C1250" s="207"/>
      <c r="D1250" s="462">
        <v>43728</v>
      </c>
      <c r="E1250" s="97" t="s">
        <v>3043</v>
      </c>
      <c r="F1250" s="225" t="s">
        <v>3042</v>
      </c>
      <c r="G1250" s="2"/>
      <c r="H1250" s="2"/>
      <c r="I1250" s="97" t="s">
        <v>4560</v>
      </c>
    </row>
    <row r="1251" spans="1:9" x14ac:dyDescent="0.2">
      <c r="A1251" s="234" t="s">
        <v>4651</v>
      </c>
      <c r="B1251" s="240" t="s">
        <v>4652</v>
      </c>
      <c r="C1251" s="209" t="s">
        <v>4591</v>
      </c>
      <c r="D1251" s="463">
        <v>41767</v>
      </c>
      <c r="E1251" s="240" t="s">
        <v>4011</v>
      </c>
      <c r="F1251" s="233" t="s">
        <v>4010</v>
      </c>
      <c r="G1251" s="198"/>
      <c r="H1251" s="198"/>
      <c r="I1251" s="240" t="s">
        <v>4560</v>
      </c>
    </row>
    <row r="1252" spans="1:9" x14ac:dyDescent="0.2">
      <c r="A1252" s="114" t="s">
        <v>1917</v>
      </c>
      <c r="B1252" s="97" t="s">
        <v>4653</v>
      </c>
      <c r="C1252" s="207"/>
      <c r="D1252" s="462">
        <v>40980</v>
      </c>
      <c r="E1252" s="97" t="s">
        <v>4654</v>
      </c>
      <c r="F1252" s="225" t="s">
        <v>1917</v>
      </c>
      <c r="G1252" s="2"/>
      <c r="H1252" s="2"/>
      <c r="I1252" s="97" t="s">
        <v>4655</v>
      </c>
    </row>
    <row r="1253" spans="1:9" x14ac:dyDescent="0.2">
      <c r="A1253" s="114" t="s">
        <v>1917</v>
      </c>
      <c r="B1253" s="97" t="s">
        <v>4656</v>
      </c>
      <c r="C1253" s="207"/>
      <c r="D1253" s="462">
        <v>42368</v>
      </c>
      <c r="E1253" s="97" t="s">
        <v>931</v>
      </c>
      <c r="F1253" s="114" t="s">
        <v>1917</v>
      </c>
      <c r="G1253" s="2"/>
      <c r="H1253" s="2"/>
      <c r="I1253" s="97" t="s">
        <v>4657</v>
      </c>
    </row>
    <row r="1254" spans="1:9" x14ac:dyDescent="0.2">
      <c r="A1254" s="114" t="s">
        <v>4658</v>
      </c>
      <c r="B1254" s="97" t="s">
        <v>4659</v>
      </c>
      <c r="C1254" s="207"/>
      <c r="D1254" s="462">
        <v>43921</v>
      </c>
      <c r="E1254" s="97" t="s">
        <v>1664</v>
      </c>
      <c r="F1254" s="225" t="s">
        <v>1663</v>
      </c>
      <c r="G1254" s="2"/>
      <c r="H1254" s="2"/>
      <c r="I1254" s="240" t="s">
        <v>4560</v>
      </c>
    </row>
    <row r="1255" spans="1:9" x14ac:dyDescent="0.2">
      <c r="A1255" s="97" t="s">
        <v>4660</v>
      </c>
      <c r="B1255" s="97" t="s">
        <v>1522</v>
      </c>
      <c r="C1255" s="207"/>
      <c r="D1255" s="462">
        <v>42613</v>
      </c>
      <c r="E1255" s="97" t="s">
        <v>1522</v>
      </c>
      <c r="F1255" s="127" t="s">
        <v>3105</v>
      </c>
      <c r="G1255" s="2"/>
      <c r="H1255" s="2"/>
      <c r="I1255" s="97" t="s">
        <v>4560</v>
      </c>
    </row>
    <row r="1256" spans="1:9" x14ac:dyDescent="0.2">
      <c r="A1256" t="s">
        <v>525</v>
      </c>
      <c r="B1256" s="97" t="s">
        <v>4661</v>
      </c>
      <c r="C1256" s="207"/>
      <c r="D1256" s="462">
        <v>44652</v>
      </c>
      <c r="E1256" s="127" t="s">
        <v>526</v>
      </c>
      <c r="F1256" t="s">
        <v>525</v>
      </c>
      <c r="G1256" s="2"/>
      <c r="H1256" s="2"/>
      <c r="I1256" s="97" t="s">
        <v>4560</v>
      </c>
    </row>
    <row r="1257" spans="1:9" x14ac:dyDescent="0.2">
      <c r="A1257" t="s">
        <v>4662</v>
      </c>
      <c r="B1257" s="97" t="s">
        <v>4663</v>
      </c>
      <c r="C1257" s="207"/>
      <c r="D1257" s="462">
        <v>45839</v>
      </c>
      <c r="E1257" s="127" t="s">
        <v>399</v>
      </c>
      <c r="F1257" t="s">
        <v>398</v>
      </c>
      <c r="G1257" s="2"/>
      <c r="H1257" s="2"/>
      <c r="I1257" s="97" t="s">
        <v>4560</v>
      </c>
    </row>
    <row r="1258" spans="1:9" x14ac:dyDescent="0.2">
      <c r="A1258" s="114" t="s">
        <v>4664</v>
      </c>
      <c r="B1258" s="97" t="s">
        <v>3176</v>
      </c>
      <c r="C1258" s="207"/>
      <c r="D1258" s="462">
        <v>42768</v>
      </c>
      <c r="E1258" s="97" t="s">
        <v>3176</v>
      </c>
      <c r="F1258" s="225" t="s">
        <v>3175</v>
      </c>
      <c r="G1258" s="2"/>
      <c r="H1258" s="2"/>
      <c r="I1258" s="97" t="s">
        <v>4560</v>
      </c>
    </row>
    <row r="1259" spans="1:9" x14ac:dyDescent="0.2">
      <c r="A1259" s="97" t="s">
        <v>4665</v>
      </c>
      <c r="B1259" s="97" t="s">
        <v>4666</v>
      </c>
      <c r="C1259" s="207"/>
      <c r="D1259" s="462">
        <v>42492</v>
      </c>
      <c r="E1259" s="97" t="s">
        <v>1228</v>
      </c>
      <c r="F1259" s="225" t="s">
        <v>1227</v>
      </c>
      <c r="G1259" s="2"/>
      <c r="H1259" s="2"/>
      <c r="I1259" s="97" t="s">
        <v>4560</v>
      </c>
    </row>
    <row r="1260" spans="1:9" x14ac:dyDescent="0.2">
      <c r="A1260" s="97" t="s">
        <v>1056</v>
      </c>
      <c r="B1260" s="97" t="s">
        <v>1057</v>
      </c>
      <c r="C1260" s="207"/>
      <c r="D1260" s="462">
        <v>46036</v>
      </c>
      <c r="E1260" s="97" t="s">
        <v>5548</v>
      </c>
      <c r="F1260" s="97" t="s">
        <v>1056</v>
      </c>
      <c r="G1260" s="2"/>
      <c r="H1260" s="2"/>
      <c r="I1260" s="97" t="s">
        <v>4560</v>
      </c>
    </row>
    <row r="1261" spans="1:9" x14ac:dyDescent="0.2">
      <c r="A1261" s="147" t="s">
        <v>4667</v>
      </c>
      <c r="B1261" s="119" t="s">
        <v>4668</v>
      </c>
      <c r="C1261" s="3"/>
      <c r="D1261" s="461">
        <v>41408</v>
      </c>
      <c r="E1261" s="119" t="s">
        <v>4669</v>
      </c>
      <c r="F1261" s="203" t="s">
        <v>4670</v>
      </c>
      <c r="G1261" s="121"/>
      <c r="H1261" s="121"/>
      <c r="I1261" s="119" t="s">
        <v>4560</v>
      </c>
    </row>
    <row r="1262" spans="1:9" x14ac:dyDescent="0.2">
      <c r="A1262" s="97" t="s">
        <v>4670</v>
      </c>
      <c r="B1262" s="97" t="s">
        <v>4669</v>
      </c>
      <c r="C1262" s="207"/>
      <c r="D1262" s="462">
        <v>42492</v>
      </c>
      <c r="E1262" s="97" t="s">
        <v>486</v>
      </c>
      <c r="F1262" s="225" t="s">
        <v>485</v>
      </c>
      <c r="G1262" s="2"/>
      <c r="H1262" s="2"/>
      <c r="I1262" s="97" t="s">
        <v>4560</v>
      </c>
    </row>
    <row r="1263" spans="1:9" x14ac:dyDescent="0.2">
      <c r="A1263" s="114" t="s">
        <v>3719</v>
      </c>
      <c r="B1263" s="97" t="s">
        <v>4671</v>
      </c>
      <c r="C1263" s="207" t="s">
        <v>4591</v>
      </c>
      <c r="D1263" s="462">
        <v>42513</v>
      </c>
      <c r="E1263" s="97" t="s">
        <v>3720</v>
      </c>
      <c r="F1263" s="225" t="s">
        <v>3719</v>
      </c>
      <c r="G1263" s="2"/>
      <c r="H1263" s="2"/>
      <c r="I1263" s="97" t="s">
        <v>4560</v>
      </c>
    </row>
    <row r="1264" spans="1:9" x14ac:dyDescent="0.2">
      <c r="A1264" s="114" t="s">
        <v>4672</v>
      </c>
      <c r="B1264" s="97" t="s">
        <v>379</v>
      </c>
      <c r="C1264" s="207"/>
      <c r="D1264" s="462">
        <v>42032</v>
      </c>
      <c r="E1264" s="97" t="s">
        <v>379</v>
      </c>
      <c r="F1264" s="114" t="s">
        <v>378</v>
      </c>
      <c r="G1264" s="2"/>
      <c r="H1264" s="2"/>
      <c r="I1264" s="97" t="s">
        <v>4673</v>
      </c>
    </row>
    <row r="1265" spans="1:11" x14ac:dyDescent="0.2">
      <c r="A1265" s="234" t="s">
        <v>4674</v>
      </c>
      <c r="B1265" s="240" t="s">
        <v>394</v>
      </c>
      <c r="C1265" s="209"/>
      <c r="D1265" s="463">
        <v>41736</v>
      </c>
      <c r="E1265" s="240" t="s">
        <v>394</v>
      </c>
      <c r="F1265" s="233" t="s">
        <v>1977</v>
      </c>
      <c r="G1265" s="198"/>
      <c r="H1265" s="198"/>
      <c r="I1265" s="240" t="s">
        <v>4560</v>
      </c>
    </row>
    <row r="1266" spans="1:11" x14ac:dyDescent="0.2">
      <c r="A1266" s="97" t="s">
        <v>4675</v>
      </c>
      <c r="B1266" s="97" t="s">
        <v>2237</v>
      </c>
      <c r="C1266" s="207"/>
      <c r="D1266" s="462">
        <v>43209</v>
      </c>
      <c r="E1266" s="97" t="s">
        <v>2237</v>
      </c>
      <c r="F1266" s="127" t="s">
        <v>4676</v>
      </c>
      <c r="G1266" s="2"/>
      <c r="H1266" s="2"/>
      <c r="I1266" s="97" t="s">
        <v>4560</v>
      </c>
    </row>
    <row r="1267" spans="1:11" x14ac:dyDescent="0.2">
      <c r="A1267" s="127" t="s">
        <v>4677</v>
      </c>
      <c r="B1267" s="97" t="s">
        <v>4678</v>
      </c>
      <c r="C1267" s="207"/>
      <c r="D1267" s="462">
        <v>43788</v>
      </c>
      <c r="E1267" s="97" t="s">
        <v>3051</v>
      </c>
      <c r="F1267" s="116" t="s">
        <v>3050</v>
      </c>
      <c r="G1267" s="2"/>
      <c r="H1267" s="2"/>
      <c r="I1267" s="97" t="s">
        <v>4597</v>
      </c>
    </row>
    <row r="1268" spans="1:11" x14ac:dyDescent="0.2">
      <c r="A1268" s="127" t="s">
        <v>4679</v>
      </c>
      <c r="B1268" s="97" t="s">
        <v>417</v>
      </c>
      <c r="C1268" s="207"/>
      <c r="D1268" s="462">
        <v>45043</v>
      </c>
      <c r="E1268" s="97" t="s">
        <v>417</v>
      </c>
      <c r="F1268" s="116" t="s">
        <v>416</v>
      </c>
      <c r="G1268" s="2"/>
      <c r="H1268" s="2"/>
      <c r="I1268" s="97" t="s">
        <v>4560</v>
      </c>
    </row>
    <row r="1269" spans="1:11" x14ac:dyDescent="0.2">
      <c r="A1269" s="225" t="s">
        <v>4111</v>
      </c>
      <c r="B1269" s="97" t="s">
        <v>4112</v>
      </c>
      <c r="C1269" s="207"/>
      <c r="D1269" s="462">
        <v>41423</v>
      </c>
      <c r="E1269" s="97" t="s">
        <v>4680</v>
      </c>
      <c r="F1269" s="225" t="s">
        <v>4681</v>
      </c>
      <c r="G1269" s="2"/>
      <c r="H1269" s="2"/>
      <c r="I1269" s="97" t="s">
        <v>4682</v>
      </c>
    </row>
    <row r="1270" spans="1:11" x14ac:dyDescent="0.2">
      <c r="A1270" s="127" t="s">
        <v>4683</v>
      </c>
      <c r="B1270" s="97" t="s">
        <v>3587</v>
      </c>
      <c r="C1270" s="207"/>
      <c r="D1270" s="462">
        <v>42593</v>
      </c>
      <c r="E1270" s="97" t="s">
        <v>3587</v>
      </c>
      <c r="F1270" s="127" t="s">
        <v>3586</v>
      </c>
      <c r="G1270" s="2"/>
      <c r="H1270" s="2"/>
      <c r="I1270" s="97" t="s">
        <v>4560</v>
      </c>
    </row>
    <row r="1271" spans="1:11" x14ac:dyDescent="0.2">
      <c r="A1271" s="225" t="s">
        <v>4684</v>
      </c>
      <c r="B1271" s="97" t="s">
        <v>4685</v>
      </c>
      <c r="C1271" s="207"/>
      <c r="D1271" s="462">
        <v>42054</v>
      </c>
      <c r="E1271" s="97" t="s">
        <v>295</v>
      </c>
      <c r="F1271" s="225" t="s">
        <v>294</v>
      </c>
      <c r="G1271" s="2"/>
      <c r="H1271" s="2"/>
      <c r="I1271" s="97" t="s">
        <v>4560</v>
      </c>
    </row>
    <row r="1272" spans="1:11" x14ac:dyDescent="0.2">
      <c r="A1272" s="225" t="s">
        <v>4686</v>
      </c>
      <c r="B1272" s="97" t="s">
        <v>4687</v>
      </c>
      <c r="C1272" s="207"/>
      <c r="D1272" s="462">
        <v>43343</v>
      </c>
      <c r="E1272" s="97" t="s">
        <v>1440</v>
      </c>
      <c r="F1272" s="225" t="s">
        <v>4688</v>
      </c>
      <c r="G1272" s="2"/>
      <c r="H1272" s="2"/>
      <c r="I1272" s="97" t="s">
        <v>4689</v>
      </c>
      <c r="K1272" s="55"/>
    </row>
    <row r="1273" spans="1:11" x14ac:dyDescent="0.2">
      <c r="A1273" s="225" t="s">
        <v>2292</v>
      </c>
      <c r="B1273" s="97" t="s">
        <v>4690</v>
      </c>
      <c r="C1273" s="207"/>
      <c r="D1273" s="462">
        <v>45068</v>
      </c>
      <c r="E1273" s="97" t="s">
        <v>2293</v>
      </c>
      <c r="F1273" s="225" t="s">
        <v>2292</v>
      </c>
      <c r="G1273" s="2"/>
      <c r="H1273" s="2"/>
      <c r="I1273" s="97" t="s">
        <v>4560</v>
      </c>
      <c r="K1273" s="55"/>
    </row>
    <row r="1274" spans="1:11" x14ac:dyDescent="0.2">
      <c r="A1274" s="225" t="s">
        <v>4691</v>
      </c>
      <c r="B1274" s="97" t="s">
        <v>4692</v>
      </c>
      <c r="C1274" s="207"/>
      <c r="D1274" s="462">
        <v>45509</v>
      </c>
      <c r="E1274" s="97" t="s">
        <v>1297</v>
      </c>
      <c r="F1274" s="225" t="s">
        <v>1296</v>
      </c>
      <c r="G1274" s="2"/>
      <c r="H1274" s="2"/>
      <c r="I1274" s="97" t="s">
        <v>4560</v>
      </c>
      <c r="K1274" s="55"/>
    </row>
    <row r="1275" spans="1:11" x14ac:dyDescent="0.2">
      <c r="A1275" s="225" t="s">
        <v>4693</v>
      </c>
      <c r="B1275" s="97" t="s">
        <v>447</v>
      </c>
      <c r="C1275" s="207"/>
      <c r="D1275" s="462">
        <v>41218</v>
      </c>
      <c r="E1275" s="97" t="s">
        <v>447</v>
      </c>
      <c r="F1275" s="225" t="s">
        <v>2023</v>
      </c>
      <c r="G1275" s="2"/>
      <c r="H1275" s="2"/>
      <c r="I1275" s="97" t="s">
        <v>4694</v>
      </c>
    </row>
    <row r="1276" spans="1:11" x14ac:dyDescent="0.2">
      <c r="A1276" s="55" t="s">
        <v>4695</v>
      </c>
      <c r="B1276" s="97" t="s">
        <v>4696</v>
      </c>
      <c r="C1276" s="207"/>
      <c r="D1276" s="462">
        <v>44013</v>
      </c>
      <c r="E1276" s="97" t="s">
        <v>638</v>
      </c>
      <c r="F1276" s="225" t="s">
        <v>637</v>
      </c>
      <c r="G1276" s="2"/>
      <c r="H1276" s="2"/>
      <c r="I1276" s="97" t="s">
        <v>4560</v>
      </c>
    </row>
    <row r="1277" spans="1:11" x14ac:dyDescent="0.2">
      <c r="A1277" s="252" t="s">
        <v>2013</v>
      </c>
      <c r="B1277" s="119" t="s">
        <v>4697</v>
      </c>
      <c r="C1277" s="3"/>
      <c r="D1277" s="461">
        <v>40905</v>
      </c>
      <c r="E1277" s="119" t="s">
        <v>436</v>
      </c>
      <c r="F1277" s="252" t="s">
        <v>2013</v>
      </c>
      <c r="G1277" s="121"/>
      <c r="H1277" s="121"/>
      <c r="I1277" s="119" t="s">
        <v>4560</v>
      </c>
    </row>
    <row r="1278" spans="1:11" x14ac:dyDescent="0.2">
      <c r="A1278" s="116" t="s">
        <v>4698</v>
      </c>
      <c r="B1278" s="97" t="s">
        <v>4699</v>
      </c>
      <c r="C1278" s="207"/>
      <c r="D1278" s="462">
        <v>44014</v>
      </c>
      <c r="E1278" s="97" t="s">
        <v>2619</v>
      </c>
      <c r="F1278" s="225" t="s">
        <v>2618</v>
      </c>
      <c r="G1278" s="2"/>
      <c r="H1278" s="2"/>
      <c r="I1278" s="119" t="s">
        <v>4560</v>
      </c>
    </row>
    <row r="1279" spans="1:11" x14ac:dyDescent="0.2">
      <c r="A1279" s="225" t="s">
        <v>4700</v>
      </c>
      <c r="B1279" s="97" t="s">
        <v>4701</v>
      </c>
      <c r="C1279" s="207"/>
      <c r="D1279" s="462">
        <v>43404</v>
      </c>
      <c r="E1279" s="97" t="s">
        <v>368</v>
      </c>
      <c r="F1279" s="225" t="s">
        <v>1946</v>
      </c>
      <c r="G1279" s="2"/>
      <c r="H1279" s="2"/>
      <c r="I1279" s="97" t="s">
        <v>4689</v>
      </c>
    </row>
    <row r="1280" spans="1:11" x14ac:dyDescent="0.2">
      <c r="A1280" s="225" t="s">
        <v>3684</v>
      </c>
      <c r="B1280" s="97" t="s">
        <v>3685</v>
      </c>
      <c r="C1280" s="207" t="s">
        <v>4591</v>
      </c>
      <c r="D1280" s="462">
        <v>40358</v>
      </c>
      <c r="E1280" s="97" t="s">
        <v>3685</v>
      </c>
      <c r="F1280" s="127" t="s">
        <v>4702</v>
      </c>
      <c r="G1280" s="2"/>
      <c r="H1280" s="2"/>
      <c r="I1280" s="97" t="s">
        <v>4703</v>
      </c>
    </row>
    <row r="1281" spans="1:9" x14ac:dyDescent="0.2">
      <c r="A1281" s="225" t="s">
        <v>4704</v>
      </c>
      <c r="B1281" s="97" t="s">
        <v>4705</v>
      </c>
      <c r="C1281" s="207"/>
      <c r="D1281" s="462">
        <v>44368</v>
      </c>
      <c r="E1281" s="97" t="s">
        <v>882</v>
      </c>
      <c r="F1281" s="127" t="s">
        <v>881</v>
      </c>
      <c r="G1281" s="2"/>
      <c r="H1281" s="2"/>
      <c r="I1281" s="97" t="s">
        <v>4560</v>
      </c>
    </row>
    <row r="1282" spans="1:9" x14ac:dyDescent="0.2">
      <c r="A1282" s="225" t="s">
        <v>4706</v>
      </c>
      <c r="B1282" s="97" t="s">
        <v>1173</v>
      </c>
      <c r="C1282" s="207"/>
      <c r="D1282" s="462">
        <v>45069</v>
      </c>
      <c r="E1282" s="97" t="s">
        <v>1173</v>
      </c>
      <c r="F1282" s="127" t="s">
        <v>1172</v>
      </c>
      <c r="G1282" s="2"/>
      <c r="H1282" s="2"/>
      <c r="I1282" s="97" t="s">
        <v>4560</v>
      </c>
    </row>
    <row r="1283" spans="1:9" x14ac:dyDescent="0.2">
      <c r="A1283" s="225" t="s">
        <v>4707</v>
      </c>
      <c r="B1283" s="97" t="s">
        <v>4708</v>
      </c>
      <c r="C1283" s="207"/>
      <c r="D1283" s="462">
        <v>44481</v>
      </c>
      <c r="E1283" s="97" t="s">
        <v>2299</v>
      </c>
      <c r="F1283" s="127" t="s">
        <v>2298</v>
      </c>
      <c r="G1283" s="2"/>
      <c r="H1283" s="2"/>
      <c r="I1283" s="97" t="s">
        <v>4597</v>
      </c>
    </row>
    <row r="1284" spans="1:9" x14ac:dyDescent="0.2">
      <c r="A1284" s="225" t="s">
        <v>4709</v>
      </c>
      <c r="B1284" s="97" t="s">
        <v>4710</v>
      </c>
      <c r="C1284" s="207"/>
      <c r="D1284" s="462">
        <v>43920</v>
      </c>
      <c r="E1284" s="97" t="s">
        <v>2649</v>
      </c>
      <c r="F1284" s="225" t="s">
        <v>4709</v>
      </c>
      <c r="G1284" s="2"/>
      <c r="H1284" s="2"/>
      <c r="I1284" s="97" t="s">
        <v>4560</v>
      </c>
    </row>
    <row r="1285" spans="1:9" x14ac:dyDescent="0.2">
      <c r="A1285" s="225" t="s">
        <v>4711</v>
      </c>
      <c r="B1285" s="97" t="s">
        <v>4712</v>
      </c>
      <c r="C1285" s="207"/>
      <c r="D1285" s="462">
        <v>42192</v>
      </c>
      <c r="E1285" s="97" t="s">
        <v>2915</v>
      </c>
      <c r="F1285" s="225" t="s">
        <v>4713</v>
      </c>
      <c r="G1285" s="2"/>
      <c r="H1285" s="2"/>
      <c r="I1285" s="97" t="s">
        <v>4714</v>
      </c>
    </row>
    <row r="1286" spans="1:9" x14ac:dyDescent="0.2">
      <c r="A1286" s="225" t="s">
        <v>4715</v>
      </c>
      <c r="B1286" s="97" t="s">
        <v>4716</v>
      </c>
      <c r="C1286" s="207"/>
      <c r="D1286" s="462">
        <v>42361</v>
      </c>
      <c r="E1286" s="97" t="s">
        <v>465</v>
      </c>
      <c r="F1286" s="225" t="s">
        <v>2044</v>
      </c>
      <c r="G1286" s="2"/>
      <c r="H1286" s="2"/>
      <c r="I1286" s="97" t="s">
        <v>4560</v>
      </c>
    </row>
    <row r="1287" spans="1:9" x14ac:dyDescent="0.2">
      <c r="A1287" s="233" t="s">
        <v>4717</v>
      </c>
      <c r="B1287" s="240" t="s">
        <v>1252</v>
      </c>
      <c r="C1287" s="209"/>
      <c r="D1287" s="463">
        <v>41962</v>
      </c>
      <c r="E1287" s="240" t="s">
        <v>1252</v>
      </c>
      <c r="F1287" s="233" t="s">
        <v>2077</v>
      </c>
      <c r="G1287" s="198"/>
      <c r="H1287" s="198"/>
      <c r="I1287" s="240" t="s">
        <v>4560</v>
      </c>
    </row>
    <row r="1288" spans="1:9" x14ac:dyDescent="0.2">
      <c r="A1288" s="225" t="s">
        <v>3213</v>
      </c>
      <c r="B1288" s="97" t="s">
        <v>4718</v>
      </c>
      <c r="C1288" s="207"/>
      <c r="D1288" s="462">
        <v>41101</v>
      </c>
      <c r="E1288" s="97" t="s">
        <v>3214</v>
      </c>
      <c r="F1288" s="225" t="s">
        <v>3213</v>
      </c>
      <c r="G1288" s="2"/>
      <c r="H1288" s="2"/>
      <c r="I1288" s="97" t="s">
        <v>4560</v>
      </c>
    </row>
    <row r="1289" spans="1:9" x14ac:dyDescent="0.2">
      <c r="A1289" s="225" t="s">
        <v>4719</v>
      </c>
      <c r="B1289" s="97" t="s">
        <v>4720</v>
      </c>
      <c r="C1289" s="207"/>
      <c r="D1289" s="462">
        <v>45783</v>
      </c>
      <c r="E1289" s="97" t="s">
        <v>345</v>
      </c>
      <c r="F1289" s="225" t="s">
        <v>344</v>
      </c>
      <c r="G1289" s="2"/>
      <c r="H1289" s="2"/>
      <c r="I1289" s="97" t="s">
        <v>4560</v>
      </c>
    </row>
    <row r="1290" spans="1:9" x14ac:dyDescent="0.2">
      <c r="A1290" s="225" t="s">
        <v>4721</v>
      </c>
      <c r="B1290" s="97" t="s">
        <v>4722</v>
      </c>
      <c r="C1290" s="207"/>
      <c r="D1290" s="462">
        <v>44287</v>
      </c>
      <c r="E1290" s="97" t="s">
        <v>2481</v>
      </c>
      <c r="F1290" s="225" t="s">
        <v>2480</v>
      </c>
      <c r="G1290" s="2"/>
      <c r="H1290" s="2"/>
      <c r="I1290" s="97" t="s">
        <v>4560</v>
      </c>
    </row>
    <row r="1291" spans="1:9" x14ac:dyDescent="0.2">
      <c r="A1291" s="97" t="s">
        <v>4723</v>
      </c>
      <c r="B1291" s="97" t="s">
        <v>1240</v>
      </c>
      <c r="C1291" s="207"/>
      <c r="D1291" s="462">
        <v>42593</v>
      </c>
      <c r="E1291" s="97" t="s">
        <v>1240</v>
      </c>
      <c r="F1291" s="97" t="s">
        <v>2070</v>
      </c>
      <c r="G1291" s="2"/>
      <c r="H1291" s="2"/>
      <c r="I1291" s="97" t="s">
        <v>4560</v>
      </c>
    </row>
    <row r="1292" spans="1:9" x14ac:dyDescent="0.2">
      <c r="A1292" s="114" t="s">
        <v>4724</v>
      </c>
      <c r="B1292" s="97" t="s">
        <v>4725</v>
      </c>
      <c r="C1292" s="207"/>
      <c r="D1292" s="462">
        <v>42857</v>
      </c>
      <c r="E1292" s="97" t="s">
        <v>3282</v>
      </c>
      <c r="F1292" s="225" t="s">
        <v>3281</v>
      </c>
      <c r="G1292" s="2"/>
      <c r="H1292" s="2"/>
      <c r="I1292" s="97" t="s">
        <v>4689</v>
      </c>
    </row>
    <row r="1293" spans="1:9" x14ac:dyDescent="0.2">
      <c r="A1293" s="225" t="s">
        <v>3365</v>
      </c>
      <c r="B1293" s="97" t="s">
        <v>4726</v>
      </c>
      <c r="C1293" s="207"/>
      <c r="D1293" s="462">
        <v>40893</v>
      </c>
      <c r="E1293" s="97" t="s">
        <v>3366</v>
      </c>
      <c r="F1293" s="225" t="s">
        <v>3365</v>
      </c>
      <c r="G1293" s="2"/>
      <c r="H1293" s="2"/>
      <c r="I1293" s="97" t="s">
        <v>4560</v>
      </c>
    </row>
    <row r="1294" spans="1:9" x14ac:dyDescent="0.2">
      <c r="A1294" s="114" t="s">
        <v>4727</v>
      </c>
      <c r="B1294" s="97" t="s">
        <v>3610</v>
      </c>
      <c r="C1294" s="207" t="s">
        <v>4591</v>
      </c>
      <c r="D1294" s="462">
        <v>42306</v>
      </c>
      <c r="E1294" s="97" t="s">
        <v>3610</v>
      </c>
      <c r="F1294" s="225" t="s">
        <v>3609</v>
      </c>
      <c r="G1294" s="2"/>
      <c r="H1294" s="2"/>
      <c r="I1294" s="97" t="s">
        <v>4560</v>
      </c>
    </row>
    <row r="1295" spans="1:9" x14ac:dyDescent="0.2">
      <c r="A1295" s="147" t="s">
        <v>4728</v>
      </c>
      <c r="B1295" s="119" t="s">
        <v>4729</v>
      </c>
      <c r="C1295" s="3"/>
      <c r="D1295" s="461">
        <v>42948</v>
      </c>
      <c r="E1295" s="119" t="s">
        <v>3256</v>
      </c>
      <c r="F1295" s="252" t="s">
        <v>3255</v>
      </c>
      <c r="G1295" s="121"/>
      <c r="H1295" s="121"/>
      <c r="I1295" s="119" t="s">
        <v>4597</v>
      </c>
    </row>
    <row r="1296" spans="1:9" x14ac:dyDescent="0.2">
      <c r="A1296" s="114" t="s">
        <v>4730</v>
      </c>
      <c r="B1296" s="97" t="s">
        <v>4731</v>
      </c>
      <c r="C1296" s="207"/>
      <c r="D1296" s="462">
        <v>42961</v>
      </c>
      <c r="E1296" s="97" t="s">
        <v>3168</v>
      </c>
      <c r="F1296" s="225" t="s">
        <v>3167</v>
      </c>
      <c r="G1296" s="2"/>
      <c r="H1296" s="2"/>
      <c r="I1296" s="114" t="s">
        <v>4597</v>
      </c>
    </row>
    <row r="1297" spans="1:9" x14ac:dyDescent="0.2">
      <c r="A1297" s="114" t="s">
        <v>1302</v>
      </c>
      <c r="B1297" s="97" t="s">
        <v>1303</v>
      </c>
      <c r="C1297" s="207"/>
      <c r="D1297" s="462">
        <v>45510</v>
      </c>
      <c r="E1297" s="97" t="s">
        <v>1303</v>
      </c>
      <c r="F1297" s="225" t="s">
        <v>4732</v>
      </c>
      <c r="G1297" s="2"/>
      <c r="H1297" s="2"/>
      <c r="I1297" s="97" t="s">
        <v>4560</v>
      </c>
    </row>
    <row r="1298" spans="1:9" x14ac:dyDescent="0.2">
      <c r="A1298" s="114" t="s">
        <v>2105</v>
      </c>
      <c r="B1298" s="97" t="s">
        <v>1307</v>
      </c>
      <c r="C1298" s="207"/>
      <c r="D1298" s="462">
        <v>43951</v>
      </c>
      <c r="E1298" s="97" t="s">
        <v>1307</v>
      </c>
      <c r="F1298" s="225" t="s">
        <v>4733</v>
      </c>
      <c r="G1298" s="2"/>
      <c r="H1298" s="2"/>
      <c r="I1298" s="97" t="s">
        <v>4560</v>
      </c>
    </row>
    <row r="1299" spans="1:9" x14ac:dyDescent="0.2">
      <c r="A1299" s="114" t="s">
        <v>4734</v>
      </c>
      <c r="B1299" s="97" t="s">
        <v>4032</v>
      </c>
      <c r="C1299" s="207" t="s">
        <v>4591</v>
      </c>
      <c r="D1299" s="462">
        <v>41124</v>
      </c>
      <c r="E1299" s="97" t="s">
        <v>4032</v>
      </c>
      <c r="F1299" s="114" t="s">
        <v>4031</v>
      </c>
      <c r="G1299" s="2"/>
      <c r="H1299" s="2"/>
      <c r="I1299" s="97" t="s">
        <v>4560</v>
      </c>
    </row>
    <row r="1300" spans="1:9" x14ac:dyDescent="0.2">
      <c r="A1300" s="114" t="s">
        <v>4586</v>
      </c>
      <c r="B1300" s="97" t="s">
        <v>4587</v>
      </c>
      <c r="C1300" s="207"/>
      <c r="D1300" s="462">
        <v>43924</v>
      </c>
      <c r="E1300" s="97" t="s">
        <v>2760</v>
      </c>
      <c r="F1300" s="225" t="s">
        <v>2759</v>
      </c>
      <c r="G1300" s="2"/>
      <c r="H1300" s="2"/>
      <c r="I1300" s="114" t="s">
        <v>4597</v>
      </c>
    </row>
    <row r="1301" spans="1:9" x14ac:dyDescent="0.2">
      <c r="A1301" s="114" t="s">
        <v>4735</v>
      </c>
      <c r="B1301" s="97" t="s">
        <v>2368</v>
      </c>
      <c r="C1301" s="207"/>
      <c r="D1301" s="462">
        <v>41166</v>
      </c>
      <c r="E1301" s="97" t="s">
        <v>2368</v>
      </c>
      <c r="F1301" s="225" t="s">
        <v>4736</v>
      </c>
      <c r="G1301" s="2"/>
      <c r="H1301" s="2"/>
      <c r="I1301" s="97" t="s">
        <v>4737</v>
      </c>
    </row>
    <row r="1302" spans="1:9" x14ac:dyDescent="0.2">
      <c r="A1302" s="234" t="s">
        <v>4738</v>
      </c>
      <c r="B1302" s="240" t="s">
        <v>4739</v>
      </c>
      <c r="C1302" s="209"/>
      <c r="D1302" s="463">
        <v>42005</v>
      </c>
      <c r="E1302" s="240" t="s">
        <v>2354</v>
      </c>
      <c r="F1302" s="234" t="s">
        <v>4740</v>
      </c>
      <c r="G1302" s="198"/>
      <c r="H1302" s="198"/>
      <c r="I1302" s="234" t="s">
        <v>4597</v>
      </c>
    </row>
    <row r="1303" spans="1:9" x14ac:dyDescent="0.2">
      <c r="A1303" s="97" t="s">
        <v>4741</v>
      </c>
      <c r="B1303" s="97" t="s">
        <v>531</v>
      </c>
      <c r="C1303" s="207"/>
      <c r="D1303" s="462">
        <v>43132</v>
      </c>
      <c r="E1303" s="97" t="s">
        <v>531</v>
      </c>
      <c r="F1303" s="97" t="s">
        <v>2126</v>
      </c>
      <c r="G1303" s="2"/>
      <c r="H1303" s="2"/>
      <c r="I1303" s="97" t="s">
        <v>4560</v>
      </c>
    </row>
    <row r="1304" spans="1:9" x14ac:dyDescent="0.2">
      <c r="A1304" s="114" t="s">
        <v>3251</v>
      </c>
      <c r="B1304" s="97" t="s">
        <v>4572</v>
      </c>
      <c r="C1304" s="207"/>
      <c r="D1304" s="462">
        <v>43160</v>
      </c>
      <c r="E1304" s="97" t="s">
        <v>3252</v>
      </c>
      <c r="F1304" s="114" t="s">
        <v>3251</v>
      </c>
      <c r="G1304" s="2"/>
      <c r="H1304" s="2"/>
      <c r="I1304" s="97" t="s">
        <v>4560</v>
      </c>
    </row>
    <row r="1305" spans="1:9" x14ac:dyDescent="0.2">
      <c r="A1305" s="114" t="s">
        <v>3359</v>
      </c>
      <c r="B1305" s="97" t="s">
        <v>3360</v>
      </c>
      <c r="C1305" s="207"/>
      <c r="D1305" s="462">
        <v>43256</v>
      </c>
      <c r="E1305" s="97" t="s">
        <v>815</v>
      </c>
      <c r="F1305" s="225" t="s">
        <v>1868</v>
      </c>
      <c r="G1305" s="2"/>
      <c r="H1305" s="2"/>
      <c r="I1305" s="97" t="s">
        <v>4689</v>
      </c>
    </row>
    <row r="1306" spans="1:9" x14ac:dyDescent="0.2">
      <c r="A1306" s="114" t="s">
        <v>4742</v>
      </c>
      <c r="B1306" s="97" t="s">
        <v>1340</v>
      </c>
      <c r="C1306" s="207"/>
      <c r="D1306" s="462">
        <v>42856</v>
      </c>
      <c r="E1306" s="97" t="s">
        <v>1340</v>
      </c>
      <c r="F1306" s="225" t="s">
        <v>2121</v>
      </c>
      <c r="G1306" s="2"/>
      <c r="H1306" s="2"/>
      <c r="I1306" s="97" t="s">
        <v>4560</v>
      </c>
    </row>
    <row r="1307" spans="1:9" x14ac:dyDescent="0.2">
      <c r="A1307" s="240" t="s">
        <v>4743</v>
      </c>
      <c r="B1307" s="240" t="s">
        <v>4744</v>
      </c>
      <c r="C1307" s="207"/>
      <c r="D1307" s="462">
        <v>43555</v>
      </c>
      <c r="E1307" s="97" t="s">
        <v>3005</v>
      </c>
      <c r="F1307" s="225" t="s">
        <v>3004</v>
      </c>
      <c r="G1307" s="2"/>
      <c r="H1307" s="2"/>
      <c r="I1307" s="97" t="s">
        <v>4689</v>
      </c>
    </row>
    <row r="1308" spans="1:9" x14ac:dyDescent="0.2">
      <c r="A1308" s="240" t="s">
        <v>1699</v>
      </c>
      <c r="B1308" s="240" t="s">
        <v>4745</v>
      </c>
      <c r="C1308" s="207"/>
      <c r="D1308" s="462">
        <v>44571</v>
      </c>
      <c r="E1308" s="97" t="s">
        <v>1700</v>
      </c>
      <c r="F1308" s="225" t="s">
        <v>4746</v>
      </c>
      <c r="G1308" s="2"/>
      <c r="H1308" s="2"/>
      <c r="I1308" s="97" t="s">
        <v>4747</v>
      </c>
    </row>
    <row r="1309" spans="1:9" x14ac:dyDescent="0.2">
      <c r="A1309" s="234" t="s">
        <v>3119</v>
      </c>
      <c r="B1309" s="240" t="s">
        <v>4748</v>
      </c>
      <c r="C1309" s="209"/>
      <c r="D1309" s="463">
        <v>43070</v>
      </c>
      <c r="E1309" s="240" t="s">
        <v>3120</v>
      </c>
      <c r="F1309" s="233" t="s">
        <v>3119</v>
      </c>
      <c r="G1309" s="198"/>
      <c r="H1309" s="198"/>
      <c r="I1309" s="240" t="s">
        <v>4560</v>
      </c>
    </row>
    <row r="1310" spans="1:9" x14ac:dyDescent="0.2">
      <c r="A1310" s="123" t="s">
        <v>4749</v>
      </c>
      <c r="B1310" s="55" t="s">
        <v>4750</v>
      </c>
      <c r="C1310" s="2"/>
      <c r="D1310" s="103">
        <v>43864</v>
      </c>
      <c r="E1310" s="55" t="s">
        <v>535</v>
      </c>
      <c r="F1310" s="123" t="s">
        <v>2134</v>
      </c>
      <c r="G1310" s="2"/>
      <c r="H1310" s="2"/>
      <c r="I1310" s="55" t="s">
        <v>4751</v>
      </c>
    </row>
    <row r="1311" spans="1:9" x14ac:dyDescent="0.2">
      <c r="A1311" s="123" t="s">
        <v>4752</v>
      </c>
      <c r="B1311" s="55" t="s">
        <v>4753</v>
      </c>
      <c r="C1311" s="2"/>
      <c r="D1311" s="103">
        <v>43252</v>
      </c>
      <c r="E1311" s="55" t="s">
        <v>2829</v>
      </c>
      <c r="F1311" s="123" t="s">
        <v>4754</v>
      </c>
      <c r="G1311" s="2"/>
      <c r="H1311" s="2"/>
      <c r="I1311" s="55" t="s">
        <v>4560</v>
      </c>
    </row>
    <row r="1312" spans="1:9" x14ac:dyDescent="0.2">
      <c r="A1312" s="123" t="s">
        <v>4755</v>
      </c>
      <c r="B1312" s="55"/>
      <c r="C1312" s="157"/>
      <c r="D1312" s="182"/>
      <c r="E1312" s="157"/>
      <c r="F1312" s="55"/>
      <c r="G1312" s="157"/>
      <c r="H1312" s="157"/>
      <c r="I1312" s="55"/>
    </row>
  </sheetData>
  <conditionalFormatting sqref="A329">
    <cfRule type="cellIs" dxfId="3" priority="2" operator="lessThan">
      <formula>2</formula>
    </cfRule>
  </conditionalFormatting>
  <conditionalFormatting sqref="A784">
    <cfRule type="cellIs" dxfId="2" priority="3" operator="lessThan">
      <formula>2</formula>
    </cfRule>
  </conditionalFormatting>
  <pageMargins left="0.74791666666666701" right="0.62986111111111098" top="0.49027777777777798" bottom="0.52013888888888904" header="0.511811023622047" footer="0.511811023622047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X659"/>
  <sheetViews>
    <sheetView topLeftCell="M44" zoomScaleNormal="100" workbookViewId="0">
      <selection activeCell="T50" sqref="T50"/>
    </sheetView>
  </sheetViews>
  <sheetFormatPr defaultColWidth="8.85546875" defaultRowHeight="12.75" customHeight="1" x14ac:dyDescent="0.2"/>
  <cols>
    <col min="1" max="6" width="6.5703125" customWidth="1"/>
    <col min="7" max="7" width="2.5703125" customWidth="1"/>
    <col min="8" max="12" width="6.5703125" customWidth="1"/>
    <col min="13" max="13" width="2.5703125" customWidth="1"/>
    <col min="14" max="19" width="6.5703125" customWidth="1"/>
    <col min="20" max="20" width="16.5703125" customWidth="1"/>
    <col min="21" max="25" width="8" customWidth="1"/>
    <col min="26" max="26" width="2.5703125" customWidth="1"/>
    <col min="27" max="27" width="8.28515625" customWidth="1"/>
    <col min="28" max="31" width="8" customWidth="1"/>
    <col min="32" max="32" width="16.5703125" customWidth="1"/>
    <col min="33" max="33" width="10.5703125" customWidth="1"/>
    <col min="34" max="41" width="6.5703125" customWidth="1"/>
    <col min="42" max="50" width="6" customWidth="1"/>
  </cols>
  <sheetData>
    <row r="1" spans="1:45" ht="12" customHeight="1" x14ac:dyDescent="0.2">
      <c r="A1" s="464" t="s">
        <v>4756</v>
      </c>
      <c r="B1" s="123"/>
      <c r="C1" s="55"/>
      <c r="D1" s="146"/>
      <c r="E1" s="146"/>
      <c r="F1" s="146"/>
      <c r="G1" s="146"/>
      <c r="AG1" s="464" t="s">
        <v>4757</v>
      </c>
      <c r="AH1" s="464"/>
      <c r="AI1" s="464"/>
      <c r="AJ1" s="464"/>
      <c r="AK1" s="25"/>
      <c r="AL1" s="25"/>
      <c r="AM1" s="25"/>
      <c r="AN1" s="25"/>
      <c r="AO1" s="25"/>
    </row>
    <row r="2" spans="1:45" ht="12" customHeight="1" x14ac:dyDescent="0.2">
      <c r="A2" s="25"/>
      <c r="B2" s="465" t="s">
        <v>4758</v>
      </c>
      <c r="C2" s="185" t="s">
        <v>4759</v>
      </c>
      <c r="D2" s="316"/>
      <c r="E2" s="316"/>
      <c r="F2" s="316"/>
      <c r="G2" s="316"/>
      <c r="H2" s="465" t="s">
        <v>4758</v>
      </c>
      <c r="I2" s="185" t="s">
        <v>4760</v>
      </c>
      <c r="J2" s="25"/>
      <c r="K2" s="25"/>
      <c r="L2" s="25"/>
      <c r="M2" s="25"/>
      <c r="N2" s="465" t="s">
        <v>4758</v>
      </c>
      <c r="O2" s="185" t="s">
        <v>4761</v>
      </c>
      <c r="P2" s="25"/>
      <c r="Q2" s="25"/>
      <c r="R2" s="25"/>
      <c r="AG2" s="466" t="s">
        <v>4762</v>
      </c>
      <c r="AH2" s="467" t="s">
        <v>4763</v>
      </c>
      <c r="AI2" s="468"/>
      <c r="AJ2" s="468"/>
      <c r="AK2" s="467"/>
      <c r="AL2" s="469"/>
      <c r="AM2" s="469"/>
      <c r="AN2" s="469"/>
      <c r="AO2" s="469"/>
      <c r="AP2" s="470"/>
      <c r="AQ2" s="470"/>
      <c r="AR2" s="470"/>
      <c r="AS2" s="470"/>
    </row>
    <row r="3" spans="1:45" ht="12" customHeight="1" x14ac:dyDescent="0.2">
      <c r="A3" s="471" t="s">
        <v>4764</v>
      </c>
      <c r="B3" s="472" t="s">
        <v>4765</v>
      </c>
      <c r="C3" s="468" t="s">
        <v>69</v>
      </c>
      <c r="D3" s="473" t="s">
        <v>73</v>
      </c>
      <c r="E3" s="473" t="s">
        <v>74</v>
      </c>
      <c r="F3" s="474" t="s">
        <v>4766</v>
      </c>
      <c r="G3" s="314"/>
      <c r="H3" s="472" t="s">
        <v>4765</v>
      </c>
      <c r="I3" s="475" t="s">
        <v>69</v>
      </c>
      <c r="J3" s="473" t="s">
        <v>73</v>
      </c>
      <c r="K3" s="473" t="s">
        <v>74</v>
      </c>
      <c r="L3" s="474" t="s">
        <v>4766</v>
      </c>
      <c r="M3" s="25"/>
      <c r="N3" s="472" t="s">
        <v>4765</v>
      </c>
      <c r="O3" s="475" t="s">
        <v>69</v>
      </c>
      <c r="P3" s="473" t="s">
        <v>73</v>
      </c>
      <c r="Q3" s="473" t="s">
        <v>74</v>
      </c>
      <c r="R3" s="474" t="s">
        <v>4766</v>
      </c>
      <c r="AG3" s="476" t="s">
        <v>4767</v>
      </c>
      <c r="AH3" s="468">
        <v>2007</v>
      </c>
      <c r="AI3" s="471">
        <v>2008</v>
      </c>
      <c r="AJ3" s="471">
        <v>2009</v>
      </c>
      <c r="AK3" s="468" t="s">
        <v>4768</v>
      </c>
      <c r="AL3" s="468" t="s">
        <v>4769</v>
      </c>
      <c r="AM3" s="471" t="s">
        <v>1742</v>
      </c>
      <c r="AN3" s="477" t="s">
        <v>1733</v>
      </c>
      <c r="AO3" s="477" t="s">
        <v>4770</v>
      </c>
      <c r="AP3" s="477" t="s">
        <v>4771</v>
      </c>
      <c r="AQ3" s="477" t="s">
        <v>4772</v>
      </c>
      <c r="AR3" s="477">
        <v>2017</v>
      </c>
      <c r="AS3" s="477">
        <v>2018</v>
      </c>
    </row>
    <row r="4" spans="1:45" ht="11.25" customHeight="1" x14ac:dyDescent="0.2">
      <c r="A4" s="478" t="s">
        <v>4773</v>
      </c>
      <c r="B4" s="479">
        <v>139</v>
      </c>
      <c r="C4" s="480">
        <v>34.5</v>
      </c>
      <c r="D4" s="481"/>
      <c r="E4" s="481"/>
      <c r="F4" s="482">
        <v>10.23</v>
      </c>
      <c r="G4" s="316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AG4" s="51">
        <v>64</v>
      </c>
      <c r="AH4" s="483">
        <v>0</v>
      </c>
      <c r="AI4" s="484">
        <v>0</v>
      </c>
      <c r="AJ4" s="485">
        <v>0</v>
      </c>
      <c r="AK4" s="483">
        <v>0</v>
      </c>
      <c r="AL4" s="486">
        <v>0</v>
      </c>
      <c r="AM4" s="487">
        <v>0</v>
      </c>
      <c r="AN4" s="488">
        <v>0</v>
      </c>
      <c r="AO4" s="489">
        <v>0</v>
      </c>
      <c r="AP4" s="490">
        <v>0</v>
      </c>
      <c r="AQ4" s="491">
        <v>0</v>
      </c>
      <c r="AR4" s="491">
        <v>0</v>
      </c>
      <c r="AS4" s="492"/>
    </row>
    <row r="5" spans="1:45" ht="11.25" customHeight="1" x14ac:dyDescent="0.2">
      <c r="A5" s="493" t="s">
        <v>4774</v>
      </c>
      <c r="B5" s="494">
        <v>136</v>
      </c>
      <c r="C5" s="495">
        <v>34.9</v>
      </c>
      <c r="D5" s="496">
        <v>44.54</v>
      </c>
      <c r="E5" s="496">
        <v>2.97</v>
      </c>
      <c r="F5" s="496">
        <v>10.210000000000001</v>
      </c>
      <c r="G5" s="316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AG5" s="51">
        <v>63</v>
      </c>
      <c r="AH5" s="486">
        <v>0</v>
      </c>
      <c r="AI5" s="485">
        <v>0</v>
      </c>
      <c r="AJ5" s="485">
        <v>0</v>
      </c>
      <c r="AK5" s="486">
        <v>0</v>
      </c>
      <c r="AL5" s="486">
        <v>0</v>
      </c>
      <c r="AM5" s="488">
        <v>0</v>
      </c>
      <c r="AN5" s="488">
        <v>0</v>
      </c>
      <c r="AO5" s="489">
        <v>0</v>
      </c>
      <c r="AP5" s="487">
        <v>0</v>
      </c>
      <c r="AQ5" s="487">
        <v>0</v>
      </c>
      <c r="AR5" s="497">
        <v>1</v>
      </c>
      <c r="AS5" s="497"/>
    </row>
    <row r="6" spans="1:45" ht="11.25" customHeight="1" x14ac:dyDescent="0.2">
      <c r="A6" s="498" t="s">
        <v>4775</v>
      </c>
      <c r="B6" s="499">
        <v>136</v>
      </c>
      <c r="C6" s="500">
        <v>35.200000000000003</v>
      </c>
      <c r="D6" s="501">
        <v>43.72</v>
      </c>
      <c r="E6" s="501">
        <v>3.13</v>
      </c>
      <c r="F6" s="492">
        <v>10.15</v>
      </c>
      <c r="G6" s="316"/>
      <c r="H6" s="63"/>
      <c r="I6" s="25"/>
      <c r="J6" s="25"/>
      <c r="K6" s="25"/>
      <c r="L6" s="25"/>
      <c r="M6" s="25"/>
      <c r="N6" s="25"/>
      <c r="O6" s="25"/>
      <c r="P6" s="25"/>
      <c r="Q6" s="25"/>
      <c r="R6" s="25"/>
      <c r="AG6" s="51">
        <v>62</v>
      </c>
      <c r="AH6" s="483">
        <v>0</v>
      </c>
      <c r="AI6" s="485">
        <v>0</v>
      </c>
      <c r="AJ6" s="484">
        <v>0</v>
      </c>
      <c r="AK6" s="486">
        <v>0</v>
      </c>
      <c r="AL6" s="483">
        <v>0</v>
      </c>
      <c r="AM6" s="488">
        <v>0</v>
      </c>
      <c r="AN6" s="488">
        <v>0</v>
      </c>
      <c r="AO6" s="502">
        <v>0</v>
      </c>
      <c r="AP6" s="487">
        <v>0</v>
      </c>
      <c r="AQ6" s="497">
        <v>1</v>
      </c>
      <c r="AR6" s="497">
        <v>2</v>
      </c>
      <c r="AS6" s="487"/>
    </row>
    <row r="7" spans="1:45" ht="11.25" customHeight="1" x14ac:dyDescent="0.2">
      <c r="A7" s="493" t="s">
        <v>4776</v>
      </c>
      <c r="B7" s="494">
        <v>135</v>
      </c>
      <c r="C7" s="495">
        <v>35.200000000000003</v>
      </c>
      <c r="D7" s="496">
        <v>44.41</v>
      </c>
      <c r="E7" s="496">
        <v>3.09</v>
      </c>
      <c r="F7" s="496">
        <v>10.06</v>
      </c>
      <c r="G7" s="316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AG7" s="51">
        <v>61</v>
      </c>
      <c r="AH7" s="483">
        <v>0</v>
      </c>
      <c r="AI7" s="484">
        <v>0</v>
      </c>
      <c r="AJ7" s="484">
        <v>0</v>
      </c>
      <c r="AK7" s="483">
        <v>0</v>
      </c>
      <c r="AL7" s="483">
        <v>0</v>
      </c>
      <c r="AM7" s="488">
        <v>0</v>
      </c>
      <c r="AN7" s="487">
        <v>0</v>
      </c>
      <c r="AO7" s="502">
        <v>0</v>
      </c>
      <c r="AP7" s="497">
        <v>1</v>
      </c>
      <c r="AQ7" s="497">
        <v>2</v>
      </c>
      <c r="AR7" s="487">
        <v>4</v>
      </c>
      <c r="AS7" s="487"/>
    </row>
    <row r="8" spans="1:45" ht="11.25" customHeight="1" x14ac:dyDescent="0.2">
      <c r="A8" s="493" t="s">
        <v>4777</v>
      </c>
      <c r="B8" s="494">
        <v>135</v>
      </c>
      <c r="C8" s="495">
        <v>35.299999999999997</v>
      </c>
      <c r="D8" s="496">
        <v>45.89</v>
      </c>
      <c r="E8" s="496">
        <v>3.02</v>
      </c>
      <c r="F8" s="496">
        <v>9.92</v>
      </c>
      <c r="G8" s="316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AG8" s="51">
        <v>60</v>
      </c>
      <c r="AH8" s="486">
        <v>0</v>
      </c>
      <c r="AI8" s="484">
        <v>0</v>
      </c>
      <c r="AJ8" s="485">
        <v>0</v>
      </c>
      <c r="AK8" s="483">
        <v>0</v>
      </c>
      <c r="AL8" s="483">
        <v>0</v>
      </c>
      <c r="AM8" s="487">
        <v>0</v>
      </c>
      <c r="AN8" s="502">
        <v>1</v>
      </c>
      <c r="AO8" s="503">
        <v>1</v>
      </c>
      <c r="AP8" s="497">
        <v>2</v>
      </c>
      <c r="AQ8" s="487">
        <v>4</v>
      </c>
      <c r="AR8" s="487">
        <v>0</v>
      </c>
      <c r="AS8" s="497"/>
    </row>
    <row r="9" spans="1:45" ht="11.25" customHeight="1" x14ac:dyDescent="0.2">
      <c r="A9" s="493" t="s">
        <v>4778</v>
      </c>
      <c r="B9" s="494">
        <v>135</v>
      </c>
      <c r="C9" s="495">
        <v>35.4</v>
      </c>
      <c r="D9" s="496">
        <v>46.49</v>
      </c>
      <c r="E9" s="496">
        <v>3.06</v>
      </c>
      <c r="F9" s="496">
        <v>9.18</v>
      </c>
      <c r="G9" s="316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AG9" s="504">
        <v>59</v>
      </c>
      <c r="AH9" s="505">
        <v>0</v>
      </c>
      <c r="AI9" s="506">
        <v>0</v>
      </c>
      <c r="AJ9" s="506">
        <v>0</v>
      </c>
      <c r="AK9" s="507">
        <v>0</v>
      </c>
      <c r="AL9" s="505">
        <v>0</v>
      </c>
      <c r="AM9" s="491">
        <v>1</v>
      </c>
      <c r="AN9" s="508">
        <v>1</v>
      </c>
      <c r="AO9" s="508">
        <v>2</v>
      </c>
      <c r="AP9" s="491">
        <v>4</v>
      </c>
      <c r="AQ9" s="491">
        <v>0</v>
      </c>
      <c r="AR9" s="492">
        <v>1</v>
      </c>
      <c r="AS9" s="491"/>
    </row>
    <row r="10" spans="1:45" ht="11.25" customHeight="1" x14ac:dyDescent="0.2">
      <c r="A10" s="493" t="s">
        <v>4779</v>
      </c>
      <c r="B10" s="494">
        <v>133</v>
      </c>
      <c r="C10" s="495">
        <v>35.4</v>
      </c>
      <c r="D10" s="496">
        <v>42.8</v>
      </c>
      <c r="E10" s="496">
        <v>3.53</v>
      </c>
      <c r="F10" s="496">
        <v>10.52</v>
      </c>
      <c r="G10" s="316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AG10" s="51">
        <v>58</v>
      </c>
      <c r="AH10" s="483">
        <v>0</v>
      </c>
      <c r="AI10" s="485">
        <v>0</v>
      </c>
      <c r="AJ10" s="485">
        <v>0</v>
      </c>
      <c r="AK10" s="486">
        <v>0</v>
      </c>
      <c r="AL10" s="486">
        <v>1</v>
      </c>
      <c r="AM10" s="497">
        <v>1</v>
      </c>
      <c r="AN10" s="503">
        <v>2</v>
      </c>
      <c r="AO10" s="502">
        <v>4</v>
      </c>
      <c r="AP10" s="487">
        <v>0</v>
      </c>
      <c r="AQ10" s="497">
        <v>1</v>
      </c>
      <c r="AR10" s="487">
        <v>1</v>
      </c>
      <c r="AS10" s="497"/>
    </row>
    <row r="11" spans="1:45" ht="11.25" customHeight="1" x14ac:dyDescent="0.2">
      <c r="A11" s="493" t="s">
        <v>4780</v>
      </c>
      <c r="B11" s="494">
        <v>132</v>
      </c>
      <c r="C11" s="495">
        <v>35.5</v>
      </c>
      <c r="D11" s="496">
        <v>43.96</v>
      </c>
      <c r="E11" s="496">
        <v>3.32</v>
      </c>
      <c r="F11" s="496">
        <v>10.67</v>
      </c>
      <c r="G11" s="316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AG11" s="51">
        <v>57</v>
      </c>
      <c r="AH11" s="483">
        <v>0</v>
      </c>
      <c r="AI11" s="485">
        <v>0</v>
      </c>
      <c r="AJ11" s="484">
        <v>0</v>
      </c>
      <c r="AK11" s="486">
        <v>1</v>
      </c>
      <c r="AL11" s="51">
        <v>1</v>
      </c>
      <c r="AM11" s="497">
        <v>2</v>
      </c>
      <c r="AN11" s="502">
        <v>4</v>
      </c>
      <c r="AO11" s="502">
        <v>1</v>
      </c>
      <c r="AP11" s="497">
        <v>1</v>
      </c>
      <c r="AQ11" s="487">
        <v>1</v>
      </c>
      <c r="AR11" s="497">
        <v>1</v>
      </c>
      <c r="AS11" s="497"/>
    </row>
    <row r="12" spans="1:45" ht="11.25" customHeight="1" x14ac:dyDescent="0.2">
      <c r="A12" s="493" t="s">
        <v>4781</v>
      </c>
      <c r="B12" s="494">
        <v>132</v>
      </c>
      <c r="C12" s="495">
        <v>35.6</v>
      </c>
      <c r="D12" s="496">
        <v>44.88</v>
      </c>
      <c r="E12" s="496">
        <v>3.23</v>
      </c>
      <c r="F12" s="496">
        <v>10.85</v>
      </c>
      <c r="G12" s="316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AG12" s="51">
        <v>56</v>
      </c>
      <c r="AH12" s="483">
        <v>0</v>
      </c>
      <c r="AI12" s="484">
        <v>0</v>
      </c>
      <c r="AJ12" s="484">
        <v>1</v>
      </c>
      <c r="AK12" s="51">
        <v>1</v>
      </c>
      <c r="AL12" s="51">
        <v>2</v>
      </c>
      <c r="AM12" s="487">
        <v>4</v>
      </c>
      <c r="AN12" s="502">
        <v>1</v>
      </c>
      <c r="AO12" s="503">
        <v>0</v>
      </c>
      <c r="AP12" s="487">
        <v>1</v>
      </c>
      <c r="AQ12" s="497">
        <v>1</v>
      </c>
      <c r="AR12" s="497">
        <v>0</v>
      </c>
      <c r="AS12" s="497"/>
    </row>
    <row r="13" spans="1:45" ht="11.25" customHeight="1" x14ac:dyDescent="0.2">
      <c r="A13" s="493" t="s">
        <v>4782</v>
      </c>
      <c r="B13" s="494">
        <v>131</v>
      </c>
      <c r="C13" s="495">
        <v>35.6</v>
      </c>
      <c r="D13" s="496">
        <v>43.72</v>
      </c>
      <c r="E13" s="496">
        <v>3.17</v>
      </c>
      <c r="F13" s="496">
        <v>10.5</v>
      </c>
      <c r="G13" s="316"/>
      <c r="H13" s="492">
        <v>3</v>
      </c>
      <c r="I13" s="25"/>
      <c r="J13" s="25"/>
      <c r="K13" s="25"/>
      <c r="L13" s="25"/>
      <c r="M13" s="25"/>
      <c r="N13" s="25"/>
      <c r="O13" s="25"/>
      <c r="P13" s="25"/>
      <c r="Q13" s="25"/>
      <c r="R13" s="25"/>
      <c r="AG13" s="509">
        <v>55</v>
      </c>
      <c r="AH13" s="510">
        <v>0</v>
      </c>
      <c r="AI13" s="511">
        <v>1</v>
      </c>
      <c r="AJ13" s="512">
        <v>1</v>
      </c>
      <c r="AK13" s="509">
        <v>2</v>
      </c>
      <c r="AL13" s="510">
        <v>3</v>
      </c>
      <c r="AM13" s="513">
        <v>0</v>
      </c>
      <c r="AN13" s="514">
        <v>0</v>
      </c>
      <c r="AO13" s="515">
        <v>1</v>
      </c>
      <c r="AP13" s="516">
        <v>1</v>
      </c>
      <c r="AQ13" s="516">
        <v>0</v>
      </c>
      <c r="AR13" s="516">
        <v>4</v>
      </c>
      <c r="AS13" s="516"/>
    </row>
    <row r="14" spans="1:45" ht="11.25" customHeight="1" x14ac:dyDescent="0.2">
      <c r="A14" s="493" t="s">
        <v>4783</v>
      </c>
      <c r="B14" s="494">
        <v>126</v>
      </c>
      <c r="C14" s="495">
        <v>35.799999999999997</v>
      </c>
      <c r="D14" s="496">
        <v>37.58</v>
      </c>
      <c r="E14" s="496">
        <v>3.68</v>
      </c>
      <c r="F14" s="496">
        <v>10.36</v>
      </c>
      <c r="G14" s="316"/>
      <c r="H14" s="492">
        <v>3</v>
      </c>
      <c r="I14" s="517"/>
      <c r="J14" s="518"/>
      <c r="K14" s="25"/>
      <c r="L14" s="25"/>
      <c r="M14" s="25"/>
      <c r="N14" s="25"/>
      <c r="O14" s="25"/>
      <c r="P14" s="25"/>
      <c r="Q14" s="25"/>
      <c r="R14" s="25"/>
      <c r="AG14" s="504">
        <v>54</v>
      </c>
      <c r="AH14" s="505">
        <v>1</v>
      </c>
      <c r="AI14" s="519">
        <v>1</v>
      </c>
      <c r="AJ14" s="519">
        <v>2</v>
      </c>
      <c r="AK14" s="505">
        <v>4</v>
      </c>
      <c r="AL14" s="505">
        <v>1</v>
      </c>
      <c r="AM14" s="492">
        <v>1</v>
      </c>
      <c r="AN14" s="520">
        <v>1</v>
      </c>
      <c r="AO14" s="508">
        <v>1</v>
      </c>
      <c r="AP14" s="497">
        <v>0</v>
      </c>
      <c r="AQ14" s="497">
        <v>4</v>
      </c>
      <c r="AR14" s="497">
        <v>3</v>
      </c>
      <c r="AS14" s="497"/>
    </row>
    <row r="15" spans="1:45" ht="11.25" customHeight="1" x14ac:dyDescent="0.2">
      <c r="A15" s="493" t="s">
        <v>4784</v>
      </c>
      <c r="B15" s="494">
        <v>128</v>
      </c>
      <c r="C15" s="495">
        <v>35.9</v>
      </c>
      <c r="D15" s="496">
        <v>35.58</v>
      </c>
      <c r="E15" s="496">
        <v>3.94</v>
      </c>
      <c r="F15" s="496">
        <v>9.91</v>
      </c>
      <c r="G15" s="316"/>
      <c r="H15" s="492">
        <v>25</v>
      </c>
      <c r="I15" s="517" t="s">
        <v>4785</v>
      </c>
      <c r="J15" s="25"/>
      <c r="K15" s="25"/>
      <c r="L15" s="25"/>
      <c r="M15" s="25"/>
      <c r="N15" s="25"/>
      <c r="O15" s="25"/>
      <c r="P15" s="25"/>
      <c r="Q15" s="25"/>
      <c r="R15" s="25"/>
      <c r="AG15" s="51">
        <v>53</v>
      </c>
      <c r="AH15" s="51">
        <v>1</v>
      </c>
      <c r="AI15" s="521">
        <v>2</v>
      </c>
      <c r="AJ15" s="484">
        <v>3</v>
      </c>
      <c r="AK15" s="486">
        <v>0</v>
      </c>
      <c r="AL15" s="51">
        <v>1</v>
      </c>
      <c r="AM15" s="487">
        <v>1</v>
      </c>
      <c r="AN15" s="503">
        <v>1</v>
      </c>
      <c r="AO15" s="503">
        <v>0</v>
      </c>
      <c r="AP15" s="497">
        <v>4</v>
      </c>
      <c r="AQ15" s="497">
        <v>2</v>
      </c>
      <c r="AR15" s="497">
        <v>0</v>
      </c>
      <c r="AS15" s="497"/>
    </row>
    <row r="16" spans="1:45" ht="11.25" customHeight="1" x14ac:dyDescent="0.2">
      <c r="A16" s="493" t="s">
        <v>4786</v>
      </c>
      <c r="B16" s="494">
        <v>128</v>
      </c>
      <c r="C16" s="495">
        <v>35.9</v>
      </c>
      <c r="D16" s="496">
        <v>35.71</v>
      </c>
      <c r="E16" s="496">
        <v>3.92</v>
      </c>
      <c r="F16" s="496">
        <v>9.59</v>
      </c>
      <c r="G16" s="316"/>
      <c r="H16" s="522">
        <v>25</v>
      </c>
      <c r="I16" s="25" t="s">
        <v>4787</v>
      </c>
      <c r="J16" s="316"/>
      <c r="K16" s="316"/>
      <c r="L16" s="316"/>
      <c r="M16" s="25"/>
      <c r="N16" s="25"/>
      <c r="O16" s="25"/>
      <c r="P16" s="25"/>
      <c r="Q16" s="25"/>
      <c r="R16" s="25"/>
      <c r="AG16" s="51">
        <v>52</v>
      </c>
      <c r="AH16" s="51">
        <v>2</v>
      </c>
      <c r="AI16" s="484">
        <v>4</v>
      </c>
      <c r="AJ16" s="484">
        <v>1</v>
      </c>
      <c r="AK16" s="51">
        <v>1</v>
      </c>
      <c r="AL16" s="486">
        <v>1</v>
      </c>
      <c r="AM16" s="497">
        <v>1</v>
      </c>
      <c r="AN16" s="503">
        <v>0</v>
      </c>
      <c r="AO16" s="503">
        <v>4</v>
      </c>
      <c r="AP16" s="497">
        <v>2</v>
      </c>
      <c r="AQ16" s="497">
        <v>1</v>
      </c>
      <c r="AR16" s="497">
        <v>1</v>
      </c>
      <c r="AS16" s="497"/>
    </row>
    <row r="17" spans="1:45" ht="11.25" customHeight="1" x14ac:dyDescent="0.2">
      <c r="A17" s="523" t="s">
        <v>4788</v>
      </c>
      <c r="B17" s="524">
        <v>125</v>
      </c>
      <c r="C17" s="525">
        <v>36.1</v>
      </c>
      <c r="D17" s="526">
        <v>32.75</v>
      </c>
      <c r="E17" s="526">
        <v>4.57</v>
      </c>
      <c r="F17" s="526">
        <v>9.3000000000000007</v>
      </c>
      <c r="G17" s="316"/>
      <c r="H17" s="527">
        <v>28</v>
      </c>
      <c r="I17" s="528" t="s">
        <v>4789</v>
      </c>
      <c r="J17" s="316"/>
      <c r="K17" s="316"/>
      <c r="L17" s="316"/>
      <c r="M17" s="25"/>
      <c r="N17" s="25"/>
      <c r="O17" s="25"/>
      <c r="P17" s="25"/>
      <c r="Q17" s="25"/>
      <c r="R17" s="25"/>
      <c r="AG17" s="51">
        <v>51</v>
      </c>
      <c r="AH17" s="486">
        <v>3</v>
      </c>
      <c r="AI17" s="484">
        <v>0</v>
      </c>
      <c r="AJ17" s="521">
        <v>2</v>
      </c>
      <c r="AK17" s="486">
        <v>1</v>
      </c>
      <c r="AL17" s="51">
        <v>1</v>
      </c>
      <c r="AM17" s="497">
        <v>0</v>
      </c>
      <c r="AN17" s="503">
        <v>4</v>
      </c>
      <c r="AO17" s="503">
        <v>2</v>
      </c>
      <c r="AP17" s="497">
        <v>1</v>
      </c>
      <c r="AQ17" s="497">
        <v>1</v>
      </c>
      <c r="AR17" s="497">
        <v>2</v>
      </c>
      <c r="AS17" s="497"/>
    </row>
    <row r="18" spans="1:45" ht="11.25" customHeight="1" x14ac:dyDescent="0.2">
      <c r="A18" s="523" t="s">
        <v>4790</v>
      </c>
      <c r="B18" s="524">
        <v>120</v>
      </c>
      <c r="C18" s="525">
        <v>36.4</v>
      </c>
      <c r="D18" s="526">
        <v>29.8</v>
      </c>
      <c r="E18" s="526">
        <v>4.93</v>
      </c>
      <c r="F18" s="526">
        <v>8.77</v>
      </c>
      <c r="G18" s="316"/>
      <c r="H18" s="529">
        <v>29</v>
      </c>
      <c r="I18" s="64" t="s">
        <v>4791</v>
      </c>
      <c r="J18" s="316"/>
      <c r="K18" s="316"/>
      <c r="L18" s="316"/>
      <c r="M18" s="25"/>
      <c r="N18" s="25"/>
      <c r="O18" s="25"/>
      <c r="P18" s="25"/>
      <c r="Q18" s="25"/>
      <c r="R18" s="25"/>
      <c r="AG18" s="509">
        <v>50</v>
      </c>
      <c r="AH18" s="510">
        <v>1</v>
      </c>
      <c r="AI18" s="512">
        <v>3</v>
      </c>
      <c r="AJ18" s="511">
        <v>1</v>
      </c>
      <c r="AK18" s="509">
        <v>1</v>
      </c>
      <c r="AL18" s="509">
        <v>0</v>
      </c>
      <c r="AM18" s="516">
        <v>4</v>
      </c>
      <c r="AN18" s="514">
        <v>2</v>
      </c>
      <c r="AO18" s="514">
        <v>0</v>
      </c>
      <c r="AP18" s="497">
        <v>1</v>
      </c>
      <c r="AQ18" s="497">
        <v>2</v>
      </c>
      <c r="AR18" s="497">
        <v>6</v>
      </c>
      <c r="AS18" s="497"/>
    </row>
    <row r="19" spans="1:45" ht="11.25" customHeight="1" x14ac:dyDescent="0.2">
      <c r="A19" s="523" t="s">
        <v>4792</v>
      </c>
      <c r="B19" s="524">
        <v>116</v>
      </c>
      <c r="C19" s="525">
        <v>36.4</v>
      </c>
      <c r="D19" s="526">
        <v>32.299999999999997</v>
      </c>
      <c r="E19" s="526">
        <v>4.3600000000000003</v>
      </c>
      <c r="F19" s="526">
        <v>8.74</v>
      </c>
      <c r="G19" s="316"/>
      <c r="H19" s="530">
        <v>27</v>
      </c>
      <c r="I19" s="64" t="s">
        <v>4793</v>
      </c>
      <c r="J19" s="316"/>
      <c r="K19" s="316"/>
      <c r="L19" s="316"/>
      <c r="M19" s="25"/>
      <c r="N19" s="25"/>
      <c r="O19" s="25"/>
      <c r="P19" s="25"/>
      <c r="Q19" s="25"/>
      <c r="R19" s="25"/>
      <c r="AG19" s="504">
        <v>49</v>
      </c>
      <c r="AH19" s="504">
        <v>3</v>
      </c>
      <c r="AI19" s="531">
        <v>1</v>
      </c>
      <c r="AJ19" s="519">
        <v>1</v>
      </c>
      <c r="AK19" s="504">
        <v>0</v>
      </c>
      <c r="AL19" s="504">
        <v>4</v>
      </c>
      <c r="AM19" s="492">
        <v>3</v>
      </c>
      <c r="AN19" s="508">
        <v>0</v>
      </c>
      <c r="AO19" s="508">
        <v>1</v>
      </c>
      <c r="AP19" s="492">
        <v>2</v>
      </c>
      <c r="AQ19" s="492">
        <v>6</v>
      </c>
      <c r="AR19" s="492">
        <v>1</v>
      </c>
      <c r="AS19" s="491"/>
    </row>
    <row r="20" spans="1:45" ht="11.25" customHeight="1" x14ac:dyDescent="0.2">
      <c r="A20" s="523" t="s">
        <v>4794</v>
      </c>
      <c r="B20" s="524">
        <v>112</v>
      </c>
      <c r="C20" s="525">
        <v>36.700000000000003</v>
      </c>
      <c r="D20" s="526">
        <v>35.82</v>
      </c>
      <c r="E20" s="526">
        <v>3.79</v>
      </c>
      <c r="F20" s="526">
        <v>8.6300000000000008</v>
      </c>
      <c r="G20" s="316"/>
      <c r="H20" s="530">
        <v>27</v>
      </c>
      <c r="I20" s="64" t="s">
        <v>4795</v>
      </c>
      <c r="J20" s="316"/>
      <c r="K20" s="316"/>
      <c r="L20" s="316"/>
      <c r="M20" s="25"/>
      <c r="N20" s="25"/>
      <c r="O20" s="25"/>
      <c r="P20" s="25"/>
      <c r="Q20" s="25"/>
      <c r="R20" s="25"/>
      <c r="AG20" s="51">
        <v>48</v>
      </c>
      <c r="AH20" s="486">
        <v>1</v>
      </c>
      <c r="AI20" s="521">
        <v>1</v>
      </c>
      <c r="AJ20" s="521">
        <v>0</v>
      </c>
      <c r="AK20" s="51">
        <v>4</v>
      </c>
      <c r="AL20" s="51">
        <v>3</v>
      </c>
      <c r="AM20" s="497">
        <v>1</v>
      </c>
      <c r="AN20" s="503">
        <v>3</v>
      </c>
      <c r="AO20" s="503">
        <v>2</v>
      </c>
      <c r="AP20" s="497">
        <v>6</v>
      </c>
      <c r="AQ20" s="497">
        <v>1</v>
      </c>
      <c r="AR20" s="487">
        <v>4</v>
      </c>
      <c r="AS20" s="497"/>
    </row>
    <row r="21" spans="1:45" ht="11.25" customHeight="1" x14ac:dyDescent="0.2">
      <c r="A21" s="523" t="s">
        <v>4796</v>
      </c>
      <c r="B21" s="524">
        <v>109</v>
      </c>
      <c r="C21" s="525">
        <v>36.799999999999997</v>
      </c>
      <c r="D21" s="526">
        <v>36.520000000000003</v>
      </c>
      <c r="E21" s="526">
        <v>3.66</v>
      </c>
      <c r="F21" s="526">
        <v>8.68</v>
      </c>
      <c r="G21" s="316"/>
      <c r="H21" s="532">
        <v>70</v>
      </c>
      <c r="I21" s="533">
        <v>17.899999999999999</v>
      </c>
      <c r="J21" s="534"/>
      <c r="K21" s="534"/>
      <c r="L21" s="534"/>
      <c r="M21" s="25"/>
      <c r="N21" s="25"/>
      <c r="O21" s="25"/>
      <c r="P21" s="25"/>
      <c r="Q21" s="25"/>
      <c r="R21" s="25"/>
      <c r="AG21" s="51">
        <v>47</v>
      </c>
      <c r="AH21" s="51">
        <v>1</v>
      </c>
      <c r="AI21" s="521">
        <v>0</v>
      </c>
      <c r="AJ21" s="521">
        <v>4</v>
      </c>
      <c r="AK21" s="51">
        <v>3</v>
      </c>
      <c r="AL21" s="51">
        <v>1</v>
      </c>
      <c r="AM21" s="497">
        <v>3</v>
      </c>
      <c r="AN21" s="503">
        <v>1</v>
      </c>
      <c r="AO21" s="503">
        <v>6</v>
      </c>
      <c r="AP21" s="497">
        <v>1</v>
      </c>
      <c r="AQ21" s="487">
        <v>4</v>
      </c>
      <c r="AR21" s="497">
        <v>3</v>
      </c>
      <c r="AS21" s="497"/>
    </row>
    <row r="22" spans="1:45" ht="11.25" customHeight="1" x14ac:dyDescent="0.2">
      <c r="A22" s="523" t="s">
        <v>4797</v>
      </c>
      <c r="B22" s="524">
        <v>109</v>
      </c>
      <c r="C22" s="525">
        <v>36.9</v>
      </c>
      <c r="D22" s="526">
        <v>36.799999999999997</v>
      </c>
      <c r="E22" s="526">
        <v>3.64</v>
      </c>
      <c r="F22" s="526">
        <v>8.35</v>
      </c>
      <c r="G22" s="316"/>
      <c r="H22" s="532">
        <v>69</v>
      </c>
      <c r="I22" s="533">
        <v>18</v>
      </c>
      <c r="J22" s="535">
        <v>31.68</v>
      </c>
      <c r="K22" s="536">
        <v>3.8</v>
      </c>
      <c r="L22" s="534"/>
      <c r="M22" s="25"/>
      <c r="N22" s="25"/>
      <c r="O22" s="25"/>
      <c r="P22" s="25"/>
      <c r="Q22" s="25"/>
      <c r="R22" s="25"/>
      <c r="AG22" s="51">
        <v>46</v>
      </c>
      <c r="AH22" s="51">
        <v>0</v>
      </c>
      <c r="AI22" s="521">
        <v>4</v>
      </c>
      <c r="AJ22" s="521">
        <v>2</v>
      </c>
      <c r="AK22" s="51">
        <v>1</v>
      </c>
      <c r="AL22" s="51">
        <v>3</v>
      </c>
      <c r="AM22" s="497">
        <v>1</v>
      </c>
      <c r="AN22" s="503">
        <v>6</v>
      </c>
      <c r="AO22" s="503">
        <v>1</v>
      </c>
      <c r="AP22" s="487">
        <v>4</v>
      </c>
      <c r="AQ22" s="497">
        <v>3</v>
      </c>
      <c r="AR22" s="497">
        <v>7</v>
      </c>
      <c r="AS22" s="487"/>
    </row>
    <row r="23" spans="1:45" ht="11.25" customHeight="1" x14ac:dyDescent="0.2">
      <c r="A23" s="523" t="s">
        <v>4798</v>
      </c>
      <c r="B23" s="524">
        <v>109</v>
      </c>
      <c r="C23" s="525">
        <v>36.9</v>
      </c>
      <c r="D23" s="526">
        <v>39.5</v>
      </c>
      <c r="E23" s="526">
        <v>3.39</v>
      </c>
      <c r="F23" s="526">
        <v>8.3699999999999992</v>
      </c>
      <c r="G23" s="316"/>
      <c r="H23" s="537">
        <v>70</v>
      </c>
      <c r="I23" s="525">
        <v>18</v>
      </c>
      <c r="J23" s="538">
        <v>33.76</v>
      </c>
      <c r="K23" s="526">
        <v>3.5</v>
      </c>
      <c r="L23" s="534"/>
      <c r="M23" s="25"/>
      <c r="N23" s="25"/>
      <c r="O23" s="25"/>
      <c r="P23" s="25"/>
      <c r="Q23" s="25"/>
      <c r="R23" s="25"/>
      <c r="AG23" s="509">
        <v>45</v>
      </c>
      <c r="AH23" s="509">
        <v>5</v>
      </c>
      <c r="AI23" s="512">
        <v>3</v>
      </c>
      <c r="AJ23" s="512">
        <v>1</v>
      </c>
      <c r="AK23" s="509">
        <v>3</v>
      </c>
      <c r="AL23" s="509">
        <v>1</v>
      </c>
      <c r="AM23" s="516">
        <v>6</v>
      </c>
      <c r="AN23" s="514">
        <v>2</v>
      </c>
      <c r="AO23" s="515">
        <v>4</v>
      </c>
      <c r="AP23" s="516">
        <v>3</v>
      </c>
      <c r="AQ23" s="516">
        <v>8</v>
      </c>
      <c r="AR23" s="513">
        <v>7</v>
      </c>
      <c r="AS23" s="513"/>
    </row>
    <row r="24" spans="1:45" ht="11.25" customHeight="1" x14ac:dyDescent="0.2">
      <c r="A24" s="523" t="s">
        <v>4799</v>
      </c>
      <c r="B24" s="524">
        <v>107</v>
      </c>
      <c r="C24" s="525">
        <v>37</v>
      </c>
      <c r="D24" s="526">
        <v>40.630000000000003</v>
      </c>
      <c r="E24" s="526">
        <v>3.3</v>
      </c>
      <c r="F24" s="526">
        <v>7.79</v>
      </c>
      <c r="G24" s="316"/>
      <c r="H24" s="539">
        <v>70</v>
      </c>
      <c r="I24" s="480">
        <v>18.100000000000001</v>
      </c>
      <c r="J24" s="540">
        <v>34.49</v>
      </c>
      <c r="K24" s="482">
        <v>3.45</v>
      </c>
      <c r="L24" s="534"/>
      <c r="M24" s="25"/>
      <c r="N24" s="25"/>
      <c r="O24" s="25"/>
      <c r="P24" s="25"/>
      <c r="Q24" s="25"/>
      <c r="R24" s="25"/>
      <c r="AG24" s="504">
        <v>44</v>
      </c>
      <c r="AH24" s="504">
        <v>1</v>
      </c>
      <c r="AI24" s="519">
        <v>1</v>
      </c>
      <c r="AJ24" s="519">
        <v>3</v>
      </c>
      <c r="AK24" s="504">
        <v>1</v>
      </c>
      <c r="AL24" s="504">
        <v>6</v>
      </c>
      <c r="AM24" s="492">
        <v>2</v>
      </c>
      <c r="AN24" s="520">
        <v>3</v>
      </c>
      <c r="AO24" s="508">
        <v>3</v>
      </c>
      <c r="AP24" s="497">
        <v>8</v>
      </c>
      <c r="AQ24" s="487">
        <v>7</v>
      </c>
      <c r="AR24" s="487">
        <v>4</v>
      </c>
      <c r="AS24" s="487"/>
    </row>
    <row r="25" spans="1:45" ht="11.25" customHeight="1" x14ac:dyDescent="0.2">
      <c r="A25" s="523" t="s">
        <v>4800</v>
      </c>
      <c r="B25" s="524">
        <v>104</v>
      </c>
      <c r="C25" s="525">
        <v>37.1</v>
      </c>
      <c r="D25" s="526">
        <v>42.64</v>
      </c>
      <c r="E25" s="526">
        <v>3.22</v>
      </c>
      <c r="F25" s="526">
        <v>7.49</v>
      </c>
      <c r="G25" s="316"/>
      <c r="H25" s="537">
        <v>67</v>
      </c>
      <c r="I25" s="525">
        <v>18.3</v>
      </c>
      <c r="J25" s="538">
        <v>35.51</v>
      </c>
      <c r="K25" s="526">
        <v>3.44</v>
      </c>
      <c r="L25" s="534"/>
      <c r="M25" s="25"/>
      <c r="N25" s="25"/>
      <c r="O25" s="25"/>
      <c r="P25" s="25"/>
      <c r="Q25" s="25"/>
      <c r="R25" s="25"/>
      <c r="Z25" s="541" t="s">
        <v>4801</v>
      </c>
      <c r="AG25" s="51">
        <v>43</v>
      </c>
      <c r="AH25" s="51">
        <v>1</v>
      </c>
      <c r="AI25" s="521">
        <v>3</v>
      </c>
      <c r="AJ25" s="521">
        <v>1</v>
      </c>
      <c r="AK25" s="51">
        <v>6</v>
      </c>
      <c r="AL25" s="51">
        <v>2</v>
      </c>
      <c r="AM25" s="487">
        <v>3</v>
      </c>
      <c r="AN25" s="503">
        <v>3</v>
      </c>
      <c r="AO25" s="503">
        <v>10</v>
      </c>
      <c r="AP25" s="487">
        <v>8</v>
      </c>
      <c r="AQ25" s="487">
        <v>4</v>
      </c>
      <c r="AR25" s="487">
        <v>4</v>
      </c>
      <c r="AS25" s="497"/>
    </row>
    <row r="26" spans="1:45" ht="11.25" customHeight="1" x14ac:dyDescent="0.2">
      <c r="A26" s="523" t="s">
        <v>4802</v>
      </c>
      <c r="B26" s="524">
        <v>98</v>
      </c>
      <c r="C26" s="525">
        <v>37.4</v>
      </c>
      <c r="D26" s="526">
        <v>43.46</v>
      </c>
      <c r="E26" s="526">
        <v>3.21</v>
      </c>
      <c r="F26" s="526">
        <v>7.6</v>
      </c>
      <c r="G26" s="316"/>
      <c r="H26" s="539">
        <v>65</v>
      </c>
      <c r="I26" s="480">
        <v>18.399999999999999</v>
      </c>
      <c r="J26" s="540">
        <v>34.799999999999997</v>
      </c>
      <c r="K26" s="482">
        <v>3.5</v>
      </c>
      <c r="L26" s="534"/>
      <c r="M26" s="25"/>
      <c r="N26" s="25"/>
      <c r="O26" s="25"/>
      <c r="P26" s="25"/>
      <c r="Q26" s="25"/>
      <c r="R26" s="25"/>
      <c r="AG26" s="51">
        <v>42</v>
      </c>
      <c r="AH26" s="51">
        <v>3</v>
      </c>
      <c r="AI26" s="521">
        <v>2</v>
      </c>
      <c r="AJ26" s="521">
        <v>7</v>
      </c>
      <c r="AK26" s="51">
        <v>2</v>
      </c>
      <c r="AL26" s="486">
        <v>3</v>
      </c>
      <c r="AM26" s="497">
        <v>3</v>
      </c>
      <c r="AN26" s="503">
        <v>8</v>
      </c>
      <c r="AO26" s="502">
        <v>6</v>
      </c>
      <c r="AP26" s="487">
        <v>4</v>
      </c>
      <c r="AQ26" s="487">
        <v>4</v>
      </c>
      <c r="AR26" s="497">
        <v>6</v>
      </c>
      <c r="AS26" s="497"/>
    </row>
    <row r="27" spans="1:45" ht="11.25" customHeight="1" x14ac:dyDescent="0.2">
      <c r="A27" s="523" t="s">
        <v>4803</v>
      </c>
      <c r="B27" s="524">
        <v>97</v>
      </c>
      <c r="C27" s="525">
        <v>37.6</v>
      </c>
      <c r="D27" s="526">
        <v>45.14</v>
      </c>
      <c r="E27" s="526">
        <v>3.11</v>
      </c>
      <c r="F27" s="526">
        <v>7.18</v>
      </c>
      <c r="G27" s="316"/>
      <c r="H27" s="537">
        <v>61</v>
      </c>
      <c r="I27" s="525">
        <v>18.399999999999999</v>
      </c>
      <c r="J27" s="538">
        <v>36.44</v>
      </c>
      <c r="K27" s="526">
        <v>3.43</v>
      </c>
      <c r="L27" s="534"/>
      <c r="M27" s="25"/>
      <c r="N27" s="25"/>
      <c r="O27" s="25"/>
      <c r="P27" s="25"/>
      <c r="Q27" s="25"/>
      <c r="R27" s="25"/>
      <c r="AG27" s="51">
        <v>41</v>
      </c>
      <c r="AH27" s="51">
        <v>3</v>
      </c>
      <c r="AI27" s="521">
        <v>7</v>
      </c>
      <c r="AJ27" s="521">
        <v>1</v>
      </c>
      <c r="AK27" s="486">
        <v>3</v>
      </c>
      <c r="AL27" s="51">
        <v>3</v>
      </c>
      <c r="AM27" s="497">
        <v>9</v>
      </c>
      <c r="AN27" s="502">
        <v>7</v>
      </c>
      <c r="AO27" s="502">
        <v>3</v>
      </c>
      <c r="AP27" s="487">
        <v>4</v>
      </c>
      <c r="AQ27" s="497">
        <v>6</v>
      </c>
      <c r="AR27" s="497">
        <v>2</v>
      </c>
      <c r="AS27" s="497"/>
    </row>
    <row r="28" spans="1:45" ht="11.25" customHeight="1" x14ac:dyDescent="0.2">
      <c r="A28" s="523" t="s">
        <v>4804</v>
      </c>
      <c r="B28" s="524">
        <v>98</v>
      </c>
      <c r="C28" s="525">
        <v>37.700000000000003</v>
      </c>
      <c r="D28" s="526">
        <v>45.79</v>
      </c>
      <c r="E28" s="526">
        <v>3.05</v>
      </c>
      <c r="F28" s="526">
        <v>7.05</v>
      </c>
      <c r="G28" s="316"/>
      <c r="H28" s="539">
        <v>62</v>
      </c>
      <c r="I28" s="480">
        <v>18.399999999999999</v>
      </c>
      <c r="J28" s="540">
        <v>37.24</v>
      </c>
      <c r="K28" s="482">
        <v>3.33</v>
      </c>
      <c r="L28" s="534"/>
      <c r="M28" s="25"/>
      <c r="N28" s="25"/>
      <c r="O28" s="25"/>
      <c r="P28" s="25"/>
      <c r="Q28" s="25"/>
      <c r="R28" s="25"/>
      <c r="AG28" s="509">
        <v>40</v>
      </c>
      <c r="AH28" s="509">
        <v>6</v>
      </c>
      <c r="AI28" s="512">
        <v>3</v>
      </c>
      <c r="AJ28" s="511">
        <v>3</v>
      </c>
      <c r="AK28" s="509">
        <v>3</v>
      </c>
      <c r="AL28" s="509">
        <v>6</v>
      </c>
      <c r="AM28" s="513">
        <v>6</v>
      </c>
      <c r="AN28" s="515">
        <v>3</v>
      </c>
      <c r="AO28" s="515">
        <v>5</v>
      </c>
      <c r="AP28" s="497">
        <v>6</v>
      </c>
      <c r="AQ28" s="497">
        <v>2</v>
      </c>
      <c r="AR28" s="497">
        <v>2</v>
      </c>
      <c r="AS28" s="497"/>
    </row>
    <row r="29" spans="1:45" ht="11.25" customHeight="1" x14ac:dyDescent="0.2">
      <c r="A29" s="493" t="s">
        <v>4805</v>
      </c>
      <c r="B29" s="494">
        <v>98</v>
      </c>
      <c r="C29" s="495">
        <v>37.799999999999997</v>
      </c>
      <c r="D29" s="496">
        <v>44.87</v>
      </c>
      <c r="E29" s="496">
        <v>3.14</v>
      </c>
      <c r="F29" s="496">
        <v>7.11</v>
      </c>
      <c r="G29" s="316"/>
      <c r="H29" s="542">
        <v>65</v>
      </c>
      <c r="I29" s="495">
        <v>18.399999999999999</v>
      </c>
      <c r="J29" s="543">
        <v>36.520000000000003</v>
      </c>
      <c r="K29" s="496">
        <v>3.39</v>
      </c>
      <c r="L29" s="534"/>
      <c r="M29" s="25"/>
      <c r="N29" s="25"/>
      <c r="O29" s="25"/>
      <c r="P29" s="25"/>
      <c r="Q29" s="25"/>
      <c r="R29" s="25"/>
      <c r="AG29" s="504">
        <v>39</v>
      </c>
      <c r="AH29" s="504">
        <v>3</v>
      </c>
      <c r="AI29" s="531">
        <v>2</v>
      </c>
      <c r="AJ29" s="519">
        <v>3</v>
      </c>
      <c r="AK29" s="504">
        <v>9</v>
      </c>
      <c r="AL29" s="505">
        <v>11</v>
      </c>
      <c r="AM29" s="491">
        <v>3</v>
      </c>
      <c r="AN29" s="520">
        <v>6</v>
      </c>
      <c r="AO29" s="508">
        <v>6</v>
      </c>
      <c r="AP29" s="492">
        <v>2</v>
      </c>
      <c r="AQ29" s="492">
        <v>3</v>
      </c>
      <c r="AR29" s="492">
        <v>1</v>
      </c>
      <c r="AS29" s="491"/>
    </row>
    <row r="30" spans="1:45" ht="11.25" customHeight="1" x14ac:dyDescent="0.2">
      <c r="A30" s="493" t="s">
        <v>4806</v>
      </c>
      <c r="B30" s="494">
        <v>98</v>
      </c>
      <c r="C30" s="495">
        <v>38</v>
      </c>
      <c r="D30" s="496">
        <v>46.06</v>
      </c>
      <c r="E30" s="496">
        <v>3.1</v>
      </c>
      <c r="F30" s="496">
        <v>5.0999999999999996</v>
      </c>
      <c r="G30" s="316"/>
      <c r="H30" s="544">
        <v>65</v>
      </c>
      <c r="I30" s="545">
        <v>18.600000000000001</v>
      </c>
      <c r="J30" s="316">
        <v>37.24</v>
      </c>
      <c r="K30" s="546">
        <v>3.35</v>
      </c>
      <c r="L30" s="534"/>
      <c r="M30" s="25"/>
      <c r="N30" s="518"/>
      <c r="O30" s="25"/>
      <c r="P30" s="25"/>
      <c r="Q30" s="25"/>
      <c r="R30" s="25"/>
      <c r="AG30" s="51">
        <v>38</v>
      </c>
      <c r="AH30" s="486">
        <v>4</v>
      </c>
      <c r="AI30" s="521">
        <v>5</v>
      </c>
      <c r="AJ30" s="521">
        <v>7</v>
      </c>
      <c r="AK30" s="486">
        <v>9</v>
      </c>
      <c r="AL30" s="486">
        <v>3</v>
      </c>
      <c r="AM30" s="487">
        <v>4</v>
      </c>
      <c r="AN30" s="503">
        <v>4</v>
      </c>
      <c r="AO30" s="503">
        <v>4</v>
      </c>
      <c r="AP30" s="497">
        <v>3</v>
      </c>
      <c r="AQ30" s="497">
        <v>1</v>
      </c>
      <c r="AR30" s="487">
        <v>1</v>
      </c>
      <c r="AS30" s="487"/>
    </row>
    <row r="31" spans="1:45" ht="11.25" customHeight="1" x14ac:dyDescent="0.2">
      <c r="A31" s="493" t="s">
        <v>4807</v>
      </c>
      <c r="B31" s="494">
        <v>99</v>
      </c>
      <c r="C31" s="495">
        <v>38.1</v>
      </c>
      <c r="D31" s="496">
        <v>48.1</v>
      </c>
      <c r="E31" s="496">
        <v>2.98</v>
      </c>
      <c r="F31" s="496">
        <v>5.15</v>
      </c>
      <c r="G31" s="316"/>
      <c r="H31" s="542">
        <v>81</v>
      </c>
      <c r="I31" s="495">
        <v>18.3</v>
      </c>
      <c r="J31" s="543">
        <v>40.340000000000003</v>
      </c>
      <c r="K31" s="496">
        <v>3.06</v>
      </c>
      <c r="L31" s="534"/>
      <c r="M31" s="517" t="s">
        <v>4808</v>
      </c>
      <c r="N31" s="518"/>
      <c r="O31" s="518"/>
      <c r="P31" s="25"/>
      <c r="Q31" s="25"/>
      <c r="R31" s="25"/>
      <c r="AG31" s="51">
        <v>37</v>
      </c>
      <c r="AH31" s="51">
        <v>9</v>
      </c>
      <c r="AI31" s="521">
        <v>10</v>
      </c>
      <c r="AJ31" s="484">
        <v>9</v>
      </c>
      <c r="AK31" s="486">
        <v>5</v>
      </c>
      <c r="AL31" s="486">
        <v>4</v>
      </c>
      <c r="AM31" s="497">
        <v>2</v>
      </c>
      <c r="AN31" s="503">
        <v>5</v>
      </c>
      <c r="AO31" s="503">
        <v>3</v>
      </c>
      <c r="AP31" s="497">
        <v>2</v>
      </c>
      <c r="AQ31" s="487">
        <v>1</v>
      </c>
      <c r="AR31" s="487">
        <v>2</v>
      </c>
      <c r="AS31" s="487"/>
    </row>
    <row r="32" spans="1:45" ht="11.25" customHeight="1" x14ac:dyDescent="0.2">
      <c r="A32" s="493" t="s">
        <v>4809</v>
      </c>
      <c r="B32" s="494">
        <v>99</v>
      </c>
      <c r="C32" s="495">
        <v>38.200000000000003</v>
      </c>
      <c r="D32" s="496">
        <v>49.53</v>
      </c>
      <c r="E32" s="496">
        <v>2.9</v>
      </c>
      <c r="F32" s="496">
        <v>5.19</v>
      </c>
      <c r="G32" s="316"/>
      <c r="H32" s="544">
        <v>82</v>
      </c>
      <c r="I32" s="545">
        <v>18.399999999999999</v>
      </c>
      <c r="J32" s="316">
        <v>43.21</v>
      </c>
      <c r="K32" s="546">
        <v>2.95</v>
      </c>
      <c r="L32" s="534"/>
      <c r="M32" s="64" t="s">
        <v>4810</v>
      </c>
      <c r="N32" s="64"/>
      <c r="O32" s="64"/>
      <c r="P32" s="25"/>
      <c r="Q32" s="25"/>
      <c r="R32" s="25"/>
      <c r="AG32" s="51">
        <v>36</v>
      </c>
      <c r="AH32" s="51">
        <v>4</v>
      </c>
      <c r="AI32" s="484">
        <v>8</v>
      </c>
      <c r="AJ32" s="484">
        <v>3</v>
      </c>
      <c r="AK32" s="486">
        <v>4</v>
      </c>
      <c r="AL32" s="51">
        <v>4</v>
      </c>
      <c r="AM32" s="497">
        <v>8</v>
      </c>
      <c r="AN32" s="503">
        <v>3</v>
      </c>
      <c r="AO32" s="503">
        <v>2</v>
      </c>
      <c r="AP32" s="487">
        <v>2</v>
      </c>
      <c r="AQ32" s="487">
        <v>2</v>
      </c>
      <c r="AR32" s="487">
        <v>2</v>
      </c>
      <c r="AS32" s="497"/>
    </row>
    <row r="33" spans="1:45" ht="11.25" customHeight="1" x14ac:dyDescent="0.2">
      <c r="A33" s="493" t="s">
        <v>4811</v>
      </c>
      <c r="B33" s="494">
        <v>100</v>
      </c>
      <c r="C33" s="495">
        <v>38.299999999999997</v>
      </c>
      <c r="D33" s="496">
        <v>46.36</v>
      </c>
      <c r="E33" s="496">
        <v>3.13</v>
      </c>
      <c r="F33" s="496">
        <v>5.16</v>
      </c>
      <c r="G33" s="316"/>
      <c r="H33" s="542">
        <v>82</v>
      </c>
      <c r="I33" s="495">
        <v>18.399999999999999</v>
      </c>
      <c r="J33" s="543">
        <v>40.28</v>
      </c>
      <c r="K33" s="496">
        <v>3.14</v>
      </c>
      <c r="L33" s="534"/>
      <c r="M33" s="64" t="s">
        <v>4812</v>
      </c>
      <c r="N33" s="64"/>
      <c r="O33" s="64"/>
      <c r="P33" s="25"/>
      <c r="Q33" s="25"/>
      <c r="R33" s="25"/>
      <c r="AG33" s="509">
        <v>35</v>
      </c>
      <c r="AH33" s="510">
        <v>7</v>
      </c>
      <c r="AI33" s="511">
        <v>8</v>
      </c>
      <c r="AJ33" s="511">
        <v>6</v>
      </c>
      <c r="AK33" s="509">
        <v>4</v>
      </c>
      <c r="AL33" s="509">
        <v>6</v>
      </c>
      <c r="AM33" s="516">
        <v>3</v>
      </c>
      <c r="AN33" s="514">
        <v>2</v>
      </c>
      <c r="AO33" s="515">
        <v>2</v>
      </c>
      <c r="AP33" s="513">
        <v>2</v>
      </c>
      <c r="AQ33" s="513">
        <v>2</v>
      </c>
      <c r="AR33" s="516">
        <v>5</v>
      </c>
      <c r="AS33" s="516"/>
    </row>
    <row r="34" spans="1:45" ht="11.25" customHeight="1" x14ac:dyDescent="0.2">
      <c r="A34" s="493" t="s">
        <v>4813</v>
      </c>
      <c r="B34" s="494">
        <v>100</v>
      </c>
      <c r="C34" s="495">
        <v>38.4</v>
      </c>
      <c r="D34" s="496">
        <v>44.27</v>
      </c>
      <c r="E34" s="496">
        <v>3.26</v>
      </c>
      <c r="F34" s="496">
        <v>5.37</v>
      </c>
      <c r="G34" s="316"/>
      <c r="H34" s="544">
        <v>82</v>
      </c>
      <c r="I34" s="545">
        <v>18.399999999999999</v>
      </c>
      <c r="J34" s="316">
        <v>38.619999999999997</v>
      </c>
      <c r="K34" s="546">
        <v>3.28</v>
      </c>
      <c r="L34" s="534"/>
      <c r="M34" s="64" t="s">
        <v>4814</v>
      </c>
      <c r="N34" s="25"/>
      <c r="O34" s="25"/>
      <c r="P34" s="25"/>
      <c r="Q34" s="25"/>
      <c r="R34" s="25"/>
      <c r="AG34" s="504">
        <v>34</v>
      </c>
      <c r="AH34" s="505">
        <v>9</v>
      </c>
      <c r="AI34" s="531">
        <v>6</v>
      </c>
      <c r="AJ34" s="519">
        <v>4</v>
      </c>
      <c r="AK34" s="504">
        <v>6</v>
      </c>
      <c r="AL34" s="504">
        <v>3</v>
      </c>
      <c r="AM34" s="492">
        <v>2</v>
      </c>
      <c r="AN34" s="520">
        <v>2</v>
      </c>
      <c r="AO34" s="520">
        <v>2</v>
      </c>
      <c r="AP34" s="487">
        <v>2</v>
      </c>
      <c r="AQ34" s="497">
        <v>5</v>
      </c>
      <c r="AR34" s="497">
        <v>4</v>
      </c>
      <c r="AS34" s="497"/>
    </row>
    <row r="35" spans="1:45" ht="11.25" customHeight="1" x14ac:dyDescent="0.2">
      <c r="A35" s="493" t="s">
        <v>4815</v>
      </c>
      <c r="B35" s="522">
        <v>100</v>
      </c>
      <c r="C35" s="495">
        <v>38.4</v>
      </c>
      <c r="D35" s="496">
        <v>46.832099999999997</v>
      </c>
      <c r="E35" s="496">
        <v>3.0753178500548701</v>
      </c>
      <c r="F35" s="496">
        <v>5.3890542709912097</v>
      </c>
      <c r="G35" s="316"/>
      <c r="H35" s="504">
        <v>85</v>
      </c>
      <c r="I35" s="500">
        <v>18.3</v>
      </c>
      <c r="J35" s="547">
        <v>41.67</v>
      </c>
      <c r="K35" s="501">
        <v>2.98</v>
      </c>
      <c r="L35" s="548">
        <v>6.71</v>
      </c>
      <c r="M35" s="66" t="s">
        <v>4816</v>
      </c>
      <c r="N35" s="549">
        <v>111</v>
      </c>
      <c r="O35" s="500">
        <v>9.1999999999999993</v>
      </c>
      <c r="P35" s="547">
        <v>38.97</v>
      </c>
      <c r="Q35" s="501">
        <v>3.36</v>
      </c>
      <c r="R35" s="316"/>
      <c r="AG35" s="51">
        <v>33</v>
      </c>
      <c r="AH35" s="486">
        <v>9</v>
      </c>
      <c r="AI35" s="521">
        <v>7</v>
      </c>
      <c r="AJ35" s="521">
        <v>6</v>
      </c>
      <c r="AK35" s="51">
        <v>2</v>
      </c>
      <c r="AL35" s="51">
        <v>2</v>
      </c>
      <c r="AM35" s="487">
        <v>1</v>
      </c>
      <c r="AN35" s="502">
        <v>2</v>
      </c>
      <c r="AO35" s="502">
        <v>2</v>
      </c>
      <c r="AP35" s="497">
        <v>6</v>
      </c>
      <c r="AQ35" s="497">
        <v>5</v>
      </c>
      <c r="AR35" s="497">
        <v>0</v>
      </c>
      <c r="AS35" s="497"/>
    </row>
    <row r="36" spans="1:45" ht="11.25" customHeight="1" x14ac:dyDescent="0.2">
      <c r="A36" s="493" t="s">
        <v>4817</v>
      </c>
      <c r="B36" s="522">
        <v>101</v>
      </c>
      <c r="C36" s="495">
        <v>38.524752475247503</v>
      </c>
      <c r="D36" s="496">
        <v>44.630099009901002</v>
      </c>
      <c r="E36" s="496">
        <v>3.3277287568410201</v>
      </c>
      <c r="F36" s="496">
        <v>5.4194178372081003</v>
      </c>
      <c r="G36" s="316"/>
      <c r="H36" s="467">
        <v>139</v>
      </c>
      <c r="I36" s="495">
        <v>15.8</v>
      </c>
      <c r="J36" s="469">
        <v>38.119999999999997</v>
      </c>
      <c r="K36" s="522">
        <v>3.37</v>
      </c>
      <c r="L36" s="550">
        <v>6.36</v>
      </c>
      <c r="M36" s="66" t="s">
        <v>4818</v>
      </c>
      <c r="N36" s="549">
        <v>203</v>
      </c>
      <c r="O36" s="500">
        <v>6.7</v>
      </c>
      <c r="P36" s="547">
        <v>35.54</v>
      </c>
      <c r="Q36" s="501">
        <v>3.33</v>
      </c>
      <c r="R36" s="316"/>
      <c r="AG36" s="51">
        <v>32</v>
      </c>
      <c r="AH36" s="51">
        <v>10</v>
      </c>
      <c r="AI36" s="521">
        <v>8</v>
      </c>
      <c r="AJ36" s="521">
        <v>2</v>
      </c>
      <c r="AK36" s="51">
        <v>2</v>
      </c>
      <c r="AL36" s="486">
        <v>1</v>
      </c>
      <c r="AM36" s="487">
        <v>3</v>
      </c>
      <c r="AN36" s="502">
        <v>2</v>
      </c>
      <c r="AO36" s="503">
        <v>6</v>
      </c>
      <c r="AP36" s="497">
        <v>5</v>
      </c>
      <c r="AQ36" s="497">
        <v>0</v>
      </c>
      <c r="AR36" s="497">
        <v>4</v>
      </c>
      <c r="AS36" s="497"/>
    </row>
    <row r="37" spans="1:45" ht="11.25" customHeight="1" x14ac:dyDescent="0.2">
      <c r="A37" s="493" t="s">
        <v>4819</v>
      </c>
      <c r="B37" s="522">
        <v>101</v>
      </c>
      <c r="C37" s="495">
        <v>38.5445544554455</v>
      </c>
      <c r="D37" s="496">
        <v>48.067128712871302</v>
      </c>
      <c r="E37" s="496">
        <v>3.0559914068022498</v>
      </c>
      <c r="F37" s="496">
        <v>5.4317532322220696</v>
      </c>
      <c r="G37" s="316"/>
      <c r="H37" s="509">
        <v>132</v>
      </c>
      <c r="I37" s="551">
        <v>15.636363636363599</v>
      </c>
      <c r="J37" s="552">
        <v>41.639545454545498</v>
      </c>
      <c r="K37" s="553">
        <v>3.1957909949806602</v>
      </c>
      <c r="L37" s="554">
        <v>6.6552391050457702</v>
      </c>
      <c r="M37" s="25"/>
      <c r="N37" s="542">
        <v>200</v>
      </c>
      <c r="O37" s="495">
        <v>6.7</v>
      </c>
      <c r="P37" s="543">
        <v>40.159999999999997</v>
      </c>
      <c r="Q37" s="496">
        <v>3.11</v>
      </c>
      <c r="R37" s="316"/>
      <c r="AG37" s="51">
        <v>31</v>
      </c>
      <c r="AH37" s="51">
        <v>8</v>
      </c>
      <c r="AI37" s="521">
        <v>7</v>
      </c>
      <c r="AJ37" s="521">
        <v>3</v>
      </c>
      <c r="AK37" s="486">
        <v>1</v>
      </c>
      <c r="AL37" s="486">
        <v>3</v>
      </c>
      <c r="AM37" s="487">
        <v>2</v>
      </c>
      <c r="AN37" s="503">
        <v>6</v>
      </c>
      <c r="AO37" s="503">
        <v>5</v>
      </c>
      <c r="AP37" s="497">
        <v>0</v>
      </c>
      <c r="AQ37" s="497">
        <v>3</v>
      </c>
      <c r="AR37" s="497">
        <v>5</v>
      </c>
      <c r="AS37" s="497"/>
    </row>
    <row r="38" spans="1:45" ht="11.25" customHeight="1" x14ac:dyDescent="0.2">
      <c r="A38" s="493" t="s">
        <v>4820</v>
      </c>
      <c r="B38" s="522">
        <v>97</v>
      </c>
      <c r="C38" s="551">
        <v>38.618556701030897</v>
      </c>
      <c r="D38" s="496">
        <v>49.495773195876303</v>
      </c>
      <c r="E38" s="496">
        <v>2.9443033032508601</v>
      </c>
      <c r="F38" s="496">
        <v>5.7077663615521903</v>
      </c>
      <c r="G38" s="316"/>
      <c r="H38" s="509">
        <v>131</v>
      </c>
      <c r="I38" s="551">
        <v>15.6259541984733</v>
      </c>
      <c r="J38" s="552">
        <v>42.8332824427481</v>
      </c>
      <c r="K38" s="553">
        <v>3.1195702531026099</v>
      </c>
      <c r="L38" s="554">
        <v>6.4360639882372599</v>
      </c>
      <c r="M38" s="25"/>
      <c r="N38" s="544">
        <v>189</v>
      </c>
      <c r="O38" s="545">
        <v>6.8</v>
      </c>
      <c r="P38" s="316">
        <v>41.36</v>
      </c>
      <c r="Q38" s="546">
        <v>2.94</v>
      </c>
      <c r="R38" s="316"/>
      <c r="AG38" s="509">
        <v>30</v>
      </c>
      <c r="AH38" s="509">
        <v>7</v>
      </c>
      <c r="AI38" s="512">
        <v>4</v>
      </c>
      <c r="AJ38" s="511">
        <v>2</v>
      </c>
      <c r="AK38" s="510">
        <v>4</v>
      </c>
      <c r="AL38" s="510">
        <v>1</v>
      </c>
      <c r="AM38" s="516">
        <v>7</v>
      </c>
      <c r="AN38" s="514">
        <v>5</v>
      </c>
      <c r="AO38" s="514">
        <v>0</v>
      </c>
      <c r="AP38" s="497">
        <v>4</v>
      </c>
      <c r="AQ38" s="497">
        <v>6</v>
      </c>
      <c r="AR38" s="497">
        <v>4</v>
      </c>
      <c r="AS38" s="497"/>
    </row>
    <row r="39" spans="1:45" ht="11.25" customHeight="1" x14ac:dyDescent="0.2">
      <c r="A39" s="493" t="s">
        <v>4821</v>
      </c>
      <c r="B39" s="522">
        <v>98</v>
      </c>
      <c r="C39" s="551">
        <v>38.6020408163265</v>
      </c>
      <c r="D39" s="496">
        <v>49.527142857142898</v>
      </c>
      <c r="E39" s="496">
        <v>2.9721029988882899</v>
      </c>
      <c r="F39" s="496">
        <v>5.9802889820579797</v>
      </c>
      <c r="G39" s="316"/>
      <c r="H39" s="509">
        <v>126</v>
      </c>
      <c r="I39" s="551">
        <v>15.698412698412699</v>
      </c>
      <c r="J39" s="552">
        <v>43.564603174603199</v>
      </c>
      <c r="K39" s="553">
        <v>3.0528073297237301</v>
      </c>
      <c r="L39" s="554">
        <v>6.3944600977292199</v>
      </c>
      <c r="M39" s="25"/>
      <c r="N39" s="549">
        <v>192</v>
      </c>
      <c r="O39" s="500">
        <v>6.8</v>
      </c>
      <c r="P39" s="547">
        <v>41.73</v>
      </c>
      <c r="Q39" s="501">
        <v>3</v>
      </c>
      <c r="R39" s="548">
        <v>10.97</v>
      </c>
      <c r="AG39" s="504">
        <v>29</v>
      </c>
      <c r="AH39" s="504">
        <v>3</v>
      </c>
      <c r="AI39" s="531">
        <v>1</v>
      </c>
      <c r="AJ39" s="531">
        <v>3</v>
      </c>
      <c r="AK39" s="505">
        <v>2</v>
      </c>
      <c r="AL39" s="504">
        <v>7</v>
      </c>
      <c r="AM39" s="492">
        <v>3</v>
      </c>
      <c r="AN39" s="508">
        <v>0</v>
      </c>
      <c r="AO39" s="508">
        <v>4</v>
      </c>
      <c r="AP39" s="492">
        <v>7</v>
      </c>
      <c r="AQ39" s="492">
        <v>3</v>
      </c>
      <c r="AR39" s="492">
        <v>0</v>
      </c>
      <c r="AS39" s="491"/>
    </row>
    <row r="40" spans="1:45" ht="11.25" customHeight="1" x14ac:dyDescent="0.2">
      <c r="A40" s="493" t="s">
        <v>4822</v>
      </c>
      <c r="B40" s="522">
        <v>98</v>
      </c>
      <c r="C40" s="551">
        <v>38.683673469387799</v>
      </c>
      <c r="D40" s="496">
        <v>51.989183673469398</v>
      </c>
      <c r="E40" s="496">
        <v>2.8572100457905298</v>
      </c>
      <c r="F40" s="496">
        <v>6.04484795109241</v>
      </c>
      <c r="G40" s="316"/>
      <c r="H40" s="509">
        <v>129</v>
      </c>
      <c r="I40" s="551">
        <v>15.6666666666667</v>
      </c>
      <c r="J40" s="552">
        <v>45.841162790697702</v>
      </c>
      <c r="K40" s="553">
        <v>2.8956182249185698</v>
      </c>
      <c r="L40" s="554">
        <v>6.6335991288042599</v>
      </c>
      <c r="M40" s="25"/>
      <c r="N40" s="542">
        <v>190</v>
      </c>
      <c r="O40" s="495">
        <v>6.9</v>
      </c>
      <c r="P40" s="543">
        <v>44.65</v>
      </c>
      <c r="Q40" s="496">
        <v>2.9</v>
      </c>
      <c r="R40" s="555">
        <v>10.93</v>
      </c>
      <c r="AG40" s="51">
        <v>28</v>
      </c>
      <c r="AH40" s="486">
        <v>3</v>
      </c>
      <c r="AI40" s="484">
        <v>4</v>
      </c>
      <c r="AJ40" s="484">
        <v>2</v>
      </c>
      <c r="AK40" s="51">
        <v>6</v>
      </c>
      <c r="AL40" s="51">
        <v>4</v>
      </c>
      <c r="AM40" s="497">
        <v>0</v>
      </c>
      <c r="AN40" s="503">
        <v>4</v>
      </c>
      <c r="AO40" s="503">
        <v>6</v>
      </c>
      <c r="AP40" s="497">
        <v>3</v>
      </c>
      <c r="AQ40" s="497">
        <v>1</v>
      </c>
      <c r="AR40" s="487">
        <v>2</v>
      </c>
      <c r="AS40" s="487"/>
    </row>
    <row r="41" spans="1:45" ht="11.25" customHeight="1" x14ac:dyDescent="0.2">
      <c r="A41" s="523" t="s">
        <v>4823</v>
      </c>
      <c r="B41" s="527">
        <v>99</v>
      </c>
      <c r="C41" s="525">
        <v>38.656565656565697</v>
      </c>
      <c r="D41" s="526">
        <v>51.8546464646465</v>
      </c>
      <c r="E41" s="526">
        <v>2.9165600730585002</v>
      </c>
      <c r="F41" s="526">
        <v>5.9544836404310999</v>
      </c>
      <c r="G41" s="316"/>
      <c r="H41" s="556">
        <v>135</v>
      </c>
      <c r="I41" s="525">
        <v>15.4962962962963</v>
      </c>
      <c r="J41" s="538">
        <v>45.969555555555502</v>
      </c>
      <c r="K41" s="526">
        <v>2.9302523540732199</v>
      </c>
      <c r="L41" s="557">
        <v>6.8765748197915997</v>
      </c>
      <c r="M41" s="25"/>
      <c r="N41" s="532">
        <v>202</v>
      </c>
      <c r="O41" s="533">
        <v>6.9</v>
      </c>
      <c r="P41" s="535">
        <v>43.55</v>
      </c>
      <c r="Q41" s="536">
        <v>2.95</v>
      </c>
      <c r="R41" s="558">
        <v>10.52</v>
      </c>
      <c r="AG41" s="51">
        <v>27</v>
      </c>
      <c r="AH41" s="486">
        <v>7</v>
      </c>
      <c r="AI41" s="484">
        <v>7</v>
      </c>
      <c r="AJ41" s="521">
        <v>6</v>
      </c>
      <c r="AK41" s="51">
        <v>4</v>
      </c>
      <c r="AL41" s="51">
        <v>0</v>
      </c>
      <c r="AM41" s="497">
        <v>4</v>
      </c>
      <c r="AN41" s="503">
        <v>6</v>
      </c>
      <c r="AO41" s="503">
        <v>4</v>
      </c>
      <c r="AP41" s="497">
        <v>0</v>
      </c>
      <c r="AQ41" s="487">
        <v>2</v>
      </c>
      <c r="AR41" s="487">
        <v>4</v>
      </c>
      <c r="AS41" s="497"/>
    </row>
    <row r="42" spans="1:45" ht="11.25" customHeight="1" x14ac:dyDescent="0.2">
      <c r="A42" s="523" t="s">
        <v>4824</v>
      </c>
      <c r="B42" s="527">
        <v>99</v>
      </c>
      <c r="C42" s="525">
        <v>38.808080808080803</v>
      </c>
      <c r="D42" s="526">
        <v>53.668383838383797</v>
      </c>
      <c r="E42" s="526">
        <v>2.8499761628197899</v>
      </c>
      <c r="F42" s="526">
        <v>6.0865647430161003</v>
      </c>
      <c r="G42" s="316"/>
      <c r="H42" s="556">
        <v>141</v>
      </c>
      <c r="I42" s="525">
        <v>15.4751773049645</v>
      </c>
      <c r="J42" s="538">
        <v>46.964609929078001</v>
      </c>
      <c r="K42" s="526">
        <v>2.9490897918944299</v>
      </c>
      <c r="L42" s="557">
        <v>7.6017910067641301</v>
      </c>
      <c r="M42" s="25"/>
      <c r="N42" s="532">
        <v>207</v>
      </c>
      <c r="O42" s="533">
        <v>6.9</v>
      </c>
      <c r="P42" s="535">
        <v>45.81</v>
      </c>
      <c r="Q42" s="536">
        <v>2.91</v>
      </c>
      <c r="R42" s="558">
        <v>9.52</v>
      </c>
      <c r="AG42" s="51">
        <v>26</v>
      </c>
      <c r="AH42" s="486">
        <v>7</v>
      </c>
      <c r="AI42" s="521">
        <v>7</v>
      </c>
      <c r="AJ42" s="521">
        <v>6</v>
      </c>
      <c r="AK42" s="51">
        <v>0</v>
      </c>
      <c r="AL42" s="51">
        <v>4</v>
      </c>
      <c r="AM42" s="497">
        <v>6</v>
      </c>
      <c r="AN42" s="503">
        <v>4</v>
      </c>
      <c r="AO42" s="503">
        <v>1</v>
      </c>
      <c r="AP42" s="487">
        <v>3</v>
      </c>
      <c r="AQ42" s="487">
        <v>3</v>
      </c>
      <c r="AR42" s="497">
        <v>5</v>
      </c>
      <c r="AS42" s="497"/>
    </row>
    <row r="43" spans="1:45" ht="11.25" customHeight="1" x14ac:dyDescent="0.2">
      <c r="A43" s="523" t="s">
        <v>4825</v>
      </c>
      <c r="B43" s="527">
        <v>100</v>
      </c>
      <c r="C43" s="525">
        <v>38.729999999999997</v>
      </c>
      <c r="D43" s="526">
        <v>54.124499999999998</v>
      </c>
      <c r="E43" s="526">
        <v>2.8238618806998002</v>
      </c>
      <c r="F43" s="526">
        <v>6.3733043927764799</v>
      </c>
      <c r="G43" s="316"/>
      <c r="H43" s="556">
        <v>142</v>
      </c>
      <c r="I43" s="525">
        <v>15.3802816901408</v>
      </c>
      <c r="J43" s="538">
        <v>48.335492957746503</v>
      </c>
      <c r="K43" s="526">
        <v>2.9450917893922801</v>
      </c>
      <c r="L43" s="557">
        <v>8.3292039618436</v>
      </c>
      <c r="M43" s="25"/>
      <c r="N43" s="532">
        <v>205</v>
      </c>
      <c r="O43" s="533">
        <v>6.9</v>
      </c>
      <c r="P43" s="535">
        <v>46.12</v>
      </c>
      <c r="Q43" s="536">
        <v>2.92</v>
      </c>
      <c r="R43" s="558">
        <v>9.5</v>
      </c>
      <c r="AG43" s="509">
        <v>25</v>
      </c>
      <c r="AH43" s="51">
        <v>11</v>
      </c>
      <c r="AI43" s="512">
        <v>8</v>
      </c>
      <c r="AJ43" s="512">
        <v>1</v>
      </c>
      <c r="AK43" s="509">
        <v>3</v>
      </c>
      <c r="AL43" s="509">
        <v>6</v>
      </c>
      <c r="AM43" s="516">
        <v>5</v>
      </c>
      <c r="AN43" s="514">
        <v>1</v>
      </c>
      <c r="AO43" s="515">
        <v>2</v>
      </c>
      <c r="AP43" s="513">
        <v>2</v>
      </c>
      <c r="AQ43" s="516">
        <v>6</v>
      </c>
      <c r="AR43" s="516">
        <v>10</v>
      </c>
      <c r="AS43" s="516"/>
    </row>
    <row r="44" spans="1:45" ht="11.25" customHeight="1" x14ac:dyDescent="0.2">
      <c r="A44" s="523" t="s">
        <v>4826</v>
      </c>
      <c r="B44" s="527">
        <v>100</v>
      </c>
      <c r="C44" s="525">
        <v>38.83</v>
      </c>
      <c r="D44" s="526">
        <v>54.851599999999998</v>
      </c>
      <c r="E44" s="526">
        <v>2.78949203798595</v>
      </c>
      <c r="F44" s="526">
        <v>6.5584349610236403</v>
      </c>
      <c r="G44" s="316"/>
      <c r="H44" s="556">
        <v>144</v>
      </c>
      <c r="I44" s="525">
        <v>15.3819444444444</v>
      </c>
      <c r="J44" s="538">
        <v>50.311458333333299</v>
      </c>
      <c r="K44" s="526">
        <v>2.8825951210557399</v>
      </c>
      <c r="L44" s="557">
        <v>8.0704774338825001</v>
      </c>
      <c r="M44" s="25"/>
      <c r="N44" s="532">
        <v>204</v>
      </c>
      <c r="O44" s="533">
        <v>7</v>
      </c>
      <c r="P44" s="535">
        <v>47.17</v>
      </c>
      <c r="Q44" s="536">
        <v>2.9</v>
      </c>
      <c r="R44" s="558">
        <v>9.52</v>
      </c>
      <c r="AG44" s="492">
        <v>24</v>
      </c>
      <c r="AH44" s="469">
        <v>6</v>
      </c>
      <c r="AI44" s="559">
        <v>1</v>
      </c>
      <c r="AJ44" s="560">
        <v>3</v>
      </c>
      <c r="AK44" s="492">
        <v>6</v>
      </c>
      <c r="AL44" s="51">
        <v>4</v>
      </c>
      <c r="AM44" s="497">
        <v>2</v>
      </c>
      <c r="AN44" s="502">
        <v>3</v>
      </c>
      <c r="AO44" s="502">
        <v>2</v>
      </c>
      <c r="AP44" s="497">
        <v>5</v>
      </c>
      <c r="AQ44" s="497">
        <v>10</v>
      </c>
      <c r="AR44" s="497">
        <v>16</v>
      </c>
      <c r="AS44" s="497"/>
    </row>
    <row r="45" spans="1:45" ht="11.25" customHeight="1" x14ac:dyDescent="0.2">
      <c r="A45" s="523" t="s">
        <v>4827</v>
      </c>
      <c r="B45" s="527">
        <v>101</v>
      </c>
      <c r="C45" s="525">
        <v>38.752475247524799</v>
      </c>
      <c r="D45" s="526">
        <v>54.385742574257399</v>
      </c>
      <c r="E45" s="526">
        <v>2.8029889688727301</v>
      </c>
      <c r="F45" s="526">
        <v>6.6341226448606303</v>
      </c>
      <c r="G45" s="316"/>
      <c r="H45" s="556">
        <v>147</v>
      </c>
      <c r="I45" s="525">
        <v>15.2585034013605</v>
      </c>
      <c r="J45" s="538">
        <v>49.323469387755097</v>
      </c>
      <c r="K45" s="526">
        <v>2.9253273656954701</v>
      </c>
      <c r="L45" s="557">
        <v>8.12522616432347</v>
      </c>
      <c r="M45" s="25"/>
      <c r="N45" s="532">
        <v>201</v>
      </c>
      <c r="O45" s="533">
        <v>7</v>
      </c>
      <c r="P45" s="535">
        <v>46.09</v>
      </c>
      <c r="Q45" s="536">
        <v>3</v>
      </c>
      <c r="R45" s="558">
        <v>9.77</v>
      </c>
      <c r="AG45" s="497">
        <v>23</v>
      </c>
      <c r="AH45" s="561"/>
      <c r="AI45" s="562">
        <v>3</v>
      </c>
      <c r="AJ45" s="560">
        <v>4</v>
      </c>
      <c r="AK45" s="497">
        <v>4</v>
      </c>
      <c r="AL45" s="51">
        <v>3</v>
      </c>
      <c r="AM45" s="487">
        <v>1</v>
      </c>
      <c r="AN45" s="502">
        <v>2</v>
      </c>
      <c r="AO45" s="503">
        <v>5</v>
      </c>
      <c r="AP45" s="497">
        <v>13</v>
      </c>
      <c r="AQ45" s="497">
        <v>16</v>
      </c>
      <c r="AR45" s="497">
        <v>10</v>
      </c>
      <c r="AS45" s="497"/>
    </row>
    <row r="46" spans="1:45" ht="11.25" customHeight="1" x14ac:dyDescent="0.2">
      <c r="A46" s="523" t="s">
        <v>4828</v>
      </c>
      <c r="B46" s="527">
        <v>100</v>
      </c>
      <c r="C46" s="525">
        <v>38.799999999999997</v>
      </c>
      <c r="D46" s="526">
        <v>50.4236</v>
      </c>
      <c r="E46" s="526">
        <v>2.8892952650741202</v>
      </c>
      <c r="F46" s="526">
        <v>6.5708844243127498</v>
      </c>
      <c r="G46" s="316"/>
      <c r="H46" s="556">
        <v>148</v>
      </c>
      <c r="I46" s="525">
        <v>15.25</v>
      </c>
      <c r="J46" s="538">
        <v>48.225810810810799</v>
      </c>
      <c r="K46" s="526">
        <v>2.9664610814392902</v>
      </c>
      <c r="L46" s="557">
        <v>7.9772501170852799</v>
      </c>
      <c r="M46" s="25"/>
      <c r="N46" s="537">
        <v>201</v>
      </c>
      <c r="O46" s="525">
        <v>7</v>
      </c>
      <c r="P46" s="538">
        <v>45.51</v>
      </c>
      <c r="Q46" s="526">
        <v>3.04</v>
      </c>
      <c r="R46" s="557">
        <v>9.8000000000000007</v>
      </c>
      <c r="AG46" s="497">
        <v>22</v>
      </c>
      <c r="AH46" s="561"/>
      <c r="AI46" s="562">
        <v>6</v>
      </c>
      <c r="AJ46" s="560">
        <v>8</v>
      </c>
      <c r="AK46" s="497">
        <v>4</v>
      </c>
      <c r="AL46" s="486">
        <v>4</v>
      </c>
      <c r="AM46" s="487">
        <v>2</v>
      </c>
      <c r="AN46" s="503">
        <v>5</v>
      </c>
      <c r="AO46" s="503">
        <v>13</v>
      </c>
      <c r="AP46" s="497">
        <v>16</v>
      </c>
      <c r="AQ46" s="497">
        <v>10</v>
      </c>
      <c r="AR46" s="497">
        <v>7</v>
      </c>
      <c r="AS46" s="497"/>
    </row>
    <row r="47" spans="1:45" ht="11.25" customHeight="1" x14ac:dyDescent="0.2">
      <c r="A47" s="523" t="s">
        <v>4829</v>
      </c>
      <c r="B47" s="527">
        <v>100</v>
      </c>
      <c r="C47" s="525">
        <v>38.68</v>
      </c>
      <c r="D47" s="526">
        <v>49.002299999999998</v>
      </c>
      <c r="E47" s="526">
        <v>2.9632973505670002</v>
      </c>
      <c r="F47" s="526">
        <v>6.6302090773542304</v>
      </c>
      <c r="G47" s="316"/>
      <c r="H47" s="556">
        <v>147</v>
      </c>
      <c r="I47" s="525">
        <v>15.197278911564601</v>
      </c>
      <c r="J47" s="538">
        <v>46.4834013605442</v>
      </c>
      <c r="K47" s="526">
        <v>3.10700166627882</v>
      </c>
      <c r="L47" s="557">
        <v>8.0226987938091892</v>
      </c>
      <c r="M47" s="25"/>
      <c r="N47" s="532">
        <v>204</v>
      </c>
      <c r="O47" s="533">
        <v>7</v>
      </c>
      <c r="P47" s="535">
        <v>43.95</v>
      </c>
      <c r="Q47" s="536">
        <v>3.15</v>
      </c>
      <c r="R47" s="558">
        <v>9.82</v>
      </c>
      <c r="AG47" s="497">
        <v>21</v>
      </c>
      <c r="AH47" s="561"/>
      <c r="AI47" s="562">
        <v>7</v>
      </c>
      <c r="AJ47" s="560">
        <v>3</v>
      </c>
      <c r="AK47" s="487">
        <v>4</v>
      </c>
      <c r="AL47" s="486">
        <v>5</v>
      </c>
      <c r="AM47" s="497">
        <v>7</v>
      </c>
      <c r="AN47" s="503">
        <v>14</v>
      </c>
      <c r="AO47" s="503">
        <v>17</v>
      </c>
      <c r="AP47" s="497">
        <v>10</v>
      </c>
      <c r="AQ47" s="497">
        <v>7</v>
      </c>
      <c r="AR47" s="497">
        <v>7</v>
      </c>
      <c r="AS47" s="497"/>
    </row>
    <row r="48" spans="1:45" ht="11.25" customHeight="1" x14ac:dyDescent="0.2">
      <c r="A48" s="523" t="s">
        <v>4830</v>
      </c>
      <c r="B48" s="527">
        <v>101</v>
      </c>
      <c r="C48" s="525">
        <v>38.643564356435697</v>
      </c>
      <c r="D48" s="526">
        <v>47.564059405940597</v>
      </c>
      <c r="E48" s="526">
        <v>3.0579525722549699</v>
      </c>
      <c r="F48" s="526">
        <v>6.6969676901980302</v>
      </c>
      <c r="G48" s="316"/>
      <c r="H48" s="556">
        <v>147</v>
      </c>
      <c r="I48" s="525">
        <v>15.149659863945599</v>
      </c>
      <c r="J48" s="538">
        <v>44.554285714285697</v>
      </c>
      <c r="K48" s="526">
        <v>3.2133140447133099</v>
      </c>
      <c r="L48" s="557">
        <v>8.0504013424443901</v>
      </c>
      <c r="M48" s="25"/>
      <c r="N48" s="532">
        <v>204</v>
      </c>
      <c r="O48" s="533">
        <v>7.1</v>
      </c>
      <c r="P48" s="535">
        <v>41.89</v>
      </c>
      <c r="Q48" s="536">
        <v>3.3</v>
      </c>
      <c r="R48" s="558">
        <v>10.47</v>
      </c>
      <c r="AG48" s="516">
        <v>20</v>
      </c>
      <c r="AH48" s="561"/>
      <c r="AI48" s="563">
        <v>5</v>
      </c>
      <c r="AJ48" s="564">
        <v>4</v>
      </c>
      <c r="AK48" s="513">
        <v>4</v>
      </c>
      <c r="AL48" s="509">
        <v>5</v>
      </c>
      <c r="AM48" s="516">
        <v>14</v>
      </c>
      <c r="AN48" s="514">
        <v>17</v>
      </c>
      <c r="AO48" s="514">
        <v>11</v>
      </c>
      <c r="AP48" s="497">
        <v>7</v>
      </c>
      <c r="AQ48" s="497">
        <v>7</v>
      </c>
      <c r="AR48" s="497">
        <v>7</v>
      </c>
      <c r="AS48" s="497"/>
    </row>
    <row r="49" spans="1:45" ht="11.25" customHeight="1" x14ac:dyDescent="0.2">
      <c r="A49" s="523" t="s">
        <v>4831</v>
      </c>
      <c r="B49" s="527">
        <v>101</v>
      </c>
      <c r="C49" s="525">
        <v>38.673267326732699</v>
      </c>
      <c r="D49" s="526">
        <v>44.376633663366299</v>
      </c>
      <c r="E49" s="526">
        <v>3.2618295242128501</v>
      </c>
      <c r="F49" s="526">
        <v>6.8020067441228598</v>
      </c>
      <c r="G49" s="316"/>
      <c r="H49" s="556">
        <v>148</v>
      </c>
      <c r="I49" s="525">
        <v>15.1351351351351</v>
      </c>
      <c r="J49" s="538">
        <v>40.473513513513502</v>
      </c>
      <c r="K49" s="526">
        <v>3.4120814961396602</v>
      </c>
      <c r="L49" s="557">
        <v>7.9494263549631601</v>
      </c>
      <c r="M49" s="25"/>
      <c r="N49" s="532">
        <v>201</v>
      </c>
      <c r="O49" s="533">
        <v>7.1</v>
      </c>
      <c r="P49" s="535">
        <v>38.83</v>
      </c>
      <c r="Q49" s="536">
        <v>3.55</v>
      </c>
      <c r="R49" s="558">
        <v>10.97</v>
      </c>
      <c r="AG49" s="492">
        <v>19</v>
      </c>
      <c r="AH49" s="561"/>
      <c r="AI49" s="561"/>
      <c r="AJ49" s="565">
        <v>3</v>
      </c>
      <c r="AK49" s="492">
        <v>5</v>
      </c>
      <c r="AL49" s="504">
        <v>13</v>
      </c>
      <c r="AM49" s="492">
        <v>14</v>
      </c>
      <c r="AN49" s="508">
        <v>10</v>
      </c>
      <c r="AO49" s="508">
        <v>6</v>
      </c>
      <c r="AP49" s="492">
        <v>8</v>
      </c>
      <c r="AQ49" s="492">
        <v>9</v>
      </c>
      <c r="AR49" s="492">
        <v>9</v>
      </c>
      <c r="AS49" s="492"/>
    </row>
    <row r="50" spans="1:45" ht="11.25" customHeight="1" x14ac:dyDescent="0.2">
      <c r="A50" s="523" t="s">
        <v>4832</v>
      </c>
      <c r="B50" s="527">
        <v>103</v>
      </c>
      <c r="C50" s="525">
        <v>38.485436893203897</v>
      </c>
      <c r="D50" s="526">
        <v>48.802621359223302</v>
      </c>
      <c r="E50" s="526">
        <v>3.0221468002579699</v>
      </c>
      <c r="F50" s="526">
        <v>6.9550959084479</v>
      </c>
      <c r="G50" s="316"/>
      <c r="H50" s="556">
        <v>144</v>
      </c>
      <c r="I50" s="525">
        <v>15.0625</v>
      </c>
      <c r="J50" s="538">
        <v>45.984652777777796</v>
      </c>
      <c r="K50" s="526">
        <v>3.16119024655994</v>
      </c>
      <c r="L50" s="557">
        <v>7.9229743635824299</v>
      </c>
      <c r="M50" s="25"/>
      <c r="N50" s="532">
        <v>201</v>
      </c>
      <c r="O50" s="533">
        <v>7.2</v>
      </c>
      <c r="P50" s="535">
        <v>42.63</v>
      </c>
      <c r="Q50" s="536">
        <v>3.27</v>
      </c>
      <c r="R50" s="558">
        <v>11</v>
      </c>
      <c r="T50" s="34" t="s">
        <v>4833</v>
      </c>
      <c r="AG50" s="497">
        <v>18</v>
      </c>
      <c r="AH50" s="561"/>
      <c r="AI50" s="561"/>
      <c r="AJ50" s="562">
        <v>6</v>
      </c>
      <c r="AK50" s="497">
        <v>11</v>
      </c>
      <c r="AL50" s="51">
        <v>16</v>
      </c>
      <c r="AM50" s="497">
        <v>13</v>
      </c>
      <c r="AN50" s="503">
        <v>7</v>
      </c>
      <c r="AO50" s="503">
        <v>9</v>
      </c>
      <c r="AP50" s="497">
        <v>8</v>
      </c>
      <c r="AQ50" s="497">
        <v>9</v>
      </c>
      <c r="AR50" s="497">
        <v>6</v>
      </c>
      <c r="AS50" s="487"/>
    </row>
    <row r="51" spans="1:45" ht="11.25" customHeight="1" x14ac:dyDescent="0.2">
      <c r="A51" s="523" t="s">
        <v>4834</v>
      </c>
      <c r="B51" s="527">
        <v>102</v>
      </c>
      <c r="C51" s="525">
        <v>38.647058823529399</v>
      </c>
      <c r="D51" s="526">
        <v>49.737254901960803</v>
      </c>
      <c r="E51" s="526">
        <v>2.96563801195733</v>
      </c>
      <c r="F51" s="526">
        <v>7.2436534605491403</v>
      </c>
      <c r="G51" s="316"/>
      <c r="H51" s="556">
        <v>145</v>
      </c>
      <c r="I51" s="525">
        <v>15.0965517241379</v>
      </c>
      <c r="J51" s="538">
        <v>46.813103448275903</v>
      </c>
      <c r="K51" s="526">
        <v>3.1368896808884998</v>
      </c>
      <c r="L51" s="557">
        <v>7.9716151039925602</v>
      </c>
      <c r="M51" s="25"/>
      <c r="N51" s="532">
        <v>202</v>
      </c>
      <c r="O51" s="533">
        <v>7.2</v>
      </c>
      <c r="P51" s="535">
        <v>42.43</v>
      </c>
      <c r="Q51" s="536">
        <v>3.37</v>
      </c>
      <c r="R51" s="558">
        <v>10.98</v>
      </c>
      <c r="T51" s="566">
        <f>'All CCC'!I5</f>
        <v>46142</v>
      </c>
      <c r="U51" s="567" t="s">
        <v>1725</v>
      </c>
      <c r="V51" s="567" t="s">
        <v>542</v>
      </c>
      <c r="W51" s="568" t="s">
        <v>1373</v>
      </c>
      <c r="X51" s="477" t="s">
        <v>4534</v>
      </c>
      <c r="AG51" s="497">
        <v>17</v>
      </c>
      <c r="AH51" s="561"/>
      <c r="AI51" s="561"/>
      <c r="AJ51" s="562">
        <v>6</v>
      </c>
      <c r="AK51" s="497">
        <v>17</v>
      </c>
      <c r="AL51" s="51">
        <v>12</v>
      </c>
      <c r="AM51" s="497">
        <v>7</v>
      </c>
      <c r="AN51" s="503">
        <v>10</v>
      </c>
      <c r="AO51" s="503">
        <v>9</v>
      </c>
      <c r="AP51" s="497">
        <v>11</v>
      </c>
      <c r="AQ51" s="497">
        <v>6</v>
      </c>
      <c r="AR51" s="487">
        <v>8</v>
      </c>
      <c r="AS51" s="497"/>
    </row>
    <row r="52" spans="1:45" ht="11.25" customHeight="1" x14ac:dyDescent="0.2">
      <c r="A52" s="523" t="s">
        <v>4835</v>
      </c>
      <c r="B52" s="527">
        <v>102</v>
      </c>
      <c r="C52" s="525">
        <v>38.705882352941202</v>
      </c>
      <c r="D52" s="526">
        <v>49.979411764705901</v>
      </c>
      <c r="E52" s="526">
        <v>2.9360786191410799</v>
      </c>
      <c r="F52" s="526">
        <v>7.2420474770939398</v>
      </c>
      <c r="G52" s="316"/>
      <c r="H52" s="556">
        <v>146</v>
      </c>
      <c r="I52" s="525">
        <v>15.1232876712329</v>
      </c>
      <c r="J52" s="538">
        <v>46.203698630136998</v>
      </c>
      <c r="K52" s="526">
        <v>3.0950657320091302</v>
      </c>
      <c r="L52" s="557">
        <v>8.4714570593119607</v>
      </c>
      <c r="M52" s="25"/>
      <c r="N52" s="537">
        <v>200</v>
      </c>
      <c r="O52" s="525">
        <v>7.2</v>
      </c>
      <c r="P52" s="538">
        <v>42.62</v>
      </c>
      <c r="Q52" s="526">
        <v>3.36</v>
      </c>
      <c r="R52" s="557">
        <v>10.99</v>
      </c>
      <c r="T52" s="51" t="s">
        <v>4836</v>
      </c>
      <c r="U52" s="569">
        <f>B224</f>
        <v>146</v>
      </c>
      <c r="V52" s="569">
        <f>H224</f>
        <v>379</v>
      </c>
      <c r="W52" s="570">
        <f>N224</f>
        <v>186</v>
      </c>
      <c r="X52" s="571">
        <f>'All CCC'!B722</f>
        <v>711</v>
      </c>
      <c r="AG52" s="497">
        <v>16</v>
      </c>
      <c r="AH52" s="561"/>
      <c r="AI52" s="561"/>
      <c r="AJ52" s="562">
        <v>15</v>
      </c>
      <c r="AK52" s="497">
        <v>13</v>
      </c>
      <c r="AL52" s="51">
        <v>4</v>
      </c>
      <c r="AM52" s="497">
        <v>10</v>
      </c>
      <c r="AN52" s="503">
        <v>10</v>
      </c>
      <c r="AO52" s="503">
        <v>11</v>
      </c>
      <c r="AP52" s="497">
        <v>6</v>
      </c>
      <c r="AQ52" s="487">
        <v>10</v>
      </c>
      <c r="AR52" s="497">
        <v>19</v>
      </c>
      <c r="AS52" s="497"/>
    </row>
    <row r="53" spans="1:45" ht="11.25" customHeight="1" x14ac:dyDescent="0.2">
      <c r="A53" s="493" t="s">
        <v>4837</v>
      </c>
      <c r="B53" s="522">
        <v>102</v>
      </c>
      <c r="C53" s="495">
        <v>38.803921568627501</v>
      </c>
      <c r="D53" s="496">
        <v>51.386274509803897</v>
      </c>
      <c r="E53" s="496">
        <v>2.8866733923182202</v>
      </c>
      <c r="F53" s="496">
        <v>7.0861909785741704</v>
      </c>
      <c r="G53" s="316"/>
      <c r="H53" s="467">
        <v>152</v>
      </c>
      <c r="I53" s="495">
        <v>15</v>
      </c>
      <c r="J53" s="543">
        <v>47.295328947368397</v>
      </c>
      <c r="K53" s="496">
        <v>3.0846084287309501</v>
      </c>
      <c r="L53" s="555">
        <v>8.6714723622757504</v>
      </c>
      <c r="M53" s="25"/>
      <c r="N53" s="542">
        <v>197</v>
      </c>
      <c r="O53" s="495">
        <v>7.2</v>
      </c>
      <c r="P53" s="543">
        <v>44.38</v>
      </c>
      <c r="Q53" s="496">
        <v>3.29</v>
      </c>
      <c r="R53" s="555">
        <v>10.89</v>
      </c>
      <c r="T53" s="51" t="s">
        <v>4838</v>
      </c>
      <c r="U53" s="572">
        <f>C224</f>
        <v>42.760273972602739</v>
      </c>
      <c r="V53" s="572">
        <f>I224</f>
        <v>15.485488126649077</v>
      </c>
      <c r="W53" s="573">
        <f>O224</f>
        <v>6.82258064516129</v>
      </c>
      <c r="X53" s="574">
        <f>'All CCC'!E722</f>
        <v>18.819971870604782</v>
      </c>
      <c r="AG53" s="516">
        <v>15</v>
      </c>
      <c r="AH53" s="561"/>
      <c r="AI53" s="561"/>
      <c r="AJ53" s="563">
        <v>10</v>
      </c>
      <c r="AK53" s="516">
        <v>7</v>
      </c>
      <c r="AL53" s="509">
        <v>10</v>
      </c>
      <c r="AM53" s="516">
        <v>9</v>
      </c>
      <c r="AN53" s="514">
        <v>10</v>
      </c>
      <c r="AO53" s="514">
        <v>8</v>
      </c>
      <c r="AP53" s="513">
        <v>12</v>
      </c>
      <c r="AQ53" s="516">
        <v>18</v>
      </c>
      <c r="AR53" s="516">
        <v>32</v>
      </c>
      <c r="AS53" s="516"/>
    </row>
    <row r="54" spans="1:45" ht="11.25" customHeight="1" x14ac:dyDescent="0.2">
      <c r="A54" s="493" t="s">
        <v>4839</v>
      </c>
      <c r="B54" s="522">
        <v>103</v>
      </c>
      <c r="C54" s="495">
        <v>38.815533980582501</v>
      </c>
      <c r="D54" s="496">
        <v>52.578932038834999</v>
      </c>
      <c r="E54" s="496">
        <v>2.8607300227114698</v>
      </c>
      <c r="F54" s="496">
        <v>7.1176326154057401</v>
      </c>
      <c r="G54" s="316"/>
      <c r="H54" s="467">
        <v>161</v>
      </c>
      <c r="I54" s="495">
        <v>14.8571428571429</v>
      </c>
      <c r="J54" s="543">
        <v>47.806211180124201</v>
      </c>
      <c r="K54" s="496">
        <v>3.1179119770031898</v>
      </c>
      <c r="L54" s="555">
        <v>8.5609463685717202</v>
      </c>
      <c r="M54" s="25"/>
      <c r="N54" s="575">
        <v>195</v>
      </c>
      <c r="O54" s="551">
        <v>7.2</v>
      </c>
      <c r="P54" s="552">
        <v>44.79</v>
      </c>
      <c r="Q54" s="553">
        <v>3.24</v>
      </c>
      <c r="R54" s="554">
        <v>11.95</v>
      </c>
      <c r="T54" s="51" t="s">
        <v>4840</v>
      </c>
      <c r="U54" s="576">
        <f>D224</f>
        <v>157.2933561643836</v>
      </c>
      <c r="V54" s="576">
        <f>J224</f>
        <v>158.61131926121359</v>
      </c>
      <c r="W54" s="577">
        <f>P224</f>
        <v>120.39951612903236</v>
      </c>
      <c r="X54" s="578">
        <f>'All CCC'!I722</f>
        <v>148.34434599156126</v>
      </c>
      <c r="AG54" s="492">
        <v>14</v>
      </c>
      <c r="AH54" s="561"/>
      <c r="AI54" s="561"/>
      <c r="AJ54" s="561"/>
      <c r="AK54" s="492">
        <v>10</v>
      </c>
      <c r="AL54" s="504">
        <v>8</v>
      </c>
      <c r="AM54" s="492">
        <v>9</v>
      </c>
      <c r="AN54" s="508">
        <v>9</v>
      </c>
      <c r="AO54" s="520">
        <v>14</v>
      </c>
      <c r="AP54" s="497">
        <v>23</v>
      </c>
      <c r="AQ54" s="497">
        <v>33</v>
      </c>
      <c r="AR54" s="497">
        <v>29</v>
      </c>
      <c r="AS54" s="497"/>
    </row>
    <row r="55" spans="1:45" ht="11.25" customHeight="1" x14ac:dyDescent="0.2">
      <c r="A55" s="493" t="s">
        <v>4841</v>
      </c>
      <c r="B55" s="522">
        <v>103</v>
      </c>
      <c r="C55" s="495">
        <v>38.873786407767</v>
      </c>
      <c r="D55" s="496">
        <v>53.3496116504854</v>
      </c>
      <c r="E55" s="496">
        <v>2.8265858836552402</v>
      </c>
      <c r="F55" s="496">
        <v>6.8885103829195797</v>
      </c>
      <c r="G55" s="316"/>
      <c r="H55" s="467">
        <v>166</v>
      </c>
      <c r="I55" s="495">
        <v>14.746987951807199</v>
      </c>
      <c r="J55" s="543">
        <v>48.310963855421697</v>
      </c>
      <c r="K55" s="496">
        <v>3.0964217756855401</v>
      </c>
      <c r="L55" s="555">
        <v>8.7965028252211503</v>
      </c>
      <c r="M55" s="25"/>
      <c r="N55" s="575">
        <v>194</v>
      </c>
      <c r="O55" s="551">
        <v>7.1</v>
      </c>
      <c r="P55" s="552">
        <v>44.68</v>
      </c>
      <c r="Q55" s="553">
        <v>3.27</v>
      </c>
      <c r="R55" s="554">
        <v>12.15</v>
      </c>
      <c r="T55" s="62" t="s">
        <v>4842</v>
      </c>
      <c r="U55" s="576">
        <f>E224</f>
        <v>2.607763423330959</v>
      </c>
      <c r="V55" s="576">
        <f>K224</f>
        <v>2.6456009193270016</v>
      </c>
      <c r="W55" s="577">
        <f>Q224</f>
        <v>2.5854276139711287</v>
      </c>
      <c r="X55" s="578">
        <f>'All CCC'!J722</f>
        <v>2.6220896546130588</v>
      </c>
      <c r="AG55" s="497">
        <v>13</v>
      </c>
      <c r="AH55" s="561"/>
      <c r="AI55" s="561"/>
      <c r="AJ55" s="561"/>
      <c r="AK55" s="497">
        <v>11</v>
      </c>
      <c r="AL55" s="51">
        <v>10</v>
      </c>
      <c r="AM55" s="497">
        <v>10</v>
      </c>
      <c r="AN55" s="502">
        <v>15</v>
      </c>
      <c r="AO55" s="503">
        <v>23</v>
      </c>
      <c r="AP55" s="497">
        <v>40</v>
      </c>
      <c r="AQ55" s="497">
        <v>29</v>
      </c>
      <c r="AR55" s="497">
        <v>30</v>
      </c>
      <c r="AS55" s="497"/>
    </row>
    <row r="56" spans="1:45" ht="11.25" customHeight="1" x14ac:dyDescent="0.2">
      <c r="A56" s="493" t="s">
        <v>4843</v>
      </c>
      <c r="B56" s="522">
        <v>105</v>
      </c>
      <c r="C56" s="495">
        <v>38.7238095238095</v>
      </c>
      <c r="D56" s="496">
        <v>53.880190476190499</v>
      </c>
      <c r="E56" s="496">
        <v>2.8628840691649602</v>
      </c>
      <c r="F56" s="496">
        <v>7.2100500970149399</v>
      </c>
      <c r="G56" s="316"/>
      <c r="H56" s="467">
        <v>165</v>
      </c>
      <c r="I56" s="495">
        <v>14.636363636363599</v>
      </c>
      <c r="J56" s="543">
        <v>47.998363636363599</v>
      </c>
      <c r="K56" s="496">
        <v>3.0155249841026901</v>
      </c>
      <c r="L56" s="555">
        <v>9.24604364794852</v>
      </c>
      <c r="M56" s="25"/>
      <c r="N56" s="575">
        <v>191</v>
      </c>
      <c r="O56" s="551">
        <v>7.2</v>
      </c>
      <c r="P56" s="552">
        <v>45.33</v>
      </c>
      <c r="Q56" s="553">
        <v>3.31</v>
      </c>
      <c r="R56" s="554">
        <v>10.3</v>
      </c>
      <c r="T56" s="62" t="s">
        <v>4844</v>
      </c>
      <c r="U56" s="576">
        <f>F224</f>
        <v>4.8908311854040676</v>
      </c>
      <c r="V56" s="576">
        <f>L224</f>
        <v>7.3230270817478278</v>
      </c>
      <c r="W56" s="577">
        <f>R224</f>
        <v>9.4064714019572904</v>
      </c>
      <c r="X56" s="578">
        <f>'All CCC'!R722</f>
        <v>7.3686248914422983</v>
      </c>
      <c r="AG56" s="497">
        <v>12</v>
      </c>
      <c r="AH56" s="561"/>
      <c r="AI56" s="561"/>
      <c r="AJ56" s="561"/>
      <c r="AK56" s="497">
        <v>7</v>
      </c>
      <c r="AL56" s="51">
        <v>8</v>
      </c>
      <c r="AM56" s="487">
        <v>13</v>
      </c>
      <c r="AN56" s="503">
        <v>22</v>
      </c>
      <c r="AO56" s="503">
        <v>41</v>
      </c>
      <c r="AP56" s="497">
        <v>31</v>
      </c>
      <c r="AQ56" s="497">
        <v>32</v>
      </c>
      <c r="AR56" s="497">
        <v>13</v>
      </c>
      <c r="AS56" s="497"/>
    </row>
    <row r="57" spans="1:45" ht="11.25" customHeight="1" x14ac:dyDescent="0.2">
      <c r="A57" s="493" t="s">
        <v>4845</v>
      </c>
      <c r="B57" s="522">
        <v>104</v>
      </c>
      <c r="C57" s="495">
        <v>38.894230769230802</v>
      </c>
      <c r="D57" s="496">
        <v>51.784999999999997</v>
      </c>
      <c r="E57" s="496">
        <v>2.9885313224494401</v>
      </c>
      <c r="F57" s="496">
        <v>7.2691126603644296</v>
      </c>
      <c r="G57" s="316"/>
      <c r="H57" s="467">
        <v>166</v>
      </c>
      <c r="I57" s="495">
        <v>14.632530120481899</v>
      </c>
      <c r="J57" s="543">
        <v>45.882349397590403</v>
      </c>
      <c r="K57" s="496">
        <v>3.1906718082788901</v>
      </c>
      <c r="L57" s="555">
        <v>9.1832590551744495</v>
      </c>
      <c r="M57" s="25"/>
      <c r="N57" s="575">
        <v>189</v>
      </c>
      <c r="O57" s="551">
        <v>7.2</v>
      </c>
      <c r="P57" s="552">
        <v>42.06</v>
      </c>
      <c r="Q57" s="553">
        <v>3.54</v>
      </c>
      <c r="R57" s="554">
        <v>10.01</v>
      </c>
      <c r="T57" s="579"/>
      <c r="U57" s="580"/>
      <c r="V57" s="580"/>
      <c r="W57" s="580"/>
      <c r="X57" s="580"/>
      <c r="Y57" s="25"/>
      <c r="Z57" s="25"/>
      <c r="AA57" s="25"/>
      <c r="AB57" s="25"/>
      <c r="AC57" s="25"/>
      <c r="AG57" s="497">
        <v>11</v>
      </c>
      <c r="AH57" s="561"/>
      <c r="AI57" s="561"/>
      <c r="AJ57" s="561"/>
      <c r="AK57" s="497">
        <v>11</v>
      </c>
      <c r="AL57" s="486">
        <v>19</v>
      </c>
      <c r="AM57" s="497">
        <v>26</v>
      </c>
      <c r="AN57" s="503">
        <v>43</v>
      </c>
      <c r="AO57" s="503">
        <v>32</v>
      </c>
      <c r="AP57" s="497">
        <v>37</v>
      </c>
      <c r="AQ57" s="497">
        <v>17</v>
      </c>
      <c r="AR57" s="497">
        <v>13</v>
      </c>
      <c r="AS57" s="487"/>
    </row>
    <row r="58" spans="1:45" ht="11.25" customHeight="1" x14ac:dyDescent="0.2">
      <c r="A58" s="493" t="s">
        <v>4846</v>
      </c>
      <c r="B58" s="522">
        <v>105</v>
      </c>
      <c r="C58" s="495">
        <v>38.8380952380952</v>
      </c>
      <c r="D58" s="496">
        <v>53.0378095238095</v>
      </c>
      <c r="E58" s="496">
        <v>2.9709172176544598</v>
      </c>
      <c r="F58" s="496">
        <v>7.1191264908199798</v>
      </c>
      <c r="G58" s="316"/>
      <c r="H58" s="467">
        <v>172</v>
      </c>
      <c r="I58" s="495">
        <v>14.5813953488372</v>
      </c>
      <c r="J58" s="543">
        <v>47.891918604651202</v>
      </c>
      <c r="K58" s="496">
        <v>3.10468934346585</v>
      </c>
      <c r="L58" s="555">
        <v>8.6197076361995695</v>
      </c>
      <c r="M58" s="25"/>
      <c r="N58" s="575">
        <v>196</v>
      </c>
      <c r="O58" s="551">
        <v>7.2</v>
      </c>
      <c r="P58" s="552">
        <v>43.88</v>
      </c>
      <c r="Q58" s="553">
        <v>3.44</v>
      </c>
      <c r="R58" s="554">
        <v>10.27</v>
      </c>
      <c r="T58" s="702" t="s">
        <v>4847</v>
      </c>
      <c r="U58" s="109"/>
      <c r="V58" s="109"/>
      <c r="W58" s="109"/>
      <c r="X58" s="109"/>
      <c r="Y58" s="55"/>
      <c r="Z58" s="55"/>
      <c r="AA58" s="55"/>
      <c r="AB58" s="55"/>
      <c r="AC58" s="55"/>
      <c r="AD58" s="55"/>
      <c r="AE58" s="25"/>
      <c r="AG58" s="516">
        <v>10</v>
      </c>
      <c r="AH58" s="561"/>
      <c r="AI58" s="561"/>
      <c r="AJ58" s="561"/>
      <c r="AK58" s="513">
        <v>15</v>
      </c>
      <c r="AL58" s="509">
        <v>25</v>
      </c>
      <c r="AM58" s="516">
        <v>46</v>
      </c>
      <c r="AN58" s="514">
        <v>33</v>
      </c>
      <c r="AO58" s="514">
        <v>45</v>
      </c>
      <c r="AP58" s="497">
        <v>23</v>
      </c>
      <c r="AQ58" s="497">
        <v>14</v>
      </c>
      <c r="AR58" s="487">
        <v>14</v>
      </c>
      <c r="AS58" s="487"/>
    </row>
    <row r="59" spans="1:45" ht="11.25" customHeight="1" x14ac:dyDescent="0.2">
      <c r="A59" s="493" t="s">
        <v>4848</v>
      </c>
      <c r="B59" s="522">
        <v>105</v>
      </c>
      <c r="C59" s="495">
        <v>38.7238095238095</v>
      </c>
      <c r="D59" s="496">
        <v>53.1967619047619</v>
      </c>
      <c r="E59" s="496">
        <v>2.9538614397729201</v>
      </c>
      <c r="F59" s="496">
        <v>7.3312568213796698</v>
      </c>
      <c r="G59" s="316"/>
      <c r="H59" s="467">
        <v>174</v>
      </c>
      <c r="I59" s="495">
        <v>14.4367816091954</v>
      </c>
      <c r="J59" s="543">
        <v>48.025287356321797</v>
      </c>
      <c r="K59" s="496">
        <v>3.0695672651124299</v>
      </c>
      <c r="L59" s="555">
        <v>8.7258508211816892</v>
      </c>
      <c r="M59" s="25"/>
      <c r="N59" s="575">
        <v>195</v>
      </c>
      <c r="O59" s="551">
        <v>7.2</v>
      </c>
      <c r="P59" s="552">
        <v>43.92</v>
      </c>
      <c r="Q59" s="553">
        <v>3.49</v>
      </c>
      <c r="R59" s="554">
        <v>10.06</v>
      </c>
      <c r="T59" s="55" t="s">
        <v>5636</v>
      </c>
      <c r="V59" s="55"/>
      <c r="W59" s="55"/>
      <c r="X59" s="55" t="s">
        <v>5627</v>
      </c>
      <c r="Y59" s="55"/>
      <c r="Z59" s="55"/>
      <c r="AA59" s="55"/>
      <c r="AB59" s="55"/>
      <c r="AC59" s="55"/>
      <c r="AD59" s="55"/>
      <c r="AE59" s="25"/>
      <c r="AG59" s="492">
        <v>9</v>
      </c>
      <c r="AH59" s="561"/>
      <c r="AI59" s="561"/>
      <c r="AJ59" s="561"/>
      <c r="AK59" s="492">
        <v>25</v>
      </c>
      <c r="AL59" s="504">
        <v>47</v>
      </c>
      <c r="AM59" s="492">
        <v>35</v>
      </c>
      <c r="AN59" s="508">
        <v>44</v>
      </c>
      <c r="AO59" s="508">
        <v>22</v>
      </c>
      <c r="AP59" s="492">
        <v>16</v>
      </c>
      <c r="AQ59" s="491">
        <v>15</v>
      </c>
      <c r="AR59" s="491">
        <v>21</v>
      </c>
      <c r="AS59" s="492"/>
    </row>
    <row r="60" spans="1:45" ht="11.25" customHeight="1" x14ac:dyDescent="0.2">
      <c r="A60" s="493" t="s">
        <v>4849</v>
      </c>
      <c r="B60" s="522">
        <v>105</v>
      </c>
      <c r="C60" s="495">
        <v>38.8380952380952</v>
      </c>
      <c r="D60" s="496">
        <v>53.237333333333297</v>
      </c>
      <c r="E60" s="496">
        <v>2.9454087533084601</v>
      </c>
      <c r="F60" s="496">
        <v>7.4227730062119299</v>
      </c>
      <c r="G60" s="316"/>
      <c r="H60" s="467">
        <v>176</v>
      </c>
      <c r="I60" s="495">
        <v>14.443181818181801</v>
      </c>
      <c r="J60" s="543">
        <v>49.355568181818199</v>
      </c>
      <c r="K60" s="496">
        <v>3.0606598261493101</v>
      </c>
      <c r="L60" s="555">
        <v>8.5585570179090809</v>
      </c>
      <c r="M60" s="25"/>
      <c r="N60" s="575">
        <v>190</v>
      </c>
      <c r="O60" s="551">
        <v>7.2</v>
      </c>
      <c r="P60" s="552">
        <v>43.15</v>
      </c>
      <c r="Q60" s="553">
        <v>3.45</v>
      </c>
      <c r="R60" s="554">
        <v>10.02</v>
      </c>
      <c r="T60" s="55" t="s">
        <v>5635</v>
      </c>
      <c r="V60" s="55"/>
      <c r="W60" s="55"/>
      <c r="X60" s="55" t="s">
        <v>5628</v>
      </c>
      <c r="Y60" s="55"/>
      <c r="Z60" s="55"/>
      <c r="AA60" s="55"/>
      <c r="AB60" s="55"/>
      <c r="AC60" s="55"/>
      <c r="AD60" s="55"/>
      <c r="AE60" s="25"/>
      <c r="AG60" s="497">
        <v>8</v>
      </c>
      <c r="AH60" s="561"/>
      <c r="AI60" s="561"/>
      <c r="AJ60" s="561"/>
      <c r="AK60" s="497">
        <v>43</v>
      </c>
      <c r="AL60" s="51">
        <v>43</v>
      </c>
      <c r="AM60" s="497">
        <v>48</v>
      </c>
      <c r="AN60" s="503">
        <v>28</v>
      </c>
      <c r="AO60" s="503">
        <v>22</v>
      </c>
      <c r="AP60" s="487">
        <v>21</v>
      </c>
      <c r="AQ60" s="487">
        <v>22</v>
      </c>
      <c r="AR60" s="497">
        <v>98</v>
      </c>
      <c r="AS60" s="497"/>
    </row>
    <row r="61" spans="1:45" ht="11.25" customHeight="1" x14ac:dyDescent="0.2">
      <c r="A61" s="493" t="s">
        <v>4850</v>
      </c>
      <c r="B61" s="522">
        <v>105</v>
      </c>
      <c r="C61" s="495">
        <v>38.876190476190501</v>
      </c>
      <c r="D61" s="496">
        <v>54.732761904761901</v>
      </c>
      <c r="E61" s="496">
        <v>2.8607813842828702</v>
      </c>
      <c r="F61" s="496">
        <v>7.3144659724257801</v>
      </c>
      <c r="G61" s="316"/>
      <c r="H61" s="467">
        <v>178</v>
      </c>
      <c r="I61" s="495">
        <v>14.4044943820225</v>
      </c>
      <c r="J61" s="543">
        <v>50.2297191011236</v>
      </c>
      <c r="K61" s="496">
        <v>3.0470479860216799</v>
      </c>
      <c r="L61" s="555">
        <v>8.72878164739579</v>
      </c>
      <c r="M61" s="25"/>
      <c r="N61" s="575">
        <v>187</v>
      </c>
      <c r="O61" s="551">
        <v>7.2</v>
      </c>
      <c r="P61" s="552">
        <v>44.06</v>
      </c>
      <c r="Q61" s="553">
        <v>3.43</v>
      </c>
      <c r="R61" s="554">
        <v>9.6300000000000008</v>
      </c>
      <c r="T61" s="116" t="s">
        <v>5634</v>
      </c>
      <c r="V61" s="116"/>
      <c r="W61" s="55"/>
      <c r="X61" s="55" t="s">
        <v>5629</v>
      </c>
      <c r="Y61" s="55"/>
      <c r="Z61" s="55"/>
      <c r="AA61" s="55"/>
      <c r="AB61" s="55"/>
      <c r="AC61" s="55"/>
      <c r="AD61" s="55"/>
      <c r="AE61" s="25"/>
      <c r="AG61" s="497">
        <v>7</v>
      </c>
      <c r="AH61" s="561"/>
      <c r="AI61" s="561"/>
      <c r="AJ61" s="561"/>
      <c r="AK61" s="497">
        <v>39</v>
      </c>
      <c r="AL61" s="51">
        <v>43</v>
      </c>
      <c r="AM61" s="497">
        <v>29</v>
      </c>
      <c r="AN61" s="503">
        <v>27</v>
      </c>
      <c r="AO61" s="502">
        <v>23</v>
      </c>
      <c r="AP61" s="487">
        <v>25</v>
      </c>
      <c r="AQ61" s="497">
        <v>110</v>
      </c>
      <c r="AR61" s="497">
        <v>147</v>
      </c>
      <c r="AS61" s="497"/>
    </row>
    <row r="62" spans="1:45" ht="11.25" customHeight="1" x14ac:dyDescent="0.2">
      <c r="A62" s="493" t="s">
        <v>4851</v>
      </c>
      <c r="B62" s="522">
        <v>105</v>
      </c>
      <c r="C62" s="495">
        <v>39</v>
      </c>
      <c r="D62" s="496">
        <v>53.261809523809497</v>
      </c>
      <c r="E62" s="496">
        <v>2.89414946658593</v>
      </c>
      <c r="F62" s="496">
        <v>7.5877547617204701</v>
      </c>
      <c r="G62" s="316"/>
      <c r="H62" s="467">
        <v>181</v>
      </c>
      <c r="I62" s="495">
        <v>14.397790055248599</v>
      </c>
      <c r="J62" s="543">
        <v>49.882071823204498</v>
      </c>
      <c r="K62" s="496">
        <v>3.0732199988358802</v>
      </c>
      <c r="L62" s="555">
        <v>8.3853861894620998</v>
      </c>
      <c r="M62" s="25"/>
      <c r="N62" s="575">
        <v>189</v>
      </c>
      <c r="O62" s="551">
        <v>7.2</v>
      </c>
      <c r="P62" s="552">
        <v>44.45</v>
      </c>
      <c r="Q62" s="553">
        <v>3.49</v>
      </c>
      <c r="R62" s="554">
        <v>10.36</v>
      </c>
      <c r="T62" s="116" t="s">
        <v>5633</v>
      </c>
      <c r="V62" s="116"/>
      <c r="W62" s="55"/>
      <c r="X62" s="55" t="s">
        <v>5630</v>
      </c>
      <c r="Y62" s="55"/>
      <c r="Z62" s="55"/>
      <c r="AA62" s="55"/>
      <c r="AB62" s="55"/>
      <c r="AC62" s="55"/>
      <c r="AD62" s="55"/>
      <c r="AE62" s="25"/>
      <c r="AG62" s="497">
        <v>6</v>
      </c>
      <c r="AH62" s="561"/>
      <c r="AI62" s="561"/>
      <c r="AJ62" s="561"/>
      <c r="AK62" s="497">
        <v>49</v>
      </c>
      <c r="AL62" s="51">
        <v>36</v>
      </c>
      <c r="AM62" s="497">
        <v>30</v>
      </c>
      <c r="AN62" s="502">
        <v>24</v>
      </c>
      <c r="AO62" s="502">
        <v>36</v>
      </c>
      <c r="AP62" s="497">
        <v>128</v>
      </c>
      <c r="AQ62" s="497">
        <v>182</v>
      </c>
      <c r="AR62" s="497">
        <v>104</v>
      </c>
      <c r="AS62" s="497"/>
    </row>
    <row r="63" spans="1:45" ht="11.25" customHeight="1" x14ac:dyDescent="0.2">
      <c r="A63" s="493" t="s">
        <v>4852</v>
      </c>
      <c r="B63" s="522">
        <v>106</v>
      </c>
      <c r="C63" s="495">
        <v>39.018867924528301</v>
      </c>
      <c r="D63" s="496">
        <v>53.891509433962298</v>
      </c>
      <c r="E63" s="496">
        <v>2.9360208613894998</v>
      </c>
      <c r="F63" s="496">
        <v>7.73476146037875</v>
      </c>
      <c r="G63" s="316"/>
      <c r="H63" s="467">
        <v>180</v>
      </c>
      <c r="I63" s="495">
        <v>14.2888888888889</v>
      </c>
      <c r="J63" s="543">
        <v>50.597722222222203</v>
      </c>
      <c r="K63" s="496">
        <v>3.0113819005787401</v>
      </c>
      <c r="L63" s="555">
        <v>8.58931262675857</v>
      </c>
      <c r="M63" s="25"/>
      <c r="N63" s="575">
        <v>180</v>
      </c>
      <c r="O63" s="551">
        <v>7.2166666666666703</v>
      </c>
      <c r="P63" s="552">
        <v>44.6582222222222</v>
      </c>
      <c r="Q63" s="553">
        <v>3.5695887194909601</v>
      </c>
      <c r="R63" s="554">
        <v>10.211207480675499</v>
      </c>
      <c r="T63" s="55" t="s">
        <v>3836</v>
      </c>
      <c r="V63" s="55"/>
      <c r="W63" s="55"/>
      <c r="X63" s="55" t="s">
        <v>3837</v>
      </c>
      <c r="Y63" s="55"/>
      <c r="Z63" s="55"/>
      <c r="AA63" s="55"/>
      <c r="AB63" s="55"/>
      <c r="AC63" s="55"/>
      <c r="AD63" s="55"/>
      <c r="AE63" s="25"/>
      <c r="AG63" s="516">
        <v>5</v>
      </c>
      <c r="AH63" s="561"/>
      <c r="AI63" s="561"/>
      <c r="AJ63" s="561"/>
      <c r="AK63" s="516">
        <v>34</v>
      </c>
      <c r="AL63" s="509">
        <v>31</v>
      </c>
      <c r="AM63" s="513">
        <v>28</v>
      </c>
      <c r="AN63" s="515">
        <v>38</v>
      </c>
      <c r="AO63" s="514">
        <v>156</v>
      </c>
      <c r="AP63" s="516">
        <v>206</v>
      </c>
      <c r="AQ63" s="516">
        <v>105</v>
      </c>
      <c r="AR63" s="516">
        <v>117</v>
      </c>
      <c r="AS63" s="516"/>
    </row>
    <row r="64" spans="1:45" ht="11.25" customHeight="1" x14ac:dyDescent="0.2">
      <c r="A64" s="493" t="s">
        <v>4853</v>
      </c>
      <c r="B64" s="522">
        <v>105</v>
      </c>
      <c r="C64" s="495">
        <v>39.038095238095202</v>
      </c>
      <c r="D64" s="496">
        <v>53.484190476190498</v>
      </c>
      <c r="E64" s="496">
        <v>2.9307077302537201</v>
      </c>
      <c r="F64" s="496">
        <v>7.7516040993090796</v>
      </c>
      <c r="G64" s="316"/>
      <c r="H64" s="467">
        <v>183</v>
      </c>
      <c r="I64" s="495">
        <v>14.2896174863388</v>
      </c>
      <c r="J64" s="543">
        <v>50.888196721311502</v>
      </c>
      <c r="K64" s="496">
        <v>3.01628734883794</v>
      </c>
      <c r="L64" s="555">
        <v>8.5811906820553396</v>
      </c>
      <c r="M64" s="25"/>
      <c r="N64" s="575">
        <v>170</v>
      </c>
      <c r="O64" s="551">
        <v>7.1882352941176499</v>
      </c>
      <c r="P64" s="552">
        <v>45.254941176470602</v>
      </c>
      <c r="Q64" s="553">
        <v>3.6225862398058202</v>
      </c>
      <c r="R64" s="554">
        <v>10.425282867377</v>
      </c>
      <c r="T64" s="55" t="s">
        <v>5632</v>
      </c>
      <c r="V64" s="55"/>
      <c r="W64" s="55"/>
      <c r="X64" s="55" t="s">
        <v>5631</v>
      </c>
      <c r="Y64" s="55"/>
      <c r="Z64" s="55"/>
      <c r="AA64" s="55"/>
      <c r="AB64" s="55"/>
      <c r="AC64" s="55"/>
      <c r="AD64" s="55"/>
      <c r="AE64" s="25"/>
      <c r="AG64" s="468" t="s">
        <v>4854</v>
      </c>
      <c r="AH64" s="467">
        <f t="shared" ref="AH64:AR64" si="0">SUM(AH4:AH63)</f>
        <v>139</v>
      </c>
      <c r="AI64" s="467">
        <f t="shared" si="0"/>
        <v>150</v>
      </c>
      <c r="AJ64" s="522">
        <f t="shared" si="0"/>
        <v>159</v>
      </c>
      <c r="AK64" s="467">
        <f t="shared" si="0"/>
        <v>417</v>
      </c>
      <c r="AL64" s="467">
        <f t="shared" si="0"/>
        <v>448</v>
      </c>
      <c r="AM64" s="522">
        <f t="shared" si="0"/>
        <v>458</v>
      </c>
      <c r="AN64" s="522">
        <f t="shared" si="0"/>
        <v>476</v>
      </c>
      <c r="AO64" s="522">
        <f t="shared" si="0"/>
        <v>611</v>
      </c>
      <c r="AP64" s="522">
        <f t="shared" si="0"/>
        <v>753</v>
      </c>
      <c r="AQ64" s="522">
        <f t="shared" si="0"/>
        <v>769</v>
      </c>
      <c r="AR64" s="522">
        <f t="shared" si="0"/>
        <v>822</v>
      </c>
      <c r="AS64" s="494">
        <f>X52</f>
        <v>711</v>
      </c>
    </row>
    <row r="65" spans="1:45" ht="11.25" customHeight="1" x14ac:dyDescent="0.2">
      <c r="A65" s="523" t="s">
        <v>4855</v>
      </c>
      <c r="B65" s="527">
        <v>105</v>
      </c>
      <c r="C65" s="525">
        <v>39.1</v>
      </c>
      <c r="D65" s="526">
        <v>56.35</v>
      </c>
      <c r="E65" s="526">
        <v>2.77</v>
      </c>
      <c r="F65" s="526">
        <v>7.82</v>
      </c>
      <c r="G65" s="316"/>
      <c r="H65" s="556">
        <v>189</v>
      </c>
      <c r="I65" s="525">
        <v>14.3</v>
      </c>
      <c r="J65" s="538">
        <v>56.29</v>
      </c>
      <c r="K65" s="526">
        <v>2.89</v>
      </c>
      <c r="L65" s="557">
        <v>8.6199999999999992</v>
      </c>
      <c r="M65" s="25"/>
      <c r="N65" s="581">
        <v>175</v>
      </c>
      <c r="O65" s="582">
        <v>7.1</v>
      </c>
      <c r="P65" s="583">
        <v>47.02</v>
      </c>
      <c r="Q65" s="584">
        <v>3.35</v>
      </c>
      <c r="R65" s="585">
        <v>10.64</v>
      </c>
      <c r="T65" s="55"/>
      <c r="V65" s="55"/>
      <c r="W65" s="55"/>
      <c r="X65" s="55"/>
      <c r="Y65" s="55"/>
      <c r="Z65" s="55"/>
      <c r="AA65" s="55"/>
      <c r="AB65" s="55"/>
      <c r="AC65" s="55"/>
      <c r="AD65" s="55"/>
      <c r="AE65" s="25"/>
      <c r="AG65" s="25">
        <v>4</v>
      </c>
      <c r="AH65" s="561"/>
      <c r="AI65" s="561"/>
      <c r="AJ65" s="561"/>
      <c r="AK65" s="25">
        <v>26</v>
      </c>
      <c r="AL65" s="586">
        <v>32</v>
      </c>
      <c r="AM65" s="586">
        <v>50</v>
      </c>
      <c r="AN65" s="25">
        <v>179</v>
      </c>
      <c r="AO65" s="25">
        <v>221</v>
      </c>
      <c r="AP65" s="25">
        <v>124</v>
      </c>
      <c r="AQ65" s="25">
        <v>117</v>
      </c>
      <c r="AR65" s="25">
        <v>101</v>
      </c>
      <c r="AS65" s="25" t="e">
        <f>Notes!#REF!</f>
        <v>#REF!</v>
      </c>
    </row>
    <row r="66" spans="1:45" ht="11.25" customHeight="1" x14ac:dyDescent="0.2">
      <c r="A66" s="523" t="s">
        <v>4856</v>
      </c>
      <c r="B66" s="527">
        <v>105</v>
      </c>
      <c r="C66" s="525">
        <v>39.361904761904803</v>
      </c>
      <c r="D66" s="526">
        <v>57.248571428571402</v>
      </c>
      <c r="E66" s="526">
        <v>2.7699593384161001</v>
      </c>
      <c r="F66" s="526">
        <v>8.3075800531567499</v>
      </c>
      <c r="G66" s="316"/>
      <c r="H66" s="556">
        <v>199</v>
      </c>
      <c r="I66" s="525">
        <v>14.2010050251256</v>
      </c>
      <c r="J66" s="538">
        <v>56.910703517587898</v>
      </c>
      <c r="K66" s="526">
        <v>2.9230893023152902</v>
      </c>
      <c r="L66" s="557">
        <v>8.4249070499532905</v>
      </c>
      <c r="M66" s="25"/>
      <c r="N66" s="581">
        <v>167</v>
      </c>
      <c r="O66" s="582">
        <v>7.1377245508982003</v>
      </c>
      <c r="P66" s="583">
        <v>47.294491017963999</v>
      </c>
      <c r="Q66" s="584">
        <v>3.3257199468726499</v>
      </c>
      <c r="R66" s="585">
        <v>10.4242270827644</v>
      </c>
      <c r="T66" s="702" t="s">
        <v>4868</v>
      </c>
      <c r="V66" s="116"/>
      <c r="W66" s="55"/>
      <c r="X66" s="55"/>
      <c r="Y66" s="55"/>
      <c r="Z66" s="55"/>
      <c r="AA66" s="55"/>
      <c r="AB66" s="55"/>
      <c r="AC66" s="55"/>
      <c r="AD66" s="55"/>
      <c r="AE66" s="25"/>
      <c r="AG66" s="471" t="s">
        <v>4857</v>
      </c>
      <c r="AH66" s="561"/>
      <c r="AI66" s="561"/>
      <c r="AJ66" s="561"/>
      <c r="AK66" s="522">
        <f t="shared" ref="AK66:AS66" si="1">AK64+AK65</f>
        <v>443</v>
      </c>
      <c r="AL66" s="467">
        <f t="shared" si="1"/>
        <v>480</v>
      </c>
      <c r="AM66" s="522">
        <f t="shared" si="1"/>
        <v>508</v>
      </c>
      <c r="AN66" s="550">
        <f t="shared" si="1"/>
        <v>655</v>
      </c>
      <c r="AO66" s="550">
        <f t="shared" si="1"/>
        <v>832</v>
      </c>
      <c r="AP66" s="550">
        <f t="shared" si="1"/>
        <v>877</v>
      </c>
      <c r="AQ66" s="550">
        <f t="shared" si="1"/>
        <v>886</v>
      </c>
      <c r="AR66" s="550">
        <f t="shared" si="1"/>
        <v>923</v>
      </c>
      <c r="AS66" s="550" t="e">
        <f t="shared" si="1"/>
        <v>#REF!</v>
      </c>
    </row>
    <row r="67" spans="1:45" ht="11.25" customHeight="1" x14ac:dyDescent="0.2">
      <c r="A67" s="523" t="s">
        <v>4858</v>
      </c>
      <c r="B67" s="527">
        <v>105</v>
      </c>
      <c r="C67" s="525">
        <v>39.4</v>
      </c>
      <c r="D67" s="526">
        <v>59.159523809523797</v>
      </c>
      <c r="E67" s="526">
        <v>2.67492190365778</v>
      </c>
      <c r="F67" s="526">
        <v>8.3642525684448596</v>
      </c>
      <c r="G67" s="316"/>
      <c r="H67" s="556">
        <v>201</v>
      </c>
      <c r="I67" s="525">
        <v>14.179104477611901</v>
      </c>
      <c r="J67" s="538">
        <v>58.424676616915399</v>
      </c>
      <c r="K67" s="526">
        <v>2.8396686901779402</v>
      </c>
      <c r="L67" s="557">
        <v>8.6199430602531102</v>
      </c>
      <c r="M67" s="25"/>
      <c r="N67" s="581">
        <v>164</v>
      </c>
      <c r="O67" s="582">
        <v>7.1463414634146298</v>
      </c>
      <c r="P67" s="583">
        <v>49.490853658536601</v>
      </c>
      <c r="Q67" s="584">
        <v>3.2174412194264299</v>
      </c>
      <c r="R67" s="585">
        <v>10.514087696930501</v>
      </c>
      <c r="T67" s="55" t="s">
        <v>4870</v>
      </c>
      <c r="V67" s="116"/>
      <c r="W67" s="55"/>
      <c r="X67" s="55"/>
      <c r="Y67" s="55"/>
      <c r="Z67" s="55"/>
      <c r="AA67" s="55"/>
      <c r="AB67" s="55"/>
      <c r="AC67" s="55"/>
      <c r="AD67" s="55"/>
      <c r="AE67" s="25"/>
      <c r="AG67" s="64" t="s">
        <v>4859</v>
      </c>
      <c r="AH67" s="64"/>
      <c r="AI67" s="64"/>
      <c r="AJ67" s="64"/>
      <c r="AK67" s="25"/>
      <c r="AL67" s="25"/>
      <c r="AM67" s="25"/>
      <c r="AN67" s="25"/>
      <c r="AO67" s="25"/>
      <c r="AP67" s="66"/>
      <c r="AQ67" s="66"/>
      <c r="AR67" s="66"/>
      <c r="AS67" s="66" t="s">
        <v>4860</v>
      </c>
    </row>
    <row r="68" spans="1:45" ht="11.25" customHeight="1" x14ac:dyDescent="0.2">
      <c r="A68" s="523" t="s">
        <v>4861</v>
      </c>
      <c r="B68" s="527">
        <v>104</v>
      </c>
      <c r="C68" s="525">
        <v>39.471153846153904</v>
      </c>
      <c r="D68" s="526">
        <v>60.5740384615385</v>
      </c>
      <c r="E68" s="526">
        <v>2.58368636804575</v>
      </c>
      <c r="F68" s="526">
        <v>8.2928824375443995</v>
      </c>
      <c r="G68" s="316"/>
      <c r="H68" s="556">
        <v>203</v>
      </c>
      <c r="I68" s="525">
        <v>14.2167487684729</v>
      </c>
      <c r="J68" s="538">
        <v>58.792266009852199</v>
      </c>
      <c r="K68" s="526">
        <v>2.8117213926878999</v>
      </c>
      <c r="L68" s="557">
        <v>8.8575396610943695</v>
      </c>
      <c r="M68" s="25"/>
      <c r="N68" s="581">
        <v>164</v>
      </c>
      <c r="O68" s="582">
        <v>7.1707317073170698</v>
      </c>
      <c r="P68" s="583">
        <v>50.359024390243903</v>
      </c>
      <c r="Q68" s="584">
        <v>3.2350208793003499</v>
      </c>
      <c r="R68" s="585">
        <v>10.2684896816505</v>
      </c>
      <c r="T68" s="55" t="s">
        <v>1471</v>
      </c>
      <c r="V68" s="55"/>
      <c r="W68" s="55"/>
      <c r="X68" s="55" t="s">
        <v>1472</v>
      </c>
      <c r="Y68" s="55"/>
      <c r="Z68" s="55"/>
      <c r="AA68" s="55"/>
      <c r="AB68" s="55"/>
      <c r="AC68" s="55"/>
      <c r="AD68" s="55"/>
      <c r="AE68" s="25"/>
      <c r="AG68" s="25"/>
      <c r="AH68" s="25"/>
      <c r="AI68" s="25"/>
      <c r="AJ68" s="25"/>
      <c r="AK68" s="25"/>
      <c r="AL68" s="25"/>
      <c r="AM68" s="25"/>
      <c r="AN68" s="25"/>
      <c r="AO68" s="25"/>
      <c r="AP68" s="66"/>
      <c r="AQ68" s="66"/>
      <c r="AR68" s="66"/>
      <c r="AS68" s="66" t="s">
        <v>4862</v>
      </c>
    </row>
    <row r="69" spans="1:45" ht="11.25" customHeight="1" x14ac:dyDescent="0.2">
      <c r="A69" s="523" t="s">
        <v>4863</v>
      </c>
      <c r="B69" s="527">
        <v>104</v>
      </c>
      <c r="C69" s="525">
        <v>39.548076923076898</v>
      </c>
      <c r="D69" s="526">
        <v>60.582692307692298</v>
      </c>
      <c r="E69" s="526">
        <v>2.6136963238998399</v>
      </c>
      <c r="F69" s="526">
        <v>8.3066123970142502</v>
      </c>
      <c r="G69" s="316"/>
      <c r="H69" s="556">
        <v>207</v>
      </c>
      <c r="I69" s="525">
        <v>14.212560386473401</v>
      </c>
      <c r="J69" s="538">
        <v>58.617971014492703</v>
      </c>
      <c r="K69" s="526">
        <v>2.8385718808556502</v>
      </c>
      <c r="L69" s="557">
        <v>8.8333712232463508</v>
      </c>
      <c r="M69" s="25"/>
      <c r="N69" s="581">
        <v>160</v>
      </c>
      <c r="O69" s="582">
        <v>7.1124999999999998</v>
      </c>
      <c r="P69" s="583">
        <v>50.618562500000003</v>
      </c>
      <c r="Q69" s="584">
        <v>3.3042096632933902</v>
      </c>
      <c r="R69" s="585">
        <v>10.398908493616601</v>
      </c>
      <c r="T69" s="55"/>
      <c r="V69" s="55"/>
      <c r="W69" s="55"/>
      <c r="X69" s="55"/>
      <c r="Y69" s="55"/>
      <c r="Z69" s="55"/>
      <c r="AA69" s="55"/>
      <c r="AB69" s="55"/>
      <c r="AC69" s="55"/>
      <c r="AD69" s="55"/>
      <c r="AE69" s="25"/>
      <c r="AG69" s="25"/>
      <c r="AH69" s="25"/>
      <c r="AI69" s="25"/>
      <c r="AJ69" s="25"/>
      <c r="AK69" s="25"/>
      <c r="AL69" s="25"/>
      <c r="AM69" s="25"/>
      <c r="AN69" s="25"/>
      <c r="AO69" s="25"/>
      <c r="AP69" s="66"/>
      <c r="AQ69" s="66"/>
      <c r="AR69" s="66"/>
      <c r="AS69" s="23" t="s">
        <v>4864</v>
      </c>
    </row>
    <row r="70" spans="1:45" ht="11.25" customHeight="1" x14ac:dyDescent="0.2">
      <c r="A70" s="523" t="s">
        <v>4865</v>
      </c>
      <c r="B70" s="527">
        <v>104</v>
      </c>
      <c r="C70" s="525">
        <v>39.596153846153904</v>
      </c>
      <c r="D70" s="526">
        <v>59.724519230769197</v>
      </c>
      <c r="E70" s="526">
        <v>2.6652034129112598</v>
      </c>
      <c r="F70" s="526">
        <v>9.0743012684674191</v>
      </c>
      <c r="G70" s="316"/>
      <c r="H70" s="556">
        <v>209</v>
      </c>
      <c r="I70" s="525">
        <v>14.253588516746399</v>
      </c>
      <c r="J70" s="538">
        <v>57.539665071770301</v>
      </c>
      <c r="K70" s="526">
        <v>2.85307214434284</v>
      </c>
      <c r="L70" s="557">
        <v>8.7865990321294394</v>
      </c>
      <c r="M70" s="25"/>
      <c r="N70" s="581">
        <v>155</v>
      </c>
      <c r="O70" s="582">
        <v>7.1032258064516096</v>
      </c>
      <c r="P70" s="583">
        <v>50.265096774193601</v>
      </c>
      <c r="Q70" s="584">
        <v>3.3168905464037701</v>
      </c>
      <c r="R70" s="585">
        <v>10.3584258183767</v>
      </c>
      <c r="T70" s="702" t="s">
        <v>4899</v>
      </c>
      <c r="V70" s="55"/>
      <c r="W70" s="55"/>
      <c r="X70" s="55"/>
      <c r="Y70" s="55"/>
      <c r="Z70" s="55"/>
      <c r="AA70" s="55"/>
      <c r="AB70" s="55"/>
      <c r="AC70" s="55"/>
      <c r="AD70" s="55"/>
      <c r="AE70" s="25"/>
      <c r="AG70" s="466" t="s">
        <v>1725</v>
      </c>
      <c r="AH70" s="492">
        <f t="shared" ref="AH70:AO70" si="2">SUM(AH4:AH43)</f>
        <v>133</v>
      </c>
      <c r="AI70" s="508">
        <f t="shared" si="2"/>
        <v>128</v>
      </c>
      <c r="AJ70" s="508">
        <f t="shared" si="2"/>
        <v>97</v>
      </c>
      <c r="AK70" s="508">
        <f t="shared" si="2"/>
        <v>98</v>
      </c>
      <c r="AL70" s="504">
        <f t="shared" si="2"/>
        <v>102</v>
      </c>
      <c r="AM70" s="504">
        <f t="shared" si="2"/>
        <v>105</v>
      </c>
      <c r="AN70" s="504">
        <f t="shared" si="2"/>
        <v>105</v>
      </c>
      <c r="AO70" s="492">
        <f t="shared" si="2"/>
        <v>106</v>
      </c>
      <c r="AP70" s="499">
        <v>107</v>
      </c>
      <c r="AQ70" s="499">
        <v>108</v>
      </c>
      <c r="AR70" s="499">
        <v>115</v>
      </c>
      <c r="AS70" s="499">
        <f>U52</f>
        <v>146</v>
      </c>
    </row>
    <row r="71" spans="1:45" ht="11.25" customHeight="1" x14ac:dyDescent="0.2">
      <c r="A71" s="523" t="s">
        <v>4866</v>
      </c>
      <c r="B71" s="527">
        <v>105</v>
      </c>
      <c r="C71" s="525">
        <v>39.495238095238101</v>
      </c>
      <c r="D71" s="526">
        <v>61.935904761904801</v>
      </c>
      <c r="E71" s="526">
        <v>2.5239831009868801</v>
      </c>
      <c r="F71" s="526">
        <v>8.84</v>
      </c>
      <c r="G71" s="316"/>
      <c r="H71" s="556">
        <v>208</v>
      </c>
      <c r="I71" s="525">
        <v>14.259615384615399</v>
      </c>
      <c r="J71" s="538">
        <v>59.171634615384598</v>
      </c>
      <c r="K71" s="526">
        <v>2.7767832425829799</v>
      </c>
      <c r="L71" s="557">
        <v>8.6637707000084294</v>
      </c>
      <c r="M71" s="25"/>
      <c r="N71" s="581">
        <v>156</v>
      </c>
      <c r="O71" s="582">
        <v>7.0897435897435903</v>
      </c>
      <c r="P71" s="583">
        <v>51.153653846153901</v>
      </c>
      <c r="Q71" s="584">
        <v>3.2707664126954699</v>
      </c>
      <c r="R71" s="585">
        <v>10.407064171414399</v>
      </c>
      <c r="T71" s="146" t="s">
        <v>591</v>
      </c>
      <c r="V71" s="116"/>
      <c r="W71" s="55"/>
      <c r="X71" s="55" t="s">
        <v>592</v>
      </c>
      <c r="Y71" s="55"/>
      <c r="Z71" s="55"/>
      <c r="AA71" s="55"/>
      <c r="AB71" s="146"/>
      <c r="AC71" s="202"/>
      <c r="AD71" s="55"/>
      <c r="AE71" s="25"/>
      <c r="AG71" s="75" t="s">
        <v>542</v>
      </c>
      <c r="AH71" s="516">
        <f t="shared" ref="AH71:AO71" si="3">SUM(AH44:AH58)</f>
        <v>6</v>
      </c>
      <c r="AI71" s="514">
        <f t="shared" si="3"/>
        <v>22</v>
      </c>
      <c r="AJ71" s="514">
        <f t="shared" si="3"/>
        <v>62</v>
      </c>
      <c r="AK71" s="503">
        <f t="shared" si="3"/>
        <v>129</v>
      </c>
      <c r="AL71" s="51">
        <f t="shared" si="3"/>
        <v>146</v>
      </c>
      <c r="AM71" s="51">
        <f t="shared" si="3"/>
        <v>183</v>
      </c>
      <c r="AN71" s="51">
        <f t="shared" si="3"/>
        <v>210</v>
      </c>
      <c r="AO71" s="497">
        <f t="shared" si="3"/>
        <v>246</v>
      </c>
      <c r="AP71" s="587">
        <v>250</v>
      </c>
      <c r="AQ71" s="587">
        <v>227</v>
      </c>
      <c r="AR71" s="587">
        <v>220</v>
      </c>
      <c r="AS71" s="587">
        <f>V52</f>
        <v>379</v>
      </c>
    </row>
    <row r="72" spans="1:45" ht="11.25" customHeight="1" x14ac:dyDescent="0.2">
      <c r="A72" s="523" t="s">
        <v>4867</v>
      </c>
      <c r="B72" s="527">
        <v>105</v>
      </c>
      <c r="C72" s="525">
        <v>39.580952380952397</v>
      </c>
      <c r="D72" s="526">
        <v>59.018571428571398</v>
      </c>
      <c r="E72" s="526">
        <v>2.6793228819822499</v>
      </c>
      <c r="F72" s="526">
        <v>8.9096463391715108</v>
      </c>
      <c r="G72" s="316"/>
      <c r="H72" s="556">
        <v>209</v>
      </c>
      <c r="I72" s="525">
        <v>14.3014354066986</v>
      </c>
      <c r="J72" s="538">
        <v>57.986363636363699</v>
      </c>
      <c r="K72" s="526">
        <v>2.83485788888557</v>
      </c>
      <c r="L72" s="557">
        <v>8.5624116367713192</v>
      </c>
      <c r="M72" s="25"/>
      <c r="N72" s="581">
        <v>158</v>
      </c>
      <c r="O72" s="582">
        <v>7.0886075949367102</v>
      </c>
      <c r="P72" s="583">
        <v>49.919873417721497</v>
      </c>
      <c r="Q72" s="584">
        <v>3.4402253557203202</v>
      </c>
      <c r="R72" s="585">
        <v>10.5833246287745</v>
      </c>
      <c r="T72" s="123"/>
      <c r="V72" s="55"/>
      <c r="W72" s="55"/>
      <c r="X72" s="55"/>
      <c r="Y72" s="55"/>
      <c r="Z72" s="55"/>
      <c r="AA72" s="55"/>
      <c r="AB72" s="55"/>
      <c r="AC72" s="202"/>
      <c r="AD72" s="55"/>
      <c r="AE72" s="25"/>
      <c r="AG72" s="460" t="s">
        <v>1373</v>
      </c>
      <c r="AH72" s="588"/>
      <c r="AI72" s="588"/>
      <c r="AJ72" s="588"/>
      <c r="AK72" s="516">
        <f>SUM(AK59:AK63)</f>
        <v>190</v>
      </c>
      <c r="AL72" s="509">
        <f>SUM(AL59:AL63)</f>
        <v>200</v>
      </c>
      <c r="AM72" s="509">
        <f>SUM(AM59:AM63)</f>
        <v>170</v>
      </c>
      <c r="AN72" s="509">
        <f>SUM(AN59:AN63)</f>
        <v>161</v>
      </c>
      <c r="AO72" s="516">
        <f>SUM(AO59:AO63)</f>
        <v>259</v>
      </c>
      <c r="AP72" s="587">
        <v>396</v>
      </c>
      <c r="AQ72" s="587">
        <v>434</v>
      </c>
      <c r="AR72" s="587">
        <v>487</v>
      </c>
      <c r="AS72" s="587">
        <f>W52</f>
        <v>186</v>
      </c>
    </row>
    <row r="73" spans="1:45" ht="11.25" customHeight="1" x14ac:dyDescent="0.2">
      <c r="A73" s="523" t="s">
        <v>4869</v>
      </c>
      <c r="B73" s="527">
        <v>105</v>
      </c>
      <c r="C73" s="525">
        <v>39.447619047619099</v>
      </c>
      <c r="D73" s="526">
        <v>61.410952380952402</v>
      </c>
      <c r="E73" s="526">
        <v>2.5861727924204501</v>
      </c>
      <c r="F73" s="526">
        <v>8.8208029495875095</v>
      </c>
      <c r="G73" s="316"/>
      <c r="H73" s="556">
        <v>210</v>
      </c>
      <c r="I73" s="525">
        <v>14.3047619047619</v>
      </c>
      <c r="J73" s="538">
        <v>59.836952380952397</v>
      </c>
      <c r="K73" s="526">
        <v>2.7848141209094202</v>
      </c>
      <c r="L73" s="557">
        <v>8.54183329567946</v>
      </c>
      <c r="M73" s="25"/>
      <c r="N73" s="581">
        <v>154</v>
      </c>
      <c r="O73" s="582">
        <v>7.1103896103896096</v>
      </c>
      <c r="P73" s="583">
        <v>53.042207792207797</v>
      </c>
      <c r="Q73" s="584">
        <v>3.2050314025820699</v>
      </c>
      <c r="R73" s="585">
        <v>10.6251217840198</v>
      </c>
      <c r="T73" s="702" t="s">
        <v>4962</v>
      </c>
      <c r="V73" s="55"/>
      <c r="W73" s="55"/>
      <c r="X73" s="55"/>
      <c r="Y73" s="55"/>
      <c r="Z73" s="55"/>
      <c r="AA73" s="55"/>
      <c r="AB73" s="55"/>
      <c r="AC73" s="202"/>
      <c r="AD73" s="55"/>
      <c r="AE73" s="25"/>
      <c r="AG73" s="471" t="s">
        <v>4854</v>
      </c>
      <c r="AH73" s="522">
        <f t="shared" ref="AH73:AS73" si="4">SUM(AH70:AH72)</f>
        <v>139</v>
      </c>
      <c r="AI73" s="522">
        <f t="shared" si="4"/>
        <v>150</v>
      </c>
      <c r="AJ73" s="522">
        <f t="shared" si="4"/>
        <v>159</v>
      </c>
      <c r="AK73" s="522">
        <f t="shared" si="4"/>
        <v>417</v>
      </c>
      <c r="AL73" s="467">
        <f t="shared" si="4"/>
        <v>448</v>
      </c>
      <c r="AM73" s="522">
        <f t="shared" si="4"/>
        <v>458</v>
      </c>
      <c r="AN73" s="550">
        <f t="shared" si="4"/>
        <v>476</v>
      </c>
      <c r="AO73" s="550">
        <f t="shared" si="4"/>
        <v>611</v>
      </c>
      <c r="AP73" s="550">
        <f t="shared" si="4"/>
        <v>753</v>
      </c>
      <c r="AQ73" s="550">
        <f t="shared" si="4"/>
        <v>769</v>
      </c>
      <c r="AR73" s="550">
        <f t="shared" si="4"/>
        <v>822</v>
      </c>
      <c r="AS73" s="550">
        <f t="shared" si="4"/>
        <v>711</v>
      </c>
    </row>
    <row r="74" spans="1:45" ht="11.25" customHeight="1" x14ac:dyDescent="0.2">
      <c r="A74" s="523" t="s">
        <v>4871</v>
      </c>
      <c r="B74" s="527">
        <v>105</v>
      </c>
      <c r="C74" s="525">
        <v>39.561904761904799</v>
      </c>
      <c r="D74" s="526">
        <v>64.090571428571394</v>
      </c>
      <c r="E74" s="526">
        <v>2.5044245947689001</v>
      </c>
      <c r="F74" s="526">
        <v>8.9089100533580101</v>
      </c>
      <c r="G74" s="316"/>
      <c r="H74" s="556">
        <v>209</v>
      </c>
      <c r="I74" s="525">
        <v>14.334928229665101</v>
      </c>
      <c r="J74" s="538">
        <v>62.344497607655498</v>
      </c>
      <c r="K74" s="526">
        <v>2.6419824491198498</v>
      </c>
      <c r="L74" s="557">
        <v>8.6146386937879598</v>
      </c>
      <c r="M74" s="25"/>
      <c r="N74" s="581">
        <v>153</v>
      </c>
      <c r="O74" s="582">
        <v>7.1176470588235299</v>
      </c>
      <c r="P74" s="583">
        <v>54.962875816993503</v>
      </c>
      <c r="Q74" s="584">
        <v>3.0667751721316701</v>
      </c>
      <c r="R74" s="585">
        <v>10.7809467102888</v>
      </c>
      <c r="T74" s="55" t="s">
        <v>718</v>
      </c>
      <c r="V74" s="55"/>
      <c r="W74" s="55"/>
      <c r="X74" s="55" t="s">
        <v>719</v>
      </c>
      <c r="Y74" s="55"/>
      <c r="Z74" s="55"/>
      <c r="AA74" s="55"/>
      <c r="AB74" s="55"/>
      <c r="AC74" s="202"/>
      <c r="AD74" s="55"/>
      <c r="AE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</row>
    <row r="75" spans="1:45" ht="11.25" customHeight="1" x14ac:dyDescent="0.2">
      <c r="A75" s="523" t="s">
        <v>4872</v>
      </c>
      <c r="B75" s="527">
        <v>105</v>
      </c>
      <c r="C75" s="525">
        <v>39.704761904761902</v>
      </c>
      <c r="D75" s="526">
        <v>65.144190476190502</v>
      </c>
      <c r="E75" s="526">
        <v>2.4971055056780802</v>
      </c>
      <c r="F75" s="526">
        <v>9.0008166069357696</v>
      </c>
      <c r="G75" s="316"/>
      <c r="H75" s="556">
        <v>211</v>
      </c>
      <c r="I75" s="525">
        <v>14.4075829383886</v>
      </c>
      <c r="J75" s="538">
        <v>63.894502369668203</v>
      </c>
      <c r="K75" s="526">
        <v>2.6105605115544801</v>
      </c>
      <c r="L75" s="557">
        <v>8.7419951703857901</v>
      </c>
      <c r="M75" s="25"/>
      <c r="N75" s="581">
        <v>155</v>
      </c>
      <c r="O75" s="582">
        <v>7.1677419354838703</v>
      </c>
      <c r="P75" s="583">
        <v>56.600967741935499</v>
      </c>
      <c r="Q75" s="584">
        <v>3.0692540538199098</v>
      </c>
      <c r="R75" s="585">
        <v>11.1107674858245</v>
      </c>
      <c r="T75" s="146" t="s">
        <v>1119</v>
      </c>
      <c r="V75" s="55"/>
      <c r="W75" s="55"/>
      <c r="X75" s="55" t="s">
        <v>1120</v>
      </c>
      <c r="Y75" s="55"/>
      <c r="Z75" s="55"/>
      <c r="AA75" s="55"/>
      <c r="AB75" s="55"/>
      <c r="AC75" s="202"/>
      <c r="AD75" s="55"/>
      <c r="AE75" s="25"/>
      <c r="AG75" s="589" t="s">
        <v>4873</v>
      </c>
      <c r="AH75" s="467" t="s">
        <v>4763</v>
      </c>
      <c r="AI75" s="468"/>
      <c r="AJ75" s="468"/>
      <c r="AK75" s="467"/>
      <c r="AL75" s="469"/>
      <c r="AM75" s="469"/>
      <c r="AN75" s="469"/>
      <c r="AO75" s="469"/>
      <c r="AP75" s="550"/>
      <c r="AQ75" s="550"/>
      <c r="AR75" s="550"/>
      <c r="AS75" s="550"/>
    </row>
    <row r="76" spans="1:45" ht="11.25" customHeight="1" x14ac:dyDescent="0.2">
      <c r="A76" s="523" t="s">
        <v>4874</v>
      </c>
      <c r="B76" s="527">
        <v>105</v>
      </c>
      <c r="C76" s="525">
        <v>39.780952380952399</v>
      </c>
      <c r="D76" s="526">
        <v>64.418000000000006</v>
      </c>
      <c r="E76" s="526">
        <v>2.4861175545571599</v>
      </c>
      <c r="F76" s="526">
        <v>8.6807418765520801</v>
      </c>
      <c r="G76" s="316"/>
      <c r="H76" s="556">
        <v>210</v>
      </c>
      <c r="I76" s="525">
        <v>14.5142857142857</v>
      </c>
      <c r="J76" s="538">
        <v>65.135523809523903</v>
      </c>
      <c r="K76" s="526">
        <v>2.59240756015457</v>
      </c>
      <c r="L76" s="557">
        <v>8.8925878506381295</v>
      </c>
      <c r="M76" s="25"/>
      <c r="N76" s="581">
        <v>161</v>
      </c>
      <c r="O76" s="582">
        <v>7.1</v>
      </c>
      <c r="P76" s="583">
        <v>57.74</v>
      </c>
      <c r="Q76" s="584">
        <v>3.06</v>
      </c>
      <c r="R76" s="585">
        <v>11.1</v>
      </c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25"/>
      <c r="AG76" s="590" t="s">
        <v>4875</v>
      </c>
      <c r="AH76" s="476">
        <v>2007</v>
      </c>
      <c r="AI76" s="591">
        <v>2008</v>
      </c>
      <c r="AJ76" s="591">
        <v>2009</v>
      </c>
      <c r="AK76" s="75" t="s">
        <v>4768</v>
      </c>
      <c r="AL76" s="75" t="s">
        <v>4769</v>
      </c>
      <c r="AM76" s="591" t="s">
        <v>1742</v>
      </c>
      <c r="AN76" s="591" t="s">
        <v>1733</v>
      </c>
      <c r="AO76" s="592" t="s">
        <v>4770</v>
      </c>
      <c r="AP76" s="593" t="s">
        <v>4771</v>
      </c>
      <c r="AQ76" s="593">
        <v>2016</v>
      </c>
      <c r="AR76" s="593">
        <v>2017</v>
      </c>
      <c r="AS76" s="593">
        <v>2018</v>
      </c>
    </row>
    <row r="77" spans="1:45" ht="11.25" customHeight="1" x14ac:dyDescent="0.2">
      <c r="A77" s="493" t="s">
        <v>4876</v>
      </c>
      <c r="B77" s="522">
        <v>105</v>
      </c>
      <c r="C77" s="495">
        <v>39.8857142857143</v>
      </c>
      <c r="D77" s="496">
        <v>61.158666666666697</v>
      </c>
      <c r="E77" s="496">
        <v>2.5961587280672802</v>
      </c>
      <c r="F77" s="496">
        <v>8.6993419004530104</v>
      </c>
      <c r="G77" s="316"/>
      <c r="H77" s="467">
        <v>213</v>
      </c>
      <c r="I77" s="495">
        <v>14.5727699530516</v>
      </c>
      <c r="J77" s="543">
        <v>62.381502347417801</v>
      </c>
      <c r="K77" s="496">
        <v>2.7041955597524798</v>
      </c>
      <c r="L77" s="555">
        <v>8.4342540871659999</v>
      </c>
      <c r="M77" s="25"/>
      <c r="N77" s="575">
        <v>170</v>
      </c>
      <c r="O77" s="551">
        <v>7.0117647058823502</v>
      </c>
      <c r="P77" s="552">
        <v>57.773117647058797</v>
      </c>
      <c r="Q77" s="553">
        <v>3.1506388783548398</v>
      </c>
      <c r="R77" s="554">
        <v>11.5275497144016</v>
      </c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25"/>
      <c r="AG77" s="593" t="s">
        <v>1725</v>
      </c>
      <c r="AH77" s="588"/>
      <c r="AI77" s="492">
        <f t="shared" ref="AI77:AS77" si="5">AI70-AH70</f>
        <v>-5</v>
      </c>
      <c r="AJ77" s="508">
        <f t="shared" si="5"/>
        <v>-31</v>
      </c>
      <c r="AK77" s="508">
        <f t="shared" si="5"/>
        <v>1</v>
      </c>
      <c r="AL77" s="594">
        <f t="shared" si="5"/>
        <v>4</v>
      </c>
      <c r="AM77" s="492">
        <f t="shared" si="5"/>
        <v>3</v>
      </c>
      <c r="AN77" s="492">
        <f t="shared" si="5"/>
        <v>0</v>
      </c>
      <c r="AO77" s="508">
        <f t="shared" si="5"/>
        <v>1</v>
      </c>
      <c r="AP77" s="508">
        <f t="shared" si="5"/>
        <v>1</v>
      </c>
      <c r="AQ77" s="508">
        <f t="shared" si="5"/>
        <v>1</v>
      </c>
      <c r="AR77" s="508">
        <f t="shared" si="5"/>
        <v>7</v>
      </c>
      <c r="AS77" s="508">
        <f t="shared" si="5"/>
        <v>31</v>
      </c>
    </row>
    <row r="78" spans="1:45" ht="11.25" customHeight="1" x14ac:dyDescent="0.2">
      <c r="A78" s="493" t="s">
        <v>4877</v>
      </c>
      <c r="B78" s="522">
        <v>105</v>
      </c>
      <c r="C78" s="495">
        <v>40.019047619047598</v>
      </c>
      <c r="D78" s="496">
        <v>63.604952380952398</v>
      </c>
      <c r="E78" s="496">
        <v>2.54653881714813</v>
      </c>
      <c r="F78" s="496">
        <v>8.4413501169265892</v>
      </c>
      <c r="G78" s="316"/>
      <c r="H78" s="467">
        <v>220</v>
      </c>
      <c r="I78" s="495">
        <v>14.5863636363636</v>
      </c>
      <c r="J78" s="543">
        <v>64.136681818181799</v>
      </c>
      <c r="K78" s="496">
        <v>2.6863026577608902</v>
      </c>
      <c r="L78" s="555">
        <v>8.2824058559688698</v>
      </c>
      <c r="M78" s="25"/>
      <c r="N78" s="575">
        <v>184</v>
      </c>
      <c r="O78" s="551">
        <v>6.7826086956521703</v>
      </c>
      <c r="P78" s="552">
        <v>59.648641304347898</v>
      </c>
      <c r="Q78" s="553">
        <v>3.1135783713403899</v>
      </c>
      <c r="R78" s="554">
        <v>11.420869253481699</v>
      </c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25"/>
      <c r="AG78" s="591" t="s">
        <v>542</v>
      </c>
      <c r="AH78" s="588"/>
      <c r="AI78" s="516">
        <f t="shared" ref="AI78:AS78" si="6">AI71-AH71</f>
        <v>16</v>
      </c>
      <c r="AJ78" s="514">
        <f t="shared" si="6"/>
        <v>40</v>
      </c>
      <c r="AK78" s="514">
        <f t="shared" si="6"/>
        <v>67</v>
      </c>
      <c r="AL78" s="25">
        <f t="shared" si="6"/>
        <v>17</v>
      </c>
      <c r="AM78" s="497">
        <f t="shared" si="6"/>
        <v>37</v>
      </c>
      <c r="AN78" s="497">
        <f t="shared" si="6"/>
        <v>27</v>
      </c>
      <c r="AO78" s="503">
        <f t="shared" si="6"/>
        <v>36</v>
      </c>
      <c r="AP78" s="503">
        <f t="shared" si="6"/>
        <v>4</v>
      </c>
      <c r="AQ78" s="503">
        <f t="shared" si="6"/>
        <v>-23</v>
      </c>
      <c r="AR78" s="503">
        <f t="shared" si="6"/>
        <v>-7</v>
      </c>
      <c r="AS78" s="503">
        <f t="shared" si="6"/>
        <v>159</v>
      </c>
    </row>
    <row r="79" spans="1:45" ht="11.25" customHeight="1" x14ac:dyDescent="0.2">
      <c r="A79" s="493" t="s">
        <v>4878</v>
      </c>
      <c r="B79" s="522">
        <v>105</v>
      </c>
      <c r="C79" s="495">
        <v>39.8857142857143</v>
      </c>
      <c r="D79" s="496">
        <v>64.119619047619096</v>
      </c>
      <c r="E79" s="496">
        <v>2.5115031205356502</v>
      </c>
      <c r="F79" s="496">
        <v>8.4708585935910001</v>
      </c>
      <c r="G79" s="316"/>
      <c r="H79" s="467">
        <v>222</v>
      </c>
      <c r="I79" s="495">
        <v>14.5810810810811</v>
      </c>
      <c r="J79" s="543">
        <v>64.423468468468499</v>
      </c>
      <c r="K79" s="496">
        <v>2.6540066333247201</v>
      </c>
      <c r="L79" s="555">
        <v>8.1174965295598707</v>
      </c>
      <c r="M79" s="25"/>
      <c r="N79" s="575">
        <v>192</v>
      </c>
      <c r="O79" s="551">
        <v>6.6875</v>
      </c>
      <c r="P79" s="552">
        <v>58.870052083333299</v>
      </c>
      <c r="Q79" s="553">
        <v>3.0856738130063901</v>
      </c>
      <c r="R79" s="554">
        <v>11.5037573237458</v>
      </c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25"/>
      <c r="AG79" s="460" t="s">
        <v>1373</v>
      </c>
      <c r="AH79" s="588"/>
      <c r="AI79" s="588"/>
      <c r="AJ79" s="588"/>
      <c r="AK79" s="51">
        <f t="shared" ref="AK79:AS79" si="7">AK72-AJ72</f>
        <v>190</v>
      </c>
      <c r="AL79" s="51">
        <f t="shared" si="7"/>
        <v>10</v>
      </c>
      <c r="AM79" s="497">
        <f t="shared" si="7"/>
        <v>-30</v>
      </c>
      <c r="AN79" s="497">
        <f t="shared" si="7"/>
        <v>-9</v>
      </c>
      <c r="AO79" s="503">
        <f t="shared" si="7"/>
        <v>98</v>
      </c>
      <c r="AP79" s="503">
        <f t="shared" si="7"/>
        <v>137</v>
      </c>
      <c r="AQ79" s="503">
        <f t="shared" si="7"/>
        <v>38</v>
      </c>
      <c r="AR79" s="503">
        <f t="shared" si="7"/>
        <v>53</v>
      </c>
      <c r="AS79" s="503">
        <f t="shared" si="7"/>
        <v>-301</v>
      </c>
    </row>
    <row r="80" spans="1:45" ht="11.25" customHeight="1" x14ac:dyDescent="0.2">
      <c r="A80" s="493" t="s">
        <v>4879</v>
      </c>
      <c r="B80" s="522">
        <v>105</v>
      </c>
      <c r="C80" s="495">
        <v>40.142857142857103</v>
      </c>
      <c r="D80" s="496">
        <v>64.301238095238105</v>
      </c>
      <c r="E80" s="496">
        <v>2.5238260402437902</v>
      </c>
      <c r="F80" s="496">
        <v>8.5740261297054605</v>
      </c>
      <c r="G80" s="316"/>
      <c r="H80" s="467">
        <v>229</v>
      </c>
      <c r="I80" s="495">
        <v>14.497816593886499</v>
      </c>
      <c r="J80" s="543">
        <v>64.061703056768593</v>
      </c>
      <c r="K80" s="496">
        <v>2.6875656890539301</v>
      </c>
      <c r="L80" s="555">
        <v>8.3620300291121108</v>
      </c>
      <c r="M80" s="25"/>
      <c r="N80" s="575">
        <v>192</v>
      </c>
      <c r="O80" s="551">
        <v>6.5572916666666696</v>
      </c>
      <c r="P80" s="552">
        <v>58.175208333333302</v>
      </c>
      <c r="Q80" s="553">
        <v>3.0447712648946901</v>
      </c>
      <c r="R80" s="554">
        <v>12.0937824056828</v>
      </c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25"/>
      <c r="AG80" s="471" t="s">
        <v>4854</v>
      </c>
      <c r="AH80" s="588"/>
      <c r="AI80" s="467">
        <f t="shared" ref="AI80:AS80" si="8">SUM(AI77:AI79)</f>
        <v>11</v>
      </c>
      <c r="AJ80" s="467">
        <f t="shared" si="8"/>
        <v>9</v>
      </c>
      <c r="AK80" s="467">
        <f t="shared" si="8"/>
        <v>258</v>
      </c>
      <c r="AL80" s="467">
        <f t="shared" si="8"/>
        <v>31</v>
      </c>
      <c r="AM80" s="522">
        <f t="shared" si="8"/>
        <v>10</v>
      </c>
      <c r="AN80" s="522">
        <f t="shared" si="8"/>
        <v>18</v>
      </c>
      <c r="AO80" s="550">
        <f t="shared" si="8"/>
        <v>135</v>
      </c>
      <c r="AP80" s="550">
        <f t="shared" si="8"/>
        <v>142</v>
      </c>
      <c r="AQ80" s="550">
        <f t="shared" si="8"/>
        <v>16</v>
      </c>
      <c r="AR80" s="550">
        <f t="shared" si="8"/>
        <v>53</v>
      </c>
      <c r="AS80" s="550">
        <f t="shared" si="8"/>
        <v>-111</v>
      </c>
    </row>
    <row r="81" spans="1:45" ht="11.25" customHeight="1" x14ac:dyDescent="0.2">
      <c r="A81" s="493" t="s">
        <v>4880</v>
      </c>
      <c r="B81" s="522">
        <v>106</v>
      </c>
      <c r="C81" s="495">
        <v>40.1132075471698</v>
      </c>
      <c r="D81" s="496">
        <v>64.795849056603799</v>
      </c>
      <c r="E81" s="496">
        <v>2.5317331660122</v>
      </c>
      <c r="F81" s="496">
        <v>8.1678998168796699</v>
      </c>
      <c r="G81" s="316"/>
      <c r="H81" s="467">
        <v>231</v>
      </c>
      <c r="I81" s="495">
        <v>14.4848484848485</v>
      </c>
      <c r="J81" s="543">
        <v>64.713290043290002</v>
      </c>
      <c r="K81" s="496">
        <v>2.6749067439937102</v>
      </c>
      <c r="L81" s="555">
        <v>8.4304909538956103</v>
      </c>
      <c r="M81" s="25"/>
      <c r="N81" s="575">
        <v>203</v>
      </c>
      <c r="O81" s="551">
        <v>6.42364532019704</v>
      </c>
      <c r="P81" s="552">
        <v>59.118916256157597</v>
      </c>
      <c r="Q81" s="553">
        <v>3.02702524839111</v>
      </c>
      <c r="R81" s="554">
        <v>12.3761453916501</v>
      </c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25"/>
      <c r="AG81" s="25"/>
      <c r="AH81" s="25"/>
      <c r="AI81" s="25"/>
      <c r="AJ81" s="25"/>
      <c r="AK81" s="25"/>
      <c r="AL81" s="25"/>
      <c r="AM81" s="25"/>
      <c r="AN81" s="25"/>
      <c r="AO81" s="25"/>
    </row>
    <row r="82" spans="1:45" ht="11.25" customHeight="1" x14ac:dyDescent="0.2">
      <c r="A82" s="493" t="s">
        <v>4881</v>
      </c>
      <c r="B82" s="522">
        <v>106</v>
      </c>
      <c r="C82" s="495">
        <v>40.179245283018901</v>
      </c>
      <c r="D82" s="496">
        <v>66.142358490565996</v>
      </c>
      <c r="E82" s="496">
        <v>2.4843703779840198</v>
      </c>
      <c r="F82" s="496">
        <v>8.0186818429414508</v>
      </c>
      <c r="G82" s="316"/>
      <c r="H82" s="467">
        <v>231</v>
      </c>
      <c r="I82" s="495">
        <v>14.5108225108225</v>
      </c>
      <c r="J82" s="543">
        <v>65.788787878787801</v>
      </c>
      <c r="K82" s="496">
        <v>2.6353627449481301</v>
      </c>
      <c r="L82" s="555">
        <v>8.6386686725300699</v>
      </c>
      <c r="M82" s="25"/>
      <c r="N82" s="575">
        <v>206</v>
      </c>
      <c r="O82" s="551">
        <v>6.3932038834951497</v>
      </c>
      <c r="P82" s="552">
        <v>60.067038834951497</v>
      </c>
      <c r="Q82" s="553">
        <v>2.9221804334667199</v>
      </c>
      <c r="R82" s="554">
        <v>12.4234967740448</v>
      </c>
      <c r="V82" s="55"/>
      <c r="W82" s="55"/>
      <c r="X82" s="55"/>
      <c r="Y82" s="55"/>
      <c r="Z82" s="55"/>
      <c r="AA82" s="55"/>
      <c r="AB82" s="146"/>
      <c r="AC82" s="55"/>
      <c r="AD82" s="55"/>
      <c r="AE82" s="25"/>
      <c r="AG82" s="25"/>
      <c r="AH82" s="561"/>
      <c r="AI82" s="64" t="s">
        <v>4882</v>
      </c>
      <c r="AJ82" s="25"/>
      <c r="AK82" s="25"/>
      <c r="AL82" s="25"/>
      <c r="AM82" s="25"/>
      <c r="AN82" s="25"/>
      <c r="AO82" s="25"/>
    </row>
    <row r="83" spans="1:45" ht="11.25" customHeight="1" x14ac:dyDescent="0.2">
      <c r="A83" s="493" t="s">
        <v>4883</v>
      </c>
      <c r="B83" s="522">
        <v>107</v>
      </c>
      <c r="C83" s="495">
        <v>40.065420560747697</v>
      </c>
      <c r="D83" s="496">
        <v>62.953364485981297</v>
      </c>
      <c r="E83" s="496">
        <v>2.6371650567247502</v>
      </c>
      <c r="F83" s="496">
        <v>8.1533121439846905</v>
      </c>
      <c r="G83" s="316"/>
      <c r="H83" s="467">
        <v>236</v>
      </c>
      <c r="I83" s="495">
        <v>14.406779661017</v>
      </c>
      <c r="J83" s="543">
        <v>63.561101694915202</v>
      </c>
      <c r="K83" s="496">
        <v>2.7552745709655801</v>
      </c>
      <c r="L83" s="555">
        <v>8.2210619108989302</v>
      </c>
      <c r="M83" s="25"/>
      <c r="N83" s="575">
        <v>207</v>
      </c>
      <c r="O83" s="551">
        <v>6.2898550724637703</v>
      </c>
      <c r="P83" s="552">
        <v>58.081449275362303</v>
      </c>
      <c r="Q83" s="553">
        <v>3.0015185627430698</v>
      </c>
      <c r="R83" s="554">
        <v>12.691165327940899</v>
      </c>
      <c r="V83" s="55"/>
      <c r="W83" s="55"/>
      <c r="X83" s="55"/>
      <c r="Y83" s="55"/>
      <c r="Z83" s="55"/>
      <c r="AA83" s="55"/>
      <c r="AB83" s="55"/>
      <c r="AC83" s="55"/>
      <c r="AD83" s="55"/>
      <c r="AE83" s="25"/>
      <c r="AG83" s="25"/>
      <c r="AH83" s="586"/>
      <c r="AI83" s="64" t="s">
        <v>4884</v>
      </c>
      <c r="AJ83" s="25"/>
      <c r="AK83" s="25"/>
      <c r="AL83" s="25"/>
      <c r="AM83" s="25"/>
      <c r="AN83" s="25"/>
      <c r="AO83" s="25"/>
    </row>
    <row r="84" spans="1:45" ht="11.25" customHeight="1" x14ac:dyDescent="0.2">
      <c r="A84" s="493" t="s">
        <v>4885</v>
      </c>
      <c r="B84" s="522">
        <v>107</v>
      </c>
      <c r="C84" s="495">
        <v>40.158878504672899</v>
      </c>
      <c r="D84" s="496">
        <v>65.280373831775705</v>
      </c>
      <c r="E84" s="496">
        <v>2.5546275112060899</v>
      </c>
      <c r="F84" s="496">
        <v>8.1718987825606604</v>
      </c>
      <c r="G84" s="316"/>
      <c r="H84" s="467">
        <v>239</v>
      </c>
      <c r="I84" s="495">
        <v>14.3723849372385</v>
      </c>
      <c r="J84" s="543">
        <v>65.233598326359797</v>
      </c>
      <c r="K84" s="496">
        <v>2.6697732207007099</v>
      </c>
      <c r="L84" s="555">
        <v>8.3517277058108501</v>
      </c>
      <c r="M84" s="25"/>
      <c r="N84" s="575">
        <v>207</v>
      </c>
      <c r="O84" s="551">
        <v>6.23188405797102</v>
      </c>
      <c r="P84" s="552">
        <v>59.009903381642602</v>
      </c>
      <c r="Q84" s="553">
        <v>2.9371415919988602</v>
      </c>
      <c r="R84" s="554">
        <v>11.991692055074999</v>
      </c>
      <c r="V84" s="55"/>
      <c r="W84" s="55"/>
      <c r="X84" s="55"/>
      <c r="Y84" s="123"/>
      <c r="Z84" s="55"/>
      <c r="AA84" s="55"/>
      <c r="AB84" s="146"/>
      <c r="AC84" s="55"/>
      <c r="AD84" s="55"/>
      <c r="AE84" s="25"/>
      <c r="AG84" s="25"/>
      <c r="AH84" s="64" t="s">
        <v>4886</v>
      </c>
      <c r="AI84" s="25"/>
      <c r="AJ84" s="595" t="s">
        <v>4887</v>
      </c>
      <c r="AK84" s="25"/>
      <c r="AL84" s="25"/>
      <c r="AM84" s="25"/>
      <c r="AN84" s="25"/>
      <c r="AO84" s="25"/>
    </row>
    <row r="85" spans="1:45" ht="11.25" customHeight="1" x14ac:dyDescent="0.2">
      <c r="A85" s="493" t="s">
        <v>4888</v>
      </c>
      <c r="B85" s="522">
        <v>107</v>
      </c>
      <c r="C85" s="495">
        <v>40.186915887850503</v>
      </c>
      <c r="D85" s="496">
        <v>63.640934579439197</v>
      </c>
      <c r="E85" s="496">
        <v>2.6520637569992198</v>
      </c>
      <c r="F85" s="496">
        <v>8.1363982947464404</v>
      </c>
      <c r="G85" s="316"/>
      <c r="H85" s="467">
        <v>239</v>
      </c>
      <c r="I85" s="495">
        <v>14.418410041841</v>
      </c>
      <c r="J85" s="543">
        <v>63.646108786610903</v>
      </c>
      <c r="K85" s="496">
        <v>2.7575417982139601</v>
      </c>
      <c r="L85" s="555">
        <v>8.4675644074523806</v>
      </c>
      <c r="M85" s="25"/>
      <c r="N85" s="575">
        <v>208</v>
      </c>
      <c r="O85" s="551">
        <v>6.1826923076923102</v>
      </c>
      <c r="P85" s="552">
        <v>55.770576923076902</v>
      </c>
      <c r="Q85" s="553">
        <v>3.1265755307998502</v>
      </c>
      <c r="R85" s="554">
        <v>12.292188838985</v>
      </c>
      <c r="V85" s="55"/>
      <c r="W85" s="55"/>
      <c r="X85" s="55"/>
      <c r="Y85" s="55"/>
      <c r="Z85" s="55"/>
      <c r="AA85" s="55"/>
      <c r="AB85" s="55"/>
      <c r="AC85" s="55"/>
      <c r="AD85" s="55"/>
      <c r="AE85" s="25"/>
      <c r="AG85" s="25"/>
      <c r="AH85" s="560"/>
      <c r="AI85" s="64" t="s">
        <v>4889</v>
      </c>
      <c r="AJ85" s="25"/>
      <c r="AK85" s="25"/>
      <c r="AL85" s="25"/>
      <c r="AM85" s="25"/>
      <c r="AN85" s="25"/>
      <c r="AO85" s="25"/>
    </row>
    <row r="86" spans="1:45" ht="11.25" customHeight="1" x14ac:dyDescent="0.2">
      <c r="A86" s="493" t="s">
        <v>4890</v>
      </c>
      <c r="B86" s="522">
        <v>105</v>
      </c>
      <c r="C86" s="495">
        <v>40.180952380952398</v>
      </c>
      <c r="D86" s="496">
        <v>67.284285714285701</v>
      </c>
      <c r="E86" s="496">
        <v>2.5230512410767201</v>
      </c>
      <c r="F86" s="496">
        <v>8.3912842710296704</v>
      </c>
      <c r="G86" s="316"/>
      <c r="H86" s="467">
        <v>245</v>
      </c>
      <c r="I86" s="495">
        <v>14.3714285714286</v>
      </c>
      <c r="J86" s="543">
        <v>68.068816326530595</v>
      </c>
      <c r="K86" s="496">
        <v>2.6500774337634598</v>
      </c>
      <c r="L86" s="555">
        <v>8.8487876793907496</v>
      </c>
      <c r="M86" s="25"/>
      <c r="N86" s="575">
        <v>218</v>
      </c>
      <c r="O86" s="551">
        <v>6.0688073394495401</v>
      </c>
      <c r="P86" s="552">
        <v>55.271146788990798</v>
      </c>
      <c r="Q86" s="553">
        <v>3.0916555141228299</v>
      </c>
      <c r="R86" s="554">
        <v>11.9767596275559</v>
      </c>
      <c r="V86" s="55"/>
      <c r="W86" s="55"/>
      <c r="X86" s="55"/>
      <c r="Y86" s="55"/>
      <c r="Z86" s="55"/>
      <c r="AA86" s="55"/>
      <c r="AB86" s="55"/>
      <c r="AC86" s="55"/>
      <c r="AD86" s="55"/>
      <c r="AE86" s="25"/>
      <c r="AG86" s="596" t="s">
        <v>4891</v>
      </c>
      <c r="AH86" s="508"/>
      <c r="AI86" s="597" t="s">
        <v>4892</v>
      </c>
      <c r="AJ86" s="469"/>
      <c r="AK86" s="469"/>
      <c r="AL86" s="469"/>
      <c r="AM86" s="469"/>
      <c r="AN86" s="469"/>
      <c r="AO86" s="469"/>
      <c r="AP86" s="598"/>
      <c r="AQ86" s="470"/>
      <c r="AR86" s="470"/>
      <c r="AS86" s="470"/>
    </row>
    <row r="87" spans="1:45" ht="11.25" customHeight="1" x14ac:dyDescent="0.2">
      <c r="A87" s="493" t="s">
        <v>4893</v>
      </c>
      <c r="B87" s="522">
        <v>105</v>
      </c>
      <c r="C87" s="495">
        <v>40.314285714285703</v>
      </c>
      <c r="D87" s="496">
        <v>68.376380952380998</v>
      </c>
      <c r="E87" s="496">
        <v>2.5279661610848598</v>
      </c>
      <c r="F87" s="496">
        <v>8.5184889042259098</v>
      </c>
      <c r="G87" s="316"/>
      <c r="H87" s="467">
        <v>246</v>
      </c>
      <c r="I87" s="495">
        <v>14.349593495935</v>
      </c>
      <c r="J87" s="543">
        <v>68.204024390243902</v>
      </c>
      <c r="K87" s="496">
        <v>2.6457581096145102</v>
      </c>
      <c r="L87" s="555">
        <v>8.9321094644245296</v>
      </c>
      <c r="M87" s="25"/>
      <c r="N87" s="575">
        <v>238</v>
      </c>
      <c r="O87" s="551">
        <v>5.96218487394958</v>
      </c>
      <c r="P87" s="552">
        <v>56.813949579831899</v>
      </c>
      <c r="Q87" s="553">
        <v>3.01480292191897</v>
      </c>
      <c r="R87" s="554">
        <v>12.225041004386799</v>
      </c>
      <c r="V87" s="55"/>
      <c r="W87" s="55"/>
      <c r="X87" s="55"/>
      <c r="Y87" s="55"/>
      <c r="Z87" s="55"/>
      <c r="AA87" s="55"/>
      <c r="AB87" s="55"/>
      <c r="AC87" s="55"/>
      <c r="AD87" s="55"/>
      <c r="AE87" s="25"/>
      <c r="AG87" s="599" t="s">
        <v>4894</v>
      </c>
      <c r="AH87" s="600"/>
      <c r="AI87" s="471">
        <v>2008</v>
      </c>
      <c r="AJ87" s="475">
        <v>2009</v>
      </c>
      <c r="AK87" s="471" t="s">
        <v>4768</v>
      </c>
      <c r="AL87" s="475" t="s">
        <v>4769</v>
      </c>
      <c r="AM87" s="471" t="s">
        <v>1742</v>
      </c>
      <c r="AN87" s="475" t="s">
        <v>1733</v>
      </c>
      <c r="AO87" s="471" t="s">
        <v>4770</v>
      </c>
      <c r="AP87" s="475" t="s">
        <v>4771</v>
      </c>
      <c r="AQ87" s="471">
        <v>2016</v>
      </c>
      <c r="AR87" s="471">
        <v>2017</v>
      </c>
      <c r="AS87" s="471">
        <v>2018</v>
      </c>
    </row>
    <row r="88" spans="1:45" ht="11.25" customHeight="1" x14ac:dyDescent="0.2">
      <c r="A88" s="493" t="s">
        <v>4895</v>
      </c>
      <c r="B88" s="522">
        <v>106</v>
      </c>
      <c r="C88" s="495">
        <v>40.2264150943396</v>
      </c>
      <c r="D88" s="496">
        <v>69.582924528301902</v>
      </c>
      <c r="E88" s="496">
        <v>2.4985181950939799</v>
      </c>
      <c r="F88" s="496">
        <v>8.2467161042749897</v>
      </c>
      <c r="G88" s="316"/>
      <c r="H88" s="467">
        <v>246</v>
      </c>
      <c r="I88" s="495">
        <v>14.390243902439</v>
      </c>
      <c r="J88" s="543">
        <v>68.710447154471495</v>
      </c>
      <c r="K88" s="496">
        <v>2.6426313265707599</v>
      </c>
      <c r="L88" s="555">
        <v>8.6096120307346293</v>
      </c>
      <c r="M88" s="25"/>
      <c r="N88" s="575">
        <v>259</v>
      </c>
      <c r="O88" s="551">
        <v>5.9111969111969103</v>
      </c>
      <c r="P88" s="552">
        <v>56.7567181467182</v>
      </c>
      <c r="Q88" s="553">
        <v>3.1156709291068099</v>
      </c>
      <c r="R88" s="554">
        <v>12.278304141151899</v>
      </c>
      <c r="V88" s="55"/>
      <c r="W88" s="55"/>
      <c r="X88" s="55"/>
      <c r="Y88" s="55"/>
      <c r="Z88" s="55"/>
      <c r="AA88" s="55"/>
      <c r="AB88" s="55"/>
      <c r="AC88" s="55"/>
      <c r="AD88" s="55"/>
      <c r="AE88" s="25"/>
      <c r="AG88" s="601" t="s">
        <v>4896</v>
      </c>
      <c r="AH88" s="602"/>
      <c r="AI88" s="603">
        <f t="shared" ref="AI88:AS88" si="9">AH73</f>
        <v>139</v>
      </c>
      <c r="AJ88" s="602">
        <f t="shared" si="9"/>
        <v>150</v>
      </c>
      <c r="AK88" s="603">
        <f t="shared" si="9"/>
        <v>159</v>
      </c>
      <c r="AL88" s="602">
        <f t="shared" si="9"/>
        <v>417</v>
      </c>
      <c r="AM88" s="603">
        <f t="shared" si="9"/>
        <v>448</v>
      </c>
      <c r="AN88" s="602">
        <f t="shared" si="9"/>
        <v>458</v>
      </c>
      <c r="AO88" s="603">
        <f t="shared" si="9"/>
        <v>476</v>
      </c>
      <c r="AP88" s="602">
        <f t="shared" si="9"/>
        <v>611</v>
      </c>
      <c r="AQ88" s="603">
        <f t="shared" si="9"/>
        <v>753</v>
      </c>
      <c r="AR88" s="603">
        <f t="shared" si="9"/>
        <v>769</v>
      </c>
      <c r="AS88" s="603">
        <f t="shared" si="9"/>
        <v>822</v>
      </c>
    </row>
    <row r="89" spans="1:45" ht="11.25" customHeight="1" x14ac:dyDescent="0.2">
      <c r="A89" s="523" t="s">
        <v>4897</v>
      </c>
      <c r="B89" s="527">
        <v>106</v>
      </c>
      <c r="C89" s="525">
        <v>40.292452830188701</v>
      </c>
      <c r="D89" s="526">
        <v>67.493679245283005</v>
      </c>
      <c r="E89" s="526">
        <v>2.5844576979213199</v>
      </c>
      <c r="F89" s="526">
        <v>8.2681088405621495</v>
      </c>
      <c r="G89" s="316"/>
      <c r="H89" s="556">
        <v>250</v>
      </c>
      <c r="I89" s="525">
        <v>14.423999999999999</v>
      </c>
      <c r="J89" s="538">
        <v>67.095879999999994</v>
      </c>
      <c r="K89" s="526">
        <v>2.7455868266747001</v>
      </c>
      <c r="L89" s="557">
        <v>8.4288867515287809</v>
      </c>
      <c r="M89" s="25"/>
      <c r="N89" s="581">
        <v>281</v>
      </c>
      <c r="O89" s="582">
        <v>5.8291814946619196</v>
      </c>
      <c r="P89" s="583">
        <v>54.167010676156501</v>
      </c>
      <c r="Q89" s="584">
        <v>3.1456512853380798</v>
      </c>
      <c r="R89" s="585">
        <v>11.853811236729999</v>
      </c>
      <c r="V89" s="55"/>
      <c r="W89" s="55"/>
      <c r="X89" s="55"/>
      <c r="Y89" s="55"/>
      <c r="Z89" s="55"/>
      <c r="AA89" s="55"/>
      <c r="AB89" s="55"/>
      <c r="AC89" s="55"/>
      <c r="AD89" s="55"/>
      <c r="AE89" s="25"/>
      <c r="AG89" s="604" t="s">
        <v>4847</v>
      </c>
      <c r="AH89" s="172"/>
      <c r="AI89" s="152">
        <f t="shared" ref="AI89:AS89" si="10">AI95+AI94</f>
        <v>28</v>
      </c>
      <c r="AJ89" s="172">
        <f t="shared" si="10"/>
        <v>54</v>
      </c>
      <c r="AK89" s="152">
        <f t="shared" si="10"/>
        <v>324</v>
      </c>
      <c r="AL89" s="172">
        <f t="shared" si="10"/>
        <v>60</v>
      </c>
      <c r="AM89" s="152">
        <f t="shared" si="10"/>
        <v>48</v>
      </c>
      <c r="AN89" s="172">
        <f t="shared" si="10"/>
        <v>55</v>
      </c>
      <c r="AO89" s="152">
        <f t="shared" si="10"/>
        <v>168</v>
      </c>
      <c r="AP89" s="172">
        <f t="shared" si="10"/>
        <v>209</v>
      </c>
      <c r="AQ89" s="152">
        <f t="shared" si="10"/>
        <v>122</v>
      </c>
      <c r="AR89" s="152">
        <f t="shared" si="10"/>
        <v>126</v>
      </c>
      <c r="AS89" s="152" t="e">
        <f t="shared" si="10"/>
        <v>#REF!</v>
      </c>
    </row>
    <row r="90" spans="1:45" ht="11.25" customHeight="1" x14ac:dyDescent="0.2">
      <c r="A90" s="523" t="s">
        <v>4898</v>
      </c>
      <c r="B90" s="527">
        <v>105</v>
      </c>
      <c r="C90" s="525">
        <v>40.476190476190503</v>
      </c>
      <c r="D90" s="526">
        <v>69.741142857142904</v>
      </c>
      <c r="E90" s="526">
        <v>2.5536367271743199</v>
      </c>
      <c r="F90" s="526">
        <v>8.2946179955700305</v>
      </c>
      <c r="G90" s="316"/>
      <c r="H90" s="556">
        <v>249</v>
      </c>
      <c r="I90" s="525">
        <v>14.6265060240964</v>
      </c>
      <c r="J90" s="538">
        <v>70.404819277108402</v>
      </c>
      <c r="K90" s="526">
        <v>2.69739547214887</v>
      </c>
      <c r="L90" s="557">
        <v>8.3763581489520096</v>
      </c>
      <c r="M90" s="25"/>
      <c r="N90" s="581">
        <v>309</v>
      </c>
      <c r="O90" s="582">
        <v>5.8317152103559904</v>
      </c>
      <c r="P90" s="583">
        <v>55.628737864077699</v>
      </c>
      <c r="Q90" s="584">
        <v>2.9151936862692902</v>
      </c>
      <c r="R90" s="585">
        <v>12.160612334501099</v>
      </c>
      <c r="V90" s="55"/>
      <c r="W90" s="55"/>
      <c r="X90" s="55"/>
      <c r="Y90" s="55"/>
      <c r="Z90" s="55"/>
      <c r="AA90" s="55"/>
      <c r="AB90" s="55"/>
      <c r="AC90" s="55"/>
      <c r="AD90" s="55"/>
      <c r="AE90" s="25"/>
      <c r="AG90" s="605" t="s">
        <v>4899</v>
      </c>
      <c r="AH90" s="594" t="s">
        <v>4900</v>
      </c>
      <c r="AI90" s="492">
        <f>Changes!E1115</f>
        <v>10</v>
      </c>
      <c r="AJ90" s="594">
        <f>Changes!E1116</f>
        <v>28</v>
      </c>
      <c r="AK90" s="492">
        <f>Changes!E1117</f>
        <v>2</v>
      </c>
      <c r="AL90" s="594">
        <f>Changes!E1118</f>
        <v>8</v>
      </c>
      <c r="AM90" s="492">
        <f>Changes!E1119</f>
        <v>14</v>
      </c>
      <c r="AN90" s="594">
        <f>Changes!E1120</f>
        <v>7</v>
      </c>
      <c r="AO90" s="492">
        <f>Changes!E1121</f>
        <v>8</v>
      </c>
      <c r="AP90" s="594">
        <f>Changes!E1122</f>
        <v>18</v>
      </c>
      <c r="AQ90" s="492">
        <f>Changes!E1123</f>
        <v>29</v>
      </c>
      <c r="AR90" s="492">
        <f>Changes!E1124</f>
        <v>8</v>
      </c>
      <c r="AS90" s="492" t="e">
        <f>Changes!#REF!</f>
        <v>#REF!</v>
      </c>
    </row>
    <row r="91" spans="1:45" ht="11.25" customHeight="1" x14ac:dyDescent="0.2">
      <c r="A91" s="523" t="s">
        <v>4901</v>
      </c>
      <c r="B91" s="527">
        <v>105</v>
      </c>
      <c r="C91" s="525">
        <v>40.504761904761899</v>
      </c>
      <c r="D91" s="526">
        <v>69.208857142857099</v>
      </c>
      <c r="E91" s="526">
        <v>2.5662461294491101</v>
      </c>
      <c r="F91" s="526">
        <v>8.2293158332065595</v>
      </c>
      <c r="G91" s="316"/>
      <c r="H91" s="556">
        <v>249</v>
      </c>
      <c r="I91" s="525">
        <v>14.6345381526104</v>
      </c>
      <c r="J91" s="538">
        <v>70.260040160642504</v>
      </c>
      <c r="K91" s="526">
        <v>2.72182820941905</v>
      </c>
      <c r="L91" s="557">
        <v>8.1666825730796404</v>
      </c>
      <c r="M91" s="25"/>
      <c r="N91" s="581">
        <v>336</v>
      </c>
      <c r="O91" s="582">
        <v>5.78571428571429</v>
      </c>
      <c r="P91" s="583">
        <v>54.019880952381001</v>
      </c>
      <c r="Q91" s="584">
        <v>2.8917702971863299</v>
      </c>
      <c r="R91" s="585">
        <v>12.102456010846799</v>
      </c>
      <c r="V91" s="55"/>
      <c r="W91" s="55"/>
      <c r="X91" s="55"/>
      <c r="Y91" s="55"/>
      <c r="Z91" s="55"/>
      <c r="AA91" s="55"/>
      <c r="AB91" s="55"/>
      <c r="AC91" s="55"/>
      <c r="AD91" s="55"/>
      <c r="AE91" s="25"/>
      <c r="AG91" s="606" t="s">
        <v>4899</v>
      </c>
      <c r="AH91" s="25" t="s">
        <v>4902</v>
      </c>
      <c r="AI91" s="497">
        <f>Changes!F1115</f>
        <v>2</v>
      </c>
      <c r="AJ91" s="25">
        <f>Changes!F1116</f>
        <v>14</v>
      </c>
      <c r="AK91" s="497">
        <f>Changes!F1117</f>
        <v>60</v>
      </c>
      <c r="AL91" s="25">
        <f>Changes!F1118</f>
        <v>13</v>
      </c>
      <c r="AM91" s="497">
        <f>Changes!F1119</f>
        <v>13</v>
      </c>
      <c r="AN91" s="25">
        <f>Changes!F1120</f>
        <v>13</v>
      </c>
      <c r="AO91" s="497">
        <f>Changes!F1121</f>
        <v>13</v>
      </c>
      <c r="AP91" s="25">
        <f>Changes!F1122</f>
        <v>12</v>
      </c>
      <c r="AQ91" s="497">
        <f>Changes!F1123</f>
        <v>49</v>
      </c>
      <c r="AR91" s="497">
        <f>Changes!F1124</f>
        <v>37</v>
      </c>
      <c r="AS91" s="497">
        <f>Changes!F1125</f>
        <v>31</v>
      </c>
    </row>
    <row r="92" spans="1:45" ht="11.25" customHeight="1" x14ac:dyDescent="0.2">
      <c r="A92" s="523" t="s">
        <v>4903</v>
      </c>
      <c r="B92" s="527">
        <v>105</v>
      </c>
      <c r="C92" s="525">
        <v>40.590476190476203</v>
      </c>
      <c r="D92" s="526">
        <v>68.276857142857097</v>
      </c>
      <c r="E92" s="526">
        <v>2.6157508638229201</v>
      </c>
      <c r="F92" s="526">
        <v>7.8909997898311701</v>
      </c>
      <c r="G92" s="316"/>
      <c r="H92" s="556">
        <v>249</v>
      </c>
      <c r="I92" s="525">
        <v>14.6867469879518</v>
      </c>
      <c r="J92" s="538">
        <v>69.610522088353406</v>
      </c>
      <c r="K92" s="526">
        <v>2.7278429260462098</v>
      </c>
      <c r="L92" s="557">
        <v>7.9620214312743096</v>
      </c>
      <c r="M92" s="25"/>
      <c r="N92" s="581">
        <v>353</v>
      </c>
      <c r="O92" s="582">
        <v>5.7705382436260599</v>
      </c>
      <c r="P92" s="583">
        <v>53.821841359773401</v>
      </c>
      <c r="Q92" s="584">
        <v>2.9300528380188502</v>
      </c>
      <c r="R92" s="585">
        <v>12.420535862483201</v>
      </c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25"/>
      <c r="AG92" s="606" t="s">
        <v>4899</v>
      </c>
      <c r="AH92" s="25" t="s">
        <v>4904</v>
      </c>
      <c r="AI92" s="497">
        <f>Changes!G1115</f>
        <v>3</v>
      </c>
      <c r="AJ92" s="25">
        <f>Changes!G1116</f>
        <v>3</v>
      </c>
      <c r="AK92" s="497">
        <f>Changes!G1117</f>
        <v>4</v>
      </c>
      <c r="AL92" s="25">
        <f>Changes!G1118</f>
        <v>6</v>
      </c>
      <c r="AM92" s="497">
        <f>Changes!G1119</f>
        <v>5</v>
      </c>
      <c r="AN92" s="25">
        <f>Changes!G1120</f>
        <v>12</v>
      </c>
      <c r="AO92" s="497">
        <f>Changes!G1121</f>
        <v>9</v>
      </c>
      <c r="AP92" s="25">
        <f>Changes!G1122</f>
        <v>18</v>
      </c>
      <c r="AQ92" s="497">
        <f>Changes!G1123</f>
        <v>24</v>
      </c>
      <c r="AR92" s="497">
        <f>Changes!G1124</f>
        <v>25</v>
      </c>
      <c r="AS92" s="497">
        <f>Changes!G1125</f>
        <v>26</v>
      </c>
    </row>
    <row r="93" spans="1:45" ht="11.25" customHeight="1" x14ac:dyDescent="0.2">
      <c r="A93" s="523" t="s">
        <v>4905</v>
      </c>
      <c r="B93" s="527">
        <v>105</v>
      </c>
      <c r="C93" s="525">
        <v>40.657142857142901</v>
      </c>
      <c r="D93" s="526">
        <v>68.729238095238102</v>
      </c>
      <c r="E93" s="526">
        <v>2.62028379002912</v>
      </c>
      <c r="F93" s="526">
        <v>7.8067703222866101</v>
      </c>
      <c r="G93" s="316"/>
      <c r="H93" s="556">
        <v>251</v>
      </c>
      <c r="I93" s="525">
        <v>14.7330677290837</v>
      </c>
      <c r="J93" s="538">
        <v>69.937848605577599</v>
      </c>
      <c r="K93" s="526">
        <v>2.7625618090078699</v>
      </c>
      <c r="L93" s="557">
        <v>7.9672204406714897</v>
      </c>
      <c r="M93" s="25"/>
      <c r="N93" s="581">
        <v>366</v>
      </c>
      <c r="O93" s="582">
        <v>5.7622950819672099</v>
      </c>
      <c r="P93" s="583">
        <v>54.440355191256899</v>
      </c>
      <c r="Q93" s="584">
        <v>2.9086780915571202</v>
      </c>
      <c r="R93" s="585">
        <v>12.2539923896567</v>
      </c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25"/>
      <c r="AG93" s="606" t="s">
        <v>4899</v>
      </c>
      <c r="AH93" s="25" t="s">
        <v>14</v>
      </c>
      <c r="AI93" s="497">
        <f>Changes!H1115</f>
        <v>2</v>
      </c>
      <c r="AJ93" s="25">
        <f>Changes!H1116</f>
        <v>0</v>
      </c>
      <c r="AK93" s="497">
        <f>Changes!H1117</f>
        <v>0</v>
      </c>
      <c r="AL93" s="25">
        <f>Changes!H1118</f>
        <v>2</v>
      </c>
      <c r="AM93" s="497">
        <f>Changes!H1119</f>
        <v>6</v>
      </c>
      <c r="AN93" s="25">
        <f>Changes!H1120</f>
        <v>5</v>
      </c>
      <c r="AO93" s="497">
        <f>Changes!H1121</f>
        <v>3</v>
      </c>
      <c r="AP93" s="25">
        <f>Changes!H1122</f>
        <v>19</v>
      </c>
      <c r="AQ93" s="497">
        <f>Changes!H1123</f>
        <v>4</v>
      </c>
      <c r="AR93" s="497">
        <f>Changes!H1124</f>
        <v>3</v>
      </c>
      <c r="AS93" s="497">
        <f>Changes!H1125</f>
        <v>0</v>
      </c>
    </row>
    <row r="94" spans="1:45" ht="11.25" customHeight="1" x14ac:dyDescent="0.2">
      <c r="A94" s="523" t="s">
        <v>4906</v>
      </c>
      <c r="B94" s="527">
        <v>105</v>
      </c>
      <c r="C94" s="525">
        <v>40.704761904761902</v>
      </c>
      <c r="D94" s="526">
        <v>66.595523809523797</v>
      </c>
      <c r="E94" s="526">
        <v>2.6721877749238598</v>
      </c>
      <c r="F94" s="526">
        <v>7.8261113836627798</v>
      </c>
      <c r="G94" s="316"/>
      <c r="H94" s="556">
        <v>252</v>
      </c>
      <c r="I94" s="525">
        <v>14.753968253968299</v>
      </c>
      <c r="J94" s="538">
        <v>68.493412698412698</v>
      </c>
      <c r="K94" s="526">
        <v>2.83670595529117</v>
      </c>
      <c r="L94" s="557">
        <v>7.7597262112882897</v>
      </c>
      <c r="M94" s="25"/>
      <c r="N94" s="581">
        <v>369</v>
      </c>
      <c r="O94" s="582">
        <v>5.7452574525745304</v>
      </c>
      <c r="P94" s="583">
        <v>53.505663956639502</v>
      </c>
      <c r="Q94" s="584">
        <v>2.9872024465894498</v>
      </c>
      <c r="R94" s="585">
        <v>12.0991405619015</v>
      </c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25"/>
      <c r="AG94" s="607" t="s">
        <v>4899</v>
      </c>
      <c r="AH94" s="608" t="s">
        <v>4534</v>
      </c>
      <c r="AI94" s="609">
        <f t="shared" ref="AI94:AS94" si="11">SUM(AI90:AI93)</f>
        <v>17</v>
      </c>
      <c r="AJ94" s="608">
        <f t="shared" si="11"/>
        <v>45</v>
      </c>
      <c r="AK94" s="609">
        <f t="shared" si="11"/>
        <v>66</v>
      </c>
      <c r="AL94" s="608">
        <f t="shared" si="11"/>
        <v>29</v>
      </c>
      <c r="AM94" s="609">
        <f t="shared" si="11"/>
        <v>38</v>
      </c>
      <c r="AN94" s="608">
        <f t="shared" si="11"/>
        <v>37</v>
      </c>
      <c r="AO94" s="609">
        <f t="shared" si="11"/>
        <v>33</v>
      </c>
      <c r="AP94" s="608">
        <f t="shared" si="11"/>
        <v>67</v>
      </c>
      <c r="AQ94" s="609">
        <f t="shared" si="11"/>
        <v>106</v>
      </c>
      <c r="AR94" s="609">
        <f t="shared" si="11"/>
        <v>73</v>
      </c>
      <c r="AS94" s="609" t="e">
        <f t="shared" si="11"/>
        <v>#REF!</v>
      </c>
    </row>
    <row r="95" spans="1:45" ht="11.25" customHeight="1" x14ac:dyDescent="0.2">
      <c r="A95" s="523" t="s">
        <v>4907</v>
      </c>
      <c r="B95" s="527">
        <v>106</v>
      </c>
      <c r="C95" s="525">
        <v>40.849056603773597</v>
      </c>
      <c r="D95" s="526">
        <v>71.843396226415095</v>
      </c>
      <c r="E95" s="526">
        <v>2.6569284096496402</v>
      </c>
      <c r="F95" s="526">
        <v>6.9140205164596402</v>
      </c>
      <c r="G95" s="316"/>
      <c r="H95" s="556">
        <v>253</v>
      </c>
      <c r="I95" s="525">
        <v>14.7667984189723</v>
      </c>
      <c r="J95" s="538">
        <v>67.341067193675897</v>
      </c>
      <c r="K95" s="526">
        <v>2.8551618587207499</v>
      </c>
      <c r="L95" s="557">
        <v>8.2041056631634799</v>
      </c>
      <c r="M95" s="25"/>
      <c r="N95" s="581">
        <v>375</v>
      </c>
      <c r="O95" s="582">
        <v>5.7226666666666697</v>
      </c>
      <c r="P95" s="583">
        <v>53.040186666666699</v>
      </c>
      <c r="Q95" s="584">
        <v>3.0345800356653601</v>
      </c>
      <c r="R95" s="585">
        <v>11.6528579956726</v>
      </c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25"/>
      <c r="AG95" s="606" t="s">
        <v>4908</v>
      </c>
      <c r="AH95" s="25"/>
      <c r="AI95" s="497">
        <f t="shared" ref="AI95:AS95" si="12">AI80</f>
        <v>11</v>
      </c>
      <c r="AJ95" s="25">
        <f t="shared" si="12"/>
        <v>9</v>
      </c>
      <c r="AK95" s="497">
        <f t="shared" si="12"/>
        <v>258</v>
      </c>
      <c r="AL95" s="25">
        <f t="shared" si="12"/>
        <v>31</v>
      </c>
      <c r="AM95" s="497">
        <f t="shared" si="12"/>
        <v>10</v>
      </c>
      <c r="AN95" s="25">
        <f t="shared" si="12"/>
        <v>18</v>
      </c>
      <c r="AO95" s="497">
        <f t="shared" si="12"/>
        <v>135</v>
      </c>
      <c r="AP95" s="25">
        <f t="shared" si="12"/>
        <v>142</v>
      </c>
      <c r="AQ95" s="497">
        <f t="shared" si="12"/>
        <v>16</v>
      </c>
      <c r="AR95" s="497">
        <f t="shared" si="12"/>
        <v>53</v>
      </c>
      <c r="AS95" s="497">
        <f t="shared" si="12"/>
        <v>-111</v>
      </c>
    </row>
    <row r="96" spans="1:45" ht="11.25" customHeight="1" x14ac:dyDescent="0.2">
      <c r="A96" s="523" t="s">
        <v>4909</v>
      </c>
      <c r="B96" s="527">
        <v>106</v>
      </c>
      <c r="C96" s="525">
        <v>40.9339622641509</v>
      </c>
      <c r="D96" s="526">
        <v>68.3789622641509</v>
      </c>
      <c r="E96" s="526">
        <v>2.80424655133536</v>
      </c>
      <c r="F96" s="526">
        <v>6.82728173279106</v>
      </c>
      <c r="G96" s="316"/>
      <c r="H96" s="556">
        <v>253</v>
      </c>
      <c r="I96" s="525">
        <v>14.786561264822099</v>
      </c>
      <c r="J96" s="538">
        <v>64.103399209486199</v>
      </c>
      <c r="K96" s="526">
        <v>2.9772161316624</v>
      </c>
      <c r="L96" s="557">
        <v>7.9899800869940503</v>
      </c>
      <c r="M96" s="25"/>
      <c r="N96" s="581">
        <v>376</v>
      </c>
      <c r="O96" s="582">
        <v>5.7127659574468099</v>
      </c>
      <c r="P96" s="583">
        <v>49.762898936170203</v>
      </c>
      <c r="Q96" s="584">
        <v>3.2408352122433302</v>
      </c>
      <c r="R96" s="585">
        <v>11.533776723942699</v>
      </c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25"/>
      <c r="AG96" s="601" t="s">
        <v>4910</v>
      </c>
      <c r="AH96" s="602"/>
      <c r="AI96" s="603">
        <f t="shared" ref="AI96:AS96" si="13">AI73</f>
        <v>150</v>
      </c>
      <c r="AJ96" s="602">
        <f t="shared" si="13"/>
        <v>159</v>
      </c>
      <c r="AK96" s="603">
        <f t="shared" si="13"/>
        <v>417</v>
      </c>
      <c r="AL96" s="602">
        <f t="shared" si="13"/>
        <v>448</v>
      </c>
      <c r="AM96" s="603">
        <f t="shared" si="13"/>
        <v>458</v>
      </c>
      <c r="AN96" s="602">
        <f t="shared" si="13"/>
        <v>476</v>
      </c>
      <c r="AO96" s="603">
        <f t="shared" si="13"/>
        <v>611</v>
      </c>
      <c r="AP96" s="602">
        <f t="shared" si="13"/>
        <v>753</v>
      </c>
      <c r="AQ96" s="603">
        <f t="shared" si="13"/>
        <v>769</v>
      </c>
      <c r="AR96" s="603">
        <f t="shared" si="13"/>
        <v>822</v>
      </c>
      <c r="AS96" s="603">
        <f t="shared" si="13"/>
        <v>711</v>
      </c>
    </row>
    <row r="97" spans="1:45" ht="11.25" customHeight="1" x14ac:dyDescent="0.2">
      <c r="A97" s="523" t="s">
        <v>4911</v>
      </c>
      <c r="B97" s="527">
        <v>106</v>
      </c>
      <c r="C97" s="525">
        <v>40.962264150943398</v>
      </c>
      <c r="D97" s="526">
        <v>66.968773584905605</v>
      </c>
      <c r="E97" s="526">
        <v>2.8502266922777202</v>
      </c>
      <c r="F97" s="526">
        <v>6.7953730341393301</v>
      </c>
      <c r="G97" s="316"/>
      <c r="H97" s="556">
        <v>252</v>
      </c>
      <c r="I97" s="525">
        <v>14.837301587301599</v>
      </c>
      <c r="J97" s="538">
        <v>62.143531746031798</v>
      </c>
      <c r="K97" s="526">
        <v>3.0995539000769101</v>
      </c>
      <c r="L97" s="557">
        <v>8.1166211278060505</v>
      </c>
      <c r="M97" s="25"/>
      <c r="N97" s="581">
        <v>384</v>
      </c>
      <c r="O97" s="582">
        <v>5.703125</v>
      </c>
      <c r="P97" s="583">
        <v>48.509973958333298</v>
      </c>
      <c r="Q97" s="584">
        <v>3.4016643905149699</v>
      </c>
      <c r="R97" s="585">
        <v>11.481061950648</v>
      </c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25"/>
      <c r="AG97" s="25"/>
      <c r="AH97" s="25"/>
      <c r="AI97" s="25"/>
      <c r="AJ97" s="25"/>
      <c r="AK97" s="25"/>
      <c r="AL97" s="25"/>
      <c r="AM97" s="25"/>
      <c r="AN97" s="25"/>
      <c r="AO97" s="25"/>
    </row>
    <row r="98" spans="1:45" ht="11.25" customHeight="1" x14ac:dyDescent="0.2">
      <c r="A98" s="523" t="s">
        <v>4912</v>
      </c>
      <c r="B98" s="527">
        <v>106</v>
      </c>
      <c r="C98" s="525">
        <v>41.094339622641499</v>
      </c>
      <c r="D98" s="526">
        <v>72.157547169811295</v>
      </c>
      <c r="E98" s="526">
        <v>2.67307222028428</v>
      </c>
      <c r="F98" s="526">
        <v>6.9731375385076104</v>
      </c>
      <c r="G98" s="316"/>
      <c r="H98" s="556">
        <v>251</v>
      </c>
      <c r="I98" s="525">
        <v>14.8725099601594</v>
      </c>
      <c r="J98" s="538">
        <v>65.221633466135501</v>
      </c>
      <c r="K98" s="526">
        <v>3.0172131014647698</v>
      </c>
      <c r="L98" s="557">
        <v>7.6941437046561303</v>
      </c>
      <c r="M98" s="25"/>
      <c r="N98" s="581">
        <v>388</v>
      </c>
      <c r="O98" s="582">
        <v>5.7319587628865998</v>
      </c>
      <c r="P98" s="583">
        <v>52.082139175257701</v>
      </c>
      <c r="Q98" s="584">
        <v>3.1875975342539</v>
      </c>
      <c r="R98" s="585">
        <v>11.4186785989685</v>
      </c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25"/>
      <c r="AG98" s="610" t="s">
        <v>4913</v>
      </c>
      <c r="AH98" s="508"/>
      <c r="AI98" s="597" t="s">
        <v>4892</v>
      </c>
      <c r="AJ98" s="469"/>
      <c r="AK98" s="469"/>
      <c r="AL98" s="469"/>
      <c r="AM98" s="469"/>
      <c r="AN98" s="469"/>
      <c r="AO98" s="469"/>
      <c r="AP98" s="598"/>
      <c r="AQ98" s="470"/>
      <c r="AR98" s="470"/>
      <c r="AS98" s="470"/>
    </row>
    <row r="99" spans="1:45" ht="11.25" customHeight="1" x14ac:dyDescent="0.2">
      <c r="A99" s="523" t="s">
        <v>4914</v>
      </c>
      <c r="B99" s="527">
        <v>106</v>
      </c>
      <c r="C99" s="525">
        <v>41.132075471698101</v>
      </c>
      <c r="D99" s="526">
        <v>71.130094339622602</v>
      </c>
      <c r="E99" s="526">
        <v>2.7180273466765699</v>
      </c>
      <c r="F99" s="526">
        <v>6.7748065424525103</v>
      </c>
      <c r="G99" s="316"/>
      <c r="H99" s="556">
        <v>253</v>
      </c>
      <c r="I99" s="525">
        <v>14.857707509881401</v>
      </c>
      <c r="J99" s="538">
        <v>65.086205533596896</v>
      </c>
      <c r="K99" s="526">
        <v>3.1214154182570799</v>
      </c>
      <c r="L99" s="557">
        <v>7.7866611146562903</v>
      </c>
      <c r="M99" s="25"/>
      <c r="N99" s="581">
        <v>394</v>
      </c>
      <c r="O99" s="582">
        <v>5.7360406091370599</v>
      </c>
      <c r="P99" s="583">
        <v>52.238908629441603</v>
      </c>
      <c r="Q99" s="584">
        <v>3.22574301133369</v>
      </c>
      <c r="R99" s="585">
        <v>11.9842533992089</v>
      </c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25"/>
      <c r="AG99" s="599" t="s">
        <v>4894</v>
      </c>
      <c r="AH99" s="600"/>
      <c r="AI99" s="471">
        <v>2008</v>
      </c>
      <c r="AJ99" s="475">
        <v>2009</v>
      </c>
      <c r="AK99" s="471" t="s">
        <v>4768</v>
      </c>
      <c r="AL99" s="475" t="s">
        <v>4769</v>
      </c>
      <c r="AM99" s="471" t="s">
        <v>1742</v>
      </c>
      <c r="AN99" s="475" t="s">
        <v>1733</v>
      </c>
      <c r="AO99" s="471" t="s">
        <v>4770</v>
      </c>
      <c r="AP99" s="475" t="s">
        <v>4771</v>
      </c>
      <c r="AQ99" s="471">
        <v>2016</v>
      </c>
      <c r="AR99" s="471">
        <v>2017</v>
      </c>
      <c r="AS99" s="471">
        <v>2018</v>
      </c>
    </row>
    <row r="100" spans="1:45" ht="11.25" customHeight="1" x14ac:dyDescent="0.2">
      <c r="A100" s="478" t="s">
        <v>4915</v>
      </c>
      <c r="B100" s="490">
        <v>107</v>
      </c>
      <c r="C100" s="533">
        <v>41.037383177570099</v>
      </c>
      <c r="D100" s="536">
        <v>69.717663551401799</v>
      </c>
      <c r="E100" s="536">
        <v>2.7634427220656099</v>
      </c>
      <c r="F100" s="536">
        <v>6.7567626898137298</v>
      </c>
      <c r="G100" s="316"/>
      <c r="H100" s="507">
        <v>250</v>
      </c>
      <c r="I100" s="533">
        <v>14.923999999999999</v>
      </c>
      <c r="J100" s="535">
        <v>63.227319999999999</v>
      </c>
      <c r="K100" s="536">
        <v>3.21093505387659</v>
      </c>
      <c r="L100" s="558">
        <v>7.8125024994264898</v>
      </c>
      <c r="M100" s="25"/>
      <c r="N100" s="539">
        <v>396</v>
      </c>
      <c r="O100" s="480">
        <v>5.7702020202020199</v>
      </c>
      <c r="P100" s="540">
        <v>50.277020202020203</v>
      </c>
      <c r="Q100" s="482">
        <v>3.3718231866236401</v>
      </c>
      <c r="R100" s="611">
        <v>11.9562137734186</v>
      </c>
      <c r="T100" s="123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25"/>
      <c r="AG100" s="612" t="s">
        <v>4916</v>
      </c>
      <c r="AH100" s="613"/>
      <c r="AI100" s="614">
        <f t="shared" ref="AI100:AS100" si="14">AI96+AI94</f>
        <v>167</v>
      </c>
      <c r="AJ100" s="603">
        <f t="shared" si="14"/>
        <v>204</v>
      </c>
      <c r="AK100" s="603">
        <f t="shared" si="14"/>
        <v>483</v>
      </c>
      <c r="AL100" s="603">
        <f t="shared" si="14"/>
        <v>477</v>
      </c>
      <c r="AM100" s="603">
        <f t="shared" si="14"/>
        <v>496</v>
      </c>
      <c r="AN100" s="603">
        <f t="shared" si="14"/>
        <v>513</v>
      </c>
      <c r="AO100" s="603">
        <f t="shared" si="14"/>
        <v>644</v>
      </c>
      <c r="AP100" s="603">
        <f t="shared" si="14"/>
        <v>820</v>
      </c>
      <c r="AQ100" s="603">
        <f t="shared" si="14"/>
        <v>875</v>
      </c>
      <c r="AR100" s="603">
        <f t="shared" si="14"/>
        <v>895</v>
      </c>
      <c r="AS100" s="603" t="e">
        <f t="shared" si="14"/>
        <v>#REF!</v>
      </c>
    </row>
    <row r="101" spans="1:45" ht="11.25" customHeight="1" x14ac:dyDescent="0.2">
      <c r="A101" s="498" t="s">
        <v>4917</v>
      </c>
      <c r="B101" s="492">
        <v>106</v>
      </c>
      <c r="C101" s="500">
        <v>41.179245283018901</v>
      </c>
      <c r="D101" s="501">
        <v>68.074056603773599</v>
      </c>
      <c r="E101" s="501">
        <v>2.8028112469913999</v>
      </c>
      <c r="F101" s="501">
        <v>6.6424653947341898</v>
      </c>
      <c r="G101" s="316"/>
      <c r="H101" s="504">
        <v>251</v>
      </c>
      <c r="I101" s="500">
        <v>14.996015936255001</v>
      </c>
      <c r="J101" s="547">
        <v>61.3341832669323</v>
      </c>
      <c r="K101" s="501">
        <v>3.3775869459222601</v>
      </c>
      <c r="L101" s="548">
        <v>7.7338377145374197</v>
      </c>
      <c r="M101" s="25"/>
      <c r="N101" s="542">
        <v>404</v>
      </c>
      <c r="O101" s="495">
        <v>5.8069306930693099</v>
      </c>
      <c r="P101" s="543">
        <v>47.355519801980201</v>
      </c>
      <c r="Q101" s="496">
        <v>3.5673319991659098</v>
      </c>
      <c r="R101" s="555">
        <v>11.754136771808399</v>
      </c>
      <c r="T101" s="123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25"/>
      <c r="AG101" s="605" t="s">
        <v>4918</v>
      </c>
      <c r="AH101" s="594" t="s">
        <v>4900</v>
      </c>
      <c r="AI101" s="500">
        <f t="shared" ref="AI101:AS101" si="15">AI90/AI$100*100</f>
        <v>5.9880239520958085</v>
      </c>
      <c r="AJ101" s="615">
        <f t="shared" si="15"/>
        <v>13.725490196078432</v>
      </c>
      <c r="AK101" s="500">
        <f t="shared" si="15"/>
        <v>0.41407867494824019</v>
      </c>
      <c r="AL101" s="615">
        <f t="shared" si="15"/>
        <v>1.6771488469601679</v>
      </c>
      <c r="AM101" s="500">
        <f t="shared" si="15"/>
        <v>2.82258064516129</v>
      </c>
      <c r="AN101" s="615">
        <f t="shared" si="15"/>
        <v>1.364522417153996</v>
      </c>
      <c r="AO101" s="500">
        <f t="shared" si="15"/>
        <v>1.2422360248447204</v>
      </c>
      <c r="AP101" s="615">
        <f t="shared" si="15"/>
        <v>2.1951219512195119</v>
      </c>
      <c r="AQ101" s="500">
        <f t="shared" si="15"/>
        <v>3.3142857142857141</v>
      </c>
      <c r="AR101" s="500">
        <f t="shared" si="15"/>
        <v>0.8938547486033519</v>
      </c>
      <c r="AS101" s="500" t="e">
        <f t="shared" si="15"/>
        <v>#REF!</v>
      </c>
    </row>
    <row r="102" spans="1:45" ht="11.25" customHeight="1" x14ac:dyDescent="0.2">
      <c r="A102" s="498" t="s">
        <v>4919</v>
      </c>
      <c r="B102" s="492">
        <v>107</v>
      </c>
      <c r="C102" s="500">
        <v>41.177570093457902</v>
      </c>
      <c r="D102" s="501">
        <v>69.061962616822399</v>
      </c>
      <c r="E102" s="501">
        <v>2.7553101736668602</v>
      </c>
      <c r="F102" s="501">
        <v>6.3037117878190303</v>
      </c>
      <c r="G102" s="316"/>
      <c r="H102" s="504">
        <v>250</v>
      </c>
      <c r="I102" s="500">
        <v>15.068</v>
      </c>
      <c r="J102" s="547">
        <v>61.599400000000003</v>
      </c>
      <c r="K102" s="501">
        <v>3.38600253896267</v>
      </c>
      <c r="L102" s="548">
        <v>7.8918441860310802</v>
      </c>
      <c r="M102" s="25"/>
      <c r="N102" s="544">
        <v>409</v>
      </c>
      <c r="O102" s="545">
        <v>5.8557457212713899</v>
      </c>
      <c r="P102" s="316">
        <v>47.472396088019501</v>
      </c>
      <c r="Q102" s="546">
        <v>3.60605991408781</v>
      </c>
      <c r="R102" s="616">
        <v>11.5696728249982</v>
      </c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25"/>
      <c r="AG102" s="606" t="s">
        <v>4918</v>
      </c>
      <c r="AH102" s="25" t="s">
        <v>4902</v>
      </c>
      <c r="AI102" s="545">
        <f t="shared" ref="AI102:AS102" si="16">AI91/AI$100*100</f>
        <v>1.1976047904191618</v>
      </c>
      <c r="AJ102" s="617">
        <f t="shared" si="16"/>
        <v>6.8627450980392162</v>
      </c>
      <c r="AK102" s="545">
        <f t="shared" si="16"/>
        <v>12.422360248447205</v>
      </c>
      <c r="AL102" s="617">
        <f t="shared" si="16"/>
        <v>2.7253668763102725</v>
      </c>
      <c r="AM102" s="545">
        <f t="shared" si="16"/>
        <v>2.620967741935484</v>
      </c>
      <c r="AN102" s="617">
        <f t="shared" si="16"/>
        <v>2.53411306042885</v>
      </c>
      <c r="AO102" s="545">
        <f t="shared" si="16"/>
        <v>2.018633540372671</v>
      </c>
      <c r="AP102" s="617">
        <f t="shared" si="16"/>
        <v>1.4634146341463417</v>
      </c>
      <c r="AQ102" s="545">
        <f t="shared" si="16"/>
        <v>5.6000000000000005</v>
      </c>
      <c r="AR102" s="545">
        <f t="shared" si="16"/>
        <v>4.1340782122905022</v>
      </c>
      <c r="AS102" s="545" t="e">
        <f t="shared" si="16"/>
        <v>#REF!</v>
      </c>
    </row>
    <row r="103" spans="1:45" ht="11.25" customHeight="1" x14ac:dyDescent="0.2">
      <c r="A103" s="498" t="s">
        <v>4920</v>
      </c>
      <c r="B103" s="492">
        <v>108</v>
      </c>
      <c r="C103" s="500">
        <v>41.0555555555556</v>
      </c>
      <c r="D103" s="501">
        <v>74.756481481481501</v>
      </c>
      <c r="E103" s="501">
        <v>2.5789024833370999</v>
      </c>
      <c r="F103" s="501">
        <v>6.3488792435200301</v>
      </c>
      <c r="G103" s="316"/>
      <c r="H103" s="504">
        <v>247</v>
      </c>
      <c r="I103" s="500">
        <v>15.0283400809717</v>
      </c>
      <c r="J103" s="547">
        <v>64.633481781376503</v>
      </c>
      <c r="K103" s="501">
        <v>3.1929894406660302</v>
      </c>
      <c r="L103" s="548">
        <v>7.8417956989004702</v>
      </c>
      <c r="M103" s="25"/>
      <c r="N103" s="549">
        <v>418</v>
      </c>
      <c r="O103" s="500">
        <v>5.8827751196172304</v>
      </c>
      <c r="P103" s="547">
        <v>50.839832535885201</v>
      </c>
      <c r="Q103" s="501">
        <v>3.2991282600233802</v>
      </c>
      <c r="R103" s="548">
        <v>11.514731028664499</v>
      </c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25"/>
      <c r="AG103" s="606" t="s">
        <v>4918</v>
      </c>
      <c r="AH103" s="25" t="s">
        <v>4904</v>
      </c>
      <c r="AI103" s="545">
        <f t="shared" ref="AI103:AS103" si="17">AI92/AI$100*100</f>
        <v>1.7964071856287425</v>
      </c>
      <c r="AJ103" s="617">
        <f t="shared" si="17"/>
        <v>1.4705882352941175</v>
      </c>
      <c r="AK103" s="545">
        <f t="shared" si="17"/>
        <v>0.82815734989648038</v>
      </c>
      <c r="AL103" s="617">
        <f t="shared" si="17"/>
        <v>1.257861635220126</v>
      </c>
      <c r="AM103" s="545">
        <f t="shared" si="17"/>
        <v>1.0080645161290323</v>
      </c>
      <c r="AN103" s="617">
        <f t="shared" si="17"/>
        <v>2.3391812865497075</v>
      </c>
      <c r="AO103" s="545">
        <f t="shared" si="17"/>
        <v>1.3975155279503106</v>
      </c>
      <c r="AP103" s="617">
        <f t="shared" si="17"/>
        <v>2.1951219512195119</v>
      </c>
      <c r="AQ103" s="545">
        <f t="shared" si="17"/>
        <v>2.7428571428571429</v>
      </c>
      <c r="AR103" s="545">
        <f t="shared" si="17"/>
        <v>2.7932960893854748</v>
      </c>
      <c r="AS103" s="545" t="e">
        <f t="shared" si="17"/>
        <v>#REF!</v>
      </c>
    </row>
    <row r="104" spans="1:45" ht="11.25" customHeight="1" x14ac:dyDescent="0.2">
      <c r="A104" s="498" t="s">
        <v>4921</v>
      </c>
      <c r="B104" s="492">
        <v>108</v>
      </c>
      <c r="C104" s="500">
        <v>41.129629629629598</v>
      </c>
      <c r="D104" s="501">
        <v>75.311759259259304</v>
      </c>
      <c r="E104" s="501">
        <v>2.5586173901776301</v>
      </c>
      <c r="F104" s="501">
        <v>6.1740302408632299</v>
      </c>
      <c r="G104" s="316"/>
      <c r="H104" s="504">
        <v>245</v>
      </c>
      <c r="I104" s="500">
        <v>15.126530612244901</v>
      </c>
      <c r="J104" s="547">
        <v>65.661673469387793</v>
      </c>
      <c r="K104" s="501">
        <v>2.93131422802138</v>
      </c>
      <c r="L104" s="548">
        <v>7.8195528732054402</v>
      </c>
      <c r="M104" s="25"/>
      <c r="N104" s="542">
        <v>419</v>
      </c>
      <c r="O104" s="495">
        <v>5.9307875894988102</v>
      </c>
      <c r="P104" s="543">
        <v>51.764701670644399</v>
      </c>
      <c r="Q104" s="496">
        <v>3.0933379170537898</v>
      </c>
      <c r="R104" s="555">
        <v>10.9351827073375</v>
      </c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25"/>
      <c r="AG104" s="618" t="s">
        <v>4918</v>
      </c>
      <c r="AH104" s="600" t="s">
        <v>14</v>
      </c>
      <c r="AI104" s="545">
        <f t="shared" ref="AI104:AS104" si="18">AI93/AI$100*100</f>
        <v>1.1976047904191618</v>
      </c>
      <c r="AJ104" s="617">
        <f t="shared" si="18"/>
        <v>0</v>
      </c>
      <c r="AK104" s="545">
        <f t="shared" si="18"/>
        <v>0</v>
      </c>
      <c r="AL104" s="617">
        <f t="shared" si="18"/>
        <v>0.41928721174004197</v>
      </c>
      <c r="AM104" s="545">
        <f t="shared" si="18"/>
        <v>1.2096774193548387</v>
      </c>
      <c r="AN104" s="617">
        <f t="shared" si="18"/>
        <v>0.97465886939571145</v>
      </c>
      <c r="AO104" s="545">
        <f t="shared" si="18"/>
        <v>0.46583850931677018</v>
      </c>
      <c r="AP104" s="617">
        <f t="shared" si="18"/>
        <v>2.3170731707317072</v>
      </c>
      <c r="AQ104" s="545">
        <f t="shared" si="18"/>
        <v>0.45714285714285718</v>
      </c>
      <c r="AR104" s="545">
        <f t="shared" si="18"/>
        <v>0.33519553072625696</v>
      </c>
      <c r="AS104" s="545" t="e">
        <f t="shared" si="18"/>
        <v>#REF!</v>
      </c>
    </row>
    <row r="105" spans="1:45" ht="11.25" customHeight="1" x14ac:dyDescent="0.2">
      <c r="A105" s="498" t="s">
        <v>4922</v>
      </c>
      <c r="B105" s="492">
        <v>108</v>
      </c>
      <c r="C105" s="500">
        <v>41.240740740740698</v>
      </c>
      <c r="D105" s="501">
        <v>75.936481481481493</v>
      </c>
      <c r="E105" s="501">
        <v>2.5426015687296699</v>
      </c>
      <c r="F105" s="501">
        <v>6.0916302884188998</v>
      </c>
      <c r="G105" s="316"/>
      <c r="H105" s="504">
        <v>244</v>
      </c>
      <c r="I105" s="500">
        <v>15.209016393442599</v>
      </c>
      <c r="J105" s="547">
        <v>66.027008196721297</v>
      </c>
      <c r="K105" s="501">
        <v>2.9410442533333199</v>
      </c>
      <c r="L105" s="548">
        <v>7.8022602922894997</v>
      </c>
      <c r="M105" s="25"/>
      <c r="N105" s="544">
        <v>426</v>
      </c>
      <c r="O105" s="545">
        <v>5.9694835680751197</v>
      </c>
      <c r="P105" s="316">
        <v>52.159366197183097</v>
      </c>
      <c r="Q105" s="546">
        <v>3.02345485880516</v>
      </c>
      <c r="R105" s="616">
        <v>10.7507861779149</v>
      </c>
      <c r="T105" s="123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25"/>
      <c r="AG105" s="619" t="s">
        <v>4918</v>
      </c>
      <c r="AH105" s="620" t="s">
        <v>4534</v>
      </c>
      <c r="AI105" s="621">
        <f t="shared" ref="AI105:AS105" si="19">AI94/AI$100*100</f>
        <v>10.179640718562874</v>
      </c>
      <c r="AJ105" s="622">
        <f t="shared" si="19"/>
        <v>22.058823529411764</v>
      </c>
      <c r="AK105" s="621">
        <f t="shared" si="19"/>
        <v>13.664596273291925</v>
      </c>
      <c r="AL105" s="622">
        <f t="shared" si="19"/>
        <v>6.0796645702306078</v>
      </c>
      <c r="AM105" s="621">
        <f t="shared" si="19"/>
        <v>7.661290322580645</v>
      </c>
      <c r="AN105" s="622">
        <f t="shared" si="19"/>
        <v>7.2124756335282649</v>
      </c>
      <c r="AO105" s="621">
        <f t="shared" si="19"/>
        <v>5.1242236024844718</v>
      </c>
      <c r="AP105" s="622">
        <f t="shared" si="19"/>
        <v>8.1707317073170742</v>
      </c>
      <c r="AQ105" s="621">
        <f t="shared" si="19"/>
        <v>12.114285714285716</v>
      </c>
      <c r="AR105" s="621">
        <f t="shared" si="19"/>
        <v>8.1564245810055862</v>
      </c>
      <c r="AS105" s="621" t="e">
        <f t="shared" si="19"/>
        <v>#REF!</v>
      </c>
    </row>
    <row r="106" spans="1:45" ht="11.25" customHeight="1" x14ac:dyDescent="0.2">
      <c r="A106" s="498" t="s">
        <v>4923</v>
      </c>
      <c r="B106" s="492">
        <v>108</v>
      </c>
      <c r="C106" s="500">
        <v>41.296296296296298</v>
      </c>
      <c r="D106" s="501">
        <v>78.468703703703696</v>
      </c>
      <c r="E106" s="501">
        <v>2.4666485921040899</v>
      </c>
      <c r="F106" s="501">
        <v>5.9145302060758196</v>
      </c>
      <c r="G106" s="547"/>
      <c r="H106" s="504">
        <v>242</v>
      </c>
      <c r="I106" s="500">
        <v>15.2685950413223</v>
      </c>
      <c r="J106" s="547">
        <v>67.986115702479296</v>
      </c>
      <c r="K106" s="501">
        <v>2.8270931729270301</v>
      </c>
      <c r="L106" s="548">
        <v>7.8459479832854599</v>
      </c>
      <c r="M106" s="594"/>
      <c r="N106" s="549">
        <v>428</v>
      </c>
      <c r="O106" s="500">
        <v>5.9766355140186898</v>
      </c>
      <c r="P106" s="547">
        <v>51.825794392523399</v>
      </c>
      <c r="Q106" s="501">
        <v>3.0376368064346799</v>
      </c>
      <c r="R106" s="548">
        <v>10.6750050816869</v>
      </c>
      <c r="T106" s="116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25"/>
      <c r="AG106" s="623" t="s">
        <v>4924</v>
      </c>
      <c r="AH106" s="624" t="s">
        <v>4925</v>
      </c>
      <c r="AI106" s="625">
        <f t="shared" ref="AI106:AS106" si="20">AI96/AI100*100</f>
        <v>89.820359281437121</v>
      </c>
      <c r="AJ106" s="625">
        <f t="shared" si="20"/>
        <v>77.941176470588232</v>
      </c>
      <c r="AK106" s="625">
        <f t="shared" si="20"/>
        <v>86.335403726708066</v>
      </c>
      <c r="AL106" s="625">
        <f t="shared" si="20"/>
        <v>93.920335429769395</v>
      </c>
      <c r="AM106" s="625">
        <f t="shared" si="20"/>
        <v>92.338709677419345</v>
      </c>
      <c r="AN106" s="625">
        <f t="shared" si="20"/>
        <v>92.787524366471729</v>
      </c>
      <c r="AO106" s="625">
        <f t="shared" si="20"/>
        <v>94.875776397515537</v>
      </c>
      <c r="AP106" s="625">
        <f t="shared" si="20"/>
        <v>91.829268292682926</v>
      </c>
      <c r="AQ106" s="625">
        <f t="shared" si="20"/>
        <v>87.885714285714286</v>
      </c>
      <c r="AR106" s="625">
        <f t="shared" si="20"/>
        <v>91.843575418994419</v>
      </c>
      <c r="AS106" s="625" t="e">
        <f t="shared" si="20"/>
        <v>#REF!</v>
      </c>
    </row>
    <row r="107" spans="1:45" ht="11.25" customHeight="1" x14ac:dyDescent="0.2">
      <c r="A107" s="498" t="s">
        <v>4926</v>
      </c>
      <c r="B107" s="492">
        <v>108</v>
      </c>
      <c r="C107" s="500">
        <v>41.342592592592602</v>
      </c>
      <c r="D107" s="501">
        <v>79.651296296296294</v>
      </c>
      <c r="E107" s="501">
        <v>2.4320280893572601</v>
      </c>
      <c r="F107" s="501">
        <v>5.8967305572341404</v>
      </c>
      <c r="G107" s="547"/>
      <c r="H107" s="504">
        <v>242</v>
      </c>
      <c r="I107" s="500">
        <v>15.318181818181801</v>
      </c>
      <c r="J107" s="547">
        <v>69.347024793388499</v>
      </c>
      <c r="K107" s="501">
        <v>2.7840133251018901</v>
      </c>
      <c r="L107" s="548">
        <v>7.68324463145313</v>
      </c>
      <c r="M107" s="594"/>
      <c r="N107" s="549">
        <v>436</v>
      </c>
      <c r="O107" s="500">
        <v>6.0091743119266097</v>
      </c>
      <c r="P107" s="547">
        <v>53.728577981651398</v>
      </c>
      <c r="Q107" s="501">
        <v>2.8962472222134599</v>
      </c>
      <c r="R107" s="548">
        <v>10.5168167267367</v>
      </c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25"/>
      <c r="AG107" s="626"/>
      <c r="AH107" s="172"/>
      <c r="AI107" s="627"/>
      <c r="AJ107" s="627"/>
      <c r="AK107" s="627"/>
      <c r="AL107" s="627"/>
      <c r="AM107" s="627"/>
      <c r="AN107" s="627"/>
      <c r="AO107" s="627"/>
      <c r="AP107" s="627"/>
      <c r="AQ107" s="627"/>
    </row>
    <row r="108" spans="1:45" ht="11.25" customHeight="1" x14ac:dyDescent="0.2">
      <c r="A108" s="498" t="s">
        <v>4927</v>
      </c>
      <c r="B108" s="492">
        <v>110</v>
      </c>
      <c r="C108" s="500">
        <v>41.109090909090902</v>
      </c>
      <c r="D108" s="501">
        <v>78.218090909090904</v>
      </c>
      <c r="E108" s="501">
        <v>2.45974955803801</v>
      </c>
      <c r="F108" s="501">
        <v>5.8884753719080001</v>
      </c>
      <c r="G108" s="547"/>
      <c r="H108" s="504">
        <v>239</v>
      </c>
      <c r="I108" s="500">
        <v>15.3012552301255</v>
      </c>
      <c r="J108" s="547">
        <v>69.762635983263607</v>
      </c>
      <c r="K108" s="501">
        <v>2.7768626990823599</v>
      </c>
      <c r="L108" s="548">
        <v>7.5974014872528501</v>
      </c>
      <c r="M108" s="594"/>
      <c r="N108" s="549">
        <v>441</v>
      </c>
      <c r="O108" s="500">
        <v>6.0022675736961499</v>
      </c>
      <c r="P108" s="547">
        <v>53.308820861677901</v>
      </c>
      <c r="Q108" s="501">
        <v>2.8873106824052899</v>
      </c>
      <c r="R108" s="548">
        <v>10.4165736508485</v>
      </c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25"/>
      <c r="AG108" s="626"/>
      <c r="AH108" s="172"/>
      <c r="AI108" s="627"/>
      <c r="AJ108" s="627"/>
      <c r="AK108" s="627"/>
      <c r="AL108" s="627"/>
      <c r="AM108" s="627"/>
      <c r="AN108" s="627"/>
      <c r="AO108" s="627"/>
      <c r="AP108" s="627"/>
      <c r="AQ108" s="627"/>
    </row>
    <row r="109" spans="1:45" ht="11.25" customHeight="1" x14ac:dyDescent="0.2">
      <c r="A109" s="498" t="s">
        <v>4928</v>
      </c>
      <c r="B109" s="492">
        <v>107</v>
      </c>
      <c r="C109" s="500">
        <v>41.271028037383203</v>
      </c>
      <c r="D109" s="501">
        <v>79.344859813084099</v>
      </c>
      <c r="E109" s="501">
        <v>2.4473681185275198</v>
      </c>
      <c r="F109" s="501">
        <v>5.9296112618832302</v>
      </c>
      <c r="G109" s="547"/>
      <c r="H109" s="504">
        <v>236</v>
      </c>
      <c r="I109" s="500">
        <v>15.3559322033898</v>
      </c>
      <c r="J109" s="547">
        <v>68.989618644067804</v>
      </c>
      <c r="K109" s="501">
        <v>2.7761077089575701</v>
      </c>
      <c r="L109" s="548">
        <v>7.45896001451512</v>
      </c>
      <c r="M109" s="594"/>
      <c r="N109" s="549">
        <v>435</v>
      </c>
      <c r="O109" s="500">
        <v>6.0045977011494296</v>
      </c>
      <c r="P109" s="547">
        <v>53.557172413793097</v>
      </c>
      <c r="Q109" s="501">
        <v>2.9070436298883999</v>
      </c>
      <c r="R109" s="548">
        <v>10.328305816949101</v>
      </c>
      <c r="V109" s="116"/>
      <c r="W109" s="55"/>
      <c r="X109" s="55"/>
      <c r="Y109" s="55"/>
      <c r="Z109" s="55"/>
      <c r="AA109" s="55"/>
      <c r="AB109" s="55"/>
      <c r="AC109" s="55"/>
      <c r="AD109" s="55"/>
      <c r="AE109" s="25"/>
      <c r="AG109" s="626"/>
      <c r="AH109" s="172"/>
      <c r="AI109" s="627"/>
      <c r="AJ109" s="627"/>
      <c r="AK109" s="627"/>
      <c r="AL109" s="627"/>
      <c r="AM109" s="627"/>
      <c r="AN109" s="627"/>
      <c r="AO109" s="627"/>
      <c r="AP109" s="627"/>
      <c r="AQ109" s="627"/>
    </row>
    <row r="110" spans="1:45" ht="11.25" customHeight="1" x14ac:dyDescent="0.2">
      <c r="A110" s="498" t="s">
        <v>4929</v>
      </c>
      <c r="B110" s="492">
        <v>108</v>
      </c>
      <c r="C110" s="500">
        <v>41.148148148148103</v>
      </c>
      <c r="D110" s="501">
        <v>76.769444444444403</v>
      </c>
      <c r="E110" s="501">
        <v>2.5461516548310699</v>
      </c>
      <c r="F110" s="501">
        <v>5.94871725328019</v>
      </c>
      <c r="G110" s="547"/>
      <c r="H110" s="504">
        <v>228</v>
      </c>
      <c r="I110" s="500">
        <v>15.456140350877201</v>
      </c>
      <c r="J110" s="547">
        <v>67.810789473684196</v>
      </c>
      <c r="K110" s="501">
        <v>2.7926569017649099</v>
      </c>
      <c r="L110" s="548">
        <v>7.6567777413615801</v>
      </c>
      <c r="M110" s="594"/>
      <c r="N110" s="549">
        <v>435</v>
      </c>
      <c r="O110" s="500">
        <v>6.06666666666667</v>
      </c>
      <c r="P110" s="547">
        <v>52.771632183908103</v>
      </c>
      <c r="Q110" s="501">
        <v>2.9450128316911401</v>
      </c>
      <c r="R110" s="548">
        <v>10.2269700593518</v>
      </c>
      <c r="V110" s="123"/>
      <c r="W110" s="55"/>
      <c r="X110" s="55"/>
      <c r="Y110" s="55"/>
      <c r="Z110" s="55"/>
      <c r="AA110" s="55"/>
      <c r="AB110" s="55"/>
      <c r="AC110" s="55"/>
      <c r="AD110" s="55"/>
      <c r="AE110" s="25"/>
      <c r="AL110" s="627"/>
      <c r="AM110" s="627"/>
      <c r="AN110" s="627"/>
      <c r="AO110" s="627"/>
      <c r="AP110" s="627"/>
      <c r="AQ110" s="627"/>
    </row>
    <row r="111" spans="1:45" ht="11.25" customHeight="1" x14ac:dyDescent="0.2">
      <c r="A111" s="498" t="s">
        <v>4930</v>
      </c>
      <c r="B111" s="492">
        <v>107</v>
      </c>
      <c r="C111" s="500">
        <v>41.401869158878498</v>
      </c>
      <c r="D111" s="501">
        <v>80.955794392523401</v>
      </c>
      <c r="E111" s="501">
        <v>2.3970911809005102</v>
      </c>
      <c r="F111" s="501">
        <v>6.0581576874766796</v>
      </c>
      <c r="G111" s="547"/>
      <c r="H111" s="504">
        <v>226</v>
      </c>
      <c r="I111" s="500">
        <v>15.5486725663717</v>
      </c>
      <c r="J111" s="547">
        <v>71.619070796460207</v>
      </c>
      <c r="K111" s="501">
        <v>2.7064900147607198</v>
      </c>
      <c r="L111" s="548">
        <v>7.4722909319718998</v>
      </c>
      <c r="M111" s="594"/>
      <c r="N111" s="549">
        <v>431</v>
      </c>
      <c r="O111" s="500">
        <v>6.1438515081206502</v>
      </c>
      <c r="P111" s="547">
        <v>57.189373549884003</v>
      </c>
      <c r="Q111" s="501">
        <v>2.7336659710036399</v>
      </c>
      <c r="R111" s="548">
        <v>9.6584547452153409</v>
      </c>
      <c r="V111" s="123"/>
      <c r="W111" s="55"/>
      <c r="X111" s="55"/>
      <c r="Y111" s="55"/>
      <c r="Z111" s="55"/>
      <c r="AA111" s="55"/>
      <c r="AB111" s="55"/>
      <c r="AC111" s="55"/>
      <c r="AD111" s="55"/>
      <c r="AE111" s="25"/>
      <c r="AL111" s="627"/>
      <c r="AM111" s="627"/>
      <c r="AN111" s="627"/>
      <c r="AO111" s="627"/>
      <c r="AP111" s="627"/>
      <c r="AQ111" s="627"/>
    </row>
    <row r="112" spans="1:45" ht="11.25" customHeight="1" x14ac:dyDescent="0.2">
      <c r="A112" s="498" t="s">
        <v>4931</v>
      </c>
      <c r="B112" s="492">
        <v>108</v>
      </c>
      <c r="C112" s="500">
        <v>41.3055555555556</v>
      </c>
      <c r="D112" s="501">
        <v>82.835833333333298</v>
      </c>
      <c r="E112" s="501">
        <v>2.32595088848409</v>
      </c>
      <c r="F112" s="501">
        <v>6.0189206847362602</v>
      </c>
      <c r="G112" s="547"/>
      <c r="H112" s="504">
        <v>227</v>
      </c>
      <c r="I112" s="500">
        <v>15.550660792951501</v>
      </c>
      <c r="J112" s="547">
        <v>72.434229074889899</v>
      </c>
      <c r="K112" s="501">
        <v>2.6364958072136599</v>
      </c>
      <c r="L112" s="548">
        <v>7.4724170564443302</v>
      </c>
      <c r="M112" s="594"/>
      <c r="N112" s="549">
        <v>433</v>
      </c>
      <c r="O112" s="500">
        <v>6.21709006928406</v>
      </c>
      <c r="P112" s="547">
        <v>58.816628175519703</v>
      </c>
      <c r="Q112" s="501">
        <v>2.6716905050905502</v>
      </c>
      <c r="R112" s="548">
        <v>10.024799720456301</v>
      </c>
      <c r="V112" s="116"/>
      <c r="W112" s="55"/>
      <c r="X112" s="55"/>
      <c r="Y112" s="55"/>
      <c r="Z112" s="55"/>
      <c r="AA112" s="55"/>
      <c r="AB112" s="55"/>
      <c r="AC112" s="55"/>
      <c r="AD112" s="55"/>
      <c r="AE112" s="25"/>
      <c r="AL112" s="627"/>
      <c r="AM112" s="627"/>
      <c r="AN112" s="627"/>
      <c r="AO112" s="627"/>
      <c r="AP112" s="627"/>
      <c r="AQ112" s="627"/>
    </row>
    <row r="113" spans="1:43" ht="11.25" customHeight="1" x14ac:dyDescent="0.2">
      <c r="A113" s="478" t="s">
        <v>4932</v>
      </c>
      <c r="B113" s="490">
        <v>109</v>
      </c>
      <c r="C113" s="533">
        <v>41.238532110091803</v>
      </c>
      <c r="D113" s="536">
        <v>83.0288073394496</v>
      </c>
      <c r="E113" s="536">
        <v>2.3455074541409902</v>
      </c>
      <c r="F113" s="536">
        <v>5.9030339744067497</v>
      </c>
      <c r="G113" s="547"/>
      <c r="H113" s="507">
        <v>229</v>
      </c>
      <c r="I113" s="533">
        <v>15.537117903930101</v>
      </c>
      <c r="J113" s="535">
        <v>72.768165938864598</v>
      </c>
      <c r="K113" s="536">
        <v>2.6593444136396398</v>
      </c>
      <c r="L113" s="558">
        <v>7.3897912043562801</v>
      </c>
      <c r="M113" s="594"/>
      <c r="N113" s="532">
        <v>450</v>
      </c>
      <c r="O113" s="533">
        <v>6.2177777777777798</v>
      </c>
      <c r="P113" s="535">
        <v>58.413777777777803</v>
      </c>
      <c r="Q113" s="536">
        <v>2.7353745069920401</v>
      </c>
      <c r="R113" s="558">
        <v>10.0042684647127</v>
      </c>
      <c r="V113" s="123"/>
      <c r="W113" s="55"/>
      <c r="X113" s="55"/>
      <c r="Y113" s="55"/>
      <c r="Z113" s="55"/>
      <c r="AA113" s="55"/>
      <c r="AB113" s="55"/>
      <c r="AC113" s="55"/>
      <c r="AD113" s="55"/>
      <c r="AE113" s="25"/>
      <c r="AL113" s="627"/>
      <c r="AM113" s="627"/>
      <c r="AN113" s="627"/>
      <c r="AO113" s="627"/>
      <c r="AP113" s="627"/>
      <c r="AQ113" s="627"/>
    </row>
    <row r="114" spans="1:43" ht="11.25" customHeight="1" x14ac:dyDescent="0.2">
      <c r="A114" s="478" t="s">
        <v>4933</v>
      </c>
      <c r="B114" s="490">
        <v>109</v>
      </c>
      <c r="C114" s="533">
        <v>41.357798165137602</v>
      </c>
      <c r="D114" s="536">
        <v>84.737247706421996</v>
      </c>
      <c r="E114" s="536">
        <v>2.3125526585576002</v>
      </c>
      <c r="F114" s="536">
        <v>5.4718019997809204</v>
      </c>
      <c r="G114" s="547"/>
      <c r="H114" s="507">
        <v>230</v>
      </c>
      <c r="I114" s="533">
        <v>15.6782608695652</v>
      </c>
      <c r="J114" s="535">
        <v>74.378913043478306</v>
      </c>
      <c r="K114" s="536">
        <v>2.6511115130561</v>
      </c>
      <c r="L114" s="558">
        <v>7.2992620008600202</v>
      </c>
      <c r="M114" s="594"/>
      <c r="N114" s="532">
        <v>474</v>
      </c>
      <c r="O114" s="533">
        <v>6.2679324894514803</v>
      </c>
      <c r="P114" s="535">
        <v>59.714599156118197</v>
      </c>
      <c r="Q114" s="536">
        <v>2.6745247530366898</v>
      </c>
      <c r="R114" s="558">
        <v>10.0956257089254</v>
      </c>
      <c r="V114" s="116"/>
      <c r="W114" s="55"/>
      <c r="X114" s="55"/>
      <c r="Y114" s="55"/>
      <c r="Z114" s="55"/>
      <c r="AA114" s="55"/>
      <c r="AB114" s="55"/>
      <c r="AC114" s="55"/>
      <c r="AD114" s="55"/>
      <c r="AE114" s="25"/>
      <c r="AL114" s="627"/>
      <c r="AM114" s="627"/>
      <c r="AN114" s="627"/>
      <c r="AO114" s="627"/>
      <c r="AP114" s="627"/>
      <c r="AQ114" s="627"/>
    </row>
    <row r="115" spans="1:43" ht="11.25" customHeight="1" x14ac:dyDescent="0.2">
      <c r="A115" s="478" t="s">
        <v>4934</v>
      </c>
      <c r="B115" s="490">
        <v>108</v>
      </c>
      <c r="C115" s="533">
        <v>41.453703703703702</v>
      </c>
      <c r="D115" s="536">
        <v>84.456481481481504</v>
      </c>
      <c r="E115" s="536">
        <v>2.3404953766241401</v>
      </c>
      <c r="F115" s="536">
        <v>5.44511412584938</v>
      </c>
      <c r="G115" s="547"/>
      <c r="H115" s="507">
        <v>229</v>
      </c>
      <c r="I115" s="533">
        <v>15.6768558951965</v>
      </c>
      <c r="J115" s="535">
        <v>74.044585152838394</v>
      </c>
      <c r="K115" s="536">
        <v>2.6627793288579502</v>
      </c>
      <c r="L115" s="558">
        <v>7.2702684425680202</v>
      </c>
      <c r="M115" s="594"/>
      <c r="N115" s="532">
        <v>479</v>
      </c>
      <c r="O115" s="533">
        <v>6.3131524008350697</v>
      </c>
      <c r="P115" s="535">
        <v>59.287181628392503</v>
      </c>
      <c r="Q115" s="536">
        <v>2.7156745886709399</v>
      </c>
      <c r="R115" s="558">
        <v>10.1082966076216</v>
      </c>
      <c r="T115" s="123"/>
      <c r="U115" s="55"/>
      <c r="V115" s="123"/>
      <c r="W115" s="55"/>
      <c r="X115" s="55"/>
      <c r="Y115" s="55"/>
      <c r="Z115" s="55"/>
      <c r="AA115" s="55"/>
      <c r="AB115" s="55"/>
      <c r="AC115" s="55"/>
      <c r="AD115" s="55"/>
      <c r="AE115" s="25"/>
      <c r="AM115" s="627"/>
      <c r="AN115" s="627"/>
      <c r="AO115" s="627"/>
      <c r="AP115" s="627"/>
      <c r="AQ115" s="627"/>
    </row>
    <row r="116" spans="1:43" ht="11.25" customHeight="1" x14ac:dyDescent="0.2">
      <c r="A116" s="478" t="s">
        <v>4935</v>
      </c>
      <c r="B116" s="490">
        <v>110</v>
      </c>
      <c r="C116" s="533">
        <v>41.236363636363599</v>
      </c>
      <c r="D116" s="536">
        <v>84.775272727272807</v>
      </c>
      <c r="E116" s="536">
        <v>2.33974478161876</v>
      </c>
      <c r="F116" s="536">
        <v>5.43516424570441</v>
      </c>
      <c r="G116" s="547"/>
      <c r="H116" s="507">
        <v>227</v>
      </c>
      <c r="I116" s="533">
        <v>15.656387665198199</v>
      </c>
      <c r="J116" s="535">
        <v>75.372114537444901</v>
      </c>
      <c r="K116" s="536">
        <v>2.6310564055149501</v>
      </c>
      <c r="L116" s="558">
        <v>7.1188112920449704</v>
      </c>
      <c r="M116" s="594"/>
      <c r="N116" s="532">
        <v>482</v>
      </c>
      <c r="O116" s="533">
        <v>6.3257261410788397</v>
      </c>
      <c r="P116" s="535">
        <v>59.752033195020701</v>
      </c>
      <c r="Q116" s="536">
        <v>2.6686351092091698</v>
      </c>
      <c r="R116" s="558">
        <v>10.055894609748099</v>
      </c>
      <c r="T116" s="116"/>
      <c r="U116" s="55"/>
      <c r="V116" s="116"/>
      <c r="W116" s="55"/>
      <c r="X116" s="55"/>
      <c r="Y116" s="55"/>
      <c r="Z116" s="55"/>
      <c r="AA116" s="55"/>
      <c r="AB116" s="55"/>
      <c r="AC116" s="55"/>
      <c r="AD116" s="55"/>
      <c r="AE116" s="25"/>
      <c r="AL116" s="627"/>
      <c r="AM116" s="627"/>
      <c r="AN116" s="627"/>
      <c r="AO116" s="627"/>
      <c r="AP116" s="627"/>
      <c r="AQ116" s="627"/>
    </row>
    <row r="117" spans="1:43" ht="11.25" customHeight="1" x14ac:dyDescent="0.2">
      <c r="A117" s="478" t="s">
        <v>4936</v>
      </c>
      <c r="B117" s="490">
        <v>109</v>
      </c>
      <c r="C117" s="533">
        <v>41.339449541284402</v>
      </c>
      <c r="D117" s="536">
        <v>84.022935779816507</v>
      </c>
      <c r="E117" s="536">
        <v>2.3925958591324399</v>
      </c>
      <c r="F117" s="536">
        <v>5.70402757521222</v>
      </c>
      <c r="G117" s="547"/>
      <c r="H117" s="507">
        <v>228</v>
      </c>
      <c r="I117" s="533">
        <v>15.7149122807018</v>
      </c>
      <c r="J117" s="535">
        <v>75.863815789473605</v>
      </c>
      <c r="K117" s="536">
        <v>2.6744948075369899</v>
      </c>
      <c r="L117" s="558">
        <v>7.0018072221016396</v>
      </c>
      <c r="M117" s="594"/>
      <c r="N117" s="532">
        <v>489</v>
      </c>
      <c r="O117" s="533">
        <v>6.3660531697341503</v>
      </c>
      <c r="P117" s="535">
        <v>58.815235173824199</v>
      </c>
      <c r="Q117" s="536">
        <v>2.7370696407325701</v>
      </c>
      <c r="R117" s="558">
        <v>9.8798628706524099</v>
      </c>
      <c r="T117" s="123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25"/>
      <c r="AH117" s="627"/>
      <c r="AI117" s="627"/>
    </row>
    <row r="118" spans="1:43" ht="11.25" customHeight="1" x14ac:dyDescent="0.2">
      <c r="A118" s="478" t="s">
        <v>4937</v>
      </c>
      <c r="B118" s="490">
        <v>109</v>
      </c>
      <c r="C118" s="533">
        <v>41.385321100917402</v>
      </c>
      <c r="D118" s="536">
        <v>85.031559633027598</v>
      </c>
      <c r="E118" s="536">
        <v>2.3761939080175201</v>
      </c>
      <c r="F118" s="536">
        <v>5.5889925332055901</v>
      </c>
      <c r="G118" s="547"/>
      <c r="H118" s="507">
        <v>228</v>
      </c>
      <c r="I118" s="533">
        <v>15.728070175438599</v>
      </c>
      <c r="J118" s="535">
        <v>76.759824561403505</v>
      </c>
      <c r="K118" s="536">
        <v>2.6600024357558198</v>
      </c>
      <c r="L118" s="558">
        <v>6.8793268533031302</v>
      </c>
      <c r="M118" s="594"/>
      <c r="N118" s="532">
        <v>487</v>
      </c>
      <c r="O118" s="533">
        <v>6.3963039014373697</v>
      </c>
      <c r="P118" s="535">
        <v>60.0494866529775</v>
      </c>
      <c r="Q118" s="536">
        <v>2.6821026915285699</v>
      </c>
      <c r="R118" s="558">
        <v>10.151985047458901</v>
      </c>
      <c r="T118" s="116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25"/>
      <c r="AH118" s="627"/>
    </row>
    <row r="119" spans="1:43" ht="11.25" customHeight="1" x14ac:dyDescent="0.2">
      <c r="A119" s="478" t="s">
        <v>4938</v>
      </c>
      <c r="B119" s="490">
        <v>110</v>
      </c>
      <c r="C119" s="533">
        <v>41.290909090909103</v>
      </c>
      <c r="D119" s="536">
        <v>85.6934545454545</v>
      </c>
      <c r="E119" s="536">
        <v>2.3512121245004298</v>
      </c>
      <c r="F119" s="536">
        <v>5.6577572944987597</v>
      </c>
      <c r="G119" s="547"/>
      <c r="H119" s="507">
        <v>228</v>
      </c>
      <c r="I119" s="533">
        <v>15.7324561403509</v>
      </c>
      <c r="J119" s="535">
        <v>77.8536403508772</v>
      </c>
      <c r="K119" s="536">
        <v>2.66308309828695</v>
      </c>
      <c r="L119" s="558">
        <v>6.9818678834594499</v>
      </c>
      <c r="M119" s="594"/>
      <c r="N119" s="532">
        <v>491</v>
      </c>
      <c r="O119" s="533">
        <v>6.42158859470468</v>
      </c>
      <c r="P119" s="535">
        <v>60.325173116089601</v>
      </c>
      <c r="Q119" s="536">
        <v>2.6685838621980702</v>
      </c>
      <c r="R119" s="558">
        <v>10.228446602563199</v>
      </c>
      <c r="T119" s="123"/>
      <c r="U119" s="55"/>
      <c r="V119" s="123"/>
      <c r="W119" s="55"/>
      <c r="X119" s="55"/>
      <c r="Y119" s="55"/>
      <c r="Z119" s="55"/>
      <c r="AA119" s="55"/>
      <c r="AB119" s="55"/>
      <c r="AC119" s="55"/>
      <c r="AD119" s="55"/>
      <c r="AE119" s="25"/>
      <c r="AH119" s="627"/>
    </row>
    <row r="120" spans="1:43" ht="11.25" customHeight="1" x14ac:dyDescent="0.2">
      <c r="A120" s="478" t="s">
        <v>4939</v>
      </c>
      <c r="B120" s="490">
        <v>112</v>
      </c>
      <c r="C120" s="533">
        <v>41.089285714285701</v>
      </c>
      <c r="D120" s="536">
        <v>83.841250000000002</v>
      </c>
      <c r="E120" s="536">
        <v>2.4040686833965901</v>
      </c>
      <c r="F120" s="536">
        <v>5.6246800927808103</v>
      </c>
      <c r="G120" s="547"/>
      <c r="H120" s="507">
        <v>223</v>
      </c>
      <c r="I120" s="533">
        <v>15.748878923766799</v>
      </c>
      <c r="J120" s="535">
        <v>77.623452914798193</v>
      </c>
      <c r="K120" s="536">
        <v>2.7381983148880802</v>
      </c>
      <c r="L120" s="558">
        <v>6.8823056414870898</v>
      </c>
      <c r="M120" s="594"/>
      <c r="N120" s="532">
        <v>487</v>
      </c>
      <c r="O120" s="533">
        <v>6.4414784394250502</v>
      </c>
      <c r="P120" s="535">
        <v>59.700225872689899</v>
      </c>
      <c r="Q120" s="536">
        <v>2.77030266347563</v>
      </c>
      <c r="R120" s="558">
        <v>10.092886303955</v>
      </c>
      <c r="T120" s="55"/>
      <c r="U120" s="55"/>
      <c r="V120" s="116"/>
      <c r="W120" s="55"/>
      <c r="X120" s="55"/>
      <c r="Y120" s="55"/>
      <c r="Z120" s="55"/>
      <c r="AA120" s="55"/>
      <c r="AB120" s="55"/>
      <c r="AC120" s="55"/>
      <c r="AD120" s="55"/>
      <c r="AE120" s="25"/>
      <c r="AG120" s="627"/>
      <c r="AH120" s="627"/>
    </row>
    <row r="121" spans="1:43" ht="11.25" customHeight="1" x14ac:dyDescent="0.2">
      <c r="A121" s="478" t="s">
        <v>4940</v>
      </c>
      <c r="B121" s="490">
        <v>112</v>
      </c>
      <c r="C121" s="533">
        <v>41.107142857142897</v>
      </c>
      <c r="D121" s="536">
        <v>86.543125000000003</v>
      </c>
      <c r="E121" s="536">
        <v>2.3239337699384301</v>
      </c>
      <c r="F121" s="536">
        <v>5.6566970982767204</v>
      </c>
      <c r="G121" s="547"/>
      <c r="H121" s="507">
        <v>222</v>
      </c>
      <c r="I121" s="533">
        <v>15.7612612612613</v>
      </c>
      <c r="J121" s="535">
        <v>80.705270270270304</v>
      </c>
      <c r="K121" s="536">
        <v>2.7028059973722001</v>
      </c>
      <c r="L121" s="558">
        <v>6.8336752678678501</v>
      </c>
      <c r="M121" s="594"/>
      <c r="N121" s="532">
        <v>482</v>
      </c>
      <c r="O121" s="533">
        <v>6.4315352697095403</v>
      </c>
      <c r="P121" s="535">
        <v>61.9542531120332</v>
      </c>
      <c r="Q121" s="536">
        <v>2.6377242538075101</v>
      </c>
      <c r="R121" s="558">
        <v>10.338424854267499</v>
      </c>
      <c r="T121" s="55"/>
      <c r="U121" s="55"/>
      <c r="V121" s="123"/>
      <c r="W121" s="55"/>
      <c r="X121" s="55"/>
      <c r="Y121" s="55"/>
      <c r="Z121" s="55"/>
      <c r="AA121" s="55"/>
      <c r="AB121" s="55"/>
      <c r="AC121" s="55"/>
      <c r="AD121" s="55"/>
      <c r="AE121" s="25"/>
      <c r="AG121" s="627"/>
      <c r="AH121" s="627"/>
    </row>
    <row r="122" spans="1:43" ht="11.25" customHeight="1" x14ac:dyDescent="0.2">
      <c r="A122" s="478" t="s">
        <v>4941</v>
      </c>
      <c r="B122" s="490">
        <v>113</v>
      </c>
      <c r="C122" s="533">
        <v>41.141592920354</v>
      </c>
      <c r="D122" s="536">
        <v>87.7634513274337</v>
      </c>
      <c r="E122" s="536">
        <v>2.3143510827646598</v>
      </c>
      <c r="F122" s="536">
        <v>5.60227584996362</v>
      </c>
      <c r="G122" s="547"/>
      <c r="H122" s="507">
        <v>223</v>
      </c>
      <c r="I122" s="533">
        <v>15.802690582959601</v>
      </c>
      <c r="J122" s="535">
        <v>81.938565022421599</v>
      </c>
      <c r="K122" s="536">
        <v>2.6791336866914102</v>
      </c>
      <c r="L122" s="558">
        <v>6.8763449854863898</v>
      </c>
      <c r="M122" s="594"/>
      <c r="N122" s="532">
        <v>478</v>
      </c>
      <c r="O122" s="533">
        <v>6.50836820083682</v>
      </c>
      <c r="P122" s="535">
        <v>63.141255230125502</v>
      </c>
      <c r="Q122" s="536">
        <v>2.5527859575650398</v>
      </c>
      <c r="R122" s="558">
        <v>10.4514578600627</v>
      </c>
      <c r="T122" s="55"/>
      <c r="U122" s="55"/>
      <c r="V122" s="123"/>
      <c r="W122" s="55"/>
      <c r="X122" s="55"/>
      <c r="Y122" s="55"/>
      <c r="Z122" s="55"/>
      <c r="AA122" s="55"/>
      <c r="AB122" s="55"/>
      <c r="AC122" s="55"/>
      <c r="AD122" s="55"/>
      <c r="AE122" s="25"/>
      <c r="AG122" s="172"/>
      <c r="AH122" s="627"/>
      <c r="AI122" s="627"/>
      <c r="AJ122" s="627"/>
      <c r="AK122" s="627"/>
      <c r="AL122" s="627"/>
      <c r="AM122" s="627"/>
      <c r="AN122" s="627"/>
      <c r="AO122" s="627"/>
      <c r="AP122" s="627"/>
    </row>
    <row r="123" spans="1:43" ht="11.25" customHeight="1" x14ac:dyDescent="0.2">
      <c r="A123" s="523" t="s">
        <v>4942</v>
      </c>
      <c r="B123" s="524">
        <v>113</v>
      </c>
      <c r="C123" s="525">
        <v>41.283185840708001</v>
      </c>
      <c r="D123" s="526">
        <v>90.968495575221198</v>
      </c>
      <c r="E123" s="526">
        <v>2.2638111688563698</v>
      </c>
      <c r="F123" s="526">
        <v>5.4213076947738701</v>
      </c>
      <c r="G123" s="543"/>
      <c r="H123" s="537">
        <v>222</v>
      </c>
      <c r="I123" s="525">
        <v>15.9189189189189</v>
      </c>
      <c r="J123" s="538">
        <v>84.312027027027</v>
      </c>
      <c r="K123" s="526">
        <v>2.6732316470678499</v>
      </c>
      <c r="L123" s="557">
        <v>6.89100503777453</v>
      </c>
      <c r="M123" s="469"/>
      <c r="N123" s="524">
        <v>480</v>
      </c>
      <c r="O123" s="525">
        <v>6.56666666666667</v>
      </c>
      <c r="P123" s="538">
        <v>65.929312499999995</v>
      </c>
      <c r="Q123" s="526">
        <v>2.49158111252137</v>
      </c>
      <c r="R123" s="557">
        <v>10.242383646908999</v>
      </c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25"/>
      <c r="AG123" s="626"/>
      <c r="AH123" s="172"/>
      <c r="AI123" s="627"/>
      <c r="AJ123" s="627"/>
      <c r="AL123" s="627"/>
      <c r="AM123" s="627"/>
      <c r="AN123" s="627"/>
      <c r="AO123" s="627"/>
      <c r="AP123" s="627"/>
      <c r="AQ123" s="627"/>
    </row>
    <row r="124" spans="1:43" ht="11.25" customHeight="1" x14ac:dyDescent="0.2">
      <c r="A124" s="523" t="s">
        <v>4943</v>
      </c>
      <c r="B124" s="524">
        <v>115</v>
      </c>
      <c r="C124" s="525">
        <v>40.895652173913</v>
      </c>
      <c r="D124" s="526">
        <v>90.826956521739106</v>
      </c>
      <c r="E124" s="526">
        <v>2.2850362442398202</v>
      </c>
      <c r="F124" s="526">
        <v>5.5552678513788498</v>
      </c>
      <c r="G124" s="543"/>
      <c r="H124" s="537">
        <v>220</v>
      </c>
      <c r="I124" s="525">
        <v>15.8590909090909</v>
      </c>
      <c r="J124" s="538">
        <v>82.498727272727393</v>
      </c>
      <c r="K124" s="526">
        <v>2.6777200205559302</v>
      </c>
      <c r="L124" s="557">
        <v>6.7701789953844598</v>
      </c>
      <c r="M124" s="469"/>
      <c r="N124" s="524">
        <v>487</v>
      </c>
      <c r="O124" s="525">
        <v>6.5934291581108804</v>
      </c>
      <c r="P124" s="538">
        <v>65.573449691991797</v>
      </c>
      <c r="Q124" s="526">
        <v>2.50370331453363</v>
      </c>
      <c r="R124" s="557">
        <v>10.186805595245399</v>
      </c>
      <c r="T124" s="55"/>
      <c r="U124" s="55"/>
      <c r="V124" s="123"/>
      <c r="W124" s="55"/>
      <c r="X124" s="55"/>
      <c r="Y124" s="55"/>
      <c r="Z124" s="55"/>
      <c r="AA124" s="55"/>
      <c r="AB124" s="55"/>
      <c r="AC124" s="55"/>
      <c r="AD124" s="55"/>
      <c r="AE124" s="25"/>
      <c r="AG124" s="626"/>
      <c r="AH124" s="172"/>
      <c r="AI124" s="627"/>
      <c r="AJ124" s="627"/>
      <c r="AL124" s="627"/>
      <c r="AM124" s="627"/>
      <c r="AN124" s="627"/>
      <c r="AO124" s="627"/>
      <c r="AP124" s="627"/>
      <c r="AQ124" s="627"/>
    </row>
    <row r="125" spans="1:43" ht="11.25" customHeight="1" x14ac:dyDescent="0.2">
      <c r="A125" s="493" t="s">
        <v>4944</v>
      </c>
      <c r="B125" s="494">
        <v>118</v>
      </c>
      <c r="C125" s="495">
        <v>40.610169491525397</v>
      </c>
      <c r="D125" s="496">
        <v>92.545932203389796</v>
      </c>
      <c r="E125" s="496">
        <v>2.31137458685778</v>
      </c>
      <c r="F125" s="496">
        <v>6.3233977821089304</v>
      </c>
      <c r="G125" s="543"/>
      <c r="H125" s="542">
        <v>218</v>
      </c>
      <c r="I125" s="495">
        <v>15.802752293577999</v>
      </c>
      <c r="J125" s="543">
        <v>84.649449541284298</v>
      </c>
      <c r="K125" s="496">
        <v>2.6738292576378</v>
      </c>
      <c r="L125" s="555">
        <v>6.8490138002390299</v>
      </c>
      <c r="M125" s="469"/>
      <c r="N125" s="494">
        <v>508</v>
      </c>
      <c r="O125" s="495">
        <v>6.6200787401574797</v>
      </c>
      <c r="P125" s="543">
        <v>67.196574803149602</v>
      </c>
      <c r="Q125" s="496">
        <v>2.5523542423393701</v>
      </c>
      <c r="R125" s="555">
        <v>10.353808922529799</v>
      </c>
      <c r="T125" s="202"/>
      <c r="U125" s="55"/>
      <c r="V125" s="116"/>
      <c r="W125" s="55"/>
      <c r="X125" s="55"/>
      <c r="Y125" s="55"/>
      <c r="Z125" s="55"/>
      <c r="AA125" s="55"/>
      <c r="AB125" s="55"/>
      <c r="AC125" s="55"/>
      <c r="AD125" s="55"/>
      <c r="AE125" s="25"/>
      <c r="AG125" s="626"/>
      <c r="AH125" s="172"/>
      <c r="AI125" s="627"/>
      <c r="AJ125" s="627"/>
      <c r="AL125" s="627"/>
      <c r="AM125" s="627"/>
      <c r="AN125" s="627"/>
      <c r="AO125" s="627"/>
      <c r="AP125" s="627"/>
      <c r="AQ125" s="627"/>
    </row>
    <row r="126" spans="1:43" ht="11.25" customHeight="1" x14ac:dyDescent="0.2">
      <c r="A126" s="493" t="s">
        <v>4945</v>
      </c>
      <c r="B126" s="494">
        <v>118</v>
      </c>
      <c r="C126" s="495">
        <v>40.728813559321999</v>
      </c>
      <c r="D126" s="496">
        <v>87.811271186440706</v>
      </c>
      <c r="E126" s="496">
        <v>2.47141543210655</v>
      </c>
      <c r="F126" s="496">
        <v>6.8803297739990201</v>
      </c>
      <c r="G126" s="543"/>
      <c r="H126" s="542">
        <v>220</v>
      </c>
      <c r="I126" s="495">
        <v>15.9181818181818</v>
      </c>
      <c r="J126" s="543">
        <v>82.386045454545396</v>
      </c>
      <c r="K126" s="496">
        <v>2.8670794796053398</v>
      </c>
      <c r="L126" s="555">
        <v>7.6691304141080199</v>
      </c>
      <c r="M126" s="469"/>
      <c r="N126" s="494">
        <v>532</v>
      </c>
      <c r="O126" s="495">
        <v>6.7086466165413503</v>
      </c>
      <c r="P126" s="543">
        <v>63.243703007518697</v>
      </c>
      <c r="Q126" s="496">
        <v>2.80415761092569</v>
      </c>
      <c r="R126" s="555">
        <v>10.7946990396324</v>
      </c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25"/>
      <c r="AG126" s="626"/>
      <c r="AH126" s="172"/>
      <c r="AI126" s="627"/>
      <c r="AJ126" s="627"/>
      <c r="AL126" s="627"/>
      <c r="AM126" s="627"/>
      <c r="AN126" s="627"/>
      <c r="AO126" s="627"/>
      <c r="AP126" s="627"/>
      <c r="AQ126" s="627"/>
    </row>
    <row r="127" spans="1:43" ht="11.25" customHeight="1" x14ac:dyDescent="0.2">
      <c r="A127" s="493" t="s">
        <v>4946</v>
      </c>
      <c r="B127" s="494">
        <v>118</v>
      </c>
      <c r="C127" s="495">
        <v>40.779661016949198</v>
      </c>
      <c r="D127" s="496">
        <v>87.412203389830495</v>
      </c>
      <c r="E127" s="496">
        <v>2.46668565578319</v>
      </c>
      <c r="F127" s="496">
        <v>6.9320589853794301</v>
      </c>
      <c r="G127" s="543"/>
      <c r="H127" s="542">
        <v>219</v>
      </c>
      <c r="I127" s="495">
        <v>15.9771689497717</v>
      </c>
      <c r="J127" s="543">
        <v>82.6466210045662</v>
      </c>
      <c r="K127" s="496">
        <v>2.8776803123911199</v>
      </c>
      <c r="L127" s="555">
        <v>7.8349415626212604</v>
      </c>
      <c r="M127" s="469"/>
      <c r="N127" s="494">
        <v>537</v>
      </c>
      <c r="O127" s="495">
        <v>6.7541899441340796</v>
      </c>
      <c r="P127" s="543">
        <v>63.048510242085698</v>
      </c>
      <c r="Q127" s="496">
        <v>2.8004386052119399</v>
      </c>
      <c r="R127" s="555">
        <v>11.3269656382601</v>
      </c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25"/>
      <c r="AG127" s="626"/>
      <c r="AH127" s="172"/>
      <c r="AI127" s="627"/>
      <c r="AJ127" s="627"/>
      <c r="AK127" s="627"/>
      <c r="AL127" s="627"/>
      <c r="AM127" s="627"/>
      <c r="AN127" s="627"/>
      <c r="AO127" s="627"/>
      <c r="AP127" s="627"/>
      <c r="AQ127" s="627"/>
    </row>
    <row r="128" spans="1:43" ht="11.25" customHeight="1" x14ac:dyDescent="0.2">
      <c r="A128" s="493" t="s">
        <v>4947</v>
      </c>
      <c r="B128" s="494">
        <v>120</v>
      </c>
      <c r="C128" s="495">
        <v>40.6</v>
      </c>
      <c r="D128" s="496">
        <v>86.705583333333394</v>
      </c>
      <c r="E128" s="496">
        <v>2.5140109186302899</v>
      </c>
      <c r="F128" s="496">
        <v>7.2161680341479304</v>
      </c>
      <c r="G128" s="543"/>
      <c r="H128" s="542">
        <v>217</v>
      </c>
      <c r="I128" s="495">
        <v>15.9953917050691</v>
      </c>
      <c r="J128" s="543">
        <v>82.665852534562205</v>
      </c>
      <c r="K128" s="496">
        <v>2.8508072948000902</v>
      </c>
      <c r="L128" s="555">
        <v>7.8919256052856399</v>
      </c>
      <c r="M128" s="469"/>
      <c r="N128" s="494">
        <v>545</v>
      </c>
      <c r="O128" s="495">
        <v>6.7908256880733999</v>
      </c>
      <c r="P128" s="543">
        <v>62.482697247706398</v>
      </c>
      <c r="Q128" s="496">
        <v>2.8088267814519199</v>
      </c>
      <c r="R128" s="555">
        <v>11.4466488442106</v>
      </c>
      <c r="T128" s="202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25"/>
      <c r="AG128" s="626"/>
      <c r="AH128" s="172"/>
      <c r="AI128" s="627"/>
      <c r="AJ128" s="627"/>
      <c r="AK128" s="627"/>
      <c r="AL128" s="627"/>
      <c r="AM128" s="627"/>
      <c r="AN128" s="627"/>
      <c r="AO128" s="627"/>
      <c r="AP128" s="627"/>
      <c r="AQ128" s="627"/>
    </row>
    <row r="129" spans="1:43" ht="11.25" customHeight="1" x14ac:dyDescent="0.2">
      <c r="A129" s="493" t="s">
        <v>4948</v>
      </c>
      <c r="B129" s="494">
        <v>120</v>
      </c>
      <c r="C129" s="495">
        <v>40.6</v>
      </c>
      <c r="D129" s="496">
        <v>89.069583333333398</v>
      </c>
      <c r="E129" s="496">
        <v>2.4848204396690501</v>
      </c>
      <c r="F129" s="496">
        <v>7.6322523896544601</v>
      </c>
      <c r="G129" s="543"/>
      <c r="H129" s="542">
        <v>217</v>
      </c>
      <c r="I129" s="495">
        <v>15.9953917050691</v>
      </c>
      <c r="J129" s="543">
        <v>85.1310599078341</v>
      </c>
      <c r="K129" s="496">
        <v>2.8518651465760199</v>
      </c>
      <c r="L129" s="555">
        <v>7.9346167561682703</v>
      </c>
      <c r="M129" s="469"/>
      <c r="N129" s="494">
        <v>545</v>
      </c>
      <c r="O129" s="495">
        <v>6.7908256880733999</v>
      </c>
      <c r="P129" s="543">
        <v>65.256073394495402</v>
      </c>
      <c r="Q129" s="496">
        <v>2.7019474101295899</v>
      </c>
      <c r="R129" s="555">
        <v>11.7628659722803</v>
      </c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25"/>
      <c r="AG129" s="626"/>
      <c r="AH129" s="172"/>
      <c r="AI129" s="627"/>
      <c r="AJ129" s="627"/>
      <c r="AK129" s="627"/>
      <c r="AL129" s="627"/>
      <c r="AM129" s="627"/>
      <c r="AN129" s="627"/>
      <c r="AO129" s="627"/>
      <c r="AP129" s="627"/>
      <c r="AQ129" s="627"/>
    </row>
    <row r="130" spans="1:43" ht="11.25" customHeight="1" x14ac:dyDescent="0.2">
      <c r="A130" s="493" t="s">
        <v>4949</v>
      </c>
      <c r="B130" s="494">
        <v>123</v>
      </c>
      <c r="C130" s="495">
        <v>40.357723577235802</v>
      </c>
      <c r="D130" s="496">
        <v>89.671829268292697</v>
      </c>
      <c r="E130" s="496">
        <v>2.4672884465160099</v>
      </c>
      <c r="F130" s="496">
        <v>8.86687033060565</v>
      </c>
      <c r="G130" s="543"/>
      <c r="H130" s="542">
        <v>211</v>
      </c>
      <c r="I130" s="495">
        <v>16.0189573459716</v>
      </c>
      <c r="J130" s="543">
        <v>84.722417061611395</v>
      </c>
      <c r="K130" s="496">
        <v>2.7716518259162801</v>
      </c>
      <c r="L130" s="555">
        <v>9.6599502144285303</v>
      </c>
      <c r="M130" s="469"/>
      <c r="N130" s="494">
        <v>558</v>
      </c>
      <c r="O130" s="495">
        <v>6.8366249725696697</v>
      </c>
      <c r="P130" s="543">
        <v>65.357736917562804</v>
      </c>
      <c r="Q130" s="496">
        <v>2.7050107976515401</v>
      </c>
      <c r="R130" s="555">
        <v>13.5875886260485</v>
      </c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25"/>
      <c r="AG130" s="626"/>
      <c r="AH130" s="172"/>
      <c r="AI130" s="627"/>
      <c r="AJ130" s="627"/>
      <c r="AK130" s="627"/>
      <c r="AL130" s="627"/>
      <c r="AM130" s="627"/>
      <c r="AN130" s="627"/>
      <c r="AO130" s="627"/>
      <c r="AP130" s="627"/>
      <c r="AQ130" s="627"/>
    </row>
    <row r="131" spans="1:43" ht="11.25" customHeight="1" x14ac:dyDescent="0.2">
      <c r="A131" s="493" t="s">
        <v>4950</v>
      </c>
      <c r="B131" s="494">
        <v>126</v>
      </c>
      <c r="C131" s="495">
        <v>39.880952380952401</v>
      </c>
      <c r="D131" s="496">
        <v>92.950476190476195</v>
      </c>
      <c r="E131" s="496">
        <v>2.3644425184643301</v>
      </c>
      <c r="F131" s="496">
        <v>8.4533064876424096</v>
      </c>
      <c r="G131" s="543"/>
      <c r="H131" s="542">
        <v>208</v>
      </c>
      <c r="I131" s="495">
        <v>15.865384615384601</v>
      </c>
      <c r="J131" s="543">
        <v>87.882067307692395</v>
      </c>
      <c r="K131" s="496">
        <v>2.7231364717477202</v>
      </c>
      <c r="L131" s="555">
        <v>9.5413945013929098</v>
      </c>
      <c r="M131" s="469"/>
      <c r="N131" s="494">
        <v>560</v>
      </c>
      <c r="O131" s="495">
        <v>6.8517857142857199</v>
      </c>
      <c r="P131" s="543">
        <v>64.590142857142894</v>
      </c>
      <c r="Q131" s="496">
        <v>2.6863142919084901</v>
      </c>
      <c r="R131" s="555">
        <v>13.842530587141599</v>
      </c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25"/>
      <c r="AG131" s="626"/>
      <c r="AH131" s="172"/>
      <c r="AI131" s="627"/>
      <c r="AJ131" s="627"/>
      <c r="AK131" s="627"/>
      <c r="AL131" s="627"/>
      <c r="AM131" s="627"/>
      <c r="AN131" s="627"/>
      <c r="AO131" s="627"/>
      <c r="AP131" s="627"/>
      <c r="AQ131" s="627"/>
    </row>
    <row r="132" spans="1:43" ht="11.25" customHeight="1" x14ac:dyDescent="0.2">
      <c r="A132" s="493" t="s">
        <v>4951</v>
      </c>
      <c r="B132" s="494">
        <v>127</v>
      </c>
      <c r="C132" s="495">
        <v>39.834645669291298</v>
      </c>
      <c r="D132" s="496">
        <v>94.096535433070798</v>
      </c>
      <c r="E132" s="496">
        <v>2.3628573725308901</v>
      </c>
      <c r="F132" s="496">
        <v>8.95844275239544</v>
      </c>
      <c r="G132" s="543"/>
      <c r="H132" s="542">
        <v>208</v>
      </c>
      <c r="I132" s="495">
        <v>15.841346153846199</v>
      </c>
      <c r="J132" s="543">
        <v>90.373557692307699</v>
      </c>
      <c r="K132" s="496">
        <v>2.7154049623194001</v>
      </c>
      <c r="L132" s="555">
        <v>9.6372237241105498</v>
      </c>
      <c r="M132" s="469"/>
      <c r="N132" s="494">
        <v>561</v>
      </c>
      <c r="O132" s="495">
        <v>6.8627450980392197</v>
      </c>
      <c r="P132" s="543">
        <v>65.180320855614994</v>
      </c>
      <c r="Q132" s="496">
        <v>2.65542929207745</v>
      </c>
      <c r="R132" s="555">
        <v>13.993249336830299</v>
      </c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25"/>
      <c r="AG132" s="626"/>
      <c r="AH132" s="172"/>
      <c r="AI132" s="627"/>
      <c r="AJ132" s="627"/>
      <c r="AK132" s="627"/>
      <c r="AL132" s="627"/>
      <c r="AM132" s="627"/>
      <c r="AN132" s="627"/>
      <c r="AO132" s="627"/>
      <c r="AP132" s="627"/>
      <c r="AQ132" s="627"/>
    </row>
    <row r="133" spans="1:43" ht="11.25" customHeight="1" x14ac:dyDescent="0.2">
      <c r="A133" s="493" t="s">
        <v>4952</v>
      </c>
      <c r="B133" s="494">
        <v>127</v>
      </c>
      <c r="C133" s="495">
        <v>39.8503937007874</v>
      </c>
      <c r="D133" s="496">
        <v>94.136929133858303</v>
      </c>
      <c r="E133" s="496">
        <v>2.3759410001969798</v>
      </c>
      <c r="F133" s="496">
        <v>9.0245581605288496</v>
      </c>
      <c r="G133" s="543"/>
      <c r="H133" s="542">
        <v>209</v>
      </c>
      <c r="I133" s="495">
        <v>15.866028708133999</v>
      </c>
      <c r="J133" s="543">
        <v>90.6807655502393</v>
      </c>
      <c r="K133" s="496">
        <v>2.7539857831564301</v>
      </c>
      <c r="L133" s="555">
        <v>9.6244533137044002</v>
      </c>
      <c r="M133" s="469"/>
      <c r="N133" s="494">
        <v>560</v>
      </c>
      <c r="O133" s="495">
        <v>6.8732142857142904</v>
      </c>
      <c r="P133" s="543">
        <v>64.305803571428598</v>
      </c>
      <c r="Q133" s="496">
        <v>2.7077635653784098</v>
      </c>
      <c r="R133" s="555">
        <v>14.0550471201782</v>
      </c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25"/>
      <c r="AG133" s="626"/>
      <c r="AH133" s="172"/>
      <c r="AI133" s="627"/>
      <c r="AJ133" s="627"/>
      <c r="AK133" s="627"/>
      <c r="AL133" s="627"/>
      <c r="AM133" s="627"/>
      <c r="AN133" s="627"/>
      <c r="AO133" s="627"/>
      <c r="AP133" s="627"/>
      <c r="AQ133" s="627"/>
    </row>
    <row r="134" spans="1:43" ht="11.25" customHeight="1" x14ac:dyDescent="0.2">
      <c r="A134" s="493" t="s">
        <v>4953</v>
      </c>
      <c r="B134" s="494">
        <v>130</v>
      </c>
      <c r="C134" s="495">
        <v>39.6</v>
      </c>
      <c r="D134" s="496">
        <v>82.699461538461506</v>
      </c>
      <c r="E134" s="496">
        <v>2.8015999487758201</v>
      </c>
      <c r="F134" s="496">
        <v>8.9652631439952799</v>
      </c>
      <c r="G134" s="543"/>
      <c r="H134" s="542">
        <v>202</v>
      </c>
      <c r="I134" s="495">
        <v>15.787128712871301</v>
      </c>
      <c r="J134" s="543">
        <v>86.454306930693093</v>
      </c>
      <c r="K134" s="496">
        <v>2.9017973741272001</v>
      </c>
      <c r="L134" s="555">
        <v>9.8013360773469493</v>
      </c>
      <c r="M134" s="469"/>
      <c r="N134" s="494">
        <v>541</v>
      </c>
      <c r="O134" s="495">
        <v>6.9334565619223696</v>
      </c>
      <c r="P134" s="543">
        <v>60.293992606284597</v>
      </c>
      <c r="Q134" s="496">
        <v>2.88507996654331</v>
      </c>
      <c r="R134" s="555">
        <v>13.9702512143791</v>
      </c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25"/>
      <c r="AG134" s="626"/>
      <c r="AH134" s="172"/>
      <c r="AI134" s="627"/>
      <c r="AJ134" s="627"/>
      <c r="AK134" s="627"/>
      <c r="AL134" s="627"/>
      <c r="AM134" s="627"/>
      <c r="AN134" s="627"/>
      <c r="AO134" s="627"/>
      <c r="AP134" s="627"/>
      <c r="AQ134" s="627"/>
    </row>
    <row r="135" spans="1:43" ht="11.25" customHeight="1" x14ac:dyDescent="0.2">
      <c r="A135" s="493" t="s">
        <v>4954</v>
      </c>
      <c r="B135" s="494">
        <v>130</v>
      </c>
      <c r="C135" s="495">
        <v>39.7153846153846</v>
      </c>
      <c r="D135" s="496">
        <v>91.594076923076997</v>
      </c>
      <c r="E135" s="496">
        <v>2.4293928742606701</v>
      </c>
      <c r="F135" s="496">
        <v>8.9628285739387099</v>
      </c>
      <c r="G135" s="543"/>
      <c r="H135" s="542">
        <v>200</v>
      </c>
      <c r="I135" s="495">
        <v>15.79</v>
      </c>
      <c r="J135" s="543">
        <v>88.683149999999998</v>
      </c>
      <c r="K135" s="496">
        <v>2.77646303032139</v>
      </c>
      <c r="L135" s="555">
        <v>9.9114766589155501</v>
      </c>
      <c r="M135" s="469"/>
      <c r="N135" s="494">
        <v>535</v>
      </c>
      <c r="O135" s="495">
        <v>6.9775700934579401</v>
      </c>
      <c r="P135" s="543">
        <v>61.791588785046798</v>
      </c>
      <c r="Q135" s="496">
        <v>2.8813057133100801</v>
      </c>
      <c r="R135" s="555">
        <v>13.7492025895796</v>
      </c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25"/>
      <c r="AG135" s="626"/>
      <c r="AH135" s="172"/>
      <c r="AI135" s="627"/>
      <c r="AJ135" s="627"/>
      <c r="AK135" s="627"/>
      <c r="AL135" s="627"/>
      <c r="AM135" s="627"/>
      <c r="AN135" s="627"/>
      <c r="AO135" s="627"/>
      <c r="AP135" s="627"/>
      <c r="AQ135" s="627"/>
    </row>
    <row r="136" spans="1:43" ht="11.25" customHeight="1" x14ac:dyDescent="0.2">
      <c r="A136" s="493" t="s">
        <v>4955</v>
      </c>
      <c r="B136" s="494">
        <v>131</v>
      </c>
      <c r="C136" s="495">
        <v>39.694656488549597</v>
      </c>
      <c r="D136" s="496">
        <v>83.958091603053404</v>
      </c>
      <c r="E136" s="496">
        <v>2.6682519935937399</v>
      </c>
      <c r="F136" s="496">
        <v>8.8673573108328991</v>
      </c>
      <c r="G136" s="543"/>
      <c r="H136" s="542">
        <v>205</v>
      </c>
      <c r="I136" s="495">
        <v>15.692682926829301</v>
      </c>
      <c r="J136" s="543">
        <v>81.7580975609756</v>
      </c>
      <c r="K136" s="496">
        <v>2.9684851111924</v>
      </c>
      <c r="L136" s="555">
        <v>10.120065918636501</v>
      </c>
      <c r="M136" s="469"/>
      <c r="N136" s="494">
        <v>528</v>
      </c>
      <c r="O136" s="495">
        <v>7.0568181818181799</v>
      </c>
      <c r="P136" s="543">
        <v>55.511420454545501</v>
      </c>
      <c r="Q136" s="496">
        <v>3.2461538002883299</v>
      </c>
      <c r="R136" s="555">
        <v>13.6332433683902</v>
      </c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25"/>
      <c r="AG136" s="626"/>
      <c r="AH136" s="172"/>
      <c r="AI136" s="627"/>
      <c r="AJ136" s="627"/>
      <c r="AK136" s="627"/>
      <c r="AL136" s="627"/>
      <c r="AM136" s="627"/>
      <c r="AN136" s="627"/>
      <c r="AO136" s="627"/>
      <c r="AP136" s="627"/>
      <c r="AQ136" s="627"/>
    </row>
    <row r="137" spans="1:43" ht="11.25" customHeight="1" x14ac:dyDescent="0.2">
      <c r="A137" s="628" t="s">
        <v>4956</v>
      </c>
      <c r="B137" s="629">
        <v>132</v>
      </c>
      <c r="C137" s="630">
        <v>39.659090909090899</v>
      </c>
      <c r="D137" s="631">
        <v>88.310681818181905</v>
      </c>
      <c r="E137" s="631">
        <v>2.52538173375082</v>
      </c>
      <c r="F137" s="631">
        <v>8.9572581061962797</v>
      </c>
      <c r="G137" s="632"/>
      <c r="H137" s="633">
        <v>205</v>
      </c>
      <c r="I137" s="630">
        <v>15.692682926829301</v>
      </c>
      <c r="J137" s="632">
        <v>86.400146341463397</v>
      </c>
      <c r="K137" s="631">
        <v>2.8091660880541398</v>
      </c>
      <c r="L137" s="634">
        <v>10.0113397916442</v>
      </c>
      <c r="M137" s="635"/>
      <c r="N137" s="629">
        <v>524</v>
      </c>
      <c r="O137" s="630">
        <v>7.1431297709923696</v>
      </c>
      <c r="P137" s="632">
        <v>59.944885496183197</v>
      </c>
      <c r="Q137" s="631">
        <v>2.9682436515489101</v>
      </c>
      <c r="R137" s="634">
        <v>13.1871560928387</v>
      </c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25"/>
      <c r="AG137" s="626"/>
      <c r="AH137" s="172"/>
      <c r="AI137" s="627"/>
      <c r="AJ137" s="627"/>
      <c r="AK137" s="627"/>
      <c r="AL137" s="627"/>
      <c r="AM137" s="627"/>
      <c r="AN137" s="627"/>
      <c r="AO137" s="627"/>
      <c r="AP137" s="627"/>
      <c r="AQ137" s="627"/>
    </row>
    <row r="138" spans="1:43" ht="11.25" customHeight="1" x14ac:dyDescent="0.2">
      <c r="A138" s="628" t="s">
        <v>4957</v>
      </c>
      <c r="B138" s="629">
        <v>133</v>
      </c>
      <c r="C138" s="630">
        <v>39.436090225563902</v>
      </c>
      <c r="D138" s="631">
        <v>94.596240601503794</v>
      </c>
      <c r="E138" s="631">
        <v>2.4477406191398101</v>
      </c>
      <c r="F138" s="631">
        <v>8.6085533432596399</v>
      </c>
      <c r="G138" s="632"/>
      <c r="H138" s="633">
        <v>218</v>
      </c>
      <c r="I138" s="630">
        <v>15.339449541284401</v>
      </c>
      <c r="J138" s="632">
        <v>89.895733944954202</v>
      </c>
      <c r="K138" s="631">
        <v>2.7529879605169199</v>
      </c>
      <c r="L138" s="634">
        <v>9.3533618645788899</v>
      </c>
      <c r="M138" s="635"/>
      <c r="N138" s="629">
        <v>516</v>
      </c>
      <c r="O138" s="630">
        <v>7.18604651162791</v>
      </c>
      <c r="P138" s="632">
        <v>61.655852713178298</v>
      </c>
      <c r="Q138" s="631">
        <v>2.9229138095958098</v>
      </c>
      <c r="R138" s="634">
        <v>12.733085641181599</v>
      </c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25"/>
      <c r="AG138" s="626"/>
      <c r="AH138" s="172"/>
      <c r="AI138" s="627"/>
      <c r="AJ138" s="627"/>
      <c r="AK138" s="627"/>
      <c r="AL138" s="627"/>
      <c r="AM138" s="627"/>
      <c r="AN138" s="627"/>
      <c r="AO138" s="627"/>
      <c r="AP138" s="627"/>
      <c r="AQ138" s="627"/>
    </row>
    <row r="139" spans="1:43" ht="11.25" customHeight="1" x14ac:dyDescent="0.2">
      <c r="A139" s="628" t="s">
        <v>4958</v>
      </c>
      <c r="B139" s="629">
        <v>135</v>
      </c>
      <c r="C139" s="630">
        <v>39.251851851851903</v>
      </c>
      <c r="D139" s="631">
        <v>95.260148148148104</v>
      </c>
      <c r="E139" s="631">
        <v>2.4355995511841999</v>
      </c>
      <c r="F139" s="631">
        <v>8.4593823456692405</v>
      </c>
      <c r="G139" s="632"/>
      <c r="H139" s="633">
        <v>222</v>
      </c>
      <c r="I139" s="630">
        <v>15.1351351351351</v>
      </c>
      <c r="J139" s="632">
        <v>88.788828828828898</v>
      </c>
      <c r="K139" s="631">
        <v>2.8130134266655702</v>
      </c>
      <c r="L139" s="634">
        <v>9.1198360324159005</v>
      </c>
      <c r="M139" s="635"/>
      <c r="N139" s="629">
        <v>517</v>
      </c>
      <c r="O139" s="630">
        <v>7.1798839458413903</v>
      </c>
      <c r="P139" s="632">
        <v>61.285377176015402</v>
      </c>
      <c r="Q139" s="631">
        <v>2.9768539920977601</v>
      </c>
      <c r="R139" s="634">
        <v>12.432318941682301</v>
      </c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25"/>
      <c r="AG139" s="626"/>
      <c r="AH139" s="172"/>
      <c r="AI139" s="627"/>
      <c r="AJ139" s="627"/>
      <c r="AK139" s="627"/>
      <c r="AL139" s="627"/>
      <c r="AM139" s="627"/>
      <c r="AN139" s="627"/>
      <c r="AO139" s="627"/>
      <c r="AP139" s="627"/>
      <c r="AQ139" s="627"/>
    </row>
    <row r="140" spans="1:43" ht="11.25" customHeight="1" x14ac:dyDescent="0.2">
      <c r="A140" s="628" t="s">
        <v>4959</v>
      </c>
      <c r="B140" s="629">
        <v>135</v>
      </c>
      <c r="C140" s="630">
        <v>39.340740740740699</v>
      </c>
      <c r="D140" s="631">
        <v>97.704148148148207</v>
      </c>
      <c r="E140" s="631">
        <v>2.4056731823590898</v>
      </c>
      <c r="F140" s="631">
        <v>8.3547909558740407</v>
      </c>
      <c r="G140" s="632"/>
      <c r="H140" s="633">
        <v>226</v>
      </c>
      <c r="I140" s="630">
        <v>15.110619469026499</v>
      </c>
      <c r="J140" s="632">
        <v>91.989336283185906</v>
      </c>
      <c r="K140" s="631">
        <v>2.7700763467253702</v>
      </c>
      <c r="L140" s="634">
        <v>9.1940207195313395</v>
      </c>
      <c r="M140" s="635"/>
      <c r="N140" s="629">
        <v>517</v>
      </c>
      <c r="O140" s="630">
        <v>7.20889748549323</v>
      </c>
      <c r="P140" s="632">
        <v>63.278549323017401</v>
      </c>
      <c r="Q140" s="631">
        <v>2.9195576933152698</v>
      </c>
      <c r="R140" s="634">
        <v>12.1430644417465</v>
      </c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25"/>
      <c r="AG140" s="626"/>
      <c r="AH140" s="172"/>
      <c r="AI140" s="627"/>
      <c r="AJ140" s="627"/>
      <c r="AK140" s="627"/>
      <c r="AL140" s="627"/>
      <c r="AM140" s="627"/>
      <c r="AN140" s="627"/>
      <c r="AO140" s="627"/>
      <c r="AP140" s="627"/>
      <c r="AQ140" s="627"/>
    </row>
    <row r="141" spans="1:43" ht="11.25" customHeight="1" x14ac:dyDescent="0.2">
      <c r="A141" s="628" t="s">
        <v>4960</v>
      </c>
      <c r="B141" s="629">
        <v>137</v>
      </c>
      <c r="C141" s="630">
        <v>39.233576642335798</v>
      </c>
      <c r="D141" s="631">
        <v>92.861532846715306</v>
      </c>
      <c r="E141" s="631">
        <v>2.55683346429799</v>
      </c>
      <c r="F141" s="631">
        <v>7.5629102780530904</v>
      </c>
      <c r="G141" s="632"/>
      <c r="H141" s="633">
        <v>232</v>
      </c>
      <c r="I141" s="630">
        <v>14.9181034482759</v>
      </c>
      <c r="J141" s="632">
        <v>88.773103448275904</v>
      </c>
      <c r="K141" s="631">
        <v>2.9477341556614398</v>
      </c>
      <c r="L141" s="634">
        <v>9.2094569411481402</v>
      </c>
      <c r="M141" s="635"/>
      <c r="N141" s="629">
        <v>515</v>
      </c>
      <c r="O141" s="630">
        <v>7.2174757281553399</v>
      </c>
      <c r="P141" s="632">
        <v>58.680679611650397</v>
      </c>
      <c r="Q141" s="631">
        <v>3.2151331498225901</v>
      </c>
      <c r="R141" s="634">
        <v>11.7420544565023</v>
      </c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25"/>
      <c r="AG141" s="626"/>
      <c r="AH141" s="172"/>
      <c r="AI141" s="627"/>
      <c r="AJ141" s="627"/>
      <c r="AK141" s="627"/>
      <c r="AL141" s="627"/>
      <c r="AM141" s="627"/>
      <c r="AN141" s="627"/>
      <c r="AO141" s="627"/>
      <c r="AP141" s="627"/>
      <c r="AQ141" s="627"/>
    </row>
    <row r="142" spans="1:43" ht="11.25" customHeight="1" x14ac:dyDescent="0.2">
      <c r="A142" s="628" t="s">
        <v>4961</v>
      </c>
      <c r="B142" s="629">
        <v>136</v>
      </c>
      <c r="C142" s="630">
        <v>39.294117647058798</v>
      </c>
      <c r="D142" s="631">
        <v>98.657573529411806</v>
      </c>
      <c r="E142" s="631">
        <v>2.4350489283179599</v>
      </c>
      <c r="F142" s="631">
        <v>7.6250329956203098</v>
      </c>
      <c r="G142" s="632"/>
      <c r="H142" s="633">
        <v>233</v>
      </c>
      <c r="I142" s="630">
        <v>14.9184549356223</v>
      </c>
      <c r="J142" s="632">
        <v>94.708969957081493</v>
      </c>
      <c r="K142" s="631">
        <v>2.7775615451758102</v>
      </c>
      <c r="L142" s="634">
        <v>9.2514096688478897</v>
      </c>
      <c r="M142" s="635"/>
      <c r="N142" s="629">
        <v>517</v>
      </c>
      <c r="O142" s="630">
        <v>7.2224371373307497</v>
      </c>
      <c r="P142" s="632">
        <v>61.584448742746602</v>
      </c>
      <c r="Q142" s="631">
        <v>3.0617137642807699</v>
      </c>
      <c r="R142" s="634">
        <v>11.6496512217317</v>
      </c>
      <c r="V142" s="55"/>
      <c r="W142" s="55"/>
      <c r="X142" s="55"/>
      <c r="Y142" s="55"/>
      <c r="Z142" s="55"/>
      <c r="AA142" s="55"/>
      <c r="AB142" s="55"/>
      <c r="AC142" s="55"/>
      <c r="AD142" s="55"/>
      <c r="AE142" s="25"/>
      <c r="AG142" s="626"/>
      <c r="AH142" s="172"/>
      <c r="AI142" s="627"/>
      <c r="AJ142" s="627"/>
      <c r="AK142" s="627"/>
      <c r="AL142" s="627"/>
      <c r="AM142" s="627"/>
      <c r="AN142" s="627"/>
      <c r="AO142" s="627"/>
      <c r="AP142" s="627"/>
      <c r="AQ142" s="627"/>
    </row>
    <row r="143" spans="1:43" ht="11.25" customHeight="1" x14ac:dyDescent="0.2">
      <c r="A143" s="628" t="s">
        <v>4963</v>
      </c>
      <c r="B143" s="629">
        <v>136</v>
      </c>
      <c r="C143" s="630">
        <v>39.367647058823501</v>
      </c>
      <c r="D143" s="631">
        <v>100.472279411765</v>
      </c>
      <c r="E143" s="631">
        <v>2.42689469244515</v>
      </c>
      <c r="F143" s="631">
        <v>7.5252937803871003</v>
      </c>
      <c r="G143" s="632"/>
      <c r="H143" s="633">
        <v>234</v>
      </c>
      <c r="I143" s="630">
        <v>14.9401709401709</v>
      </c>
      <c r="J143" s="632">
        <v>95.227352136752103</v>
      </c>
      <c r="K143" s="631">
        <v>2.7742108385006099</v>
      </c>
      <c r="L143" s="634">
        <v>9.23972323426697</v>
      </c>
      <c r="M143" s="635"/>
      <c r="N143" s="629">
        <v>517</v>
      </c>
      <c r="O143" s="630">
        <v>7.2553191489361701</v>
      </c>
      <c r="P143" s="632">
        <v>61.894874274661497</v>
      </c>
      <c r="Q143" s="631">
        <v>3.0798596910470502</v>
      </c>
      <c r="R143" s="634">
        <v>11.290379176926301</v>
      </c>
      <c r="V143" s="55"/>
      <c r="W143" s="55"/>
      <c r="X143" s="55"/>
      <c r="Y143" s="55"/>
      <c r="Z143" s="55"/>
      <c r="AA143" s="55"/>
      <c r="AB143" s="55"/>
      <c r="AC143" s="55"/>
      <c r="AD143" s="55"/>
      <c r="AE143" s="25"/>
      <c r="AG143" s="626"/>
      <c r="AH143" s="172"/>
      <c r="AI143" s="627"/>
      <c r="AJ143" s="627"/>
      <c r="AK143" s="627"/>
      <c r="AL143" s="627"/>
      <c r="AM143" s="627"/>
      <c r="AN143" s="627"/>
      <c r="AO143" s="627"/>
      <c r="AP143" s="627"/>
      <c r="AQ143" s="627"/>
    </row>
    <row r="144" spans="1:43" ht="11.25" customHeight="1" x14ac:dyDescent="0.2">
      <c r="A144" s="628" t="s">
        <v>4964</v>
      </c>
      <c r="B144" s="629">
        <v>136</v>
      </c>
      <c r="C144" s="630">
        <v>39.455882352941202</v>
      </c>
      <c r="D144" s="631">
        <v>99.75</v>
      </c>
      <c r="E144" s="631">
        <v>2.5278668681524001</v>
      </c>
      <c r="F144" s="631">
        <v>7.0824188549525804</v>
      </c>
      <c r="G144" s="632"/>
      <c r="H144" s="633">
        <v>241</v>
      </c>
      <c r="I144" s="630">
        <v>14.850622406638999</v>
      </c>
      <c r="J144" s="632">
        <v>93.365726141078895</v>
      </c>
      <c r="K144" s="631">
        <v>2.8666825709919599</v>
      </c>
      <c r="L144" s="634">
        <v>9.0142850733942499</v>
      </c>
      <c r="M144" s="635"/>
      <c r="N144" s="629">
        <v>510</v>
      </c>
      <c r="O144" s="630">
        <v>7.2568627450980401</v>
      </c>
      <c r="P144" s="632">
        <v>60.297627450980499</v>
      </c>
      <c r="Q144" s="631">
        <v>3.2633074028807099</v>
      </c>
      <c r="R144" s="634">
        <v>10.8375378974863</v>
      </c>
      <c r="V144" s="146"/>
      <c r="W144" s="55"/>
      <c r="X144" s="55"/>
      <c r="Y144" s="55"/>
      <c r="Z144" s="55"/>
      <c r="AA144" s="55"/>
      <c r="AB144" s="55"/>
      <c r="AC144" s="55"/>
      <c r="AD144" s="55"/>
      <c r="AE144" s="25"/>
      <c r="AG144" s="626"/>
      <c r="AH144" s="172"/>
      <c r="AI144" s="627"/>
      <c r="AJ144" s="627"/>
      <c r="AK144" s="627"/>
      <c r="AL144" s="627"/>
      <c r="AM144" s="627"/>
      <c r="AN144" s="627"/>
      <c r="AO144" s="627"/>
      <c r="AP144" s="627"/>
      <c r="AQ144" s="627"/>
    </row>
    <row r="145" spans="1:43" ht="11.25" customHeight="1" x14ac:dyDescent="0.2">
      <c r="A145" s="628" t="s">
        <v>4965</v>
      </c>
      <c r="B145" s="629">
        <v>136</v>
      </c>
      <c r="C145" s="630">
        <v>39.463235294117602</v>
      </c>
      <c r="D145" s="631">
        <v>101.43477941176501</v>
      </c>
      <c r="E145" s="631">
        <v>2.4586412728754401</v>
      </c>
      <c r="F145" s="631">
        <v>7.0821410451537101</v>
      </c>
      <c r="G145" s="632"/>
      <c r="H145" s="633">
        <v>239</v>
      </c>
      <c r="I145" s="630">
        <v>14.891213389121299</v>
      </c>
      <c r="J145" s="632">
        <v>94.792468619246904</v>
      </c>
      <c r="K145" s="631">
        <v>2.7248122007792999</v>
      </c>
      <c r="L145" s="634">
        <v>8.9434137610393005</v>
      </c>
      <c r="M145" s="635"/>
      <c r="N145" s="629">
        <v>504</v>
      </c>
      <c r="O145" s="630">
        <v>7.2797619047619104</v>
      </c>
      <c r="P145" s="632">
        <v>62.288571428571501</v>
      </c>
      <c r="Q145" s="631">
        <v>3.0912379503394698</v>
      </c>
      <c r="R145" s="634">
        <v>10.7422318357807</v>
      </c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25"/>
      <c r="AG145" s="626"/>
      <c r="AH145" s="172"/>
      <c r="AI145" s="627"/>
      <c r="AJ145" s="627"/>
      <c r="AK145" s="627"/>
      <c r="AL145" s="627"/>
      <c r="AM145" s="627"/>
      <c r="AN145" s="627"/>
      <c r="AO145" s="627"/>
      <c r="AP145" s="627"/>
      <c r="AQ145" s="627"/>
    </row>
    <row r="146" spans="1:43" ht="11.25" customHeight="1" x14ac:dyDescent="0.2">
      <c r="A146" s="628" t="s">
        <v>4966</v>
      </c>
      <c r="B146" s="629">
        <v>137</v>
      </c>
      <c r="C146" s="630">
        <v>39.284671532846701</v>
      </c>
      <c r="D146" s="631">
        <v>102.186423357664</v>
      </c>
      <c r="E146" s="631">
        <v>2.44549753516681</v>
      </c>
      <c r="F146" s="631">
        <v>6.8083303586725101</v>
      </c>
      <c r="G146" s="632"/>
      <c r="H146" s="633">
        <v>245</v>
      </c>
      <c r="I146" s="630">
        <v>14.665306122449</v>
      </c>
      <c r="J146" s="632">
        <v>95.038693877551097</v>
      </c>
      <c r="K146" s="631">
        <v>2.7533156421487601</v>
      </c>
      <c r="L146" s="634">
        <v>8.7521212048319494</v>
      </c>
      <c r="M146" s="635"/>
      <c r="N146" s="629">
        <v>487</v>
      </c>
      <c r="O146" s="630">
        <v>7.27104722792608</v>
      </c>
      <c r="P146" s="632">
        <v>63.672114989732997</v>
      </c>
      <c r="Q146" s="631">
        <v>3.0930194641190001</v>
      </c>
      <c r="R146" s="634">
        <v>10.7279755508401</v>
      </c>
      <c r="T146" s="123"/>
      <c r="U146" s="55"/>
      <c r="V146" s="123"/>
      <c r="W146" s="55"/>
      <c r="X146" s="55"/>
      <c r="Y146" s="55"/>
      <c r="Z146" s="55"/>
      <c r="AA146" s="55"/>
      <c r="AB146" s="55"/>
      <c r="AC146" s="55"/>
      <c r="AD146" s="55"/>
      <c r="AE146" s="25"/>
      <c r="AG146" s="626"/>
      <c r="AH146" s="172"/>
      <c r="AI146" s="627"/>
      <c r="AJ146" s="627"/>
      <c r="AK146" s="627"/>
      <c r="AL146" s="627"/>
      <c r="AM146" s="627"/>
      <c r="AN146" s="627"/>
      <c r="AO146" s="627"/>
      <c r="AP146" s="627"/>
      <c r="AQ146" s="627"/>
    </row>
    <row r="147" spans="1:43" ht="11.25" customHeight="1" x14ac:dyDescent="0.2">
      <c r="A147" s="628" t="s">
        <v>4967</v>
      </c>
      <c r="B147" s="629">
        <v>138</v>
      </c>
      <c r="C147" s="630">
        <v>39.246376811594203</v>
      </c>
      <c r="D147" s="631">
        <v>103.273188405797</v>
      </c>
      <c r="E147" s="631">
        <v>2.4333219004185098</v>
      </c>
      <c r="F147" s="631">
        <v>6.8405228264359197</v>
      </c>
      <c r="G147" s="632"/>
      <c r="H147" s="633">
        <v>250</v>
      </c>
      <c r="I147" s="630">
        <v>14.552</v>
      </c>
      <c r="J147" s="632">
        <v>97.406999999999996</v>
      </c>
      <c r="K147" s="631">
        <v>2.71061237714689</v>
      </c>
      <c r="L147" s="634">
        <v>8.5471211825391809</v>
      </c>
      <c r="M147" s="635"/>
      <c r="N147" s="629">
        <v>462</v>
      </c>
      <c r="O147" s="630">
        <v>7.3203463203463199</v>
      </c>
      <c r="P147" s="632">
        <v>65.538939393939401</v>
      </c>
      <c r="Q147" s="631">
        <v>3.05590967847579</v>
      </c>
      <c r="R147" s="634">
        <v>10.502865011145801</v>
      </c>
      <c r="T147" s="123"/>
      <c r="U147" s="55"/>
      <c r="V147" s="123"/>
      <c r="W147" s="55"/>
      <c r="X147" s="123"/>
      <c r="Y147" s="55"/>
      <c r="Z147" s="55"/>
      <c r="AA147" s="55"/>
      <c r="AB147" s="55"/>
      <c r="AC147" s="55"/>
      <c r="AD147" s="55"/>
      <c r="AE147" s="25"/>
      <c r="AG147" s="626"/>
      <c r="AH147" s="172"/>
      <c r="AI147" s="627"/>
      <c r="AJ147" s="627"/>
      <c r="AK147" s="627"/>
      <c r="AL147" s="627"/>
      <c r="AM147" s="627"/>
      <c r="AN147" s="627"/>
      <c r="AO147" s="627"/>
      <c r="AP147" s="627"/>
      <c r="AQ147" s="627"/>
    </row>
    <row r="148" spans="1:43" ht="11.25" customHeight="1" x14ac:dyDescent="0.2">
      <c r="A148" s="628" t="s">
        <v>4968</v>
      </c>
      <c r="B148" s="629">
        <v>138</v>
      </c>
      <c r="C148" s="630">
        <v>39.362318840579697</v>
      </c>
      <c r="D148" s="631">
        <v>104.964855072464</v>
      </c>
      <c r="E148" s="631">
        <v>2.39718450343898</v>
      </c>
      <c r="F148" s="631">
        <v>6.8242332116429703</v>
      </c>
      <c r="G148" s="632"/>
      <c r="H148" s="633">
        <v>266</v>
      </c>
      <c r="I148" s="630">
        <v>14.406015037594001</v>
      </c>
      <c r="J148" s="632">
        <v>99.824774436090294</v>
      </c>
      <c r="K148" s="631">
        <v>2.7233786179355199</v>
      </c>
      <c r="L148" s="634">
        <v>8.3467265530578203</v>
      </c>
      <c r="M148" s="635"/>
      <c r="N148" s="629">
        <v>462</v>
      </c>
      <c r="O148" s="630">
        <v>7.2575757575757596</v>
      </c>
      <c r="P148" s="632">
        <v>67.366818181818203</v>
      </c>
      <c r="Q148" s="631">
        <v>2.9775341087026801</v>
      </c>
      <c r="R148" s="634">
        <v>10.4027264052676</v>
      </c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25"/>
      <c r="AG148" s="626"/>
      <c r="AH148" s="172"/>
      <c r="AI148" s="627"/>
      <c r="AJ148" s="627"/>
      <c r="AK148" s="627"/>
      <c r="AL148" s="627"/>
      <c r="AM148" s="627"/>
      <c r="AN148" s="627"/>
      <c r="AO148" s="627"/>
      <c r="AP148" s="627"/>
      <c r="AQ148" s="627"/>
    </row>
    <row r="149" spans="1:43" ht="11.25" customHeight="1" x14ac:dyDescent="0.2">
      <c r="A149" s="636" t="s">
        <v>4969</v>
      </c>
      <c r="B149" s="637">
        <v>139</v>
      </c>
      <c r="C149" s="638">
        <v>39.3381294964029</v>
      </c>
      <c r="D149" s="639">
        <v>103.69237410071899</v>
      </c>
      <c r="E149" s="639">
        <v>2.48492119038742</v>
      </c>
      <c r="F149" s="639">
        <v>6.8502762876619503</v>
      </c>
      <c r="G149" s="640"/>
      <c r="H149" s="641">
        <v>274</v>
      </c>
      <c r="I149" s="638">
        <v>14.310218978102199</v>
      </c>
      <c r="J149" s="640">
        <v>97.878978467153402</v>
      </c>
      <c r="K149" s="639">
        <v>2.8280601026703001</v>
      </c>
      <c r="L149" s="642">
        <v>8.2714536993864201</v>
      </c>
      <c r="M149" s="643"/>
      <c r="N149" s="637">
        <v>456</v>
      </c>
      <c r="O149" s="638">
        <v>7.3048245614035103</v>
      </c>
      <c r="P149" s="640">
        <v>66.285065789473705</v>
      </c>
      <c r="Q149" s="639">
        <v>3.1484102721578</v>
      </c>
      <c r="R149" s="642">
        <v>10.068983164223001</v>
      </c>
      <c r="T149" s="123"/>
      <c r="U149" s="55"/>
      <c r="V149" s="123"/>
      <c r="W149" s="55"/>
      <c r="X149" s="55"/>
      <c r="Y149" s="55"/>
      <c r="Z149" s="55"/>
      <c r="AA149" s="55"/>
      <c r="AB149" s="55"/>
      <c r="AC149" s="55"/>
      <c r="AD149" s="55"/>
      <c r="AE149" s="25"/>
      <c r="AG149" s="626"/>
      <c r="AH149" s="172"/>
      <c r="AI149" s="627"/>
      <c r="AJ149" s="627"/>
      <c r="AK149" s="627"/>
      <c r="AL149" s="627"/>
      <c r="AM149" s="627"/>
      <c r="AN149" s="627"/>
      <c r="AO149" s="627"/>
      <c r="AP149" s="627"/>
      <c r="AQ149" s="627"/>
    </row>
    <row r="150" spans="1:43" ht="11.25" customHeight="1" x14ac:dyDescent="0.2">
      <c r="A150" s="636" t="s">
        <v>4970</v>
      </c>
      <c r="B150" s="637">
        <v>140</v>
      </c>
      <c r="C150" s="638">
        <v>39.357142857142897</v>
      </c>
      <c r="D150" s="639">
        <v>94.860071428571402</v>
      </c>
      <c r="E150" s="639">
        <v>2.79068009630832</v>
      </c>
      <c r="F150" s="639">
        <v>6.7355419434543604</v>
      </c>
      <c r="G150" s="640"/>
      <c r="H150" s="641">
        <v>294</v>
      </c>
      <c r="I150" s="638">
        <v>14.074829931972801</v>
      </c>
      <c r="J150" s="640">
        <v>88.704421768707505</v>
      </c>
      <c r="K150" s="639">
        <v>3.0729751812889998</v>
      </c>
      <c r="L150" s="642">
        <v>9.4669239045302191</v>
      </c>
      <c r="M150" s="643"/>
      <c r="N150" s="637">
        <v>433</v>
      </c>
      <c r="O150" s="638">
        <v>7.3579676674364896</v>
      </c>
      <c r="P150" s="640">
        <v>60.209953810623603</v>
      </c>
      <c r="Q150" s="639">
        <v>3.4470430816171298</v>
      </c>
      <c r="R150" s="642">
        <v>10.609395659882599</v>
      </c>
      <c r="T150" s="123"/>
      <c r="U150" s="55"/>
      <c r="V150" s="123"/>
      <c r="W150" s="55"/>
      <c r="X150" s="55"/>
      <c r="Y150" s="55"/>
      <c r="Z150" s="55"/>
      <c r="AA150" s="55"/>
      <c r="AB150" s="55"/>
      <c r="AC150" s="55"/>
      <c r="AD150" s="55"/>
      <c r="AE150" s="25"/>
      <c r="AG150" s="626"/>
      <c r="AH150" s="172"/>
      <c r="AI150" s="627"/>
      <c r="AJ150" s="627"/>
      <c r="AK150" s="627"/>
      <c r="AL150" s="627"/>
      <c r="AM150" s="627"/>
      <c r="AN150" s="627"/>
      <c r="AO150" s="627"/>
      <c r="AP150" s="627"/>
      <c r="AQ150" s="627"/>
    </row>
    <row r="151" spans="1:43" ht="11.25" customHeight="1" x14ac:dyDescent="0.2">
      <c r="A151" s="636" t="s">
        <v>4971</v>
      </c>
      <c r="B151" s="637">
        <v>140</v>
      </c>
      <c r="C151" s="638">
        <v>39.357142857142897</v>
      </c>
      <c r="D151" s="639">
        <v>83.610642857142807</v>
      </c>
      <c r="E151" s="639">
        <v>3.5225937018459099</v>
      </c>
      <c r="F151" s="639">
        <v>6.5102981059872196</v>
      </c>
      <c r="G151" s="640"/>
      <c r="H151" s="641">
        <v>300</v>
      </c>
      <c r="I151" s="638">
        <v>13.9066666666667</v>
      </c>
      <c r="J151" s="640">
        <v>74.6161666666667</v>
      </c>
      <c r="K151" s="639">
        <v>3.9350850462334401</v>
      </c>
      <c r="L151" s="642">
        <v>9.4445859985501492</v>
      </c>
      <c r="M151" s="643"/>
      <c r="N151" s="637">
        <v>412</v>
      </c>
      <c r="O151" s="638">
        <v>7.2936893203883502</v>
      </c>
      <c r="P151" s="640">
        <v>50.106796116504803</v>
      </c>
      <c r="Q151" s="639">
        <v>5.0074415375412604</v>
      </c>
      <c r="R151" s="642">
        <v>10.2936876593339</v>
      </c>
      <c r="T151" s="116"/>
      <c r="U151" s="55"/>
      <c r="V151" s="116"/>
      <c r="W151" s="55"/>
      <c r="X151" s="55"/>
      <c r="Y151" s="55"/>
      <c r="Z151" s="55"/>
      <c r="AA151" s="55"/>
      <c r="AB151" s="55"/>
      <c r="AC151" s="55"/>
      <c r="AD151" s="55"/>
      <c r="AE151" s="25"/>
      <c r="AG151" s="626"/>
      <c r="AH151" s="172"/>
      <c r="AI151" s="627"/>
      <c r="AJ151" s="627"/>
      <c r="AK151" s="627"/>
      <c r="AL151" s="627"/>
      <c r="AM151" s="627"/>
      <c r="AN151" s="627"/>
      <c r="AO151" s="627"/>
      <c r="AP151" s="627"/>
      <c r="AQ151" s="627"/>
    </row>
    <row r="152" spans="1:43" ht="11.25" customHeight="1" x14ac:dyDescent="0.2">
      <c r="A152" s="636" t="s">
        <v>4972</v>
      </c>
      <c r="B152" s="637">
        <v>139</v>
      </c>
      <c r="C152" s="638">
        <v>39.299999999999997</v>
      </c>
      <c r="D152" s="639">
        <v>92.51</v>
      </c>
      <c r="E152" s="639">
        <v>3.01</v>
      </c>
      <c r="F152" s="639">
        <v>6.19</v>
      </c>
      <c r="G152" s="640"/>
      <c r="H152" s="641">
        <v>288</v>
      </c>
      <c r="I152" s="638">
        <v>13.9</v>
      </c>
      <c r="J152" s="640">
        <v>83.57</v>
      </c>
      <c r="K152" s="639">
        <v>3.42</v>
      </c>
      <c r="L152" s="642">
        <v>9.39</v>
      </c>
      <c r="M152" s="643"/>
      <c r="N152" s="637">
        <v>383</v>
      </c>
      <c r="O152" s="638">
        <v>7.3</v>
      </c>
      <c r="P152" s="640">
        <v>56.84</v>
      </c>
      <c r="Q152" s="639">
        <v>3.93</v>
      </c>
      <c r="R152" s="642">
        <v>10.199999999999999</v>
      </c>
      <c r="T152" s="123"/>
      <c r="U152" s="55"/>
      <c r="V152" s="123"/>
      <c r="W152" s="55"/>
      <c r="X152" s="55"/>
      <c r="Y152" s="55"/>
      <c r="Z152" s="55"/>
      <c r="AA152" s="55"/>
      <c r="AB152" s="55"/>
      <c r="AC152" s="55"/>
      <c r="AD152" s="55"/>
      <c r="AE152" s="25"/>
      <c r="AG152" s="626"/>
      <c r="AH152" s="172"/>
      <c r="AI152" s="627"/>
      <c r="AJ152" s="627"/>
      <c r="AK152" s="627"/>
      <c r="AL152" s="627"/>
      <c r="AM152" s="627"/>
      <c r="AN152" s="627"/>
      <c r="AO152" s="627"/>
      <c r="AP152" s="627"/>
      <c r="AQ152" s="627"/>
    </row>
    <row r="153" spans="1:43" ht="11.25" customHeight="1" x14ac:dyDescent="0.2">
      <c r="A153" s="636" t="s">
        <v>4973</v>
      </c>
      <c r="B153" s="637">
        <v>137</v>
      </c>
      <c r="C153" s="638">
        <v>39.576642335766401</v>
      </c>
      <c r="D153" s="639">
        <v>97.696861313868595</v>
      </c>
      <c r="E153" s="639">
        <v>2.88369248921023</v>
      </c>
      <c r="F153" s="639">
        <v>5.9698322007344604</v>
      </c>
      <c r="G153" s="640"/>
      <c r="H153" s="641">
        <v>272</v>
      </c>
      <c r="I153" s="638">
        <v>14.080882352941201</v>
      </c>
      <c r="J153" s="640">
        <v>91.160073529411804</v>
      </c>
      <c r="K153" s="639">
        <v>3.1787080912360302</v>
      </c>
      <c r="L153" s="642">
        <v>9.3552247923203495</v>
      </c>
      <c r="M153" s="643"/>
      <c r="N153" s="637">
        <v>365</v>
      </c>
      <c r="O153" s="638">
        <v>7.3342465753424699</v>
      </c>
      <c r="P153" s="640">
        <v>60.1317808219178</v>
      </c>
      <c r="Q153" s="639">
        <v>3.6956957516953302</v>
      </c>
      <c r="R153" s="642">
        <v>10.3272485426256</v>
      </c>
      <c r="T153" s="123"/>
      <c r="U153" s="55"/>
      <c r="V153" s="123"/>
      <c r="W153" s="55"/>
      <c r="X153" s="55"/>
      <c r="Y153" s="55"/>
      <c r="Z153" s="55"/>
      <c r="AA153" s="55"/>
      <c r="AB153" s="55"/>
      <c r="AC153" s="55"/>
      <c r="AD153" s="55"/>
      <c r="AE153" s="25"/>
      <c r="AG153" s="626"/>
      <c r="AH153" s="172"/>
      <c r="AI153" s="627"/>
      <c r="AJ153" s="627"/>
      <c r="AK153" s="627"/>
      <c r="AL153" s="627"/>
      <c r="AM153" s="627"/>
      <c r="AN153" s="627"/>
      <c r="AO153" s="627"/>
      <c r="AP153" s="627"/>
      <c r="AQ153" s="627"/>
    </row>
    <row r="154" spans="1:43" ht="11.25" customHeight="1" x14ac:dyDescent="0.2">
      <c r="A154" s="636" t="s">
        <v>4974</v>
      </c>
      <c r="B154" s="637">
        <v>136</v>
      </c>
      <c r="C154" s="638">
        <v>39.713235294117602</v>
      </c>
      <c r="D154" s="639">
        <v>98.453749999999999</v>
      </c>
      <c r="E154" s="639">
        <v>2.8270911133041299</v>
      </c>
      <c r="F154" s="639">
        <v>5.9374124521184299</v>
      </c>
      <c r="G154" s="640"/>
      <c r="H154" s="641">
        <v>270</v>
      </c>
      <c r="I154" s="638">
        <v>14.107407407407401</v>
      </c>
      <c r="J154" s="640">
        <v>91.529259259259206</v>
      </c>
      <c r="K154" s="639">
        <v>3.11103066340665</v>
      </c>
      <c r="L154" s="642">
        <v>9.2733576894258505</v>
      </c>
      <c r="M154" s="643"/>
      <c r="N154" s="637">
        <v>359</v>
      </c>
      <c r="O154" s="638">
        <v>7.3565459610027899</v>
      </c>
      <c r="P154" s="640">
        <v>61.2928969359332</v>
      </c>
      <c r="Q154" s="639">
        <v>3.6396120451692999</v>
      </c>
      <c r="R154" s="642">
        <v>10.334964425874301</v>
      </c>
      <c r="T154" s="116"/>
      <c r="U154" s="55"/>
      <c r="V154" s="116"/>
      <c r="W154" s="55"/>
      <c r="X154" s="55"/>
      <c r="Y154" s="55"/>
      <c r="Z154" s="55"/>
      <c r="AA154" s="55"/>
      <c r="AB154" s="55"/>
      <c r="AC154" s="55"/>
      <c r="AD154" s="55"/>
      <c r="AE154" s="25"/>
      <c r="AG154" s="626"/>
      <c r="AH154" s="172"/>
      <c r="AI154" s="627"/>
      <c r="AJ154" s="627"/>
      <c r="AK154" s="627"/>
      <c r="AL154" s="627"/>
      <c r="AM154" s="627"/>
      <c r="AN154" s="627"/>
      <c r="AO154" s="627"/>
      <c r="AP154" s="627"/>
      <c r="AQ154" s="627"/>
    </row>
    <row r="155" spans="1:43" ht="11.25" customHeight="1" x14ac:dyDescent="0.2">
      <c r="A155" s="636" t="s">
        <v>4975</v>
      </c>
      <c r="B155" s="637">
        <v>136</v>
      </c>
      <c r="C155" s="638">
        <v>39.786764705882398</v>
      </c>
      <c r="D155" s="639">
        <v>103.357867647059</v>
      </c>
      <c r="E155" s="639">
        <v>2.8156932107407</v>
      </c>
      <c r="F155" s="639">
        <v>5.8495626148617204</v>
      </c>
      <c r="G155" s="640"/>
      <c r="H155" s="641">
        <v>271</v>
      </c>
      <c r="I155" s="638">
        <v>14.129151291512899</v>
      </c>
      <c r="J155" s="640">
        <v>94.840627306273007</v>
      </c>
      <c r="K155" s="639">
        <v>3.0647826900028101</v>
      </c>
      <c r="L155" s="642">
        <v>9.1647040333087997</v>
      </c>
      <c r="M155" s="643"/>
      <c r="N155" s="637">
        <v>350</v>
      </c>
      <c r="O155" s="638">
        <v>7.3657142857142901</v>
      </c>
      <c r="P155" s="640">
        <v>64.497</v>
      </c>
      <c r="Q155" s="639">
        <v>3.6295228829890198</v>
      </c>
      <c r="R155" s="642">
        <v>10.314084938501299</v>
      </c>
      <c r="T155" s="123"/>
      <c r="U155" s="55"/>
      <c r="V155" s="123"/>
      <c r="W155" s="55"/>
      <c r="X155" s="55"/>
      <c r="Y155" s="55"/>
      <c r="Z155" s="55"/>
      <c r="AA155" s="55"/>
      <c r="AB155" s="55"/>
      <c r="AC155" s="55"/>
      <c r="AD155" s="55"/>
      <c r="AE155" s="25"/>
      <c r="AG155" s="626"/>
      <c r="AH155" s="172"/>
      <c r="AI155" s="627"/>
      <c r="AJ155" s="627"/>
      <c r="AK155" s="627"/>
      <c r="AL155" s="627"/>
      <c r="AM155" s="627"/>
      <c r="AN155" s="627"/>
      <c r="AO155" s="627"/>
      <c r="AP155" s="627"/>
      <c r="AQ155" s="627"/>
    </row>
    <row r="156" spans="1:43" ht="11.25" customHeight="1" x14ac:dyDescent="0.2">
      <c r="A156" s="636" t="s">
        <v>4976</v>
      </c>
      <c r="B156" s="637">
        <v>136</v>
      </c>
      <c r="C156" s="638">
        <v>39.867647058823501</v>
      </c>
      <c r="D156" s="639">
        <v>106.40154411764701</v>
      </c>
      <c r="E156" s="639">
        <v>2.7492609920534101</v>
      </c>
      <c r="F156" s="639">
        <v>5.4978320303240897</v>
      </c>
      <c r="G156" s="640"/>
      <c r="H156" s="641">
        <v>273</v>
      </c>
      <c r="I156" s="638">
        <v>14.1355311355311</v>
      </c>
      <c r="J156" s="640">
        <v>98.2701831501832</v>
      </c>
      <c r="K156" s="639">
        <v>2.9974987895502898</v>
      </c>
      <c r="L156" s="642">
        <v>9.1044445290452192</v>
      </c>
      <c r="M156" s="643"/>
      <c r="N156" s="637">
        <v>349</v>
      </c>
      <c r="O156" s="638">
        <v>7.3553008595988496</v>
      </c>
      <c r="P156" s="640">
        <v>64.680687679083107</v>
      </c>
      <c r="Q156" s="639">
        <v>3.5878733213179399</v>
      </c>
      <c r="R156" s="642">
        <v>10.1878069294306</v>
      </c>
      <c r="T156" s="116"/>
      <c r="U156" s="55"/>
      <c r="V156" s="116"/>
      <c r="W156" s="55"/>
      <c r="X156" s="55"/>
      <c r="Y156" s="55"/>
      <c r="Z156" s="55"/>
      <c r="AA156" s="55"/>
      <c r="AB156" s="55"/>
      <c r="AC156" s="55"/>
      <c r="AD156" s="55"/>
      <c r="AE156" s="25"/>
      <c r="AG156" s="626"/>
      <c r="AH156" s="172"/>
      <c r="AI156" s="627"/>
      <c r="AJ156" s="627"/>
      <c r="AK156" s="627"/>
      <c r="AL156" s="627"/>
      <c r="AM156" s="627"/>
      <c r="AN156" s="627"/>
      <c r="AO156" s="627"/>
      <c r="AP156" s="627"/>
      <c r="AQ156" s="627"/>
    </row>
    <row r="157" spans="1:43" ht="11.25" customHeight="1" x14ac:dyDescent="0.2">
      <c r="A157" s="636" t="s">
        <v>4977</v>
      </c>
      <c r="B157" s="637">
        <v>138</v>
      </c>
      <c r="C157" s="638">
        <v>39.688405797101503</v>
      </c>
      <c r="D157" s="639">
        <v>102.87</v>
      </c>
      <c r="E157" s="639">
        <v>2.92843372746646</v>
      </c>
      <c r="F157" s="639">
        <v>5.4966686657625603</v>
      </c>
      <c r="G157" s="640"/>
      <c r="H157" s="641">
        <v>271</v>
      </c>
      <c r="I157" s="638">
        <v>14.0036900369004</v>
      </c>
      <c r="J157" s="640">
        <v>96.037675276752907</v>
      </c>
      <c r="K157" s="639">
        <v>3.11364454365141</v>
      </c>
      <c r="L157" s="642">
        <v>8.9788730861464803</v>
      </c>
      <c r="M157" s="643"/>
      <c r="N157" s="637">
        <v>337</v>
      </c>
      <c r="O157" s="638">
        <v>7.3501483679525199</v>
      </c>
      <c r="P157" s="640">
        <v>64.063887240356095</v>
      </c>
      <c r="Q157" s="639">
        <v>3.74369361094509</v>
      </c>
      <c r="R157" s="642">
        <v>10.123569611486699</v>
      </c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25"/>
      <c r="AG157" s="626"/>
      <c r="AH157" s="172"/>
      <c r="AI157" s="627"/>
      <c r="AJ157" s="627"/>
      <c r="AK157" s="627"/>
      <c r="AL157" s="627"/>
      <c r="AM157" s="627"/>
      <c r="AN157" s="627"/>
      <c r="AO157" s="627"/>
      <c r="AP157" s="627"/>
      <c r="AQ157" s="627"/>
    </row>
    <row r="158" spans="1:43" ht="11.25" customHeight="1" x14ac:dyDescent="0.2">
      <c r="A158" s="636" t="s">
        <v>4978</v>
      </c>
      <c r="B158" s="637">
        <v>139</v>
      </c>
      <c r="C158" s="638">
        <v>39.748201438848902</v>
      </c>
      <c r="D158" s="639">
        <v>99.561870503597206</v>
      </c>
      <c r="E158" s="639">
        <v>2.93954381716155</v>
      </c>
      <c r="F158" s="639">
        <v>5.3249791848327002</v>
      </c>
      <c r="G158" s="640"/>
      <c r="H158" s="641">
        <v>274</v>
      </c>
      <c r="I158" s="638">
        <v>14.007299270073</v>
      </c>
      <c r="J158" s="640">
        <v>96.8528832116789</v>
      </c>
      <c r="K158" s="639">
        <v>3.05024618580625</v>
      </c>
      <c r="L158" s="642">
        <v>8.8312211083694105</v>
      </c>
      <c r="M158" s="643"/>
      <c r="N158" s="637">
        <v>329</v>
      </c>
      <c r="O158" s="638">
        <v>7.3738601823708203</v>
      </c>
      <c r="P158" s="640">
        <v>63.626504559270501</v>
      </c>
      <c r="Q158" s="639">
        <v>3.54012897642298</v>
      </c>
      <c r="R158" s="642">
        <v>10.2619194292326</v>
      </c>
      <c r="T158" s="116"/>
      <c r="U158" s="55"/>
      <c r="V158" s="116"/>
      <c r="W158" s="55"/>
      <c r="X158" s="55"/>
      <c r="Y158" s="55"/>
      <c r="Z158" s="55"/>
      <c r="AA158" s="55"/>
      <c r="AB158" s="55"/>
      <c r="AC158" s="55"/>
      <c r="AD158" s="55"/>
      <c r="AE158" s="25"/>
      <c r="AG158" s="626"/>
      <c r="AH158" s="172"/>
      <c r="AI158" s="627"/>
      <c r="AJ158" s="627"/>
      <c r="AK158" s="627"/>
      <c r="AL158" s="627"/>
      <c r="AM158" s="627"/>
      <c r="AN158" s="627"/>
      <c r="AO158" s="627"/>
      <c r="AP158" s="627"/>
      <c r="AQ158" s="627"/>
    </row>
    <row r="159" spans="1:43" ht="11.25" customHeight="1" x14ac:dyDescent="0.2">
      <c r="A159" s="636" t="s">
        <v>4979</v>
      </c>
      <c r="B159" s="637">
        <v>138</v>
      </c>
      <c r="C159" s="638">
        <v>39.971014492753604</v>
      </c>
      <c r="D159" s="639">
        <v>109.404420289855</v>
      </c>
      <c r="E159" s="639">
        <v>2.6576718412550702</v>
      </c>
      <c r="F159" s="639">
        <v>5.5121928155969799</v>
      </c>
      <c r="G159" s="640"/>
      <c r="H159" s="641">
        <v>279</v>
      </c>
      <c r="I159" s="638">
        <v>13.9677419354839</v>
      </c>
      <c r="J159" s="640">
        <v>106.08770609318999</v>
      </c>
      <c r="K159" s="639">
        <v>2.7421892007625699</v>
      </c>
      <c r="L159" s="642">
        <v>8.6369218758858004</v>
      </c>
      <c r="M159" s="643"/>
      <c r="N159" s="637">
        <v>308</v>
      </c>
      <c r="O159" s="638">
        <v>7.3474025974026</v>
      </c>
      <c r="P159" s="640">
        <v>70.509318181818102</v>
      </c>
      <c r="Q159" s="639">
        <v>3.1440288881309599</v>
      </c>
      <c r="R159" s="642">
        <v>10.391072492979699</v>
      </c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25"/>
      <c r="AG159" s="626"/>
      <c r="AH159" s="172"/>
      <c r="AI159" s="627"/>
      <c r="AJ159" s="627"/>
      <c r="AK159" s="627"/>
      <c r="AL159" s="627"/>
      <c r="AM159" s="627"/>
      <c r="AN159" s="627"/>
      <c r="AO159" s="627"/>
      <c r="AP159" s="627"/>
      <c r="AQ159" s="627"/>
    </row>
    <row r="160" spans="1:43" ht="11.25" customHeight="1" x14ac:dyDescent="0.2">
      <c r="A160" s="636" t="s">
        <v>4980</v>
      </c>
      <c r="B160" s="637">
        <v>140</v>
      </c>
      <c r="C160" s="638">
        <v>39.964285714285701</v>
      </c>
      <c r="D160" s="639">
        <v>109.772428571429</v>
      </c>
      <c r="E160" s="639">
        <v>2.6329332862621899</v>
      </c>
      <c r="F160" s="639">
        <v>5.4908479984814296</v>
      </c>
      <c r="G160" s="640"/>
      <c r="H160" s="641">
        <v>307</v>
      </c>
      <c r="I160" s="638">
        <v>13.7459283387622</v>
      </c>
      <c r="J160" s="640">
        <v>105.19013029316</v>
      </c>
      <c r="K160" s="639">
        <v>2.81607890947115</v>
      </c>
      <c r="L160" s="642">
        <v>8.89304630888258</v>
      </c>
      <c r="M160" s="643"/>
      <c r="N160" s="637">
        <v>282</v>
      </c>
      <c r="O160" s="638">
        <v>7.3510638297872299</v>
      </c>
      <c r="P160" s="640">
        <v>76.688014184397204</v>
      </c>
      <c r="Q160" s="639">
        <v>2.9373733478355701</v>
      </c>
      <c r="R160" s="642">
        <v>10.204688034060601</v>
      </c>
      <c r="T160" s="123"/>
      <c r="U160" s="55"/>
      <c r="V160" s="123"/>
      <c r="W160" s="55"/>
      <c r="X160" s="55"/>
      <c r="Y160" s="55"/>
      <c r="Z160" s="55"/>
      <c r="AA160" s="55"/>
      <c r="AB160" s="55"/>
      <c r="AC160" s="55"/>
      <c r="AD160" s="55"/>
      <c r="AE160" s="25"/>
      <c r="AG160" s="626"/>
      <c r="AH160" s="172"/>
      <c r="AI160" s="627"/>
      <c r="AJ160" s="627"/>
      <c r="AK160" s="627"/>
      <c r="AL160" s="627"/>
      <c r="AM160" s="627"/>
      <c r="AN160" s="627"/>
      <c r="AO160" s="627"/>
      <c r="AP160" s="627"/>
      <c r="AQ160" s="627"/>
    </row>
    <row r="161" spans="1:43" ht="11.25" customHeight="1" x14ac:dyDescent="0.2">
      <c r="A161" s="628" t="s">
        <v>4981</v>
      </c>
      <c r="B161" s="629">
        <v>142</v>
      </c>
      <c r="C161" s="630">
        <v>39.866197183098599</v>
      </c>
      <c r="D161" s="631">
        <v>106.15056338028199</v>
      </c>
      <c r="E161" s="631">
        <v>2.6666459792672699</v>
      </c>
      <c r="F161" s="631">
        <v>5.4383763128093401</v>
      </c>
      <c r="G161" s="632"/>
      <c r="H161" s="633">
        <v>313</v>
      </c>
      <c r="I161" s="630">
        <v>13.6357827476038</v>
      </c>
      <c r="J161" s="632">
        <v>102.701597444089</v>
      </c>
      <c r="K161" s="631">
        <v>2.7690392351050401</v>
      </c>
      <c r="L161" s="634">
        <v>8.8845714850002508</v>
      </c>
      <c r="M161" s="635"/>
      <c r="N161" s="629">
        <v>280</v>
      </c>
      <c r="O161" s="630">
        <v>7.3357142857142899</v>
      </c>
      <c r="P161" s="632">
        <v>79.250750000000096</v>
      </c>
      <c r="Q161" s="631">
        <v>2.92372799344745</v>
      </c>
      <c r="R161" s="634">
        <v>9.9811819824132595</v>
      </c>
      <c r="T161" s="116"/>
      <c r="U161" s="55"/>
      <c r="V161" s="116"/>
      <c r="W161" s="55"/>
      <c r="X161" s="55"/>
      <c r="Y161" s="55"/>
      <c r="Z161" s="55"/>
      <c r="AA161" s="55"/>
      <c r="AB161" s="55"/>
      <c r="AC161" s="55"/>
      <c r="AD161" s="55"/>
      <c r="AE161" s="25"/>
      <c r="AG161" s="626"/>
      <c r="AH161" s="172"/>
      <c r="AI161" s="627"/>
      <c r="AJ161" s="627"/>
      <c r="AK161" s="627"/>
      <c r="AL161" s="627"/>
      <c r="AM161" s="627"/>
      <c r="AN161" s="627"/>
      <c r="AO161" s="627"/>
      <c r="AP161" s="627"/>
      <c r="AQ161" s="627"/>
    </row>
    <row r="162" spans="1:43" ht="11.25" customHeight="1" x14ac:dyDescent="0.2">
      <c r="A162" s="628" t="s">
        <v>4982</v>
      </c>
      <c r="B162" s="629">
        <v>142</v>
      </c>
      <c r="C162" s="630">
        <v>39.992957746478901</v>
      </c>
      <c r="D162" s="631">
        <v>108.764929577465</v>
      </c>
      <c r="E162" s="631">
        <v>2.5409658791155398</v>
      </c>
      <c r="F162" s="631">
        <v>5.2998763764297001</v>
      </c>
      <c r="G162" s="632"/>
      <c r="H162" s="633">
        <v>322</v>
      </c>
      <c r="I162" s="630">
        <v>13.670807453416099</v>
      </c>
      <c r="J162" s="632">
        <v>105.96621118012401</v>
      </c>
      <c r="K162" s="631">
        <v>2.68342568352897</v>
      </c>
      <c r="L162" s="634">
        <v>7.5904981155637197</v>
      </c>
      <c r="M162" s="635"/>
      <c r="N162" s="629">
        <v>280</v>
      </c>
      <c r="O162" s="630">
        <v>7.3428571428571399</v>
      </c>
      <c r="P162" s="632">
        <v>83.098392857142898</v>
      </c>
      <c r="Q162" s="631">
        <v>2.72338601958791</v>
      </c>
      <c r="R162" s="634">
        <v>10.2433290357439</v>
      </c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25"/>
      <c r="AG162" s="626"/>
      <c r="AH162" s="172"/>
      <c r="AI162" s="627"/>
      <c r="AJ162" s="627"/>
      <c r="AK162" s="627"/>
      <c r="AL162" s="627"/>
      <c r="AM162" s="627"/>
      <c r="AN162" s="627"/>
      <c r="AO162" s="627"/>
      <c r="AP162" s="627"/>
      <c r="AQ162" s="627"/>
    </row>
    <row r="163" spans="1:43" ht="11.25" customHeight="1" x14ac:dyDescent="0.2">
      <c r="A163" s="628" t="s">
        <v>4983</v>
      </c>
      <c r="B163" s="629">
        <v>141</v>
      </c>
      <c r="C163" s="630">
        <v>40.007092198581603</v>
      </c>
      <c r="D163" s="631">
        <v>115.61092198581601</v>
      </c>
      <c r="E163" s="631">
        <v>2.3725684659397399</v>
      </c>
      <c r="F163" s="631">
        <v>5.2888295001204604</v>
      </c>
      <c r="G163" s="632"/>
      <c r="H163" s="633">
        <v>326</v>
      </c>
      <c r="I163" s="630">
        <v>13.6472392638037</v>
      </c>
      <c r="J163" s="632">
        <v>112.555521472393</v>
      </c>
      <c r="K163" s="631">
        <v>2.5437385597365201</v>
      </c>
      <c r="L163" s="634">
        <v>7.6479243096699197</v>
      </c>
      <c r="M163" s="635"/>
      <c r="N163" s="629">
        <v>278</v>
      </c>
      <c r="O163" s="630">
        <v>7.3417266187050396</v>
      </c>
      <c r="P163" s="632">
        <v>86.544280575539602</v>
      </c>
      <c r="Q163" s="631">
        <v>2.5710911345245799</v>
      </c>
      <c r="R163" s="634">
        <v>10.1393789911262</v>
      </c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25"/>
      <c r="AG163" s="626"/>
      <c r="AH163" s="172"/>
      <c r="AI163" s="627"/>
      <c r="AJ163" s="627"/>
      <c r="AK163" s="627"/>
      <c r="AL163" s="627"/>
      <c r="AM163" s="627"/>
      <c r="AN163" s="627"/>
      <c r="AO163" s="627"/>
      <c r="AP163" s="627"/>
      <c r="AQ163" s="627"/>
    </row>
    <row r="164" spans="1:43" ht="11.25" customHeight="1" x14ac:dyDescent="0.2">
      <c r="A164" s="628" t="s">
        <v>4984</v>
      </c>
      <c r="B164" s="629">
        <v>141</v>
      </c>
      <c r="C164" s="630">
        <v>40.078014184397198</v>
      </c>
      <c r="D164" s="631">
        <v>117.19929078014199</v>
      </c>
      <c r="E164" s="631">
        <v>2.3112775763373201</v>
      </c>
      <c r="F164" s="631">
        <v>5.2784629754432002</v>
      </c>
      <c r="G164" s="632"/>
      <c r="H164" s="633">
        <v>331</v>
      </c>
      <c r="I164" s="630">
        <v>13.6646525679758</v>
      </c>
      <c r="J164" s="632">
        <v>117.054924471299</v>
      </c>
      <c r="K164" s="631">
        <v>2.4635984303123499</v>
      </c>
      <c r="L164" s="634">
        <v>7.8289144016030603</v>
      </c>
      <c r="M164" s="635"/>
      <c r="N164" s="629">
        <v>281</v>
      </c>
      <c r="O164" s="630">
        <v>7.3345195729537398</v>
      </c>
      <c r="P164" s="632">
        <v>87.778434163701107</v>
      </c>
      <c r="Q164" s="631">
        <v>2.5049804918516498</v>
      </c>
      <c r="R164" s="634">
        <v>10.2472148992822</v>
      </c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25"/>
      <c r="AG164" s="626"/>
      <c r="AH164" s="172"/>
      <c r="AI164" s="627"/>
      <c r="AJ164" s="627"/>
      <c r="AK164" s="627"/>
      <c r="AL164" s="627"/>
      <c r="AM164" s="627"/>
      <c r="AN164" s="627"/>
      <c r="AO164" s="627"/>
      <c r="AP164" s="627"/>
      <c r="AQ164" s="627"/>
    </row>
    <row r="165" spans="1:43" ht="11.25" customHeight="1" x14ac:dyDescent="0.2">
      <c r="A165" s="628" t="s">
        <v>4985</v>
      </c>
      <c r="B165" s="629">
        <v>142</v>
      </c>
      <c r="C165" s="630">
        <v>40.0704225352113</v>
      </c>
      <c r="D165" s="631">
        <v>118.85718309859099</v>
      </c>
      <c r="E165" s="631">
        <v>2.2906135387154798</v>
      </c>
      <c r="F165" s="631">
        <v>5.3652312733562599</v>
      </c>
      <c r="G165" s="632"/>
      <c r="H165" s="633">
        <v>334</v>
      </c>
      <c r="I165" s="630">
        <v>13.6467065868263</v>
      </c>
      <c r="J165" s="632">
        <v>117.56329341317399</v>
      </c>
      <c r="K165" s="631">
        <v>2.4299104565618901</v>
      </c>
      <c r="L165" s="634">
        <v>7.9119961344227798</v>
      </c>
      <c r="M165" s="635"/>
      <c r="N165" s="629">
        <v>280</v>
      </c>
      <c r="O165" s="630">
        <v>7.3214285714285703</v>
      </c>
      <c r="P165" s="632">
        <v>89.608214285714297</v>
      </c>
      <c r="Q165" s="631">
        <v>2.4681076204318102</v>
      </c>
      <c r="R165" s="634">
        <v>10.5860565978724</v>
      </c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25"/>
      <c r="AG165" s="626"/>
      <c r="AH165" s="172"/>
      <c r="AI165" s="627"/>
      <c r="AJ165" s="627"/>
      <c r="AK165" s="627"/>
      <c r="AL165" s="627"/>
      <c r="AM165" s="627"/>
      <c r="AN165" s="627"/>
      <c r="AO165" s="627"/>
      <c r="AP165" s="627"/>
      <c r="AQ165" s="627"/>
    </row>
    <row r="166" spans="1:43" ht="11.25" customHeight="1" x14ac:dyDescent="0.2">
      <c r="A166" s="628" t="s">
        <v>4986</v>
      </c>
      <c r="B166" s="629">
        <v>142</v>
      </c>
      <c r="C166" s="630">
        <v>40.119718309859202</v>
      </c>
      <c r="D166" s="631">
        <v>117.29690140845101</v>
      </c>
      <c r="E166" s="631">
        <v>2.3504139922745702</v>
      </c>
      <c r="F166" s="631">
        <v>5.5164716180759497</v>
      </c>
      <c r="G166" s="632"/>
      <c r="H166" s="633">
        <v>335</v>
      </c>
      <c r="I166" s="630">
        <v>13.6298507462687</v>
      </c>
      <c r="J166" s="632">
        <v>116.488746268657</v>
      </c>
      <c r="K166" s="631">
        <v>2.4599453830856501</v>
      </c>
      <c r="L166" s="634">
        <v>7.90891247642596</v>
      </c>
      <c r="M166" s="635"/>
      <c r="N166" s="629">
        <v>280</v>
      </c>
      <c r="O166" s="630">
        <v>7.3</v>
      </c>
      <c r="P166" s="632">
        <v>89.699535714285801</v>
      </c>
      <c r="Q166" s="631">
        <v>2.5319944649442201</v>
      </c>
      <c r="R166" s="634">
        <v>10.903099014221899</v>
      </c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25"/>
      <c r="AG166" s="626"/>
      <c r="AH166" s="172"/>
      <c r="AI166" s="627"/>
      <c r="AJ166" s="627"/>
      <c r="AK166" s="627"/>
      <c r="AL166" s="627"/>
      <c r="AM166" s="627"/>
      <c r="AN166" s="627"/>
      <c r="AO166" s="627"/>
      <c r="AP166" s="627"/>
      <c r="AQ166" s="627"/>
    </row>
    <row r="167" spans="1:43" ht="11.25" customHeight="1" x14ac:dyDescent="0.2">
      <c r="A167" s="628" t="s">
        <v>4987</v>
      </c>
      <c r="B167" s="629">
        <v>142</v>
      </c>
      <c r="C167" s="630">
        <v>40.190140845070403</v>
      </c>
      <c r="D167" s="631">
        <v>120.08485915493</v>
      </c>
      <c r="E167" s="631">
        <v>2.3696317293394</v>
      </c>
      <c r="F167" s="631">
        <v>5.8092429207774501</v>
      </c>
      <c r="G167" s="632"/>
      <c r="H167" s="633">
        <v>337</v>
      </c>
      <c r="I167" s="630">
        <v>13.652818991097901</v>
      </c>
      <c r="J167" s="632">
        <v>117.148545994065</v>
      </c>
      <c r="K167" s="631">
        <v>2.48241105651182</v>
      </c>
      <c r="L167" s="634">
        <v>8.1750940405813992</v>
      </c>
      <c r="M167" s="635"/>
      <c r="N167" s="629">
        <v>278</v>
      </c>
      <c r="O167" s="630">
        <v>7.3129496402877701</v>
      </c>
      <c r="P167" s="632">
        <v>91.728992805755496</v>
      </c>
      <c r="Q167" s="631">
        <v>2.5239540576567099</v>
      </c>
      <c r="R167" s="634">
        <v>11.5318307267839</v>
      </c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25"/>
      <c r="AG167" s="626"/>
      <c r="AH167" s="172"/>
      <c r="AI167" s="627"/>
      <c r="AJ167" s="627"/>
      <c r="AK167" s="627"/>
      <c r="AL167" s="627"/>
      <c r="AM167" s="627"/>
      <c r="AN167" s="627"/>
      <c r="AO167" s="627"/>
      <c r="AP167" s="627"/>
      <c r="AQ167" s="627"/>
    </row>
    <row r="168" spans="1:43" ht="11.25" customHeight="1" x14ac:dyDescent="0.2">
      <c r="A168" s="628" t="s">
        <v>4988</v>
      </c>
      <c r="B168" s="629">
        <v>142</v>
      </c>
      <c r="C168" s="630">
        <v>40.253521126760603</v>
      </c>
      <c r="D168" s="631">
        <v>121.397323943662</v>
      </c>
      <c r="E168" s="631">
        <v>2.36035788009979</v>
      </c>
      <c r="F168" s="631">
        <v>6.0440844899904898</v>
      </c>
      <c r="G168" s="632"/>
      <c r="H168" s="633">
        <v>343</v>
      </c>
      <c r="I168" s="630">
        <v>13.6472303206997</v>
      </c>
      <c r="J168" s="632">
        <v>119.27763848396501</v>
      </c>
      <c r="K168" s="631">
        <v>2.45690698896966</v>
      </c>
      <c r="L168" s="634">
        <v>8.2982379197921805</v>
      </c>
      <c r="M168" s="635"/>
      <c r="N168" s="629">
        <v>274</v>
      </c>
      <c r="O168" s="630">
        <v>7.2919708029197103</v>
      </c>
      <c r="P168" s="632">
        <v>93.360218978102296</v>
      </c>
      <c r="Q168" s="631">
        <v>2.4814799710159399</v>
      </c>
      <c r="R168" s="634">
        <v>11.7417059275346</v>
      </c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25"/>
      <c r="AG168" s="626"/>
      <c r="AH168" s="172"/>
      <c r="AI168" s="627"/>
      <c r="AJ168" s="627"/>
      <c r="AK168" s="627"/>
      <c r="AL168" s="627"/>
      <c r="AM168" s="627"/>
      <c r="AN168" s="627"/>
      <c r="AO168" s="627"/>
      <c r="AP168" s="627"/>
      <c r="AQ168" s="627"/>
    </row>
    <row r="169" spans="1:43" ht="11.25" customHeight="1" x14ac:dyDescent="0.2">
      <c r="A169" s="628" t="s">
        <v>4989</v>
      </c>
      <c r="B169" s="629">
        <v>140</v>
      </c>
      <c r="C169" s="630">
        <v>40.278571428571396</v>
      </c>
      <c r="D169" s="631">
        <v>116.58978571428599</v>
      </c>
      <c r="E169" s="631">
        <v>2.4173517104177602</v>
      </c>
      <c r="F169" s="631">
        <v>6.1743810131696399</v>
      </c>
      <c r="G169" s="632"/>
      <c r="H169" s="633">
        <v>333</v>
      </c>
      <c r="I169" s="630">
        <v>13.6996996996997</v>
      </c>
      <c r="J169" s="632">
        <v>115.67348348348401</v>
      </c>
      <c r="K169" s="631">
        <v>2.5353400391986098</v>
      </c>
      <c r="L169" s="634">
        <v>8.3662827434678206</v>
      </c>
      <c r="M169" s="635"/>
      <c r="N169" s="629">
        <v>267</v>
      </c>
      <c r="O169" s="630">
        <v>7.2883895131086103</v>
      </c>
      <c r="P169" s="632">
        <v>88.0713108614232</v>
      </c>
      <c r="Q169" s="631">
        <v>2.5506257167705502</v>
      </c>
      <c r="R169" s="634">
        <v>11.656671113755699</v>
      </c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25"/>
      <c r="AG169" s="626"/>
      <c r="AH169" s="172"/>
      <c r="AI169" s="627"/>
      <c r="AJ169" s="627"/>
      <c r="AK169" s="627"/>
      <c r="AL169" s="627"/>
      <c r="AM169" s="627"/>
      <c r="AN169" s="627"/>
      <c r="AO169" s="627"/>
      <c r="AP169" s="627"/>
      <c r="AQ169" s="627"/>
    </row>
    <row r="170" spans="1:43" ht="11.25" customHeight="1" x14ac:dyDescent="0.2">
      <c r="A170" s="628" t="s">
        <v>4990</v>
      </c>
      <c r="B170" s="629">
        <v>140</v>
      </c>
      <c r="C170" s="630">
        <v>40.3857142857143</v>
      </c>
      <c r="D170" s="631">
        <v>123.813357142857</v>
      </c>
      <c r="E170" s="631">
        <v>2.3391349174162301</v>
      </c>
      <c r="F170" s="631">
        <v>6.2627051459520597</v>
      </c>
      <c r="G170" s="632"/>
      <c r="H170" s="633">
        <v>333</v>
      </c>
      <c r="I170" s="630">
        <v>13.6756756756757</v>
      </c>
      <c r="J170" s="632">
        <v>123.337387387387</v>
      </c>
      <c r="K170" s="631">
        <v>2.4319086760600102</v>
      </c>
      <c r="L170" s="634">
        <v>8.5560001497334692</v>
      </c>
      <c r="M170" s="635"/>
      <c r="N170" s="629">
        <v>252</v>
      </c>
      <c r="O170" s="630">
        <v>7.2579365079365097</v>
      </c>
      <c r="P170" s="632">
        <v>94.087579365079407</v>
      </c>
      <c r="Q170" s="631">
        <v>2.41752776572757</v>
      </c>
      <c r="R170" s="634">
        <v>12.2012219657876</v>
      </c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25"/>
      <c r="AG170" s="626"/>
      <c r="AH170" s="172"/>
      <c r="AI170" s="627"/>
      <c r="AJ170" s="627"/>
      <c r="AK170" s="627"/>
      <c r="AL170" s="627"/>
      <c r="AM170" s="627"/>
      <c r="AN170" s="627"/>
      <c r="AO170" s="627"/>
      <c r="AP170" s="627"/>
      <c r="AQ170" s="627"/>
    </row>
    <row r="171" spans="1:43" ht="11.25" customHeight="1" x14ac:dyDescent="0.2">
      <c r="A171" s="628" t="s">
        <v>4991</v>
      </c>
      <c r="B171" s="629">
        <v>139</v>
      </c>
      <c r="C171" s="630">
        <v>40.489208633093497</v>
      </c>
      <c r="D171" s="631">
        <v>122.679352517986</v>
      </c>
      <c r="E171" s="631">
        <v>2.3990615001804301</v>
      </c>
      <c r="F171" s="631">
        <v>6.44655747226569</v>
      </c>
      <c r="G171" s="632"/>
      <c r="H171" s="633">
        <v>334</v>
      </c>
      <c r="I171" s="630">
        <v>13.727544910179599</v>
      </c>
      <c r="J171" s="632">
        <v>121.55541916167699</v>
      </c>
      <c r="K171" s="631">
        <v>2.4937541871549098</v>
      </c>
      <c r="L171" s="634">
        <v>8.7668239284197202</v>
      </c>
      <c r="M171" s="635"/>
      <c r="N171" s="629">
        <v>233</v>
      </c>
      <c r="O171" s="630">
        <v>7.2618025751072999</v>
      </c>
      <c r="P171" s="632">
        <v>93.701587982832606</v>
      </c>
      <c r="Q171" s="631">
        <v>2.3941746985140901</v>
      </c>
      <c r="R171" s="634">
        <v>12.4575354403371</v>
      </c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25"/>
      <c r="AG171" s="626"/>
      <c r="AH171" s="172"/>
      <c r="AI171" s="627"/>
      <c r="AJ171" s="627"/>
      <c r="AK171" s="627"/>
      <c r="AL171" s="627"/>
      <c r="AM171" s="627"/>
      <c r="AN171" s="627"/>
      <c r="AO171" s="627"/>
      <c r="AP171" s="627"/>
      <c r="AQ171" s="627"/>
    </row>
    <row r="172" spans="1:43" ht="11.25" customHeight="1" x14ac:dyDescent="0.2">
      <c r="A172" s="628" t="s">
        <v>4992</v>
      </c>
      <c r="B172" s="629">
        <v>141</v>
      </c>
      <c r="C172" s="630">
        <v>40.340425531914903</v>
      </c>
      <c r="D172" s="631">
        <v>129.22609929078001</v>
      </c>
      <c r="E172" s="631">
        <v>2.2612034397526202</v>
      </c>
      <c r="F172" s="631">
        <v>6.6236143926343098</v>
      </c>
      <c r="G172" s="632"/>
      <c r="H172" s="633">
        <v>333</v>
      </c>
      <c r="I172" s="630">
        <v>13.7417417417417</v>
      </c>
      <c r="J172" s="632">
        <v>129.73021021021</v>
      </c>
      <c r="K172" s="631">
        <v>2.37669300373534</v>
      </c>
      <c r="L172" s="634">
        <v>9.1054377512049793</v>
      </c>
      <c r="M172" s="635"/>
      <c r="N172" s="629">
        <v>226</v>
      </c>
      <c r="O172" s="630">
        <v>7.2964601769911503</v>
      </c>
      <c r="P172" s="632">
        <v>98.430309734513202</v>
      </c>
      <c r="Q172" s="631">
        <v>2.30439679341749</v>
      </c>
      <c r="R172" s="634">
        <v>12.6105937416262</v>
      </c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25"/>
      <c r="AG172" s="626"/>
      <c r="AH172" s="172"/>
      <c r="AI172" s="627"/>
      <c r="AJ172" s="627"/>
      <c r="AK172" s="627"/>
      <c r="AL172" s="627"/>
      <c r="AM172" s="627"/>
      <c r="AN172" s="627"/>
      <c r="AO172" s="627"/>
      <c r="AP172" s="627"/>
      <c r="AQ172" s="627"/>
    </row>
    <row r="173" spans="1:43" ht="11.25" customHeight="1" x14ac:dyDescent="0.2">
      <c r="A173" s="636" t="s">
        <v>4993</v>
      </c>
      <c r="B173" s="637">
        <v>142</v>
      </c>
      <c r="C173" s="638">
        <v>40.330985915493002</v>
      </c>
      <c r="D173" s="639">
        <v>121.05161971830999</v>
      </c>
      <c r="E173" s="639">
        <v>2.3687588172876</v>
      </c>
      <c r="F173" s="639">
        <v>6.7637952396762602</v>
      </c>
      <c r="G173" s="640"/>
      <c r="H173" s="641">
        <v>340</v>
      </c>
      <c r="I173" s="638">
        <v>13.702941176470601</v>
      </c>
      <c r="J173" s="640">
        <v>120.063029411765</v>
      </c>
      <c r="K173" s="639">
        <v>2.4560797482310299</v>
      </c>
      <c r="L173" s="642">
        <v>9.4064959146915506</v>
      </c>
      <c r="M173" s="643"/>
      <c r="N173" s="637">
        <v>220</v>
      </c>
      <c r="O173" s="638">
        <v>7.3</v>
      </c>
      <c r="P173" s="640">
        <v>92.198454545454496</v>
      </c>
      <c r="Q173" s="639">
        <v>2.3248489890550998</v>
      </c>
      <c r="R173" s="642">
        <v>13.359162734281799</v>
      </c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25"/>
      <c r="AG173" s="626"/>
      <c r="AH173" s="172"/>
      <c r="AI173" s="627"/>
      <c r="AJ173" s="627"/>
      <c r="AK173" s="627"/>
      <c r="AL173" s="627"/>
      <c r="AM173" s="627"/>
      <c r="AN173" s="627"/>
      <c r="AO173" s="627"/>
      <c r="AP173" s="627"/>
      <c r="AQ173" s="627"/>
    </row>
    <row r="174" spans="1:43" ht="11.25" customHeight="1" x14ac:dyDescent="0.2">
      <c r="A174" s="636" t="s">
        <v>4994</v>
      </c>
      <c r="B174" s="637">
        <v>142</v>
      </c>
      <c r="C174" s="638">
        <v>40.471830985915503</v>
      </c>
      <c r="D174" s="639">
        <v>118.22647887324</v>
      </c>
      <c r="E174" s="639">
        <v>2.4254385198483801</v>
      </c>
      <c r="F174" s="639">
        <v>6.7029827647926599</v>
      </c>
      <c r="G174" s="640"/>
      <c r="H174" s="641">
        <v>353</v>
      </c>
      <c r="I174" s="638">
        <v>13.7110481586402</v>
      </c>
      <c r="J174" s="640">
        <v>117.61821529745001</v>
      </c>
      <c r="K174" s="639">
        <v>2.4924792102841899</v>
      </c>
      <c r="L174" s="642">
        <v>9.7306956626113905</v>
      </c>
      <c r="M174" s="643"/>
      <c r="N174" s="637">
        <v>217</v>
      </c>
      <c r="O174" s="638">
        <v>7.2626728110599101</v>
      </c>
      <c r="P174" s="640">
        <v>96.025529953917101</v>
      </c>
      <c r="Q174" s="639">
        <v>2.39571993971825</v>
      </c>
      <c r="R174" s="642">
        <v>13.0222502700682</v>
      </c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25"/>
      <c r="AG174" s="626"/>
      <c r="AH174" s="172"/>
      <c r="AI174" s="627"/>
      <c r="AJ174" s="627"/>
      <c r="AK174" s="627"/>
      <c r="AL174" s="627"/>
      <c r="AM174" s="627"/>
      <c r="AN174" s="627"/>
      <c r="AO174" s="627"/>
      <c r="AP174" s="627"/>
      <c r="AQ174" s="627"/>
    </row>
    <row r="175" spans="1:43" ht="11.25" customHeight="1" x14ac:dyDescent="0.2">
      <c r="A175" s="636" t="s">
        <v>4995</v>
      </c>
      <c r="B175" s="637">
        <v>143</v>
      </c>
      <c r="C175" s="638">
        <v>40.552447552447603</v>
      </c>
      <c r="D175" s="639">
        <v>121.02034965035</v>
      </c>
      <c r="E175" s="639">
        <v>2.4014884259459599</v>
      </c>
      <c r="F175" s="639">
        <v>6.6227954350959903</v>
      </c>
      <c r="G175" s="640"/>
      <c r="H175" s="641">
        <v>356</v>
      </c>
      <c r="I175" s="638">
        <v>13.730337078651701</v>
      </c>
      <c r="J175" s="640">
        <v>120.876629213483</v>
      </c>
      <c r="K175" s="639">
        <v>2.4619586077528202</v>
      </c>
      <c r="L175" s="642">
        <v>9.6697297396379298</v>
      </c>
      <c r="M175" s="643"/>
      <c r="N175" s="637">
        <v>223</v>
      </c>
      <c r="O175" s="638">
        <v>7.2466367713004498</v>
      </c>
      <c r="P175" s="640">
        <v>94.3256053811659</v>
      </c>
      <c r="Q175" s="639">
        <v>2.44198541947824</v>
      </c>
      <c r="R175" s="642">
        <v>13.066431057465101</v>
      </c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25"/>
      <c r="AG175" s="626"/>
      <c r="AH175" s="172"/>
      <c r="AI175" s="627"/>
      <c r="AJ175" s="627"/>
      <c r="AK175" s="627"/>
      <c r="AL175" s="627"/>
      <c r="AM175" s="627"/>
      <c r="AN175" s="627"/>
      <c r="AO175" s="627"/>
      <c r="AP175" s="627"/>
      <c r="AQ175" s="627"/>
    </row>
    <row r="176" spans="1:43" ht="11.25" customHeight="1" x14ac:dyDescent="0.2">
      <c r="A176" s="636" t="s">
        <v>4996</v>
      </c>
      <c r="B176" s="637">
        <v>142</v>
      </c>
      <c r="C176" s="638">
        <v>40.697183098591601</v>
      </c>
      <c r="D176" s="639">
        <v>116.791126760563</v>
      </c>
      <c r="E176" s="639">
        <v>2.5023425770827799</v>
      </c>
      <c r="F176" s="639">
        <v>6.8204706927881702</v>
      </c>
      <c r="G176" s="640"/>
      <c r="H176" s="641">
        <v>364</v>
      </c>
      <c r="I176" s="638">
        <v>13.711538461538501</v>
      </c>
      <c r="J176" s="640">
        <v>112.786181318681</v>
      </c>
      <c r="K176" s="639">
        <v>2.6198090233394402</v>
      </c>
      <c r="L176" s="642">
        <v>9.7303511824255402</v>
      </c>
      <c r="M176" s="643"/>
      <c r="N176" s="637">
        <v>218</v>
      </c>
      <c r="O176" s="638">
        <v>7.1467889908256899</v>
      </c>
      <c r="P176" s="640">
        <v>87.145963302752193</v>
      </c>
      <c r="Q176" s="639">
        <v>2.6439931927981202</v>
      </c>
      <c r="R176" s="642">
        <v>13.521528031169</v>
      </c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25"/>
      <c r="AG176" s="626"/>
      <c r="AH176" s="172"/>
      <c r="AI176" s="627"/>
      <c r="AJ176" s="627"/>
      <c r="AK176" s="627"/>
      <c r="AL176" s="627"/>
      <c r="AM176" s="627"/>
      <c r="AN176" s="627"/>
      <c r="AO176" s="627"/>
      <c r="AP176" s="627"/>
      <c r="AQ176" s="627"/>
    </row>
    <row r="177" spans="1:43" ht="11.25" customHeight="1" x14ac:dyDescent="0.2">
      <c r="A177" s="636" t="s">
        <v>4997</v>
      </c>
      <c r="B177" s="637">
        <v>143</v>
      </c>
      <c r="C177" s="638">
        <v>40.685314685314701</v>
      </c>
      <c r="D177" s="639">
        <v>116.28</v>
      </c>
      <c r="E177" s="639">
        <v>2.4684337602681601</v>
      </c>
      <c r="F177" s="639">
        <v>6.8225890851304003</v>
      </c>
      <c r="G177" s="640"/>
      <c r="H177" s="641">
        <v>366</v>
      </c>
      <c r="I177" s="638">
        <v>13.707650273224001</v>
      </c>
      <c r="J177" s="640">
        <v>113.88653005464499</v>
      </c>
      <c r="K177" s="639">
        <v>2.5876722853399401</v>
      </c>
      <c r="L177" s="642">
        <v>9.79704148302047</v>
      </c>
      <c r="M177" s="643"/>
      <c r="N177" s="637">
        <v>216</v>
      </c>
      <c r="O177" s="638">
        <v>7.1481481481481497</v>
      </c>
      <c r="P177" s="640">
        <v>88.357824074074102</v>
      </c>
      <c r="Q177" s="639">
        <v>2.61680854283565</v>
      </c>
      <c r="R177" s="642">
        <v>13.070056204856201</v>
      </c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25"/>
      <c r="AG177" s="626"/>
      <c r="AH177" s="172"/>
      <c r="AI177" s="627"/>
      <c r="AJ177" s="627"/>
      <c r="AK177" s="627"/>
      <c r="AL177" s="627"/>
      <c r="AM177" s="627"/>
      <c r="AN177" s="627"/>
      <c r="AO177" s="627"/>
      <c r="AP177" s="627"/>
      <c r="AQ177" s="627"/>
    </row>
    <row r="178" spans="1:43" ht="11.25" customHeight="1" x14ac:dyDescent="0.2">
      <c r="A178" s="636" t="s">
        <v>4998</v>
      </c>
      <c r="B178" s="637">
        <v>143</v>
      </c>
      <c r="C178" s="638">
        <v>40.727272727272698</v>
      </c>
      <c r="D178" s="639">
        <v>109.151958041958</v>
      </c>
      <c r="E178" s="639">
        <v>2.6469655591454799</v>
      </c>
      <c r="F178" s="639">
        <v>6.7050100436877997</v>
      </c>
      <c r="G178" s="640"/>
      <c r="H178" s="641">
        <v>366</v>
      </c>
      <c r="I178" s="638">
        <v>13.7295081967213</v>
      </c>
      <c r="J178" s="640">
        <v>106.977786885246</v>
      </c>
      <c r="K178" s="639">
        <v>2.7852090500804101</v>
      </c>
      <c r="L178" s="642">
        <v>9.7381865767262106</v>
      </c>
      <c r="M178" s="643"/>
      <c r="N178" s="637">
        <v>217</v>
      </c>
      <c r="O178" s="638">
        <v>7.1566820276497696</v>
      </c>
      <c r="P178" s="640">
        <v>82.039631336405506</v>
      </c>
      <c r="Q178" s="639">
        <v>2.8532877820822802</v>
      </c>
      <c r="R178" s="642">
        <v>13.0616033442674</v>
      </c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25"/>
      <c r="AG178" s="626"/>
      <c r="AH178" s="172"/>
      <c r="AI178" s="627"/>
      <c r="AJ178" s="627"/>
      <c r="AK178" s="627"/>
      <c r="AL178" s="627"/>
      <c r="AM178" s="627"/>
      <c r="AN178" s="627"/>
      <c r="AO178" s="627"/>
      <c r="AP178" s="627"/>
      <c r="AQ178" s="627"/>
    </row>
    <row r="179" spans="1:43" ht="11.25" customHeight="1" x14ac:dyDescent="0.2">
      <c r="A179" s="636" t="s">
        <v>4999</v>
      </c>
      <c r="B179" s="637">
        <v>144</v>
      </c>
      <c r="C179" s="638">
        <v>40.7083333333333</v>
      </c>
      <c r="D179" s="639">
        <v>117.447916666667</v>
      </c>
      <c r="E179" s="639">
        <v>2.5211301903024799</v>
      </c>
      <c r="F179" s="639">
        <v>6.5364359576145397</v>
      </c>
      <c r="G179" s="640"/>
      <c r="H179" s="641">
        <v>366</v>
      </c>
      <c r="I179" s="638">
        <v>13.7459016393443</v>
      </c>
      <c r="J179" s="640">
        <v>114.99379781420799</v>
      </c>
      <c r="K179" s="639">
        <v>2.6607069210332202</v>
      </c>
      <c r="L179" s="642">
        <v>9.5956248140681701</v>
      </c>
      <c r="M179" s="643"/>
      <c r="N179" s="637">
        <v>214</v>
      </c>
      <c r="O179" s="638">
        <v>7.1775700934579403</v>
      </c>
      <c r="P179" s="640">
        <v>89.586962616822404</v>
      </c>
      <c r="Q179" s="639">
        <v>2.6866422700077899</v>
      </c>
      <c r="R179" s="642">
        <v>12.526991760205901</v>
      </c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25"/>
      <c r="AG179" s="626"/>
      <c r="AH179" s="172"/>
      <c r="AI179" s="627"/>
      <c r="AJ179" s="627"/>
      <c r="AK179" s="627"/>
      <c r="AL179" s="627"/>
      <c r="AM179" s="627"/>
      <c r="AN179" s="627"/>
      <c r="AO179" s="627"/>
      <c r="AP179" s="627"/>
      <c r="AQ179" s="627"/>
    </row>
    <row r="180" spans="1:43" ht="11.25" customHeight="1" x14ac:dyDescent="0.2">
      <c r="A180" s="636" t="s">
        <v>5000</v>
      </c>
      <c r="B180" s="637">
        <v>143</v>
      </c>
      <c r="C180" s="638">
        <v>40.818181818181799</v>
      </c>
      <c r="D180" s="639">
        <v>115.334825174825</v>
      </c>
      <c r="E180" s="639">
        <v>2.57471303711967</v>
      </c>
      <c r="F180" s="639">
        <v>6.90476858851508</v>
      </c>
      <c r="G180" s="640"/>
      <c r="H180" s="641">
        <v>368</v>
      </c>
      <c r="I180" s="638">
        <v>13.7798913043478</v>
      </c>
      <c r="J180" s="640">
        <v>110.982663043478</v>
      </c>
      <c r="K180" s="639">
        <v>2.7256558244004601</v>
      </c>
      <c r="L180" s="642">
        <v>9.6297624526878494</v>
      </c>
      <c r="M180" s="643"/>
      <c r="N180" s="637">
        <v>213</v>
      </c>
      <c r="O180" s="638">
        <v>7.1924882629107998</v>
      </c>
      <c r="P180" s="640">
        <v>84.68</v>
      </c>
      <c r="Q180" s="639">
        <v>2.8231119788212902</v>
      </c>
      <c r="R180" s="642">
        <v>12.4566965186039</v>
      </c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25"/>
      <c r="AG180" s="626"/>
      <c r="AH180" s="172"/>
      <c r="AI180" s="627"/>
      <c r="AJ180" s="627"/>
      <c r="AK180" s="627"/>
      <c r="AL180" s="627"/>
      <c r="AM180" s="627"/>
      <c r="AN180" s="627"/>
      <c r="AO180" s="627"/>
      <c r="AP180" s="627"/>
      <c r="AQ180" s="627"/>
    </row>
    <row r="181" spans="1:43" ht="11.25" customHeight="1" x14ac:dyDescent="0.2">
      <c r="A181" s="636" t="s">
        <v>5001</v>
      </c>
      <c r="B181" s="637">
        <v>143</v>
      </c>
      <c r="C181" s="638">
        <v>40.839160839160797</v>
      </c>
      <c r="D181" s="639">
        <v>106.405384615385</v>
      </c>
      <c r="E181" s="639">
        <v>2.8475342274509101</v>
      </c>
      <c r="F181" s="639">
        <v>6.9533266482860299</v>
      </c>
      <c r="G181" s="640"/>
      <c r="H181" s="641">
        <v>364</v>
      </c>
      <c r="I181" s="638">
        <v>13.8406593406593</v>
      </c>
      <c r="J181" s="640">
        <v>102.49032967033</v>
      </c>
      <c r="K181" s="639">
        <v>2.98594444330667</v>
      </c>
      <c r="L181" s="642">
        <v>9.6961264682235502</v>
      </c>
      <c r="M181" s="643"/>
      <c r="N181" s="637">
        <v>211</v>
      </c>
      <c r="O181" s="638">
        <v>7.1990521327014196</v>
      </c>
      <c r="P181" s="640">
        <v>76.940947867298604</v>
      </c>
      <c r="Q181" s="639">
        <v>3.1181501057374299</v>
      </c>
      <c r="R181" s="642">
        <v>12.257482755719799</v>
      </c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25"/>
      <c r="AG181" s="626"/>
      <c r="AH181" s="172"/>
      <c r="AI181" s="627"/>
      <c r="AJ181" s="627"/>
      <c r="AK181" s="627"/>
      <c r="AL181" s="627"/>
      <c r="AM181" s="627"/>
      <c r="AN181" s="627"/>
      <c r="AO181" s="627"/>
      <c r="AP181" s="627"/>
      <c r="AQ181" s="627"/>
    </row>
    <row r="182" spans="1:43" ht="11.25" customHeight="1" x14ac:dyDescent="0.2">
      <c r="A182" s="636" t="s">
        <v>5002</v>
      </c>
      <c r="B182" s="637">
        <v>144</v>
      </c>
      <c r="C182" s="638">
        <v>40.8680555555556</v>
      </c>
      <c r="D182" s="639">
        <v>116.667430555556</v>
      </c>
      <c r="E182" s="639">
        <v>2.6176092206005599</v>
      </c>
      <c r="F182" s="639">
        <v>6.8908057985187501</v>
      </c>
      <c r="G182" s="640"/>
      <c r="H182" s="641">
        <v>363</v>
      </c>
      <c r="I182" s="638">
        <v>13.873278236914601</v>
      </c>
      <c r="J182" s="640">
        <v>113.296446280992</v>
      </c>
      <c r="K182" s="639">
        <v>2.7514111878493202</v>
      </c>
      <c r="L182" s="642">
        <v>9.5776499173796008</v>
      </c>
      <c r="M182" s="643"/>
      <c r="N182" s="637">
        <v>210</v>
      </c>
      <c r="O182" s="638">
        <v>7.2095238095238097</v>
      </c>
      <c r="P182" s="640">
        <v>83.421857142857107</v>
      </c>
      <c r="Q182" s="639">
        <v>2.9063745254972999</v>
      </c>
      <c r="R182" s="642">
        <v>11.7598860856471</v>
      </c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25"/>
      <c r="AG182" s="626"/>
      <c r="AH182" s="172"/>
      <c r="AI182" s="627"/>
      <c r="AJ182" s="627"/>
      <c r="AK182" s="627"/>
      <c r="AL182" s="627"/>
      <c r="AM182" s="627"/>
      <c r="AN182" s="627"/>
      <c r="AO182" s="627"/>
      <c r="AP182" s="627"/>
      <c r="AQ182" s="627"/>
    </row>
    <row r="183" spans="1:43" ht="11.25" customHeight="1" x14ac:dyDescent="0.2">
      <c r="A183" s="636" t="s">
        <v>5003</v>
      </c>
      <c r="B183" s="637">
        <v>144</v>
      </c>
      <c r="C183" s="638">
        <v>40.7708333333333</v>
      </c>
      <c r="D183" s="639">
        <v>123.363333333333</v>
      </c>
      <c r="E183" s="639">
        <v>2.4760654015318599</v>
      </c>
      <c r="F183" s="639">
        <v>6.9041670459147104</v>
      </c>
      <c r="G183" s="640"/>
      <c r="H183" s="641">
        <v>362</v>
      </c>
      <c r="I183" s="638">
        <v>13.878453038673999</v>
      </c>
      <c r="J183" s="640">
        <v>120.22168508287299</v>
      </c>
      <c r="K183" s="639">
        <v>2.68480524567476</v>
      </c>
      <c r="L183" s="642">
        <v>9.3805206544775608</v>
      </c>
      <c r="M183" s="643"/>
      <c r="N183" s="637">
        <v>207</v>
      </c>
      <c r="O183" s="638">
        <v>7.2560386473429999</v>
      </c>
      <c r="P183" s="640">
        <v>87.924009661835797</v>
      </c>
      <c r="Q183" s="639">
        <v>2.7752349364761799</v>
      </c>
      <c r="R183" s="642">
        <v>11.115909298771999</v>
      </c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25"/>
      <c r="AG183" s="626"/>
      <c r="AH183" s="172"/>
      <c r="AI183" s="627"/>
      <c r="AJ183" s="627"/>
      <c r="AK183" s="627"/>
      <c r="AL183" s="627"/>
      <c r="AM183" s="627"/>
      <c r="AN183" s="627"/>
      <c r="AO183" s="627"/>
      <c r="AP183" s="627"/>
      <c r="AQ183" s="627"/>
    </row>
    <row r="184" spans="1:43" ht="11.25" customHeight="1" x14ac:dyDescent="0.2">
      <c r="A184" s="636" t="s">
        <v>5004</v>
      </c>
      <c r="B184" s="637">
        <v>145</v>
      </c>
      <c r="C184" s="638">
        <v>40.786206896551697</v>
      </c>
      <c r="D184" s="639">
        <v>118.277310344828</v>
      </c>
      <c r="E184" s="639">
        <v>2.6043658210698499</v>
      </c>
      <c r="F184" s="639">
        <v>6.7305499947709002</v>
      </c>
      <c r="G184" s="640"/>
      <c r="H184" s="641">
        <v>364</v>
      </c>
      <c r="I184" s="638">
        <v>13.945054945054901</v>
      </c>
      <c r="J184" s="640">
        <v>114.268241758242</v>
      </c>
      <c r="K184" s="639">
        <v>2.7886266337025498</v>
      </c>
      <c r="L184" s="642">
        <v>9.4109215268650797</v>
      </c>
      <c r="M184" s="643"/>
      <c r="N184" s="637">
        <v>201</v>
      </c>
      <c r="O184" s="638">
        <v>7.2437810945273604</v>
      </c>
      <c r="P184" s="640">
        <v>83.416417910447805</v>
      </c>
      <c r="Q184" s="639">
        <v>2.9195296171542</v>
      </c>
      <c r="R184" s="642">
        <v>10.9372098662234</v>
      </c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25"/>
      <c r="AG184" s="626"/>
      <c r="AH184" s="172"/>
      <c r="AI184" s="627"/>
      <c r="AJ184" s="627"/>
      <c r="AK184" s="627"/>
      <c r="AL184" s="627"/>
      <c r="AM184" s="627"/>
      <c r="AN184" s="627"/>
      <c r="AO184" s="627"/>
      <c r="AP184" s="627"/>
      <c r="AQ184" s="627"/>
    </row>
    <row r="185" spans="1:43" ht="11.25" customHeight="1" x14ac:dyDescent="0.2">
      <c r="A185" s="628" t="s">
        <v>5005</v>
      </c>
      <c r="B185" s="629">
        <v>147</v>
      </c>
      <c r="C185" s="630">
        <v>40.6666666666667</v>
      </c>
      <c r="D185" s="631">
        <v>120.643129251701</v>
      </c>
      <c r="E185" s="631">
        <v>2.54861827610921</v>
      </c>
      <c r="F185" s="631">
        <v>6.8506581416246197</v>
      </c>
      <c r="G185" s="632"/>
      <c r="H185" s="633">
        <v>369</v>
      </c>
      <c r="I185" s="630">
        <v>13.891598915989199</v>
      </c>
      <c r="J185" s="632">
        <v>120.53124661246601</v>
      </c>
      <c r="K185" s="631">
        <v>2.6465954208325999</v>
      </c>
      <c r="L185" s="634">
        <v>9.1605999545860097</v>
      </c>
      <c r="M185" s="635"/>
      <c r="N185" s="629">
        <v>193</v>
      </c>
      <c r="O185" s="630">
        <v>7.2797927461139897</v>
      </c>
      <c r="P185" s="632">
        <v>87.841036269430106</v>
      </c>
      <c r="Q185" s="631">
        <v>2.8012467099979999</v>
      </c>
      <c r="R185" s="634">
        <v>10.229759260547</v>
      </c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25"/>
      <c r="AG185" s="626"/>
      <c r="AH185" s="172"/>
      <c r="AI185" s="627"/>
      <c r="AJ185" s="627"/>
      <c r="AK185" s="627"/>
      <c r="AL185" s="627"/>
      <c r="AM185" s="627"/>
      <c r="AN185" s="627"/>
      <c r="AO185" s="627"/>
      <c r="AP185" s="627"/>
      <c r="AQ185" s="627"/>
    </row>
    <row r="186" spans="1:43" ht="11.25" customHeight="1" x14ac:dyDescent="0.2">
      <c r="A186" s="628" t="s">
        <v>5006</v>
      </c>
      <c r="B186" s="629">
        <v>147</v>
      </c>
      <c r="C186" s="630">
        <v>40.632653061224502</v>
      </c>
      <c r="D186" s="631">
        <v>119.97612244897999</v>
      </c>
      <c r="E186" s="631">
        <v>2.5864116020727401</v>
      </c>
      <c r="F186" s="631">
        <v>6.4627936658257203</v>
      </c>
      <c r="G186" s="632"/>
      <c r="H186" s="633">
        <v>379</v>
      </c>
      <c r="I186" s="630">
        <v>13.8707124010554</v>
      </c>
      <c r="J186" s="632">
        <v>116.378997361478</v>
      </c>
      <c r="K186" s="631">
        <v>2.7254882147241299</v>
      </c>
      <c r="L186" s="634">
        <v>8.6175063403189895</v>
      </c>
      <c r="M186" s="635"/>
      <c r="N186" s="629">
        <v>182</v>
      </c>
      <c r="O186" s="630">
        <v>7.2362637362637399</v>
      </c>
      <c r="P186" s="632">
        <v>85.346593406593399</v>
      </c>
      <c r="Q186" s="631">
        <v>2.9865911384099002</v>
      </c>
      <c r="R186" s="634">
        <v>9.5548506101201696</v>
      </c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25"/>
      <c r="AG186" s="626"/>
      <c r="AH186" s="172"/>
      <c r="AI186" s="627"/>
      <c r="AJ186" s="627"/>
      <c r="AK186" s="627"/>
      <c r="AL186" s="627"/>
      <c r="AM186" s="627"/>
      <c r="AN186" s="627"/>
      <c r="AO186" s="627"/>
      <c r="AP186" s="627"/>
      <c r="AQ186" s="627"/>
    </row>
    <row r="187" spans="1:43" ht="11.25" customHeight="1" x14ac:dyDescent="0.2">
      <c r="A187" s="628" t="s">
        <v>5007</v>
      </c>
      <c r="B187" s="629">
        <v>147</v>
      </c>
      <c r="C187" s="630">
        <v>40.646258503401398</v>
      </c>
      <c r="D187" s="631">
        <v>118.788027210884</v>
      </c>
      <c r="E187" s="631">
        <v>2.7052211912176798</v>
      </c>
      <c r="F187" s="631">
        <v>6.4230353956431001</v>
      </c>
      <c r="G187" s="632"/>
      <c r="H187" s="633">
        <v>383</v>
      </c>
      <c r="I187" s="630">
        <v>13.8642297650131</v>
      </c>
      <c r="J187" s="632">
        <v>113.725248041775</v>
      </c>
      <c r="K187" s="631">
        <v>2.94991129418153</v>
      </c>
      <c r="L187" s="634">
        <v>8.3956104206769897</v>
      </c>
      <c r="M187" s="635"/>
      <c r="N187" s="629">
        <v>180</v>
      </c>
      <c r="O187" s="630">
        <v>7.2111111111111104</v>
      </c>
      <c r="P187" s="632">
        <v>84.484777777777794</v>
      </c>
      <c r="Q187" s="631">
        <v>3.27366398457138</v>
      </c>
      <c r="R187" s="634">
        <v>10.0392844447136</v>
      </c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25"/>
      <c r="AG187" s="626"/>
      <c r="AH187" s="172"/>
      <c r="AI187" s="627"/>
      <c r="AJ187" s="627"/>
      <c r="AK187" s="627"/>
      <c r="AL187" s="627"/>
      <c r="AM187" s="627"/>
      <c r="AN187" s="627"/>
      <c r="AO187" s="627"/>
      <c r="AP187" s="627"/>
      <c r="AQ187" s="627"/>
    </row>
    <row r="188" spans="1:43" ht="11.25" customHeight="1" x14ac:dyDescent="0.2">
      <c r="A188" s="628" t="s">
        <v>5008</v>
      </c>
      <c r="B188" s="629">
        <v>147</v>
      </c>
      <c r="C188" s="630">
        <v>40.687074829932001</v>
      </c>
      <c r="D188" s="631">
        <v>119.119183673469</v>
      </c>
      <c r="E188" s="631">
        <v>2.7380676779353399</v>
      </c>
      <c r="F188" s="631">
        <v>6.3145472367559803</v>
      </c>
      <c r="G188" s="632"/>
      <c r="H188" s="633">
        <v>382</v>
      </c>
      <c r="I188" s="630">
        <v>13.926701570680599</v>
      </c>
      <c r="J188" s="632">
        <v>112.636753926702</v>
      </c>
      <c r="K188" s="631">
        <v>3.0385559159920499</v>
      </c>
      <c r="L188" s="634">
        <v>8.3307784614628897</v>
      </c>
      <c r="M188" s="635"/>
      <c r="N188" s="629">
        <v>182</v>
      </c>
      <c r="O188" s="630">
        <v>7.21428571428571</v>
      </c>
      <c r="P188" s="632">
        <v>83.414450549450606</v>
      </c>
      <c r="Q188" s="631">
        <v>3.3937677180608898</v>
      </c>
      <c r="R188" s="634">
        <v>10.100209382766</v>
      </c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25"/>
      <c r="AG188" s="626"/>
      <c r="AH188" s="172"/>
      <c r="AI188" s="627"/>
      <c r="AJ188" s="627"/>
      <c r="AK188" s="627"/>
      <c r="AL188" s="627"/>
      <c r="AM188" s="627"/>
      <c r="AN188" s="627"/>
      <c r="AO188" s="627"/>
      <c r="AP188" s="627"/>
      <c r="AQ188" s="627"/>
    </row>
    <row r="189" spans="1:43" ht="11.25" customHeight="1" x14ac:dyDescent="0.2">
      <c r="A189" s="628" t="s">
        <v>5009</v>
      </c>
      <c r="B189" s="629">
        <v>150</v>
      </c>
      <c r="C189" s="630">
        <v>40.4866666666667</v>
      </c>
      <c r="D189" s="631">
        <v>114.87373333333301</v>
      </c>
      <c r="E189" s="631">
        <v>2.94597632346927</v>
      </c>
      <c r="F189" s="631">
        <v>5.9157557046897198</v>
      </c>
      <c r="G189" s="632"/>
      <c r="H189" s="633">
        <v>384</v>
      </c>
      <c r="I189" s="630">
        <v>13.8619791666667</v>
      </c>
      <c r="J189" s="632">
        <v>107.82143229166699</v>
      </c>
      <c r="K189" s="631">
        <v>3.1938941176464102</v>
      </c>
      <c r="L189" s="634">
        <v>8.1363763539297196</v>
      </c>
      <c r="M189" s="635"/>
      <c r="N189" s="629">
        <v>176</v>
      </c>
      <c r="O189" s="630">
        <v>7.1988636363636402</v>
      </c>
      <c r="P189" s="632">
        <v>81.081363636363704</v>
      </c>
      <c r="Q189" s="631">
        <v>3.5799087176374198</v>
      </c>
      <c r="R189" s="634">
        <v>9.9598748651262792</v>
      </c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25"/>
      <c r="AG189" s="626"/>
      <c r="AH189" s="172"/>
      <c r="AI189" s="627"/>
      <c r="AJ189" s="627"/>
      <c r="AK189" s="627"/>
      <c r="AL189" s="627"/>
      <c r="AM189" s="627"/>
      <c r="AN189" s="627"/>
      <c r="AO189" s="627"/>
      <c r="AP189" s="627"/>
      <c r="AQ189" s="627"/>
    </row>
    <row r="190" spans="1:43" ht="11.25" customHeight="1" x14ac:dyDescent="0.2">
      <c r="A190" s="628" t="s">
        <v>5010</v>
      </c>
      <c r="B190" s="629">
        <v>150</v>
      </c>
      <c r="C190" s="630">
        <v>40.533333333333303</v>
      </c>
      <c r="D190" s="631">
        <v>123.428733333333</v>
      </c>
      <c r="E190" s="631">
        <v>2.8182074628284499</v>
      </c>
      <c r="F190" s="631">
        <v>5.8235388085286699</v>
      </c>
      <c r="G190" s="632"/>
      <c r="H190" s="633">
        <v>386</v>
      </c>
      <c r="I190" s="630">
        <v>13.860103626942999</v>
      </c>
      <c r="J190" s="632">
        <v>114.62974093264199</v>
      </c>
      <c r="K190" s="631">
        <v>3.0432101455442502</v>
      </c>
      <c r="L190" s="634">
        <v>8.1750798968455101</v>
      </c>
      <c r="M190" s="635"/>
      <c r="N190" s="629">
        <v>174</v>
      </c>
      <c r="O190" s="630">
        <v>7.18965517241379</v>
      </c>
      <c r="P190" s="632">
        <v>87.527701149425297</v>
      </c>
      <c r="Q190" s="631">
        <v>3.3594229440225001</v>
      </c>
      <c r="R190" s="634">
        <v>10.066428079710199</v>
      </c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25"/>
      <c r="AG190" s="626"/>
      <c r="AH190" s="172"/>
      <c r="AI190" s="627"/>
      <c r="AJ190" s="627"/>
      <c r="AK190" s="627"/>
      <c r="AL190" s="627"/>
      <c r="AM190" s="627"/>
      <c r="AN190" s="627"/>
      <c r="AO190" s="627"/>
      <c r="AP190" s="627"/>
      <c r="AQ190" s="627"/>
    </row>
    <row r="191" spans="1:43" ht="11.25" customHeight="1" x14ac:dyDescent="0.2">
      <c r="A191" s="628" t="s">
        <v>5011</v>
      </c>
      <c r="B191" s="629">
        <v>150</v>
      </c>
      <c r="C191" s="630">
        <v>40.606666666666698</v>
      </c>
      <c r="D191" s="631">
        <v>125.999333333333</v>
      </c>
      <c r="E191" s="631">
        <v>2.74159010405877</v>
      </c>
      <c r="F191" s="631">
        <v>5.7141602827607203</v>
      </c>
      <c r="G191" s="632"/>
      <c r="H191" s="633">
        <v>392</v>
      </c>
      <c r="I191" s="630">
        <v>13.8545918367347</v>
      </c>
      <c r="J191" s="632">
        <v>117.85599489795899</v>
      </c>
      <c r="K191" s="631">
        <v>2.89095174789809</v>
      </c>
      <c r="L191" s="634">
        <v>8.1465317111235702</v>
      </c>
      <c r="M191" s="635"/>
      <c r="N191" s="629">
        <v>170</v>
      </c>
      <c r="O191" s="630">
        <v>7.1176470588235299</v>
      </c>
      <c r="P191" s="632">
        <v>92.783647058823504</v>
      </c>
      <c r="Q191" s="631">
        <v>3.1159452328945498</v>
      </c>
      <c r="R191" s="634">
        <v>10.093264724962999</v>
      </c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25"/>
      <c r="AG191" s="626"/>
      <c r="AH191" s="172"/>
      <c r="AI191" s="627"/>
      <c r="AJ191" s="627"/>
      <c r="AK191" s="627"/>
      <c r="AL191" s="627"/>
      <c r="AM191" s="627"/>
      <c r="AN191" s="627"/>
      <c r="AO191" s="627"/>
      <c r="AP191" s="627"/>
      <c r="AQ191" s="627"/>
    </row>
    <row r="192" spans="1:43" ht="11.25" customHeight="1" x14ac:dyDescent="0.2">
      <c r="A192" s="628" t="s">
        <v>5012</v>
      </c>
      <c r="B192" s="629">
        <v>149</v>
      </c>
      <c r="C192" s="630">
        <v>40.744966442953</v>
      </c>
      <c r="D192" s="631">
        <v>124.20604026845599</v>
      </c>
      <c r="E192" s="631">
        <v>2.8184111095456199</v>
      </c>
      <c r="F192" s="631">
        <v>5.4269858769416199</v>
      </c>
      <c r="G192" s="632"/>
      <c r="H192" s="633">
        <v>394</v>
      </c>
      <c r="I192" s="630">
        <v>13.895939086294399</v>
      </c>
      <c r="J192" s="632">
        <v>116.88017766497499</v>
      </c>
      <c r="K192" s="631">
        <v>3.0525045619252502</v>
      </c>
      <c r="L192" s="634">
        <v>8.0879296760182502</v>
      </c>
      <c r="M192" s="635"/>
      <c r="N192" s="629">
        <v>166</v>
      </c>
      <c r="O192" s="630">
        <v>7.1385542168674698</v>
      </c>
      <c r="P192" s="632">
        <v>86.937168674698796</v>
      </c>
      <c r="Q192" s="631">
        <v>3.24347226205282</v>
      </c>
      <c r="R192" s="634">
        <v>10.169780537784201</v>
      </c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25"/>
      <c r="AG192" s="626"/>
      <c r="AH192" s="172"/>
      <c r="AI192" s="627"/>
      <c r="AJ192" s="627"/>
      <c r="AK192" s="627"/>
      <c r="AL192" s="627"/>
      <c r="AM192" s="627"/>
      <c r="AN192" s="627"/>
      <c r="AO192" s="627"/>
      <c r="AP192" s="627"/>
      <c r="AQ192" s="627"/>
    </row>
    <row r="193" spans="1:43" ht="11.25" customHeight="1" x14ac:dyDescent="0.2">
      <c r="A193" s="628" t="s">
        <v>5013</v>
      </c>
      <c r="B193" s="629">
        <v>149</v>
      </c>
      <c r="C193" s="630">
        <v>40.758389261745002</v>
      </c>
      <c r="D193" s="631">
        <v>118.06134228187901</v>
      </c>
      <c r="E193" s="631">
        <v>2.99923220640897</v>
      </c>
      <c r="F193" s="631">
        <v>5.4033994920081101</v>
      </c>
      <c r="G193" s="632"/>
      <c r="H193" s="633">
        <v>394</v>
      </c>
      <c r="I193" s="630">
        <v>13.9263959390863</v>
      </c>
      <c r="J193" s="632">
        <v>111.898020304569</v>
      </c>
      <c r="K193" s="631">
        <v>3.2262336034150101</v>
      </c>
      <c r="L193" s="634">
        <v>8.0992348299570693</v>
      </c>
      <c r="M193" s="635"/>
      <c r="N193" s="629">
        <v>166</v>
      </c>
      <c r="O193" s="630">
        <v>7.1445783132530103</v>
      </c>
      <c r="P193" s="632">
        <v>82.702108433735006</v>
      </c>
      <c r="Q193" s="631">
        <v>3.43550578172907</v>
      </c>
      <c r="R193" s="634">
        <v>10.158195737042799</v>
      </c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25"/>
      <c r="AG193" s="626"/>
      <c r="AH193" s="172"/>
      <c r="AI193" s="627"/>
      <c r="AJ193" s="627"/>
      <c r="AK193" s="627"/>
      <c r="AL193" s="627"/>
      <c r="AM193" s="627"/>
      <c r="AN193" s="627"/>
      <c r="AO193" s="627"/>
      <c r="AP193" s="627"/>
      <c r="AQ193" s="627"/>
    </row>
    <row r="194" spans="1:43" ht="11.25" customHeight="1" x14ac:dyDescent="0.2">
      <c r="A194" s="628" t="s">
        <v>5014</v>
      </c>
      <c r="B194" s="629">
        <v>149</v>
      </c>
      <c r="C194" s="630">
        <v>40.865771812080503</v>
      </c>
      <c r="D194" s="631">
        <v>115.178456375839</v>
      </c>
      <c r="E194" s="631">
        <v>3.1052861936849001</v>
      </c>
      <c r="F194" s="631">
        <v>5.3366892576637897</v>
      </c>
      <c r="G194" s="632"/>
      <c r="H194" s="633">
        <v>387</v>
      </c>
      <c r="I194" s="630">
        <v>13.979328165374699</v>
      </c>
      <c r="J194" s="632">
        <v>110.163927648579</v>
      </c>
      <c r="K194" s="631">
        <v>3.31893344328495</v>
      </c>
      <c r="L194" s="634">
        <v>8.1122621744961005</v>
      </c>
      <c r="M194" s="635"/>
      <c r="N194" s="629">
        <v>169</v>
      </c>
      <c r="O194" s="630">
        <v>7.09467455621302</v>
      </c>
      <c r="P194" s="632">
        <v>79.249822485207105</v>
      </c>
      <c r="Q194" s="631">
        <v>3.4891867762929798</v>
      </c>
      <c r="R194" s="634">
        <v>10.356404572673201</v>
      </c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25"/>
      <c r="AG194" s="626"/>
      <c r="AH194" s="172"/>
      <c r="AI194" s="627"/>
      <c r="AJ194" s="627"/>
      <c r="AK194" s="627"/>
      <c r="AL194" s="627"/>
      <c r="AM194" s="627"/>
      <c r="AN194" s="627"/>
      <c r="AO194" s="627"/>
      <c r="AP194" s="627"/>
      <c r="AQ194" s="627"/>
    </row>
    <row r="195" spans="1:43" ht="11.25" customHeight="1" x14ac:dyDescent="0.2">
      <c r="A195" s="628" t="s">
        <v>5015</v>
      </c>
      <c r="B195" s="629">
        <v>149</v>
      </c>
      <c r="C195" s="630">
        <v>40.959731543624201</v>
      </c>
      <c r="D195" s="631">
        <v>122.80422818791899</v>
      </c>
      <c r="E195" s="631">
        <v>2.9492268295908</v>
      </c>
      <c r="F195" s="631">
        <v>5.3196313539493403</v>
      </c>
      <c r="G195" s="632"/>
      <c r="H195" s="633">
        <v>383</v>
      </c>
      <c r="I195" s="630">
        <v>14.041775456919099</v>
      </c>
      <c r="J195" s="632">
        <v>119.927963446475</v>
      </c>
      <c r="K195" s="631">
        <v>3.0143637985995699</v>
      </c>
      <c r="L195" s="634">
        <v>8.0062507431430294</v>
      </c>
      <c r="M195" s="635"/>
      <c r="N195" s="629">
        <v>160</v>
      </c>
      <c r="O195" s="630">
        <v>7.03125</v>
      </c>
      <c r="P195" s="632">
        <v>89.371937500000001</v>
      </c>
      <c r="Q195" s="631">
        <v>3.21854463929709</v>
      </c>
      <c r="R195" s="634">
        <v>10.742492367137899</v>
      </c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25"/>
      <c r="AG195" s="626"/>
      <c r="AH195" s="172"/>
      <c r="AI195" s="627"/>
      <c r="AJ195" s="627"/>
      <c r="AK195" s="627"/>
      <c r="AL195" s="627"/>
      <c r="AM195" s="627"/>
      <c r="AN195" s="627"/>
      <c r="AO195" s="627"/>
      <c r="AP195" s="627"/>
      <c r="AQ195" s="627"/>
    </row>
    <row r="196" spans="1:43" ht="11.25" customHeight="1" x14ac:dyDescent="0.2">
      <c r="A196" s="628" t="s">
        <v>5016</v>
      </c>
      <c r="B196" s="629">
        <v>148</v>
      </c>
      <c r="C196" s="630">
        <v>41.209459459459502</v>
      </c>
      <c r="D196" s="631">
        <v>130.384594594595</v>
      </c>
      <c r="E196" s="631">
        <v>2.7435004973517798</v>
      </c>
      <c r="F196" s="631">
        <v>5.7636390035249896</v>
      </c>
      <c r="G196" s="632"/>
      <c r="H196" s="633">
        <v>387</v>
      </c>
      <c r="I196" s="630">
        <v>14.1214470284238</v>
      </c>
      <c r="J196" s="632">
        <v>128.658785529716</v>
      </c>
      <c r="K196" s="631">
        <v>2.7703387460311801</v>
      </c>
      <c r="L196" s="634">
        <v>7.6393274834527602</v>
      </c>
      <c r="M196" s="635"/>
      <c r="N196" s="629">
        <v>151</v>
      </c>
      <c r="O196" s="630">
        <v>7.1324503311258303</v>
      </c>
      <c r="P196" s="632">
        <v>95.9494701986754</v>
      </c>
      <c r="Q196" s="631">
        <v>2.9300293911733402</v>
      </c>
      <c r="R196" s="634">
        <v>10.0935208938903</v>
      </c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25"/>
      <c r="AG196" s="626"/>
      <c r="AH196" s="172"/>
      <c r="AI196" s="627"/>
      <c r="AJ196" s="627"/>
      <c r="AK196" s="627"/>
      <c r="AL196" s="627"/>
      <c r="AM196" s="627"/>
      <c r="AN196" s="627"/>
      <c r="AO196" s="627"/>
      <c r="AP196" s="627"/>
      <c r="AQ196" s="627"/>
    </row>
    <row r="197" spans="1:43" ht="11.25" customHeight="1" x14ac:dyDescent="0.2">
      <c r="A197" s="636" t="s">
        <v>5017</v>
      </c>
      <c r="B197" s="637">
        <v>148</v>
      </c>
      <c r="C197" s="638">
        <v>41.162162162162197</v>
      </c>
      <c r="D197" s="639">
        <v>129.88195945945901</v>
      </c>
      <c r="E197" s="639">
        <v>2.8299105968438001</v>
      </c>
      <c r="F197" s="639">
        <v>5.7147845410455602</v>
      </c>
      <c r="G197" s="640"/>
      <c r="H197" s="641">
        <v>388</v>
      </c>
      <c r="I197" s="638">
        <v>14.1365979381443</v>
      </c>
      <c r="J197" s="640">
        <v>127.36461340206201</v>
      </c>
      <c r="K197" s="639">
        <v>2.8675331492482199</v>
      </c>
      <c r="L197" s="642">
        <v>7.46309165703323</v>
      </c>
      <c r="M197" s="643"/>
      <c r="N197" s="637">
        <v>153</v>
      </c>
      <c r="O197" s="638">
        <v>7.1045751633986898</v>
      </c>
      <c r="P197" s="640">
        <v>94.995555555555597</v>
      </c>
      <c r="Q197" s="639">
        <v>2.9861950237783899</v>
      </c>
      <c r="R197" s="642">
        <v>10.3394479573964</v>
      </c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25"/>
      <c r="AG197" s="626"/>
      <c r="AH197" s="172"/>
      <c r="AI197" s="627"/>
      <c r="AJ197" s="627"/>
      <c r="AK197" s="627"/>
      <c r="AL197" s="627"/>
      <c r="AM197" s="627"/>
      <c r="AN197" s="627"/>
      <c r="AO197" s="627"/>
      <c r="AP197" s="627"/>
      <c r="AQ197" s="627"/>
    </row>
    <row r="198" spans="1:43" ht="11.25" customHeight="1" x14ac:dyDescent="0.2">
      <c r="A198" s="636" t="s">
        <v>5018</v>
      </c>
      <c r="B198" s="637">
        <v>148</v>
      </c>
      <c r="C198" s="638">
        <v>41.290540540540498</v>
      </c>
      <c r="D198" s="639">
        <v>133.27202702702701</v>
      </c>
      <c r="E198" s="639">
        <v>2.8760903662579902</v>
      </c>
      <c r="F198" s="639">
        <v>5.8998887205178798</v>
      </c>
      <c r="G198" s="640"/>
      <c r="H198" s="641">
        <v>392</v>
      </c>
      <c r="I198" s="638">
        <v>14.209183673469401</v>
      </c>
      <c r="J198" s="640">
        <v>132.56709183673499</v>
      </c>
      <c r="K198" s="639">
        <v>2.9061840230021501</v>
      </c>
      <c r="L198" s="642">
        <v>7.4460847733961799</v>
      </c>
      <c r="M198" s="643"/>
      <c r="N198" s="637">
        <v>158</v>
      </c>
      <c r="O198" s="638">
        <v>7.0569620253164604</v>
      </c>
      <c r="P198" s="640">
        <v>100.63430379746799</v>
      </c>
      <c r="Q198" s="639">
        <v>2.9903510807722098</v>
      </c>
      <c r="R198" s="642">
        <v>9.8976151343458803</v>
      </c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25"/>
      <c r="AG198" s="626"/>
      <c r="AH198" s="172"/>
      <c r="AI198" s="627"/>
      <c r="AJ198" s="627"/>
      <c r="AK198" s="627"/>
      <c r="AL198" s="627"/>
      <c r="AM198" s="627"/>
      <c r="AN198" s="627"/>
      <c r="AO198" s="627"/>
      <c r="AP198" s="627"/>
      <c r="AQ198" s="627"/>
    </row>
    <row r="199" spans="1:43" ht="11.25" customHeight="1" x14ac:dyDescent="0.2">
      <c r="A199" s="636" t="s">
        <v>5019</v>
      </c>
      <c r="B199" s="637">
        <v>148</v>
      </c>
      <c r="C199" s="638">
        <v>41.3108108108108</v>
      </c>
      <c r="D199" s="639">
        <v>138.166486486487</v>
      </c>
      <c r="E199" s="639">
        <v>2.77792136573265</v>
      </c>
      <c r="F199" s="639">
        <v>5.9437671350828696</v>
      </c>
      <c r="G199" s="640"/>
      <c r="H199" s="641">
        <v>393</v>
      </c>
      <c r="I199" s="638">
        <v>14.2391857506361</v>
      </c>
      <c r="J199" s="640">
        <v>134.603282442748</v>
      </c>
      <c r="K199" s="639">
        <v>2.81668037401323</v>
      </c>
      <c r="L199" s="642">
        <v>7.4117894773780302</v>
      </c>
      <c r="M199" s="643"/>
      <c r="N199" s="637">
        <v>158</v>
      </c>
      <c r="O199" s="638">
        <v>7.0632911392405102</v>
      </c>
      <c r="P199" s="640">
        <v>102.16082278480999</v>
      </c>
      <c r="Q199" s="639">
        <v>2.8545359914677699</v>
      </c>
      <c r="R199" s="642">
        <v>9.4234776510128508</v>
      </c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25"/>
      <c r="AG199" s="626"/>
      <c r="AH199" s="172"/>
      <c r="AI199" s="627"/>
      <c r="AJ199" s="627"/>
      <c r="AK199" s="627"/>
      <c r="AL199" s="627"/>
      <c r="AM199" s="627"/>
      <c r="AN199" s="627"/>
      <c r="AO199" s="627"/>
      <c r="AP199" s="627"/>
      <c r="AQ199" s="627"/>
    </row>
    <row r="200" spans="1:43" ht="11.25" customHeight="1" x14ac:dyDescent="0.2">
      <c r="A200" s="493" t="s">
        <v>5020</v>
      </c>
      <c r="B200" s="637">
        <v>148</v>
      </c>
      <c r="C200" s="638">
        <v>41.3783783783784</v>
      </c>
      <c r="D200" s="639">
        <v>131.280810810811</v>
      </c>
      <c r="E200" s="639">
        <v>2.9266028316998902</v>
      </c>
      <c r="F200" s="639">
        <v>5.9338946867878501</v>
      </c>
      <c r="G200" s="640"/>
      <c r="H200" s="641">
        <v>396</v>
      </c>
      <c r="I200" s="638">
        <v>14.2651515151515</v>
      </c>
      <c r="J200" s="640">
        <v>127.297575757576</v>
      </c>
      <c r="K200" s="639">
        <v>2.96568420083495</v>
      </c>
      <c r="L200" s="642">
        <v>7.3873829841882399</v>
      </c>
      <c r="M200" s="643"/>
      <c r="N200" s="637">
        <v>157</v>
      </c>
      <c r="O200" s="638">
        <v>7.0191082802547804</v>
      </c>
      <c r="P200" s="640">
        <v>96.301974522292994</v>
      </c>
      <c r="Q200" s="639">
        <v>3.04337413144777</v>
      </c>
      <c r="R200" s="642">
        <v>9.3654836756504007</v>
      </c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25"/>
      <c r="AG200" s="626"/>
      <c r="AH200" s="172"/>
      <c r="AI200" s="627"/>
      <c r="AJ200" s="627"/>
      <c r="AK200" s="627"/>
      <c r="AL200" s="627"/>
      <c r="AM200" s="627"/>
      <c r="AN200" s="627"/>
      <c r="AO200" s="627"/>
      <c r="AP200" s="627"/>
      <c r="AQ200" s="627"/>
    </row>
    <row r="201" spans="1:43" ht="11.25" customHeight="1" x14ac:dyDescent="0.2">
      <c r="A201" s="493" t="s">
        <v>5021</v>
      </c>
      <c r="B201" s="637">
        <v>145</v>
      </c>
      <c r="C201" s="638">
        <v>41.172413793103402</v>
      </c>
      <c r="D201" s="639">
        <v>134.36158620689599</v>
      </c>
      <c r="E201" s="639">
        <v>2.8019294476686301</v>
      </c>
      <c r="F201" s="639">
        <v>6.0608487484293203</v>
      </c>
      <c r="G201" s="640"/>
      <c r="H201" s="641">
        <v>397</v>
      </c>
      <c r="I201" s="638">
        <v>14.3173803526448</v>
      </c>
      <c r="J201" s="640">
        <v>131.34889168765699</v>
      </c>
      <c r="K201" s="639">
        <v>2.8908199936552399</v>
      </c>
      <c r="L201" s="642">
        <v>7.2983751827244898</v>
      </c>
      <c r="M201" s="643"/>
      <c r="N201" s="637">
        <v>158</v>
      </c>
      <c r="O201" s="638">
        <v>6.9936708860759502</v>
      </c>
      <c r="P201" s="640">
        <v>99.862594936708803</v>
      </c>
      <c r="Q201" s="639">
        <v>2.9632371291219299</v>
      </c>
      <c r="R201" s="642">
        <v>9.2587397520332004</v>
      </c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25"/>
      <c r="AG201" s="626"/>
      <c r="AH201" s="172"/>
      <c r="AI201" s="627"/>
      <c r="AJ201" s="627"/>
      <c r="AK201" s="627"/>
      <c r="AL201" s="627"/>
      <c r="AM201" s="627"/>
      <c r="AN201" s="627"/>
      <c r="AO201" s="627"/>
      <c r="AP201" s="627"/>
      <c r="AQ201" s="627"/>
    </row>
    <row r="202" spans="1:43" ht="11.25" customHeight="1" x14ac:dyDescent="0.2">
      <c r="A202" s="493" t="s">
        <v>5022</v>
      </c>
      <c r="B202" s="637">
        <v>145</v>
      </c>
      <c r="C202" s="638">
        <v>41.213793103448303</v>
      </c>
      <c r="D202" s="639">
        <v>132.69855172413801</v>
      </c>
      <c r="E202" s="639">
        <v>2.8366486786660499</v>
      </c>
      <c r="F202" s="639">
        <v>5.9548594369610699</v>
      </c>
      <c r="G202" s="640"/>
      <c r="H202" s="641">
        <v>397</v>
      </c>
      <c r="I202" s="638">
        <v>14.3425692695214</v>
      </c>
      <c r="J202" s="640">
        <v>132.377783375315</v>
      </c>
      <c r="K202" s="639">
        <v>2.91523243810739</v>
      </c>
      <c r="L202" s="642">
        <v>7.2534073386017601</v>
      </c>
      <c r="M202" s="643"/>
      <c r="N202" s="637">
        <v>158</v>
      </c>
      <c r="O202" s="638">
        <v>6.9810126582278498</v>
      </c>
      <c r="P202" s="640">
        <v>99.771518987341807</v>
      </c>
      <c r="Q202" s="639">
        <v>2.9662393671773901</v>
      </c>
      <c r="R202" s="642">
        <v>9.3454073528323693</v>
      </c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25"/>
      <c r="AG202" s="626"/>
      <c r="AH202" s="172"/>
      <c r="AI202" s="627"/>
      <c r="AJ202" s="627"/>
      <c r="AK202" s="627"/>
      <c r="AL202" s="627"/>
      <c r="AM202" s="627"/>
      <c r="AN202" s="627"/>
      <c r="AO202" s="627"/>
      <c r="AP202" s="627"/>
      <c r="AQ202" s="627"/>
    </row>
    <row r="203" spans="1:43" ht="11.25" customHeight="1" x14ac:dyDescent="0.2">
      <c r="A203" s="493" t="s">
        <v>5023</v>
      </c>
      <c r="B203" s="637">
        <v>145</v>
      </c>
      <c r="C203" s="638">
        <v>41.303448275862102</v>
      </c>
      <c r="D203" s="639">
        <v>140.35751724137901</v>
      </c>
      <c r="E203" s="639">
        <v>2.6050895899612998</v>
      </c>
      <c r="F203" s="639">
        <v>5.8674124447015998</v>
      </c>
      <c r="G203" s="640"/>
      <c r="H203" s="641">
        <v>397</v>
      </c>
      <c r="I203" s="638">
        <v>14.3778337531486</v>
      </c>
      <c r="J203" s="640">
        <v>136.31979848866499</v>
      </c>
      <c r="K203" s="639">
        <v>2.67617848074465</v>
      </c>
      <c r="L203" s="642">
        <v>7.2993431846070598</v>
      </c>
      <c r="M203" s="643"/>
      <c r="N203" s="637">
        <v>157</v>
      </c>
      <c r="O203" s="638">
        <v>7</v>
      </c>
      <c r="P203" s="640">
        <v>108.218089171975</v>
      </c>
      <c r="Q203" s="639">
        <v>2.7086445403970298</v>
      </c>
      <c r="R203" s="642">
        <v>9.6161861058357605</v>
      </c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25"/>
      <c r="AG203" s="626"/>
      <c r="AH203" s="172"/>
      <c r="AI203" s="627"/>
      <c r="AJ203" s="627"/>
      <c r="AK203" s="627"/>
      <c r="AL203" s="627"/>
      <c r="AM203" s="627"/>
      <c r="AN203" s="627"/>
      <c r="AO203" s="627"/>
      <c r="AP203" s="627"/>
      <c r="AQ203" s="627"/>
    </row>
    <row r="204" spans="1:43" ht="11.25" customHeight="1" x14ac:dyDescent="0.2">
      <c r="A204" s="493" t="s">
        <v>5024</v>
      </c>
      <c r="B204" s="637">
        <v>145</v>
      </c>
      <c r="C204" s="638">
        <v>41.379310344827601</v>
      </c>
      <c r="D204" s="639">
        <v>143.762896551724</v>
      </c>
      <c r="E204" s="639">
        <v>2.59571836475962</v>
      </c>
      <c r="F204" s="639">
        <v>5.9436385309439901</v>
      </c>
      <c r="G204" s="640"/>
      <c r="H204" s="641">
        <v>396</v>
      </c>
      <c r="I204" s="638">
        <v>14.4393939393939</v>
      </c>
      <c r="J204" s="640">
        <v>138.37098484848499</v>
      </c>
      <c r="K204" s="639">
        <v>2.6632280596590401</v>
      </c>
      <c r="L204" s="642">
        <v>7.3141321351327999</v>
      </c>
      <c r="M204" s="643"/>
      <c r="N204" s="637">
        <v>160</v>
      </c>
      <c r="O204" s="638">
        <v>7.0250000000000004</v>
      </c>
      <c r="P204" s="640">
        <v>107.75987499999999</v>
      </c>
      <c r="Q204" s="639">
        <v>2.7147139503017002</v>
      </c>
      <c r="R204" s="642">
        <v>9.2406055992646792</v>
      </c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25"/>
      <c r="AG204" s="626"/>
      <c r="AH204" s="172"/>
      <c r="AI204" s="627"/>
      <c r="AJ204" s="627"/>
      <c r="AK204" s="627"/>
      <c r="AL204" s="627"/>
      <c r="AM204" s="627"/>
      <c r="AN204" s="627"/>
      <c r="AO204" s="627"/>
      <c r="AP204" s="627"/>
      <c r="AQ204" s="627"/>
    </row>
    <row r="205" spans="1:43" ht="11.25" customHeight="1" x14ac:dyDescent="0.2">
      <c r="A205" s="493" t="s">
        <v>5025</v>
      </c>
      <c r="B205" s="637">
        <v>145</v>
      </c>
      <c r="C205" s="638">
        <v>41.4</v>
      </c>
      <c r="D205" s="639">
        <v>142.62048275862099</v>
      </c>
      <c r="E205" s="639">
        <v>2.5836247514155501</v>
      </c>
      <c r="F205" s="639">
        <v>5.9127663706610099</v>
      </c>
      <c r="G205" s="640"/>
      <c r="H205" s="641">
        <v>395</v>
      </c>
      <c r="I205" s="638">
        <v>14.4556962025316</v>
      </c>
      <c r="J205" s="640">
        <v>138.049518987342</v>
      </c>
      <c r="K205" s="639">
        <v>2.63661505335484</v>
      </c>
      <c r="L205" s="642">
        <v>7.2856790774937501</v>
      </c>
      <c r="M205" s="643"/>
      <c r="N205" s="637">
        <v>160</v>
      </c>
      <c r="O205" s="638">
        <v>7.0374999999999996</v>
      </c>
      <c r="P205" s="640">
        <v>109.324</v>
      </c>
      <c r="Q205" s="639">
        <v>2.6915947524339998</v>
      </c>
      <c r="R205" s="642">
        <v>9.2199524739428806</v>
      </c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25"/>
      <c r="AG205" s="626"/>
      <c r="AH205" s="172"/>
      <c r="AI205" s="627"/>
      <c r="AJ205" s="627"/>
      <c r="AK205" s="627"/>
      <c r="AL205" s="627"/>
      <c r="AM205" s="627"/>
      <c r="AN205" s="627"/>
      <c r="AO205" s="627"/>
      <c r="AP205" s="627"/>
      <c r="AQ205" s="627"/>
    </row>
    <row r="206" spans="1:43" ht="11.25" customHeight="1" x14ac:dyDescent="0.2">
      <c r="A206" s="493" t="s">
        <v>5026</v>
      </c>
      <c r="B206" s="637">
        <v>144</v>
      </c>
      <c r="C206" s="638">
        <v>41.5902777777778</v>
      </c>
      <c r="D206" s="639">
        <v>143.521527777778</v>
      </c>
      <c r="E206" s="639">
        <v>2.5672802197700499</v>
      </c>
      <c r="F206" s="639">
        <v>5.9122612230994296</v>
      </c>
      <c r="G206" s="640"/>
      <c r="H206" s="641">
        <v>381</v>
      </c>
      <c r="I206" s="638">
        <v>14.467191601049899</v>
      </c>
      <c r="J206" s="640">
        <v>140.656010498688</v>
      </c>
      <c r="K206" s="639">
        <v>2.5863115840563502</v>
      </c>
      <c r="L206" s="642">
        <v>7.3238176009072298</v>
      </c>
      <c r="M206" s="643"/>
      <c r="N206" s="637">
        <v>144</v>
      </c>
      <c r="O206" s="638">
        <v>7.0416666666666696</v>
      </c>
      <c r="P206" s="640">
        <v>114.96375</v>
      </c>
      <c r="Q206" s="639">
        <v>2.7254669742023201</v>
      </c>
      <c r="R206" s="642">
        <v>9.4271191141153992</v>
      </c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25"/>
      <c r="AG206" s="626"/>
      <c r="AH206" s="172"/>
      <c r="AI206" s="627"/>
      <c r="AJ206" s="627"/>
      <c r="AK206" s="627"/>
      <c r="AL206" s="627"/>
      <c r="AM206" s="627"/>
      <c r="AN206" s="627"/>
      <c r="AO206" s="627"/>
      <c r="AP206" s="627"/>
      <c r="AQ206" s="627"/>
    </row>
    <row r="207" spans="1:43" ht="11.25" customHeight="1" x14ac:dyDescent="0.2">
      <c r="A207" s="493" t="s">
        <v>5027</v>
      </c>
      <c r="B207" s="637">
        <v>144</v>
      </c>
      <c r="C207" s="638">
        <v>41.6944444444444</v>
      </c>
      <c r="D207" s="639">
        <v>149.666458333333</v>
      </c>
      <c r="E207" s="639">
        <v>2.46464831279255</v>
      </c>
      <c r="F207" s="639">
        <v>5.8980083469126496</v>
      </c>
      <c r="G207" s="640"/>
      <c r="H207" s="641">
        <v>375</v>
      </c>
      <c r="I207" s="638">
        <v>14.512</v>
      </c>
      <c r="J207" s="640">
        <v>148.91858666666701</v>
      </c>
      <c r="K207" s="639">
        <v>2.47048156191617</v>
      </c>
      <c r="L207" s="642">
        <v>7.5002668884830301</v>
      </c>
      <c r="M207" s="643"/>
      <c r="N207" s="637">
        <v>138</v>
      </c>
      <c r="O207" s="638">
        <v>7</v>
      </c>
      <c r="P207" s="640">
        <v>124.818550724638</v>
      </c>
      <c r="Q207" s="639">
        <v>2.3959229525505501</v>
      </c>
      <c r="R207" s="642">
        <v>9.2081264101567193</v>
      </c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25"/>
      <c r="AG207" s="626"/>
      <c r="AH207" s="172"/>
      <c r="AI207" s="627"/>
      <c r="AJ207" s="627"/>
      <c r="AK207" s="627"/>
      <c r="AL207" s="627"/>
      <c r="AM207" s="627"/>
      <c r="AN207" s="627"/>
      <c r="AO207" s="627"/>
      <c r="AP207" s="627"/>
      <c r="AQ207" s="627"/>
    </row>
    <row r="208" spans="1:43" ht="11.25" customHeight="1" x14ac:dyDescent="0.2">
      <c r="A208" s="493" t="s">
        <v>5028</v>
      </c>
      <c r="B208" s="637">
        <v>145</v>
      </c>
      <c r="C208" s="638">
        <v>41.710344827586198</v>
      </c>
      <c r="D208" s="639">
        <v>139.86510344827599</v>
      </c>
      <c r="E208" s="639">
        <v>2.70194583715926</v>
      </c>
      <c r="F208" s="639">
        <v>5.6084216454375699</v>
      </c>
      <c r="G208" s="640"/>
      <c r="H208" s="641">
        <v>378</v>
      </c>
      <c r="I208" s="638">
        <v>14.5449735449735</v>
      </c>
      <c r="J208" s="640">
        <v>138.521005291005</v>
      </c>
      <c r="K208" s="639">
        <v>2.6620785522388402</v>
      </c>
      <c r="L208" s="642">
        <v>7.5295092240922399</v>
      </c>
      <c r="M208" s="643"/>
      <c r="N208" s="637">
        <v>131</v>
      </c>
      <c r="O208" s="638">
        <v>6.9694656488549596</v>
      </c>
      <c r="P208" s="640">
        <v>106.33664122137399</v>
      </c>
      <c r="Q208" s="639">
        <v>2.6366779929908999</v>
      </c>
      <c r="R208" s="642">
        <v>9.1991049385312191</v>
      </c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25"/>
      <c r="AG208" s="626"/>
      <c r="AH208" s="172"/>
      <c r="AI208" s="627"/>
      <c r="AJ208" s="627"/>
      <c r="AK208" s="627"/>
      <c r="AL208" s="627"/>
      <c r="AM208" s="627"/>
      <c r="AN208" s="627"/>
      <c r="AO208" s="627"/>
      <c r="AP208" s="627"/>
      <c r="AQ208" s="627"/>
    </row>
    <row r="209" spans="1:43" ht="11.25" customHeight="1" x14ac:dyDescent="0.2">
      <c r="A209" s="628" t="s">
        <v>5029</v>
      </c>
      <c r="B209" s="629">
        <f>'[1]All CCC'!B670</f>
        <v>145</v>
      </c>
      <c r="C209" s="630">
        <f>'[1]All CCC'!E670</f>
        <v>41.848275862069002</v>
      </c>
      <c r="D209" s="631">
        <f>'[1]All CCC'!I670</f>
        <v>142.75544827586199</v>
      </c>
      <c r="E209" s="631">
        <f>'[1]All CCC'!J670</f>
        <v>2.6861533766665802</v>
      </c>
      <c r="F209" s="631">
        <f>'[1]All CCC'!R670</f>
        <v>5.5545172181791296</v>
      </c>
      <c r="G209" s="632"/>
      <c r="H209" s="633">
        <f>'[1]All CCC'!B671</f>
        <v>378</v>
      </c>
      <c r="I209" s="630">
        <f>'[1]All CCC'!E671</f>
        <v>14.6507936507937</v>
      </c>
      <c r="J209" s="632">
        <f>'[1]All CCC'!I671</f>
        <v>142.990026455026</v>
      </c>
      <c r="K209" s="631">
        <f>'[1]All CCC'!J671</f>
        <v>2.5980297031084101</v>
      </c>
      <c r="L209" s="634">
        <f>'[1]All CCC'!R671</f>
        <v>7.5233783189760102</v>
      </c>
      <c r="M209" s="635"/>
      <c r="N209" s="629">
        <f>'[1]All CCC'!B672</f>
        <v>138</v>
      </c>
      <c r="O209" s="630">
        <f>'[1]All CCC'!E672</f>
        <v>6.9855072463768098</v>
      </c>
      <c r="P209" s="632">
        <f>'[1]All CCC'!I672</f>
        <v>107.445724637681</v>
      </c>
      <c r="Q209" s="631">
        <f>'[1]All CCC'!J672</f>
        <v>2.67865425755322</v>
      </c>
      <c r="R209" s="634">
        <f>'[1]All CCC'!R672</f>
        <v>8.7462235511928199</v>
      </c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25"/>
      <c r="AG209" s="626"/>
      <c r="AH209" s="172"/>
      <c r="AI209" s="627"/>
      <c r="AJ209" s="627"/>
      <c r="AK209" s="627"/>
      <c r="AL209" s="627"/>
      <c r="AM209" s="627"/>
      <c r="AN209" s="627"/>
      <c r="AO209" s="627"/>
      <c r="AP209" s="627"/>
      <c r="AQ209" s="627"/>
    </row>
    <row r="210" spans="1:43" ht="11.25" customHeight="1" x14ac:dyDescent="0.2">
      <c r="A210" s="628" t="s">
        <v>5030</v>
      </c>
      <c r="B210" s="629">
        <v>145</v>
      </c>
      <c r="C210" s="630">
        <v>41.958620689655199</v>
      </c>
      <c r="D210" s="631">
        <v>142.118413793103</v>
      </c>
      <c r="E210" s="631">
        <v>2.6777637533219698</v>
      </c>
      <c r="F210" s="631">
        <v>5.4247554221585803</v>
      </c>
      <c r="G210" s="632"/>
      <c r="H210" s="633">
        <v>380</v>
      </c>
      <c r="I210" s="630">
        <v>14.821052631578899</v>
      </c>
      <c r="J210" s="632">
        <v>143.19784210526299</v>
      </c>
      <c r="K210" s="631">
        <v>2.60327989677906</v>
      </c>
      <c r="L210" s="634">
        <v>7.46452988743901</v>
      </c>
      <c r="M210" s="635"/>
      <c r="N210" s="629">
        <v>140</v>
      </c>
      <c r="O210" s="630">
        <v>7.1642857142857199</v>
      </c>
      <c r="P210" s="632">
        <v>102.22499999999999</v>
      </c>
      <c r="Q210" s="631">
        <v>2.7384815182424602</v>
      </c>
      <c r="R210" s="634">
        <v>8.4800277970077502</v>
      </c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25"/>
      <c r="AG210" s="626"/>
      <c r="AH210" s="172"/>
      <c r="AI210" s="627"/>
      <c r="AJ210" s="627"/>
      <c r="AK210" s="627"/>
      <c r="AL210" s="627"/>
      <c r="AM210" s="627"/>
      <c r="AN210" s="627"/>
      <c r="AO210" s="627"/>
      <c r="AP210" s="627"/>
      <c r="AQ210" s="627"/>
    </row>
    <row r="211" spans="1:43" ht="11.25" customHeight="1" x14ac:dyDescent="0.2">
      <c r="A211" s="628" t="s">
        <v>5031</v>
      </c>
      <c r="B211" s="629">
        <v>145</v>
      </c>
      <c r="C211" s="630">
        <v>41.979310344827603</v>
      </c>
      <c r="D211" s="631">
        <v>138.48972413793101</v>
      </c>
      <c r="E211" s="631">
        <v>2.7345130810874099</v>
      </c>
      <c r="F211" s="631">
        <v>5.3940132570567796</v>
      </c>
      <c r="G211" s="632"/>
      <c r="H211" s="633">
        <v>380</v>
      </c>
      <c r="I211" s="630">
        <v>14.8684210526316</v>
      </c>
      <c r="J211" s="632">
        <v>137.70176315789499</v>
      </c>
      <c r="K211" s="631">
        <v>2.7171209172998299</v>
      </c>
      <c r="L211" s="634">
        <v>7.4927985973937403</v>
      </c>
      <c r="M211" s="635"/>
      <c r="N211" s="629">
        <v>146</v>
      </c>
      <c r="O211" s="630">
        <v>7.1232876712328803</v>
      </c>
      <c r="P211" s="632">
        <v>96.059383561643898</v>
      </c>
      <c r="Q211" s="631">
        <v>2.9094477568105002</v>
      </c>
      <c r="R211" s="634">
        <v>8.5709662706961591</v>
      </c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25"/>
      <c r="AG211" s="626"/>
      <c r="AH211" s="172"/>
      <c r="AI211" s="627"/>
      <c r="AJ211" s="627"/>
      <c r="AK211" s="627"/>
      <c r="AL211" s="627"/>
      <c r="AM211" s="627"/>
      <c r="AN211" s="627"/>
      <c r="AO211" s="627"/>
      <c r="AP211" s="627"/>
      <c r="AQ211" s="627"/>
    </row>
    <row r="212" spans="1:43" ht="11.25" customHeight="1" x14ac:dyDescent="0.2">
      <c r="A212" s="628" t="s">
        <v>5032</v>
      </c>
      <c r="B212" s="629">
        <v>146</v>
      </c>
      <c r="C212" s="630">
        <v>41.938356164383599</v>
      </c>
      <c r="D212" s="631">
        <v>135.07082191780799</v>
      </c>
      <c r="E212" s="631">
        <v>2.83931648332163</v>
      </c>
      <c r="F212" s="631">
        <v>5.3163255643770997</v>
      </c>
      <c r="G212" s="632"/>
      <c r="H212" s="633">
        <v>380</v>
      </c>
      <c r="I212" s="630">
        <v>14.9</v>
      </c>
      <c r="J212" s="632">
        <v>135.237921052632</v>
      </c>
      <c r="K212" s="631">
        <v>2.8484881065830798</v>
      </c>
      <c r="L212" s="634">
        <v>7.4176292991909003</v>
      </c>
      <c r="M212" s="635"/>
      <c r="N212" s="629">
        <v>149</v>
      </c>
      <c r="O212" s="630">
        <v>7.0939597315436203</v>
      </c>
      <c r="P212" s="632">
        <v>93.98</v>
      </c>
      <c r="Q212" s="631">
        <v>3.0433682495798</v>
      </c>
      <c r="R212" s="634">
        <v>8.5448808293271696</v>
      </c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25"/>
      <c r="AG212" s="626"/>
      <c r="AH212" s="172"/>
      <c r="AI212" s="627"/>
      <c r="AJ212" s="627"/>
      <c r="AK212" s="627"/>
      <c r="AL212" s="627"/>
      <c r="AM212" s="627"/>
      <c r="AN212" s="627"/>
      <c r="AO212" s="627"/>
      <c r="AP212" s="627"/>
      <c r="AQ212" s="627"/>
    </row>
    <row r="213" spans="1:43" ht="11.25" customHeight="1" x14ac:dyDescent="0.2">
      <c r="A213" s="628" t="s">
        <v>5033</v>
      </c>
      <c r="B213" s="629">
        <v>146</v>
      </c>
      <c r="C213" s="630">
        <v>42.0342465753425</v>
      </c>
      <c r="D213" s="631">
        <v>138.92623287671199</v>
      </c>
      <c r="E213" s="631">
        <v>2.7814051978299599</v>
      </c>
      <c r="F213" s="631">
        <v>5.3684941537362798</v>
      </c>
      <c r="G213" s="632"/>
      <c r="H213" s="633">
        <v>378</v>
      </c>
      <c r="I213" s="630">
        <v>14.965608465608501</v>
      </c>
      <c r="J213" s="632">
        <v>139.005317460317</v>
      </c>
      <c r="K213" s="631">
        <v>2.77211781425058</v>
      </c>
      <c r="L213" s="634">
        <v>7.3711494049105903</v>
      </c>
      <c r="M213" s="635"/>
      <c r="N213" s="629">
        <v>152</v>
      </c>
      <c r="O213" s="630">
        <v>7.0723684210526301</v>
      </c>
      <c r="P213" s="632">
        <v>98.7404605263158</v>
      </c>
      <c r="Q213" s="631">
        <v>2.9791721850483901</v>
      </c>
      <c r="R213" s="634">
        <v>8.5735669206834402</v>
      </c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25"/>
      <c r="AG213" s="626"/>
      <c r="AH213" s="172"/>
      <c r="AI213" s="627"/>
      <c r="AJ213" s="627"/>
      <c r="AK213" s="627"/>
      <c r="AL213" s="627"/>
      <c r="AM213" s="627"/>
      <c r="AN213" s="627"/>
      <c r="AO213" s="627"/>
      <c r="AP213" s="627"/>
      <c r="AQ213" s="627"/>
    </row>
    <row r="214" spans="1:43" ht="11.25" customHeight="1" x14ac:dyDescent="0.2">
      <c r="A214" s="628" t="s">
        <v>5034</v>
      </c>
      <c r="B214" s="629">
        <v>147</v>
      </c>
      <c r="C214" s="630">
        <v>41.965986394557802</v>
      </c>
      <c r="D214" s="631">
        <v>141.97795918367299</v>
      </c>
      <c r="E214" s="631">
        <v>2.7542720401444098</v>
      </c>
      <c r="F214" s="631">
        <v>5.4134161482026304</v>
      </c>
      <c r="G214" s="632"/>
      <c r="H214" s="633">
        <v>378</v>
      </c>
      <c r="I214" s="630">
        <v>14.957671957672</v>
      </c>
      <c r="J214" s="632">
        <v>140.710343915344</v>
      </c>
      <c r="K214" s="631">
        <v>2.7554587173118201</v>
      </c>
      <c r="L214" s="634">
        <v>7.3673930903736702</v>
      </c>
      <c r="M214" s="635"/>
      <c r="N214" s="629">
        <v>153</v>
      </c>
      <c r="O214" s="630">
        <v>7.0522875816993498</v>
      </c>
      <c r="P214" s="632">
        <v>102.312026143791</v>
      </c>
      <c r="Q214" s="631">
        <v>2.8762420390551702</v>
      </c>
      <c r="R214" s="634">
        <v>8.6193740970216801</v>
      </c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25"/>
      <c r="AG214" s="626"/>
      <c r="AH214" s="172"/>
      <c r="AI214" s="627"/>
      <c r="AJ214" s="627"/>
      <c r="AK214" s="627"/>
      <c r="AL214" s="627"/>
      <c r="AM214" s="627"/>
      <c r="AN214" s="627"/>
      <c r="AO214" s="627"/>
      <c r="AP214" s="627"/>
      <c r="AQ214" s="627"/>
    </row>
    <row r="215" spans="1:43" ht="11.25" customHeight="1" x14ac:dyDescent="0.2">
      <c r="A215" s="628" t="s">
        <v>5035</v>
      </c>
      <c r="B215" s="629">
        <v>146</v>
      </c>
      <c r="C215" s="630">
        <v>42.116438356164402</v>
      </c>
      <c r="D215" s="631">
        <v>143.26349315068501</v>
      </c>
      <c r="E215" s="631">
        <v>2.7562881723174599</v>
      </c>
      <c r="F215" s="631">
        <v>5.4881841418579604</v>
      </c>
      <c r="G215" s="632"/>
      <c r="H215" s="633">
        <v>379</v>
      </c>
      <c r="I215" s="630">
        <v>15.0158311345646</v>
      </c>
      <c r="J215" s="632">
        <v>141.25931398416901</v>
      </c>
      <c r="K215" s="631">
        <v>2.7798412195470901</v>
      </c>
      <c r="L215" s="634">
        <v>7.37492060538586</v>
      </c>
      <c r="M215" s="635"/>
      <c r="N215" s="629">
        <v>153</v>
      </c>
      <c r="O215" s="630">
        <v>7.0718954248366002</v>
      </c>
      <c r="P215" s="632">
        <v>103.496209150327</v>
      </c>
      <c r="Q215" s="631">
        <v>2.9146788906949799</v>
      </c>
      <c r="R215" s="634">
        <v>8.6444483160930599</v>
      </c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25"/>
      <c r="AG215" s="626"/>
      <c r="AH215" s="172"/>
      <c r="AI215" s="627"/>
      <c r="AJ215" s="627"/>
      <c r="AK215" s="627"/>
      <c r="AL215" s="627"/>
      <c r="AM215" s="627"/>
      <c r="AN215" s="627"/>
      <c r="AO215" s="627"/>
      <c r="AP215" s="627"/>
      <c r="AQ215" s="627"/>
    </row>
    <row r="216" spans="1:43" ht="11.25" customHeight="1" x14ac:dyDescent="0.2">
      <c r="A216" s="628" t="s">
        <v>5036</v>
      </c>
      <c r="B216" s="629">
        <v>146</v>
      </c>
      <c r="C216" s="630">
        <v>42.178082191780803</v>
      </c>
      <c r="D216" s="631">
        <v>145.47116438356201</v>
      </c>
      <c r="E216" s="631">
        <v>2.6632128316857901</v>
      </c>
      <c r="F216" s="631">
        <v>5.3263364984325099</v>
      </c>
      <c r="G216" s="632"/>
      <c r="H216" s="633">
        <v>382</v>
      </c>
      <c r="I216" s="630">
        <v>15.034031413612601</v>
      </c>
      <c r="J216" s="632">
        <v>146.01761780104701</v>
      </c>
      <c r="K216" s="631">
        <v>2.6844587643273798</v>
      </c>
      <c r="L216" s="634">
        <v>7.30622757115243</v>
      </c>
      <c r="M216" s="635"/>
      <c r="N216" s="629">
        <v>156</v>
      </c>
      <c r="O216" s="630">
        <v>7.0128205128205101</v>
      </c>
      <c r="P216" s="632">
        <v>107.05224358974399</v>
      </c>
      <c r="Q216" s="631">
        <v>2.7226730598478301</v>
      </c>
      <c r="R216" s="634">
        <v>8.5501483759226709</v>
      </c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25"/>
      <c r="AG216" s="626"/>
      <c r="AH216" s="172"/>
      <c r="AI216" s="627"/>
      <c r="AJ216" s="627"/>
      <c r="AK216" s="627"/>
      <c r="AL216" s="627"/>
      <c r="AM216" s="627"/>
      <c r="AN216" s="627"/>
      <c r="AO216" s="627"/>
      <c r="AP216" s="627"/>
      <c r="AQ216" s="627"/>
    </row>
    <row r="217" spans="1:43" ht="11.25" customHeight="1" x14ac:dyDescent="0.2">
      <c r="A217" s="628" t="s">
        <v>5037</v>
      </c>
      <c r="B217" s="629">
        <v>146</v>
      </c>
      <c r="C217" s="630">
        <v>42.198630136986303</v>
      </c>
      <c r="D217" s="631">
        <v>142.92267123287701</v>
      </c>
      <c r="E217" s="631">
        <v>2.7067488957856201</v>
      </c>
      <c r="F217" s="631">
        <v>5.2939275120677598</v>
      </c>
      <c r="G217" s="632"/>
      <c r="H217" s="633">
        <v>381</v>
      </c>
      <c r="I217" s="630">
        <v>15.065616797900301</v>
      </c>
      <c r="J217" s="632">
        <v>147.37965879265101</v>
      </c>
      <c r="K217" s="631">
        <v>2.73010450832049</v>
      </c>
      <c r="L217" s="634">
        <v>7.3359395154760598</v>
      </c>
      <c r="M217" s="635"/>
      <c r="N217" s="629">
        <v>159</v>
      </c>
      <c r="O217" s="630">
        <v>6.9874213836478001</v>
      </c>
      <c r="P217" s="632">
        <v>106.70320754717</v>
      </c>
      <c r="Q217" s="631">
        <v>2.8060526231582301</v>
      </c>
      <c r="R217" s="634">
        <v>8.5572388982636198</v>
      </c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25"/>
      <c r="AG217" s="626"/>
      <c r="AH217" s="172"/>
      <c r="AI217" s="627"/>
      <c r="AJ217" s="627"/>
      <c r="AK217" s="627"/>
      <c r="AL217" s="627"/>
      <c r="AM217" s="627"/>
      <c r="AN217" s="627"/>
      <c r="AO217" s="627"/>
      <c r="AP217" s="627"/>
      <c r="AQ217" s="627"/>
    </row>
    <row r="218" spans="1:43" ht="11.25" customHeight="1" x14ac:dyDescent="0.2">
      <c r="A218" s="628" t="s">
        <v>5038</v>
      </c>
      <c r="B218" s="629">
        <v>145</v>
      </c>
      <c r="C218" s="630">
        <v>42.344827586206897</v>
      </c>
      <c r="D218" s="631">
        <v>140.865793103448</v>
      </c>
      <c r="E218" s="631">
        <v>2.7944686536926899</v>
      </c>
      <c r="F218" s="631">
        <v>5.2956653907201101</v>
      </c>
      <c r="G218" s="632"/>
      <c r="H218" s="633">
        <v>376</v>
      </c>
      <c r="I218" s="630">
        <v>15.186170212765999</v>
      </c>
      <c r="J218" s="632">
        <v>145.26374999999999</v>
      </c>
      <c r="K218" s="631">
        <v>2.81778483820431</v>
      </c>
      <c r="L218" s="634">
        <v>7.2709575206858599</v>
      </c>
      <c r="M218" s="635"/>
      <c r="N218" s="629">
        <v>157</v>
      </c>
      <c r="O218" s="630">
        <v>6.9681528662420398</v>
      </c>
      <c r="P218" s="632">
        <v>104.57554140127399</v>
      </c>
      <c r="Q218" s="631">
        <v>2.9172385328689101</v>
      </c>
      <c r="R218" s="634">
        <v>8.5267843140818496</v>
      </c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25"/>
      <c r="AG218" s="626"/>
      <c r="AH218" s="172"/>
      <c r="AI218" s="627"/>
      <c r="AJ218" s="627"/>
      <c r="AK218" s="627"/>
      <c r="AL218" s="627"/>
      <c r="AM218" s="627"/>
      <c r="AN218" s="627"/>
      <c r="AO218" s="627"/>
      <c r="AP218" s="627"/>
      <c r="AQ218" s="627"/>
    </row>
    <row r="219" spans="1:43" ht="11.25" customHeight="1" x14ac:dyDescent="0.2">
      <c r="A219" s="628" t="s">
        <v>5039</v>
      </c>
      <c r="B219" s="629">
        <v>146</v>
      </c>
      <c r="C219" s="630">
        <v>42.328767123287697</v>
      </c>
      <c r="D219" s="631">
        <v>145.37020547945201</v>
      </c>
      <c r="E219" s="631">
        <v>2.7138646444983898</v>
      </c>
      <c r="F219" s="631">
        <v>5.1577554528844098</v>
      </c>
      <c r="G219" s="632"/>
      <c r="H219" s="633">
        <v>373</v>
      </c>
      <c r="I219" s="630">
        <v>15.2332439678284</v>
      </c>
      <c r="J219" s="632">
        <v>147.43983914209099</v>
      </c>
      <c r="K219" s="631">
        <v>2.7691527753809102</v>
      </c>
      <c r="L219" s="634">
        <v>7.5539502285389197</v>
      </c>
      <c r="M219" s="635"/>
      <c r="N219" s="629">
        <v>157</v>
      </c>
      <c r="O219" s="630">
        <v>7.0063694267515899</v>
      </c>
      <c r="P219" s="632">
        <v>106.920636942675</v>
      </c>
      <c r="Q219" s="631">
        <v>2.8385095332721302</v>
      </c>
      <c r="R219" s="634">
        <v>8.5184024651235895</v>
      </c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25"/>
      <c r="AG219" s="626"/>
      <c r="AH219" s="172"/>
      <c r="AI219" s="627"/>
      <c r="AJ219" s="627"/>
      <c r="AK219" s="627"/>
      <c r="AL219" s="627"/>
      <c r="AM219" s="627"/>
      <c r="AN219" s="627"/>
      <c r="AO219" s="627"/>
      <c r="AP219" s="627"/>
      <c r="AQ219" s="627"/>
    </row>
    <row r="220" spans="1:43" ht="11.25" customHeight="1" x14ac:dyDescent="0.2">
      <c r="A220" s="628" t="s">
        <v>5040</v>
      </c>
      <c r="B220" s="629">
        <v>145</v>
      </c>
      <c r="C220" s="630">
        <v>42.524137931034481</v>
      </c>
      <c r="D220" s="631">
        <v>146.77889655172416</v>
      </c>
      <c r="E220" s="631">
        <v>2.7199895892141237</v>
      </c>
      <c r="F220" s="631">
        <v>5.0865129659281578</v>
      </c>
      <c r="G220" s="632"/>
      <c r="H220" s="633">
        <v>373</v>
      </c>
      <c r="I220" s="630">
        <v>15.276139410187668</v>
      </c>
      <c r="J220" s="632">
        <v>145.64096514745316</v>
      </c>
      <c r="K220" s="631">
        <v>2.7552643249790343</v>
      </c>
      <c r="L220" s="634">
        <v>7.2660957155147958</v>
      </c>
      <c r="M220" s="635"/>
      <c r="N220" s="629">
        <v>151</v>
      </c>
      <c r="O220" s="630">
        <v>6.9801324503311255</v>
      </c>
      <c r="P220" s="632">
        <v>109.73490066225166</v>
      </c>
      <c r="Q220" s="631">
        <v>2.6935323694976749</v>
      </c>
      <c r="R220" s="634">
        <v>8.4853538672047844</v>
      </c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25"/>
      <c r="AG220" s="626"/>
      <c r="AH220" s="172"/>
      <c r="AI220" s="627"/>
      <c r="AJ220" s="627"/>
      <c r="AK220" s="627"/>
      <c r="AL220" s="627"/>
      <c r="AM220" s="627"/>
      <c r="AN220" s="627"/>
      <c r="AO220" s="627"/>
      <c r="AP220" s="627"/>
      <c r="AQ220" s="627"/>
    </row>
    <row r="221" spans="1:43" ht="11.25" customHeight="1" x14ac:dyDescent="0.2">
      <c r="A221" s="493" t="s">
        <v>5579</v>
      </c>
      <c r="B221" s="494">
        <v>146</v>
      </c>
      <c r="C221" s="495">
        <v>42.547945205479451</v>
      </c>
      <c r="D221" s="496">
        <v>154.59589041095899</v>
      </c>
      <c r="E221" s="496">
        <v>2.5986426913549141</v>
      </c>
      <c r="F221" s="496">
        <v>5.1405907054078783</v>
      </c>
      <c r="G221" s="543"/>
      <c r="H221" s="542">
        <v>377</v>
      </c>
      <c r="I221" s="495">
        <v>15.278514588859416</v>
      </c>
      <c r="J221" s="543">
        <v>153.48228116710871</v>
      </c>
      <c r="K221" s="496">
        <v>2.6688405782663862</v>
      </c>
      <c r="L221" s="555">
        <v>7.3336631538785149</v>
      </c>
      <c r="M221" s="469"/>
      <c r="N221" s="494">
        <v>163</v>
      </c>
      <c r="O221" s="495">
        <v>6.8159509202453989</v>
      </c>
      <c r="P221" s="543">
        <v>115.96447852760735</v>
      </c>
      <c r="Q221" s="496">
        <v>2.5062188758085919</v>
      </c>
      <c r="R221" s="555">
        <v>9.2622343889072489</v>
      </c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25"/>
      <c r="AG221" s="626"/>
      <c r="AH221" s="172"/>
      <c r="AI221" s="627"/>
      <c r="AJ221" s="627"/>
      <c r="AK221" s="627"/>
      <c r="AL221" s="627"/>
      <c r="AM221" s="627"/>
      <c r="AN221" s="627"/>
      <c r="AO221" s="627"/>
      <c r="AP221" s="627"/>
      <c r="AQ221" s="627"/>
    </row>
    <row r="222" spans="1:43" ht="11.25" customHeight="1" x14ac:dyDescent="0.2">
      <c r="A222" s="493" t="s">
        <v>5625</v>
      </c>
      <c r="B222" s="494">
        <f>'[2]All CCC'!B701</f>
        <v>146</v>
      </c>
      <c r="C222" s="495">
        <f>'[2]All CCC'!E701</f>
        <v>42.650684931506852</v>
      </c>
      <c r="D222" s="496">
        <f>'[2]All CCC'!I701</f>
        <v>160.58575342465761</v>
      </c>
      <c r="E222" s="496">
        <f>'[2]All CCC'!J701</f>
        <v>2.5411477878101159</v>
      </c>
      <c r="F222" s="496">
        <f>'[2]All CCC'!R701</f>
        <v>4.968987659972055</v>
      </c>
      <c r="G222" s="543"/>
      <c r="H222" s="542">
        <f>'[2]All CCC'!B702</f>
        <v>378</v>
      </c>
      <c r="I222" s="495">
        <f>'[2]All CCC'!E702</f>
        <v>15.399470899470899</v>
      </c>
      <c r="J222" s="543">
        <f>'[2]All CCC'!I702</f>
        <v>158.75280423280412</v>
      </c>
      <c r="K222" s="496">
        <f>'[2]All CCC'!J702</f>
        <v>2.6325611027767768</v>
      </c>
      <c r="L222" s="555">
        <f>'[2]All CCC'!R702</f>
        <v>7.2917188834146103</v>
      </c>
      <c r="M222" s="469"/>
      <c r="N222" s="494">
        <f>'[2]All CCC'!B703</f>
        <v>169</v>
      </c>
      <c r="O222" s="495">
        <f>'[2]All CCC'!E703</f>
        <v>6.8639053254437874</v>
      </c>
      <c r="P222" s="543">
        <f>'[2]All CCC'!I703</f>
        <v>114.59165680473367</v>
      </c>
      <c r="Q222" s="496">
        <f>'[2]All CCC'!J703</f>
        <v>2.6731866533167525</v>
      </c>
      <c r="R222" s="555">
        <f>'[2]All CCC'!R703</f>
        <v>9.3386384142989431</v>
      </c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25"/>
      <c r="AG222" s="626"/>
      <c r="AH222" s="172"/>
      <c r="AI222" s="627"/>
      <c r="AJ222" s="627"/>
      <c r="AK222" s="627"/>
      <c r="AL222" s="627"/>
      <c r="AM222" s="627"/>
      <c r="AN222" s="627"/>
      <c r="AO222" s="627"/>
      <c r="AP222" s="627"/>
      <c r="AQ222" s="627"/>
    </row>
    <row r="223" spans="1:43" ht="11.25" customHeight="1" x14ac:dyDescent="0.2">
      <c r="A223" s="493" t="s">
        <v>5626</v>
      </c>
      <c r="B223" s="494">
        <v>146</v>
      </c>
      <c r="C223" s="495">
        <v>42.671232876712331</v>
      </c>
      <c r="D223" s="496">
        <v>151.46438356164387</v>
      </c>
      <c r="E223" s="496">
        <v>2.6678500102113873</v>
      </c>
      <c r="F223" s="496">
        <v>4.9544812749672964</v>
      </c>
      <c r="G223" s="543"/>
      <c r="H223" s="542">
        <v>379</v>
      </c>
      <c r="I223" s="495">
        <v>15.419525065963061</v>
      </c>
      <c r="J223" s="543">
        <v>148.69912928759894</v>
      </c>
      <c r="K223" s="496">
        <v>2.7719300314525168</v>
      </c>
      <c r="L223" s="555">
        <v>7.3058436790207182</v>
      </c>
      <c r="M223" s="469"/>
      <c r="N223" s="494">
        <v>181</v>
      </c>
      <c r="O223" s="495">
        <v>6.7900552486187848</v>
      </c>
      <c r="P223" s="543">
        <v>110.53375690607731</v>
      </c>
      <c r="Q223" s="496">
        <v>2.772870127447657</v>
      </c>
      <c r="R223" s="555">
        <v>9.4175571955237949</v>
      </c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25"/>
      <c r="AG223" s="626"/>
      <c r="AH223" s="172"/>
      <c r="AI223" s="627"/>
      <c r="AJ223" s="627"/>
      <c r="AK223" s="627"/>
      <c r="AL223" s="627"/>
      <c r="AM223" s="627"/>
      <c r="AN223" s="627"/>
      <c r="AO223" s="627"/>
      <c r="AP223" s="627"/>
      <c r="AQ223" s="627"/>
    </row>
    <row r="224" spans="1:43" ht="11.25" customHeight="1" x14ac:dyDescent="0.2">
      <c r="A224" s="493" t="s">
        <v>5626</v>
      </c>
      <c r="B224" s="494">
        <f>'All CCC'!B719</f>
        <v>146</v>
      </c>
      <c r="C224" s="495">
        <f>'All CCC'!E719</f>
        <v>42.760273972602739</v>
      </c>
      <c r="D224" s="496">
        <f>'All CCC'!I719</f>
        <v>157.2933561643836</v>
      </c>
      <c r="E224" s="496">
        <f>'All CCC'!J719</f>
        <v>2.607763423330959</v>
      </c>
      <c r="F224" s="496">
        <f>'All CCC'!R719</f>
        <v>4.8908311854040676</v>
      </c>
      <c r="G224" s="543"/>
      <c r="H224" s="542">
        <f>'All CCC'!B720</f>
        <v>379</v>
      </c>
      <c r="I224" s="495">
        <f>'All CCC'!E720</f>
        <v>15.485488126649077</v>
      </c>
      <c r="J224" s="543">
        <f>'All CCC'!I720</f>
        <v>158.61131926121359</v>
      </c>
      <c r="K224" s="496">
        <f>'All CCC'!J720</f>
        <v>2.6456009193270016</v>
      </c>
      <c r="L224" s="555">
        <f>'All CCC'!R720</f>
        <v>7.3230270817478278</v>
      </c>
      <c r="M224" s="469"/>
      <c r="N224" s="494">
        <f>'All CCC'!B721</f>
        <v>186</v>
      </c>
      <c r="O224" s="495">
        <f>'All CCC'!E721</f>
        <v>6.82258064516129</v>
      </c>
      <c r="P224" s="543">
        <f>'All CCC'!I721</f>
        <v>120.39951612903236</v>
      </c>
      <c r="Q224" s="496">
        <f>'All CCC'!J721</f>
        <v>2.5854276139711287</v>
      </c>
      <c r="R224" s="555">
        <f>'All CCC'!R721</f>
        <v>9.4064714019572904</v>
      </c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25"/>
      <c r="AG224" s="25"/>
      <c r="AH224" s="25"/>
      <c r="AI224" s="25"/>
      <c r="AJ224" s="25"/>
      <c r="AK224" s="25"/>
      <c r="AL224" s="25"/>
      <c r="AM224" s="25"/>
      <c r="AN224" s="25"/>
      <c r="AO224" s="25"/>
    </row>
    <row r="225" spans="1:50" ht="11.25" customHeight="1" x14ac:dyDescent="0.2">
      <c r="A225" s="25"/>
      <c r="B225" s="25"/>
      <c r="C225" s="617"/>
      <c r="D225" s="316"/>
      <c r="E225" s="316"/>
      <c r="F225" s="316"/>
      <c r="G225" s="316"/>
      <c r="H225" s="25"/>
      <c r="I225" s="617"/>
      <c r="J225" s="316"/>
      <c r="K225" s="316"/>
      <c r="L225" s="316"/>
      <c r="M225" s="25"/>
      <c r="N225" s="25"/>
      <c r="O225" s="25"/>
      <c r="P225" s="25"/>
      <c r="Q225" s="25"/>
      <c r="R225" s="2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25"/>
      <c r="AG225" s="25"/>
      <c r="AH225" s="25"/>
      <c r="AI225" s="25"/>
      <c r="AJ225" s="25"/>
      <c r="AK225" s="25"/>
      <c r="AL225" s="25"/>
      <c r="AM225" s="25"/>
      <c r="AN225" s="25"/>
      <c r="AO225" s="25"/>
    </row>
    <row r="226" spans="1:50" ht="11.25" customHeight="1" x14ac:dyDescent="0.2">
      <c r="A226" s="25"/>
      <c r="B226" s="25"/>
      <c r="C226" s="534"/>
      <c r="D226" s="534"/>
      <c r="E226" s="534"/>
      <c r="F226" s="534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25"/>
      <c r="AG226" s="25"/>
      <c r="AH226" s="25"/>
      <c r="AI226" s="25"/>
      <c r="AJ226" s="25"/>
      <c r="AK226" s="25"/>
      <c r="AL226" s="25"/>
      <c r="AM226" s="25"/>
      <c r="AN226" s="25"/>
      <c r="AO226" s="25"/>
    </row>
    <row r="227" spans="1:50" ht="11.25" customHeight="1" x14ac:dyDescent="0.2">
      <c r="A227" s="25"/>
      <c r="B227" s="25"/>
      <c r="C227" s="534"/>
      <c r="D227" s="534"/>
      <c r="E227" s="534"/>
      <c r="F227" s="534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25"/>
      <c r="AG227" s="25"/>
      <c r="AH227" s="25"/>
      <c r="AI227" s="25"/>
      <c r="AJ227" s="25"/>
      <c r="AK227" s="25"/>
      <c r="AL227" s="25"/>
      <c r="AM227" s="25"/>
      <c r="AN227" s="25"/>
      <c r="AO227" s="25"/>
    </row>
    <row r="228" spans="1:50" ht="11.25" customHeight="1" x14ac:dyDescent="0.2">
      <c r="A228" s="25"/>
      <c r="B228" s="25"/>
      <c r="C228" s="534"/>
      <c r="D228" s="534"/>
      <c r="E228" s="534"/>
      <c r="F228" s="534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25"/>
      <c r="AG228" s="25"/>
      <c r="AH228" s="25"/>
      <c r="AI228" s="25"/>
      <c r="AJ228" s="25"/>
      <c r="AK228" s="25"/>
      <c r="AL228" s="25"/>
      <c r="AM228" s="25"/>
      <c r="AN228" s="25"/>
      <c r="AO228" s="25"/>
    </row>
    <row r="229" spans="1:50" ht="10.5" customHeight="1" x14ac:dyDescent="0.2">
      <c r="A229" s="25"/>
      <c r="B229" s="644"/>
      <c r="C229" s="1"/>
      <c r="D229" s="1"/>
      <c r="E229" s="66"/>
      <c r="F229" s="66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25"/>
      <c r="AG229" s="25"/>
      <c r="AH229" s="25"/>
      <c r="AI229" s="25"/>
      <c r="AJ229" s="25"/>
      <c r="AK229" s="25"/>
      <c r="AL229" s="25"/>
      <c r="AM229" s="25"/>
      <c r="AN229" s="25"/>
      <c r="AO229" s="25"/>
    </row>
    <row r="230" spans="1:50" ht="10.5" customHeight="1" x14ac:dyDescent="0.2">
      <c r="A230" s="645"/>
      <c r="B230" s="25"/>
      <c r="C230" s="63"/>
      <c r="D230" s="63"/>
      <c r="E230" s="63"/>
      <c r="F230" s="534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25"/>
      <c r="AG230" s="25"/>
      <c r="AH230" s="25"/>
      <c r="AI230" s="25"/>
      <c r="AJ230" s="25"/>
      <c r="AK230" s="25"/>
      <c r="AL230" s="25"/>
      <c r="AM230" s="25"/>
      <c r="AN230" s="25"/>
      <c r="AO230" s="25"/>
    </row>
    <row r="231" spans="1:50" ht="10.5" customHeight="1" x14ac:dyDescent="0.2">
      <c r="A231" s="25"/>
      <c r="B231" s="25"/>
      <c r="C231" s="63"/>
      <c r="D231" s="63"/>
      <c r="E231" s="63"/>
      <c r="F231" s="63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25"/>
      <c r="AG231" s="25"/>
      <c r="AH231" s="25"/>
      <c r="AI231" s="25"/>
      <c r="AJ231" s="25"/>
      <c r="AK231" s="25"/>
      <c r="AL231" s="25"/>
      <c r="AM231" s="25"/>
      <c r="AN231" s="25"/>
      <c r="AO231" s="25"/>
    </row>
    <row r="232" spans="1:50" ht="10.5" customHeight="1" x14ac:dyDescent="0.2">
      <c r="A232" s="25"/>
      <c r="B232" s="25"/>
      <c r="C232" s="63"/>
      <c r="D232" s="63"/>
      <c r="E232" s="63"/>
      <c r="F232" s="63"/>
      <c r="G232" s="25"/>
      <c r="H232" s="541" t="s">
        <v>4801</v>
      </c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25"/>
      <c r="AG232" s="25"/>
      <c r="AH232" s="25"/>
      <c r="AI232" s="63"/>
      <c r="AJ232" s="63"/>
      <c r="AK232" s="63"/>
      <c r="AL232" s="63"/>
      <c r="AM232" s="25"/>
      <c r="AN232" s="541" t="s">
        <v>4801</v>
      </c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</row>
    <row r="233" spans="1:50" ht="11.25" customHeight="1" x14ac:dyDescent="0.2"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25"/>
    </row>
    <row r="234" spans="1:50" x14ac:dyDescent="0.2"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25"/>
    </row>
    <row r="235" spans="1:50" x14ac:dyDescent="0.2"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25"/>
    </row>
    <row r="236" spans="1:50" x14ac:dyDescent="0.2"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25"/>
    </row>
    <row r="237" spans="1:50" x14ac:dyDescent="0.2"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25"/>
    </row>
    <row r="238" spans="1:50" x14ac:dyDescent="0.2"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25"/>
    </row>
    <row r="239" spans="1:50" x14ac:dyDescent="0.2"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25"/>
    </row>
    <row r="240" spans="1:50" x14ac:dyDescent="0.2"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25"/>
    </row>
    <row r="241" spans="20:31" x14ac:dyDescent="0.2"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25"/>
    </row>
    <row r="242" spans="20:31" x14ac:dyDescent="0.2"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25"/>
    </row>
    <row r="243" spans="20:31" x14ac:dyDescent="0.2"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25"/>
    </row>
    <row r="244" spans="20:31" x14ac:dyDescent="0.2"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25"/>
    </row>
    <row r="245" spans="20:31" x14ac:dyDescent="0.2"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25"/>
    </row>
    <row r="246" spans="20:31" x14ac:dyDescent="0.2"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25"/>
    </row>
    <row r="247" spans="20:31" x14ac:dyDescent="0.2"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25"/>
    </row>
    <row r="248" spans="20:31" x14ac:dyDescent="0.2"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25"/>
    </row>
    <row r="249" spans="20:31" x14ac:dyDescent="0.2"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25"/>
    </row>
    <row r="250" spans="20:31" x14ac:dyDescent="0.2"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25"/>
    </row>
    <row r="251" spans="20:31" x14ac:dyDescent="0.2"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25"/>
    </row>
    <row r="252" spans="20:31" x14ac:dyDescent="0.2"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25"/>
    </row>
    <row r="253" spans="20:31" x14ac:dyDescent="0.2"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25"/>
    </row>
    <row r="254" spans="20:31" x14ac:dyDescent="0.2"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25"/>
    </row>
    <row r="255" spans="20:31" x14ac:dyDescent="0.2"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25"/>
    </row>
    <row r="256" spans="20:31" x14ac:dyDescent="0.2"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25"/>
    </row>
    <row r="257" spans="20:31" x14ac:dyDescent="0.2"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25"/>
    </row>
    <row r="258" spans="20:31" x14ac:dyDescent="0.2"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25"/>
    </row>
    <row r="259" spans="20:31" x14ac:dyDescent="0.2"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25"/>
    </row>
    <row r="260" spans="20:31" x14ac:dyDescent="0.2"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25"/>
    </row>
    <row r="261" spans="20:31" x14ac:dyDescent="0.2"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25"/>
    </row>
    <row r="262" spans="20:31" x14ac:dyDescent="0.2"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25"/>
    </row>
    <row r="263" spans="20:31" x14ac:dyDescent="0.2"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25"/>
    </row>
    <row r="264" spans="20:31" x14ac:dyDescent="0.2"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25"/>
    </row>
    <row r="265" spans="20:31" x14ac:dyDescent="0.2"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25"/>
    </row>
    <row r="266" spans="20:31" x14ac:dyDescent="0.2"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25"/>
    </row>
    <row r="267" spans="20:31" x14ac:dyDescent="0.2"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25"/>
    </row>
    <row r="268" spans="20:31" x14ac:dyDescent="0.2"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25"/>
    </row>
    <row r="269" spans="20:31" x14ac:dyDescent="0.2"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25"/>
    </row>
    <row r="270" spans="20:31" x14ac:dyDescent="0.2"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25"/>
    </row>
    <row r="271" spans="20:31" x14ac:dyDescent="0.2"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25"/>
    </row>
    <row r="272" spans="20:31" x14ac:dyDescent="0.2"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25"/>
    </row>
    <row r="273" spans="20:31" x14ac:dyDescent="0.2"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25"/>
    </row>
    <row r="274" spans="20:31" x14ac:dyDescent="0.2"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25"/>
    </row>
    <row r="275" spans="20:31" x14ac:dyDescent="0.2"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25"/>
    </row>
    <row r="276" spans="20:31" x14ac:dyDescent="0.2"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25"/>
    </row>
    <row r="277" spans="20:31" x14ac:dyDescent="0.2"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25"/>
    </row>
    <row r="278" spans="20:31" x14ac:dyDescent="0.2"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25"/>
    </row>
    <row r="279" spans="20:31" x14ac:dyDescent="0.2"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25"/>
    </row>
    <row r="280" spans="20:31" x14ac:dyDescent="0.2"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25"/>
    </row>
    <row r="281" spans="20:31" x14ac:dyDescent="0.2"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25"/>
    </row>
    <row r="282" spans="20:31" x14ac:dyDescent="0.2"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25"/>
    </row>
    <row r="283" spans="20:31" x14ac:dyDescent="0.2"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25"/>
    </row>
    <row r="284" spans="20:31" x14ac:dyDescent="0.2"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25"/>
    </row>
    <row r="285" spans="20:31" x14ac:dyDescent="0.2"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25"/>
    </row>
    <row r="286" spans="20:31" x14ac:dyDescent="0.2"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25"/>
    </row>
    <row r="287" spans="20:31" x14ac:dyDescent="0.2"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25"/>
    </row>
    <row r="288" spans="20:31" x14ac:dyDescent="0.2"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25"/>
    </row>
    <row r="289" spans="20:31" x14ac:dyDescent="0.2"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25"/>
    </row>
    <row r="290" spans="20:31" x14ac:dyDescent="0.2"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25"/>
    </row>
    <row r="291" spans="20:31" x14ac:dyDescent="0.2"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25"/>
    </row>
    <row r="292" spans="20:31" x14ac:dyDescent="0.2"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25"/>
    </row>
    <row r="293" spans="20:31" x14ac:dyDescent="0.2"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25"/>
    </row>
    <row r="294" spans="20:31" x14ac:dyDescent="0.2"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25"/>
    </row>
    <row r="295" spans="20:31" x14ac:dyDescent="0.2"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25"/>
    </row>
    <row r="296" spans="20:31" x14ac:dyDescent="0.2"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25"/>
    </row>
    <row r="297" spans="20:31" x14ac:dyDescent="0.2"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25"/>
    </row>
    <row r="298" spans="20:31" x14ac:dyDescent="0.2"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25"/>
    </row>
    <row r="299" spans="20:31" x14ac:dyDescent="0.2"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25"/>
    </row>
    <row r="300" spans="20:31" x14ac:dyDescent="0.2"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25"/>
    </row>
    <row r="301" spans="20:31" x14ac:dyDescent="0.2"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25"/>
    </row>
    <row r="302" spans="20:31" x14ac:dyDescent="0.2"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25"/>
    </row>
    <row r="303" spans="20:31" x14ac:dyDescent="0.2"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25"/>
    </row>
    <row r="304" spans="20:31" x14ac:dyDescent="0.2"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25"/>
    </row>
    <row r="305" spans="20:31" x14ac:dyDescent="0.2"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25"/>
    </row>
    <row r="306" spans="20:31" x14ac:dyDescent="0.2"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25"/>
    </row>
    <row r="307" spans="20:31" x14ac:dyDescent="0.2"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25"/>
    </row>
    <row r="308" spans="20:31" x14ac:dyDescent="0.2"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25"/>
    </row>
    <row r="309" spans="20:31" x14ac:dyDescent="0.2"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25"/>
    </row>
    <row r="310" spans="20:31" x14ac:dyDescent="0.2"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25"/>
    </row>
    <row r="311" spans="20:31" x14ac:dyDescent="0.2"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25"/>
    </row>
    <row r="312" spans="20:31" x14ac:dyDescent="0.2"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25"/>
    </row>
    <row r="313" spans="20:31" x14ac:dyDescent="0.2"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25"/>
    </row>
    <row r="314" spans="20:31" x14ac:dyDescent="0.2"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25"/>
    </row>
    <row r="315" spans="20:31" x14ac:dyDescent="0.2"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25"/>
    </row>
    <row r="316" spans="20:31" x14ac:dyDescent="0.2"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25"/>
    </row>
    <row r="317" spans="20:31" x14ac:dyDescent="0.2"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25"/>
    </row>
    <row r="318" spans="20:31" x14ac:dyDescent="0.2"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25"/>
    </row>
    <row r="319" spans="20:31" x14ac:dyDescent="0.2"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25"/>
    </row>
    <row r="320" spans="20:31" x14ac:dyDescent="0.2"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25"/>
    </row>
    <row r="321" spans="20:31" x14ac:dyDescent="0.2"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</row>
    <row r="322" spans="20:31" x14ac:dyDescent="0.2"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</row>
    <row r="323" spans="20:31" x14ac:dyDescent="0.2"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</row>
    <row r="324" spans="20:31" x14ac:dyDescent="0.2"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</row>
    <row r="325" spans="20:31" x14ac:dyDescent="0.2"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</row>
    <row r="326" spans="20:31" x14ac:dyDescent="0.2"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</row>
    <row r="327" spans="20:31" x14ac:dyDescent="0.2"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</row>
    <row r="328" spans="20:31" x14ac:dyDescent="0.2"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</row>
    <row r="329" spans="20:31" x14ac:dyDescent="0.2"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</row>
    <row r="330" spans="20:31" x14ac:dyDescent="0.2"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</row>
    <row r="331" spans="20:31" x14ac:dyDescent="0.2"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</row>
    <row r="332" spans="20:31" x14ac:dyDescent="0.2"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</row>
    <row r="333" spans="20:31" x14ac:dyDescent="0.2"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</row>
    <row r="334" spans="20:31" x14ac:dyDescent="0.2"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</row>
    <row r="335" spans="20:31" x14ac:dyDescent="0.2"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</row>
    <row r="336" spans="20:31" x14ac:dyDescent="0.2"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</row>
    <row r="337" spans="20:31" x14ac:dyDescent="0.2"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</row>
    <row r="338" spans="20:31" x14ac:dyDescent="0.2"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</row>
    <row r="339" spans="20:31" x14ac:dyDescent="0.2"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</row>
    <row r="340" spans="20:31" x14ac:dyDescent="0.2"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</row>
    <row r="341" spans="20:31" x14ac:dyDescent="0.2"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</row>
    <row r="342" spans="20:31" x14ac:dyDescent="0.2"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</row>
    <row r="343" spans="20:31" x14ac:dyDescent="0.2"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</row>
    <row r="344" spans="20:31" x14ac:dyDescent="0.2"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</row>
    <row r="345" spans="20:31" x14ac:dyDescent="0.2"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</row>
    <row r="346" spans="20:31" x14ac:dyDescent="0.2"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</row>
    <row r="347" spans="20:31" x14ac:dyDescent="0.2"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</row>
    <row r="348" spans="20:31" x14ac:dyDescent="0.2"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</row>
    <row r="349" spans="20:31" x14ac:dyDescent="0.2"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</row>
    <row r="350" spans="20:31" x14ac:dyDescent="0.2"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</row>
    <row r="351" spans="20:31" x14ac:dyDescent="0.2"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</row>
    <row r="352" spans="20:31" x14ac:dyDescent="0.2"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</row>
    <row r="353" spans="20:31" x14ac:dyDescent="0.2"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</row>
    <row r="354" spans="20:31" x14ac:dyDescent="0.2"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</row>
    <row r="355" spans="20:31" x14ac:dyDescent="0.2"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</row>
    <row r="356" spans="20:31" x14ac:dyDescent="0.2"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</row>
    <row r="357" spans="20:31" x14ac:dyDescent="0.2"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</row>
    <row r="358" spans="20:31" x14ac:dyDescent="0.2"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</row>
    <row r="359" spans="20:31" x14ac:dyDescent="0.2"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</row>
    <row r="360" spans="20:31" x14ac:dyDescent="0.2"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</row>
    <row r="361" spans="20:31" x14ac:dyDescent="0.2"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</row>
    <row r="362" spans="20:31" x14ac:dyDescent="0.2"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</row>
    <row r="363" spans="20:31" x14ac:dyDescent="0.2"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</row>
    <row r="364" spans="20:31" x14ac:dyDescent="0.2"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</row>
    <row r="365" spans="20:31" x14ac:dyDescent="0.2"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</row>
    <row r="366" spans="20:31" x14ac:dyDescent="0.2"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</row>
    <row r="642" spans="2:2" x14ac:dyDescent="0.2">
      <c r="B642" s="13"/>
    </row>
    <row r="643" spans="2:2" x14ac:dyDescent="0.2">
      <c r="B643" s="13"/>
    </row>
    <row r="644" spans="2:2" x14ac:dyDescent="0.2">
      <c r="B644" s="13"/>
    </row>
    <row r="645" spans="2:2" x14ac:dyDescent="0.2">
      <c r="B645" s="13"/>
    </row>
    <row r="646" spans="2:2" x14ac:dyDescent="0.2">
      <c r="B646" s="13"/>
    </row>
    <row r="647" spans="2:2" x14ac:dyDescent="0.2">
      <c r="B647" s="13"/>
    </row>
    <row r="648" spans="2:2" x14ac:dyDescent="0.2">
      <c r="B648" s="13"/>
    </row>
    <row r="649" spans="2:2" x14ac:dyDescent="0.2">
      <c r="B649" s="13"/>
    </row>
    <row r="650" spans="2:2" x14ac:dyDescent="0.2">
      <c r="B650" s="13"/>
    </row>
    <row r="651" spans="2:2" x14ac:dyDescent="0.2">
      <c r="B651" s="13"/>
    </row>
    <row r="652" spans="2:2" x14ac:dyDescent="0.2">
      <c r="B652" s="13"/>
    </row>
    <row r="653" spans="2:2" x14ac:dyDescent="0.2">
      <c r="B653" s="13"/>
    </row>
    <row r="654" spans="2:2" x14ac:dyDescent="0.2">
      <c r="B654" s="13"/>
    </row>
    <row r="655" spans="2:2" x14ac:dyDescent="0.2">
      <c r="B655" s="13"/>
    </row>
    <row r="656" spans="2:2" x14ac:dyDescent="0.2">
      <c r="B656" s="13"/>
    </row>
    <row r="657" spans="2:2" x14ac:dyDescent="0.2">
      <c r="B657" s="13"/>
    </row>
    <row r="658" spans="2:2" x14ac:dyDescent="0.2">
      <c r="B658" s="13"/>
    </row>
    <row r="659" spans="2:2" x14ac:dyDescent="0.2">
      <c r="B659" s="13"/>
    </row>
  </sheetData>
  <sortState xmlns:xlrd2="http://schemas.microsoft.com/office/spreadsheetml/2017/richdata2" ref="U143:V151">
    <sortCondition ref="U143:U151"/>
  </sortState>
  <conditionalFormatting sqref="W53">
    <cfRule type="cellIs" dxfId="1" priority="2" operator="lessThan">
      <formula>2</formula>
    </cfRule>
  </conditionalFormatting>
  <hyperlinks>
    <hyperlink ref="AJ84" r:id="rId1" xr:uid="{00000000-0004-0000-0800-000000000000}"/>
  </hyperlinks>
  <pageMargins left="0.74791666666666701" right="0.74791666666666701" top="0.45972222222222198" bottom="0.42013888888888901" header="0.511811023622047" footer="0.511811023622047"/>
  <pageSetup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66"/>
  <sheetViews>
    <sheetView topLeftCell="A227" zoomScaleNormal="100" workbookViewId="0">
      <selection activeCell="B266" sqref="B266"/>
    </sheetView>
  </sheetViews>
  <sheetFormatPr defaultColWidth="8.85546875" defaultRowHeight="12.75" customHeight="1" x14ac:dyDescent="0.2"/>
  <cols>
    <col min="1" max="1" width="2.5703125" customWidth="1"/>
    <col min="2" max="2" width="10.140625" customWidth="1"/>
    <col min="11" max="11" width="6.5703125" customWidth="1"/>
  </cols>
  <sheetData>
    <row r="1" spans="1:3" x14ac:dyDescent="0.2">
      <c r="A1" s="541"/>
      <c r="B1" s="34" t="s">
        <v>5041</v>
      </c>
    </row>
    <row r="2" spans="1:3" ht="1.5" customHeight="1" x14ac:dyDescent="0.2">
      <c r="A2" s="541"/>
      <c r="B2" s="34"/>
    </row>
    <row r="3" spans="1:3" x14ac:dyDescent="0.2">
      <c r="B3" s="29">
        <v>39447</v>
      </c>
      <c r="C3" t="s">
        <v>5042</v>
      </c>
    </row>
    <row r="4" spans="1:3" x14ac:dyDescent="0.2">
      <c r="B4" s="29">
        <v>39447</v>
      </c>
      <c r="C4" t="s">
        <v>5043</v>
      </c>
    </row>
    <row r="5" spans="1:3" x14ac:dyDescent="0.2">
      <c r="B5" s="29">
        <v>39449</v>
      </c>
      <c r="C5" t="s">
        <v>5044</v>
      </c>
    </row>
    <row r="6" spans="1:3" x14ac:dyDescent="0.2">
      <c r="B6" s="29">
        <v>39449</v>
      </c>
      <c r="C6" t="s">
        <v>5045</v>
      </c>
    </row>
    <row r="7" spans="1:3" x14ac:dyDescent="0.2">
      <c r="B7" s="29">
        <v>39451</v>
      </c>
      <c r="C7" s="541" t="s">
        <v>5046</v>
      </c>
    </row>
    <row r="8" spans="1:3" x14ac:dyDescent="0.2">
      <c r="B8" s="29">
        <v>39452</v>
      </c>
      <c r="C8" t="s">
        <v>5047</v>
      </c>
    </row>
    <row r="9" spans="1:3" x14ac:dyDescent="0.2">
      <c r="B9" s="29">
        <v>39461</v>
      </c>
      <c r="C9" t="s">
        <v>5048</v>
      </c>
    </row>
    <row r="10" spans="1:3" x14ac:dyDescent="0.2">
      <c r="B10" s="29">
        <v>39491</v>
      </c>
      <c r="C10" s="541" t="s">
        <v>5049</v>
      </c>
    </row>
    <row r="11" spans="1:3" x14ac:dyDescent="0.2">
      <c r="B11" s="29">
        <v>39491</v>
      </c>
      <c r="C11" t="s">
        <v>5050</v>
      </c>
    </row>
    <row r="12" spans="1:3" x14ac:dyDescent="0.2">
      <c r="B12" s="29">
        <v>39504</v>
      </c>
      <c r="C12" t="s">
        <v>5051</v>
      </c>
    </row>
    <row r="13" spans="1:3" x14ac:dyDescent="0.2">
      <c r="B13" s="29">
        <v>39506</v>
      </c>
      <c r="C13" t="s">
        <v>5052</v>
      </c>
    </row>
    <row r="14" spans="1:3" x14ac:dyDescent="0.2">
      <c r="B14" s="29">
        <v>39527</v>
      </c>
      <c r="C14" s="541" t="s">
        <v>5053</v>
      </c>
    </row>
    <row r="15" spans="1:3" x14ac:dyDescent="0.2">
      <c r="B15" s="29">
        <v>39721</v>
      </c>
      <c r="C15" s="541" t="s">
        <v>5054</v>
      </c>
    </row>
    <row r="16" spans="1:3" x14ac:dyDescent="0.2">
      <c r="B16" s="29">
        <v>39722</v>
      </c>
      <c r="C16" s="541" t="s">
        <v>5055</v>
      </c>
    </row>
    <row r="17" spans="2:3" x14ac:dyDescent="0.2">
      <c r="B17" s="29">
        <v>39753</v>
      </c>
      <c r="C17" s="541" t="s">
        <v>5056</v>
      </c>
    </row>
    <row r="18" spans="2:3" x14ac:dyDescent="0.2">
      <c r="B18" s="29">
        <v>39771</v>
      </c>
      <c r="C18" s="541" t="s">
        <v>5057</v>
      </c>
    </row>
    <row r="19" spans="2:3" x14ac:dyDescent="0.2">
      <c r="B19" s="29">
        <v>39785</v>
      </c>
      <c r="C19" t="s">
        <v>5058</v>
      </c>
    </row>
    <row r="20" spans="2:3" x14ac:dyDescent="0.2">
      <c r="B20" s="29">
        <v>39843</v>
      </c>
      <c r="C20" t="s">
        <v>5059</v>
      </c>
    </row>
    <row r="21" spans="2:3" x14ac:dyDescent="0.2">
      <c r="B21" s="29">
        <v>39859</v>
      </c>
      <c r="C21" s="541" t="s">
        <v>5060</v>
      </c>
    </row>
    <row r="22" spans="2:3" x14ac:dyDescent="0.2">
      <c r="B22" s="29">
        <v>39962</v>
      </c>
      <c r="C22" t="s">
        <v>5061</v>
      </c>
    </row>
    <row r="23" spans="2:3" x14ac:dyDescent="0.2">
      <c r="B23" s="29">
        <v>39988</v>
      </c>
      <c r="C23" t="s">
        <v>5062</v>
      </c>
    </row>
    <row r="24" spans="2:3" x14ac:dyDescent="0.2">
      <c r="B24" s="29">
        <v>40303</v>
      </c>
      <c r="C24" s="541" t="s">
        <v>5063</v>
      </c>
    </row>
    <row r="25" spans="2:3" x14ac:dyDescent="0.2">
      <c r="B25" s="29">
        <v>40319</v>
      </c>
      <c r="C25" t="s">
        <v>5064</v>
      </c>
    </row>
    <row r="26" spans="2:3" x14ac:dyDescent="0.2">
      <c r="B26" s="29">
        <v>40325</v>
      </c>
      <c r="C26" t="s">
        <v>5065</v>
      </c>
    </row>
    <row r="27" spans="2:3" x14ac:dyDescent="0.2">
      <c r="B27" s="29">
        <v>40357</v>
      </c>
      <c r="C27" s="541" t="s">
        <v>5066</v>
      </c>
    </row>
    <row r="28" spans="2:3" x14ac:dyDescent="0.2">
      <c r="B28" s="29">
        <v>40357</v>
      </c>
      <c r="C28" s="541" t="s">
        <v>5067</v>
      </c>
    </row>
    <row r="29" spans="2:3" x14ac:dyDescent="0.2">
      <c r="B29" s="29">
        <v>40365</v>
      </c>
      <c r="C29" t="s">
        <v>5068</v>
      </c>
    </row>
    <row r="30" spans="2:3" x14ac:dyDescent="0.2">
      <c r="B30" s="29">
        <v>40365</v>
      </c>
      <c r="C30" t="s">
        <v>5069</v>
      </c>
    </row>
    <row r="31" spans="2:3" x14ac:dyDescent="0.2">
      <c r="B31" s="29">
        <v>40371</v>
      </c>
      <c r="C31" s="541" t="s">
        <v>5070</v>
      </c>
    </row>
    <row r="32" spans="2:3" x14ac:dyDescent="0.2">
      <c r="B32" s="29">
        <v>40371</v>
      </c>
      <c r="C32" t="s">
        <v>5071</v>
      </c>
    </row>
    <row r="33" spans="2:3" x14ac:dyDescent="0.2">
      <c r="B33" s="29">
        <v>40372</v>
      </c>
      <c r="C33" s="541" t="s">
        <v>5072</v>
      </c>
    </row>
    <row r="34" spans="2:3" x14ac:dyDescent="0.2">
      <c r="B34" s="29">
        <v>40378</v>
      </c>
      <c r="C34" t="s">
        <v>5073</v>
      </c>
    </row>
    <row r="35" spans="2:3" x14ac:dyDescent="0.2">
      <c r="B35" s="29">
        <v>40382</v>
      </c>
      <c r="C35" t="s">
        <v>5074</v>
      </c>
    </row>
    <row r="36" spans="2:3" x14ac:dyDescent="0.2">
      <c r="B36" s="29">
        <v>40382</v>
      </c>
      <c r="C36" s="541" t="s">
        <v>5075</v>
      </c>
    </row>
    <row r="37" spans="2:3" x14ac:dyDescent="0.2">
      <c r="B37" s="29">
        <v>40386</v>
      </c>
      <c r="C37" s="541" t="s">
        <v>5076</v>
      </c>
    </row>
    <row r="38" spans="2:3" x14ac:dyDescent="0.2">
      <c r="B38" s="29">
        <v>40391</v>
      </c>
      <c r="C38" t="s">
        <v>5077</v>
      </c>
    </row>
    <row r="39" spans="2:3" x14ac:dyDescent="0.2">
      <c r="B39" s="29">
        <v>40393</v>
      </c>
      <c r="C39" s="541" t="s">
        <v>5078</v>
      </c>
    </row>
    <row r="40" spans="2:3" x14ac:dyDescent="0.2">
      <c r="B40" s="29">
        <v>40396</v>
      </c>
      <c r="C40" t="s">
        <v>5079</v>
      </c>
    </row>
    <row r="41" spans="2:3" x14ac:dyDescent="0.2">
      <c r="B41" s="29">
        <v>40401</v>
      </c>
      <c r="C41" s="541" t="s">
        <v>5080</v>
      </c>
    </row>
    <row r="42" spans="2:3" x14ac:dyDescent="0.2">
      <c r="B42" s="29">
        <v>40403</v>
      </c>
      <c r="C42" s="541" t="s">
        <v>5081</v>
      </c>
    </row>
    <row r="43" spans="2:3" x14ac:dyDescent="0.2">
      <c r="B43" s="29">
        <v>40413</v>
      </c>
      <c r="C43" t="s">
        <v>5082</v>
      </c>
    </row>
    <row r="44" spans="2:3" x14ac:dyDescent="0.2">
      <c r="B44" s="29">
        <v>40417</v>
      </c>
      <c r="C44" t="s">
        <v>5083</v>
      </c>
    </row>
    <row r="45" spans="2:3" x14ac:dyDescent="0.2">
      <c r="B45" s="29">
        <v>40420</v>
      </c>
      <c r="C45" s="541" t="s">
        <v>5084</v>
      </c>
    </row>
    <row r="46" spans="2:3" x14ac:dyDescent="0.2">
      <c r="B46" s="29">
        <v>40420</v>
      </c>
      <c r="C46" s="541" t="s">
        <v>5085</v>
      </c>
    </row>
    <row r="47" spans="2:3" x14ac:dyDescent="0.2">
      <c r="B47" s="29">
        <v>40420</v>
      </c>
      <c r="C47" s="541" t="s">
        <v>5086</v>
      </c>
    </row>
    <row r="48" spans="2:3" x14ac:dyDescent="0.2">
      <c r="B48" s="29">
        <v>40431</v>
      </c>
      <c r="C48" t="s">
        <v>5087</v>
      </c>
    </row>
    <row r="49" spans="2:3" x14ac:dyDescent="0.2">
      <c r="B49" s="29">
        <v>40436</v>
      </c>
      <c r="C49" s="541" t="s">
        <v>5088</v>
      </c>
    </row>
    <row r="50" spans="2:3" x14ac:dyDescent="0.2">
      <c r="B50" s="29">
        <v>40439</v>
      </c>
      <c r="C50" s="541" t="s">
        <v>5089</v>
      </c>
    </row>
    <row r="51" spans="2:3" x14ac:dyDescent="0.2">
      <c r="B51" s="29">
        <v>40441</v>
      </c>
      <c r="C51" s="541" t="s">
        <v>5090</v>
      </c>
    </row>
    <row r="52" spans="2:3" x14ac:dyDescent="0.2">
      <c r="B52" s="29">
        <v>40476</v>
      </c>
      <c r="C52" s="541" t="s">
        <v>5091</v>
      </c>
    </row>
    <row r="53" spans="2:3" x14ac:dyDescent="0.2">
      <c r="B53" s="29">
        <v>40499</v>
      </c>
      <c r="C53" s="541" t="s">
        <v>5092</v>
      </c>
    </row>
    <row r="54" spans="2:3" x14ac:dyDescent="0.2">
      <c r="B54" s="29">
        <v>40500</v>
      </c>
      <c r="C54" t="s">
        <v>5093</v>
      </c>
    </row>
    <row r="55" spans="2:3" x14ac:dyDescent="0.2">
      <c r="B55" s="29">
        <v>40500</v>
      </c>
      <c r="C55" s="541" t="s">
        <v>5094</v>
      </c>
    </row>
    <row r="56" spans="2:3" x14ac:dyDescent="0.2">
      <c r="B56" s="29">
        <v>40500</v>
      </c>
      <c r="C56" s="541" t="s">
        <v>5095</v>
      </c>
    </row>
    <row r="57" spans="2:3" x14ac:dyDescent="0.2">
      <c r="B57" s="29">
        <v>40511</v>
      </c>
      <c r="C57" s="541" t="s">
        <v>5096</v>
      </c>
    </row>
    <row r="58" spans="2:3" x14ac:dyDescent="0.2">
      <c r="B58" s="29">
        <v>40512</v>
      </c>
      <c r="C58" s="541" t="s">
        <v>5097</v>
      </c>
    </row>
    <row r="59" spans="2:3" x14ac:dyDescent="0.2">
      <c r="B59" s="29">
        <v>40512</v>
      </c>
      <c r="C59" s="541" t="s">
        <v>5098</v>
      </c>
    </row>
    <row r="60" spans="2:3" x14ac:dyDescent="0.2">
      <c r="B60" s="29">
        <v>40519</v>
      </c>
      <c r="C60" s="541" t="s">
        <v>5099</v>
      </c>
    </row>
    <row r="61" spans="2:3" x14ac:dyDescent="0.2">
      <c r="B61" s="29">
        <v>40527</v>
      </c>
      <c r="C61" t="s">
        <v>5100</v>
      </c>
    </row>
    <row r="62" spans="2:3" x14ac:dyDescent="0.2">
      <c r="B62" s="29">
        <v>40527</v>
      </c>
      <c r="C62" s="541" t="s">
        <v>5101</v>
      </c>
    </row>
    <row r="63" spans="2:3" x14ac:dyDescent="0.2">
      <c r="B63" s="29">
        <v>40528</v>
      </c>
      <c r="C63" t="s">
        <v>5102</v>
      </c>
    </row>
    <row r="64" spans="2:3" x14ac:dyDescent="0.2">
      <c r="B64" s="29">
        <v>40541</v>
      </c>
      <c r="C64" t="s">
        <v>5103</v>
      </c>
    </row>
    <row r="65" spans="2:5" x14ac:dyDescent="0.2">
      <c r="B65" s="29">
        <v>40542</v>
      </c>
      <c r="C65" s="541" t="s">
        <v>5104</v>
      </c>
    </row>
    <row r="66" spans="2:5" x14ac:dyDescent="0.2">
      <c r="B66" s="29">
        <v>40542</v>
      </c>
      <c r="C66" t="s">
        <v>5105</v>
      </c>
    </row>
    <row r="67" spans="2:5" x14ac:dyDescent="0.2">
      <c r="B67" s="29">
        <v>40542</v>
      </c>
      <c r="C67" t="s">
        <v>5106</v>
      </c>
    </row>
    <row r="68" spans="2:5" x14ac:dyDescent="0.2">
      <c r="B68" s="29">
        <v>40542</v>
      </c>
      <c r="C68" t="s">
        <v>5107</v>
      </c>
    </row>
    <row r="69" spans="2:5" x14ac:dyDescent="0.2">
      <c r="B69" s="29">
        <v>40543</v>
      </c>
      <c r="C69" t="s">
        <v>5108</v>
      </c>
    </row>
    <row r="70" spans="2:5" x14ac:dyDescent="0.2">
      <c r="B70" s="29">
        <v>40543</v>
      </c>
      <c r="C70" t="s">
        <v>5109</v>
      </c>
    </row>
    <row r="71" spans="2:5" x14ac:dyDescent="0.2">
      <c r="B71" s="29">
        <v>40562</v>
      </c>
      <c r="C71" s="541" t="s">
        <v>5110</v>
      </c>
    </row>
    <row r="72" spans="2:5" x14ac:dyDescent="0.2">
      <c r="B72" s="29">
        <v>40583</v>
      </c>
      <c r="C72" t="s">
        <v>5111</v>
      </c>
    </row>
    <row r="73" spans="2:5" x14ac:dyDescent="0.2">
      <c r="B73" s="29">
        <v>40602</v>
      </c>
      <c r="C73" t="s">
        <v>5112</v>
      </c>
    </row>
    <row r="74" spans="2:5" x14ac:dyDescent="0.2">
      <c r="B74" s="29">
        <v>40602</v>
      </c>
      <c r="C74" s="541" t="s">
        <v>5113</v>
      </c>
    </row>
    <row r="75" spans="2:5" x14ac:dyDescent="0.2">
      <c r="B75" s="29">
        <v>40602</v>
      </c>
      <c r="C75" s="541" t="s">
        <v>5114</v>
      </c>
    </row>
    <row r="76" spans="2:5" x14ac:dyDescent="0.2">
      <c r="B76" s="29">
        <v>40618</v>
      </c>
      <c r="C76" s="541" t="s">
        <v>5115</v>
      </c>
    </row>
    <row r="77" spans="2:5" x14ac:dyDescent="0.2">
      <c r="B77" s="29">
        <v>40658</v>
      </c>
      <c r="C77" t="s">
        <v>5116</v>
      </c>
    </row>
    <row r="78" spans="2:5" x14ac:dyDescent="0.2">
      <c r="B78" s="29">
        <v>40659</v>
      </c>
      <c r="C78" t="s">
        <v>5117</v>
      </c>
    </row>
    <row r="79" spans="2:5" x14ac:dyDescent="0.2">
      <c r="B79" s="29">
        <v>40690</v>
      </c>
      <c r="C79" s="541" t="s">
        <v>5118</v>
      </c>
      <c r="E79">
        <v>43</v>
      </c>
    </row>
    <row r="80" spans="2:5" x14ac:dyDescent="0.2">
      <c r="B80" s="29">
        <v>40726</v>
      </c>
      <c r="C80" s="541" t="s">
        <v>5119</v>
      </c>
    </row>
    <row r="81" spans="2:3" x14ac:dyDescent="0.2">
      <c r="B81" s="29">
        <v>40727</v>
      </c>
      <c r="C81" s="541" t="s">
        <v>5120</v>
      </c>
    </row>
    <row r="82" spans="2:3" x14ac:dyDescent="0.2">
      <c r="B82" s="29">
        <v>40752</v>
      </c>
      <c r="C82" s="541" t="s">
        <v>5121</v>
      </c>
    </row>
    <row r="83" spans="2:3" x14ac:dyDescent="0.2">
      <c r="B83" s="29">
        <v>40752</v>
      </c>
      <c r="C83" s="541" t="s">
        <v>5122</v>
      </c>
    </row>
    <row r="84" spans="2:3" x14ac:dyDescent="0.2">
      <c r="B84" s="29">
        <v>40753</v>
      </c>
      <c r="C84" t="s">
        <v>5123</v>
      </c>
    </row>
    <row r="85" spans="2:3" x14ac:dyDescent="0.2">
      <c r="B85" s="29">
        <v>40753</v>
      </c>
      <c r="C85" s="541" t="s">
        <v>5124</v>
      </c>
    </row>
    <row r="86" spans="2:3" x14ac:dyDescent="0.2">
      <c r="B86" s="29">
        <v>40756</v>
      </c>
      <c r="C86" s="541" t="s">
        <v>5125</v>
      </c>
    </row>
    <row r="87" spans="2:3" x14ac:dyDescent="0.2">
      <c r="B87" s="29">
        <v>40786</v>
      </c>
      <c r="C87" s="541" t="s">
        <v>5126</v>
      </c>
    </row>
    <row r="88" spans="2:3" x14ac:dyDescent="0.2">
      <c r="B88" s="29">
        <v>40805</v>
      </c>
      <c r="C88" t="s">
        <v>5127</v>
      </c>
    </row>
    <row r="89" spans="2:3" x14ac:dyDescent="0.2">
      <c r="B89" s="29">
        <v>40806</v>
      </c>
      <c r="C89" t="s">
        <v>5128</v>
      </c>
    </row>
    <row r="90" spans="2:3" x14ac:dyDescent="0.2">
      <c r="B90" s="29">
        <v>40812</v>
      </c>
      <c r="C90" t="s">
        <v>5129</v>
      </c>
    </row>
    <row r="91" spans="2:3" x14ac:dyDescent="0.2">
      <c r="B91" s="29">
        <v>40836</v>
      </c>
      <c r="C91" s="541" t="s">
        <v>5130</v>
      </c>
    </row>
    <row r="92" spans="2:3" x14ac:dyDescent="0.2">
      <c r="B92" s="29">
        <v>40884</v>
      </c>
      <c r="C92" t="s">
        <v>5131</v>
      </c>
    </row>
    <row r="93" spans="2:3" x14ac:dyDescent="0.2">
      <c r="B93" s="29">
        <v>40884</v>
      </c>
      <c r="C93" t="s">
        <v>5132</v>
      </c>
    </row>
    <row r="94" spans="2:3" x14ac:dyDescent="0.2">
      <c r="B94" s="29">
        <v>40892</v>
      </c>
      <c r="C94" t="s">
        <v>5133</v>
      </c>
    </row>
    <row r="95" spans="2:3" x14ac:dyDescent="0.2">
      <c r="B95" s="29">
        <v>40892</v>
      </c>
      <c r="C95" t="s">
        <v>5134</v>
      </c>
    </row>
    <row r="96" spans="2:3" x14ac:dyDescent="0.2">
      <c r="B96" s="29">
        <v>40892</v>
      </c>
      <c r="C96" t="s">
        <v>5135</v>
      </c>
    </row>
    <row r="97" spans="2:3" x14ac:dyDescent="0.2">
      <c r="B97" s="29">
        <v>40898</v>
      </c>
      <c r="C97" t="s">
        <v>5136</v>
      </c>
    </row>
    <row r="98" spans="2:3" x14ac:dyDescent="0.2">
      <c r="B98" s="29">
        <v>40903</v>
      </c>
      <c r="C98" t="s">
        <v>5137</v>
      </c>
    </row>
    <row r="99" spans="2:3" x14ac:dyDescent="0.2">
      <c r="B99" s="29">
        <v>40905</v>
      </c>
      <c r="C99" t="s">
        <v>5138</v>
      </c>
    </row>
    <row r="100" spans="2:3" x14ac:dyDescent="0.2">
      <c r="B100" s="29">
        <v>40980</v>
      </c>
      <c r="C100" t="s">
        <v>5139</v>
      </c>
    </row>
    <row r="101" spans="2:3" x14ac:dyDescent="0.2">
      <c r="B101" s="29">
        <v>40981</v>
      </c>
      <c r="C101" s="541" t="s">
        <v>5140</v>
      </c>
    </row>
    <row r="102" spans="2:3" x14ac:dyDescent="0.2">
      <c r="B102" s="29">
        <v>40982</v>
      </c>
      <c r="C102" t="s">
        <v>5141</v>
      </c>
    </row>
    <row r="103" spans="2:3" x14ac:dyDescent="0.2">
      <c r="B103" s="29">
        <v>40985</v>
      </c>
      <c r="C103" t="s">
        <v>5142</v>
      </c>
    </row>
    <row r="104" spans="2:3" x14ac:dyDescent="0.2">
      <c r="B104" s="29">
        <v>40985</v>
      </c>
      <c r="C104" s="541" t="s">
        <v>5143</v>
      </c>
    </row>
    <row r="105" spans="2:3" x14ac:dyDescent="0.2">
      <c r="B105" s="29">
        <v>40985</v>
      </c>
      <c r="C105" t="s">
        <v>5144</v>
      </c>
    </row>
    <row r="106" spans="2:3" x14ac:dyDescent="0.2">
      <c r="B106" s="29">
        <v>40988</v>
      </c>
      <c r="C106" t="s">
        <v>5145</v>
      </c>
    </row>
    <row r="107" spans="2:3" x14ac:dyDescent="0.2">
      <c r="B107" s="29">
        <v>40990</v>
      </c>
      <c r="C107" s="541" t="s">
        <v>5146</v>
      </c>
    </row>
    <row r="108" spans="2:3" x14ac:dyDescent="0.2">
      <c r="B108" s="29">
        <v>40992</v>
      </c>
      <c r="C108" t="s">
        <v>5147</v>
      </c>
    </row>
    <row r="109" spans="2:3" x14ac:dyDescent="0.2">
      <c r="B109" s="29">
        <v>41028</v>
      </c>
      <c r="C109" t="s">
        <v>5148</v>
      </c>
    </row>
    <row r="110" spans="2:3" x14ac:dyDescent="0.2">
      <c r="B110" s="29">
        <v>41108</v>
      </c>
      <c r="C110" s="541" t="s">
        <v>5149</v>
      </c>
    </row>
    <row r="111" spans="2:3" x14ac:dyDescent="0.2">
      <c r="B111" s="29">
        <v>41138</v>
      </c>
      <c r="C111" t="s">
        <v>5150</v>
      </c>
    </row>
    <row r="112" spans="2:3" x14ac:dyDescent="0.2">
      <c r="B112" s="29">
        <v>41176</v>
      </c>
      <c r="C112" t="s">
        <v>5151</v>
      </c>
    </row>
    <row r="113" spans="2:3" x14ac:dyDescent="0.2">
      <c r="B113" s="29">
        <v>41193</v>
      </c>
      <c r="C113" t="s">
        <v>5152</v>
      </c>
    </row>
    <row r="114" spans="2:3" x14ac:dyDescent="0.2">
      <c r="B114" s="29">
        <v>41226</v>
      </c>
      <c r="C114" t="s">
        <v>5153</v>
      </c>
    </row>
    <row r="115" spans="2:3" x14ac:dyDescent="0.2">
      <c r="B115" s="29">
        <v>41251</v>
      </c>
      <c r="C115" s="541" t="s">
        <v>5154</v>
      </c>
    </row>
    <row r="116" spans="2:3" x14ac:dyDescent="0.2">
      <c r="B116" s="29">
        <v>41255</v>
      </c>
      <c r="C116" s="541" t="s">
        <v>5155</v>
      </c>
    </row>
    <row r="117" spans="2:3" x14ac:dyDescent="0.2">
      <c r="B117" s="29">
        <v>41255</v>
      </c>
      <c r="C117" t="s">
        <v>5156</v>
      </c>
    </row>
    <row r="118" spans="2:3" x14ac:dyDescent="0.2">
      <c r="B118" s="29">
        <v>41255</v>
      </c>
      <c r="C118" t="s">
        <v>5157</v>
      </c>
    </row>
    <row r="119" spans="2:3" x14ac:dyDescent="0.2">
      <c r="B119" s="29">
        <v>41255</v>
      </c>
      <c r="C119" t="s">
        <v>5158</v>
      </c>
    </row>
    <row r="120" spans="2:3" x14ac:dyDescent="0.2">
      <c r="B120" s="29">
        <v>41255</v>
      </c>
      <c r="C120" t="s">
        <v>5159</v>
      </c>
    </row>
    <row r="121" spans="2:3" x14ac:dyDescent="0.2">
      <c r="B121" s="29">
        <v>41265</v>
      </c>
      <c r="C121" t="s">
        <v>5160</v>
      </c>
    </row>
    <row r="122" spans="2:3" x14ac:dyDescent="0.2">
      <c r="B122" s="29">
        <v>41267</v>
      </c>
      <c r="C122" t="s">
        <v>5161</v>
      </c>
    </row>
    <row r="123" spans="2:3" x14ac:dyDescent="0.2">
      <c r="B123" s="29">
        <v>41267</v>
      </c>
      <c r="C123" s="541" t="s">
        <v>5162</v>
      </c>
    </row>
    <row r="124" spans="2:3" x14ac:dyDescent="0.2">
      <c r="B124" s="29">
        <v>41269</v>
      </c>
      <c r="C124" s="541" t="s">
        <v>5163</v>
      </c>
    </row>
    <row r="125" spans="2:3" x14ac:dyDescent="0.2">
      <c r="B125" s="29">
        <v>41270</v>
      </c>
      <c r="C125" t="s">
        <v>5164</v>
      </c>
    </row>
    <row r="126" spans="2:3" x14ac:dyDescent="0.2">
      <c r="B126" s="29">
        <v>41270</v>
      </c>
      <c r="C126" t="s">
        <v>5165</v>
      </c>
    </row>
    <row r="127" spans="2:3" x14ac:dyDescent="0.2">
      <c r="B127" s="29">
        <v>41270</v>
      </c>
      <c r="C127" s="541" t="s">
        <v>5166</v>
      </c>
    </row>
    <row r="128" spans="2:3" x14ac:dyDescent="0.2">
      <c r="B128" s="29">
        <v>41271</v>
      </c>
      <c r="C128" t="s">
        <v>5167</v>
      </c>
    </row>
    <row r="129" spans="2:3" x14ac:dyDescent="0.2">
      <c r="B129" s="29">
        <v>41271</v>
      </c>
      <c r="C129" t="s">
        <v>5168</v>
      </c>
    </row>
    <row r="130" spans="2:3" x14ac:dyDescent="0.2">
      <c r="B130" s="29">
        <v>41271</v>
      </c>
      <c r="C130" t="s">
        <v>5169</v>
      </c>
    </row>
    <row r="131" spans="2:3" x14ac:dyDescent="0.2">
      <c r="B131" s="29">
        <v>41272</v>
      </c>
      <c r="C131" t="s">
        <v>5170</v>
      </c>
    </row>
    <row r="132" spans="2:3" x14ac:dyDescent="0.2">
      <c r="B132" s="29">
        <v>41273</v>
      </c>
      <c r="C132" t="s">
        <v>5171</v>
      </c>
    </row>
    <row r="133" spans="2:3" x14ac:dyDescent="0.2">
      <c r="B133" s="29">
        <v>41273</v>
      </c>
      <c r="C133" s="541" t="s">
        <v>5172</v>
      </c>
    </row>
    <row r="134" spans="2:3" x14ac:dyDescent="0.2">
      <c r="B134" s="29">
        <v>41284</v>
      </c>
      <c r="C134" s="541" t="s">
        <v>5173</v>
      </c>
    </row>
    <row r="135" spans="2:3" x14ac:dyDescent="0.2">
      <c r="B135" s="29">
        <v>41288</v>
      </c>
      <c r="C135" t="s">
        <v>5174</v>
      </c>
    </row>
    <row r="136" spans="2:3" x14ac:dyDescent="0.2">
      <c r="B136" s="29">
        <v>41288</v>
      </c>
      <c r="C136" s="541" t="s">
        <v>5175</v>
      </c>
    </row>
    <row r="137" spans="2:3" x14ac:dyDescent="0.2">
      <c r="B137" s="29">
        <v>41290</v>
      </c>
      <c r="C137" s="541" t="s">
        <v>5176</v>
      </c>
    </row>
    <row r="138" spans="2:3" x14ac:dyDescent="0.2">
      <c r="B138" s="29">
        <v>41301</v>
      </c>
      <c r="C138" t="s">
        <v>5177</v>
      </c>
    </row>
    <row r="139" spans="2:3" x14ac:dyDescent="0.2">
      <c r="B139" s="29">
        <v>41317</v>
      </c>
      <c r="C139" s="541" t="s">
        <v>5178</v>
      </c>
    </row>
    <row r="140" spans="2:3" x14ac:dyDescent="0.2">
      <c r="B140" s="29">
        <v>41318</v>
      </c>
      <c r="C140" t="s">
        <v>5179</v>
      </c>
    </row>
    <row r="141" spans="2:3" x14ac:dyDescent="0.2">
      <c r="B141" s="29">
        <v>41321</v>
      </c>
      <c r="C141" s="541" t="s">
        <v>5180</v>
      </c>
    </row>
    <row r="142" spans="2:3" x14ac:dyDescent="0.2">
      <c r="B142" s="29">
        <v>41394</v>
      </c>
      <c r="C142" t="s">
        <v>5181</v>
      </c>
    </row>
    <row r="143" spans="2:3" x14ac:dyDescent="0.2">
      <c r="B143" s="29">
        <v>41403</v>
      </c>
      <c r="C143" s="541" t="s">
        <v>5182</v>
      </c>
    </row>
    <row r="144" spans="2:3" x14ac:dyDescent="0.2">
      <c r="B144" s="29">
        <v>41423</v>
      </c>
      <c r="C144" t="s">
        <v>5183</v>
      </c>
    </row>
    <row r="145" spans="2:3" x14ac:dyDescent="0.2">
      <c r="B145" s="29">
        <v>41478</v>
      </c>
      <c r="C145" t="s">
        <v>5184</v>
      </c>
    </row>
    <row r="146" spans="2:3" x14ac:dyDescent="0.2">
      <c r="B146" s="29">
        <v>41494</v>
      </c>
      <c r="C146" s="541" t="s">
        <v>5185</v>
      </c>
    </row>
    <row r="147" spans="2:3" x14ac:dyDescent="0.2">
      <c r="B147" s="29">
        <v>41507</v>
      </c>
      <c r="C147" t="s">
        <v>5186</v>
      </c>
    </row>
    <row r="148" spans="2:3" x14ac:dyDescent="0.2">
      <c r="B148" s="29">
        <v>41522</v>
      </c>
      <c r="C148" s="541" t="s">
        <v>5187</v>
      </c>
    </row>
    <row r="149" spans="2:3" x14ac:dyDescent="0.2">
      <c r="B149" s="29">
        <v>41584</v>
      </c>
      <c r="C149" s="541" t="s">
        <v>5188</v>
      </c>
    </row>
    <row r="150" spans="2:3" x14ac:dyDescent="0.2">
      <c r="B150" s="29">
        <v>41584</v>
      </c>
      <c r="C150" s="541" t="s">
        <v>5189</v>
      </c>
    </row>
    <row r="151" spans="2:3" x14ac:dyDescent="0.2">
      <c r="B151" s="29">
        <v>41584</v>
      </c>
      <c r="C151" t="s">
        <v>5190</v>
      </c>
    </row>
    <row r="152" spans="2:3" x14ac:dyDescent="0.2">
      <c r="B152" s="29">
        <v>41596</v>
      </c>
      <c r="C152" s="541" t="s">
        <v>5191</v>
      </c>
    </row>
    <row r="153" spans="2:3" x14ac:dyDescent="0.2">
      <c r="B153" s="29">
        <v>41617</v>
      </c>
      <c r="C153" s="541" t="s">
        <v>5192</v>
      </c>
    </row>
    <row r="154" spans="2:3" x14ac:dyDescent="0.2">
      <c r="B154" s="29">
        <v>41617</v>
      </c>
      <c r="C154" s="541" t="s">
        <v>5193</v>
      </c>
    </row>
    <row r="155" spans="2:3" x14ac:dyDescent="0.2">
      <c r="B155" s="29">
        <v>41620</v>
      </c>
      <c r="C155" s="541" t="s">
        <v>5194</v>
      </c>
    </row>
    <row r="156" spans="2:3" x14ac:dyDescent="0.2">
      <c r="B156" s="29">
        <v>41621</v>
      </c>
      <c r="C156" s="541" t="s">
        <v>5195</v>
      </c>
    </row>
    <row r="157" spans="2:3" x14ac:dyDescent="0.2">
      <c r="B157" s="29">
        <v>41623</v>
      </c>
      <c r="C157" s="541" t="s">
        <v>5196</v>
      </c>
    </row>
    <row r="158" spans="2:3" x14ac:dyDescent="0.2">
      <c r="B158" s="29">
        <v>41625</v>
      </c>
      <c r="C158" t="s">
        <v>5159</v>
      </c>
    </row>
    <row r="159" spans="2:3" x14ac:dyDescent="0.2">
      <c r="B159" s="29">
        <v>41628</v>
      </c>
      <c r="C159" s="541" t="s">
        <v>5197</v>
      </c>
    </row>
    <row r="160" spans="2:3" x14ac:dyDescent="0.2">
      <c r="B160" s="29">
        <v>41631</v>
      </c>
      <c r="C160" s="541" t="s">
        <v>5198</v>
      </c>
    </row>
    <row r="161" spans="2:3" x14ac:dyDescent="0.2">
      <c r="B161" s="29">
        <v>41631</v>
      </c>
      <c r="C161" s="541" t="s">
        <v>5199</v>
      </c>
    </row>
    <row r="162" spans="2:3" x14ac:dyDescent="0.2">
      <c r="B162" s="29">
        <v>41652</v>
      </c>
      <c r="C162" s="541" t="s">
        <v>5200</v>
      </c>
    </row>
    <row r="163" spans="2:3" x14ac:dyDescent="0.2">
      <c r="B163" s="29">
        <v>41688</v>
      </c>
      <c r="C163" s="541" t="s">
        <v>5201</v>
      </c>
    </row>
    <row r="164" spans="2:3" x14ac:dyDescent="0.2">
      <c r="B164" s="29">
        <v>41768</v>
      </c>
      <c r="C164" s="541" t="s">
        <v>5202</v>
      </c>
    </row>
    <row r="165" spans="2:3" x14ac:dyDescent="0.2">
      <c r="B165" s="29">
        <v>41857</v>
      </c>
      <c r="C165" s="541" t="s">
        <v>5203</v>
      </c>
    </row>
    <row r="166" spans="2:3" x14ac:dyDescent="0.2">
      <c r="B166" s="29">
        <v>41859</v>
      </c>
      <c r="C166" s="541" t="s">
        <v>5204</v>
      </c>
    </row>
    <row r="167" spans="2:3" x14ac:dyDescent="0.2">
      <c r="B167" s="29">
        <v>41859</v>
      </c>
      <c r="C167" s="541" t="s">
        <v>5205</v>
      </c>
    </row>
    <row r="168" spans="2:3" x14ac:dyDescent="0.2">
      <c r="B168" s="29">
        <v>41860</v>
      </c>
      <c r="C168" s="541" t="s">
        <v>5206</v>
      </c>
    </row>
    <row r="169" spans="2:3" x14ac:dyDescent="0.2">
      <c r="B169" s="29">
        <v>41885</v>
      </c>
      <c r="C169" s="541" t="s">
        <v>5207</v>
      </c>
    </row>
    <row r="170" spans="2:3" x14ac:dyDescent="0.2">
      <c r="B170" s="29">
        <v>41935</v>
      </c>
      <c r="C170" s="541" t="s">
        <v>5208</v>
      </c>
    </row>
    <row r="171" spans="2:3" x14ac:dyDescent="0.2">
      <c r="B171" s="29">
        <v>41936</v>
      </c>
      <c r="C171" s="541" t="s">
        <v>5209</v>
      </c>
    </row>
    <row r="172" spans="2:3" x14ac:dyDescent="0.2">
      <c r="B172" s="29">
        <v>41964</v>
      </c>
      <c r="C172" s="541" t="s">
        <v>5210</v>
      </c>
    </row>
    <row r="173" spans="2:3" x14ac:dyDescent="0.2">
      <c r="B173" s="29">
        <v>41982</v>
      </c>
      <c r="C173" s="541" t="s">
        <v>5211</v>
      </c>
    </row>
    <row r="174" spans="2:3" x14ac:dyDescent="0.2">
      <c r="B174" s="29">
        <v>41984</v>
      </c>
      <c r="C174" s="541" t="s">
        <v>5212</v>
      </c>
    </row>
    <row r="175" spans="2:3" x14ac:dyDescent="0.2">
      <c r="B175" s="29">
        <v>41985</v>
      </c>
      <c r="C175" s="541" t="s">
        <v>5213</v>
      </c>
    </row>
    <row r="176" spans="2:3" x14ac:dyDescent="0.2">
      <c r="B176" s="29">
        <v>41988</v>
      </c>
      <c r="C176" s="541" t="s">
        <v>5214</v>
      </c>
    </row>
    <row r="177" spans="2:3" x14ac:dyDescent="0.2">
      <c r="B177" s="29">
        <v>41989</v>
      </c>
      <c r="C177" t="s">
        <v>5159</v>
      </c>
    </row>
    <row r="178" spans="2:3" x14ac:dyDescent="0.2">
      <c r="B178" s="29">
        <v>41992</v>
      </c>
      <c r="C178" s="541" t="s">
        <v>5215</v>
      </c>
    </row>
    <row r="179" spans="2:3" x14ac:dyDescent="0.2">
      <c r="B179" s="29">
        <v>41997</v>
      </c>
      <c r="C179" s="541" t="s">
        <v>5216</v>
      </c>
    </row>
    <row r="180" spans="2:3" x14ac:dyDescent="0.2">
      <c r="B180" s="29">
        <v>42004</v>
      </c>
      <c r="C180" s="541" t="s">
        <v>5217</v>
      </c>
    </row>
    <row r="181" spans="2:3" x14ac:dyDescent="0.2">
      <c r="B181" s="29">
        <v>42012</v>
      </c>
      <c r="C181" s="541" t="s">
        <v>5218</v>
      </c>
    </row>
    <row r="182" spans="2:3" x14ac:dyDescent="0.2">
      <c r="B182" s="29">
        <v>42046</v>
      </c>
      <c r="C182" s="541" t="s">
        <v>5219</v>
      </c>
    </row>
    <row r="183" spans="2:3" x14ac:dyDescent="0.2">
      <c r="B183" s="29">
        <v>42207</v>
      </c>
      <c r="C183" s="541" t="s">
        <v>5220</v>
      </c>
    </row>
    <row r="184" spans="2:3" x14ac:dyDescent="0.2">
      <c r="B184" s="29">
        <v>42243</v>
      </c>
      <c r="C184" s="541" t="s">
        <v>5221</v>
      </c>
    </row>
    <row r="185" spans="2:3" x14ac:dyDescent="0.2">
      <c r="B185" s="29">
        <v>42320</v>
      </c>
      <c r="C185" s="541" t="s">
        <v>5222</v>
      </c>
    </row>
    <row r="186" spans="2:3" x14ac:dyDescent="0.2">
      <c r="B186" s="29">
        <v>42357</v>
      </c>
      <c r="C186" s="541" t="s">
        <v>5223</v>
      </c>
    </row>
    <row r="187" spans="2:3" x14ac:dyDescent="0.2">
      <c r="B187" s="29">
        <v>42357</v>
      </c>
      <c r="C187" s="541" t="s">
        <v>5224</v>
      </c>
    </row>
    <row r="188" spans="2:3" x14ac:dyDescent="0.2">
      <c r="B188" s="29">
        <v>42359</v>
      </c>
      <c r="C188" s="541" t="s">
        <v>5225</v>
      </c>
    </row>
    <row r="189" spans="2:3" x14ac:dyDescent="0.2">
      <c r="B189" s="29">
        <v>42360</v>
      </c>
      <c r="C189" s="541" t="s">
        <v>5226</v>
      </c>
    </row>
    <row r="190" spans="2:3" x14ac:dyDescent="0.2">
      <c r="B190" s="29">
        <v>42361</v>
      </c>
      <c r="C190" t="s">
        <v>5159</v>
      </c>
    </row>
    <row r="191" spans="2:3" x14ac:dyDescent="0.2">
      <c r="B191" s="29">
        <v>42362</v>
      </c>
      <c r="C191" s="541" t="s">
        <v>5227</v>
      </c>
    </row>
    <row r="192" spans="2:3" x14ac:dyDescent="0.2">
      <c r="B192" s="29">
        <v>42368</v>
      </c>
      <c r="C192" s="541" t="s">
        <v>5228</v>
      </c>
    </row>
    <row r="193" spans="2:3" x14ac:dyDescent="0.2">
      <c r="B193" s="29">
        <v>42369</v>
      </c>
      <c r="C193" s="541" t="s">
        <v>5229</v>
      </c>
    </row>
    <row r="194" spans="2:3" x14ac:dyDescent="0.2">
      <c r="B194" s="29">
        <v>42378</v>
      </c>
      <c r="C194" s="541" t="s">
        <v>5230</v>
      </c>
    </row>
    <row r="195" spans="2:3" x14ac:dyDescent="0.2">
      <c r="B195" s="29">
        <v>42387</v>
      </c>
      <c r="C195" s="541" t="s">
        <v>5231</v>
      </c>
    </row>
    <row r="196" spans="2:3" x14ac:dyDescent="0.2">
      <c r="B196" s="29">
        <v>42395</v>
      </c>
      <c r="C196" s="541" t="s">
        <v>5232</v>
      </c>
    </row>
    <row r="197" spans="2:3" x14ac:dyDescent="0.2">
      <c r="B197" s="29">
        <v>42428</v>
      </c>
      <c r="C197" s="541" t="s">
        <v>5233</v>
      </c>
    </row>
    <row r="198" spans="2:3" x14ac:dyDescent="0.2">
      <c r="B198" s="29">
        <v>42556</v>
      </c>
      <c r="C198" s="541" t="s">
        <v>5234</v>
      </c>
    </row>
    <row r="199" spans="2:3" x14ac:dyDescent="0.2">
      <c r="B199" s="29">
        <v>42559</v>
      </c>
      <c r="C199" s="541" t="s">
        <v>5235</v>
      </c>
    </row>
    <row r="200" spans="2:3" x14ac:dyDescent="0.2">
      <c r="B200" s="29">
        <v>42614</v>
      </c>
      <c r="C200" s="541" t="s">
        <v>5236</v>
      </c>
    </row>
    <row r="201" spans="2:3" x14ac:dyDescent="0.2">
      <c r="B201" s="29">
        <v>42730</v>
      </c>
      <c r="C201" s="541" t="s">
        <v>5237</v>
      </c>
    </row>
    <row r="202" spans="2:3" x14ac:dyDescent="0.2">
      <c r="B202" s="29">
        <v>42730</v>
      </c>
      <c r="C202" s="541" t="s">
        <v>5238</v>
      </c>
    </row>
    <row r="203" spans="2:3" x14ac:dyDescent="0.2">
      <c r="B203" s="29">
        <v>42730</v>
      </c>
      <c r="C203" s="541" t="s">
        <v>5239</v>
      </c>
    </row>
    <row r="204" spans="2:3" x14ac:dyDescent="0.2">
      <c r="B204" s="29">
        <v>42731</v>
      </c>
      <c r="C204" t="s">
        <v>5159</v>
      </c>
    </row>
    <row r="205" spans="2:3" x14ac:dyDescent="0.2">
      <c r="B205" s="29">
        <v>42732</v>
      </c>
      <c r="C205" s="541" t="s">
        <v>5240</v>
      </c>
    </row>
    <row r="206" spans="2:3" x14ac:dyDescent="0.2">
      <c r="B206" s="29">
        <v>42732</v>
      </c>
      <c r="C206" s="541" t="s">
        <v>5241</v>
      </c>
    </row>
    <row r="207" spans="2:3" x14ac:dyDescent="0.2">
      <c r="B207" s="29">
        <v>42734</v>
      </c>
      <c r="C207" s="541" t="s">
        <v>5242</v>
      </c>
    </row>
    <row r="208" spans="2:3" x14ac:dyDescent="0.2">
      <c r="B208" s="29">
        <v>42734</v>
      </c>
      <c r="C208" s="541" t="s">
        <v>5243</v>
      </c>
    </row>
    <row r="209" spans="2:3" x14ac:dyDescent="0.2">
      <c r="B209" s="29">
        <v>42741</v>
      </c>
      <c r="C209" s="541" t="s">
        <v>5244</v>
      </c>
    </row>
    <row r="210" spans="2:3" x14ac:dyDescent="0.2">
      <c r="B210" s="29">
        <v>42741</v>
      </c>
      <c r="C210" s="541" t="s">
        <v>5245</v>
      </c>
    </row>
    <row r="211" spans="2:3" x14ac:dyDescent="0.2">
      <c r="B211" s="29">
        <v>42744</v>
      </c>
      <c r="C211" s="541" t="s">
        <v>5246</v>
      </c>
    </row>
    <row r="212" spans="2:3" x14ac:dyDescent="0.2">
      <c r="B212" s="29">
        <v>42747</v>
      </c>
      <c r="C212" s="541" t="s">
        <v>5247</v>
      </c>
    </row>
    <row r="213" spans="2:3" x14ac:dyDescent="0.2">
      <c r="B213" s="29">
        <v>42814</v>
      </c>
      <c r="C213" t="s">
        <v>5248</v>
      </c>
    </row>
    <row r="214" spans="2:3" x14ac:dyDescent="0.2">
      <c r="B214" s="29">
        <v>42864</v>
      </c>
      <c r="C214" t="s">
        <v>5249</v>
      </c>
    </row>
    <row r="215" spans="2:3" x14ac:dyDescent="0.2">
      <c r="B215" s="29">
        <v>42868</v>
      </c>
      <c r="C215" t="s">
        <v>5250</v>
      </c>
    </row>
    <row r="216" spans="2:3" x14ac:dyDescent="0.2">
      <c r="B216" s="300">
        <v>43092</v>
      </c>
      <c r="C216" s="541" t="s">
        <v>5251</v>
      </c>
    </row>
    <row r="217" spans="2:3" x14ac:dyDescent="0.2">
      <c r="B217" s="300">
        <v>43093</v>
      </c>
      <c r="C217" s="541" t="s">
        <v>5252</v>
      </c>
    </row>
    <row r="218" spans="2:3" x14ac:dyDescent="0.2">
      <c r="B218" s="300">
        <v>43095</v>
      </c>
      <c r="C218" s="541" t="s">
        <v>5253</v>
      </c>
    </row>
    <row r="219" spans="2:3" x14ac:dyDescent="0.2">
      <c r="B219" s="300">
        <v>43095</v>
      </c>
      <c r="C219" s="541" t="s">
        <v>5254</v>
      </c>
    </row>
    <row r="220" spans="2:3" x14ac:dyDescent="0.2">
      <c r="B220" s="300">
        <v>43095</v>
      </c>
      <c r="C220" t="s">
        <v>5159</v>
      </c>
    </row>
    <row r="221" spans="2:3" x14ac:dyDescent="0.2">
      <c r="B221" s="300">
        <v>43095</v>
      </c>
      <c r="C221" s="541" t="s">
        <v>5255</v>
      </c>
    </row>
    <row r="222" spans="2:3" x14ac:dyDescent="0.2">
      <c r="B222" s="300">
        <v>43097</v>
      </c>
      <c r="C222" s="541" t="s">
        <v>5256</v>
      </c>
    </row>
    <row r="223" spans="2:3" x14ac:dyDescent="0.2">
      <c r="B223" s="300">
        <v>43098</v>
      </c>
      <c r="C223" s="541" t="s">
        <v>5257</v>
      </c>
    </row>
    <row r="224" spans="2:3" x14ac:dyDescent="0.2">
      <c r="B224" s="300">
        <v>43102</v>
      </c>
      <c r="C224" s="541" t="s">
        <v>5258</v>
      </c>
    </row>
    <row r="225" spans="2:3" x14ac:dyDescent="0.2">
      <c r="B225" s="300">
        <v>43102</v>
      </c>
      <c r="C225" s="541" t="s">
        <v>5259</v>
      </c>
    </row>
    <row r="226" spans="2:3" x14ac:dyDescent="0.2">
      <c r="B226" s="300">
        <v>43102</v>
      </c>
      <c r="C226" s="541" t="s">
        <v>5260</v>
      </c>
    </row>
    <row r="227" spans="2:3" x14ac:dyDescent="0.2">
      <c r="B227" s="300">
        <v>43109</v>
      </c>
      <c r="C227" s="541" t="s">
        <v>5261</v>
      </c>
    </row>
    <row r="228" spans="2:3" x14ac:dyDescent="0.2">
      <c r="B228" s="300">
        <v>43280</v>
      </c>
      <c r="C228" s="541" t="s">
        <v>5262</v>
      </c>
    </row>
    <row r="229" spans="2:3" x14ac:dyDescent="0.2">
      <c r="B229" s="300">
        <v>43280</v>
      </c>
      <c r="C229" s="541" t="s">
        <v>5263</v>
      </c>
    </row>
    <row r="230" spans="2:3" x14ac:dyDescent="0.2">
      <c r="B230" s="300">
        <v>43280</v>
      </c>
      <c r="C230" s="541" t="s">
        <v>5264</v>
      </c>
    </row>
    <row r="231" spans="2:3" x14ac:dyDescent="0.2">
      <c r="B231" s="300">
        <v>43280</v>
      </c>
      <c r="C231" s="541" t="s">
        <v>5265</v>
      </c>
    </row>
    <row r="232" spans="2:3" x14ac:dyDescent="0.2">
      <c r="B232" s="300">
        <v>43312</v>
      </c>
      <c r="C232" s="541" t="s">
        <v>5266</v>
      </c>
    </row>
    <row r="233" spans="2:3" x14ac:dyDescent="0.2">
      <c r="B233" s="300">
        <v>43371</v>
      </c>
      <c r="C233" s="541" t="s">
        <v>5267</v>
      </c>
    </row>
    <row r="234" spans="2:3" x14ac:dyDescent="0.2">
      <c r="B234" s="300">
        <v>43371</v>
      </c>
      <c r="C234" s="300" t="s">
        <v>5268</v>
      </c>
    </row>
    <row r="235" spans="2:3" x14ac:dyDescent="0.2">
      <c r="B235" s="300">
        <v>43434</v>
      </c>
      <c r="C235" s="541" t="s">
        <v>5269</v>
      </c>
    </row>
    <row r="236" spans="2:3" x14ac:dyDescent="0.2">
      <c r="B236" s="300">
        <v>43465</v>
      </c>
      <c r="C236" s="541" t="s">
        <v>5270</v>
      </c>
    </row>
    <row r="237" spans="2:3" x14ac:dyDescent="0.2">
      <c r="B237" s="300">
        <v>43496</v>
      </c>
      <c r="C237" s="541" t="s">
        <v>5271</v>
      </c>
    </row>
    <row r="238" spans="2:3" x14ac:dyDescent="0.2">
      <c r="B238" s="300">
        <v>43496</v>
      </c>
      <c r="C238" s="541" t="s">
        <v>5272</v>
      </c>
    </row>
    <row r="239" spans="2:3" x14ac:dyDescent="0.2">
      <c r="B239" s="300">
        <v>43496</v>
      </c>
      <c r="C239" s="541" t="s">
        <v>5273</v>
      </c>
    </row>
    <row r="240" spans="2:3" x14ac:dyDescent="0.2">
      <c r="B240" s="300">
        <v>43496</v>
      </c>
      <c r="C240" s="541" t="s">
        <v>5274</v>
      </c>
    </row>
    <row r="241" spans="2:3" x14ac:dyDescent="0.2">
      <c r="B241" s="300">
        <v>43524</v>
      </c>
      <c r="C241" s="541" t="s">
        <v>5275</v>
      </c>
    </row>
    <row r="242" spans="2:3" x14ac:dyDescent="0.2">
      <c r="B242" s="300">
        <v>43830</v>
      </c>
      <c r="C242" s="541" t="s">
        <v>5276</v>
      </c>
    </row>
    <row r="243" spans="2:3" x14ac:dyDescent="0.2">
      <c r="B243" s="300">
        <v>43830</v>
      </c>
      <c r="C243" s="541" t="s">
        <v>5273</v>
      </c>
    </row>
    <row r="244" spans="2:3" x14ac:dyDescent="0.2">
      <c r="B244" s="300">
        <v>43830</v>
      </c>
      <c r="C244" s="541" t="s">
        <v>5274</v>
      </c>
    </row>
    <row r="245" spans="2:3" x14ac:dyDescent="0.2">
      <c r="B245" s="300">
        <v>44196</v>
      </c>
      <c r="C245" s="541" t="s">
        <v>5277</v>
      </c>
    </row>
    <row r="246" spans="2:3" x14ac:dyDescent="0.2">
      <c r="B246" s="300">
        <v>44196</v>
      </c>
      <c r="C246" s="541" t="s">
        <v>5273</v>
      </c>
    </row>
    <row r="247" spans="2:3" x14ac:dyDescent="0.2">
      <c r="B247" s="300">
        <v>44196</v>
      </c>
      <c r="C247" s="541" t="s">
        <v>5274</v>
      </c>
    </row>
    <row r="248" spans="2:3" x14ac:dyDescent="0.2">
      <c r="B248" s="300">
        <v>44196</v>
      </c>
      <c r="C248" s="541" t="s">
        <v>5278</v>
      </c>
    </row>
    <row r="249" spans="2:3" x14ac:dyDescent="0.2">
      <c r="B249" s="300">
        <v>44196</v>
      </c>
      <c r="C249" s="541" t="s">
        <v>5279</v>
      </c>
    </row>
    <row r="250" spans="2:3" x14ac:dyDescent="0.2">
      <c r="B250" s="646">
        <v>44225</v>
      </c>
      <c r="C250" s="541" t="s">
        <v>5280</v>
      </c>
    </row>
    <row r="251" spans="2:3" x14ac:dyDescent="0.2">
      <c r="B251" s="646">
        <v>44377</v>
      </c>
      <c r="C251" s="541" t="s">
        <v>5281</v>
      </c>
    </row>
    <row r="252" spans="2:3" x14ac:dyDescent="0.2">
      <c r="B252" s="646">
        <v>44377</v>
      </c>
      <c r="C252" s="541" t="s">
        <v>5282</v>
      </c>
    </row>
    <row r="253" spans="2:3" x14ac:dyDescent="0.2">
      <c r="B253" s="646">
        <v>44439</v>
      </c>
      <c r="C253" s="541" t="s">
        <v>5283</v>
      </c>
    </row>
    <row r="254" spans="2:3" x14ac:dyDescent="0.2">
      <c r="B254" s="646">
        <v>44469</v>
      </c>
      <c r="C254" s="541" t="s">
        <v>5284</v>
      </c>
    </row>
    <row r="255" spans="2:3" x14ac:dyDescent="0.2">
      <c r="B255" s="300">
        <v>44561</v>
      </c>
      <c r="C255" s="541" t="s">
        <v>5285</v>
      </c>
    </row>
    <row r="256" spans="2:3" x14ac:dyDescent="0.2">
      <c r="B256" s="300">
        <v>44561</v>
      </c>
      <c r="C256" s="541" t="s">
        <v>5273</v>
      </c>
    </row>
    <row r="257" spans="2:3" x14ac:dyDescent="0.2">
      <c r="B257" s="300">
        <v>44561</v>
      </c>
      <c r="C257" s="541" t="s">
        <v>5274</v>
      </c>
    </row>
    <row r="258" spans="2:3" x14ac:dyDescent="0.2">
      <c r="B258" s="646">
        <v>44315</v>
      </c>
      <c r="C258" s="541" t="s">
        <v>5286</v>
      </c>
    </row>
    <row r="259" spans="2:3" x14ac:dyDescent="0.2">
      <c r="B259" s="646">
        <v>44925</v>
      </c>
      <c r="C259" s="541" t="s">
        <v>5273</v>
      </c>
    </row>
    <row r="260" spans="2:3" x14ac:dyDescent="0.2">
      <c r="B260" s="646">
        <v>44925</v>
      </c>
      <c r="C260" s="541" t="s">
        <v>5274</v>
      </c>
    </row>
    <row r="261" spans="2:3" x14ac:dyDescent="0.2">
      <c r="B261" s="646">
        <v>45289</v>
      </c>
      <c r="C261" s="541" t="s">
        <v>5273</v>
      </c>
    </row>
    <row r="262" spans="2:3" x14ac:dyDescent="0.2">
      <c r="B262" s="646">
        <v>45289</v>
      </c>
      <c r="C262" s="541" t="s">
        <v>5274</v>
      </c>
    </row>
    <row r="263" spans="2:3" x14ac:dyDescent="0.2">
      <c r="B263" s="646">
        <v>45657</v>
      </c>
      <c r="C263" s="541" t="s">
        <v>5273</v>
      </c>
    </row>
    <row r="264" spans="2:3" x14ac:dyDescent="0.2">
      <c r="B264" s="646">
        <v>45657</v>
      </c>
      <c r="C264" s="541" t="s">
        <v>5274</v>
      </c>
    </row>
    <row r="265" spans="2:3" ht="12.75" customHeight="1" x14ac:dyDescent="0.2">
      <c r="B265" s="646">
        <v>46022</v>
      </c>
      <c r="C265" s="541" t="s">
        <v>5273</v>
      </c>
    </row>
    <row r="266" spans="2:3" ht="12.75" customHeight="1" x14ac:dyDescent="0.2">
      <c r="B266" s="646">
        <v>46022</v>
      </c>
      <c r="C266" s="541" t="s">
        <v>5274</v>
      </c>
    </row>
    <row r="548" spans="2:2" x14ac:dyDescent="0.2"/>
    <row r="549" spans="2:2" x14ac:dyDescent="0.2">
      <c r="B549" s="13"/>
    </row>
    <row r="550" spans="2:2" x14ac:dyDescent="0.2">
      <c r="B550" s="13"/>
    </row>
    <row r="551" spans="2:2" x14ac:dyDescent="0.2">
      <c r="B551" s="13"/>
    </row>
    <row r="552" spans="2:2" x14ac:dyDescent="0.2">
      <c r="B552" s="13"/>
    </row>
    <row r="553" spans="2:2" x14ac:dyDescent="0.2">
      <c r="B553" s="13"/>
    </row>
    <row r="554" spans="2:2" x14ac:dyDescent="0.2">
      <c r="B554" s="13"/>
    </row>
    <row r="555" spans="2:2" x14ac:dyDescent="0.2">
      <c r="B555" s="13"/>
    </row>
    <row r="556" spans="2:2" x14ac:dyDescent="0.2">
      <c r="B556" s="13"/>
    </row>
    <row r="557" spans="2:2" x14ac:dyDescent="0.2">
      <c r="B557" s="13"/>
    </row>
    <row r="558" spans="2:2" x14ac:dyDescent="0.2">
      <c r="B558" s="13"/>
    </row>
    <row r="559" spans="2:2" x14ac:dyDescent="0.2">
      <c r="B559" s="13"/>
    </row>
    <row r="560" spans="2:2" x14ac:dyDescent="0.2">
      <c r="B560" s="13"/>
    </row>
    <row r="561" spans="2:2" x14ac:dyDescent="0.2">
      <c r="B561" s="13"/>
    </row>
    <row r="562" spans="2:2" x14ac:dyDescent="0.2">
      <c r="B562" s="13"/>
    </row>
    <row r="563" spans="2:2" x14ac:dyDescent="0.2">
      <c r="B563" s="13"/>
    </row>
    <row r="564" spans="2:2" x14ac:dyDescent="0.2">
      <c r="B564" s="13"/>
    </row>
    <row r="565" spans="2:2" x14ac:dyDescent="0.2">
      <c r="B565" s="13"/>
    </row>
    <row r="566" spans="2:2" ht="12.75" customHeight="1" x14ac:dyDescent="0.2">
      <c r="B566" s="13"/>
    </row>
  </sheetData>
  <pageMargins left="0.74791666666666701" right="0.74791666666666701" top="0.57013888888888897" bottom="0.67013888888888895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422"/>
  <sheetViews>
    <sheetView zoomScaleNormal="100" workbookViewId="0"/>
  </sheetViews>
  <sheetFormatPr defaultColWidth="8.85546875" defaultRowHeight="12.75" customHeight="1" x14ac:dyDescent="0.2"/>
  <cols>
    <col min="2" max="2" width="10.5703125" customWidth="1"/>
    <col min="3" max="3" width="9.140625" customWidth="1"/>
    <col min="4" max="4" width="8.5703125" customWidth="1"/>
    <col min="5" max="5" width="9.5703125" customWidth="1"/>
    <col min="9" max="9" width="9.85546875" customWidth="1"/>
    <col min="11" max="11" width="11" customWidth="1"/>
    <col min="12" max="15" width="9.140625" customWidth="1"/>
  </cols>
  <sheetData>
    <row r="1" spans="1:11" x14ac:dyDescent="0.2">
      <c r="A1" s="647" t="s">
        <v>87</v>
      </c>
      <c r="B1" s="118"/>
      <c r="C1" s="118"/>
      <c r="D1" s="118"/>
      <c r="E1" s="118"/>
      <c r="F1" s="118"/>
      <c r="G1" s="118"/>
      <c r="H1" s="118"/>
      <c r="I1" s="118"/>
      <c r="J1" s="118"/>
      <c r="K1" s="186"/>
    </row>
    <row r="2" spans="1:11" x14ac:dyDescent="0.2">
      <c r="A2" s="225" t="s">
        <v>5287</v>
      </c>
      <c r="B2" s="55"/>
      <c r="C2" s="55"/>
      <c r="D2" s="55"/>
      <c r="E2" s="55"/>
      <c r="F2" s="55"/>
      <c r="G2" s="55"/>
      <c r="H2" s="55"/>
      <c r="I2" s="55"/>
      <c r="J2" s="55"/>
      <c r="K2" s="191"/>
    </row>
    <row r="3" spans="1:11" x14ac:dyDescent="0.2">
      <c r="A3" s="225" t="s">
        <v>5288</v>
      </c>
      <c r="B3" s="55"/>
      <c r="C3" s="55"/>
      <c r="D3" s="55"/>
      <c r="E3" s="55"/>
      <c r="F3" s="55"/>
      <c r="G3" s="55"/>
      <c r="H3" s="55"/>
      <c r="I3" s="55"/>
      <c r="J3" s="55"/>
      <c r="K3" s="191"/>
    </row>
    <row r="4" spans="1:11" x14ac:dyDescent="0.2">
      <c r="A4" s="225" t="s">
        <v>5289</v>
      </c>
      <c r="B4" s="55"/>
      <c r="C4" s="55"/>
      <c r="D4" s="55"/>
      <c r="E4" s="55"/>
      <c r="F4" s="55"/>
      <c r="G4" s="55"/>
      <c r="H4" s="55"/>
      <c r="I4" s="55"/>
      <c r="J4" s="55"/>
      <c r="K4" s="191"/>
    </row>
    <row r="5" spans="1:11" x14ac:dyDescent="0.2">
      <c r="A5" s="225" t="s">
        <v>5290</v>
      </c>
      <c r="B5" s="55"/>
      <c r="C5" s="55"/>
      <c r="D5" s="55"/>
      <c r="E5" s="55"/>
      <c r="F5" s="55"/>
      <c r="G5" s="55"/>
      <c r="H5" s="55"/>
      <c r="I5" s="55"/>
      <c r="J5" s="55"/>
      <c r="K5" s="191"/>
    </row>
    <row r="6" spans="1:11" x14ac:dyDescent="0.2">
      <c r="A6" s="225" t="s">
        <v>5291</v>
      </c>
      <c r="B6" s="55"/>
      <c r="C6" s="55"/>
      <c r="D6" s="55"/>
      <c r="E6" s="55"/>
      <c r="F6" s="55"/>
      <c r="G6" s="55"/>
      <c r="H6" s="55"/>
      <c r="I6" s="55"/>
      <c r="J6" s="55"/>
      <c r="K6" s="191"/>
    </row>
    <row r="7" spans="1:11" x14ac:dyDescent="0.2">
      <c r="A7" s="225" t="s">
        <v>5292</v>
      </c>
      <c r="B7" s="55"/>
      <c r="C7" s="55"/>
      <c r="D7" s="55"/>
      <c r="E7" s="55"/>
      <c r="F7" s="55"/>
      <c r="G7" s="55"/>
      <c r="H7" s="55"/>
      <c r="I7" s="55"/>
      <c r="J7" s="55"/>
      <c r="K7" s="191"/>
    </row>
    <row r="8" spans="1:11" x14ac:dyDescent="0.2">
      <c r="A8" s="225" t="s">
        <v>5293</v>
      </c>
      <c r="B8" s="55"/>
      <c r="C8" s="55"/>
      <c r="D8" s="55"/>
      <c r="E8" s="55"/>
      <c r="F8" s="55"/>
      <c r="G8" s="55"/>
      <c r="H8" s="55"/>
      <c r="I8" s="55"/>
      <c r="J8" s="55"/>
      <c r="K8" s="191"/>
    </row>
    <row r="9" spans="1:11" x14ac:dyDescent="0.2">
      <c r="A9" s="127"/>
      <c r="B9" s="648" t="s">
        <v>5294</v>
      </c>
      <c r="C9" s="123" t="s">
        <v>5295</v>
      </c>
      <c r="D9" s="55"/>
      <c r="E9" s="55"/>
      <c r="F9" s="55"/>
      <c r="G9" s="55"/>
      <c r="H9" s="55"/>
      <c r="I9" s="55"/>
      <c r="J9" s="55"/>
      <c r="K9" s="191"/>
    </row>
    <row r="10" spans="1:11" x14ac:dyDescent="0.2">
      <c r="A10" s="225" t="s">
        <v>5296</v>
      </c>
      <c r="B10" s="55"/>
      <c r="C10" s="55"/>
      <c r="D10" s="55"/>
      <c r="E10" s="55"/>
      <c r="F10" s="55"/>
      <c r="G10" s="55"/>
      <c r="H10" s="55"/>
      <c r="I10" s="55"/>
      <c r="J10" s="55"/>
      <c r="K10" s="191"/>
    </row>
    <row r="11" spans="1:11" x14ac:dyDescent="0.2">
      <c r="A11" s="44"/>
      <c r="B11" s="649" t="s">
        <v>5297</v>
      </c>
      <c r="C11" s="649" t="s">
        <v>5298</v>
      </c>
      <c r="D11" s="649" t="s">
        <v>5299</v>
      </c>
      <c r="E11" s="649" t="s">
        <v>5300</v>
      </c>
      <c r="F11" s="649" t="s">
        <v>4534</v>
      </c>
      <c r="G11" s="55"/>
      <c r="H11" s="55"/>
      <c r="I11" s="55"/>
      <c r="J11" s="55"/>
      <c r="K11" s="191"/>
    </row>
    <row r="12" spans="1:11" x14ac:dyDescent="0.2">
      <c r="A12" s="44" t="s">
        <v>5301</v>
      </c>
      <c r="B12" s="650">
        <v>0.1</v>
      </c>
      <c r="C12" s="650">
        <v>0.1</v>
      </c>
      <c r="D12" s="650">
        <v>0.1</v>
      </c>
      <c r="E12" s="650">
        <v>0.1</v>
      </c>
      <c r="F12" s="650">
        <v>0.4</v>
      </c>
      <c r="G12" s="55"/>
      <c r="H12" s="55"/>
      <c r="I12" s="55"/>
      <c r="J12" s="55"/>
      <c r="K12" s="191"/>
    </row>
    <row r="13" spans="1:11" x14ac:dyDescent="0.2">
      <c r="A13" s="44" t="s">
        <v>5302</v>
      </c>
      <c r="B13" s="650">
        <v>0.1</v>
      </c>
      <c r="C13" s="650">
        <v>0.1</v>
      </c>
      <c r="D13" s="650">
        <v>0.11</v>
      </c>
      <c r="E13" s="650">
        <v>0.11</v>
      </c>
      <c r="F13" s="650">
        <v>0.42</v>
      </c>
      <c r="G13" s="55"/>
      <c r="H13" s="55"/>
      <c r="I13" s="55"/>
      <c r="J13" s="55"/>
      <c r="K13" s="191"/>
    </row>
    <row r="14" spans="1:11" x14ac:dyDescent="0.2">
      <c r="A14" s="44" t="s">
        <v>5303</v>
      </c>
      <c r="B14" s="650">
        <v>0.11</v>
      </c>
      <c r="C14" s="650">
        <v>0.11</v>
      </c>
      <c r="D14" s="650">
        <v>0.11</v>
      </c>
      <c r="E14" s="650">
        <v>0.11</v>
      </c>
      <c r="F14" s="650">
        <v>0.44</v>
      </c>
      <c r="G14" s="55"/>
      <c r="H14" s="55"/>
      <c r="I14" s="55"/>
      <c r="J14" s="55"/>
      <c r="K14" s="191"/>
    </row>
    <row r="15" spans="1:11" x14ac:dyDescent="0.2">
      <c r="A15" s="44" t="s">
        <v>5304</v>
      </c>
      <c r="B15" s="650">
        <v>0.11</v>
      </c>
      <c r="C15" s="650">
        <v>0.11</v>
      </c>
      <c r="D15" s="650">
        <v>0.12</v>
      </c>
      <c r="E15" s="650">
        <v>0.12</v>
      </c>
      <c r="F15" s="650">
        <v>0.46</v>
      </c>
      <c r="G15" s="55"/>
      <c r="H15" s="55"/>
      <c r="I15" s="55"/>
      <c r="J15" s="55"/>
      <c r="K15" s="191"/>
    </row>
    <row r="16" spans="1:11" x14ac:dyDescent="0.2">
      <c r="A16" s="44" t="s">
        <v>5305</v>
      </c>
      <c r="B16" s="650">
        <v>0.12</v>
      </c>
      <c r="C16" s="650">
        <v>0.12</v>
      </c>
      <c r="D16" s="650">
        <v>0.12</v>
      </c>
      <c r="E16" s="650">
        <v>0.12</v>
      </c>
      <c r="F16" s="650">
        <v>0.48</v>
      </c>
      <c r="G16" s="55"/>
      <c r="H16" s="55"/>
      <c r="I16" s="55"/>
      <c r="J16" s="55"/>
      <c r="K16" s="191"/>
    </row>
    <row r="17" spans="1:11" x14ac:dyDescent="0.2">
      <c r="A17" s="127" t="s">
        <v>5306</v>
      </c>
      <c r="B17" s="55"/>
      <c r="C17" s="55"/>
      <c r="D17" s="55"/>
      <c r="E17" s="55"/>
      <c r="F17" s="55"/>
      <c r="G17" s="55"/>
      <c r="H17" s="55"/>
      <c r="I17" s="55"/>
      <c r="J17" s="55"/>
      <c r="K17" s="191"/>
    </row>
    <row r="18" spans="1:11" x14ac:dyDescent="0.2">
      <c r="A18" s="127" t="s">
        <v>5307</v>
      </c>
      <c r="B18" s="55"/>
      <c r="C18" s="55"/>
      <c r="D18" s="55"/>
      <c r="E18" s="55"/>
      <c r="F18" s="55"/>
      <c r="G18" s="55"/>
      <c r="H18" s="55"/>
      <c r="I18" s="55"/>
      <c r="J18" s="55"/>
      <c r="K18" s="191"/>
    </row>
    <row r="19" spans="1:11" x14ac:dyDescent="0.2">
      <c r="A19" s="127"/>
      <c r="B19" s="648" t="s">
        <v>5308</v>
      </c>
      <c r="C19" s="55" t="s">
        <v>5309</v>
      </c>
      <c r="D19" s="55"/>
      <c r="E19" s="55"/>
      <c r="F19" s="55"/>
      <c r="G19" s="55"/>
      <c r="H19" s="55"/>
      <c r="I19" s="55"/>
      <c r="J19" s="55"/>
      <c r="K19" s="191"/>
    </row>
    <row r="20" spans="1:11" x14ac:dyDescent="0.2">
      <c r="A20" s="225" t="s">
        <v>5310</v>
      </c>
      <c r="B20" s="55"/>
      <c r="C20" s="55"/>
      <c r="D20" s="55"/>
      <c r="E20" s="55"/>
      <c r="F20" s="55"/>
      <c r="G20" s="55"/>
      <c r="H20" s="55"/>
      <c r="I20" s="55"/>
      <c r="J20" s="55"/>
      <c r="K20" s="191"/>
    </row>
    <row r="21" spans="1:11" x14ac:dyDescent="0.2">
      <c r="A21" s="225" t="s">
        <v>5311</v>
      </c>
      <c r="B21" s="55"/>
      <c r="C21" s="55"/>
      <c r="D21" s="55"/>
      <c r="E21" s="55"/>
      <c r="F21" s="55"/>
      <c r="G21" s="55"/>
      <c r="H21" s="55"/>
      <c r="I21" s="55"/>
      <c r="J21" s="55"/>
      <c r="K21" s="191"/>
    </row>
    <row r="22" spans="1:11" x14ac:dyDescent="0.2">
      <c r="A22" s="225" t="s">
        <v>5312</v>
      </c>
      <c r="B22" s="55"/>
      <c r="C22" s="55"/>
      <c r="D22" s="55"/>
      <c r="F22" s="165" t="s">
        <v>5313</v>
      </c>
      <c r="G22" s="55"/>
      <c r="H22" s="55"/>
      <c r="I22" s="55"/>
      <c r="J22" s="55"/>
      <c r="K22" s="191"/>
    </row>
    <row r="23" spans="1:11" x14ac:dyDescent="0.2">
      <c r="A23" s="127"/>
      <c r="B23" s="648" t="s">
        <v>5314</v>
      </c>
      <c r="C23" s="123" t="s">
        <v>5315</v>
      </c>
      <c r="D23" s="55"/>
      <c r="E23" s="55"/>
      <c r="F23" s="55"/>
      <c r="G23" s="55"/>
      <c r="H23" s="55"/>
      <c r="I23" s="55"/>
      <c r="J23" s="55"/>
      <c r="K23" s="191"/>
    </row>
    <row r="24" spans="1:11" x14ac:dyDescent="0.2">
      <c r="A24" s="233" t="s">
        <v>5316</v>
      </c>
      <c r="B24" s="201"/>
      <c r="C24" s="201"/>
      <c r="D24" s="201"/>
      <c r="E24" s="201"/>
      <c r="F24" s="201"/>
      <c r="G24" s="201"/>
      <c r="H24" s="201"/>
      <c r="I24" s="201"/>
      <c r="J24" s="201"/>
      <c r="K24" s="206"/>
    </row>
    <row r="25" spans="1:11" x14ac:dyDescent="0.2">
      <c r="A25" s="225"/>
      <c r="B25" s="55"/>
      <c r="C25" s="55"/>
      <c r="D25" s="55"/>
      <c r="E25" s="55"/>
      <c r="F25" s="55"/>
      <c r="G25" s="55"/>
      <c r="H25" s="55"/>
      <c r="I25" s="55"/>
      <c r="J25" s="55"/>
      <c r="K25" s="191"/>
    </row>
    <row r="26" spans="1:11" x14ac:dyDescent="0.2">
      <c r="A26" s="651" t="s">
        <v>5317</v>
      </c>
      <c r="B26" s="118"/>
      <c r="C26" s="118"/>
      <c r="D26" s="118"/>
      <c r="E26" s="118"/>
      <c r="F26" s="118"/>
      <c r="G26" s="118"/>
      <c r="H26" s="118"/>
      <c r="I26" s="118"/>
      <c r="J26" s="118"/>
      <c r="K26" s="186"/>
    </row>
    <row r="27" spans="1:11" x14ac:dyDescent="0.2">
      <c r="A27" s="127" t="s">
        <v>5318</v>
      </c>
      <c r="B27" s="55"/>
      <c r="C27" s="55"/>
      <c r="D27" s="55"/>
      <c r="E27" s="55"/>
      <c r="F27" s="55"/>
      <c r="G27" s="55"/>
      <c r="H27" s="55"/>
      <c r="I27" s="55"/>
      <c r="J27" s="55"/>
      <c r="K27" s="191"/>
    </row>
    <row r="28" spans="1:11" x14ac:dyDescent="0.2">
      <c r="A28" s="225" t="s">
        <v>5319</v>
      </c>
      <c r="B28" s="55"/>
      <c r="C28" s="55"/>
      <c r="D28" s="55"/>
      <c r="E28" s="55"/>
      <c r="F28" s="55"/>
      <c r="G28" s="55"/>
      <c r="H28" s="55"/>
      <c r="I28" s="55"/>
      <c r="J28" s="55"/>
      <c r="K28" s="191"/>
    </row>
    <row r="29" spans="1:11" x14ac:dyDescent="0.2">
      <c r="A29" s="127" t="s">
        <v>5320</v>
      </c>
      <c r="B29" s="55"/>
      <c r="C29" s="55"/>
      <c r="D29" s="55"/>
      <c r="E29" s="55"/>
      <c r="F29" s="55"/>
      <c r="G29" s="55"/>
      <c r="H29" s="55"/>
      <c r="I29" s="55"/>
      <c r="J29" s="55"/>
      <c r="K29" s="191"/>
    </row>
    <row r="30" spans="1:11" x14ac:dyDescent="0.2">
      <c r="A30" s="127" t="s">
        <v>5321</v>
      </c>
      <c r="B30" s="55"/>
      <c r="C30" s="55"/>
      <c r="D30" s="55"/>
      <c r="E30" s="55"/>
      <c r="F30" s="55"/>
      <c r="G30" s="55"/>
      <c r="H30" s="55"/>
      <c r="I30" s="55"/>
      <c r="J30" s="55"/>
      <c r="K30" s="191"/>
    </row>
    <row r="31" spans="1:11" x14ac:dyDescent="0.2">
      <c r="A31" s="127" t="s">
        <v>5322</v>
      </c>
      <c r="B31" s="55"/>
      <c r="C31" s="55"/>
      <c r="D31" s="55"/>
      <c r="E31" s="55"/>
      <c r="F31" s="55"/>
      <c r="G31" s="55"/>
      <c r="H31" s="55"/>
      <c r="I31" s="55"/>
      <c r="J31" s="55"/>
      <c r="K31" s="191"/>
    </row>
    <row r="32" spans="1:11" x14ac:dyDescent="0.2">
      <c r="A32" s="127" t="s">
        <v>5323</v>
      </c>
      <c r="B32" s="55"/>
      <c r="C32" s="55"/>
      <c r="D32" s="55"/>
      <c r="E32" s="55"/>
      <c r="F32" s="55"/>
      <c r="G32" s="55"/>
      <c r="H32" s="55"/>
      <c r="I32" s="55"/>
      <c r="J32" s="55"/>
      <c r="K32" s="191"/>
    </row>
    <row r="33" spans="1:11" x14ac:dyDescent="0.2">
      <c r="A33" s="127"/>
      <c r="B33" s="652" t="s">
        <v>5324</v>
      </c>
      <c r="C33" s="55" t="s">
        <v>5325</v>
      </c>
      <c r="D33" s="55"/>
      <c r="E33" s="55"/>
      <c r="F33" s="55"/>
      <c r="G33" s="55"/>
      <c r="H33" s="55"/>
      <c r="I33" s="55"/>
      <c r="J33" s="55"/>
      <c r="K33" s="191"/>
    </row>
    <row r="34" spans="1:11" x14ac:dyDescent="0.2">
      <c r="A34" s="127" t="s">
        <v>5326</v>
      </c>
      <c r="B34" s="55"/>
      <c r="C34" s="55"/>
      <c r="D34" s="55"/>
      <c r="E34" s="55"/>
      <c r="F34" s="55"/>
      <c r="G34" s="55"/>
      <c r="H34" s="55"/>
      <c r="I34" s="55"/>
      <c r="J34" s="55"/>
      <c r="K34" s="191"/>
    </row>
    <row r="35" spans="1:11" x14ac:dyDescent="0.2">
      <c r="A35" s="127"/>
      <c r="B35" s="652" t="s">
        <v>5327</v>
      </c>
      <c r="C35" s="123" t="s">
        <v>5328</v>
      </c>
      <c r="D35" s="55"/>
      <c r="E35" s="55"/>
      <c r="F35" s="55"/>
      <c r="G35" s="55"/>
      <c r="H35" s="55"/>
      <c r="I35" s="55"/>
      <c r="J35" s="55"/>
      <c r="K35" s="191"/>
    </row>
    <row r="36" spans="1:11" x14ac:dyDescent="0.2">
      <c r="A36" s="225" t="s">
        <v>5329</v>
      </c>
      <c r="B36" s="55"/>
      <c r="C36" s="55"/>
      <c r="D36" s="55"/>
      <c r="E36" s="55"/>
      <c r="F36" s="55"/>
      <c r="G36" s="55"/>
      <c r="H36" s="55"/>
      <c r="I36" s="55"/>
      <c r="J36" s="55"/>
      <c r="K36" s="191"/>
    </row>
    <row r="37" spans="1:11" x14ac:dyDescent="0.2">
      <c r="A37" s="127" t="s">
        <v>5330</v>
      </c>
      <c r="B37" s="55"/>
      <c r="C37" s="55"/>
      <c r="D37" s="55"/>
      <c r="E37" s="55"/>
      <c r="F37" s="55"/>
      <c r="G37" s="55"/>
      <c r="H37" s="55"/>
      <c r="I37" s="55"/>
      <c r="J37" s="55"/>
      <c r="K37" s="191"/>
    </row>
    <row r="38" spans="1:11" x14ac:dyDescent="0.2">
      <c r="A38" s="127" t="s">
        <v>5331</v>
      </c>
      <c r="B38" s="55"/>
      <c r="C38" s="55"/>
      <c r="D38" s="55"/>
      <c r="E38" s="55"/>
      <c r="F38" s="55"/>
      <c r="G38" s="55"/>
      <c r="H38" s="55"/>
      <c r="I38" s="55"/>
      <c r="J38" s="55"/>
      <c r="K38" s="191"/>
    </row>
    <row r="39" spans="1:11" x14ac:dyDescent="0.2">
      <c r="A39" s="127"/>
      <c r="B39" s="653" t="s">
        <v>5332</v>
      </c>
      <c r="C39" s="55" t="s">
        <v>5333</v>
      </c>
      <c r="D39" s="55"/>
      <c r="E39" s="55"/>
      <c r="F39" s="55"/>
      <c r="G39" s="55"/>
      <c r="H39" s="55"/>
      <c r="I39" s="55"/>
      <c r="J39" s="55"/>
      <c r="K39" s="191"/>
    </row>
    <row r="40" spans="1:11" x14ac:dyDescent="0.2">
      <c r="A40" s="127" t="s">
        <v>5334</v>
      </c>
      <c r="B40" s="55"/>
      <c r="C40" s="55"/>
      <c r="D40" s="55"/>
      <c r="E40" s="55"/>
      <c r="F40" s="55"/>
      <c r="G40" s="55"/>
      <c r="H40" s="55"/>
      <c r="I40" s="55"/>
      <c r="J40" s="55"/>
      <c r="K40" s="191"/>
    </row>
    <row r="41" spans="1:11" x14ac:dyDescent="0.2">
      <c r="A41" s="127" t="s">
        <v>5335</v>
      </c>
      <c r="B41" s="55"/>
      <c r="C41" s="55"/>
      <c r="D41" s="55"/>
      <c r="E41" s="55"/>
      <c r="F41" s="55"/>
      <c r="G41" s="55"/>
      <c r="H41" s="55"/>
      <c r="I41" s="55"/>
      <c r="J41" s="55"/>
      <c r="K41" s="191"/>
    </row>
    <row r="42" spans="1:11" x14ac:dyDescent="0.2">
      <c r="A42" s="233" t="s">
        <v>5336</v>
      </c>
      <c r="B42" s="201"/>
      <c r="C42" s="201"/>
      <c r="D42" s="201"/>
      <c r="E42" s="201"/>
      <c r="F42" s="201"/>
      <c r="G42" s="201"/>
      <c r="H42" s="201"/>
      <c r="I42" s="201"/>
      <c r="J42" s="201"/>
      <c r="K42" s="206"/>
    </row>
    <row r="43" spans="1:11" x14ac:dyDescent="0.2">
      <c r="A43" s="225"/>
      <c r="B43" s="55"/>
      <c r="C43" s="55"/>
      <c r="D43" s="55"/>
      <c r="E43" s="55"/>
      <c r="F43" s="55"/>
      <c r="G43" s="55"/>
      <c r="H43" s="55"/>
      <c r="I43" s="55"/>
      <c r="J43" s="55"/>
      <c r="K43" s="191"/>
    </row>
    <row r="44" spans="1:11" x14ac:dyDescent="0.2">
      <c r="A44" s="647" t="s">
        <v>5337</v>
      </c>
      <c r="B44" s="118"/>
      <c r="C44" s="118"/>
      <c r="D44" s="118"/>
      <c r="E44" s="118"/>
      <c r="F44" s="118"/>
      <c r="G44" s="118"/>
      <c r="H44" s="118"/>
      <c r="I44" s="118"/>
      <c r="J44" s="118"/>
      <c r="K44" s="186"/>
    </row>
    <row r="45" spans="1:11" x14ac:dyDescent="0.2">
      <c r="A45" s="33"/>
      <c r="B45" s="653" t="s">
        <v>5338</v>
      </c>
      <c r="C45" s="55" t="s">
        <v>5339</v>
      </c>
      <c r="D45" s="55"/>
      <c r="E45" s="55"/>
      <c r="F45" s="55"/>
      <c r="G45" s="55"/>
      <c r="H45" s="55"/>
      <c r="I45" s="55"/>
      <c r="J45" s="55"/>
      <c r="K45" s="191"/>
    </row>
    <row r="46" spans="1:11" x14ac:dyDescent="0.2">
      <c r="A46" s="33"/>
      <c r="B46" s="653" t="s">
        <v>5340</v>
      </c>
      <c r="C46" s="55" t="s">
        <v>5341</v>
      </c>
      <c r="D46" s="55"/>
      <c r="E46" s="55"/>
      <c r="F46" s="55"/>
      <c r="G46" s="55"/>
      <c r="H46" s="55"/>
      <c r="I46" s="55"/>
      <c r="J46" s="55"/>
      <c r="K46" s="191"/>
    </row>
    <row r="47" spans="1:11" x14ac:dyDescent="0.2">
      <c r="A47" s="127"/>
      <c r="B47" s="653" t="s">
        <v>67</v>
      </c>
      <c r="C47" s="123" t="s">
        <v>5342</v>
      </c>
      <c r="D47" s="55"/>
      <c r="E47" s="55"/>
      <c r="F47" s="55"/>
      <c r="G47" s="55"/>
      <c r="H47" s="55"/>
      <c r="I47" s="55"/>
      <c r="J47" s="55"/>
      <c r="K47" s="191"/>
    </row>
    <row r="48" spans="1:11" x14ac:dyDescent="0.2">
      <c r="A48" s="127" t="s">
        <v>5343</v>
      </c>
      <c r="B48" s="653"/>
      <c r="C48" s="123"/>
      <c r="D48" s="55"/>
      <c r="E48" s="55"/>
      <c r="F48" s="55"/>
      <c r="G48" s="55"/>
      <c r="H48" s="55"/>
      <c r="I48" s="55"/>
      <c r="J48" s="55"/>
      <c r="K48" s="191"/>
    </row>
    <row r="49" spans="1:11" x14ac:dyDescent="0.2">
      <c r="A49" s="33"/>
      <c r="B49" s="653" t="s">
        <v>68</v>
      </c>
      <c r="C49" s="123" t="s">
        <v>5344</v>
      </c>
      <c r="D49" s="55"/>
      <c r="E49" s="55"/>
      <c r="F49" s="55"/>
      <c r="G49" s="55"/>
      <c r="H49" s="55"/>
      <c r="I49" s="55"/>
      <c r="J49" s="55"/>
      <c r="K49" s="191"/>
    </row>
    <row r="50" spans="1:11" x14ac:dyDescent="0.2">
      <c r="A50" s="225" t="s">
        <v>5345</v>
      </c>
      <c r="B50" s="36"/>
      <c r="C50" s="55"/>
      <c r="D50" s="55"/>
      <c r="E50" s="55"/>
      <c r="F50" s="55"/>
      <c r="G50" s="55"/>
      <c r="H50" s="55"/>
      <c r="I50" s="55"/>
      <c r="J50" s="55"/>
      <c r="K50" s="191"/>
    </row>
    <row r="51" spans="1:11" x14ac:dyDescent="0.2">
      <c r="A51" s="33"/>
      <c r="B51" s="653" t="s">
        <v>5346</v>
      </c>
      <c r="C51" s="123" t="s">
        <v>5347</v>
      </c>
      <c r="D51" s="55"/>
      <c r="E51" s="55"/>
      <c r="F51" s="55"/>
      <c r="G51" s="55"/>
      <c r="H51" s="55"/>
      <c r="I51" s="55"/>
      <c r="J51" s="55"/>
      <c r="K51" s="191"/>
    </row>
    <row r="52" spans="1:11" x14ac:dyDescent="0.2">
      <c r="A52" s="33"/>
      <c r="B52" s="654" t="s">
        <v>5348</v>
      </c>
      <c r="C52" s="123" t="s">
        <v>5349</v>
      </c>
      <c r="D52" s="55"/>
      <c r="E52" s="55"/>
      <c r="F52" s="55"/>
      <c r="G52" s="55"/>
      <c r="H52" s="55"/>
      <c r="I52" s="55"/>
      <c r="J52" s="55"/>
      <c r="K52" s="191"/>
    </row>
    <row r="53" spans="1:11" x14ac:dyDescent="0.2">
      <c r="A53" s="127"/>
      <c r="B53" s="653" t="s">
        <v>5350</v>
      </c>
      <c r="C53" s="123" t="s">
        <v>5351</v>
      </c>
      <c r="D53" s="55"/>
      <c r="E53" s="55"/>
      <c r="F53" s="55"/>
      <c r="G53" s="55"/>
      <c r="H53" s="55"/>
      <c r="I53" s="55"/>
      <c r="J53" s="55"/>
      <c r="K53" s="191"/>
    </row>
    <row r="54" spans="1:11" x14ac:dyDescent="0.2">
      <c r="A54" s="127"/>
      <c r="B54" s="653" t="s">
        <v>32</v>
      </c>
      <c r="C54" s="55" t="s">
        <v>5352</v>
      </c>
      <c r="D54" s="55"/>
      <c r="E54" s="55"/>
      <c r="F54" s="55"/>
      <c r="G54" s="55"/>
      <c r="H54" s="55"/>
      <c r="I54" s="55"/>
      <c r="J54" s="55"/>
      <c r="K54" s="191"/>
    </row>
    <row r="55" spans="1:11" x14ac:dyDescent="0.2">
      <c r="A55" s="127" t="s">
        <v>5353</v>
      </c>
      <c r="B55" s="655"/>
      <c r="C55" s="55"/>
      <c r="D55" s="55"/>
      <c r="E55" s="55"/>
      <c r="F55" s="55"/>
      <c r="G55" s="55"/>
      <c r="H55" s="55"/>
      <c r="I55" s="55"/>
      <c r="J55" s="55"/>
      <c r="K55" s="191"/>
    </row>
    <row r="56" spans="1:11" x14ac:dyDescent="0.2">
      <c r="A56" s="127" t="s">
        <v>5354</v>
      </c>
      <c r="B56" s="655"/>
      <c r="C56" s="55"/>
      <c r="D56" s="55"/>
      <c r="E56" s="55"/>
      <c r="F56" s="55"/>
      <c r="G56" s="55"/>
      <c r="H56" s="55"/>
      <c r="I56" s="55"/>
      <c r="J56" s="55"/>
      <c r="K56" s="191"/>
    </row>
    <row r="57" spans="1:11" x14ac:dyDescent="0.2">
      <c r="A57" s="225" t="s">
        <v>5355</v>
      </c>
      <c r="B57" s="655"/>
      <c r="C57" s="55"/>
      <c r="D57" s="55"/>
      <c r="E57" s="55"/>
      <c r="F57" s="55"/>
      <c r="G57" s="55"/>
      <c r="H57" s="55"/>
      <c r="I57" s="55"/>
      <c r="J57" s="55"/>
      <c r="K57" s="191"/>
    </row>
    <row r="58" spans="1:11" x14ac:dyDescent="0.2">
      <c r="A58" s="656" t="s">
        <v>5356</v>
      </c>
      <c r="B58" s="55" t="s">
        <v>5357</v>
      </c>
      <c r="C58" s="55"/>
      <c r="D58" s="55"/>
      <c r="E58" s="55"/>
      <c r="F58" s="55"/>
      <c r="G58" s="55"/>
      <c r="H58" s="55"/>
      <c r="I58" s="55"/>
      <c r="J58" s="55"/>
      <c r="K58" s="191"/>
    </row>
    <row r="59" spans="1:11" x14ac:dyDescent="0.2">
      <c r="A59" s="225" t="s">
        <v>5358</v>
      </c>
      <c r="B59" s="655"/>
      <c r="C59" s="55"/>
      <c r="D59" s="55"/>
      <c r="E59" s="55"/>
      <c r="F59" s="55"/>
      <c r="G59" s="55"/>
      <c r="H59" s="55"/>
      <c r="I59" s="55"/>
      <c r="J59" s="55"/>
      <c r="K59" s="191"/>
    </row>
    <row r="60" spans="1:11" x14ac:dyDescent="0.2">
      <c r="A60" s="225"/>
      <c r="B60" s="653" t="s">
        <v>73</v>
      </c>
      <c r="C60" s="55" t="s">
        <v>5359</v>
      </c>
      <c r="D60" s="55"/>
      <c r="E60" s="55"/>
      <c r="F60" s="55"/>
      <c r="G60" s="55"/>
      <c r="H60" s="55"/>
      <c r="I60" s="55"/>
      <c r="J60" s="55"/>
      <c r="K60" s="191"/>
    </row>
    <row r="61" spans="1:11" x14ac:dyDescent="0.2">
      <c r="A61" s="225"/>
      <c r="B61" s="653" t="s">
        <v>74</v>
      </c>
      <c r="C61" s="55" t="s">
        <v>5360</v>
      </c>
      <c r="D61" s="55"/>
      <c r="E61" s="55"/>
      <c r="F61" s="55"/>
      <c r="G61" s="55"/>
      <c r="H61" s="55"/>
      <c r="I61" s="55"/>
      <c r="J61" s="55"/>
      <c r="K61" s="191"/>
    </row>
    <row r="62" spans="1:11" x14ac:dyDescent="0.2">
      <c r="A62" s="657" t="s">
        <v>5361</v>
      </c>
      <c r="B62" s="653"/>
      <c r="C62" s="55"/>
      <c r="D62" s="55"/>
      <c r="E62" s="55"/>
      <c r="F62" s="658" t="s">
        <v>5362</v>
      </c>
      <c r="G62" s="55"/>
      <c r="H62" s="55"/>
      <c r="I62" s="55"/>
      <c r="J62" s="55"/>
      <c r="K62" s="191"/>
    </row>
    <row r="63" spans="1:11" x14ac:dyDescent="0.2">
      <c r="A63" s="127"/>
      <c r="B63" s="653" t="s">
        <v>8</v>
      </c>
      <c r="C63" s="123" t="s">
        <v>5363</v>
      </c>
      <c r="D63" s="55"/>
      <c r="E63" s="55"/>
      <c r="F63" s="55"/>
      <c r="G63" s="55"/>
      <c r="H63" s="55"/>
      <c r="I63" s="55"/>
      <c r="J63" s="55"/>
      <c r="K63" s="191"/>
    </row>
    <row r="64" spans="1:11" x14ac:dyDescent="0.2">
      <c r="A64" s="127" t="s">
        <v>5364</v>
      </c>
      <c r="B64" s="653"/>
      <c r="C64" s="55"/>
      <c r="D64" s="55"/>
      <c r="E64" s="55"/>
      <c r="F64" s="55"/>
      <c r="G64" s="55"/>
      <c r="H64" s="55"/>
      <c r="I64" s="55"/>
      <c r="J64" s="55"/>
      <c r="K64" s="191"/>
    </row>
    <row r="65" spans="1:11" x14ac:dyDescent="0.2">
      <c r="A65" s="657"/>
      <c r="B65" s="653"/>
      <c r="C65" s="165" t="s">
        <v>5313</v>
      </c>
      <c r="D65" s="55"/>
      <c r="E65" s="55"/>
      <c r="F65" s="55"/>
      <c r="G65" s="55"/>
      <c r="H65" s="55"/>
      <c r="I65" s="55"/>
      <c r="J65" s="55"/>
      <c r="K65" s="191"/>
    </row>
    <row r="66" spans="1:11" x14ac:dyDescent="0.2">
      <c r="A66" s="657" t="s">
        <v>5365</v>
      </c>
      <c r="B66" s="655"/>
      <c r="C66" s="165"/>
      <c r="D66" s="55"/>
      <c r="E66" s="55"/>
      <c r="F66" s="55"/>
      <c r="G66" s="55"/>
      <c r="H66" s="55"/>
      <c r="I66" s="55"/>
      <c r="J66" s="55"/>
      <c r="K66" s="191"/>
    </row>
    <row r="67" spans="1:11" x14ac:dyDescent="0.2">
      <c r="A67" s="370" t="s">
        <v>5366</v>
      </c>
      <c r="B67" s="655"/>
      <c r="C67" s="165"/>
      <c r="D67" s="55"/>
      <c r="E67" s="55"/>
      <c r="F67" s="55"/>
      <c r="G67" s="55"/>
      <c r="H67" s="55"/>
      <c r="I67" s="55"/>
      <c r="J67" s="55"/>
      <c r="K67" s="191"/>
    </row>
    <row r="68" spans="1:11" x14ac:dyDescent="0.2">
      <c r="A68" s="127"/>
      <c r="B68" s="653" t="s">
        <v>5367</v>
      </c>
      <c r="C68" s="123" t="s">
        <v>5368</v>
      </c>
      <c r="D68" s="55"/>
      <c r="E68" s="55"/>
      <c r="F68" s="55"/>
      <c r="G68" s="55"/>
      <c r="H68" s="55"/>
      <c r="I68" s="55"/>
      <c r="J68" s="55"/>
      <c r="K68" s="191"/>
    </row>
    <row r="69" spans="1:11" x14ac:dyDescent="0.2">
      <c r="A69" s="127"/>
      <c r="B69" s="653" t="s">
        <v>4592</v>
      </c>
      <c r="C69" s="123" t="s">
        <v>5369</v>
      </c>
      <c r="D69" s="55"/>
      <c r="E69" s="55"/>
      <c r="F69" s="55"/>
      <c r="G69" s="55"/>
      <c r="H69" s="55"/>
      <c r="I69" s="55"/>
      <c r="J69" s="55"/>
      <c r="K69" s="191"/>
    </row>
    <row r="70" spans="1:11" x14ac:dyDescent="0.2">
      <c r="A70" s="225" t="s">
        <v>5370</v>
      </c>
      <c r="B70" s="653"/>
      <c r="C70" s="123"/>
      <c r="D70" s="55"/>
      <c r="E70" s="55"/>
      <c r="F70" s="55"/>
      <c r="G70" s="55"/>
      <c r="H70" s="55"/>
      <c r="I70" s="55"/>
      <c r="J70" s="55"/>
      <c r="K70" s="191"/>
    </row>
    <row r="71" spans="1:11" x14ac:dyDescent="0.2">
      <c r="A71" s="225" t="s">
        <v>5371</v>
      </c>
      <c r="B71" s="653"/>
      <c r="C71" s="123"/>
      <c r="D71" s="55"/>
      <c r="E71" s="55"/>
      <c r="F71" s="55"/>
      <c r="G71" s="55"/>
      <c r="H71" s="55"/>
      <c r="I71" s="55"/>
      <c r="J71" s="55"/>
      <c r="K71" s="191"/>
    </row>
    <row r="72" spans="1:11" x14ac:dyDescent="0.2">
      <c r="A72" s="127"/>
      <c r="B72" s="653" t="s">
        <v>5372</v>
      </c>
      <c r="C72" s="123" t="s">
        <v>5373</v>
      </c>
      <c r="D72" s="55"/>
      <c r="E72" s="55"/>
      <c r="F72" s="55"/>
      <c r="G72" s="55"/>
      <c r="H72" s="55"/>
      <c r="I72" s="55"/>
      <c r="J72" s="55"/>
      <c r="K72" s="191"/>
    </row>
    <row r="73" spans="1:11" x14ac:dyDescent="0.2">
      <c r="A73" s="127"/>
      <c r="B73" s="653" t="s">
        <v>5374</v>
      </c>
      <c r="C73" s="123" t="s">
        <v>5375</v>
      </c>
      <c r="D73" s="55"/>
      <c r="E73" s="55"/>
      <c r="F73" s="55"/>
      <c r="G73" s="55"/>
      <c r="H73" s="55"/>
      <c r="I73" s="55"/>
      <c r="J73" s="55"/>
      <c r="K73" s="191"/>
    </row>
    <row r="74" spans="1:11" x14ac:dyDescent="0.2">
      <c r="A74" s="127"/>
      <c r="B74" s="653" t="s">
        <v>5376</v>
      </c>
      <c r="C74" s="123" t="s">
        <v>5377</v>
      </c>
      <c r="D74" s="55"/>
      <c r="E74" s="55"/>
      <c r="F74" s="55"/>
      <c r="G74" s="55"/>
      <c r="H74" s="55"/>
      <c r="I74" s="55"/>
      <c r="J74" s="55"/>
      <c r="K74" s="191"/>
    </row>
    <row r="75" spans="1:11" x14ac:dyDescent="0.2">
      <c r="A75" s="127"/>
      <c r="B75" s="653" t="s">
        <v>5378</v>
      </c>
      <c r="C75" s="123" t="s">
        <v>5379</v>
      </c>
      <c r="D75" s="55"/>
      <c r="E75" s="55"/>
      <c r="F75" s="55"/>
      <c r="G75" s="55"/>
      <c r="H75" s="55"/>
      <c r="I75" s="55"/>
      <c r="J75" s="55"/>
      <c r="K75" s="191"/>
    </row>
    <row r="76" spans="1:11" x14ac:dyDescent="0.2">
      <c r="A76" s="127"/>
      <c r="B76" s="653" t="s">
        <v>5380</v>
      </c>
      <c r="C76" s="123" t="s">
        <v>5381</v>
      </c>
      <c r="D76" s="55"/>
      <c r="E76" s="55"/>
      <c r="F76" s="55"/>
      <c r="G76" s="55"/>
      <c r="H76" s="55"/>
      <c r="I76" s="55"/>
      <c r="J76" s="55"/>
      <c r="K76" s="191"/>
    </row>
    <row r="77" spans="1:11" x14ac:dyDescent="0.2">
      <c r="A77" s="127"/>
      <c r="B77" s="653" t="s">
        <v>5382</v>
      </c>
      <c r="C77" s="123" t="s">
        <v>5383</v>
      </c>
      <c r="D77" s="55"/>
      <c r="E77" s="55"/>
      <c r="F77" s="55"/>
      <c r="G77" s="55"/>
      <c r="H77" s="55"/>
      <c r="I77" s="55"/>
      <c r="J77" s="55"/>
      <c r="K77" s="191"/>
    </row>
    <row r="78" spans="1:11" x14ac:dyDescent="0.2">
      <c r="A78" s="127"/>
      <c r="B78" s="653" t="s">
        <v>5384</v>
      </c>
      <c r="C78" s="123" t="s">
        <v>5385</v>
      </c>
      <c r="D78" s="55"/>
      <c r="E78" s="55"/>
      <c r="F78" s="55"/>
      <c r="G78" s="55"/>
      <c r="H78" s="55"/>
      <c r="I78" s="55"/>
      <c r="J78" s="55"/>
      <c r="K78" s="191"/>
    </row>
    <row r="79" spans="1:11" x14ac:dyDescent="0.2">
      <c r="A79" s="127"/>
      <c r="B79" s="653" t="s">
        <v>5386</v>
      </c>
      <c r="C79" s="123" t="s">
        <v>5387</v>
      </c>
      <c r="D79" s="55"/>
      <c r="E79" s="55"/>
      <c r="F79" s="55"/>
      <c r="G79" s="55"/>
      <c r="H79" s="55"/>
      <c r="I79" s="55"/>
      <c r="J79" s="55"/>
      <c r="K79" s="191"/>
    </row>
    <row r="80" spans="1:11" x14ac:dyDescent="0.2">
      <c r="A80" s="127"/>
      <c r="B80" s="653" t="s">
        <v>5388</v>
      </c>
      <c r="C80" s="123" t="s">
        <v>5389</v>
      </c>
      <c r="D80" s="55"/>
      <c r="E80" s="55"/>
      <c r="F80" s="55"/>
      <c r="G80" s="55"/>
      <c r="H80" s="55"/>
      <c r="I80" s="55"/>
      <c r="J80" s="55"/>
      <c r="K80" s="191"/>
    </row>
    <row r="81" spans="1:11" x14ac:dyDescent="0.2">
      <c r="A81" s="127"/>
      <c r="B81" s="653" t="s">
        <v>5390</v>
      </c>
      <c r="C81" s="123" t="s">
        <v>5391</v>
      </c>
      <c r="D81" s="55"/>
      <c r="E81" s="55"/>
      <c r="F81" s="55"/>
      <c r="G81" s="55"/>
      <c r="H81" s="55"/>
      <c r="I81" s="55"/>
      <c r="J81" s="55"/>
      <c r="K81" s="191"/>
    </row>
    <row r="82" spans="1:11" x14ac:dyDescent="0.2">
      <c r="A82" s="127"/>
      <c r="B82" s="653" t="s">
        <v>5392</v>
      </c>
      <c r="C82" s="123" t="s">
        <v>5393</v>
      </c>
      <c r="D82" s="55"/>
      <c r="E82" s="55"/>
      <c r="F82" s="55"/>
      <c r="G82" s="55"/>
      <c r="H82" s="55"/>
      <c r="I82" s="55"/>
      <c r="J82" s="55"/>
      <c r="K82" s="191"/>
    </row>
    <row r="83" spans="1:11" x14ac:dyDescent="0.2">
      <c r="A83" s="127"/>
      <c r="B83" s="653" t="s">
        <v>5394</v>
      </c>
      <c r="C83" s="123" t="s">
        <v>5395</v>
      </c>
      <c r="D83" s="55"/>
      <c r="E83" s="55"/>
      <c r="F83" s="55"/>
      <c r="G83" s="55"/>
      <c r="H83" s="55"/>
      <c r="I83" s="55"/>
      <c r="J83" s="55"/>
      <c r="K83" s="191"/>
    </row>
    <row r="84" spans="1:11" x14ac:dyDescent="0.2">
      <c r="A84" s="127"/>
      <c r="B84" s="653" t="s">
        <v>5396</v>
      </c>
      <c r="C84" s="123" t="s">
        <v>5397</v>
      </c>
      <c r="D84" s="55"/>
      <c r="E84" s="55"/>
      <c r="F84" s="55"/>
      <c r="G84" s="55"/>
      <c r="H84" s="55"/>
      <c r="I84" s="55"/>
      <c r="J84" s="55"/>
      <c r="K84" s="191"/>
    </row>
    <row r="85" spans="1:11" x14ac:dyDescent="0.2">
      <c r="A85" s="127"/>
      <c r="B85" s="653" t="s">
        <v>5398</v>
      </c>
      <c r="C85" s="123" t="s">
        <v>5399</v>
      </c>
      <c r="D85" s="55"/>
      <c r="E85" s="55"/>
      <c r="F85" s="55"/>
      <c r="G85" s="55"/>
      <c r="H85" s="55"/>
      <c r="I85" s="55"/>
      <c r="J85" s="55"/>
      <c r="K85" s="191"/>
    </row>
    <row r="86" spans="1:11" x14ac:dyDescent="0.2">
      <c r="A86" s="127"/>
      <c r="B86" s="653" t="s">
        <v>5400</v>
      </c>
      <c r="C86" s="123" t="s">
        <v>5401</v>
      </c>
      <c r="D86" s="55"/>
      <c r="E86" s="55"/>
      <c r="F86" s="55"/>
      <c r="G86" s="55"/>
      <c r="H86" s="55"/>
      <c r="I86" s="55"/>
      <c r="J86" s="55"/>
      <c r="K86" s="191"/>
    </row>
    <row r="87" spans="1:11" x14ac:dyDescent="0.2">
      <c r="A87" s="127"/>
      <c r="B87" s="653" t="s">
        <v>5402</v>
      </c>
      <c r="C87" s="123" t="s">
        <v>5403</v>
      </c>
      <c r="D87" s="55"/>
      <c r="E87" s="55"/>
      <c r="F87" s="55"/>
      <c r="G87" s="55"/>
      <c r="H87" s="55"/>
      <c r="I87" s="55"/>
      <c r="J87" s="55"/>
      <c r="K87" s="191"/>
    </row>
    <row r="88" spans="1:11" x14ac:dyDescent="0.2">
      <c r="A88" s="225" t="s">
        <v>5404</v>
      </c>
      <c r="B88" s="55"/>
      <c r="C88" s="123"/>
      <c r="D88" s="55"/>
      <c r="E88" s="55"/>
      <c r="F88" s="55"/>
      <c r="G88" s="55"/>
      <c r="H88" s="55"/>
      <c r="I88" s="55"/>
      <c r="J88" s="55"/>
      <c r="K88" s="191"/>
    </row>
    <row r="89" spans="1:11" x14ac:dyDescent="0.2">
      <c r="A89" s="55"/>
      <c r="B89" s="653" t="s">
        <v>5405</v>
      </c>
      <c r="C89" s="123" t="s">
        <v>5406</v>
      </c>
      <c r="D89" s="55"/>
      <c r="E89" s="55"/>
      <c r="F89" s="55"/>
      <c r="G89" s="55"/>
      <c r="H89" s="55"/>
      <c r="I89" s="55"/>
      <c r="J89" s="55"/>
      <c r="K89" s="191"/>
    </row>
    <row r="90" spans="1:11" x14ac:dyDescent="0.2">
      <c r="A90" s="659" t="s">
        <v>5407</v>
      </c>
      <c r="B90" s="653" t="s">
        <v>40</v>
      </c>
      <c r="C90" s="123" t="s">
        <v>5408</v>
      </c>
      <c r="D90" s="55"/>
      <c r="E90" s="55"/>
      <c r="F90" s="55"/>
      <c r="G90" s="55"/>
      <c r="H90" s="55"/>
      <c r="I90" s="55"/>
      <c r="J90" s="55"/>
      <c r="K90" s="191"/>
    </row>
    <row r="91" spans="1:11" x14ac:dyDescent="0.2">
      <c r="A91" s="657"/>
      <c r="B91" s="653"/>
      <c r="C91" s="165" t="s">
        <v>5313</v>
      </c>
      <c r="D91" s="55"/>
      <c r="E91" s="55"/>
      <c r="F91" s="55"/>
      <c r="G91" s="55"/>
      <c r="H91" s="55"/>
      <c r="I91" s="55"/>
      <c r="J91" s="55"/>
      <c r="K91" s="191"/>
    </row>
    <row r="92" spans="1:11" x14ac:dyDescent="0.2">
      <c r="A92" s="127"/>
      <c r="B92" s="653" t="s">
        <v>5409</v>
      </c>
      <c r="C92" s="123" t="s">
        <v>5410</v>
      </c>
      <c r="D92" s="55"/>
      <c r="E92" s="55"/>
      <c r="F92" s="55"/>
      <c r="G92" s="55"/>
      <c r="H92" s="55"/>
      <c r="I92" s="55"/>
      <c r="J92" s="55"/>
      <c r="K92" s="191"/>
    </row>
    <row r="93" spans="1:11" x14ac:dyDescent="0.2">
      <c r="A93" s="225" t="s">
        <v>5411</v>
      </c>
      <c r="B93" s="653"/>
      <c r="C93" s="123"/>
      <c r="D93" s="55"/>
      <c r="E93" s="55"/>
      <c r="F93" s="55"/>
      <c r="G93" s="55"/>
      <c r="H93" s="55"/>
      <c r="I93" s="55"/>
      <c r="J93" s="55"/>
      <c r="K93" s="191"/>
    </row>
    <row r="94" spans="1:11" x14ac:dyDescent="0.2">
      <c r="A94" s="127" t="s">
        <v>5412</v>
      </c>
      <c r="B94" s="653"/>
      <c r="C94" s="123"/>
      <c r="D94" s="55"/>
      <c r="E94" s="55"/>
      <c r="F94" s="55"/>
      <c r="G94" s="55"/>
      <c r="H94" s="55"/>
      <c r="I94" s="55"/>
      <c r="J94" s="55"/>
      <c r="K94" s="191"/>
    </row>
    <row r="95" spans="1:11" x14ac:dyDescent="0.2">
      <c r="A95" s="127" t="s">
        <v>5413</v>
      </c>
      <c r="B95" s="653"/>
      <c r="C95" s="123"/>
      <c r="D95" s="55"/>
      <c r="E95" s="55"/>
      <c r="F95" s="55"/>
      <c r="G95" s="55"/>
      <c r="H95" s="55"/>
      <c r="I95" s="55"/>
      <c r="J95" s="55"/>
      <c r="K95" s="191"/>
    </row>
    <row r="96" spans="1:11" x14ac:dyDescent="0.2">
      <c r="A96" s="225" t="s">
        <v>5414</v>
      </c>
      <c r="B96" s="653"/>
      <c r="C96" s="123"/>
      <c r="D96" s="55"/>
      <c r="E96" s="55"/>
      <c r="F96" s="55"/>
      <c r="G96" s="55"/>
      <c r="H96" s="55"/>
      <c r="I96" s="55"/>
      <c r="J96" s="55"/>
      <c r="K96" s="191"/>
    </row>
    <row r="97" spans="1:11" x14ac:dyDescent="0.2">
      <c r="A97" s="127" t="s">
        <v>5415</v>
      </c>
      <c r="B97" s="653"/>
      <c r="C97" s="123"/>
      <c r="D97" s="55"/>
      <c r="E97" s="55"/>
      <c r="F97" s="55"/>
      <c r="G97" s="55"/>
      <c r="H97" s="55"/>
      <c r="I97" s="55"/>
      <c r="J97" s="55"/>
      <c r="K97" s="191"/>
    </row>
    <row r="98" spans="1:11" x14ac:dyDescent="0.2">
      <c r="A98" s="127"/>
      <c r="B98" s="653" t="s">
        <v>5416</v>
      </c>
      <c r="C98" s="123" t="s">
        <v>5417</v>
      </c>
      <c r="D98" s="55"/>
      <c r="E98" s="55"/>
      <c r="F98" s="55"/>
      <c r="G98" s="55"/>
      <c r="H98" s="55"/>
      <c r="I98" s="55"/>
      <c r="J98" s="55"/>
      <c r="K98" s="191"/>
    </row>
    <row r="99" spans="1:11" x14ac:dyDescent="0.2">
      <c r="A99" s="127" t="s">
        <v>5418</v>
      </c>
      <c r="B99" s="653"/>
      <c r="C99" s="123"/>
      <c r="D99" s="55"/>
      <c r="E99" s="55"/>
      <c r="F99" s="55"/>
      <c r="G99" s="55"/>
      <c r="H99" s="55"/>
      <c r="I99" s="55"/>
      <c r="J99" s="55"/>
      <c r="K99" s="191"/>
    </row>
    <row r="100" spans="1:11" x14ac:dyDescent="0.2">
      <c r="A100" s="127" t="s">
        <v>5419</v>
      </c>
      <c r="B100" s="653"/>
      <c r="C100" s="123"/>
      <c r="D100" s="55"/>
      <c r="E100" s="55"/>
      <c r="F100" s="55"/>
      <c r="G100" s="55"/>
      <c r="H100" s="55"/>
      <c r="I100" s="55"/>
      <c r="J100" s="55"/>
      <c r="K100" s="191"/>
    </row>
    <row r="101" spans="1:11" x14ac:dyDescent="0.2">
      <c r="A101" s="127" t="s">
        <v>5420</v>
      </c>
      <c r="B101" s="653"/>
      <c r="C101" s="123"/>
      <c r="D101" s="55"/>
      <c r="E101" s="55"/>
      <c r="F101" s="55"/>
      <c r="G101" s="55"/>
      <c r="H101" s="55"/>
      <c r="I101" s="55"/>
      <c r="J101" s="55"/>
      <c r="K101" s="191"/>
    </row>
    <row r="102" spans="1:11" x14ac:dyDescent="0.2">
      <c r="A102" s="127" t="s">
        <v>5421</v>
      </c>
      <c r="B102" s="653"/>
      <c r="C102" s="123"/>
      <c r="D102" s="55"/>
      <c r="E102" s="55"/>
      <c r="F102" s="55"/>
      <c r="G102" s="55"/>
      <c r="H102" s="55"/>
      <c r="I102" s="55"/>
      <c r="J102" s="55"/>
      <c r="K102" s="191"/>
    </row>
    <row r="103" spans="1:11" x14ac:dyDescent="0.2">
      <c r="A103" s="127"/>
      <c r="B103" s="653" t="s">
        <v>5422</v>
      </c>
      <c r="C103" s="123" t="s">
        <v>5423</v>
      </c>
      <c r="D103" s="55"/>
      <c r="E103" s="55"/>
      <c r="F103" s="55"/>
      <c r="G103" s="55"/>
      <c r="H103" s="55"/>
      <c r="I103" s="55"/>
      <c r="J103" s="55"/>
      <c r="K103" s="191"/>
    </row>
    <row r="104" spans="1:11" x14ac:dyDescent="0.2">
      <c r="A104" s="225" t="s">
        <v>5424</v>
      </c>
      <c r="B104" s="653"/>
      <c r="C104" s="123"/>
      <c r="D104" s="55"/>
      <c r="E104" s="55"/>
      <c r="F104" s="55"/>
      <c r="G104" s="55"/>
      <c r="H104" s="55"/>
      <c r="I104" s="55"/>
      <c r="J104" s="55"/>
      <c r="K104" s="191"/>
    </row>
    <row r="105" spans="1:11" x14ac:dyDescent="0.2">
      <c r="A105" s="127" t="s">
        <v>5425</v>
      </c>
      <c r="B105" s="653"/>
      <c r="C105" s="123"/>
      <c r="D105" s="55"/>
      <c r="E105" s="55"/>
      <c r="F105" s="55"/>
      <c r="G105" s="55"/>
      <c r="H105" s="55"/>
      <c r="I105" s="55"/>
      <c r="J105" s="55"/>
      <c r="K105" s="191"/>
    </row>
    <row r="106" spans="1:11" x14ac:dyDescent="0.2">
      <c r="A106" s="225" t="s">
        <v>5426</v>
      </c>
      <c r="B106" s="653"/>
      <c r="C106" s="123"/>
      <c r="D106" s="55"/>
      <c r="E106" s="55"/>
      <c r="F106" s="55"/>
      <c r="G106" s="55"/>
      <c r="H106" s="55"/>
      <c r="I106" s="55"/>
      <c r="J106" s="55"/>
      <c r="K106" s="191"/>
    </row>
    <row r="107" spans="1:11" x14ac:dyDescent="0.2">
      <c r="A107" s="225" t="s">
        <v>5427</v>
      </c>
      <c r="B107" s="653"/>
      <c r="C107" s="123"/>
      <c r="D107" s="55"/>
      <c r="E107" s="55"/>
      <c r="F107" s="55"/>
      <c r="G107" s="55"/>
      <c r="H107" s="55"/>
      <c r="I107" s="55"/>
      <c r="J107" s="55"/>
      <c r="K107" s="191"/>
    </row>
    <row r="108" spans="1:11" x14ac:dyDescent="0.2">
      <c r="A108" s="225" t="s">
        <v>5428</v>
      </c>
      <c r="B108" s="653"/>
      <c r="C108" s="123"/>
      <c r="D108" s="55"/>
      <c r="E108" s="55"/>
      <c r="F108" s="55"/>
      <c r="G108" s="55"/>
      <c r="H108" s="55"/>
      <c r="I108" s="55"/>
      <c r="J108" s="55"/>
      <c r="K108" s="191"/>
    </row>
    <row r="109" spans="1:11" x14ac:dyDescent="0.2">
      <c r="A109" s="127" t="s">
        <v>5429</v>
      </c>
      <c r="B109" s="653"/>
      <c r="C109" s="123"/>
      <c r="D109" s="55"/>
      <c r="E109" s="55"/>
      <c r="F109" s="55"/>
      <c r="G109" s="55"/>
      <c r="H109" s="55"/>
      <c r="I109" s="55"/>
      <c r="J109" s="55"/>
      <c r="K109" s="191"/>
    </row>
    <row r="110" spans="1:11" x14ac:dyDescent="0.2">
      <c r="A110" s="127"/>
      <c r="B110" s="653" t="s">
        <v>5430</v>
      </c>
      <c r="C110" s="123" t="s">
        <v>5431</v>
      </c>
      <c r="D110" s="55"/>
      <c r="E110" s="55"/>
      <c r="F110" s="55"/>
      <c r="G110" s="55"/>
      <c r="H110" s="55"/>
      <c r="I110" s="55"/>
      <c r="J110" s="55"/>
      <c r="K110" s="191"/>
    </row>
    <row r="111" spans="1:11" x14ac:dyDescent="0.2">
      <c r="A111" s="203"/>
      <c r="B111" s="660" t="s">
        <v>12</v>
      </c>
      <c r="C111" s="126" t="s">
        <v>5432</v>
      </c>
      <c r="D111" s="118"/>
      <c r="E111" s="118"/>
      <c r="F111" s="118"/>
      <c r="G111" s="118"/>
      <c r="H111" s="118"/>
      <c r="I111" s="118"/>
      <c r="J111" s="118"/>
      <c r="K111" s="186"/>
    </row>
    <row r="112" spans="1:11" x14ac:dyDescent="0.2">
      <c r="A112" s="225" t="s">
        <v>5433</v>
      </c>
      <c r="B112" s="653"/>
      <c r="C112" s="123"/>
      <c r="D112" s="55"/>
      <c r="E112" s="55"/>
      <c r="F112" s="55"/>
      <c r="G112" s="55"/>
      <c r="H112" s="55"/>
      <c r="I112" s="55"/>
      <c r="J112" s="55"/>
      <c r="K112" s="191"/>
    </row>
    <row r="113" spans="1:11" x14ac:dyDescent="0.2">
      <c r="A113" s="225" t="s">
        <v>5434</v>
      </c>
      <c r="B113" s="653"/>
      <c r="C113" s="123"/>
      <c r="D113" s="55"/>
      <c r="E113" s="55"/>
      <c r="F113" s="55"/>
      <c r="G113" s="55"/>
      <c r="H113" s="55"/>
      <c r="I113" s="55"/>
      <c r="J113" s="55"/>
      <c r="K113" s="191"/>
    </row>
    <row r="114" spans="1:11" x14ac:dyDescent="0.2">
      <c r="A114" s="127" t="s">
        <v>5435</v>
      </c>
      <c r="B114" s="653"/>
      <c r="C114" s="123"/>
      <c r="D114" s="55"/>
      <c r="E114" s="55"/>
      <c r="F114" s="55"/>
      <c r="G114" s="55"/>
      <c r="H114" s="55"/>
      <c r="I114" s="55"/>
      <c r="J114" s="55"/>
      <c r="K114" s="191"/>
    </row>
    <row r="115" spans="1:11" x14ac:dyDescent="0.2">
      <c r="A115" s="208" t="s">
        <v>5436</v>
      </c>
      <c r="B115" s="661"/>
      <c r="C115" s="662" t="s">
        <v>5437</v>
      </c>
      <c r="D115" s="201"/>
      <c r="E115" s="201"/>
      <c r="F115" s="201"/>
      <c r="G115" s="201"/>
      <c r="H115" s="201"/>
      <c r="I115" s="201"/>
      <c r="J115" s="420" t="s">
        <v>5438</v>
      </c>
      <c r="K115" s="442"/>
    </row>
    <row r="116" spans="1:11" x14ac:dyDescent="0.2">
      <c r="A116" s="127"/>
      <c r="B116" s="653" t="s">
        <v>104</v>
      </c>
      <c r="C116" s="123" t="s">
        <v>5439</v>
      </c>
      <c r="D116" s="55"/>
      <c r="E116" s="55"/>
      <c r="F116" s="55"/>
      <c r="G116" s="55"/>
      <c r="H116" s="55"/>
      <c r="I116" s="55"/>
      <c r="J116" s="55"/>
      <c r="K116" s="191"/>
    </row>
    <row r="117" spans="1:11" x14ac:dyDescent="0.2">
      <c r="A117" s="127"/>
      <c r="B117" s="663" t="s">
        <v>5440</v>
      </c>
      <c r="C117" s="123" t="s">
        <v>5441</v>
      </c>
      <c r="D117" s="55"/>
      <c r="E117" s="55"/>
      <c r="F117" s="55"/>
      <c r="G117" s="55"/>
      <c r="H117" s="55"/>
      <c r="I117" s="55"/>
      <c r="J117" s="55"/>
      <c r="K117" s="191"/>
    </row>
    <row r="118" spans="1:11" x14ac:dyDescent="0.2">
      <c r="A118" s="233"/>
      <c r="B118" s="664" t="s">
        <v>5442</v>
      </c>
      <c r="C118" s="204" t="s">
        <v>5443</v>
      </c>
      <c r="D118" s="201"/>
      <c r="E118" s="201"/>
      <c r="F118" s="201"/>
      <c r="G118" s="201"/>
      <c r="H118" s="201"/>
      <c r="I118" s="201"/>
      <c r="J118" s="201"/>
      <c r="K118" s="206"/>
    </row>
    <row r="119" spans="1:11" x14ac:dyDescent="0.2">
      <c r="A119" s="225"/>
      <c r="B119" s="653" t="s">
        <v>108</v>
      </c>
      <c r="C119" s="55" t="s">
        <v>5444</v>
      </c>
      <c r="D119" s="55"/>
      <c r="E119" s="55"/>
      <c r="F119" s="55"/>
      <c r="G119" s="55"/>
      <c r="H119" s="55"/>
      <c r="I119" s="55"/>
      <c r="J119" s="55"/>
      <c r="K119" s="191"/>
    </row>
    <row r="120" spans="1:11" x14ac:dyDescent="0.2">
      <c r="A120" s="225"/>
      <c r="B120" s="653"/>
      <c r="C120" s="55" t="s">
        <v>5445</v>
      </c>
      <c r="D120" s="55"/>
      <c r="E120" s="55"/>
      <c r="F120" s="55"/>
      <c r="G120" s="55"/>
      <c r="H120" s="55"/>
      <c r="I120" s="55"/>
      <c r="J120" s="55"/>
      <c r="K120" s="191"/>
    </row>
    <row r="121" spans="1:11" x14ac:dyDescent="0.2">
      <c r="A121" s="225"/>
      <c r="B121" s="653" t="s">
        <v>5446</v>
      </c>
      <c r="C121" s="55" t="s">
        <v>5447</v>
      </c>
      <c r="D121" s="55"/>
      <c r="E121" s="55"/>
      <c r="F121" s="55"/>
      <c r="G121" s="55"/>
      <c r="H121" s="55"/>
      <c r="I121" s="55"/>
      <c r="J121" s="55"/>
      <c r="K121" s="191"/>
    </row>
    <row r="122" spans="1:11" x14ac:dyDescent="0.2">
      <c r="A122" s="55" t="s">
        <v>5448</v>
      </c>
      <c r="B122" s="653"/>
      <c r="D122" s="55"/>
      <c r="E122" s="55"/>
      <c r="F122" s="55"/>
      <c r="G122" s="55"/>
      <c r="H122" s="55"/>
      <c r="I122" s="55"/>
      <c r="J122" s="55"/>
      <c r="K122" s="191"/>
    </row>
    <row r="123" spans="1:11" x14ac:dyDescent="0.2">
      <c r="A123" s="225"/>
      <c r="B123" s="653" t="s">
        <v>5449</v>
      </c>
      <c r="C123" s="55" t="s">
        <v>5450</v>
      </c>
      <c r="D123" s="55"/>
      <c r="E123" s="55"/>
      <c r="F123" s="55"/>
      <c r="G123" s="55"/>
      <c r="H123" s="55"/>
      <c r="I123" s="55"/>
      <c r="J123" s="55"/>
      <c r="K123" s="191"/>
    </row>
    <row r="124" spans="1:11" x14ac:dyDescent="0.2">
      <c r="A124" s="55" t="s">
        <v>5451</v>
      </c>
      <c r="B124" s="653"/>
      <c r="C124" s="55"/>
      <c r="D124" s="55"/>
      <c r="E124" s="55"/>
      <c r="F124" s="55"/>
      <c r="G124" s="55"/>
      <c r="H124" s="55"/>
      <c r="I124" s="55"/>
      <c r="J124" s="55"/>
      <c r="K124" s="191"/>
    </row>
    <row r="125" spans="1:11" x14ac:dyDescent="0.2">
      <c r="A125" s="55"/>
      <c r="B125" s="653" t="s">
        <v>5452</v>
      </c>
      <c r="C125" s="123" t="s">
        <v>5453</v>
      </c>
      <c r="D125" s="55"/>
      <c r="E125" s="55"/>
      <c r="F125" s="55"/>
      <c r="G125" s="55"/>
      <c r="H125" s="55"/>
      <c r="I125" s="55"/>
      <c r="J125" s="55"/>
      <c r="K125" s="191"/>
    </row>
    <row r="126" spans="1:11" x14ac:dyDescent="0.2">
      <c r="A126" s="55"/>
      <c r="B126" s="653" t="s">
        <v>5454</v>
      </c>
      <c r="C126" s="55" t="s">
        <v>5455</v>
      </c>
      <c r="D126" s="55"/>
      <c r="E126" s="55"/>
      <c r="F126" s="55"/>
      <c r="G126" s="55"/>
      <c r="H126" s="55"/>
      <c r="I126" s="55"/>
      <c r="J126" s="55"/>
      <c r="K126" s="191"/>
    </row>
    <row r="127" spans="1:11" x14ac:dyDescent="0.2">
      <c r="A127" s="123"/>
      <c r="B127" s="653" t="s">
        <v>113</v>
      </c>
      <c r="C127" s="123" t="s">
        <v>5456</v>
      </c>
      <c r="D127" s="55"/>
      <c r="E127" s="55"/>
      <c r="F127" s="55"/>
      <c r="G127" s="55"/>
      <c r="H127" s="55"/>
      <c r="I127" s="55"/>
      <c r="J127" s="55"/>
      <c r="K127" s="191"/>
    </row>
    <row r="128" spans="1:11" x14ac:dyDescent="0.2">
      <c r="A128" s="651" t="s">
        <v>5457</v>
      </c>
      <c r="B128" s="118"/>
      <c r="C128" s="118"/>
      <c r="D128" s="118"/>
      <c r="E128" s="118"/>
      <c r="F128" s="118"/>
      <c r="G128" s="118"/>
      <c r="H128" s="118"/>
      <c r="I128" s="118"/>
      <c r="J128" s="118"/>
      <c r="K128" s="186"/>
    </row>
    <row r="129" spans="1:11" x14ac:dyDescent="0.2">
      <c r="A129" s="127"/>
      <c r="B129" s="653" t="s">
        <v>5458</v>
      </c>
      <c r="C129" s="123" t="s">
        <v>5459</v>
      </c>
      <c r="D129" s="55"/>
      <c r="E129" s="55"/>
      <c r="F129" s="55"/>
      <c r="G129" s="55"/>
      <c r="H129" s="55"/>
      <c r="I129" s="55"/>
      <c r="J129" s="55"/>
      <c r="K129" s="191"/>
    </row>
    <row r="130" spans="1:11" x14ac:dyDescent="0.2">
      <c r="A130" s="127"/>
      <c r="B130" s="653" t="s">
        <v>5460</v>
      </c>
      <c r="C130" s="123" t="s">
        <v>5461</v>
      </c>
      <c r="D130" s="55"/>
      <c r="E130" s="55"/>
      <c r="F130" s="55"/>
      <c r="G130" s="55"/>
      <c r="H130" s="55"/>
      <c r="I130" s="55"/>
      <c r="J130" s="55"/>
      <c r="K130" s="191"/>
    </row>
    <row r="131" spans="1:11" x14ac:dyDescent="0.2">
      <c r="A131" s="55"/>
      <c r="B131" s="653" t="s">
        <v>5462</v>
      </c>
      <c r="C131" s="123" t="s">
        <v>5463</v>
      </c>
      <c r="D131" s="55"/>
      <c r="E131" s="55"/>
      <c r="F131" s="55"/>
      <c r="G131" s="55"/>
      <c r="H131" s="55"/>
      <c r="I131" s="55"/>
      <c r="J131" s="55"/>
      <c r="K131" s="191"/>
    </row>
    <row r="132" spans="1:11" x14ac:dyDescent="0.2">
      <c r="A132" s="127"/>
      <c r="B132" s="653" t="s">
        <v>5464</v>
      </c>
      <c r="C132" s="123" t="s">
        <v>5465</v>
      </c>
      <c r="D132" s="55"/>
      <c r="E132" s="55"/>
      <c r="F132" s="55"/>
      <c r="G132" s="55"/>
      <c r="H132" s="55"/>
      <c r="I132" s="55"/>
      <c r="J132" s="55"/>
      <c r="K132" s="191"/>
    </row>
    <row r="133" spans="1:11" x14ac:dyDescent="0.2">
      <c r="A133" s="127" t="s">
        <v>5466</v>
      </c>
      <c r="B133" s="653"/>
      <c r="C133" s="123"/>
      <c r="D133" s="55"/>
      <c r="E133" s="55"/>
      <c r="F133" s="55"/>
      <c r="G133" s="55"/>
      <c r="H133" s="55"/>
      <c r="I133" s="55"/>
      <c r="J133" s="55"/>
      <c r="K133" s="191"/>
    </row>
    <row r="134" spans="1:11" x14ac:dyDescent="0.2">
      <c r="A134" s="127" t="s">
        <v>5467</v>
      </c>
      <c r="B134" s="653"/>
      <c r="C134" s="123"/>
      <c r="D134" s="55"/>
      <c r="E134" s="55"/>
      <c r="F134" s="55"/>
      <c r="G134" s="55"/>
      <c r="H134" s="55"/>
      <c r="I134" s="55"/>
      <c r="J134" s="55"/>
      <c r="K134" s="191"/>
    </row>
    <row r="135" spans="1:11" x14ac:dyDescent="0.2">
      <c r="A135" s="127"/>
      <c r="B135" s="653" t="s">
        <v>5468</v>
      </c>
      <c r="C135" s="123" t="s">
        <v>5469</v>
      </c>
      <c r="D135" s="55"/>
      <c r="E135" s="55"/>
      <c r="F135" s="55"/>
      <c r="G135" s="55"/>
      <c r="H135" s="55"/>
      <c r="I135" s="55"/>
      <c r="J135" s="55"/>
      <c r="K135" s="191"/>
    </row>
    <row r="136" spans="1:11" x14ac:dyDescent="0.2">
      <c r="A136" s="208" t="s">
        <v>5470</v>
      </c>
      <c r="B136" s="661"/>
      <c r="C136" s="204"/>
      <c r="D136" s="201"/>
      <c r="E136" s="201"/>
      <c r="F136" s="201"/>
      <c r="G136" s="201"/>
      <c r="H136" s="201"/>
      <c r="I136" s="201"/>
      <c r="J136" s="201"/>
      <c r="K136" s="206"/>
    </row>
    <row r="137" spans="1:11" x14ac:dyDescent="0.2">
      <c r="A137" s="33" t="s">
        <v>5471</v>
      </c>
      <c r="B137" s="55"/>
      <c r="C137" s="55"/>
      <c r="D137" s="55"/>
      <c r="E137" s="55"/>
      <c r="F137" s="55"/>
      <c r="G137" s="55"/>
      <c r="H137" s="55"/>
      <c r="I137" s="55"/>
      <c r="J137" s="55"/>
      <c r="K137" s="191"/>
    </row>
    <row r="138" spans="1:11" x14ac:dyDescent="0.2">
      <c r="A138" s="127" t="s">
        <v>5472</v>
      </c>
      <c r="B138" s="55"/>
      <c r="C138" s="55"/>
      <c r="D138" s="55"/>
      <c r="E138" s="55"/>
      <c r="F138" s="55"/>
      <c r="G138" s="55"/>
      <c r="H138" s="55"/>
      <c r="I138" s="55"/>
      <c r="J138" s="55"/>
      <c r="K138" s="191"/>
    </row>
    <row r="139" spans="1:11" x14ac:dyDescent="0.2">
      <c r="A139" s="225" t="s">
        <v>5473</v>
      </c>
      <c r="B139" s="55"/>
      <c r="C139" s="55"/>
      <c r="D139" s="55"/>
      <c r="E139" s="55"/>
      <c r="F139" s="55"/>
      <c r="G139" s="55"/>
      <c r="H139" s="55"/>
      <c r="I139" s="55"/>
      <c r="J139" s="55"/>
      <c r="K139" s="191"/>
    </row>
    <row r="140" spans="1:11" x14ac:dyDescent="0.2">
      <c r="A140" s="225" t="s">
        <v>5474</v>
      </c>
      <c r="B140" s="55"/>
      <c r="C140" s="55"/>
      <c r="D140" s="55"/>
      <c r="E140" s="55"/>
      <c r="F140" s="55"/>
      <c r="G140" s="55"/>
      <c r="H140" s="55"/>
      <c r="I140" s="55"/>
      <c r="J140" s="55"/>
      <c r="K140" s="191"/>
    </row>
    <row r="141" spans="1:11" x14ac:dyDescent="0.2">
      <c r="A141" s="225" t="s">
        <v>5475</v>
      </c>
      <c r="B141" s="55"/>
      <c r="C141" s="55"/>
      <c r="D141" s="55"/>
      <c r="E141" s="55"/>
      <c r="F141" s="55"/>
      <c r="G141" s="55"/>
      <c r="H141" s="55"/>
      <c r="I141" s="55"/>
      <c r="J141" s="55"/>
      <c r="K141" s="191"/>
    </row>
    <row r="142" spans="1:11" x14ac:dyDescent="0.2">
      <c r="A142" s="225" t="s">
        <v>5476</v>
      </c>
      <c r="B142" s="55"/>
      <c r="C142" s="55"/>
      <c r="D142" s="55"/>
      <c r="E142" s="55"/>
      <c r="F142" s="55"/>
      <c r="G142" s="55"/>
      <c r="H142" s="55"/>
      <c r="I142" s="55"/>
      <c r="J142" s="55"/>
      <c r="K142" s="191"/>
    </row>
    <row r="143" spans="1:11" x14ac:dyDescent="0.2">
      <c r="A143" s="225" t="s">
        <v>5477</v>
      </c>
      <c r="B143" s="55"/>
      <c r="C143" s="55"/>
      <c r="D143" s="55"/>
      <c r="E143" s="55"/>
      <c r="F143" s="55"/>
      <c r="G143" s="55"/>
      <c r="H143" s="55"/>
      <c r="I143" s="55"/>
      <c r="J143" s="55"/>
      <c r="K143" s="191"/>
    </row>
    <row r="144" spans="1:11" x14ac:dyDescent="0.2">
      <c r="A144" s="127" t="s">
        <v>5478</v>
      </c>
      <c r="B144" s="55"/>
      <c r="C144" s="55"/>
      <c r="D144" s="55"/>
      <c r="E144" s="55"/>
      <c r="F144" s="55"/>
      <c r="G144" s="55"/>
      <c r="H144" s="55"/>
      <c r="I144" s="55"/>
      <c r="J144" s="55"/>
      <c r="K144" s="191"/>
    </row>
    <row r="145" spans="1:11" x14ac:dyDescent="0.2">
      <c r="A145" s="225" t="s">
        <v>5479</v>
      </c>
      <c r="B145" s="55"/>
      <c r="C145" s="55"/>
      <c r="D145" s="55"/>
      <c r="E145" s="55"/>
      <c r="F145" s="55"/>
      <c r="G145" s="55"/>
      <c r="H145" s="55"/>
      <c r="I145" s="55"/>
      <c r="J145" s="55"/>
      <c r="K145" s="191"/>
    </row>
    <row r="146" spans="1:11" x14ac:dyDescent="0.2">
      <c r="A146" s="233" t="s">
        <v>5480</v>
      </c>
      <c r="B146" s="201"/>
      <c r="C146" s="201"/>
      <c r="D146" s="201"/>
      <c r="E146" s="201"/>
      <c r="F146" s="201"/>
      <c r="G146" s="665" t="s">
        <v>5481</v>
      </c>
      <c r="H146" s="201"/>
      <c r="I146" s="201"/>
      <c r="J146" s="201"/>
      <c r="K146" s="206"/>
    </row>
    <row r="147" spans="1:11" x14ac:dyDescent="0.2">
      <c r="A147" s="225"/>
      <c r="B147" s="55"/>
      <c r="C147" s="55"/>
      <c r="D147" s="55"/>
      <c r="E147" s="55"/>
      <c r="F147" s="55"/>
      <c r="G147" s="55"/>
      <c r="H147" s="55"/>
      <c r="I147" s="55"/>
      <c r="J147" s="55"/>
      <c r="K147" s="191"/>
    </row>
    <row r="148" spans="1:11" x14ac:dyDescent="0.2">
      <c r="A148" s="647" t="s">
        <v>5482</v>
      </c>
      <c r="B148" s="118"/>
      <c r="C148" s="118"/>
      <c r="D148" s="118"/>
      <c r="E148" s="118"/>
      <c r="F148" s="118"/>
      <c r="G148" s="666"/>
      <c r="H148" s="118"/>
      <c r="I148" s="118"/>
      <c r="J148" s="118"/>
      <c r="K148" s="186"/>
    </row>
    <row r="149" spans="1:11" x14ac:dyDescent="0.2">
      <c r="A149" s="225" t="s">
        <v>5483</v>
      </c>
      <c r="B149" s="55"/>
      <c r="C149" s="55"/>
      <c r="D149" s="55"/>
      <c r="E149" s="55"/>
      <c r="F149" s="55"/>
      <c r="G149" s="24"/>
      <c r="H149" s="55"/>
      <c r="I149" s="55"/>
      <c r="J149" s="55"/>
      <c r="K149" s="191"/>
    </row>
    <row r="150" spans="1:11" x14ac:dyDescent="0.2">
      <c r="A150" s="233" t="s">
        <v>5484</v>
      </c>
      <c r="B150" s="201"/>
      <c r="C150" s="201"/>
      <c r="D150" s="201"/>
      <c r="E150" s="201"/>
      <c r="F150" s="201"/>
      <c r="G150" s="667" t="s">
        <v>5485</v>
      </c>
      <c r="H150" s="201"/>
      <c r="I150" s="201"/>
      <c r="J150" s="201"/>
      <c r="K150" s="206"/>
    </row>
    <row r="151" spans="1:11" x14ac:dyDescent="0.2">
      <c r="A151" s="668" t="s">
        <v>5486</v>
      </c>
      <c r="B151" s="669" t="s">
        <v>5487</v>
      </c>
      <c r="C151" s="670" t="s">
        <v>5488</v>
      </c>
      <c r="D151" s="594"/>
      <c r="E151" s="594"/>
      <c r="F151" s="594"/>
      <c r="G151" s="594"/>
      <c r="H151" s="594"/>
      <c r="I151" s="594"/>
      <c r="J151" s="594"/>
      <c r="K151" s="508"/>
    </row>
    <row r="152" spans="1:11" x14ac:dyDescent="0.2">
      <c r="A152" s="51"/>
      <c r="B152" s="25"/>
      <c r="C152" s="64"/>
      <c r="D152" s="25"/>
      <c r="E152" s="25"/>
      <c r="F152" s="25"/>
      <c r="G152" s="25"/>
      <c r="H152" s="25"/>
      <c r="I152" s="25"/>
      <c r="J152" s="25"/>
      <c r="K152" s="503"/>
    </row>
    <row r="153" spans="1:11" x14ac:dyDescent="0.2">
      <c r="A153" s="597" t="s">
        <v>5489</v>
      </c>
      <c r="B153" s="469"/>
      <c r="C153" s="469"/>
      <c r="D153" s="469"/>
      <c r="E153" s="469"/>
      <c r="F153" s="469"/>
      <c r="G153" s="469"/>
      <c r="H153" s="469"/>
      <c r="I153" s="469"/>
      <c r="J153" s="469"/>
      <c r="K153" s="550"/>
    </row>
    <row r="154" spans="1:11" x14ac:dyDescent="0.2">
      <c r="A154" s="64"/>
      <c r="B154" s="25"/>
      <c r="C154" s="25"/>
      <c r="D154" s="25"/>
      <c r="E154" s="25"/>
      <c r="F154" s="25"/>
      <c r="G154" s="25"/>
      <c r="H154" s="25"/>
      <c r="I154" s="25"/>
      <c r="J154" s="25"/>
      <c r="K154" s="25"/>
    </row>
    <row r="155" spans="1:11" x14ac:dyDescent="0.2">
      <c r="A155" s="647" t="s">
        <v>5490</v>
      </c>
      <c r="B155" s="118"/>
      <c r="C155" s="118"/>
      <c r="D155" s="118"/>
      <c r="E155" s="118"/>
      <c r="F155" s="118"/>
      <c r="G155" s="118"/>
      <c r="H155" s="118"/>
      <c r="I155" s="118"/>
      <c r="J155" s="118"/>
      <c r="K155" s="186"/>
    </row>
    <row r="156" spans="1:11" x14ac:dyDescent="0.2">
      <c r="A156" s="225" t="s">
        <v>5491</v>
      </c>
      <c r="B156" s="55"/>
      <c r="C156" s="55"/>
      <c r="D156" s="55"/>
      <c r="E156" s="55"/>
      <c r="F156" s="55"/>
      <c r="G156" s="55"/>
      <c r="H156" s="55"/>
      <c r="I156" s="55"/>
      <c r="J156" s="55"/>
      <c r="K156" s="191"/>
    </row>
    <row r="157" spans="1:11" x14ac:dyDescent="0.2">
      <c r="A157" s="671" t="s">
        <v>5492</v>
      </c>
      <c r="B157" s="672"/>
      <c r="C157" s="672"/>
      <c r="D157" s="672"/>
      <c r="E157" s="672"/>
      <c r="F157" s="672" t="s">
        <v>5493</v>
      </c>
      <c r="G157" s="672"/>
      <c r="H157" s="672"/>
      <c r="I157" s="672"/>
      <c r="J157" s="673" t="s">
        <v>5494</v>
      </c>
      <c r="K157" s="674" t="s">
        <v>5495</v>
      </c>
    </row>
    <row r="158" spans="1:11" x14ac:dyDescent="0.2">
      <c r="A158" s="127" t="s">
        <v>5496</v>
      </c>
      <c r="B158" s="55"/>
      <c r="C158" s="55"/>
      <c r="D158" s="55"/>
      <c r="E158" s="55"/>
      <c r="F158" s="55" t="s">
        <v>5497</v>
      </c>
      <c r="G158" s="55"/>
      <c r="H158" s="55"/>
      <c r="I158" s="55"/>
      <c r="J158" s="146">
        <v>0.5</v>
      </c>
      <c r="K158" s="353">
        <v>5.8</v>
      </c>
    </row>
    <row r="159" spans="1:11" x14ac:dyDescent="0.2">
      <c r="A159" s="127" t="s">
        <v>5498</v>
      </c>
      <c r="B159" s="55"/>
      <c r="C159" s="55"/>
      <c r="D159" s="55"/>
      <c r="E159" s="55"/>
      <c r="F159" s="123" t="s">
        <v>5499</v>
      </c>
      <c r="G159" s="55"/>
      <c r="H159" s="55"/>
      <c r="I159" s="55"/>
      <c r="J159" s="146">
        <f>(1000-Summary!X52)/100</f>
        <v>2.89</v>
      </c>
      <c r="K159" s="353">
        <v>9.99</v>
      </c>
    </row>
    <row r="160" spans="1:11" x14ac:dyDescent="0.2">
      <c r="A160" s="127" t="s">
        <v>5500</v>
      </c>
      <c r="B160" s="55"/>
      <c r="C160" s="55"/>
      <c r="D160" s="55"/>
      <c r="E160" s="55"/>
      <c r="F160" s="55" t="s">
        <v>5501</v>
      </c>
      <c r="G160" s="55"/>
      <c r="H160" s="55"/>
      <c r="I160" s="55"/>
      <c r="J160" s="146">
        <v>0</v>
      </c>
      <c r="K160" s="353">
        <v>2</v>
      </c>
    </row>
    <row r="161" spans="1:11" x14ac:dyDescent="0.2">
      <c r="A161" s="127" t="s">
        <v>5502</v>
      </c>
      <c r="B161" s="55"/>
      <c r="C161" s="55"/>
      <c r="D161" s="55"/>
      <c r="E161" s="55"/>
      <c r="F161" s="55" t="s">
        <v>5501</v>
      </c>
      <c r="G161" s="55"/>
      <c r="H161" s="55"/>
      <c r="I161" s="55"/>
      <c r="J161" s="146">
        <v>0</v>
      </c>
      <c r="K161" s="353">
        <v>2</v>
      </c>
    </row>
    <row r="162" spans="1:11" x14ac:dyDescent="0.2">
      <c r="A162" s="127" t="s">
        <v>5503</v>
      </c>
      <c r="B162" s="55"/>
      <c r="C162" s="55"/>
      <c r="D162" s="55"/>
      <c r="E162" s="55"/>
      <c r="F162" s="55" t="s">
        <v>5504</v>
      </c>
      <c r="G162" s="55"/>
      <c r="H162" s="55"/>
      <c r="I162" s="55"/>
      <c r="J162" s="146">
        <v>5.0000000000000001E-3</v>
      </c>
      <c r="K162" s="353">
        <v>5</v>
      </c>
    </row>
    <row r="163" spans="1:11" x14ac:dyDescent="0.2">
      <c r="A163" s="127" t="s">
        <v>5505</v>
      </c>
      <c r="B163" s="55"/>
      <c r="C163" s="55"/>
      <c r="D163" s="55"/>
      <c r="E163" s="55"/>
      <c r="F163" s="123" t="s">
        <v>5506</v>
      </c>
      <c r="G163" s="55"/>
      <c r="H163" s="55"/>
      <c r="I163" s="55"/>
      <c r="J163" s="146">
        <v>0</v>
      </c>
      <c r="K163" s="353">
        <v>10</v>
      </c>
    </row>
    <row r="164" spans="1:11" x14ac:dyDescent="0.2">
      <c r="A164" s="225" t="s">
        <v>5507</v>
      </c>
      <c r="B164" s="55"/>
      <c r="C164" s="55"/>
      <c r="D164" s="55"/>
      <c r="E164" s="55"/>
      <c r="F164" s="123" t="s">
        <v>5508</v>
      </c>
      <c r="G164" s="55"/>
      <c r="H164" s="55"/>
      <c r="I164" s="55"/>
      <c r="J164" s="146">
        <v>0</v>
      </c>
      <c r="K164" s="353">
        <v>10</v>
      </c>
    </row>
    <row r="165" spans="1:11" x14ac:dyDescent="0.2">
      <c r="A165" s="225" t="s">
        <v>5509</v>
      </c>
      <c r="B165" s="55"/>
      <c r="C165" s="55"/>
      <c r="D165" s="55"/>
      <c r="E165" s="55"/>
      <c r="F165" s="123" t="s">
        <v>5510</v>
      </c>
      <c r="G165" s="55"/>
      <c r="H165" s="55"/>
      <c r="I165" s="55"/>
      <c r="J165" s="146">
        <v>0</v>
      </c>
      <c r="K165" s="353">
        <v>5</v>
      </c>
    </row>
    <row r="166" spans="1:11" x14ac:dyDescent="0.2">
      <c r="A166" s="225" t="s">
        <v>5511</v>
      </c>
      <c r="B166" s="55"/>
      <c r="C166" s="55"/>
      <c r="D166" s="55"/>
      <c r="E166" s="55"/>
      <c r="F166" s="123" t="s">
        <v>5512</v>
      </c>
      <c r="G166" s="55"/>
      <c r="H166" s="55"/>
      <c r="I166" s="55"/>
      <c r="J166" s="146">
        <v>0</v>
      </c>
      <c r="K166" s="353">
        <v>5</v>
      </c>
    </row>
    <row r="167" spans="1:11" x14ac:dyDescent="0.2">
      <c r="A167" s="127" t="s">
        <v>5513</v>
      </c>
      <c r="B167" s="55"/>
      <c r="C167" s="55"/>
      <c r="D167" s="55"/>
      <c r="E167" s="55"/>
      <c r="F167" s="123" t="s">
        <v>5514</v>
      </c>
      <c r="G167" s="55"/>
      <c r="H167" s="55"/>
      <c r="I167" s="55"/>
      <c r="J167" s="146">
        <v>0</v>
      </c>
      <c r="K167" s="353">
        <v>5</v>
      </c>
    </row>
    <row r="168" spans="1:11" x14ac:dyDescent="0.2">
      <c r="A168" s="127" t="s">
        <v>5515</v>
      </c>
      <c r="B168" s="55"/>
      <c r="C168" s="55"/>
      <c r="D168" s="55"/>
      <c r="E168" s="55"/>
      <c r="F168" s="55" t="s">
        <v>5516</v>
      </c>
      <c r="G168" s="55"/>
      <c r="H168" s="55"/>
      <c r="I168" s="55"/>
      <c r="J168" s="146">
        <v>0</v>
      </c>
      <c r="K168" s="353">
        <v>5</v>
      </c>
    </row>
    <row r="169" spans="1:11" x14ac:dyDescent="0.2">
      <c r="A169" s="225" t="s">
        <v>5517</v>
      </c>
      <c r="B169" s="55"/>
      <c r="C169" s="55"/>
      <c r="D169" s="55"/>
      <c r="E169" s="55"/>
      <c r="F169" s="55" t="s">
        <v>5516</v>
      </c>
      <c r="G169" s="55"/>
      <c r="H169" s="55"/>
      <c r="I169" s="55"/>
      <c r="J169" s="146">
        <v>0</v>
      </c>
      <c r="K169" s="353">
        <v>5</v>
      </c>
    </row>
    <row r="170" spans="1:11" x14ac:dyDescent="0.2">
      <c r="A170" s="225" t="s">
        <v>5518</v>
      </c>
      <c r="B170" s="55"/>
      <c r="C170" s="55"/>
      <c r="D170" s="55"/>
      <c r="E170" s="55"/>
      <c r="F170" s="55" t="s">
        <v>5516</v>
      </c>
      <c r="G170" s="55"/>
      <c r="H170" s="55"/>
      <c r="I170" s="55"/>
      <c r="J170" s="146">
        <v>0</v>
      </c>
      <c r="K170" s="353">
        <v>5</v>
      </c>
    </row>
    <row r="171" spans="1:11" x14ac:dyDescent="0.2">
      <c r="A171" s="127" t="s">
        <v>5519</v>
      </c>
      <c r="B171" s="55"/>
      <c r="C171" s="55"/>
      <c r="D171" s="55"/>
      <c r="E171" s="55"/>
      <c r="F171" s="123" t="s">
        <v>5520</v>
      </c>
      <c r="G171" s="55"/>
      <c r="H171" s="55"/>
      <c r="I171" s="55"/>
      <c r="J171" s="146">
        <v>0</v>
      </c>
      <c r="K171" s="353">
        <v>4.9000000000000004</v>
      </c>
    </row>
    <row r="172" spans="1:11" x14ac:dyDescent="0.2">
      <c r="A172" s="127" t="s">
        <v>5521</v>
      </c>
      <c r="B172" s="55"/>
      <c r="C172" s="55"/>
      <c r="D172" s="55"/>
      <c r="E172" s="55"/>
      <c r="F172" s="123" t="s">
        <v>5522</v>
      </c>
      <c r="G172" s="55"/>
      <c r="H172" s="55"/>
      <c r="I172" s="55"/>
      <c r="J172" s="146">
        <v>0</v>
      </c>
      <c r="K172" s="353">
        <v>3</v>
      </c>
    </row>
    <row r="173" spans="1:11" x14ac:dyDescent="0.2">
      <c r="A173" s="127" t="s">
        <v>5523</v>
      </c>
      <c r="B173" s="55"/>
      <c r="C173" s="55"/>
      <c r="D173" s="55"/>
      <c r="E173" s="55"/>
      <c r="F173" s="55" t="s">
        <v>5516</v>
      </c>
      <c r="G173" s="55"/>
      <c r="H173" s="55"/>
      <c r="I173" s="55"/>
      <c r="J173" s="146">
        <v>5.0000000000000001E-3</v>
      </c>
      <c r="K173" s="353">
        <v>5</v>
      </c>
    </row>
    <row r="174" spans="1:11" x14ac:dyDescent="0.2">
      <c r="A174" s="225" t="s">
        <v>5524</v>
      </c>
      <c r="B174" s="55"/>
      <c r="C174" s="55"/>
      <c r="D174" s="55"/>
      <c r="E174" s="55"/>
      <c r="F174" s="55" t="s">
        <v>5516</v>
      </c>
      <c r="G174" s="55"/>
      <c r="H174" s="55"/>
      <c r="I174" s="55"/>
      <c r="J174" s="146">
        <v>5.0000000000000001E-3</v>
      </c>
      <c r="K174" s="353">
        <v>5</v>
      </c>
    </row>
    <row r="175" spans="1:11" x14ac:dyDescent="0.2">
      <c r="A175" s="225" t="s">
        <v>5525</v>
      </c>
      <c r="B175" s="55"/>
      <c r="C175" s="55"/>
      <c r="D175" s="55"/>
      <c r="E175" s="55"/>
      <c r="F175" s="55" t="s">
        <v>5516</v>
      </c>
      <c r="G175" s="55"/>
      <c r="H175" s="55"/>
      <c r="I175" s="55"/>
      <c r="J175" s="146">
        <v>5.0000000000000001E-3</v>
      </c>
      <c r="K175" s="353">
        <v>5</v>
      </c>
    </row>
    <row r="176" spans="1:11" x14ac:dyDescent="0.2">
      <c r="A176" s="225" t="s">
        <v>5526</v>
      </c>
      <c r="B176" s="55"/>
      <c r="C176" s="55"/>
      <c r="D176" s="55"/>
      <c r="E176" s="55"/>
      <c r="F176" s="55" t="s">
        <v>5516</v>
      </c>
      <c r="G176" s="55"/>
      <c r="H176" s="55"/>
      <c r="I176" s="55"/>
      <c r="J176" s="146">
        <v>5.0000000000000001E-3</v>
      </c>
      <c r="K176" s="353">
        <v>5</v>
      </c>
    </row>
    <row r="177" spans="1:36" x14ac:dyDescent="0.2">
      <c r="A177" s="127" t="s">
        <v>5527</v>
      </c>
      <c r="B177" s="55"/>
      <c r="C177" s="55"/>
      <c r="D177" s="55"/>
      <c r="E177" s="55"/>
      <c r="F177" s="55" t="s">
        <v>5516</v>
      </c>
      <c r="G177" s="55"/>
      <c r="H177" s="55"/>
      <c r="I177" s="55"/>
      <c r="J177" s="146">
        <v>5.0000000000000001E-3</v>
      </c>
      <c r="K177" s="353">
        <v>5</v>
      </c>
    </row>
    <row r="178" spans="1:36" x14ac:dyDescent="0.2">
      <c r="A178" s="127"/>
      <c r="B178" s="55"/>
      <c r="C178" s="55"/>
      <c r="D178" s="55"/>
      <c r="E178" s="55"/>
      <c r="F178" s="55"/>
      <c r="G178" s="55"/>
      <c r="H178" s="55"/>
      <c r="I178" s="55"/>
      <c r="J178" s="146"/>
      <c r="K178" s="353"/>
    </row>
    <row r="179" spans="1:36" x14ac:dyDescent="0.2">
      <c r="A179" s="208" t="s">
        <v>5528</v>
      </c>
      <c r="B179" s="201"/>
      <c r="C179" s="201"/>
      <c r="D179" s="201"/>
      <c r="E179" s="201"/>
      <c r="F179" s="201"/>
      <c r="G179" s="201"/>
      <c r="H179" s="201"/>
      <c r="I179" s="201"/>
      <c r="J179" s="675">
        <f>SUM(J158:J178)</f>
        <v>3.4199999999999995</v>
      </c>
      <c r="K179" s="676">
        <f>SUM(K158:K178)</f>
        <v>107.69</v>
      </c>
    </row>
    <row r="180" spans="1:36" x14ac:dyDescent="0.2">
      <c r="A180" s="55"/>
      <c r="B180" s="55"/>
      <c r="C180" s="55"/>
      <c r="D180" s="55"/>
      <c r="E180" s="55"/>
      <c r="F180" s="55"/>
      <c r="G180" s="55"/>
      <c r="H180" s="55"/>
      <c r="I180" s="55"/>
      <c r="J180" s="146"/>
      <c r="K180" s="146"/>
    </row>
    <row r="181" spans="1:36" x14ac:dyDescent="0.2">
      <c r="A181" s="33" t="s">
        <v>5529</v>
      </c>
    </row>
    <row r="182" spans="1:36" x14ac:dyDescent="0.2">
      <c r="A182" t="s">
        <v>5530</v>
      </c>
    </row>
    <row r="183" spans="1:36" x14ac:dyDescent="0.2">
      <c r="A183" t="s">
        <v>5531</v>
      </c>
    </row>
    <row r="184" spans="1:36" x14ac:dyDescent="0.2">
      <c r="A184" t="s">
        <v>5532</v>
      </c>
    </row>
    <row r="185" spans="1:36" x14ac:dyDescent="0.2">
      <c r="A185" t="s">
        <v>5533</v>
      </c>
      <c r="L185" s="55"/>
      <c r="M185" s="55"/>
      <c r="N185" s="55"/>
    </row>
    <row r="186" spans="1:36" x14ac:dyDescent="0.2"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</row>
    <row r="187" spans="1:36" x14ac:dyDescent="0.2">
      <c r="A187" s="677" t="s">
        <v>5534</v>
      </c>
      <c r="O187" s="55"/>
      <c r="P187" s="55"/>
      <c r="Q187" s="55"/>
    </row>
    <row r="188" spans="1:36" x14ac:dyDescent="0.2">
      <c r="A188" t="s">
        <v>5535</v>
      </c>
      <c r="C188" t="s">
        <v>5536</v>
      </c>
      <c r="D188" t="s">
        <v>64</v>
      </c>
      <c r="F188" t="s">
        <v>5536</v>
      </c>
      <c r="G188" t="s">
        <v>64</v>
      </c>
      <c r="I188" t="s">
        <v>5536</v>
      </c>
      <c r="J188" t="s">
        <v>64</v>
      </c>
      <c r="O188" s="55"/>
      <c r="P188" s="55"/>
    </row>
    <row r="189" spans="1:36" x14ac:dyDescent="0.2">
      <c r="C189" s="646">
        <v>43891</v>
      </c>
      <c r="D189">
        <v>1</v>
      </c>
      <c r="F189" s="646">
        <v>44256</v>
      </c>
      <c r="G189">
        <v>1.01</v>
      </c>
      <c r="I189" s="646">
        <v>44621</v>
      </c>
      <c r="J189">
        <v>1.02</v>
      </c>
      <c r="R189" s="55"/>
      <c r="T189" s="55"/>
      <c r="V189" s="55"/>
      <c r="X189" s="55"/>
      <c r="Z189" s="55"/>
      <c r="AB189" s="55"/>
      <c r="AD189" s="55"/>
      <c r="AF189" s="55"/>
      <c r="AH189" s="55"/>
      <c r="AJ189" s="55"/>
    </row>
    <row r="190" spans="1:36" x14ac:dyDescent="0.2">
      <c r="C190" s="646">
        <v>43983</v>
      </c>
      <c r="D190">
        <v>1</v>
      </c>
      <c r="F190" s="646">
        <v>44348</v>
      </c>
      <c r="G190">
        <v>1.01</v>
      </c>
      <c r="I190" s="646">
        <v>44713</v>
      </c>
      <c r="J190">
        <v>1.02</v>
      </c>
      <c r="R190" s="55"/>
      <c r="S190" s="55"/>
      <c r="T190" s="55"/>
    </row>
    <row r="191" spans="1:36" x14ac:dyDescent="0.2">
      <c r="C191" s="646">
        <v>44075</v>
      </c>
      <c r="D191">
        <v>1</v>
      </c>
      <c r="F191" s="646">
        <v>44440</v>
      </c>
      <c r="G191">
        <v>1.01</v>
      </c>
      <c r="I191" s="646">
        <v>44805</v>
      </c>
      <c r="J191">
        <v>1.02</v>
      </c>
      <c r="R191" s="55"/>
      <c r="S191" s="55"/>
      <c r="T191" s="55"/>
    </row>
    <row r="192" spans="1:36" x14ac:dyDescent="0.2">
      <c r="C192" s="646">
        <v>44166</v>
      </c>
      <c r="D192">
        <v>1</v>
      </c>
      <c r="F192" s="646">
        <v>44531</v>
      </c>
      <c r="G192">
        <v>1.01</v>
      </c>
      <c r="I192" s="646">
        <v>44896</v>
      </c>
      <c r="J192">
        <v>1.02</v>
      </c>
      <c r="R192" s="55"/>
      <c r="S192" s="55"/>
      <c r="T192" s="55"/>
    </row>
    <row r="193" spans="1:17" x14ac:dyDescent="0.2">
      <c r="L193" s="646"/>
      <c r="M193" s="55"/>
    </row>
    <row r="194" spans="1:17" x14ac:dyDescent="0.2">
      <c r="C194" t="s">
        <v>4534</v>
      </c>
      <c r="D194">
        <v>4</v>
      </c>
      <c r="G194">
        <v>4.04</v>
      </c>
      <c r="J194">
        <v>4.08</v>
      </c>
      <c r="L194" s="646"/>
      <c r="M194" s="55"/>
    </row>
    <row r="195" spans="1:17" x14ac:dyDescent="0.2">
      <c r="L195" s="646"/>
      <c r="M195" s="55"/>
    </row>
    <row r="196" spans="1:17" x14ac:dyDescent="0.2">
      <c r="A196" t="s">
        <v>5537</v>
      </c>
      <c r="L196" s="646"/>
      <c r="M196" s="55"/>
    </row>
    <row r="197" spans="1:17" x14ac:dyDescent="0.2">
      <c r="L197" s="646"/>
      <c r="M197" s="55"/>
    </row>
    <row r="198" spans="1:17" ht="15" x14ac:dyDescent="0.25">
      <c r="A198" t="s">
        <v>5538</v>
      </c>
      <c r="C198" t="s">
        <v>5536</v>
      </c>
      <c r="D198" t="s">
        <v>64</v>
      </c>
      <c r="F198" t="s">
        <v>5536</v>
      </c>
      <c r="G198" t="s">
        <v>64</v>
      </c>
      <c r="I198" t="s">
        <v>5536</v>
      </c>
      <c r="J198" t="s">
        <v>64</v>
      </c>
      <c r="M198" s="55"/>
      <c r="N198" s="646"/>
      <c r="O198" s="646"/>
      <c r="Q198" s="678"/>
    </row>
    <row r="199" spans="1:17" x14ac:dyDescent="0.2">
      <c r="C199" s="646">
        <v>43891</v>
      </c>
      <c r="D199">
        <v>1</v>
      </c>
      <c r="F199" s="646">
        <v>44256</v>
      </c>
      <c r="G199">
        <v>1.01</v>
      </c>
      <c r="I199" s="646">
        <v>44621</v>
      </c>
      <c r="J199">
        <v>1.01</v>
      </c>
    </row>
    <row r="200" spans="1:17" x14ac:dyDescent="0.2">
      <c r="C200" s="646">
        <v>43983</v>
      </c>
      <c r="D200">
        <v>1.01</v>
      </c>
      <c r="F200" s="646">
        <v>44348</v>
      </c>
      <c r="G200">
        <v>1.01</v>
      </c>
      <c r="I200" s="646">
        <v>44713</v>
      </c>
      <c r="J200">
        <v>1.01</v>
      </c>
    </row>
    <row r="201" spans="1:17" x14ac:dyDescent="0.2">
      <c r="C201" s="646">
        <v>44075</v>
      </c>
      <c r="D201">
        <v>1.01</v>
      </c>
      <c r="F201" s="646">
        <v>44440</v>
      </c>
      <c r="G201">
        <v>1.01</v>
      </c>
      <c r="I201" s="646">
        <v>44805</v>
      </c>
      <c r="J201">
        <v>1.01</v>
      </c>
    </row>
    <row r="202" spans="1:17" x14ac:dyDescent="0.2">
      <c r="C202" s="646">
        <v>44166</v>
      </c>
      <c r="D202">
        <v>1.01</v>
      </c>
      <c r="F202" s="646">
        <v>44531</v>
      </c>
      <c r="G202">
        <v>1.01</v>
      </c>
      <c r="I202" s="646">
        <v>44896</v>
      </c>
      <c r="J202">
        <v>1.02</v>
      </c>
    </row>
    <row r="204" spans="1:17" x14ac:dyDescent="0.2">
      <c r="C204" t="s">
        <v>4534</v>
      </c>
      <c r="D204">
        <v>4.03</v>
      </c>
      <c r="G204">
        <v>4.04</v>
      </c>
      <c r="J204">
        <v>4.05</v>
      </c>
      <c r="L204" s="646"/>
      <c r="M204" s="646"/>
    </row>
    <row r="205" spans="1:17" x14ac:dyDescent="0.2">
      <c r="L205" s="646"/>
      <c r="M205" s="646"/>
    </row>
    <row r="206" spans="1:17" x14ac:dyDescent="0.2">
      <c r="A206" t="s">
        <v>5539</v>
      </c>
      <c r="L206" s="646"/>
      <c r="M206" s="646"/>
    </row>
    <row r="207" spans="1:17" x14ac:dyDescent="0.2">
      <c r="A207" t="s">
        <v>5540</v>
      </c>
    </row>
    <row r="209" spans="1:10" x14ac:dyDescent="0.2">
      <c r="A209" t="s">
        <v>5541</v>
      </c>
      <c r="C209" t="s">
        <v>5536</v>
      </c>
      <c r="D209" t="s">
        <v>64</v>
      </c>
      <c r="F209" t="s">
        <v>5536</v>
      </c>
      <c r="G209" t="s">
        <v>64</v>
      </c>
      <c r="I209" t="s">
        <v>5536</v>
      </c>
      <c r="J209" t="s">
        <v>64</v>
      </c>
    </row>
    <row r="210" spans="1:10" x14ac:dyDescent="0.2">
      <c r="C210" s="646">
        <v>43891</v>
      </c>
      <c r="D210">
        <v>1</v>
      </c>
      <c r="F210" s="646">
        <v>44256</v>
      </c>
      <c r="G210">
        <v>1</v>
      </c>
      <c r="I210" s="646">
        <v>44621</v>
      </c>
      <c r="J210">
        <v>1.02</v>
      </c>
    </row>
    <row r="211" spans="1:10" ht="10.5" customHeight="1" x14ac:dyDescent="0.2">
      <c r="C211" s="646">
        <v>43983</v>
      </c>
      <c r="D211">
        <v>1</v>
      </c>
      <c r="F211" s="646">
        <v>44348</v>
      </c>
      <c r="G211">
        <v>1</v>
      </c>
      <c r="I211" s="646">
        <v>44713</v>
      </c>
      <c r="J211">
        <v>1.02</v>
      </c>
    </row>
    <row r="212" spans="1:10" ht="10.5" customHeight="1" x14ac:dyDescent="0.2">
      <c r="C212" s="646">
        <v>44075</v>
      </c>
      <c r="D212">
        <v>1</v>
      </c>
      <c r="F212" s="646">
        <v>44440</v>
      </c>
      <c r="G212">
        <v>1</v>
      </c>
      <c r="I212" s="646">
        <v>44805</v>
      </c>
      <c r="J212">
        <v>1.02</v>
      </c>
    </row>
    <row r="213" spans="1:10" ht="10.5" customHeight="1" x14ac:dyDescent="0.2">
      <c r="C213" s="646">
        <v>44166</v>
      </c>
      <c r="D213">
        <v>1</v>
      </c>
      <c r="F213" s="646">
        <v>44531</v>
      </c>
      <c r="G213">
        <v>1</v>
      </c>
      <c r="I213" s="646">
        <v>44896</v>
      </c>
      <c r="J213">
        <v>1.02</v>
      </c>
    </row>
    <row r="214" spans="1:10" ht="10.5" customHeight="1" x14ac:dyDescent="0.2"/>
    <row r="215" spans="1:10" ht="10.5" customHeight="1" x14ac:dyDescent="0.2">
      <c r="C215" t="s">
        <v>4534</v>
      </c>
      <c r="D215">
        <v>4</v>
      </c>
      <c r="G215">
        <v>4</v>
      </c>
      <c r="J215">
        <v>4.08</v>
      </c>
    </row>
    <row r="216" spans="1:10" ht="10.5" customHeight="1" x14ac:dyDescent="0.2"/>
    <row r="217" spans="1:10" ht="10.5" customHeight="1" x14ac:dyDescent="0.2">
      <c r="A217" t="s">
        <v>5542</v>
      </c>
    </row>
    <row r="218" spans="1:10" ht="10.5" customHeight="1" x14ac:dyDescent="0.2">
      <c r="A218" t="s">
        <v>5543</v>
      </c>
    </row>
    <row r="219" spans="1:10" ht="10.5" customHeight="1" x14ac:dyDescent="0.2">
      <c r="A219" t="s">
        <v>5544</v>
      </c>
    </row>
    <row r="220" spans="1:10" ht="10.5" customHeight="1" x14ac:dyDescent="0.2"/>
    <row r="221" spans="1:10" ht="10.5" customHeight="1" x14ac:dyDescent="0.2">
      <c r="A221" t="s">
        <v>5545</v>
      </c>
    </row>
    <row r="222" spans="1:10" ht="10.5" customHeight="1" x14ac:dyDescent="0.2">
      <c r="A222" t="s">
        <v>5546</v>
      </c>
    </row>
    <row r="223" spans="1:10" ht="10.5" customHeight="1" x14ac:dyDescent="0.2"/>
    <row r="224" spans="1:10" ht="9.75" customHeight="1" x14ac:dyDescent="0.2"/>
    <row r="225" ht="9.75" customHeight="1" x14ac:dyDescent="0.2"/>
    <row r="226" ht="9.75" customHeight="1" x14ac:dyDescent="0.2"/>
    <row r="227" ht="9.75" customHeight="1" x14ac:dyDescent="0.2"/>
    <row r="228" ht="9.75" customHeight="1" x14ac:dyDescent="0.2"/>
    <row r="229" ht="10.5" customHeight="1" x14ac:dyDescent="0.2"/>
    <row r="230" ht="10.5" customHeight="1" x14ac:dyDescent="0.2"/>
    <row r="231" ht="10.5" customHeight="1" x14ac:dyDescent="0.2"/>
    <row r="232" ht="10.5" customHeight="1" x14ac:dyDescent="0.2"/>
    <row r="233" ht="10.5" customHeight="1" x14ac:dyDescent="0.2"/>
    <row r="234" ht="10.5" customHeight="1" x14ac:dyDescent="0.2"/>
    <row r="235" ht="10.5" customHeight="1" x14ac:dyDescent="0.2"/>
    <row r="236" ht="10.5" customHeight="1" x14ac:dyDescent="0.2"/>
    <row r="237" ht="10.5" customHeight="1" x14ac:dyDescent="0.2"/>
    <row r="238" ht="10.5" customHeight="1" x14ac:dyDescent="0.2"/>
    <row r="239" ht="10.5" customHeight="1" x14ac:dyDescent="0.2"/>
    <row r="240" ht="10.5" customHeight="1" x14ac:dyDescent="0.2"/>
    <row r="241" ht="10.5" customHeight="1" x14ac:dyDescent="0.2"/>
    <row r="242" ht="10.5" customHeight="1" x14ac:dyDescent="0.2"/>
    <row r="243" ht="10.5" customHeight="1" x14ac:dyDescent="0.2"/>
    <row r="244" ht="10.5" customHeight="1" x14ac:dyDescent="0.2"/>
    <row r="245" ht="10.5" customHeight="1" x14ac:dyDescent="0.2"/>
    <row r="246" ht="10.5" customHeight="1" x14ac:dyDescent="0.2"/>
    <row r="247" ht="10.5" customHeight="1" x14ac:dyDescent="0.2"/>
    <row r="248" ht="10.5" customHeight="1" x14ac:dyDescent="0.2"/>
    <row r="249" ht="10.5" customHeight="1" x14ac:dyDescent="0.2"/>
    <row r="250" ht="10.5" customHeight="1" x14ac:dyDescent="0.2"/>
    <row r="251" ht="10.5" customHeight="1" x14ac:dyDescent="0.2"/>
    <row r="252" ht="10.5" customHeight="1" x14ac:dyDescent="0.2"/>
    <row r="253" ht="10.5" customHeight="1" x14ac:dyDescent="0.2"/>
    <row r="254" ht="10.5" customHeight="1" x14ac:dyDescent="0.2"/>
    <row r="255" ht="10.5" customHeight="1" x14ac:dyDescent="0.2"/>
    <row r="256" ht="10.5" customHeight="1" x14ac:dyDescent="0.2"/>
    <row r="257" ht="10.5" customHeight="1" x14ac:dyDescent="0.2"/>
    <row r="258" ht="10.5" customHeight="1" x14ac:dyDescent="0.2"/>
    <row r="259" ht="10.5" customHeight="1" x14ac:dyDescent="0.2"/>
    <row r="260" ht="10.5" customHeight="1" x14ac:dyDescent="0.2"/>
    <row r="261" ht="10.5" customHeight="1" x14ac:dyDescent="0.2"/>
    <row r="262" ht="10.5" customHeight="1" x14ac:dyDescent="0.2"/>
    <row r="263" ht="10.5" customHeight="1" x14ac:dyDescent="0.2"/>
    <row r="264" ht="10.5" customHeight="1" x14ac:dyDescent="0.2"/>
    <row r="265" ht="10.5" customHeight="1" x14ac:dyDescent="0.2"/>
    <row r="266" ht="10.5" customHeight="1" x14ac:dyDescent="0.2"/>
    <row r="405" spans="2:2" x14ac:dyDescent="0.2">
      <c r="B405" s="13"/>
    </row>
    <row r="406" spans="2:2" x14ac:dyDescent="0.2">
      <c r="B406" s="13"/>
    </row>
    <row r="407" spans="2:2" x14ac:dyDescent="0.2">
      <c r="B407" s="13"/>
    </row>
    <row r="408" spans="2:2" x14ac:dyDescent="0.2">
      <c r="B408" s="13"/>
    </row>
    <row r="409" spans="2:2" x14ac:dyDescent="0.2">
      <c r="B409" s="13"/>
    </row>
    <row r="410" spans="2:2" x14ac:dyDescent="0.2">
      <c r="B410" s="13"/>
    </row>
    <row r="411" spans="2:2" x14ac:dyDescent="0.2">
      <c r="B411" s="13"/>
    </row>
    <row r="412" spans="2:2" x14ac:dyDescent="0.2">
      <c r="B412" s="13"/>
    </row>
    <row r="413" spans="2:2" x14ac:dyDescent="0.2">
      <c r="B413" s="13"/>
    </row>
    <row r="414" spans="2:2" x14ac:dyDescent="0.2">
      <c r="B414" s="13"/>
    </row>
    <row r="415" spans="2:2" x14ac:dyDescent="0.2">
      <c r="B415" s="13"/>
    </row>
    <row r="416" spans="2:2" x14ac:dyDescent="0.2">
      <c r="B416" s="13"/>
    </row>
    <row r="417" spans="2:2" x14ac:dyDescent="0.2">
      <c r="B417" s="13"/>
    </row>
    <row r="418" spans="2:2" x14ac:dyDescent="0.2">
      <c r="B418" s="13"/>
    </row>
    <row r="419" spans="2:2" x14ac:dyDescent="0.2">
      <c r="B419" s="13"/>
    </row>
    <row r="420" spans="2:2" x14ac:dyDescent="0.2">
      <c r="B420" s="13"/>
    </row>
    <row r="421" spans="2:2" x14ac:dyDescent="0.2">
      <c r="B421" s="13"/>
    </row>
    <row r="422" spans="2:2" x14ac:dyDescent="0.2">
      <c r="B422" s="13"/>
    </row>
  </sheetData>
  <conditionalFormatting sqref="K158:K179">
    <cfRule type="cellIs" dxfId="0" priority="2" operator="lessThan">
      <formula>2</formula>
    </cfRule>
  </conditionalFormatting>
  <hyperlinks>
    <hyperlink ref="G146" r:id="rId1" xr:uid="{00000000-0004-0000-0A00-000000000000}"/>
    <hyperlink ref="G150" r:id="rId2" xr:uid="{00000000-0004-0000-0A00-000001000000}"/>
  </hyperlinks>
  <pageMargins left="0.34027777777777801" right="0.27986111111111101" top="0.37986111111111098" bottom="0.52013888888888904" header="0.511811023622047" footer="0.511811023622047"/>
  <pageSetup orientation="portrait" horizontalDpi="300" verticalDpi="300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6A82F3E39F6D48966CE5F2A60D183C" ma:contentTypeVersion="14" ma:contentTypeDescription="Create a new document." ma:contentTypeScope="" ma:versionID="ee6fa4220ecdfcc2f6fea1f3e0d62b76">
  <xsd:schema xmlns:xsd="http://www.w3.org/2001/XMLSchema" xmlns:xs="http://www.w3.org/2001/XMLSchema" xmlns:p="http://schemas.microsoft.com/office/2006/metadata/properties" xmlns:ns2="db58b361-de72-439a-9b19-5afb42a4fe9e" xmlns:ns3="e26837be-2e64-4fb1-8d10-81cb111b0084" targetNamespace="http://schemas.microsoft.com/office/2006/metadata/properties" ma:root="true" ma:fieldsID="54ce9d38be15445670b4f969d736cc65" ns2:_="" ns3:_="">
    <xsd:import namespace="db58b361-de72-439a-9b19-5afb42a4fe9e"/>
    <xsd:import namespace="e26837be-2e64-4fb1-8d10-81cb111b0084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8b361-de72-439a-9b19-5afb42a4fe9e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96639c25-1a56-4197-b479-8befda0087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6837be-2e64-4fb1-8d10-81cb111b008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b3bc2a0c-107b-4c5c-910e-cb5bd0310dcf}" ma:internalName="TaxCatchAll" ma:showField="CatchAllData" ma:web="e26837be-2e64-4fb1-8d10-81cb111b00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db58b361-de72-439a-9b19-5afb42a4fe9e" xsi:nil="true"/>
    <TaxCatchAll xmlns="e26837be-2e64-4fb1-8d10-81cb111b0084" xsi:nil="true"/>
    <lcf76f155ced4ddcb4097134ff3c332f xmlns="db58b361-de72-439a-9b19-5afb42a4fe9e">
      <Terms xmlns="http://schemas.microsoft.com/office/infopath/2007/PartnerControls"/>
    </lcf76f155ced4ddcb4097134ff3c332f>
    <MigrationWizId xmlns="db58b361-de72-439a-9b19-5afb42a4fe9e" xsi:nil="true"/>
    <MigrationWizIdVersion xmlns="db58b361-de72-439a-9b19-5afb42a4fe9e" xsi:nil="true"/>
  </documentManagement>
</p:properties>
</file>

<file path=customXml/itemProps1.xml><?xml version="1.0" encoding="utf-8"?>
<ds:datastoreItem xmlns:ds="http://schemas.openxmlformats.org/officeDocument/2006/customXml" ds:itemID="{4E9DA0A5-38EF-481A-A56E-B5D63CE1B5A1}"/>
</file>

<file path=customXml/itemProps2.xml><?xml version="1.0" encoding="utf-8"?>
<ds:datastoreItem xmlns:ds="http://schemas.openxmlformats.org/officeDocument/2006/customXml" ds:itemID="{461C4649-E563-46E1-9466-663E48B8FC15}"/>
</file>

<file path=customXml/itemProps3.xml><?xml version="1.0" encoding="utf-8"?>
<ds:datastoreItem xmlns:ds="http://schemas.openxmlformats.org/officeDocument/2006/customXml" ds:itemID="{143CABC2-89B5-4F9A-B080-11B15E50BFC3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20</vt:i4>
      </vt:variant>
    </vt:vector>
  </HeadingPairs>
  <TitlesOfParts>
    <vt:vector size="31" baseType="lpstr">
      <vt:lpstr>Title</vt:lpstr>
      <vt:lpstr>Champions</vt:lpstr>
      <vt:lpstr>Contenders</vt:lpstr>
      <vt:lpstr>Challengers</vt:lpstr>
      <vt:lpstr>All CCC</vt:lpstr>
      <vt:lpstr>Historical</vt:lpstr>
      <vt:lpstr>WatchList</vt:lpstr>
      <vt:lpstr>Changes</vt:lpstr>
      <vt:lpstr>Summary</vt:lpstr>
      <vt:lpstr>Revisions</vt:lpstr>
      <vt:lpstr>Notes</vt:lpstr>
      <vt:lpstr>WatchList!ChampsData</vt:lpstr>
      <vt:lpstr>Champions!DataAll</vt:lpstr>
      <vt:lpstr>Contenders!DataAll</vt:lpstr>
      <vt:lpstr>Historical!DataAll</vt:lpstr>
      <vt:lpstr>DataAll</vt:lpstr>
      <vt:lpstr>Deletions</vt:lpstr>
      <vt:lpstr>FrozenAngels</vt:lpstr>
      <vt:lpstr>Changes!Print_Area</vt:lpstr>
      <vt:lpstr>Notes!Print_Area</vt:lpstr>
      <vt:lpstr>Revisions!Print_Area</vt:lpstr>
      <vt:lpstr>Summary!Print_Area</vt:lpstr>
      <vt:lpstr>'All CCC'!Print_Titles</vt:lpstr>
      <vt:lpstr>Challengers!Print_Titles</vt:lpstr>
      <vt:lpstr>Champions!Print_Titles</vt:lpstr>
      <vt:lpstr>Contenders!Print_Titles</vt:lpstr>
      <vt:lpstr>Historical!Print_Titles</vt:lpstr>
      <vt:lpstr>Revisions!Print_Titles</vt:lpstr>
      <vt:lpstr>Summary!Print_Titles</vt:lpstr>
      <vt:lpstr>WatchList!Print_Titles</vt:lpstr>
      <vt:lpstr>WatchList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dfish</dc:creator>
  <dc:description/>
  <cp:lastModifiedBy>Ryan Adair</cp:lastModifiedBy>
  <cp:revision>6</cp:revision>
  <cp:lastPrinted>2026-04-30T21:18:39Z</cp:lastPrinted>
  <dcterms:created xsi:type="dcterms:W3CDTF">2017-12-12T17:34:52Z</dcterms:created>
  <dcterms:modified xsi:type="dcterms:W3CDTF">2026-05-06T14:21:13Z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0x010100816A82F3E39F6D48966CE5F2A60D183C</vt:lpwstr>
  </property>
</Properties>
</file>